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pivotTables/pivotTable20.xml" ContentType="application/vnd.openxmlformats-officedocument.spreadsheetml.pivotTable+xml"/>
  <Override PartName="/xl/pivotTables/pivotTable19.xml" ContentType="application/vnd.openxmlformats-officedocument.spreadsheetml.pivotTable+xml"/>
  <Override PartName="/xl/pivotTables/pivotTable18.xml" ContentType="application/vnd.openxmlformats-officedocument.spreadsheetml.pivotTable+xml"/>
  <Override PartName="/xl/pivotTables/pivotTable17.xml" ContentType="application/vnd.openxmlformats-officedocument.spreadsheetml.pivotTable+xml"/>
  <Override PartName="/xl/pivotTables/pivotTable8.xml" ContentType="application/vnd.openxmlformats-officedocument.spreadsheetml.pivotTable+xml"/>
  <Override PartName="/xl/pivotTables/pivotTable7.xml" ContentType="application/vnd.openxmlformats-officedocument.spreadsheetml.pivotTable+xml"/>
  <Override PartName="/xl/pivotTables/pivotTable6.xml" ContentType="application/vnd.openxmlformats-officedocument.spreadsheetml.pivotTable+xml"/>
  <Override PartName="/xl/pivotTables/pivotTable5.xml" ContentType="application/vnd.openxmlformats-officedocument.spreadsheetml.pivotTable+xml"/>
  <Override PartName="/xl/pivotTables/pivotTable4.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6.xml" ContentType="application/vnd.openxmlformats-officedocument.spreadsheetml.pivotTable+xml"/>
  <Override PartName="/xl/pivotTables/pivotTable15.xml" ContentType="application/vnd.openxmlformats-officedocument.spreadsheetml.pivotTable+xml"/>
  <Override PartName="/xl/pivotTables/pivotTable14.xml" ContentType="application/vnd.openxmlformats-officedocument.spreadsheetml.pivotTable+xml"/>
  <Override PartName="/xl/pivotTables/pivotTable13.xml" ContentType="application/vnd.openxmlformats-officedocument.spreadsheetml.pivotTable+xml"/>
  <Override PartName="/xl/worksheets/sheet1.xml" ContentType="application/vnd.openxmlformats-officedocument.spreadsheetml.worksheet+xml"/>
  <Override PartName="/xl/pivotTables/pivotTable3.xml" ContentType="application/vnd.openxmlformats-officedocument.spreadsheetml.pivotTable+xml"/>
  <Override PartName="/xl/pivotTables/pivotTable12.xml" ContentType="application/vnd.openxmlformats-officedocument.spreadsheetml.pivotTable+xml"/>
  <Override PartName="/xl/worksheets/sheet24.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pivotTables/pivotTable2.xml" ContentType="application/vnd.openxmlformats-officedocument.spreadsheetml.pivotTable+xml"/>
  <Override PartName="/xl/worksheets/sheet12.xml" ContentType="application/vnd.openxmlformats-officedocument.spreadsheetml.worksheet+xml"/>
  <Override PartName="/xl/styles.xml" ContentType="application/vnd.openxmlformats-officedocument.spreadsheetml.styles+xml"/>
  <Override PartName="/xl/worksheets/sheet6.xml" ContentType="application/vnd.openxmlformats-officedocument.spreadsheetml.worksheet+xml"/>
  <Override PartName="/xl/worksheets/sheet5.xml" ContentType="application/vnd.openxmlformats-officedocument.spreadsheetml.worksheet+xml"/>
  <Override PartName="/xl/pivotTables/pivotTable1.xml" ContentType="application/vnd.openxmlformats-officedocument.spreadsheetml.pivotTable+xml"/>
  <Override PartName="/xl/theme/theme1.xml" ContentType="application/vnd.openxmlformats-officedocument.theme+xml"/>
  <Override PartName="/xl/worksheets/sheet7.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sharedStrings.xml" ContentType="application/vnd.openxmlformats-officedocument.spreadsheetml.sharedStrings+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1.xml" ContentType="application/vnd.openxmlformats-officedocument.spreadsheetml.pivotCacheDefinition+xml"/>
  <Override PartName="/xl/pivotCache/pivotCacheRecords4.xml" ContentType="application/vnd.openxmlformats-officedocument.spreadsheetml.pivotCacheRecords+xml"/>
  <Override PartName="/xl/pivotCache/pivotCacheRecords3.xml" ContentType="application/vnd.openxmlformats-officedocument.spreadsheetml.pivotCacheRecords+xml"/>
  <Override PartName="/xl/pivotCache/pivotCacheDefinition15.xml" ContentType="application/vnd.openxmlformats-officedocument.spreadsheetml.pivotCacheDefinition+xml"/>
  <Override PartName="/xl/pivotCache/pivotCacheRecords14.xml" ContentType="application/vnd.openxmlformats-officedocument.spreadsheetml.pivotCacheRecords+xml"/>
  <Override PartName="/xl/pivotCache/pivotCacheDefinition14.xml" ContentType="application/vnd.openxmlformats-officedocument.spreadsheetml.pivotCacheDefinition+xml"/>
  <Override PartName="/xl/pivotCache/pivotCacheRecords13.xml" ContentType="application/vnd.openxmlformats-officedocument.spreadsheetml.pivotCacheRecords+xml"/>
  <Override PartName="/xl/pivotCache/pivotCacheDefinition13.xml" ContentType="application/vnd.openxmlformats-officedocument.spreadsheetml.pivotCacheDefinition+xml"/>
  <Override PartName="/xl/pivotCache/pivotCacheRecords12.xml" ContentType="application/vnd.openxmlformats-officedocument.spreadsheetml.pivotCacheRecords+xml"/>
  <Override PartName="/xl/pivotCache/pivotCacheRecords15.xml" ContentType="application/vnd.openxmlformats-officedocument.spreadsheetml.pivotCacheRecords+xml"/>
  <Override PartName="/xl/pivotCache/pivotCacheDefinition16.xml" ContentType="application/vnd.openxmlformats-officedocument.spreadsheetml.pivotCacheDefinition+xml"/>
  <Override PartName="/xl/pivotCache/pivotCacheRecords16.xml" ContentType="application/vnd.openxmlformats-officedocument.spreadsheetml.pivotCacheRecord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ivotCache/pivotCacheRecords7.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5.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docProps/custom.xml" ContentType="application/vnd.openxmlformats-officedocument.custom-properties+xml"/>
  <Override PartName="/xl/pivotCache/pivotCacheDefinition12.xml" ContentType="application/vnd.openxmlformats-officedocument.spreadsheetml.pivotCacheDefinition+xml"/>
  <Override PartName="/xl/pivotCache/pivotCacheRecords11.xml" ContentType="application/vnd.openxmlformats-officedocument.spreadsheetml.pivotCacheRecords+xml"/>
  <Override PartName="/xl/pivotCache/pivotCacheDefinition11.xml" ContentType="application/vnd.openxmlformats-officedocument.spreadsheetml.pivotCacheDefinition+xml"/>
  <Override PartName="/xl/pivotCache/pivotCacheRecords10.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3.xml" ContentType="application/vnd.openxmlformats-officedocument.spreadsheetml.pivotCacheDefinition+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GrpRevnu\PUBLIC\# 2019 GRC\Data Requests\Bench Requests\Bench Request No. 011 (proforma updates)\#RevReq-Attrition-COS-Bench-Request-011(R)\"/>
    </mc:Choice>
  </mc:AlternateContent>
  <bookViews>
    <workbookView xWindow="0" yWindow="168" windowWidth="20100" windowHeight="9168" tabRatio="924"/>
  </bookViews>
  <sheets>
    <sheet name="Gas Rate Base - Plant Detail" sheetId="6" r:id="rId1"/>
    <sheet name="Gas Rate Base" sheetId="19" r:id="rId2"/>
    <sheet name="2017 GRC WC Det Format" sheetId="4" r:id="rId3"/>
    <sheet name="G Input" sheetId="1" r:id="rId4"/>
    <sheet name="G Recon PWR Plt" sheetId="2" r:id="rId5"/>
    <sheet name="Power Plant Info" sheetId="3" r:id="rId6"/>
    <sheet name="AMA&gt;&gt;" sheetId="22" r:id="rId7"/>
    <sheet name="Depr 1301FC Comm" sheetId="12" r:id="rId8"/>
    <sheet name="Depr 1302FC Comm" sheetId="11" r:id="rId9"/>
    <sheet name="GRB AMA" sheetId="5" r:id="rId10"/>
    <sheet name="1302FC Accum Depm Dec18" sheetId="18" r:id="rId11"/>
    <sheet name="1301 Pivot" sheetId="15" r:id="rId12"/>
    <sheet name="1301FC Plant Bal Dec18" sheetId="16" r:id="rId13"/>
    <sheet name="1302 Pivot" sheetId="17" r:id="rId14"/>
    <sheet name="WC " sheetId="20" r:id="rId15"/>
    <sheet name="EOP&gt;&gt;" sheetId="21" r:id="rId16"/>
    <sheet name="Lease" sheetId="30" r:id="rId17"/>
    <sheet name="1301FC Plant Bal Dec18." sheetId="26" r:id="rId18"/>
    <sheet name="1302FC AccDep Dec18" sheetId="24" r:id="rId19"/>
    <sheet name="Depr 1301FC Comm." sheetId="28" r:id="rId20"/>
    <sheet name="Depr 1302FC Comm." sheetId="29" r:id="rId21"/>
    <sheet name="Depr" sheetId="33" r:id="rId22"/>
    <sheet name="Depr sup" sheetId="35" r:id="rId23"/>
    <sheet name="GTZ" sheetId="34" r:id="rId24"/>
  </sheets>
  <definedNames>
    <definedName name="_xlnm._FilterDatabase" localSheetId="12" hidden="1">'1301FC Plant Bal Dec18'!$A$1:$R$1729</definedName>
    <definedName name="_xlnm._FilterDatabase" localSheetId="17" hidden="1">'1301FC Plant Bal Dec18.'!$A$1:$R$1729</definedName>
    <definedName name="_xlnm._FilterDatabase" localSheetId="2" hidden="1">'2017 GRC WC Det Format'!$A$8:$BR$1397</definedName>
    <definedName name="_xlnm._FilterDatabase" localSheetId="1" hidden="1">'Gas Rate Base'!$A$3:$F$53</definedName>
  </definedNames>
  <calcPr calcId="162913"/>
  <pivotCaches>
    <pivotCache cacheId="0" r:id="rId25"/>
    <pivotCache cacheId="1" r:id="rId26"/>
    <pivotCache cacheId="2" r:id="rId27"/>
    <pivotCache cacheId="3" r:id="rId28"/>
    <pivotCache cacheId="4" r:id="rId29"/>
    <pivotCache cacheId="5" r:id="rId30"/>
    <pivotCache cacheId="6" r:id="rId31"/>
    <pivotCache cacheId="7" r:id="rId32"/>
    <pivotCache cacheId="8" r:id="rId33"/>
    <pivotCache cacheId="9" r:id="rId34"/>
    <pivotCache cacheId="10" r:id="rId35"/>
    <pivotCache cacheId="11" r:id="rId36"/>
    <pivotCache cacheId="12" r:id="rId37"/>
    <pivotCache cacheId="13" r:id="rId38"/>
    <pivotCache cacheId="14" r:id="rId39"/>
    <pivotCache cacheId="15" r:id="rId40"/>
  </pivotCaches>
</workbook>
</file>

<file path=xl/calcChain.xml><?xml version="1.0" encoding="utf-8"?>
<calcChain xmlns="http://schemas.openxmlformats.org/spreadsheetml/2006/main">
  <c r="R69" i="6" l="1"/>
  <c r="R36" i="34"/>
  <c r="R23" i="34"/>
  <c r="R24" i="34"/>
  <c r="R25" i="34"/>
  <c r="R26" i="34"/>
  <c r="R27" i="34"/>
  <c r="R28" i="34"/>
  <c r="R29" i="34"/>
  <c r="R30" i="34"/>
  <c r="R31" i="34"/>
  <c r="R32" i="34"/>
  <c r="R33" i="34"/>
  <c r="R34" i="34"/>
  <c r="R35" i="34"/>
  <c r="R22" i="34"/>
  <c r="Q36" i="34"/>
  <c r="Q37" i="34" l="1"/>
  <c r="R37" i="34"/>
  <c r="M188" i="6" l="1"/>
  <c r="M186" i="6"/>
  <c r="M185" i="6"/>
  <c r="M184" i="6"/>
  <c r="M183" i="6"/>
  <c r="M182" i="6"/>
  <c r="M181" i="6"/>
  <c r="M169" i="6"/>
  <c r="M168" i="6"/>
  <c r="M167" i="6"/>
  <c r="M154" i="6"/>
  <c r="M143" i="6"/>
  <c r="M139" i="6"/>
  <c r="M128" i="6"/>
  <c r="M124" i="6"/>
  <c r="M112" i="6"/>
  <c r="M106" i="6"/>
  <c r="M105" i="6"/>
  <c r="M104" i="6"/>
  <c r="M94" i="6"/>
  <c r="M93" i="6"/>
  <c r="M92" i="6"/>
  <c r="M91" i="6"/>
  <c r="M90" i="6"/>
  <c r="M89" i="6"/>
  <c r="M88" i="6"/>
  <c r="M87" i="6"/>
  <c r="M86" i="6"/>
  <c r="M85" i="6"/>
  <c r="M84" i="6"/>
  <c r="M83" i="6"/>
  <c r="M82" i="6"/>
  <c r="M81" i="6"/>
  <c r="M80" i="6"/>
  <c r="M75" i="6"/>
  <c r="M74" i="6"/>
  <c r="M68" i="6"/>
  <c r="M67" i="6"/>
  <c r="M63" i="6"/>
  <c r="M62" i="6"/>
  <c r="M61" i="6"/>
  <c r="M60" i="6"/>
  <c r="M59" i="6"/>
  <c r="M58" i="6"/>
  <c r="M57" i="6"/>
  <c r="M56" i="6"/>
  <c r="M55" i="6"/>
  <c r="M54" i="6"/>
  <c r="M53" i="6"/>
  <c r="M52" i="6"/>
  <c r="M48" i="6"/>
  <c r="M47" i="6"/>
  <c r="M46" i="6"/>
  <c r="M45" i="6"/>
  <c r="M44" i="6"/>
  <c r="M43" i="6"/>
  <c r="M42" i="6"/>
  <c r="M41" i="6"/>
  <c r="M40" i="6"/>
  <c r="M39" i="6"/>
  <c r="M38" i="6"/>
  <c r="M37" i="6"/>
  <c r="M36" i="6"/>
  <c r="M32" i="6"/>
  <c r="M31" i="6"/>
  <c r="M30" i="6"/>
  <c r="M29" i="6"/>
  <c r="M28" i="6"/>
  <c r="M27" i="6"/>
  <c r="M26" i="6"/>
  <c r="M25" i="6"/>
  <c r="M24" i="6"/>
  <c r="M23" i="6"/>
  <c r="M22" i="6"/>
  <c r="M21" i="6"/>
  <c r="M20" i="6"/>
  <c r="M14" i="6"/>
  <c r="M13" i="6"/>
  <c r="M12" i="6"/>
  <c r="M11" i="6"/>
  <c r="L170" i="6"/>
  <c r="L161" i="6"/>
  <c r="L155" i="6"/>
  <c r="L140" i="6"/>
  <c r="L125" i="6"/>
  <c r="L107" i="6"/>
  <c r="L96" i="6"/>
  <c r="L77" i="6"/>
  <c r="L64" i="6"/>
  <c r="L49" i="6"/>
  <c r="L33" i="6"/>
  <c r="L15" i="6"/>
  <c r="M10" i="6"/>
  <c r="L164" i="6" l="1"/>
  <c r="L172" i="6" s="1"/>
  <c r="H59" i="6" l="1"/>
  <c r="U77" i="6" l="1"/>
  <c r="U96" i="6"/>
  <c r="I15" i="6" l="1"/>
  <c r="J15" i="6"/>
  <c r="K15" i="6"/>
  <c r="I33" i="6"/>
  <c r="J33" i="6"/>
  <c r="K33" i="6"/>
  <c r="I49" i="6"/>
  <c r="J49" i="6"/>
  <c r="K49" i="6"/>
  <c r="I64" i="6"/>
  <c r="J64" i="6"/>
  <c r="K64" i="6"/>
  <c r="I70" i="6"/>
  <c r="J70" i="6"/>
  <c r="K70" i="6"/>
  <c r="I77" i="6"/>
  <c r="J77" i="6"/>
  <c r="K77" i="6"/>
  <c r="K124" i="6"/>
  <c r="K107" i="6"/>
  <c r="I96" i="6"/>
  <c r="J96" i="6"/>
  <c r="K96" i="6"/>
  <c r="J72" i="6" l="1"/>
  <c r="J78" i="6" s="1"/>
  <c r="J98" i="6" s="1"/>
  <c r="I72" i="6"/>
  <c r="I78" i="6" s="1"/>
  <c r="I98" i="6" s="1"/>
  <c r="K72" i="6"/>
  <c r="K78" i="6" s="1"/>
  <c r="K98" i="6" s="1"/>
  <c r="J170" i="6" l="1"/>
  <c r="K170" i="6"/>
  <c r="J189" i="6"/>
  <c r="I161" i="6"/>
  <c r="J161" i="6"/>
  <c r="K159" i="6"/>
  <c r="M159" i="6" s="1"/>
  <c r="K160" i="6"/>
  <c r="K158" i="6"/>
  <c r="M158" i="6" l="1"/>
  <c r="K161" i="6"/>
  <c r="T77" i="6"/>
  <c r="V77" i="6"/>
  <c r="T33" i="6"/>
  <c r="T15" i="6"/>
  <c r="V15" i="6"/>
  <c r="T140" i="6"/>
  <c r="R55" i="6" l="1"/>
  <c r="R6" i="34"/>
  <c r="R7" i="34"/>
  <c r="R8" i="34"/>
  <c r="R9" i="34"/>
  <c r="R10" i="34"/>
  <c r="R11" i="34"/>
  <c r="R12" i="34"/>
  <c r="R13" i="34"/>
  <c r="R5" i="34"/>
  <c r="Q14" i="34"/>
  <c r="R17" i="34" l="1"/>
  <c r="R14" i="34"/>
  <c r="W181" i="6"/>
  <c r="W182" i="6"/>
  <c r="W183" i="6"/>
  <c r="W184" i="6"/>
  <c r="W185" i="6"/>
  <c r="W186" i="6"/>
  <c r="W188" i="6"/>
  <c r="T170" i="6"/>
  <c r="V170" i="6"/>
  <c r="V161" i="6"/>
  <c r="T155" i="6"/>
  <c r="V155" i="6"/>
  <c r="V140" i="6"/>
  <c r="T125" i="6"/>
  <c r="T107" i="6"/>
  <c r="V107" i="6"/>
  <c r="W165" i="6"/>
  <c r="W166" i="6"/>
  <c r="W167" i="6"/>
  <c r="W168" i="6"/>
  <c r="W169" i="6"/>
  <c r="W160" i="6"/>
  <c r="W158" i="6"/>
  <c r="W144" i="6"/>
  <c r="W145" i="6"/>
  <c r="W146" i="6"/>
  <c r="W147" i="6"/>
  <c r="W148" i="6"/>
  <c r="W149" i="6"/>
  <c r="W150" i="6"/>
  <c r="W151" i="6"/>
  <c r="W152" i="6"/>
  <c r="W153" i="6"/>
  <c r="W154" i="6"/>
  <c r="W143" i="6"/>
  <c r="W130" i="6"/>
  <c r="W131" i="6"/>
  <c r="W132" i="6"/>
  <c r="W133" i="6"/>
  <c r="W134" i="6"/>
  <c r="W135" i="6"/>
  <c r="W136" i="6"/>
  <c r="W137" i="6"/>
  <c r="W138" i="6"/>
  <c r="W139" i="6"/>
  <c r="W128" i="6"/>
  <c r="W114" i="6"/>
  <c r="W115" i="6"/>
  <c r="W116" i="6"/>
  <c r="W118" i="6"/>
  <c r="W119" i="6"/>
  <c r="W120" i="6"/>
  <c r="W121" i="6"/>
  <c r="W122" i="6"/>
  <c r="W123" i="6"/>
  <c r="W124" i="6"/>
  <c r="W112" i="6"/>
  <c r="W105" i="6"/>
  <c r="W106" i="6"/>
  <c r="W104" i="6"/>
  <c r="T49" i="6"/>
  <c r="V49" i="6"/>
  <c r="T64" i="6"/>
  <c r="V64" i="6"/>
  <c r="V70" i="6"/>
  <c r="O96" i="6"/>
  <c r="P96" i="6"/>
  <c r="R96" i="6"/>
  <c r="Q96" i="6"/>
  <c r="S96" i="6"/>
  <c r="T96" i="6"/>
  <c r="V96" i="6"/>
  <c r="W81" i="6"/>
  <c r="W82" i="6"/>
  <c r="W83" i="6"/>
  <c r="W84" i="6"/>
  <c r="W85" i="6"/>
  <c r="W86" i="6"/>
  <c r="W87" i="6"/>
  <c r="W88" i="6"/>
  <c r="W89" i="6"/>
  <c r="W90" i="6"/>
  <c r="W91" i="6"/>
  <c r="W92" i="6"/>
  <c r="W93" i="6"/>
  <c r="W94" i="6"/>
  <c r="W80" i="6"/>
  <c r="W75" i="6"/>
  <c r="W76" i="6"/>
  <c r="W74" i="6"/>
  <c r="W68" i="6"/>
  <c r="W67" i="6"/>
  <c r="W53" i="6"/>
  <c r="W54" i="6"/>
  <c r="W55" i="6"/>
  <c r="W56" i="6"/>
  <c r="W57" i="6"/>
  <c r="W58" i="6"/>
  <c r="W59" i="6"/>
  <c r="W60" i="6"/>
  <c r="W61" i="6"/>
  <c r="W62" i="6"/>
  <c r="W63" i="6"/>
  <c r="W52" i="6"/>
  <c r="W38" i="6"/>
  <c r="W39" i="6"/>
  <c r="W40" i="6"/>
  <c r="W41" i="6"/>
  <c r="W42" i="6"/>
  <c r="W43" i="6"/>
  <c r="W44" i="6"/>
  <c r="W45" i="6"/>
  <c r="W46" i="6"/>
  <c r="W47" i="6"/>
  <c r="W48" i="6"/>
  <c r="W36" i="6"/>
  <c r="W22" i="6"/>
  <c r="W23" i="6"/>
  <c r="W24" i="6"/>
  <c r="W26" i="6"/>
  <c r="W27" i="6"/>
  <c r="W28" i="6"/>
  <c r="W29" i="6"/>
  <c r="W30" i="6"/>
  <c r="W31" i="6"/>
  <c r="W32" i="6"/>
  <c r="W20" i="6"/>
  <c r="W11" i="6"/>
  <c r="W12" i="6"/>
  <c r="W13" i="6"/>
  <c r="W14" i="6"/>
  <c r="W10" i="6"/>
  <c r="AH33" i="33"/>
  <c r="AH31" i="33"/>
  <c r="AQ33" i="33"/>
  <c r="AQ32" i="33"/>
  <c r="W15" i="6" l="1"/>
  <c r="W155" i="6"/>
  <c r="W170" i="6"/>
  <c r="W96" i="6"/>
  <c r="W107" i="6"/>
  <c r="W64" i="6"/>
  <c r="H35" i="35" l="1"/>
  <c r="H22" i="35"/>
  <c r="H12" i="35"/>
  <c r="H19" i="35"/>
  <c r="H24" i="35"/>
  <c r="H29" i="35"/>
  <c r="H21" i="35"/>
  <c r="H11" i="35"/>
  <c r="H10" i="35"/>
  <c r="H25" i="35"/>
  <c r="H28" i="35"/>
  <c r="H20" i="35"/>
  <c r="H23" i="35"/>
  <c r="H27" i="35"/>
  <c r="H15" i="35"/>
  <c r="H13" i="35"/>
  <c r="H26" i="35"/>
  <c r="H16" i="35"/>
  <c r="H14" i="35"/>
  <c r="W77" i="6" l="1"/>
  <c r="P189" i="6"/>
  <c r="S189" i="6"/>
  <c r="O170" i="6"/>
  <c r="P170" i="6"/>
  <c r="R170" i="6"/>
  <c r="Q170" i="6"/>
  <c r="S170" i="6"/>
  <c r="P161" i="6"/>
  <c r="Q161" i="6"/>
  <c r="S161" i="6"/>
  <c r="P155" i="6"/>
  <c r="R155" i="6"/>
  <c r="Q155" i="6"/>
  <c r="S155" i="6"/>
  <c r="P140" i="6"/>
  <c r="R140" i="6"/>
  <c r="Q140" i="6"/>
  <c r="S140" i="6"/>
  <c r="P125" i="6"/>
  <c r="R125" i="6"/>
  <c r="Q125" i="6"/>
  <c r="P107" i="6"/>
  <c r="R107" i="6"/>
  <c r="Q107" i="6"/>
  <c r="S107" i="6"/>
  <c r="P77" i="6"/>
  <c r="R77" i="6"/>
  <c r="Q77" i="6"/>
  <c r="S77" i="6"/>
  <c r="P70" i="6"/>
  <c r="R70" i="6"/>
  <c r="Q70" i="6"/>
  <c r="S70" i="6"/>
  <c r="P64" i="6"/>
  <c r="R64" i="6"/>
  <c r="Q64" i="6"/>
  <c r="S64" i="6"/>
  <c r="P49" i="6"/>
  <c r="R49" i="6"/>
  <c r="Q49" i="6"/>
  <c r="S49" i="6"/>
  <c r="P33" i="6"/>
  <c r="R33" i="6"/>
  <c r="Q33" i="6"/>
  <c r="P15" i="6"/>
  <c r="R15" i="6"/>
  <c r="Q15" i="6"/>
  <c r="Q72" i="6" s="1"/>
  <c r="Q78" i="6" s="1"/>
  <c r="S15" i="6"/>
  <c r="I170" i="6"/>
  <c r="Q164" i="6" l="1"/>
  <c r="Q172" i="6" s="1"/>
  <c r="P164" i="6"/>
  <c r="P172" i="6" s="1"/>
  <c r="Q98" i="6"/>
  <c r="AO33" i="33"/>
  <c r="AO32" i="33"/>
  <c r="AO31" i="33"/>
  <c r="AQ2" i="33"/>
  <c r="AQ31" i="33" s="1"/>
  <c r="AG33" i="33"/>
  <c r="AG31" i="33"/>
  <c r="AH3" i="33"/>
  <c r="AH4" i="33"/>
  <c r="AH5" i="33"/>
  <c r="AH6" i="33"/>
  <c r="AH7" i="33"/>
  <c r="AH8" i="33"/>
  <c r="AH9" i="33"/>
  <c r="AH10" i="33"/>
  <c r="AH11" i="33"/>
  <c r="AH12" i="33"/>
  <c r="AH13" i="33"/>
  <c r="AH2" i="33"/>
  <c r="F52" i="33"/>
  <c r="Q174" i="6" l="1"/>
  <c r="AH34" i="33"/>
  <c r="AS31" i="33"/>
  <c r="AS33" i="33"/>
  <c r="AS32" i="33"/>
  <c r="AQ34" i="33"/>
  <c r="X20" i="33"/>
  <c r="T3" i="33"/>
  <c r="T4" i="33"/>
  <c r="T5" i="33"/>
  <c r="T6" i="33"/>
  <c r="T7" i="33"/>
  <c r="T8" i="33"/>
  <c r="T9" i="33"/>
  <c r="T10" i="33"/>
  <c r="T11" i="33"/>
  <c r="T12" i="33"/>
  <c r="T13" i="33"/>
  <c r="T14" i="33"/>
  <c r="T15" i="33"/>
  <c r="T16" i="33"/>
  <c r="T17" i="33"/>
  <c r="T18" i="33"/>
  <c r="T19" i="33"/>
  <c r="T20" i="33"/>
  <c r="T21" i="33"/>
  <c r="T22" i="33"/>
  <c r="T23" i="33"/>
  <c r="T24" i="33"/>
  <c r="T25" i="33"/>
  <c r="T26" i="33"/>
  <c r="T27" i="33"/>
  <c r="T28" i="33"/>
  <c r="T29" i="33"/>
  <c r="T30" i="33"/>
  <c r="T31" i="33"/>
  <c r="T32" i="33"/>
  <c r="T33" i="33"/>
  <c r="T34" i="33"/>
  <c r="T35" i="33"/>
  <c r="T36" i="33"/>
  <c r="T37" i="33"/>
  <c r="T38" i="33"/>
  <c r="T39" i="33"/>
  <c r="T40" i="33"/>
  <c r="T41" i="33"/>
  <c r="T42" i="33"/>
  <c r="T43" i="33"/>
  <c r="T44" i="33"/>
  <c r="T45" i="33"/>
  <c r="T46" i="33"/>
  <c r="T47" i="33"/>
  <c r="T48" i="33"/>
  <c r="T49" i="33"/>
  <c r="T50" i="33"/>
  <c r="T51" i="33"/>
  <c r="T52" i="33"/>
  <c r="T53" i="33"/>
  <c r="T54" i="33"/>
  <c r="T55" i="33"/>
  <c r="T56" i="33"/>
  <c r="T57" i="33"/>
  <c r="T58" i="33"/>
  <c r="T59" i="33"/>
  <c r="T60" i="33"/>
  <c r="T61" i="33"/>
  <c r="T62" i="33"/>
  <c r="T63" i="33"/>
  <c r="T64" i="33"/>
  <c r="T65" i="33"/>
  <c r="T66" i="33"/>
  <c r="T67" i="33"/>
  <c r="T68" i="33"/>
  <c r="T69" i="33"/>
  <c r="T70" i="33"/>
  <c r="T71" i="33"/>
  <c r="T72" i="33"/>
  <c r="T73" i="33"/>
  <c r="T74" i="33"/>
  <c r="T75" i="33"/>
  <c r="T76" i="33"/>
  <c r="T77" i="33"/>
  <c r="T78" i="33"/>
  <c r="T79" i="33"/>
  <c r="T80" i="33"/>
  <c r="T81" i="33"/>
  <c r="T82" i="33"/>
  <c r="T83" i="33"/>
  <c r="T84" i="33"/>
  <c r="T85" i="33"/>
  <c r="T86" i="33"/>
  <c r="T87" i="33"/>
  <c r="T88" i="33"/>
  <c r="T89" i="33"/>
  <c r="T90" i="33"/>
  <c r="T91" i="33"/>
  <c r="T92" i="33"/>
  <c r="T93" i="33"/>
  <c r="T94" i="33"/>
  <c r="T95" i="33"/>
  <c r="T96" i="33"/>
  <c r="T97" i="33"/>
  <c r="T98" i="33"/>
  <c r="T99" i="33"/>
  <c r="T100" i="33"/>
  <c r="T101" i="33"/>
  <c r="T102" i="33"/>
  <c r="T103" i="33"/>
  <c r="T104" i="33"/>
  <c r="T105" i="33"/>
  <c r="T106" i="33"/>
  <c r="T107" i="33"/>
  <c r="T108" i="33"/>
  <c r="T109" i="33"/>
  <c r="T110" i="33"/>
  <c r="T111" i="33"/>
  <c r="T112" i="33"/>
  <c r="T113" i="33"/>
  <c r="T114" i="33"/>
  <c r="T115" i="33"/>
  <c r="T116" i="33"/>
  <c r="T117" i="33"/>
  <c r="T118" i="33"/>
  <c r="T119" i="33"/>
  <c r="T120" i="33"/>
  <c r="T121" i="33"/>
  <c r="T122" i="33"/>
  <c r="T123" i="33"/>
  <c r="T124" i="33"/>
  <c r="T125" i="33"/>
  <c r="T126" i="33"/>
  <c r="T127" i="33"/>
  <c r="T128" i="33"/>
  <c r="T129" i="33"/>
  <c r="T130" i="33"/>
  <c r="T131" i="33"/>
  <c r="T132" i="33"/>
  <c r="T133" i="33"/>
  <c r="T134" i="33"/>
  <c r="T135" i="33"/>
  <c r="T136" i="33"/>
  <c r="T137" i="33"/>
  <c r="T138" i="33"/>
  <c r="T139" i="33"/>
  <c r="T140" i="33"/>
  <c r="T141" i="33"/>
  <c r="T142" i="33"/>
  <c r="T143" i="33"/>
  <c r="T144" i="33"/>
  <c r="T145" i="33"/>
  <c r="T146" i="33"/>
  <c r="T147" i="33"/>
  <c r="T148" i="33"/>
  <c r="T149" i="33"/>
  <c r="T150" i="33"/>
  <c r="T151" i="33"/>
  <c r="T152" i="33"/>
  <c r="T153" i="33"/>
  <c r="T154" i="33"/>
  <c r="T155" i="33"/>
  <c r="T156" i="33"/>
  <c r="T157" i="33"/>
  <c r="T158" i="33"/>
  <c r="T159" i="33"/>
  <c r="T160" i="33"/>
  <c r="T161" i="33"/>
  <c r="T162" i="33"/>
  <c r="T163" i="33"/>
  <c r="T164" i="33"/>
  <c r="T165" i="33"/>
  <c r="T166" i="33"/>
  <c r="T167" i="33"/>
  <c r="T168" i="33"/>
  <c r="T169" i="33"/>
  <c r="T170" i="33"/>
  <c r="T171" i="33"/>
  <c r="T172" i="33"/>
  <c r="T173" i="33"/>
  <c r="T174" i="33"/>
  <c r="T175" i="33"/>
  <c r="T176" i="33"/>
  <c r="T177" i="33"/>
  <c r="T178" i="33"/>
  <c r="T179" i="33"/>
  <c r="T180" i="33"/>
  <c r="T181" i="33"/>
  <c r="T182" i="33"/>
  <c r="T183" i="33"/>
  <c r="T184" i="33"/>
  <c r="T185" i="33"/>
  <c r="T186" i="33"/>
  <c r="T187" i="33"/>
  <c r="T188" i="33"/>
  <c r="T189" i="33"/>
  <c r="T190" i="33"/>
  <c r="T191" i="33"/>
  <c r="T192" i="33"/>
  <c r="T193" i="33"/>
  <c r="T194" i="33"/>
  <c r="T195" i="33"/>
  <c r="T196" i="33"/>
  <c r="T197" i="33"/>
  <c r="T198" i="33"/>
  <c r="T199" i="33"/>
  <c r="T200" i="33"/>
  <c r="T201" i="33"/>
  <c r="T202" i="33"/>
  <c r="T203" i="33"/>
  <c r="T204" i="33"/>
  <c r="T205" i="33"/>
  <c r="T206" i="33"/>
  <c r="T207" i="33"/>
  <c r="T208" i="33"/>
  <c r="T209" i="33"/>
  <c r="T210" i="33"/>
  <c r="T211" i="33"/>
  <c r="T212" i="33"/>
  <c r="T213" i="33"/>
  <c r="T214" i="33"/>
  <c r="T215" i="33"/>
  <c r="T216" i="33"/>
  <c r="T217" i="33"/>
  <c r="T218" i="33"/>
  <c r="T219" i="33"/>
  <c r="T220" i="33"/>
  <c r="T221" i="33"/>
  <c r="T222" i="33"/>
  <c r="T223" i="33"/>
  <c r="T224" i="33"/>
  <c r="T225" i="33"/>
  <c r="T226" i="33"/>
  <c r="T227" i="33"/>
  <c r="T228" i="33"/>
  <c r="T229" i="33"/>
  <c r="T230" i="33"/>
  <c r="T231" i="33"/>
  <c r="T232" i="33"/>
  <c r="T233" i="33"/>
  <c r="T234" i="33"/>
  <c r="T235" i="33"/>
  <c r="T236" i="33"/>
  <c r="T237" i="33"/>
  <c r="T238" i="33"/>
  <c r="T239" i="33"/>
  <c r="T240" i="33"/>
  <c r="T241" i="33"/>
  <c r="T242" i="33"/>
  <c r="T243" i="33"/>
  <c r="T244" i="33"/>
  <c r="T245" i="33"/>
  <c r="T246" i="33"/>
  <c r="T247" i="33"/>
  <c r="T248" i="33"/>
  <c r="T249" i="33"/>
  <c r="T250" i="33"/>
  <c r="T251" i="33"/>
  <c r="T252" i="33"/>
  <c r="T253" i="33"/>
  <c r="T254" i="33"/>
  <c r="T255" i="33"/>
  <c r="T256" i="33"/>
  <c r="T257" i="33"/>
  <c r="T258" i="33"/>
  <c r="T259" i="33"/>
  <c r="T260" i="33"/>
  <c r="T261" i="33"/>
  <c r="T262" i="33"/>
  <c r="T263" i="33"/>
  <c r="T264" i="33"/>
  <c r="T265" i="33"/>
  <c r="T266" i="33"/>
  <c r="T267" i="33"/>
  <c r="T268" i="33"/>
  <c r="T269" i="33"/>
  <c r="T270" i="33"/>
  <c r="T271" i="33"/>
  <c r="T272" i="33"/>
  <c r="T273" i="33"/>
  <c r="T274" i="33"/>
  <c r="T275" i="33"/>
  <c r="T276" i="33"/>
  <c r="T277" i="33"/>
  <c r="T278" i="33"/>
  <c r="T279" i="33"/>
  <c r="T280" i="33"/>
  <c r="T281" i="33"/>
  <c r="T282" i="33"/>
  <c r="T283" i="33"/>
  <c r="T284" i="33"/>
  <c r="T285" i="33"/>
  <c r="T286" i="33"/>
  <c r="T287" i="33"/>
  <c r="T288" i="33"/>
  <c r="T289" i="33"/>
  <c r="T290" i="33"/>
  <c r="T291" i="33"/>
  <c r="T292" i="33"/>
  <c r="T293" i="33"/>
  <c r="T294" i="33"/>
  <c r="T295" i="33"/>
  <c r="T296" i="33"/>
  <c r="T297" i="33"/>
  <c r="T298" i="33"/>
  <c r="T299" i="33"/>
  <c r="T300" i="33"/>
  <c r="T301" i="33"/>
  <c r="T302" i="33"/>
  <c r="T303" i="33"/>
  <c r="T304" i="33"/>
  <c r="T305" i="33"/>
  <c r="T306" i="33"/>
  <c r="T307" i="33"/>
  <c r="T308" i="33"/>
  <c r="T309" i="33"/>
  <c r="T310" i="33"/>
  <c r="T311" i="33"/>
  <c r="T312" i="33"/>
  <c r="T313" i="33"/>
  <c r="T314" i="33"/>
  <c r="T315" i="33"/>
  <c r="T316" i="33"/>
  <c r="T317" i="33"/>
  <c r="T318" i="33"/>
  <c r="T319" i="33"/>
  <c r="T320" i="33"/>
  <c r="T321" i="33"/>
  <c r="T322" i="33"/>
  <c r="T323" i="33"/>
  <c r="T324" i="33"/>
  <c r="T325" i="33"/>
  <c r="T326" i="33"/>
  <c r="T327" i="33"/>
  <c r="T328" i="33"/>
  <c r="T329" i="33"/>
  <c r="T330" i="33"/>
  <c r="T331" i="33"/>
  <c r="T332" i="33"/>
  <c r="T333" i="33"/>
  <c r="T334" i="33"/>
  <c r="T335" i="33"/>
  <c r="T336" i="33"/>
  <c r="T337" i="33"/>
  <c r="T338" i="33"/>
  <c r="T339" i="33"/>
  <c r="T340" i="33"/>
  <c r="T341" i="33"/>
  <c r="T342" i="33"/>
  <c r="T343" i="33"/>
  <c r="T344" i="33"/>
  <c r="T345" i="33"/>
  <c r="T346" i="33"/>
  <c r="T347" i="33"/>
  <c r="T348" i="33"/>
  <c r="T349" i="33"/>
  <c r="T350" i="33"/>
  <c r="T351" i="33"/>
  <c r="T352" i="33"/>
  <c r="T353" i="33"/>
  <c r="T354" i="33"/>
  <c r="T355" i="33"/>
  <c r="T356" i="33"/>
  <c r="T357" i="33"/>
  <c r="T358" i="33"/>
  <c r="T359" i="33"/>
  <c r="T360" i="33"/>
  <c r="T361" i="33"/>
  <c r="T362" i="33"/>
  <c r="T363" i="33"/>
  <c r="T364" i="33"/>
  <c r="T365" i="33"/>
  <c r="T366" i="33"/>
  <c r="T367" i="33"/>
  <c r="T368" i="33"/>
  <c r="T369" i="33"/>
  <c r="T370" i="33"/>
  <c r="T371" i="33"/>
  <c r="T372" i="33"/>
  <c r="T373" i="33"/>
  <c r="T374" i="33"/>
  <c r="T375" i="33"/>
  <c r="T376" i="33"/>
  <c r="T377" i="33"/>
  <c r="T378" i="33"/>
  <c r="T379" i="33"/>
  <c r="T380" i="33"/>
  <c r="T381" i="33"/>
  <c r="T382" i="33"/>
  <c r="T383" i="33"/>
  <c r="T384" i="33"/>
  <c r="T385" i="33"/>
  <c r="T386" i="33"/>
  <c r="T387" i="33"/>
  <c r="T388" i="33"/>
  <c r="T389" i="33"/>
  <c r="T390" i="33"/>
  <c r="T391" i="33"/>
  <c r="T392" i="33"/>
  <c r="T393" i="33"/>
  <c r="T394" i="33"/>
  <c r="T395" i="33"/>
  <c r="T396" i="33"/>
  <c r="T397" i="33"/>
  <c r="T398" i="33"/>
  <c r="T399" i="33"/>
  <c r="T400" i="33"/>
  <c r="T401" i="33"/>
  <c r="T402" i="33"/>
  <c r="T403" i="33"/>
  <c r="T404" i="33"/>
  <c r="T405" i="33"/>
  <c r="T406" i="33"/>
  <c r="T407" i="33"/>
  <c r="T408" i="33"/>
  <c r="T409" i="33"/>
  <c r="T410" i="33"/>
  <c r="T411" i="33"/>
  <c r="T412" i="33"/>
  <c r="T413" i="33"/>
  <c r="T414" i="33"/>
  <c r="T415" i="33"/>
  <c r="T416" i="33"/>
  <c r="T417" i="33"/>
  <c r="T418" i="33"/>
  <c r="T419" i="33"/>
  <c r="T420" i="33"/>
  <c r="T421" i="33"/>
  <c r="T422" i="33"/>
  <c r="T423" i="33"/>
  <c r="T424" i="33"/>
  <c r="T425" i="33"/>
  <c r="T426" i="33"/>
  <c r="T427" i="33"/>
  <c r="T428" i="33"/>
  <c r="T429" i="33"/>
  <c r="T430" i="33"/>
  <c r="T431" i="33"/>
  <c r="T432" i="33"/>
  <c r="T433" i="33"/>
  <c r="T434" i="33"/>
  <c r="T435" i="33"/>
  <c r="T436" i="33"/>
  <c r="T437" i="33"/>
  <c r="T438" i="33"/>
  <c r="T439" i="33"/>
  <c r="T440" i="33"/>
  <c r="T441" i="33"/>
  <c r="T442" i="33"/>
  <c r="T443" i="33"/>
  <c r="T444" i="33"/>
  <c r="T445" i="33"/>
  <c r="T446" i="33"/>
  <c r="T447" i="33"/>
  <c r="T448" i="33"/>
  <c r="T449" i="33"/>
  <c r="T450" i="33"/>
  <c r="T451" i="33"/>
  <c r="T452" i="33"/>
  <c r="T453" i="33"/>
  <c r="T454" i="33"/>
  <c r="T455" i="33"/>
  <c r="T456" i="33"/>
  <c r="T457" i="33"/>
  <c r="T458" i="33"/>
  <c r="T459" i="33"/>
  <c r="T460" i="33"/>
  <c r="T461" i="33"/>
  <c r="T462" i="33"/>
  <c r="T463" i="33"/>
  <c r="T464" i="33"/>
  <c r="T465" i="33"/>
  <c r="T466" i="33"/>
  <c r="T467" i="33"/>
  <c r="T468" i="33"/>
  <c r="T469" i="33"/>
  <c r="T470" i="33"/>
  <c r="T471" i="33"/>
  <c r="T472" i="33"/>
  <c r="T473" i="33"/>
  <c r="T474" i="33"/>
  <c r="T475" i="33"/>
  <c r="T476" i="33"/>
  <c r="T477" i="33"/>
  <c r="T478" i="33"/>
  <c r="T479" i="33"/>
  <c r="T480" i="33"/>
  <c r="T2" i="33"/>
  <c r="L482" i="33"/>
  <c r="D437" i="33"/>
  <c r="M3" i="33"/>
  <c r="M4" i="33"/>
  <c r="M5" i="33"/>
  <c r="M6" i="33"/>
  <c r="M7" i="33"/>
  <c r="M8" i="33"/>
  <c r="M9" i="33"/>
  <c r="M10" i="33"/>
  <c r="M11" i="33"/>
  <c r="M12" i="33"/>
  <c r="M13" i="33"/>
  <c r="M14" i="33"/>
  <c r="M15" i="33"/>
  <c r="M16" i="33"/>
  <c r="M17" i="33"/>
  <c r="M18" i="33"/>
  <c r="M19" i="33"/>
  <c r="M20" i="33"/>
  <c r="M21" i="33"/>
  <c r="M22" i="33"/>
  <c r="M23" i="33"/>
  <c r="M24" i="33"/>
  <c r="M25" i="33"/>
  <c r="M26" i="33"/>
  <c r="M27" i="33"/>
  <c r="M28" i="33"/>
  <c r="M29" i="33"/>
  <c r="M30" i="33"/>
  <c r="M31" i="33"/>
  <c r="M32" i="33"/>
  <c r="M33" i="33"/>
  <c r="M34" i="33"/>
  <c r="M35" i="33"/>
  <c r="M36" i="33"/>
  <c r="M37" i="33"/>
  <c r="M38" i="33"/>
  <c r="M39" i="33"/>
  <c r="M40" i="33"/>
  <c r="M41" i="33"/>
  <c r="M42" i="33"/>
  <c r="M43" i="33"/>
  <c r="M44" i="33"/>
  <c r="M45" i="33"/>
  <c r="M46" i="33"/>
  <c r="M47" i="33"/>
  <c r="M48" i="33"/>
  <c r="M49" i="33"/>
  <c r="M50" i="33"/>
  <c r="M51" i="33"/>
  <c r="M52" i="33"/>
  <c r="M53" i="33"/>
  <c r="M54" i="33"/>
  <c r="M55" i="33"/>
  <c r="M56" i="33"/>
  <c r="M57" i="33"/>
  <c r="M58" i="33"/>
  <c r="M59" i="33"/>
  <c r="M60" i="33"/>
  <c r="M61" i="33"/>
  <c r="M62" i="33"/>
  <c r="M63" i="33"/>
  <c r="M64" i="33"/>
  <c r="M65" i="33"/>
  <c r="M66" i="33"/>
  <c r="M67" i="33"/>
  <c r="M68" i="33"/>
  <c r="M69" i="33"/>
  <c r="M70" i="33"/>
  <c r="M71" i="33"/>
  <c r="M72" i="33"/>
  <c r="M73" i="33"/>
  <c r="M74" i="33"/>
  <c r="M75" i="33"/>
  <c r="M76" i="33"/>
  <c r="M77" i="33"/>
  <c r="M78" i="33"/>
  <c r="M79" i="33"/>
  <c r="M80" i="33"/>
  <c r="M81" i="33"/>
  <c r="M82" i="33"/>
  <c r="M83" i="33"/>
  <c r="M84" i="33"/>
  <c r="M85" i="33"/>
  <c r="M86" i="33"/>
  <c r="M87" i="33"/>
  <c r="M88" i="33"/>
  <c r="M89" i="33"/>
  <c r="M90" i="33"/>
  <c r="M91" i="33"/>
  <c r="M92" i="33"/>
  <c r="M93" i="33"/>
  <c r="M94" i="33"/>
  <c r="M95" i="33"/>
  <c r="M96" i="33"/>
  <c r="M97" i="33"/>
  <c r="M98" i="33"/>
  <c r="M99" i="33"/>
  <c r="M100" i="33"/>
  <c r="M101" i="33"/>
  <c r="M102" i="33"/>
  <c r="M103" i="33"/>
  <c r="M104" i="33"/>
  <c r="M105" i="33"/>
  <c r="M106" i="33"/>
  <c r="M107" i="33"/>
  <c r="M108" i="33"/>
  <c r="M109" i="33"/>
  <c r="M110" i="33"/>
  <c r="M111" i="33"/>
  <c r="M112" i="33"/>
  <c r="M113" i="33"/>
  <c r="M114" i="33"/>
  <c r="M115" i="33"/>
  <c r="M116" i="33"/>
  <c r="M117" i="33"/>
  <c r="M118" i="33"/>
  <c r="M119" i="33"/>
  <c r="M120" i="33"/>
  <c r="M121" i="33"/>
  <c r="M122" i="33"/>
  <c r="M123" i="33"/>
  <c r="M124" i="33"/>
  <c r="M125" i="33"/>
  <c r="M126" i="33"/>
  <c r="M127" i="33"/>
  <c r="M128" i="33"/>
  <c r="M129" i="33"/>
  <c r="M130" i="33"/>
  <c r="M131" i="33"/>
  <c r="M132" i="33"/>
  <c r="M133" i="33"/>
  <c r="M134" i="33"/>
  <c r="M135" i="33"/>
  <c r="M136" i="33"/>
  <c r="M137" i="33"/>
  <c r="M138" i="33"/>
  <c r="M139" i="33"/>
  <c r="M140" i="33"/>
  <c r="M141" i="33"/>
  <c r="M142" i="33"/>
  <c r="M143" i="33"/>
  <c r="M144" i="33"/>
  <c r="M145" i="33"/>
  <c r="M146" i="33"/>
  <c r="M147" i="33"/>
  <c r="M148" i="33"/>
  <c r="M149" i="33"/>
  <c r="M150" i="33"/>
  <c r="M151" i="33"/>
  <c r="M152" i="33"/>
  <c r="M153" i="33"/>
  <c r="M154" i="33"/>
  <c r="M155" i="33"/>
  <c r="M156" i="33"/>
  <c r="M157" i="33"/>
  <c r="M158" i="33"/>
  <c r="M159" i="33"/>
  <c r="M160" i="33"/>
  <c r="M161" i="33"/>
  <c r="M162" i="33"/>
  <c r="M163" i="33"/>
  <c r="M164" i="33"/>
  <c r="M165" i="33"/>
  <c r="M166" i="33"/>
  <c r="M167" i="33"/>
  <c r="M168" i="33"/>
  <c r="M169" i="33"/>
  <c r="M170" i="33"/>
  <c r="M171" i="33"/>
  <c r="M172" i="33"/>
  <c r="M173" i="33"/>
  <c r="M174" i="33"/>
  <c r="M175" i="33"/>
  <c r="M176" i="33"/>
  <c r="M177" i="33"/>
  <c r="M178" i="33"/>
  <c r="M179" i="33"/>
  <c r="M180" i="33"/>
  <c r="M181" i="33"/>
  <c r="M182" i="33"/>
  <c r="M183" i="33"/>
  <c r="M184" i="33"/>
  <c r="M185" i="33"/>
  <c r="M186" i="33"/>
  <c r="M187" i="33"/>
  <c r="M188" i="33"/>
  <c r="M189" i="33"/>
  <c r="M190" i="33"/>
  <c r="M191" i="33"/>
  <c r="M192" i="33"/>
  <c r="M193" i="33"/>
  <c r="M194" i="33"/>
  <c r="M195" i="33"/>
  <c r="M196" i="33"/>
  <c r="M197" i="33"/>
  <c r="M198" i="33"/>
  <c r="M199" i="33"/>
  <c r="M200" i="33"/>
  <c r="M201" i="33"/>
  <c r="M202" i="33"/>
  <c r="M203" i="33"/>
  <c r="M204" i="33"/>
  <c r="M205" i="33"/>
  <c r="M206" i="33"/>
  <c r="M207" i="33"/>
  <c r="M208" i="33"/>
  <c r="M209" i="33"/>
  <c r="M210" i="33"/>
  <c r="M211" i="33"/>
  <c r="M212" i="33"/>
  <c r="M213" i="33"/>
  <c r="M214" i="33"/>
  <c r="M215" i="33"/>
  <c r="M216" i="33"/>
  <c r="M217" i="33"/>
  <c r="M218" i="33"/>
  <c r="M219" i="33"/>
  <c r="M220" i="33"/>
  <c r="M221" i="33"/>
  <c r="M222" i="33"/>
  <c r="M223" i="33"/>
  <c r="M224" i="33"/>
  <c r="M225" i="33"/>
  <c r="M226" i="33"/>
  <c r="M227" i="33"/>
  <c r="M228" i="33"/>
  <c r="M229" i="33"/>
  <c r="M230" i="33"/>
  <c r="M231" i="33"/>
  <c r="M232" i="33"/>
  <c r="M233" i="33"/>
  <c r="M234" i="33"/>
  <c r="M235" i="33"/>
  <c r="M236" i="33"/>
  <c r="M237" i="33"/>
  <c r="M238" i="33"/>
  <c r="M239" i="33"/>
  <c r="M240" i="33"/>
  <c r="M241" i="33"/>
  <c r="M242" i="33"/>
  <c r="M243" i="33"/>
  <c r="M244" i="33"/>
  <c r="M245" i="33"/>
  <c r="M246" i="33"/>
  <c r="M247" i="33"/>
  <c r="M248" i="33"/>
  <c r="M249" i="33"/>
  <c r="M250" i="33"/>
  <c r="M251" i="33"/>
  <c r="M252" i="33"/>
  <c r="M253" i="33"/>
  <c r="M254" i="33"/>
  <c r="M255" i="33"/>
  <c r="M256" i="33"/>
  <c r="M257" i="33"/>
  <c r="M258" i="33"/>
  <c r="M259" i="33"/>
  <c r="M260" i="33"/>
  <c r="M261" i="33"/>
  <c r="M262" i="33"/>
  <c r="M263" i="33"/>
  <c r="M264" i="33"/>
  <c r="M265" i="33"/>
  <c r="M266" i="33"/>
  <c r="M267" i="33"/>
  <c r="M268" i="33"/>
  <c r="M269" i="33"/>
  <c r="M270" i="33"/>
  <c r="M271" i="33"/>
  <c r="M272" i="33"/>
  <c r="M273" i="33"/>
  <c r="M274" i="33"/>
  <c r="M275" i="33"/>
  <c r="M276" i="33"/>
  <c r="M277" i="33"/>
  <c r="M278" i="33"/>
  <c r="M279" i="33"/>
  <c r="M280" i="33"/>
  <c r="M281" i="33"/>
  <c r="M282" i="33"/>
  <c r="M283" i="33"/>
  <c r="M284" i="33"/>
  <c r="M285" i="33"/>
  <c r="M286" i="33"/>
  <c r="M287" i="33"/>
  <c r="M288" i="33"/>
  <c r="M289" i="33"/>
  <c r="M290" i="33"/>
  <c r="M291" i="33"/>
  <c r="M292" i="33"/>
  <c r="M293" i="33"/>
  <c r="M294" i="33"/>
  <c r="M295" i="33"/>
  <c r="M296" i="33"/>
  <c r="M297" i="33"/>
  <c r="M298" i="33"/>
  <c r="M299" i="33"/>
  <c r="M300" i="33"/>
  <c r="M301" i="33"/>
  <c r="M302" i="33"/>
  <c r="M303" i="33"/>
  <c r="M304" i="33"/>
  <c r="M305" i="33"/>
  <c r="M306" i="33"/>
  <c r="M307" i="33"/>
  <c r="M308" i="33"/>
  <c r="M309" i="33"/>
  <c r="M310" i="33"/>
  <c r="M311" i="33"/>
  <c r="M312" i="33"/>
  <c r="M313" i="33"/>
  <c r="M314" i="33"/>
  <c r="M315" i="33"/>
  <c r="M316" i="33"/>
  <c r="M317" i="33"/>
  <c r="M318" i="33"/>
  <c r="M319" i="33"/>
  <c r="M320" i="33"/>
  <c r="M321" i="33"/>
  <c r="M322" i="33"/>
  <c r="M323" i="33"/>
  <c r="M324" i="33"/>
  <c r="M325" i="33"/>
  <c r="M326" i="33"/>
  <c r="M327" i="33"/>
  <c r="M328" i="33"/>
  <c r="M329" i="33"/>
  <c r="M330" i="33"/>
  <c r="M331" i="33"/>
  <c r="M332" i="33"/>
  <c r="M333" i="33"/>
  <c r="M334" i="33"/>
  <c r="M335" i="33"/>
  <c r="M336" i="33"/>
  <c r="M337" i="33"/>
  <c r="M338" i="33"/>
  <c r="M339" i="33"/>
  <c r="M340" i="33"/>
  <c r="M341" i="33"/>
  <c r="M342" i="33"/>
  <c r="M343" i="33"/>
  <c r="M344" i="33"/>
  <c r="M345" i="33"/>
  <c r="M346" i="33"/>
  <c r="M347" i="33"/>
  <c r="M348" i="33"/>
  <c r="M349" i="33"/>
  <c r="M350" i="33"/>
  <c r="M351" i="33"/>
  <c r="M352" i="33"/>
  <c r="M353" i="33"/>
  <c r="M354" i="33"/>
  <c r="M355" i="33"/>
  <c r="M356" i="33"/>
  <c r="M357" i="33"/>
  <c r="M358" i="33"/>
  <c r="M359" i="33"/>
  <c r="M360" i="33"/>
  <c r="M361" i="33"/>
  <c r="M362" i="33"/>
  <c r="M363" i="33"/>
  <c r="M364" i="33"/>
  <c r="M365" i="33"/>
  <c r="M366" i="33"/>
  <c r="M367" i="33"/>
  <c r="M368" i="33"/>
  <c r="M369" i="33"/>
  <c r="M370" i="33"/>
  <c r="M371" i="33"/>
  <c r="M372" i="33"/>
  <c r="M373" i="33"/>
  <c r="M374" i="33"/>
  <c r="M375" i="33"/>
  <c r="M376" i="33"/>
  <c r="M377" i="33"/>
  <c r="M378" i="33"/>
  <c r="M379" i="33"/>
  <c r="M380" i="33"/>
  <c r="M381" i="33"/>
  <c r="M382" i="33"/>
  <c r="M383" i="33"/>
  <c r="M384" i="33"/>
  <c r="M385" i="33"/>
  <c r="M386" i="33"/>
  <c r="M387" i="33"/>
  <c r="M388" i="33"/>
  <c r="M389" i="33"/>
  <c r="M390" i="33"/>
  <c r="M391" i="33"/>
  <c r="M392" i="33"/>
  <c r="M393" i="33"/>
  <c r="M394" i="33"/>
  <c r="M395" i="33"/>
  <c r="M396" i="33"/>
  <c r="M397" i="33"/>
  <c r="M398" i="33"/>
  <c r="M399" i="33"/>
  <c r="M400" i="33"/>
  <c r="M401" i="33"/>
  <c r="M402" i="33"/>
  <c r="M403" i="33"/>
  <c r="M404" i="33"/>
  <c r="M405" i="33"/>
  <c r="M406" i="33"/>
  <c r="M407" i="33"/>
  <c r="M408" i="33"/>
  <c r="M409" i="33"/>
  <c r="M410" i="33"/>
  <c r="M411" i="33"/>
  <c r="M412" i="33"/>
  <c r="M413" i="33"/>
  <c r="M414" i="33"/>
  <c r="M415" i="33"/>
  <c r="M416" i="33"/>
  <c r="M417" i="33"/>
  <c r="M418" i="33"/>
  <c r="M419" i="33"/>
  <c r="M420" i="33"/>
  <c r="M421" i="33"/>
  <c r="M422" i="33"/>
  <c r="M423" i="33"/>
  <c r="M424" i="33"/>
  <c r="M425" i="33"/>
  <c r="M426" i="33"/>
  <c r="M427" i="33"/>
  <c r="M428" i="33"/>
  <c r="M429" i="33"/>
  <c r="M430" i="33"/>
  <c r="M431" i="33"/>
  <c r="M432" i="33"/>
  <c r="M433" i="33"/>
  <c r="M434" i="33"/>
  <c r="M435" i="33"/>
  <c r="M436" i="33"/>
  <c r="M437" i="33"/>
  <c r="M438" i="33"/>
  <c r="M439" i="33"/>
  <c r="M440" i="33"/>
  <c r="M441" i="33"/>
  <c r="M442" i="33"/>
  <c r="M443" i="33"/>
  <c r="M444" i="33"/>
  <c r="M445" i="33"/>
  <c r="M446" i="33"/>
  <c r="M447" i="33"/>
  <c r="M448" i="33"/>
  <c r="M449" i="33"/>
  <c r="M450" i="33"/>
  <c r="M451" i="33"/>
  <c r="M452" i="33"/>
  <c r="M453" i="33"/>
  <c r="M454" i="33"/>
  <c r="M455" i="33"/>
  <c r="M456" i="33"/>
  <c r="M457" i="33"/>
  <c r="M458" i="33"/>
  <c r="M459" i="33"/>
  <c r="M460" i="33"/>
  <c r="M461" i="33"/>
  <c r="M462" i="33"/>
  <c r="M463" i="33"/>
  <c r="M464" i="33"/>
  <c r="M465" i="33"/>
  <c r="M466" i="33"/>
  <c r="M467" i="33"/>
  <c r="M468" i="33"/>
  <c r="M469" i="33"/>
  <c r="M470" i="33"/>
  <c r="M471" i="33"/>
  <c r="M472" i="33"/>
  <c r="M473" i="33"/>
  <c r="M474" i="33"/>
  <c r="M475" i="33"/>
  <c r="M476" i="33"/>
  <c r="M477" i="33"/>
  <c r="M478" i="33"/>
  <c r="M479" i="33"/>
  <c r="M480" i="33"/>
  <c r="M2" i="33"/>
  <c r="AS34" i="33" l="1"/>
  <c r="O77" i="6"/>
  <c r="G155" i="6" l="1"/>
  <c r="G140" i="6"/>
  <c r="G125" i="6"/>
  <c r="G104" i="6"/>
  <c r="G106" i="6"/>
  <c r="G105" i="6"/>
  <c r="G107" i="6" l="1"/>
  <c r="G161" i="6" l="1"/>
  <c r="G164" i="6" l="1"/>
  <c r="G15" i="6"/>
  <c r="P42" i="2"/>
  <c r="P41" i="2"/>
  <c r="P40" i="2"/>
  <c r="I40" i="3"/>
  <c r="H40" i="3"/>
  <c r="I19" i="3"/>
  <c r="P16" i="2"/>
  <c r="P15" i="2"/>
  <c r="P14" i="2"/>
  <c r="P39" i="2" l="1"/>
  <c r="P35" i="2"/>
  <c r="P37" i="2"/>
  <c r="P36" i="2"/>
  <c r="R22" i="2"/>
  <c r="P11" i="2"/>
  <c r="P10" i="2"/>
  <c r="P9" i="2"/>
  <c r="P12" i="2" s="1"/>
  <c r="R50" i="2"/>
  <c r="O47" i="2"/>
  <c r="P13" i="2"/>
  <c r="K9" i="2"/>
  <c r="K10" i="2" s="1"/>
  <c r="K11" i="2" s="1"/>
  <c r="K12" i="2" s="1"/>
  <c r="K13" i="2" s="1"/>
  <c r="K14" i="2" s="1"/>
  <c r="K15" i="2" s="1"/>
  <c r="K16" i="2" s="1"/>
  <c r="K17" i="2" s="1"/>
  <c r="K18" i="2" s="1"/>
  <c r="K19" i="2" s="1"/>
  <c r="K20" i="2" s="1"/>
  <c r="K21" i="2" s="1"/>
  <c r="K22" i="2" s="1"/>
  <c r="K23" i="2" s="1"/>
  <c r="K24" i="2" s="1"/>
  <c r="K25" i="2" s="1"/>
  <c r="K26" i="2" s="1"/>
  <c r="K27" i="2" s="1"/>
  <c r="K29" i="2" s="1"/>
  <c r="K30" i="2" s="1"/>
  <c r="K31" i="2" s="1"/>
  <c r="K32" i="2" s="1"/>
  <c r="K33" i="2" s="1"/>
  <c r="K34" i="2" s="1"/>
  <c r="K35" i="2" s="1"/>
  <c r="K36" i="2" s="1"/>
  <c r="K37" i="2" s="1"/>
  <c r="K38" i="2" s="1"/>
  <c r="K39" i="2" s="1"/>
  <c r="K40" i="2" s="1"/>
  <c r="K41" i="2" s="1"/>
  <c r="K42" i="2" s="1"/>
  <c r="K43" i="2" s="1"/>
  <c r="K44" i="2" s="1"/>
  <c r="K45" i="2" s="1"/>
  <c r="K46" i="2" s="1"/>
  <c r="K47" i="2" s="1"/>
  <c r="K48" i="2" s="1"/>
  <c r="K49" i="2" s="1"/>
  <c r="K50" i="2" s="1"/>
  <c r="K51" i="2" s="1"/>
  <c r="K52" i="2" s="1"/>
  <c r="K53" i="2" s="1"/>
  <c r="K54" i="2" s="1"/>
  <c r="I86" i="1"/>
  <c r="O60" i="2" s="1"/>
  <c r="I85" i="1"/>
  <c r="F83" i="1"/>
  <c r="I76" i="1"/>
  <c r="I77" i="1"/>
  <c r="I78" i="1"/>
  <c r="I79" i="1"/>
  <c r="I80" i="1"/>
  <c r="I81" i="1"/>
  <c r="I82" i="1"/>
  <c r="I75" i="1"/>
  <c r="F73" i="1"/>
  <c r="I63" i="1"/>
  <c r="I64" i="1"/>
  <c r="I65" i="1"/>
  <c r="I66" i="1"/>
  <c r="I67" i="1"/>
  <c r="I68" i="1"/>
  <c r="I69" i="1"/>
  <c r="I70" i="1"/>
  <c r="I71" i="1"/>
  <c r="I72" i="1"/>
  <c r="I62" i="1"/>
  <c r="F53" i="1"/>
  <c r="F60" i="1"/>
  <c r="F56" i="1"/>
  <c r="I59" i="1"/>
  <c r="I58" i="1"/>
  <c r="I55" i="1"/>
  <c r="I56" i="1" s="1"/>
  <c r="O55" i="2" s="1"/>
  <c r="I50" i="1"/>
  <c r="I51" i="1"/>
  <c r="I52" i="1"/>
  <c r="I49" i="1"/>
  <c r="I39" i="1"/>
  <c r="I40" i="1"/>
  <c r="I41" i="1"/>
  <c r="I42" i="1"/>
  <c r="I43" i="1"/>
  <c r="I44" i="1"/>
  <c r="I45" i="1"/>
  <c r="I46" i="1"/>
  <c r="I38" i="1"/>
  <c r="I31" i="1"/>
  <c r="I32" i="1"/>
  <c r="I33" i="1"/>
  <c r="I34" i="1"/>
  <c r="I35" i="1"/>
  <c r="O57" i="2" s="1"/>
  <c r="I30" i="1"/>
  <c r="I26" i="1"/>
  <c r="I27" i="1"/>
  <c r="I25" i="1"/>
  <c r="P44" i="2" s="1"/>
  <c r="I24" i="1"/>
  <c r="I23" i="1"/>
  <c r="I21" i="1"/>
  <c r="O30" i="2" s="1"/>
  <c r="F28" i="1"/>
  <c r="I13" i="1"/>
  <c r="I14" i="1"/>
  <c r="I15" i="1"/>
  <c r="O56" i="2" s="1"/>
  <c r="I16" i="1"/>
  <c r="I17" i="1"/>
  <c r="I18" i="1"/>
  <c r="I12" i="1"/>
  <c r="F19" i="1"/>
  <c r="F10" i="1"/>
  <c r="I4" i="1"/>
  <c r="I5" i="1"/>
  <c r="I6" i="1"/>
  <c r="I7" i="1"/>
  <c r="I8" i="1"/>
  <c r="I9" i="1"/>
  <c r="I3" i="1"/>
  <c r="P17" i="2" l="1"/>
  <c r="P38" i="2"/>
  <c r="P43" i="2" s="1"/>
  <c r="P51" i="2" s="1"/>
  <c r="I53" i="1"/>
  <c r="J53" i="1" s="1"/>
  <c r="P18" i="2"/>
  <c r="I28" i="1"/>
  <c r="O43" i="2" s="1"/>
  <c r="O45" i="2" s="1"/>
  <c r="O51" i="2" s="1"/>
  <c r="I36" i="1"/>
  <c r="O46" i="2" s="1"/>
  <c r="O49" i="2" s="1"/>
  <c r="I60" i="1"/>
  <c r="O58" i="2" s="1"/>
  <c r="I10" i="1"/>
  <c r="O17" i="2" s="1"/>
  <c r="O19" i="2" s="1"/>
  <c r="O26" i="2" s="1"/>
  <c r="I73" i="1"/>
  <c r="O59" i="2" s="1"/>
  <c r="I83" i="1"/>
  <c r="I19" i="1"/>
  <c r="O21" i="2" s="1"/>
  <c r="O24" i="2" s="1"/>
  <c r="I47" i="1"/>
  <c r="O53" i="2" s="1"/>
  <c r="N54" i="2"/>
  <c r="P47" i="2"/>
  <c r="R47" i="2"/>
  <c r="O54" i="2" l="1"/>
  <c r="R17" i="2"/>
  <c r="J83" i="1"/>
  <c r="O61" i="2"/>
  <c r="R43" i="2"/>
  <c r="R51" i="2" s="1"/>
  <c r="P45" i="2"/>
  <c r="R45" i="2" s="1"/>
  <c r="P19" i="2"/>
  <c r="P26" i="2" s="1"/>
  <c r="O52" i="2"/>
  <c r="O27" i="2"/>
  <c r="G79" i="6" s="1"/>
  <c r="O63" i="2" l="1"/>
  <c r="G162" i="6"/>
  <c r="R26" i="2"/>
  <c r="R19" i="2"/>
  <c r="O32" i="2"/>
  <c r="O65" i="2" l="1"/>
  <c r="I43" i="3"/>
  <c r="I42" i="3"/>
  <c r="I44" i="3" s="1"/>
  <c r="I41" i="3"/>
  <c r="H43" i="3"/>
  <c r="H44" i="3" s="1"/>
  <c r="H42" i="3"/>
  <c r="H41" i="3"/>
  <c r="E43" i="3"/>
  <c r="E42" i="3"/>
  <c r="E41" i="3"/>
  <c r="D43" i="3"/>
  <c r="D42" i="3"/>
  <c r="D41" i="3"/>
  <c r="H46" i="3" l="1"/>
  <c r="P21" i="2"/>
  <c r="I46" i="3"/>
  <c r="P46" i="2"/>
  <c r="H36" i="3"/>
  <c r="H38" i="3" s="1"/>
  <c r="I30" i="3"/>
  <c r="I34" i="3" s="1"/>
  <c r="H30" i="3"/>
  <c r="H34" i="3" s="1"/>
  <c r="I27" i="3"/>
  <c r="H27" i="3"/>
  <c r="I26" i="3"/>
  <c r="H26" i="3"/>
  <c r="I25" i="3"/>
  <c r="H25" i="3"/>
  <c r="I24" i="3"/>
  <c r="H24" i="3"/>
  <c r="H28" i="3" s="1"/>
  <c r="I22" i="3"/>
  <c r="H22" i="3"/>
  <c r="Z3" i="28"/>
  <c r="Z4" i="28"/>
  <c r="Z5" i="28"/>
  <c r="Z6" i="28"/>
  <c r="Z7" i="28"/>
  <c r="Z8" i="28"/>
  <c r="Z9" i="28"/>
  <c r="Z10" i="28"/>
  <c r="Z11" i="28"/>
  <c r="Z12" i="28"/>
  <c r="Z13" i="28"/>
  <c r="Z14" i="28"/>
  <c r="Z15" i="28"/>
  <c r="Z16" i="28"/>
  <c r="Z17" i="28"/>
  <c r="Z18" i="28"/>
  <c r="Z19" i="28"/>
  <c r="Z20" i="28"/>
  <c r="Z21" i="28"/>
  <c r="Z22" i="28"/>
  <c r="Z23" i="28"/>
  <c r="Z24" i="28"/>
  <c r="Z25" i="28"/>
  <c r="Z26" i="28"/>
  <c r="Z27" i="28"/>
  <c r="Z28" i="28"/>
  <c r="Z29" i="28"/>
  <c r="Z30" i="28"/>
  <c r="Z31" i="28"/>
  <c r="Z32" i="28"/>
  <c r="Z30" i="29"/>
  <c r="Z29" i="29"/>
  <c r="Z28" i="29"/>
  <c r="Z27" i="29"/>
  <c r="Z26" i="29"/>
  <c r="Z25" i="29"/>
  <c r="Z24" i="29"/>
  <c r="Z23" i="29"/>
  <c r="Z22" i="29"/>
  <c r="Z21" i="29"/>
  <c r="Z20" i="29"/>
  <c r="Z19" i="29"/>
  <c r="Z18" i="29"/>
  <c r="Z17" i="29"/>
  <c r="Z16" i="29"/>
  <c r="Z15" i="29"/>
  <c r="Z14" i="29"/>
  <c r="Z13" i="29"/>
  <c r="Z12" i="29"/>
  <c r="Z11" i="29"/>
  <c r="Z10" i="29"/>
  <c r="Z9" i="29"/>
  <c r="Z8" i="29"/>
  <c r="Z7" i="29"/>
  <c r="Z6" i="29"/>
  <c r="Z5" i="29"/>
  <c r="Z4" i="29"/>
  <c r="Y33" i="28"/>
  <c r="C52" i="19"/>
  <c r="C50" i="19"/>
  <c r="C49" i="19"/>
  <c r="C44" i="19"/>
  <c r="C45" i="19"/>
  <c r="C43" i="19"/>
  <c r="AB29" i="28" l="1"/>
  <c r="I28" i="3"/>
  <c r="R46" i="2"/>
  <c r="P49" i="2"/>
  <c r="P24" i="2"/>
  <c r="R21" i="2"/>
  <c r="R24" i="2" s="1"/>
  <c r="Z34" i="28"/>
  <c r="F181" i="6"/>
  <c r="F182" i="6"/>
  <c r="F183" i="6"/>
  <c r="F188" i="6"/>
  <c r="F186" i="6"/>
  <c r="P27" i="2" l="1"/>
  <c r="R27" i="2" s="1"/>
  <c r="G73" i="6"/>
  <c r="H188" i="6"/>
  <c r="H186" i="6"/>
  <c r="H182" i="6"/>
  <c r="H181" i="6"/>
  <c r="H183" i="6"/>
  <c r="R49" i="2"/>
  <c r="R52" i="2" s="1"/>
  <c r="P52" i="2"/>
  <c r="Z33" i="28"/>
  <c r="A10" i="20"/>
  <c r="A11" i="20" s="1"/>
  <c r="A12" i="20" s="1"/>
  <c r="A13" i="20" s="1"/>
  <c r="A14" i="20" s="1"/>
  <c r="A15" i="20" s="1"/>
  <c r="A16" i="20" s="1"/>
  <c r="A17" i="20" s="1"/>
  <c r="A18" i="20" s="1"/>
  <c r="A19" i="20" s="1"/>
  <c r="A20" i="20" s="1"/>
  <c r="A21" i="20" s="1"/>
  <c r="A22" i="20" s="1"/>
  <c r="A23" i="20" s="1"/>
  <c r="A24" i="20" s="1"/>
  <c r="A25" i="20" s="1"/>
  <c r="A26" i="20" s="1"/>
  <c r="A27" i="20" s="1"/>
  <c r="A28" i="20" s="1"/>
  <c r="A29" i="20" s="1"/>
  <c r="A30" i="20" s="1"/>
  <c r="A31" i="20" s="1"/>
  <c r="A32" i="20" s="1"/>
  <c r="A33" i="20" s="1"/>
  <c r="A34" i="20" s="1"/>
  <c r="A35" i="20" s="1"/>
  <c r="A36" i="20" s="1"/>
  <c r="N183" i="6" l="1"/>
  <c r="X183" i="6" s="1"/>
  <c r="N188" i="6"/>
  <c r="X188" i="6" s="1"/>
  <c r="N181" i="6"/>
  <c r="X181" i="6" s="1"/>
  <c r="N182" i="6"/>
  <c r="X182" i="6" s="1"/>
  <c r="N186" i="6"/>
  <c r="X186" i="6" s="1"/>
  <c r="Z5" i="11"/>
  <c r="Z6" i="11"/>
  <c r="Z7" i="11"/>
  <c r="Z8" i="11"/>
  <c r="Z9" i="11"/>
  <c r="Z10" i="11"/>
  <c r="Z11" i="11"/>
  <c r="Z12" i="11"/>
  <c r="Z13" i="11"/>
  <c r="Z14" i="11"/>
  <c r="Z15" i="11"/>
  <c r="Z16" i="11"/>
  <c r="Z17" i="11"/>
  <c r="Z18" i="11"/>
  <c r="Z19" i="11"/>
  <c r="Z20" i="11"/>
  <c r="Z21" i="11"/>
  <c r="Z22" i="11"/>
  <c r="Z23" i="11"/>
  <c r="Z24" i="11"/>
  <c r="Z25" i="11"/>
  <c r="Z26" i="11"/>
  <c r="Z27" i="11"/>
  <c r="Z28" i="11"/>
  <c r="Z29" i="11"/>
  <c r="Z30" i="11"/>
  <c r="Z4" i="11"/>
  <c r="F14" i="19"/>
  <c r="C14" i="19"/>
  <c r="D106" i="6"/>
  <c r="D105" i="6"/>
  <c r="D104" i="6"/>
  <c r="E96" i="6" l="1"/>
  <c r="F94" i="6" l="1"/>
  <c r="E70" i="6"/>
  <c r="H94" i="6" l="1"/>
  <c r="N94" i="6" s="1"/>
  <c r="X94" i="6" s="1"/>
  <c r="Y33" i="12"/>
  <c r="Z4" i="12"/>
  <c r="Z5" i="12"/>
  <c r="Z6" i="12"/>
  <c r="Z7" i="12"/>
  <c r="Z8" i="12"/>
  <c r="Z9" i="12"/>
  <c r="Z10" i="12"/>
  <c r="Z11" i="12"/>
  <c r="Z12" i="12"/>
  <c r="Z13" i="12"/>
  <c r="Z14" i="12"/>
  <c r="Z15" i="12"/>
  <c r="Z16" i="12"/>
  <c r="Z17" i="12"/>
  <c r="Z18" i="12"/>
  <c r="Z19" i="12"/>
  <c r="Z20" i="12"/>
  <c r="Z21" i="12"/>
  <c r="Z22" i="12"/>
  <c r="Z23" i="12"/>
  <c r="Z24" i="12"/>
  <c r="Z25" i="12"/>
  <c r="Z26" i="12"/>
  <c r="Z27" i="12"/>
  <c r="Z28" i="12"/>
  <c r="Z29" i="12"/>
  <c r="Z30" i="12"/>
  <c r="Z31" i="12"/>
  <c r="Z32" i="12"/>
  <c r="Z3" i="12"/>
  <c r="Z34" i="12" s="1"/>
  <c r="F52" i="19"/>
  <c r="F51" i="19"/>
  <c r="F43" i="19"/>
  <c r="F44" i="19"/>
  <c r="F45" i="19"/>
  <c r="F46" i="19"/>
  <c r="F47" i="19"/>
  <c r="F48" i="19"/>
  <c r="F49" i="19"/>
  <c r="F50" i="19"/>
  <c r="F42" i="19"/>
  <c r="F39" i="19"/>
  <c r="F40" i="19"/>
  <c r="F41" i="19"/>
  <c r="F38" i="19"/>
  <c r="F36" i="19"/>
  <c r="F37" i="19"/>
  <c r="F35" i="19"/>
  <c r="F30" i="19"/>
  <c r="F31" i="19"/>
  <c r="F32" i="19"/>
  <c r="F33" i="19"/>
  <c r="G169" i="6" s="1"/>
  <c r="G170" i="6" s="1"/>
  <c r="G172" i="6" s="1"/>
  <c r="F34" i="19"/>
  <c r="F29" i="19"/>
  <c r="F28" i="19"/>
  <c r="F27" i="19"/>
  <c r="F16" i="19"/>
  <c r="F17" i="19"/>
  <c r="F18" i="19"/>
  <c r="F19" i="19"/>
  <c r="F20" i="19"/>
  <c r="F21" i="19"/>
  <c r="F22" i="19"/>
  <c r="F23" i="19"/>
  <c r="F24" i="19"/>
  <c r="F25" i="19"/>
  <c r="F26" i="19"/>
  <c r="F15" i="19"/>
  <c r="F5" i="19"/>
  <c r="F6" i="19"/>
  <c r="F7" i="19"/>
  <c r="F8" i="19"/>
  <c r="F9" i="19"/>
  <c r="F10" i="19"/>
  <c r="F11" i="19"/>
  <c r="F12" i="19"/>
  <c r="F13" i="19"/>
  <c r="F4" i="19"/>
  <c r="C51" i="19"/>
  <c r="F184" i="6" s="1"/>
  <c r="C46" i="19"/>
  <c r="C47" i="19"/>
  <c r="C48" i="19"/>
  <c r="C42" i="19"/>
  <c r="C39" i="19"/>
  <c r="C40" i="19"/>
  <c r="C41" i="19"/>
  <c r="C38" i="19"/>
  <c r="C36" i="19"/>
  <c r="C37" i="19"/>
  <c r="C35" i="19"/>
  <c r="C30" i="19"/>
  <c r="C31" i="19"/>
  <c r="C32" i="19"/>
  <c r="C33" i="19"/>
  <c r="C34" i="19"/>
  <c r="C29" i="19"/>
  <c r="C28" i="19"/>
  <c r="C27" i="19"/>
  <c r="C16" i="19"/>
  <c r="C17" i="19"/>
  <c r="C18" i="19"/>
  <c r="F84" i="6" s="1"/>
  <c r="C19" i="19"/>
  <c r="C20" i="19"/>
  <c r="C21" i="19"/>
  <c r="C22" i="19"/>
  <c r="C23" i="19"/>
  <c r="C24" i="19"/>
  <c r="C25" i="19"/>
  <c r="F92" i="6" s="1"/>
  <c r="C26" i="19"/>
  <c r="C15" i="19"/>
  <c r="C13" i="19"/>
  <c r="C12" i="19"/>
  <c r="C11" i="19"/>
  <c r="F82" i="6" s="1"/>
  <c r="C10" i="19"/>
  <c r="C9" i="19"/>
  <c r="C8" i="19"/>
  <c r="C7" i="19"/>
  <c r="C6" i="19"/>
  <c r="C5" i="19"/>
  <c r="C4" i="19"/>
  <c r="H15" i="2"/>
  <c r="Z33" i="12" l="1"/>
  <c r="H184" i="6"/>
  <c r="H82" i="6"/>
  <c r="H84" i="6"/>
  <c r="H92" i="6"/>
  <c r="G77" i="6"/>
  <c r="F185" i="6"/>
  <c r="F85" i="6"/>
  <c r="F91" i="6"/>
  <c r="F81" i="6"/>
  <c r="F75" i="6"/>
  <c r="F80" i="6"/>
  <c r="F38" i="6"/>
  <c r="F37" i="6"/>
  <c r="F30" i="6"/>
  <c r="H30" i="6" s="1"/>
  <c r="F26" i="6"/>
  <c r="H26" i="6" s="1"/>
  <c r="F25" i="6"/>
  <c r="H25" i="6" s="1"/>
  <c r="F24" i="6"/>
  <c r="H24" i="6" s="1"/>
  <c r="F23" i="6"/>
  <c r="H23" i="6" s="1"/>
  <c r="F22" i="6"/>
  <c r="H22" i="6" s="1"/>
  <c r="F21" i="6"/>
  <c r="H21" i="6" s="1"/>
  <c r="N21" i="6" l="1"/>
  <c r="N92" i="6"/>
  <c r="X92" i="6" s="1"/>
  <c r="N22" i="6"/>
  <c r="X22" i="6" s="1"/>
  <c r="N26" i="6"/>
  <c r="X26" i="6" s="1"/>
  <c r="N84" i="6"/>
  <c r="X84" i="6" s="1"/>
  <c r="N23" i="6"/>
  <c r="X23" i="6" s="1"/>
  <c r="N30" i="6"/>
  <c r="X30" i="6" s="1"/>
  <c r="N82" i="6"/>
  <c r="X82" i="6" s="1"/>
  <c r="N25" i="6"/>
  <c r="N24" i="6"/>
  <c r="X24" i="6" s="1"/>
  <c r="N184" i="6"/>
  <c r="X184" i="6" s="1"/>
  <c r="H185" i="6"/>
  <c r="H81" i="6"/>
  <c r="H91" i="6"/>
  <c r="N91" i="6" s="1"/>
  <c r="X91" i="6" s="1"/>
  <c r="H85" i="6"/>
  <c r="H75" i="6"/>
  <c r="H37" i="6"/>
  <c r="H38" i="6"/>
  <c r="H80" i="6"/>
  <c r="F28" i="6"/>
  <c r="H28" i="6" s="1"/>
  <c r="F29" i="6"/>
  <c r="H29" i="6" s="1"/>
  <c r="F41" i="6"/>
  <c r="F39" i="6"/>
  <c r="F40" i="6"/>
  <c r="F45" i="6"/>
  <c r="F46" i="6"/>
  <c r="F43" i="6"/>
  <c r="F44" i="6"/>
  <c r="F27" i="6"/>
  <c r="H27" i="6" s="1"/>
  <c r="F47" i="6"/>
  <c r="F31" i="6"/>
  <c r="H31" i="6" s="1"/>
  <c r="F32" i="6"/>
  <c r="H32" i="6" s="1"/>
  <c r="F42" i="6"/>
  <c r="D77" i="6"/>
  <c r="E38" i="17"/>
  <c r="D22" i="17"/>
  <c r="D21" i="17"/>
  <c r="D20" i="17"/>
  <c r="C19" i="17"/>
  <c r="C23" i="17" s="1"/>
  <c r="D18" i="17"/>
  <c r="D17" i="17"/>
  <c r="D16" i="17"/>
  <c r="D15" i="17"/>
  <c r="D14" i="17"/>
  <c r="D13" i="17"/>
  <c r="D12" i="17"/>
  <c r="D11" i="17"/>
  <c r="D10" i="17"/>
  <c r="D9" i="17"/>
  <c r="D8" i="17"/>
  <c r="D7" i="17"/>
  <c r="D6" i="17"/>
  <c r="D5" i="17"/>
  <c r="D4" i="17"/>
  <c r="N32" i="6" l="1"/>
  <c r="X32" i="6" s="1"/>
  <c r="N28" i="6"/>
  <c r="X28" i="6" s="1"/>
  <c r="N75" i="6"/>
  <c r="X75" i="6" s="1"/>
  <c r="N81" i="6"/>
  <c r="X81" i="6" s="1"/>
  <c r="N31" i="6"/>
  <c r="X31" i="6" s="1"/>
  <c r="N85" i="6"/>
  <c r="X85" i="6" s="1"/>
  <c r="N38" i="6"/>
  <c r="X38" i="6" s="1"/>
  <c r="N185" i="6"/>
  <c r="X185" i="6" s="1"/>
  <c r="N27" i="6"/>
  <c r="X27" i="6" s="1"/>
  <c r="N29" i="6"/>
  <c r="X29" i="6" s="1"/>
  <c r="N37" i="6"/>
  <c r="N80" i="6"/>
  <c r="X80" i="6" s="1"/>
  <c r="H40" i="6"/>
  <c r="H44" i="6"/>
  <c r="H43" i="6"/>
  <c r="H39" i="6"/>
  <c r="H47" i="6"/>
  <c r="H46" i="6"/>
  <c r="H41" i="6"/>
  <c r="H42" i="6"/>
  <c r="H45" i="6"/>
  <c r="F13" i="6"/>
  <c r="H13" i="6" s="1"/>
  <c r="F12" i="6"/>
  <c r="H12" i="6" s="1"/>
  <c r="F14" i="6"/>
  <c r="H14" i="6" s="1"/>
  <c r="F48" i="6"/>
  <c r="F11" i="6"/>
  <c r="H11" i="6" s="1"/>
  <c r="D19" i="17"/>
  <c r="D23" i="17" s="1"/>
  <c r="N11" i="6" l="1"/>
  <c r="X11" i="6" s="1"/>
  <c r="N13" i="6"/>
  <c r="X13" i="6" s="1"/>
  <c r="N46" i="6"/>
  <c r="X46" i="6" s="1"/>
  <c r="N44" i="6"/>
  <c r="X44" i="6" s="1"/>
  <c r="N45" i="6"/>
  <c r="X45" i="6" s="1"/>
  <c r="N47" i="6"/>
  <c r="X47" i="6" s="1"/>
  <c r="N40" i="6"/>
  <c r="X40" i="6" s="1"/>
  <c r="N14" i="6"/>
  <c r="X14" i="6" s="1"/>
  <c r="N42" i="6"/>
  <c r="X42" i="6" s="1"/>
  <c r="N39" i="6"/>
  <c r="X39" i="6" s="1"/>
  <c r="N12" i="6"/>
  <c r="X12" i="6" s="1"/>
  <c r="N41" i="6"/>
  <c r="X41" i="6" s="1"/>
  <c r="N43" i="6"/>
  <c r="X43" i="6" s="1"/>
  <c r="H48" i="6"/>
  <c r="D15" i="6"/>
  <c r="E189" i="6"/>
  <c r="F180" i="6"/>
  <c r="E170" i="6"/>
  <c r="F169" i="6"/>
  <c r="F167" i="6"/>
  <c r="E155" i="6"/>
  <c r="F145" i="6"/>
  <c r="E140" i="6"/>
  <c r="F137" i="6"/>
  <c r="F134" i="6"/>
  <c r="F129" i="6"/>
  <c r="E125" i="6"/>
  <c r="F123" i="6"/>
  <c r="F121" i="6"/>
  <c r="F119" i="6"/>
  <c r="F117" i="6"/>
  <c r="F112" i="6"/>
  <c r="E107" i="6"/>
  <c r="B106" i="6"/>
  <c r="F105" i="6"/>
  <c r="B105" i="6"/>
  <c r="B104" i="6"/>
  <c r="F74" i="6"/>
  <c r="O70" i="6"/>
  <c r="F69" i="6"/>
  <c r="C69" i="6"/>
  <c r="B69" i="6"/>
  <c r="C68" i="6"/>
  <c r="B68" i="6"/>
  <c r="C67" i="6"/>
  <c r="B67" i="6"/>
  <c r="O64" i="6"/>
  <c r="E64" i="6"/>
  <c r="C63" i="6"/>
  <c r="B63" i="6"/>
  <c r="F62" i="6"/>
  <c r="C62" i="6"/>
  <c r="B62" i="6"/>
  <c r="C61" i="6"/>
  <c r="B61" i="6"/>
  <c r="F61" i="6" s="1"/>
  <c r="C60" i="6"/>
  <c r="F60" i="6" s="1"/>
  <c r="B60" i="6"/>
  <c r="C59" i="6"/>
  <c r="B59" i="6"/>
  <c r="C58" i="6"/>
  <c r="B58" i="6"/>
  <c r="F58" i="6" s="1"/>
  <c r="C57" i="6"/>
  <c r="F57" i="6" s="1"/>
  <c r="B57" i="6"/>
  <c r="C56" i="6"/>
  <c r="B56" i="6"/>
  <c r="F56" i="6" s="1"/>
  <c r="C55" i="6"/>
  <c r="F55" i="6" s="1"/>
  <c r="B55" i="6"/>
  <c r="F54" i="6"/>
  <c r="F53" i="6"/>
  <c r="C53" i="6"/>
  <c r="B53" i="6"/>
  <c r="C52" i="6"/>
  <c r="B52" i="6"/>
  <c r="E49" i="6"/>
  <c r="B47" i="6"/>
  <c r="B46" i="6"/>
  <c r="B45" i="6"/>
  <c r="B44" i="6"/>
  <c r="B43" i="6"/>
  <c r="B42" i="6"/>
  <c r="B41" i="6"/>
  <c r="B40" i="6"/>
  <c r="B39" i="6"/>
  <c r="B38" i="6"/>
  <c r="B37" i="6"/>
  <c r="B36" i="6"/>
  <c r="E33" i="6"/>
  <c r="B32" i="6"/>
  <c r="B31" i="6"/>
  <c r="B30" i="6"/>
  <c r="B29" i="6"/>
  <c r="B28" i="6"/>
  <c r="B27" i="6"/>
  <c r="B26" i="6"/>
  <c r="B25" i="6"/>
  <c r="B24" i="6"/>
  <c r="B23" i="6"/>
  <c r="B22" i="6"/>
  <c r="B21" i="6"/>
  <c r="B20" i="6"/>
  <c r="F20" i="6" s="1"/>
  <c r="H20" i="6" s="1"/>
  <c r="O15" i="6"/>
  <c r="E15" i="6"/>
  <c r="B13" i="6"/>
  <c r="B12" i="6"/>
  <c r="B11" i="6"/>
  <c r="B10" i="6"/>
  <c r="N48" i="6" l="1"/>
  <c r="X48" i="6" s="1"/>
  <c r="H105" i="6"/>
  <c r="H169" i="6"/>
  <c r="H180" i="6"/>
  <c r="H167" i="6"/>
  <c r="H145" i="6"/>
  <c r="H129" i="6"/>
  <c r="H134" i="6"/>
  <c r="H137" i="6"/>
  <c r="H121" i="6"/>
  <c r="H117" i="6"/>
  <c r="H119" i="6"/>
  <c r="H112" i="6"/>
  <c r="H123" i="6"/>
  <c r="H74" i="6"/>
  <c r="H69" i="6"/>
  <c r="H33" i="6"/>
  <c r="H56" i="6"/>
  <c r="H54" i="6"/>
  <c r="H60" i="6"/>
  <c r="H55" i="6"/>
  <c r="H53" i="6"/>
  <c r="H61" i="6"/>
  <c r="H62" i="6"/>
  <c r="H57" i="6"/>
  <c r="H58" i="6"/>
  <c r="E72" i="6"/>
  <c r="F136" i="6"/>
  <c r="F113" i="6"/>
  <c r="F130" i="6"/>
  <c r="F138" i="6"/>
  <c r="P72" i="6"/>
  <c r="P78" i="6" s="1"/>
  <c r="F10" i="6"/>
  <c r="H10" i="6" s="1"/>
  <c r="F67" i="6"/>
  <c r="F115" i="6"/>
  <c r="F122" i="6"/>
  <c r="F128" i="6"/>
  <c r="D49" i="6"/>
  <c r="F36" i="6"/>
  <c r="F52" i="6"/>
  <c r="F106" i="6"/>
  <c r="F116" i="6"/>
  <c r="F68" i="6"/>
  <c r="F120" i="6"/>
  <c r="F59" i="6"/>
  <c r="F63" i="6"/>
  <c r="F118" i="6"/>
  <c r="F139" i="6"/>
  <c r="F131" i="6"/>
  <c r="F133" i="6"/>
  <c r="F124" i="6"/>
  <c r="F132" i="6"/>
  <c r="F135" i="6"/>
  <c r="F144" i="6"/>
  <c r="F114" i="6"/>
  <c r="D189" i="6"/>
  <c r="F146" i="6"/>
  <c r="F147" i="6"/>
  <c r="F148" i="6"/>
  <c r="F149" i="6"/>
  <c r="F150" i="6"/>
  <c r="F151" i="6"/>
  <c r="F152" i="6"/>
  <c r="F153" i="6"/>
  <c r="F154" i="6"/>
  <c r="F159" i="6"/>
  <c r="AW1397" i="4"/>
  <c r="AM1397" i="4"/>
  <c r="AA1397" i="4"/>
  <c r="Z1397" i="4"/>
  <c r="X1397" i="4"/>
  <c r="W1397" i="4"/>
  <c r="V1397" i="4"/>
  <c r="P1397" i="4"/>
  <c r="BG1396" i="4"/>
  <c r="BF1396" i="4"/>
  <c r="BE1396" i="4"/>
  <c r="BM1396" i="4" s="1"/>
  <c r="BD1396" i="4"/>
  <c r="BL1396" i="4" s="1"/>
  <c r="BC1396" i="4"/>
  <c r="BK1396" i="4" s="1"/>
  <c r="BN1396" i="4"/>
  <c r="BH1395" i="4"/>
  <c r="BP1395" i="4" s="1"/>
  <c r="BG1395" i="4"/>
  <c r="BO1395" i="4" s="1"/>
  <c r="BE1395" i="4"/>
  <c r="BD1395" i="4"/>
  <c r="BL1395" i="4" s="1"/>
  <c r="BC1395" i="4"/>
  <c r="BK1395" i="4" s="1"/>
  <c r="BF1395" i="4"/>
  <c r="BN1395" i="4" s="1"/>
  <c r="BH1394" i="4"/>
  <c r="BP1394" i="4" s="1"/>
  <c r="BG1394" i="4"/>
  <c r="BF1394" i="4"/>
  <c r="BN1394" i="4" s="1"/>
  <c r="BE1394" i="4"/>
  <c r="BM1394" i="4" s="1"/>
  <c r="BC1394" i="4"/>
  <c r="BD1394" i="4"/>
  <c r="BL1394" i="4" s="1"/>
  <c r="BG1393" i="4"/>
  <c r="BO1393" i="4" s="1"/>
  <c r="BF1393" i="4"/>
  <c r="BN1393" i="4" s="1"/>
  <c r="BE1393" i="4"/>
  <c r="BM1393" i="4" s="1"/>
  <c r="BD1393" i="4"/>
  <c r="BL1393" i="4" s="1"/>
  <c r="BC1393" i="4"/>
  <c r="BK1393" i="4" s="1"/>
  <c r="BH1392" i="4"/>
  <c r="BP1392" i="4" s="1"/>
  <c r="BG1392" i="4"/>
  <c r="BO1392" i="4" s="1"/>
  <c r="BE1392" i="4"/>
  <c r="BD1392" i="4"/>
  <c r="BL1392" i="4" s="1"/>
  <c r="BC1392" i="4"/>
  <c r="BK1392" i="4" s="1"/>
  <c r="BG1391" i="4"/>
  <c r="BF1391" i="4"/>
  <c r="BN1391" i="4" s="1"/>
  <c r="BE1391" i="4"/>
  <c r="BM1391" i="4" s="1"/>
  <c r="BD1391" i="4"/>
  <c r="BL1391" i="4" s="1"/>
  <c r="BC1391" i="4"/>
  <c r="BK1391" i="4" s="1"/>
  <c r="BH1390" i="4"/>
  <c r="BP1390" i="4" s="1"/>
  <c r="BG1390" i="4"/>
  <c r="BE1390" i="4"/>
  <c r="BM1390" i="4" s="1"/>
  <c r="BD1390" i="4"/>
  <c r="BL1390" i="4" s="1"/>
  <c r="BC1390" i="4"/>
  <c r="BK1390" i="4" s="1"/>
  <c r="BG1389" i="4"/>
  <c r="BO1389" i="4" s="1"/>
  <c r="BF1389" i="4"/>
  <c r="BN1389" i="4" s="1"/>
  <c r="BE1389" i="4"/>
  <c r="BM1389" i="4" s="1"/>
  <c r="BD1389" i="4"/>
  <c r="BL1389" i="4" s="1"/>
  <c r="BC1389" i="4"/>
  <c r="BK1389" i="4" s="1"/>
  <c r="BG1388" i="4"/>
  <c r="BO1388" i="4" s="1"/>
  <c r="BF1388" i="4"/>
  <c r="BN1388" i="4" s="1"/>
  <c r="BE1388" i="4"/>
  <c r="BM1388" i="4" s="1"/>
  <c r="BD1388" i="4"/>
  <c r="BL1388" i="4" s="1"/>
  <c r="BC1388" i="4"/>
  <c r="BK1388" i="4" s="1"/>
  <c r="BH1387" i="4"/>
  <c r="BG1387" i="4"/>
  <c r="BE1387" i="4"/>
  <c r="BM1387" i="4" s="1"/>
  <c r="BD1387" i="4"/>
  <c r="BL1387" i="4" s="1"/>
  <c r="BC1387" i="4"/>
  <c r="BK1387" i="4" s="1"/>
  <c r="BH1386" i="4"/>
  <c r="BP1386" i="4" s="1"/>
  <c r="BG1386" i="4"/>
  <c r="BF1386" i="4"/>
  <c r="BE1386" i="4"/>
  <c r="BM1386" i="4" s="1"/>
  <c r="BD1386" i="4"/>
  <c r="BL1386" i="4" s="1"/>
  <c r="BC1386" i="4"/>
  <c r="BK1386" i="4" s="1"/>
  <c r="BH1385" i="4"/>
  <c r="BP1385" i="4" s="1"/>
  <c r="BG1385" i="4"/>
  <c r="BF1385" i="4"/>
  <c r="BE1385" i="4"/>
  <c r="BM1385" i="4" s="1"/>
  <c r="BD1385" i="4"/>
  <c r="BL1385" i="4" s="1"/>
  <c r="BC1385" i="4"/>
  <c r="BK1385" i="4" s="1"/>
  <c r="BH1384" i="4"/>
  <c r="BP1384" i="4" s="1"/>
  <c r="BG1384" i="4"/>
  <c r="BF1384" i="4"/>
  <c r="BE1384" i="4"/>
  <c r="BM1384" i="4" s="1"/>
  <c r="BD1384" i="4"/>
  <c r="BL1384" i="4" s="1"/>
  <c r="BC1384" i="4"/>
  <c r="BK1384" i="4" s="1"/>
  <c r="BH1382" i="4"/>
  <c r="BP1382" i="4" s="1"/>
  <c r="BG1382" i="4"/>
  <c r="BE1382" i="4"/>
  <c r="BM1382" i="4" s="1"/>
  <c r="BD1382" i="4"/>
  <c r="BL1382" i="4" s="1"/>
  <c r="BC1382" i="4"/>
  <c r="BK1382" i="4" s="1"/>
  <c r="BH1381" i="4"/>
  <c r="BP1381" i="4" s="1"/>
  <c r="BG1381" i="4"/>
  <c r="BF1381" i="4"/>
  <c r="BN1381" i="4" s="1"/>
  <c r="BE1381" i="4"/>
  <c r="BM1381" i="4" s="1"/>
  <c r="BC1381" i="4"/>
  <c r="BH1380" i="4"/>
  <c r="BP1380" i="4" s="1"/>
  <c r="BG1380" i="4"/>
  <c r="BF1380" i="4"/>
  <c r="BN1380" i="4" s="1"/>
  <c r="BE1380" i="4"/>
  <c r="BM1380" i="4" s="1"/>
  <c r="BC1380" i="4"/>
  <c r="BH1379" i="4"/>
  <c r="BP1379" i="4" s="1"/>
  <c r="BG1379" i="4"/>
  <c r="BF1379" i="4"/>
  <c r="BN1379" i="4" s="1"/>
  <c r="BE1379" i="4"/>
  <c r="BM1379" i="4" s="1"/>
  <c r="BC1379" i="4"/>
  <c r="BK1379" i="4" s="1"/>
  <c r="BH1378" i="4"/>
  <c r="BP1378" i="4" s="1"/>
  <c r="BG1378" i="4"/>
  <c r="BF1378" i="4"/>
  <c r="BN1378" i="4" s="1"/>
  <c r="BE1378" i="4"/>
  <c r="BM1378" i="4" s="1"/>
  <c r="BC1378" i="4"/>
  <c r="BK1378" i="4" s="1"/>
  <c r="BH1377" i="4"/>
  <c r="BP1377" i="4" s="1"/>
  <c r="BG1377" i="4"/>
  <c r="BF1377" i="4"/>
  <c r="BN1377" i="4" s="1"/>
  <c r="BE1377" i="4"/>
  <c r="BM1377" i="4" s="1"/>
  <c r="BC1377" i="4"/>
  <c r="BG1376" i="4"/>
  <c r="BO1376" i="4" s="1"/>
  <c r="BF1376" i="4"/>
  <c r="BN1376" i="4" s="1"/>
  <c r="BE1376" i="4"/>
  <c r="BM1376" i="4" s="1"/>
  <c r="BD1376" i="4"/>
  <c r="BL1376" i="4" s="1"/>
  <c r="BC1376" i="4"/>
  <c r="BK1376" i="4" s="1"/>
  <c r="BH1376" i="4"/>
  <c r="BP1376" i="4" s="1"/>
  <c r="BH1375" i="4"/>
  <c r="BP1375" i="4" s="1"/>
  <c r="BG1375" i="4"/>
  <c r="BF1375" i="4"/>
  <c r="BN1375" i="4" s="1"/>
  <c r="BE1375" i="4"/>
  <c r="BM1375" i="4" s="1"/>
  <c r="BC1375" i="4"/>
  <c r="BN1374" i="4"/>
  <c r="BL1374" i="4"/>
  <c r="BG1374" i="4"/>
  <c r="BE1374" i="4"/>
  <c r="BM1374" i="4" s="1"/>
  <c r="BC1374" i="4"/>
  <c r="BK1374" i="4" s="1"/>
  <c r="BH1373" i="4"/>
  <c r="BP1373" i="4" s="1"/>
  <c r="BG1373" i="4"/>
  <c r="BE1373" i="4"/>
  <c r="BM1373" i="4" s="1"/>
  <c r="BD1373" i="4"/>
  <c r="BL1373" i="4" s="1"/>
  <c r="BC1373" i="4"/>
  <c r="BK1373" i="4" s="1"/>
  <c r="BH1372" i="4"/>
  <c r="BP1372" i="4" s="1"/>
  <c r="BG1372" i="4"/>
  <c r="BF1372" i="4"/>
  <c r="BE1372" i="4"/>
  <c r="BM1372" i="4" s="1"/>
  <c r="BD1372" i="4"/>
  <c r="BL1372" i="4" s="1"/>
  <c r="BH1371" i="4"/>
  <c r="BP1371" i="4" s="1"/>
  <c r="BG1371" i="4"/>
  <c r="BO1371" i="4" s="1"/>
  <c r="BF1371" i="4"/>
  <c r="BN1371" i="4" s="1"/>
  <c r="BE1371" i="4"/>
  <c r="BC1371" i="4"/>
  <c r="BK1371" i="4" s="1"/>
  <c r="BD1371" i="4"/>
  <c r="BL1371" i="4" s="1"/>
  <c r="BG1370" i="4"/>
  <c r="BF1370" i="4"/>
  <c r="BE1370" i="4"/>
  <c r="BM1370" i="4" s="1"/>
  <c r="BD1370" i="4"/>
  <c r="BL1370" i="4" s="1"/>
  <c r="BC1370" i="4"/>
  <c r="BN1370" i="4"/>
  <c r="BH1369" i="4"/>
  <c r="BP1369" i="4" s="1"/>
  <c r="BG1369" i="4"/>
  <c r="BO1369" i="4" s="1"/>
  <c r="BF1369" i="4"/>
  <c r="BN1369" i="4" s="1"/>
  <c r="BE1369" i="4"/>
  <c r="BM1369" i="4" s="1"/>
  <c r="BD1369" i="4"/>
  <c r="BL1369" i="4" s="1"/>
  <c r="BC1369" i="4"/>
  <c r="BK1369" i="4" s="1"/>
  <c r="BH1368" i="4"/>
  <c r="BG1368" i="4"/>
  <c r="BO1368" i="4" s="1"/>
  <c r="BE1368" i="4"/>
  <c r="BM1368" i="4" s="1"/>
  <c r="BD1368" i="4"/>
  <c r="BC1368" i="4"/>
  <c r="BK1368" i="4" s="1"/>
  <c r="BH1367" i="4"/>
  <c r="BG1367" i="4"/>
  <c r="BO1367" i="4" s="1"/>
  <c r="BE1367" i="4"/>
  <c r="BM1367" i="4" s="1"/>
  <c r="BD1367" i="4"/>
  <c r="BC1367" i="4"/>
  <c r="BK1367" i="4" s="1"/>
  <c r="BG1366" i="4"/>
  <c r="BO1366" i="4" s="1"/>
  <c r="BF1366" i="4"/>
  <c r="BN1366" i="4" s="1"/>
  <c r="BE1366" i="4"/>
  <c r="BM1366" i="4" s="1"/>
  <c r="BD1366" i="4"/>
  <c r="BC1366" i="4"/>
  <c r="BK1366" i="4" s="1"/>
  <c r="BG1365" i="4"/>
  <c r="BO1365" i="4" s="1"/>
  <c r="BF1365" i="4"/>
  <c r="BN1365" i="4" s="1"/>
  <c r="BE1365" i="4"/>
  <c r="BM1365" i="4" s="1"/>
  <c r="BD1365" i="4"/>
  <c r="BL1365" i="4" s="1"/>
  <c r="BC1365" i="4"/>
  <c r="BK1365" i="4" s="1"/>
  <c r="BG1364" i="4"/>
  <c r="BO1364" i="4" s="1"/>
  <c r="BF1364" i="4"/>
  <c r="BE1364" i="4"/>
  <c r="BM1364" i="4" s="1"/>
  <c r="BD1364" i="4"/>
  <c r="BL1364" i="4" s="1"/>
  <c r="BC1364" i="4"/>
  <c r="BK1364" i="4" s="1"/>
  <c r="BH1363" i="4"/>
  <c r="BG1363" i="4"/>
  <c r="BE1363" i="4"/>
  <c r="BM1363" i="4" s="1"/>
  <c r="BD1363" i="4"/>
  <c r="BC1363" i="4"/>
  <c r="BK1363" i="4" s="1"/>
  <c r="BG1362" i="4"/>
  <c r="BO1362" i="4" s="1"/>
  <c r="BF1362" i="4"/>
  <c r="BN1362" i="4" s="1"/>
  <c r="BE1362" i="4"/>
  <c r="BM1362" i="4" s="1"/>
  <c r="BD1362" i="4"/>
  <c r="BC1362" i="4"/>
  <c r="BK1362" i="4" s="1"/>
  <c r="BN1361" i="4"/>
  <c r="BG1361" i="4"/>
  <c r="BO1361" i="4" s="1"/>
  <c r="BE1361" i="4"/>
  <c r="BM1361" i="4" s="1"/>
  <c r="BD1361" i="4"/>
  <c r="BC1361" i="4"/>
  <c r="BK1361" i="4" s="1"/>
  <c r="BG1360" i="4"/>
  <c r="BF1360" i="4"/>
  <c r="BN1360" i="4" s="1"/>
  <c r="BE1360" i="4"/>
  <c r="BM1360" i="4" s="1"/>
  <c r="BD1360" i="4"/>
  <c r="BL1360" i="4" s="1"/>
  <c r="BC1360" i="4"/>
  <c r="BH1359" i="4"/>
  <c r="BP1359" i="4" s="1"/>
  <c r="BG1359" i="4"/>
  <c r="BE1359" i="4"/>
  <c r="BM1359" i="4" s="1"/>
  <c r="BD1359" i="4"/>
  <c r="BL1359" i="4" s="1"/>
  <c r="BC1359" i="4"/>
  <c r="BF1359" i="4"/>
  <c r="BN1359" i="4" s="1"/>
  <c r="BH1358" i="4"/>
  <c r="BP1358" i="4" s="1"/>
  <c r="BG1358" i="4"/>
  <c r="BE1358" i="4"/>
  <c r="BM1358" i="4" s="1"/>
  <c r="BD1358" i="4"/>
  <c r="BL1358" i="4" s="1"/>
  <c r="BC1358" i="4"/>
  <c r="BK1358" i="4" s="1"/>
  <c r="BH1354" i="4"/>
  <c r="BP1354" i="4" s="1"/>
  <c r="BG1354" i="4"/>
  <c r="BF1354" i="4"/>
  <c r="BE1354" i="4"/>
  <c r="BM1354" i="4" s="1"/>
  <c r="BC1354" i="4"/>
  <c r="BK1354" i="4" s="1"/>
  <c r="BH1353" i="4"/>
  <c r="BG1353" i="4"/>
  <c r="BF1353" i="4"/>
  <c r="BE1353" i="4"/>
  <c r="BM1353" i="4" s="1"/>
  <c r="BC1353" i="4"/>
  <c r="BK1353" i="4" s="1"/>
  <c r="BH1352" i="4"/>
  <c r="BG1352" i="4"/>
  <c r="BO1352" i="4" s="1"/>
  <c r="BF1352" i="4"/>
  <c r="BN1352" i="4" s="1"/>
  <c r="BE1352" i="4"/>
  <c r="BM1352" i="4" s="1"/>
  <c r="BC1352" i="4"/>
  <c r="BK1352" i="4" s="1"/>
  <c r="BH1351" i="4"/>
  <c r="BG1351" i="4"/>
  <c r="BO1351" i="4" s="1"/>
  <c r="BF1351" i="4"/>
  <c r="BE1351" i="4"/>
  <c r="BM1351" i="4" s="1"/>
  <c r="BD1351" i="4"/>
  <c r="BH1350" i="4"/>
  <c r="BP1350" i="4" s="1"/>
  <c r="BG1350" i="4"/>
  <c r="BE1350" i="4"/>
  <c r="BM1350" i="4" s="1"/>
  <c r="BD1350" i="4"/>
  <c r="BL1350" i="4" s="1"/>
  <c r="BC1350" i="4"/>
  <c r="BK1350" i="4" s="1"/>
  <c r="BH1349" i="4"/>
  <c r="BP1349" i="4" s="1"/>
  <c r="BG1349" i="4"/>
  <c r="BO1349" i="4" s="1"/>
  <c r="BE1349" i="4"/>
  <c r="BM1349" i="4" s="1"/>
  <c r="BD1349" i="4"/>
  <c r="BL1349" i="4" s="1"/>
  <c r="BC1349" i="4"/>
  <c r="BK1349" i="4" s="1"/>
  <c r="BH1348" i="4"/>
  <c r="BG1348" i="4"/>
  <c r="BE1348" i="4"/>
  <c r="BM1348" i="4" s="1"/>
  <c r="BD1348" i="4"/>
  <c r="BC1348" i="4"/>
  <c r="BK1348" i="4" s="1"/>
  <c r="BH1346" i="4"/>
  <c r="BP1346" i="4" s="1"/>
  <c r="BG1346" i="4"/>
  <c r="BF1346" i="4"/>
  <c r="BN1346" i="4" s="1"/>
  <c r="BE1346" i="4"/>
  <c r="BM1346" i="4" s="1"/>
  <c r="BC1346" i="4"/>
  <c r="BD1346" i="4"/>
  <c r="BL1346" i="4" s="1"/>
  <c r="BH1345" i="4"/>
  <c r="BG1345" i="4"/>
  <c r="BF1345" i="4"/>
  <c r="BN1345" i="4" s="1"/>
  <c r="BC1345" i="4"/>
  <c r="BH1344" i="4"/>
  <c r="BP1344" i="4" s="1"/>
  <c r="BG1344" i="4"/>
  <c r="BF1344" i="4"/>
  <c r="BD1344" i="4"/>
  <c r="BL1344" i="4" s="1"/>
  <c r="BC1344" i="4"/>
  <c r="BK1344" i="4" s="1"/>
  <c r="BH1343" i="4"/>
  <c r="BP1343" i="4" s="1"/>
  <c r="BG1343" i="4"/>
  <c r="BF1343" i="4"/>
  <c r="BE1343" i="4"/>
  <c r="BM1343" i="4" s="1"/>
  <c r="BD1343" i="4"/>
  <c r="BL1343" i="4" s="1"/>
  <c r="BC1343" i="4"/>
  <c r="BG1342" i="4"/>
  <c r="BO1342" i="4" s="1"/>
  <c r="BF1342" i="4"/>
  <c r="BE1342" i="4"/>
  <c r="BM1342" i="4" s="1"/>
  <c r="BD1342" i="4"/>
  <c r="BL1342" i="4" s="1"/>
  <c r="BC1342" i="4"/>
  <c r="BG1341" i="4"/>
  <c r="BF1341" i="4"/>
  <c r="BE1341" i="4"/>
  <c r="BM1341" i="4" s="1"/>
  <c r="BD1341" i="4"/>
  <c r="BL1341" i="4" s="1"/>
  <c r="BC1341" i="4"/>
  <c r="BG1340" i="4"/>
  <c r="BO1340" i="4" s="1"/>
  <c r="BF1340" i="4"/>
  <c r="BE1340" i="4"/>
  <c r="BM1340" i="4" s="1"/>
  <c r="BD1340" i="4"/>
  <c r="BL1340" i="4" s="1"/>
  <c r="BC1340" i="4"/>
  <c r="BG1339" i="4"/>
  <c r="BF1339" i="4"/>
  <c r="BE1339" i="4"/>
  <c r="BM1339" i="4" s="1"/>
  <c r="BD1339" i="4"/>
  <c r="BL1339" i="4" s="1"/>
  <c r="BC1339" i="4"/>
  <c r="BG1338" i="4"/>
  <c r="BO1338" i="4" s="1"/>
  <c r="BF1338" i="4"/>
  <c r="BE1338" i="4"/>
  <c r="BM1338" i="4" s="1"/>
  <c r="BD1338" i="4"/>
  <c r="BL1338" i="4" s="1"/>
  <c r="BC1338" i="4"/>
  <c r="BG1337" i="4"/>
  <c r="BF1337" i="4"/>
  <c r="BE1337" i="4"/>
  <c r="BM1337" i="4" s="1"/>
  <c r="BD1337" i="4"/>
  <c r="BL1337" i="4" s="1"/>
  <c r="BC1337" i="4"/>
  <c r="BH1336" i="4"/>
  <c r="BP1336" i="4" s="1"/>
  <c r="BG1336" i="4"/>
  <c r="BF1336" i="4"/>
  <c r="BE1336" i="4"/>
  <c r="BM1336" i="4" s="1"/>
  <c r="BD1336" i="4"/>
  <c r="BL1336" i="4" s="1"/>
  <c r="BH1335" i="4"/>
  <c r="BP1335" i="4" s="1"/>
  <c r="BG1335" i="4"/>
  <c r="BF1335" i="4"/>
  <c r="BE1335" i="4"/>
  <c r="BM1335" i="4" s="1"/>
  <c r="BD1335" i="4"/>
  <c r="BL1335" i="4" s="1"/>
  <c r="BC1335" i="4"/>
  <c r="BH1334" i="4"/>
  <c r="BP1334" i="4" s="1"/>
  <c r="BG1334" i="4"/>
  <c r="BE1334" i="4"/>
  <c r="BM1334" i="4" s="1"/>
  <c r="BD1334" i="4"/>
  <c r="BL1334" i="4" s="1"/>
  <c r="BC1334" i="4"/>
  <c r="BK1334" i="4" s="1"/>
  <c r="BQ1333" i="4"/>
  <c r="BM1333" i="4"/>
  <c r="BL1333" i="4"/>
  <c r="BK1333" i="4"/>
  <c r="BH1333" i="4"/>
  <c r="BP1333" i="4" s="1"/>
  <c r="BG1333" i="4"/>
  <c r="BO1333" i="4" s="1"/>
  <c r="BH1332" i="4"/>
  <c r="BP1332" i="4" s="1"/>
  <c r="BG1332" i="4"/>
  <c r="BE1332" i="4"/>
  <c r="BM1332" i="4" s="1"/>
  <c r="BD1332" i="4"/>
  <c r="BL1332" i="4" s="1"/>
  <c r="BC1332" i="4"/>
  <c r="BK1332" i="4" s="1"/>
  <c r="BH1331" i="4"/>
  <c r="BP1331" i="4" s="1"/>
  <c r="BG1331" i="4"/>
  <c r="BF1331" i="4"/>
  <c r="BN1331" i="4" s="1"/>
  <c r="BE1331" i="4"/>
  <c r="BM1331" i="4" s="1"/>
  <c r="BD1331" i="4"/>
  <c r="BL1331" i="4" s="1"/>
  <c r="BC1331" i="4"/>
  <c r="BK1331" i="4" s="1"/>
  <c r="BH1330" i="4"/>
  <c r="BP1330" i="4" s="1"/>
  <c r="BG1330" i="4"/>
  <c r="BE1330" i="4"/>
  <c r="BM1330" i="4" s="1"/>
  <c r="BD1330" i="4"/>
  <c r="BL1330" i="4" s="1"/>
  <c r="BC1330" i="4"/>
  <c r="BK1330" i="4" s="1"/>
  <c r="BH1329" i="4"/>
  <c r="BP1329" i="4" s="1"/>
  <c r="BG1329" i="4"/>
  <c r="BE1329" i="4"/>
  <c r="BM1329" i="4" s="1"/>
  <c r="BD1329" i="4"/>
  <c r="BL1329" i="4" s="1"/>
  <c r="BC1329" i="4"/>
  <c r="BK1329" i="4" s="1"/>
  <c r="BH1328" i="4"/>
  <c r="BP1328" i="4" s="1"/>
  <c r="BG1328" i="4"/>
  <c r="BE1328" i="4"/>
  <c r="BM1328" i="4" s="1"/>
  <c r="BD1328" i="4"/>
  <c r="BL1328" i="4" s="1"/>
  <c r="BC1328" i="4"/>
  <c r="BK1328" i="4" s="1"/>
  <c r="BH1327" i="4"/>
  <c r="BP1327" i="4" s="1"/>
  <c r="BG1327" i="4"/>
  <c r="BF1327" i="4"/>
  <c r="BN1327" i="4" s="1"/>
  <c r="BE1327" i="4"/>
  <c r="BM1327" i="4" s="1"/>
  <c r="BD1327" i="4"/>
  <c r="BL1327" i="4" s="1"/>
  <c r="BC1327" i="4"/>
  <c r="BK1327" i="4" s="1"/>
  <c r="BH1325" i="4"/>
  <c r="BP1325" i="4" s="1"/>
  <c r="BG1325" i="4"/>
  <c r="BE1325" i="4"/>
  <c r="BM1325" i="4" s="1"/>
  <c r="BD1325" i="4"/>
  <c r="BL1325" i="4" s="1"/>
  <c r="BC1325" i="4"/>
  <c r="BH1324" i="4"/>
  <c r="BP1324" i="4" s="1"/>
  <c r="BG1324" i="4"/>
  <c r="BE1324" i="4"/>
  <c r="BM1324" i="4" s="1"/>
  <c r="BD1324" i="4"/>
  <c r="BL1324" i="4" s="1"/>
  <c r="BC1324" i="4"/>
  <c r="BK1324" i="4" s="1"/>
  <c r="BH1323" i="4"/>
  <c r="BP1323" i="4" s="1"/>
  <c r="BG1323" i="4"/>
  <c r="BE1323" i="4"/>
  <c r="BM1323" i="4" s="1"/>
  <c r="BD1323" i="4"/>
  <c r="BL1323" i="4" s="1"/>
  <c r="BC1323" i="4"/>
  <c r="BH1322" i="4"/>
  <c r="BP1322" i="4" s="1"/>
  <c r="BG1322" i="4"/>
  <c r="BO1322" i="4" s="1"/>
  <c r="BE1322" i="4"/>
  <c r="BM1322" i="4" s="1"/>
  <c r="BD1322" i="4"/>
  <c r="BL1322" i="4" s="1"/>
  <c r="BC1322" i="4"/>
  <c r="BK1322" i="4" s="1"/>
  <c r="BH1321" i="4"/>
  <c r="BG1321" i="4"/>
  <c r="BE1321" i="4"/>
  <c r="BM1321" i="4" s="1"/>
  <c r="BD1321" i="4"/>
  <c r="BC1321" i="4"/>
  <c r="BK1321" i="4" s="1"/>
  <c r="BH1320" i="4"/>
  <c r="BG1320" i="4"/>
  <c r="BE1320" i="4"/>
  <c r="BM1320" i="4" s="1"/>
  <c r="BD1320" i="4"/>
  <c r="BL1320" i="4" s="1"/>
  <c r="BC1320" i="4"/>
  <c r="BH1318" i="4"/>
  <c r="BG1318" i="4"/>
  <c r="BO1318" i="4" s="1"/>
  <c r="BE1318" i="4"/>
  <c r="BM1318" i="4" s="1"/>
  <c r="BD1318" i="4"/>
  <c r="BC1318" i="4"/>
  <c r="BK1318" i="4" s="1"/>
  <c r="BH1317" i="4"/>
  <c r="BG1317" i="4"/>
  <c r="BO1317" i="4" s="1"/>
  <c r="BE1317" i="4"/>
  <c r="BM1317" i="4" s="1"/>
  <c r="BD1317" i="4"/>
  <c r="BC1317" i="4"/>
  <c r="BK1317" i="4" s="1"/>
  <c r="BH1316" i="4"/>
  <c r="BG1316" i="4"/>
  <c r="BO1316" i="4" s="1"/>
  <c r="BE1316" i="4"/>
  <c r="BM1316" i="4" s="1"/>
  <c r="BD1316" i="4"/>
  <c r="BC1316" i="4"/>
  <c r="BK1316" i="4" s="1"/>
  <c r="BH1315" i="4"/>
  <c r="BG1315" i="4"/>
  <c r="BE1315" i="4"/>
  <c r="BM1315" i="4" s="1"/>
  <c r="BD1315" i="4"/>
  <c r="BC1315" i="4"/>
  <c r="BK1315" i="4" s="1"/>
  <c r="BH1314" i="4"/>
  <c r="BG1314" i="4"/>
  <c r="BE1314" i="4"/>
  <c r="BM1314" i="4" s="1"/>
  <c r="BD1314" i="4"/>
  <c r="BC1314" i="4"/>
  <c r="BK1314" i="4" s="1"/>
  <c r="BH1313" i="4"/>
  <c r="BG1313" i="4"/>
  <c r="BE1313" i="4"/>
  <c r="BM1313" i="4" s="1"/>
  <c r="BD1313" i="4"/>
  <c r="BC1313" i="4"/>
  <c r="BK1313" i="4" s="1"/>
  <c r="BH1312" i="4"/>
  <c r="BP1312" i="4" s="1"/>
  <c r="BG1312" i="4"/>
  <c r="BE1312" i="4"/>
  <c r="BD1312" i="4"/>
  <c r="BL1312" i="4" s="1"/>
  <c r="BC1312" i="4"/>
  <c r="BK1312" i="4" s="1"/>
  <c r="BH1311" i="4"/>
  <c r="BP1311" i="4" s="1"/>
  <c r="BG1311" i="4"/>
  <c r="BE1311" i="4"/>
  <c r="BD1311" i="4"/>
  <c r="BL1311" i="4" s="1"/>
  <c r="BC1311" i="4"/>
  <c r="BK1311" i="4" s="1"/>
  <c r="BH1310" i="4"/>
  <c r="BP1310" i="4" s="1"/>
  <c r="BG1310" i="4"/>
  <c r="BE1310" i="4"/>
  <c r="BD1310" i="4"/>
  <c r="BL1310" i="4" s="1"/>
  <c r="BC1310" i="4"/>
  <c r="BK1310" i="4" s="1"/>
  <c r="BH1309" i="4"/>
  <c r="BP1309" i="4" s="1"/>
  <c r="BG1309" i="4"/>
  <c r="BE1309" i="4"/>
  <c r="BD1309" i="4"/>
  <c r="BL1309" i="4" s="1"/>
  <c r="BC1309" i="4"/>
  <c r="BK1309" i="4" s="1"/>
  <c r="BG1308" i="4"/>
  <c r="BF1308" i="4"/>
  <c r="BN1308" i="4" s="1"/>
  <c r="BE1308" i="4"/>
  <c r="BD1308" i="4"/>
  <c r="BL1308" i="4" s="1"/>
  <c r="BC1308" i="4"/>
  <c r="BK1308" i="4" s="1"/>
  <c r="BG1307" i="4"/>
  <c r="BF1307" i="4"/>
  <c r="BN1307" i="4" s="1"/>
  <c r="BE1307" i="4"/>
  <c r="BD1307" i="4"/>
  <c r="BL1307" i="4" s="1"/>
  <c r="BC1307" i="4"/>
  <c r="BK1307" i="4" s="1"/>
  <c r="BH1306" i="4"/>
  <c r="BP1306" i="4" s="1"/>
  <c r="BG1306" i="4"/>
  <c r="BE1306" i="4"/>
  <c r="BD1306" i="4"/>
  <c r="BL1306" i="4" s="1"/>
  <c r="BC1306" i="4"/>
  <c r="BK1306" i="4" s="1"/>
  <c r="BH1305" i="4"/>
  <c r="BP1305" i="4" s="1"/>
  <c r="BG1305" i="4"/>
  <c r="BE1305" i="4"/>
  <c r="BD1305" i="4"/>
  <c r="BL1305" i="4" s="1"/>
  <c r="BC1305" i="4"/>
  <c r="BK1305" i="4" s="1"/>
  <c r="BH1304" i="4"/>
  <c r="BP1304" i="4" s="1"/>
  <c r="BG1304" i="4"/>
  <c r="BF1304" i="4"/>
  <c r="BN1304" i="4" s="1"/>
  <c r="BE1304" i="4"/>
  <c r="BC1304" i="4"/>
  <c r="BK1304" i="4" s="1"/>
  <c r="BH1303" i="4"/>
  <c r="BP1303" i="4" s="1"/>
  <c r="BG1303" i="4"/>
  <c r="BF1303" i="4"/>
  <c r="BN1303" i="4" s="1"/>
  <c r="BE1303" i="4"/>
  <c r="BM1303" i="4" s="1"/>
  <c r="BC1303" i="4"/>
  <c r="BK1303" i="4" s="1"/>
  <c r="BH1302" i="4"/>
  <c r="BP1302" i="4" s="1"/>
  <c r="BG1302" i="4"/>
  <c r="BE1302" i="4"/>
  <c r="BD1302" i="4"/>
  <c r="BL1302" i="4" s="1"/>
  <c r="BC1302" i="4"/>
  <c r="BK1302" i="4" s="1"/>
  <c r="BH1301" i="4"/>
  <c r="BP1301" i="4" s="1"/>
  <c r="BG1301" i="4"/>
  <c r="BE1301" i="4"/>
  <c r="BD1301" i="4"/>
  <c r="BL1301" i="4" s="1"/>
  <c r="BC1301" i="4"/>
  <c r="BK1301" i="4" s="1"/>
  <c r="BH1300" i="4"/>
  <c r="BP1300" i="4" s="1"/>
  <c r="BG1300" i="4"/>
  <c r="BE1300" i="4"/>
  <c r="BD1300" i="4"/>
  <c r="BL1300" i="4" s="1"/>
  <c r="BC1300" i="4"/>
  <c r="BK1300" i="4" s="1"/>
  <c r="BH1299" i="4"/>
  <c r="BP1299" i="4" s="1"/>
  <c r="BG1299" i="4"/>
  <c r="BE1299" i="4"/>
  <c r="BD1299" i="4"/>
  <c r="BL1299" i="4" s="1"/>
  <c r="BC1299" i="4"/>
  <c r="BK1299" i="4" s="1"/>
  <c r="BH1298" i="4"/>
  <c r="BP1298" i="4" s="1"/>
  <c r="BG1298" i="4"/>
  <c r="BE1298" i="4"/>
  <c r="BD1298" i="4"/>
  <c r="BL1298" i="4" s="1"/>
  <c r="BC1298" i="4"/>
  <c r="BK1298" i="4" s="1"/>
  <c r="BH1297" i="4"/>
  <c r="BP1297" i="4" s="1"/>
  <c r="BG1297" i="4"/>
  <c r="BE1297" i="4"/>
  <c r="BD1297" i="4"/>
  <c r="BL1297" i="4" s="1"/>
  <c r="BC1297" i="4"/>
  <c r="BK1297" i="4" s="1"/>
  <c r="BH1296" i="4"/>
  <c r="BP1296" i="4" s="1"/>
  <c r="BG1296" i="4"/>
  <c r="BE1296" i="4"/>
  <c r="BD1296" i="4"/>
  <c r="BL1296" i="4" s="1"/>
  <c r="BC1296" i="4"/>
  <c r="BK1296" i="4" s="1"/>
  <c r="BH1295" i="4"/>
  <c r="BP1295" i="4" s="1"/>
  <c r="BG1295" i="4"/>
  <c r="BE1295" i="4"/>
  <c r="BD1295" i="4"/>
  <c r="BL1295" i="4" s="1"/>
  <c r="BC1295" i="4"/>
  <c r="BK1295" i="4" s="1"/>
  <c r="BH1294" i="4"/>
  <c r="BP1294" i="4" s="1"/>
  <c r="BG1294" i="4"/>
  <c r="BE1294" i="4"/>
  <c r="BD1294" i="4"/>
  <c r="BL1294" i="4" s="1"/>
  <c r="BC1294" i="4"/>
  <c r="BK1294" i="4" s="1"/>
  <c r="BH1293" i="4"/>
  <c r="BP1293" i="4" s="1"/>
  <c r="BG1293" i="4"/>
  <c r="BE1293" i="4"/>
  <c r="BD1293" i="4"/>
  <c r="BL1293" i="4" s="1"/>
  <c r="BC1293" i="4"/>
  <c r="BK1293" i="4" s="1"/>
  <c r="BH1292" i="4"/>
  <c r="BP1292" i="4" s="1"/>
  <c r="BG1292" i="4"/>
  <c r="BE1292" i="4"/>
  <c r="BD1292" i="4"/>
  <c r="BL1292" i="4" s="1"/>
  <c r="BC1292" i="4"/>
  <c r="BK1292" i="4" s="1"/>
  <c r="BH1291" i="4"/>
  <c r="BP1291" i="4" s="1"/>
  <c r="BG1291" i="4"/>
  <c r="BE1291" i="4"/>
  <c r="BD1291" i="4"/>
  <c r="BL1291" i="4" s="1"/>
  <c r="BC1291" i="4"/>
  <c r="BK1291" i="4" s="1"/>
  <c r="BH1290" i="4"/>
  <c r="BP1290" i="4" s="1"/>
  <c r="BG1290" i="4"/>
  <c r="BE1290" i="4"/>
  <c r="BD1290" i="4"/>
  <c r="BL1290" i="4" s="1"/>
  <c r="BC1290" i="4"/>
  <c r="BK1290" i="4" s="1"/>
  <c r="BH1289" i="4"/>
  <c r="BP1289" i="4" s="1"/>
  <c r="BG1289" i="4"/>
  <c r="BE1289" i="4"/>
  <c r="BD1289" i="4"/>
  <c r="BL1289" i="4" s="1"/>
  <c r="BC1289" i="4"/>
  <c r="BH1288" i="4"/>
  <c r="BP1288" i="4" s="1"/>
  <c r="BG1288" i="4"/>
  <c r="BO1288" i="4" s="1"/>
  <c r="BE1288" i="4"/>
  <c r="BD1288" i="4"/>
  <c r="BL1288" i="4" s="1"/>
  <c r="BC1288" i="4"/>
  <c r="BK1288" i="4" s="1"/>
  <c r="BF1288" i="4"/>
  <c r="BH1287" i="4"/>
  <c r="BP1287" i="4" s="1"/>
  <c r="BG1287" i="4"/>
  <c r="BE1287" i="4"/>
  <c r="BD1287" i="4"/>
  <c r="BL1287" i="4" s="1"/>
  <c r="BC1287" i="4"/>
  <c r="BK1287" i="4" s="1"/>
  <c r="BH1286" i="4"/>
  <c r="BP1286" i="4" s="1"/>
  <c r="BG1286" i="4"/>
  <c r="BE1286" i="4"/>
  <c r="BM1286" i="4" s="1"/>
  <c r="BD1286" i="4"/>
  <c r="BL1286" i="4" s="1"/>
  <c r="BC1286" i="4"/>
  <c r="BH1285" i="4"/>
  <c r="BP1285" i="4" s="1"/>
  <c r="BG1285" i="4"/>
  <c r="BE1285" i="4"/>
  <c r="BM1285" i="4" s="1"/>
  <c r="BD1285" i="4"/>
  <c r="BL1285" i="4" s="1"/>
  <c r="BC1285" i="4"/>
  <c r="BH1284" i="4"/>
  <c r="BP1284" i="4" s="1"/>
  <c r="BG1284" i="4"/>
  <c r="BO1284" i="4" s="1"/>
  <c r="BE1284" i="4"/>
  <c r="BD1284" i="4"/>
  <c r="BL1284" i="4" s="1"/>
  <c r="BC1284" i="4"/>
  <c r="BK1284" i="4" s="1"/>
  <c r="BF1284" i="4"/>
  <c r="BH1283" i="4"/>
  <c r="BP1283" i="4" s="1"/>
  <c r="BG1283" i="4"/>
  <c r="BE1283" i="4"/>
  <c r="BD1283" i="4"/>
  <c r="BL1283" i="4" s="1"/>
  <c r="BC1283" i="4"/>
  <c r="BK1283" i="4" s="1"/>
  <c r="BH1282" i="4"/>
  <c r="BP1282" i="4" s="1"/>
  <c r="BG1282" i="4"/>
  <c r="BE1282" i="4"/>
  <c r="BM1282" i="4" s="1"/>
  <c r="BD1282" i="4"/>
  <c r="BL1282" i="4" s="1"/>
  <c r="BC1282" i="4"/>
  <c r="BH1281" i="4"/>
  <c r="BP1281" i="4" s="1"/>
  <c r="BG1281" i="4"/>
  <c r="BF1281" i="4"/>
  <c r="BN1281" i="4" s="1"/>
  <c r="BE1281" i="4"/>
  <c r="BC1281" i="4"/>
  <c r="BK1281" i="4" s="1"/>
  <c r="BH1280" i="4"/>
  <c r="BP1280" i="4" s="1"/>
  <c r="BG1280" i="4"/>
  <c r="BF1280" i="4"/>
  <c r="BE1280" i="4"/>
  <c r="BM1280" i="4" s="1"/>
  <c r="BC1280" i="4"/>
  <c r="BG1279" i="4"/>
  <c r="BF1279" i="4"/>
  <c r="BN1279" i="4" s="1"/>
  <c r="BE1279" i="4"/>
  <c r="BD1279" i="4"/>
  <c r="BL1279" i="4" s="1"/>
  <c r="BC1279" i="4"/>
  <c r="BG1278" i="4"/>
  <c r="BF1278" i="4"/>
  <c r="BN1278" i="4" s="1"/>
  <c r="BE1278" i="4"/>
  <c r="BD1278" i="4"/>
  <c r="BL1278" i="4" s="1"/>
  <c r="BC1278" i="4"/>
  <c r="BH1278" i="4"/>
  <c r="BP1278" i="4" s="1"/>
  <c r="BG1277" i="4"/>
  <c r="BO1277" i="4" s="1"/>
  <c r="BF1277" i="4"/>
  <c r="BN1277" i="4" s="1"/>
  <c r="BE1277" i="4"/>
  <c r="BD1277" i="4"/>
  <c r="BL1277" i="4" s="1"/>
  <c r="BC1277" i="4"/>
  <c r="BG1276" i="4"/>
  <c r="BO1276" i="4" s="1"/>
  <c r="BF1276" i="4"/>
  <c r="BN1276" i="4" s="1"/>
  <c r="BE1276" i="4"/>
  <c r="BD1276" i="4"/>
  <c r="BL1276" i="4" s="1"/>
  <c r="BC1276" i="4"/>
  <c r="BH1275" i="4"/>
  <c r="BG1275" i="4"/>
  <c r="BO1275" i="4" s="1"/>
  <c r="BE1275" i="4"/>
  <c r="BD1275" i="4"/>
  <c r="BL1275" i="4" s="1"/>
  <c r="BC1275" i="4"/>
  <c r="BK1275" i="4" s="1"/>
  <c r="BH1274" i="4"/>
  <c r="BP1274" i="4" s="1"/>
  <c r="BG1274" i="4"/>
  <c r="BO1274" i="4" s="1"/>
  <c r="BE1274" i="4"/>
  <c r="BM1274" i="4" s="1"/>
  <c r="BD1274" i="4"/>
  <c r="BL1274" i="4" s="1"/>
  <c r="BC1274" i="4"/>
  <c r="BH1273" i="4"/>
  <c r="BP1273" i="4" s="1"/>
  <c r="BG1273" i="4"/>
  <c r="BE1273" i="4"/>
  <c r="BM1273" i="4" s="1"/>
  <c r="BD1273" i="4"/>
  <c r="BL1273" i="4" s="1"/>
  <c r="BC1273" i="4"/>
  <c r="BH1272" i="4"/>
  <c r="BP1272" i="4" s="1"/>
  <c r="BG1272" i="4"/>
  <c r="BE1272" i="4"/>
  <c r="BM1272" i="4" s="1"/>
  <c r="BD1272" i="4"/>
  <c r="BL1272" i="4" s="1"/>
  <c r="BC1272" i="4"/>
  <c r="BK1272" i="4" s="1"/>
  <c r="BH1271" i="4"/>
  <c r="BP1271" i="4" s="1"/>
  <c r="BG1271" i="4"/>
  <c r="BE1271" i="4"/>
  <c r="BM1271" i="4" s="1"/>
  <c r="BD1271" i="4"/>
  <c r="BL1271" i="4" s="1"/>
  <c r="BC1271" i="4"/>
  <c r="BK1271" i="4" s="1"/>
  <c r="BF1271" i="4"/>
  <c r="BH1270" i="4"/>
  <c r="BP1270" i="4" s="1"/>
  <c r="BG1270" i="4"/>
  <c r="BE1270" i="4"/>
  <c r="BM1270" i="4" s="1"/>
  <c r="BD1270" i="4"/>
  <c r="BL1270" i="4" s="1"/>
  <c r="BC1270" i="4"/>
  <c r="BK1270" i="4" s="1"/>
  <c r="BO1270" i="4"/>
  <c r="BH1269" i="4"/>
  <c r="BP1269" i="4" s="1"/>
  <c r="BG1269" i="4"/>
  <c r="BE1269" i="4"/>
  <c r="BD1269" i="4"/>
  <c r="BL1269" i="4" s="1"/>
  <c r="BC1269" i="4"/>
  <c r="BK1269" i="4" s="1"/>
  <c r="BF1269" i="4"/>
  <c r="BN1269" i="4" s="1"/>
  <c r="BG1268" i="4"/>
  <c r="BO1268" i="4" s="1"/>
  <c r="BF1268" i="4"/>
  <c r="BN1268" i="4" s="1"/>
  <c r="BE1268" i="4"/>
  <c r="BD1268" i="4"/>
  <c r="BL1268" i="4" s="1"/>
  <c r="BC1268" i="4"/>
  <c r="BG1267" i="4"/>
  <c r="BO1267" i="4" s="1"/>
  <c r="BF1267" i="4"/>
  <c r="BN1267" i="4" s="1"/>
  <c r="BE1267" i="4"/>
  <c r="BD1267" i="4"/>
  <c r="BL1267" i="4" s="1"/>
  <c r="BC1267" i="4"/>
  <c r="BH1266" i="4"/>
  <c r="BG1266" i="4"/>
  <c r="BF1266" i="4"/>
  <c r="BN1266" i="4" s="1"/>
  <c r="BE1266" i="4"/>
  <c r="BM1266" i="4" s="1"/>
  <c r="BC1266" i="4"/>
  <c r="BK1266" i="4" s="1"/>
  <c r="BD1266" i="4"/>
  <c r="BL1266" i="4" s="1"/>
  <c r="BH1265" i="4"/>
  <c r="BP1265" i="4" s="1"/>
  <c r="BG1265" i="4"/>
  <c r="BF1265" i="4"/>
  <c r="BN1265" i="4" s="1"/>
  <c r="BC1265" i="4"/>
  <c r="BK1265" i="4" s="1"/>
  <c r="BE1265" i="4"/>
  <c r="BH1264" i="4"/>
  <c r="BP1264" i="4" s="1"/>
  <c r="BG1264" i="4"/>
  <c r="BE1264" i="4"/>
  <c r="BD1264" i="4"/>
  <c r="BL1264" i="4" s="1"/>
  <c r="BC1264" i="4"/>
  <c r="BK1264" i="4" s="1"/>
  <c r="BG1263" i="4"/>
  <c r="BF1263" i="4"/>
  <c r="BN1263" i="4" s="1"/>
  <c r="BE1263" i="4"/>
  <c r="BD1263" i="4"/>
  <c r="BL1263" i="4" s="1"/>
  <c r="BC1263" i="4"/>
  <c r="BK1263" i="4" s="1"/>
  <c r="BG1262" i="4"/>
  <c r="BF1262" i="4"/>
  <c r="BN1262" i="4" s="1"/>
  <c r="BE1262" i="4"/>
  <c r="BM1262" i="4" s="1"/>
  <c r="BD1262" i="4"/>
  <c r="BL1262" i="4" s="1"/>
  <c r="BC1262" i="4"/>
  <c r="BK1262" i="4" s="1"/>
  <c r="BG1261" i="4"/>
  <c r="BF1261" i="4"/>
  <c r="BN1261" i="4" s="1"/>
  <c r="BE1261" i="4"/>
  <c r="BD1261" i="4"/>
  <c r="BL1261" i="4" s="1"/>
  <c r="BC1261" i="4"/>
  <c r="BK1261" i="4" s="1"/>
  <c r="BG1260" i="4"/>
  <c r="BF1260" i="4"/>
  <c r="BN1260" i="4" s="1"/>
  <c r="BE1260" i="4"/>
  <c r="BM1260" i="4" s="1"/>
  <c r="BD1260" i="4"/>
  <c r="BL1260" i="4" s="1"/>
  <c r="BC1260" i="4"/>
  <c r="BK1260" i="4" s="1"/>
  <c r="BG1259" i="4"/>
  <c r="BF1259" i="4"/>
  <c r="BN1259" i="4" s="1"/>
  <c r="BE1259" i="4"/>
  <c r="BD1259" i="4"/>
  <c r="BL1259" i="4" s="1"/>
  <c r="BC1259" i="4"/>
  <c r="BK1259" i="4" s="1"/>
  <c r="BH1258" i="4"/>
  <c r="BP1258" i="4" s="1"/>
  <c r="BG1258" i="4"/>
  <c r="BE1258" i="4"/>
  <c r="BD1258" i="4"/>
  <c r="BL1258" i="4" s="1"/>
  <c r="BC1258" i="4"/>
  <c r="BK1258" i="4" s="1"/>
  <c r="BH1257" i="4"/>
  <c r="BP1257" i="4" s="1"/>
  <c r="BG1257" i="4"/>
  <c r="BO1257" i="4" s="1"/>
  <c r="BE1257" i="4"/>
  <c r="BM1257" i="4" s="1"/>
  <c r="BD1257" i="4"/>
  <c r="BL1257" i="4" s="1"/>
  <c r="BC1257" i="4"/>
  <c r="BK1257" i="4" s="1"/>
  <c r="BG1256" i="4"/>
  <c r="BF1256" i="4"/>
  <c r="BN1256" i="4" s="1"/>
  <c r="BE1256" i="4"/>
  <c r="BM1256" i="4" s="1"/>
  <c r="BD1256" i="4"/>
  <c r="BL1256" i="4" s="1"/>
  <c r="BC1256" i="4"/>
  <c r="BG1255" i="4"/>
  <c r="BF1255" i="4"/>
  <c r="BN1255" i="4" s="1"/>
  <c r="BE1255" i="4"/>
  <c r="BM1255" i="4" s="1"/>
  <c r="BD1255" i="4"/>
  <c r="BL1255" i="4" s="1"/>
  <c r="BC1255" i="4"/>
  <c r="BH1255" i="4"/>
  <c r="BH1254" i="4"/>
  <c r="BP1254" i="4" s="1"/>
  <c r="BG1254" i="4"/>
  <c r="BO1254" i="4" s="1"/>
  <c r="BF1254" i="4"/>
  <c r="BN1254" i="4" s="1"/>
  <c r="BC1254" i="4"/>
  <c r="BK1254" i="4" s="1"/>
  <c r="BE1254" i="4"/>
  <c r="BH1253" i="4"/>
  <c r="BG1253" i="4"/>
  <c r="BO1253" i="4" s="1"/>
  <c r="BE1253" i="4"/>
  <c r="BM1253" i="4" s="1"/>
  <c r="BD1253" i="4"/>
  <c r="BC1253" i="4"/>
  <c r="BK1253" i="4" s="1"/>
  <c r="BH1252" i="4"/>
  <c r="BG1252" i="4"/>
  <c r="BO1252" i="4" s="1"/>
  <c r="BE1252" i="4"/>
  <c r="BM1252" i="4" s="1"/>
  <c r="BD1252" i="4"/>
  <c r="BC1252" i="4"/>
  <c r="BK1252" i="4" s="1"/>
  <c r="BH1251" i="4"/>
  <c r="BG1251" i="4"/>
  <c r="BE1251" i="4"/>
  <c r="BM1251" i="4" s="1"/>
  <c r="BD1251" i="4"/>
  <c r="BC1251" i="4"/>
  <c r="BK1251" i="4" s="1"/>
  <c r="BH1250" i="4"/>
  <c r="BG1250" i="4"/>
  <c r="BE1250" i="4"/>
  <c r="BM1250" i="4" s="1"/>
  <c r="BD1250" i="4"/>
  <c r="BC1250" i="4"/>
  <c r="BK1250" i="4" s="1"/>
  <c r="BH1248" i="4"/>
  <c r="BP1248" i="4" s="1"/>
  <c r="BG1248" i="4"/>
  <c r="BO1248" i="4" s="1"/>
  <c r="BE1248" i="4"/>
  <c r="BM1248" i="4" s="1"/>
  <c r="BD1248" i="4"/>
  <c r="BL1248" i="4" s="1"/>
  <c r="BC1248" i="4"/>
  <c r="BK1248" i="4" s="1"/>
  <c r="BG1247" i="4"/>
  <c r="BF1247" i="4"/>
  <c r="BE1247" i="4"/>
  <c r="BM1247" i="4" s="1"/>
  <c r="BD1247" i="4"/>
  <c r="BL1247" i="4" s="1"/>
  <c r="BC1247" i="4"/>
  <c r="BK1247" i="4" s="1"/>
  <c r="BG1246" i="4"/>
  <c r="BO1246" i="4" s="1"/>
  <c r="BF1246" i="4"/>
  <c r="BN1246" i="4" s="1"/>
  <c r="BE1246" i="4"/>
  <c r="BM1246" i="4" s="1"/>
  <c r="BD1246" i="4"/>
  <c r="BC1246" i="4"/>
  <c r="BK1246" i="4" s="1"/>
  <c r="BH1245" i="4"/>
  <c r="BG1245" i="4"/>
  <c r="BO1245" i="4" s="1"/>
  <c r="BF1245" i="4"/>
  <c r="BN1245" i="4" s="1"/>
  <c r="BE1245" i="4"/>
  <c r="BM1245" i="4" s="1"/>
  <c r="BD1245" i="4"/>
  <c r="BL1245" i="4" s="1"/>
  <c r="BC1245" i="4"/>
  <c r="BK1245" i="4" s="1"/>
  <c r="BG1244" i="4"/>
  <c r="BO1244" i="4" s="1"/>
  <c r="BF1244" i="4"/>
  <c r="BN1244" i="4" s="1"/>
  <c r="BE1244" i="4"/>
  <c r="BM1244" i="4" s="1"/>
  <c r="BD1244" i="4"/>
  <c r="BC1244" i="4"/>
  <c r="BK1244" i="4" s="1"/>
  <c r="BH1242" i="4"/>
  <c r="BP1242" i="4" s="1"/>
  <c r="BG1242" i="4"/>
  <c r="BE1242" i="4"/>
  <c r="BM1242" i="4" s="1"/>
  <c r="BD1242" i="4"/>
  <c r="BL1242" i="4" s="1"/>
  <c r="BC1242" i="4"/>
  <c r="BK1242" i="4" s="1"/>
  <c r="BG1241" i="4"/>
  <c r="BF1241" i="4"/>
  <c r="BN1241" i="4" s="1"/>
  <c r="BE1241" i="4"/>
  <c r="BM1241" i="4" s="1"/>
  <c r="BD1241" i="4"/>
  <c r="BL1241" i="4" s="1"/>
  <c r="BC1241" i="4"/>
  <c r="BK1241" i="4" s="1"/>
  <c r="BG1240" i="4"/>
  <c r="BF1240" i="4"/>
  <c r="BN1240" i="4" s="1"/>
  <c r="BE1240" i="4"/>
  <c r="BM1240" i="4" s="1"/>
  <c r="BD1240" i="4"/>
  <c r="BL1240" i="4" s="1"/>
  <c r="BC1240" i="4"/>
  <c r="BK1240" i="4" s="1"/>
  <c r="BG1239" i="4"/>
  <c r="BF1239" i="4"/>
  <c r="BN1239" i="4" s="1"/>
  <c r="BE1239" i="4"/>
  <c r="BD1239" i="4"/>
  <c r="BL1239" i="4" s="1"/>
  <c r="BC1239" i="4"/>
  <c r="BK1239" i="4" s="1"/>
  <c r="BG1238" i="4"/>
  <c r="BF1238" i="4"/>
  <c r="BN1238" i="4" s="1"/>
  <c r="BE1238" i="4"/>
  <c r="BD1238" i="4"/>
  <c r="BL1238" i="4" s="1"/>
  <c r="BC1238" i="4"/>
  <c r="BK1238" i="4" s="1"/>
  <c r="BG1237" i="4"/>
  <c r="BF1237" i="4"/>
  <c r="BE1237" i="4"/>
  <c r="BD1237" i="4"/>
  <c r="BL1237" i="4" s="1"/>
  <c r="BC1237" i="4"/>
  <c r="BK1237" i="4" s="1"/>
  <c r="BH1237" i="4"/>
  <c r="BP1237" i="4" s="1"/>
  <c r="BH1236" i="4"/>
  <c r="BP1236" i="4" s="1"/>
  <c r="BG1236" i="4"/>
  <c r="BF1236" i="4"/>
  <c r="BN1236" i="4" s="1"/>
  <c r="BC1236" i="4"/>
  <c r="BH1235" i="4"/>
  <c r="BP1235" i="4" s="1"/>
  <c r="BG1235" i="4"/>
  <c r="BF1235" i="4"/>
  <c r="BC1235" i="4"/>
  <c r="BK1235" i="4" s="1"/>
  <c r="BH1234" i="4"/>
  <c r="BG1234" i="4"/>
  <c r="BF1234" i="4"/>
  <c r="BD1234" i="4"/>
  <c r="BC1234" i="4"/>
  <c r="BK1234" i="4" s="1"/>
  <c r="BE1234" i="4"/>
  <c r="BM1234" i="4" s="1"/>
  <c r="BN1234" i="4"/>
  <c r="BG1233" i="4"/>
  <c r="BO1233" i="4" s="1"/>
  <c r="BF1233" i="4"/>
  <c r="BE1233" i="4"/>
  <c r="BM1233" i="4" s="1"/>
  <c r="BD1233" i="4"/>
  <c r="BL1233" i="4" s="1"/>
  <c r="BC1233" i="4"/>
  <c r="BK1233" i="4" s="1"/>
  <c r="BH1232" i="4"/>
  <c r="BP1232" i="4" s="1"/>
  <c r="BG1232" i="4"/>
  <c r="BF1232" i="4"/>
  <c r="BC1232" i="4"/>
  <c r="BK1232" i="4" s="1"/>
  <c r="BH1231" i="4"/>
  <c r="BG1231" i="4"/>
  <c r="BF1231" i="4"/>
  <c r="BN1231" i="4" s="1"/>
  <c r="BD1231" i="4"/>
  <c r="BC1231" i="4"/>
  <c r="BK1231" i="4" s="1"/>
  <c r="BE1231" i="4"/>
  <c r="BM1231" i="4" s="1"/>
  <c r="BG1230" i="4"/>
  <c r="BO1230" i="4" s="1"/>
  <c r="BF1230" i="4"/>
  <c r="BE1230" i="4"/>
  <c r="BM1230" i="4" s="1"/>
  <c r="BD1230" i="4"/>
  <c r="BL1230" i="4" s="1"/>
  <c r="BC1230" i="4"/>
  <c r="BK1230" i="4" s="1"/>
  <c r="BG1229" i="4"/>
  <c r="BF1229" i="4"/>
  <c r="BN1229" i="4" s="1"/>
  <c r="BE1229" i="4"/>
  <c r="BM1229" i="4" s="1"/>
  <c r="BD1229" i="4"/>
  <c r="BL1229" i="4" s="1"/>
  <c r="BC1229" i="4"/>
  <c r="BK1229" i="4" s="1"/>
  <c r="BG1228" i="4"/>
  <c r="BF1228" i="4"/>
  <c r="BN1228" i="4" s="1"/>
  <c r="BE1228" i="4"/>
  <c r="BM1228" i="4" s="1"/>
  <c r="BD1228" i="4"/>
  <c r="BL1228" i="4" s="1"/>
  <c r="BC1228" i="4"/>
  <c r="BH1228" i="4"/>
  <c r="BP1228" i="4" s="1"/>
  <c r="BH1227" i="4"/>
  <c r="BP1227" i="4" s="1"/>
  <c r="BG1227" i="4"/>
  <c r="BE1227" i="4"/>
  <c r="BM1227" i="4" s="1"/>
  <c r="BD1227" i="4"/>
  <c r="BL1227" i="4" s="1"/>
  <c r="BC1227" i="4"/>
  <c r="BK1227" i="4" s="1"/>
  <c r="BH1226" i="4"/>
  <c r="BP1226" i="4" s="1"/>
  <c r="BG1226" i="4"/>
  <c r="BO1226" i="4" s="1"/>
  <c r="BE1226" i="4"/>
  <c r="BM1226" i="4" s="1"/>
  <c r="BD1226" i="4"/>
  <c r="BL1226" i="4" s="1"/>
  <c r="BC1226" i="4"/>
  <c r="BK1226" i="4" s="1"/>
  <c r="BH1225" i="4"/>
  <c r="BG1225" i="4"/>
  <c r="BE1225" i="4"/>
  <c r="BM1225" i="4" s="1"/>
  <c r="BD1225" i="4"/>
  <c r="BC1225" i="4"/>
  <c r="BK1225" i="4" s="1"/>
  <c r="BH1224" i="4"/>
  <c r="BP1224" i="4" s="1"/>
  <c r="BG1224" i="4"/>
  <c r="BF1224" i="4"/>
  <c r="BN1224" i="4" s="1"/>
  <c r="BD1224" i="4"/>
  <c r="BL1224" i="4" s="1"/>
  <c r="BC1224" i="4"/>
  <c r="BK1224" i="4" s="1"/>
  <c r="BH1223" i="4"/>
  <c r="BG1223" i="4"/>
  <c r="BE1223" i="4"/>
  <c r="BM1223" i="4" s="1"/>
  <c r="BD1223" i="4"/>
  <c r="BC1223" i="4"/>
  <c r="BK1223" i="4" s="1"/>
  <c r="BH1222" i="4"/>
  <c r="BP1222" i="4" s="1"/>
  <c r="BG1222" i="4"/>
  <c r="BE1222" i="4"/>
  <c r="BM1222" i="4" s="1"/>
  <c r="BD1222" i="4"/>
  <c r="BL1222" i="4" s="1"/>
  <c r="BC1222" i="4"/>
  <c r="BK1222" i="4" s="1"/>
  <c r="BG1221" i="4"/>
  <c r="BO1221" i="4" s="1"/>
  <c r="BF1221" i="4"/>
  <c r="BE1221" i="4"/>
  <c r="BM1221" i="4" s="1"/>
  <c r="BD1221" i="4"/>
  <c r="BL1221" i="4" s="1"/>
  <c r="BC1221" i="4"/>
  <c r="BK1221" i="4" s="1"/>
  <c r="BG1220" i="4"/>
  <c r="BO1220" i="4" s="1"/>
  <c r="BF1220" i="4"/>
  <c r="BE1220" i="4"/>
  <c r="BM1220" i="4" s="1"/>
  <c r="BD1220" i="4"/>
  <c r="BL1220" i="4" s="1"/>
  <c r="BC1220" i="4"/>
  <c r="BK1220" i="4" s="1"/>
  <c r="BG1219" i="4"/>
  <c r="BF1219" i="4"/>
  <c r="BN1219" i="4" s="1"/>
  <c r="BE1219" i="4"/>
  <c r="BM1219" i="4" s="1"/>
  <c r="BD1219" i="4"/>
  <c r="BL1219" i="4" s="1"/>
  <c r="BC1219" i="4"/>
  <c r="BK1219" i="4" s="1"/>
  <c r="BG1218" i="4"/>
  <c r="BF1218" i="4"/>
  <c r="BN1218" i="4" s="1"/>
  <c r="BE1218" i="4"/>
  <c r="BM1218" i="4" s="1"/>
  <c r="BD1218" i="4"/>
  <c r="BL1218" i="4" s="1"/>
  <c r="BC1218" i="4"/>
  <c r="BH1218" i="4"/>
  <c r="BP1218" i="4" s="1"/>
  <c r="BH1217" i="4"/>
  <c r="BP1217" i="4" s="1"/>
  <c r="BG1217" i="4"/>
  <c r="BE1217" i="4"/>
  <c r="BM1217" i="4" s="1"/>
  <c r="BD1217" i="4"/>
  <c r="BL1217" i="4" s="1"/>
  <c r="BC1217" i="4"/>
  <c r="BK1217" i="4" s="1"/>
  <c r="BH1216" i="4"/>
  <c r="BP1216" i="4" s="1"/>
  <c r="BG1216" i="4"/>
  <c r="BO1216" i="4" s="1"/>
  <c r="BE1216" i="4"/>
  <c r="BM1216" i="4" s="1"/>
  <c r="BD1216" i="4"/>
  <c r="BL1216" i="4" s="1"/>
  <c r="BC1216" i="4"/>
  <c r="BK1216" i="4" s="1"/>
  <c r="BG1215" i="4"/>
  <c r="BF1215" i="4"/>
  <c r="BN1215" i="4" s="1"/>
  <c r="BE1215" i="4"/>
  <c r="BM1215" i="4" s="1"/>
  <c r="BD1215" i="4"/>
  <c r="BC1215" i="4"/>
  <c r="BK1215" i="4" s="1"/>
  <c r="BH1214" i="4"/>
  <c r="BP1214" i="4" s="1"/>
  <c r="BG1214" i="4"/>
  <c r="BE1214" i="4"/>
  <c r="BM1214" i="4" s="1"/>
  <c r="BD1214" i="4"/>
  <c r="BL1214" i="4" s="1"/>
  <c r="BC1214" i="4"/>
  <c r="BK1214" i="4" s="1"/>
  <c r="BG1213" i="4"/>
  <c r="BF1213" i="4"/>
  <c r="BN1213" i="4" s="1"/>
  <c r="BE1213" i="4"/>
  <c r="BM1213" i="4" s="1"/>
  <c r="BD1213" i="4"/>
  <c r="BL1213" i="4" s="1"/>
  <c r="BC1213" i="4"/>
  <c r="BM1212" i="4"/>
  <c r="BL1212" i="4"/>
  <c r="BK1212" i="4"/>
  <c r="BH1212" i="4"/>
  <c r="BG1212" i="4"/>
  <c r="BG1211" i="4"/>
  <c r="BO1211" i="4" s="1"/>
  <c r="BF1211" i="4"/>
  <c r="BN1211" i="4" s="1"/>
  <c r="BE1211" i="4"/>
  <c r="BM1211" i="4" s="1"/>
  <c r="BD1211" i="4"/>
  <c r="BC1211" i="4"/>
  <c r="BK1211" i="4" s="1"/>
  <c r="BG1210" i="4"/>
  <c r="BO1210" i="4" s="1"/>
  <c r="BF1210" i="4"/>
  <c r="BN1210" i="4" s="1"/>
  <c r="BE1210" i="4"/>
  <c r="BM1210" i="4" s="1"/>
  <c r="BD1210" i="4"/>
  <c r="BC1210" i="4"/>
  <c r="BK1210" i="4" s="1"/>
  <c r="BH1209" i="4"/>
  <c r="BG1209" i="4"/>
  <c r="BF1209" i="4"/>
  <c r="BN1209" i="4" s="1"/>
  <c r="BD1209" i="4"/>
  <c r="BC1209" i="4"/>
  <c r="BK1209" i="4" s="1"/>
  <c r="BH1208" i="4"/>
  <c r="BP1208" i="4" s="1"/>
  <c r="BG1208" i="4"/>
  <c r="BO1208" i="4" s="1"/>
  <c r="BF1208" i="4"/>
  <c r="BN1208" i="4" s="1"/>
  <c r="BD1208" i="4"/>
  <c r="BL1208" i="4" s="1"/>
  <c r="BC1208" i="4"/>
  <c r="BK1208" i="4" s="1"/>
  <c r="BH1207" i="4"/>
  <c r="BP1207" i="4" s="1"/>
  <c r="BG1207" i="4"/>
  <c r="BF1207" i="4"/>
  <c r="BN1207" i="4" s="1"/>
  <c r="BD1207" i="4"/>
  <c r="BL1207" i="4" s="1"/>
  <c r="BC1207" i="4"/>
  <c r="BK1207" i="4" s="1"/>
  <c r="BH1206" i="4"/>
  <c r="BP1206" i="4" s="1"/>
  <c r="BG1206" i="4"/>
  <c r="BO1206" i="4" s="1"/>
  <c r="BF1206" i="4"/>
  <c r="BN1206" i="4" s="1"/>
  <c r="BE1206" i="4"/>
  <c r="BM1206" i="4" s="1"/>
  <c r="BC1206" i="4"/>
  <c r="BK1206" i="4" s="1"/>
  <c r="BH1205" i="4"/>
  <c r="BG1205" i="4"/>
  <c r="BO1205" i="4" s="1"/>
  <c r="BF1205" i="4"/>
  <c r="BN1205" i="4" s="1"/>
  <c r="BE1205" i="4"/>
  <c r="BM1205" i="4" s="1"/>
  <c r="BC1205" i="4"/>
  <c r="BK1205" i="4" s="1"/>
  <c r="BH1204" i="4"/>
  <c r="BP1204" i="4" s="1"/>
  <c r="BG1204" i="4"/>
  <c r="BF1204" i="4"/>
  <c r="BN1204" i="4" s="1"/>
  <c r="BE1204" i="4"/>
  <c r="BM1204" i="4" s="1"/>
  <c r="BC1204" i="4"/>
  <c r="BK1204" i="4" s="1"/>
  <c r="BH1203" i="4"/>
  <c r="BP1203" i="4" s="1"/>
  <c r="BG1203" i="4"/>
  <c r="BO1203" i="4" s="1"/>
  <c r="BF1203" i="4"/>
  <c r="BN1203" i="4" s="1"/>
  <c r="BD1203" i="4"/>
  <c r="BL1203" i="4" s="1"/>
  <c r="BC1203" i="4"/>
  <c r="BK1203" i="4" s="1"/>
  <c r="BH1202" i="4"/>
  <c r="BP1202" i="4" s="1"/>
  <c r="BG1202" i="4"/>
  <c r="BO1202" i="4" s="1"/>
  <c r="BF1202" i="4"/>
  <c r="BN1202" i="4" s="1"/>
  <c r="BE1202" i="4"/>
  <c r="BM1202" i="4" s="1"/>
  <c r="BC1202" i="4"/>
  <c r="BK1202" i="4" s="1"/>
  <c r="BH1201" i="4"/>
  <c r="BG1201" i="4"/>
  <c r="BO1201" i="4" s="1"/>
  <c r="BE1201" i="4"/>
  <c r="BM1201" i="4" s="1"/>
  <c r="BD1201" i="4"/>
  <c r="BL1201" i="4" s="1"/>
  <c r="BC1201" i="4"/>
  <c r="BK1201" i="4" s="1"/>
  <c r="BH1200" i="4"/>
  <c r="BP1200" i="4" s="1"/>
  <c r="BG1200" i="4"/>
  <c r="BE1200" i="4"/>
  <c r="BM1200" i="4" s="1"/>
  <c r="BD1200" i="4"/>
  <c r="BL1200" i="4" s="1"/>
  <c r="BC1200" i="4"/>
  <c r="BK1200" i="4" s="1"/>
  <c r="BH1199" i="4"/>
  <c r="BP1199" i="4" s="1"/>
  <c r="BG1199" i="4"/>
  <c r="BO1199" i="4" s="1"/>
  <c r="BE1199" i="4"/>
  <c r="BM1199" i="4" s="1"/>
  <c r="BD1199" i="4"/>
  <c r="BL1199" i="4" s="1"/>
  <c r="BC1199" i="4"/>
  <c r="BK1199" i="4" s="1"/>
  <c r="BH1198" i="4"/>
  <c r="BP1198" i="4" s="1"/>
  <c r="BG1198" i="4"/>
  <c r="BO1198" i="4" s="1"/>
  <c r="BE1198" i="4"/>
  <c r="BM1198" i="4" s="1"/>
  <c r="BD1198" i="4"/>
  <c r="BL1198" i="4" s="1"/>
  <c r="BC1198" i="4"/>
  <c r="BK1198" i="4" s="1"/>
  <c r="BH1197" i="4"/>
  <c r="BG1197" i="4"/>
  <c r="BO1197" i="4" s="1"/>
  <c r="BE1197" i="4"/>
  <c r="BM1197" i="4" s="1"/>
  <c r="BD1197" i="4"/>
  <c r="BL1197" i="4" s="1"/>
  <c r="BC1197" i="4"/>
  <c r="BK1197" i="4" s="1"/>
  <c r="BH1196" i="4"/>
  <c r="BP1196" i="4" s="1"/>
  <c r="BG1196" i="4"/>
  <c r="BE1196" i="4"/>
  <c r="BM1196" i="4" s="1"/>
  <c r="BD1196" i="4"/>
  <c r="BL1196" i="4" s="1"/>
  <c r="BC1196" i="4"/>
  <c r="BK1196" i="4" s="1"/>
  <c r="BH1194" i="4"/>
  <c r="BP1194" i="4" s="1"/>
  <c r="BG1194" i="4"/>
  <c r="BE1194" i="4"/>
  <c r="BD1194" i="4"/>
  <c r="BL1194" i="4" s="1"/>
  <c r="BC1194" i="4"/>
  <c r="BK1194" i="4" s="1"/>
  <c r="BH1193" i="4"/>
  <c r="BP1193" i="4" s="1"/>
  <c r="BG1193" i="4"/>
  <c r="BE1193" i="4"/>
  <c r="BD1193" i="4"/>
  <c r="BL1193" i="4" s="1"/>
  <c r="BC1193" i="4"/>
  <c r="BK1193" i="4" s="1"/>
  <c r="BH1192" i="4"/>
  <c r="BP1192" i="4" s="1"/>
  <c r="BG1192" i="4"/>
  <c r="BE1192" i="4"/>
  <c r="BD1192" i="4"/>
  <c r="BL1192" i="4" s="1"/>
  <c r="BC1192" i="4"/>
  <c r="BK1192" i="4" s="1"/>
  <c r="BH1191" i="4"/>
  <c r="BP1191" i="4" s="1"/>
  <c r="BG1191" i="4"/>
  <c r="BE1191" i="4"/>
  <c r="BD1191" i="4"/>
  <c r="BL1191" i="4" s="1"/>
  <c r="BC1191" i="4"/>
  <c r="BK1191" i="4" s="1"/>
  <c r="BH1190" i="4"/>
  <c r="BP1190" i="4" s="1"/>
  <c r="BG1190" i="4"/>
  <c r="BE1190" i="4"/>
  <c r="BD1190" i="4"/>
  <c r="BL1190" i="4" s="1"/>
  <c r="BC1190" i="4"/>
  <c r="BK1190" i="4" s="1"/>
  <c r="BH1189" i="4"/>
  <c r="BP1189" i="4" s="1"/>
  <c r="BG1189" i="4"/>
  <c r="BE1189" i="4"/>
  <c r="BD1189" i="4"/>
  <c r="BL1189" i="4" s="1"/>
  <c r="BC1189" i="4"/>
  <c r="BK1189" i="4" s="1"/>
  <c r="BH1188" i="4"/>
  <c r="BP1188" i="4" s="1"/>
  <c r="BG1188" i="4"/>
  <c r="BE1188" i="4"/>
  <c r="BD1188" i="4"/>
  <c r="BL1188" i="4" s="1"/>
  <c r="BC1188" i="4"/>
  <c r="BK1188" i="4" s="1"/>
  <c r="BH1187" i="4"/>
  <c r="BP1187" i="4" s="1"/>
  <c r="BG1187" i="4"/>
  <c r="BE1187" i="4"/>
  <c r="BD1187" i="4"/>
  <c r="BL1187" i="4" s="1"/>
  <c r="BC1187" i="4"/>
  <c r="BK1187" i="4" s="1"/>
  <c r="BH1186" i="4"/>
  <c r="BP1186" i="4" s="1"/>
  <c r="BG1186" i="4"/>
  <c r="BE1186" i="4"/>
  <c r="BD1186" i="4"/>
  <c r="BL1186" i="4" s="1"/>
  <c r="BC1186" i="4"/>
  <c r="BK1186" i="4" s="1"/>
  <c r="BH1185" i="4"/>
  <c r="BP1185" i="4" s="1"/>
  <c r="BG1185" i="4"/>
  <c r="BE1185" i="4"/>
  <c r="BD1185" i="4"/>
  <c r="BL1185" i="4" s="1"/>
  <c r="BC1185" i="4"/>
  <c r="BK1185" i="4" s="1"/>
  <c r="BH1184" i="4"/>
  <c r="BP1184" i="4" s="1"/>
  <c r="BG1184" i="4"/>
  <c r="BE1184" i="4"/>
  <c r="BD1184" i="4"/>
  <c r="BL1184" i="4" s="1"/>
  <c r="BC1184" i="4"/>
  <c r="BK1184" i="4" s="1"/>
  <c r="BH1183" i="4"/>
  <c r="BP1183" i="4" s="1"/>
  <c r="BG1183" i="4"/>
  <c r="BE1183" i="4"/>
  <c r="BD1183" i="4"/>
  <c r="BL1183" i="4" s="1"/>
  <c r="BC1183" i="4"/>
  <c r="BK1183" i="4" s="1"/>
  <c r="BH1182" i="4"/>
  <c r="BP1182" i="4" s="1"/>
  <c r="BG1182" i="4"/>
  <c r="BE1182" i="4"/>
  <c r="BD1182" i="4"/>
  <c r="BL1182" i="4" s="1"/>
  <c r="BC1182" i="4"/>
  <c r="BK1182" i="4" s="1"/>
  <c r="BH1181" i="4"/>
  <c r="BP1181" i="4" s="1"/>
  <c r="BG1181" i="4"/>
  <c r="BE1181" i="4"/>
  <c r="BD1181" i="4"/>
  <c r="BL1181" i="4" s="1"/>
  <c r="BC1181" i="4"/>
  <c r="BK1181" i="4" s="1"/>
  <c r="BH1180" i="4"/>
  <c r="BP1180" i="4" s="1"/>
  <c r="BG1180" i="4"/>
  <c r="BE1180" i="4"/>
  <c r="BD1180" i="4"/>
  <c r="BL1180" i="4" s="1"/>
  <c r="BC1180" i="4"/>
  <c r="BK1180" i="4" s="1"/>
  <c r="BH1179" i="4"/>
  <c r="BP1179" i="4" s="1"/>
  <c r="BG1179" i="4"/>
  <c r="BE1179" i="4"/>
  <c r="BD1179" i="4"/>
  <c r="BL1179" i="4" s="1"/>
  <c r="BC1179" i="4"/>
  <c r="BK1179" i="4" s="1"/>
  <c r="BH1178" i="4"/>
  <c r="BP1178" i="4" s="1"/>
  <c r="BG1178" i="4"/>
  <c r="BE1178" i="4"/>
  <c r="BD1178" i="4"/>
  <c r="BL1178" i="4" s="1"/>
  <c r="BC1178" i="4"/>
  <c r="BK1178" i="4" s="1"/>
  <c r="BH1177" i="4"/>
  <c r="BP1177" i="4" s="1"/>
  <c r="BG1177" i="4"/>
  <c r="BE1177" i="4"/>
  <c r="BD1177" i="4"/>
  <c r="BL1177" i="4" s="1"/>
  <c r="BC1177" i="4"/>
  <c r="BK1177" i="4" s="1"/>
  <c r="BH1176" i="4"/>
  <c r="BP1176" i="4" s="1"/>
  <c r="BG1176" i="4"/>
  <c r="BE1176" i="4"/>
  <c r="BD1176" i="4"/>
  <c r="BL1176" i="4" s="1"/>
  <c r="BC1176" i="4"/>
  <c r="BK1176" i="4" s="1"/>
  <c r="BH1175" i="4"/>
  <c r="BP1175" i="4" s="1"/>
  <c r="BG1175" i="4"/>
  <c r="BE1175" i="4"/>
  <c r="BD1175" i="4"/>
  <c r="BL1175" i="4" s="1"/>
  <c r="BC1175" i="4"/>
  <c r="BK1175" i="4" s="1"/>
  <c r="BG1174" i="4"/>
  <c r="BF1174" i="4"/>
  <c r="BN1174" i="4" s="1"/>
  <c r="BE1174" i="4"/>
  <c r="BD1174" i="4"/>
  <c r="BL1174" i="4" s="1"/>
  <c r="BC1174" i="4"/>
  <c r="BK1174" i="4" s="1"/>
  <c r="BG1173" i="4"/>
  <c r="BF1173" i="4"/>
  <c r="BN1173" i="4" s="1"/>
  <c r="BE1173" i="4"/>
  <c r="BD1173" i="4"/>
  <c r="BL1173" i="4" s="1"/>
  <c r="BC1173" i="4"/>
  <c r="BK1173" i="4" s="1"/>
  <c r="BH1173" i="4"/>
  <c r="BG1172" i="4"/>
  <c r="BF1172" i="4"/>
  <c r="BN1172" i="4" s="1"/>
  <c r="BE1172" i="4"/>
  <c r="BD1172" i="4"/>
  <c r="BL1172" i="4" s="1"/>
  <c r="BC1172" i="4"/>
  <c r="BK1172" i="4" s="1"/>
  <c r="BG1171" i="4"/>
  <c r="BF1171" i="4"/>
  <c r="BN1171" i="4" s="1"/>
  <c r="BE1171" i="4"/>
  <c r="BD1171" i="4"/>
  <c r="BL1171" i="4" s="1"/>
  <c r="BC1171" i="4"/>
  <c r="BK1171" i="4" s="1"/>
  <c r="BG1170" i="4"/>
  <c r="BF1170" i="4"/>
  <c r="BN1170" i="4" s="1"/>
  <c r="BE1170" i="4"/>
  <c r="BD1170" i="4"/>
  <c r="BL1170" i="4" s="1"/>
  <c r="BC1170" i="4"/>
  <c r="BK1170" i="4" s="1"/>
  <c r="BG1169" i="4"/>
  <c r="BF1169" i="4"/>
  <c r="BN1169" i="4" s="1"/>
  <c r="BE1169" i="4"/>
  <c r="BD1169" i="4"/>
  <c r="BL1169" i="4" s="1"/>
  <c r="BC1169" i="4"/>
  <c r="BK1169" i="4" s="1"/>
  <c r="BH1169" i="4"/>
  <c r="BG1168" i="4"/>
  <c r="BF1168" i="4"/>
  <c r="BN1168" i="4" s="1"/>
  <c r="BE1168" i="4"/>
  <c r="BD1168" i="4"/>
  <c r="BL1168" i="4" s="1"/>
  <c r="BC1168" i="4"/>
  <c r="BK1168" i="4" s="1"/>
  <c r="BH1167" i="4"/>
  <c r="BP1167" i="4" s="1"/>
  <c r="BG1167" i="4"/>
  <c r="BE1167" i="4"/>
  <c r="BD1167" i="4"/>
  <c r="BL1167" i="4" s="1"/>
  <c r="BC1167" i="4"/>
  <c r="BK1167" i="4" s="1"/>
  <c r="BG1166" i="4"/>
  <c r="BF1166" i="4"/>
  <c r="BN1166" i="4" s="1"/>
  <c r="BE1166" i="4"/>
  <c r="BD1166" i="4"/>
  <c r="BL1166" i="4" s="1"/>
  <c r="BC1166" i="4"/>
  <c r="BK1166" i="4" s="1"/>
  <c r="BH1165" i="4"/>
  <c r="BP1165" i="4" s="1"/>
  <c r="BG1165" i="4"/>
  <c r="BE1165" i="4"/>
  <c r="BD1165" i="4"/>
  <c r="BL1165" i="4" s="1"/>
  <c r="BC1165" i="4"/>
  <c r="BK1165" i="4" s="1"/>
  <c r="BG1164" i="4"/>
  <c r="BF1164" i="4"/>
  <c r="BN1164" i="4" s="1"/>
  <c r="BE1164" i="4"/>
  <c r="BD1164" i="4"/>
  <c r="BL1164" i="4" s="1"/>
  <c r="BC1164" i="4"/>
  <c r="BK1164" i="4" s="1"/>
  <c r="BG1163" i="4"/>
  <c r="BF1163" i="4"/>
  <c r="BN1163" i="4" s="1"/>
  <c r="BE1163" i="4"/>
  <c r="BD1163" i="4"/>
  <c r="BL1163" i="4" s="1"/>
  <c r="BC1163" i="4"/>
  <c r="BK1163" i="4" s="1"/>
  <c r="BG1162" i="4"/>
  <c r="BF1162" i="4"/>
  <c r="BN1162" i="4" s="1"/>
  <c r="BE1162" i="4"/>
  <c r="BD1162" i="4"/>
  <c r="BL1162" i="4" s="1"/>
  <c r="BC1162" i="4"/>
  <c r="BK1162" i="4" s="1"/>
  <c r="BG1161" i="4"/>
  <c r="BF1161" i="4"/>
  <c r="BN1161" i="4" s="1"/>
  <c r="BE1161" i="4"/>
  <c r="BD1161" i="4"/>
  <c r="BL1161" i="4" s="1"/>
  <c r="BC1161" i="4"/>
  <c r="BK1161" i="4" s="1"/>
  <c r="BG1160" i="4"/>
  <c r="BF1160" i="4"/>
  <c r="BN1160" i="4" s="1"/>
  <c r="BE1160" i="4"/>
  <c r="BD1160" i="4"/>
  <c r="BL1160" i="4" s="1"/>
  <c r="BC1160" i="4"/>
  <c r="BK1160" i="4" s="1"/>
  <c r="BG1159" i="4"/>
  <c r="BF1159" i="4"/>
  <c r="BN1159" i="4" s="1"/>
  <c r="BE1159" i="4"/>
  <c r="BD1159" i="4"/>
  <c r="BL1159" i="4" s="1"/>
  <c r="BC1159" i="4"/>
  <c r="BK1159" i="4" s="1"/>
  <c r="BG1158" i="4"/>
  <c r="BF1158" i="4"/>
  <c r="BN1158" i="4" s="1"/>
  <c r="BE1158" i="4"/>
  <c r="BD1158" i="4"/>
  <c r="BL1158" i="4" s="1"/>
  <c r="BC1158" i="4"/>
  <c r="BK1158" i="4" s="1"/>
  <c r="BG1157" i="4"/>
  <c r="BF1157" i="4"/>
  <c r="BN1157" i="4" s="1"/>
  <c r="BE1157" i="4"/>
  <c r="BD1157" i="4"/>
  <c r="BL1157" i="4" s="1"/>
  <c r="BC1157" i="4"/>
  <c r="BK1157" i="4" s="1"/>
  <c r="BG1156" i="4"/>
  <c r="BF1156" i="4"/>
  <c r="BN1156" i="4" s="1"/>
  <c r="BE1156" i="4"/>
  <c r="BD1156" i="4"/>
  <c r="BL1156" i="4" s="1"/>
  <c r="BC1156" i="4"/>
  <c r="BK1156" i="4" s="1"/>
  <c r="BH1155" i="4"/>
  <c r="BP1155" i="4" s="1"/>
  <c r="BG1155" i="4"/>
  <c r="BE1155" i="4"/>
  <c r="BD1155" i="4"/>
  <c r="BL1155" i="4" s="1"/>
  <c r="BC1155" i="4"/>
  <c r="BK1155" i="4" s="1"/>
  <c r="BH1154" i="4"/>
  <c r="BP1154" i="4" s="1"/>
  <c r="BG1154" i="4"/>
  <c r="BE1154" i="4"/>
  <c r="BD1154" i="4"/>
  <c r="BL1154" i="4" s="1"/>
  <c r="BC1154" i="4"/>
  <c r="BK1154" i="4" s="1"/>
  <c r="BG1153" i="4"/>
  <c r="BF1153" i="4"/>
  <c r="BE1153" i="4"/>
  <c r="BD1153" i="4"/>
  <c r="BL1153" i="4" s="1"/>
  <c r="BC1153" i="4"/>
  <c r="BK1153" i="4" s="1"/>
  <c r="BH1153" i="4"/>
  <c r="BH1152" i="4"/>
  <c r="BP1152" i="4" s="1"/>
  <c r="BG1152" i="4"/>
  <c r="BE1152" i="4"/>
  <c r="BD1152" i="4"/>
  <c r="BL1152" i="4" s="1"/>
  <c r="BC1152" i="4"/>
  <c r="BK1152" i="4" s="1"/>
  <c r="BG1151" i="4"/>
  <c r="BF1151" i="4"/>
  <c r="BN1151" i="4" s="1"/>
  <c r="BE1151" i="4"/>
  <c r="BD1151" i="4"/>
  <c r="BL1151" i="4" s="1"/>
  <c r="BC1151" i="4"/>
  <c r="BK1151" i="4" s="1"/>
  <c r="BG1150" i="4"/>
  <c r="BF1150" i="4"/>
  <c r="BN1150" i="4" s="1"/>
  <c r="BE1150" i="4"/>
  <c r="BD1150" i="4"/>
  <c r="BL1150" i="4" s="1"/>
  <c r="BC1150" i="4"/>
  <c r="BK1150" i="4" s="1"/>
  <c r="BH1149" i="4"/>
  <c r="BP1149" i="4" s="1"/>
  <c r="BG1149" i="4"/>
  <c r="BE1149" i="4"/>
  <c r="BD1149" i="4"/>
  <c r="BL1149" i="4" s="1"/>
  <c r="BC1149" i="4"/>
  <c r="BK1149" i="4" s="1"/>
  <c r="BH1148" i="4"/>
  <c r="BP1148" i="4" s="1"/>
  <c r="BG1148" i="4"/>
  <c r="BE1148" i="4"/>
  <c r="BD1148" i="4"/>
  <c r="BL1148" i="4" s="1"/>
  <c r="BC1148" i="4"/>
  <c r="BK1148" i="4" s="1"/>
  <c r="BG1147" i="4"/>
  <c r="BF1147" i="4"/>
  <c r="BN1147" i="4" s="1"/>
  <c r="BE1147" i="4"/>
  <c r="BD1147" i="4"/>
  <c r="BL1147" i="4" s="1"/>
  <c r="BC1147" i="4"/>
  <c r="BK1147" i="4" s="1"/>
  <c r="BG1146" i="4"/>
  <c r="BF1146" i="4"/>
  <c r="BN1146" i="4" s="1"/>
  <c r="BE1146" i="4"/>
  <c r="BD1146" i="4"/>
  <c r="BL1146" i="4" s="1"/>
  <c r="BC1146" i="4"/>
  <c r="BK1146" i="4" s="1"/>
  <c r="BG1145" i="4"/>
  <c r="BF1145" i="4"/>
  <c r="BN1145" i="4" s="1"/>
  <c r="BE1145" i="4"/>
  <c r="BD1145" i="4"/>
  <c r="BL1145" i="4" s="1"/>
  <c r="BC1145" i="4"/>
  <c r="BK1145" i="4" s="1"/>
  <c r="BH1145" i="4"/>
  <c r="BG1144" i="4"/>
  <c r="BF1144" i="4"/>
  <c r="BN1144" i="4" s="1"/>
  <c r="BE1144" i="4"/>
  <c r="BD1144" i="4"/>
  <c r="BL1144" i="4" s="1"/>
  <c r="BC1144" i="4"/>
  <c r="BK1144" i="4" s="1"/>
  <c r="BG1143" i="4"/>
  <c r="BF1143" i="4"/>
  <c r="BN1143" i="4" s="1"/>
  <c r="BE1143" i="4"/>
  <c r="BD1143" i="4"/>
  <c r="BL1143" i="4" s="1"/>
  <c r="BC1143" i="4"/>
  <c r="BK1143" i="4" s="1"/>
  <c r="BG1142" i="4"/>
  <c r="BF1142" i="4"/>
  <c r="BN1142" i="4" s="1"/>
  <c r="BE1142" i="4"/>
  <c r="BD1142" i="4"/>
  <c r="BL1142" i="4" s="1"/>
  <c r="BC1142" i="4"/>
  <c r="BK1142" i="4" s="1"/>
  <c r="BG1141" i="4"/>
  <c r="BF1141" i="4"/>
  <c r="BN1141" i="4" s="1"/>
  <c r="BE1141" i="4"/>
  <c r="BD1141" i="4"/>
  <c r="BL1141" i="4" s="1"/>
  <c r="BC1141" i="4"/>
  <c r="BK1141" i="4" s="1"/>
  <c r="BG1140" i="4"/>
  <c r="BF1140" i="4"/>
  <c r="BN1140" i="4" s="1"/>
  <c r="BE1140" i="4"/>
  <c r="BD1140" i="4"/>
  <c r="BL1140" i="4" s="1"/>
  <c r="BC1140" i="4"/>
  <c r="BK1140" i="4" s="1"/>
  <c r="BG1139" i="4"/>
  <c r="BF1139" i="4"/>
  <c r="BN1139" i="4" s="1"/>
  <c r="BE1139" i="4"/>
  <c r="BD1139" i="4"/>
  <c r="BL1139" i="4" s="1"/>
  <c r="BC1139" i="4"/>
  <c r="BK1139" i="4" s="1"/>
  <c r="BG1138" i="4"/>
  <c r="BF1138" i="4"/>
  <c r="BN1138" i="4" s="1"/>
  <c r="BE1138" i="4"/>
  <c r="BD1138" i="4"/>
  <c r="BL1138" i="4" s="1"/>
  <c r="BC1138" i="4"/>
  <c r="BK1138" i="4" s="1"/>
  <c r="BG1137" i="4"/>
  <c r="BF1137" i="4"/>
  <c r="BN1137" i="4" s="1"/>
  <c r="BE1137" i="4"/>
  <c r="BD1137" i="4"/>
  <c r="BL1137" i="4" s="1"/>
  <c r="BC1137" i="4"/>
  <c r="BK1137" i="4" s="1"/>
  <c r="BG1136" i="4"/>
  <c r="BF1136" i="4"/>
  <c r="BN1136" i="4" s="1"/>
  <c r="BE1136" i="4"/>
  <c r="BD1136" i="4"/>
  <c r="BL1136" i="4" s="1"/>
  <c r="BC1136" i="4"/>
  <c r="BK1136" i="4" s="1"/>
  <c r="BG1135" i="4"/>
  <c r="BF1135" i="4"/>
  <c r="BN1135" i="4" s="1"/>
  <c r="BE1135" i="4"/>
  <c r="BD1135" i="4"/>
  <c r="BL1135" i="4" s="1"/>
  <c r="BC1135" i="4"/>
  <c r="BH1135" i="4"/>
  <c r="BG1134" i="4"/>
  <c r="BO1134" i="4" s="1"/>
  <c r="BF1134" i="4"/>
  <c r="BN1134" i="4" s="1"/>
  <c r="BE1134" i="4"/>
  <c r="BD1134" i="4"/>
  <c r="BL1134" i="4" s="1"/>
  <c r="BC1134" i="4"/>
  <c r="BG1133" i="4"/>
  <c r="BO1133" i="4" s="1"/>
  <c r="BF1133" i="4"/>
  <c r="BN1133" i="4" s="1"/>
  <c r="BE1133" i="4"/>
  <c r="BD1133" i="4"/>
  <c r="BL1133" i="4" s="1"/>
  <c r="BC1133" i="4"/>
  <c r="BG1132" i="4"/>
  <c r="BO1132" i="4" s="1"/>
  <c r="BF1132" i="4"/>
  <c r="BE1132" i="4"/>
  <c r="BD1132" i="4"/>
  <c r="BL1132" i="4" s="1"/>
  <c r="BC1132" i="4"/>
  <c r="BK1132" i="4" s="1"/>
  <c r="BN1131" i="4"/>
  <c r="BM1131" i="4"/>
  <c r="BL1131" i="4"/>
  <c r="BK1131" i="4"/>
  <c r="BG1131" i="4"/>
  <c r="BG1130" i="4"/>
  <c r="BO1130" i="4" s="1"/>
  <c r="BF1130" i="4"/>
  <c r="BN1130" i="4" s="1"/>
  <c r="BE1130" i="4"/>
  <c r="BD1130" i="4"/>
  <c r="BL1130" i="4" s="1"/>
  <c r="BC1130" i="4"/>
  <c r="BK1130" i="4" s="1"/>
  <c r="BG1129" i="4"/>
  <c r="BO1129" i="4" s="1"/>
  <c r="BF1129" i="4"/>
  <c r="BN1129" i="4" s="1"/>
  <c r="BE1129" i="4"/>
  <c r="BD1129" i="4"/>
  <c r="BL1129" i="4" s="1"/>
  <c r="BC1129" i="4"/>
  <c r="BK1129" i="4" s="1"/>
  <c r="BG1128" i="4"/>
  <c r="BO1128" i="4" s="1"/>
  <c r="BF1128" i="4"/>
  <c r="BN1128" i="4" s="1"/>
  <c r="BE1128" i="4"/>
  <c r="BD1128" i="4"/>
  <c r="BL1128" i="4" s="1"/>
  <c r="BC1128" i="4"/>
  <c r="BK1128" i="4" s="1"/>
  <c r="BG1127" i="4"/>
  <c r="BO1127" i="4" s="1"/>
  <c r="BF1127" i="4"/>
  <c r="BN1127" i="4" s="1"/>
  <c r="BE1127" i="4"/>
  <c r="BD1127" i="4"/>
  <c r="BL1127" i="4" s="1"/>
  <c r="BC1127" i="4"/>
  <c r="BK1127" i="4" s="1"/>
  <c r="BG1126" i="4"/>
  <c r="BO1126" i="4" s="1"/>
  <c r="BF1126" i="4"/>
  <c r="BN1126" i="4" s="1"/>
  <c r="BE1126" i="4"/>
  <c r="BD1126" i="4"/>
  <c r="BL1126" i="4" s="1"/>
  <c r="BC1126" i="4"/>
  <c r="BK1126" i="4" s="1"/>
  <c r="BG1125" i="4"/>
  <c r="BO1125" i="4" s="1"/>
  <c r="BF1125" i="4"/>
  <c r="BN1125" i="4" s="1"/>
  <c r="BE1125" i="4"/>
  <c r="BD1125" i="4"/>
  <c r="BL1125" i="4" s="1"/>
  <c r="BC1125" i="4"/>
  <c r="BK1125" i="4" s="1"/>
  <c r="BG1124" i="4"/>
  <c r="BO1124" i="4" s="1"/>
  <c r="BF1124" i="4"/>
  <c r="BN1124" i="4" s="1"/>
  <c r="BE1124" i="4"/>
  <c r="BD1124" i="4"/>
  <c r="BL1124" i="4" s="1"/>
  <c r="BC1124" i="4"/>
  <c r="BK1124" i="4" s="1"/>
  <c r="BG1123" i="4"/>
  <c r="BO1123" i="4" s="1"/>
  <c r="BF1123" i="4"/>
  <c r="BN1123" i="4" s="1"/>
  <c r="BE1123" i="4"/>
  <c r="BD1123" i="4"/>
  <c r="BL1123" i="4" s="1"/>
  <c r="BC1123" i="4"/>
  <c r="BK1123" i="4" s="1"/>
  <c r="BG1122" i="4"/>
  <c r="BO1122" i="4" s="1"/>
  <c r="BF1122" i="4"/>
  <c r="BN1122" i="4" s="1"/>
  <c r="BE1122" i="4"/>
  <c r="BD1122" i="4"/>
  <c r="BL1122" i="4" s="1"/>
  <c r="BC1122" i="4"/>
  <c r="BG1121" i="4"/>
  <c r="BF1121" i="4"/>
  <c r="BN1121" i="4" s="1"/>
  <c r="BE1121" i="4"/>
  <c r="BM1121" i="4" s="1"/>
  <c r="BD1121" i="4"/>
  <c r="BL1121" i="4" s="1"/>
  <c r="BC1121" i="4"/>
  <c r="BK1121" i="4" s="1"/>
  <c r="BG1120" i="4"/>
  <c r="BF1120" i="4"/>
  <c r="BN1120" i="4" s="1"/>
  <c r="BE1120" i="4"/>
  <c r="BM1120" i="4" s="1"/>
  <c r="BD1120" i="4"/>
  <c r="BL1120" i="4" s="1"/>
  <c r="BC1120" i="4"/>
  <c r="BG1119" i="4"/>
  <c r="BF1119" i="4"/>
  <c r="BN1119" i="4" s="1"/>
  <c r="BE1119" i="4"/>
  <c r="BM1119" i="4" s="1"/>
  <c r="BD1119" i="4"/>
  <c r="BC1119" i="4"/>
  <c r="BG1118" i="4"/>
  <c r="BF1118" i="4"/>
  <c r="BN1118" i="4" s="1"/>
  <c r="BE1118" i="4"/>
  <c r="BM1118" i="4" s="1"/>
  <c r="BD1118" i="4"/>
  <c r="BL1118" i="4" s="1"/>
  <c r="BC1118" i="4"/>
  <c r="BG1117" i="4"/>
  <c r="BF1117" i="4"/>
  <c r="BN1117" i="4" s="1"/>
  <c r="BE1117" i="4"/>
  <c r="BM1117" i="4" s="1"/>
  <c r="BD1117" i="4"/>
  <c r="BC1117" i="4"/>
  <c r="BK1117" i="4" s="1"/>
  <c r="BG1116" i="4"/>
  <c r="BO1116" i="4" s="1"/>
  <c r="BF1116" i="4"/>
  <c r="BN1116" i="4" s="1"/>
  <c r="BE1116" i="4"/>
  <c r="BM1116" i="4" s="1"/>
  <c r="BD1116" i="4"/>
  <c r="BC1116" i="4"/>
  <c r="BK1116" i="4" s="1"/>
  <c r="BG1115" i="4"/>
  <c r="BO1115" i="4" s="1"/>
  <c r="BF1115" i="4"/>
  <c r="BN1115" i="4" s="1"/>
  <c r="BE1115" i="4"/>
  <c r="BM1115" i="4" s="1"/>
  <c r="BD1115" i="4"/>
  <c r="BC1115" i="4"/>
  <c r="BK1115" i="4" s="1"/>
  <c r="BG1114" i="4"/>
  <c r="BO1114" i="4" s="1"/>
  <c r="BF1114" i="4"/>
  <c r="BN1114" i="4" s="1"/>
  <c r="BE1114" i="4"/>
  <c r="BM1114" i="4" s="1"/>
  <c r="BD1114" i="4"/>
  <c r="BC1114" i="4"/>
  <c r="BK1114" i="4" s="1"/>
  <c r="BG1113" i="4"/>
  <c r="BO1113" i="4" s="1"/>
  <c r="BF1113" i="4"/>
  <c r="BE1113" i="4"/>
  <c r="BM1113" i="4" s="1"/>
  <c r="BD1113" i="4"/>
  <c r="BC1113" i="4"/>
  <c r="BK1113" i="4" s="1"/>
  <c r="BG1112" i="4"/>
  <c r="BO1112" i="4" s="1"/>
  <c r="BF1112" i="4"/>
  <c r="BN1112" i="4" s="1"/>
  <c r="BE1112" i="4"/>
  <c r="BM1112" i="4" s="1"/>
  <c r="BD1112" i="4"/>
  <c r="BL1112" i="4" s="1"/>
  <c r="BC1112" i="4"/>
  <c r="BK1112" i="4" s="1"/>
  <c r="BG1111" i="4"/>
  <c r="BO1111" i="4" s="1"/>
  <c r="BF1111" i="4"/>
  <c r="BN1111" i="4" s="1"/>
  <c r="BE1111" i="4"/>
  <c r="BM1111" i="4" s="1"/>
  <c r="BD1111" i="4"/>
  <c r="BL1111" i="4" s="1"/>
  <c r="BC1111" i="4"/>
  <c r="BK1111" i="4" s="1"/>
  <c r="BG1110" i="4"/>
  <c r="BO1110" i="4" s="1"/>
  <c r="BF1110" i="4"/>
  <c r="BE1110" i="4"/>
  <c r="BM1110" i="4" s="1"/>
  <c r="BD1110" i="4"/>
  <c r="BL1110" i="4" s="1"/>
  <c r="BC1110" i="4"/>
  <c r="BK1110" i="4" s="1"/>
  <c r="BG1109" i="4"/>
  <c r="BO1109" i="4" s="1"/>
  <c r="BF1109" i="4"/>
  <c r="BE1109" i="4"/>
  <c r="BM1109" i="4" s="1"/>
  <c r="BD1109" i="4"/>
  <c r="BL1109" i="4" s="1"/>
  <c r="BC1109" i="4"/>
  <c r="BK1109" i="4" s="1"/>
  <c r="BG1108" i="4"/>
  <c r="BO1108" i="4" s="1"/>
  <c r="BF1108" i="4"/>
  <c r="BN1108" i="4" s="1"/>
  <c r="BE1108" i="4"/>
  <c r="BM1108" i="4" s="1"/>
  <c r="BD1108" i="4"/>
  <c r="BL1108" i="4" s="1"/>
  <c r="BC1108" i="4"/>
  <c r="BK1108" i="4" s="1"/>
  <c r="BG1107" i="4"/>
  <c r="BO1107" i="4" s="1"/>
  <c r="BF1107" i="4"/>
  <c r="BN1107" i="4" s="1"/>
  <c r="BE1107" i="4"/>
  <c r="BM1107" i="4" s="1"/>
  <c r="BD1107" i="4"/>
  <c r="BL1107" i="4" s="1"/>
  <c r="BC1107" i="4"/>
  <c r="BK1107" i="4" s="1"/>
  <c r="BG1106" i="4"/>
  <c r="BO1106" i="4" s="1"/>
  <c r="BF1106" i="4"/>
  <c r="BE1106" i="4"/>
  <c r="BM1106" i="4" s="1"/>
  <c r="BD1106" i="4"/>
  <c r="BL1106" i="4" s="1"/>
  <c r="BC1106" i="4"/>
  <c r="BK1106" i="4" s="1"/>
  <c r="BG1105" i="4"/>
  <c r="BO1105" i="4" s="1"/>
  <c r="BF1105" i="4"/>
  <c r="BE1105" i="4"/>
  <c r="BM1105" i="4" s="1"/>
  <c r="BD1105" i="4"/>
  <c r="BL1105" i="4" s="1"/>
  <c r="BC1105" i="4"/>
  <c r="BK1105" i="4" s="1"/>
  <c r="BG1104" i="4"/>
  <c r="BO1104" i="4" s="1"/>
  <c r="BF1104" i="4"/>
  <c r="BN1104" i="4" s="1"/>
  <c r="BE1104" i="4"/>
  <c r="BM1104" i="4" s="1"/>
  <c r="BD1104" i="4"/>
  <c r="BL1104" i="4" s="1"/>
  <c r="BC1104" i="4"/>
  <c r="BK1104" i="4" s="1"/>
  <c r="BG1103" i="4"/>
  <c r="BO1103" i="4" s="1"/>
  <c r="BF1103" i="4"/>
  <c r="BN1103" i="4" s="1"/>
  <c r="BE1103" i="4"/>
  <c r="BM1103" i="4" s="1"/>
  <c r="BD1103" i="4"/>
  <c r="BL1103" i="4" s="1"/>
  <c r="BC1103" i="4"/>
  <c r="BK1103" i="4" s="1"/>
  <c r="BG1102" i="4"/>
  <c r="BO1102" i="4" s="1"/>
  <c r="BF1102" i="4"/>
  <c r="BE1102" i="4"/>
  <c r="BM1102" i="4" s="1"/>
  <c r="BD1102" i="4"/>
  <c r="BL1102" i="4" s="1"/>
  <c r="BC1102" i="4"/>
  <c r="BK1102" i="4" s="1"/>
  <c r="BG1101" i="4"/>
  <c r="BO1101" i="4" s="1"/>
  <c r="BF1101" i="4"/>
  <c r="BE1101" i="4"/>
  <c r="BM1101" i="4" s="1"/>
  <c r="BD1101" i="4"/>
  <c r="BL1101" i="4" s="1"/>
  <c r="BC1101" i="4"/>
  <c r="BK1101" i="4" s="1"/>
  <c r="BG1100" i="4"/>
  <c r="BO1100" i="4" s="1"/>
  <c r="BF1100" i="4"/>
  <c r="BN1100" i="4" s="1"/>
  <c r="BE1100" i="4"/>
  <c r="BM1100" i="4" s="1"/>
  <c r="BD1100" i="4"/>
  <c r="BL1100" i="4" s="1"/>
  <c r="BC1100" i="4"/>
  <c r="BK1100" i="4" s="1"/>
  <c r="BG1099" i="4"/>
  <c r="BO1099" i="4" s="1"/>
  <c r="BF1099" i="4"/>
  <c r="BN1099" i="4" s="1"/>
  <c r="BE1099" i="4"/>
  <c r="BM1099" i="4" s="1"/>
  <c r="BD1099" i="4"/>
  <c r="BL1099" i="4" s="1"/>
  <c r="BC1099" i="4"/>
  <c r="BK1099" i="4" s="1"/>
  <c r="BG1098" i="4"/>
  <c r="BO1098" i="4" s="1"/>
  <c r="BF1098" i="4"/>
  <c r="BE1098" i="4"/>
  <c r="BM1098" i="4" s="1"/>
  <c r="BD1098" i="4"/>
  <c r="BL1098" i="4" s="1"/>
  <c r="BC1098" i="4"/>
  <c r="BK1098" i="4" s="1"/>
  <c r="BG1097" i="4"/>
  <c r="BO1097" i="4" s="1"/>
  <c r="BF1097" i="4"/>
  <c r="BE1097" i="4"/>
  <c r="BM1097" i="4" s="1"/>
  <c r="BD1097" i="4"/>
  <c r="BL1097" i="4" s="1"/>
  <c r="BC1097" i="4"/>
  <c r="BK1097" i="4" s="1"/>
  <c r="BG1096" i="4"/>
  <c r="BO1096" i="4" s="1"/>
  <c r="BF1096" i="4"/>
  <c r="BE1096" i="4"/>
  <c r="BM1096" i="4" s="1"/>
  <c r="BD1096" i="4"/>
  <c r="BL1096" i="4" s="1"/>
  <c r="BC1096" i="4"/>
  <c r="BK1096" i="4" s="1"/>
  <c r="BH1096" i="4"/>
  <c r="U1397" i="4"/>
  <c r="T1397" i="4"/>
  <c r="S1397" i="4"/>
  <c r="R1397" i="4"/>
  <c r="BG1095" i="4"/>
  <c r="BO1095" i="4" s="1"/>
  <c r="BF1095" i="4"/>
  <c r="BE1095" i="4"/>
  <c r="BM1095" i="4" s="1"/>
  <c r="BD1095" i="4"/>
  <c r="BL1095" i="4" s="1"/>
  <c r="BC1095" i="4"/>
  <c r="BK1095" i="4" s="1"/>
  <c r="BG1094" i="4"/>
  <c r="BO1094" i="4" s="1"/>
  <c r="BF1094" i="4"/>
  <c r="BN1094" i="4" s="1"/>
  <c r="BE1094" i="4"/>
  <c r="BM1094" i="4" s="1"/>
  <c r="BD1094" i="4"/>
  <c r="BL1094" i="4" s="1"/>
  <c r="BC1094" i="4"/>
  <c r="BK1094" i="4" s="1"/>
  <c r="BH1093" i="4"/>
  <c r="BP1093" i="4" s="1"/>
  <c r="BG1093" i="4"/>
  <c r="BF1093" i="4"/>
  <c r="BE1093" i="4"/>
  <c r="BM1093" i="4" s="1"/>
  <c r="BC1093" i="4"/>
  <c r="BK1093" i="4" s="1"/>
  <c r="BH1092" i="4"/>
  <c r="BG1092" i="4"/>
  <c r="BF1092" i="4"/>
  <c r="BN1092" i="4" s="1"/>
  <c r="BC1092" i="4"/>
  <c r="BK1092" i="4" s="1"/>
  <c r="BG1088" i="4"/>
  <c r="BF1088" i="4"/>
  <c r="BN1088" i="4" s="1"/>
  <c r="BE1088" i="4"/>
  <c r="BM1088" i="4" s="1"/>
  <c r="BD1088" i="4"/>
  <c r="BL1088" i="4" s="1"/>
  <c r="BC1088" i="4"/>
  <c r="BG1087" i="4"/>
  <c r="BF1087" i="4"/>
  <c r="BN1087" i="4" s="1"/>
  <c r="BE1087" i="4"/>
  <c r="BM1087" i="4" s="1"/>
  <c r="BD1087" i="4"/>
  <c r="BL1087" i="4" s="1"/>
  <c r="BC1087" i="4"/>
  <c r="BK1087" i="4" s="1"/>
  <c r="BG1086" i="4"/>
  <c r="BF1086" i="4"/>
  <c r="BN1086" i="4" s="1"/>
  <c r="BE1086" i="4"/>
  <c r="BM1086" i="4" s="1"/>
  <c r="BD1086" i="4"/>
  <c r="BL1086" i="4" s="1"/>
  <c r="BC1086" i="4"/>
  <c r="BG1085" i="4"/>
  <c r="BF1085" i="4"/>
  <c r="BN1085" i="4" s="1"/>
  <c r="BE1085" i="4"/>
  <c r="BM1085" i="4" s="1"/>
  <c r="BD1085" i="4"/>
  <c r="BL1085" i="4" s="1"/>
  <c r="BC1085" i="4"/>
  <c r="BK1085" i="4" s="1"/>
  <c r="BG1084" i="4"/>
  <c r="BF1084" i="4"/>
  <c r="BN1084" i="4" s="1"/>
  <c r="BE1084" i="4"/>
  <c r="BM1084" i="4" s="1"/>
  <c r="BD1084" i="4"/>
  <c r="BL1084" i="4" s="1"/>
  <c r="BC1084" i="4"/>
  <c r="BG1083" i="4"/>
  <c r="BF1083" i="4"/>
  <c r="BN1083" i="4" s="1"/>
  <c r="BE1083" i="4"/>
  <c r="BM1083" i="4" s="1"/>
  <c r="BD1083" i="4"/>
  <c r="BL1083" i="4" s="1"/>
  <c r="BC1083" i="4"/>
  <c r="BK1083" i="4" s="1"/>
  <c r="BG1082" i="4"/>
  <c r="BF1082" i="4"/>
  <c r="BN1082" i="4" s="1"/>
  <c r="BE1082" i="4"/>
  <c r="BM1082" i="4" s="1"/>
  <c r="BD1082" i="4"/>
  <c r="BL1082" i="4" s="1"/>
  <c r="BC1082" i="4"/>
  <c r="BG1081" i="4"/>
  <c r="BF1081" i="4"/>
  <c r="BN1081" i="4" s="1"/>
  <c r="BE1081" i="4"/>
  <c r="BM1081" i="4" s="1"/>
  <c r="BD1081" i="4"/>
  <c r="BL1081" i="4" s="1"/>
  <c r="BC1081" i="4"/>
  <c r="BK1081" i="4" s="1"/>
  <c r="BG1080" i="4"/>
  <c r="BF1080" i="4"/>
  <c r="BN1080" i="4" s="1"/>
  <c r="BE1080" i="4"/>
  <c r="BM1080" i="4" s="1"/>
  <c r="BD1080" i="4"/>
  <c r="BL1080" i="4" s="1"/>
  <c r="BC1080" i="4"/>
  <c r="BG1079" i="4"/>
  <c r="BF1079" i="4"/>
  <c r="BN1079" i="4" s="1"/>
  <c r="BE1079" i="4"/>
  <c r="BM1079" i="4" s="1"/>
  <c r="BD1079" i="4"/>
  <c r="BL1079" i="4" s="1"/>
  <c r="BC1079" i="4"/>
  <c r="BK1079" i="4" s="1"/>
  <c r="BG1078" i="4"/>
  <c r="BF1078" i="4"/>
  <c r="BN1078" i="4" s="1"/>
  <c r="BE1078" i="4"/>
  <c r="BM1078" i="4" s="1"/>
  <c r="BD1078" i="4"/>
  <c r="BL1078" i="4" s="1"/>
  <c r="BC1078" i="4"/>
  <c r="BG1077" i="4"/>
  <c r="BF1077" i="4"/>
  <c r="BN1077" i="4" s="1"/>
  <c r="BE1077" i="4"/>
  <c r="BM1077" i="4" s="1"/>
  <c r="BD1077" i="4"/>
  <c r="BL1077" i="4" s="1"/>
  <c r="BC1077" i="4"/>
  <c r="BK1077" i="4" s="1"/>
  <c r="BG1076" i="4"/>
  <c r="BF1076" i="4"/>
  <c r="BN1076" i="4" s="1"/>
  <c r="BE1076" i="4"/>
  <c r="BM1076" i="4" s="1"/>
  <c r="BD1076" i="4"/>
  <c r="BL1076" i="4" s="1"/>
  <c r="BC1076" i="4"/>
  <c r="BG1075" i="4"/>
  <c r="BF1075" i="4"/>
  <c r="BN1075" i="4" s="1"/>
  <c r="BE1075" i="4"/>
  <c r="BM1075" i="4" s="1"/>
  <c r="BD1075" i="4"/>
  <c r="BL1075" i="4" s="1"/>
  <c r="BC1075" i="4"/>
  <c r="BK1075" i="4" s="1"/>
  <c r="BG1074" i="4"/>
  <c r="BF1074" i="4"/>
  <c r="BN1074" i="4" s="1"/>
  <c r="BE1074" i="4"/>
  <c r="BM1074" i="4" s="1"/>
  <c r="BD1074" i="4"/>
  <c r="BL1074" i="4" s="1"/>
  <c r="BC1074" i="4"/>
  <c r="BG1073" i="4"/>
  <c r="BF1073" i="4"/>
  <c r="BN1073" i="4" s="1"/>
  <c r="BE1073" i="4"/>
  <c r="BM1073" i="4" s="1"/>
  <c r="BD1073" i="4"/>
  <c r="BL1073" i="4" s="1"/>
  <c r="BC1073" i="4"/>
  <c r="BK1073" i="4" s="1"/>
  <c r="BG1072" i="4"/>
  <c r="BF1072" i="4"/>
  <c r="BN1072" i="4" s="1"/>
  <c r="BE1072" i="4"/>
  <c r="BM1072" i="4" s="1"/>
  <c r="BD1072" i="4"/>
  <c r="BL1072" i="4" s="1"/>
  <c r="BC1072" i="4"/>
  <c r="BG1071" i="4"/>
  <c r="BF1071" i="4"/>
  <c r="BN1071" i="4" s="1"/>
  <c r="BE1071" i="4"/>
  <c r="BM1071" i="4" s="1"/>
  <c r="BD1071" i="4"/>
  <c r="BL1071" i="4" s="1"/>
  <c r="BC1071" i="4"/>
  <c r="BK1071" i="4" s="1"/>
  <c r="BG1070" i="4"/>
  <c r="BF1070" i="4"/>
  <c r="BN1070" i="4" s="1"/>
  <c r="BE1070" i="4"/>
  <c r="BM1070" i="4" s="1"/>
  <c r="BD1070" i="4"/>
  <c r="BL1070" i="4" s="1"/>
  <c r="BC1070" i="4"/>
  <c r="BG1069" i="4"/>
  <c r="BF1069" i="4"/>
  <c r="BN1069" i="4" s="1"/>
  <c r="BE1069" i="4"/>
  <c r="BM1069" i="4" s="1"/>
  <c r="BD1069" i="4"/>
  <c r="BL1069" i="4" s="1"/>
  <c r="BC1069" i="4"/>
  <c r="BK1069" i="4" s="1"/>
  <c r="BG1068" i="4"/>
  <c r="BF1068" i="4"/>
  <c r="BN1068" i="4" s="1"/>
  <c r="BE1068" i="4"/>
  <c r="BM1068" i="4" s="1"/>
  <c r="BD1068" i="4"/>
  <c r="BL1068" i="4" s="1"/>
  <c r="BC1068" i="4"/>
  <c r="BG1067" i="4"/>
  <c r="BF1067" i="4"/>
  <c r="BN1067" i="4" s="1"/>
  <c r="BE1067" i="4"/>
  <c r="BM1067" i="4" s="1"/>
  <c r="BD1067" i="4"/>
  <c r="BL1067" i="4" s="1"/>
  <c r="BC1067" i="4"/>
  <c r="BK1067" i="4" s="1"/>
  <c r="BH1066" i="4"/>
  <c r="BP1066" i="4" s="1"/>
  <c r="BG1066" i="4"/>
  <c r="BE1066" i="4"/>
  <c r="BM1066" i="4" s="1"/>
  <c r="BD1066" i="4"/>
  <c r="BL1066" i="4" s="1"/>
  <c r="BC1066" i="4"/>
  <c r="BG1065" i="4"/>
  <c r="BF1065" i="4"/>
  <c r="BN1065" i="4" s="1"/>
  <c r="BE1065" i="4"/>
  <c r="BM1065" i="4" s="1"/>
  <c r="BD1065" i="4"/>
  <c r="BL1065" i="4" s="1"/>
  <c r="BC1065" i="4"/>
  <c r="BK1065" i="4" s="1"/>
  <c r="BG1064" i="4"/>
  <c r="BF1064" i="4"/>
  <c r="BN1064" i="4" s="1"/>
  <c r="BE1064" i="4"/>
  <c r="BM1064" i="4" s="1"/>
  <c r="BD1064" i="4"/>
  <c r="BL1064" i="4" s="1"/>
  <c r="BC1064" i="4"/>
  <c r="BG1063" i="4"/>
  <c r="BF1063" i="4"/>
  <c r="BN1063" i="4" s="1"/>
  <c r="BE1063" i="4"/>
  <c r="BM1063" i="4" s="1"/>
  <c r="BD1063" i="4"/>
  <c r="BL1063" i="4" s="1"/>
  <c r="BC1063" i="4"/>
  <c r="BK1063" i="4" s="1"/>
  <c r="BG1062" i="4"/>
  <c r="BF1062" i="4"/>
  <c r="BN1062" i="4" s="1"/>
  <c r="BE1062" i="4"/>
  <c r="BM1062" i="4" s="1"/>
  <c r="BD1062" i="4"/>
  <c r="BL1062" i="4" s="1"/>
  <c r="BC1062" i="4"/>
  <c r="BG1061" i="4"/>
  <c r="BF1061" i="4"/>
  <c r="BN1061" i="4" s="1"/>
  <c r="BE1061" i="4"/>
  <c r="BM1061" i="4" s="1"/>
  <c r="BD1061" i="4"/>
  <c r="BL1061" i="4" s="1"/>
  <c r="BC1061" i="4"/>
  <c r="BK1061" i="4" s="1"/>
  <c r="BG1060" i="4"/>
  <c r="BF1060" i="4"/>
  <c r="BN1060" i="4" s="1"/>
  <c r="BE1060" i="4"/>
  <c r="BM1060" i="4" s="1"/>
  <c r="BD1060" i="4"/>
  <c r="BL1060" i="4" s="1"/>
  <c r="BC1060" i="4"/>
  <c r="BG1059" i="4"/>
  <c r="BF1059" i="4"/>
  <c r="BN1059" i="4" s="1"/>
  <c r="BE1059" i="4"/>
  <c r="BM1059" i="4" s="1"/>
  <c r="BD1059" i="4"/>
  <c r="BL1059" i="4" s="1"/>
  <c r="BC1059" i="4"/>
  <c r="BK1059" i="4" s="1"/>
  <c r="BG1058" i="4"/>
  <c r="BF1058" i="4"/>
  <c r="BN1058" i="4" s="1"/>
  <c r="BE1058" i="4"/>
  <c r="BM1058" i="4" s="1"/>
  <c r="BD1058" i="4"/>
  <c r="BL1058" i="4" s="1"/>
  <c r="BC1058" i="4"/>
  <c r="BG1057" i="4"/>
  <c r="BF1057" i="4"/>
  <c r="BN1057" i="4" s="1"/>
  <c r="BE1057" i="4"/>
  <c r="BM1057" i="4" s="1"/>
  <c r="BD1057" i="4"/>
  <c r="BL1057" i="4" s="1"/>
  <c r="BC1057" i="4"/>
  <c r="BK1057" i="4" s="1"/>
  <c r="BG1056" i="4"/>
  <c r="BF1056" i="4"/>
  <c r="BN1056" i="4" s="1"/>
  <c r="BE1056" i="4"/>
  <c r="BM1056" i="4" s="1"/>
  <c r="BD1056" i="4"/>
  <c r="BL1056" i="4" s="1"/>
  <c r="BC1056" i="4"/>
  <c r="BG1055" i="4"/>
  <c r="BF1055" i="4"/>
  <c r="BN1055" i="4" s="1"/>
  <c r="BE1055" i="4"/>
  <c r="BM1055" i="4" s="1"/>
  <c r="BD1055" i="4"/>
  <c r="BL1055" i="4" s="1"/>
  <c r="BC1055" i="4"/>
  <c r="BK1055" i="4" s="1"/>
  <c r="BG1054" i="4"/>
  <c r="BF1054" i="4"/>
  <c r="BE1054" i="4"/>
  <c r="BM1054" i="4" s="1"/>
  <c r="BD1054" i="4"/>
  <c r="BL1054" i="4" s="1"/>
  <c r="BC1054" i="4"/>
  <c r="BK1054" i="4" s="1"/>
  <c r="BG1053" i="4"/>
  <c r="BF1053" i="4"/>
  <c r="BE1053" i="4"/>
  <c r="BM1053" i="4" s="1"/>
  <c r="BD1053" i="4"/>
  <c r="BL1053" i="4" s="1"/>
  <c r="BC1053" i="4"/>
  <c r="BG1052" i="4"/>
  <c r="BO1052" i="4" s="1"/>
  <c r="BF1052" i="4"/>
  <c r="BN1052" i="4" s="1"/>
  <c r="BE1052" i="4"/>
  <c r="BM1052" i="4" s="1"/>
  <c r="BD1052" i="4"/>
  <c r="BL1052" i="4" s="1"/>
  <c r="BC1052" i="4"/>
  <c r="BK1052" i="4" s="1"/>
  <c r="BH1052" i="4"/>
  <c r="BP1052" i="4" s="1"/>
  <c r="BG1051" i="4"/>
  <c r="BO1051" i="4" s="1"/>
  <c r="BF1051" i="4"/>
  <c r="BE1051" i="4"/>
  <c r="BM1051" i="4" s="1"/>
  <c r="BD1051" i="4"/>
  <c r="BL1051" i="4" s="1"/>
  <c r="BC1051" i="4"/>
  <c r="BK1051" i="4" s="1"/>
  <c r="BH1050" i="4"/>
  <c r="BP1050" i="4" s="1"/>
  <c r="BG1050" i="4"/>
  <c r="BE1050" i="4"/>
  <c r="BM1050" i="4" s="1"/>
  <c r="BD1050" i="4"/>
  <c r="BL1050" i="4" s="1"/>
  <c r="BC1050" i="4"/>
  <c r="BK1050" i="4" s="1"/>
  <c r="BG1049" i="4"/>
  <c r="BF1049" i="4"/>
  <c r="BE1049" i="4"/>
  <c r="BM1049" i="4" s="1"/>
  <c r="BD1049" i="4"/>
  <c r="BL1049" i="4" s="1"/>
  <c r="BC1049" i="4"/>
  <c r="BK1049" i="4" s="1"/>
  <c r="BG1048" i="4"/>
  <c r="BO1048" i="4" s="1"/>
  <c r="BF1048" i="4"/>
  <c r="BE1048" i="4"/>
  <c r="BM1048" i="4" s="1"/>
  <c r="BD1048" i="4"/>
  <c r="BL1048" i="4" s="1"/>
  <c r="BC1048" i="4"/>
  <c r="BK1048" i="4" s="1"/>
  <c r="BH1048" i="4"/>
  <c r="BP1048" i="4" s="1"/>
  <c r="BG1047" i="4"/>
  <c r="BO1047" i="4" s="1"/>
  <c r="BF1047" i="4"/>
  <c r="BE1047" i="4"/>
  <c r="BM1047" i="4" s="1"/>
  <c r="BD1047" i="4"/>
  <c r="BL1047" i="4" s="1"/>
  <c r="BC1047" i="4"/>
  <c r="BK1047" i="4" s="1"/>
  <c r="BG1046" i="4"/>
  <c r="BF1046" i="4"/>
  <c r="BE1046" i="4"/>
  <c r="BM1046" i="4" s="1"/>
  <c r="BD1046" i="4"/>
  <c r="BL1046" i="4" s="1"/>
  <c r="BC1046" i="4"/>
  <c r="BK1046" i="4" s="1"/>
  <c r="BG1045" i="4"/>
  <c r="BF1045" i="4"/>
  <c r="BE1045" i="4"/>
  <c r="BM1045" i="4" s="1"/>
  <c r="BD1045" i="4"/>
  <c r="BL1045" i="4" s="1"/>
  <c r="BC1045" i="4"/>
  <c r="BG1044" i="4"/>
  <c r="BO1044" i="4" s="1"/>
  <c r="BF1044" i="4"/>
  <c r="BE1044" i="4"/>
  <c r="BM1044" i="4" s="1"/>
  <c r="BD1044" i="4"/>
  <c r="BL1044" i="4" s="1"/>
  <c r="BC1044" i="4"/>
  <c r="BK1044" i="4" s="1"/>
  <c r="BH1044" i="4"/>
  <c r="BP1044" i="4" s="1"/>
  <c r="BG1043" i="4"/>
  <c r="BO1043" i="4" s="1"/>
  <c r="BF1043" i="4"/>
  <c r="BE1043" i="4"/>
  <c r="BM1043" i="4" s="1"/>
  <c r="BD1043" i="4"/>
  <c r="BL1043" i="4" s="1"/>
  <c r="BC1043" i="4"/>
  <c r="BK1043" i="4" s="1"/>
  <c r="BG1042" i="4"/>
  <c r="BF1042" i="4"/>
  <c r="BE1042" i="4"/>
  <c r="BM1042" i="4" s="1"/>
  <c r="BD1042" i="4"/>
  <c r="BL1042" i="4" s="1"/>
  <c r="BC1042" i="4"/>
  <c r="BK1042" i="4" s="1"/>
  <c r="BG1040" i="4"/>
  <c r="BF1040" i="4"/>
  <c r="BN1040" i="4" s="1"/>
  <c r="BE1040" i="4"/>
  <c r="BM1040" i="4" s="1"/>
  <c r="BD1040" i="4"/>
  <c r="BL1040" i="4" s="1"/>
  <c r="BC1040" i="4"/>
  <c r="BK1040" i="4" s="1"/>
  <c r="BH1039" i="4"/>
  <c r="BG1039" i="4"/>
  <c r="BF1039" i="4"/>
  <c r="BN1039" i="4" s="1"/>
  <c r="BE1039" i="4"/>
  <c r="BM1039" i="4" s="1"/>
  <c r="BD1039" i="4"/>
  <c r="BL1039" i="4" s="1"/>
  <c r="BC1039" i="4"/>
  <c r="BG1038" i="4"/>
  <c r="BF1038" i="4"/>
  <c r="BN1038" i="4" s="1"/>
  <c r="BE1038" i="4"/>
  <c r="BM1038" i="4" s="1"/>
  <c r="BD1038" i="4"/>
  <c r="BL1038" i="4" s="1"/>
  <c r="BC1038" i="4"/>
  <c r="BK1038" i="4" s="1"/>
  <c r="BH1037" i="4"/>
  <c r="BG1037" i="4"/>
  <c r="BF1037" i="4"/>
  <c r="BN1037" i="4" s="1"/>
  <c r="BE1037" i="4"/>
  <c r="BM1037" i="4" s="1"/>
  <c r="BD1037" i="4"/>
  <c r="BL1037" i="4" s="1"/>
  <c r="BC1037" i="4"/>
  <c r="BG1036" i="4"/>
  <c r="BF1036" i="4"/>
  <c r="BN1036" i="4" s="1"/>
  <c r="BE1036" i="4"/>
  <c r="BM1036" i="4" s="1"/>
  <c r="BD1036" i="4"/>
  <c r="BL1036" i="4" s="1"/>
  <c r="BC1036" i="4"/>
  <c r="BK1036" i="4" s="1"/>
  <c r="BH1035" i="4"/>
  <c r="BG1035" i="4"/>
  <c r="BF1035" i="4"/>
  <c r="BN1035" i="4" s="1"/>
  <c r="BE1035" i="4"/>
  <c r="BM1035" i="4" s="1"/>
  <c r="BD1035" i="4"/>
  <c r="BL1035" i="4" s="1"/>
  <c r="BC1035" i="4"/>
  <c r="BG1034" i="4"/>
  <c r="BF1034" i="4"/>
  <c r="BN1034" i="4" s="1"/>
  <c r="BE1034" i="4"/>
  <c r="BM1034" i="4" s="1"/>
  <c r="BD1034" i="4"/>
  <c r="BL1034" i="4" s="1"/>
  <c r="BC1034" i="4"/>
  <c r="BK1034" i="4" s="1"/>
  <c r="BH1033" i="4"/>
  <c r="BG1033" i="4"/>
  <c r="BF1033" i="4"/>
  <c r="BN1033" i="4" s="1"/>
  <c r="BE1033" i="4"/>
  <c r="BM1033" i="4" s="1"/>
  <c r="BD1033" i="4"/>
  <c r="BL1033" i="4" s="1"/>
  <c r="BC1033" i="4"/>
  <c r="BG1032" i="4"/>
  <c r="BF1032" i="4"/>
  <c r="BN1032" i="4" s="1"/>
  <c r="BE1032" i="4"/>
  <c r="BM1032" i="4" s="1"/>
  <c r="BD1032" i="4"/>
  <c r="BL1032" i="4" s="1"/>
  <c r="BC1032" i="4"/>
  <c r="BK1032" i="4" s="1"/>
  <c r="BG1031" i="4"/>
  <c r="BO1031" i="4" s="1"/>
  <c r="BF1031" i="4"/>
  <c r="BN1031" i="4" s="1"/>
  <c r="BE1031" i="4"/>
  <c r="BM1031" i="4" s="1"/>
  <c r="BD1031" i="4"/>
  <c r="BC1031" i="4"/>
  <c r="BK1031" i="4" s="1"/>
  <c r="BG1030" i="4"/>
  <c r="BO1030" i="4" s="1"/>
  <c r="BF1030" i="4"/>
  <c r="BN1030" i="4" s="1"/>
  <c r="BE1030" i="4"/>
  <c r="BM1030" i="4" s="1"/>
  <c r="BD1030" i="4"/>
  <c r="BC1030" i="4"/>
  <c r="BK1030" i="4" s="1"/>
  <c r="BH1029" i="4"/>
  <c r="BG1029" i="4"/>
  <c r="BO1029" i="4" s="1"/>
  <c r="BF1029" i="4"/>
  <c r="BN1029" i="4" s="1"/>
  <c r="BE1029" i="4"/>
  <c r="BM1029" i="4" s="1"/>
  <c r="BD1029" i="4"/>
  <c r="BL1029" i="4" s="1"/>
  <c r="BC1029" i="4"/>
  <c r="BK1029" i="4" s="1"/>
  <c r="BH1028" i="4"/>
  <c r="BG1028" i="4"/>
  <c r="BF1028" i="4"/>
  <c r="BN1028" i="4" s="1"/>
  <c r="BE1028" i="4"/>
  <c r="BM1028" i="4" s="1"/>
  <c r="BD1028" i="4"/>
  <c r="BC1028" i="4"/>
  <c r="BK1028" i="4" s="1"/>
  <c r="BH1027" i="4"/>
  <c r="BP1027" i="4" s="1"/>
  <c r="BG1027" i="4"/>
  <c r="BF1027" i="4"/>
  <c r="BN1027" i="4" s="1"/>
  <c r="BE1027" i="4"/>
  <c r="BM1027" i="4" s="1"/>
  <c r="BD1027" i="4"/>
  <c r="BL1027" i="4" s="1"/>
  <c r="BC1027" i="4"/>
  <c r="BH1026" i="4"/>
  <c r="BP1026" i="4" s="1"/>
  <c r="BG1026" i="4"/>
  <c r="BF1026" i="4"/>
  <c r="BN1026" i="4" s="1"/>
  <c r="BE1026" i="4"/>
  <c r="BM1026" i="4" s="1"/>
  <c r="BD1026" i="4"/>
  <c r="BL1026" i="4" s="1"/>
  <c r="BC1026" i="4"/>
  <c r="BH1025" i="4"/>
  <c r="BP1025" i="4" s="1"/>
  <c r="BG1025" i="4"/>
  <c r="BF1025" i="4"/>
  <c r="BN1025" i="4" s="1"/>
  <c r="BE1025" i="4"/>
  <c r="BM1025" i="4" s="1"/>
  <c r="BD1025" i="4"/>
  <c r="BL1025" i="4" s="1"/>
  <c r="BC1025" i="4"/>
  <c r="BH1024" i="4"/>
  <c r="BP1024" i="4" s="1"/>
  <c r="BG1024" i="4"/>
  <c r="BF1024" i="4"/>
  <c r="BN1024" i="4" s="1"/>
  <c r="BE1024" i="4"/>
  <c r="BM1024" i="4" s="1"/>
  <c r="BC1024" i="4"/>
  <c r="BH1023" i="4"/>
  <c r="BP1023" i="4" s="1"/>
  <c r="BG1023" i="4"/>
  <c r="BF1023" i="4"/>
  <c r="BN1023" i="4" s="1"/>
  <c r="BE1023" i="4"/>
  <c r="BM1023" i="4" s="1"/>
  <c r="BC1023" i="4"/>
  <c r="BH1021" i="4"/>
  <c r="BP1021" i="4" s="1"/>
  <c r="BG1021" i="4"/>
  <c r="BF1021" i="4"/>
  <c r="BN1021" i="4" s="1"/>
  <c r="BD1021" i="4"/>
  <c r="BL1021" i="4" s="1"/>
  <c r="BC1021" i="4"/>
  <c r="BH1020" i="4"/>
  <c r="BP1020" i="4" s="1"/>
  <c r="BG1020" i="4"/>
  <c r="BF1020" i="4"/>
  <c r="BN1020" i="4" s="1"/>
  <c r="BE1020" i="4"/>
  <c r="BM1020" i="4" s="1"/>
  <c r="BC1020" i="4"/>
  <c r="BK1020" i="4" s="1"/>
  <c r="BH1019" i="4"/>
  <c r="BP1019" i="4" s="1"/>
  <c r="BG1019" i="4"/>
  <c r="BF1019" i="4"/>
  <c r="BD1019" i="4"/>
  <c r="BL1019" i="4" s="1"/>
  <c r="BC1019" i="4"/>
  <c r="BK1019" i="4" s="1"/>
  <c r="BH1018" i="4"/>
  <c r="BP1018" i="4" s="1"/>
  <c r="BG1018" i="4"/>
  <c r="BF1018" i="4"/>
  <c r="BE1018" i="4"/>
  <c r="BM1018" i="4" s="1"/>
  <c r="BC1018" i="4"/>
  <c r="BK1018" i="4" s="1"/>
  <c r="BH1017" i="4"/>
  <c r="BP1017" i="4" s="1"/>
  <c r="BG1017" i="4"/>
  <c r="BF1017" i="4"/>
  <c r="BN1017" i="4" s="1"/>
  <c r="BE1017" i="4"/>
  <c r="BM1017" i="4" s="1"/>
  <c r="BC1017" i="4"/>
  <c r="BH1016" i="4"/>
  <c r="BP1016" i="4" s="1"/>
  <c r="BG1016" i="4"/>
  <c r="BF1016" i="4"/>
  <c r="BN1016" i="4" s="1"/>
  <c r="BE1016" i="4"/>
  <c r="BM1016" i="4" s="1"/>
  <c r="BC1016" i="4"/>
  <c r="BK1016" i="4" s="1"/>
  <c r="BH1015" i="4"/>
  <c r="BP1015" i="4" s="1"/>
  <c r="BG1015" i="4"/>
  <c r="BF1015" i="4"/>
  <c r="BE1015" i="4"/>
  <c r="BM1015" i="4" s="1"/>
  <c r="BC1015" i="4"/>
  <c r="BK1015" i="4" s="1"/>
  <c r="BH1014" i="4"/>
  <c r="BP1014" i="4" s="1"/>
  <c r="BG1014" i="4"/>
  <c r="BF1014" i="4"/>
  <c r="BE1014" i="4"/>
  <c r="BM1014" i="4" s="1"/>
  <c r="BC1014" i="4"/>
  <c r="BK1014" i="4" s="1"/>
  <c r="BH1013" i="4"/>
  <c r="BP1013" i="4" s="1"/>
  <c r="BG1013" i="4"/>
  <c r="BF1013" i="4"/>
  <c r="BN1013" i="4" s="1"/>
  <c r="BE1013" i="4"/>
  <c r="BM1013" i="4" s="1"/>
  <c r="BC1013" i="4"/>
  <c r="BH1012" i="4"/>
  <c r="BP1012" i="4" s="1"/>
  <c r="BG1012" i="4"/>
  <c r="BF1012" i="4"/>
  <c r="BN1012" i="4" s="1"/>
  <c r="BE1012" i="4"/>
  <c r="BM1012" i="4" s="1"/>
  <c r="BC1012" i="4"/>
  <c r="BK1012" i="4" s="1"/>
  <c r="BH1011" i="4"/>
  <c r="BP1011" i="4" s="1"/>
  <c r="BG1011" i="4"/>
  <c r="BF1011" i="4"/>
  <c r="BE1011" i="4"/>
  <c r="BM1011" i="4" s="1"/>
  <c r="BC1011" i="4"/>
  <c r="BK1011" i="4" s="1"/>
  <c r="BH1010" i="4"/>
  <c r="BP1010" i="4" s="1"/>
  <c r="BG1010" i="4"/>
  <c r="BF1010" i="4"/>
  <c r="BD1010" i="4"/>
  <c r="BL1010" i="4" s="1"/>
  <c r="BC1010" i="4"/>
  <c r="BK1010" i="4" s="1"/>
  <c r="BH1009" i="4"/>
  <c r="BP1009" i="4" s="1"/>
  <c r="BG1009" i="4"/>
  <c r="BF1009" i="4"/>
  <c r="BN1009" i="4" s="1"/>
  <c r="BD1009" i="4"/>
  <c r="BL1009" i="4" s="1"/>
  <c r="BC1009" i="4"/>
  <c r="BH1008" i="4"/>
  <c r="BP1008" i="4" s="1"/>
  <c r="BG1008" i="4"/>
  <c r="BF1008" i="4"/>
  <c r="BN1008" i="4" s="1"/>
  <c r="BE1008" i="4"/>
  <c r="BM1008" i="4" s="1"/>
  <c r="BC1008" i="4"/>
  <c r="BK1008" i="4" s="1"/>
  <c r="BH1007" i="4"/>
  <c r="BP1007" i="4" s="1"/>
  <c r="BG1007" i="4"/>
  <c r="BF1007" i="4"/>
  <c r="BE1007" i="4"/>
  <c r="BM1007" i="4" s="1"/>
  <c r="BC1007" i="4"/>
  <c r="BK1007" i="4" s="1"/>
  <c r="BH1006" i="4"/>
  <c r="BP1006" i="4" s="1"/>
  <c r="BG1006" i="4"/>
  <c r="BF1006" i="4"/>
  <c r="BN1006" i="4" s="1"/>
  <c r="BC1006" i="4"/>
  <c r="BK1006" i="4" s="1"/>
  <c r="BH1005" i="4"/>
  <c r="BG1005" i="4"/>
  <c r="BF1005" i="4"/>
  <c r="BN1005" i="4" s="1"/>
  <c r="BE1005" i="4"/>
  <c r="BM1005" i="4" s="1"/>
  <c r="BC1005" i="4"/>
  <c r="BK1005" i="4" s="1"/>
  <c r="BD1005" i="4"/>
  <c r="BL1005" i="4" s="1"/>
  <c r="BH1004" i="4"/>
  <c r="BG1004" i="4"/>
  <c r="BO1004" i="4" s="1"/>
  <c r="BF1004" i="4"/>
  <c r="BN1004" i="4" s="1"/>
  <c r="BE1004" i="4"/>
  <c r="BM1004" i="4" s="1"/>
  <c r="BC1004" i="4"/>
  <c r="BK1004" i="4" s="1"/>
  <c r="BH1003" i="4"/>
  <c r="BG1003" i="4"/>
  <c r="BO1003" i="4" s="1"/>
  <c r="BF1003" i="4"/>
  <c r="BN1003" i="4" s="1"/>
  <c r="BE1003" i="4"/>
  <c r="BM1003" i="4" s="1"/>
  <c r="BC1003" i="4"/>
  <c r="BK1003" i="4" s="1"/>
  <c r="BG1002" i="4"/>
  <c r="BO1002" i="4" s="1"/>
  <c r="BF1002" i="4"/>
  <c r="BN1002" i="4" s="1"/>
  <c r="BE1002" i="4"/>
  <c r="BM1002" i="4" s="1"/>
  <c r="BD1002" i="4"/>
  <c r="BC1002" i="4"/>
  <c r="BK1002" i="4" s="1"/>
  <c r="BG1001" i="4"/>
  <c r="BO1001" i="4" s="1"/>
  <c r="BF1001" i="4"/>
  <c r="BN1001" i="4" s="1"/>
  <c r="BE1001" i="4"/>
  <c r="BM1001" i="4" s="1"/>
  <c r="BD1001" i="4"/>
  <c r="BC1001" i="4"/>
  <c r="BK1001" i="4" s="1"/>
  <c r="BH1000" i="4"/>
  <c r="BG1000" i="4"/>
  <c r="BO1000" i="4" s="1"/>
  <c r="BF1000" i="4"/>
  <c r="BN1000" i="4" s="1"/>
  <c r="BE1000" i="4"/>
  <c r="BM1000" i="4" s="1"/>
  <c r="BD1000" i="4"/>
  <c r="BL1000" i="4" s="1"/>
  <c r="BC1000" i="4"/>
  <c r="BK1000" i="4" s="1"/>
  <c r="BH999" i="4"/>
  <c r="BG999" i="4"/>
  <c r="BE999" i="4"/>
  <c r="BM999" i="4" s="1"/>
  <c r="BD999" i="4"/>
  <c r="BL999" i="4" s="1"/>
  <c r="BC999" i="4"/>
  <c r="BK999" i="4" s="1"/>
  <c r="BH998" i="4"/>
  <c r="BG998" i="4"/>
  <c r="BO998" i="4" s="1"/>
  <c r="BE998" i="4"/>
  <c r="BM998" i="4" s="1"/>
  <c r="BD998" i="4"/>
  <c r="BC998" i="4"/>
  <c r="BK998" i="4" s="1"/>
  <c r="BF998" i="4"/>
  <c r="BN998" i="4" s="1"/>
  <c r="BH997" i="4"/>
  <c r="BP997" i="4" s="1"/>
  <c r="BG997" i="4"/>
  <c r="BO997" i="4" s="1"/>
  <c r="BE997" i="4"/>
  <c r="BD997" i="4"/>
  <c r="BC997" i="4"/>
  <c r="BK997" i="4" s="1"/>
  <c r="BF997" i="4"/>
  <c r="BN997" i="4" s="1"/>
  <c r="BH996" i="4"/>
  <c r="BG996" i="4"/>
  <c r="BO996" i="4" s="1"/>
  <c r="BF996" i="4"/>
  <c r="BN996" i="4" s="1"/>
  <c r="BE996" i="4"/>
  <c r="BM996" i="4" s="1"/>
  <c r="BD996" i="4"/>
  <c r="BC996" i="4"/>
  <c r="BK996" i="4" s="1"/>
  <c r="BH995" i="4"/>
  <c r="BP995" i="4" s="1"/>
  <c r="BG995" i="4"/>
  <c r="BO995" i="4" s="1"/>
  <c r="BE995" i="4"/>
  <c r="BD995" i="4"/>
  <c r="BC995" i="4"/>
  <c r="BK995" i="4" s="1"/>
  <c r="BF995" i="4"/>
  <c r="BN995" i="4" s="1"/>
  <c r="BH994" i="4"/>
  <c r="BG994" i="4"/>
  <c r="BO994" i="4" s="1"/>
  <c r="BF994" i="4"/>
  <c r="BN994" i="4" s="1"/>
  <c r="BE994" i="4"/>
  <c r="BM994" i="4" s="1"/>
  <c r="BD994" i="4"/>
  <c r="BC994" i="4"/>
  <c r="BK994" i="4" s="1"/>
  <c r="BH993" i="4"/>
  <c r="BP993" i="4" s="1"/>
  <c r="BG993" i="4"/>
  <c r="BO993" i="4" s="1"/>
  <c r="BE993" i="4"/>
  <c r="BD993" i="4"/>
  <c r="BC993" i="4"/>
  <c r="BK993" i="4" s="1"/>
  <c r="BF993" i="4"/>
  <c r="BN993" i="4" s="1"/>
  <c r="BH992" i="4"/>
  <c r="BG992" i="4"/>
  <c r="BO992" i="4" s="1"/>
  <c r="BE992" i="4"/>
  <c r="BM992" i="4" s="1"/>
  <c r="BD992" i="4"/>
  <c r="BL992" i="4" s="1"/>
  <c r="BC992" i="4"/>
  <c r="BK992" i="4" s="1"/>
  <c r="BF992" i="4"/>
  <c r="BN992" i="4" s="1"/>
  <c r="BH991" i="4"/>
  <c r="BG991" i="4"/>
  <c r="BO991" i="4" s="1"/>
  <c r="BE991" i="4"/>
  <c r="BM991" i="4" s="1"/>
  <c r="BD991" i="4"/>
  <c r="BL991" i="4" s="1"/>
  <c r="BC991" i="4"/>
  <c r="BK991" i="4" s="1"/>
  <c r="BH990" i="4"/>
  <c r="BG990" i="4"/>
  <c r="BE990" i="4"/>
  <c r="BM990" i="4" s="1"/>
  <c r="BD990" i="4"/>
  <c r="BC990" i="4"/>
  <c r="BK990" i="4" s="1"/>
  <c r="BF990" i="4"/>
  <c r="BN990" i="4" s="1"/>
  <c r="BH989" i="4"/>
  <c r="BP989" i="4" s="1"/>
  <c r="BG989" i="4"/>
  <c r="BO989" i="4" s="1"/>
  <c r="BE989" i="4"/>
  <c r="BD989" i="4"/>
  <c r="BC989" i="4"/>
  <c r="BK989" i="4" s="1"/>
  <c r="BF989" i="4"/>
  <c r="BN989" i="4" s="1"/>
  <c r="BH988" i="4"/>
  <c r="BG988" i="4"/>
  <c r="BO988" i="4" s="1"/>
  <c r="BE988" i="4"/>
  <c r="BM988" i="4" s="1"/>
  <c r="BD988" i="4"/>
  <c r="BL988" i="4" s="1"/>
  <c r="BC988" i="4"/>
  <c r="BK988" i="4" s="1"/>
  <c r="BF988" i="4"/>
  <c r="BN988" i="4" s="1"/>
  <c r="BH987" i="4"/>
  <c r="BG987" i="4"/>
  <c r="BE987" i="4"/>
  <c r="BM987" i="4" s="1"/>
  <c r="BD987" i="4"/>
  <c r="BL987" i="4" s="1"/>
  <c r="BC987" i="4"/>
  <c r="BK987" i="4" s="1"/>
  <c r="BH986" i="4"/>
  <c r="BG986" i="4"/>
  <c r="BO986" i="4" s="1"/>
  <c r="BE986" i="4"/>
  <c r="BM986" i="4" s="1"/>
  <c r="BD986" i="4"/>
  <c r="BC986" i="4"/>
  <c r="BK986" i="4" s="1"/>
  <c r="BF986" i="4"/>
  <c r="BN986" i="4" s="1"/>
  <c r="BH985" i="4"/>
  <c r="BP985" i="4" s="1"/>
  <c r="BG985" i="4"/>
  <c r="BO985" i="4" s="1"/>
  <c r="BE985" i="4"/>
  <c r="BD985" i="4"/>
  <c r="BC985" i="4"/>
  <c r="BK985" i="4" s="1"/>
  <c r="BF985" i="4"/>
  <c r="BN985" i="4" s="1"/>
  <c r="BG984" i="4"/>
  <c r="BO984" i="4" s="1"/>
  <c r="BF984" i="4"/>
  <c r="BN984" i="4" s="1"/>
  <c r="BE984" i="4"/>
  <c r="BM984" i="4" s="1"/>
  <c r="BD984" i="4"/>
  <c r="BC984" i="4"/>
  <c r="BK984" i="4" s="1"/>
  <c r="BH983" i="4"/>
  <c r="BP983" i="4" s="1"/>
  <c r="BG983" i="4"/>
  <c r="BO983" i="4" s="1"/>
  <c r="BE983" i="4"/>
  <c r="BM983" i="4" s="1"/>
  <c r="BD983" i="4"/>
  <c r="BL983" i="4" s="1"/>
  <c r="BC983" i="4"/>
  <c r="BK983" i="4" s="1"/>
  <c r="BH982" i="4"/>
  <c r="BG982" i="4"/>
  <c r="BE982" i="4"/>
  <c r="BM982" i="4" s="1"/>
  <c r="BD982" i="4"/>
  <c r="BL982" i="4" s="1"/>
  <c r="BC982" i="4"/>
  <c r="BK982" i="4" s="1"/>
  <c r="BF982" i="4"/>
  <c r="BH981" i="4"/>
  <c r="BG981" i="4"/>
  <c r="BO981" i="4" s="1"/>
  <c r="BE981" i="4"/>
  <c r="BM981" i="4" s="1"/>
  <c r="BD981" i="4"/>
  <c r="BC981" i="4"/>
  <c r="BK981" i="4" s="1"/>
  <c r="BH980" i="4"/>
  <c r="BG980" i="4"/>
  <c r="BO980" i="4" s="1"/>
  <c r="BE980" i="4"/>
  <c r="BM980" i="4" s="1"/>
  <c r="BD980" i="4"/>
  <c r="BC980" i="4"/>
  <c r="BK980" i="4" s="1"/>
  <c r="BH979" i="4"/>
  <c r="BP979" i="4" s="1"/>
  <c r="BG979" i="4"/>
  <c r="BE979" i="4"/>
  <c r="BM979" i="4" s="1"/>
  <c r="BD979" i="4"/>
  <c r="BL979" i="4" s="1"/>
  <c r="BC979" i="4"/>
  <c r="BK979" i="4" s="1"/>
  <c r="BH978" i="4"/>
  <c r="BG978" i="4"/>
  <c r="BO978" i="4" s="1"/>
  <c r="BE978" i="4"/>
  <c r="BM978" i="4" s="1"/>
  <c r="BD978" i="4"/>
  <c r="BL978" i="4" s="1"/>
  <c r="BC978" i="4"/>
  <c r="BK978" i="4" s="1"/>
  <c r="BF978" i="4"/>
  <c r="BG977" i="4"/>
  <c r="BO977" i="4" s="1"/>
  <c r="BF977" i="4"/>
  <c r="BN977" i="4" s="1"/>
  <c r="BE977" i="4"/>
  <c r="BM977" i="4" s="1"/>
  <c r="BD977" i="4"/>
  <c r="BC977" i="4"/>
  <c r="BK977" i="4" s="1"/>
  <c r="BH976" i="4"/>
  <c r="BG976" i="4"/>
  <c r="BO976" i="4" s="1"/>
  <c r="BE976" i="4"/>
  <c r="BM976" i="4" s="1"/>
  <c r="BD976" i="4"/>
  <c r="BC976" i="4"/>
  <c r="BK976" i="4" s="1"/>
  <c r="BH975" i="4"/>
  <c r="BP975" i="4" s="1"/>
  <c r="BG975" i="4"/>
  <c r="BO975" i="4" s="1"/>
  <c r="BE975" i="4"/>
  <c r="BM975" i="4" s="1"/>
  <c r="BD975" i="4"/>
  <c r="BL975" i="4" s="1"/>
  <c r="BC975" i="4"/>
  <c r="BK975" i="4" s="1"/>
  <c r="BH974" i="4"/>
  <c r="BG974" i="4"/>
  <c r="BO974" i="4" s="1"/>
  <c r="BE974" i="4"/>
  <c r="BM974" i="4" s="1"/>
  <c r="BD974" i="4"/>
  <c r="BL974" i="4" s="1"/>
  <c r="BC974" i="4"/>
  <c r="BK974" i="4" s="1"/>
  <c r="BG973" i="4"/>
  <c r="BO973" i="4" s="1"/>
  <c r="BF973" i="4"/>
  <c r="BE973" i="4"/>
  <c r="BM973" i="4" s="1"/>
  <c r="BD973" i="4"/>
  <c r="BL973" i="4" s="1"/>
  <c r="BC973" i="4"/>
  <c r="BK973" i="4" s="1"/>
  <c r="BN973" i="4"/>
  <c r="BH972" i="4"/>
  <c r="BG972" i="4"/>
  <c r="BO972" i="4" s="1"/>
  <c r="BE972" i="4"/>
  <c r="BM972" i="4" s="1"/>
  <c r="BD972" i="4"/>
  <c r="BL972" i="4" s="1"/>
  <c r="BC972" i="4"/>
  <c r="BK972" i="4" s="1"/>
  <c r="BH971" i="4"/>
  <c r="BG971" i="4"/>
  <c r="BO971" i="4" s="1"/>
  <c r="BE971" i="4"/>
  <c r="BM971" i="4" s="1"/>
  <c r="BD971" i="4"/>
  <c r="BL971" i="4" s="1"/>
  <c r="BC971" i="4"/>
  <c r="BK971" i="4" s="1"/>
  <c r="BH970" i="4"/>
  <c r="BG970" i="4"/>
  <c r="BO970" i="4" s="1"/>
  <c r="BE970" i="4"/>
  <c r="BM970" i="4" s="1"/>
  <c r="BD970" i="4"/>
  <c r="BL970" i="4" s="1"/>
  <c r="BC970" i="4"/>
  <c r="BK970" i="4" s="1"/>
  <c r="BH969" i="4"/>
  <c r="BG969" i="4"/>
  <c r="BO969" i="4" s="1"/>
  <c r="BE969" i="4"/>
  <c r="BM969" i="4" s="1"/>
  <c r="BD969" i="4"/>
  <c r="BL969" i="4" s="1"/>
  <c r="BC969" i="4"/>
  <c r="BK969" i="4" s="1"/>
  <c r="BG968" i="4"/>
  <c r="BO968" i="4" s="1"/>
  <c r="BF968" i="4"/>
  <c r="BE968" i="4"/>
  <c r="BM968" i="4" s="1"/>
  <c r="BD968" i="4"/>
  <c r="BL968" i="4" s="1"/>
  <c r="BC968" i="4"/>
  <c r="BK968" i="4" s="1"/>
  <c r="BN968" i="4"/>
  <c r="BH967" i="4"/>
  <c r="BG967" i="4"/>
  <c r="BO967" i="4" s="1"/>
  <c r="BE967" i="4"/>
  <c r="BM967" i="4" s="1"/>
  <c r="BD967" i="4"/>
  <c r="BL967" i="4" s="1"/>
  <c r="BC967" i="4"/>
  <c r="BK967" i="4" s="1"/>
  <c r="BH966" i="4"/>
  <c r="BG966" i="4"/>
  <c r="BO966" i="4" s="1"/>
  <c r="BE966" i="4"/>
  <c r="BM966" i="4" s="1"/>
  <c r="BD966" i="4"/>
  <c r="BL966" i="4" s="1"/>
  <c r="BC966" i="4"/>
  <c r="BK966" i="4" s="1"/>
  <c r="BH965" i="4"/>
  <c r="BG965" i="4"/>
  <c r="BO965" i="4" s="1"/>
  <c r="BE965" i="4"/>
  <c r="BM965" i="4" s="1"/>
  <c r="BD965" i="4"/>
  <c r="BL965" i="4" s="1"/>
  <c r="BC965" i="4"/>
  <c r="BK965" i="4" s="1"/>
  <c r="BG964" i="4"/>
  <c r="BO964" i="4" s="1"/>
  <c r="BF964" i="4"/>
  <c r="BN964" i="4" s="1"/>
  <c r="BE964" i="4"/>
  <c r="BD964" i="4"/>
  <c r="BL964" i="4" s="1"/>
  <c r="BC964" i="4"/>
  <c r="BK964" i="4" s="1"/>
  <c r="BM964" i="4"/>
  <c r="BG963" i="4"/>
  <c r="BO963" i="4" s="1"/>
  <c r="BF963" i="4"/>
  <c r="BE963" i="4"/>
  <c r="BM963" i="4" s="1"/>
  <c r="BD963" i="4"/>
  <c r="BL963" i="4" s="1"/>
  <c r="BC963" i="4"/>
  <c r="BK963" i="4" s="1"/>
  <c r="BN963" i="4"/>
  <c r="BG962" i="4"/>
  <c r="BO962" i="4" s="1"/>
  <c r="BF962" i="4"/>
  <c r="BN962" i="4" s="1"/>
  <c r="BE962" i="4"/>
  <c r="BD962" i="4"/>
  <c r="BL962" i="4" s="1"/>
  <c r="BC962" i="4"/>
  <c r="BK962" i="4" s="1"/>
  <c r="BM962" i="4"/>
  <c r="BG961" i="4"/>
  <c r="BO961" i="4" s="1"/>
  <c r="BF961" i="4"/>
  <c r="BN961" i="4" s="1"/>
  <c r="BE961" i="4"/>
  <c r="BM961" i="4" s="1"/>
  <c r="BD961" i="4"/>
  <c r="BL961" i="4" s="1"/>
  <c r="BC961" i="4"/>
  <c r="BK961" i="4" s="1"/>
  <c r="BG960" i="4"/>
  <c r="BO960" i="4" s="1"/>
  <c r="BF960" i="4"/>
  <c r="BN960" i="4" s="1"/>
  <c r="BE960" i="4"/>
  <c r="BM960" i="4" s="1"/>
  <c r="BD960" i="4"/>
  <c r="BL960" i="4" s="1"/>
  <c r="BC960" i="4"/>
  <c r="BK960" i="4" s="1"/>
  <c r="BH959" i="4"/>
  <c r="BG959" i="4"/>
  <c r="BO959" i="4" s="1"/>
  <c r="BE959" i="4"/>
  <c r="BM959" i="4" s="1"/>
  <c r="BD959" i="4"/>
  <c r="BL959" i="4" s="1"/>
  <c r="BC959" i="4"/>
  <c r="BK959" i="4" s="1"/>
  <c r="BH958" i="4"/>
  <c r="BG958" i="4"/>
  <c r="BO958" i="4" s="1"/>
  <c r="BE958" i="4"/>
  <c r="BM958" i="4" s="1"/>
  <c r="BD958" i="4"/>
  <c r="BL958" i="4" s="1"/>
  <c r="BC958" i="4"/>
  <c r="BK958" i="4" s="1"/>
  <c r="BH957" i="4"/>
  <c r="BG957" i="4"/>
  <c r="BE957" i="4"/>
  <c r="BM957" i="4" s="1"/>
  <c r="BD957" i="4"/>
  <c r="BL957" i="4" s="1"/>
  <c r="BC957" i="4"/>
  <c r="BK957" i="4" s="1"/>
  <c r="BG956" i="4"/>
  <c r="BF956" i="4"/>
  <c r="BN956" i="4" s="1"/>
  <c r="BE956" i="4"/>
  <c r="BM956" i="4" s="1"/>
  <c r="BD956" i="4"/>
  <c r="BL956" i="4" s="1"/>
  <c r="BC956" i="4"/>
  <c r="BK956" i="4" s="1"/>
  <c r="BG954" i="4"/>
  <c r="BO954" i="4" s="1"/>
  <c r="BF954" i="4"/>
  <c r="BN954" i="4" s="1"/>
  <c r="BE954" i="4"/>
  <c r="BM954" i="4" s="1"/>
  <c r="BD954" i="4"/>
  <c r="BC954" i="4"/>
  <c r="BK954" i="4" s="1"/>
  <c r="BH953" i="4"/>
  <c r="BG953" i="4"/>
  <c r="BO953" i="4" s="1"/>
  <c r="BE953" i="4"/>
  <c r="BM953" i="4" s="1"/>
  <c r="BD953" i="4"/>
  <c r="BC953" i="4"/>
  <c r="BK953" i="4" s="1"/>
  <c r="BH952" i="4"/>
  <c r="BP952" i="4" s="1"/>
  <c r="BG952" i="4"/>
  <c r="BF952" i="4"/>
  <c r="BE952" i="4"/>
  <c r="BM952" i="4" s="1"/>
  <c r="BD952" i="4"/>
  <c r="BL952" i="4" s="1"/>
  <c r="BC952" i="4"/>
  <c r="BH951" i="4"/>
  <c r="BP951" i="4" s="1"/>
  <c r="BG951" i="4"/>
  <c r="BF951" i="4"/>
  <c r="BE951" i="4"/>
  <c r="BM951" i="4" s="1"/>
  <c r="BD951" i="4"/>
  <c r="BC951" i="4"/>
  <c r="BK951" i="4" s="1"/>
  <c r="BQ950" i="4"/>
  <c r="BN950" i="4"/>
  <c r="BM950" i="4"/>
  <c r="BL950" i="4"/>
  <c r="BH950" i="4"/>
  <c r="BP950" i="4" s="1"/>
  <c r="BG950" i="4"/>
  <c r="BC950" i="4"/>
  <c r="BH949" i="4"/>
  <c r="BG949" i="4"/>
  <c r="BO949" i="4" s="1"/>
  <c r="BF949" i="4"/>
  <c r="BE949" i="4"/>
  <c r="BM949" i="4" s="1"/>
  <c r="BD949" i="4"/>
  <c r="BL949" i="4" s="1"/>
  <c r="BC949" i="4"/>
  <c r="BN949" i="4"/>
  <c r="BH948" i="4"/>
  <c r="BP948" i="4" s="1"/>
  <c r="BG948" i="4"/>
  <c r="BO948" i="4" s="1"/>
  <c r="BF948" i="4"/>
  <c r="BE948" i="4"/>
  <c r="BM948" i="4" s="1"/>
  <c r="BD948" i="4"/>
  <c r="BL948" i="4" s="1"/>
  <c r="BC948" i="4"/>
  <c r="BN948" i="4"/>
  <c r="BH947" i="4"/>
  <c r="BP947" i="4" s="1"/>
  <c r="BG947" i="4"/>
  <c r="BO947" i="4" s="1"/>
  <c r="BF947" i="4"/>
  <c r="BN947" i="4" s="1"/>
  <c r="BE947" i="4"/>
  <c r="BM947" i="4" s="1"/>
  <c r="BD947" i="4"/>
  <c r="BL947" i="4" s="1"/>
  <c r="BC947" i="4"/>
  <c r="BH946" i="4"/>
  <c r="BP946" i="4" s="1"/>
  <c r="BG946" i="4"/>
  <c r="BO946" i="4" s="1"/>
  <c r="BF946" i="4"/>
  <c r="BN946" i="4" s="1"/>
  <c r="BE946" i="4"/>
  <c r="BM946" i="4" s="1"/>
  <c r="BD946" i="4"/>
  <c r="BL946" i="4" s="1"/>
  <c r="BC946" i="4"/>
  <c r="BH945" i="4"/>
  <c r="BG945" i="4"/>
  <c r="BO945" i="4" s="1"/>
  <c r="BF945" i="4"/>
  <c r="BN945" i="4" s="1"/>
  <c r="BE945" i="4"/>
  <c r="BM945" i="4" s="1"/>
  <c r="BD945" i="4"/>
  <c r="BL945" i="4" s="1"/>
  <c r="BC945" i="4"/>
  <c r="BH944" i="4"/>
  <c r="BP944" i="4" s="1"/>
  <c r="BG944" i="4"/>
  <c r="BO944" i="4" s="1"/>
  <c r="BF944" i="4"/>
  <c r="BE944" i="4"/>
  <c r="BM944" i="4" s="1"/>
  <c r="BD944" i="4"/>
  <c r="BL944" i="4" s="1"/>
  <c r="BC944" i="4"/>
  <c r="BN944" i="4"/>
  <c r="BH943" i="4"/>
  <c r="BP943" i="4" s="1"/>
  <c r="BG943" i="4"/>
  <c r="BO943" i="4" s="1"/>
  <c r="BF943" i="4"/>
  <c r="BN943" i="4" s="1"/>
  <c r="BE943" i="4"/>
  <c r="BM943" i="4" s="1"/>
  <c r="BD943" i="4"/>
  <c r="BL943" i="4" s="1"/>
  <c r="BC943" i="4"/>
  <c r="BH942" i="4"/>
  <c r="BP942" i="4" s="1"/>
  <c r="BG942" i="4"/>
  <c r="BO942" i="4" s="1"/>
  <c r="BF942" i="4"/>
  <c r="BE942" i="4"/>
  <c r="BM942" i="4" s="1"/>
  <c r="BD942" i="4"/>
  <c r="BL942" i="4" s="1"/>
  <c r="BC942" i="4"/>
  <c r="BN942" i="4"/>
  <c r="BH941" i="4"/>
  <c r="BG941" i="4"/>
  <c r="BO941" i="4" s="1"/>
  <c r="BF941" i="4"/>
  <c r="BE941" i="4"/>
  <c r="BM941" i="4" s="1"/>
  <c r="BD941" i="4"/>
  <c r="BL941" i="4" s="1"/>
  <c r="BC941" i="4"/>
  <c r="BN941" i="4"/>
  <c r="BQ940" i="4"/>
  <c r="BN940" i="4"/>
  <c r="BM940" i="4"/>
  <c r="BL940" i="4"/>
  <c r="BH940" i="4"/>
  <c r="BP940" i="4" s="1"/>
  <c r="BG940" i="4"/>
  <c r="BO940" i="4" s="1"/>
  <c r="BC940" i="4"/>
  <c r="BK940" i="4" s="1"/>
  <c r="BH939" i="4"/>
  <c r="BP939" i="4" s="1"/>
  <c r="BG939" i="4"/>
  <c r="BF939" i="4"/>
  <c r="BN939" i="4" s="1"/>
  <c r="BE939" i="4"/>
  <c r="BM939" i="4" s="1"/>
  <c r="BD939" i="4"/>
  <c r="BL939" i="4" s="1"/>
  <c r="BH938" i="4"/>
  <c r="BG938" i="4"/>
  <c r="BO938" i="4" s="1"/>
  <c r="BF938" i="4"/>
  <c r="BN938" i="4" s="1"/>
  <c r="BE938" i="4"/>
  <c r="BM938" i="4" s="1"/>
  <c r="BD938" i="4"/>
  <c r="BL938" i="4" s="1"/>
  <c r="BH937" i="4"/>
  <c r="BP937" i="4" s="1"/>
  <c r="BG937" i="4"/>
  <c r="BF937" i="4"/>
  <c r="BN937" i="4" s="1"/>
  <c r="BE937" i="4"/>
  <c r="BM937" i="4" s="1"/>
  <c r="BD937" i="4"/>
  <c r="BL937" i="4" s="1"/>
  <c r="BH936" i="4"/>
  <c r="BG936" i="4"/>
  <c r="BO936" i="4" s="1"/>
  <c r="BF936" i="4"/>
  <c r="BN936" i="4" s="1"/>
  <c r="BE936" i="4"/>
  <c r="BM936" i="4" s="1"/>
  <c r="BD936" i="4"/>
  <c r="BL936" i="4" s="1"/>
  <c r="BH935" i="4"/>
  <c r="BP935" i="4" s="1"/>
  <c r="BG935" i="4"/>
  <c r="BF935" i="4"/>
  <c r="BN935" i="4" s="1"/>
  <c r="BE935" i="4"/>
  <c r="BM935" i="4" s="1"/>
  <c r="BD935" i="4"/>
  <c r="BL935" i="4" s="1"/>
  <c r="BH934" i="4"/>
  <c r="BG934" i="4"/>
  <c r="BO934" i="4" s="1"/>
  <c r="BF934" i="4"/>
  <c r="BN934" i="4" s="1"/>
  <c r="BE934" i="4"/>
  <c r="BM934" i="4" s="1"/>
  <c r="BD934" i="4"/>
  <c r="BL934" i="4" s="1"/>
  <c r="BH933" i="4"/>
  <c r="BP933" i="4" s="1"/>
  <c r="BG933" i="4"/>
  <c r="BF933" i="4"/>
  <c r="BN933" i="4" s="1"/>
  <c r="BE933" i="4"/>
  <c r="BM933" i="4" s="1"/>
  <c r="BD933" i="4"/>
  <c r="BL933" i="4" s="1"/>
  <c r="BH932" i="4"/>
  <c r="BG932" i="4"/>
  <c r="BO932" i="4" s="1"/>
  <c r="BF932" i="4"/>
  <c r="BN932" i="4" s="1"/>
  <c r="BE932" i="4"/>
  <c r="BM932" i="4" s="1"/>
  <c r="BD932" i="4"/>
  <c r="BL932" i="4" s="1"/>
  <c r="BH931" i="4"/>
  <c r="BP931" i="4" s="1"/>
  <c r="BG931" i="4"/>
  <c r="BF931" i="4"/>
  <c r="BN931" i="4" s="1"/>
  <c r="BE931" i="4"/>
  <c r="BM931" i="4" s="1"/>
  <c r="BD931" i="4"/>
  <c r="BL931" i="4" s="1"/>
  <c r="BH930" i="4"/>
  <c r="BG930" i="4"/>
  <c r="BO930" i="4" s="1"/>
  <c r="BF930" i="4"/>
  <c r="BN930" i="4" s="1"/>
  <c r="BE930" i="4"/>
  <c r="BM930" i="4" s="1"/>
  <c r="BD930" i="4"/>
  <c r="BL930" i="4" s="1"/>
  <c r="BH929" i="4"/>
  <c r="BP929" i="4" s="1"/>
  <c r="BG929" i="4"/>
  <c r="BF929" i="4"/>
  <c r="BN929" i="4" s="1"/>
  <c r="BE929" i="4"/>
  <c r="BM929" i="4" s="1"/>
  <c r="BD929" i="4"/>
  <c r="BL929" i="4" s="1"/>
  <c r="BH928" i="4"/>
  <c r="BG928" i="4"/>
  <c r="BO928" i="4" s="1"/>
  <c r="BF928" i="4"/>
  <c r="BN928" i="4" s="1"/>
  <c r="BE928" i="4"/>
  <c r="BM928" i="4" s="1"/>
  <c r="BD928" i="4"/>
  <c r="BL928" i="4" s="1"/>
  <c r="BH927" i="4"/>
  <c r="BG927" i="4"/>
  <c r="BO927" i="4" s="1"/>
  <c r="BE927" i="4"/>
  <c r="BM927" i="4" s="1"/>
  <c r="BD927" i="4"/>
  <c r="BC927" i="4"/>
  <c r="BK927" i="4" s="1"/>
  <c r="BH926" i="4"/>
  <c r="BG926" i="4"/>
  <c r="BO926" i="4" s="1"/>
  <c r="BE926" i="4"/>
  <c r="BM926" i="4" s="1"/>
  <c r="BD926" i="4"/>
  <c r="BC926" i="4"/>
  <c r="BK926" i="4" s="1"/>
  <c r="BH925" i="4"/>
  <c r="BG925" i="4"/>
  <c r="BO925" i="4" s="1"/>
  <c r="BF925" i="4"/>
  <c r="BN925" i="4" s="1"/>
  <c r="BE925" i="4"/>
  <c r="BM925" i="4" s="1"/>
  <c r="BD925" i="4"/>
  <c r="BC925" i="4"/>
  <c r="BK925" i="4" s="1"/>
  <c r="BH924" i="4"/>
  <c r="BP924" i="4" s="1"/>
  <c r="BG924" i="4"/>
  <c r="BE924" i="4"/>
  <c r="BM924" i="4" s="1"/>
  <c r="BD924" i="4"/>
  <c r="BL924" i="4" s="1"/>
  <c r="BC924" i="4"/>
  <c r="BK924" i="4" s="1"/>
  <c r="BH923" i="4"/>
  <c r="BP923" i="4" s="1"/>
  <c r="BG923" i="4"/>
  <c r="BO923" i="4" s="1"/>
  <c r="BE923" i="4"/>
  <c r="BM923" i="4" s="1"/>
  <c r="BD923" i="4"/>
  <c r="BL923" i="4" s="1"/>
  <c r="BC923" i="4"/>
  <c r="BK923" i="4" s="1"/>
  <c r="BH922" i="4"/>
  <c r="BP922" i="4" s="1"/>
  <c r="BG922" i="4"/>
  <c r="BE922" i="4"/>
  <c r="BM922" i="4" s="1"/>
  <c r="BD922" i="4"/>
  <c r="BL922" i="4" s="1"/>
  <c r="BC922" i="4"/>
  <c r="BK922" i="4" s="1"/>
  <c r="BH921" i="4"/>
  <c r="BP921" i="4" s="1"/>
  <c r="BG921" i="4"/>
  <c r="BF921" i="4"/>
  <c r="BN921" i="4" s="1"/>
  <c r="BE921" i="4"/>
  <c r="BM921" i="4" s="1"/>
  <c r="BD921" i="4"/>
  <c r="BL921" i="4" s="1"/>
  <c r="BH920" i="4"/>
  <c r="BP920" i="4" s="1"/>
  <c r="BG920" i="4"/>
  <c r="BF920" i="4"/>
  <c r="BE920" i="4"/>
  <c r="BM920" i="4" s="1"/>
  <c r="BD920" i="4"/>
  <c r="BL920" i="4" s="1"/>
  <c r="BC920" i="4"/>
  <c r="BH919" i="4"/>
  <c r="BP919" i="4" s="1"/>
  <c r="BG919" i="4"/>
  <c r="BF919" i="4"/>
  <c r="BE919" i="4"/>
  <c r="BM919" i="4" s="1"/>
  <c r="BD919" i="4"/>
  <c r="BL919" i="4" s="1"/>
  <c r="BC919" i="4"/>
  <c r="BH918" i="4"/>
  <c r="BP918" i="4" s="1"/>
  <c r="BG918" i="4"/>
  <c r="BF918" i="4"/>
  <c r="BE918" i="4"/>
  <c r="BM918" i="4" s="1"/>
  <c r="BD918" i="4"/>
  <c r="BL918" i="4" s="1"/>
  <c r="BC918" i="4"/>
  <c r="BK918" i="4" s="1"/>
  <c r="BH917" i="4"/>
  <c r="BP917" i="4" s="1"/>
  <c r="BG917" i="4"/>
  <c r="BF917" i="4"/>
  <c r="BN917" i="4" s="1"/>
  <c r="BE917" i="4"/>
  <c r="BM917" i="4" s="1"/>
  <c r="BD917" i="4"/>
  <c r="BL917" i="4" s="1"/>
  <c r="BH916" i="4"/>
  <c r="BP916" i="4" s="1"/>
  <c r="BG916" i="4"/>
  <c r="BF916" i="4"/>
  <c r="BE916" i="4"/>
  <c r="BM916" i="4" s="1"/>
  <c r="BD916" i="4"/>
  <c r="BL916" i="4" s="1"/>
  <c r="BC916" i="4"/>
  <c r="BH915" i="4"/>
  <c r="BP915" i="4" s="1"/>
  <c r="BG915" i="4"/>
  <c r="BF915" i="4"/>
  <c r="BE915" i="4"/>
  <c r="BM915" i="4" s="1"/>
  <c r="BD915" i="4"/>
  <c r="BL915" i="4" s="1"/>
  <c r="BC915" i="4"/>
  <c r="BH914" i="4"/>
  <c r="BP914" i="4" s="1"/>
  <c r="BG914" i="4"/>
  <c r="BF914" i="4"/>
  <c r="BE914" i="4"/>
  <c r="BM914" i="4" s="1"/>
  <c r="BD914" i="4"/>
  <c r="BL914" i="4" s="1"/>
  <c r="BC914" i="4"/>
  <c r="BK914" i="4" s="1"/>
  <c r="BH913" i="4"/>
  <c r="BP913" i="4" s="1"/>
  <c r="BG913" i="4"/>
  <c r="BE913" i="4"/>
  <c r="BM913" i="4" s="1"/>
  <c r="BD913" i="4"/>
  <c r="BL913" i="4" s="1"/>
  <c r="BC913" i="4"/>
  <c r="BH912" i="4"/>
  <c r="BP912" i="4" s="1"/>
  <c r="BG912" i="4"/>
  <c r="BO912" i="4" s="1"/>
  <c r="BE912" i="4"/>
  <c r="BM912" i="4" s="1"/>
  <c r="BD912" i="4"/>
  <c r="BL912" i="4" s="1"/>
  <c r="BC912" i="4"/>
  <c r="BK912" i="4" s="1"/>
  <c r="BH911" i="4"/>
  <c r="BP911" i="4" s="1"/>
  <c r="BG911" i="4"/>
  <c r="BF911" i="4"/>
  <c r="BE911" i="4"/>
  <c r="BM911" i="4" s="1"/>
  <c r="BD911" i="4"/>
  <c r="BL911" i="4" s="1"/>
  <c r="BC911" i="4"/>
  <c r="BH910" i="4"/>
  <c r="BP910" i="4" s="1"/>
  <c r="BG910" i="4"/>
  <c r="BF910" i="4"/>
  <c r="BE910" i="4"/>
  <c r="BM910" i="4" s="1"/>
  <c r="BD910" i="4"/>
  <c r="BC910" i="4"/>
  <c r="BK910" i="4" s="1"/>
  <c r="Y1397" i="4"/>
  <c r="BH909" i="4"/>
  <c r="BP909" i="4" s="1"/>
  <c r="BG909" i="4"/>
  <c r="BF909" i="4"/>
  <c r="BN909" i="4" s="1"/>
  <c r="BE909" i="4"/>
  <c r="BM909" i="4" s="1"/>
  <c r="BD909" i="4"/>
  <c r="BL909" i="4" s="1"/>
  <c r="BH908" i="4"/>
  <c r="BP908" i="4" s="1"/>
  <c r="BG908" i="4"/>
  <c r="BF908" i="4"/>
  <c r="BE908" i="4"/>
  <c r="BM908" i="4" s="1"/>
  <c r="BD908" i="4"/>
  <c r="BL908" i="4" s="1"/>
  <c r="BC908" i="4"/>
  <c r="BK908" i="4" s="1"/>
  <c r="BH907" i="4"/>
  <c r="BP907" i="4" s="1"/>
  <c r="BG907" i="4"/>
  <c r="BF907" i="4"/>
  <c r="BE907" i="4"/>
  <c r="BM907" i="4" s="1"/>
  <c r="BD907" i="4"/>
  <c r="BL907" i="4" s="1"/>
  <c r="BC907" i="4"/>
  <c r="BH906" i="4"/>
  <c r="BP906" i="4" s="1"/>
  <c r="BG906" i="4"/>
  <c r="BF906" i="4"/>
  <c r="BE906" i="4"/>
  <c r="BM906" i="4" s="1"/>
  <c r="BD906" i="4"/>
  <c r="BC906" i="4"/>
  <c r="BK906" i="4" s="1"/>
  <c r="BH905" i="4"/>
  <c r="BP905" i="4" s="1"/>
  <c r="BG905" i="4"/>
  <c r="BF905" i="4"/>
  <c r="BN905" i="4" s="1"/>
  <c r="BE905" i="4"/>
  <c r="BM905" i="4" s="1"/>
  <c r="BD905" i="4"/>
  <c r="BL905" i="4" s="1"/>
  <c r="BH904" i="4"/>
  <c r="BP904" i="4" s="1"/>
  <c r="BG904" i="4"/>
  <c r="BE904" i="4"/>
  <c r="BM904" i="4" s="1"/>
  <c r="BD904" i="4"/>
  <c r="BL904" i="4" s="1"/>
  <c r="BC904" i="4"/>
  <c r="BK904" i="4" s="1"/>
  <c r="BH903" i="4"/>
  <c r="BP903" i="4" s="1"/>
  <c r="BG903" i="4"/>
  <c r="BF903" i="4"/>
  <c r="BN903" i="4" s="1"/>
  <c r="BE903" i="4"/>
  <c r="BM903" i="4" s="1"/>
  <c r="BD903" i="4"/>
  <c r="BL903" i="4" s="1"/>
  <c r="BH902" i="4"/>
  <c r="BP902" i="4" s="1"/>
  <c r="BG902" i="4"/>
  <c r="BF902" i="4"/>
  <c r="BE902" i="4"/>
  <c r="BM902" i="4" s="1"/>
  <c r="BD902" i="4"/>
  <c r="BL902" i="4" s="1"/>
  <c r="BC902" i="4"/>
  <c r="BK902" i="4" s="1"/>
  <c r="BH901" i="4"/>
  <c r="BP901" i="4" s="1"/>
  <c r="BG901" i="4"/>
  <c r="BF901" i="4"/>
  <c r="BE901" i="4"/>
  <c r="BM901" i="4" s="1"/>
  <c r="BD901" i="4"/>
  <c r="BL901" i="4" s="1"/>
  <c r="BC901" i="4"/>
  <c r="BH900" i="4"/>
  <c r="BP900" i="4" s="1"/>
  <c r="BG900" i="4"/>
  <c r="BF900" i="4"/>
  <c r="BE900" i="4"/>
  <c r="BM900" i="4" s="1"/>
  <c r="BD900" i="4"/>
  <c r="BC900" i="4"/>
  <c r="BK900" i="4" s="1"/>
  <c r="BH899" i="4"/>
  <c r="BP899" i="4" s="1"/>
  <c r="BG899" i="4"/>
  <c r="BF899" i="4"/>
  <c r="BN899" i="4" s="1"/>
  <c r="BE899" i="4"/>
  <c r="BM899" i="4" s="1"/>
  <c r="BD899" i="4"/>
  <c r="BL899" i="4" s="1"/>
  <c r="BP898" i="4"/>
  <c r="BO898" i="4"/>
  <c r="BN898" i="4"/>
  <c r="BM898" i="4"/>
  <c r="BL898" i="4"/>
  <c r="BK898" i="4"/>
  <c r="BI898" i="4"/>
  <c r="BH897" i="4"/>
  <c r="BP897" i="4" s="1"/>
  <c r="BG897" i="4"/>
  <c r="BO897" i="4" s="1"/>
  <c r="BE897" i="4"/>
  <c r="BM897" i="4" s="1"/>
  <c r="BD897" i="4"/>
  <c r="BL897" i="4" s="1"/>
  <c r="BC897" i="4"/>
  <c r="BK897" i="4" s="1"/>
  <c r="BF897" i="4"/>
  <c r="BN897" i="4" s="1"/>
  <c r="BA897" i="4"/>
  <c r="BH896" i="4"/>
  <c r="BP896" i="4" s="1"/>
  <c r="BG896" i="4"/>
  <c r="BE896" i="4"/>
  <c r="BM896" i="4" s="1"/>
  <c r="BD896" i="4"/>
  <c r="BL896" i="4" s="1"/>
  <c r="BC896" i="4"/>
  <c r="BK896" i="4" s="1"/>
  <c r="BH895" i="4"/>
  <c r="BP895" i="4" s="1"/>
  <c r="BG895" i="4"/>
  <c r="BO895" i="4" s="1"/>
  <c r="BE895" i="4"/>
  <c r="BM895" i="4" s="1"/>
  <c r="BD895" i="4"/>
  <c r="BL895" i="4" s="1"/>
  <c r="BC895" i="4"/>
  <c r="BH894" i="4"/>
  <c r="BP894" i="4" s="1"/>
  <c r="BG894" i="4"/>
  <c r="BF894" i="4"/>
  <c r="BE894" i="4"/>
  <c r="BM894" i="4" s="1"/>
  <c r="BD894" i="4"/>
  <c r="BL894" i="4" s="1"/>
  <c r="BC894" i="4"/>
  <c r="BK894" i="4" s="1"/>
  <c r="BA894" i="4"/>
  <c r="BH893" i="4"/>
  <c r="BP893" i="4" s="1"/>
  <c r="BG893" i="4"/>
  <c r="BE893" i="4"/>
  <c r="BM893" i="4" s="1"/>
  <c r="BD893" i="4"/>
  <c r="BL893" i="4" s="1"/>
  <c r="BC893" i="4"/>
  <c r="BK893" i="4" s="1"/>
  <c r="BH892" i="4"/>
  <c r="BG892" i="4"/>
  <c r="BE892" i="4"/>
  <c r="BM892" i="4" s="1"/>
  <c r="BD892" i="4"/>
  <c r="BC892" i="4"/>
  <c r="BK892" i="4" s="1"/>
  <c r="BH891" i="4"/>
  <c r="BP891" i="4" s="1"/>
  <c r="BG891" i="4"/>
  <c r="BF891" i="4"/>
  <c r="BE891" i="4"/>
  <c r="BD891" i="4"/>
  <c r="BL891" i="4" s="1"/>
  <c r="BC891" i="4"/>
  <c r="BK891" i="4" s="1"/>
  <c r="BA891" i="4"/>
  <c r="BH890" i="4"/>
  <c r="BP890" i="4" s="1"/>
  <c r="BG890" i="4"/>
  <c r="BE890" i="4"/>
  <c r="BM890" i="4" s="1"/>
  <c r="BD890" i="4"/>
  <c r="BL890" i="4" s="1"/>
  <c r="BC890" i="4"/>
  <c r="BK890" i="4" s="1"/>
  <c r="BH889" i="4"/>
  <c r="BP889" i="4" s="1"/>
  <c r="BG889" i="4"/>
  <c r="BE889" i="4"/>
  <c r="BM889" i="4" s="1"/>
  <c r="BD889" i="4"/>
  <c r="BL889" i="4" s="1"/>
  <c r="BC889" i="4"/>
  <c r="BH888" i="4"/>
  <c r="BP888" i="4" s="1"/>
  <c r="BG888" i="4"/>
  <c r="BO888" i="4" s="1"/>
  <c r="BE888" i="4"/>
  <c r="BM888" i="4" s="1"/>
  <c r="BD888" i="4"/>
  <c r="BL888" i="4" s="1"/>
  <c r="BC888" i="4"/>
  <c r="BK888" i="4" s="1"/>
  <c r="BH887" i="4"/>
  <c r="BP887" i="4" s="1"/>
  <c r="BG887" i="4"/>
  <c r="BO887" i="4" s="1"/>
  <c r="BF887" i="4"/>
  <c r="BN887" i="4" s="1"/>
  <c r="BE887" i="4"/>
  <c r="BM887" i="4" s="1"/>
  <c r="BC887" i="4"/>
  <c r="BK887" i="4" s="1"/>
  <c r="BH886" i="4"/>
  <c r="BP886" i="4" s="1"/>
  <c r="BG886" i="4"/>
  <c r="BF886" i="4"/>
  <c r="BN886" i="4" s="1"/>
  <c r="BE886" i="4"/>
  <c r="BM886" i="4" s="1"/>
  <c r="BC886" i="4"/>
  <c r="BH885" i="4"/>
  <c r="BP885" i="4" s="1"/>
  <c r="BG885" i="4"/>
  <c r="BF885" i="4"/>
  <c r="BC885" i="4"/>
  <c r="BK885" i="4" s="1"/>
  <c r="BM884" i="4"/>
  <c r="BL884" i="4"/>
  <c r="BK884" i="4"/>
  <c r="BH884" i="4"/>
  <c r="BP884" i="4" s="1"/>
  <c r="BF884" i="4"/>
  <c r="BN884" i="4" s="1"/>
  <c r="BH883" i="4"/>
  <c r="BP883" i="4" s="1"/>
  <c r="BF883" i="4"/>
  <c r="BN883" i="4" s="1"/>
  <c r="BE883" i="4"/>
  <c r="BM883" i="4" s="1"/>
  <c r="BD883" i="4"/>
  <c r="BL883" i="4" s="1"/>
  <c r="BC883" i="4"/>
  <c r="BH882" i="4"/>
  <c r="BG882" i="4"/>
  <c r="BE882" i="4"/>
  <c r="BM882" i="4" s="1"/>
  <c r="BD882" i="4"/>
  <c r="BL882" i="4" s="1"/>
  <c r="BC882" i="4"/>
  <c r="BH881" i="4"/>
  <c r="BP881" i="4" s="1"/>
  <c r="BG881" i="4"/>
  <c r="BE881" i="4"/>
  <c r="BM881" i="4" s="1"/>
  <c r="BD881" i="4"/>
  <c r="BL881" i="4" s="1"/>
  <c r="BC881" i="4"/>
  <c r="BH880" i="4"/>
  <c r="BP880" i="4" s="1"/>
  <c r="BG880" i="4"/>
  <c r="BO880" i="4" s="1"/>
  <c r="BE880" i="4"/>
  <c r="BM880" i="4" s="1"/>
  <c r="BD880" i="4"/>
  <c r="BL880" i="4" s="1"/>
  <c r="BC880" i="4"/>
  <c r="BK880" i="4" s="1"/>
  <c r="BF880" i="4"/>
  <c r="BN880" i="4" s="1"/>
  <c r="BA880" i="4"/>
  <c r="BH879" i="4"/>
  <c r="BP879" i="4" s="1"/>
  <c r="BG879" i="4"/>
  <c r="BF879" i="4"/>
  <c r="BE879" i="4"/>
  <c r="BM879" i="4" s="1"/>
  <c r="BD879" i="4"/>
  <c r="BL879" i="4" s="1"/>
  <c r="BC879" i="4"/>
  <c r="BK879" i="4" s="1"/>
  <c r="BA879" i="4"/>
  <c r="BH878" i="4"/>
  <c r="BP878" i="4" s="1"/>
  <c r="BG878" i="4"/>
  <c r="BE878" i="4"/>
  <c r="BM878" i="4" s="1"/>
  <c r="BD878" i="4"/>
  <c r="BL878" i="4" s="1"/>
  <c r="BC878" i="4"/>
  <c r="BK878" i="4" s="1"/>
  <c r="BH877" i="4"/>
  <c r="BP877" i="4" s="1"/>
  <c r="BG877" i="4"/>
  <c r="BO877" i="4" s="1"/>
  <c r="BE877" i="4"/>
  <c r="BM877" i="4" s="1"/>
  <c r="BD877" i="4"/>
  <c r="BL877" i="4" s="1"/>
  <c r="BC877" i="4"/>
  <c r="BK877" i="4" s="1"/>
  <c r="BF877" i="4"/>
  <c r="BH876" i="4"/>
  <c r="BP876" i="4" s="1"/>
  <c r="BG876" i="4"/>
  <c r="BO876" i="4" s="1"/>
  <c r="BE876" i="4"/>
  <c r="BM876" i="4" s="1"/>
  <c r="BD876" i="4"/>
  <c r="BL876" i="4" s="1"/>
  <c r="BC876" i="4"/>
  <c r="BK876" i="4" s="1"/>
  <c r="BH875" i="4"/>
  <c r="BP875" i="4" s="1"/>
  <c r="BG875" i="4"/>
  <c r="BF875" i="4"/>
  <c r="BE875" i="4"/>
  <c r="BM875" i="4" s="1"/>
  <c r="BD875" i="4"/>
  <c r="BL875" i="4" s="1"/>
  <c r="BC875" i="4"/>
  <c r="BK875" i="4" s="1"/>
  <c r="BA875" i="4"/>
  <c r="BH874" i="4"/>
  <c r="BP874" i="4" s="1"/>
  <c r="BG874" i="4"/>
  <c r="BE874" i="4"/>
  <c r="BM874" i="4" s="1"/>
  <c r="BD874" i="4"/>
  <c r="BL874" i="4" s="1"/>
  <c r="BC874" i="4"/>
  <c r="BK874" i="4" s="1"/>
  <c r="BH873" i="4"/>
  <c r="BP873" i="4" s="1"/>
  <c r="BG873" i="4"/>
  <c r="BO873" i="4" s="1"/>
  <c r="BE873" i="4"/>
  <c r="BM873" i="4" s="1"/>
  <c r="BD873" i="4"/>
  <c r="BL873" i="4" s="1"/>
  <c r="BC873" i="4"/>
  <c r="BK873" i="4" s="1"/>
  <c r="BF873" i="4"/>
  <c r="BH872" i="4"/>
  <c r="BP872" i="4" s="1"/>
  <c r="BG872" i="4"/>
  <c r="BO872" i="4" s="1"/>
  <c r="BE872" i="4"/>
  <c r="BM872" i="4" s="1"/>
  <c r="BD872" i="4"/>
  <c r="BL872" i="4" s="1"/>
  <c r="BC872" i="4"/>
  <c r="BK872" i="4" s="1"/>
  <c r="BH871" i="4"/>
  <c r="BP871" i="4" s="1"/>
  <c r="BG871" i="4"/>
  <c r="BE871" i="4"/>
  <c r="BM871" i="4" s="1"/>
  <c r="BD871" i="4"/>
  <c r="BL871" i="4" s="1"/>
  <c r="BC871" i="4"/>
  <c r="BH870" i="4"/>
  <c r="BP870" i="4" s="1"/>
  <c r="BF870" i="4"/>
  <c r="BN870" i="4" s="1"/>
  <c r="BE870" i="4"/>
  <c r="BM870" i="4" s="1"/>
  <c r="BD870" i="4"/>
  <c r="BL870" i="4" s="1"/>
  <c r="BC870" i="4"/>
  <c r="BK870" i="4" s="1"/>
  <c r="BH869" i="4"/>
  <c r="BP869" i="4" s="1"/>
  <c r="BF869" i="4"/>
  <c r="BN869" i="4" s="1"/>
  <c r="BE869" i="4"/>
  <c r="BM869" i="4" s="1"/>
  <c r="BD869" i="4"/>
  <c r="BL869" i="4" s="1"/>
  <c r="BC869" i="4"/>
  <c r="BK869" i="4" s="1"/>
  <c r="BH868" i="4"/>
  <c r="BP868" i="4" s="1"/>
  <c r="BF868" i="4"/>
  <c r="BN868" i="4" s="1"/>
  <c r="BE868" i="4"/>
  <c r="BM868" i="4" s="1"/>
  <c r="BD868" i="4"/>
  <c r="BL868" i="4" s="1"/>
  <c r="BC868" i="4"/>
  <c r="BK868" i="4" s="1"/>
  <c r="BH867" i="4"/>
  <c r="BP867" i="4" s="1"/>
  <c r="BF867" i="4"/>
  <c r="BN867" i="4" s="1"/>
  <c r="BE867" i="4"/>
  <c r="BM867" i="4" s="1"/>
  <c r="BD867" i="4"/>
  <c r="BL867" i="4" s="1"/>
  <c r="BC867" i="4"/>
  <c r="BK867" i="4" s="1"/>
  <c r="BH866" i="4"/>
  <c r="BP866" i="4" s="1"/>
  <c r="BG866" i="4"/>
  <c r="BE866" i="4"/>
  <c r="BM866" i="4" s="1"/>
  <c r="BD866" i="4"/>
  <c r="BL866" i="4" s="1"/>
  <c r="BC866" i="4"/>
  <c r="BK866" i="4" s="1"/>
  <c r="BH865" i="4"/>
  <c r="BP865" i="4" s="1"/>
  <c r="BG865" i="4"/>
  <c r="BO865" i="4" s="1"/>
  <c r="BE865" i="4"/>
  <c r="BM865" i="4" s="1"/>
  <c r="BD865" i="4"/>
  <c r="BL865" i="4" s="1"/>
  <c r="BC865" i="4"/>
  <c r="BK865" i="4" s="1"/>
  <c r="BH864" i="4"/>
  <c r="BP864" i="4" s="1"/>
  <c r="BF864" i="4"/>
  <c r="BN864" i="4" s="1"/>
  <c r="BE864" i="4"/>
  <c r="BM864" i="4" s="1"/>
  <c r="BD864" i="4"/>
  <c r="BL864" i="4" s="1"/>
  <c r="BC864" i="4"/>
  <c r="BK864" i="4" s="1"/>
  <c r="BH863" i="4"/>
  <c r="BP863" i="4" s="1"/>
  <c r="BG863" i="4"/>
  <c r="BO863" i="4" s="1"/>
  <c r="BF863" i="4"/>
  <c r="BN863" i="4" s="1"/>
  <c r="BE863" i="4"/>
  <c r="BM863" i="4" s="1"/>
  <c r="BC863" i="4"/>
  <c r="BK863" i="4" s="1"/>
  <c r="BH862" i="4"/>
  <c r="BP862" i="4" s="1"/>
  <c r="BF862" i="4"/>
  <c r="BN862" i="4" s="1"/>
  <c r="BE862" i="4"/>
  <c r="BM862" i="4" s="1"/>
  <c r="BD862" i="4"/>
  <c r="BL862" i="4" s="1"/>
  <c r="BC862" i="4"/>
  <c r="BK862" i="4" s="1"/>
  <c r="BH861" i="4"/>
  <c r="BP861" i="4" s="1"/>
  <c r="BF861" i="4"/>
  <c r="BN861" i="4" s="1"/>
  <c r="BE861" i="4"/>
  <c r="BM861" i="4" s="1"/>
  <c r="BD861" i="4"/>
  <c r="BL861" i="4" s="1"/>
  <c r="BC861" i="4"/>
  <c r="BK861" i="4" s="1"/>
  <c r="BH860" i="4"/>
  <c r="BP860" i="4" s="1"/>
  <c r="BG860" i="4"/>
  <c r="BE860" i="4"/>
  <c r="BM860" i="4" s="1"/>
  <c r="BD860" i="4"/>
  <c r="BL860" i="4" s="1"/>
  <c r="BC860" i="4"/>
  <c r="BK860" i="4" s="1"/>
  <c r="BH859" i="4"/>
  <c r="BP859" i="4" s="1"/>
  <c r="BG859" i="4"/>
  <c r="BF859" i="4"/>
  <c r="BE859" i="4"/>
  <c r="BD859" i="4"/>
  <c r="BL859" i="4" s="1"/>
  <c r="BC859" i="4"/>
  <c r="BK859" i="4" s="1"/>
  <c r="BA859" i="4"/>
  <c r="BM859" i="4"/>
  <c r="BH858" i="4"/>
  <c r="BP858" i="4" s="1"/>
  <c r="BG858" i="4"/>
  <c r="BE858" i="4"/>
  <c r="BM858" i="4" s="1"/>
  <c r="BD858" i="4"/>
  <c r="BL858" i="4" s="1"/>
  <c r="BC858" i="4"/>
  <c r="BK858" i="4" s="1"/>
  <c r="BH857" i="4"/>
  <c r="BP857" i="4" s="1"/>
  <c r="BG857" i="4"/>
  <c r="BE857" i="4"/>
  <c r="BM857" i="4" s="1"/>
  <c r="BD857" i="4"/>
  <c r="BL857" i="4" s="1"/>
  <c r="BC857" i="4"/>
  <c r="BK857" i="4" s="1"/>
  <c r="BH856" i="4"/>
  <c r="BP856" i="4" s="1"/>
  <c r="BG856" i="4"/>
  <c r="BO856" i="4" s="1"/>
  <c r="BF856" i="4"/>
  <c r="BN856" i="4" s="1"/>
  <c r="BD856" i="4"/>
  <c r="BL856" i="4" s="1"/>
  <c r="BC856" i="4"/>
  <c r="BK856" i="4" s="1"/>
  <c r="BH855" i="4"/>
  <c r="BP855" i="4" s="1"/>
  <c r="BG855" i="4"/>
  <c r="BO855" i="4" s="1"/>
  <c r="BF855" i="4"/>
  <c r="BE855" i="4"/>
  <c r="BM855" i="4" s="1"/>
  <c r="BD855" i="4"/>
  <c r="BL855" i="4" s="1"/>
  <c r="BC855" i="4"/>
  <c r="BK855" i="4" s="1"/>
  <c r="BA855" i="4"/>
  <c r="BH854" i="4"/>
  <c r="BP854" i="4" s="1"/>
  <c r="BG854" i="4"/>
  <c r="BF854" i="4"/>
  <c r="BN854" i="4" s="1"/>
  <c r="BC854" i="4"/>
  <c r="BK854" i="4" s="1"/>
  <c r="BH853" i="4"/>
  <c r="BP853" i="4" s="1"/>
  <c r="BF853" i="4"/>
  <c r="BN853" i="4" s="1"/>
  <c r="BE853" i="4"/>
  <c r="BM853" i="4" s="1"/>
  <c r="BD853" i="4"/>
  <c r="BL853" i="4" s="1"/>
  <c r="BC853" i="4"/>
  <c r="BK853" i="4" s="1"/>
  <c r="BH852" i="4"/>
  <c r="BP852" i="4" s="1"/>
  <c r="BF852" i="4"/>
  <c r="BN852" i="4" s="1"/>
  <c r="BE852" i="4"/>
  <c r="BM852" i="4" s="1"/>
  <c r="BD852" i="4"/>
  <c r="BL852" i="4" s="1"/>
  <c r="BC852" i="4"/>
  <c r="BK852" i="4" s="1"/>
  <c r="BH851" i="4"/>
  <c r="BP851" i="4" s="1"/>
  <c r="BF851" i="4"/>
  <c r="BN851" i="4" s="1"/>
  <c r="BE851" i="4"/>
  <c r="BM851" i="4" s="1"/>
  <c r="BD851" i="4"/>
  <c r="BL851" i="4" s="1"/>
  <c r="BC851" i="4"/>
  <c r="BK851" i="4" s="1"/>
  <c r="BH850" i="4"/>
  <c r="BG850" i="4"/>
  <c r="BF850" i="4"/>
  <c r="BN850" i="4" s="1"/>
  <c r="BC850" i="4"/>
  <c r="BK850" i="4" s="1"/>
  <c r="BH849" i="4"/>
  <c r="BP849" i="4" s="1"/>
  <c r="BF849" i="4"/>
  <c r="BN849" i="4" s="1"/>
  <c r="BE849" i="4"/>
  <c r="BM849" i="4" s="1"/>
  <c r="BD849" i="4"/>
  <c r="BL849" i="4" s="1"/>
  <c r="BC849" i="4"/>
  <c r="BK849" i="4" s="1"/>
  <c r="BH848" i="4"/>
  <c r="BP848" i="4" s="1"/>
  <c r="BG848" i="4"/>
  <c r="BO848" i="4" s="1"/>
  <c r="BE848" i="4"/>
  <c r="BM848" i="4" s="1"/>
  <c r="BD848" i="4"/>
  <c r="BL848" i="4" s="1"/>
  <c r="BC848" i="4"/>
  <c r="BK848" i="4" s="1"/>
  <c r="BH847" i="4"/>
  <c r="BP847" i="4" s="1"/>
  <c r="BG847" i="4"/>
  <c r="BO847" i="4" s="1"/>
  <c r="BF847" i="4"/>
  <c r="BE847" i="4"/>
  <c r="BM847" i="4" s="1"/>
  <c r="BD847" i="4"/>
  <c r="BL847" i="4" s="1"/>
  <c r="BC847" i="4"/>
  <c r="BK847" i="4" s="1"/>
  <c r="BA847" i="4"/>
  <c r="BH846" i="4"/>
  <c r="BP846" i="4" s="1"/>
  <c r="BF846" i="4"/>
  <c r="BE846" i="4"/>
  <c r="BM846" i="4" s="1"/>
  <c r="BD846" i="4"/>
  <c r="BL846" i="4" s="1"/>
  <c r="BC846" i="4"/>
  <c r="BK846" i="4" s="1"/>
  <c r="BN846" i="4"/>
  <c r="BH845" i="4"/>
  <c r="BP845" i="4" s="1"/>
  <c r="BF845" i="4"/>
  <c r="BN845" i="4" s="1"/>
  <c r="BE845" i="4"/>
  <c r="BM845" i="4" s="1"/>
  <c r="BD845" i="4"/>
  <c r="BL845" i="4" s="1"/>
  <c r="BC845" i="4"/>
  <c r="BK845" i="4" s="1"/>
  <c r="BH844" i="4"/>
  <c r="BP844" i="4" s="1"/>
  <c r="BG844" i="4"/>
  <c r="BE844" i="4"/>
  <c r="BM844" i="4" s="1"/>
  <c r="BD844" i="4"/>
  <c r="BL844" i="4" s="1"/>
  <c r="BC844" i="4"/>
  <c r="BK844" i="4" s="1"/>
  <c r="BH843" i="4"/>
  <c r="BP843" i="4" s="1"/>
  <c r="BG843" i="4"/>
  <c r="BE843" i="4"/>
  <c r="BM843" i="4" s="1"/>
  <c r="BD843" i="4"/>
  <c r="BL843" i="4" s="1"/>
  <c r="BC843" i="4"/>
  <c r="BK843" i="4" s="1"/>
  <c r="BH842" i="4"/>
  <c r="BP842" i="4" s="1"/>
  <c r="BG842" i="4"/>
  <c r="BE842" i="4"/>
  <c r="BM842" i="4" s="1"/>
  <c r="BD842" i="4"/>
  <c r="BL842" i="4" s="1"/>
  <c r="BC842" i="4"/>
  <c r="BH841" i="4"/>
  <c r="BG841" i="4"/>
  <c r="BF841" i="4"/>
  <c r="BN841" i="4" s="1"/>
  <c r="BE841" i="4"/>
  <c r="BM841" i="4" s="1"/>
  <c r="BC841" i="4"/>
  <c r="BK841" i="4" s="1"/>
  <c r="BH840" i="4"/>
  <c r="BG840" i="4"/>
  <c r="BO840" i="4" s="1"/>
  <c r="BF840" i="4"/>
  <c r="BN840" i="4" s="1"/>
  <c r="BE840" i="4"/>
  <c r="BM840" i="4" s="1"/>
  <c r="BD840" i="4"/>
  <c r="BL840" i="4" s="1"/>
  <c r="BA840" i="4"/>
  <c r="BH839" i="4"/>
  <c r="BP839" i="4" s="1"/>
  <c r="BF839" i="4"/>
  <c r="BN839" i="4" s="1"/>
  <c r="BE839" i="4"/>
  <c r="BM839" i="4" s="1"/>
  <c r="BD839" i="4"/>
  <c r="BL839" i="4" s="1"/>
  <c r="BC839" i="4"/>
  <c r="BK839" i="4" s="1"/>
  <c r="BH838" i="4"/>
  <c r="BP838" i="4" s="1"/>
  <c r="BF838" i="4"/>
  <c r="BN838" i="4" s="1"/>
  <c r="BE838" i="4"/>
  <c r="BM838" i="4" s="1"/>
  <c r="BD838" i="4"/>
  <c r="BL838" i="4" s="1"/>
  <c r="BC838" i="4"/>
  <c r="BM837" i="4"/>
  <c r="BH837" i="4"/>
  <c r="BP837" i="4" s="1"/>
  <c r="BG837" i="4"/>
  <c r="BD837" i="4"/>
  <c r="BL837" i="4" s="1"/>
  <c r="BC837" i="4"/>
  <c r="BK837" i="4" s="1"/>
  <c r="BH834" i="4"/>
  <c r="BP834" i="4" s="1"/>
  <c r="BF834" i="4"/>
  <c r="BN834" i="4" s="1"/>
  <c r="BE834" i="4"/>
  <c r="BM834" i="4" s="1"/>
  <c r="BD834" i="4"/>
  <c r="BL834" i="4" s="1"/>
  <c r="BC834" i="4"/>
  <c r="BK834" i="4" s="1"/>
  <c r="BM833" i="4"/>
  <c r="BH833" i="4"/>
  <c r="BP833" i="4" s="1"/>
  <c r="BG833" i="4"/>
  <c r="BD833" i="4"/>
  <c r="BC833" i="4"/>
  <c r="BK833" i="4" s="1"/>
  <c r="BM832" i="4"/>
  <c r="BH832" i="4"/>
  <c r="BP832" i="4" s="1"/>
  <c r="BF832" i="4"/>
  <c r="BN832" i="4" s="1"/>
  <c r="BD832" i="4"/>
  <c r="BC832" i="4"/>
  <c r="BH831" i="4"/>
  <c r="BG831" i="4"/>
  <c r="BO831" i="4" s="1"/>
  <c r="BF831" i="4"/>
  <c r="BN831" i="4" s="1"/>
  <c r="BE831" i="4"/>
  <c r="BM831" i="4" s="1"/>
  <c r="BC831" i="4"/>
  <c r="BK831" i="4" s="1"/>
  <c r="BM830" i="4"/>
  <c r="BH830" i="4"/>
  <c r="BP830" i="4" s="1"/>
  <c r="BF830" i="4"/>
  <c r="BD830" i="4"/>
  <c r="BL830" i="4" s="1"/>
  <c r="BC830" i="4"/>
  <c r="BK830" i="4" s="1"/>
  <c r="BM829" i="4"/>
  <c r="BH829" i="4"/>
  <c r="BG829" i="4"/>
  <c r="BO829" i="4" s="1"/>
  <c r="BD829" i="4"/>
  <c r="BC829" i="4"/>
  <c r="BK829" i="4" s="1"/>
  <c r="BH828" i="4"/>
  <c r="BP828" i="4" s="1"/>
  <c r="BG828" i="4"/>
  <c r="BE828" i="4"/>
  <c r="BM828" i="4" s="1"/>
  <c r="BD828" i="4"/>
  <c r="BL828" i="4" s="1"/>
  <c r="BC828" i="4"/>
  <c r="BK828" i="4" s="1"/>
  <c r="BH827" i="4"/>
  <c r="BP827" i="4" s="1"/>
  <c r="BF827" i="4"/>
  <c r="BN827" i="4" s="1"/>
  <c r="BE827" i="4"/>
  <c r="BM827" i="4" s="1"/>
  <c r="BD827" i="4"/>
  <c r="BL827" i="4" s="1"/>
  <c r="BC827" i="4"/>
  <c r="BK827" i="4" s="1"/>
  <c r="BH826" i="4"/>
  <c r="BP826" i="4" s="1"/>
  <c r="BG826" i="4"/>
  <c r="BO826" i="4" s="1"/>
  <c r="BF826" i="4"/>
  <c r="BC826" i="4"/>
  <c r="BK826" i="4" s="1"/>
  <c r="BH825" i="4"/>
  <c r="BP825" i="4" s="1"/>
  <c r="BG825" i="4"/>
  <c r="BF825" i="4"/>
  <c r="BN825" i="4" s="1"/>
  <c r="BD825" i="4"/>
  <c r="BL825" i="4" s="1"/>
  <c r="BC825" i="4"/>
  <c r="BK825" i="4" s="1"/>
  <c r="BH824" i="4"/>
  <c r="BP824" i="4" s="1"/>
  <c r="BF824" i="4"/>
  <c r="BN824" i="4" s="1"/>
  <c r="BE824" i="4"/>
  <c r="BM824" i="4" s="1"/>
  <c r="BD824" i="4"/>
  <c r="BL824" i="4" s="1"/>
  <c r="BC824" i="4"/>
  <c r="BH823" i="4"/>
  <c r="BP823" i="4" s="1"/>
  <c r="BF823" i="4"/>
  <c r="BN823" i="4" s="1"/>
  <c r="BE823" i="4"/>
  <c r="BM823" i="4" s="1"/>
  <c r="BD823" i="4"/>
  <c r="BL823" i="4" s="1"/>
  <c r="BC823" i="4"/>
  <c r="BH822" i="4"/>
  <c r="BP822" i="4" s="1"/>
  <c r="BF822" i="4"/>
  <c r="BN822" i="4" s="1"/>
  <c r="BE822" i="4"/>
  <c r="BM822" i="4" s="1"/>
  <c r="BD822" i="4"/>
  <c r="BL822" i="4" s="1"/>
  <c r="BC822" i="4"/>
  <c r="BK822" i="4" s="1"/>
  <c r="BH821" i="4"/>
  <c r="BP821" i="4" s="1"/>
  <c r="BG821" i="4"/>
  <c r="BE821" i="4"/>
  <c r="BM821" i="4" s="1"/>
  <c r="BD821" i="4"/>
  <c r="BL821" i="4" s="1"/>
  <c r="BC821" i="4"/>
  <c r="BK821" i="4" s="1"/>
  <c r="BH820" i="4"/>
  <c r="BG820" i="4"/>
  <c r="BE820" i="4"/>
  <c r="BM820" i="4" s="1"/>
  <c r="BD820" i="4"/>
  <c r="BL820" i="4" s="1"/>
  <c r="BC820" i="4"/>
  <c r="BH819" i="4"/>
  <c r="BP819" i="4" s="1"/>
  <c r="BG819" i="4"/>
  <c r="BE819" i="4"/>
  <c r="BM819" i="4" s="1"/>
  <c r="BD819" i="4"/>
  <c r="BL819" i="4" s="1"/>
  <c r="BC819" i="4"/>
  <c r="BH818" i="4"/>
  <c r="BP818" i="4" s="1"/>
  <c r="BG818" i="4"/>
  <c r="BF818" i="4"/>
  <c r="BN818" i="4" s="1"/>
  <c r="BE818" i="4"/>
  <c r="BM818" i="4" s="1"/>
  <c r="BD818" i="4"/>
  <c r="BL818" i="4" s="1"/>
  <c r="BC818" i="4"/>
  <c r="BK818" i="4" s="1"/>
  <c r="BH817" i="4"/>
  <c r="BG817" i="4"/>
  <c r="BE817" i="4"/>
  <c r="BM817" i="4" s="1"/>
  <c r="BD817" i="4"/>
  <c r="BL817" i="4" s="1"/>
  <c r="BC817" i="4"/>
  <c r="BK817" i="4" s="1"/>
  <c r="BH816" i="4"/>
  <c r="BP816" i="4" s="1"/>
  <c r="BG816" i="4"/>
  <c r="BO816" i="4" s="1"/>
  <c r="BE816" i="4"/>
  <c r="BD816" i="4"/>
  <c r="BL816" i="4" s="1"/>
  <c r="BC816" i="4"/>
  <c r="BK816" i="4" s="1"/>
  <c r="BH815" i="4"/>
  <c r="BP815" i="4" s="1"/>
  <c r="BG815" i="4"/>
  <c r="BE815" i="4"/>
  <c r="BM815" i="4" s="1"/>
  <c r="BD815" i="4"/>
  <c r="BL815" i="4" s="1"/>
  <c r="BC815" i="4"/>
  <c r="BK815" i="4" s="1"/>
  <c r="BH814" i="4"/>
  <c r="BP814" i="4" s="1"/>
  <c r="BF814" i="4"/>
  <c r="BE814" i="4"/>
  <c r="BM814" i="4" s="1"/>
  <c r="BD814" i="4"/>
  <c r="BL814" i="4" s="1"/>
  <c r="BC814" i="4"/>
  <c r="BK814" i="4" s="1"/>
  <c r="BH813" i="4"/>
  <c r="BP813" i="4" s="1"/>
  <c r="BG813" i="4"/>
  <c r="BE813" i="4"/>
  <c r="BM813" i="4" s="1"/>
  <c r="BD813" i="4"/>
  <c r="BL813" i="4" s="1"/>
  <c r="BC813" i="4"/>
  <c r="BK813" i="4" s="1"/>
  <c r="BH812" i="4"/>
  <c r="BP812" i="4" s="1"/>
  <c r="BG812" i="4"/>
  <c r="BF812" i="4"/>
  <c r="BE812" i="4"/>
  <c r="BM812" i="4" s="1"/>
  <c r="BD812" i="4"/>
  <c r="BL812" i="4" s="1"/>
  <c r="BA812" i="4"/>
  <c r="BN812" i="4"/>
  <c r="BH811" i="4"/>
  <c r="BG811" i="4"/>
  <c r="BF811" i="4"/>
  <c r="BN811" i="4" s="1"/>
  <c r="BE811" i="4"/>
  <c r="BM811" i="4" s="1"/>
  <c r="BD811" i="4"/>
  <c r="BL811" i="4" s="1"/>
  <c r="BO811" i="4"/>
  <c r="BH810" i="4"/>
  <c r="BG810" i="4"/>
  <c r="BO810" i="4" s="1"/>
  <c r="BF810" i="4"/>
  <c r="BN810" i="4" s="1"/>
  <c r="BE810" i="4"/>
  <c r="BM810" i="4" s="1"/>
  <c r="BD810" i="4"/>
  <c r="BL810" i="4" s="1"/>
  <c r="BH809" i="4"/>
  <c r="BP809" i="4" s="1"/>
  <c r="BG809" i="4"/>
  <c r="BF809" i="4"/>
  <c r="BN809" i="4" s="1"/>
  <c r="BE809" i="4"/>
  <c r="BM809" i="4" s="1"/>
  <c r="BD809" i="4"/>
  <c r="BL809" i="4" s="1"/>
  <c r="BH808" i="4"/>
  <c r="BP808" i="4" s="1"/>
  <c r="BG808" i="4"/>
  <c r="BF808" i="4"/>
  <c r="BE808" i="4"/>
  <c r="BD808" i="4"/>
  <c r="BL808" i="4" s="1"/>
  <c r="BA808" i="4"/>
  <c r="BN808" i="4"/>
  <c r="BM808" i="4"/>
  <c r="BH807" i="4"/>
  <c r="BG807" i="4"/>
  <c r="BO807" i="4" s="1"/>
  <c r="BF807" i="4"/>
  <c r="BN807" i="4" s="1"/>
  <c r="BE807" i="4"/>
  <c r="BM807" i="4" s="1"/>
  <c r="BD807" i="4"/>
  <c r="BL807" i="4" s="1"/>
  <c r="BH806" i="4"/>
  <c r="BP806" i="4" s="1"/>
  <c r="BG806" i="4"/>
  <c r="BO806" i="4" s="1"/>
  <c r="BF806" i="4"/>
  <c r="BN806" i="4" s="1"/>
  <c r="BE806" i="4"/>
  <c r="BM806" i="4" s="1"/>
  <c r="BD806" i="4"/>
  <c r="BL806" i="4" s="1"/>
  <c r="BH805" i="4"/>
  <c r="BP805" i="4" s="1"/>
  <c r="BG805" i="4"/>
  <c r="BF805" i="4"/>
  <c r="BN805" i="4" s="1"/>
  <c r="BE805" i="4"/>
  <c r="BM805" i="4" s="1"/>
  <c r="BD805" i="4"/>
  <c r="BL805" i="4" s="1"/>
  <c r="BC805" i="4"/>
  <c r="BH804" i="4"/>
  <c r="BG804" i="4"/>
  <c r="BF804" i="4"/>
  <c r="BN804" i="4" s="1"/>
  <c r="BE804" i="4"/>
  <c r="BM804" i="4" s="1"/>
  <c r="BD804" i="4"/>
  <c r="BL804" i="4" s="1"/>
  <c r="BA804" i="4"/>
  <c r="BH803" i="4"/>
  <c r="BG803" i="4"/>
  <c r="BO803" i="4" s="1"/>
  <c r="BF803" i="4"/>
  <c r="BN803" i="4" s="1"/>
  <c r="BE803" i="4"/>
  <c r="BM803" i="4" s="1"/>
  <c r="BD803" i="4"/>
  <c r="BL803" i="4" s="1"/>
  <c r="BH802" i="4"/>
  <c r="BP802" i="4" s="1"/>
  <c r="BG802" i="4"/>
  <c r="BF802" i="4"/>
  <c r="BN802" i="4" s="1"/>
  <c r="BE802" i="4"/>
  <c r="BM802" i="4" s="1"/>
  <c r="BD802" i="4"/>
  <c r="BL802" i="4" s="1"/>
  <c r="BH801" i="4"/>
  <c r="BP801" i="4" s="1"/>
  <c r="BG801" i="4"/>
  <c r="BF801" i="4"/>
  <c r="BN801" i="4" s="1"/>
  <c r="BE801" i="4"/>
  <c r="BM801" i="4" s="1"/>
  <c r="BD801" i="4"/>
  <c r="BL801" i="4" s="1"/>
  <c r="BA801" i="4"/>
  <c r="BC801" i="4"/>
  <c r="BH800" i="4"/>
  <c r="BG800" i="4"/>
  <c r="BF800" i="4"/>
  <c r="BN800" i="4" s="1"/>
  <c r="BE800" i="4"/>
  <c r="BM800" i="4" s="1"/>
  <c r="BD800" i="4"/>
  <c r="BL800" i="4" s="1"/>
  <c r="BA800" i="4"/>
  <c r="BH799" i="4"/>
  <c r="BG799" i="4"/>
  <c r="BO799" i="4" s="1"/>
  <c r="BF799" i="4"/>
  <c r="BN799" i="4" s="1"/>
  <c r="BE799" i="4"/>
  <c r="BM799" i="4" s="1"/>
  <c r="BD799" i="4"/>
  <c r="BL799" i="4" s="1"/>
  <c r="BH798" i="4"/>
  <c r="BP798" i="4" s="1"/>
  <c r="BG798" i="4"/>
  <c r="BF798" i="4"/>
  <c r="BN798" i="4" s="1"/>
  <c r="BE798" i="4"/>
  <c r="BM798" i="4" s="1"/>
  <c r="BD798" i="4"/>
  <c r="BL798" i="4" s="1"/>
  <c r="BH797" i="4"/>
  <c r="BP797" i="4" s="1"/>
  <c r="BG797" i="4"/>
  <c r="BF797" i="4"/>
  <c r="BN797" i="4" s="1"/>
  <c r="BE797" i="4"/>
  <c r="BM797" i="4" s="1"/>
  <c r="BD797" i="4"/>
  <c r="BL797" i="4" s="1"/>
  <c r="BA797" i="4"/>
  <c r="BC797" i="4"/>
  <c r="BK797" i="4" s="1"/>
  <c r="BH796" i="4"/>
  <c r="BP796" i="4" s="1"/>
  <c r="BG796" i="4"/>
  <c r="BF796" i="4"/>
  <c r="BE796" i="4"/>
  <c r="BM796" i="4" s="1"/>
  <c r="BD796" i="4"/>
  <c r="BL796" i="4" s="1"/>
  <c r="BA796" i="4"/>
  <c r="BN796" i="4"/>
  <c r="BH795" i="4"/>
  <c r="BG795" i="4"/>
  <c r="BO795" i="4" s="1"/>
  <c r="BF795" i="4"/>
  <c r="BN795" i="4" s="1"/>
  <c r="BE795" i="4"/>
  <c r="BM795" i="4" s="1"/>
  <c r="BD795" i="4"/>
  <c r="BL795" i="4" s="1"/>
  <c r="BH794" i="4"/>
  <c r="BP794" i="4" s="1"/>
  <c r="BG794" i="4"/>
  <c r="BO794" i="4" s="1"/>
  <c r="BF794" i="4"/>
  <c r="BN794" i="4" s="1"/>
  <c r="BE794" i="4"/>
  <c r="BM794" i="4" s="1"/>
  <c r="BD794" i="4"/>
  <c r="BL794" i="4" s="1"/>
  <c r="BH793" i="4"/>
  <c r="BP793" i="4" s="1"/>
  <c r="BG793" i="4"/>
  <c r="BF793" i="4"/>
  <c r="BN793" i="4" s="1"/>
  <c r="BE793" i="4"/>
  <c r="BM793" i="4" s="1"/>
  <c r="BD793" i="4"/>
  <c r="BL793" i="4" s="1"/>
  <c r="BC793" i="4"/>
  <c r="BK793" i="4" s="1"/>
  <c r="BH792" i="4"/>
  <c r="BP792" i="4" s="1"/>
  <c r="BG792" i="4"/>
  <c r="BF792" i="4"/>
  <c r="BN792" i="4" s="1"/>
  <c r="BE792" i="4"/>
  <c r="BD792" i="4"/>
  <c r="BL792" i="4" s="1"/>
  <c r="BC792" i="4"/>
  <c r="BA792" i="4"/>
  <c r="BM792" i="4"/>
  <c r="BH791" i="4"/>
  <c r="BP791" i="4" s="1"/>
  <c r="BG791" i="4"/>
  <c r="BO791" i="4" s="1"/>
  <c r="BF791" i="4"/>
  <c r="BN791" i="4" s="1"/>
  <c r="BE791" i="4"/>
  <c r="BM791" i="4" s="1"/>
  <c r="BD791" i="4"/>
  <c r="BL791" i="4" s="1"/>
  <c r="BN790" i="4"/>
  <c r="BM790" i="4"/>
  <c r="BL790" i="4"/>
  <c r="BH790" i="4"/>
  <c r="BP790" i="4" s="1"/>
  <c r="BG790" i="4"/>
  <c r="BH789" i="4"/>
  <c r="BG789" i="4"/>
  <c r="BO789" i="4" s="1"/>
  <c r="BF789" i="4"/>
  <c r="BN789" i="4" s="1"/>
  <c r="BE789" i="4"/>
  <c r="BM789" i="4" s="1"/>
  <c r="BD789" i="4"/>
  <c r="BL789" i="4" s="1"/>
  <c r="BH788" i="4"/>
  <c r="BP788" i="4" s="1"/>
  <c r="BG788" i="4"/>
  <c r="BF788" i="4"/>
  <c r="BN788" i="4" s="1"/>
  <c r="BE788" i="4"/>
  <c r="BM788" i="4" s="1"/>
  <c r="BD788" i="4"/>
  <c r="BL788" i="4" s="1"/>
  <c r="BH787" i="4"/>
  <c r="BP787" i="4" s="1"/>
  <c r="BG787" i="4"/>
  <c r="BF787" i="4"/>
  <c r="BN787" i="4" s="1"/>
  <c r="BE787" i="4"/>
  <c r="BM787" i="4" s="1"/>
  <c r="BD787" i="4"/>
  <c r="BL787" i="4" s="1"/>
  <c r="BH786" i="4"/>
  <c r="BP786" i="4" s="1"/>
  <c r="BG786" i="4"/>
  <c r="BF786" i="4"/>
  <c r="BN786" i="4" s="1"/>
  <c r="BE786" i="4"/>
  <c r="BM786" i="4" s="1"/>
  <c r="BD786" i="4"/>
  <c r="BL786" i="4" s="1"/>
  <c r="BC786" i="4"/>
  <c r="BA786" i="4"/>
  <c r="BH785" i="4"/>
  <c r="BP785" i="4" s="1"/>
  <c r="BG785" i="4"/>
  <c r="BF785" i="4"/>
  <c r="BN785" i="4" s="1"/>
  <c r="BE785" i="4"/>
  <c r="BM785" i="4" s="1"/>
  <c r="BD785" i="4"/>
  <c r="BL785" i="4" s="1"/>
  <c r="BH784" i="4"/>
  <c r="BG784" i="4"/>
  <c r="BO784" i="4" s="1"/>
  <c r="BF784" i="4"/>
  <c r="BN784" i="4" s="1"/>
  <c r="BE784" i="4"/>
  <c r="BM784" i="4" s="1"/>
  <c r="BD784" i="4"/>
  <c r="BL784" i="4" s="1"/>
  <c r="BH783" i="4"/>
  <c r="BP783" i="4" s="1"/>
  <c r="BF783" i="4"/>
  <c r="BN783" i="4" s="1"/>
  <c r="BE783" i="4"/>
  <c r="BM783" i="4" s="1"/>
  <c r="BD783" i="4"/>
  <c r="BL783" i="4" s="1"/>
  <c r="BC783" i="4"/>
  <c r="BK783" i="4" s="1"/>
  <c r="BH782" i="4"/>
  <c r="BP782" i="4" s="1"/>
  <c r="BF782" i="4"/>
  <c r="BN782" i="4" s="1"/>
  <c r="BE782" i="4"/>
  <c r="BM782" i="4" s="1"/>
  <c r="BD782" i="4"/>
  <c r="BL782" i="4" s="1"/>
  <c r="BC782" i="4"/>
  <c r="BK782" i="4" s="1"/>
  <c r="BH781" i="4"/>
  <c r="BP781" i="4" s="1"/>
  <c r="BF781" i="4"/>
  <c r="BN781" i="4" s="1"/>
  <c r="BE781" i="4"/>
  <c r="BM781" i="4" s="1"/>
  <c r="BD781" i="4"/>
  <c r="BL781" i="4" s="1"/>
  <c r="BC781" i="4"/>
  <c r="BK781" i="4" s="1"/>
  <c r="BH780" i="4"/>
  <c r="BP780" i="4" s="1"/>
  <c r="BF780" i="4"/>
  <c r="BN780" i="4" s="1"/>
  <c r="BE780" i="4"/>
  <c r="BM780" i="4" s="1"/>
  <c r="BD780" i="4"/>
  <c r="BL780" i="4" s="1"/>
  <c r="BC780" i="4"/>
  <c r="BH779" i="4"/>
  <c r="BP779" i="4" s="1"/>
  <c r="BF779" i="4"/>
  <c r="BN779" i="4" s="1"/>
  <c r="BE779" i="4"/>
  <c r="BM779" i="4" s="1"/>
  <c r="BD779" i="4"/>
  <c r="BL779" i="4" s="1"/>
  <c r="BC779" i="4"/>
  <c r="BH778" i="4"/>
  <c r="BP778" i="4" s="1"/>
  <c r="BF778" i="4"/>
  <c r="BN778" i="4" s="1"/>
  <c r="BE778" i="4"/>
  <c r="BM778" i="4" s="1"/>
  <c r="BD778" i="4"/>
  <c r="BL778" i="4" s="1"/>
  <c r="BC778" i="4"/>
  <c r="BK778" i="4" s="1"/>
  <c r="BH777" i="4"/>
  <c r="BP777" i="4" s="1"/>
  <c r="BF777" i="4"/>
  <c r="BN777" i="4" s="1"/>
  <c r="BE777" i="4"/>
  <c r="BM777" i="4" s="1"/>
  <c r="BD777" i="4"/>
  <c r="BL777" i="4" s="1"/>
  <c r="BC777" i="4"/>
  <c r="BK777" i="4" s="1"/>
  <c r="BH776" i="4"/>
  <c r="BG776" i="4"/>
  <c r="BE776" i="4"/>
  <c r="BM776" i="4" s="1"/>
  <c r="BD776" i="4"/>
  <c r="BL776" i="4" s="1"/>
  <c r="BC776" i="4"/>
  <c r="BH775" i="4"/>
  <c r="BP775" i="4" s="1"/>
  <c r="BG775" i="4"/>
  <c r="BE775" i="4"/>
  <c r="BM775" i="4" s="1"/>
  <c r="BD775" i="4"/>
  <c r="BL775" i="4" s="1"/>
  <c r="BC775" i="4"/>
  <c r="BH774" i="4"/>
  <c r="BP774" i="4" s="1"/>
  <c r="BG774" i="4"/>
  <c r="BE774" i="4"/>
  <c r="BM774" i="4" s="1"/>
  <c r="BD774" i="4"/>
  <c r="BL774" i="4" s="1"/>
  <c r="BC774" i="4"/>
  <c r="BK774" i="4" s="1"/>
  <c r="BH773" i="4"/>
  <c r="BG773" i="4"/>
  <c r="BE773" i="4"/>
  <c r="BM773" i="4" s="1"/>
  <c r="BD773" i="4"/>
  <c r="BL773" i="4" s="1"/>
  <c r="BC773" i="4"/>
  <c r="BH772" i="4"/>
  <c r="BP772" i="4" s="1"/>
  <c r="BG772" i="4"/>
  <c r="BE772" i="4"/>
  <c r="BM772" i="4" s="1"/>
  <c r="BD772" i="4"/>
  <c r="BL772" i="4" s="1"/>
  <c r="BC772" i="4"/>
  <c r="BH771" i="4"/>
  <c r="BP771" i="4" s="1"/>
  <c r="BG771" i="4"/>
  <c r="BO771" i="4" s="1"/>
  <c r="BE771" i="4"/>
  <c r="BM771" i="4" s="1"/>
  <c r="BD771" i="4"/>
  <c r="BL771" i="4" s="1"/>
  <c r="BC771" i="4"/>
  <c r="BK771" i="4" s="1"/>
  <c r="BF771" i="4"/>
  <c r="BN771" i="4" s="1"/>
  <c r="BA771" i="4"/>
  <c r="BH770" i="4"/>
  <c r="BP770" i="4" s="1"/>
  <c r="BG770" i="4"/>
  <c r="BE770" i="4"/>
  <c r="BM770" i="4" s="1"/>
  <c r="BD770" i="4"/>
  <c r="BL770" i="4" s="1"/>
  <c r="BC770" i="4"/>
  <c r="BK770" i="4" s="1"/>
  <c r="BH769" i="4"/>
  <c r="BP769" i="4" s="1"/>
  <c r="BG769" i="4"/>
  <c r="BO769" i="4" s="1"/>
  <c r="BE769" i="4"/>
  <c r="BM769" i="4" s="1"/>
  <c r="BD769" i="4"/>
  <c r="BL769" i="4" s="1"/>
  <c r="BC769" i="4"/>
  <c r="BH768" i="4"/>
  <c r="BP768" i="4" s="1"/>
  <c r="BG768" i="4"/>
  <c r="BE768" i="4"/>
  <c r="BM768" i="4" s="1"/>
  <c r="BD768" i="4"/>
  <c r="BL768" i="4" s="1"/>
  <c r="BC768" i="4"/>
  <c r="BK768" i="4" s="1"/>
  <c r="BH767" i="4"/>
  <c r="BP767" i="4" s="1"/>
  <c r="BG767" i="4"/>
  <c r="BF767" i="4"/>
  <c r="BE767" i="4"/>
  <c r="BM767" i="4" s="1"/>
  <c r="BD767" i="4"/>
  <c r="BL767" i="4" s="1"/>
  <c r="BC767" i="4"/>
  <c r="BK767" i="4" s="1"/>
  <c r="BA767" i="4"/>
  <c r="BH766" i="4"/>
  <c r="BG766" i="4"/>
  <c r="BE766" i="4"/>
  <c r="BM766" i="4" s="1"/>
  <c r="BD766" i="4"/>
  <c r="BC766" i="4"/>
  <c r="BK766" i="4" s="1"/>
  <c r="BH765" i="4"/>
  <c r="BP765" i="4" s="1"/>
  <c r="BG765" i="4"/>
  <c r="BO765" i="4" s="1"/>
  <c r="BE765" i="4"/>
  <c r="BD765" i="4"/>
  <c r="BL765" i="4" s="1"/>
  <c r="BC765" i="4"/>
  <c r="BK765" i="4" s="1"/>
  <c r="BH764" i="4"/>
  <c r="BP764" i="4" s="1"/>
  <c r="BG764" i="4"/>
  <c r="BE764" i="4"/>
  <c r="BM764" i="4" s="1"/>
  <c r="BD764" i="4"/>
  <c r="BL764" i="4" s="1"/>
  <c r="BC764" i="4"/>
  <c r="BK764" i="4" s="1"/>
  <c r="BH763" i="4"/>
  <c r="BP763" i="4" s="1"/>
  <c r="BG763" i="4"/>
  <c r="BE763" i="4"/>
  <c r="BM763" i="4" s="1"/>
  <c r="BD763" i="4"/>
  <c r="BL763" i="4" s="1"/>
  <c r="BC763" i="4"/>
  <c r="BH762" i="4"/>
  <c r="BP762" i="4" s="1"/>
  <c r="BG762" i="4"/>
  <c r="BO762" i="4" s="1"/>
  <c r="BE762" i="4"/>
  <c r="BM762" i="4" s="1"/>
  <c r="BD762" i="4"/>
  <c r="BL762" i="4" s="1"/>
  <c r="BC762" i="4"/>
  <c r="BK762" i="4" s="1"/>
  <c r="BH761" i="4"/>
  <c r="BP761" i="4" s="1"/>
  <c r="BG761" i="4"/>
  <c r="BE761" i="4"/>
  <c r="BM761" i="4" s="1"/>
  <c r="BD761" i="4"/>
  <c r="BL761" i="4" s="1"/>
  <c r="BC761" i="4"/>
  <c r="BK761" i="4" s="1"/>
  <c r="BH760" i="4"/>
  <c r="BP760" i="4" s="1"/>
  <c r="BG760" i="4"/>
  <c r="BO760" i="4" s="1"/>
  <c r="BE760" i="4"/>
  <c r="BM760" i="4" s="1"/>
  <c r="BD760" i="4"/>
  <c r="BL760" i="4" s="1"/>
  <c r="BC760" i="4"/>
  <c r="BK760" i="4" s="1"/>
  <c r="BH759" i="4"/>
  <c r="BP759" i="4" s="1"/>
  <c r="BG759" i="4"/>
  <c r="BO759" i="4" s="1"/>
  <c r="BE759" i="4"/>
  <c r="BM759" i="4" s="1"/>
  <c r="BD759" i="4"/>
  <c r="BL759" i="4" s="1"/>
  <c r="BC759" i="4"/>
  <c r="BK759" i="4" s="1"/>
  <c r="BF759" i="4"/>
  <c r="BN759" i="4" s="1"/>
  <c r="BA759" i="4"/>
  <c r="BH758" i="4"/>
  <c r="BP758" i="4" s="1"/>
  <c r="BF758" i="4"/>
  <c r="BE758" i="4"/>
  <c r="BM758" i="4" s="1"/>
  <c r="BD758" i="4"/>
  <c r="BL758" i="4" s="1"/>
  <c r="BC758" i="4"/>
  <c r="BK758" i="4" s="1"/>
  <c r="BN758" i="4"/>
  <c r="BH757" i="4"/>
  <c r="BP757" i="4" s="1"/>
  <c r="BF757" i="4"/>
  <c r="BN757" i="4" s="1"/>
  <c r="BE757" i="4"/>
  <c r="BM757" i="4" s="1"/>
  <c r="BD757" i="4"/>
  <c r="BL757" i="4" s="1"/>
  <c r="BC757" i="4"/>
  <c r="BK757" i="4" s="1"/>
  <c r="BH756" i="4"/>
  <c r="BP756" i="4" s="1"/>
  <c r="BF756" i="4"/>
  <c r="BN756" i="4" s="1"/>
  <c r="BE756" i="4"/>
  <c r="BM756" i="4" s="1"/>
  <c r="BD756" i="4"/>
  <c r="BC756" i="4"/>
  <c r="BK756" i="4" s="1"/>
  <c r="BH755" i="4"/>
  <c r="BP755" i="4" s="1"/>
  <c r="BF755" i="4"/>
  <c r="BN755" i="4" s="1"/>
  <c r="BE755" i="4"/>
  <c r="BM755" i="4" s="1"/>
  <c r="BD755" i="4"/>
  <c r="BL755" i="4" s="1"/>
  <c r="BC755" i="4"/>
  <c r="BK755" i="4" s="1"/>
  <c r="BA755" i="4"/>
  <c r="BH754" i="4"/>
  <c r="BP754" i="4" s="1"/>
  <c r="BG754" i="4"/>
  <c r="BO754" i="4" s="1"/>
  <c r="BE754" i="4"/>
  <c r="BM754" i="4" s="1"/>
  <c r="BD754" i="4"/>
  <c r="BL754" i="4" s="1"/>
  <c r="BC754" i="4"/>
  <c r="BK754" i="4" s="1"/>
  <c r="BH753" i="4"/>
  <c r="BP753" i="4" s="1"/>
  <c r="BF753" i="4"/>
  <c r="BN753" i="4" s="1"/>
  <c r="BE753" i="4"/>
  <c r="BD753" i="4"/>
  <c r="BL753" i="4" s="1"/>
  <c r="BC753" i="4"/>
  <c r="BK753" i="4" s="1"/>
  <c r="BH752" i="4"/>
  <c r="BP752" i="4" s="1"/>
  <c r="BF752" i="4"/>
  <c r="BN752" i="4" s="1"/>
  <c r="BE752" i="4"/>
  <c r="BM752" i="4" s="1"/>
  <c r="BD752" i="4"/>
  <c r="BL752" i="4" s="1"/>
  <c r="BC752" i="4"/>
  <c r="BK752" i="4" s="1"/>
  <c r="BH751" i="4"/>
  <c r="BP751" i="4" s="1"/>
  <c r="BF751" i="4"/>
  <c r="BN751" i="4" s="1"/>
  <c r="BE751" i="4"/>
  <c r="BM751" i="4" s="1"/>
  <c r="BD751" i="4"/>
  <c r="BL751" i="4" s="1"/>
  <c r="BC751" i="4"/>
  <c r="BK751" i="4" s="1"/>
  <c r="BH750" i="4"/>
  <c r="BP750" i="4" s="1"/>
  <c r="BF750" i="4"/>
  <c r="BN750" i="4" s="1"/>
  <c r="BE750" i="4"/>
  <c r="BM750" i="4" s="1"/>
  <c r="BD750" i="4"/>
  <c r="BC750" i="4"/>
  <c r="BK750" i="4" s="1"/>
  <c r="BH749" i="4"/>
  <c r="BP749" i="4" s="1"/>
  <c r="BF749" i="4"/>
  <c r="BE749" i="4"/>
  <c r="BM749" i="4" s="1"/>
  <c r="BD749" i="4"/>
  <c r="BL749" i="4" s="1"/>
  <c r="BC749" i="4"/>
  <c r="BK749" i="4" s="1"/>
  <c r="BH748" i="4"/>
  <c r="BP748" i="4" s="1"/>
  <c r="BF748" i="4"/>
  <c r="BN748" i="4" s="1"/>
  <c r="BE748" i="4"/>
  <c r="BM748" i="4" s="1"/>
  <c r="BD748" i="4"/>
  <c r="BL748" i="4" s="1"/>
  <c r="BC748" i="4"/>
  <c r="BK748" i="4" s="1"/>
  <c r="BH747" i="4"/>
  <c r="BP747" i="4" s="1"/>
  <c r="BF747" i="4"/>
  <c r="BN747" i="4" s="1"/>
  <c r="BE747" i="4"/>
  <c r="BM747" i="4" s="1"/>
  <c r="BD747" i="4"/>
  <c r="BL747" i="4" s="1"/>
  <c r="BC747" i="4"/>
  <c r="BK747" i="4" s="1"/>
  <c r="BH746" i="4"/>
  <c r="BP746" i="4" s="1"/>
  <c r="BF746" i="4"/>
  <c r="BN746" i="4" s="1"/>
  <c r="BE746" i="4"/>
  <c r="BM746" i="4" s="1"/>
  <c r="BD746" i="4"/>
  <c r="BL746" i="4" s="1"/>
  <c r="BC746" i="4"/>
  <c r="BK746" i="4" s="1"/>
  <c r="BH745" i="4"/>
  <c r="BP745" i="4" s="1"/>
  <c r="BF745" i="4"/>
  <c r="BN745" i="4" s="1"/>
  <c r="BE745" i="4"/>
  <c r="BM745" i="4" s="1"/>
  <c r="BD745" i="4"/>
  <c r="BL745" i="4" s="1"/>
  <c r="BC745" i="4"/>
  <c r="BH744" i="4"/>
  <c r="BP744" i="4" s="1"/>
  <c r="BG744" i="4"/>
  <c r="BE744" i="4"/>
  <c r="BM744" i="4" s="1"/>
  <c r="BD744" i="4"/>
  <c r="BL744" i="4" s="1"/>
  <c r="BC744" i="4"/>
  <c r="BH743" i="4"/>
  <c r="BP743" i="4" s="1"/>
  <c r="BF743" i="4"/>
  <c r="BN743" i="4" s="1"/>
  <c r="BE743" i="4"/>
  <c r="BM743" i="4" s="1"/>
  <c r="BD743" i="4"/>
  <c r="BC743" i="4"/>
  <c r="BK743" i="4" s="1"/>
  <c r="BH742" i="4"/>
  <c r="BP742" i="4" s="1"/>
  <c r="BF742" i="4"/>
  <c r="BN742" i="4" s="1"/>
  <c r="BE742" i="4"/>
  <c r="BM742" i="4" s="1"/>
  <c r="BD742" i="4"/>
  <c r="BL742" i="4" s="1"/>
  <c r="BC742" i="4"/>
  <c r="BK742" i="4" s="1"/>
  <c r="BH741" i="4"/>
  <c r="BP741" i="4" s="1"/>
  <c r="BF741" i="4"/>
  <c r="BN741" i="4" s="1"/>
  <c r="BE741" i="4"/>
  <c r="BM741" i="4" s="1"/>
  <c r="BD741" i="4"/>
  <c r="BL741" i="4" s="1"/>
  <c r="BC741" i="4"/>
  <c r="BK741" i="4" s="1"/>
  <c r="BH740" i="4"/>
  <c r="BP740" i="4" s="1"/>
  <c r="BF740" i="4"/>
  <c r="BN740" i="4" s="1"/>
  <c r="BE740" i="4"/>
  <c r="BM740" i="4" s="1"/>
  <c r="BD740" i="4"/>
  <c r="BL740" i="4" s="1"/>
  <c r="BC740" i="4"/>
  <c r="BK740" i="4" s="1"/>
  <c r="BH739" i="4"/>
  <c r="BP739" i="4" s="1"/>
  <c r="BG739" i="4"/>
  <c r="BE739" i="4"/>
  <c r="BM739" i="4" s="1"/>
  <c r="BD739" i="4"/>
  <c r="BL739" i="4" s="1"/>
  <c r="BC739" i="4"/>
  <c r="BK739" i="4" s="1"/>
  <c r="BH738" i="4"/>
  <c r="BP738" i="4" s="1"/>
  <c r="BF738" i="4"/>
  <c r="BN738" i="4" s="1"/>
  <c r="BE738" i="4"/>
  <c r="BM738" i="4" s="1"/>
  <c r="BD738" i="4"/>
  <c r="BC738" i="4"/>
  <c r="BK738" i="4" s="1"/>
  <c r="BH737" i="4"/>
  <c r="BP737" i="4" s="1"/>
  <c r="BF737" i="4"/>
  <c r="BN737" i="4" s="1"/>
  <c r="BE737" i="4"/>
  <c r="BM737" i="4" s="1"/>
  <c r="BD737" i="4"/>
  <c r="BL737" i="4" s="1"/>
  <c r="BC737" i="4"/>
  <c r="BK737" i="4" s="1"/>
  <c r="BH736" i="4"/>
  <c r="BP736" i="4" s="1"/>
  <c r="BF736" i="4"/>
  <c r="BE736" i="4"/>
  <c r="BM736" i="4" s="1"/>
  <c r="BD736" i="4"/>
  <c r="BL736" i="4" s="1"/>
  <c r="BC736" i="4"/>
  <c r="BK736" i="4" s="1"/>
  <c r="BN736" i="4"/>
  <c r="BH735" i="4"/>
  <c r="BP735" i="4" s="1"/>
  <c r="BG735" i="4"/>
  <c r="BO735" i="4" s="1"/>
  <c r="BE735" i="4"/>
  <c r="BM735" i="4" s="1"/>
  <c r="BD735" i="4"/>
  <c r="BL735" i="4" s="1"/>
  <c r="BC735" i="4"/>
  <c r="BK735" i="4" s="1"/>
  <c r="BF735" i="4"/>
  <c r="BN735" i="4" s="1"/>
  <c r="BA735" i="4"/>
  <c r="BH734" i="4"/>
  <c r="BP734" i="4" s="1"/>
  <c r="BF734" i="4"/>
  <c r="BN734" i="4" s="1"/>
  <c r="BE734" i="4"/>
  <c r="BM734" i="4" s="1"/>
  <c r="BD734" i="4"/>
  <c r="BL734" i="4" s="1"/>
  <c r="BC734" i="4"/>
  <c r="BK734" i="4" s="1"/>
  <c r="BH733" i="4"/>
  <c r="BG733" i="4"/>
  <c r="BE733" i="4"/>
  <c r="BM733" i="4" s="1"/>
  <c r="BD733" i="4"/>
  <c r="BL733" i="4" s="1"/>
  <c r="BC733" i="4"/>
  <c r="BH732" i="4"/>
  <c r="BP732" i="4" s="1"/>
  <c r="BF732" i="4"/>
  <c r="BN732" i="4" s="1"/>
  <c r="BE732" i="4"/>
  <c r="BM732" i="4" s="1"/>
  <c r="BD732" i="4"/>
  <c r="BL732" i="4" s="1"/>
  <c r="BC732" i="4"/>
  <c r="BH731" i="4"/>
  <c r="BP731" i="4" s="1"/>
  <c r="BF731" i="4"/>
  <c r="BN731" i="4" s="1"/>
  <c r="BE731" i="4"/>
  <c r="BM731" i="4" s="1"/>
  <c r="BD731" i="4"/>
  <c r="BL731" i="4" s="1"/>
  <c r="BC731" i="4"/>
  <c r="BK731" i="4" s="1"/>
  <c r="BH730" i="4"/>
  <c r="BP730" i="4" s="1"/>
  <c r="BF730" i="4"/>
  <c r="BN730" i="4" s="1"/>
  <c r="BE730" i="4"/>
  <c r="BM730" i="4" s="1"/>
  <c r="BD730" i="4"/>
  <c r="BL730" i="4" s="1"/>
  <c r="BC730" i="4"/>
  <c r="BK730" i="4" s="1"/>
  <c r="BH729" i="4"/>
  <c r="BG729" i="4"/>
  <c r="BE729" i="4"/>
  <c r="BM729" i="4" s="1"/>
  <c r="BD729" i="4"/>
  <c r="BL729" i="4" s="1"/>
  <c r="BC729" i="4"/>
  <c r="BH728" i="4"/>
  <c r="BP728" i="4" s="1"/>
  <c r="BF728" i="4"/>
  <c r="BE728" i="4"/>
  <c r="BM728" i="4" s="1"/>
  <c r="BD728" i="4"/>
  <c r="BL728" i="4" s="1"/>
  <c r="BC728" i="4"/>
  <c r="BK728" i="4" s="1"/>
  <c r="BN728" i="4"/>
  <c r="BH727" i="4"/>
  <c r="BP727" i="4" s="1"/>
  <c r="BG727" i="4"/>
  <c r="BO727" i="4" s="1"/>
  <c r="BE727" i="4"/>
  <c r="BM727" i="4" s="1"/>
  <c r="BD727" i="4"/>
  <c r="BL727" i="4" s="1"/>
  <c r="BC727" i="4"/>
  <c r="BK727" i="4" s="1"/>
  <c r="BF727" i="4"/>
  <c r="BN727" i="4" s="1"/>
  <c r="BA727" i="4"/>
  <c r="BH726" i="4"/>
  <c r="BP726" i="4" s="1"/>
  <c r="BF726" i="4"/>
  <c r="BN726" i="4" s="1"/>
  <c r="BE726" i="4"/>
  <c r="BM726" i="4" s="1"/>
  <c r="BD726" i="4"/>
  <c r="BL726" i="4" s="1"/>
  <c r="BC726" i="4"/>
  <c r="BK726" i="4" s="1"/>
  <c r="BH725" i="4"/>
  <c r="BP725" i="4" s="1"/>
  <c r="BG725" i="4"/>
  <c r="BE725" i="4"/>
  <c r="BM725" i="4" s="1"/>
  <c r="BD725" i="4"/>
  <c r="BL725" i="4" s="1"/>
  <c r="BC725" i="4"/>
  <c r="BK725" i="4" s="1"/>
  <c r="BH724" i="4"/>
  <c r="BP724" i="4" s="1"/>
  <c r="BF724" i="4"/>
  <c r="BN724" i="4" s="1"/>
  <c r="BE724" i="4"/>
  <c r="BM724" i="4" s="1"/>
  <c r="BD724" i="4"/>
  <c r="BC724" i="4"/>
  <c r="BK724" i="4" s="1"/>
  <c r="BH723" i="4"/>
  <c r="BP723" i="4" s="1"/>
  <c r="BF723" i="4"/>
  <c r="BN723" i="4" s="1"/>
  <c r="BE723" i="4"/>
  <c r="BD723" i="4"/>
  <c r="BL723" i="4" s="1"/>
  <c r="BC723" i="4"/>
  <c r="BK723" i="4" s="1"/>
  <c r="BA723" i="4"/>
  <c r="BM723" i="4"/>
  <c r="BH722" i="4"/>
  <c r="BF722" i="4"/>
  <c r="BN722" i="4" s="1"/>
  <c r="BE722" i="4"/>
  <c r="BM722" i="4" s="1"/>
  <c r="BD722" i="4"/>
  <c r="BL722" i="4" s="1"/>
  <c r="BC722" i="4"/>
  <c r="BK722" i="4" s="1"/>
  <c r="BH721" i="4"/>
  <c r="BP721" i="4" s="1"/>
  <c r="BG721" i="4"/>
  <c r="BO721" i="4" s="1"/>
  <c r="BE721" i="4"/>
  <c r="BM721" i="4" s="1"/>
  <c r="BD721" i="4"/>
  <c r="BL721" i="4" s="1"/>
  <c r="BC721" i="4"/>
  <c r="BK721" i="4" s="1"/>
  <c r="BH720" i="4"/>
  <c r="BP720" i="4" s="1"/>
  <c r="BF720" i="4"/>
  <c r="BN720" i="4" s="1"/>
  <c r="BE720" i="4"/>
  <c r="BD720" i="4"/>
  <c r="BL720" i="4" s="1"/>
  <c r="BC720" i="4"/>
  <c r="BK720" i="4" s="1"/>
  <c r="BH719" i="4"/>
  <c r="BP719" i="4" s="1"/>
  <c r="BF719" i="4"/>
  <c r="BN719" i="4" s="1"/>
  <c r="BE719" i="4"/>
  <c r="BM719" i="4" s="1"/>
  <c r="BD719" i="4"/>
  <c r="BL719" i="4" s="1"/>
  <c r="BC719" i="4"/>
  <c r="BK719" i="4" s="1"/>
  <c r="BH718" i="4"/>
  <c r="BP718" i="4" s="1"/>
  <c r="BF718" i="4"/>
  <c r="BN718" i="4" s="1"/>
  <c r="BE718" i="4"/>
  <c r="BM718" i="4" s="1"/>
  <c r="BD718" i="4"/>
  <c r="BL718" i="4" s="1"/>
  <c r="BC718" i="4"/>
  <c r="BK718" i="4" s="1"/>
  <c r="BH717" i="4"/>
  <c r="BP717" i="4" s="1"/>
  <c r="BG717" i="4"/>
  <c r="BE717" i="4"/>
  <c r="BM717" i="4" s="1"/>
  <c r="BD717" i="4"/>
  <c r="BL717" i="4" s="1"/>
  <c r="BC717" i="4"/>
  <c r="BK717" i="4" s="1"/>
  <c r="BH716" i="4"/>
  <c r="BP716" i="4" s="1"/>
  <c r="BG716" i="4"/>
  <c r="BO716" i="4" s="1"/>
  <c r="BE716" i="4"/>
  <c r="BM716" i="4" s="1"/>
  <c r="BD716" i="4"/>
  <c r="BL716" i="4" s="1"/>
  <c r="BC716" i="4"/>
  <c r="BK716" i="4" s="1"/>
  <c r="BH715" i="4"/>
  <c r="BP715" i="4" s="1"/>
  <c r="BF715" i="4"/>
  <c r="BN715" i="4" s="1"/>
  <c r="BE715" i="4"/>
  <c r="BM715" i="4" s="1"/>
  <c r="BD715" i="4"/>
  <c r="BL715" i="4" s="1"/>
  <c r="BC715" i="4"/>
  <c r="BK715" i="4" s="1"/>
  <c r="BH714" i="4"/>
  <c r="BP714" i="4" s="1"/>
  <c r="BF714" i="4"/>
  <c r="BN714" i="4" s="1"/>
  <c r="BE714" i="4"/>
  <c r="BM714" i="4" s="1"/>
  <c r="BD714" i="4"/>
  <c r="BL714" i="4" s="1"/>
  <c r="BC714" i="4"/>
  <c r="BH713" i="4"/>
  <c r="BP713" i="4" s="1"/>
  <c r="BG713" i="4"/>
  <c r="BE713" i="4"/>
  <c r="BM713" i="4" s="1"/>
  <c r="BD713" i="4"/>
  <c r="BC713" i="4"/>
  <c r="BK713" i="4" s="1"/>
  <c r="BH712" i="4"/>
  <c r="BP712" i="4" s="1"/>
  <c r="BF712" i="4"/>
  <c r="BN712" i="4" s="1"/>
  <c r="BE712" i="4"/>
  <c r="BM712" i="4" s="1"/>
  <c r="BD712" i="4"/>
  <c r="BL712" i="4" s="1"/>
  <c r="BC712" i="4"/>
  <c r="BK712" i="4" s="1"/>
  <c r="BH711" i="4"/>
  <c r="BP711" i="4" s="1"/>
  <c r="BF711" i="4"/>
  <c r="BN711" i="4" s="1"/>
  <c r="BE711" i="4"/>
  <c r="BM711" i="4" s="1"/>
  <c r="BD711" i="4"/>
  <c r="BL711" i="4" s="1"/>
  <c r="BC711" i="4"/>
  <c r="BK711" i="4" s="1"/>
  <c r="BH710" i="4"/>
  <c r="BP710" i="4" s="1"/>
  <c r="BF710" i="4"/>
  <c r="BN710" i="4" s="1"/>
  <c r="BE710" i="4"/>
  <c r="BM710" i="4" s="1"/>
  <c r="BD710" i="4"/>
  <c r="BL710" i="4" s="1"/>
  <c r="BC710" i="4"/>
  <c r="BK710" i="4" s="1"/>
  <c r="BH709" i="4"/>
  <c r="BP709" i="4" s="1"/>
  <c r="BF709" i="4"/>
  <c r="BN709" i="4" s="1"/>
  <c r="BE709" i="4"/>
  <c r="BM709" i="4" s="1"/>
  <c r="BD709" i="4"/>
  <c r="BL709" i="4" s="1"/>
  <c r="BC709" i="4"/>
  <c r="BK709" i="4" s="1"/>
  <c r="BH708" i="4"/>
  <c r="BP708" i="4" s="1"/>
  <c r="BF708" i="4"/>
  <c r="BN708" i="4" s="1"/>
  <c r="BE708" i="4"/>
  <c r="BM708" i="4" s="1"/>
  <c r="BD708" i="4"/>
  <c r="BL708" i="4" s="1"/>
  <c r="BC708" i="4"/>
  <c r="BK708" i="4" s="1"/>
  <c r="BH707" i="4"/>
  <c r="BP707" i="4" s="1"/>
  <c r="BF707" i="4"/>
  <c r="BN707" i="4" s="1"/>
  <c r="BE707" i="4"/>
  <c r="BM707" i="4" s="1"/>
  <c r="BD707" i="4"/>
  <c r="BL707" i="4" s="1"/>
  <c r="BC707" i="4"/>
  <c r="BK707" i="4" s="1"/>
  <c r="BH706" i="4"/>
  <c r="BP706" i="4" s="1"/>
  <c r="BF706" i="4"/>
  <c r="BN706" i="4" s="1"/>
  <c r="BE706" i="4"/>
  <c r="BM706" i="4" s="1"/>
  <c r="BD706" i="4"/>
  <c r="BL706" i="4" s="1"/>
  <c r="BC706" i="4"/>
  <c r="BH705" i="4"/>
  <c r="BP705" i="4" s="1"/>
  <c r="BF705" i="4"/>
  <c r="BN705" i="4" s="1"/>
  <c r="BE705" i="4"/>
  <c r="BM705" i="4" s="1"/>
  <c r="BD705" i="4"/>
  <c r="BC705" i="4"/>
  <c r="BK705" i="4" s="1"/>
  <c r="BH704" i="4"/>
  <c r="BP704" i="4" s="1"/>
  <c r="BF704" i="4"/>
  <c r="BN704" i="4" s="1"/>
  <c r="BE704" i="4"/>
  <c r="BM704" i="4" s="1"/>
  <c r="BD704" i="4"/>
  <c r="BL704" i="4" s="1"/>
  <c r="BC704" i="4"/>
  <c r="BK704" i="4" s="1"/>
  <c r="BH703" i="4"/>
  <c r="BP703" i="4" s="1"/>
  <c r="BF703" i="4"/>
  <c r="BN703" i="4" s="1"/>
  <c r="BE703" i="4"/>
  <c r="BM703" i="4" s="1"/>
  <c r="BD703" i="4"/>
  <c r="BL703" i="4" s="1"/>
  <c r="BC703" i="4"/>
  <c r="BK703" i="4" s="1"/>
  <c r="BH702" i="4"/>
  <c r="BP702" i="4" s="1"/>
  <c r="BF702" i="4"/>
  <c r="BN702" i="4" s="1"/>
  <c r="BE702" i="4"/>
  <c r="BM702" i="4" s="1"/>
  <c r="BD702" i="4"/>
  <c r="BL702" i="4" s="1"/>
  <c r="BC702" i="4"/>
  <c r="BH701" i="4"/>
  <c r="BP701" i="4" s="1"/>
  <c r="BF701" i="4"/>
  <c r="BN701" i="4" s="1"/>
  <c r="BE701" i="4"/>
  <c r="BM701" i="4" s="1"/>
  <c r="BD701" i="4"/>
  <c r="BC701" i="4"/>
  <c r="BK701" i="4" s="1"/>
  <c r="BH700" i="4"/>
  <c r="BP700" i="4" s="1"/>
  <c r="BF700" i="4"/>
  <c r="BN700" i="4" s="1"/>
  <c r="BE700" i="4"/>
  <c r="BM700" i="4" s="1"/>
  <c r="BD700" i="4"/>
  <c r="BL700" i="4" s="1"/>
  <c r="BC700" i="4"/>
  <c r="BK700" i="4" s="1"/>
  <c r="BH699" i="4"/>
  <c r="BP699" i="4" s="1"/>
  <c r="BF699" i="4"/>
  <c r="BN699" i="4" s="1"/>
  <c r="BE699" i="4"/>
  <c r="BM699" i="4" s="1"/>
  <c r="BD699" i="4"/>
  <c r="BL699" i="4" s="1"/>
  <c r="BC699" i="4"/>
  <c r="BK699" i="4" s="1"/>
  <c r="BH698" i="4"/>
  <c r="BP698" i="4" s="1"/>
  <c r="BF698" i="4"/>
  <c r="BN698" i="4" s="1"/>
  <c r="BE698" i="4"/>
  <c r="BM698" i="4" s="1"/>
  <c r="BD698" i="4"/>
  <c r="BL698" i="4" s="1"/>
  <c r="BC698" i="4"/>
  <c r="BK698" i="4" s="1"/>
  <c r="BH697" i="4"/>
  <c r="BG697" i="4"/>
  <c r="BE697" i="4"/>
  <c r="BM697" i="4" s="1"/>
  <c r="BD697" i="4"/>
  <c r="BL697" i="4" s="1"/>
  <c r="BC697" i="4"/>
  <c r="BK697" i="4" s="1"/>
  <c r="BH696" i="4"/>
  <c r="BP696" i="4" s="1"/>
  <c r="BF696" i="4"/>
  <c r="BN696" i="4" s="1"/>
  <c r="BE696" i="4"/>
  <c r="BM696" i="4" s="1"/>
  <c r="BD696" i="4"/>
  <c r="BL696" i="4" s="1"/>
  <c r="BC696" i="4"/>
  <c r="BK696" i="4" s="1"/>
  <c r="BH695" i="4"/>
  <c r="BP695" i="4" s="1"/>
  <c r="BF695" i="4"/>
  <c r="BN695" i="4" s="1"/>
  <c r="BE695" i="4"/>
  <c r="BM695" i="4" s="1"/>
  <c r="BD695" i="4"/>
  <c r="BL695" i="4" s="1"/>
  <c r="BC695" i="4"/>
  <c r="BK695" i="4" s="1"/>
  <c r="BH694" i="4"/>
  <c r="BP694" i="4" s="1"/>
  <c r="BF694" i="4"/>
  <c r="BN694" i="4" s="1"/>
  <c r="BE694" i="4"/>
  <c r="BM694" i="4" s="1"/>
  <c r="BD694" i="4"/>
  <c r="BL694" i="4" s="1"/>
  <c r="BC694" i="4"/>
  <c r="BH693" i="4"/>
  <c r="BP693" i="4" s="1"/>
  <c r="BF693" i="4"/>
  <c r="BN693" i="4" s="1"/>
  <c r="BE693" i="4"/>
  <c r="BM693" i="4" s="1"/>
  <c r="BD693" i="4"/>
  <c r="BC693" i="4"/>
  <c r="BK693" i="4" s="1"/>
  <c r="BH692" i="4"/>
  <c r="BP692" i="4" s="1"/>
  <c r="BF692" i="4"/>
  <c r="BN692" i="4" s="1"/>
  <c r="BE692" i="4"/>
  <c r="BM692" i="4" s="1"/>
  <c r="BD692" i="4"/>
  <c r="BL692" i="4" s="1"/>
  <c r="BC692" i="4"/>
  <c r="BK692" i="4" s="1"/>
  <c r="BH691" i="4"/>
  <c r="BP691" i="4" s="1"/>
  <c r="BG691" i="4"/>
  <c r="BF691" i="4"/>
  <c r="BN691" i="4" s="1"/>
  <c r="BE691" i="4"/>
  <c r="BM691" i="4" s="1"/>
  <c r="BD691" i="4"/>
  <c r="BL691" i="4" s="1"/>
  <c r="BC691" i="4"/>
  <c r="BH690" i="4"/>
  <c r="BP690" i="4" s="1"/>
  <c r="BF690" i="4"/>
  <c r="BN690" i="4" s="1"/>
  <c r="BE690" i="4"/>
  <c r="BM690" i="4" s="1"/>
  <c r="BD690" i="4"/>
  <c r="BL690" i="4" s="1"/>
  <c r="BC690" i="4"/>
  <c r="BK690" i="4" s="1"/>
  <c r="BH689" i="4"/>
  <c r="BP689" i="4" s="1"/>
  <c r="BF689" i="4"/>
  <c r="BN689" i="4" s="1"/>
  <c r="BE689" i="4"/>
  <c r="BM689" i="4" s="1"/>
  <c r="BD689" i="4"/>
  <c r="BL689" i="4" s="1"/>
  <c r="BC689" i="4"/>
  <c r="BK689" i="4" s="1"/>
  <c r="BH688" i="4"/>
  <c r="BP688" i="4" s="1"/>
  <c r="BF688" i="4"/>
  <c r="BN688" i="4" s="1"/>
  <c r="BE688" i="4"/>
  <c r="BM688" i="4" s="1"/>
  <c r="BD688" i="4"/>
  <c r="BL688" i="4" s="1"/>
  <c r="BC688" i="4"/>
  <c r="BK688" i="4" s="1"/>
  <c r="BH687" i="4"/>
  <c r="BP687" i="4" s="1"/>
  <c r="BG687" i="4"/>
  <c r="BE687" i="4"/>
  <c r="BM687" i="4" s="1"/>
  <c r="BD687" i="4"/>
  <c r="BL687" i="4" s="1"/>
  <c r="BC687" i="4"/>
  <c r="BK687" i="4" s="1"/>
  <c r="BH686" i="4"/>
  <c r="BP686" i="4" s="1"/>
  <c r="BF686" i="4"/>
  <c r="BN686" i="4" s="1"/>
  <c r="BE686" i="4"/>
  <c r="BM686" i="4" s="1"/>
  <c r="BD686" i="4"/>
  <c r="BL686" i="4" s="1"/>
  <c r="BC686" i="4"/>
  <c r="BK686" i="4" s="1"/>
  <c r="BH685" i="4"/>
  <c r="BP685" i="4" s="1"/>
  <c r="BG685" i="4"/>
  <c r="BF685" i="4"/>
  <c r="BE685" i="4"/>
  <c r="BM685" i="4" s="1"/>
  <c r="BD685" i="4"/>
  <c r="BL685" i="4" s="1"/>
  <c r="BA685" i="4"/>
  <c r="BN685" i="4"/>
  <c r="BH684" i="4"/>
  <c r="BG684" i="4"/>
  <c r="BO684" i="4" s="1"/>
  <c r="BF684" i="4"/>
  <c r="BN684" i="4" s="1"/>
  <c r="BE684" i="4"/>
  <c r="BM684" i="4" s="1"/>
  <c r="BD684" i="4"/>
  <c r="BL684" i="4" s="1"/>
  <c r="BH683" i="4"/>
  <c r="BP683" i="4" s="1"/>
  <c r="BF683" i="4"/>
  <c r="BN683" i="4" s="1"/>
  <c r="BE683" i="4"/>
  <c r="BM683" i="4" s="1"/>
  <c r="BD683" i="4"/>
  <c r="BL683" i="4" s="1"/>
  <c r="BC683" i="4"/>
  <c r="BK683" i="4" s="1"/>
  <c r="BH682" i="4"/>
  <c r="BP682" i="4" s="1"/>
  <c r="BF682" i="4"/>
  <c r="BN682" i="4" s="1"/>
  <c r="BE682" i="4"/>
  <c r="BM682" i="4" s="1"/>
  <c r="BD682" i="4"/>
  <c r="BL682" i="4" s="1"/>
  <c r="BC682" i="4"/>
  <c r="BK682" i="4" s="1"/>
  <c r="BH681" i="4"/>
  <c r="BP681" i="4" s="1"/>
  <c r="BF681" i="4"/>
  <c r="BN681" i="4" s="1"/>
  <c r="BE681" i="4"/>
  <c r="BM681" i="4" s="1"/>
  <c r="BD681" i="4"/>
  <c r="BL681" i="4" s="1"/>
  <c r="BC681" i="4"/>
  <c r="BK681" i="4" s="1"/>
  <c r="BH680" i="4"/>
  <c r="BP680" i="4" s="1"/>
  <c r="BF680" i="4"/>
  <c r="BN680" i="4" s="1"/>
  <c r="BE680" i="4"/>
  <c r="BM680" i="4" s="1"/>
  <c r="BD680" i="4"/>
  <c r="BL680" i="4" s="1"/>
  <c r="BC680" i="4"/>
  <c r="BK680" i="4" s="1"/>
  <c r="BH679" i="4"/>
  <c r="BP679" i="4" s="1"/>
  <c r="BG679" i="4"/>
  <c r="BO679" i="4" s="1"/>
  <c r="BF679" i="4"/>
  <c r="BE679" i="4"/>
  <c r="BM679" i="4" s="1"/>
  <c r="BD679" i="4"/>
  <c r="BL679" i="4" s="1"/>
  <c r="BC679" i="4"/>
  <c r="BN679" i="4"/>
  <c r="BA676" i="4"/>
  <c r="BN675" i="4"/>
  <c r="BM675" i="4"/>
  <c r="BL675" i="4"/>
  <c r="BK675" i="4"/>
  <c r="BH675" i="4"/>
  <c r="BP675" i="4" s="1"/>
  <c r="BH674" i="4"/>
  <c r="BP674" i="4" s="1"/>
  <c r="BF674" i="4"/>
  <c r="BN674" i="4" s="1"/>
  <c r="BE674" i="4"/>
  <c r="BM674" i="4" s="1"/>
  <c r="BD674" i="4"/>
  <c r="BL674" i="4" s="1"/>
  <c r="BC674" i="4"/>
  <c r="BK674" i="4" s="1"/>
  <c r="BH673" i="4"/>
  <c r="BP673" i="4" s="1"/>
  <c r="BF673" i="4"/>
  <c r="BN673" i="4" s="1"/>
  <c r="BE673" i="4"/>
  <c r="BM673" i="4" s="1"/>
  <c r="BD673" i="4"/>
  <c r="BL673" i="4" s="1"/>
  <c r="BC673" i="4"/>
  <c r="BK673" i="4" s="1"/>
  <c r="BH672" i="4"/>
  <c r="BP672" i="4" s="1"/>
  <c r="BF672" i="4"/>
  <c r="BN672" i="4" s="1"/>
  <c r="BE672" i="4"/>
  <c r="BM672" i="4" s="1"/>
  <c r="BD672" i="4"/>
  <c r="BL672" i="4" s="1"/>
  <c r="BC672" i="4"/>
  <c r="BK672" i="4" s="1"/>
  <c r="BH671" i="4"/>
  <c r="BP671" i="4" s="1"/>
  <c r="BF671" i="4"/>
  <c r="BN671" i="4" s="1"/>
  <c r="BE671" i="4"/>
  <c r="BM671" i="4" s="1"/>
  <c r="BD671" i="4"/>
  <c r="BL671" i="4" s="1"/>
  <c r="BC671" i="4"/>
  <c r="BK671" i="4" s="1"/>
  <c r="BH670" i="4"/>
  <c r="BP670" i="4" s="1"/>
  <c r="BF670" i="4"/>
  <c r="BN670" i="4" s="1"/>
  <c r="BE670" i="4"/>
  <c r="BD670" i="4"/>
  <c r="BL670" i="4" s="1"/>
  <c r="BC670" i="4"/>
  <c r="BK670" i="4" s="1"/>
  <c r="BH669" i="4"/>
  <c r="BP669" i="4" s="1"/>
  <c r="BG669" i="4"/>
  <c r="BE669" i="4"/>
  <c r="BM669" i="4" s="1"/>
  <c r="BD669" i="4"/>
  <c r="BL669" i="4" s="1"/>
  <c r="BC669" i="4"/>
  <c r="BK669" i="4" s="1"/>
  <c r="BH668" i="4"/>
  <c r="BP668" i="4" s="1"/>
  <c r="BG668" i="4"/>
  <c r="BE668" i="4"/>
  <c r="BM668" i="4" s="1"/>
  <c r="BD668" i="4"/>
  <c r="BL668" i="4" s="1"/>
  <c r="BC668" i="4"/>
  <c r="BK668" i="4" s="1"/>
  <c r="BH667" i="4"/>
  <c r="BG667" i="4"/>
  <c r="BE667" i="4"/>
  <c r="BM667" i="4" s="1"/>
  <c r="BD667" i="4"/>
  <c r="BL667" i="4" s="1"/>
  <c r="BC667" i="4"/>
  <c r="BK667" i="4" s="1"/>
  <c r="BH666" i="4"/>
  <c r="BP666" i="4" s="1"/>
  <c r="BF666" i="4"/>
  <c r="BN666" i="4" s="1"/>
  <c r="BE666" i="4"/>
  <c r="BD666" i="4"/>
  <c r="BL666" i="4" s="1"/>
  <c r="BC666" i="4"/>
  <c r="BK666" i="4" s="1"/>
  <c r="BH665" i="4"/>
  <c r="BG665" i="4"/>
  <c r="BO665" i="4" s="1"/>
  <c r="BE665" i="4"/>
  <c r="BM665" i="4" s="1"/>
  <c r="BD665" i="4"/>
  <c r="BL665" i="4" s="1"/>
  <c r="BC665" i="4"/>
  <c r="BK665" i="4" s="1"/>
  <c r="BH664" i="4"/>
  <c r="BP664" i="4" s="1"/>
  <c r="BG664" i="4"/>
  <c r="BF664" i="4"/>
  <c r="BN664" i="4" s="1"/>
  <c r="BE664" i="4"/>
  <c r="BM664" i="4" s="1"/>
  <c r="BD664" i="4"/>
  <c r="BL664" i="4" s="1"/>
  <c r="BH663" i="4"/>
  <c r="BP663" i="4" s="1"/>
  <c r="BF663" i="4"/>
  <c r="BN663" i="4" s="1"/>
  <c r="BE663" i="4"/>
  <c r="BM663" i="4" s="1"/>
  <c r="BD663" i="4"/>
  <c r="BL663" i="4" s="1"/>
  <c r="BC663" i="4"/>
  <c r="BK663" i="4" s="1"/>
  <c r="BH662" i="4"/>
  <c r="BG662" i="4"/>
  <c r="BO662" i="4" s="1"/>
  <c r="BF662" i="4"/>
  <c r="BN662" i="4" s="1"/>
  <c r="BE662" i="4"/>
  <c r="BM662" i="4" s="1"/>
  <c r="BD662" i="4"/>
  <c r="BL662" i="4" s="1"/>
  <c r="BH661" i="4"/>
  <c r="BP661" i="4" s="1"/>
  <c r="BG661" i="4"/>
  <c r="BF661" i="4"/>
  <c r="BN661" i="4" s="1"/>
  <c r="BE661" i="4"/>
  <c r="BM661" i="4" s="1"/>
  <c r="BD661" i="4"/>
  <c r="BL661" i="4" s="1"/>
  <c r="BM660" i="4"/>
  <c r="BL660" i="4"/>
  <c r="BK660" i="4"/>
  <c r="BH660" i="4"/>
  <c r="BG660" i="4"/>
  <c r="BH659" i="4"/>
  <c r="BP659" i="4" s="1"/>
  <c r="BF659" i="4"/>
  <c r="BN659" i="4" s="1"/>
  <c r="BE659" i="4"/>
  <c r="BM659" i="4" s="1"/>
  <c r="BD659" i="4"/>
  <c r="BL659" i="4" s="1"/>
  <c r="BC659" i="4"/>
  <c r="BK659" i="4" s="1"/>
  <c r="BH658" i="4"/>
  <c r="BP658" i="4" s="1"/>
  <c r="BF658" i="4"/>
  <c r="BN658" i="4" s="1"/>
  <c r="BE658" i="4"/>
  <c r="BM658" i="4" s="1"/>
  <c r="BD658" i="4"/>
  <c r="BL658" i="4" s="1"/>
  <c r="BC658" i="4"/>
  <c r="BK658" i="4" s="1"/>
  <c r="BH657" i="4"/>
  <c r="BP657" i="4" s="1"/>
  <c r="BF657" i="4"/>
  <c r="BN657" i="4" s="1"/>
  <c r="BE657" i="4"/>
  <c r="BM657" i="4" s="1"/>
  <c r="BD657" i="4"/>
  <c r="BL657" i="4" s="1"/>
  <c r="BC657" i="4"/>
  <c r="BK657" i="4" s="1"/>
  <c r="BH656" i="4"/>
  <c r="BG656" i="4"/>
  <c r="BO656" i="4" s="1"/>
  <c r="BE656" i="4"/>
  <c r="BM656" i="4" s="1"/>
  <c r="BD656" i="4"/>
  <c r="BL656" i="4" s="1"/>
  <c r="BC656" i="4"/>
  <c r="BK656" i="4" s="1"/>
  <c r="BH655" i="4"/>
  <c r="BP655" i="4" s="1"/>
  <c r="BF655" i="4"/>
  <c r="BN655" i="4" s="1"/>
  <c r="BE655" i="4"/>
  <c r="BM655" i="4" s="1"/>
  <c r="BD655" i="4"/>
  <c r="BL655" i="4" s="1"/>
  <c r="BC655" i="4"/>
  <c r="BK655" i="4" s="1"/>
  <c r="BH654" i="4"/>
  <c r="BP654" i="4" s="1"/>
  <c r="BF654" i="4"/>
  <c r="BN654" i="4" s="1"/>
  <c r="BE654" i="4"/>
  <c r="BM654" i="4" s="1"/>
  <c r="BD654" i="4"/>
  <c r="BL654" i="4" s="1"/>
  <c r="BC654" i="4"/>
  <c r="BH653" i="4"/>
  <c r="BP653" i="4" s="1"/>
  <c r="BF653" i="4"/>
  <c r="BN653" i="4" s="1"/>
  <c r="BE653" i="4"/>
  <c r="BM653" i="4" s="1"/>
  <c r="BD653" i="4"/>
  <c r="BC653" i="4"/>
  <c r="BK653" i="4" s="1"/>
  <c r="BH652" i="4"/>
  <c r="BP652" i="4" s="1"/>
  <c r="BF652" i="4"/>
  <c r="BN652" i="4" s="1"/>
  <c r="BE652" i="4"/>
  <c r="BM652" i="4" s="1"/>
  <c r="BD652" i="4"/>
  <c r="BL652" i="4" s="1"/>
  <c r="BC652" i="4"/>
  <c r="BK652" i="4" s="1"/>
  <c r="BH651" i="4"/>
  <c r="BG651" i="4"/>
  <c r="BO651" i="4" s="1"/>
  <c r="BE651" i="4"/>
  <c r="BM651" i="4" s="1"/>
  <c r="BD651" i="4"/>
  <c r="BL651" i="4" s="1"/>
  <c r="BC651" i="4"/>
  <c r="BK651" i="4" s="1"/>
  <c r="BH650" i="4"/>
  <c r="BP650" i="4" s="1"/>
  <c r="BG650" i="4"/>
  <c r="BE650" i="4"/>
  <c r="BM650" i="4" s="1"/>
  <c r="BD650" i="4"/>
  <c r="BL650" i="4" s="1"/>
  <c r="BC650" i="4"/>
  <c r="BH649" i="4"/>
  <c r="BG649" i="4"/>
  <c r="BE649" i="4"/>
  <c r="BM649" i="4" s="1"/>
  <c r="BD649" i="4"/>
  <c r="BC649" i="4"/>
  <c r="BK649" i="4" s="1"/>
  <c r="BA648" i="4"/>
  <c r="BH646" i="4"/>
  <c r="BP646" i="4" s="1"/>
  <c r="BF646" i="4"/>
  <c r="BN646" i="4" s="1"/>
  <c r="BE646" i="4"/>
  <c r="BD646" i="4"/>
  <c r="BL646" i="4" s="1"/>
  <c r="BC646" i="4"/>
  <c r="BK646" i="4" s="1"/>
  <c r="BH645" i="4"/>
  <c r="BP645" i="4" s="1"/>
  <c r="BF645" i="4"/>
  <c r="BN645" i="4" s="1"/>
  <c r="BE645" i="4"/>
  <c r="BM645" i="4" s="1"/>
  <c r="BD645" i="4"/>
  <c r="BL645" i="4" s="1"/>
  <c r="BC645" i="4"/>
  <c r="BK645" i="4" s="1"/>
  <c r="BH644" i="4"/>
  <c r="BP644" i="4" s="1"/>
  <c r="BF644" i="4"/>
  <c r="BN644" i="4" s="1"/>
  <c r="BE644" i="4"/>
  <c r="BM644" i="4" s="1"/>
  <c r="BD644" i="4"/>
  <c r="BL644" i="4" s="1"/>
  <c r="BC644" i="4"/>
  <c r="BK644" i="4" s="1"/>
  <c r="BH643" i="4"/>
  <c r="BP643" i="4" s="1"/>
  <c r="BF643" i="4"/>
  <c r="BE643" i="4"/>
  <c r="BM643" i="4" s="1"/>
  <c r="BD643" i="4"/>
  <c r="BL643" i="4" s="1"/>
  <c r="BC643" i="4"/>
  <c r="BK643" i="4" s="1"/>
  <c r="BN643" i="4"/>
  <c r="BN642" i="4"/>
  <c r="BM642" i="4"/>
  <c r="BL642" i="4"/>
  <c r="BK642" i="4"/>
  <c r="BH642" i="4"/>
  <c r="BP642" i="4" s="1"/>
  <c r="BH641" i="4"/>
  <c r="BP641" i="4" s="1"/>
  <c r="BF641" i="4"/>
  <c r="BN641" i="4" s="1"/>
  <c r="BE641" i="4"/>
  <c r="BD641" i="4"/>
  <c r="BL641" i="4" s="1"/>
  <c r="BC641" i="4"/>
  <c r="BK641" i="4" s="1"/>
  <c r="BH640" i="4"/>
  <c r="BP640" i="4" s="1"/>
  <c r="BF640" i="4"/>
  <c r="BN640" i="4" s="1"/>
  <c r="BE640" i="4"/>
  <c r="BM640" i="4" s="1"/>
  <c r="BD640" i="4"/>
  <c r="BL640" i="4" s="1"/>
  <c r="BC640" i="4"/>
  <c r="BK640" i="4" s="1"/>
  <c r="BH639" i="4"/>
  <c r="BP639" i="4" s="1"/>
  <c r="BF639" i="4"/>
  <c r="BN639" i="4" s="1"/>
  <c r="BE639" i="4"/>
  <c r="BM639" i="4" s="1"/>
  <c r="BD639" i="4"/>
  <c r="BL639" i="4" s="1"/>
  <c r="BC639" i="4"/>
  <c r="BK639" i="4" s="1"/>
  <c r="BH638" i="4"/>
  <c r="BP638" i="4" s="1"/>
  <c r="BF638" i="4"/>
  <c r="BE638" i="4"/>
  <c r="BM638" i="4" s="1"/>
  <c r="BD638" i="4"/>
  <c r="BL638" i="4" s="1"/>
  <c r="BC638" i="4"/>
  <c r="BK638" i="4" s="1"/>
  <c r="BN638" i="4"/>
  <c r="BH637" i="4"/>
  <c r="BP637" i="4" s="1"/>
  <c r="BF637" i="4"/>
  <c r="BN637" i="4" s="1"/>
  <c r="BE637" i="4"/>
  <c r="BM637" i="4" s="1"/>
  <c r="BD637" i="4"/>
  <c r="BL637" i="4" s="1"/>
  <c r="BC637" i="4"/>
  <c r="BK637" i="4" s="1"/>
  <c r="BH635" i="4"/>
  <c r="BG635" i="4"/>
  <c r="BF635" i="4"/>
  <c r="BN635" i="4" s="1"/>
  <c r="BE635" i="4"/>
  <c r="BM635" i="4" s="1"/>
  <c r="BC635" i="4"/>
  <c r="BK635" i="4" s="1"/>
  <c r="BH634" i="4"/>
  <c r="BP634" i="4" s="1"/>
  <c r="BF634" i="4"/>
  <c r="BN634" i="4" s="1"/>
  <c r="BE634" i="4"/>
  <c r="BD634" i="4"/>
  <c r="BL634" i="4" s="1"/>
  <c r="BC634" i="4"/>
  <c r="BK634" i="4" s="1"/>
  <c r="BH633" i="4"/>
  <c r="BP633" i="4" s="1"/>
  <c r="BG633" i="4"/>
  <c r="BE633" i="4"/>
  <c r="BM633" i="4" s="1"/>
  <c r="BD633" i="4"/>
  <c r="BL633" i="4" s="1"/>
  <c r="BC633" i="4"/>
  <c r="BK633" i="4" s="1"/>
  <c r="BH632" i="4"/>
  <c r="BP632" i="4" s="1"/>
  <c r="BG632" i="4"/>
  <c r="BE632" i="4"/>
  <c r="BM632" i="4" s="1"/>
  <c r="BD632" i="4"/>
  <c r="BL632" i="4" s="1"/>
  <c r="BC632" i="4"/>
  <c r="BK632" i="4" s="1"/>
  <c r="BH631" i="4"/>
  <c r="BG631" i="4"/>
  <c r="BE631" i="4"/>
  <c r="BM631" i="4" s="1"/>
  <c r="BD631" i="4"/>
  <c r="BL631" i="4" s="1"/>
  <c r="BC631" i="4"/>
  <c r="BK631" i="4" s="1"/>
  <c r="BH630" i="4"/>
  <c r="BG630" i="4"/>
  <c r="BO630" i="4" s="1"/>
  <c r="BE630" i="4"/>
  <c r="BD630" i="4"/>
  <c r="BL630" i="4" s="1"/>
  <c r="BC630" i="4"/>
  <c r="BK630" i="4" s="1"/>
  <c r="BH629" i="4"/>
  <c r="BP629" i="4" s="1"/>
  <c r="BG629" i="4"/>
  <c r="BE629" i="4"/>
  <c r="BM629" i="4" s="1"/>
  <c r="BD629" i="4"/>
  <c r="BL629" i="4" s="1"/>
  <c r="BC629" i="4"/>
  <c r="BK629" i="4" s="1"/>
  <c r="BH628" i="4"/>
  <c r="BP628" i="4" s="1"/>
  <c r="BG628" i="4"/>
  <c r="BE628" i="4"/>
  <c r="BM628" i="4" s="1"/>
  <c r="BD628" i="4"/>
  <c r="BL628" i="4" s="1"/>
  <c r="BC628" i="4"/>
  <c r="BH627" i="4"/>
  <c r="BG627" i="4"/>
  <c r="BE627" i="4"/>
  <c r="BM627" i="4" s="1"/>
  <c r="BD627" i="4"/>
  <c r="BC627" i="4"/>
  <c r="BK627" i="4" s="1"/>
  <c r="BH626" i="4"/>
  <c r="BG626" i="4"/>
  <c r="BE626" i="4"/>
  <c r="BM626" i="4" s="1"/>
  <c r="BD626" i="4"/>
  <c r="BL626" i="4" s="1"/>
  <c r="BC626" i="4"/>
  <c r="BK626" i="4" s="1"/>
  <c r="BO626" i="4"/>
  <c r="BH625" i="4"/>
  <c r="BP625" i="4" s="1"/>
  <c r="BG625" i="4"/>
  <c r="BE625" i="4"/>
  <c r="BM625" i="4" s="1"/>
  <c r="BD625" i="4"/>
  <c r="BL625" i="4" s="1"/>
  <c r="BC625" i="4"/>
  <c r="BK625" i="4" s="1"/>
  <c r="BH624" i="4"/>
  <c r="BP624" i="4" s="1"/>
  <c r="BG624" i="4"/>
  <c r="BF624" i="4"/>
  <c r="BE624" i="4"/>
  <c r="BM624" i="4" s="1"/>
  <c r="BD624" i="4"/>
  <c r="BL624" i="4" s="1"/>
  <c r="BC624" i="4"/>
  <c r="BK624" i="4" s="1"/>
  <c r="BA624" i="4"/>
  <c r="BH623" i="4"/>
  <c r="BG623" i="4"/>
  <c r="BE623" i="4"/>
  <c r="BM623" i="4" s="1"/>
  <c r="BD623" i="4"/>
  <c r="BC623" i="4"/>
  <c r="BK623" i="4" s="1"/>
  <c r="BH622" i="4"/>
  <c r="BG622" i="4"/>
  <c r="BO622" i="4" s="1"/>
  <c r="BE622" i="4"/>
  <c r="BM622" i="4" s="1"/>
  <c r="BD622" i="4"/>
  <c r="BL622" i="4" s="1"/>
  <c r="BC622" i="4"/>
  <c r="BK622" i="4" s="1"/>
  <c r="BH621" i="4"/>
  <c r="BP621" i="4" s="1"/>
  <c r="BG621" i="4"/>
  <c r="BE621" i="4"/>
  <c r="BM621" i="4" s="1"/>
  <c r="BD621" i="4"/>
  <c r="BL621" i="4" s="1"/>
  <c r="BC621" i="4"/>
  <c r="BK621" i="4" s="1"/>
  <c r="BH620" i="4"/>
  <c r="BP620" i="4" s="1"/>
  <c r="BF620" i="4"/>
  <c r="BN620" i="4" s="1"/>
  <c r="BE620" i="4"/>
  <c r="BM620" i="4" s="1"/>
  <c r="BD620" i="4"/>
  <c r="BL620" i="4" s="1"/>
  <c r="BC620" i="4"/>
  <c r="BK620" i="4" s="1"/>
  <c r="BH619" i="4"/>
  <c r="BP619" i="4" s="1"/>
  <c r="BF619" i="4"/>
  <c r="BN619" i="4" s="1"/>
  <c r="BE619" i="4"/>
  <c r="BM619" i="4" s="1"/>
  <c r="BD619" i="4"/>
  <c r="BL619" i="4" s="1"/>
  <c r="BC619" i="4"/>
  <c r="BK619" i="4" s="1"/>
  <c r="BH618" i="4"/>
  <c r="BP618" i="4" s="1"/>
  <c r="BF618" i="4"/>
  <c r="BN618" i="4" s="1"/>
  <c r="BE618" i="4"/>
  <c r="BD618" i="4"/>
  <c r="BL618" i="4" s="1"/>
  <c r="BC618" i="4"/>
  <c r="BK618" i="4" s="1"/>
  <c r="BH617" i="4"/>
  <c r="BP617" i="4" s="1"/>
  <c r="BF617" i="4"/>
  <c r="BN617" i="4" s="1"/>
  <c r="BE617" i="4"/>
  <c r="BM617" i="4" s="1"/>
  <c r="BD617" i="4"/>
  <c r="BL617" i="4" s="1"/>
  <c r="BC617" i="4"/>
  <c r="BK617" i="4" s="1"/>
  <c r="BH616" i="4"/>
  <c r="BP616" i="4" s="1"/>
  <c r="BF616" i="4"/>
  <c r="BN616" i="4" s="1"/>
  <c r="BE616" i="4"/>
  <c r="BM616" i="4" s="1"/>
  <c r="BD616" i="4"/>
  <c r="BL616" i="4" s="1"/>
  <c r="BC616" i="4"/>
  <c r="BK616" i="4" s="1"/>
  <c r="BH615" i="4"/>
  <c r="BP615" i="4" s="1"/>
  <c r="BF615" i="4"/>
  <c r="BN615" i="4" s="1"/>
  <c r="BE615" i="4"/>
  <c r="BM615" i="4" s="1"/>
  <c r="BD615" i="4"/>
  <c r="BL615" i="4" s="1"/>
  <c r="BC615" i="4"/>
  <c r="BK615" i="4" s="1"/>
  <c r="BH614" i="4"/>
  <c r="BP614" i="4" s="1"/>
  <c r="BF614" i="4"/>
  <c r="BN614" i="4" s="1"/>
  <c r="BE614" i="4"/>
  <c r="BM614" i="4" s="1"/>
  <c r="BD614" i="4"/>
  <c r="BL614" i="4" s="1"/>
  <c r="BC614" i="4"/>
  <c r="BK614" i="4" s="1"/>
  <c r="BH613" i="4"/>
  <c r="BP613" i="4" s="1"/>
  <c r="BF613" i="4"/>
  <c r="BN613" i="4" s="1"/>
  <c r="BE613" i="4"/>
  <c r="BM613" i="4" s="1"/>
  <c r="BD613" i="4"/>
  <c r="BL613" i="4" s="1"/>
  <c r="BC613" i="4"/>
  <c r="BK613" i="4" s="1"/>
  <c r="BH612" i="4"/>
  <c r="BP612" i="4" s="1"/>
  <c r="BF612" i="4"/>
  <c r="BN612" i="4" s="1"/>
  <c r="BE612" i="4"/>
  <c r="BM612" i="4" s="1"/>
  <c r="BD612" i="4"/>
  <c r="BL612" i="4" s="1"/>
  <c r="BC612" i="4"/>
  <c r="BH611" i="4"/>
  <c r="BP611" i="4" s="1"/>
  <c r="BF611" i="4"/>
  <c r="BN611" i="4" s="1"/>
  <c r="BE611" i="4"/>
  <c r="BM611" i="4" s="1"/>
  <c r="BD611" i="4"/>
  <c r="BC611" i="4"/>
  <c r="BK611" i="4" s="1"/>
  <c r="BH610" i="4"/>
  <c r="BG610" i="4"/>
  <c r="BO610" i="4" s="1"/>
  <c r="BF610" i="4"/>
  <c r="BN610" i="4" s="1"/>
  <c r="BE610" i="4"/>
  <c r="BM610" i="4" s="1"/>
  <c r="BC610" i="4"/>
  <c r="BK610" i="4" s="1"/>
  <c r="BH609" i="4"/>
  <c r="BP609" i="4" s="1"/>
  <c r="BG609" i="4"/>
  <c r="BF609" i="4"/>
  <c r="BN609" i="4" s="1"/>
  <c r="BE609" i="4"/>
  <c r="BM609" i="4" s="1"/>
  <c r="BC609" i="4"/>
  <c r="BK609" i="4" s="1"/>
  <c r="BH608" i="4"/>
  <c r="BP608" i="4" s="1"/>
  <c r="BG608" i="4"/>
  <c r="BO608" i="4" s="1"/>
  <c r="BF608" i="4"/>
  <c r="BN608" i="4" s="1"/>
  <c r="BE608" i="4"/>
  <c r="BM608" i="4" s="1"/>
  <c r="BC608" i="4"/>
  <c r="BH607" i="4"/>
  <c r="BG607" i="4"/>
  <c r="BE607" i="4"/>
  <c r="BM607" i="4" s="1"/>
  <c r="BD607" i="4"/>
  <c r="BL607" i="4" s="1"/>
  <c r="BC607" i="4"/>
  <c r="BK607" i="4" s="1"/>
  <c r="BH606" i="4"/>
  <c r="BG606" i="4"/>
  <c r="BE606" i="4"/>
  <c r="BD606" i="4"/>
  <c r="BL606" i="4" s="1"/>
  <c r="BC606" i="4"/>
  <c r="BK606" i="4" s="1"/>
  <c r="BO606" i="4"/>
  <c r="BH605" i="4"/>
  <c r="BP605" i="4" s="1"/>
  <c r="BF605" i="4"/>
  <c r="BN605" i="4" s="1"/>
  <c r="BE605" i="4"/>
  <c r="BM605" i="4" s="1"/>
  <c r="BD605" i="4"/>
  <c r="BL605" i="4" s="1"/>
  <c r="BC605" i="4"/>
  <c r="BK605" i="4" s="1"/>
  <c r="BG605" i="4"/>
  <c r="BH604" i="4"/>
  <c r="BP604" i="4" s="1"/>
  <c r="BG604" i="4"/>
  <c r="BF604" i="4"/>
  <c r="BE604" i="4"/>
  <c r="BD604" i="4"/>
  <c r="BL604" i="4" s="1"/>
  <c r="BC604" i="4"/>
  <c r="BK604" i="4" s="1"/>
  <c r="BA604" i="4"/>
  <c r="BM604" i="4"/>
  <c r="BH603" i="4"/>
  <c r="BG603" i="4"/>
  <c r="BE603" i="4"/>
  <c r="BM603" i="4" s="1"/>
  <c r="BD603" i="4"/>
  <c r="BL603" i="4" s="1"/>
  <c r="BC603" i="4"/>
  <c r="BK603" i="4" s="1"/>
  <c r="BH602" i="4"/>
  <c r="BG602" i="4"/>
  <c r="BO602" i="4" s="1"/>
  <c r="BE602" i="4"/>
  <c r="BD602" i="4"/>
  <c r="BL602" i="4" s="1"/>
  <c r="BC602" i="4"/>
  <c r="BK602" i="4" s="1"/>
  <c r="BH601" i="4"/>
  <c r="BP601" i="4" s="1"/>
  <c r="BG601" i="4"/>
  <c r="BO601" i="4" s="1"/>
  <c r="BE601" i="4"/>
  <c r="BM601" i="4" s="1"/>
  <c r="BD601" i="4"/>
  <c r="BL601" i="4" s="1"/>
  <c r="BC601" i="4"/>
  <c r="BK601" i="4" s="1"/>
  <c r="BH600" i="4"/>
  <c r="BP600" i="4" s="1"/>
  <c r="BG600" i="4"/>
  <c r="BE600" i="4"/>
  <c r="BM600" i="4" s="1"/>
  <c r="BD600" i="4"/>
  <c r="BL600" i="4" s="1"/>
  <c r="BC600" i="4"/>
  <c r="BH599" i="4"/>
  <c r="BG599" i="4"/>
  <c r="BE599" i="4"/>
  <c r="BM599" i="4" s="1"/>
  <c r="BD599" i="4"/>
  <c r="BL599" i="4" s="1"/>
  <c r="BC599" i="4"/>
  <c r="BK599" i="4" s="1"/>
  <c r="BH598" i="4"/>
  <c r="BG598" i="4"/>
  <c r="BO598" i="4" s="1"/>
  <c r="BE598" i="4"/>
  <c r="BM598" i="4" s="1"/>
  <c r="BD598" i="4"/>
  <c r="BL598" i="4" s="1"/>
  <c r="BC598" i="4"/>
  <c r="BK598" i="4" s="1"/>
  <c r="BH597" i="4"/>
  <c r="BP597" i="4" s="1"/>
  <c r="BG597" i="4"/>
  <c r="BO597" i="4" s="1"/>
  <c r="BE597" i="4"/>
  <c r="BM597" i="4" s="1"/>
  <c r="BD597" i="4"/>
  <c r="BL597" i="4" s="1"/>
  <c r="BC597" i="4"/>
  <c r="BK597" i="4" s="1"/>
  <c r="BH596" i="4"/>
  <c r="BP596" i="4" s="1"/>
  <c r="BG596" i="4"/>
  <c r="BE596" i="4"/>
  <c r="BM596" i="4" s="1"/>
  <c r="BD596" i="4"/>
  <c r="BL596" i="4" s="1"/>
  <c r="BC596" i="4"/>
  <c r="BH595" i="4"/>
  <c r="BG595" i="4"/>
  <c r="BE595" i="4"/>
  <c r="BM595" i="4" s="1"/>
  <c r="BD595" i="4"/>
  <c r="BC595" i="4"/>
  <c r="BK595" i="4" s="1"/>
  <c r="BH594" i="4"/>
  <c r="BP594" i="4" s="1"/>
  <c r="BF594" i="4"/>
  <c r="BN594" i="4" s="1"/>
  <c r="BE594" i="4"/>
  <c r="BM594" i="4" s="1"/>
  <c r="BD594" i="4"/>
  <c r="BL594" i="4" s="1"/>
  <c r="BC594" i="4"/>
  <c r="BK594" i="4" s="1"/>
  <c r="BH593" i="4"/>
  <c r="BP593" i="4" s="1"/>
  <c r="BF593" i="4"/>
  <c r="BN593" i="4" s="1"/>
  <c r="BE593" i="4"/>
  <c r="BM593" i="4" s="1"/>
  <c r="BD593" i="4"/>
  <c r="BL593" i="4" s="1"/>
  <c r="BC593" i="4"/>
  <c r="BK593" i="4" s="1"/>
  <c r="BH592" i="4"/>
  <c r="BP592" i="4" s="1"/>
  <c r="BF592" i="4"/>
  <c r="BN592" i="4" s="1"/>
  <c r="BE592" i="4"/>
  <c r="BM592" i="4" s="1"/>
  <c r="BD592" i="4"/>
  <c r="BL592" i="4" s="1"/>
  <c r="BC592" i="4"/>
  <c r="BH591" i="4"/>
  <c r="BP591" i="4" s="1"/>
  <c r="BF591" i="4"/>
  <c r="BN591" i="4" s="1"/>
  <c r="BE591" i="4"/>
  <c r="BM591" i="4" s="1"/>
  <c r="BD591" i="4"/>
  <c r="BC591" i="4"/>
  <c r="BK591" i="4" s="1"/>
  <c r="BH590" i="4"/>
  <c r="BG590" i="4"/>
  <c r="BO590" i="4" s="1"/>
  <c r="BE590" i="4"/>
  <c r="BD590" i="4"/>
  <c r="BL590" i="4" s="1"/>
  <c r="BC590" i="4"/>
  <c r="BK590" i="4" s="1"/>
  <c r="BH589" i="4"/>
  <c r="BG589" i="4"/>
  <c r="BO589" i="4" s="1"/>
  <c r="BE589" i="4"/>
  <c r="BM589" i="4" s="1"/>
  <c r="BD589" i="4"/>
  <c r="BL589" i="4" s="1"/>
  <c r="BC589" i="4"/>
  <c r="BK589" i="4" s="1"/>
  <c r="BQ588" i="4"/>
  <c r="BM588" i="4"/>
  <c r="BL588" i="4"/>
  <c r="BK588" i="4"/>
  <c r="BH588" i="4"/>
  <c r="BP588" i="4" s="1"/>
  <c r="BG588" i="4"/>
  <c r="BO588" i="4" s="1"/>
  <c r="BQ587" i="4"/>
  <c r="BM587" i="4"/>
  <c r="BL587" i="4"/>
  <c r="BK587" i="4"/>
  <c r="BH587" i="4"/>
  <c r="BP587" i="4" s="1"/>
  <c r="BG587" i="4"/>
  <c r="BQ586" i="4"/>
  <c r="BM586" i="4"/>
  <c r="BL586" i="4"/>
  <c r="BK586" i="4"/>
  <c r="BH586" i="4"/>
  <c r="BG586" i="4"/>
  <c r="BO586" i="4" s="1"/>
  <c r="BH585" i="4"/>
  <c r="BP585" i="4" s="1"/>
  <c r="BG585" i="4"/>
  <c r="BO585" i="4" s="1"/>
  <c r="BE585" i="4"/>
  <c r="BM585" i="4" s="1"/>
  <c r="BD585" i="4"/>
  <c r="BL585" i="4" s="1"/>
  <c r="BC585" i="4"/>
  <c r="BK585" i="4" s="1"/>
  <c r="BH584" i="4"/>
  <c r="BP584" i="4" s="1"/>
  <c r="BG584" i="4"/>
  <c r="BF584" i="4"/>
  <c r="BE584" i="4"/>
  <c r="BM584" i="4" s="1"/>
  <c r="BD584" i="4"/>
  <c r="BL584" i="4" s="1"/>
  <c r="BC584" i="4"/>
  <c r="BA584" i="4"/>
  <c r="BH583" i="4"/>
  <c r="BG583" i="4"/>
  <c r="BE583" i="4"/>
  <c r="BM583" i="4" s="1"/>
  <c r="BD583" i="4"/>
  <c r="BC583" i="4"/>
  <c r="BK583" i="4" s="1"/>
  <c r="BH582" i="4"/>
  <c r="BG582" i="4"/>
  <c r="BO582" i="4" s="1"/>
  <c r="BE582" i="4"/>
  <c r="BM582" i="4" s="1"/>
  <c r="BD582" i="4"/>
  <c r="BL582" i="4" s="1"/>
  <c r="BC582" i="4"/>
  <c r="BK582" i="4" s="1"/>
  <c r="BH581" i="4"/>
  <c r="BP581" i="4" s="1"/>
  <c r="BG581" i="4"/>
  <c r="BE581" i="4"/>
  <c r="BM581" i="4" s="1"/>
  <c r="BD581" i="4"/>
  <c r="BL581" i="4" s="1"/>
  <c r="BC581" i="4"/>
  <c r="BK581" i="4" s="1"/>
  <c r="BH580" i="4"/>
  <c r="BP580" i="4" s="1"/>
  <c r="BG580" i="4"/>
  <c r="BO580" i="4" s="1"/>
  <c r="BF580" i="4"/>
  <c r="BE580" i="4"/>
  <c r="BM580" i="4" s="1"/>
  <c r="BD580" i="4"/>
  <c r="BL580" i="4" s="1"/>
  <c r="BC580" i="4"/>
  <c r="BK580" i="4" s="1"/>
  <c r="BA580" i="4"/>
  <c r="BH579" i="4"/>
  <c r="BP579" i="4" s="1"/>
  <c r="BG579" i="4"/>
  <c r="BE579" i="4"/>
  <c r="BM579" i="4" s="1"/>
  <c r="BD579" i="4"/>
  <c r="BL579" i="4" s="1"/>
  <c r="BC579" i="4"/>
  <c r="BK579" i="4" s="1"/>
  <c r="BH578" i="4"/>
  <c r="BG578" i="4"/>
  <c r="BO578" i="4" s="1"/>
  <c r="BE578" i="4"/>
  <c r="BM578" i="4" s="1"/>
  <c r="BD578" i="4"/>
  <c r="BL578" i="4" s="1"/>
  <c r="BC578" i="4"/>
  <c r="BK578" i="4" s="1"/>
  <c r="BH577" i="4"/>
  <c r="BP577" i="4" s="1"/>
  <c r="BG577" i="4"/>
  <c r="BO577" i="4" s="1"/>
  <c r="BE577" i="4"/>
  <c r="BM577" i="4" s="1"/>
  <c r="BD577" i="4"/>
  <c r="BL577" i="4" s="1"/>
  <c r="BC577" i="4"/>
  <c r="BK577" i="4" s="1"/>
  <c r="BQ576" i="4"/>
  <c r="BM576" i="4"/>
  <c r="BL576" i="4"/>
  <c r="BK576" i="4"/>
  <c r="BH576" i="4"/>
  <c r="BP576" i="4" s="1"/>
  <c r="BG576" i="4"/>
  <c r="BO576" i="4" s="1"/>
  <c r="BH575" i="4"/>
  <c r="BG575" i="4"/>
  <c r="BE575" i="4"/>
  <c r="BM575" i="4" s="1"/>
  <c r="BD575" i="4"/>
  <c r="BC575" i="4"/>
  <c r="BK575" i="4" s="1"/>
  <c r="BH574" i="4"/>
  <c r="BG574" i="4"/>
  <c r="BO574" i="4" s="1"/>
  <c r="BE574" i="4"/>
  <c r="BM574" i="4" s="1"/>
  <c r="BD574" i="4"/>
  <c r="BL574" i="4" s="1"/>
  <c r="BC574" i="4"/>
  <c r="BK574" i="4" s="1"/>
  <c r="BH573" i="4"/>
  <c r="BP573" i="4" s="1"/>
  <c r="BG573" i="4"/>
  <c r="BE573" i="4"/>
  <c r="BM573" i="4" s="1"/>
  <c r="BD573" i="4"/>
  <c r="BL573" i="4" s="1"/>
  <c r="BC573" i="4"/>
  <c r="BK573" i="4" s="1"/>
  <c r="BH572" i="4"/>
  <c r="BP572" i="4" s="1"/>
  <c r="BG572" i="4"/>
  <c r="BE572" i="4"/>
  <c r="BM572" i="4" s="1"/>
  <c r="BD572" i="4"/>
  <c r="BL572" i="4" s="1"/>
  <c r="BC572" i="4"/>
  <c r="BK572" i="4" s="1"/>
  <c r="BH571" i="4"/>
  <c r="BP571" i="4" s="1"/>
  <c r="BG571" i="4"/>
  <c r="BE571" i="4"/>
  <c r="BD571" i="4"/>
  <c r="BL571" i="4" s="1"/>
  <c r="BC571" i="4"/>
  <c r="BK571" i="4" s="1"/>
  <c r="BH570" i="4"/>
  <c r="BP570" i="4" s="1"/>
  <c r="BG570" i="4"/>
  <c r="BO570" i="4" s="1"/>
  <c r="BE570" i="4"/>
  <c r="BM570" i="4" s="1"/>
  <c r="BD570" i="4"/>
  <c r="BL570" i="4" s="1"/>
  <c r="BC570" i="4"/>
  <c r="BK570" i="4" s="1"/>
  <c r="BH569" i="4"/>
  <c r="BP569" i="4" s="1"/>
  <c r="BG569" i="4"/>
  <c r="BE569" i="4"/>
  <c r="BM569" i="4" s="1"/>
  <c r="BD569" i="4"/>
  <c r="BL569" i="4" s="1"/>
  <c r="BC569" i="4"/>
  <c r="BK569" i="4" s="1"/>
  <c r="BH568" i="4"/>
  <c r="BP568" i="4" s="1"/>
  <c r="BG568" i="4"/>
  <c r="BO568" i="4" s="1"/>
  <c r="BE568" i="4"/>
  <c r="BM568" i="4" s="1"/>
  <c r="BD568" i="4"/>
  <c r="BC568" i="4"/>
  <c r="BK568" i="4" s="1"/>
  <c r="BF568" i="4"/>
  <c r="BN568" i="4" s="1"/>
  <c r="BA568" i="4"/>
  <c r="BH567" i="4"/>
  <c r="BP567" i="4" s="1"/>
  <c r="BG567" i="4"/>
  <c r="BO567" i="4" s="1"/>
  <c r="BE567" i="4"/>
  <c r="BM567" i="4" s="1"/>
  <c r="BD567" i="4"/>
  <c r="BL567" i="4" s="1"/>
  <c r="BC567" i="4"/>
  <c r="BK567" i="4" s="1"/>
  <c r="BH566" i="4"/>
  <c r="BG566" i="4"/>
  <c r="BE566" i="4"/>
  <c r="BM566" i="4" s="1"/>
  <c r="BD566" i="4"/>
  <c r="BL566" i="4" s="1"/>
  <c r="BC566" i="4"/>
  <c r="BH565" i="4"/>
  <c r="BP565" i="4" s="1"/>
  <c r="BG565" i="4"/>
  <c r="BE565" i="4"/>
  <c r="BM565" i="4" s="1"/>
  <c r="BD565" i="4"/>
  <c r="BL565" i="4" s="1"/>
  <c r="BC565" i="4"/>
  <c r="BH564" i="4"/>
  <c r="BP564" i="4" s="1"/>
  <c r="BG564" i="4"/>
  <c r="BO564" i="4" s="1"/>
  <c r="BE564" i="4"/>
  <c r="BM564" i="4" s="1"/>
  <c r="BD564" i="4"/>
  <c r="BL564" i="4" s="1"/>
  <c r="BC564" i="4"/>
  <c r="BH563" i="4"/>
  <c r="BP563" i="4" s="1"/>
  <c r="BG563" i="4"/>
  <c r="BO563" i="4" s="1"/>
  <c r="BE563" i="4"/>
  <c r="BM563" i="4" s="1"/>
  <c r="BD563" i="4"/>
  <c r="BL563" i="4" s="1"/>
  <c r="BC563" i="4"/>
  <c r="BK563" i="4" s="1"/>
  <c r="BH562" i="4"/>
  <c r="BG562" i="4"/>
  <c r="BO562" i="4" s="1"/>
  <c r="BE562" i="4"/>
  <c r="BM562" i="4" s="1"/>
  <c r="BD562" i="4"/>
  <c r="BL562" i="4" s="1"/>
  <c r="BC562" i="4"/>
  <c r="BK562" i="4" s="1"/>
  <c r="BH561" i="4"/>
  <c r="BP561" i="4" s="1"/>
  <c r="BG561" i="4"/>
  <c r="BO561" i="4" s="1"/>
  <c r="BE561" i="4"/>
  <c r="BM561" i="4" s="1"/>
  <c r="BD561" i="4"/>
  <c r="BL561" i="4" s="1"/>
  <c r="BC561" i="4"/>
  <c r="BH560" i="4"/>
  <c r="BP560" i="4" s="1"/>
  <c r="BG560" i="4"/>
  <c r="BE560" i="4"/>
  <c r="BM560" i="4" s="1"/>
  <c r="BD560" i="4"/>
  <c r="BL560" i="4" s="1"/>
  <c r="BC560" i="4"/>
  <c r="BK560" i="4" s="1"/>
  <c r="BH559" i="4"/>
  <c r="BP559" i="4" s="1"/>
  <c r="BG559" i="4"/>
  <c r="BE559" i="4"/>
  <c r="BM559" i="4" s="1"/>
  <c r="BD559" i="4"/>
  <c r="BL559" i="4" s="1"/>
  <c r="BC559" i="4"/>
  <c r="BK559" i="4" s="1"/>
  <c r="BM558" i="4"/>
  <c r="BL558" i="4"/>
  <c r="BK558" i="4"/>
  <c r="BH558" i="4"/>
  <c r="BG558" i="4"/>
  <c r="BH557" i="4"/>
  <c r="BP557" i="4" s="1"/>
  <c r="BG557" i="4"/>
  <c r="BF557" i="4"/>
  <c r="BE557" i="4"/>
  <c r="BM557" i="4" s="1"/>
  <c r="BD557" i="4"/>
  <c r="BL557" i="4" s="1"/>
  <c r="BC557" i="4"/>
  <c r="BK557" i="4" s="1"/>
  <c r="BA557" i="4"/>
  <c r="BH556" i="4"/>
  <c r="BG556" i="4"/>
  <c r="BE556" i="4"/>
  <c r="BM556" i="4" s="1"/>
  <c r="BD556" i="4"/>
  <c r="BC556" i="4"/>
  <c r="BK556" i="4" s="1"/>
  <c r="BH555" i="4"/>
  <c r="BP555" i="4" s="1"/>
  <c r="BG555" i="4"/>
  <c r="BO555" i="4" s="1"/>
  <c r="BE555" i="4"/>
  <c r="BD555" i="4"/>
  <c r="BL555" i="4" s="1"/>
  <c r="BC555" i="4"/>
  <c r="BK555" i="4" s="1"/>
  <c r="BH554" i="4"/>
  <c r="BP554" i="4" s="1"/>
  <c r="BF554" i="4"/>
  <c r="BN554" i="4" s="1"/>
  <c r="BE554" i="4"/>
  <c r="BM554" i="4" s="1"/>
  <c r="BD554" i="4"/>
  <c r="BL554" i="4" s="1"/>
  <c r="BC554" i="4"/>
  <c r="BK554" i="4" s="1"/>
  <c r="BH553" i="4"/>
  <c r="BP553" i="4" s="1"/>
  <c r="BF553" i="4"/>
  <c r="BN553" i="4" s="1"/>
  <c r="BE553" i="4"/>
  <c r="BM553" i="4" s="1"/>
  <c r="BD553" i="4"/>
  <c r="BL553" i="4" s="1"/>
  <c r="BC553" i="4"/>
  <c r="BK553" i="4" s="1"/>
  <c r="BH552" i="4"/>
  <c r="BP552" i="4" s="1"/>
  <c r="BF552" i="4"/>
  <c r="BN552" i="4" s="1"/>
  <c r="BE552" i="4"/>
  <c r="BM552" i="4" s="1"/>
  <c r="BD552" i="4"/>
  <c r="BL552" i="4" s="1"/>
  <c r="BC552" i="4"/>
  <c r="BK552" i="4" s="1"/>
  <c r="BH551" i="4"/>
  <c r="BP551" i="4" s="1"/>
  <c r="BF551" i="4"/>
  <c r="BN551" i="4" s="1"/>
  <c r="BE551" i="4"/>
  <c r="BM551" i="4" s="1"/>
  <c r="BD551" i="4"/>
  <c r="BL551" i="4" s="1"/>
  <c r="BC551" i="4"/>
  <c r="BK551" i="4" s="1"/>
  <c r="BH550" i="4"/>
  <c r="BP550" i="4" s="1"/>
  <c r="BF550" i="4"/>
  <c r="BN550" i="4" s="1"/>
  <c r="BE550" i="4"/>
  <c r="BM550" i="4" s="1"/>
  <c r="BD550" i="4"/>
  <c r="BL550" i="4" s="1"/>
  <c r="BC550" i="4"/>
  <c r="BK550" i="4" s="1"/>
  <c r="BH549" i="4"/>
  <c r="BP549" i="4" s="1"/>
  <c r="BG549" i="4"/>
  <c r="BO549" i="4" s="1"/>
  <c r="BF549" i="4"/>
  <c r="BN549" i="4" s="1"/>
  <c r="BE549" i="4"/>
  <c r="BM549" i="4" s="1"/>
  <c r="BD549" i="4"/>
  <c r="BL549" i="4" s="1"/>
  <c r="BC549" i="4"/>
  <c r="BK549" i="4" s="1"/>
  <c r="BA549" i="4"/>
  <c r="BH548" i="4"/>
  <c r="BG548" i="4"/>
  <c r="BO548" i="4" s="1"/>
  <c r="BF548" i="4"/>
  <c r="BN548" i="4" s="1"/>
  <c r="BE548" i="4"/>
  <c r="BM548" i="4" s="1"/>
  <c r="BC548" i="4"/>
  <c r="BK548" i="4" s="1"/>
  <c r="BH547" i="4"/>
  <c r="BP547" i="4" s="1"/>
  <c r="BG547" i="4"/>
  <c r="BO547" i="4" s="1"/>
  <c r="BF547" i="4"/>
  <c r="BN547" i="4" s="1"/>
  <c r="BE547" i="4"/>
  <c r="BM547" i="4" s="1"/>
  <c r="BC547" i="4"/>
  <c r="BK547" i="4" s="1"/>
  <c r="BH546" i="4"/>
  <c r="BP546" i="4" s="1"/>
  <c r="BG546" i="4"/>
  <c r="BF546" i="4"/>
  <c r="BN546" i="4" s="1"/>
  <c r="BE546" i="4"/>
  <c r="BM546" i="4" s="1"/>
  <c r="BC546" i="4"/>
  <c r="BK546" i="4" s="1"/>
  <c r="BH545" i="4"/>
  <c r="BP545" i="4" s="1"/>
  <c r="BG545" i="4"/>
  <c r="BF545" i="4"/>
  <c r="BN545" i="4" s="1"/>
  <c r="BE545" i="4"/>
  <c r="BM545" i="4" s="1"/>
  <c r="BC545" i="4"/>
  <c r="BK545" i="4" s="1"/>
  <c r="BH544" i="4"/>
  <c r="BP544" i="4" s="1"/>
  <c r="BG544" i="4"/>
  <c r="BF544" i="4"/>
  <c r="BN544" i="4" s="1"/>
  <c r="BE544" i="4"/>
  <c r="BM544" i="4" s="1"/>
  <c r="BC544" i="4"/>
  <c r="BK544" i="4" s="1"/>
  <c r="BH543" i="4"/>
  <c r="BP543" i="4" s="1"/>
  <c r="BG543" i="4"/>
  <c r="BO543" i="4" s="1"/>
  <c r="BF543" i="4"/>
  <c r="BN543" i="4" s="1"/>
  <c r="BE543" i="4"/>
  <c r="BM543" i="4" s="1"/>
  <c r="BC543" i="4"/>
  <c r="BK543" i="4" s="1"/>
  <c r="BH542" i="4"/>
  <c r="BP542" i="4" s="1"/>
  <c r="BG542" i="4"/>
  <c r="BF542" i="4"/>
  <c r="BN542" i="4" s="1"/>
  <c r="BE542" i="4"/>
  <c r="BM542" i="4" s="1"/>
  <c r="BC542" i="4"/>
  <c r="BK542" i="4" s="1"/>
  <c r="BH541" i="4"/>
  <c r="BP541" i="4" s="1"/>
  <c r="BG541" i="4"/>
  <c r="BF541" i="4"/>
  <c r="BN541" i="4" s="1"/>
  <c r="BE541" i="4"/>
  <c r="BM541" i="4" s="1"/>
  <c r="BC541" i="4"/>
  <c r="BK541" i="4" s="1"/>
  <c r="BH540" i="4"/>
  <c r="BG540" i="4"/>
  <c r="BO540" i="4" s="1"/>
  <c r="BF540" i="4"/>
  <c r="BN540" i="4" s="1"/>
  <c r="BE540" i="4"/>
  <c r="BM540" i="4" s="1"/>
  <c r="BC540" i="4"/>
  <c r="BK540" i="4" s="1"/>
  <c r="BH539" i="4"/>
  <c r="BP539" i="4" s="1"/>
  <c r="BF539" i="4"/>
  <c r="BN539" i="4" s="1"/>
  <c r="BE539" i="4"/>
  <c r="BM539" i="4" s="1"/>
  <c r="BD539" i="4"/>
  <c r="BL539" i="4" s="1"/>
  <c r="BC539" i="4"/>
  <c r="BK539" i="4" s="1"/>
  <c r="BH538" i="4"/>
  <c r="BP538" i="4" s="1"/>
  <c r="BF538" i="4"/>
  <c r="BN538" i="4" s="1"/>
  <c r="BE538" i="4"/>
  <c r="BM538" i="4" s="1"/>
  <c r="BD538" i="4"/>
  <c r="BC538" i="4"/>
  <c r="BK538" i="4" s="1"/>
  <c r="BH537" i="4"/>
  <c r="BP537" i="4" s="1"/>
  <c r="BG537" i="4"/>
  <c r="BF537" i="4"/>
  <c r="BN537" i="4" s="1"/>
  <c r="BE537" i="4"/>
  <c r="BM537" i="4" s="1"/>
  <c r="BC537" i="4"/>
  <c r="BK537" i="4" s="1"/>
  <c r="BH536" i="4"/>
  <c r="BG536" i="4"/>
  <c r="BO536" i="4" s="1"/>
  <c r="BF536" i="4"/>
  <c r="BN536" i="4" s="1"/>
  <c r="BE536" i="4"/>
  <c r="BM536" i="4" s="1"/>
  <c r="BC536" i="4"/>
  <c r="BK536" i="4" s="1"/>
  <c r="BH535" i="4"/>
  <c r="BG535" i="4"/>
  <c r="BF535" i="4"/>
  <c r="BN535" i="4" s="1"/>
  <c r="BE535" i="4"/>
  <c r="BM535" i="4" s="1"/>
  <c r="BC535" i="4"/>
  <c r="BK535" i="4" s="1"/>
  <c r="BH534" i="4"/>
  <c r="BP534" i="4" s="1"/>
  <c r="BG534" i="4"/>
  <c r="BO534" i="4" s="1"/>
  <c r="BF534" i="4"/>
  <c r="BN534" i="4" s="1"/>
  <c r="BE534" i="4"/>
  <c r="BM534" i="4" s="1"/>
  <c r="BC534" i="4"/>
  <c r="BK534" i="4" s="1"/>
  <c r="BH533" i="4"/>
  <c r="BP533" i="4" s="1"/>
  <c r="BF533" i="4"/>
  <c r="BN533" i="4" s="1"/>
  <c r="BE533" i="4"/>
  <c r="BM533" i="4" s="1"/>
  <c r="BD533" i="4"/>
  <c r="BL533" i="4" s="1"/>
  <c r="BC533" i="4"/>
  <c r="BK533" i="4" s="1"/>
  <c r="BH532" i="4"/>
  <c r="BG532" i="4"/>
  <c r="BE532" i="4"/>
  <c r="BM532" i="4" s="1"/>
  <c r="BD532" i="4"/>
  <c r="BL532" i="4" s="1"/>
  <c r="BC532" i="4"/>
  <c r="BK532" i="4" s="1"/>
  <c r="BH531" i="4"/>
  <c r="BP531" i="4" s="1"/>
  <c r="BF531" i="4"/>
  <c r="BE531" i="4"/>
  <c r="BM531" i="4" s="1"/>
  <c r="BD531" i="4"/>
  <c r="BL531" i="4" s="1"/>
  <c r="BC531" i="4"/>
  <c r="BK531" i="4" s="1"/>
  <c r="BH530" i="4"/>
  <c r="BP530" i="4" s="1"/>
  <c r="BG530" i="4"/>
  <c r="BE530" i="4"/>
  <c r="BM530" i="4" s="1"/>
  <c r="BD530" i="4"/>
  <c r="BL530" i="4" s="1"/>
  <c r="BC530" i="4"/>
  <c r="BK530" i="4" s="1"/>
  <c r="BH529" i="4"/>
  <c r="BP529" i="4" s="1"/>
  <c r="BG529" i="4"/>
  <c r="BO529" i="4" s="1"/>
  <c r="BE529" i="4"/>
  <c r="BM529" i="4" s="1"/>
  <c r="BD529" i="4"/>
  <c r="BC529" i="4"/>
  <c r="BK529" i="4" s="1"/>
  <c r="BH528" i="4"/>
  <c r="BP528" i="4" s="1"/>
  <c r="BG528" i="4"/>
  <c r="BE528" i="4"/>
  <c r="BM528" i="4" s="1"/>
  <c r="BD528" i="4"/>
  <c r="BL528" i="4" s="1"/>
  <c r="BC528" i="4"/>
  <c r="BK528" i="4" s="1"/>
  <c r="BH527" i="4"/>
  <c r="BG527" i="4"/>
  <c r="BE527" i="4"/>
  <c r="BM527" i="4" s="1"/>
  <c r="BD527" i="4"/>
  <c r="BL527" i="4" s="1"/>
  <c r="BC527" i="4"/>
  <c r="BH526" i="4"/>
  <c r="BP526" i="4" s="1"/>
  <c r="BG526" i="4"/>
  <c r="BE526" i="4"/>
  <c r="BM526" i="4" s="1"/>
  <c r="BD526" i="4"/>
  <c r="BL526" i="4" s="1"/>
  <c r="BC526" i="4"/>
  <c r="BH525" i="4"/>
  <c r="BP525" i="4" s="1"/>
  <c r="BG525" i="4"/>
  <c r="BE525" i="4"/>
  <c r="BM525" i="4" s="1"/>
  <c r="BD525" i="4"/>
  <c r="BL525" i="4" s="1"/>
  <c r="BC525" i="4"/>
  <c r="BK525" i="4" s="1"/>
  <c r="BH524" i="4"/>
  <c r="BP524" i="4" s="1"/>
  <c r="BG524" i="4"/>
  <c r="BO524" i="4" s="1"/>
  <c r="BE524" i="4"/>
  <c r="BM524" i="4" s="1"/>
  <c r="BD524" i="4"/>
  <c r="BL524" i="4" s="1"/>
  <c r="BC524" i="4"/>
  <c r="BK524" i="4" s="1"/>
  <c r="BH523" i="4"/>
  <c r="BP523" i="4" s="1"/>
  <c r="BG523" i="4"/>
  <c r="BO523" i="4" s="1"/>
  <c r="BE523" i="4"/>
  <c r="BM523" i="4" s="1"/>
  <c r="BD523" i="4"/>
  <c r="BL523" i="4" s="1"/>
  <c r="BC523" i="4"/>
  <c r="BK523" i="4" s="1"/>
  <c r="BH522" i="4"/>
  <c r="BP522" i="4" s="1"/>
  <c r="BG522" i="4"/>
  <c r="BO522" i="4" s="1"/>
  <c r="BE522" i="4"/>
  <c r="BM522" i="4" s="1"/>
  <c r="BD522" i="4"/>
  <c r="BC522" i="4"/>
  <c r="BK522" i="4" s="1"/>
  <c r="BH521" i="4"/>
  <c r="BP521" i="4" s="1"/>
  <c r="BG521" i="4"/>
  <c r="BE521" i="4"/>
  <c r="BM521" i="4" s="1"/>
  <c r="BD521" i="4"/>
  <c r="BL521" i="4" s="1"/>
  <c r="BC521" i="4"/>
  <c r="BK521" i="4" s="1"/>
  <c r="BH520" i="4"/>
  <c r="BG520" i="4"/>
  <c r="BE520" i="4"/>
  <c r="BM520" i="4" s="1"/>
  <c r="BD520" i="4"/>
  <c r="BL520" i="4" s="1"/>
  <c r="BC520" i="4"/>
  <c r="BK520" i="4" s="1"/>
  <c r="BH519" i="4"/>
  <c r="BP519" i="4" s="1"/>
  <c r="BG519" i="4"/>
  <c r="BO519" i="4" s="1"/>
  <c r="BE519" i="4"/>
  <c r="BD519" i="4"/>
  <c r="BL519" i="4" s="1"/>
  <c r="BC519" i="4"/>
  <c r="BK519" i="4" s="1"/>
  <c r="BH518" i="4"/>
  <c r="BP518" i="4" s="1"/>
  <c r="BG518" i="4"/>
  <c r="BE518" i="4"/>
  <c r="BM518" i="4" s="1"/>
  <c r="BD518" i="4"/>
  <c r="BL518" i="4" s="1"/>
  <c r="BC518" i="4"/>
  <c r="BK518" i="4" s="1"/>
  <c r="BH517" i="4"/>
  <c r="BG517" i="4"/>
  <c r="BE517" i="4"/>
  <c r="BM517" i="4" s="1"/>
  <c r="BD517" i="4"/>
  <c r="BL517" i="4" s="1"/>
  <c r="BC517" i="4"/>
  <c r="BH516" i="4"/>
  <c r="BG516" i="4"/>
  <c r="BO516" i="4" s="1"/>
  <c r="BE516" i="4"/>
  <c r="BD516" i="4"/>
  <c r="BL516" i="4" s="1"/>
  <c r="BC516" i="4"/>
  <c r="BK516" i="4" s="1"/>
  <c r="BH515" i="4"/>
  <c r="BP515" i="4" s="1"/>
  <c r="BG515" i="4"/>
  <c r="BE515" i="4"/>
  <c r="BM515" i="4" s="1"/>
  <c r="BD515" i="4"/>
  <c r="BL515" i="4" s="1"/>
  <c r="BC515" i="4"/>
  <c r="BK515" i="4" s="1"/>
  <c r="BO515" i="4"/>
  <c r="BH514" i="4"/>
  <c r="BP514" i="4" s="1"/>
  <c r="BG514" i="4"/>
  <c r="BF514" i="4"/>
  <c r="BN514" i="4" s="1"/>
  <c r="BE514" i="4"/>
  <c r="BM514" i="4" s="1"/>
  <c r="BC514" i="4"/>
  <c r="BK514" i="4" s="1"/>
  <c r="BH513" i="4"/>
  <c r="BG513" i="4"/>
  <c r="BE513" i="4"/>
  <c r="BM513" i="4" s="1"/>
  <c r="BD513" i="4"/>
  <c r="BL513" i="4" s="1"/>
  <c r="BC513" i="4"/>
  <c r="BH512" i="4"/>
  <c r="BG512" i="4"/>
  <c r="BO512" i="4" s="1"/>
  <c r="BE512" i="4"/>
  <c r="BD512" i="4"/>
  <c r="BL512" i="4" s="1"/>
  <c r="BC512" i="4"/>
  <c r="BK512" i="4" s="1"/>
  <c r="BH511" i="4"/>
  <c r="BP511" i="4" s="1"/>
  <c r="BG511" i="4"/>
  <c r="BO511" i="4" s="1"/>
  <c r="BE511" i="4"/>
  <c r="BM511" i="4" s="1"/>
  <c r="BD511" i="4"/>
  <c r="BL511" i="4" s="1"/>
  <c r="BC511" i="4"/>
  <c r="BK511" i="4" s="1"/>
  <c r="BH510" i="4"/>
  <c r="BP510" i="4" s="1"/>
  <c r="BG510" i="4"/>
  <c r="BE510" i="4"/>
  <c r="BM510" i="4" s="1"/>
  <c r="BD510" i="4"/>
  <c r="BL510" i="4" s="1"/>
  <c r="BC510" i="4"/>
  <c r="BK510" i="4" s="1"/>
  <c r="BH509" i="4"/>
  <c r="BP509" i="4" s="1"/>
  <c r="BG509" i="4"/>
  <c r="BO509" i="4" s="1"/>
  <c r="BE509" i="4"/>
  <c r="BM509" i="4" s="1"/>
  <c r="BD509" i="4"/>
  <c r="BC509" i="4"/>
  <c r="BK509" i="4" s="1"/>
  <c r="BH508" i="4"/>
  <c r="BP508" i="4" s="1"/>
  <c r="BG508" i="4"/>
  <c r="BE508" i="4"/>
  <c r="BM508" i="4" s="1"/>
  <c r="BD508" i="4"/>
  <c r="BL508" i="4" s="1"/>
  <c r="BC508" i="4"/>
  <c r="BK508" i="4" s="1"/>
  <c r="BH507" i="4"/>
  <c r="BG507" i="4"/>
  <c r="BE507" i="4"/>
  <c r="BM507" i="4" s="1"/>
  <c r="BD507" i="4"/>
  <c r="BL507" i="4" s="1"/>
  <c r="BC507" i="4"/>
  <c r="BH506" i="4"/>
  <c r="BP506" i="4" s="1"/>
  <c r="BG506" i="4"/>
  <c r="BE506" i="4"/>
  <c r="BM506" i="4" s="1"/>
  <c r="BD506" i="4"/>
  <c r="BL506" i="4" s="1"/>
  <c r="BC506" i="4"/>
  <c r="BH505" i="4"/>
  <c r="BP505" i="4" s="1"/>
  <c r="BG505" i="4"/>
  <c r="BE505" i="4"/>
  <c r="BM505" i="4" s="1"/>
  <c r="BD505" i="4"/>
  <c r="BL505" i="4" s="1"/>
  <c r="BC505" i="4"/>
  <c r="BK505" i="4" s="1"/>
  <c r="BH504" i="4"/>
  <c r="BP504" i="4" s="1"/>
  <c r="BG504" i="4"/>
  <c r="BO504" i="4" s="1"/>
  <c r="BE504" i="4"/>
  <c r="BM504" i="4" s="1"/>
  <c r="BD504" i="4"/>
  <c r="BL504" i="4" s="1"/>
  <c r="BC504" i="4"/>
  <c r="BK504" i="4" s="1"/>
  <c r="BH503" i="4"/>
  <c r="BP503" i="4" s="1"/>
  <c r="BG503" i="4"/>
  <c r="BE503" i="4"/>
  <c r="BM503" i="4" s="1"/>
  <c r="BD503" i="4"/>
  <c r="BL503" i="4" s="1"/>
  <c r="BC503" i="4"/>
  <c r="BK503" i="4" s="1"/>
  <c r="BH502" i="4"/>
  <c r="BP502" i="4" s="1"/>
  <c r="BG502" i="4"/>
  <c r="BO502" i="4" s="1"/>
  <c r="BE502" i="4"/>
  <c r="BM502" i="4" s="1"/>
  <c r="BD502" i="4"/>
  <c r="BC502" i="4"/>
  <c r="BK502" i="4" s="1"/>
  <c r="BH501" i="4"/>
  <c r="BP501" i="4" s="1"/>
  <c r="BG501" i="4"/>
  <c r="BE501" i="4"/>
  <c r="BM501" i="4" s="1"/>
  <c r="BD501" i="4"/>
  <c r="BL501" i="4" s="1"/>
  <c r="BC501" i="4"/>
  <c r="BK501" i="4" s="1"/>
  <c r="BH500" i="4"/>
  <c r="BP500" i="4" s="1"/>
  <c r="BG500" i="4"/>
  <c r="BE500" i="4"/>
  <c r="BM500" i="4" s="1"/>
  <c r="BD500" i="4"/>
  <c r="BC500" i="4"/>
  <c r="BK500" i="4" s="1"/>
  <c r="BH499" i="4"/>
  <c r="BP499" i="4" s="1"/>
  <c r="BG499" i="4"/>
  <c r="BO499" i="4" s="1"/>
  <c r="BE499" i="4"/>
  <c r="BD499" i="4"/>
  <c r="BL499" i="4" s="1"/>
  <c r="BC499" i="4"/>
  <c r="BK499" i="4" s="1"/>
  <c r="BH498" i="4"/>
  <c r="BP498" i="4" s="1"/>
  <c r="BG498" i="4"/>
  <c r="BE498" i="4"/>
  <c r="BM498" i="4" s="1"/>
  <c r="BD498" i="4"/>
  <c r="BL498" i="4" s="1"/>
  <c r="BC498" i="4"/>
  <c r="BK498" i="4" s="1"/>
  <c r="BH497" i="4"/>
  <c r="BG497" i="4"/>
  <c r="BE497" i="4"/>
  <c r="BM497" i="4" s="1"/>
  <c r="BD497" i="4"/>
  <c r="BL497" i="4" s="1"/>
  <c r="BC497" i="4"/>
  <c r="BH496" i="4"/>
  <c r="BG496" i="4"/>
  <c r="BO496" i="4" s="1"/>
  <c r="BE496" i="4"/>
  <c r="BM496" i="4" s="1"/>
  <c r="BD496" i="4"/>
  <c r="BL496" i="4" s="1"/>
  <c r="BC496" i="4"/>
  <c r="BK496" i="4" s="1"/>
  <c r="BH495" i="4"/>
  <c r="BP495" i="4" s="1"/>
  <c r="BG495" i="4"/>
  <c r="BO495" i="4" s="1"/>
  <c r="BF495" i="4"/>
  <c r="BN495" i="4" s="1"/>
  <c r="BE495" i="4"/>
  <c r="BM495" i="4" s="1"/>
  <c r="BC495" i="4"/>
  <c r="BK495" i="4" s="1"/>
  <c r="BH494" i="4"/>
  <c r="BP494" i="4" s="1"/>
  <c r="BG494" i="4"/>
  <c r="BE494" i="4"/>
  <c r="BM494" i="4" s="1"/>
  <c r="BD494" i="4"/>
  <c r="BL494" i="4" s="1"/>
  <c r="BC494" i="4"/>
  <c r="BK494" i="4" s="1"/>
  <c r="BH493" i="4"/>
  <c r="BP493" i="4" s="1"/>
  <c r="BF493" i="4"/>
  <c r="BN493" i="4" s="1"/>
  <c r="BE493" i="4"/>
  <c r="BM493" i="4" s="1"/>
  <c r="BD493" i="4"/>
  <c r="BL493" i="4" s="1"/>
  <c r="BC493" i="4"/>
  <c r="BK493" i="4" s="1"/>
  <c r="BH492" i="4"/>
  <c r="BP492" i="4" s="1"/>
  <c r="BF492" i="4"/>
  <c r="BN492" i="4" s="1"/>
  <c r="BE492" i="4"/>
  <c r="BM492" i="4" s="1"/>
  <c r="BD492" i="4"/>
  <c r="BC492" i="4"/>
  <c r="BK492" i="4" s="1"/>
  <c r="BH491" i="4"/>
  <c r="BP491" i="4" s="1"/>
  <c r="BF491" i="4"/>
  <c r="BE491" i="4"/>
  <c r="BM491" i="4" s="1"/>
  <c r="BD491" i="4"/>
  <c r="BL491" i="4" s="1"/>
  <c r="BC491" i="4"/>
  <c r="BK491" i="4" s="1"/>
  <c r="BH490" i="4"/>
  <c r="BP490" i="4" s="1"/>
  <c r="BF490" i="4"/>
  <c r="BN490" i="4" s="1"/>
  <c r="BE490" i="4"/>
  <c r="BM490" i="4" s="1"/>
  <c r="BD490" i="4"/>
  <c r="BL490" i="4" s="1"/>
  <c r="BC490" i="4"/>
  <c r="BK490" i="4" s="1"/>
  <c r="BH489" i="4"/>
  <c r="BP489" i="4" s="1"/>
  <c r="BG489" i="4"/>
  <c r="BO489" i="4" s="1"/>
  <c r="BF489" i="4"/>
  <c r="BN489" i="4" s="1"/>
  <c r="BE489" i="4"/>
  <c r="BM489" i="4" s="1"/>
  <c r="BC489" i="4"/>
  <c r="BK489" i="4" s="1"/>
  <c r="BH488" i="4"/>
  <c r="BP488" i="4" s="1"/>
  <c r="BG488" i="4"/>
  <c r="BO488" i="4" s="1"/>
  <c r="BF488" i="4"/>
  <c r="BN488" i="4" s="1"/>
  <c r="BE488" i="4"/>
  <c r="BM488" i="4" s="1"/>
  <c r="BC488" i="4"/>
  <c r="BK488" i="4" s="1"/>
  <c r="BH487" i="4"/>
  <c r="BP487" i="4" s="1"/>
  <c r="BF487" i="4"/>
  <c r="BN487" i="4" s="1"/>
  <c r="BE487" i="4"/>
  <c r="BM487" i="4" s="1"/>
  <c r="BD487" i="4"/>
  <c r="BL487" i="4" s="1"/>
  <c r="BC487" i="4"/>
  <c r="BK487" i="4" s="1"/>
  <c r="BH486" i="4"/>
  <c r="BP486" i="4" s="1"/>
  <c r="BG486" i="4"/>
  <c r="BE486" i="4"/>
  <c r="BM486" i="4" s="1"/>
  <c r="BD486" i="4"/>
  <c r="BL486" i="4" s="1"/>
  <c r="BC486" i="4"/>
  <c r="BK486" i="4" s="1"/>
  <c r="BH485" i="4"/>
  <c r="BP485" i="4" s="1"/>
  <c r="BG485" i="4"/>
  <c r="BO485" i="4" s="1"/>
  <c r="BE485" i="4"/>
  <c r="BM485" i="4" s="1"/>
  <c r="BD485" i="4"/>
  <c r="BL485" i="4" s="1"/>
  <c r="BC485" i="4"/>
  <c r="BK485" i="4" s="1"/>
  <c r="BH484" i="4"/>
  <c r="BP484" i="4" s="1"/>
  <c r="BG484" i="4"/>
  <c r="BE484" i="4"/>
  <c r="BM484" i="4" s="1"/>
  <c r="BD484" i="4"/>
  <c r="BL484" i="4" s="1"/>
  <c r="BC484" i="4"/>
  <c r="BK484" i="4" s="1"/>
  <c r="BH483" i="4"/>
  <c r="BG483" i="4"/>
  <c r="BO483" i="4" s="1"/>
  <c r="BF483" i="4"/>
  <c r="BN483" i="4" s="1"/>
  <c r="BE483" i="4"/>
  <c r="BC483" i="4"/>
  <c r="BK483" i="4" s="1"/>
  <c r="BH482" i="4"/>
  <c r="BP482" i="4" s="1"/>
  <c r="BG482" i="4"/>
  <c r="BO482" i="4" s="1"/>
  <c r="BF482" i="4"/>
  <c r="BN482" i="4" s="1"/>
  <c r="BE482" i="4"/>
  <c r="BM482" i="4" s="1"/>
  <c r="BC482" i="4"/>
  <c r="BK482" i="4" s="1"/>
  <c r="BH481" i="4"/>
  <c r="BP481" i="4" s="1"/>
  <c r="BG481" i="4"/>
  <c r="BF481" i="4"/>
  <c r="BN481" i="4" s="1"/>
  <c r="BE481" i="4"/>
  <c r="BM481" i="4" s="1"/>
  <c r="BC481" i="4"/>
  <c r="BH480" i="4"/>
  <c r="BG480" i="4"/>
  <c r="BF480" i="4"/>
  <c r="BN480" i="4" s="1"/>
  <c r="BE480" i="4"/>
  <c r="BM480" i="4" s="1"/>
  <c r="BC480" i="4"/>
  <c r="BK480" i="4" s="1"/>
  <c r="BH479" i="4"/>
  <c r="BP479" i="4" s="1"/>
  <c r="BF479" i="4"/>
  <c r="BN479" i="4" s="1"/>
  <c r="BE479" i="4"/>
  <c r="BM479" i="4" s="1"/>
  <c r="BD479" i="4"/>
  <c r="BL479" i="4" s="1"/>
  <c r="BC479" i="4"/>
  <c r="BK479" i="4" s="1"/>
  <c r="BH478" i="4"/>
  <c r="BP478" i="4" s="1"/>
  <c r="BG478" i="4"/>
  <c r="BO478" i="4" s="1"/>
  <c r="BF478" i="4"/>
  <c r="BN478" i="4" s="1"/>
  <c r="BE478" i="4"/>
  <c r="BM478" i="4" s="1"/>
  <c r="BC478" i="4"/>
  <c r="BK478" i="4" s="1"/>
  <c r="BH477" i="4"/>
  <c r="BP477" i="4" s="1"/>
  <c r="BF477" i="4"/>
  <c r="BN477" i="4" s="1"/>
  <c r="BE477" i="4"/>
  <c r="BM477" i="4" s="1"/>
  <c r="BD477" i="4"/>
  <c r="BL477" i="4" s="1"/>
  <c r="BC477" i="4"/>
  <c r="BH476" i="4"/>
  <c r="BG476" i="4"/>
  <c r="BF476" i="4"/>
  <c r="BN476" i="4" s="1"/>
  <c r="BE476" i="4"/>
  <c r="BM476" i="4" s="1"/>
  <c r="BC476" i="4"/>
  <c r="BK476" i="4" s="1"/>
  <c r="BH475" i="4"/>
  <c r="BP475" i="4" s="1"/>
  <c r="BF475" i="4"/>
  <c r="BN475" i="4" s="1"/>
  <c r="BE475" i="4"/>
  <c r="BM475" i="4" s="1"/>
  <c r="BD475" i="4"/>
  <c r="BL475" i="4" s="1"/>
  <c r="BC475" i="4"/>
  <c r="BK475" i="4" s="1"/>
  <c r="BH474" i="4"/>
  <c r="BP474" i="4" s="1"/>
  <c r="BG474" i="4"/>
  <c r="BO474" i="4" s="1"/>
  <c r="BE474" i="4"/>
  <c r="BM474" i="4" s="1"/>
  <c r="BD474" i="4"/>
  <c r="BL474" i="4" s="1"/>
  <c r="BC474" i="4"/>
  <c r="BK474" i="4" s="1"/>
  <c r="BH473" i="4"/>
  <c r="BP473" i="4" s="1"/>
  <c r="BG473" i="4"/>
  <c r="BF473" i="4"/>
  <c r="BN473" i="4" s="1"/>
  <c r="BE473" i="4"/>
  <c r="BM473" i="4" s="1"/>
  <c r="BC473" i="4"/>
  <c r="BH472" i="4"/>
  <c r="BG472" i="4"/>
  <c r="BF472" i="4"/>
  <c r="BN472" i="4" s="1"/>
  <c r="BE472" i="4"/>
  <c r="BM472" i="4" s="1"/>
  <c r="BC472" i="4"/>
  <c r="BK472" i="4" s="1"/>
  <c r="BH471" i="4"/>
  <c r="BG471" i="4"/>
  <c r="BO471" i="4" s="1"/>
  <c r="BF471" i="4"/>
  <c r="BN471" i="4" s="1"/>
  <c r="BE471" i="4"/>
  <c r="BM471" i="4" s="1"/>
  <c r="BC471" i="4"/>
  <c r="BK471" i="4" s="1"/>
  <c r="BH470" i="4"/>
  <c r="BP470" i="4" s="1"/>
  <c r="BG470" i="4"/>
  <c r="BF470" i="4"/>
  <c r="BN470" i="4" s="1"/>
  <c r="BE470" i="4"/>
  <c r="BM470" i="4" s="1"/>
  <c r="BC470" i="4"/>
  <c r="BK470" i="4" s="1"/>
  <c r="BH469" i="4"/>
  <c r="BP469" i="4" s="1"/>
  <c r="BG469" i="4"/>
  <c r="BO469" i="4" s="1"/>
  <c r="BF469" i="4"/>
  <c r="BN469" i="4" s="1"/>
  <c r="BE469" i="4"/>
  <c r="BM469" i="4" s="1"/>
  <c r="BC469" i="4"/>
  <c r="BK469" i="4" s="1"/>
  <c r="BH468" i="4"/>
  <c r="BG468" i="4"/>
  <c r="BF468" i="4"/>
  <c r="BN468" i="4" s="1"/>
  <c r="BE468" i="4"/>
  <c r="BM468" i="4" s="1"/>
  <c r="BC468" i="4"/>
  <c r="BK468" i="4" s="1"/>
  <c r="BH467" i="4"/>
  <c r="BG467" i="4"/>
  <c r="BO467" i="4" s="1"/>
  <c r="BF467" i="4"/>
  <c r="BN467" i="4" s="1"/>
  <c r="BE467" i="4"/>
  <c r="BM467" i="4" s="1"/>
  <c r="BC467" i="4"/>
  <c r="BK467" i="4" s="1"/>
  <c r="BH465" i="4"/>
  <c r="BP465" i="4" s="1"/>
  <c r="BF465" i="4"/>
  <c r="BN465" i="4" s="1"/>
  <c r="BE465" i="4"/>
  <c r="BM465" i="4" s="1"/>
  <c r="BD465" i="4"/>
  <c r="BL465" i="4" s="1"/>
  <c r="BC465" i="4"/>
  <c r="BK465" i="4" s="1"/>
  <c r="BH464" i="4"/>
  <c r="BP464" i="4" s="1"/>
  <c r="BF464" i="4"/>
  <c r="BN464" i="4" s="1"/>
  <c r="BE464" i="4"/>
  <c r="BM464" i="4" s="1"/>
  <c r="BD464" i="4"/>
  <c r="BL464" i="4" s="1"/>
  <c r="BC464" i="4"/>
  <c r="BK464" i="4" s="1"/>
  <c r="BH463" i="4"/>
  <c r="BP463" i="4" s="1"/>
  <c r="BF463" i="4"/>
  <c r="BN463" i="4" s="1"/>
  <c r="BE463" i="4"/>
  <c r="BM463" i="4" s="1"/>
  <c r="BD463" i="4"/>
  <c r="BL463" i="4" s="1"/>
  <c r="BC463" i="4"/>
  <c r="BH462" i="4"/>
  <c r="BP462" i="4" s="1"/>
  <c r="BF462" i="4"/>
  <c r="BN462" i="4" s="1"/>
  <c r="BE462" i="4"/>
  <c r="BD462" i="4"/>
  <c r="BL462" i="4" s="1"/>
  <c r="BC462" i="4"/>
  <c r="BK462" i="4" s="1"/>
  <c r="BM462" i="4"/>
  <c r="BH461" i="4"/>
  <c r="BP461" i="4" s="1"/>
  <c r="BF461" i="4"/>
  <c r="BN461" i="4" s="1"/>
  <c r="BE461" i="4"/>
  <c r="BD461" i="4"/>
  <c r="BL461" i="4" s="1"/>
  <c r="BC461" i="4"/>
  <c r="BK461" i="4" s="1"/>
  <c r="BH460" i="4"/>
  <c r="BP460" i="4" s="1"/>
  <c r="BF460" i="4"/>
  <c r="BN460" i="4" s="1"/>
  <c r="BE460" i="4"/>
  <c r="BM460" i="4" s="1"/>
  <c r="BD460" i="4"/>
  <c r="BL460" i="4" s="1"/>
  <c r="BC460" i="4"/>
  <c r="BK460" i="4" s="1"/>
  <c r="BH459" i="4"/>
  <c r="BP459" i="4" s="1"/>
  <c r="BF459" i="4"/>
  <c r="BN459" i="4" s="1"/>
  <c r="BE459" i="4"/>
  <c r="BM459" i="4" s="1"/>
  <c r="BD459" i="4"/>
  <c r="BL459" i="4" s="1"/>
  <c r="BC459" i="4"/>
  <c r="BK459" i="4" s="1"/>
  <c r="BH458" i="4"/>
  <c r="BP458" i="4" s="1"/>
  <c r="BF458" i="4"/>
  <c r="BN458" i="4" s="1"/>
  <c r="BE458" i="4"/>
  <c r="BM458" i="4" s="1"/>
  <c r="BD458" i="4"/>
  <c r="BL458" i="4" s="1"/>
  <c r="BC458" i="4"/>
  <c r="BK458" i="4" s="1"/>
  <c r="BH457" i="4"/>
  <c r="BP457" i="4" s="1"/>
  <c r="BF457" i="4"/>
  <c r="BN457" i="4" s="1"/>
  <c r="BE457" i="4"/>
  <c r="BM457" i="4" s="1"/>
  <c r="BD457" i="4"/>
  <c r="BL457" i="4" s="1"/>
  <c r="BC457" i="4"/>
  <c r="BK457" i="4" s="1"/>
  <c r="BH456" i="4"/>
  <c r="BP456" i="4" s="1"/>
  <c r="BG456" i="4"/>
  <c r="BF456" i="4"/>
  <c r="BN456" i="4" s="1"/>
  <c r="BE456" i="4"/>
  <c r="BM456" i="4" s="1"/>
  <c r="BD456" i="4"/>
  <c r="BL456" i="4" s="1"/>
  <c r="BH455" i="4"/>
  <c r="BP455" i="4" s="1"/>
  <c r="BG455" i="4"/>
  <c r="BF455" i="4"/>
  <c r="BN455" i="4" s="1"/>
  <c r="BE455" i="4"/>
  <c r="BM455" i="4" s="1"/>
  <c r="BD455" i="4"/>
  <c r="BL455" i="4" s="1"/>
  <c r="BH454" i="4"/>
  <c r="BP454" i="4" s="1"/>
  <c r="BG454" i="4"/>
  <c r="BF454" i="4"/>
  <c r="BN454" i="4" s="1"/>
  <c r="BE454" i="4"/>
  <c r="BM454" i="4" s="1"/>
  <c r="BD454" i="4"/>
  <c r="BL454" i="4" s="1"/>
  <c r="BA454" i="4"/>
  <c r="BH453" i="4"/>
  <c r="BG453" i="4"/>
  <c r="BO453" i="4" s="1"/>
  <c r="BF453" i="4"/>
  <c r="BN453" i="4" s="1"/>
  <c r="BE453" i="4"/>
  <c r="BM453" i="4" s="1"/>
  <c r="BD453" i="4"/>
  <c r="BL453" i="4" s="1"/>
  <c r="BH452" i="4"/>
  <c r="BP452" i="4" s="1"/>
  <c r="BG452" i="4"/>
  <c r="BF452" i="4"/>
  <c r="BN452" i="4" s="1"/>
  <c r="BE452" i="4"/>
  <c r="BM452" i="4" s="1"/>
  <c r="BD452" i="4"/>
  <c r="BL452" i="4" s="1"/>
  <c r="BH451" i="4"/>
  <c r="BP451" i="4" s="1"/>
  <c r="BG451" i="4"/>
  <c r="BF451" i="4"/>
  <c r="BN451" i="4" s="1"/>
  <c r="BE451" i="4"/>
  <c r="BD451" i="4"/>
  <c r="BL451" i="4" s="1"/>
  <c r="BA451" i="4"/>
  <c r="BC451" i="4"/>
  <c r="BM451" i="4"/>
  <c r="BH450" i="4"/>
  <c r="BG450" i="4"/>
  <c r="BF450" i="4"/>
  <c r="BN450" i="4" s="1"/>
  <c r="BE450" i="4"/>
  <c r="BM450" i="4" s="1"/>
  <c r="BD450" i="4"/>
  <c r="BL450" i="4" s="1"/>
  <c r="BA450" i="4"/>
  <c r="BH449" i="4"/>
  <c r="BG449" i="4"/>
  <c r="BO449" i="4" s="1"/>
  <c r="BF449" i="4"/>
  <c r="BN449" i="4" s="1"/>
  <c r="BE449" i="4"/>
  <c r="BM449" i="4" s="1"/>
  <c r="BD449" i="4"/>
  <c r="BL449" i="4" s="1"/>
  <c r="BH448" i="4"/>
  <c r="BP448" i="4" s="1"/>
  <c r="BG448" i="4"/>
  <c r="BF448" i="4"/>
  <c r="BN448" i="4" s="1"/>
  <c r="BE448" i="4"/>
  <c r="BM448" i="4" s="1"/>
  <c r="BD448" i="4"/>
  <c r="BL448" i="4" s="1"/>
  <c r="BH447" i="4"/>
  <c r="BP447" i="4" s="1"/>
  <c r="BG447" i="4"/>
  <c r="BF447" i="4"/>
  <c r="BN447" i="4" s="1"/>
  <c r="BE447" i="4"/>
  <c r="BM447" i="4" s="1"/>
  <c r="BD447" i="4"/>
  <c r="BL447" i="4" s="1"/>
  <c r="BC447" i="4"/>
  <c r="BH446" i="4"/>
  <c r="BP446" i="4" s="1"/>
  <c r="BG446" i="4"/>
  <c r="BF446" i="4"/>
  <c r="BN446" i="4" s="1"/>
  <c r="BE446" i="4"/>
  <c r="BM446" i="4" s="1"/>
  <c r="BD446" i="4"/>
  <c r="BL446" i="4" s="1"/>
  <c r="BC446" i="4"/>
  <c r="BA446" i="4"/>
  <c r="BH445" i="4"/>
  <c r="BG445" i="4"/>
  <c r="BO445" i="4" s="1"/>
  <c r="BF445" i="4"/>
  <c r="BN445" i="4" s="1"/>
  <c r="BE445" i="4"/>
  <c r="BM445" i="4" s="1"/>
  <c r="BD445" i="4"/>
  <c r="BL445" i="4" s="1"/>
  <c r="BH444" i="4"/>
  <c r="BP444" i="4" s="1"/>
  <c r="BG444" i="4"/>
  <c r="BF444" i="4"/>
  <c r="BN444" i="4" s="1"/>
  <c r="BE444" i="4"/>
  <c r="BM444" i="4" s="1"/>
  <c r="BD444" i="4"/>
  <c r="BL444" i="4" s="1"/>
  <c r="BH443" i="4"/>
  <c r="BP443" i="4" s="1"/>
  <c r="BG443" i="4"/>
  <c r="BF443" i="4"/>
  <c r="BN443" i="4" s="1"/>
  <c r="BE443" i="4"/>
  <c r="BM443" i="4" s="1"/>
  <c r="BD443" i="4"/>
  <c r="BL443" i="4" s="1"/>
  <c r="BA443" i="4"/>
  <c r="BC443" i="4"/>
  <c r="BH442" i="4"/>
  <c r="BG442" i="4"/>
  <c r="BF442" i="4"/>
  <c r="BN442" i="4" s="1"/>
  <c r="BE442" i="4"/>
  <c r="BM442" i="4" s="1"/>
  <c r="BD442" i="4"/>
  <c r="BL442" i="4" s="1"/>
  <c r="BA442" i="4"/>
  <c r="BN441" i="4"/>
  <c r="BM441" i="4"/>
  <c r="BL441" i="4"/>
  <c r="BH441" i="4"/>
  <c r="BG441" i="4"/>
  <c r="BO441" i="4" s="1"/>
  <c r="BH440" i="4"/>
  <c r="BP440" i="4" s="1"/>
  <c r="BG440" i="4"/>
  <c r="BF440" i="4"/>
  <c r="BN440" i="4" s="1"/>
  <c r="BE440" i="4"/>
  <c r="BM440" i="4" s="1"/>
  <c r="BD440" i="4"/>
  <c r="BL440" i="4" s="1"/>
  <c r="BH439" i="4"/>
  <c r="BP439" i="4" s="1"/>
  <c r="BG439" i="4"/>
  <c r="BF439" i="4"/>
  <c r="BE439" i="4"/>
  <c r="BM439" i="4" s="1"/>
  <c r="BD439" i="4"/>
  <c r="BL439" i="4" s="1"/>
  <c r="BA439" i="4"/>
  <c r="BN439" i="4"/>
  <c r="BH438" i="4"/>
  <c r="BG438" i="4"/>
  <c r="BO438" i="4" s="1"/>
  <c r="BF438" i="4"/>
  <c r="BN438" i="4" s="1"/>
  <c r="BE438" i="4"/>
  <c r="BM438" i="4" s="1"/>
  <c r="BD438" i="4"/>
  <c r="BL438" i="4" s="1"/>
  <c r="BH437" i="4"/>
  <c r="BP437" i="4" s="1"/>
  <c r="BG437" i="4"/>
  <c r="BF437" i="4"/>
  <c r="BN437" i="4" s="1"/>
  <c r="BE437" i="4"/>
  <c r="BM437" i="4" s="1"/>
  <c r="BD437" i="4"/>
  <c r="BL437" i="4" s="1"/>
  <c r="BH436" i="4"/>
  <c r="BP436" i="4" s="1"/>
  <c r="BG436" i="4"/>
  <c r="BF436" i="4"/>
  <c r="BN436" i="4" s="1"/>
  <c r="BE436" i="4"/>
  <c r="BM436" i="4" s="1"/>
  <c r="BD436" i="4"/>
  <c r="BL436" i="4" s="1"/>
  <c r="BA436" i="4"/>
  <c r="BC436" i="4"/>
  <c r="BH435" i="4"/>
  <c r="BG435" i="4"/>
  <c r="BF435" i="4"/>
  <c r="BN435" i="4" s="1"/>
  <c r="BE435" i="4"/>
  <c r="BM435" i="4" s="1"/>
  <c r="BD435" i="4"/>
  <c r="BL435" i="4" s="1"/>
  <c r="BA435" i="4"/>
  <c r="BH434" i="4"/>
  <c r="BG434" i="4"/>
  <c r="BO434" i="4" s="1"/>
  <c r="BF434" i="4"/>
  <c r="BN434" i="4" s="1"/>
  <c r="BE434" i="4"/>
  <c r="BM434" i="4" s="1"/>
  <c r="BD434" i="4"/>
  <c r="BL434" i="4" s="1"/>
  <c r="BH433" i="4"/>
  <c r="BP433" i="4" s="1"/>
  <c r="BG433" i="4"/>
  <c r="BF433" i="4"/>
  <c r="BN433" i="4" s="1"/>
  <c r="BE433" i="4"/>
  <c r="BM433" i="4" s="1"/>
  <c r="BD433" i="4"/>
  <c r="BL433" i="4" s="1"/>
  <c r="BH432" i="4"/>
  <c r="BP432" i="4" s="1"/>
  <c r="BG432" i="4"/>
  <c r="BF432" i="4"/>
  <c r="BE432" i="4"/>
  <c r="BM432" i="4" s="1"/>
  <c r="BD432" i="4"/>
  <c r="BL432" i="4" s="1"/>
  <c r="BC432" i="4"/>
  <c r="BK432" i="4" s="1"/>
  <c r="BA432" i="4"/>
  <c r="BH431" i="4"/>
  <c r="BP431" i="4" s="1"/>
  <c r="BG431" i="4"/>
  <c r="BE431" i="4"/>
  <c r="BM431" i="4" s="1"/>
  <c r="BD431" i="4"/>
  <c r="BL431" i="4" s="1"/>
  <c r="BC431" i="4"/>
  <c r="BK431" i="4" s="1"/>
  <c r="BH430" i="4"/>
  <c r="BG430" i="4"/>
  <c r="BO430" i="4" s="1"/>
  <c r="BE430" i="4"/>
  <c r="BM430" i="4" s="1"/>
  <c r="BD430" i="4"/>
  <c r="BL430" i="4" s="1"/>
  <c r="BC430" i="4"/>
  <c r="BK430" i="4" s="1"/>
  <c r="BH429" i="4"/>
  <c r="BP429" i="4" s="1"/>
  <c r="BG429" i="4"/>
  <c r="BO429" i="4" s="1"/>
  <c r="BE429" i="4"/>
  <c r="BM429" i="4" s="1"/>
  <c r="BD429" i="4"/>
  <c r="BL429" i="4" s="1"/>
  <c r="BC429" i="4"/>
  <c r="BK429" i="4" s="1"/>
  <c r="BH428" i="4"/>
  <c r="BP428" i="4" s="1"/>
  <c r="BF428" i="4"/>
  <c r="BN428" i="4" s="1"/>
  <c r="BE428" i="4"/>
  <c r="BM428" i="4" s="1"/>
  <c r="BD428" i="4"/>
  <c r="BL428" i="4" s="1"/>
  <c r="BC428" i="4"/>
  <c r="BK428" i="4" s="1"/>
  <c r="BH427" i="4"/>
  <c r="BP427" i="4" s="1"/>
  <c r="BF427" i="4"/>
  <c r="BE427" i="4"/>
  <c r="BM427" i="4" s="1"/>
  <c r="BD427" i="4"/>
  <c r="BL427" i="4" s="1"/>
  <c r="BC427" i="4"/>
  <c r="BK427" i="4" s="1"/>
  <c r="BN427" i="4"/>
  <c r="BH426" i="4"/>
  <c r="BP426" i="4" s="1"/>
  <c r="BF426" i="4"/>
  <c r="BN426" i="4" s="1"/>
  <c r="BE426" i="4"/>
  <c r="BM426" i="4" s="1"/>
  <c r="BD426" i="4"/>
  <c r="BL426" i="4" s="1"/>
  <c r="BC426" i="4"/>
  <c r="BK426" i="4" s="1"/>
  <c r="BH425" i="4"/>
  <c r="BP425" i="4" s="1"/>
  <c r="BF425" i="4"/>
  <c r="BN425" i="4" s="1"/>
  <c r="BE425" i="4"/>
  <c r="BM425" i="4" s="1"/>
  <c r="BD425" i="4"/>
  <c r="BL425" i="4" s="1"/>
  <c r="BC425" i="4"/>
  <c r="BK425" i="4" s="1"/>
  <c r="BH424" i="4"/>
  <c r="BP424" i="4" s="1"/>
  <c r="BF424" i="4"/>
  <c r="BN424" i="4" s="1"/>
  <c r="BE424" i="4"/>
  <c r="BM424" i="4" s="1"/>
  <c r="BD424" i="4"/>
  <c r="BL424" i="4" s="1"/>
  <c r="BC424" i="4"/>
  <c r="BH423" i="4"/>
  <c r="BP423" i="4" s="1"/>
  <c r="BF423" i="4"/>
  <c r="BN423" i="4" s="1"/>
  <c r="BE423" i="4"/>
  <c r="BM423" i="4" s="1"/>
  <c r="BD423" i="4"/>
  <c r="BC423" i="4"/>
  <c r="BK423" i="4" s="1"/>
  <c r="BH422" i="4"/>
  <c r="BP422" i="4" s="1"/>
  <c r="BF422" i="4"/>
  <c r="BN422" i="4" s="1"/>
  <c r="BE422" i="4"/>
  <c r="BM422" i="4" s="1"/>
  <c r="BD422" i="4"/>
  <c r="BL422" i="4" s="1"/>
  <c r="BC422" i="4"/>
  <c r="BK422" i="4" s="1"/>
  <c r="BH421" i="4"/>
  <c r="BP421" i="4" s="1"/>
  <c r="BF421" i="4"/>
  <c r="BN421" i="4" s="1"/>
  <c r="BE421" i="4"/>
  <c r="BM421" i="4" s="1"/>
  <c r="BD421" i="4"/>
  <c r="BL421" i="4" s="1"/>
  <c r="BC421" i="4"/>
  <c r="BK421" i="4" s="1"/>
  <c r="BH420" i="4"/>
  <c r="BP420" i="4" s="1"/>
  <c r="BF420" i="4"/>
  <c r="BN420" i="4" s="1"/>
  <c r="BE420" i="4"/>
  <c r="BM420" i="4" s="1"/>
  <c r="BD420" i="4"/>
  <c r="BL420" i="4" s="1"/>
  <c r="BC420" i="4"/>
  <c r="BK420" i="4" s="1"/>
  <c r="BH419" i="4"/>
  <c r="BP419" i="4" s="1"/>
  <c r="BF419" i="4"/>
  <c r="BN419" i="4" s="1"/>
  <c r="BE419" i="4"/>
  <c r="BM419" i="4" s="1"/>
  <c r="BD419" i="4"/>
  <c r="BL419" i="4" s="1"/>
  <c r="BC419" i="4"/>
  <c r="BK419" i="4" s="1"/>
  <c r="BN416" i="4"/>
  <c r="BM416" i="4"/>
  <c r="BL416" i="4"/>
  <c r="BK416" i="4"/>
  <c r="BH416" i="4"/>
  <c r="BP416" i="4" s="1"/>
  <c r="BN415" i="4"/>
  <c r="BM415" i="4"/>
  <c r="BL415" i="4"/>
  <c r="BK415" i="4"/>
  <c r="BH415" i="4"/>
  <c r="BP415" i="4" s="1"/>
  <c r="BA414" i="4"/>
  <c r="BN413" i="4"/>
  <c r="BM413" i="4"/>
  <c r="BL413" i="4"/>
  <c r="BK413" i="4"/>
  <c r="BH413" i="4"/>
  <c r="BP413" i="4" s="1"/>
  <c r="BN411" i="4"/>
  <c r="BM411" i="4"/>
  <c r="BL411" i="4"/>
  <c r="BK411" i="4"/>
  <c r="BH411" i="4"/>
  <c r="BP411" i="4" s="1"/>
  <c r="BH410" i="4"/>
  <c r="BP410" i="4" s="1"/>
  <c r="BF410" i="4"/>
  <c r="BN410" i="4" s="1"/>
  <c r="BE410" i="4"/>
  <c r="BM410" i="4" s="1"/>
  <c r="BD410" i="4"/>
  <c r="BL410" i="4" s="1"/>
  <c r="BC410" i="4"/>
  <c r="BK410" i="4" s="1"/>
  <c r="BH409" i="4"/>
  <c r="BP409" i="4" s="1"/>
  <c r="BF409" i="4"/>
  <c r="BN409" i="4" s="1"/>
  <c r="BE409" i="4"/>
  <c r="BM409" i="4" s="1"/>
  <c r="BD409" i="4"/>
  <c r="BL409" i="4" s="1"/>
  <c r="BC409" i="4"/>
  <c r="BK409" i="4" s="1"/>
  <c r="BH408" i="4"/>
  <c r="BP408" i="4" s="1"/>
  <c r="BF408" i="4"/>
  <c r="BE408" i="4"/>
  <c r="BM408" i="4" s="1"/>
  <c r="BD408" i="4"/>
  <c r="BL408" i="4" s="1"/>
  <c r="BC408" i="4"/>
  <c r="BK408" i="4" s="1"/>
  <c r="BN408" i="4"/>
  <c r="BH407" i="4"/>
  <c r="BP407" i="4" s="1"/>
  <c r="BF407" i="4"/>
  <c r="BN407" i="4" s="1"/>
  <c r="BE407" i="4"/>
  <c r="BM407" i="4" s="1"/>
  <c r="BD407" i="4"/>
  <c r="BL407" i="4" s="1"/>
  <c r="BC407" i="4"/>
  <c r="BK407" i="4" s="1"/>
  <c r="BH406" i="4"/>
  <c r="BP406" i="4" s="1"/>
  <c r="BF406" i="4"/>
  <c r="BN406" i="4" s="1"/>
  <c r="BE406" i="4"/>
  <c r="BM406" i="4" s="1"/>
  <c r="BD406" i="4"/>
  <c r="BL406" i="4" s="1"/>
  <c r="BC406" i="4"/>
  <c r="BK406" i="4" s="1"/>
  <c r="BH405" i="4"/>
  <c r="BP405" i="4" s="1"/>
  <c r="BF405" i="4"/>
  <c r="BN405" i="4" s="1"/>
  <c r="BE405" i="4"/>
  <c r="BM405" i="4" s="1"/>
  <c r="BD405" i="4"/>
  <c r="BL405" i="4" s="1"/>
  <c r="BC405" i="4"/>
  <c r="BH404" i="4"/>
  <c r="BP404" i="4" s="1"/>
  <c r="BF404" i="4"/>
  <c r="BE404" i="4"/>
  <c r="BM404" i="4" s="1"/>
  <c r="BD404" i="4"/>
  <c r="BL404" i="4" s="1"/>
  <c r="BC404" i="4"/>
  <c r="BK404" i="4" s="1"/>
  <c r="BN404" i="4"/>
  <c r="BH403" i="4"/>
  <c r="BP403" i="4" s="1"/>
  <c r="BF403" i="4"/>
  <c r="BN403" i="4" s="1"/>
  <c r="BE403" i="4"/>
  <c r="BD403" i="4"/>
  <c r="BL403" i="4" s="1"/>
  <c r="BC403" i="4"/>
  <c r="BK403" i="4" s="1"/>
  <c r="BH402" i="4"/>
  <c r="BP402" i="4" s="1"/>
  <c r="BF402" i="4"/>
  <c r="BN402" i="4" s="1"/>
  <c r="BE402" i="4"/>
  <c r="BM402" i="4" s="1"/>
  <c r="BD402" i="4"/>
  <c r="BL402" i="4" s="1"/>
  <c r="BC402" i="4"/>
  <c r="BK402" i="4" s="1"/>
  <c r="BH401" i="4"/>
  <c r="BP401" i="4" s="1"/>
  <c r="BF401" i="4"/>
  <c r="BN401" i="4" s="1"/>
  <c r="BE401" i="4"/>
  <c r="BM401" i="4" s="1"/>
  <c r="BD401" i="4"/>
  <c r="BL401" i="4" s="1"/>
  <c r="BC401" i="4"/>
  <c r="BK401" i="4" s="1"/>
  <c r="BH400" i="4"/>
  <c r="BP400" i="4" s="1"/>
  <c r="BF400" i="4"/>
  <c r="BN400" i="4" s="1"/>
  <c r="BE400" i="4"/>
  <c r="BM400" i="4" s="1"/>
  <c r="BD400" i="4"/>
  <c r="BL400" i="4" s="1"/>
  <c r="BC400" i="4"/>
  <c r="BK400" i="4" s="1"/>
  <c r="BH399" i="4"/>
  <c r="BP399" i="4" s="1"/>
  <c r="BF399" i="4"/>
  <c r="BN399" i="4" s="1"/>
  <c r="BE399" i="4"/>
  <c r="BM399" i="4" s="1"/>
  <c r="BD399" i="4"/>
  <c r="BL399" i="4" s="1"/>
  <c r="BC399" i="4"/>
  <c r="BK399" i="4" s="1"/>
  <c r="BH398" i="4"/>
  <c r="BP398" i="4" s="1"/>
  <c r="BF398" i="4"/>
  <c r="BN398" i="4" s="1"/>
  <c r="BE398" i="4"/>
  <c r="BM398" i="4" s="1"/>
  <c r="BD398" i="4"/>
  <c r="BL398" i="4" s="1"/>
  <c r="BC398" i="4"/>
  <c r="BK398" i="4" s="1"/>
  <c r="BH397" i="4"/>
  <c r="BP397" i="4" s="1"/>
  <c r="BF397" i="4"/>
  <c r="BN397" i="4" s="1"/>
  <c r="BE397" i="4"/>
  <c r="BM397" i="4" s="1"/>
  <c r="BD397" i="4"/>
  <c r="BL397" i="4" s="1"/>
  <c r="BC397" i="4"/>
  <c r="BH396" i="4"/>
  <c r="BP396" i="4" s="1"/>
  <c r="BF396" i="4"/>
  <c r="BN396" i="4" s="1"/>
  <c r="BE396" i="4"/>
  <c r="BM396" i="4" s="1"/>
  <c r="BD396" i="4"/>
  <c r="BL396" i="4" s="1"/>
  <c r="BC396" i="4"/>
  <c r="BK396" i="4" s="1"/>
  <c r="BH395" i="4"/>
  <c r="BP395" i="4" s="1"/>
  <c r="BF395" i="4"/>
  <c r="BN395" i="4" s="1"/>
  <c r="BE395" i="4"/>
  <c r="BM395" i="4" s="1"/>
  <c r="BD395" i="4"/>
  <c r="BL395" i="4" s="1"/>
  <c r="BC395" i="4"/>
  <c r="BK395" i="4" s="1"/>
  <c r="BH394" i="4"/>
  <c r="BP394" i="4" s="1"/>
  <c r="BF394" i="4"/>
  <c r="BN394" i="4" s="1"/>
  <c r="BE394" i="4"/>
  <c r="BM394" i="4" s="1"/>
  <c r="BD394" i="4"/>
  <c r="BL394" i="4" s="1"/>
  <c r="BC394" i="4"/>
  <c r="BK394" i="4" s="1"/>
  <c r="BH393" i="4"/>
  <c r="BP393" i="4" s="1"/>
  <c r="BF393" i="4"/>
  <c r="BN393" i="4" s="1"/>
  <c r="BE393" i="4"/>
  <c r="BM393" i="4" s="1"/>
  <c r="BD393" i="4"/>
  <c r="BL393" i="4" s="1"/>
  <c r="BC393" i="4"/>
  <c r="BK393" i="4" s="1"/>
  <c r="BH392" i="4"/>
  <c r="BP392" i="4" s="1"/>
  <c r="BF392" i="4"/>
  <c r="BN392" i="4" s="1"/>
  <c r="BE392" i="4"/>
  <c r="BM392" i="4" s="1"/>
  <c r="BD392" i="4"/>
  <c r="BL392" i="4" s="1"/>
  <c r="BC392" i="4"/>
  <c r="BK392" i="4" s="1"/>
  <c r="BH391" i="4"/>
  <c r="BP391" i="4" s="1"/>
  <c r="BF391" i="4"/>
  <c r="BN391" i="4" s="1"/>
  <c r="BE391" i="4"/>
  <c r="BM391" i="4" s="1"/>
  <c r="BD391" i="4"/>
  <c r="BL391" i="4" s="1"/>
  <c r="BC391" i="4"/>
  <c r="BK391" i="4" s="1"/>
  <c r="BH390" i="4"/>
  <c r="BP390" i="4" s="1"/>
  <c r="BF390" i="4"/>
  <c r="BN390" i="4" s="1"/>
  <c r="BE390" i="4"/>
  <c r="BM390" i="4" s="1"/>
  <c r="BD390" i="4"/>
  <c r="BL390" i="4" s="1"/>
  <c r="BC390" i="4"/>
  <c r="BH389" i="4"/>
  <c r="BP389" i="4" s="1"/>
  <c r="BF389" i="4"/>
  <c r="BN389" i="4" s="1"/>
  <c r="BE389" i="4"/>
  <c r="BM389" i="4" s="1"/>
  <c r="BD389" i="4"/>
  <c r="BL389" i="4" s="1"/>
  <c r="BC389" i="4"/>
  <c r="BK389" i="4" s="1"/>
  <c r="BH388" i="4"/>
  <c r="BP388" i="4" s="1"/>
  <c r="BF388" i="4"/>
  <c r="BN388" i="4" s="1"/>
  <c r="BE388" i="4"/>
  <c r="BD388" i="4"/>
  <c r="BL388" i="4" s="1"/>
  <c r="BC388" i="4"/>
  <c r="BK388" i="4" s="1"/>
  <c r="BH387" i="4"/>
  <c r="BP387" i="4" s="1"/>
  <c r="BG387" i="4"/>
  <c r="BE387" i="4"/>
  <c r="BM387" i="4" s="1"/>
  <c r="BD387" i="4"/>
  <c r="BL387" i="4" s="1"/>
  <c r="BC387" i="4"/>
  <c r="BK387" i="4" s="1"/>
  <c r="BH386" i="4"/>
  <c r="BP386" i="4" s="1"/>
  <c r="BF386" i="4"/>
  <c r="BN386" i="4" s="1"/>
  <c r="BE386" i="4"/>
  <c r="BM386" i="4" s="1"/>
  <c r="BD386" i="4"/>
  <c r="BL386" i="4" s="1"/>
  <c r="BC386" i="4"/>
  <c r="BH385" i="4"/>
  <c r="BP385" i="4" s="1"/>
  <c r="BF385" i="4"/>
  <c r="BN385" i="4" s="1"/>
  <c r="BE385" i="4"/>
  <c r="BM385" i="4" s="1"/>
  <c r="BD385" i="4"/>
  <c r="BC385" i="4"/>
  <c r="BK385" i="4" s="1"/>
  <c r="BH384" i="4"/>
  <c r="BP384" i="4" s="1"/>
  <c r="BF384" i="4"/>
  <c r="BN384" i="4" s="1"/>
  <c r="BE384" i="4"/>
  <c r="BM384" i="4" s="1"/>
  <c r="BD384" i="4"/>
  <c r="BL384" i="4" s="1"/>
  <c r="BC384" i="4"/>
  <c r="BK384" i="4" s="1"/>
  <c r="BH383" i="4"/>
  <c r="BP383" i="4" s="1"/>
  <c r="BF383" i="4"/>
  <c r="BN383" i="4" s="1"/>
  <c r="BE383" i="4"/>
  <c r="BM383" i="4" s="1"/>
  <c r="BD383" i="4"/>
  <c r="BL383" i="4" s="1"/>
  <c r="BC383" i="4"/>
  <c r="BK383" i="4" s="1"/>
  <c r="BH382" i="4"/>
  <c r="BP382" i="4" s="1"/>
  <c r="BF382" i="4"/>
  <c r="BN382" i="4" s="1"/>
  <c r="BE382" i="4"/>
  <c r="BM382" i="4" s="1"/>
  <c r="BD382" i="4"/>
  <c r="BL382" i="4" s="1"/>
  <c r="BC382" i="4"/>
  <c r="BK382" i="4" s="1"/>
  <c r="BH381" i="4"/>
  <c r="BP381" i="4" s="1"/>
  <c r="BF381" i="4"/>
  <c r="BN381" i="4" s="1"/>
  <c r="BE381" i="4"/>
  <c r="BM381" i="4" s="1"/>
  <c r="BD381" i="4"/>
  <c r="BL381" i="4" s="1"/>
  <c r="BC381" i="4"/>
  <c r="BK381" i="4" s="1"/>
  <c r="BH380" i="4"/>
  <c r="BP380" i="4" s="1"/>
  <c r="BF380" i="4"/>
  <c r="BN380" i="4" s="1"/>
  <c r="BE380" i="4"/>
  <c r="BM380" i="4" s="1"/>
  <c r="BD380" i="4"/>
  <c r="BL380" i="4" s="1"/>
  <c r="BC380" i="4"/>
  <c r="BK380" i="4" s="1"/>
  <c r="BH379" i="4"/>
  <c r="BP379" i="4" s="1"/>
  <c r="BF379" i="4"/>
  <c r="BN379" i="4" s="1"/>
  <c r="BE379" i="4"/>
  <c r="BM379" i="4" s="1"/>
  <c r="BD379" i="4"/>
  <c r="BL379" i="4" s="1"/>
  <c r="BC379" i="4"/>
  <c r="BK379" i="4" s="1"/>
  <c r="BH378" i="4"/>
  <c r="BP378" i="4" s="1"/>
  <c r="BF378" i="4"/>
  <c r="BN378" i="4" s="1"/>
  <c r="BE378" i="4"/>
  <c r="BM378" i="4" s="1"/>
  <c r="BD378" i="4"/>
  <c r="BL378" i="4" s="1"/>
  <c r="BC378" i="4"/>
  <c r="BH377" i="4"/>
  <c r="BP377" i="4" s="1"/>
  <c r="BF377" i="4"/>
  <c r="BN377" i="4" s="1"/>
  <c r="BE377" i="4"/>
  <c r="BM377" i="4" s="1"/>
  <c r="BD377" i="4"/>
  <c r="BL377" i="4" s="1"/>
  <c r="BC377" i="4"/>
  <c r="BK377" i="4" s="1"/>
  <c r="BH376" i="4"/>
  <c r="BP376" i="4" s="1"/>
  <c r="BF376" i="4"/>
  <c r="BN376" i="4" s="1"/>
  <c r="BE376" i="4"/>
  <c r="BD376" i="4"/>
  <c r="BL376" i="4" s="1"/>
  <c r="BC376" i="4"/>
  <c r="BK376" i="4" s="1"/>
  <c r="BN370" i="4"/>
  <c r="BM370" i="4"/>
  <c r="BL370" i="4"/>
  <c r="BK370" i="4"/>
  <c r="BH370" i="4"/>
  <c r="BP370" i="4" s="1"/>
  <c r="BH368" i="4"/>
  <c r="BP368" i="4" s="1"/>
  <c r="BF368" i="4"/>
  <c r="BN368" i="4" s="1"/>
  <c r="BE368" i="4"/>
  <c r="BM368" i="4" s="1"/>
  <c r="BD368" i="4"/>
  <c r="BL368" i="4" s="1"/>
  <c r="BC368" i="4"/>
  <c r="BK368" i="4" s="1"/>
  <c r="BH367" i="4"/>
  <c r="BP367" i="4" s="1"/>
  <c r="BF367" i="4"/>
  <c r="BN367" i="4" s="1"/>
  <c r="BE367" i="4"/>
  <c r="BM367" i="4" s="1"/>
  <c r="BD367" i="4"/>
  <c r="BL367" i="4" s="1"/>
  <c r="BC367" i="4"/>
  <c r="BK367" i="4" s="1"/>
  <c r="BH366" i="4"/>
  <c r="BP366" i="4" s="1"/>
  <c r="BF366" i="4"/>
  <c r="BN366" i="4" s="1"/>
  <c r="BE366" i="4"/>
  <c r="BM366" i="4" s="1"/>
  <c r="BD366" i="4"/>
  <c r="BL366" i="4" s="1"/>
  <c r="BC366" i="4"/>
  <c r="BK366" i="4" s="1"/>
  <c r="BH365" i="4"/>
  <c r="BP365" i="4" s="1"/>
  <c r="BF365" i="4"/>
  <c r="BN365" i="4" s="1"/>
  <c r="BE365" i="4"/>
  <c r="BM365" i="4" s="1"/>
  <c r="BD365" i="4"/>
  <c r="BL365" i="4" s="1"/>
  <c r="BC365" i="4"/>
  <c r="BK365" i="4" s="1"/>
  <c r="BH364" i="4"/>
  <c r="BP364" i="4" s="1"/>
  <c r="BF364" i="4"/>
  <c r="BN364" i="4" s="1"/>
  <c r="BE364" i="4"/>
  <c r="BM364" i="4" s="1"/>
  <c r="BD364" i="4"/>
  <c r="BL364" i="4" s="1"/>
  <c r="BC364" i="4"/>
  <c r="BH363" i="4"/>
  <c r="BP363" i="4" s="1"/>
  <c r="BF363" i="4"/>
  <c r="BN363" i="4" s="1"/>
  <c r="BE363" i="4"/>
  <c r="BM363" i="4" s="1"/>
  <c r="BD363" i="4"/>
  <c r="BL363" i="4" s="1"/>
  <c r="BC363" i="4"/>
  <c r="BK363" i="4" s="1"/>
  <c r="BH362" i="4"/>
  <c r="BP362" i="4" s="1"/>
  <c r="BF362" i="4"/>
  <c r="BN362" i="4" s="1"/>
  <c r="BE362" i="4"/>
  <c r="BD362" i="4"/>
  <c r="BL362" i="4" s="1"/>
  <c r="BC362" i="4"/>
  <c r="BK362" i="4" s="1"/>
  <c r="BH361" i="4"/>
  <c r="BP361" i="4" s="1"/>
  <c r="BF361" i="4"/>
  <c r="BN361" i="4" s="1"/>
  <c r="BE361" i="4"/>
  <c r="BM361" i="4" s="1"/>
  <c r="BD361" i="4"/>
  <c r="BL361" i="4" s="1"/>
  <c r="BC361" i="4"/>
  <c r="BK361" i="4" s="1"/>
  <c r="BH360" i="4"/>
  <c r="BP360" i="4" s="1"/>
  <c r="BF360" i="4"/>
  <c r="BN360" i="4" s="1"/>
  <c r="BE360" i="4"/>
  <c r="BM360" i="4" s="1"/>
  <c r="BD360" i="4"/>
  <c r="BL360" i="4" s="1"/>
  <c r="BC360" i="4"/>
  <c r="BK360" i="4" s="1"/>
  <c r="BH359" i="4"/>
  <c r="BP359" i="4" s="1"/>
  <c r="BF359" i="4"/>
  <c r="BN359" i="4" s="1"/>
  <c r="BE359" i="4"/>
  <c r="BM359" i="4" s="1"/>
  <c r="BD359" i="4"/>
  <c r="BL359" i="4" s="1"/>
  <c r="BC359" i="4"/>
  <c r="BK359" i="4" s="1"/>
  <c r="BH358" i="4"/>
  <c r="BP358" i="4" s="1"/>
  <c r="BF358" i="4"/>
  <c r="BN358" i="4" s="1"/>
  <c r="BE358" i="4"/>
  <c r="BM358" i="4" s="1"/>
  <c r="BD358" i="4"/>
  <c r="BL358" i="4" s="1"/>
  <c r="BC358" i="4"/>
  <c r="BK358" i="4" s="1"/>
  <c r="BH357" i="4"/>
  <c r="BP357" i="4" s="1"/>
  <c r="BF357" i="4"/>
  <c r="BN357" i="4" s="1"/>
  <c r="BE357" i="4"/>
  <c r="BM357" i="4" s="1"/>
  <c r="BD357" i="4"/>
  <c r="BL357" i="4" s="1"/>
  <c r="BC357" i="4"/>
  <c r="BK357" i="4" s="1"/>
  <c r="BH356" i="4"/>
  <c r="BP356" i="4" s="1"/>
  <c r="BF356" i="4"/>
  <c r="BN356" i="4" s="1"/>
  <c r="BE356" i="4"/>
  <c r="BM356" i="4" s="1"/>
  <c r="BD356" i="4"/>
  <c r="BL356" i="4" s="1"/>
  <c r="BC356" i="4"/>
  <c r="BH355" i="4"/>
  <c r="BP355" i="4" s="1"/>
  <c r="BF355" i="4"/>
  <c r="BN355" i="4" s="1"/>
  <c r="BE355" i="4"/>
  <c r="BM355" i="4" s="1"/>
  <c r="BD355" i="4"/>
  <c r="BC355" i="4"/>
  <c r="BK355" i="4" s="1"/>
  <c r="BH354" i="4"/>
  <c r="BP354" i="4" s="1"/>
  <c r="BF354" i="4"/>
  <c r="BN354" i="4" s="1"/>
  <c r="BE354" i="4"/>
  <c r="BM354" i="4" s="1"/>
  <c r="BD354" i="4"/>
  <c r="BL354" i="4" s="1"/>
  <c r="BC354" i="4"/>
  <c r="BK354" i="4" s="1"/>
  <c r="BH353" i="4"/>
  <c r="BP353" i="4" s="1"/>
  <c r="BF353" i="4"/>
  <c r="BN353" i="4" s="1"/>
  <c r="BE353" i="4"/>
  <c r="BM353" i="4" s="1"/>
  <c r="BD353" i="4"/>
  <c r="BL353" i="4" s="1"/>
  <c r="BC353" i="4"/>
  <c r="BK353" i="4" s="1"/>
  <c r="BH352" i="4"/>
  <c r="BP352" i="4" s="1"/>
  <c r="BF352" i="4"/>
  <c r="BN352" i="4" s="1"/>
  <c r="BE352" i="4"/>
  <c r="BM352" i="4" s="1"/>
  <c r="BD352" i="4"/>
  <c r="BL352" i="4" s="1"/>
  <c r="BC352" i="4"/>
  <c r="BK352" i="4" s="1"/>
  <c r="BH351" i="4"/>
  <c r="BG351" i="4"/>
  <c r="BE351" i="4"/>
  <c r="BM351" i="4" s="1"/>
  <c r="BD351" i="4"/>
  <c r="BC351" i="4"/>
  <c r="BK351" i="4" s="1"/>
  <c r="BH350" i="4"/>
  <c r="BP350" i="4" s="1"/>
  <c r="BF350" i="4"/>
  <c r="BN350" i="4" s="1"/>
  <c r="BE350" i="4"/>
  <c r="BM350" i="4" s="1"/>
  <c r="BD350" i="4"/>
  <c r="BL350" i="4" s="1"/>
  <c r="BC350" i="4"/>
  <c r="BK350" i="4" s="1"/>
  <c r="BM348" i="4"/>
  <c r="BH348" i="4"/>
  <c r="BP348" i="4" s="1"/>
  <c r="BN348" i="4"/>
  <c r="BL348" i="4"/>
  <c r="BK348" i="4"/>
  <c r="BH347" i="4"/>
  <c r="BP347" i="4" s="1"/>
  <c r="BF347" i="4"/>
  <c r="BN347" i="4" s="1"/>
  <c r="BE347" i="4"/>
  <c r="BM347" i="4" s="1"/>
  <c r="BD347" i="4"/>
  <c r="BL347" i="4" s="1"/>
  <c r="BC347" i="4"/>
  <c r="BK347" i="4" s="1"/>
  <c r="BH346" i="4"/>
  <c r="BP346" i="4" s="1"/>
  <c r="BF346" i="4"/>
  <c r="BN346" i="4" s="1"/>
  <c r="BE346" i="4"/>
  <c r="BM346" i="4" s="1"/>
  <c r="BD346" i="4"/>
  <c r="BL346" i="4" s="1"/>
  <c r="BC346" i="4"/>
  <c r="BK346" i="4" s="1"/>
  <c r="BH345" i="4"/>
  <c r="BP345" i="4" s="1"/>
  <c r="BF345" i="4"/>
  <c r="BN345" i="4" s="1"/>
  <c r="BE345" i="4"/>
  <c r="BM345" i="4" s="1"/>
  <c r="BD345" i="4"/>
  <c r="BL345" i="4" s="1"/>
  <c r="BC345" i="4"/>
  <c r="BK345" i="4" s="1"/>
  <c r="BH344" i="4"/>
  <c r="BP344" i="4" s="1"/>
  <c r="BF344" i="4"/>
  <c r="BN344" i="4" s="1"/>
  <c r="BE344" i="4"/>
  <c r="BM344" i="4" s="1"/>
  <c r="BD344" i="4"/>
  <c r="BL344" i="4" s="1"/>
  <c r="BC344" i="4"/>
  <c r="BK344" i="4" s="1"/>
  <c r="BH343" i="4"/>
  <c r="BP343" i="4" s="1"/>
  <c r="BF343" i="4"/>
  <c r="BE343" i="4"/>
  <c r="BM343" i="4" s="1"/>
  <c r="BD343" i="4"/>
  <c r="BL343" i="4" s="1"/>
  <c r="BC343" i="4"/>
  <c r="BK343" i="4" s="1"/>
  <c r="BN343" i="4"/>
  <c r="BH342" i="4"/>
  <c r="BP342" i="4" s="1"/>
  <c r="BF342" i="4"/>
  <c r="BN342" i="4" s="1"/>
  <c r="BE342" i="4"/>
  <c r="BM342" i="4" s="1"/>
  <c r="BD342" i="4"/>
  <c r="BL342" i="4" s="1"/>
  <c r="BC342" i="4"/>
  <c r="BH341" i="4"/>
  <c r="BP341" i="4" s="1"/>
  <c r="BF341" i="4"/>
  <c r="BN341" i="4" s="1"/>
  <c r="BE341" i="4"/>
  <c r="BM341" i="4" s="1"/>
  <c r="BD341" i="4"/>
  <c r="BL341" i="4" s="1"/>
  <c r="BC341" i="4"/>
  <c r="BK341" i="4" s="1"/>
  <c r="BH340" i="4"/>
  <c r="BP340" i="4" s="1"/>
  <c r="BF340" i="4"/>
  <c r="BN340" i="4" s="1"/>
  <c r="BE340" i="4"/>
  <c r="BD340" i="4"/>
  <c r="BL340" i="4" s="1"/>
  <c r="BC340" i="4"/>
  <c r="BK340" i="4" s="1"/>
  <c r="BH339" i="4"/>
  <c r="BP339" i="4" s="1"/>
  <c r="BF339" i="4"/>
  <c r="BN339" i="4" s="1"/>
  <c r="BE339" i="4"/>
  <c r="BM339" i="4" s="1"/>
  <c r="BD339" i="4"/>
  <c r="BL339" i="4" s="1"/>
  <c r="BC339" i="4"/>
  <c r="BK339" i="4" s="1"/>
  <c r="BH338" i="4"/>
  <c r="BP338" i="4" s="1"/>
  <c r="BF338" i="4"/>
  <c r="BN338" i="4" s="1"/>
  <c r="BE338" i="4"/>
  <c r="BM338" i="4" s="1"/>
  <c r="BD338" i="4"/>
  <c r="BL338" i="4" s="1"/>
  <c r="BC338" i="4"/>
  <c r="BK338" i="4" s="1"/>
  <c r="BH337" i="4"/>
  <c r="BP337" i="4" s="1"/>
  <c r="BF337" i="4"/>
  <c r="BN337" i="4" s="1"/>
  <c r="BE337" i="4"/>
  <c r="BM337" i="4" s="1"/>
  <c r="BD337" i="4"/>
  <c r="BL337" i="4" s="1"/>
  <c r="BC337" i="4"/>
  <c r="BK337" i="4" s="1"/>
  <c r="BH336" i="4"/>
  <c r="BP336" i="4" s="1"/>
  <c r="BF336" i="4"/>
  <c r="BN336" i="4" s="1"/>
  <c r="BE336" i="4"/>
  <c r="BM336" i="4" s="1"/>
  <c r="BD336" i="4"/>
  <c r="BL336" i="4" s="1"/>
  <c r="BC336" i="4"/>
  <c r="BK336" i="4" s="1"/>
  <c r="BH335" i="4"/>
  <c r="BP335" i="4" s="1"/>
  <c r="BF335" i="4"/>
  <c r="BE335" i="4"/>
  <c r="BM335" i="4" s="1"/>
  <c r="BD335" i="4"/>
  <c r="BL335" i="4" s="1"/>
  <c r="BC335" i="4"/>
  <c r="BK335" i="4" s="1"/>
  <c r="BN335" i="4"/>
  <c r="BH334" i="4"/>
  <c r="BP334" i="4" s="1"/>
  <c r="BF334" i="4"/>
  <c r="BN334" i="4" s="1"/>
  <c r="BE334" i="4"/>
  <c r="BM334" i="4" s="1"/>
  <c r="BD334" i="4"/>
  <c r="BL334" i="4" s="1"/>
  <c r="BC334" i="4"/>
  <c r="BH333" i="4"/>
  <c r="BP333" i="4" s="1"/>
  <c r="BF333" i="4"/>
  <c r="BE333" i="4"/>
  <c r="BM333" i="4" s="1"/>
  <c r="BD333" i="4"/>
  <c r="BC333" i="4"/>
  <c r="BK333" i="4" s="1"/>
  <c r="BN333" i="4"/>
  <c r="BH332" i="4"/>
  <c r="BP332" i="4" s="1"/>
  <c r="BF332" i="4"/>
  <c r="BN332" i="4" s="1"/>
  <c r="BE332" i="4"/>
  <c r="BM332" i="4" s="1"/>
  <c r="BD332" i="4"/>
  <c r="BL332" i="4" s="1"/>
  <c r="BC332" i="4"/>
  <c r="BK332" i="4" s="1"/>
  <c r="BH331" i="4"/>
  <c r="BP331" i="4" s="1"/>
  <c r="BF331" i="4"/>
  <c r="BN331" i="4" s="1"/>
  <c r="BE331" i="4"/>
  <c r="BM331" i="4" s="1"/>
  <c r="BD331" i="4"/>
  <c r="BL331" i="4" s="1"/>
  <c r="BC331" i="4"/>
  <c r="BK331" i="4" s="1"/>
  <c r="BH330" i="4"/>
  <c r="BP330" i="4" s="1"/>
  <c r="BF330" i="4"/>
  <c r="BN330" i="4" s="1"/>
  <c r="BE330" i="4"/>
  <c r="BM330" i="4" s="1"/>
  <c r="BD330" i="4"/>
  <c r="BL330" i="4" s="1"/>
  <c r="BC330" i="4"/>
  <c r="BK330" i="4" s="1"/>
  <c r="BH329" i="4"/>
  <c r="BP329" i="4" s="1"/>
  <c r="BF329" i="4"/>
  <c r="BN329" i="4" s="1"/>
  <c r="BE329" i="4"/>
  <c r="BM329" i="4" s="1"/>
  <c r="BD329" i="4"/>
  <c r="BL329" i="4" s="1"/>
  <c r="BC329" i="4"/>
  <c r="BK329" i="4" s="1"/>
  <c r="BN328" i="4"/>
  <c r="BM328" i="4"/>
  <c r="BL328" i="4"/>
  <c r="BK328" i="4"/>
  <c r="BH328" i="4"/>
  <c r="BP328" i="4" s="1"/>
  <c r="BH327" i="4"/>
  <c r="BP327" i="4" s="1"/>
  <c r="BF327" i="4"/>
  <c r="BN327" i="4" s="1"/>
  <c r="BE327" i="4"/>
  <c r="BM327" i="4" s="1"/>
  <c r="BD327" i="4"/>
  <c r="BC327" i="4"/>
  <c r="BK327" i="4" s="1"/>
  <c r="BH326" i="4"/>
  <c r="BP326" i="4" s="1"/>
  <c r="BF326" i="4"/>
  <c r="BN326" i="4" s="1"/>
  <c r="BE326" i="4"/>
  <c r="BM326" i="4" s="1"/>
  <c r="BD326" i="4"/>
  <c r="BL326" i="4" s="1"/>
  <c r="BC326" i="4"/>
  <c r="BK326" i="4" s="1"/>
  <c r="BH325" i="4"/>
  <c r="BP325" i="4" s="1"/>
  <c r="BF325" i="4"/>
  <c r="BN325" i="4" s="1"/>
  <c r="BE325" i="4"/>
  <c r="BM325" i="4" s="1"/>
  <c r="BD325" i="4"/>
  <c r="BL325" i="4" s="1"/>
  <c r="BC325" i="4"/>
  <c r="BK325" i="4" s="1"/>
  <c r="BH324" i="4"/>
  <c r="BP324" i="4" s="1"/>
  <c r="BF324" i="4"/>
  <c r="BN324" i="4" s="1"/>
  <c r="BE324" i="4"/>
  <c r="BM324" i="4" s="1"/>
  <c r="BD324" i="4"/>
  <c r="BL324" i="4" s="1"/>
  <c r="BC324" i="4"/>
  <c r="BK324" i="4" s="1"/>
  <c r="BH323" i="4"/>
  <c r="BP323" i="4" s="1"/>
  <c r="BF323" i="4"/>
  <c r="BN323" i="4" s="1"/>
  <c r="BE323" i="4"/>
  <c r="BM323" i="4" s="1"/>
  <c r="BD323" i="4"/>
  <c r="BL323" i="4" s="1"/>
  <c r="BC323" i="4"/>
  <c r="BK323" i="4" s="1"/>
  <c r="BH322" i="4"/>
  <c r="BG322" i="4"/>
  <c r="BO322" i="4" s="1"/>
  <c r="BE322" i="4"/>
  <c r="BM322" i="4" s="1"/>
  <c r="BD322" i="4"/>
  <c r="BL322" i="4" s="1"/>
  <c r="BC322" i="4"/>
  <c r="BK322" i="4" s="1"/>
  <c r="BH321" i="4"/>
  <c r="BP321" i="4" s="1"/>
  <c r="BF321" i="4"/>
  <c r="BN321" i="4" s="1"/>
  <c r="BE321" i="4"/>
  <c r="BM321" i="4" s="1"/>
  <c r="BD321" i="4"/>
  <c r="BL321" i="4" s="1"/>
  <c r="BC321" i="4"/>
  <c r="BK321" i="4" s="1"/>
  <c r="BH320" i="4"/>
  <c r="BP320" i="4" s="1"/>
  <c r="BF320" i="4"/>
  <c r="BN320" i="4" s="1"/>
  <c r="BE320" i="4"/>
  <c r="BM320" i="4" s="1"/>
  <c r="BD320" i="4"/>
  <c r="BL320" i="4" s="1"/>
  <c r="BC320" i="4"/>
  <c r="BK320" i="4" s="1"/>
  <c r="BH319" i="4"/>
  <c r="BG319" i="4"/>
  <c r="BE319" i="4"/>
  <c r="BM319" i="4" s="1"/>
  <c r="BD319" i="4"/>
  <c r="BL319" i="4" s="1"/>
  <c r="BC319" i="4"/>
  <c r="BK319" i="4" s="1"/>
  <c r="BA315" i="4"/>
  <c r="BH314" i="4"/>
  <c r="BP314" i="4" s="1"/>
  <c r="BF314" i="4"/>
  <c r="BN314" i="4" s="1"/>
  <c r="BM314" i="4"/>
  <c r="BL314" i="4"/>
  <c r="BH312" i="4"/>
  <c r="BP312" i="4" s="1"/>
  <c r="BF312" i="4"/>
  <c r="BE312" i="4"/>
  <c r="BM312" i="4" s="1"/>
  <c r="BD312" i="4"/>
  <c r="BL312" i="4" s="1"/>
  <c r="BC312" i="4"/>
  <c r="BK312" i="4" s="1"/>
  <c r="BH311" i="4"/>
  <c r="BP311" i="4" s="1"/>
  <c r="BF311" i="4"/>
  <c r="BN311" i="4" s="1"/>
  <c r="BE311" i="4"/>
  <c r="BD311" i="4"/>
  <c r="BL311" i="4" s="1"/>
  <c r="BC311" i="4"/>
  <c r="BK311" i="4" s="1"/>
  <c r="BA311" i="4"/>
  <c r="BM311" i="4"/>
  <c r="BH310" i="4"/>
  <c r="BP310" i="4" s="1"/>
  <c r="BF310" i="4"/>
  <c r="BN310" i="4" s="1"/>
  <c r="BE310" i="4"/>
  <c r="BM310" i="4" s="1"/>
  <c r="BD310" i="4"/>
  <c r="BL310" i="4" s="1"/>
  <c r="BC310" i="4"/>
  <c r="BK310" i="4" s="1"/>
  <c r="BH309" i="4"/>
  <c r="BP309" i="4" s="1"/>
  <c r="BF309" i="4"/>
  <c r="BN309" i="4" s="1"/>
  <c r="BE309" i="4"/>
  <c r="BM309" i="4" s="1"/>
  <c r="BD309" i="4"/>
  <c r="BL309" i="4" s="1"/>
  <c r="BC309" i="4"/>
  <c r="BK309" i="4" s="1"/>
  <c r="BH308" i="4"/>
  <c r="BP308" i="4" s="1"/>
  <c r="BF308" i="4"/>
  <c r="BN308" i="4" s="1"/>
  <c r="BE308" i="4"/>
  <c r="BM308" i="4" s="1"/>
  <c r="BD308" i="4"/>
  <c r="BL308" i="4" s="1"/>
  <c r="BC308" i="4"/>
  <c r="BK308" i="4" s="1"/>
  <c r="BH307" i="4"/>
  <c r="BP307" i="4" s="1"/>
  <c r="BF307" i="4"/>
  <c r="BN307" i="4" s="1"/>
  <c r="BE307" i="4"/>
  <c r="BM307" i="4" s="1"/>
  <c r="BD307" i="4"/>
  <c r="BL307" i="4" s="1"/>
  <c r="BC307" i="4"/>
  <c r="BK307" i="4" s="1"/>
  <c r="BH306" i="4"/>
  <c r="BP306" i="4" s="1"/>
  <c r="BF306" i="4"/>
  <c r="BN306" i="4" s="1"/>
  <c r="BE306" i="4"/>
  <c r="BM306" i="4" s="1"/>
  <c r="BD306" i="4"/>
  <c r="BC306" i="4"/>
  <c r="BK306" i="4" s="1"/>
  <c r="BH305" i="4"/>
  <c r="BP305" i="4" s="1"/>
  <c r="BF305" i="4"/>
  <c r="BN305" i="4" s="1"/>
  <c r="BE305" i="4"/>
  <c r="BD305" i="4"/>
  <c r="BL305" i="4" s="1"/>
  <c r="BC305" i="4"/>
  <c r="BK305" i="4" s="1"/>
  <c r="BH304" i="4"/>
  <c r="BP304" i="4" s="1"/>
  <c r="BF304" i="4"/>
  <c r="BN304" i="4" s="1"/>
  <c r="BE304" i="4"/>
  <c r="BM304" i="4" s="1"/>
  <c r="BD304" i="4"/>
  <c r="BL304" i="4" s="1"/>
  <c r="BC304" i="4"/>
  <c r="BA304" i="4"/>
  <c r="BH303" i="4"/>
  <c r="BP303" i="4" s="1"/>
  <c r="BF303" i="4"/>
  <c r="BN303" i="4" s="1"/>
  <c r="BE303" i="4"/>
  <c r="BD303" i="4"/>
  <c r="BL303" i="4" s="1"/>
  <c r="BC303" i="4"/>
  <c r="BK303" i="4" s="1"/>
  <c r="BH302" i="4"/>
  <c r="BP302" i="4" s="1"/>
  <c r="BF302" i="4"/>
  <c r="BN302" i="4" s="1"/>
  <c r="BE302" i="4"/>
  <c r="BM302" i="4" s="1"/>
  <c r="BD302" i="4"/>
  <c r="BL302" i="4" s="1"/>
  <c r="BC302" i="4"/>
  <c r="BK302" i="4" s="1"/>
  <c r="BH301" i="4"/>
  <c r="BP301" i="4" s="1"/>
  <c r="BF301" i="4"/>
  <c r="BN301" i="4" s="1"/>
  <c r="BE301" i="4"/>
  <c r="BM301" i="4" s="1"/>
  <c r="BD301" i="4"/>
  <c r="BL301" i="4" s="1"/>
  <c r="BC301" i="4"/>
  <c r="BK301" i="4" s="1"/>
  <c r="BH300" i="4"/>
  <c r="BP300" i="4" s="1"/>
  <c r="BF300" i="4"/>
  <c r="BN300" i="4" s="1"/>
  <c r="BE300" i="4"/>
  <c r="BM300" i="4" s="1"/>
  <c r="BD300" i="4"/>
  <c r="BL300" i="4" s="1"/>
  <c r="BC300" i="4"/>
  <c r="BK300" i="4" s="1"/>
  <c r="BH299" i="4"/>
  <c r="BP299" i="4" s="1"/>
  <c r="BF299" i="4"/>
  <c r="BN299" i="4" s="1"/>
  <c r="BE299" i="4"/>
  <c r="BM299" i="4" s="1"/>
  <c r="BD299" i="4"/>
  <c r="BL299" i="4" s="1"/>
  <c r="BC299" i="4"/>
  <c r="BK299" i="4" s="1"/>
  <c r="BH298" i="4"/>
  <c r="BP298" i="4" s="1"/>
  <c r="BF298" i="4"/>
  <c r="BN298" i="4" s="1"/>
  <c r="BE298" i="4"/>
  <c r="BM298" i="4" s="1"/>
  <c r="BD298" i="4"/>
  <c r="BL298" i="4" s="1"/>
  <c r="BC298" i="4"/>
  <c r="BH297" i="4"/>
  <c r="BP297" i="4" s="1"/>
  <c r="BF297" i="4"/>
  <c r="BN297" i="4" s="1"/>
  <c r="BE297" i="4"/>
  <c r="BM297" i="4" s="1"/>
  <c r="BD297" i="4"/>
  <c r="BL297" i="4" s="1"/>
  <c r="BC297" i="4"/>
  <c r="BH296" i="4"/>
  <c r="BP296" i="4" s="1"/>
  <c r="BF296" i="4"/>
  <c r="BN296" i="4" s="1"/>
  <c r="BE296" i="4"/>
  <c r="BM296" i="4" s="1"/>
  <c r="BD296" i="4"/>
  <c r="BC296" i="4"/>
  <c r="BK296" i="4" s="1"/>
  <c r="BH295" i="4"/>
  <c r="BP295" i="4" s="1"/>
  <c r="BF295" i="4"/>
  <c r="BN295" i="4" s="1"/>
  <c r="BE295" i="4"/>
  <c r="BM295" i="4" s="1"/>
  <c r="BD295" i="4"/>
  <c r="BL295" i="4" s="1"/>
  <c r="BC295" i="4"/>
  <c r="BK295" i="4" s="1"/>
  <c r="BH294" i="4"/>
  <c r="BP294" i="4" s="1"/>
  <c r="BF294" i="4"/>
  <c r="BN294" i="4" s="1"/>
  <c r="BE294" i="4"/>
  <c r="BM294" i="4" s="1"/>
  <c r="BD294" i="4"/>
  <c r="BL294" i="4" s="1"/>
  <c r="BC294" i="4"/>
  <c r="BK294" i="4" s="1"/>
  <c r="BH293" i="4"/>
  <c r="BP293" i="4" s="1"/>
  <c r="BG293" i="4"/>
  <c r="BO293" i="4" s="1"/>
  <c r="BE293" i="4"/>
  <c r="BM293" i="4" s="1"/>
  <c r="BD293" i="4"/>
  <c r="BL293" i="4" s="1"/>
  <c r="BC293" i="4"/>
  <c r="BK293" i="4" s="1"/>
  <c r="BH292" i="4"/>
  <c r="BP292" i="4" s="1"/>
  <c r="BF292" i="4"/>
  <c r="BN292" i="4" s="1"/>
  <c r="BE292" i="4"/>
  <c r="BM292" i="4" s="1"/>
  <c r="BD292" i="4"/>
  <c r="BL292" i="4" s="1"/>
  <c r="BC292" i="4"/>
  <c r="BK292" i="4" s="1"/>
  <c r="BH291" i="4"/>
  <c r="BP291" i="4" s="1"/>
  <c r="BF291" i="4"/>
  <c r="BN291" i="4" s="1"/>
  <c r="BE291" i="4"/>
  <c r="BM291" i="4" s="1"/>
  <c r="BD291" i="4"/>
  <c r="BL291" i="4" s="1"/>
  <c r="BC291" i="4"/>
  <c r="BK291" i="4" s="1"/>
  <c r="BH290" i="4"/>
  <c r="BP290" i="4" s="1"/>
  <c r="BF290" i="4"/>
  <c r="BN290" i="4" s="1"/>
  <c r="BE290" i="4"/>
  <c r="BM290" i="4" s="1"/>
  <c r="BD290" i="4"/>
  <c r="BC290" i="4"/>
  <c r="BK290" i="4" s="1"/>
  <c r="BH288" i="4"/>
  <c r="BP288" i="4" s="1"/>
  <c r="BF288" i="4"/>
  <c r="BN288" i="4" s="1"/>
  <c r="BE288" i="4"/>
  <c r="BM288" i="4" s="1"/>
  <c r="BD288" i="4"/>
  <c r="BL288" i="4" s="1"/>
  <c r="BC288" i="4"/>
  <c r="BK288" i="4" s="1"/>
  <c r="BH287" i="4"/>
  <c r="BP287" i="4" s="1"/>
  <c r="BF287" i="4"/>
  <c r="BN287" i="4" s="1"/>
  <c r="BE287" i="4"/>
  <c r="BM287" i="4" s="1"/>
  <c r="BD287" i="4"/>
  <c r="BC287" i="4"/>
  <c r="BK287" i="4" s="1"/>
  <c r="BH286" i="4"/>
  <c r="BP286" i="4" s="1"/>
  <c r="BF286" i="4"/>
  <c r="BN286" i="4" s="1"/>
  <c r="BE286" i="4"/>
  <c r="BM286" i="4" s="1"/>
  <c r="BD286" i="4"/>
  <c r="BL286" i="4" s="1"/>
  <c r="BC286" i="4"/>
  <c r="BK286" i="4" s="1"/>
  <c r="BH285" i="4"/>
  <c r="BF285" i="4"/>
  <c r="BN285" i="4" s="1"/>
  <c r="BE285" i="4"/>
  <c r="BM285" i="4" s="1"/>
  <c r="BD285" i="4"/>
  <c r="BL285" i="4" s="1"/>
  <c r="BC285" i="4"/>
  <c r="BK285" i="4" s="1"/>
  <c r="BH284" i="4"/>
  <c r="BP284" i="4" s="1"/>
  <c r="BF284" i="4"/>
  <c r="BN284" i="4" s="1"/>
  <c r="BE284" i="4"/>
  <c r="BM284" i="4" s="1"/>
  <c r="BD284" i="4"/>
  <c r="BL284" i="4" s="1"/>
  <c r="BC284" i="4"/>
  <c r="BK284" i="4" s="1"/>
  <c r="BH283" i="4"/>
  <c r="BP283" i="4" s="1"/>
  <c r="BF283" i="4"/>
  <c r="BN283" i="4" s="1"/>
  <c r="BE283" i="4"/>
  <c r="BM283" i="4" s="1"/>
  <c r="BD283" i="4"/>
  <c r="BL283" i="4" s="1"/>
  <c r="BC283" i="4"/>
  <c r="BK283" i="4" s="1"/>
  <c r="BH282" i="4"/>
  <c r="BP282" i="4" s="1"/>
  <c r="BF282" i="4"/>
  <c r="BN282" i="4" s="1"/>
  <c r="BE282" i="4"/>
  <c r="BM282" i="4" s="1"/>
  <c r="BD282" i="4"/>
  <c r="BL282" i="4" s="1"/>
  <c r="BC282" i="4"/>
  <c r="BK282" i="4" s="1"/>
  <c r="BH281" i="4"/>
  <c r="BP281" i="4" s="1"/>
  <c r="BF281" i="4"/>
  <c r="BN281" i="4" s="1"/>
  <c r="BE281" i="4"/>
  <c r="BM281" i="4" s="1"/>
  <c r="BD281" i="4"/>
  <c r="BL281" i="4" s="1"/>
  <c r="BC281" i="4"/>
  <c r="BK281" i="4" s="1"/>
  <c r="BH280" i="4"/>
  <c r="BP280" i="4" s="1"/>
  <c r="BF280" i="4"/>
  <c r="BN280" i="4" s="1"/>
  <c r="BE280" i="4"/>
  <c r="BM280" i="4" s="1"/>
  <c r="BD280" i="4"/>
  <c r="BL280" i="4" s="1"/>
  <c r="BC280" i="4"/>
  <c r="BK280" i="4" s="1"/>
  <c r="BH279" i="4"/>
  <c r="BP279" i="4" s="1"/>
  <c r="BF279" i="4"/>
  <c r="BN279" i="4" s="1"/>
  <c r="BE279" i="4"/>
  <c r="BM279" i="4" s="1"/>
  <c r="BD279" i="4"/>
  <c r="BL279" i="4" s="1"/>
  <c r="BC279" i="4"/>
  <c r="BK279" i="4" s="1"/>
  <c r="BH278" i="4"/>
  <c r="BP278" i="4" s="1"/>
  <c r="BF278" i="4"/>
  <c r="BN278" i="4" s="1"/>
  <c r="BE278" i="4"/>
  <c r="BM278" i="4" s="1"/>
  <c r="BD278" i="4"/>
  <c r="BL278" i="4" s="1"/>
  <c r="BC278" i="4"/>
  <c r="BA278" i="4"/>
  <c r="BH277" i="4"/>
  <c r="BP277" i="4" s="1"/>
  <c r="BF277" i="4"/>
  <c r="BN277" i="4" s="1"/>
  <c r="BE277" i="4"/>
  <c r="BD277" i="4"/>
  <c r="BL277" i="4" s="1"/>
  <c r="BC277" i="4"/>
  <c r="BK277" i="4" s="1"/>
  <c r="BH276" i="4"/>
  <c r="BP276" i="4" s="1"/>
  <c r="BF276" i="4"/>
  <c r="BN276" i="4" s="1"/>
  <c r="BE276" i="4"/>
  <c r="BM276" i="4" s="1"/>
  <c r="BD276" i="4"/>
  <c r="BL276" i="4" s="1"/>
  <c r="BC276" i="4"/>
  <c r="BH275" i="4"/>
  <c r="BP275" i="4" s="1"/>
  <c r="BF275" i="4"/>
  <c r="BN275" i="4" s="1"/>
  <c r="BE275" i="4"/>
  <c r="BM275" i="4" s="1"/>
  <c r="BD275" i="4"/>
  <c r="BL275" i="4" s="1"/>
  <c r="BC275" i="4"/>
  <c r="BH274" i="4"/>
  <c r="BP274" i="4" s="1"/>
  <c r="BF274" i="4"/>
  <c r="BN274" i="4" s="1"/>
  <c r="BE274" i="4"/>
  <c r="BM274" i="4" s="1"/>
  <c r="BD274" i="4"/>
  <c r="BL274" i="4" s="1"/>
  <c r="BC274" i="4"/>
  <c r="BK274" i="4" s="1"/>
  <c r="BH273" i="4"/>
  <c r="BP273" i="4" s="1"/>
  <c r="BF273" i="4"/>
  <c r="BN273" i="4" s="1"/>
  <c r="BE273" i="4"/>
  <c r="BM273" i="4" s="1"/>
  <c r="BD273" i="4"/>
  <c r="BL273" i="4" s="1"/>
  <c r="BC273" i="4"/>
  <c r="BK273" i="4" s="1"/>
  <c r="BH272" i="4"/>
  <c r="BP272" i="4" s="1"/>
  <c r="BF272" i="4"/>
  <c r="BN272" i="4" s="1"/>
  <c r="BE272" i="4"/>
  <c r="BM272" i="4" s="1"/>
  <c r="BD272" i="4"/>
  <c r="BL272" i="4" s="1"/>
  <c r="BC272" i="4"/>
  <c r="BK272" i="4" s="1"/>
  <c r="BH271" i="4"/>
  <c r="BP271" i="4" s="1"/>
  <c r="BF271" i="4"/>
  <c r="BN271" i="4" s="1"/>
  <c r="BE271" i="4"/>
  <c r="BM271" i="4" s="1"/>
  <c r="BD271" i="4"/>
  <c r="BC271" i="4"/>
  <c r="BK271" i="4" s="1"/>
  <c r="BH270" i="4"/>
  <c r="BP270" i="4" s="1"/>
  <c r="BF270" i="4"/>
  <c r="BN270" i="4" s="1"/>
  <c r="BE270" i="4"/>
  <c r="BM270" i="4" s="1"/>
  <c r="BD270" i="4"/>
  <c r="BL270" i="4" s="1"/>
  <c r="BC270" i="4"/>
  <c r="BK270" i="4" s="1"/>
  <c r="BH269" i="4"/>
  <c r="BF269" i="4"/>
  <c r="BN269" i="4" s="1"/>
  <c r="BE269" i="4"/>
  <c r="BM269" i="4" s="1"/>
  <c r="BD269" i="4"/>
  <c r="BL269" i="4" s="1"/>
  <c r="BC269" i="4"/>
  <c r="BK269" i="4" s="1"/>
  <c r="BH268" i="4"/>
  <c r="BP268" i="4" s="1"/>
  <c r="BF268" i="4"/>
  <c r="BN268" i="4" s="1"/>
  <c r="BE268" i="4"/>
  <c r="BM268" i="4" s="1"/>
  <c r="BD268" i="4"/>
  <c r="BL268" i="4" s="1"/>
  <c r="BC268" i="4"/>
  <c r="BK268" i="4" s="1"/>
  <c r="BH267" i="4"/>
  <c r="BP267" i="4" s="1"/>
  <c r="BF267" i="4"/>
  <c r="BN267" i="4" s="1"/>
  <c r="BE267" i="4"/>
  <c r="BM267" i="4" s="1"/>
  <c r="BD267" i="4"/>
  <c r="BL267" i="4" s="1"/>
  <c r="BC267" i="4"/>
  <c r="BK267" i="4" s="1"/>
  <c r="BH266" i="4"/>
  <c r="BP266" i="4" s="1"/>
  <c r="BF266" i="4"/>
  <c r="BN266" i="4" s="1"/>
  <c r="BE266" i="4"/>
  <c r="BM266" i="4" s="1"/>
  <c r="BD266" i="4"/>
  <c r="BL266" i="4" s="1"/>
  <c r="BC266" i="4"/>
  <c r="BK266" i="4" s="1"/>
  <c r="BH265" i="4"/>
  <c r="BP265" i="4" s="1"/>
  <c r="BF265" i="4"/>
  <c r="BN265" i="4" s="1"/>
  <c r="BE265" i="4"/>
  <c r="BM265" i="4" s="1"/>
  <c r="BD265" i="4"/>
  <c r="BL265" i="4" s="1"/>
  <c r="BC265" i="4"/>
  <c r="BK265" i="4" s="1"/>
  <c r="BH264" i="4"/>
  <c r="BP264" i="4" s="1"/>
  <c r="BF264" i="4"/>
  <c r="BN264" i="4" s="1"/>
  <c r="BE264" i="4"/>
  <c r="BM264" i="4" s="1"/>
  <c r="BD264" i="4"/>
  <c r="BL264" i="4" s="1"/>
  <c r="BC264" i="4"/>
  <c r="BK264" i="4" s="1"/>
  <c r="BH263" i="4"/>
  <c r="BP263" i="4" s="1"/>
  <c r="BF263" i="4"/>
  <c r="BN263" i="4" s="1"/>
  <c r="BE263" i="4"/>
  <c r="BM263" i="4" s="1"/>
  <c r="BD263" i="4"/>
  <c r="BL263" i="4" s="1"/>
  <c r="BC263" i="4"/>
  <c r="BK263" i="4" s="1"/>
  <c r="BH262" i="4"/>
  <c r="BP262" i="4" s="1"/>
  <c r="BF262" i="4"/>
  <c r="BN262" i="4" s="1"/>
  <c r="BE262" i="4"/>
  <c r="BM262" i="4" s="1"/>
  <c r="BD262" i="4"/>
  <c r="BL262" i="4" s="1"/>
  <c r="BC262" i="4"/>
  <c r="BA262" i="4"/>
  <c r="BH261" i="4"/>
  <c r="BP261" i="4" s="1"/>
  <c r="BF261" i="4"/>
  <c r="BN261" i="4" s="1"/>
  <c r="BE261" i="4"/>
  <c r="BD261" i="4"/>
  <c r="BL261" i="4" s="1"/>
  <c r="BC261" i="4"/>
  <c r="BK261" i="4" s="1"/>
  <c r="BH260" i="4"/>
  <c r="BP260" i="4" s="1"/>
  <c r="BF260" i="4"/>
  <c r="BN260" i="4" s="1"/>
  <c r="BE260" i="4"/>
  <c r="BM260" i="4" s="1"/>
  <c r="BD260" i="4"/>
  <c r="BL260" i="4" s="1"/>
  <c r="BC260" i="4"/>
  <c r="BH259" i="4"/>
  <c r="BP259" i="4" s="1"/>
  <c r="BF259" i="4"/>
  <c r="BN259" i="4" s="1"/>
  <c r="BE259" i="4"/>
  <c r="BM259" i="4" s="1"/>
  <c r="BD259" i="4"/>
  <c r="BL259" i="4" s="1"/>
  <c r="BC259" i="4"/>
  <c r="BH257" i="4"/>
  <c r="BP257" i="4" s="1"/>
  <c r="BF257" i="4"/>
  <c r="BN257" i="4" s="1"/>
  <c r="BE257" i="4"/>
  <c r="BM257" i="4" s="1"/>
  <c r="BD257" i="4"/>
  <c r="BL257" i="4" s="1"/>
  <c r="BC257" i="4"/>
  <c r="BH256" i="4"/>
  <c r="BP256" i="4" s="1"/>
  <c r="BF256" i="4"/>
  <c r="BN256" i="4" s="1"/>
  <c r="BE256" i="4"/>
  <c r="BM256" i="4" s="1"/>
  <c r="BD256" i="4"/>
  <c r="BL256" i="4" s="1"/>
  <c r="BC256" i="4"/>
  <c r="BK256" i="4" s="1"/>
  <c r="BH254" i="4"/>
  <c r="BP254" i="4" s="1"/>
  <c r="BF254" i="4"/>
  <c r="BN254" i="4" s="1"/>
  <c r="BE254" i="4"/>
  <c r="BM254" i="4" s="1"/>
  <c r="BD254" i="4"/>
  <c r="BL254" i="4" s="1"/>
  <c r="BC254" i="4"/>
  <c r="BH253" i="4"/>
  <c r="BP253" i="4" s="1"/>
  <c r="BF253" i="4"/>
  <c r="BN253" i="4" s="1"/>
  <c r="BE253" i="4"/>
  <c r="BM253" i="4" s="1"/>
  <c r="BD253" i="4"/>
  <c r="BL253" i="4" s="1"/>
  <c r="BC253" i="4"/>
  <c r="BH252" i="4"/>
  <c r="BP252" i="4" s="1"/>
  <c r="BF252" i="4"/>
  <c r="BE252" i="4"/>
  <c r="BM252" i="4" s="1"/>
  <c r="BD252" i="4"/>
  <c r="BL252" i="4" s="1"/>
  <c r="BC252" i="4"/>
  <c r="BK252" i="4" s="1"/>
  <c r="BH251" i="4"/>
  <c r="BP251" i="4" s="1"/>
  <c r="BF251" i="4"/>
  <c r="BN251" i="4" s="1"/>
  <c r="BE251" i="4"/>
  <c r="BM251" i="4" s="1"/>
  <c r="BD251" i="4"/>
  <c r="BL251" i="4" s="1"/>
  <c r="BC251" i="4"/>
  <c r="BK251" i="4" s="1"/>
  <c r="BH250" i="4"/>
  <c r="BP250" i="4" s="1"/>
  <c r="BF250" i="4"/>
  <c r="BN250" i="4" s="1"/>
  <c r="BE250" i="4"/>
  <c r="BM250" i="4" s="1"/>
  <c r="BD250" i="4"/>
  <c r="BL250" i="4" s="1"/>
  <c r="BC250" i="4"/>
  <c r="BA250" i="4"/>
  <c r="BH249" i="4"/>
  <c r="BP249" i="4" s="1"/>
  <c r="BF249" i="4"/>
  <c r="BN249" i="4" s="1"/>
  <c r="BE249" i="4"/>
  <c r="BD249" i="4"/>
  <c r="BL249" i="4" s="1"/>
  <c r="BC249" i="4"/>
  <c r="BK249" i="4" s="1"/>
  <c r="BH248" i="4"/>
  <c r="BP248" i="4" s="1"/>
  <c r="BF248" i="4"/>
  <c r="BN248" i="4" s="1"/>
  <c r="BE248" i="4"/>
  <c r="BM248" i="4" s="1"/>
  <c r="BD248" i="4"/>
  <c r="BL248" i="4" s="1"/>
  <c r="BC248" i="4"/>
  <c r="BH247" i="4"/>
  <c r="BP247" i="4" s="1"/>
  <c r="BF247" i="4"/>
  <c r="BN247" i="4" s="1"/>
  <c r="BE247" i="4"/>
  <c r="BM247" i="4" s="1"/>
  <c r="BD247" i="4"/>
  <c r="BL247" i="4" s="1"/>
  <c r="BC247" i="4"/>
  <c r="BH246" i="4"/>
  <c r="BP246" i="4" s="1"/>
  <c r="BF246" i="4"/>
  <c r="BN246" i="4" s="1"/>
  <c r="BE246" i="4"/>
  <c r="BM246" i="4" s="1"/>
  <c r="BD246" i="4"/>
  <c r="BL246" i="4" s="1"/>
  <c r="BC246" i="4"/>
  <c r="BK246" i="4" s="1"/>
  <c r="BH245" i="4"/>
  <c r="BP245" i="4" s="1"/>
  <c r="BF245" i="4"/>
  <c r="BN245" i="4" s="1"/>
  <c r="BE245" i="4"/>
  <c r="BM245" i="4" s="1"/>
  <c r="BD245" i="4"/>
  <c r="BL245" i="4" s="1"/>
  <c r="BC245" i="4"/>
  <c r="BK245" i="4" s="1"/>
  <c r="BH244" i="4"/>
  <c r="BP244" i="4" s="1"/>
  <c r="BF244" i="4"/>
  <c r="BN244" i="4" s="1"/>
  <c r="BE244" i="4"/>
  <c r="BM244" i="4" s="1"/>
  <c r="BD244" i="4"/>
  <c r="BL244" i="4" s="1"/>
  <c r="BC244" i="4"/>
  <c r="BK244" i="4" s="1"/>
  <c r="BH243" i="4"/>
  <c r="BP243" i="4" s="1"/>
  <c r="BF243" i="4"/>
  <c r="BN243" i="4" s="1"/>
  <c r="BE243" i="4"/>
  <c r="BM243" i="4" s="1"/>
  <c r="BD243" i="4"/>
  <c r="BC243" i="4"/>
  <c r="BK243" i="4" s="1"/>
  <c r="BH242" i="4"/>
  <c r="BP242" i="4" s="1"/>
  <c r="BF242" i="4"/>
  <c r="BN242" i="4" s="1"/>
  <c r="BE242" i="4"/>
  <c r="BM242" i="4" s="1"/>
  <c r="BD242" i="4"/>
  <c r="BL242" i="4" s="1"/>
  <c r="BC242" i="4"/>
  <c r="BK242" i="4" s="1"/>
  <c r="BH241" i="4"/>
  <c r="BP241" i="4" s="1"/>
  <c r="BF241" i="4"/>
  <c r="BN241" i="4" s="1"/>
  <c r="BE241" i="4"/>
  <c r="BM241" i="4" s="1"/>
  <c r="BD241" i="4"/>
  <c r="BL241" i="4" s="1"/>
  <c r="BC241" i="4"/>
  <c r="BH240" i="4"/>
  <c r="BP240" i="4" s="1"/>
  <c r="BF240" i="4"/>
  <c r="BN240" i="4" s="1"/>
  <c r="BE240" i="4"/>
  <c r="BM240" i="4" s="1"/>
  <c r="BD240" i="4"/>
  <c r="BL240" i="4" s="1"/>
  <c r="BC240" i="4"/>
  <c r="BK240" i="4" s="1"/>
  <c r="BH239" i="4"/>
  <c r="BP239" i="4" s="1"/>
  <c r="BF239" i="4"/>
  <c r="BN239" i="4" s="1"/>
  <c r="BE239" i="4"/>
  <c r="BM239" i="4" s="1"/>
  <c r="BD239" i="4"/>
  <c r="BL239" i="4" s="1"/>
  <c r="BC239" i="4"/>
  <c r="BK239" i="4" s="1"/>
  <c r="BH238" i="4"/>
  <c r="BP238" i="4" s="1"/>
  <c r="BF238" i="4"/>
  <c r="BN238" i="4" s="1"/>
  <c r="BE238" i="4"/>
  <c r="BM238" i="4" s="1"/>
  <c r="BD238" i="4"/>
  <c r="BL238" i="4" s="1"/>
  <c r="BC238" i="4"/>
  <c r="BK238" i="4" s="1"/>
  <c r="BH237" i="4"/>
  <c r="BP237" i="4" s="1"/>
  <c r="BF237" i="4"/>
  <c r="BN237" i="4" s="1"/>
  <c r="BE237" i="4"/>
  <c r="BM237" i="4" s="1"/>
  <c r="BD237" i="4"/>
  <c r="BL237" i="4" s="1"/>
  <c r="BC237" i="4"/>
  <c r="BK237" i="4" s="1"/>
  <c r="BH236" i="4"/>
  <c r="BP236" i="4" s="1"/>
  <c r="BF236" i="4"/>
  <c r="BN236" i="4" s="1"/>
  <c r="BE236" i="4"/>
  <c r="BM236" i="4" s="1"/>
  <c r="BD236" i="4"/>
  <c r="BL236" i="4" s="1"/>
  <c r="BC236" i="4"/>
  <c r="BK236" i="4" s="1"/>
  <c r="BH235" i="4"/>
  <c r="BP235" i="4" s="1"/>
  <c r="BF235" i="4"/>
  <c r="BN235" i="4" s="1"/>
  <c r="BE235" i="4"/>
  <c r="BM235" i="4" s="1"/>
  <c r="BD235" i="4"/>
  <c r="BL235" i="4" s="1"/>
  <c r="BC235" i="4"/>
  <c r="BK235" i="4" s="1"/>
  <c r="BH234" i="4"/>
  <c r="BP234" i="4" s="1"/>
  <c r="BF234" i="4"/>
  <c r="BN234" i="4" s="1"/>
  <c r="BE234" i="4"/>
  <c r="BM234" i="4" s="1"/>
  <c r="BD234" i="4"/>
  <c r="BC234" i="4"/>
  <c r="BK234" i="4" s="1"/>
  <c r="BH233" i="4"/>
  <c r="BP233" i="4" s="1"/>
  <c r="BF233" i="4"/>
  <c r="BN233" i="4" s="1"/>
  <c r="BE233" i="4"/>
  <c r="BM233" i="4" s="1"/>
  <c r="BD233" i="4"/>
  <c r="BL233" i="4" s="1"/>
  <c r="BC233" i="4"/>
  <c r="BK233" i="4" s="1"/>
  <c r="BH232" i="4"/>
  <c r="BP232" i="4" s="1"/>
  <c r="BF232" i="4"/>
  <c r="BN232" i="4" s="1"/>
  <c r="BE232" i="4"/>
  <c r="BM232" i="4" s="1"/>
  <c r="BD232" i="4"/>
  <c r="BL232" i="4" s="1"/>
  <c r="BC232" i="4"/>
  <c r="BK232" i="4" s="1"/>
  <c r="BH231" i="4"/>
  <c r="BP231" i="4" s="1"/>
  <c r="BF231" i="4"/>
  <c r="BN231" i="4" s="1"/>
  <c r="BE231" i="4"/>
  <c r="BM231" i="4" s="1"/>
  <c r="BD231" i="4"/>
  <c r="BL231" i="4" s="1"/>
  <c r="BC231" i="4"/>
  <c r="BK231" i="4" s="1"/>
  <c r="BH230" i="4"/>
  <c r="BP230" i="4" s="1"/>
  <c r="BF230" i="4"/>
  <c r="BN230" i="4" s="1"/>
  <c r="BE230" i="4"/>
  <c r="BM230" i="4" s="1"/>
  <c r="BD230" i="4"/>
  <c r="BL230" i="4" s="1"/>
  <c r="BC230" i="4"/>
  <c r="BK230" i="4" s="1"/>
  <c r="BH229" i="4"/>
  <c r="BP229" i="4" s="1"/>
  <c r="BF229" i="4"/>
  <c r="BN229" i="4" s="1"/>
  <c r="BE229" i="4"/>
  <c r="BM229" i="4" s="1"/>
  <c r="BD229" i="4"/>
  <c r="BL229" i="4" s="1"/>
  <c r="BC229" i="4"/>
  <c r="BK229" i="4" s="1"/>
  <c r="BH228" i="4"/>
  <c r="BP228" i="4" s="1"/>
  <c r="BF228" i="4"/>
  <c r="BN228" i="4" s="1"/>
  <c r="BE228" i="4"/>
  <c r="BM228" i="4" s="1"/>
  <c r="BD228" i="4"/>
  <c r="BC228" i="4"/>
  <c r="BK228" i="4" s="1"/>
  <c r="BH227" i="4"/>
  <c r="BP227" i="4" s="1"/>
  <c r="BF227" i="4"/>
  <c r="BN227" i="4" s="1"/>
  <c r="BE227" i="4"/>
  <c r="BM227" i="4" s="1"/>
  <c r="BD227" i="4"/>
  <c r="BL227" i="4" s="1"/>
  <c r="BC227" i="4"/>
  <c r="BK227" i="4" s="1"/>
  <c r="BH226" i="4"/>
  <c r="BP226" i="4" s="1"/>
  <c r="BF226" i="4"/>
  <c r="BN226" i="4" s="1"/>
  <c r="BE226" i="4"/>
  <c r="BM226" i="4" s="1"/>
  <c r="BD226" i="4"/>
  <c r="BL226" i="4" s="1"/>
  <c r="BC226" i="4"/>
  <c r="BK226" i="4" s="1"/>
  <c r="BH225" i="4"/>
  <c r="BP225" i="4" s="1"/>
  <c r="BF225" i="4"/>
  <c r="BN225" i="4" s="1"/>
  <c r="BE225" i="4"/>
  <c r="BM225" i="4" s="1"/>
  <c r="BD225" i="4"/>
  <c r="BL225" i="4" s="1"/>
  <c r="BC225" i="4"/>
  <c r="BA225" i="4"/>
  <c r="BH224" i="4"/>
  <c r="BP224" i="4" s="1"/>
  <c r="BF224" i="4"/>
  <c r="BN224" i="4" s="1"/>
  <c r="BE224" i="4"/>
  <c r="BM224" i="4" s="1"/>
  <c r="BD224" i="4"/>
  <c r="BL224" i="4" s="1"/>
  <c r="BC224" i="4"/>
  <c r="BK224" i="4" s="1"/>
  <c r="BH223" i="4"/>
  <c r="BP223" i="4" s="1"/>
  <c r="BF223" i="4"/>
  <c r="BN223" i="4" s="1"/>
  <c r="BE223" i="4"/>
  <c r="BM223" i="4" s="1"/>
  <c r="BD223" i="4"/>
  <c r="BL223" i="4" s="1"/>
  <c r="BC223" i="4"/>
  <c r="BK223" i="4" s="1"/>
  <c r="BH222" i="4"/>
  <c r="BP222" i="4" s="1"/>
  <c r="BF222" i="4"/>
  <c r="BN222" i="4" s="1"/>
  <c r="BE222" i="4"/>
  <c r="BM222" i="4" s="1"/>
  <c r="BD222" i="4"/>
  <c r="BL222" i="4" s="1"/>
  <c r="BC222" i="4"/>
  <c r="BK222" i="4" s="1"/>
  <c r="BH221" i="4"/>
  <c r="BP221" i="4" s="1"/>
  <c r="BF221" i="4"/>
  <c r="BN221" i="4" s="1"/>
  <c r="BE221" i="4"/>
  <c r="BM221" i="4" s="1"/>
  <c r="BD221" i="4"/>
  <c r="BC221" i="4"/>
  <c r="BK221" i="4" s="1"/>
  <c r="BH220" i="4"/>
  <c r="BP220" i="4" s="1"/>
  <c r="BF220" i="4"/>
  <c r="BN220" i="4" s="1"/>
  <c r="BE220" i="4"/>
  <c r="BM220" i="4" s="1"/>
  <c r="BD220" i="4"/>
  <c r="BL220" i="4" s="1"/>
  <c r="BC220" i="4"/>
  <c r="BK220" i="4" s="1"/>
  <c r="BH219" i="4"/>
  <c r="BP219" i="4" s="1"/>
  <c r="BF219" i="4"/>
  <c r="BN219" i="4" s="1"/>
  <c r="BE219" i="4"/>
  <c r="BM219" i="4" s="1"/>
  <c r="BD219" i="4"/>
  <c r="BL219" i="4" s="1"/>
  <c r="BC219" i="4"/>
  <c r="BK219" i="4" s="1"/>
  <c r="BH218" i="4"/>
  <c r="BP218" i="4" s="1"/>
  <c r="BF218" i="4"/>
  <c r="BN218" i="4" s="1"/>
  <c r="BE218" i="4"/>
  <c r="BM218" i="4" s="1"/>
  <c r="BD218" i="4"/>
  <c r="BL218" i="4" s="1"/>
  <c r="BC218" i="4"/>
  <c r="BA218" i="4"/>
  <c r="BH217" i="4"/>
  <c r="BP217" i="4" s="1"/>
  <c r="BF217" i="4"/>
  <c r="BN217" i="4" s="1"/>
  <c r="BE217" i="4"/>
  <c r="BD217" i="4"/>
  <c r="BL217" i="4" s="1"/>
  <c r="BC217" i="4"/>
  <c r="BK217" i="4" s="1"/>
  <c r="BH216" i="4"/>
  <c r="BP216" i="4" s="1"/>
  <c r="BF216" i="4"/>
  <c r="BN216" i="4" s="1"/>
  <c r="BE216" i="4"/>
  <c r="BM216" i="4" s="1"/>
  <c r="BD216" i="4"/>
  <c r="BL216" i="4" s="1"/>
  <c r="BC216" i="4"/>
  <c r="BH215" i="4"/>
  <c r="BP215" i="4" s="1"/>
  <c r="BG215" i="4"/>
  <c r="BO215" i="4" s="1"/>
  <c r="BE215" i="4"/>
  <c r="BM215" i="4" s="1"/>
  <c r="BD215" i="4"/>
  <c r="BL215" i="4" s="1"/>
  <c r="BC215" i="4"/>
  <c r="BH214" i="4"/>
  <c r="BP214" i="4" s="1"/>
  <c r="BF214" i="4"/>
  <c r="BN214" i="4" s="1"/>
  <c r="BE214" i="4"/>
  <c r="BM214" i="4" s="1"/>
  <c r="BD214" i="4"/>
  <c r="BL214" i="4" s="1"/>
  <c r="BC214" i="4"/>
  <c r="BK214" i="4" s="1"/>
  <c r="BH213" i="4"/>
  <c r="BP213" i="4" s="1"/>
  <c r="BF213" i="4"/>
  <c r="BN213" i="4" s="1"/>
  <c r="BE213" i="4"/>
  <c r="BM213" i="4" s="1"/>
  <c r="BD213" i="4"/>
  <c r="BL213" i="4" s="1"/>
  <c r="BC213" i="4"/>
  <c r="BK213" i="4" s="1"/>
  <c r="BH212" i="4"/>
  <c r="BP212" i="4" s="1"/>
  <c r="BF212" i="4"/>
  <c r="BN212" i="4" s="1"/>
  <c r="BE212" i="4"/>
  <c r="BM212" i="4" s="1"/>
  <c r="BD212" i="4"/>
  <c r="BL212" i="4" s="1"/>
  <c r="BC212" i="4"/>
  <c r="BK212" i="4" s="1"/>
  <c r="BH211" i="4"/>
  <c r="BP211" i="4" s="1"/>
  <c r="BF211" i="4"/>
  <c r="BN211" i="4" s="1"/>
  <c r="BE211" i="4"/>
  <c r="BM211" i="4" s="1"/>
  <c r="BD211" i="4"/>
  <c r="BC211" i="4"/>
  <c r="BK211" i="4" s="1"/>
  <c r="BH210" i="4"/>
  <c r="BP210" i="4" s="1"/>
  <c r="BF210" i="4"/>
  <c r="BN210" i="4" s="1"/>
  <c r="BE210" i="4"/>
  <c r="BM210" i="4" s="1"/>
  <c r="BD210" i="4"/>
  <c r="BL210" i="4" s="1"/>
  <c r="BC210" i="4"/>
  <c r="BK210" i="4" s="1"/>
  <c r="BH209" i="4"/>
  <c r="BP209" i="4" s="1"/>
  <c r="BF209" i="4"/>
  <c r="BN209" i="4" s="1"/>
  <c r="BE209" i="4"/>
  <c r="BM209" i="4" s="1"/>
  <c r="BD209" i="4"/>
  <c r="BL209" i="4" s="1"/>
  <c r="BC209" i="4"/>
  <c r="BK209" i="4" s="1"/>
  <c r="BH208" i="4"/>
  <c r="BP208" i="4" s="1"/>
  <c r="BF208" i="4"/>
  <c r="BN208" i="4" s="1"/>
  <c r="BE208" i="4"/>
  <c r="BM208" i="4" s="1"/>
  <c r="BD208" i="4"/>
  <c r="BL208" i="4" s="1"/>
  <c r="BC208" i="4"/>
  <c r="BK208" i="4" s="1"/>
  <c r="BH207" i="4"/>
  <c r="BP207" i="4" s="1"/>
  <c r="BF207" i="4"/>
  <c r="BN207" i="4" s="1"/>
  <c r="BE207" i="4"/>
  <c r="BM207" i="4" s="1"/>
  <c r="BD207" i="4"/>
  <c r="BL207" i="4" s="1"/>
  <c r="BC207" i="4"/>
  <c r="BK207" i="4" s="1"/>
  <c r="BH206" i="4"/>
  <c r="BP206" i="4" s="1"/>
  <c r="BF206" i="4"/>
  <c r="BN206" i="4" s="1"/>
  <c r="BE206" i="4"/>
  <c r="BM206" i="4" s="1"/>
  <c r="BD206" i="4"/>
  <c r="BC206" i="4"/>
  <c r="BK206" i="4" s="1"/>
  <c r="BH205" i="4"/>
  <c r="BP205" i="4" s="1"/>
  <c r="BF205" i="4"/>
  <c r="BN205" i="4" s="1"/>
  <c r="BE205" i="4"/>
  <c r="BM205" i="4" s="1"/>
  <c r="BD205" i="4"/>
  <c r="BL205" i="4" s="1"/>
  <c r="BC205" i="4"/>
  <c r="BK205" i="4" s="1"/>
  <c r="BH204" i="4"/>
  <c r="BF204" i="4"/>
  <c r="BN204" i="4" s="1"/>
  <c r="BE204" i="4"/>
  <c r="BM204" i="4" s="1"/>
  <c r="BD204" i="4"/>
  <c r="BL204" i="4" s="1"/>
  <c r="BC204" i="4"/>
  <c r="BK204" i="4" s="1"/>
  <c r="BH203" i="4"/>
  <c r="BP203" i="4" s="1"/>
  <c r="BF203" i="4"/>
  <c r="BN203" i="4" s="1"/>
  <c r="BE203" i="4"/>
  <c r="BM203" i="4" s="1"/>
  <c r="BD203" i="4"/>
  <c r="BL203" i="4" s="1"/>
  <c r="BC203" i="4"/>
  <c r="BK203" i="4" s="1"/>
  <c r="BH202" i="4"/>
  <c r="BP202" i="4" s="1"/>
  <c r="BF202" i="4"/>
  <c r="BN202" i="4" s="1"/>
  <c r="BE202" i="4"/>
  <c r="BM202" i="4" s="1"/>
  <c r="BD202" i="4"/>
  <c r="BL202" i="4" s="1"/>
  <c r="BC202" i="4"/>
  <c r="BK202" i="4" s="1"/>
  <c r="BH201" i="4"/>
  <c r="BP201" i="4" s="1"/>
  <c r="BF201" i="4"/>
  <c r="BN201" i="4" s="1"/>
  <c r="BE201" i="4"/>
  <c r="BM201" i="4" s="1"/>
  <c r="BD201" i="4"/>
  <c r="BL201" i="4" s="1"/>
  <c r="BC201" i="4"/>
  <c r="BK201" i="4" s="1"/>
  <c r="BH200" i="4"/>
  <c r="BP200" i="4" s="1"/>
  <c r="BF200" i="4"/>
  <c r="BN200" i="4" s="1"/>
  <c r="BE200" i="4"/>
  <c r="BM200" i="4" s="1"/>
  <c r="BD200" i="4"/>
  <c r="BL200" i="4" s="1"/>
  <c r="BC200" i="4"/>
  <c r="BK200" i="4" s="1"/>
  <c r="BH199" i="4"/>
  <c r="BP199" i="4" s="1"/>
  <c r="BF199" i="4"/>
  <c r="BN199" i="4" s="1"/>
  <c r="BE199" i="4"/>
  <c r="BM199" i="4" s="1"/>
  <c r="BD199" i="4"/>
  <c r="BL199" i="4" s="1"/>
  <c r="BC199" i="4"/>
  <c r="BK199" i="4" s="1"/>
  <c r="BH198" i="4"/>
  <c r="BP198" i="4" s="1"/>
  <c r="BF198" i="4"/>
  <c r="BN198" i="4" s="1"/>
  <c r="BE198" i="4"/>
  <c r="BM198" i="4" s="1"/>
  <c r="BD198" i="4"/>
  <c r="BL198" i="4" s="1"/>
  <c r="BC198" i="4"/>
  <c r="BK198" i="4" s="1"/>
  <c r="BH197" i="4"/>
  <c r="BP197" i="4" s="1"/>
  <c r="BF197" i="4"/>
  <c r="BN197" i="4" s="1"/>
  <c r="BE197" i="4"/>
  <c r="BM197" i="4" s="1"/>
  <c r="BD197" i="4"/>
  <c r="BL197" i="4" s="1"/>
  <c r="BC197" i="4"/>
  <c r="BA197" i="4"/>
  <c r="BH196" i="4"/>
  <c r="BP196" i="4" s="1"/>
  <c r="BF196" i="4"/>
  <c r="BN196" i="4" s="1"/>
  <c r="BE196" i="4"/>
  <c r="BD196" i="4"/>
  <c r="BL196" i="4" s="1"/>
  <c r="BC196" i="4"/>
  <c r="BK196" i="4" s="1"/>
  <c r="BH195" i="4"/>
  <c r="BP195" i="4" s="1"/>
  <c r="BF195" i="4"/>
  <c r="BN195" i="4" s="1"/>
  <c r="BE195" i="4"/>
  <c r="BM195" i="4" s="1"/>
  <c r="BD195" i="4"/>
  <c r="BL195" i="4" s="1"/>
  <c r="BC195" i="4"/>
  <c r="BH194" i="4"/>
  <c r="BP194" i="4" s="1"/>
  <c r="BF194" i="4"/>
  <c r="BN194" i="4" s="1"/>
  <c r="BE194" i="4"/>
  <c r="BM194" i="4" s="1"/>
  <c r="BD194" i="4"/>
  <c r="BL194" i="4" s="1"/>
  <c r="BC194" i="4"/>
  <c r="BH193" i="4"/>
  <c r="BP193" i="4" s="1"/>
  <c r="BF193" i="4"/>
  <c r="BN193" i="4" s="1"/>
  <c r="BE193" i="4"/>
  <c r="BM193" i="4" s="1"/>
  <c r="BD193" i="4"/>
  <c r="BL193" i="4" s="1"/>
  <c r="BC193" i="4"/>
  <c r="BK193" i="4" s="1"/>
  <c r="BH192" i="4"/>
  <c r="BP192" i="4" s="1"/>
  <c r="BF192" i="4"/>
  <c r="BN192" i="4" s="1"/>
  <c r="BE192" i="4"/>
  <c r="BM192" i="4" s="1"/>
  <c r="BD192" i="4"/>
  <c r="BL192" i="4" s="1"/>
  <c r="BC192" i="4"/>
  <c r="BK192" i="4" s="1"/>
  <c r="BH191" i="4"/>
  <c r="BP191" i="4" s="1"/>
  <c r="BF191" i="4"/>
  <c r="BN191" i="4" s="1"/>
  <c r="BE191" i="4"/>
  <c r="BM191" i="4" s="1"/>
  <c r="BD191" i="4"/>
  <c r="BL191" i="4" s="1"/>
  <c r="BC191" i="4"/>
  <c r="BK191" i="4" s="1"/>
  <c r="BH190" i="4"/>
  <c r="BP190" i="4" s="1"/>
  <c r="BF190" i="4"/>
  <c r="BN190" i="4" s="1"/>
  <c r="BE190" i="4"/>
  <c r="BM190" i="4" s="1"/>
  <c r="BD190" i="4"/>
  <c r="BC190" i="4"/>
  <c r="BK190" i="4" s="1"/>
  <c r="BM189" i="4"/>
  <c r="BL189" i="4"/>
  <c r="BK189" i="4"/>
  <c r="BH189" i="4"/>
  <c r="BP189" i="4" s="1"/>
  <c r="BG189" i="4"/>
  <c r="BO189" i="4" s="1"/>
  <c r="BM188" i="4"/>
  <c r="BL188" i="4"/>
  <c r="BK188" i="4"/>
  <c r="BH188" i="4"/>
  <c r="BP188" i="4" s="1"/>
  <c r="BG188" i="4"/>
  <c r="BM187" i="4"/>
  <c r="BL187" i="4"/>
  <c r="BK187" i="4"/>
  <c r="BH187" i="4"/>
  <c r="BP187" i="4" s="1"/>
  <c r="BG187" i="4"/>
  <c r="BO187" i="4" s="1"/>
  <c r="BM186" i="4"/>
  <c r="BL186" i="4"/>
  <c r="BK186" i="4"/>
  <c r="BH186" i="4"/>
  <c r="BG186" i="4"/>
  <c r="BM185" i="4"/>
  <c r="BL185" i="4"/>
  <c r="BK185" i="4"/>
  <c r="BH185" i="4"/>
  <c r="BP185" i="4" s="1"/>
  <c r="BG185" i="4"/>
  <c r="BO185" i="4" s="1"/>
  <c r="BM184" i="4"/>
  <c r="BL184" i="4"/>
  <c r="BK184" i="4"/>
  <c r="BH184" i="4"/>
  <c r="BP184" i="4" s="1"/>
  <c r="BG184" i="4"/>
  <c r="BH183" i="4"/>
  <c r="BP183" i="4" s="1"/>
  <c r="BG183" i="4"/>
  <c r="BE183" i="4"/>
  <c r="BM183" i="4" s="1"/>
  <c r="BD183" i="4"/>
  <c r="BL183" i="4" s="1"/>
  <c r="BC183" i="4"/>
  <c r="BK183" i="4" s="1"/>
  <c r="BH182" i="4"/>
  <c r="BP182" i="4" s="1"/>
  <c r="BF182" i="4"/>
  <c r="BN182" i="4" s="1"/>
  <c r="BE182" i="4"/>
  <c r="BM182" i="4" s="1"/>
  <c r="BD182" i="4"/>
  <c r="BC182" i="4"/>
  <c r="BK182" i="4" s="1"/>
  <c r="BH181" i="4"/>
  <c r="BP181" i="4" s="1"/>
  <c r="BF181" i="4"/>
  <c r="BN181" i="4" s="1"/>
  <c r="BE181" i="4"/>
  <c r="BM181" i="4" s="1"/>
  <c r="BD181" i="4"/>
  <c r="BL181" i="4" s="1"/>
  <c r="BC181" i="4"/>
  <c r="BK181" i="4" s="1"/>
  <c r="BH180" i="4"/>
  <c r="BF180" i="4"/>
  <c r="BN180" i="4" s="1"/>
  <c r="BE180" i="4"/>
  <c r="BM180" i="4" s="1"/>
  <c r="BD180" i="4"/>
  <c r="BL180" i="4" s="1"/>
  <c r="BC180" i="4"/>
  <c r="BK180" i="4" s="1"/>
  <c r="BH179" i="4"/>
  <c r="BP179" i="4" s="1"/>
  <c r="BF179" i="4"/>
  <c r="BN179" i="4" s="1"/>
  <c r="BE179" i="4"/>
  <c r="BM179" i="4" s="1"/>
  <c r="BD179" i="4"/>
  <c r="BC179" i="4"/>
  <c r="BK179" i="4" s="1"/>
  <c r="BH178" i="4"/>
  <c r="BP178" i="4" s="1"/>
  <c r="BF178" i="4"/>
  <c r="BN178" i="4" s="1"/>
  <c r="BE178" i="4"/>
  <c r="BM178" i="4" s="1"/>
  <c r="BD178" i="4"/>
  <c r="BL178" i="4" s="1"/>
  <c r="BC178" i="4"/>
  <c r="BK178" i="4" s="1"/>
  <c r="BH177" i="4"/>
  <c r="BF177" i="4"/>
  <c r="BN177" i="4" s="1"/>
  <c r="BE177" i="4"/>
  <c r="BM177" i="4" s="1"/>
  <c r="BD177" i="4"/>
  <c r="BL177" i="4" s="1"/>
  <c r="BC177" i="4"/>
  <c r="BK177" i="4" s="1"/>
  <c r="BH176" i="4"/>
  <c r="BP176" i="4" s="1"/>
  <c r="BF176" i="4"/>
  <c r="BN176" i="4" s="1"/>
  <c r="BE176" i="4"/>
  <c r="BM176" i="4" s="1"/>
  <c r="BD176" i="4"/>
  <c r="BL176" i="4" s="1"/>
  <c r="BC176" i="4"/>
  <c r="BK176" i="4" s="1"/>
  <c r="BH175" i="4"/>
  <c r="BP175" i="4" s="1"/>
  <c r="BG175" i="4"/>
  <c r="BE175" i="4"/>
  <c r="BM175" i="4" s="1"/>
  <c r="BD175" i="4"/>
  <c r="BL175" i="4" s="1"/>
  <c r="BC175" i="4"/>
  <c r="BK175" i="4" s="1"/>
  <c r="BH174" i="4"/>
  <c r="BP174" i="4" s="1"/>
  <c r="BF174" i="4"/>
  <c r="BN174" i="4" s="1"/>
  <c r="BE174" i="4"/>
  <c r="BM174" i="4" s="1"/>
  <c r="BD174" i="4"/>
  <c r="BL174" i="4" s="1"/>
  <c r="BC174" i="4"/>
  <c r="BK174" i="4" s="1"/>
  <c r="BH173" i="4"/>
  <c r="BP173" i="4" s="1"/>
  <c r="BF173" i="4"/>
  <c r="BN173" i="4" s="1"/>
  <c r="BE173" i="4"/>
  <c r="BM173" i="4" s="1"/>
  <c r="BD173" i="4"/>
  <c r="BL173" i="4" s="1"/>
  <c r="BC173" i="4"/>
  <c r="BK173" i="4" s="1"/>
  <c r="BH172" i="4"/>
  <c r="BP172" i="4" s="1"/>
  <c r="BF172" i="4"/>
  <c r="BN172" i="4" s="1"/>
  <c r="BE172" i="4"/>
  <c r="BM172" i="4" s="1"/>
  <c r="BD172" i="4"/>
  <c r="BL172" i="4" s="1"/>
  <c r="BC172" i="4"/>
  <c r="BK172" i="4" s="1"/>
  <c r="BH171" i="4"/>
  <c r="BP171" i="4" s="1"/>
  <c r="BF171" i="4"/>
  <c r="BN171" i="4" s="1"/>
  <c r="BE171" i="4"/>
  <c r="BM171" i="4" s="1"/>
  <c r="BD171" i="4"/>
  <c r="BL171" i="4" s="1"/>
  <c r="BC171" i="4"/>
  <c r="BK171" i="4" s="1"/>
  <c r="BH170" i="4"/>
  <c r="BP170" i="4" s="1"/>
  <c r="BF170" i="4"/>
  <c r="BN170" i="4" s="1"/>
  <c r="BE170" i="4"/>
  <c r="BM170" i="4" s="1"/>
  <c r="BD170" i="4"/>
  <c r="BL170" i="4" s="1"/>
  <c r="BC170" i="4"/>
  <c r="BA170" i="4"/>
  <c r="BH169" i="4"/>
  <c r="BP169" i="4" s="1"/>
  <c r="BF169" i="4"/>
  <c r="BN169" i="4" s="1"/>
  <c r="BE169" i="4"/>
  <c r="BM169" i="4" s="1"/>
  <c r="BD169" i="4"/>
  <c r="BL169" i="4" s="1"/>
  <c r="BC169" i="4"/>
  <c r="BK169" i="4" s="1"/>
  <c r="BH168" i="4"/>
  <c r="BP168" i="4" s="1"/>
  <c r="BF168" i="4"/>
  <c r="BN168" i="4" s="1"/>
  <c r="BE168" i="4"/>
  <c r="BM168" i="4" s="1"/>
  <c r="BD168" i="4"/>
  <c r="BL168" i="4" s="1"/>
  <c r="BC168" i="4"/>
  <c r="BK168" i="4" s="1"/>
  <c r="BH167" i="4"/>
  <c r="BP167" i="4" s="1"/>
  <c r="BF167" i="4"/>
  <c r="BN167" i="4" s="1"/>
  <c r="BE167" i="4"/>
  <c r="BM167" i="4" s="1"/>
  <c r="BD167" i="4"/>
  <c r="BL167" i="4" s="1"/>
  <c r="BC167" i="4"/>
  <c r="BK167" i="4" s="1"/>
  <c r="BH166" i="4"/>
  <c r="BP166" i="4" s="1"/>
  <c r="BF166" i="4"/>
  <c r="BN166" i="4" s="1"/>
  <c r="BE166" i="4"/>
  <c r="BM166" i="4" s="1"/>
  <c r="BD166" i="4"/>
  <c r="BL166" i="4" s="1"/>
  <c r="BC166" i="4"/>
  <c r="BH165" i="4"/>
  <c r="BP165" i="4" s="1"/>
  <c r="BF165" i="4"/>
  <c r="BN165" i="4" s="1"/>
  <c r="BE165" i="4"/>
  <c r="BM165" i="4" s="1"/>
  <c r="BD165" i="4"/>
  <c r="BC165" i="4"/>
  <c r="BK165" i="4" s="1"/>
  <c r="BH164" i="4"/>
  <c r="BP164" i="4" s="1"/>
  <c r="BF164" i="4"/>
  <c r="BN164" i="4" s="1"/>
  <c r="BE164" i="4"/>
  <c r="BM164" i="4" s="1"/>
  <c r="BD164" i="4"/>
  <c r="BL164" i="4" s="1"/>
  <c r="BC164" i="4"/>
  <c r="BK164" i="4" s="1"/>
  <c r="BH163" i="4"/>
  <c r="BP163" i="4" s="1"/>
  <c r="BF163" i="4"/>
  <c r="BN163" i="4" s="1"/>
  <c r="BE163" i="4"/>
  <c r="BM163" i="4" s="1"/>
  <c r="BD163" i="4"/>
  <c r="BL163" i="4" s="1"/>
  <c r="BC163" i="4"/>
  <c r="BK163" i="4" s="1"/>
  <c r="BH162" i="4"/>
  <c r="BP162" i="4" s="1"/>
  <c r="BF162" i="4"/>
  <c r="BN162" i="4" s="1"/>
  <c r="BE162" i="4"/>
  <c r="BM162" i="4" s="1"/>
  <c r="BD162" i="4"/>
  <c r="BL162" i="4" s="1"/>
  <c r="BC162" i="4"/>
  <c r="BH161" i="4"/>
  <c r="BP161" i="4" s="1"/>
  <c r="BF161" i="4"/>
  <c r="BN161" i="4" s="1"/>
  <c r="BE161" i="4"/>
  <c r="BM161" i="4" s="1"/>
  <c r="BD161" i="4"/>
  <c r="BC161" i="4"/>
  <c r="BK161" i="4" s="1"/>
  <c r="BH160" i="4"/>
  <c r="BP160" i="4" s="1"/>
  <c r="BF160" i="4"/>
  <c r="BN160" i="4" s="1"/>
  <c r="BE160" i="4"/>
  <c r="BM160" i="4" s="1"/>
  <c r="BD160" i="4"/>
  <c r="BL160" i="4" s="1"/>
  <c r="BC160" i="4"/>
  <c r="BK160" i="4" s="1"/>
  <c r="BH159" i="4"/>
  <c r="BP159" i="4" s="1"/>
  <c r="BG159" i="4"/>
  <c r="BE159" i="4"/>
  <c r="BM159" i="4" s="1"/>
  <c r="BD159" i="4"/>
  <c r="BL159" i="4" s="1"/>
  <c r="BC159" i="4"/>
  <c r="BK159" i="4" s="1"/>
  <c r="BH158" i="4"/>
  <c r="BP158" i="4" s="1"/>
  <c r="BF158" i="4"/>
  <c r="BN158" i="4" s="1"/>
  <c r="BE158" i="4"/>
  <c r="BM158" i="4" s="1"/>
  <c r="BD158" i="4"/>
  <c r="BL158" i="4" s="1"/>
  <c r="BC158" i="4"/>
  <c r="BH157" i="4"/>
  <c r="BG157" i="4"/>
  <c r="BE157" i="4"/>
  <c r="BM157" i="4" s="1"/>
  <c r="BD157" i="4"/>
  <c r="BL157" i="4" s="1"/>
  <c r="BC157" i="4"/>
  <c r="BK157" i="4" s="1"/>
  <c r="BH156" i="4"/>
  <c r="BP156" i="4" s="1"/>
  <c r="BF156" i="4"/>
  <c r="BN156" i="4" s="1"/>
  <c r="BE156" i="4"/>
  <c r="BM156" i="4" s="1"/>
  <c r="BD156" i="4"/>
  <c r="BL156" i="4" s="1"/>
  <c r="BC156" i="4"/>
  <c r="BK156" i="4" s="1"/>
  <c r="BH155" i="4"/>
  <c r="BP155" i="4" s="1"/>
  <c r="BF155" i="4"/>
  <c r="BN155" i="4" s="1"/>
  <c r="BE155" i="4"/>
  <c r="BM155" i="4" s="1"/>
  <c r="BD155" i="4"/>
  <c r="BL155" i="4" s="1"/>
  <c r="BC155" i="4"/>
  <c r="BK155" i="4" s="1"/>
  <c r="BH154" i="4"/>
  <c r="BP154" i="4" s="1"/>
  <c r="BF154" i="4"/>
  <c r="BN154" i="4" s="1"/>
  <c r="BE154" i="4"/>
  <c r="BM154" i="4" s="1"/>
  <c r="BD154" i="4"/>
  <c r="BL154" i="4" s="1"/>
  <c r="BC154" i="4"/>
  <c r="BK154" i="4" s="1"/>
  <c r="BH153" i="4"/>
  <c r="BP153" i="4" s="1"/>
  <c r="BF153" i="4"/>
  <c r="BN153" i="4" s="1"/>
  <c r="BE153" i="4"/>
  <c r="BM153" i="4" s="1"/>
  <c r="BD153" i="4"/>
  <c r="BL153" i="4" s="1"/>
  <c r="BC153" i="4"/>
  <c r="BK153" i="4" s="1"/>
  <c r="BH152" i="4"/>
  <c r="BP152" i="4" s="1"/>
  <c r="BF152" i="4"/>
  <c r="BN152" i="4" s="1"/>
  <c r="BE152" i="4"/>
  <c r="BM152" i="4" s="1"/>
  <c r="BD152" i="4"/>
  <c r="BL152" i="4" s="1"/>
  <c r="BC152" i="4"/>
  <c r="BK152" i="4" s="1"/>
  <c r="BH151" i="4"/>
  <c r="BP151" i="4" s="1"/>
  <c r="BF151" i="4"/>
  <c r="BN151" i="4" s="1"/>
  <c r="BE151" i="4"/>
  <c r="BM151" i="4" s="1"/>
  <c r="BD151" i="4"/>
  <c r="BL151" i="4" s="1"/>
  <c r="BC151" i="4"/>
  <c r="BK151" i="4" s="1"/>
  <c r="BH150" i="4"/>
  <c r="BP150" i="4" s="1"/>
  <c r="BF150" i="4"/>
  <c r="BN150" i="4" s="1"/>
  <c r="BE150" i="4"/>
  <c r="BM150" i="4" s="1"/>
  <c r="BD150" i="4"/>
  <c r="BL150" i="4" s="1"/>
  <c r="BC150" i="4"/>
  <c r="BH149" i="4"/>
  <c r="BP149" i="4" s="1"/>
  <c r="BF149" i="4"/>
  <c r="BN149" i="4" s="1"/>
  <c r="BE149" i="4"/>
  <c r="BM149" i="4" s="1"/>
  <c r="BD149" i="4"/>
  <c r="BC149" i="4"/>
  <c r="BK149" i="4" s="1"/>
  <c r="BH148" i="4"/>
  <c r="BP148" i="4" s="1"/>
  <c r="BF148" i="4"/>
  <c r="BN148" i="4" s="1"/>
  <c r="BE148" i="4"/>
  <c r="BM148" i="4" s="1"/>
  <c r="BD148" i="4"/>
  <c r="BL148" i="4" s="1"/>
  <c r="BC148" i="4"/>
  <c r="BK148" i="4" s="1"/>
  <c r="BH147" i="4"/>
  <c r="BP147" i="4" s="1"/>
  <c r="BF147" i="4"/>
  <c r="BN147" i="4" s="1"/>
  <c r="BE147" i="4"/>
  <c r="BM147" i="4" s="1"/>
  <c r="BD147" i="4"/>
  <c r="BL147" i="4" s="1"/>
  <c r="BC147" i="4"/>
  <c r="BK147" i="4" s="1"/>
  <c r="BH146" i="4"/>
  <c r="BP146" i="4" s="1"/>
  <c r="BF146" i="4"/>
  <c r="BN146" i="4" s="1"/>
  <c r="BE146" i="4"/>
  <c r="BM146" i="4" s="1"/>
  <c r="BD146" i="4"/>
  <c r="BL146" i="4" s="1"/>
  <c r="BC146" i="4"/>
  <c r="BH145" i="4"/>
  <c r="BP145" i="4" s="1"/>
  <c r="BF145" i="4"/>
  <c r="BN145" i="4" s="1"/>
  <c r="BE145" i="4"/>
  <c r="BM145" i="4" s="1"/>
  <c r="BD145" i="4"/>
  <c r="BC145" i="4"/>
  <c r="BK145" i="4" s="1"/>
  <c r="BH144" i="4"/>
  <c r="BP144" i="4" s="1"/>
  <c r="BF144" i="4"/>
  <c r="BN144" i="4" s="1"/>
  <c r="BE144" i="4"/>
  <c r="BM144" i="4" s="1"/>
  <c r="BD144" i="4"/>
  <c r="BL144" i="4" s="1"/>
  <c r="BC144" i="4"/>
  <c r="BK144" i="4" s="1"/>
  <c r="BH143" i="4"/>
  <c r="BP143" i="4" s="1"/>
  <c r="BF143" i="4"/>
  <c r="BN143" i="4" s="1"/>
  <c r="BE143" i="4"/>
  <c r="BM143" i="4" s="1"/>
  <c r="BD143" i="4"/>
  <c r="BL143" i="4" s="1"/>
  <c r="BC143" i="4"/>
  <c r="BK143" i="4" s="1"/>
  <c r="BH142" i="4"/>
  <c r="BP142" i="4" s="1"/>
  <c r="BF142" i="4"/>
  <c r="BN142" i="4" s="1"/>
  <c r="BE142" i="4"/>
  <c r="BM142" i="4" s="1"/>
  <c r="BD142" i="4"/>
  <c r="BL142" i="4" s="1"/>
  <c r="BC142" i="4"/>
  <c r="BK142" i="4" s="1"/>
  <c r="BH141" i="4"/>
  <c r="BP141" i="4" s="1"/>
  <c r="BF141" i="4"/>
  <c r="BN141" i="4" s="1"/>
  <c r="BE141" i="4"/>
  <c r="BM141" i="4" s="1"/>
  <c r="BD141" i="4"/>
  <c r="BL141" i="4" s="1"/>
  <c r="BC141" i="4"/>
  <c r="BK141" i="4" s="1"/>
  <c r="BH140" i="4"/>
  <c r="BP140" i="4" s="1"/>
  <c r="BF140" i="4"/>
  <c r="BN140" i="4" s="1"/>
  <c r="BE140" i="4"/>
  <c r="BM140" i="4" s="1"/>
  <c r="BD140" i="4"/>
  <c r="BL140" i="4" s="1"/>
  <c r="BC140" i="4"/>
  <c r="BK140" i="4" s="1"/>
  <c r="BH139" i="4"/>
  <c r="BP139" i="4" s="1"/>
  <c r="BG139" i="4"/>
  <c r="BE139" i="4"/>
  <c r="BM139" i="4" s="1"/>
  <c r="BD139" i="4"/>
  <c r="BL139" i="4" s="1"/>
  <c r="BC139" i="4"/>
  <c r="BK139" i="4" s="1"/>
  <c r="BH138" i="4"/>
  <c r="BP138" i="4" s="1"/>
  <c r="BG138" i="4"/>
  <c r="BF138" i="4"/>
  <c r="BE138" i="4"/>
  <c r="BM138" i="4" s="1"/>
  <c r="BD138" i="4"/>
  <c r="BL138" i="4" s="1"/>
  <c r="BC138" i="4"/>
  <c r="BK138" i="4" s="1"/>
  <c r="BA138" i="4"/>
  <c r="BH137" i="4"/>
  <c r="BP137" i="4" s="1"/>
  <c r="BF137" i="4"/>
  <c r="BN137" i="4" s="1"/>
  <c r="BE137" i="4"/>
  <c r="BM137" i="4" s="1"/>
  <c r="BD137" i="4"/>
  <c r="BL137" i="4" s="1"/>
  <c r="BC137" i="4"/>
  <c r="BK137" i="4" s="1"/>
  <c r="BH136" i="4"/>
  <c r="BP136" i="4" s="1"/>
  <c r="BF136" i="4"/>
  <c r="BN136" i="4" s="1"/>
  <c r="BE136" i="4"/>
  <c r="BM136" i="4" s="1"/>
  <c r="BD136" i="4"/>
  <c r="BL136" i="4" s="1"/>
  <c r="BC136" i="4"/>
  <c r="BK136" i="4" s="1"/>
  <c r="BH135" i="4"/>
  <c r="BP135" i="4" s="1"/>
  <c r="BF135" i="4"/>
  <c r="BN135" i="4" s="1"/>
  <c r="BE135" i="4"/>
  <c r="BM135" i="4" s="1"/>
  <c r="BD135" i="4"/>
  <c r="BL135" i="4" s="1"/>
  <c r="BC135" i="4"/>
  <c r="BK135" i="4" s="1"/>
  <c r="BH134" i="4"/>
  <c r="BP134" i="4" s="1"/>
  <c r="BF134" i="4"/>
  <c r="BN134" i="4" s="1"/>
  <c r="BE134" i="4"/>
  <c r="BM134" i="4" s="1"/>
  <c r="BD134" i="4"/>
  <c r="BL134" i="4" s="1"/>
  <c r="BC134" i="4"/>
  <c r="BK134" i="4" s="1"/>
  <c r="BH133" i="4"/>
  <c r="BP133" i="4" s="1"/>
  <c r="BF133" i="4"/>
  <c r="BN133" i="4" s="1"/>
  <c r="BE133" i="4"/>
  <c r="BM133" i="4" s="1"/>
  <c r="BD133" i="4"/>
  <c r="BL133" i="4" s="1"/>
  <c r="BC133" i="4"/>
  <c r="BK133" i="4" s="1"/>
  <c r="BH132" i="4"/>
  <c r="BP132" i="4" s="1"/>
  <c r="BF132" i="4"/>
  <c r="BN132" i="4" s="1"/>
  <c r="BE132" i="4"/>
  <c r="BM132" i="4" s="1"/>
  <c r="BD132" i="4"/>
  <c r="BL132" i="4" s="1"/>
  <c r="BC132" i="4"/>
  <c r="BK132" i="4" s="1"/>
  <c r="BH131" i="4"/>
  <c r="BP131" i="4" s="1"/>
  <c r="BF131" i="4"/>
  <c r="BN131" i="4" s="1"/>
  <c r="BE131" i="4"/>
  <c r="BM131" i="4" s="1"/>
  <c r="BD131" i="4"/>
  <c r="BL131" i="4" s="1"/>
  <c r="BC131" i="4"/>
  <c r="BK131" i="4" s="1"/>
  <c r="BH130" i="4"/>
  <c r="BP130" i="4" s="1"/>
  <c r="BF130" i="4"/>
  <c r="BN130" i="4" s="1"/>
  <c r="BE130" i="4"/>
  <c r="BM130" i="4" s="1"/>
  <c r="BD130" i="4"/>
  <c r="BL130" i="4" s="1"/>
  <c r="BC130" i="4"/>
  <c r="BH129" i="4"/>
  <c r="BP129" i="4" s="1"/>
  <c r="BF129" i="4"/>
  <c r="BN129" i="4" s="1"/>
  <c r="BE129" i="4"/>
  <c r="BM129" i="4" s="1"/>
  <c r="BD129" i="4"/>
  <c r="BC129" i="4"/>
  <c r="BK129" i="4" s="1"/>
  <c r="BH126" i="4"/>
  <c r="BG126" i="4"/>
  <c r="BO126" i="4" s="1"/>
  <c r="BE126" i="4"/>
  <c r="BM126" i="4" s="1"/>
  <c r="BD126" i="4"/>
  <c r="BL126" i="4" s="1"/>
  <c r="BC126" i="4"/>
  <c r="BK126" i="4" s="1"/>
  <c r="BH125" i="4"/>
  <c r="BG125" i="4"/>
  <c r="BE125" i="4"/>
  <c r="BM125" i="4" s="1"/>
  <c r="BD125" i="4"/>
  <c r="BC125" i="4"/>
  <c r="BK125" i="4" s="1"/>
  <c r="BH124" i="4"/>
  <c r="BG124" i="4"/>
  <c r="BO124" i="4" s="1"/>
  <c r="BF124" i="4"/>
  <c r="BN124" i="4" s="1"/>
  <c r="BE124" i="4"/>
  <c r="BM124" i="4" s="1"/>
  <c r="BC124" i="4"/>
  <c r="BK124" i="4" s="1"/>
  <c r="BH123" i="4"/>
  <c r="BP123" i="4" s="1"/>
  <c r="BF123" i="4"/>
  <c r="BN123" i="4" s="1"/>
  <c r="BE123" i="4"/>
  <c r="BM123" i="4" s="1"/>
  <c r="BD123" i="4"/>
  <c r="BL123" i="4" s="1"/>
  <c r="BC123" i="4"/>
  <c r="BK123" i="4" s="1"/>
  <c r="BH122" i="4"/>
  <c r="BP122" i="4" s="1"/>
  <c r="BF122" i="4"/>
  <c r="BN122" i="4" s="1"/>
  <c r="BE122" i="4"/>
  <c r="BM122" i="4" s="1"/>
  <c r="BD122" i="4"/>
  <c r="BL122" i="4" s="1"/>
  <c r="BC122" i="4"/>
  <c r="BG122" i="4"/>
  <c r="BH121" i="4"/>
  <c r="BP121" i="4" s="1"/>
  <c r="BG121" i="4"/>
  <c r="BF121" i="4"/>
  <c r="BN121" i="4" s="1"/>
  <c r="BE121" i="4"/>
  <c r="BM121" i="4" s="1"/>
  <c r="BD121" i="4"/>
  <c r="BC121" i="4"/>
  <c r="BK121" i="4" s="1"/>
  <c r="BA121" i="4"/>
  <c r="BH120" i="4"/>
  <c r="BG120" i="4"/>
  <c r="BO120" i="4" s="1"/>
  <c r="BF120" i="4"/>
  <c r="BN120" i="4" s="1"/>
  <c r="BE120" i="4"/>
  <c r="BM120" i="4" s="1"/>
  <c r="BC120" i="4"/>
  <c r="BK120" i="4" s="1"/>
  <c r="BH119" i="4"/>
  <c r="BP119" i="4" s="1"/>
  <c r="BG119" i="4"/>
  <c r="BF119" i="4"/>
  <c r="BN119" i="4" s="1"/>
  <c r="BE119" i="4"/>
  <c r="BM119" i="4" s="1"/>
  <c r="BC119" i="4"/>
  <c r="BK119" i="4" s="1"/>
  <c r="BH118" i="4"/>
  <c r="BP118" i="4" s="1"/>
  <c r="BF118" i="4"/>
  <c r="BN118" i="4" s="1"/>
  <c r="BE118" i="4"/>
  <c r="BM118" i="4" s="1"/>
  <c r="BD118" i="4"/>
  <c r="BL118" i="4" s="1"/>
  <c r="BC118" i="4"/>
  <c r="BG118" i="4"/>
  <c r="BH117" i="4"/>
  <c r="BG117" i="4"/>
  <c r="BE117" i="4"/>
  <c r="BM117" i="4" s="1"/>
  <c r="BD117" i="4"/>
  <c r="BL117" i="4" s="1"/>
  <c r="BC117" i="4"/>
  <c r="BK117" i="4" s="1"/>
  <c r="BH116" i="4"/>
  <c r="BG116" i="4"/>
  <c r="BO116" i="4" s="1"/>
  <c r="BF116" i="4"/>
  <c r="BN116" i="4" s="1"/>
  <c r="BE116" i="4"/>
  <c r="BM116" i="4" s="1"/>
  <c r="BC116" i="4"/>
  <c r="BK116" i="4" s="1"/>
  <c r="BH115" i="4"/>
  <c r="BP115" i="4" s="1"/>
  <c r="BG115" i="4"/>
  <c r="BO115" i="4" s="1"/>
  <c r="BE115" i="4"/>
  <c r="BM115" i="4" s="1"/>
  <c r="BD115" i="4"/>
  <c r="BL115" i="4" s="1"/>
  <c r="BC115" i="4"/>
  <c r="BK115" i="4" s="1"/>
  <c r="BH114" i="4"/>
  <c r="BP114" i="4" s="1"/>
  <c r="BG114" i="4"/>
  <c r="BO114" i="4" s="1"/>
  <c r="BF114" i="4"/>
  <c r="BN114" i="4" s="1"/>
  <c r="BE114" i="4"/>
  <c r="BM114" i="4" s="1"/>
  <c r="BC114" i="4"/>
  <c r="BH113" i="4"/>
  <c r="BG113" i="4"/>
  <c r="BF113" i="4"/>
  <c r="BN113" i="4" s="1"/>
  <c r="BE113" i="4"/>
  <c r="BM113" i="4" s="1"/>
  <c r="BC113" i="4"/>
  <c r="BK113" i="4" s="1"/>
  <c r="BH112" i="4"/>
  <c r="BF112" i="4"/>
  <c r="BN112" i="4" s="1"/>
  <c r="BE112" i="4"/>
  <c r="BM112" i="4" s="1"/>
  <c r="BD112" i="4"/>
  <c r="BL112" i="4" s="1"/>
  <c r="BC112" i="4"/>
  <c r="BK112" i="4" s="1"/>
  <c r="BH111" i="4"/>
  <c r="BP111" i="4" s="1"/>
  <c r="BF111" i="4"/>
  <c r="BN111" i="4" s="1"/>
  <c r="BE111" i="4"/>
  <c r="BM111" i="4" s="1"/>
  <c r="BD111" i="4"/>
  <c r="BL111" i="4" s="1"/>
  <c r="BC111" i="4"/>
  <c r="BK111" i="4" s="1"/>
  <c r="BH110" i="4"/>
  <c r="BP110" i="4" s="1"/>
  <c r="BF110" i="4"/>
  <c r="BN110" i="4" s="1"/>
  <c r="BE110" i="4"/>
  <c r="BM110" i="4" s="1"/>
  <c r="BD110" i="4"/>
  <c r="BL110" i="4" s="1"/>
  <c r="BC110" i="4"/>
  <c r="BK110" i="4" s="1"/>
  <c r="BH109" i="4"/>
  <c r="BP109" i="4" s="1"/>
  <c r="BF109" i="4"/>
  <c r="BN109" i="4" s="1"/>
  <c r="BE109" i="4"/>
  <c r="BM109" i="4" s="1"/>
  <c r="BD109" i="4"/>
  <c r="BL109" i="4" s="1"/>
  <c r="BC109" i="4"/>
  <c r="BK109" i="4" s="1"/>
  <c r="BH107" i="4"/>
  <c r="BP107" i="4" s="1"/>
  <c r="BF107" i="4"/>
  <c r="BN107" i="4" s="1"/>
  <c r="BE107" i="4"/>
  <c r="BM107" i="4" s="1"/>
  <c r="BD107" i="4"/>
  <c r="BL107" i="4" s="1"/>
  <c r="BC107" i="4"/>
  <c r="BK107" i="4" s="1"/>
  <c r="BH106" i="4"/>
  <c r="BP106" i="4" s="1"/>
  <c r="BF106" i="4"/>
  <c r="BN106" i="4" s="1"/>
  <c r="BE106" i="4"/>
  <c r="BM106" i="4" s="1"/>
  <c r="BD106" i="4"/>
  <c r="BL106" i="4" s="1"/>
  <c r="BC106" i="4"/>
  <c r="BH105" i="4"/>
  <c r="BP105" i="4" s="1"/>
  <c r="BF105" i="4"/>
  <c r="BN105" i="4" s="1"/>
  <c r="BE105" i="4"/>
  <c r="BM105" i="4" s="1"/>
  <c r="BD105" i="4"/>
  <c r="BL105" i="4" s="1"/>
  <c r="BC105" i="4"/>
  <c r="BK105" i="4" s="1"/>
  <c r="BH104" i="4"/>
  <c r="BP104" i="4" s="1"/>
  <c r="BF104" i="4"/>
  <c r="BN104" i="4" s="1"/>
  <c r="BE104" i="4"/>
  <c r="BM104" i="4" s="1"/>
  <c r="BD104" i="4"/>
  <c r="BL104" i="4" s="1"/>
  <c r="BC104" i="4"/>
  <c r="BH103" i="4"/>
  <c r="BP103" i="4" s="1"/>
  <c r="BF103" i="4"/>
  <c r="BN103" i="4" s="1"/>
  <c r="BE103" i="4"/>
  <c r="BM103" i="4" s="1"/>
  <c r="BD103" i="4"/>
  <c r="BL103" i="4" s="1"/>
  <c r="BC103" i="4"/>
  <c r="BK103" i="4" s="1"/>
  <c r="BH102" i="4"/>
  <c r="BP102" i="4" s="1"/>
  <c r="BF102" i="4"/>
  <c r="BN102" i="4" s="1"/>
  <c r="BE102" i="4"/>
  <c r="BM102" i="4" s="1"/>
  <c r="BD102" i="4"/>
  <c r="BL102" i="4" s="1"/>
  <c r="BC102" i="4"/>
  <c r="BK102" i="4" s="1"/>
  <c r="BH101" i="4"/>
  <c r="BP101" i="4" s="1"/>
  <c r="BF101" i="4"/>
  <c r="BN101" i="4" s="1"/>
  <c r="BE101" i="4"/>
  <c r="BM101" i="4" s="1"/>
  <c r="BD101" i="4"/>
  <c r="BL101" i="4" s="1"/>
  <c r="BC101" i="4"/>
  <c r="BK101" i="4" s="1"/>
  <c r="BH100" i="4"/>
  <c r="BP100" i="4" s="1"/>
  <c r="BF100" i="4"/>
  <c r="BN100" i="4" s="1"/>
  <c r="BE100" i="4"/>
  <c r="BM100" i="4" s="1"/>
  <c r="BD100" i="4"/>
  <c r="BL100" i="4" s="1"/>
  <c r="BC100" i="4"/>
  <c r="BK100" i="4" s="1"/>
  <c r="BH99" i="4"/>
  <c r="BP99" i="4" s="1"/>
  <c r="BF99" i="4"/>
  <c r="BN99" i="4" s="1"/>
  <c r="BE99" i="4"/>
  <c r="BM99" i="4" s="1"/>
  <c r="BD99" i="4"/>
  <c r="BL99" i="4" s="1"/>
  <c r="BC99" i="4"/>
  <c r="BK99" i="4" s="1"/>
  <c r="BH98" i="4"/>
  <c r="BP98" i="4" s="1"/>
  <c r="BF98" i="4"/>
  <c r="BN98" i="4" s="1"/>
  <c r="BE98" i="4"/>
  <c r="BM98" i="4" s="1"/>
  <c r="BD98" i="4"/>
  <c r="BL98" i="4" s="1"/>
  <c r="BC98" i="4"/>
  <c r="BK98" i="4" s="1"/>
  <c r="BH97" i="4"/>
  <c r="BP97" i="4" s="1"/>
  <c r="BF97" i="4"/>
  <c r="BN97" i="4" s="1"/>
  <c r="BE97" i="4"/>
  <c r="BM97" i="4" s="1"/>
  <c r="BD97" i="4"/>
  <c r="BL97" i="4" s="1"/>
  <c r="BC97" i="4"/>
  <c r="BK97" i="4" s="1"/>
  <c r="BH96" i="4"/>
  <c r="BP96" i="4" s="1"/>
  <c r="BF96" i="4"/>
  <c r="BN96" i="4" s="1"/>
  <c r="BE96" i="4"/>
  <c r="BD96" i="4"/>
  <c r="BL96" i="4" s="1"/>
  <c r="BC96" i="4"/>
  <c r="BK96" i="4" s="1"/>
  <c r="BH95" i="4"/>
  <c r="BP95" i="4" s="1"/>
  <c r="BF95" i="4"/>
  <c r="BN95" i="4" s="1"/>
  <c r="BE95" i="4"/>
  <c r="BM95" i="4" s="1"/>
  <c r="BD95" i="4"/>
  <c r="BL95" i="4" s="1"/>
  <c r="BC95" i="4"/>
  <c r="BK95" i="4" s="1"/>
  <c r="BH94" i="4"/>
  <c r="BP94" i="4" s="1"/>
  <c r="BF94" i="4"/>
  <c r="BN94" i="4" s="1"/>
  <c r="BE94" i="4"/>
  <c r="BM94" i="4" s="1"/>
  <c r="BD94" i="4"/>
  <c r="BL94" i="4" s="1"/>
  <c r="BC94" i="4"/>
  <c r="BK94" i="4" s="1"/>
  <c r="BH93" i="4"/>
  <c r="BP93" i="4" s="1"/>
  <c r="BF93" i="4"/>
  <c r="BN93" i="4" s="1"/>
  <c r="BE93" i="4"/>
  <c r="BM93" i="4" s="1"/>
  <c r="BD93" i="4"/>
  <c r="BL93" i="4" s="1"/>
  <c r="BC93" i="4"/>
  <c r="BK93" i="4" s="1"/>
  <c r="BH92" i="4"/>
  <c r="BG92" i="4"/>
  <c r="BO92" i="4" s="1"/>
  <c r="BE92" i="4"/>
  <c r="BM92" i="4" s="1"/>
  <c r="BD92" i="4"/>
  <c r="BL92" i="4" s="1"/>
  <c r="BC92" i="4"/>
  <c r="BK92" i="4" s="1"/>
  <c r="BH91" i="4"/>
  <c r="BP91" i="4" s="1"/>
  <c r="BG91" i="4"/>
  <c r="BO91" i="4" s="1"/>
  <c r="BF91" i="4"/>
  <c r="BN91" i="4" s="1"/>
  <c r="BE91" i="4"/>
  <c r="BM91" i="4" s="1"/>
  <c r="BC91" i="4"/>
  <c r="BK91" i="4" s="1"/>
  <c r="BH90" i="4"/>
  <c r="BP90" i="4" s="1"/>
  <c r="BG90" i="4"/>
  <c r="BF90" i="4"/>
  <c r="BE90" i="4"/>
  <c r="BM90" i="4" s="1"/>
  <c r="BD90" i="4"/>
  <c r="BL90" i="4" s="1"/>
  <c r="BC90" i="4"/>
  <c r="BK90" i="4" s="1"/>
  <c r="BA90" i="4"/>
  <c r="BH89" i="4"/>
  <c r="BG89" i="4"/>
  <c r="BE89" i="4"/>
  <c r="BM89" i="4" s="1"/>
  <c r="BD89" i="4"/>
  <c r="BL89" i="4" s="1"/>
  <c r="BC89" i="4"/>
  <c r="BK89" i="4" s="1"/>
  <c r="BH88" i="4"/>
  <c r="BG88" i="4"/>
  <c r="BO88" i="4" s="1"/>
  <c r="BE88" i="4"/>
  <c r="BM88" i="4" s="1"/>
  <c r="BD88" i="4"/>
  <c r="BL88" i="4" s="1"/>
  <c r="BC88" i="4"/>
  <c r="BK88" i="4" s="1"/>
  <c r="BH87" i="4"/>
  <c r="BP87" i="4" s="1"/>
  <c r="BG87" i="4"/>
  <c r="BO87" i="4" s="1"/>
  <c r="BE87" i="4"/>
  <c r="BM87" i="4" s="1"/>
  <c r="BD87" i="4"/>
  <c r="BL87" i="4" s="1"/>
  <c r="BC87" i="4"/>
  <c r="BK87" i="4" s="1"/>
  <c r="BH86" i="4"/>
  <c r="BP86" i="4" s="1"/>
  <c r="BG86" i="4"/>
  <c r="BO86" i="4" s="1"/>
  <c r="BF86" i="4"/>
  <c r="BE86" i="4"/>
  <c r="BM86" i="4" s="1"/>
  <c r="BD86" i="4"/>
  <c r="BL86" i="4" s="1"/>
  <c r="BC86" i="4"/>
  <c r="BK86" i="4" s="1"/>
  <c r="BA86" i="4"/>
  <c r="BH85" i="4"/>
  <c r="BG85" i="4"/>
  <c r="BE85" i="4"/>
  <c r="BM85" i="4" s="1"/>
  <c r="BD85" i="4"/>
  <c r="BL85" i="4" s="1"/>
  <c r="BC85" i="4"/>
  <c r="BK85" i="4" s="1"/>
  <c r="BH84" i="4"/>
  <c r="BG84" i="4"/>
  <c r="BO84" i="4" s="1"/>
  <c r="BE84" i="4"/>
  <c r="BD84" i="4"/>
  <c r="BL84" i="4" s="1"/>
  <c r="BC84" i="4"/>
  <c r="BK84" i="4" s="1"/>
  <c r="BH83" i="4"/>
  <c r="BP83" i="4" s="1"/>
  <c r="BG83" i="4"/>
  <c r="BO83" i="4" s="1"/>
  <c r="BE83" i="4"/>
  <c r="BM83" i="4" s="1"/>
  <c r="BD83" i="4"/>
  <c r="BL83" i="4" s="1"/>
  <c r="BC83" i="4"/>
  <c r="BK83" i="4" s="1"/>
  <c r="BH82" i="4"/>
  <c r="BP82" i="4" s="1"/>
  <c r="BG82" i="4"/>
  <c r="BE82" i="4"/>
  <c r="BM82" i="4" s="1"/>
  <c r="BD82" i="4"/>
  <c r="BL82" i="4" s="1"/>
  <c r="BC82" i="4"/>
  <c r="BH81" i="4"/>
  <c r="BG81" i="4"/>
  <c r="BE81" i="4"/>
  <c r="BM81" i="4" s="1"/>
  <c r="BD81" i="4"/>
  <c r="BL81" i="4" s="1"/>
  <c r="BC81" i="4"/>
  <c r="BK81" i="4" s="1"/>
  <c r="BH80" i="4"/>
  <c r="BG80" i="4"/>
  <c r="BO80" i="4" s="1"/>
  <c r="BF80" i="4"/>
  <c r="BN80" i="4" s="1"/>
  <c r="BD80" i="4"/>
  <c r="BL80" i="4" s="1"/>
  <c r="BC80" i="4"/>
  <c r="BK80" i="4" s="1"/>
  <c r="BH79" i="4"/>
  <c r="BP79" i="4" s="1"/>
  <c r="BG79" i="4"/>
  <c r="BO79" i="4" s="1"/>
  <c r="BF79" i="4"/>
  <c r="BN79" i="4" s="1"/>
  <c r="BD79" i="4"/>
  <c r="BL79" i="4" s="1"/>
  <c r="BC79" i="4"/>
  <c r="BK79" i="4" s="1"/>
  <c r="BH78" i="4"/>
  <c r="BP78" i="4" s="1"/>
  <c r="BG78" i="4"/>
  <c r="BF78" i="4"/>
  <c r="BN78" i="4" s="1"/>
  <c r="BE78" i="4"/>
  <c r="BM78" i="4" s="1"/>
  <c r="BC78" i="4"/>
  <c r="BH77" i="4"/>
  <c r="BG77" i="4"/>
  <c r="BF77" i="4"/>
  <c r="BN77" i="4" s="1"/>
  <c r="BE77" i="4"/>
  <c r="BM77" i="4" s="1"/>
  <c r="BC77" i="4"/>
  <c r="BK77" i="4" s="1"/>
  <c r="BH76" i="4"/>
  <c r="BG76" i="4"/>
  <c r="BO76" i="4" s="1"/>
  <c r="BF76" i="4"/>
  <c r="BN76" i="4" s="1"/>
  <c r="BE76" i="4"/>
  <c r="BM76" i="4" s="1"/>
  <c r="BC76" i="4"/>
  <c r="BK76" i="4" s="1"/>
  <c r="BH75" i="4"/>
  <c r="BP75" i="4" s="1"/>
  <c r="BG75" i="4"/>
  <c r="BO75" i="4" s="1"/>
  <c r="BF75" i="4"/>
  <c r="BN75" i="4" s="1"/>
  <c r="BE75" i="4"/>
  <c r="BM75" i="4" s="1"/>
  <c r="BC75" i="4"/>
  <c r="BK75" i="4" s="1"/>
  <c r="BH74" i="4"/>
  <c r="BP74" i="4" s="1"/>
  <c r="BG74" i="4"/>
  <c r="BF74" i="4"/>
  <c r="BN74" i="4" s="1"/>
  <c r="BE74" i="4"/>
  <c r="BM74" i="4" s="1"/>
  <c r="BC74" i="4"/>
  <c r="BH73" i="4"/>
  <c r="BG73" i="4"/>
  <c r="BF73" i="4"/>
  <c r="BN73" i="4" s="1"/>
  <c r="BE73" i="4"/>
  <c r="BM73" i="4" s="1"/>
  <c r="BC73" i="4"/>
  <c r="BK73" i="4" s="1"/>
  <c r="BH72" i="4"/>
  <c r="BG72" i="4"/>
  <c r="BO72" i="4" s="1"/>
  <c r="BF72" i="4"/>
  <c r="BN72" i="4" s="1"/>
  <c r="BE72" i="4"/>
  <c r="BM72" i="4" s="1"/>
  <c r="BC72" i="4"/>
  <c r="BK72" i="4" s="1"/>
  <c r="BH71" i="4"/>
  <c r="BP71" i="4" s="1"/>
  <c r="BG71" i="4"/>
  <c r="BF71" i="4"/>
  <c r="BN71" i="4" s="1"/>
  <c r="BE71" i="4"/>
  <c r="BM71" i="4" s="1"/>
  <c r="BC71" i="4"/>
  <c r="BK71" i="4" s="1"/>
  <c r="BH70" i="4"/>
  <c r="BP70" i="4" s="1"/>
  <c r="BG70" i="4"/>
  <c r="BO70" i="4" s="1"/>
  <c r="BF70" i="4"/>
  <c r="BN70" i="4" s="1"/>
  <c r="BE70" i="4"/>
  <c r="BM70" i="4" s="1"/>
  <c r="BC70" i="4"/>
  <c r="BH69" i="4"/>
  <c r="BG69" i="4"/>
  <c r="BF69" i="4"/>
  <c r="BN69" i="4" s="1"/>
  <c r="BE69" i="4"/>
  <c r="BM69" i="4" s="1"/>
  <c r="BC69" i="4"/>
  <c r="BK69" i="4" s="1"/>
  <c r="BH68" i="4"/>
  <c r="BG68" i="4"/>
  <c r="BO68" i="4" s="1"/>
  <c r="BF68" i="4"/>
  <c r="BN68" i="4" s="1"/>
  <c r="BE68" i="4"/>
  <c r="BM68" i="4" s="1"/>
  <c r="BC68" i="4"/>
  <c r="BK68" i="4" s="1"/>
  <c r="BH67" i="4"/>
  <c r="BP67" i="4" s="1"/>
  <c r="BG67" i="4"/>
  <c r="BO67" i="4" s="1"/>
  <c r="BF67" i="4"/>
  <c r="BN67" i="4" s="1"/>
  <c r="BE67" i="4"/>
  <c r="BM67" i="4" s="1"/>
  <c r="BC67" i="4"/>
  <c r="BK67" i="4" s="1"/>
  <c r="BH66" i="4"/>
  <c r="BP66" i="4" s="1"/>
  <c r="BG66" i="4"/>
  <c r="BO66" i="4" s="1"/>
  <c r="BF66" i="4"/>
  <c r="BN66" i="4" s="1"/>
  <c r="BC66" i="4"/>
  <c r="BK66" i="4" s="1"/>
  <c r="BE66" i="4"/>
  <c r="BH65" i="4"/>
  <c r="BP65" i="4" s="1"/>
  <c r="BG65" i="4"/>
  <c r="BF65" i="4"/>
  <c r="BN65" i="4" s="1"/>
  <c r="BD65" i="4"/>
  <c r="BL65" i="4" s="1"/>
  <c r="BC65" i="4"/>
  <c r="BK65" i="4" s="1"/>
  <c r="BH64" i="4"/>
  <c r="BP64" i="4" s="1"/>
  <c r="BG64" i="4"/>
  <c r="BF64" i="4"/>
  <c r="BN64" i="4" s="1"/>
  <c r="BE64" i="4"/>
  <c r="BM64" i="4" s="1"/>
  <c r="BC64" i="4"/>
  <c r="BH61" i="4"/>
  <c r="BG61" i="4"/>
  <c r="BE61" i="4"/>
  <c r="BM61" i="4" s="1"/>
  <c r="BD61" i="4"/>
  <c r="BL61" i="4" s="1"/>
  <c r="BC61" i="4"/>
  <c r="BK61" i="4" s="1"/>
  <c r="BA60" i="4"/>
  <c r="BH59" i="4"/>
  <c r="BG59" i="4"/>
  <c r="BE59" i="4"/>
  <c r="BM59" i="4" s="1"/>
  <c r="BD59" i="4"/>
  <c r="BC59" i="4"/>
  <c r="BK59" i="4" s="1"/>
  <c r="BH58" i="4"/>
  <c r="BG58" i="4"/>
  <c r="BO58" i="4" s="1"/>
  <c r="BE58" i="4"/>
  <c r="BM58" i="4" s="1"/>
  <c r="BD58" i="4"/>
  <c r="BL58" i="4" s="1"/>
  <c r="BC58" i="4"/>
  <c r="BK58" i="4" s="1"/>
  <c r="BH57" i="4"/>
  <c r="BP57" i="4" s="1"/>
  <c r="BG57" i="4"/>
  <c r="BE57" i="4"/>
  <c r="BM57" i="4" s="1"/>
  <c r="BD57" i="4"/>
  <c r="BL57" i="4" s="1"/>
  <c r="BC57" i="4"/>
  <c r="BK57" i="4" s="1"/>
  <c r="BH56" i="4"/>
  <c r="BP56" i="4" s="1"/>
  <c r="BG56" i="4"/>
  <c r="BO56" i="4" s="1"/>
  <c r="BF56" i="4"/>
  <c r="BE56" i="4"/>
  <c r="BM56" i="4" s="1"/>
  <c r="BD56" i="4"/>
  <c r="BL56" i="4" s="1"/>
  <c r="BC56" i="4"/>
  <c r="BK56" i="4" s="1"/>
  <c r="BA56" i="4"/>
  <c r="BH55" i="4"/>
  <c r="BG55" i="4"/>
  <c r="BE55" i="4"/>
  <c r="BM55" i="4" s="1"/>
  <c r="BD55" i="4"/>
  <c r="BL55" i="4" s="1"/>
  <c r="BC55" i="4"/>
  <c r="BK55" i="4" s="1"/>
  <c r="BH53" i="4"/>
  <c r="BP53" i="4" s="1"/>
  <c r="BG53" i="4"/>
  <c r="BF53" i="4"/>
  <c r="BN53" i="4" s="1"/>
  <c r="BE53" i="4"/>
  <c r="BM53" i="4" s="1"/>
  <c r="BC53" i="4"/>
  <c r="BH52" i="4"/>
  <c r="BG52" i="4"/>
  <c r="BF52" i="4"/>
  <c r="BN52" i="4" s="1"/>
  <c r="BE52" i="4"/>
  <c r="BM52" i="4" s="1"/>
  <c r="BC52" i="4"/>
  <c r="BK52" i="4" s="1"/>
  <c r="BH51" i="4"/>
  <c r="BG51" i="4"/>
  <c r="BO51" i="4" s="1"/>
  <c r="BF51" i="4"/>
  <c r="BN51" i="4" s="1"/>
  <c r="BE51" i="4"/>
  <c r="BM51" i="4" s="1"/>
  <c r="BC51" i="4"/>
  <c r="BK51" i="4" s="1"/>
  <c r="BH49" i="4"/>
  <c r="BG49" i="4"/>
  <c r="BF49" i="4"/>
  <c r="BN49" i="4" s="1"/>
  <c r="BD49" i="4"/>
  <c r="BL49" i="4" s="1"/>
  <c r="BC49" i="4"/>
  <c r="BK49" i="4" s="1"/>
  <c r="BP49" i="4"/>
  <c r="BH48" i="4"/>
  <c r="BP48" i="4" s="1"/>
  <c r="BG48" i="4"/>
  <c r="BO48" i="4" s="1"/>
  <c r="BF48" i="4"/>
  <c r="BN48" i="4" s="1"/>
  <c r="BE48" i="4"/>
  <c r="BM48" i="4" s="1"/>
  <c r="BC48" i="4"/>
  <c r="BK48" i="4" s="1"/>
  <c r="BH47" i="4"/>
  <c r="BG47" i="4"/>
  <c r="BF47" i="4"/>
  <c r="BN47" i="4" s="1"/>
  <c r="BD47" i="4"/>
  <c r="BL47" i="4" s="1"/>
  <c r="BC47" i="4"/>
  <c r="BK47" i="4" s="1"/>
  <c r="BH46" i="4"/>
  <c r="BG46" i="4"/>
  <c r="BF46" i="4"/>
  <c r="BN46" i="4" s="1"/>
  <c r="BC46" i="4"/>
  <c r="BH45" i="4"/>
  <c r="BP45" i="4" s="1"/>
  <c r="BG45" i="4"/>
  <c r="BF45" i="4"/>
  <c r="BN45" i="4" s="1"/>
  <c r="BE45" i="4"/>
  <c r="BM45" i="4" s="1"/>
  <c r="BC45" i="4"/>
  <c r="BK45" i="4" s="1"/>
  <c r="BH44" i="4"/>
  <c r="BG44" i="4"/>
  <c r="BF44" i="4"/>
  <c r="BN44" i="4" s="1"/>
  <c r="BC44" i="4"/>
  <c r="BH43" i="4"/>
  <c r="BP43" i="4" s="1"/>
  <c r="BG43" i="4"/>
  <c r="BF43" i="4"/>
  <c r="BN43" i="4" s="1"/>
  <c r="BD43" i="4"/>
  <c r="BL43" i="4" s="1"/>
  <c r="BC43" i="4"/>
  <c r="BK43" i="4" s="1"/>
  <c r="BH42" i="4"/>
  <c r="BP42" i="4" s="1"/>
  <c r="BG42" i="4"/>
  <c r="BO42" i="4" s="1"/>
  <c r="BF42" i="4"/>
  <c r="BN42" i="4" s="1"/>
  <c r="BE42" i="4"/>
  <c r="BM42" i="4" s="1"/>
  <c r="BC42" i="4"/>
  <c r="BK42" i="4" s="1"/>
  <c r="BH41" i="4"/>
  <c r="BP41" i="4" s="1"/>
  <c r="BG41" i="4"/>
  <c r="BF41" i="4"/>
  <c r="BN41" i="4" s="1"/>
  <c r="BD41" i="4"/>
  <c r="BL41" i="4" s="1"/>
  <c r="BC41" i="4"/>
  <c r="BK41" i="4" s="1"/>
  <c r="BH40" i="4"/>
  <c r="BP40" i="4" s="1"/>
  <c r="BG40" i="4"/>
  <c r="BF40" i="4"/>
  <c r="BN40" i="4" s="1"/>
  <c r="BE40" i="4"/>
  <c r="BM40" i="4" s="1"/>
  <c r="BC40" i="4"/>
  <c r="BK40" i="4" s="1"/>
  <c r="BH39" i="4"/>
  <c r="BG39" i="4"/>
  <c r="BF39" i="4"/>
  <c r="BN39" i="4" s="1"/>
  <c r="BD39" i="4"/>
  <c r="BL39" i="4" s="1"/>
  <c r="BC39" i="4"/>
  <c r="BK39" i="4" s="1"/>
  <c r="BH38" i="4"/>
  <c r="BP38" i="4" s="1"/>
  <c r="BG38" i="4"/>
  <c r="BO38" i="4" s="1"/>
  <c r="BF38" i="4"/>
  <c r="BN38" i="4" s="1"/>
  <c r="BE38" i="4"/>
  <c r="BM38" i="4" s="1"/>
  <c r="BC38" i="4"/>
  <c r="BK38" i="4" s="1"/>
  <c r="BH37" i="4"/>
  <c r="BP37" i="4" s="1"/>
  <c r="BG37" i="4"/>
  <c r="BE37" i="4"/>
  <c r="BM37" i="4" s="1"/>
  <c r="BD37" i="4"/>
  <c r="BL37" i="4" s="1"/>
  <c r="BC37" i="4"/>
  <c r="BK37" i="4" s="1"/>
  <c r="BH36" i="4"/>
  <c r="BP36" i="4" s="1"/>
  <c r="BG36" i="4"/>
  <c r="BE36" i="4"/>
  <c r="BM36" i="4" s="1"/>
  <c r="BD36" i="4"/>
  <c r="BL36" i="4" s="1"/>
  <c r="BC36" i="4"/>
  <c r="BK36" i="4" s="1"/>
  <c r="BH35" i="4"/>
  <c r="BP35" i="4" s="1"/>
  <c r="BG35" i="4"/>
  <c r="BE35" i="4"/>
  <c r="BM35" i="4" s="1"/>
  <c r="BD35" i="4"/>
  <c r="BL35" i="4" s="1"/>
  <c r="BC35" i="4"/>
  <c r="BK35" i="4" s="1"/>
  <c r="BH34" i="4"/>
  <c r="BP34" i="4" s="1"/>
  <c r="BG34" i="4"/>
  <c r="BE34" i="4"/>
  <c r="BM34" i="4" s="1"/>
  <c r="BD34" i="4"/>
  <c r="BL34" i="4" s="1"/>
  <c r="BC34" i="4"/>
  <c r="BK34" i="4" s="1"/>
  <c r="BH33" i="4"/>
  <c r="BP33" i="4" s="1"/>
  <c r="BG33" i="4"/>
  <c r="BE33" i="4"/>
  <c r="BM33" i="4" s="1"/>
  <c r="BD33" i="4"/>
  <c r="BL33" i="4" s="1"/>
  <c r="BC33" i="4"/>
  <c r="BK33" i="4" s="1"/>
  <c r="BH32" i="4"/>
  <c r="BG32" i="4"/>
  <c r="BE32" i="4"/>
  <c r="BM32" i="4" s="1"/>
  <c r="BD32" i="4"/>
  <c r="BL32" i="4" s="1"/>
  <c r="BC32" i="4"/>
  <c r="BK32" i="4" s="1"/>
  <c r="BH31" i="4"/>
  <c r="BP31" i="4" s="1"/>
  <c r="BG31" i="4"/>
  <c r="BO31" i="4" s="1"/>
  <c r="BE31" i="4"/>
  <c r="BM31" i="4" s="1"/>
  <c r="BD31" i="4"/>
  <c r="BL31" i="4" s="1"/>
  <c r="BC31" i="4"/>
  <c r="BK31" i="4" s="1"/>
  <c r="BH30" i="4"/>
  <c r="BP30" i="4" s="1"/>
  <c r="BG30" i="4"/>
  <c r="BE30" i="4"/>
  <c r="BM30" i="4" s="1"/>
  <c r="BD30" i="4"/>
  <c r="BL30" i="4" s="1"/>
  <c r="BC30" i="4"/>
  <c r="BK30" i="4" s="1"/>
  <c r="BH29" i="4"/>
  <c r="BP29" i="4" s="1"/>
  <c r="BG29" i="4"/>
  <c r="BE29" i="4"/>
  <c r="BM29" i="4" s="1"/>
  <c r="BD29" i="4"/>
  <c r="BL29" i="4" s="1"/>
  <c r="BC29" i="4"/>
  <c r="BK29" i="4" s="1"/>
  <c r="BH28" i="4"/>
  <c r="BP28" i="4" s="1"/>
  <c r="BG28" i="4"/>
  <c r="BE28" i="4"/>
  <c r="BM28" i="4" s="1"/>
  <c r="BD28" i="4"/>
  <c r="BL28" i="4" s="1"/>
  <c r="BC28" i="4"/>
  <c r="BK28" i="4" s="1"/>
  <c r="BH27" i="4"/>
  <c r="BP27" i="4" s="1"/>
  <c r="BG27" i="4"/>
  <c r="BO27" i="4" s="1"/>
  <c r="BE27" i="4"/>
  <c r="BM27" i="4" s="1"/>
  <c r="BD27" i="4"/>
  <c r="BL27" i="4" s="1"/>
  <c r="BC27" i="4"/>
  <c r="BK27" i="4" s="1"/>
  <c r="BH26" i="4"/>
  <c r="BP26" i="4" s="1"/>
  <c r="BG26" i="4"/>
  <c r="BO26" i="4" s="1"/>
  <c r="BF26" i="4"/>
  <c r="BN26" i="4" s="1"/>
  <c r="BC26" i="4"/>
  <c r="BK26" i="4" s="1"/>
  <c r="BE26" i="4"/>
  <c r="BK25" i="4"/>
  <c r="BH25" i="4"/>
  <c r="BG25" i="4"/>
  <c r="BF25" i="4"/>
  <c r="BN25" i="4" s="1"/>
  <c r="BD25" i="4"/>
  <c r="BH24" i="4"/>
  <c r="BP24" i="4" s="1"/>
  <c r="BG24" i="4"/>
  <c r="BF24" i="4"/>
  <c r="BN24" i="4" s="1"/>
  <c r="BC24" i="4"/>
  <c r="BK24" i="4" s="1"/>
  <c r="BH23" i="4"/>
  <c r="BP23" i="4" s="1"/>
  <c r="BG23" i="4"/>
  <c r="BF23" i="4"/>
  <c r="BN23" i="4" s="1"/>
  <c r="BD23" i="4"/>
  <c r="BL23" i="4" s="1"/>
  <c r="BC23" i="4"/>
  <c r="BK23" i="4" s="1"/>
  <c r="BA23" i="4"/>
  <c r="BH22" i="4"/>
  <c r="BP22" i="4" s="1"/>
  <c r="BG22" i="4"/>
  <c r="BF22" i="4"/>
  <c r="BN22" i="4" s="1"/>
  <c r="BE22" i="4"/>
  <c r="BM22" i="4" s="1"/>
  <c r="BC22" i="4"/>
  <c r="BK22" i="4" s="1"/>
  <c r="BH21" i="4"/>
  <c r="BP21" i="4" s="1"/>
  <c r="BG21" i="4"/>
  <c r="BF21" i="4"/>
  <c r="BN21" i="4" s="1"/>
  <c r="BC21" i="4"/>
  <c r="BH20" i="4"/>
  <c r="BP20" i="4" s="1"/>
  <c r="BG20" i="4"/>
  <c r="BF20" i="4"/>
  <c r="BN20" i="4" s="1"/>
  <c r="BD20" i="4"/>
  <c r="BL20" i="4" s="1"/>
  <c r="BC20" i="4"/>
  <c r="BK20" i="4" s="1"/>
  <c r="BH19" i="4"/>
  <c r="BP19" i="4" s="1"/>
  <c r="BG19" i="4"/>
  <c r="BF19" i="4"/>
  <c r="BN19" i="4" s="1"/>
  <c r="BE19" i="4"/>
  <c r="BM19" i="4" s="1"/>
  <c r="BC19" i="4"/>
  <c r="BK19" i="4" s="1"/>
  <c r="BH18" i="4"/>
  <c r="BP18" i="4" s="1"/>
  <c r="BG18" i="4"/>
  <c r="BO18" i="4" s="1"/>
  <c r="BE18" i="4"/>
  <c r="BM18" i="4" s="1"/>
  <c r="BD18" i="4"/>
  <c r="BL18" i="4" s="1"/>
  <c r="BC18" i="4"/>
  <c r="BK18" i="4" s="1"/>
  <c r="BH17" i="4"/>
  <c r="BP17" i="4" s="1"/>
  <c r="BG17" i="4"/>
  <c r="BF17" i="4"/>
  <c r="BN17" i="4" s="1"/>
  <c r="BE17" i="4"/>
  <c r="BM17" i="4" s="1"/>
  <c r="BD17" i="4"/>
  <c r="BL17" i="4" s="1"/>
  <c r="BC17" i="4"/>
  <c r="BK17" i="4" s="1"/>
  <c r="BH16" i="4"/>
  <c r="BP16" i="4" s="1"/>
  <c r="BG16" i="4"/>
  <c r="BF16" i="4"/>
  <c r="BN16" i="4" s="1"/>
  <c r="BE16" i="4"/>
  <c r="BM16" i="4" s="1"/>
  <c r="BC16" i="4"/>
  <c r="BK16" i="4" s="1"/>
  <c r="BH15" i="4"/>
  <c r="BP15" i="4" s="1"/>
  <c r="BG15" i="4"/>
  <c r="BF15" i="4"/>
  <c r="BN15" i="4" s="1"/>
  <c r="BE15" i="4"/>
  <c r="BM15" i="4" s="1"/>
  <c r="BC15" i="4"/>
  <c r="BK15" i="4" s="1"/>
  <c r="BH13" i="4"/>
  <c r="BP13" i="4" s="1"/>
  <c r="BG13" i="4"/>
  <c r="BF13" i="4"/>
  <c r="BN13" i="4" s="1"/>
  <c r="BD13" i="4"/>
  <c r="BL13" i="4" s="1"/>
  <c r="BC13" i="4"/>
  <c r="BK13" i="4" s="1"/>
  <c r="BO13" i="4"/>
  <c r="BH12" i="4"/>
  <c r="BP12" i="4" s="1"/>
  <c r="BG12" i="4"/>
  <c r="BF12" i="4"/>
  <c r="BN12" i="4" s="1"/>
  <c r="BE12" i="4"/>
  <c r="BM12" i="4" s="1"/>
  <c r="BC12" i="4"/>
  <c r="BK12" i="4" s="1"/>
  <c r="BH11" i="4"/>
  <c r="BP11" i="4" s="1"/>
  <c r="BG11" i="4"/>
  <c r="BF11" i="4"/>
  <c r="BC11" i="4"/>
  <c r="BK11" i="4" s="1"/>
  <c r="BH10" i="4"/>
  <c r="BP10" i="4" s="1"/>
  <c r="BG10" i="4"/>
  <c r="BO10" i="4" s="1"/>
  <c r="BF10" i="4"/>
  <c r="BN10" i="4" s="1"/>
  <c r="BD10" i="4"/>
  <c r="BL10" i="4" s="1"/>
  <c r="BC10" i="4"/>
  <c r="BE10" i="4"/>
  <c r="BH9" i="4"/>
  <c r="BP9" i="4" s="1"/>
  <c r="BG9" i="4"/>
  <c r="BF9" i="4"/>
  <c r="BN9" i="4" s="1"/>
  <c r="BE9" i="4"/>
  <c r="BM9" i="4" s="1"/>
  <c r="BC9" i="4"/>
  <c r="BK9" i="4" s="1"/>
  <c r="C44" i="3"/>
  <c r="C46" i="3" s="1"/>
  <c r="B44" i="3"/>
  <c r="B46" i="3" s="1"/>
  <c r="B36" i="3"/>
  <c r="B38" i="3" s="1"/>
  <c r="C34" i="3"/>
  <c r="B34" i="3"/>
  <c r="C28" i="3"/>
  <c r="B28" i="3"/>
  <c r="C22" i="3"/>
  <c r="B22" i="3"/>
  <c r="E40" i="3"/>
  <c r="D40" i="3"/>
  <c r="F42" i="2"/>
  <c r="F16" i="2"/>
  <c r="F40" i="2"/>
  <c r="F14" i="2"/>
  <c r="F39" i="2"/>
  <c r="F13" i="2"/>
  <c r="E27" i="3"/>
  <c r="D27" i="3"/>
  <c r="F37" i="2"/>
  <c r="F11" i="2"/>
  <c r="F35" i="2"/>
  <c r="F9" i="2"/>
  <c r="F41" i="2"/>
  <c r="F15" i="2"/>
  <c r="D36" i="3"/>
  <c r="D38" i="3" s="1"/>
  <c r="E30" i="3"/>
  <c r="E34" i="3" s="1"/>
  <c r="D30" i="3"/>
  <c r="D34" i="3" s="1"/>
  <c r="H50" i="2"/>
  <c r="A9" i="2"/>
  <c r="A10" i="2" s="1"/>
  <c r="A11" i="2" s="1"/>
  <c r="A12" i="2" s="1"/>
  <c r="A13" i="2" s="1"/>
  <c r="A14" i="2" s="1"/>
  <c r="A15" i="2" s="1"/>
  <c r="A16" i="2" s="1"/>
  <c r="A17" i="2" s="1"/>
  <c r="A18" i="2" s="1"/>
  <c r="A19" i="2" s="1"/>
  <c r="A20" i="2" s="1"/>
  <c r="A21" i="2" s="1"/>
  <c r="A22" i="2" s="1"/>
  <c r="A23" i="2" s="1"/>
  <c r="A24" i="2" s="1"/>
  <c r="A25" i="2" s="1"/>
  <c r="A26" i="2" s="1"/>
  <c r="A27"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E55" i="2"/>
  <c r="F44" i="2"/>
  <c r="E30" i="2"/>
  <c r="F18" i="2"/>
  <c r="J107" i="6" l="1"/>
  <c r="BI49" i="4"/>
  <c r="I107" i="6"/>
  <c r="BI521" i="4"/>
  <c r="BQ521" i="4" s="1"/>
  <c r="BI1354" i="4"/>
  <c r="BI1384" i="4"/>
  <c r="BI1386" i="4"/>
  <c r="BI565" i="4"/>
  <c r="BQ565" i="4" s="1"/>
  <c r="BI25" i="4"/>
  <c r="BQ25" i="4" s="1"/>
  <c r="BI17" i="4"/>
  <c r="BQ17" i="4" s="1"/>
  <c r="BI432" i="4"/>
  <c r="BI829" i="4"/>
  <c r="BI978" i="4"/>
  <c r="BQ978" i="4" s="1"/>
  <c r="BI12" i="4"/>
  <c r="BQ12" i="4" s="1"/>
  <c r="BI71" i="4"/>
  <c r="BQ71" i="4" s="1"/>
  <c r="BP829" i="4"/>
  <c r="BI34" i="4"/>
  <c r="BQ34" i="4" s="1"/>
  <c r="BI78" i="4"/>
  <c r="BQ78" i="4" s="1"/>
  <c r="BI621" i="4"/>
  <c r="BQ621" i="4" s="1"/>
  <c r="BI951" i="4"/>
  <c r="BI1387" i="4"/>
  <c r="N61" i="6"/>
  <c r="X61" i="6" s="1"/>
  <c r="N54" i="6"/>
  <c r="X54" i="6" s="1"/>
  <c r="N58" i="6"/>
  <c r="X58" i="6" s="1"/>
  <c r="N53" i="6"/>
  <c r="X53" i="6" s="1"/>
  <c r="N56" i="6"/>
  <c r="X56" i="6" s="1"/>
  <c r="N57" i="6"/>
  <c r="X57" i="6" s="1"/>
  <c r="N55" i="6"/>
  <c r="X55" i="6" s="1"/>
  <c r="N112" i="6"/>
  <c r="X112" i="6" s="1"/>
  <c r="N167" i="6"/>
  <c r="X167" i="6" s="1"/>
  <c r="N62" i="6"/>
  <c r="X62" i="6" s="1"/>
  <c r="N60" i="6"/>
  <c r="X60" i="6" s="1"/>
  <c r="N169" i="6"/>
  <c r="X169" i="6" s="1"/>
  <c r="N105" i="6"/>
  <c r="X105" i="6" s="1"/>
  <c r="H106" i="6"/>
  <c r="P98" i="6"/>
  <c r="P174" i="6" s="1"/>
  <c r="P191" i="6" s="1"/>
  <c r="H159" i="6"/>
  <c r="H152" i="6"/>
  <c r="H151" i="6"/>
  <c r="H147" i="6"/>
  <c r="H144" i="6"/>
  <c r="H154" i="6"/>
  <c r="H150" i="6"/>
  <c r="H146" i="6"/>
  <c r="H148" i="6"/>
  <c r="H153" i="6"/>
  <c r="H149" i="6"/>
  <c r="H139" i="6"/>
  <c r="H133" i="6"/>
  <c r="H136" i="6"/>
  <c r="H135" i="6"/>
  <c r="H131" i="6"/>
  <c r="H130" i="6"/>
  <c r="H132" i="6"/>
  <c r="H128" i="6"/>
  <c r="H116" i="6"/>
  <c r="H113" i="6"/>
  <c r="H114" i="6"/>
  <c r="H124" i="6"/>
  <c r="H120" i="6"/>
  <c r="H122" i="6"/>
  <c r="H118" i="6"/>
  <c r="H115" i="6"/>
  <c r="N74" i="6"/>
  <c r="X74" i="6" s="1"/>
  <c r="H68" i="6"/>
  <c r="H67" i="6"/>
  <c r="H15" i="6"/>
  <c r="N20" i="6"/>
  <c r="X20" i="6" s="1"/>
  <c r="M33" i="6"/>
  <c r="H36" i="6"/>
  <c r="H63" i="6"/>
  <c r="H52" i="6"/>
  <c r="H138" i="6"/>
  <c r="BI455" i="4"/>
  <c r="BI668" i="4"/>
  <c r="BI998" i="4"/>
  <c r="BQ998" i="4" s="1"/>
  <c r="BI1392" i="4"/>
  <c r="BQ1392" i="4" s="1"/>
  <c r="BI24" i="4"/>
  <c r="BQ24" i="4" s="1"/>
  <c r="BI44" i="4"/>
  <c r="BQ44" i="4" s="1"/>
  <c r="BO621" i="4"/>
  <c r="BI633" i="4"/>
  <c r="BI848" i="4"/>
  <c r="BQ848" i="4" s="1"/>
  <c r="BI975" i="4"/>
  <c r="BQ975" i="4" s="1"/>
  <c r="BI1017" i="4"/>
  <c r="BQ1017" i="4" s="1"/>
  <c r="BI1252" i="4"/>
  <c r="BQ1252" i="4" s="1"/>
  <c r="BI1390" i="4"/>
  <c r="BQ1390" i="4" s="1"/>
  <c r="BO1005" i="4"/>
  <c r="BI1005" i="4"/>
  <c r="BQ1005" i="4" s="1"/>
  <c r="BI16" i="4"/>
  <c r="BQ16" i="4" s="1"/>
  <c r="BI46" i="4"/>
  <c r="BQ46" i="4" s="1"/>
  <c r="BI65" i="4"/>
  <c r="BQ65" i="4" s="1"/>
  <c r="BI506" i="4"/>
  <c r="BQ506" i="4" s="1"/>
  <c r="BI37" i="4"/>
  <c r="BQ37" i="4" s="1"/>
  <c r="BI40" i="4"/>
  <c r="BQ40" i="4" s="1"/>
  <c r="BI601" i="4"/>
  <c r="BQ601" i="4" s="1"/>
  <c r="BI1021" i="4"/>
  <c r="BQ1021" i="4" s="1"/>
  <c r="BI1198" i="4"/>
  <c r="BQ1198" i="4" s="1"/>
  <c r="BI1317" i="4"/>
  <c r="BQ1317" i="4" s="1"/>
  <c r="BI30" i="4"/>
  <c r="BQ30" i="4" s="1"/>
  <c r="BI41" i="4"/>
  <c r="BQ41" i="4" s="1"/>
  <c r="BI53" i="4"/>
  <c r="BQ53" i="4" s="1"/>
  <c r="BI57" i="4"/>
  <c r="BQ57" i="4" s="1"/>
  <c r="BI184" i="4"/>
  <c r="BQ184" i="4" s="1"/>
  <c r="BI188" i="4"/>
  <c r="BQ188" i="4" s="1"/>
  <c r="BI440" i="4"/>
  <c r="BQ440" i="4" s="1"/>
  <c r="BI443" i="4"/>
  <c r="BQ443" i="4" s="1"/>
  <c r="BI596" i="4"/>
  <c r="BQ596" i="4" s="1"/>
  <c r="BI768" i="4"/>
  <c r="BQ768" i="4" s="1"/>
  <c r="BI875" i="4"/>
  <c r="BQ875" i="4" s="1"/>
  <c r="BI894" i="4"/>
  <c r="BQ894" i="4" s="1"/>
  <c r="BI660" i="4"/>
  <c r="BQ660" i="4" s="1"/>
  <c r="BI725" i="4"/>
  <c r="BQ725" i="4" s="1"/>
  <c r="BI1019" i="4"/>
  <c r="BQ1019" i="4" s="1"/>
  <c r="BI1028" i="4"/>
  <c r="BI1224" i="4"/>
  <c r="BQ1224" i="4" s="1"/>
  <c r="BI1270" i="4"/>
  <c r="BQ1270" i="4" s="1"/>
  <c r="BO979" i="4"/>
  <c r="BI979" i="4"/>
  <c r="BQ979" i="4" s="1"/>
  <c r="BI122" i="4"/>
  <c r="BP665" i="4"/>
  <c r="BI665" i="4"/>
  <c r="BQ665" i="4" s="1"/>
  <c r="BI75" i="4"/>
  <c r="BQ75" i="4" s="1"/>
  <c r="BI215" i="4"/>
  <c r="BQ215" i="4" s="1"/>
  <c r="BI429" i="4"/>
  <c r="BQ429" i="4" s="1"/>
  <c r="BP810" i="4"/>
  <c r="BI810" i="4"/>
  <c r="BQ810" i="4" s="1"/>
  <c r="BI10" i="4"/>
  <c r="BQ10" i="4" s="1"/>
  <c r="BI20" i="4"/>
  <c r="BQ20" i="4" s="1"/>
  <c r="BO57" i="4"/>
  <c r="BO71" i="4"/>
  <c r="BI74" i="4"/>
  <c r="BQ74" i="4" s="1"/>
  <c r="BI87" i="4"/>
  <c r="BQ87" i="4" s="1"/>
  <c r="BI118" i="4"/>
  <c r="BQ118" i="4" s="1"/>
  <c r="BI183" i="4"/>
  <c r="BQ183" i="4" s="1"/>
  <c r="BP589" i="4"/>
  <c r="BI589" i="4"/>
  <c r="BQ589" i="4" s="1"/>
  <c r="BO850" i="4"/>
  <c r="BI850" i="4"/>
  <c r="BI1274" i="4"/>
  <c r="BI444" i="4"/>
  <c r="BQ444" i="4" s="1"/>
  <c r="BI474" i="4"/>
  <c r="BQ474" i="4" s="1"/>
  <c r="BI501" i="4"/>
  <c r="BQ501" i="4" s="1"/>
  <c r="BI503" i="4"/>
  <c r="BQ503" i="4" s="1"/>
  <c r="BI514" i="4"/>
  <c r="BQ514" i="4" s="1"/>
  <c r="BI526" i="4"/>
  <c r="BQ526" i="4" s="1"/>
  <c r="BI942" i="4"/>
  <c r="BQ942" i="4" s="1"/>
  <c r="BI1316" i="4"/>
  <c r="BI1343" i="4"/>
  <c r="BQ1343" i="4" s="1"/>
  <c r="BP1387" i="4"/>
  <c r="BI986" i="4"/>
  <c r="BQ986" i="4" s="1"/>
  <c r="BI1208" i="4"/>
  <c r="BQ1208" i="4" s="1"/>
  <c r="BI469" i="4"/>
  <c r="BQ469" i="4" s="1"/>
  <c r="BI537" i="4"/>
  <c r="BQ537" i="4" s="1"/>
  <c r="BI581" i="4"/>
  <c r="BQ581" i="4" s="1"/>
  <c r="BI597" i="4"/>
  <c r="BQ597" i="4" s="1"/>
  <c r="BO725" i="4"/>
  <c r="BI772" i="4"/>
  <c r="BQ772" i="4" s="1"/>
  <c r="BI806" i="4"/>
  <c r="BQ806" i="4" s="1"/>
  <c r="BI876" i="4"/>
  <c r="BQ876" i="4" s="1"/>
  <c r="BI887" i="4"/>
  <c r="BQ887" i="4" s="1"/>
  <c r="BI895" i="4"/>
  <c r="BQ895" i="4" s="1"/>
  <c r="BI1018" i="4"/>
  <c r="BQ1018" i="4" s="1"/>
  <c r="BP651" i="4"/>
  <c r="BI651" i="4"/>
  <c r="BQ651" i="4" s="1"/>
  <c r="BO444" i="4"/>
  <c r="BI83" i="4"/>
  <c r="BQ83" i="4" s="1"/>
  <c r="BI481" i="4"/>
  <c r="BQ481" i="4" s="1"/>
  <c r="BI530" i="4"/>
  <c r="BQ530" i="4" s="1"/>
  <c r="BO761" i="4"/>
  <c r="BI761" i="4"/>
  <c r="BQ761" i="4" s="1"/>
  <c r="BO432" i="4"/>
  <c r="BO503" i="4"/>
  <c r="BI577" i="4"/>
  <c r="BQ577" i="4" s="1"/>
  <c r="BO774" i="4"/>
  <c r="BI774" i="4"/>
  <c r="BQ774" i="4" s="1"/>
  <c r="BI11" i="4"/>
  <c r="BQ11" i="4" s="1"/>
  <c r="BI36" i="4"/>
  <c r="BQ36" i="4" s="1"/>
  <c r="BO49" i="4"/>
  <c r="BI56" i="4"/>
  <c r="BQ56" i="4" s="1"/>
  <c r="BO65" i="4"/>
  <c r="BO183" i="4"/>
  <c r="BI451" i="4"/>
  <c r="BQ451" i="4" s="1"/>
  <c r="BI534" i="4"/>
  <c r="BQ534" i="4" s="1"/>
  <c r="BI561" i="4"/>
  <c r="BQ561" i="4" s="1"/>
  <c r="BI573" i="4"/>
  <c r="BQ573" i="4" s="1"/>
  <c r="BO573" i="4"/>
  <c r="BO669" i="4"/>
  <c r="BI669" i="4"/>
  <c r="BQ669" i="4" s="1"/>
  <c r="BI1207" i="4"/>
  <c r="BQ1207" i="4" s="1"/>
  <c r="BO1207" i="4"/>
  <c r="BI856" i="4"/>
  <c r="BI857" i="4"/>
  <c r="BQ857" i="4" s="1"/>
  <c r="BI927" i="4"/>
  <c r="BQ927" i="4" s="1"/>
  <c r="BI946" i="4"/>
  <c r="BQ946" i="4" s="1"/>
  <c r="BI983" i="4"/>
  <c r="BQ983" i="4" s="1"/>
  <c r="BI809" i="4"/>
  <c r="BQ809" i="4" s="1"/>
  <c r="BI872" i="4"/>
  <c r="BQ872" i="4" s="1"/>
  <c r="BI879" i="4"/>
  <c r="BQ879" i="4" s="1"/>
  <c r="BI925" i="4"/>
  <c r="BQ925" i="4" s="1"/>
  <c r="BI953" i="4"/>
  <c r="BQ953" i="4" s="1"/>
  <c r="BO982" i="4"/>
  <c r="BI982" i="4"/>
  <c r="BQ982" i="4" s="1"/>
  <c r="BO1251" i="4"/>
  <c r="BI1251" i="4"/>
  <c r="BQ1251" i="4" s="1"/>
  <c r="BI744" i="4"/>
  <c r="BQ744" i="4" s="1"/>
  <c r="BI769" i="4"/>
  <c r="BQ769" i="4" s="1"/>
  <c r="BI794" i="4"/>
  <c r="BQ794" i="4" s="1"/>
  <c r="BI819" i="4"/>
  <c r="BQ819" i="4" s="1"/>
  <c r="BI871" i="4"/>
  <c r="BQ871" i="4" s="1"/>
  <c r="BI881" i="4"/>
  <c r="BQ881" i="4" s="1"/>
  <c r="BI926" i="4"/>
  <c r="BQ926" i="4" s="1"/>
  <c r="BI943" i="4"/>
  <c r="BQ943" i="4" s="1"/>
  <c r="BI947" i="4"/>
  <c r="BQ947" i="4" s="1"/>
  <c r="BI1006" i="4"/>
  <c r="BQ1006" i="4" s="1"/>
  <c r="BI1009" i="4"/>
  <c r="BQ1009" i="4" s="1"/>
  <c r="BI1204" i="4"/>
  <c r="BQ1204" i="4" s="1"/>
  <c r="BO1204" i="4"/>
  <c r="BI991" i="4"/>
  <c r="BQ991" i="4" s="1"/>
  <c r="BI1199" i="4"/>
  <c r="BI1203" i="4"/>
  <c r="BQ1203" i="4" s="1"/>
  <c r="BI1222" i="4"/>
  <c r="BQ1222" i="4" s="1"/>
  <c r="BI1283" i="4"/>
  <c r="BQ1283" i="4" s="1"/>
  <c r="BI1303" i="4"/>
  <c r="BQ1303" i="4" s="1"/>
  <c r="BI1348" i="4"/>
  <c r="BQ1348" i="4" s="1"/>
  <c r="BI1353" i="4"/>
  <c r="BQ1353" i="4" s="1"/>
  <c r="BI1371" i="4"/>
  <c r="BQ1371" i="4" s="1"/>
  <c r="BI1373" i="4"/>
  <c r="BQ1373" i="4" s="1"/>
  <c r="BI1242" i="4"/>
  <c r="BQ1242" i="4" s="1"/>
  <c r="BI1250" i="4"/>
  <c r="BQ1250" i="4" s="1"/>
  <c r="BI1253" i="4"/>
  <c r="BQ1253" i="4" s="1"/>
  <c r="BI1318" i="4"/>
  <c r="BQ1318" i="4" s="1"/>
  <c r="BI1346" i="4"/>
  <c r="BQ1346" i="4" s="1"/>
  <c r="BI1363" i="4"/>
  <c r="BQ1363" i="4" s="1"/>
  <c r="BI1372" i="4"/>
  <c r="BQ1372" i="4" s="1"/>
  <c r="BI1050" i="4"/>
  <c r="BQ1050" i="4" s="1"/>
  <c r="BI1272" i="4"/>
  <c r="BQ1272" i="4" s="1"/>
  <c r="BI1335" i="4"/>
  <c r="BI1336" i="4"/>
  <c r="BQ1336" i="4" s="1"/>
  <c r="BI1344" i="4"/>
  <c r="BQ1344" i="4" s="1"/>
  <c r="BI1358" i="4"/>
  <c r="BQ1358" i="4" s="1"/>
  <c r="BI1385" i="4"/>
  <c r="F90" i="6"/>
  <c r="F83" i="6"/>
  <c r="F89" i="6"/>
  <c r="F88" i="6"/>
  <c r="F87" i="6"/>
  <c r="F93" i="6"/>
  <c r="F70" i="6"/>
  <c r="F15" i="6"/>
  <c r="O107" i="6"/>
  <c r="E21" i="2"/>
  <c r="E43" i="2"/>
  <c r="E45" i="2" s="1"/>
  <c r="E26" i="3"/>
  <c r="F10" i="2"/>
  <c r="D26" i="3"/>
  <c r="F36" i="2"/>
  <c r="E44" i="3"/>
  <c r="E46" i="3" s="1"/>
  <c r="C1404" i="4"/>
  <c r="E46" i="2"/>
  <c r="E58" i="2"/>
  <c r="D22" i="3"/>
  <c r="D24" i="3"/>
  <c r="D25" i="3"/>
  <c r="E22" i="3"/>
  <c r="E24" i="3"/>
  <c r="E25" i="3"/>
  <c r="E17" i="2"/>
  <c r="E19" i="2" s="1"/>
  <c r="E53" i="2"/>
  <c r="E59" i="2"/>
  <c r="D44" i="3"/>
  <c r="D46" i="3" s="1"/>
  <c r="D16" i="6"/>
  <c r="BI138" i="4"/>
  <c r="BQ138" i="4" s="1"/>
  <c r="BO138" i="4"/>
  <c r="BO452" i="4"/>
  <c r="BI452" i="4"/>
  <c r="BQ452" i="4" s="1"/>
  <c r="BI604" i="4"/>
  <c r="BQ604" i="4" s="1"/>
  <c r="BO604" i="4"/>
  <c r="BO775" i="4"/>
  <c r="BI775" i="4"/>
  <c r="BQ775" i="4" s="1"/>
  <c r="BI79" i="4"/>
  <c r="BQ79" i="4" s="1"/>
  <c r="BO159" i="4"/>
  <c r="BI159" i="4"/>
  <c r="BQ159" i="4" s="1"/>
  <c r="BO433" i="4"/>
  <c r="BI433" i="4"/>
  <c r="BQ433" i="4" s="1"/>
  <c r="BO437" i="4"/>
  <c r="BI437" i="4"/>
  <c r="BQ437" i="4" s="1"/>
  <c r="BI473" i="4"/>
  <c r="BQ473" i="4" s="1"/>
  <c r="BO473" i="4"/>
  <c r="BO660" i="4"/>
  <c r="BI679" i="4"/>
  <c r="BQ679" i="4" s="1"/>
  <c r="BO770" i="4"/>
  <c r="BI770" i="4"/>
  <c r="BQ770" i="4" s="1"/>
  <c r="BO828" i="4"/>
  <c r="BI828" i="4"/>
  <c r="BQ828" i="4" s="1"/>
  <c r="BI833" i="4"/>
  <c r="BQ833" i="4" s="1"/>
  <c r="BO833" i="4"/>
  <c r="BO860" i="4"/>
  <c r="BI860" i="4"/>
  <c r="BQ860" i="4" s="1"/>
  <c r="BI891" i="4"/>
  <c r="BQ891" i="4" s="1"/>
  <c r="BO891" i="4"/>
  <c r="BP941" i="4"/>
  <c r="BI941" i="4"/>
  <c r="BQ941" i="4" s="1"/>
  <c r="BI23" i="4"/>
  <c r="BQ23" i="4" s="1"/>
  <c r="BI26" i="4"/>
  <c r="BQ26" i="4" s="1"/>
  <c r="BI67" i="4"/>
  <c r="BQ67" i="4" s="1"/>
  <c r="BI90" i="4"/>
  <c r="BQ90" i="4" s="1"/>
  <c r="BO90" i="4"/>
  <c r="BI115" i="4"/>
  <c r="BQ115" i="4" s="1"/>
  <c r="BO119" i="4"/>
  <c r="BI119" i="4"/>
  <c r="BQ119" i="4" s="1"/>
  <c r="BO456" i="4"/>
  <c r="BI456" i="4"/>
  <c r="BQ456" i="4" s="1"/>
  <c r="BO470" i="4"/>
  <c r="BI470" i="4"/>
  <c r="BQ470" i="4" s="1"/>
  <c r="BO508" i="4"/>
  <c r="BI508" i="4"/>
  <c r="BQ508" i="4" s="1"/>
  <c r="BI510" i="4"/>
  <c r="BQ510" i="4" s="1"/>
  <c r="BO514" i="4"/>
  <c r="BI585" i="4"/>
  <c r="BQ585" i="4" s="1"/>
  <c r="BI605" i="4"/>
  <c r="BO661" i="4"/>
  <c r="BI661" i="4"/>
  <c r="BQ661" i="4" s="1"/>
  <c r="BI721" i="4"/>
  <c r="BQ721" i="4" s="1"/>
  <c r="BO785" i="4"/>
  <c r="BI785" i="4"/>
  <c r="BO790" i="4"/>
  <c r="BI790" i="4"/>
  <c r="BQ790" i="4" s="1"/>
  <c r="BO844" i="4"/>
  <c r="BI844" i="4"/>
  <c r="BQ844" i="4" s="1"/>
  <c r="BP945" i="4"/>
  <c r="BI945" i="4"/>
  <c r="BQ945" i="4" s="1"/>
  <c r="BI1092" i="4"/>
  <c r="BO1092" i="4"/>
  <c r="BO448" i="4"/>
  <c r="BI448" i="4"/>
  <c r="BQ448" i="4" s="1"/>
  <c r="BO528" i="4"/>
  <c r="BI528" i="4"/>
  <c r="BQ528" i="4" s="1"/>
  <c r="BO625" i="4"/>
  <c r="BI625" i="4"/>
  <c r="BQ625" i="4" s="1"/>
  <c r="BO896" i="4"/>
  <c r="BI896" i="4"/>
  <c r="BQ896" i="4" s="1"/>
  <c r="BO387" i="4"/>
  <c r="BI387" i="4"/>
  <c r="BQ387" i="4" s="1"/>
  <c r="BI567" i="4"/>
  <c r="BQ567" i="4" s="1"/>
  <c r="BI569" i="4"/>
  <c r="BQ569" i="4" s="1"/>
  <c r="BO802" i="4"/>
  <c r="BI802" i="4"/>
  <c r="BQ802" i="4" s="1"/>
  <c r="BI813" i="4"/>
  <c r="BQ813" i="4" s="1"/>
  <c r="BO813" i="4"/>
  <c r="BO821" i="4"/>
  <c r="BI821" i="4"/>
  <c r="BQ821" i="4" s="1"/>
  <c r="BI842" i="4"/>
  <c r="BQ842" i="4" s="1"/>
  <c r="BO842" i="4"/>
  <c r="BO857" i="4"/>
  <c r="BO933" i="4"/>
  <c r="BI933" i="4"/>
  <c r="BQ933" i="4" s="1"/>
  <c r="BO935" i="4"/>
  <c r="BI935" i="4"/>
  <c r="BQ935" i="4" s="1"/>
  <c r="BI29" i="4"/>
  <c r="BQ29" i="4" s="1"/>
  <c r="BI82" i="4"/>
  <c r="BQ82" i="4" s="1"/>
  <c r="BO82" i="4"/>
  <c r="BI91" i="4"/>
  <c r="BQ91" i="4" s="1"/>
  <c r="BO139" i="4"/>
  <c r="BI139" i="4"/>
  <c r="BQ139" i="4" s="1"/>
  <c r="BI436" i="4"/>
  <c r="BQ436" i="4" s="1"/>
  <c r="BI478" i="4"/>
  <c r="BQ478" i="4" s="1"/>
  <c r="BI482" i="4"/>
  <c r="BQ482" i="4" s="1"/>
  <c r="BO484" i="4"/>
  <c r="BI484" i="4"/>
  <c r="BI486" i="4"/>
  <c r="BQ486" i="4" s="1"/>
  <c r="BI505" i="4"/>
  <c r="BQ505" i="4" s="1"/>
  <c r="BI523" i="4"/>
  <c r="BQ523" i="4" s="1"/>
  <c r="BI560" i="4"/>
  <c r="BQ560" i="4" s="1"/>
  <c r="BI564" i="4"/>
  <c r="BO581" i="4"/>
  <c r="BO609" i="4"/>
  <c r="BI609" i="4"/>
  <c r="BQ609" i="4" s="1"/>
  <c r="BO629" i="4"/>
  <c r="BI629" i="4"/>
  <c r="BQ629" i="4" s="1"/>
  <c r="BO633" i="4"/>
  <c r="BO787" i="4"/>
  <c r="BI787" i="4"/>
  <c r="BQ787" i="4" s="1"/>
  <c r="BO798" i="4"/>
  <c r="BI798" i="4"/>
  <c r="BQ798" i="4" s="1"/>
  <c r="BP949" i="4"/>
  <c r="BI949" i="4"/>
  <c r="BQ949" i="4" s="1"/>
  <c r="BO1212" i="4"/>
  <c r="BI1212" i="4"/>
  <c r="BQ1212" i="4" s="1"/>
  <c r="BO1286" i="4"/>
  <c r="BI1286" i="4"/>
  <c r="BQ1286" i="4" s="1"/>
  <c r="BI22" i="4"/>
  <c r="BQ22" i="4" s="1"/>
  <c r="BI48" i="4"/>
  <c r="BQ48" i="4" s="1"/>
  <c r="BI545" i="4"/>
  <c r="BQ545" i="4" s="1"/>
  <c r="BI559" i="4"/>
  <c r="BQ559" i="4" s="1"/>
  <c r="BI580" i="4"/>
  <c r="BQ580" i="4" s="1"/>
  <c r="BI584" i="4"/>
  <c r="BQ584" i="4" s="1"/>
  <c r="BI600" i="4"/>
  <c r="BQ600" i="4" s="1"/>
  <c r="BI608" i="4"/>
  <c r="BQ608" i="4" s="1"/>
  <c r="BI624" i="4"/>
  <c r="BQ624" i="4" s="1"/>
  <c r="BI664" i="4"/>
  <c r="BQ664" i="4" s="1"/>
  <c r="BO691" i="4"/>
  <c r="BI691" i="4"/>
  <c r="BQ691" i="4" s="1"/>
  <c r="BI863" i="4"/>
  <c r="BQ863" i="4" s="1"/>
  <c r="BO929" i="4"/>
  <c r="BI929" i="4"/>
  <c r="BQ929" i="4" s="1"/>
  <c r="BO937" i="4"/>
  <c r="BI937" i="4"/>
  <c r="BQ937" i="4" s="1"/>
  <c r="BO987" i="4"/>
  <c r="BI987" i="4"/>
  <c r="BQ987" i="4" s="1"/>
  <c r="BO1200" i="4"/>
  <c r="BI1200" i="4"/>
  <c r="BQ1200" i="4" s="1"/>
  <c r="BO1273" i="4"/>
  <c r="BI1273" i="4"/>
  <c r="BQ1273" i="4" s="1"/>
  <c r="BI1280" i="4"/>
  <c r="BQ1280" i="4" s="1"/>
  <c r="BO1280" i="4"/>
  <c r="BI1314" i="4"/>
  <c r="BQ1314" i="4" s="1"/>
  <c r="BO1314" i="4"/>
  <c r="BI9" i="4"/>
  <c r="BQ9" i="4" s="1"/>
  <c r="BI33" i="4"/>
  <c r="BQ33" i="4" s="1"/>
  <c r="BI64" i="4"/>
  <c r="BQ64" i="4" s="1"/>
  <c r="BI66" i="4"/>
  <c r="BQ66" i="4" s="1"/>
  <c r="BI70" i="4"/>
  <c r="BQ70" i="4" s="1"/>
  <c r="BI86" i="4"/>
  <c r="BQ86" i="4" s="1"/>
  <c r="BI114" i="4"/>
  <c r="BQ114" i="4" s="1"/>
  <c r="BI447" i="4"/>
  <c r="BI525" i="4"/>
  <c r="BQ525" i="4" s="1"/>
  <c r="BI541" i="4"/>
  <c r="BQ541" i="4" s="1"/>
  <c r="BI557" i="4"/>
  <c r="BQ557" i="4" s="1"/>
  <c r="BI572" i="4"/>
  <c r="BQ572" i="4" s="1"/>
  <c r="BI628" i="4"/>
  <c r="BQ628" i="4" s="1"/>
  <c r="BI632" i="4"/>
  <c r="BQ632" i="4" s="1"/>
  <c r="BI650" i="4"/>
  <c r="BQ650" i="4" s="1"/>
  <c r="BO687" i="4"/>
  <c r="BI687" i="4"/>
  <c r="BQ687" i="4" s="1"/>
  <c r="BO788" i="4"/>
  <c r="BI788" i="4"/>
  <c r="BQ788" i="4" s="1"/>
  <c r="BI859" i="4"/>
  <c r="BO924" i="4"/>
  <c r="BI924" i="4"/>
  <c r="BO931" i="4"/>
  <c r="BI931" i="4"/>
  <c r="BQ931" i="4" s="1"/>
  <c r="BO939" i="4"/>
  <c r="BI939" i="4"/>
  <c r="BQ939" i="4" s="1"/>
  <c r="BI944" i="4"/>
  <c r="BQ944" i="4" s="1"/>
  <c r="BI948" i="4"/>
  <c r="BQ948" i="4" s="1"/>
  <c r="BO999" i="4"/>
  <c r="BI999" i="4"/>
  <c r="BQ999" i="4" s="1"/>
  <c r="BI1196" i="4"/>
  <c r="BQ1196" i="4" s="1"/>
  <c r="BO1196" i="4"/>
  <c r="BI1209" i="4"/>
  <c r="BQ1209" i="4" s="1"/>
  <c r="BO1209" i="4"/>
  <c r="BP1275" i="4"/>
  <c r="BI1275" i="4"/>
  <c r="BQ1275" i="4" s="1"/>
  <c r="BI793" i="4"/>
  <c r="BQ793" i="4" s="1"/>
  <c r="BI805" i="4"/>
  <c r="BQ805" i="4" s="1"/>
  <c r="BI847" i="4"/>
  <c r="BQ847" i="4" s="1"/>
  <c r="BO990" i="4"/>
  <c r="BI990" i="4"/>
  <c r="BQ990" i="4" s="1"/>
  <c r="BI1015" i="4"/>
  <c r="BQ1015" i="4" s="1"/>
  <c r="BO1093" i="4"/>
  <c r="BI1093" i="4"/>
  <c r="BQ1093" i="4" s="1"/>
  <c r="BO1250" i="4"/>
  <c r="BI1269" i="4"/>
  <c r="BQ1269" i="4" s="1"/>
  <c r="BO1269" i="4"/>
  <c r="BO1283" i="4"/>
  <c r="BI739" i="4"/>
  <c r="BQ739" i="4" s="1"/>
  <c r="BI797" i="4"/>
  <c r="BQ797" i="4" s="1"/>
  <c r="BI801" i="4"/>
  <c r="BI818" i="4"/>
  <c r="BQ818" i="4" s="1"/>
  <c r="BI843" i="4"/>
  <c r="BQ843" i="4" s="1"/>
  <c r="BO843" i="4"/>
  <c r="BI855" i="4"/>
  <c r="BQ855" i="4" s="1"/>
  <c r="BI885" i="4"/>
  <c r="BQ885" i="4" s="1"/>
  <c r="BI1020" i="4"/>
  <c r="BQ1020" i="4" s="1"/>
  <c r="BO1363" i="4"/>
  <c r="BI1008" i="4"/>
  <c r="BQ1008" i="4" s="1"/>
  <c r="BO1008" i="4"/>
  <c r="BI1014" i="4"/>
  <c r="BQ1014" i="4" s="1"/>
  <c r="BI1202" i="4"/>
  <c r="BQ1202" i="4" s="1"/>
  <c r="BI1206" i="4"/>
  <c r="BQ1206" i="4" s="1"/>
  <c r="BI1287" i="4"/>
  <c r="BO1287" i="4"/>
  <c r="BI1007" i="4"/>
  <c r="BQ1007" i="4" s="1"/>
  <c r="BI1010" i="4"/>
  <c r="BQ1010" i="4" s="1"/>
  <c r="BI1011" i="4"/>
  <c r="BQ1011" i="4" s="1"/>
  <c r="BI1013" i="4"/>
  <c r="BQ1013" i="4" s="1"/>
  <c r="BI1214" i="4"/>
  <c r="BQ1214" i="4" s="1"/>
  <c r="BO1282" i="4"/>
  <c r="BI1282" i="4"/>
  <c r="BI1315" i="4"/>
  <c r="BQ1315" i="4" s="1"/>
  <c r="BO1315" i="4"/>
  <c r="BI1334" i="4"/>
  <c r="BQ1334" i="4" s="1"/>
  <c r="BO1353" i="4"/>
  <c r="BO1354" i="4"/>
  <c r="BI1266" i="4"/>
  <c r="BQ1266" i="4" s="1"/>
  <c r="BO1266" i="4"/>
  <c r="BI1278" i="4"/>
  <c r="BI1284" i="4"/>
  <c r="BI1375" i="4"/>
  <c r="BQ1375" i="4" s="1"/>
  <c r="BI1288" i="4"/>
  <c r="BQ1288" i="4" s="1"/>
  <c r="BI1313" i="4"/>
  <c r="BQ1313" i="4" s="1"/>
  <c r="D161" i="6"/>
  <c r="F158" i="6"/>
  <c r="D155" i="6"/>
  <c r="F143" i="6"/>
  <c r="G70" i="6"/>
  <c r="D125" i="6"/>
  <c r="D126" i="6" s="1"/>
  <c r="F64" i="6"/>
  <c r="D33" i="6"/>
  <c r="D34" i="6" s="1"/>
  <c r="D107" i="6"/>
  <c r="F104" i="6"/>
  <c r="D64" i="6"/>
  <c r="F33" i="6"/>
  <c r="O155" i="6"/>
  <c r="O161" i="6"/>
  <c r="F49" i="6"/>
  <c r="D140" i="6"/>
  <c r="D70" i="6"/>
  <c r="F125" i="6"/>
  <c r="G64" i="6"/>
  <c r="F140" i="6"/>
  <c r="G49" i="6"/>
  <c r="BM10" i="4"/>
  <c r="BA29" i="4"/>
  <c r="BF29" i="4"/>
  <c r="BN29" i="4" s="1"/>
  <c r="BE43" i="4"/>
  <c r="BA20" i="4"/>
  <c r="BE20" i="4"/>
  <c r="BM20" i="4" s="1"/>
  <c r="BD40" i="4"/>
  <c r="BA40" i="4"/>
  <c r="BD16" i="4"/>
  <c r="BL16" i="4" s="1"/>
  <c r="BA16" i="4"/>
  <c r="BD9" i="4"/>
  <c r="BF33" i="4"/>
  <c r="BA36" i="4"/>
  <c r="BF36" i="4"/>
  <c r="BD77" i="4"/>
  <c r="BF125" i="4"/>
  <c r="BP32" i="4"/>
  <c r="BD52" i="4"/>
  <c r="BP52" i="4"/>
  <c r="BF59" i="4"/>
  <c r="BP59" i="4"/>
  <c r="BD66" i="4"/>
  <c r="BI68" i="4"/>
  <c r="BQ68" i="4" s="1"/>
  <c r="BP68" i="4"/>
  <c r="BG94" i="4"/>
  <c r="BI120" i="4"/>
  <c r="BQ120" i="4" s="1"/>
  <c r="BP120" i="4"/>
  <c r="BI121" i="4"/>
  <c r="BI126" i="4"/>
  <c r="BQ126" i="4" s="1"/>
  <c r="BP126" i="4"/>
  <c r="BA132" i="4"/>
  <c r="BG132" i="4"/>
  <c r="BA160" i="4"/>
  <c r="BG168" i="4"/>
  <c r="BA214" i="4"/>
  <c r="BK254" i="4"/>
  <c r="BG268" i="4"/>
  <c r="BA299" i="4"/>
  <c r="BG299" i="4"/>
  <c r="BG321" i="4"/>
  <c r="BK527" i="4"/>
  <c r="BO532" i="4"/>
  <c r="BI532" i="4"/>
  <c r="BQ532" i="4" s="1"/>
  <c r="BK564" i="4"/>
  <c r="BL595" i="4"/>
  <c r="BK702" i="4"/>
  <c r="BO729" i="4"/>
  <c r="BG753" i="4"/>
  <c r="BO776" i="4"/>
  <c r="BN830" i="4"/>
  <c r="BG830" i="4"/>
  <c r="BP831" i="4"/>
  <c r="BI831" i="4"/>
  <c r="BQ831" i="4" s="1"/>
  <c r="BI1285" i="4"/>
  <c r="BQ1285" i="4" s="1"/>
  <c r="BO1285" i="4"/>
  <c r="BO34" i="4"/>
  <c r="BO39" i="4"/>
  <c r="BI39" i="4"/>
  <c r="BQ39" i="4" s="1"/>
  <c r="BP39" i="4"/>
  <c r="BO40" i="4"/>
  <c r="BO41" i="4"/>
  <c r="BO46" i="4"/>
  <c r="BA52" i="4"/>
  <c r="BO52" i="4"/>
  <c r="BI52" i="4"/>
  <c r="BQ52" i="4" s="1"/>
  <c r="BF55" i="4"/>
  <c r="BP55" i="4"/>
  <c r="BN56" i="4"/>
  <c r="BA59" i="4"/>
  <c r="BI59" i="4"/>
  <c r="BQ59" i="4" s="1"/>
  <c r="BO59" i="4"/>
  <c r="BA62" i="4"/>
  <c r="BG100" i="4"/>
  <c r="BG111" i="4"/>
  <c r="BG136" i="4"/>
  <c r="BN138" i="4"/>
  <c r="BA140" i="4"/>
  <c r="BG140" i="4"/>
  <c r="BK10" i="4"/>
  <c r="BN11" i="4"/>
  <c r="BO12" i="4"/>
  <c r="BO35" i="4"/>
  <c r="BI35" i="4"/>
  <c r="BQ35" i="4" s="1"/>
  <c r="BO36" i="4"/>
  <c r="BE41" i="4"/>
  <c r="BM41" i="4" s="1"/>
  <c r="BK44" i="4"/>
  <c r="BO47" i="4"/>
  <c r="BI47" i="4"/>
  <c r="BQ47" i="4" s="1"/>
  <c r="BP47" i="4"/>
  <c r="BA61" i="4"/>
  <c r="BF61" i="4"/>
  <c r="BP61" i="4"/>
  <c r="BO11" i="4"/>
  <c r="BI13" i="4"/>
  <c r="BQ13" i="4" s="1"/>
  <c r="BK21" i="4"/>
  <c r="BE23" i="4"/>
  <c r="BO25" i="4"/>
  <c r="BL25" i="4"/>
  <c r="BP25" i="4"/>
  <c r="BM26" i="4"/>
  <c r="BO30" i="4"/>
  <c r="BI31" i="4"/>
  <c r="BQ31" i="4" s="1"/>
  <c r="BA33" i="4"/>
  <c r="BA34" i="4"/>
  <c r="BF34" i="4"/>
  <c r="BN34" i="4" s="1"/>
  <c r="BO37" i="4"/>
  <c r="BI38" i="4"/>
  <c r="BQ38" i="4" s="1"/>
  <c r="BA41" i="4"/>
  <c r="BO43" i="4"/>
  <c r="BI43" i="4"/>
  <c r="BQ43" i="4" s="1"/>
  <c r="BE44" i="4"/>
  <c r="BM44" i="4" s="1"/>
  <c r="BP44" i="4"/>
  <c r="BO45" i="4"/>
  <c r="BI45" i="4"/>
  <c r="BQ45" i="4" s="1"/>
  <c r="BE46" i="4"/>
  <c r="BM46" i="4" s="1"/>
  <c r="BP46" i="4"/>
  <c r="BI51" i="4"/>
  <c r="BQ51" i="4" s="1"/>
  <c r="BP51" i="4"/>
  <c r="BO53" i="4"/>
  <c r="BA54" i="4"/>
  <c r="BL59" i="4"/>
  <c r="BO61" i="4"/>
  <c r="BI61" i="4"/>
  <c r="BQ61" i="4" s="1"/>
  <c r="BO64" i="4"/>
  <c r="BD70" i="4"/>
  <c r="BA70" i="4"/>
  <c r="BK70" i="4"/>
  <c r="BI72" i="4"/>
  <c r="BQ72" i="4" s="1"/>
  <c r="BP72" i="4"/>
  <c r="BO74" i="4"/>
  <c r="BP77" i="4"/>
  <c r="BA81" i="4"/>
  <c r="BO81" i="4"/>
  <c r="BI81" i="4"/>
  <c r="BQ81" i="4" s="1"/>
  <c r="BG98" i="4"/>
  <c r="BA98" i="4"/>
  <c r="BA100" i="4"/>
  <c r="BG109" i="4"/>
  <c r="BA109" i="4"/>
  <c r="BA111" i="4"/>
  <c r="BP112" i="4"/>
  <c r="BD114" i="4"/>
  <c r="BA114" i="4"/>
  <c r="BK114" i="4"/>
  <c r="BI117" i="4"/>
  <c r="BQ117" i="4" s="1"/>
  <c r="BO117" i="4"/>
  <c r="BO118" i="4"/>
  <c r="BK122" i="4"/>
  <c r="BI124" i="4"/>
  <c r="BQ124" i="4" s="1"/>
  <c r="BP124" i="4"/>
  <c r="BP125" i="4"/>
  <c r="BG134" i="4"/>
  <c r="BA134" i="4"/>
  <c r="BA136" i="4"/>
  <c r="BG148" i="4"/>
  <c r="BG154" i="4"/>
  <c r="BA154" i="4"/>
  <c r="BI157" i="4"/>
  <c r="BQ157" i="4" s="1"/>
  <c r="BO157" i="4"/>
  <c r="BG164" i="4"/>
  <c r="BO175" i="4"/>
  <c r="BI175" i="4"/>
  <c r="BQ175" i="4" s="1"/>
  <c r="BG176" i="4"/>
  <c r="BA184" i="4"/>
  <c r="BF184" i="4"/>
  <c r="BN184" i="4" s="1"/>
  <c r="BP186" i="4"/>
  <c r="BI186" i="4"/>
  <c r="BQ186" i="4" s="1"/>
  <c r="BA188" i="4"/>
  <c r="BF188" i="4"/>
  <c r="BN188" i="4" s="1"/>
  <c r="BG193" i="4"/>
  <c r="BK194" i="4"/>
  <c r="BA195" i="4"/>
  <c r="BP204" i="4"/>
  <c r="BL211" i="4"/>
  <c r="BG211" i="4"/>
  <c r="BA211" i="4"/>
  <c r="BG216" i="4"/>
  <c r="BA216" i="4"/>
  <c r="BM217" i="4"/>
  <c r="BL221" i="4"/>
  <c r="BL228" i="4"/>
  <c r="BG237" i="4"/>
  <c r="BA239" i="4"/>
  <c r="BG241" i="4"/>
  <c r="BA241" i="4"/>
  <c r="BG246" i="4"/>
  <c r="BK247" i="4"/>
  <c r="BK253" i="4"/>
  <c r="BK259" i="4"/>
  <c r="BK262" i="4"/>
  <c r="BP269" i="4"/>
  <c r="BK275" i="4"/>
  <c r="BK278" i="4"/>
  <c r="BP285" i="4"/>
  <c r="BG298" i="4"/>
  <c r="BK304" i="4"/>
  <c r="BG308" i="4"/>
  <c r="BA308" i="4"/>
  <c r="BK314" i="4"/>
  <c r="BP319" i="4"/>
  <c r="BI322" i="4"/>
  <c r="BQ322" i="4" s="1"/>
  <c r="BP322" i="4"/>
  <c r="BL327" i="4"/>
  <c r="BM340" i="4"/>
  <c r="BK356" i="4"/>
  <c r="BA371" i="4"/>
  <c r="BM388" i="4"/>
  <c r="BI430" i="4"/>
  <c r="BQ430" i="4" s="1"/>
  <c r="BP430" i="4"/>
  <c r="BP435" i="4"/>
  <c r="BC440" i="4"/>
  <c r="BK440" i="4" s="1"/>
  <c r="BA440" i="4"/>
  <c r="BI441" i="4"/>
  <c r="BQ441" i="4" s="1"/>
  <c r="BP441" i="4"/>
  <c r="BA453" i="4"/>
  <c r="BC453" i="4"/>
  <c r="BM461" i="4"/>
  <c r="BI471" i="4"/>
  <c r="BQ471" i="4" s="1"/>
  <c r="BP471" i="4"/>
  <c r="BP476" i="4"/>
  <c r="BI497" i="4"/>
  <c r="BQ497" i="4" s="1"/>
  <c r="BO497" i="4"/>
  <c r="BF513" i="4"/>
  <c r="BN513" i="4" s="1"/>
  <c r="BA517" i="4"/>
  <c r="BF517" i="4"/>
  <c r="BO520" i="4"/>
  <c r="BI520" i="4"/>
  <c r="BQ520" i="4" s="1"/>
  <c r="BK566" i="4"/>
  <c r="BG646" i="4"/>
  <c r="BF975" i="4"/>
  <c r="BP976" i="4"/>
  <c r="BI976" i="4"/>
  <c r="BQ976" i="4" s="1"/>
  <c r="BE21" i="4"/>
  <c r="BD22" i="4"/>
  <c r="BL22" i="4" s="1"/>
  <c r="BA22" i="4"/>
  <c r="BE25" i="4"/>
  <c r="BM25" i="4" s="1"/>
  <c r="BO32" i="4"/>
  <c r="BI32" i="4"/>
  <c r="BQ32" i="4" s="1"/>
  <c r="BO33" i="4"/>
  <c r="BD73" i="4"/>
  <c r="BP73" i="4"/>
  <c r="BA77" i="4"/>
  <c r="BI77" i="4"/>
  <c r="BQ77" i="4" s="1"/>
  <c r="BO77" i="4"/>
  <c r="BI88" i="4"/>
  <c r="BQ88" i="4" s="1"/>
  <c r="BP88" i="4"/>
  <c r="BF89" i="4"/>
  <c r="BP89" i="4"/>
  <c r="BN90" i="4"/>
  <c r="BQ122" i="4"/>
  <c r="BO122" i="4"/>
  <c r="BG142" i="4"/>
  <c r="BG152" i="4"/>
  <c r="BG203" i="4"/>
  <c r="BK218" i="4"/>
  <c r="BA224" i="4"/>
  <c r="BK225" i="4"/>
  <c r="BA233" i="4"/>
  <c r="BG233" i="4"/>
  <c r="BL234" i="4"/>
  <c r="BG234" i="4"/>
  <c r="BA234" i="4"/>
  <c r="BP558" i="4"/>
  <c r="BI558" i="4"/>
  <c r="BQ558" i="4" s="1"/>
  <c r="BK654" i="4"/>
  <c r="BO15" i="4"/>
  <c r="BI15" i="4"/>
  <c r="BQ15" i="4" s="1"/>
  <c r="BO16" i="4"/>
  <c r="BI19" i="4"/>
  <c r="BO19" i="4"/>
  <c r="BO24" i="4"/>
  <c r="BA25" i="4"/>
  <c r="BI27" i="4"/>
  <c r="BQ27" i="4" s="1"/>
  <c r="BI42" i="4"/>
  <c r="BQ42" i="4" s="1"/>
  <c r="BA43" i="4"/>
  <c r="BO44" i="4"/>
  <c r="BD69" i="4"/>
  <c r="BP69" i="4"/>
  <c r="BA73" i="4"/>
  <c r="BO73" i="4"/>
  <c r="BI73" i="4"/>
  <c r="BQ73" i="4" s="1"/>
  <c r="BD78" i="4"/>
  <c r="BL78" i="4" s="1"/>
  <c r="BA78" i="4"/>
  <c r="BK78" i="4"/>
  <c r="BK82" i="4"/>
  <c r="BI84" i="4"/>
  <c r="BQ84" i="4" s="1"/>
  <c r="BP84" i="4"/>
  <c r="BF85" i="4"/>
  <c r="BP85" i="4"/>
  <c r="BN86" i="4"/>
  <c r="BA89" i="4"/>
  <c r="BI89" i="4"/>
  <c r="BQ89" i="4" s="1"/>
  <c r="BO89" i="4"/>
  <c r="BK106" i="4"/>
  <c r="BD113" i="4"/>
  <c r="BP113" i="4"/>
  <c r="BL145" i="4"/>
  <c r="BG146" i="4"/>
  <c r="BA146" i="4"/>
  <c r="BK146" i="4"/>
  <c r="BA148" i="4"/>
  <c r="BA156" i="4"/>
  <c r="BG156" i="4"/>
  <c r="BG158" i="4"/>
  <c r="BA158" i="4"/>
  <c r="BK158" i="4"/>
  <c r="BL161" i="4"/>
  <c r="BG162" i="4"/>
  <c r="BA162" i="4"/>
  <c r="BK162" i="4"/>
  <c r="BA164" i="4"/>
  <c r="BA176" i="4"/>
  <c r="BA178" i="4"/>
  <c r="BG178" i="4"/>
  <c r="BL179" i="4"/>
  <c r="BG179" i="4"/>
  <c r="BA181" i="4"/>
  <c r="BG181" i="4"/>
  <c r="BL182" i="4"/>
  <c r="BG182" i="4"/>
  <c r="BA193" i="4"/>
  <c r="BG195" i="4"/>
  <c r="BM196" i="4"/>
  <c r="BA209" i="4"/>
  <c r="BG209" i="4"/>
  <c r="BA210" i="4"/>
  <c r="BG210" i="4"/>
  <c r="BK215" i="4"/>
  <c r="BA237" i="4"/>
  <c r="BG239" i="4"/>
  <c r="BA246" i="4"/>
  <c r="BG248" i="4"/>
  <c r="BA248" i="4"/>
  <c r="BM249" i="4"/>
  <c r="BG254" i="4"/>
  <c r="BA254" i="4"/>
  <c r="BK257" i="4"/>
  <c r="BK260" i="4"/>
  <c r="BA274" i="4"/>
  <c r="BG274" i="4"/>
  <c r="BK276" i="4"/>
  <c r="BL290" i="4"/>
  <c r="BG290" i="4"/>
  <c r="BN312" i="4"/>
  <c r="BI319" i="4"/>
  <c r="BQ319" i="4" s="1"/>
  <c r="BO319" i="4"/>
  <c r="BA321" i="4"/>
  <c r="BG328" i="4"/>
  <c r="BG340" i="4"/>
  <c r="BA349" i="4"/>
  <c r="BL355" i="4"/>
  <c r="BG388" i="4"/>
  <c r="BK397" i="4"/>
  <c r="BA418" i="4"/>
  <c r="BF431" i="4"/>
  <c r="BI434" i="4"/>
  <c r="BQ434" i="4" s="1"/>
  <c r="BP434" i="4"/>
  <c r="BI435" i="4"/>
  <c r="BO435" i="4"/>
  <c r="BK443" i="4"/>
  <c r="BK451" i="4"/>
  <c r="BG461" i="4"/>
  <c r="BD545" i="4"/>
  <c r="BL545" i="4" s="1"/>
  <c r="BI578" i="4"/>
  <c r="BQ578" i="4" s="1"/>
  <c r="BP578" i="4"/>
  <c r="BM641" i="4"/>
  <c r="BF763" i="4"/>
  <c r="BO9" i="4"/>
  <c r="BA10" i="4"/>
  <c r="BO20" i="4"/>
  <c r="BD48" i="4"/>
  <c r="BL48" i="4" s="1"/>
  <c r="BA48" i="4"/>
  <c r="BI58" i="4"/>
  <c r="BQ58" i="4" s="1"/>
  <c r="BP58" i="4"/>
  <c r="BG102" i="4"/>
  <c r="BA102" i="4"/>
  <c r="BA125" i="4"/>
  <c r="BI125" i="4"/>
  <c r="BQ125" i="4" s="1"/>
  <c r="BO125" i="4"/>
  <c r="BL190" i="4"/>
  <c r="BG190" i="4"/>
  <c r="BA190" i="4"/>
  <c r="BK195" i="4"/>
  <c r="BA242" i="4"/>
  <c r="BG242" i="4"/>
  <c r="BL243" i="4"/>
  <c r="BG243" i="4"/>
  <c r="BA243" i="4"/>
  <c r="BK248" i="4"/>
  <c r="BG284" i="4"/>
  <c r="BK334" i="4"/>
  <c r="BI351" i="4"/>
  <c r="BQ351" i="4" s="1"/>
  <c r="BO351" i="4"/>
  <c r="BA362" i="4"/>
  <c r="BG362" i="4"/>
  <c r="BA376" i="4"/>
  <c r="BG376" i="4"/>
  <c r="BL385" i="4"/>
  <c r="BM403" i="4"/>
  <c r="BA415" i="4"/>
  <c r="BG415" i="4"/>
  <c r="BK424" i="4"/>
  <c r="BN432" i="4"/>
  <c r="BA438" i="4"/>
  <c r="BC438" i="4"/>
  <c r="BI449" i="4"/>
  <c r="BQ449" i="4" s="1"/>
  <c r="BP449" i="4"/>
  <c r="BI450" i="4"/>
  <c r="BO450" i="4"/>
  <c r="BD476" i="4"/>
  <c r="BO481" i="4"/>
  <c r="BO596" i="4"/>
  <c r="BF631" i="4"/>
  <c r="BG106" i="4"/>
  <c r="BA106" i="4"/>
  <c r="BA17" i="4"/>
  <c r="BO17" i="4"/>
  <c r="BI18" i="4"/>
  <c r="BQ18" i="4" s="1"/>
  <c r="BI21" i="4"/>
  <c r="BQ21" i="4" s="1"/>
  <c r="BO21" i="4"/>
  <c r="BO22" i="4"/>
  <c r="BO23" i="4"/>
  <c r="BO28" i="4"/>
  <c r="BI28" i="4"/>
  <c r="BQ28" i="4" s="1"/>
  <c r="BO29" i="4"/>
  <c r="BK46" i="4"/>
  <c r="BQ49" i="4"/>
  <c r="BD53" i="4"/>
  <c r="BA53" i="4"/>
  <c r="BK53" i="4"/>
  <c r="BA55" i="4"/>
  <c r="BO55" i="4"/>
  <c r="BI55" i="4"/>
  <c r="BQ55" i="4" s="1"/>
  <c r="BD64" i="4"/>
  <c r="BL64" i="4" s="1"/>
  <c r="BA64" i="4"/>
  <c r="BK64" i="4"/>
  <c r="BA66" i="4"/>
  <c r="BA69" i="4"/>
  <c r="BI69" i="4"/>
  <c r="BQ69" i="4" s="1"/>
  <c r="BO69" i="4"/>
  <c r="BD74" i="4"/>
  <c r="BA74" i="4"/>
  <c r="BK74" i="4"/>
  <c r="BI76" i="4"/>
  <c r="BQ76" i="4" s="1"/>
  <c r="BP76" i="4"/>
  <c r="BO78" i="4"/>
  <c r="BI80" i="4"/>
  <c r="BQ80" i="4" s="1"/>
  <c r="BP80" i="4"/>
  <c r="BF81" i="4"/>
  <c r="BP81" i="4"/>
  <c r="BA82" i="4"/>
  <c r="BF82" i="4"/>
  <c r="BM84" i="4"/>
  <c r="BA85" i="4"/>
  <c r="BO85" i="4"/>
  <c r="BI85" i="4"/>
  <c r="BQ85" i="4" s="1"/>
  <c r="BI92" i="4"/>
  <c r="BQ92" i="4" s="1"/>
  <c r="BP92" i="4"/>
  <c r="BA94" i="4"/>
  <c r="BM96" i="4"/>
  <c r="BA104" i="4"/>
  <c r="BG104" i="4"/>
  <c r="BA112" i="4"/>
  <c r="BG112" i="4"/>
  <c r="BA113" i="4"/>
  <c r="BI113" i="4"/>
  <c r="BQ113" i="4" s="1"/>
  <c r="BO113" i="4"/>
  <c r="BI116" i="4"/>
  <c r="BQ116" i="4" s="1"/>
  <c r="BP116" i="4"/>
  <c r="BA117" i="4"/>
  <c r="BF117" i="4"/>
  <c r="BP117" i="4"/>
  <c r="BK118" i="4"/>
  <c r="BL121" i="4"/>
  <c r="BL125" i="4"/>
  <c r="BA128" i="4"/>
  <c r="BL129" i="4"/>
  <c r="BG130" i="4"/>
  <c r="BA130" i="4"/>
  <c r="BK130" i="4"/>
  <c r="BA142" i="4"/>
  <c r="BA144" i="4"/>
  <c r="BG144" i="4"/>
  <c r="BL149" i="4"/>
  <c r="BG150" i="4"/>
  <c r="BA150" i="4"/>
  <c r="BK150" i="4"/>
  <c r="BA152" i="4"/>
  <c r="BA157" i="4"/>
  <c r="BF157" i="4"/>
  <c r="BP157" i="4"/>
  <c r="BG160" i="4"/>
  <c r="BL165" i="4"/>
  <c r="BG166" i="4"/>
  <c r="BA166" i="4"/>
  <c r="BK166" i="4"/>
  <c r="BA168" i="4"/>
  <c r="BK170" i="4"/>
  <c r="BP177" i="4"/>
  <c r="BA179" i="4"/>
  <c r="BP180" i="4"/>
  <c r="BA182" i="4"/>
  <c r="BO184" i="4"/>
  <c r="BO188" i="4"/>
  <c r="BK197" i="4"/>
  <c r="BA203" i="4"/>
  <c r="BA205" i="4"/>
  <c r="BG205" i="4"/>
  <c r="BL206" i="4"/>
  <c r="BG206" i="4"/>
  <c r="BA206" i="4"/>
  <c r="BG214" i="4"/>
  <c r="BK216" i="4"/>
  <c r="BG224" i="4"/>
  <c r="BG231" i="4"/>
  <c r="BA231" i="4"/>
  <c r="BK241" i="4"/>
  <c r="BK250" i="4"/>
  <c r="BG257" i="4"/>
  <c r="BA257" i="4"/>
  <c r="BG260" i="4"/>
  <c r="BA260" i="4"/>
  <c r="BM261" i="4"/>
  <c r="BA268" i="4"/>
  <c r="BA270" i="4"/>
  <c r="BG270" i="4"/>
  <c r="BL271" i="4"/>
  <c r="BG271" i="4"/>
  <c r="BA271" i="4"/>
  <c r="BG276" i="4"/>
  <c r="BA276" i="4"/>
  <c r="BM277" i="4"/>
  <c r="BA284" i="4"/>
  <c r="BA286" i="4"/>
  <c r="BG286" i="4"/>
  <c r="BL287" i="4"/>
  <c r="BG287" i="4"/>
  <c r="BA287" i="4"/>
  <c r="BA289" i="4"/>
  <c r="BA290" i="4"/>
  <c r="BL296" i="4"/>
  <c r="BM303" i="4"/>
  <c r="BM305" i="4"/>
  <c r="BA313" i="4"/>
  <c r="BA318" i="4"/>
  <c r="BL333" i="4"/>
  <c r="BA340" i="4"/>
  <c r="BL351" i="4"/>
  <c r="BM362" i="4"/>
  <c r="BM376" i="4"/>
  <c r="BK386" i="4"/>
  <c r="BA388" i="4"/>
  <c r="BL423" i="4"/>
  <c r="BK436" i="4"/>
  <c r="BK447" i="4"/>
  <c r="BO447" i="4"/>
  <c r="BP450" i="4"/>
  <c r="BC455" i="4"/>
  <c r="BK455" i="4" s="1"/>
  <c r="BA455" i="4"/>
  <c r="BA461" i="4"/>
  <c r="BD472" i="4"/>
  <c r="BI480" i="4"/>
  <c r="BQ480" i="4" s="1"/>
  <c r="BO480" i="4"/>
  <c r="BO498" i="4"/>
  <c r="BI498" i="4"/>
  <c r="BQ498" i="4" s="1"/>
  <c r="BF525" i="4"/>
  <c r="BO544" i="4"/>
  <c r="BI544" i="4"/>
  <c r="BQ544" i="4" s="1"/>
  <c r="BN557" i="4"/>
  <c r="BM571" i="4"/>
  <c r="BL611" i="4"/>
  <c r="BI623" i="4"/>
  <c r="BQ623" i="4" s="1"/>
  <c r="BO623" i="4"/>
  <c r="BK691" i="4"/>
  <c r="BF717" i="4"/>
  <c r="BK104" i="4"/>
  <c r="BA118" i="4"/>
  <c r="BA122" i="4"/>
  <c r="BA127" i="4"/>
  <c r="BG170" i="4"/>
  <c r="BO186" i="4"/>
  <c r="BI187" i="4"/>
  <c r="BQ187" i="4" s="1"/>
  <c r="BG197" i="4"/>
  <c r="BG218" i="4"/>
  <c r="BG225" i="4"/>
  <c r="BG250" i="4"/>
  <c r="BG262" i="4"/>
  <c r="BG278" i="4"/>
  <c r="BI293" i="4"/>
  <c r="BQ293" i="4" s="1"/>
  <c r="BK297" i="4"/>
  <c r="BA298" i="4"/>
  <c r="BA314" i="4"/>
  <c r="BA316" i="4"/>
  <c r="BG342" i="4"/>
  <c r="BA342" i="4"/>
  <c r="BK342" i="4"/>
  <c r="BP351" i="4"/>
  <c r="BG364" i="4"/>
  <c r="BA364" i="4"/>
  <c r="BK364" i="4"/>
  <c r="BA373" i="4"/>
  <c r="BG378" i="4"/>
  <c r="BA378" i="4"/>
  <c r="BK378" i="4"/>
  <c r="BA386" i="4"/>
  <c r="BG390" i="4"/>
  <c r="BA390" i="4"/>
  <c r="BK390" i="4"/>
  <c r="BA397" i="4"/>
  <c r="BG405" i="4"/>
  <c r="BA405" i="4"/>
  <c r="BK405" i="4"/>
  <c r="BA412" i="4"/>
  <c r="BA413" i="4"/>
  <c r="BA424" i="4"/>
  <c r="BA434" i="4"/>
  <c r="BC434" i="4"/>
  <c r="BC442" i="4"/>
  <c r="BO443" i="4"/>
  <c r="BI445" i="4"/>
  <c r="BQ445" i="4" s="1"/>
  <c r="BP445" i="4"/>
  <c r="BI446" i="4"/>
  <c r="BQ446" i="4" s="1"/>
  <c r="BO446" i="4"/>
  <c r="BA449" i="4"/>
  <c r="BC449" i="4"/>
  <c r="BQ455" i="4"/>
  <c r="BG463" i="4"/>
  <c r="BA463" i="4"/>
  <c r="BK463" i="4"/>
  <c r="BI468" i="4"/>
  <c r="BQ468" i="4" s="1"/>
  <c r="BO468" i="4"/>
  <c r="BD473" i="4"/>
  <c r="BA473" i="4"/>
  <c r="BK473" i="4"/>
  <c r="BG477" i="4"/>
  <c r="BK477" i="4"/>
  <c r="BP480" i="4"/>
  <c r="BN491" i="4"/>
  <c r="BL492" i="4"/>
  <c r="BF497" i="4"/>
  <c r="BN497" i="4" s="1"/>
  <c r="BO500" i="4"/>
  <c r="BI500" i="4"/>
  <c r="BQ500" i="4" s="1"/>
  <c r="BF505" i="4"/>
  <c r="BK507" i="4"/>
  <c r="BP512" i="4"/>
  <c r="BI512" i="4"/>
  <c r="BQ512" i="4" s="1"/>
  <c r="BA513" i="4"/>
  <c r="BP516" i="4"/>
  <c r="BI516" i="4"/>
  <c r="BQ516" i="4" s="1"/>
  <c r="BM519" i="4"/>
  <c r="BK526" i="4"/>
  <c r="BO527" i="4"/>
  <c r="BN531" i="4"/>
  <c r="BP536" i="4"/>
  <c r="BI536" i="4"/>
  <c r="BQ536" i="4" s="1"/>
  <c r="BL538" i="4"/>
  <c r="BP540" i="4"/>
  <c r="BI540" i="4"/>
  <c r="BQ540" i="4" s="1"/>
  <c r="BO542" i="4"/>
  <c r="BI542" i="4"/>
  <c r="BO546" i="4"/>
  <c r="BP548" i="4"/>
  <c r="BM555" i="4"/>
  <c r="BL556" i="4"/>
  <c r="BP556" i="4"/>
  <c r="BA559" i="4"/>
  <c r="BF559" i="4"/>
  <c r="BQ564" i="4"/>
  <c r="BO566" i="4"/>
  <c r="BA572" i="4"/>
  <c r="BF572" i="4"/>
  <c r="BN572" i="4" s="1"/>
  <c r="BI575" i="4"/>
  <c r="BQ575" i="4" s="1"/>
  <c r="BO575" i="4"/>
  <c r="BL583" i="4"/>
  <c r="BO584" i="4"/>
  <c r="BI590" i="4"/>
  <c r="BQ590" i="4" s="1"/>
  <c r="BP590" i="4"/>
  <c r="BM618" i="4"/>
  <c r="BL653" i="4"/>
  <c r="BF660" i="4"/>
  <c r="BM666" i="4"/>
  <c r="BG696" i="4"/>
  <c r="BL701" i="4"/>
  <c r="BK732" i="4"/>
  <c r="BM753" i="4"/>
  <c r="BL756" i="4"/>
  <c r="BA765" i="4"/>
  <c r="BF765" i="4"/>
  <c r="BN765" i="4" s="1"/>
  <c r="BN767" i="4"/>
  <c r="BK779" i="4"/>
  <c r="BK786" i="4"/>
  <c r="BA807" i="4"/>
  <c r="BC807" i="4"/>
  <c r="BI185" i="4"/>
  <c r="BQ185" i="4" s="1"/>
  <c r="BI189" i="4"/>
  <c r="BQ189" i="4" s="1"/>
  <c r="BN252" i="4"/>
  <c r="BG304" i="4"/>
  <c r="BG311" i="4"/>
  <c r="BG314" i="4"/>
  <c r="BG334" i="4"/>
  <c r="BA334" i="4"/>
  <c r="BG356" i="4"/>
  <c r="BA356" i="4"/>
  <c r="BG386" i="4"/>
  <c r="BG397" i="4"/>
  <c r="BG413" i="4"/>
  <c r="BG424" i="4"/>
  <c r="BA431" i="4"/>
  <c r="BI431" i="4"/>
  <c r="BQ431" i="4" s="1"/>
  <c r="BO431" i="4"/>
  <c r="BQ432" i="4"/>
  <c r="BC435" i="4"/>
  <c r="BO436" i="4"/>
  <c r="BI438" i="4"/>
  <c r="BQ438" i="4" s="1"/>
  <c r="BP438" i="4"/>
  <c r="BI439" i="4"/>
  <c r="BQ439" i="4" s="1"/>
  <c r="BO439" i="4"/>
  <c r="BP442" i="4"/>
  <c r="BA447" i="4"/>
  <c r="BQ447" i="4"/>
  <c r="BC450" i="4"/>
  <c r="BO451" i="4"/>
  <c r="BI453" i="4"/>
  <c r="BQ453" i="4" s="1"/>
  <c r="BP453" i="4"/>
  <c r="BI454" i="4"/>
  <c r="BQ454" i="4" s="1"/>
  <c r="BO454" i="4"/>
  <c r="BA466" i="4"/>
  <c r="BI467" i="4"/>
  <c r="BQ467" i="4" s="1"/>
  <c r="BP467" i="4"/>
  <c r="BP472" i="4"/>
  <c r="BA476" i="4"/>
  <c r="BI476" i="4"/>
  <c r="BQ476" i="4" s="1"/>
  <c r="BO476" i="4"/>
  <c r="BA477" i="4"/>
  <c r="BD481" i="4"/>
  <c r="BL481" i="4" s="1"/>
  <c r="BA481" i="4"/>
  <c r="BK481" i="4"/>
  <c r="BP483" i="4"/>
  <c r="BI483" i="4"/>
  <c r="BQ483" i="4" s="1"/>
  <c r="BQ484" i="4"/>
  <c r="BO494" i="4"/>
  <c r="BI494" i="4"/>
  <c r="BQ494" i="4" s="1"/>
  <c r="BK497" i="4"/>
  <c r="BP497" i="4"/>
  <c r="BL500" i="4"/>
  <c r="BA501" i="4"/>
  <c r="BF501" i="4"/>
  <c r="BL502" i="4"/>
  <c r="BO506" i="4"/>
  <c r="BP507" i="4"/>
  <c r="BI507" i="4"/>
  <c r="BL509" i="4"/>
  <c r="BM512" i="4"/>
  <c r="BI513" i="4"/>
  <c r="BQ513" i="4" s="1"/>
  <c r="BO513" i="4"/>
  <c r="BM516" i="4"/>
  <c r="BI517" i="4"/>
  <c r="BQ517" i="4" s="1"/>
  <c r="BO517" i="4"/>
  <c r="BO518" i="4"/>
  <c r="BI518" i="4"/>
  <c r="BQ518" i="4" s="1"/>
  <c r="BP520" i="4"/>
  <c r="BP532" i="4"/>
  <c r="BO535" i="4"/>
  <c r="BP535" i="4"/>
  <c r="BI535" i="4"/>
  <c r="BF563" i="4"/>
  <c r="BO565" i="4"/>
  <c r="BL568" i="4"/>
  <c r="BL575" i="4"/>
  <c r="BI583" i="4"/>
  <c r="BQ583" i="4" s="1"/>
  <c r="BO583" i="4"/>
  <c r="BK600" i="4"/>
  <c r="BM602" i="4"/>
  <c r="BM606" i="4"/>
  <c r="BK612" i="4"/>
  <c r="BA618" i="4"/>
  <c r="BG618" i="4"/>
  <c r="BA646" i="4"/>
  <c r="BK650" i="4"/>
  <c r="BA662" i="4"/>
  <c r="BC662" i="4"/>
  <c r="BK662" i="4" s="1"/>
  <c r="BG666" i="4"/>
  <c r="BF667" i="4"/>
  <c r="BG680" i="4"/>
  <c r="BK714" i="4"/>
  <c r="BC788" i="4"/>
  <c r="BK788" i="4" s="1"/>
  <c r="BA788" i="4"/>
  <c r="BP804" i="4"/>
  <c r="BK820" i="4"/>
  <c r="BK298" i="4"/>
  <c r="BL306" i="4"/>
  <c r="BG324" i="4"/>
  <c r="BA324" i="4"/>
  <c r="BA328" i="4"/>
  <c r="BG330" i="4"/>
  <c r="BA330" i="4"/>
  <c r="BG346" i="4"/>
  <c r="BA346" i="4"/>
  <c r="BG352" i="4"/>
  <c r="BA352" i="4"/>
  <c r="BG368" i="4"/>
  <c r="BA368" i="4"/>
  <c r="BA375" i="4"/>
  <c r="BG382" i="4"/>
  <c r="BA382" i="4"/>
  <c r="BG394" i="4"/>
  <c r="BA394" i="4"/>
  <c r="BG409" i="4"/>
  <c r="BA409" i="4"/>
  <c r="BA417" i="4"/>
  <c r="BG420" i="4"/>
  <c r="BA420" i="4"/>
  <c r="BC439" i="4"/>
  <c r="BO440" i="4"/>
  <c r="BI442" i="4"/>
  <c r="BQ442" i="4" s="1"/>
  <c r="BO442" i="4"/>
  <c r="BA445" i="4"/>
  <c r="BC445" i="4"/>
  <c r="BC454" i="4"/>
  <c r="BO455" i="4"/>
  <c r="BD468" i="4"/>
  <c r="BA468" i="4"/>
  <c r="BP468" i="4"/>
  <c r="BA472" i="4"/>
  <c r="BI472" i="4"/>
  <c r="BQ472" i="4" s="1"/>
  <c r="BO472" i="4"/>
  <c r="BM483" i="4"/>
  <c r="BP496" i="4"/>
  <c r="BI496" i="4"/>
  <c r="BQ496" i="4" s="1"/>
  <c r="BA497" i="4"/>
  <c r="BM499" i="4"/>
  <c r="BK506" i="4"/>
  <c r="BO507" i="4"/>
  <c r="BA510" i="4"/>
  <c r="BF510" i="4"/>
  <c r="BN510" i="4" s="1"/>
  <c r="BK513" i="4"/>
  <c r="BP513" i="4"/>
  <c r="BK517" i="4"/>
  <c r="BP517" i="4"/>
  <c r="BL522" i="4"/>
  <c r="BO526" i="4"/>
  <c r="BP527" i="4"/>
  <c r="BI527" i="4"/>
  <c r="BQ527" i="4" s="1"/>
  <c r="BL529" i="4"/>
  <c r="BD537" i="4"/>
  <c r="BL537" i="4" s="1"/>
  <c r="BA537" i="4"/>
  <c r="BD541" i="4"/>
  <c r="BL541" i="4" s="1"/>
  <c r="BA541" i="4"/>
  <c r="BO556" i="4"/>
  <c r="BI556" i="4"/>
  <c r="BQ556" i="4" s="1"/>
  <c r="BK565" i="4"/>
  <c r="BP566" i="4"/>
  <c r="BI566" i="4"/>
  <c r="BA569" i="4"/>
  <c r="BF569" i="4"/>
  <c r="BN569" i="4" s="1"/>
  <c r="BF579" i="4"/>
  <c r="BI595" i="4"/>
  <c r="BQ595" i="4" s="1"/>
  <c r="BO595" i="4"/>
  <c r="BL623" i="4"/>
  <c r="BO624" i="4"/>
  <c r="BK628" i="4"/>
  <c r="BM630" i="4"/>
  <c r="BA641" i="4"/>
  <c r="BG641" i="4"/>
  <c r="BM646" i="4"/>
  <c r="BI656" i="4"/>
  <c r="BQ656" i="4" s="1"/>
  <c r="BP656" i="4"/>
  <c r="BC664" i="4"/>
  <c r="BK664" i="4" s="1"/>
  <c r="BA664" i="4"/>
  <c r="BA666" i="4"/>
  <c r="BG708" i="4"/>
  <c r="BK745" i="4"/>
  <c r="BA753" i="4"/>
  <c r="BK801" i="4"/>
  <c r="BO801" i="4"/>
  <c r="BI485" i="4"/>
  <c r="BQ485" i="4" s="1"/>
  <c r="BI488" i="4"/>
  <c r="BQ488" i="4" s="1"/>
  <c r="BI489" i="4"/>
  <c r="BQ489" i="4" s="1"/>
  <c r="BI499" i="4"/>
  <c r="BQ499" i="4" s="1"/>
  <c r="BI502" i="4"/>
  <c r="BQ502" i="4" s="1"/>
  <c r="BI504" i="4"/>
  <c r="BQ504" i="4" s="1"/>
  <c r="BO505" i="4"/>
  <c r="BI509" i="4"/>
  <c r="BQ509" i="4" s="1"/>
  <c r="BI519" i="4"/>
  <c r="BQ519" i="4" s="1"/>
  <c r="BI522" i="4"/>
  <c r="BQ522" i="4" s="1"/>
  <c r="BI524" i="4"/>
  <c r="BQ524" i="4" s="1"/>
  <c r="BO525" i="4"/>
  <c r="BI529" i="4"/>
  <c r="BQ529" i="4" s="1"/>
  <c r="BO545" i="4"/>
  <c r="BI546" i="4"/>
  <c r="BQ546" i="4" s="1"/>
  <c r="BI547" i="4"/>
  <c r="BQ547" i="4" s="1"/>
  <c r="BI548" i="4"/>
  <c r="BQ548" i="4" s="1"/>
  <c r="BI549" i="4"/>
  <c r="BQ549" i="4" s="1"/>
  <c r="BI555" i="4"/>
  <c r="BQ555" i="4" s="1"/>
  <c r="BO558" i="4"/>
  <c r="BO560" i="4"/>
  <c r="BI562" i="4"/>
  <c r="BQ562" i="4" s="1"/>
  <c r="BP562" i="4"/>
  <c r="BI568" i="4"/>
  <c r="BQ568" i="4" s="1"/>
  <c r="BI571" i="4"/>
  <c r="BQ571" i="4" s="1"/>
  <c r="BO571" i="4"/>
  <c r="BO572" i="4"/>
  <c r="BI574" i="4"/>
  <c r="BQ574" i="4" s="1"/>
  <c r="BP574" i="4"/>
  <c r="BP575" i="4"/>
  <c r="BA576" i="4"/>
  <c r="BF576" i="4"/>
  <c r="BN576" i="4" s="1"/>
  <c r="BI582" i="4"/>
  <c r="BQ582" i="4" s="1"/>
  <c r="BP582" i="4"/>
  <c r="BP583" i="4"/>
  <c r="BN584" i="4"/>
  <c r="BP586" i="4"/>
  <c r="BF588" i="4"/>
  <c r="BN588" i="4" s="1"/>
  <c r="BP595" i="4"/>
  <c r="BA596" i="4"/>
  <c r="BF596" i="4"/>
  <c r="BN596" i="4" s="1"/>
  <c r="BI599" i="4"/>
  <c r="BQ599" i="4" s="1"/>
  <c r="BO599" i="4"/>
  <c r="BD608" i="4"/>
  <c r="BA608" i="4"/>
  <c r="BK608" i="4"/>
  <c r="BI610" i="4"/>
  <c r="BQ610" i="4" s="1"/>
  <c r="BP610" i="4"/>
  <c r="BG620" i="4"/>
  <c r="BA620" i="4"/>
  <c r="BI622" i="4"/>
  <c r="BQ622" i="4" s="1"/>
  <c r="BP622" i="4"/>
  <c r="BP623" i="4"/>
  <c r="BN624" i="4"/>
  <c r="BI627" i="4"/>
  <c r="BQ627" i="4" s="1"/>
  <c r="BO627" i="4"/>
  <c r="BA636" i="4"/>
  <c r="BI649" i="4"/>
  <c r="BQ649" i="4" s="1"/>
  <c r="BO649" i="4"/>
  <c r="BG682" i="4"/>
  <c r="BA682" i="4"/>
  <c r="BA684" i="4"/>
  <c r="BC685" i="4"/>
  <c r="BG692" i="4"/>
  <c r="BG704" i="4"/>
  <c r="BG710" i="4"/>
  <c r="BA712" i="4"/>
  <c r="BI713" i="4"/>
  <c r="BQ713" i="4" s="1"/>
  <c r="BO713" i="4"/>
  <c r="BI716" i="4"/>
  <c r="BQ716" i="4" s="1"/>
  <c r="BG718" i="4"/>
  <c r="BP729" i="4"/>
  <c r="BI729" i="4"/>
  <c r="BQ729" i="4" s="1"/>
  <c r="BG731" i="4"/>
  <c r="BK733" i="4"/>
  <c r="BG741" i="4"/>
  <c r="BL743" i="4"/>
  <c r="BL750" i="4"/>
  <c r="BA763" i="4"/>
  <c r="BM765" i="4"/>
  <c r="BL766" i="4"/>
  <c r="BK773" i="4"/>
  <c r="BP776" i="4"/>
  <c r="BI776" i="4"/>
  <c r="BQ776" i="4" s="1"/>
  <c r="BG778" i="4"/>
  <c r="BK780" i="4"/>
  <c r="BI786" i="4"/>
  <c r="BQ786" i="4" s="1"/>
  <c r="BO786" i="4"/>
  <c r="BC809" i="4"/>
  <c r="BK809" i="4" s="1"/>
  <c r="BA809" i="4"/>
  <c r="BM816" i="4"/>
  <c r="BK823" i="4"/>
  <c r="BK842" i="4"/>
  <c r="BI866" i="4"/>
  <c r="BQ866" i="4" s="1"/>
  <c r="BO866" i="4"/>
  <c r="BF878" i="4"/>
  <c r="BN885" i="4"/>
  <c r="BI889" i="4"/>
  <c r="BQ889" i="4" s="1"/>
  <c r="BO889" i="4"/>
  <c r="BN891" i="4"/>
  <c r="BI908" i="4"/>
  <c r="BO908" i="4"/>
  <c r="BP959" i="4"/>
  <c r="BI959" i="4"/>
  <c r="BQ959" i="4" s="1"/>
  <c r="BH1072" i="4"/>
  <c r="BI1072" i="4" s="1"/>
  <c r="BO1073" i="4"/>
  <c r="BO486" i="4"/>
  <c r="BA505" i="4"/>
  <c r="BO510" i="4"/>
  <c r="BA525" i="4"/>
  <c r="BO530" i="4"/>
  <c r="BA545" i="4"/>
  <c r="BK561" i="4"/>
  <c r="BA563" i="4"/>
  <c r="BO569" i="4"/>
  <c r="BA579" i="4"/>
  <c r="BI579" i="4"/>
  <c r="BQ579" i="4" s="1"/>
  <c r="BO579" i="4"/>
  <c r="BO587" i="4"/>
  <c r="BA588" i="4"/>
  <c r="BM590" i="4"/>
  <c r="BI602" i="4"/>
  <c r="BQ602" i="4" s="1"/>
  <c r="BP602" i="4"/>
  <c r="BA603" i="4"/>
  <c r="BF603" i="4"/>
  <c r="BP603" i="4"/>
  <c r="BN604" i="4"/>
  <c r="BA605" i="4"/>
  <c r="BI606" i="4"/>
  <c r="BQ606" i="4" s="1"/>
  <c r="BP606" i="4"/>
  <c r="BA607" i="4"/>
  <c r="BF607" i="4"/>
  <c r="BP607" i="4"/>
  <c r="BG612" i="4"/>
  <c r="BA612" i="4"/>
  <c r="BL627" i="4"/>
  <c r="BI630" i="4"/>
  <c r="BQ630" i="4" s="1"/>
  <c r="BP630" i="4"/>
  <c r="BP631" i="4"/>
  <c r="BA632" i="4"/>
  <c r="BF632" i="4"/>
  <c r="BN632" i="4" s="1"/>
  <c r="BO632" i="4"/>
  <c r="BM634" i="4"/>
  <c r="BD635" i="4"/>
  <c r="BA635" i="4"/>
  <c r="BP635" i="4"/>
  <c r="BL649" i="4"/>
  <c r="BG654" i="4"/>
  <c r="BA654" i="4"/>
  <c r="BP660" i="4"/>
  <c r="BI662" i="4"/>
  <c r="BQ662" i="4" s="1"/>
  <c r="BP662" i="4"/>
  <c r="BP667" i="4"/>
  <c r="BA668" i="4"/>
  <c r="BF668" i="4"/>
  <c r="BO668" i="4"/>
  <c r="BM670" i="4"/>
  <c r="BA677" i="4"/>
  <c r="BA688" i="4"/>
  <c r="BG688" i="4"/>
  <c r="BA691" i="4"/>
  <c r="BA692" i="4"/>
  <c r="BF697" i="4"/>
  <c r="BP697" i="4"/>
  <c r="BG702" i="4"/>
  <c r="BA702" i="4"/>
  <c r="BA704" i="4"/>
  <c r="BA710" i="4"/>
  <c r="BG712" i="4"/>
  <c r="BL713" i="4"/>
  <c r="BG714" i="4"/>
  <c r="BA714" i="4"/>
  <c r="BA717" i="4"/>
  <c r="BI717" i="4"/>
  <c r="BQ717" i="4" s="1"/>
  <c r="BO717" i="4"/>
  <c r="BA718" i="4"/>
  <c r="BP722" i="4"/>
  <c r="BL724" i="4"/>
  <c r="BG724" i="4"/>
  <c r="BA724" i="4"/>
  <c r="BK729" i="4"/>
  <c r="BP733" i="4"/>
  <c r="BI733" i="4"/>
  <c r="BQ733" i="4" s="1"/>
  <c r="BL738" i="4"/>
  <c r="BA739" i="4"/>
  <c r="BF739" i="4"/>
  <c r="BN739" i="4" s="1"/>
  <c r="BA743" i="4"/>
  <c r="BG743" i="4"/>
  <c r="BG745" i="4"/>
  <c r="BA745" i="4"/>
  <c r="BN749" i="4"/>
  <c r="BF760" i="4"/>
  <c r="BN760" i="4" s="1"/>
  <c r="BI763" i="4"/>
  <c r="BQ763" i="4" s="1"/>
  <c r="BO763" i="4"/>
  <c r="BO767" i="4"/>
  <c r="BO772" i="4"/>
  <c r="BP773" i="4"/>
  <c r="BI773" i="4"/>
  <c r="BQ773" i="4" s="1"/>
  <c r="BK776" i="4"/>
  <c r="BK792" i="4"/>
  <c r="BI803" i="4"/>
  <c r="BQ803" i="4" s="1"/>
  <c r="BP803" i="4"/>
  <c r="BA836" i="4"/>
  <c r="BC917" i="4"/>
  <c r="BH1043" i="4"/>
  <c r="BI1043" i="4" s="1"/>
  <c r="BQ1043" i="4" s="1"/>
  <c r="BH1046" i="4"/>
  <c r="BI1046" i="4" s="1"/>
  <c r="BI495" i="4"/>
  <c r="BQ495" i="4" s="1"/>
  <c r="BO501" i="4"/>
  <c r="BI511" i="4"/>
  <c r="BI515" i="4"/>
  <c r="BQ515" i="4" s="1"/>
  <c r="BO521" i="4"/>
  <c r="BO537" i="4"/>
  <c r="BO541" i="4"/>
  <c r="BI543" i="4"/>
  <c r="BO557" i="4"/>
  <c r="BO559" i="4"/>
  <c r="BI563" i="4"/>
  <c r="BI570" i="4"/>
  <c r="BQ570" i="4" s="1"/>
  <c r="BK584" i="4"/>
  <c r="BL591" i="4"/>
  <c r="BG592" i="4"/>
  <c r="BA592" i="4"/>
  <c r="BK592" i="4"/>
  <c r="BK596" i="4"/>
  <c r="BI598" i="4"/>
  <c r="BQ598" i="4" s="1"/>
  <c r="BP598" i="4"/>
  <c r="BP599" i="4"/>
  <c r="BO600" i="4"/>
  <c r="BI603" i="4"/>
  <c r="BQ603" i="4" s="1"/>
  <c r="BO603" i="4"/>
  <c r="BI607" i="4"/>
  <c r="BQ607" i="4" s="1"/>
  <c r="BO607" i="4"/>
  <c r="BI626" i="4"/>
  <c r="BQ626" i="4" s="1"/>
  <c r="BP626" i="4"/>
  <c r="BP627" i="4"/>
  <c r="BO628" i="4"/>
  <c r="BA631" i="4"/>
  <c r="BI631" i="4"/>
  <c r="BQ631" i="4" s="1"/>
  <c r="BO631" i="4"/>
  <c r="BQ633" i="4"/>
  <c r="BI635" i="4"/>
  <c r="BQ635" i="4" s="1"/>
  <c r="BO635" i="4"/>
  <c r="BA647" i="4"/>
  <c r="BP649" i="4"/>
  <c r="BO650" i="4"/>
  <c r="BA652" i="4"/>
  <c r="BG652" i="4"/>
  <c r="BG658" i="4"/>
  <c r="BA658" i="4"/>
  <c r="BA660" i="4"/>
  <c r="BO664" i="4"/>
  <c r="BA667" i="4"/>
  <c r="BI667" i="4"/>
  <c r="BQ667" i="4" s="1"/>
  <c r="BO667" i="4"/>
  <c r="BQ668" i="4"/>
  <c r="BG672" i="4"/>
  <c r="BA672" i="4"/>
  <c r="BA675" i="4"/>
  <c r="BG675" i="4"/>
  <c r="BA679" i="4"/>
  <c r="BA680" i="4"/>
  <c r="BI684" i="4"/>
  <c r="BQ684" i="4" s="1"/>
  <c r="BP684" i="4"/>
  <c r="BI685" i="4"/>
  <c r="BQ685" i="4" s="1"/>
  <c r="BO685" i="4"/>
  <c r="BL693" i="4"/>
  <c r="BG694" i="4"/>
  <c r="BA694" i="4"/>
  <c r="BK694" i="4"/>
  <c r="BA696" i="4"/>
  <c r="BA697" i="4"/>
  <c r="BI697" i="4"/>
  <c r="BQ697" i="4" s="1"/>
  <c r="BO697" i="4"/>
  <c r="BA700" i="4"/>
  <c r="BG700" i="4"/>
  <c r="BL705" i="4"/>
  <c r="BG706" i="4"/>
  <c r="BA706" i="4"/>
  <c r="BK706" i="4"/>
  <c r="BA708" i="4"/>
  <c r="BA731" i="4"/>
  <c r="BO733" i="4"/>
  <c r="BK744" i="4"/>
  <c r="BO744" i="4"/>
  <c r="BA760" i="4"/>
  <c r="BK763" i="4"/>
  <c r="BO764" i="4"/>
  <c r="BI764" i="4"/>
  <c r="BQ764" i="4" s="1"/>
  <c r="BP766" i="4"/>
  <c r="BO766" i="4"/>
  <c r="BI766" i="4"/>
  <c r="BQ766" i="4" s="1"/>
  <c r="BA768" i="4"/>
  <c r="BF768" i="4"/>
  <c r="BK772" i="4"/>
  <c r="BO773" i="4"/>
  <c r="BA778" i="4"/>
  <c r="BP784" i="4"/>
  <c r="BI784" i="4"/>
  <c r="BQ784" i="4" s="1"/>
  <c r="BQ785" i="4"/>
  <c r="BP789" i="4"/>
  <c r="BC800" i="4"/>
  <c r="BI804" i="4"/>
  <c r="BQ804" i="4" s="1"/>
  <c r="BO804" i="4"/>
  <c r="BK805" i="4"/>
  <c r="BN873" i="4"/>
  <c r="BO913" i="4"/>
  <c r="BO952" i="4"/>
  <c r="BF953" i="4"/>
  <c r="BN953" i="4" s="1"/>
  <c r="BA678" i="4"/>
  <c r="BC684" i="4"/>
  <c r="BK684" i="4" s="1"/>
  <c r="BM720" i="4"/>
  <c r="BI735" i="4"/>
  <c r="BQ735" i="4" s="1"/>
  <c r="BA741" i="4"/>
  <c r="BI754" i="4"/>
  <c r="BQ754" i="4" s="1"/>
  <c r="BI759" i="4"/>
  <c r="BQ759" i="4" s="1"/>
  <c r="BI765" i="4"/>
  <c r="BQ765" i="4" s="1"/>
  <c r="BO768" i="4"/>
  <c r="BI789" i="4"/>
  <c r="BQ789" i="4" s="1"/>
  <c r="BI792" i="4"/>
  <c r="BQ792" i="4" s="1"/>
  <c r="BO792" i="4"/>
  <c r="BC796" i="4"/>
  <c r="BK796" i="4" s="1"/>
  <c r="BO797" i="4"/>
  <c r="BI799" i="4"/>
  <c r="BQ799" i="4" s="1"/>
  <c r="BP799" i="4"/>
  <c r="BI800" i="4"/>
  <c r="BQ800" i="4" s="1"/>
  <c r="BO800" i="4"/>
  <c r="BA803" i="4"/>
  <c r="BC803" i="4"/>
  <c r="BC812" i="4"/>
  <c r="BK819" i="4"/>
  <c r="BO820" i="4"/>
  <c r="BA822" i="4"/>
  <c r="BG822" i="4"/>
  <c r="BG824" i="4"/>
  <c r="BG845" i="4"/>
  <c r="BN847" i="4"/>
  <c r="BG869" i="4"/>
  <c r="BK871" i="4"/>
  <c r="BN879" i="4"/>
  <c r="BK883" i="4"/>
  <c r="BP892" i="4"/>
  <c r="BO901" i="4"/>
  <c r="BK901" i="4"/>
  <c r="BO956" i="4"/>
  <c r="BK1009" i="4"/>
  <c r="BI1016" i="4"/>
  <c r="BQ1016" i="4" s="1"/>
  <c r="BO1016" i="4"/>
  <c r="BH1031" i="4"/>
  <c r="BH1117" i="4"/>
  <c r="BP1117" i="4" s="1"/>
  <c r="BH1142" i="4"/>
  <c r="BP1142" i="4" s="1"/>
  <c r="BH1151" i="4"/>
  <c r="BP1151" i="4" s="1"/>
  <c r="BH1158" i="4"/>
  <c r="BI1158" i="4" s="1"/>
  <c r="BF1167" i="4"/>
  <c r="BN1167" i="4" s="1"/>
  <c r="BH1168" i="4"/>
  <c r="BP1168" i="4" s="1"/>
  <c r="BG723" i="4"/>
  <c r="BG755" i="4"/>
  <c r="BI760" i="4"/>
  <c r="BI762" i="4"/>
  <c r="BQ762" i="4" s="1"/>
  <c r="BI767" i="4"/>
  <c r="BQ767" i="4" s="1"/>
  <c r="BK769" i="4"/>
  <c r="BK775" i="4"/>
  <c r="BA793" i="4"/>
  <c r="BA795" i="4"/>
  <c r="BC795" i="4"/>
  <c r="BC804" i="4"/>
  <c r="BK804" i="4" s="1"/>
  <c r="BO805" i="4"/>
  <c r="BI807" i="4"/>
  <c r="BQ807" i="4" s="1"/>
  <c r="BP807" i="4"/>
  <c r="BI808" i="4"/>
  <c r="BQ808" i="4" s="1"/>
  <c r="BO808" i="4"/>
  <c r="BA811" i="4"/>
  <c r="BC811" i="4"/>
  <c r="BA813" i="4"/>
  <c r="BF813" i="4"/>
  <c r="BO817" i="4"/>
  <c r="BI817" i="4"/>
  <c r="BQ817" i="4" s="1"/>
  <c r="BA824" i="4"/>
  <c r="BN855" i="4"/>
  <c r="BA858" i="4"/>
  <c r="BF858" i="4"/>
  <c r="BI902" i="4"/>
  <c r="BO902" i="4"/>
  <c r="BC921" i="4"/>
  <c r="AU1397" i="4"/>
  <c r="BP930" i="4"/>
  <c r="BI930" i="4"/>
  <c r="BQ930" i="4" s="1"/>
  <c r="BP934" i="4"/>
  <c r="BI934" i="4"/>
  <c r="BQ934" i="4" s="1"/>
  <c r="BP938" i="4"/>
  <c r="BI938" i="4"/>
  <c r="BQ938" i="4" s="1"/>
  <c r="BP971" i="4"/>
  <c r="BI971" i="4"/>
  <c r="BQ971" i="4" s="1"/>
  <c r="BF979" i="4"/>
  <c r="BP980" i="4"/>
  <c r="BI980" i="4"/>
  <c r="BQ980" i="4" s="1"/>
  <c r="BD1013" i="4"/>
  <c r="BI1029" i="4"/>
  <c r="BQ1029" i="4" s="1"/>
  <c r="BH1056" i="4"/>
  <c r="BI1056" i="4" s="1"/>
  <c r="BO1057" i="4"/>
  <c r="BH1080" i="4"/>
  <c r="BI1080" i="4" s="1"/>
  <c r="BO1081" i="4"/>
  <c r="BI727" i="4"/>
  <c r="BQ727" i="4" s="1"/>
  <c r="BO739" i="4"/>
  <c r="BI771" i="4"/>
  <c r="BQ771" i="4" s="1"/>
  <c r="BI791" i="4"/>
  <c r="BQ791" i="4" s="1"/>
  <c r="BO793" i="4"/>
  <c r="BI795" i="4"/>
  <c r="BQ795" i="4" s="1"/>
  <c r="BP795" i="4"/>
  <c r="BI796" i="4"/>
  <c r="BQ796" i="4" s="1"/>
  <c r="BO796" i="4"/>
  <c r="BA799" i="4"/>
  <c r="BC799" i="4"/>
  <c r="BP800" i="4"/>
  <c r="BA805" i="4"/>
  <c r="BC808" i="4"/>
  <c r="BO809" i="4"/>
  <c r="BI811" i="4"/>
  <c r="BQ811" i="4" s="1"/>
  <c r="BP811" i="4"/>
  <c r="BI812" i="4"/>
  <c r="BQ812" i="4" s="1"/>
  <c r="BO812" i="4"/>
  <c r="BO815" i="4"/>
  <c r="BI815" i="4"/>
  <c r="BQ815" i="4" s="1"/>
  <c r="BP817" i="4"/>
  <c r="BO819" i="4"/>
  <c r="BP820" i="4"/>
  <c r="BI820" i="4"/>
  <c r="BK824" i="4"/>
  <c r="BO825" i="4"/>
  <c r="BI825" i="4"/>
  <c r="BQ825" i="4" s="1"/>
  <c r="BN826" i="4"/>
  <c r="BL829" i="4"/>
  <c r="BG849" i="4"/>
  <c r="BO881" i="4"/>
  <c r="BO892" i="4"/>
  <c r="BI892" i="4"/>
  <c r="BO907" i="4"/>
  <c r="BK907" i="4"/>
  <c r="BO911" i="4"/>
  <c r="BK911" i="4"/>
  <c r="BP965" i="4"/>
  <c r="BI965" i="4"/>
  <c r="BQ965" i="4" s="1"/>
  <c r="BF983" i="4"/>
  <c r="BD1004" i="4"/>
  <c r="BL1004" i="4" s="1"/>
  <c r="BI1012" i="4"/>
  <c r="BQ1012" i="4" s="1"/>
  <c r="BO1012" i="4"/>
  <c r="BD1017" i="4"/>
  <c r="BO1049" i="4"/>
  <c r="BH1064" i="4"/>
  <c r="BI1064" i="4" s="1"/>
  <c r="BO1065" i="4"/>
  <c r="BH1088" i="4"/>
  <c r="BI1088" i="4" s="1"/>
  <c r="BN814" i="4"/>
  <c r="BI816" i="4"/>
  <c r="BQ816" i="4" s="1"/>
  <c r="BO818" i="4"/>
  <c r="BI826" i="4"/>
  <c r="BQ826" i="4" s="1"/>
  <c r="BL832" i="4"/>
  <c r="BL833" i="4"/>
  <c r="BA835" i="4"/>
  <c r="BI837" i="4"/>
  <c r="BQ837" i="4" s="1"/>
  <c r="BO837" i="4"/>
  <c r="BI841" i="4"/>
  <c r="BQ841" i="4" s="1"/>
  <c r="BO841" i="4"/>
  <c r="BA843" i="4"/>
  <c r="BF843" i="4"/>
  <c r="BN843" i="4" s="1"/>
  <c r="BG851" i="4"/>
  <c r="BD863" i="4"/>
  <c r="BA863" i="4"/>
  <c r="BF866" i="4"/>
  <c r="BN866" i="4" s="1"/>
  <c r="BG870" i="4"/>
  <c r="BO871" i="4"/>
  <c r="BA873" i="4"/>
  <c r="BN877" i="4"/>
  <c r="BA878" i="4"/>
  <c r="BK882" i="4"/>
  <c r="BF889" i="4"/>
  <c r="BM891" i="4"/>
  <c r="BO893" i="4"/>
  <c r="BL900" i="4"/>
  <c r="BL906" i="4"/>
  <c r="BL910" i="4"/>
  <c r="BO915" i="4"/>
  <c r="BO919" i="4"/>
  <c r="BF922" i="4"/>
  <c r="BI922" i="4"/>
  <c r="BQ922" i="4" s="1"/>
  <c r="BO922" i="4"/>
  <c r="BF924" i="4"/>
  <c r="BN924" i="4" s="1"/>
  <c r="BK941" i="4"/>
  <c r="BK943" i="4"/>
  <c r="BK945" i="4"/>
  <c r="BK947" i="4"/>
  <c r="BK949" i="4"/>
  <c r="BO950" i="4"/>
  <c r="BL951" i="4"/>
  <c r="BO957" i="4"/>
  <c r="BP957" i="4"/>
  <c r="BI957" i="4"/>
  <c r="BP958" i="4"/>
  <c r="BI958" i="4"/>
  <c r="BQ958" i="4" s="1"/>
  <c r="BP970" i="4"/>
  <c r="BI970" i="4"/>
  <c r="BQ970" i="4" s="1"/>
  <c r="BH977" i="4"/>
  <c r="BF981" i="4"/>
  <c r="BM985" i="4"/>
  <c r="BM989" i="4"/>
  <c r="BM993" i="4"/>
  <c r="BM995" i="4"/>
  <c r="BM997" i="4"/>
  <c r="BP1000" i="4"/>
  <c r="BI1000" i="4"/>
  <c r="BH1002" i="4"/>
  <c r="BP1004" i="4"/>
  <c r="BI1004" i="4"/>
  <c r="BQ1004" i="4" s="1"/>
  <c r="BE1009" i="4"/>
  <c r="BO1020" i="4"/>
  <c r="BK1025" i="4"/>
  <c r="BK1026" i="4"/>
  <c r="BN1044" i="4"/>
  <c r="BH1047" i="4"/>
  <c r="BP1047" i="4" s="1"/>
  <c r="BF1050" i="4"/>
  <c r="BN1050" i="4" s="1"/>
  <c r="BH1051" i="4"/>
  <c r="BI1051" i="4" s="1"/>
  <c r="BK1053" i="4"/>
  <c r="BO1053" i="4"/>
  <c r="BH1058" i="4"/>
  <c r="BI1058" i="4" s="1"/>
  <c r="BQ1058" i="4" s="1"/>
  <c r="BO1059" i="4"/>
  <c r="BF1066" i="4"/>
  <c r="BO1067" i="4"/>
  <c r="BH1074" i="4"/>
  <c r="BP1074" i="4" s="1"/>
  <c r="BO1075" i="4"/>
  <c r="BH1082" i="4"/>
  <c r="BP1082" i="4" s="1"/>
  <c r="BO1083" i="4"/>
  <c r="BA818" i="4"/>
  <c r="BQ829" i="4"/>
  <c r="BI840" i="4"/>
  <c r="BQ840" i="4" s="1"/>
  <c r="BP840" i="4"/>
  <c r="BP850" i="4"/>
  <c r="BQ850" i="4"/>
  <c r="BE850" i="4"/>
  <c r="BM850" i="4" s="1"/>
  <c r="BA851" i="4"/>
  <c r="BI854" i="4"/>
  <c r="BQ854" i="4" s="1"/>
  <c r="BO854" i="4"/>
  <c r="BQ856" i="4"/>
  <c r="BN859" i="4"/>
  <c r="BO859" i="4"/>
  <c r="BA861" i="4"/>
  <c r="BG861" i="4"/>
  <c r="BA874" i="4"/>
  <c r="BF874" i="4"/>
  <c r="BN875" i="4"/>
  <c r="BI878" i="4"/>
  <c r="BO878" i="4"/>
  <c r="BO879" i="4"/>
  <c r="BK881" i="4"/>
  <c r="BP882" i="4"/>
  <c r="BI882" i="4"/>
  <c r="BQ882" i="4" s="1"/>
  <c r="BG883" i="4"/>
  <c r="BA883" i="4"/>
  <c r="BO886" i="4"/>
  <c r="BI886" i="4"/>
  <c r="BK889" i="4"/>
  <c r="BO890" i="4"/>
  <c r="BI890" i="4"/>
  <c r="BL892" i="4"/>
  <c r="BF904" i="4"/>
  <c r="BI904" i="4"/>
  <c r="BQ904" i="4" s="1"/>
  <c r="BO904" i="4"/>
  <c r="BF912" i="4"/>
  <c r="BN912" i="4" s="1"/>
  <c r="BK913" i="4"/>
  <c r="BK942" i="4"/>
  <c r="BK944" i="4"/>
  <c r="BK946" i="4"/>
  <c r="BK948" i="4"/>
  <c r="BF957" i="4"/>
  <c r="BP966" i="4"/>
  <c r="BI966" i="4"/>
  <c r="BQ966" i="4" s="1"/>
  <c r="BP972" i="4"/>
  <c r="BI972" i="4"/>
  <c r="BQ972" i="4" s="1"/>
  <c r="BP974" i="4"/>
  <c r="BI974" i="4"/>
  <c r="BQ974" i="4" s="1"/>
  <c r="BF976" i="4"/>
  <c r="BF980" i="4"/>
  <c r="BF987" i="4"/>
  <c r="BF991" i="4"/>
  <c r="BF999" i="4"/>
  <c r="BD1007" i="4"/>
  <c r="BL1007" i="4" s="1"/>
  <c r="BK1013" i="4"/>
  <c r="BK1017" i="4"/>
  <c r="BE1021" i="4"/>
  <c r="BM1021" i="4" s="1"/>
  <c r="BK1027" i="4"/>
  <c r="BP1035" i="4"/>
  <c r="BH1042" i="4"/>
  <c r="BP1042" i="4" s="1"/>
  <c r="BK1045" i="4"/>
  <c r="BO1045" i="4"/>
  <c r="BH1055" i="4"/>
  <c r="BP1055" i="4" s="1"/>
  <c r="BO1055" i="4"/>
  <c r="BH1062" i="4"/>
  <c r="BI1062" i="4" s="1"/>
  <c r="BO1063" i="4"/>
  <c r="BH1070" i="4"/>
  <c r="BI1070" i="4" s="1"/>
  <c r="BQ1070" i="4" s="1"/>
  <c r="BO1071" i="4"/>
  <c r="BH1078" i="4"/>
  <c r="BI1078" i="4" s="1"/>
  <c r="BQ1078" i="4" s="1"/>
  <c r="BO1079" i="4"/>
  <c r="BH1086" i="4"/>
  <c r="BI1086" i="4" s="1"/>
  <c r="BQ1086" i="4" s="1"/>
  <c r="BO1087" i="4"/>
  <c r="BF1191" i="4"/>
  <c r="BN1191" i="4" s="1"/>
  <c r="BA830" i="4"/>
  <c r="BK832" i="4"/>
  <c r="BA837" i="4"/>
  <c r="BF837" i="4"/>
  <c r="BG838" i="4"/>
  <c r="BA838" i="4"/>
  <c r="BK838" i="4"/>
  <c r="BD841" i="4"/>
  <c r="BA841" i="4"/>
  <c r="BP841" i="4"/>
  <c r="BA845" i="4"/>
  <c r="BA849" i="4"/>
  <c r="BG853" i="4"/>
  <c r="BA853" i="4"/>
  <c r="BI858" i="4"/>
  <c r="BQ858" i="4" s="1"/>
  <c r="BO858" i="4"/>
  <c r="BQ859" i="4"/>
  <c r="BA866" i="4"/>
  <c r="BG867" i="4"/>
  <c r="BA867" i="4"/>
  <c r="BA869" i="4"/>
  <c r="BI874" i="4"/>
  <c r="BQ874" i="4" s="1"/>
  <c r="BO874" i="4"/>
  <c r="BO875" i="4"/>
  <c r="BA877" i="4"/>
  <c r="BO882" i="4"/>
  <c r="BA889" i="4"/>
  <c r="BQ898" i="4"/>
  <c r="AB1397" i="4"/>
  <c r="BC903" i="4"/>
  <c r="BK903" i="4" s="1"/>
  <c r="BC905" i="4"/>
  <c r="BC909" i="4"/>
  <c r="BK909" i="4" s="1"/>
  <c r="BF913" i="4"/>
  <c r="BN913" i="4" s="1"/>
  <c r="BK915" i="4"/>
  <c r="BK916" i="4"/>
  <c r="BI916" i="4"/>
  <c r="BO916" i="4"/>
  <c r="BK919" i="4"/>
  <c r="BK920" i="4"/>
  <c r="BI920" i="4"/>
  <c r="BQ920" i="4" s="1"/>
  <c r="BO920" i="4"/>
  <c r="BP928" i="4"/>
  <c r="BI928" i="4"/>
  <c r="BQ928" i="4" s="1"/>
  <c r="BP932" i="4"/>
  <c r="BI932" i="4"/>
  <c r="BQ932" i="4" s="1"/>
  <c r="BP936" i="4"/>
  <c r="BI936" i="4"/>
  <c r="BQ936" i="4" s="1"/>
  <c r="BQ951" i="4"/>
  <c r="BP967" i="4"/>
  <c r="BI967" i="4"/>
  <c r="BQ967" i="4" s="1"/>
  <c r="BP969" i="4"/>
  <c r="BI969" i="4"/>
  <c r="BQ969" i="4" s="1"/>
  <c r="BL984" i="4"/>
  <c r="BH984" i="4"/>
  <c r="BP988" i="4"/>
  <c r="BI988" i="4"/>
  <c r="BQ988" i="4" s="1"/>
  <c r="BP992" i="4"/>
  <c r="BI992" i="4"/>
  <c r="BQ992" i="4" s="1"/>
  <c r="BL994" i="4"/>
  <c r="BP994" i="4"/>
  <c r="BI994" i="4"/>
  <c r="BQ994" i="4" s="1"/>
  <c r="BL996" i="4"/>
  <c r="BP996" i="4"/>
  <c r="BI996" i="4"/>
  <c r="BQ996" i="4" s="1"/>
  <c r="BD1011" i="4"/>
  <c r="BL1011" i="4" s="1"/>
  <c r="BD1015" i="4"/>
  <c r="BL1015" i="4" s="1"/>
  <c r="BE1019" i="4"/>
  <c r="BM1019" i="4" s="1"/>
  <c r="BK1021" i="4"/>
  <c r="BN1048" i="4"/>
  <c r="BH1060" i="4"/>
  <c r="BI1060" i="4" s="1"/>
  <c r="BO1061" i="4"/>
  <c r="BH1068" i="4"/>
  <c r="BI1068" i="4" s="1"/>
  <c r="BO1069" i="4"/>
  <c r="BH1076" i="4"/>
  <c r="BI1076" i="4" s="1"/>
  <c r="BO1077" i="4"/>
  <c r="BH1084" i="4"/>
  <c r="BI1084" i="4" s="1"/>
  <c r="BO1085" i="4"/>
  <c r="BE1092" i="4"/>
  <c r="BM1092" i="4" s="1"/>
  <c r="BC840" i="4"/>
  <c r="BK840" i="4" s="1"/>
  <c r="BA870" i="4"/>
  <c r="BK886" i="4"/>
  <c r="BO894" i="4"/>
  <c r="BO900" i="4"/>
  <c r="BI901" i="4"/>
  <c r="BN902" i="4"/>
  <c r="BO906" i="4"/>
  <c r="BI907" i="4"/>
  <c r="BQ907" i="4" s="1"/>
  <c r="BN908" i="4"/>
  <c r="BO910" i="4"/>
  <c r="BI911" i="4"/>
  <c r="BQ911" i="4" s="1"/>
  <c r="BO914" i="4"/>
  <c r="BI915" i="4"/>
  <c r="BQ915" i="4" s="1"/>
  <c r="BN916" i="4"/>
  <c r="BO918" i="4"/>
  <c r="BI919" i="4"/>
  <c r="BQ919" i="4" s="1"/>
  <c r="BN920" i="4"/>
  <c r="BI923" i="4"/>
  <c r="BQ923" i="4" s="1"/>
  <c r="BC929" i="4"/>
  <c r="BK929" i="4" s="1"/>
  <c r="BC931" i="4"/>
  <c r="BC933" i="4"/>
  <c r="BK933" i="4" s="1"/>
  <c r="BC935" i="4"/>
  <c r="BC937" i="4"/>
  <c r="BK937" i="4" s="1"/>
  <c r="BC939" i="4"/>
  <c r="BO951" i="4"/>
  <c r="BI952" i="4"/>
  <c r="BQ952" i="4" s="1"/>
  <c r="BL986" i="4"/>
  <c r="BP987" i="4"/>
  <c r="BL990" i="4"/>
  <c r="BP991" i="4"/>
  <c r="BL998" i="4"/>
  <c r="BP999" i="4"/>
  <c r="BP1005" i="4"/>
  <c r="BO1007" i="4"/>
  <c r="BO1011" i="4"/>
  <c r="BO1015" i="4"/>
  <c r="BO1019" i="4"/>
  <c r="BO1025" i="4"/>
  <c r="BI1025" i="4"/>
  <c r="BQ1025" i="4" s="1"/>
  <c r="BO1027" i="4"/>
  <c r="BI1027" i="4"/>
  <c r="BQ1027" i="4" s="1"/>
  <c r="BL1028" i="4"/>
  <c r="BP1028" i="4"/>
  <c r="BK1033" i="4"/>
  <c r="BO1033" i="4"/>
  <c r="BI1033" i="4"/>
  <c r="BK1035" i="4"/>
  <c r="BO1035" i="4"/>
  <c r="BI1035" i="4"/>
  <c r="BK1037" i="4"/>
  <c r="BO1037" i="4"/>
  <c r="BI1037" i="4"/>
  <c r="BK1039" i="4"/>
  <c r="BO1039" i="4"/>
  <c r="BI1039" i="4"/>
  <c r="BN1045" i="4"/>
  <c r="BN1049" i="4"/>
  <c r="BN1053" i="4"/>
  <c r="BN1096" i="4"/>
  <c r="BH1122" i="4"/>
  <c r="BM1122" i="4"/>
  <c r="BH1133" i="4"/>
  <c r="BH1140" i="4"/>
  <c r="BP1140" i="4" s="1"/>
  <c r="BH1161" i="4"/>
  <c r="BI1161" i="4" s="1"/>
  <c r="BF1183" i="4"/>
  <c r="BN1183" i="4" s="1"/>
  <c r="BI865" i="4"/>
  <c r="BQ865" i="4" s="1"/>
  <c r="BI873" i="4"/>
  <c r="BQ873" i="4" s="1"/>
  <c r="BI877" i="4"/>
  <c r="BQ877" i="4" s="1"/>
  <c r="BI888" i="4"/>
  <c r="BQ888" i="4" s="1"/>
  <c r="BI893" i="4"/>
  <c r="BQ893" i="4" s="1"/>
  <c r="BK895" i="4"/>
  <c r="BI899" i="4"/>
  <c r="BN900" i="4"/>
  <c r="BI903" i="4"/>
  <c r="BI905" i="4"/>
  <c r="BN906" i="4"/>
  <c r="BI909" i="4"/>
  <c r="BN910" i="4"/>
  <c r="BI913" i="4"/>
  <c r="BQ913" i="4" s="1"/>
  <c r="BN914" i="4"/>
  <c r="BI917" i="4"/>
  <c r="BN918" i="4"/>
  <c r="BI921" i="4"/>
  <c r="BC928" i="4"/>
  <c r="BK928" i="4" s="1"/>
  <c r="BC930" i="4"/>
  <c r="BC932" i="4"/>
  <c r="BK932" i="4" s="1"/>
  <c r="BC934" i="4"/>
  <c r="BC936" i="4"/>
  <c r="BK936" i="4" s="1"/>
  <c r="BC938" i="4"/>
  <c r="BN951" i="4"/>
  <c r="BH956" i="4"/>
  <c r="BP956" i="4" s="1"/>
  <c r="BL976" i="4"/>
  <c r="BL977" i="4"/>
  <c r="BL980" i="4"/>
  <c r="BP981" i="4"/>
  <c r="BL1001" i="4"/>
  <c r="BH1001" i="4"/>
  <c r="BD1003" i="4"/>
  <c r="BL1003" i="4" s="1"/>
  <c r="BP1003" i="4"/>
  <c r="BE1006" i="4"/>
  <c r="BM1006" i="4" s="1"/>
  <c r="BO1009" i="4"/>
  <c r="BE1010" i="4"/>
  <c r="BN1010" i="4"/>
  <c r="BO1013" i="4"/>
  <c r="BD1014" i="4"/>
  <c r="BL1014" i="4" s="1"/>
  <c r="BN1014" i="4"/>
  <c r="BO1017" i="4"/>
  <c r="BD1018" i="4"/>
  <c r="BN1018" i="4"/>
  <c r="BO1021" i="4"/>
  <c r="BK1023" i="4"/>
  <c r="BO1023" i="4"/>
  <c r="BI1023" i="4"/>
  <c r="BQ1023" i="4" s="1"/>
  <c r="BK1024" i="4"/>
  <c r="BO1024" i="4"/>
  <c r="BI1024" i="4"/>
  <c r="BQ1024" i="4" s="1"/>
  <c r="BO1026" i="4"/>
  <c r="BI1026" i="4"/>
  <c r="BQ1026" i="4" s="1"/>
  <c r="BL1030" i="4"/>
  <c r="BH1030" i="4"/>
  <c r="BO1032" i="4"/>
  <c r="BP1033" i="4"/>
  <c r="BO1034" i="4"/>
  <c r="BO1036" i="4"/>
  <c r="BP1037" i="4"/>
  <c r="BO1038" i="4"/>
  <c r="BO1040" i="4"/>
  <c r="BN1043" i="4"/>
  <c r="BI1044" i="4"/>
  <c r="BN1047" i="4"/>
  <c r="BI1048" i="4"/>
  <c r="BN1051" i="4"/>
  <c r="BI1052" i="4"/>
  <c r="BQ1052" i="4" s="1"/>
  <c r="BI1066" i="4"/>
  <c r="BQ1066" i="4" s="1"/>
  <c r="BO1066" i="4"/>
  <c r="BP1092" i="4"/>
  <c r="Q1397" i="4"/>
  <c r="BN1098" i="4"/>
  <c r="BN1102" i="4"/>
  <c r="BN1106" i="4"/>
  <c r="BN1110" i="4"/>
  <c r="BL1117" i="4"/>
  <c r="BH1120" i="4"/>
  <c r="BN1132" i="4"/>
  <c r="BH1136" i="4"/>
  <c r="BP1136" i="4" s="1"/>
  <c r="BH1144" i="4"/>
  <c r="BP1144" i="4" s="1"/>
  <c r="BH1157" i="4"/>
  <c r="BI1157" i="4" s="1"/>
  <c r="BH1172" i="4"/>
  <c r="BP1172" i="4" s="1"/>
  <c r="BI880" i="4"/>
  <c r="BQ880" i="4" s="1"/>
  <c r="BO885" i="4"/>
  <c r="BN894" i="4"/>
  <c r="BI897" i="4"/>
  <c r="BQ897" i="4" s="1"/>
  <c r="BO899" i="4"/>
  <c r="BI900" i="4"/>
  <c r="BQ900" i="4" s="1"/>
  <c r="BN901" i="4"/>
  <c r="BO903" i="4"/>
  <c r="BO905" i="4"/>
  <c r="BI906" i="4"/>
  <c r="BN907" i="4"/>
  <c r="BO909" i="4"/>
  <c r="BI910" i="4"/>
  <c r="BN911" i="4"/>
  <c r="BI912" i="4"/>
  <c r="BQ912" i="4" s="1"/>
  <c r="BI914" i="4"/>
  <c r="BQ914" i="4" s="1"/>
  <c r="BN915" i="4"/>
  <c r="BO917" i="4"/>
  <c r="BI918" i="4"/>
  <c r="BQ918" i="4" s="1"/>
  <c r="BN919" i="4"/>
  <c r="BO921" i="4"/>
  <c r="BL925" i="4"/>
  <c r="BP925" i="4"/>
  <c r="BL926" i="4"/>
  <c r="BP926" i="4"/>
  <c r="BL927" i="4"/>
  <c r="BP927" i="4"/>
  <c r="BN952" i="4"/>
  <c r="BL953" i="4"/>
  <c r="BP953" i="4"/>
  <c r="BL954" i="4"/>
  <c r="BP978" i="4"/>
  <c r="BL981" i="4"/>
  <c r="BI981" i="4"/>
  <c r="BQ981" i="4" s="1"/>
  <c r="BP982" i="4"/>
  <c r="BL985" i="4"/>
  <c r="BI985" i="4"/>
  <c r="BQ985" i="4" s="1"/>
  <c r="BP986" i="4"/>
  <c r="BL989" i="4"/>
  <c r="BI989" i="4"/>
  <c r="BQ989" i="4" s="1"/>
  <c r="BP990" i="4"/>
  <c r="BL993" i="4"/>
  <c r="BI993" i="4"/>
  <c r="BQ993" i="4" s="1"/>
  <c r="BL995" i="4"/>
  <c r="BI995" i="4"/>
  <c r="BQ995" i="4" s="1"/>
  <c r="BL997" i="4"/>
  <c r="BI997" i="4"/>
  <c r="BQ997" i="4" s="1"/>
  <c r="BP998" i="4"/>
  <c r="BL1002" i="4"/>
  <c r="BI1003" i="4"/>
  <c r="BQ1003" i="4" s="1"/>
  <c r="BO1006" i="4"/>
  <c r="BN1007" i="4"/>
  <c r="BO1010" i="4"/>
  <c r="BN1011" i="4"/>
  <c r="BO1014" i="4"/>
  <c r="BN1015" i="4"/>
  <c r="BO1018" i="4"/>
  <c r="BN1019" i="4"/>
  <c r="BD1023" i="4"/>
  <c r="BL1023" i="4" s="1"/>
  <c r="BD1024" i="4"/>
  <c r="BQ1028" i="4"/>
  <c r="BO1028" i="4"/>
  <c r="BL1031" i="4"/>
  <c r="BH1032" i="4"/>
  <c r="BP1032" i="4" s="1"/>
  <c r="BH1034" i="4"/>
  <c r="BP1034" i="4" s="1"/>
  <c r="BH1036" i="4"/>
  <c r="BP1036" i="4" s="1"/>
  <c r="BH1038" i="4"/>
  <c r="BP1038" i="4" s="1"/>
  <c r="BH1040" i="4"/>
  <c r="BP1040" i="4" s="1"/>
  <c r="BN1042" i="4"/>
  <c r="BO1042" i="4"/>
  <c r="BN1046" i="4"/>
  <c r="BO1046" i="4"/>
  <c r="BO1050" i="4"/>
  <c r="BN1054" i="4"/>
  <c r="BO1054" i="4"/>
  <c r="BK1056" i="4"/>
  <c r="BO1056" i="4"/>
  <c r="BH1057" i="4"/>
  <c r="BP1057" i="4" s="1"/>
  <c r="BK1058" i="4"/>
  <c r="BO1058" i="4"/>
  <c r="BH1059" i="4"/>
  <c r="BP1059" i="4" s="1"/>
  <c r="BK1060" i="4"/>
  <c r="BO1060" i="4"/>
  <c r="BH1061" i="4"/>
  <c r="BK1062" i="4"/>
  <c r="BO1062" i="4"/>
  <c r="BH1063" i="4"/>
  <c r="BP1063" i="4" s="1"/>
  <c r="BK1064" i="4"/>
  <c r="BO1064" i="4"/>
  <c r="BH1065" i="4"/>
  <c r="BP1065" i="4" s="1"/>
  <c r="BK1066" i="4"/>
  <c r="BH1067" i="4"/>
  <c r="BP1067" i="4" s="1"/>
  <c r="BK1068" i="4"/>
  <c r="BO1068" i="4"/>
  <c r="BH1069" i="4"/>
  <c r="BP1069" i="4" s="1"/>
  <c r="BK1070" i="4"/>
  <c r="BO1070" i="4"/>
  <c r="BH1071" i="4"/>
  <c r="BP1071" i="4" s="1"/>
  <c r="BK1072" i="4"/>
  <c r="BO1072" i="4"/>
  <c r="BH1073" i="4"/>
  <c r="BK1074" i="4"/>
  <c r="BO1074" i="4"/>
  <c r="BH1075" i="4"/>
  <c r="BP1075" i="4" s="1"/>
  <c r="BK1076" i="4"/>
  <c r="BO1076" i="4"/>
  <c r="BH1077" i="4"/>
  <c r="BP1077" i="4" s="1"/>
  <c r="BK1078" i="4"/>
  <c r="BO1078" i="4"/>
  <c r="BH1079" i="4"/>
  <c r="BP1079" i="4" s="1"/>
  <c r="BK1080" i="4"/>
  <c r="BO1080" i="4"/>
  <c r="BH1081" i="4"/>
  <c r="BP1081" i="4" s="1"/>
  <c r="BK1082" i="4"/>
  <c r="BO1082" i="4"/>
  <c r="BH1083" i="4"/>
  <c r="BP1083" i="4" s="1"/>
  <c r="BK1084" i="4"/>
  <c r="BO1084" i="4"/>
  <c r="BH1085" i="4"/>
  <c r="BP1085" i="4" s="1"/>
  <c r="BK1086" i="4"/>
  <c r="BO1086" i="4"/>
  <c r="BH1087" i="4"/>
  <c r="BP1087" i="4" s="1"/>
  <c r="BK1088" i="4"/>
  <c r="BO1088" i="4"/>
  <c r="BN1093" i="4"/>
  <c r="BN1095" i="4"/>
  <c r="BI1096" i="4"/>
  <c r="BN1097" i="4"/>
  <c r="BN1101" i="4"/>
  <c r="BN1105" i="4"/>
  <c r="BN1109" i="4"/>
  <c r="BN1113" i="4"/>
  <c r="BK1118" i="4"/>
  <c r="BO1118" i="4"/>
  <c r="BL1119" i="4"/>
  <c r="BH1119" i="4"/>
  <c r="BH1121" i="4"/>
  <c r="BI1121" i="4" s="1"/>
  <c r="BQ1121" i="4" s="1"/>
  <c r="BO1131" i="4"/>
  <c r="BH1138" i="4"/>
  <c r="BP1138" i="4" s="1"/>
  <c r="BH1162" i="4"/>
  <c r="BI1162" i="4" s="1"/>
  <c r="BO1121" i="4"/>
  <c r="BM1124" i="4"/>
  <c r="BM1126" i="4"/>
  <c r="BM1128" i="4"/>
  <c r="BM1130" i="4"/>
  <c r="BK1135" i="4"/>
  <c r="BO1135" i="4"/>
  <c r="BI1135" i="4"/>
  <c r="BQ1135" i="4" s="1"/>
  <c r="BH1146" i="4"/>
  <c r="BP1146" i="4" s="1"/>
  <c r="BH1159" i="4"/>
  <c r="BI1159" i="4" s="1"/>
  <c r="BH1163" i="4"/>
  <c r="BP1163" i="4" s="1"/>
  <c r="BH1170" i="4"/>
  <c r="BP1170" i="4" s="1"/>
  <c r="BH1174" i="4"/>
  <c r="BI1174" i="4" s="1"/>
  <c r="BO1178" i="4"/>
  <c r="BI1178" i="4"/>
  <c r="BQ1178" i="4" s="1"/>
  <c r="BO1186" i="4"/>
  <c r="BI1186" i="4"/>
  <c r="BQ1186" i="4" s="1"/>
  <c r="BO1194" i="4"/>
  <c r="BI1194" i="4"/>
  <c r="BQ1194" i="4" s="1"/>
  <c r="BP1201" i="4"/>
  <c r="BI1201" i="4"/>
  <c r="BQ1201" i="4" s="1"/>
  <c r="BF1217" i="4"/>
  <c r="BN1217" i="4" s="1"/>
  <c r="BK1218" i="4"/>
  <c r="BI1223" i="4"/>
  <c r="BO1223" i="4"/>
  <c r="BE1224" i="4"/>
  <c r="BM1224" i="4" s="1"/>
  <c r="BP1225" i="4"/>
  <c r="BH1230" i="4"/>
  <c r="BI1230" i="4" s="1"/>
  <c r="BQ1230" i="4" s="1"/>
  <c r="BH1233" i="4"/>
  <c r="BP1233" i="4" s="1"/>
  <c r="BF1242" i="4"/>
  <c r="BN1242" i="4" s="1"/>
  <c r="BI1245" i="4"/>
  <c r="BO1247" i="4"/>
  <c r="BO1117" i="4"/>
  <c r="BH1118" i="4"/>
  <c r="BK1120" i="4"/>
  <c r="BO1120" i="4"/>
  <c r="BM1123" i="4"/>
  <c r="BM1125" i="4"/>
  <c r="BM1127" i="4"/>
  <c r="BM1129" i="4"/>
  <c r="BK1133" i="4"/>
  <c r="BP1135" i="4"/>
  <c r="BO1136" i="4"/>
  <c r="BO1138" i="4"/>
  <c r="BO1140" i="4"/>
  <c r="BO1142" i="4"/>
  <c r="BO1144" i="4"/>
  <c r="BH1150" i="4"/>
  <c r="BI1150" i="4" s="1"/>
  <c r="BQ1150" i="4" s="1"/>
  <c r="BN1153" i="4"/>
  <c r="BF1155" i="4"/>
  <c r="BN1155" i="4" s="1"/>
  <c r="BH1156" i="4"/>
  <c r="BP1156" i="4" s="1"/>
  <c r="BH1160" i="4"/>
  <c r="BP1160" i="4" s="1"/>
  <c r="BH1164" i="4"/>
  <c r="BP1164" i="4" s="1"/>
  <c r="BO1168" i="4"/>
  <c r="BO1172" i="4"/>
  <c r="BF1175" i="4"/>
  <c r="BN1175" i="4" s="1"/>
  <c r="BO1182" i="4"/>
  <c r="BI1182" i="4"/>
  <c r="BQ1182" i="4" s="1"/>
  <c r="BO1190" i="4"/>
  <c r="BI1190" i="4"/>
  <c r="BQ1190" i="4" s="1"/>
  <c r="BP1205" i="4"/>
  <c r="BI1205" i="4"/>
  <c r="BQ1205" i="4" s="1"/>
  <c r="BL1231" i="4"/>
  <c r="BL1234" i="4"/>
  <c r="BL1113" i="4"/>
  <c r="BL1114" i="4"/>
  <c r="BL1115" i="4"/>
  <c r="BL1116" i="4"/>
  <c r="BK1122" i="4"/>
  <c r="BH1131" i="4"/>
  <c r="BI1131" i="4" s="1"/>
  <c r="BQ1131" i="4" s="1"/>
  <c r="BO1154" i="4"/>
  <c r="BI1154" i="4"/>
  <c r="BQ1154" i="4" s="1"/>
  <c r="BO1156" i="4"/>
  <c r="BO1160" i="4"/>
  <c r="BO1164" i="4"/>
  <c r="BH1166" i="4"/>
  <c r="BF1179" i="4"/>
  <c r="BN1179" i="4" s="1"/>
  <c r="BF1187" i="4"/>
  <c r="BN1187" i="4" s="1"/>
  <c r="BP1197" i="4"/>
  <c r="BI1197" i="4"/>
  <c r="BQ1197" i="4" s="1"/>
  <c r="BF1227" i="4"/>
  <c r="BN1227" i="4" s="1"/>
  <c r="BK1119" i="4"/>
  <c r="BO1119" i="4"/>
  <c r="BK1134" i="4"/>
  <c r="BO1139" i="4"/>
  <c r="BO1143" i="4"/>
  <c r="BO1147" i="4"/>
  <c r="BO1149" i="4"/>
  <c r="BI1149" i="4"/>
  <c r="BQ1149" i="4" s="1"/>
  <c r="BO1151" i="4"/>
  <c r="BO1159" i="4"/>
  <c r="BO1163" i="4"/>
  <c r="BO1165" i="4"/>
  <c r="BI1165" i="4"/>
  <c r="BQ1165" i="4" s="1"/>
  <c r="BO1171" i="4"/>
  <c r="BO1177" i="4"/>
  <c r="BI1177" i="4"/>
  <c r="BQ1177" i="4" s="1"/>
  <c r="BF1178" i="4"/>
  <c r="BN1178" i="4" s="1"/>
  <c r="BO1181" i="4"/>
  <c r="BI1181" i="4"/>
  <c r="BQ1181" i="4" s="1"/>
  <c r="BF1182" i="4"/>
  <c r="BN1182" i="4" s="1"/>
  <c r="BO1185" i="4"/>
  <c r="BI1185" i="4"/>
  <c r="BQ1185" i="4" s="1"/>
  <c r="BF1186" i="4"/>
  <c r="BN1186" i="4" s="1"/>
  <c r="BO1189" i="4"/>
  <c r="BI1189" i="4"/>
  <c r="BQ1189" i="4" s="1"/>
  <c r="BF1190" i="4"/>
  <c r="BN1190" i="4" s="1"/>
  <c r="BO1193" i="4"/>
  <c r="BI1193" i="4"/>
  <c r="BQ1193" i="4" s="1"/>
  <c r="BF1194" i="4"/>
  <c r="BN1194" i="4" s="1"/>
  <c r="BQ1199" i="4"/>
  <c r="BF1216" i="4"/>
  <c r="BN1216" i="4" s="1"/>
  <c r="BO1219" i="4"/>
  <c r="BH1221" i="4"/>
  <c r="BI1221" i="4" s="1"/>
  <c r="BI1225" i="4"/>
  <c r="BQ1225" i="4" s="1"/>
  <c r="BO1225" i="4"/>
  <c r="BK1228" i="4"/>
  <c r="BP1231" i="4"/>
  <c r="BI1231" i="4"/>
  <c r="BP1234" i="4"/>
  <c r="BI1234" i="4"/>
  <c r="BQ1234" i="4" s="1"/>
  <c r="BH1238" i="4"/>
  <c r="BI1238" i="4" s="1"/>
  <c r="BO1240" i="4"/>
  <c r="BD1254" i="4"/>
  <c r="BL1254" i="4" s="1"/>
  <c r="BO1137" i="4"/>
  <c r="BO1141" i="4"/>
  <c r="BO1145" i="4"/>
  <c r="BI1145" i="4"/>
  <c r="BF1152" i="4"/>
  <c r="BN1152" i="4" s="1"/>
  <c r="BO1153" i="4"/>
  <c r="BI1153" i="4"/>
  <c r="BO1155" i="4"/>
  <c r="BI1155" i="4"/>
  <c r="BQ1155" i="4" s="1"/>
  <c r="BO1157" i="4"/>
  <c r="BO1161" i="4"/>
  <c r="BO1167" i="4"/>
  <c r="BI1167" i="4"/>
  <c r="BQ1167" i="4" s="1"/>
  <c r="BO1169" i="4"/>
  <c r="BI1169" i="4"/>
  <c r="BO1173" i="4"/>
  <c r="BI1173" i="4"/>
  <c r="BO1175" i="4"/>
  <c r="BI1175" i="4"/>
  <c r="BQ1175" i="4" s="1"/>
  <c r="BO1179" i="4"/>
  <c r="BI1179" i="4"/>
  <c r="BQ1179" i="4" s="1"/>
  <c r="BO1183" i="4"/>
  <c r="BI1183" i="4"/>
  <c r="BQ1183" i="4" s="1"/>
  <c r="BO1187" i="4"/>
  <c r="BI1187" i="4"/>
  <c r="BQ1187" i="4" s="1"/>
  <c r="BO1191" i="4"/>
  <c r="BI1191" i="4"/>
  <c r="BQ1191" i="4" s="1"/>
  <c r="BF1214" i="4"/>
  <c r="BO1215" i="4"/>
  <c r="BP1223" i="4"/>
  <c r="BL1225" i="4"/>
  <c r="BI1232" i="4"/>
  <c r="BQ1232" i="4" s="1"/>
  <c r="BO1232" i="4"/>
  <c r="BO1146" i="4"/>
  <c r="BO1148" i="4"/>
  <c r="BI1148" i="4"/>
  <c r="BQ1148" i="4" s="1"/>
  <c r="BO1150" i="4"/>
  <c r="BO1152" i="4"/>
  <c r="BI1152" i="4"/>
  <c r="BQ1152" i="4" s="1"/>
  <c r="BO1158" i="4"/>
  <c r="BO1162" i="4"/>
  <c r="BO1166" i="4"/>
  <c r="BO1170" i="4"/>
  <c r="BO1174" i="4"/>
  <c r="BO1176" i="4"/>
  <c r="BI1176" i="4"/>
  <c r="BQ1176" i="4" s="1"/>
  <c r="BO1180" i="4"/>
  <c r="BI1180" i="4"/>
  <c r="BQ1180" i="4" s="1"/>
  <c r="BO1184" i="4"/>
  <c r="BI1184" i="4"/>
  <c r="BQ1184" i="4" s="1"/>
  <c r="BO1188" i="4"/>
  <c r="BI1188" i="4"/>
  <c r="BQ1188" i="4" s="1"/>
  <c r="BO1192" i="4"/>
  <c r="BI1192" i="4"/>
  <c r="BQ1192" i="4" s="1"/>
  <c r="BL1215" i="4"/>
  <c r="BF1222" i="4"/>
  <c r="BL1223" i="4"/>
  <c r="BO1229" i="4"/>
  <c r="BO1231" i="4"/>
  <c r="BO1234" i="4"/>
  <c r="BN1237" i="4"/>
  <c r="BO1297" i="4"/>
  <c r="BI1297" i="4"/>
  <c r="BQ1297" i="4" s="1"/>
  <c r="BL1209" i="4"/>
  <c r="BP1209" i="4"/>
  <c r="BL1210" i="4"/>
  <c r="BL1211" i="4"/>
  <c r="BH1213" i="4"/>
  <c r="BI1216" i="4"/>
  <c r="BQ1216" i="4" s="1"/>
  <c r="BO1217" i="4"/>
  <c r="BI1226" i="4"/>
  <c r="BO1227" i="4"/>
  <c r="BN1232" i="4"/>
  <c r="BI1235" i="4"/>
  <c r="BQ1235" i="4" s="1"/>
  <c r="BO1235" i="4"/>
  <c r="BE1236" i="4"/>
  <c r="BO1236" i="4"/>
  <c r="BI1236" i="4"/>
  <c r="BQ1236" i="4" s="1"/>
  <c r="BH1239" i="4"/>
  <c r="BO1241" i="4"/>
  <c r="BH1262" i="4"/>
  <c r="BP1262" i="4" s="1"/>
  <c r="BO1306" i="4"/>
  <c r="BI1306" i="4"/>
  <c r="BQ1306" i="4" s="1"/>
  <c r="BH1307" i="4"/>
  <c r="BI1307" i="4" s="1"/>
  <c r="BQ1307" i="4" s="1"/>
  <c r="BO1308" i="4"/>
  <c r="BM1148" i="4"/>
  <c r="BM1149" i="4"/>
  <c r="BM1152" i="4"/>
  <c r="BM1154" i="4"/>
  <c r="BM1155" i="4"/>
  <c r="BM1165" i="4"/>
  <c r="BM1167" i="4"/>
  <c r="BM1175" i="4"/>
  <c r="BM1176" i="4"/>
  <c r="BM1177" i="4"/>
  <c r="BM1178" i="4"/>
  <c r="BM1179" i="4"/>
  <c r="BM1180" i="4"/>
  <c r="BM1181" i="4"/>
  <c r="BM1182" i="4"/>
  <c r="BM1183" i="4"/>
  <c r="BM1184" i="4"/>
  <c r="BM1185" i="4"/>
  <c r="BM1186" i="4"/>
  <c r="BM1187" i="4"/>
  <c r="BM1188" i="4"/>
  <c r="BM1189" i="4"/>
  <c r="BM1190" i="4"/>
  <c r="BM1191" i="4"/>
  <c r="BM1192" i="4"/>
  <c r="BM1193" i="4"/>
  <c r="BM1194" i="4"/>
  <c r="BP1212" i="4"/>
  <c r="BI1218" i="4"/>
  <c r="BQ1218" i="4" s="1"/>
  <c r="BN1221" i="4"/>
  <c r="BI1228" i="4"/>
  <c r="BQ1228" i="4" s="1"/>
  <c r="BK1236" i="4"/>
  <c r="BO1237" i="4"/>
  <c r="BI1237" i="4"/>
  <c r="BO1239" i="4"/>
  <c r="BH1241" i="4"/>
  <c r="BP1241" i="4" s="1"/>
  <c r="BF1275" i="4"/>
  <c r="BN1275" i="4" s="1"/>
  <c r="BF1290" i="4"/>
  <c r="BN1290" i="4" s="1"/>
  <c r="BO1310" i="4"/>
  <c r="BI1310" i="4"/>
  <c r="BQ1310" i="4" s="1"/>
  <c r="BM1132" i="4"/>
  <c r="BM1133" i="4"/>
  <c r="BM1134" i="4"/>
  <c r="BM1135" i="4"/>
  <c r="BM1136" i="4"/>
  <c r="BM1137" i="4"/>
  <c r="BM1138" i="4"/>
  <c r="BM1139" i="4"/>
  <c r="BM1140" i="4"/>
  <c r="BM1141" i="4"/>
  <c r="BM1142" i="4"/>
  <c r="BM1143" i="4"/>
  <c r="BM1144" i="4"/>
  <c r="BM1145" i="4"/>
  <c r="BM1146" i="4"/>
  <c r="BM1147" i="4"/>
  <c r="BM1150" i="4"/>
  <c r="BM1151" i="4"/>
  <c r="BM1153" i="4"/>
  <c r="BM1156" i="4"/>
  <c r="BM1157" i="4"/>
  <c r="BM1158" i="4"/>
  <c r="BM1159" i="4"/>
  <c r="BM1160" i="4"/>
  <c r="BM1161" i="4"/>
  <c r="BM1162" i="4"/>
  <c r="BM1163" i="4"/>
  <c r="BM1164" i="4"/>
  <c r="BM1166" i="4"/>
  <c r="BM1168" i="4"/>
  <c r="BM1169" i="4"/>
  <c r="BM1170" i="4"/>
  <c r="BM1171" i="4"/>
  <c r="BM1172" i="4"/>
  <c r="BM1173" i="4"/>
  <c r="BM1174" i="4"/>
  <c r="BK1213" i="4"/>
  <c r="BO1213" i="4"/>
  <c r="BO1214" i="4"/>
  <c r="BI1217" i="4"/>
  <c r="BQ1217" i="4" s="1"/>
  <c r="BO1218" i="4"/>
  <c r="BN1220" i="4"/>
  <c r="BO1222" i="4"/>
  <c r="BO1224" i="4"/>
  <c r="BI1227" i="4"/>
  <c r="BQ1227" i="4" s="1"/>
  <c r="BO1228" i="4"/>
  <c r="BN1230" i="4"/>
  <c r="BN1233" i="4"/>
  <c r="BN1235" i="4"/>
  <c r="BO1238" i="4"/>
  <c r="BH1240" i="4"/>
  <c r="BH1246" i="4"/>
  <c r="BK1255" i="4"/>
  <c r="BH1260" i="4"/>
  <c r="BP1260" i="4" s="1"/>
  <c r="BO1265" i="4"/>
  <c r="BI1265" i="4"/>
  <c r="BQ1265" i="4" s="1"/>
  <c r="BD1280" i="4"/>
  <c r="BF1322" i="4"/>
  <c r="BN1322" i="4" s="1"/>
  <c r="BI1330" i="4"/>
  <c r="BQ1330" i="4" s="1"/>
  <c r="BO1330" i="4"/>
  <c r="BP1345" i="4"/>
  <c r="BI1345" i="4"/>
  <c r="BQ1345" i="4" s="1"/>
  <c r="BO1242" i="4"/>
  <c r="BL1246" i="4"/>
  <c r="BF1257" i="4"/>
  <c r="BN1257" i="4" s="1"/>
  <c r="BF1258" i="4"/>
  <c r="BN1258" i="4" s="1"/>
  <c r="BN1271" i="4"/>
  <c r="BK1279" i="4"/>
  <c r="BF1283" i="4"/>
  <c r="BF1285" i="4"/>
  <c r="BF1294" i="4"/>
  <c r="BN1294" i="4" s="1"/>
  <c r="BO1301" i="4"/>
  <c r="BI1301" i="4"/>
  <c r="BQ1301" i="4" s="1"/>
  <c r="BD1303" i="4"/>
  <c r="BI1321" i="4"/>
  <c r="BO1321" i="4"/>
  <c r="BI1325" i="4"/>
  <c r="BQ1325" i="4" s="1"/>
  <c r="BO1325" i="4"/>
  <c r="BO1336" i="4"/>
  <c r="BH1366" i="4"/>
  <c r="BP1366" i="4" s="1"/>
  <c r="BF1367" i="4"/>
  <c r="BN1367" i="4" s="1"/>
  <c r="BF1368" i="4"/>
  <c r="BF1392" i="4"/>
  <c r="BN1392" i="4" s="1"/>
  <c r="BO1394" i="4"/>
  <c r="BI1394" i="4"/>
  <c r="BQ1394" i="4" s="1"/>
  <c r="BM1237" i="4"/>
  <c r="BM1238" i="4"/>
  <c r="BM1239" i="4"/>
  <c r="BL1244" i="4"/>
  <c r="BH1277" i="4"/>
  <c r="BQ1284" i="4"/>
  <c r="BQ1287" i="4"/>
  <c r="BO1289" i="4"/>
  <c r="BI1289" i="4"/>
  <c r="BQ1289" i="4" s="1"/>
  <c r="BF1298" i="4"/>
  <c r="BN1298" i="4" s="1"/>
  <c r="BK1335" i="4"/>
  <c r="BF1358" i="4"/>
  <c r="BM1254" i="4"/>
  <c r="BK1256" i="4"/>
  <c r="BO1256" i="4"/>
  <c r="BO1264" i="4"/>
  <c r="BI1264" i="4"/>
  <c r="BQ1264" i="4" s="1"/>
  <c r="BO1279" i="4"/>
  <c r="BI1281" i="4"/>
  <c r="BQ1281" i="4" s="1"/>
  <c r="BO1281" i="4"/>
  <c r="BF1287" i="4"/>
  <c r="BF1289" i="4"/>
  <c r="BN1289" i="4" s="1"/>
  <c r="BO1293" i="4"/>
  <c r="BI1293" i="4"/>
  <c r="BQ1293" i="4" s="1"/>
  <c r="BF1302" i="4"/>
  <c r="BN1302" i="4" s="1"/>
  <c r="BH1308" i="4"/>
  <c r="BP1308" i="4" s="1"/>
  <c r="BF1311" i="4"/>
  <c r="BN1311" i="4" s="1"/>
  <c r="BI1257" i="4"/>
  <c r="BQ1257" i="4" s="1"/>
  <c r="BM1259" i="4"/>
  <c r="BO1260" i="4"/>
  <c r="BM1261" i="4"/>
  <c r="BO1262" i="4"/>
  <c r="BM1263" i="4"/>
  <c r="BM1265" i="4"/>
  <c r="BO1271" i="4"/>
  <c r="BI1271" i="4"/>
  <c r="BQ1271" i="4" s="1"/>
  <c r="BQ1274" i="4"/>
  <c r="BK1276" i="4"/>
  <c r="BQ1282" i="4"/>
  <c r="BO1292" i="4"/>
  <c r="BI1292" i="4"/>
  <c r="BQ1292" i="4" s="1"/>
  <c r="BF1293" i="4"/>
  <c r="BN1293" i="4" s="1"/>
  <c r="BO1296" i="4"/>
  <c r="BI1296" i="4"/>
  <c r="BQ1296" i="4" s="1"/>
  <c r="BF1297" i="4"/>
  <c r="BN1297" i="4" s="1"/>
  <c r="BO1300" i="4"/>
  <c r="BI1300" i="4"/>
  <c r="BQ1300" i="4" s="1"/>
  <c r="BF1301" i="4"/>
  <c r="BN1301" i="4" s="1"/>
  <c r="BO1305" i="4"/>
  <c r="BI1305" i="4"/>
  <c r="BQ1305" i="4" s="1"/>
  <c r="BF1306" i="4"/>
  <c r="BN1306" i="4" s="1"/>
  <c r="BO1307" i="4"/>
  <c r="BO1309" i="4"/>
  <c r="BI1309" i="4"/>
  <c r="BQ1309" i="4" s="1"/>
  <c r="BF1310" i="4"/>
  <c r="BN1310" i="4" s="1"/>
  <c r="BQ1316" i="4"/>
  <c r="BF1329" i="4"/>
  <c r="BN1329" i="4" s="1"/>
  <c r="BL1361" i="4"/>
  <c r="BI1255" i="4"/>
  <c r="BO1259" i="4"/>
  <c r="BO1261" i="4"/>
  <c r="BO1263" i="4"/>
  <c r="BP1266" i="4"/>
  <c r="BM1269" i="4"/>
  <c r="BO1272" i="4"/>
  <c r="BM1275" i="4"/>
  <c r="BK1278" i="4"/>
  <c r="BO1278" i="4"/>
  <c r="BN1280" i="4"/>
  <c r="BK1280" i="4"/>
  <c r="BM1283" i="4"/>
  <c r="BK1285" i="4"/>
  <c r="BM1287" i="4"/>
  <c r="BK1289" i="4"/>
  <c r="BO1290" i="4"/>
  <c r="BI1290" i="4"/>
  <c r="BQ1290" i="4" s="1"/>
  <c r="BO1294" i="4"/>
  <c r="BI1294" i="4"/>
  <c r="BQ1294" i="4" s="1"/>
  <c r="BO1298" i="4"/>
  <c r="BI1298" i="4"/>
  <c r="BQ1298" i="4" s="1"/>
  <c r="BO1302" i="4"/>
  <c r="BI1302" i="4"/>
  <c r="BQ1302" i="4" s="1"/>
  <c r="BO1311" i="4"/>
  <c r="BI1311" i="4"/>
  <c r="BQ1311" i="4" s="1"/>
  <c r="BP1321" i="4"/>
  <c r="BF1323" i="4"/>
  <c r="BN1323" i="4" s="1"/>
  <c r="BO1334" i="4"/>
  <c r="BO1337" i="4"/>
  <c r="BO1339" i="4"/>
  <c r="BO1341" i="4"/>
  <c r="BF1348" i="4"/>
  <c r="BO1348" i="4"/>
  <c r="BQ1354" i="4"/>
  <c r="BN1247" i="4"/>
  <c r="BI1248" i="4"/>
  <c r="BQ1248" i="4" s="1"/>
  <c r="BL1250" i="4"/>
  <c r="BP1250" i="4"/>
  <c r="BL1251" i="4"/>
  <c r="BP1251" i="4"/>
  <c r="BL1252" i="4"/>
  <c r="BP1252" i="4"/>
  <c r="BL1253" i="4"/>
  <c r="BP1253" i="4"/>
  <c r="BI1254" i="4"/>
  <c r="BQ1254" i="4" s="1"/>
  <c r="BO1255" i="4"/>
  <c r="BO1258" i="4"/>
  <c r="BI1258" i="4"/>
  <c r="BQ1258" i="4" s="1"/>
  <c r="BM1267" i="4"/>
  <c r="BK1267" i="4"/>
  <c r="BM1268" i="4"/>
  <c r="BK1268" i="4"/>
  <c r="BK1273" i="4"/>
  <c r="BK1274" i="4"/>
  <c r="BK1277" i="4"/>
  <c r="BM1281" i="4"/>
  <c r="BK1282" i="4"/>
  <c r="BN1284" i="4"/>
  <c r="BM1284" i="4"/>
  <c r="BK1286" i="4"/>
  <c r="BN1288" i="4"/>
  <c r="BM1288" i="4"/>
  <c r="BO1291" i="4"/>
  <c r="BI1291" i="4"/>
  <c r="BQ1291" i="4" s="1"/>
  <c r="BO1295" i="4"/>
  <c r="BI1295" i="4"/>
  <c r="BQ1295" i="4" s="1"/>
  <c r="BO1299" i="4"/>
  <c r="BI1299" i="4"/>
  <c r="BQ1299" i="4" s="1"/>
  <c r="BO1303" i="4"/>
  <c r="BO1304" i="4"/>
  <c r="BI1304" i="4"/>
  <c r="BQ1304" i="4" s="1"/>
  <c r="BO1312" i="4"/>
  <c r="BI1312" i="4"/>
  <c r="BQ1312" i="4" s="1"/>
  <c r="BO1313" i="4"/>
  <c r="BI1323" i="4"/>
  <c r="BQ1323" i="4" s="1"/>
  <c r="BO1323" i="4"/>
  <c r="BI1329" i="4"/>
  <c r="BQ1329" i="4" s="1"/>
  <c r="BO1329" i="4"/>
  <c r="BK1343" i="4"/>
  <c r="BE1344" i="4"/>
  <c r="BK1345" i="4"/>
  <c r="BF1349" i="4"/>
  <c r="BN1353" i="4"/>
  <c r="BM1289" i="4"/>
  <c r="BM1290" i="4"/>
  <c r="BM1291" i="4"/>
  <c r="BM1292" i="4"/>
  <c r="BM1293" i="4"/>
  <c r="BM1294" i="4"/>
  <c r="BM1295" i="4"/>
  <c r="BM1296" i="4"/>
  <c r="BM1297" i="4"/>
  <c r="BM1298" i="4"/>
  <c r="BM1299" i="4"/>
  <c r="BM1300" i="4"/>
  <c r="BM1301" i="4"/>
  <c r="BM1302" i="4"/>
  <c r="BM1304" i="4"/>
  <c r="BM1305" i="4"/>
  <c r="BM1306" i="4"/>
  <c r="BM1309" i="4"/>
  <c r="BM1310" i="4"/>
  <c r="BM1311" i="4"/>
  <c r="BM1312" i="4"/>
  <c r="BK1320" i="4"/>
  <c r="BI1320" i="4"/>
  <c r="BO1320" i="4"/>
  <c r="BL1321" i="4"/>
  <c r="BF1324" i="4"/>
  <c r="BN1324" i="4" s="1"/>
  <c r="BI1327" i="4"/>
  <c r="BQ1327" i="4" s="1"/>
  <c r="BO1327" i="4"/>
  <c r="BF1328" i="4"/>
  <c r="BN1328" i="4" s="1"/>
  <c r="BI1331" i="4"/>
  <c r="BQ1331" i="4" s="1"/>
  <c r="BO1331" i="4"/>
  <c r="BF1332" i="4"/>
  <c r="BN1332" i="4" s="1"/>
  <c r="BN1335" i="4"/>
  <c r="BC1336" i="4"/>
  <c r="BK1336" i="4" s="1"/>
  <c r="BN1337" i="4"/>
  <c r="BN1338" i="4"/>
  <c r="BN1339" i="4"/>
  <c r="BN1340" i="4"/>
  <c r="BN1341" i="4"/>
  <c r="BN1342" i="4"/>
  <c r="BO1344" i="4"/>
  <c r="BL1351" i="4"/>
  <c r="BP1351" i="4"/>
  <c r="BD1375" i="4"/>
  <c r="BM1258" i="4"/>
  <c r="BM1264" i="4"/>
  <c r="BM1276" i="4"/>
  <c r="BM1277" i="4"/>
  <c r="BM1278" i="4"/>
  <c r="BM1279" i="4"/>
  <c r="BM1307" i="4"/>
  <c r="BM1308" i="4"/>
  <c r="BP1320" i="4"/>
  <c r="BF1325" i="4"/>
  <c r="BI1328" i="4"/>
  <c r="BQ1328" i="4" s="1"/>
  <c r="BO1328" i="4"/>
  <c r="BI1332" i="4"/>
  <c r="BQ1332" i="4" s="1"/>
  <c r="BO1332" i="4"/>
  <c r="BK1337" i="4"/>
  <c r="BK1338" i="4"/>
  <c r="BK1339" i="4"/>
  <c r="BK1340" i="4"/>
  <c r="BK1341" i="4"/>
  <c r="BK1342" i="4"/>
  <c r="BN1343" i="4"/>
  <c r="BO1359" i="4"/>
  <c r="BI1359" i="4"/>
  <c r="BQ1359" i="4" s="1"/>
  <c r="BL1367" i="4"/>
  <c r="BL1368" i="4"/>
  <c r="BH1370" i="4"/>
  <c r="BF1373" i="4"/>
  <c r="BN1373" i="4" s="1"/>
  <c r="BO1374" i="4"/>
  <c r="BK1375" i="4"/>
  <c r="BK1323" i="4"/>
  <c r="BK1325" i="4"/>
  <c r="BQ1335" i="4"/>
  <c r="BO1345" i="4"/>
  <c r="BP1348" i="4"/>
  <c r="BO1350" i="4"/>
  <c r="BC1351" i="4"/>
  <c r="BH1360" i="4"/>
  <c r="BI1360" i="4" s="1"/>
  <c r="BH1361" i="4"/>
  <c r="BP1361" i="4" s="1"/>
  <c r="BN1364" i="4"/>
  <c r="BF1382" i="4"/>
  <c r="BN1382" i="4" s="1"/>
  <c r="BH1388" i="4"/>
  <c r="BF1390" i="4"/>
  <c r="BN1390" i="4" s="1"/>
  <c r="BL1313" i="4"/>
  <c r="BP1313" i="4"/>
  <c r="BL1314" i="4"/>
  <c r="BP1314" i="4"/>
  <c r="BL1315" i="4"/>
  <c r="BP1315" i="4"/>
  <c r="BL1316" i="4"/>
  <c r="BP1316" i="4"/>
  <c r="BL1317" i="4"/>
  <c r="BP1317" i="4"/>
  <c r="BL1318" i="4"/>
  <c r="BP1318" i="4"/>
  <c r="BI1322" i="4"/>
  <c r="BQ1322" i="4" s="1"/>
  <c r="BI1324" i="4"/>
  <c r="BQ1324" i="4" s="1"/>
  <c r="BO1324" i="4"/>
  <c r="BF1334" i="4"/>
  <c r="BN1334" i="4" s="1"/>
  <c r="BO1335" i="4"/>
  <c r="BN1336" i="4"/>
  <c r="BO1343" i="4"/>
  <c r="BN1344" i="4"/>
  <c r="BL1348" i="4"/>
  <c r="BI1350" i="4"/>
  <c r="BQ1350" i="4" s="1"/>
  <c r="BK1360" i="4"/>
  <c r="BO1360" i="4"/>
  <c r="BD1377" i="4"/>
  <c r="BK1346" i="4"/>
  <c r="BO1346" i="4"/>
  <c r="BI1349" i="4"/>
  <c r="BI1351" i="4"/>
  <c r="BQ1351" i="4" s="1"/>
  <c r="BP1352" i="4"/>
  <c r="BN1354" i="4"/>
  <c r="BL1362" i="4"/>
  <c r="BH1364" i="4"/>
  <c r="BH1365" i="4"/>
  <c r="BI1365" i="4" s="1"/>
  <c r="BL1366" i="4"/>
  <c r="BP1367" i="4"/>
  <c r="BP1368" i="4"/>
  <c r="BD1380" i="4"/>
  <c r="BN1351" i="4"/>
  <c r="BI1352" i="4"/>
  <c r="BP1353" i="4"/>
  <c r="BO1358" i="4"/>
  <c r="BK1359" i="4"/>
  <c r="BL1363" i="4"/>
  <c r="BP1363" i="4"/>
  <c r="BC1372" i="4"/>
  <c r="BK1372" i="4" s="1"/>
  <c r="BI1381" i="4"/>
  <c r="BQ1381" i="4" s="1"/>
  <c r="BO1381" i="4"/>
  <c r="BM1371" i="4"/>
  <c r="BO1372" i="4"/>
  <c r="BI1378" i="4"/>
  <c r="BQ1378" i="4" s="1"/>
  <c r="BO1378" i="4"/>
  <c r="BD1381" i="4"/>
  <c r="BL1381" i="4" s="1"/>
  <c r="BH1393" i="4"/>
  <c r="BI1367" i="4"/>
  <c r="BI1368" i="4"/>
  <c r="BI1369" i="4"/>
  <c r="BQ1369" i="4" s="1"/>
  <c r="BK1370" i="4"/>
  <c r="BO1370" i="4"/>
  <c r="BH1374" i="4"/>
  <c r="BP1374" i="4" s="1"/>
  <c r="BO1375" i="4"/>
  <c r="BI1376" i="4"/>
  <c r="BQ1376" i="4" s="1"/>
  <c r="BI1377" i="4"/>
  <c r="BQ1377" i="4" s="1"/>
  <c r="BO1377" i="4"/>
  <c r="BD1379" i="4"/>
  <c r="BL1379" i="4" s="1"/>
  <c r="BI1380" i="4"/>
  <c r="BQ1380" i="4" s="1"/>
  <c r="BO1380" i="4"/>
  <c r="BK1381" i="4"/>
  <c r="BF1387" i="4"/>
  <c r="BN1387" i="4" s="1"/>
  <c r="BH1389" i="4"/>
  <c r="BO1391" i="4"/>
  <c r="BO1396" i="4"/>
  <c r="BN1372" i="4"/>
  <c r="BO1373" i="4"/>
  <c r="BK1377" i="4"/>
  <c r="BD1378" i="4"/>
  <c r="BL1378" i="4" s="1"/>
  <c r="BI1379" i="4"/>
  <c r="BQ1379" i="4" s="1"/>
  <c r="BO1379" i="4"/>
  <c r="BK1380" i="4"/>
  <c r="BI1382" i="4"/>
  <c r="BQ1382" i="4" s="1"/>
  <c r="BQ1384" i="4"/>
  <c r="BO1384" i="4"/>
  <c r="BQ1385" i="4"/>
  <c r="BO1385" i="4"/>
  <c r="BQ1386" i="4"/>
  <c r="BO1386" i="4"/>
  <c r="BQ1387" i="4"/>
  <c r="BO1387" i="4"/>
  <c r="BO1390" i="4"/>
  <c r="BH1391" i="4"/>
  <c r="BP1391" i="4" s="1"/>
  <c r="BO1382" i="4"/>
  <c r="BM1392" i="4"/>
  <c r="BK1394" i="4"/>
  <c r="BI1395" i="4"/>
  <c r="BQ1395" i="4" s="1"/>
  <c r="BM1395" i="4"/>
  <c r="BH1396" i="4"/>
  <c r="BI1117" i="4" l="1"/>
  <c r="BQ1117" i="4" s="1"/>
  <c r="BI1172" i="4"/>
  <c r="BQ1172" i="4" s="1"/>
  <c r="BI1138" i="4"/>
  <c r="BQ1138" i="4" s="1"/>
  <c r="N154" i="6"/>
  <c r="X154" i="6" s="1"/>
  <c r="N68" i="6"/>
  <c r="X68" i="6" s="1"/>
  <c r="N159" i="6"/>
  <c r="N59" i="6"/>
  <c r="X59" i="6" s="1"/>
  <c r="N139" i="6"/>
  <c r="X139" i="6" s="1"/>
  <c r="N63" i="6"/>
  <c r="X63" i="6" s="1"/>
  <c r="N124" i="6"/>
  <c r="X124" i="6" s="1"/>
  <c r="N106" i="6"/>
  <c r="X106" i="6" s="1"/>
  <c r="F12" i="2"/>
  <c r="F17" i="2" s="1"/>
  <c r="H17" i="2" s="1"/>
  <c r="H104" i="6"/>
  <c r="H158" i="6"/>
  <c r="H143" i="6"/>
  <c r="N128" i="6"/>
  <c r="X128" i="6" s="1"/>
  <c r="H125" i="6"/>
  <c r="H88" i="6"/>
  <c r="H83" i="6"/>
  <c r="H70" i="6"/>
  <c r="N33" i="6"/>
  <c r="H49" i="6"/>
  <c r="H64" i="6"/>
  <c r="N52" i="6"/>
  <c r="X52" i="6" s="1"/>
  <c r="H140" i="6"/>
  <c r="D164" i="6"/>
  <c r="H87" i="6"/>
  <c r="H93" i="6"/>
  <c r="H89" i="6"/>
  <c r="H90" i="6"/>
  <c r="D108" i="6"/>
  <c r="BI1168" i="4"/>
  <c r="BQ1168" i="4" s="1"/>
  <c r="BI1142" i="4"/>
  <c r="BQ1142" i="4" s="1"/>
  <c r="BI1140" i="4"/>
  <c r="BQ1140" i="4" s="1"/>
  <c r="BI1034" i="4"/>
  <c r="BQ1034" i="4" s="1"/>
  <c r="BI1160" i="4"/>
  <c r="BQ1160" i="4" s="1"/>
  <c r="BI1047" i="4"/>
  <c r="BQ1047" i="4" s="1"/>
  <c r="BI1075" i="4"/>
  <c r="BQ1075" i="4" s="1"/>
  <c r="BI1366" i="4"/>
  <c r="BQ1366" i="4" s="1"/>
  <c r="BI1156" i="4"/>
  <c r="BQ1156" i="4" s="1"/>
  <c r="BI956" i="4"/>
  <c r="BQ956" i="4" s="1"/>
  <c r="F168" i="6"/>
  <c r="D170" i="6"/>
  <c r="F38" i="2"/>
  <c r="F43" i="2" s="1"/>
  <c r="F51" i="2" s="1"/>
  <c r="D141" i="6"/>
  <c r="F46" i="2"/>
  <c r="H46" i="2" s="1"/>
  <c r="E28" i="3"/>
  <c r="F86" i="6"/>
  <c r="D96" i="6"/>
  <c r="D50" i="6"/>
  <c r="F72" i="6"/>
  <c r="D28" i="3"/>
  <c r="F21" i="2"/>
  <c r="D72" i="6"/>
  <c r="D78" i="6" s="1"/>
  <c r="BI1038" i="4"/>
  <c r="BQ1038" i="4" s="1"/>
  <c r="BI1170" i="4"/>
  <c r="BQ1170" i="4" s="1"/>
  <c r="BI1164" i="4"/>
  <c r="BQ1164" i="4" s="1"/>
  <c r="BI1083" i="4"/>
  <c r="BQ1083" i="4" s="1"/>
  <c r="BI1144" i="4"/>
  <c r="BQ1144" i="4" s="1"/>
  <c r="BI1136" i="4"/>
  <c r="BQ1136" i="4" s="1"/>
  <c r="BI1067" i="4"/>
  <c r="BQ1067" i="4" s="1"/>
  <c r="F107" i="6"/>
  <c r="F155" i="6"/>
  <c r="G33" i="6"/>
  <c r="AS1397" i="4"/>
  <c r="BL1380" i="4"/>
  <c r="BH1339" i="4"/>
  <c r="BF1252" i="4"/>
  <c r="BN1252" i="4" s="1"/>
  <c r="BF1250" i="4"/>
  <c r="BH1268" i="4"/>
  <c r="BF1292" i="4"/>
  <c r="BQ1238" i="4"/>
  <c r="BH1211" i="4"/>
  <c r="BE1235" i="4"/>
  <c r="BF1188" i="4"/>
  <c r="BN1188" i="4" s="1"/>
  <c r="BE1203" i="4"/>
  <c r="BH1116" i="4"/>
  <c r="BH1113" i="4"/>
  <c r="BH1097" i="4"/>
  <c r="BQ1051" i="4"/>
  <c r="AN1397" i="4"/>
  <c r="BF927" i="4"/>
  <c r="BF926" i="4"/>
  <c r="BN926" i="4" s="1"/>
  <c r="BP1120" i="4"/>
  <c r="BI1120" i="4"/>
  <c r="BQ1120" i="4" s="1"/>
  <c r="BH1106" i="4"/>
  <c r="BH1112" i="4"/>
  <c r="AK1397" i="4"/>
  <c r="BF857" i="4"/>
  <c r="BN857" i="4" s="1"/>
  <c r="BA857" i="4"/>
  <c r="BD1092" i="4"/>
  <c r="BL1092" i="4" s="1"/>
  <c r="BF969" i="4"/>
  <c r="BF967" i="4"/>
  <c r="BA881" i="4"/>
  <c r="BF881" i="4"/>
  <c r="BN881" i="4" s="1"/>
  <c r="BF1189" i="4"/>
  <c r="BN981" i="4"/>
  <c r="BF959" i="4"/>
  <c r="BC790" i="4"/>
  <c r="BK790" i="4" s="1"/>
  <c r="BA790" i="4"/>
  <c r="BA747" i="4"/>
  <c r="BG747" i="4"/>
  <c r="BK950" i="4"/>
  <c r="BA663" i="4"/>
  <c r="BG663" i="4"/>
  <c r="BI592" i="4"/>
  <c r="BQ592" i="4" s="1"/>
  <c r="BO592" i="4"/>
  <c r="BI714" i="4"/>
  <c r="BQ714" i="4" s="1"/>
  <c r="BO714" i="4"/>
  <c r="BO688" i="4"/>
  <c r="BI688" i="4"/>
  <c r="BQ688" i="4" s="1"/>
  <c r="BF626" i="4"/>
  <c r="BA626" i="4"/>
  <c r="BQ908" i="4"/>
  <c r="BA890" i="4"/>
  <c r="BF890" i="4"/>
  <c r="BN890" i="4" s="1"/>
  <c r="BO741" i="4"/>
  <c r="BI741" i="4"/>
  <c r="BQ741" i="4" s="1"/>
  <c r="BF721" i="4"/>
  <c r="BA721" i="4"/>
  <c r="BF590" i="4"/>
  <c r="BN590" i="4" s="1"/>
  <c r="BA590" i="4"/>
  <c r="BF529" i="4"/>
  <c r="BN529" i="4" s="1"/>
  <c r="BA529" i="4"/>
  <c r="BA471" i="4"/>
  <c r="BD471" i="4"/>
  <c r="BL471" i="4" s="1"/>
  <c r="BA462" i="4"/>
  <c r="BG462" i="4"/>
  <c r="BC441" i="4"/>
  <c r="BK441" i="4" s="1"/>
  <c r="BA441" i="4"/>
  <c r="BA377" i="4"/>
  <c r="BG377" i="4"/>
  <c r="BA363" i="4"/>
  <c r="BG363" i="4"/>
  <c r="BI346" i="4"/>
  <c r="BQ346" i="4" s="1"/>
  <c r="BO346" i="4"/>
  <c r="BI324" i="4"/>
  <c r="BQ324" i="4" s="1"/>
  <c r="BO324" i="4"/>
  <c r="BG780" i="4"/>
  <c r="BA780" i="4"/>
  <c r="BA416" i="4"/>
  <c r="BG416" i="4"/>
  <c r="BG756" i="4"/>
  <c r="BA756" i="4"/>
  <c r="BA583" i="4"/>
  <c r="BF583" i="4"/>
  <c r="BF430" i="4"/>
  <c r="BA430" i="4"/>
  <c r="BI342" i="4"/>
  <c r="BQ342" i="4" s="1"/>
  <c r="BO342" i="4"/>
  <c r="BI278" i="4"/>
  <c r="BQ278" i="4" s="1"/>
  <c r="BO278" i="4"/>
  <c r="BI197" i="4"/>
  <c r="BQ197" i="4" s="1"/>
  <c r="BO197" i="4"/>
  <c r="BO271" i="4"/>
  <c r="BI271" i="4"/>
  <c r="BQ271" i="4" s="1"/>
  <c r="BO160" i="4"/>
  <c r="BI160" i="4"/>
  <c r="BQ160" i="4" s="1"/>
  <c r="BI112" i="4"/>
  <c r="BQ112" i="4" s="1"/>
  <c r="BI104" i="4"/>
  <c r="BQ104" i="4" s="1"/>
  <c r="BO104" i="4"/>
  <c r="BD26" i="4"/>
  <c r="BL26" i="4" s="1"/>
  <c r="BA26" i="4"/>
  <c r="BI106" i="4"/>
  <c r="BQ106" i="4" s="1"/>
  <c r="BO106" i="4"/>
  <c r="BC448" i="4"/>
  <c r="BK448" i="4" s="1"/>
  <c r="BA448" i="4"/>
  <c r="BN431" i="4"/>
  <c r="BA282" i="4"/>
  <c r="BG282" i="4"/>
  <c r="BG259" i="4"/>
  <c r="BA259" i="4"/>
  <c r="BO195" i="4"/>
  <c r="BI195" i="4"/>
  <c r="BQ195" i="4" s="1"/>
  <c r="BO179" i="4"/>
  <c r="BI179" i="4"/>
  <c r="BQ179" i="4" s="1"/>
  <c r="BA174" i="4"/>
  <c r="BG174" i="4"/>
  <c r="BA165" i="4"/>
  <c r="BG165" i="4"/>
  <c r="BF92" i="4"/>
  <c r="BN92" i="4" s="1"/>
  <c r="BA92" i="4"/>
  <c r="BN85" i="4"/>
  <c r="BF28" i="4"/>
  <c r="BA28" i="4"/>
  <c r="BA21" i="4"/>
  <c r="BD21" i="4"/>
  <c r="BI1391" i="4"/>
  <c r="BQ1391" i="4" s="1"/>
  <c r="BP1364" i="4"/>
  <c r="BH1362" i="4"/>
  <c r="BF1330" i="4"/>
  <c r="BF1309" i="4"/>
  <c r="BF1274" i="4"/>
  <c r="BF1272" i="4"/>
  <c r="BN1358" i="4"/>
  <c r="BQ1321" i="4"/>
  <c r="BN1283" i="4"/>
  <c r="BP1239" i="4"/>
  <c r="BI1233" i="4"/>
  <c r="BQ1233" i="4" s="1"/>
  <c r="BE1208" i="4"/>
  <c r="BF1197" i="4"/>
  <c r="BQ1174" i="4"/>
  <c r="BQ1158" i="4"/>
  <c r="BF1148" i="4"/>
  <c r="BN1148" i="4" s="1"/>
  <c r="BF1196" i="4"/>
  <c r="BQ1159" i="4"/>
  <c r="BF1154" i="4"/>
  <c r="BN1154" i="4" s="1"/>
  <c r="BP1396" i="4"/>
  <c r="BI1389" i="4"/>
  <c r="BQ1389" i="4" s="1"/>
  <c r="BP1389" i="4"/>
  <c r="BQ1368" i="4"/>
  <c r="BI1364" i="4"/>
  <c r="BQ1364" i="4" s="1"/>
  <c r="BD1354" i="4"/>
  <c r="BL1377" i="4"/>
  <c r="BF1317" i="4"/>
  <c r="BN1317" i="4" s="1"/>
  <c r="BF1316" i="4"/>
  <c r="BN1316" i="4" s="1"/>
  <c r="BF1315" i="4"/>
  <c r="BH1341" i="4"/>
  <c r="BH1337" i="4"/>
  <c r="BP1370" i="4"/>
  <c r="BI1370" i="4"/>
  <c r="BQ1370" i="4" s="1"/>
  <c r="BN1349" i="4"/>
  <c r="BN1348" i="4"/>
  <c r="BH1267" i="4"/>
  <c r="BH1256" i="4"/>
  <c r="BH1263" i="4"/>
  <c r="BH1259" i="4"/>
  <c r="BF1286" i="4"/>
  <c r="BP1277" i="4"/>
  <c r="BI1277" i="4"/>
  <c r="BQ1277" i="4" s="1"/>
  <c r="BH1247" i="4"/>
  <c r="BH1244" i="4"/>
  <c r="BF1313" i="4"/>
  <c r="BN1285" i="4"/>
  <c r="BD1281" i="4"/>
  <c r="BP1240" i="4"/>
  <c r="BQ1237" i="4"/>
  <c r="BI1308" i="4"/>
  <c r="BQ1308" i="4" s="1"/>
  <c r="BM1236" i="4"/>
  <c r="BQ1226" i="4"/>
  <c r="BF1201" i="4"/>
  <c r="BN1201" i="4" s="1"/>
  <c r="BF1180" i="4"/>
  <c r="BN1180" i="4" s="1"/>
  <c r="BI1240" i="4"/>
  <c r="BQ1240" i="4" s="1"/>
  <c r="BQ1231" i="4"/>
  <c r="BF1200" i="4"/>
  <c r="BP1166" i="4"/>
  <c r="BH1125" i="4"/>
  <c r="BH1114" i="4"/>
  <c r="BP1159" i="4"/>
  <c r="BP1162" i="4"/>
  <c r="BI1082" i="4"/>
  <c r="BQ1082" i="4" s="1"/>
  <c r="BI1074" i="4"/>
  <c r="BQ1074" i="4" s="1"/>
  <c r="BQ1062" i="4"/>
  <c r="BI1396" i="4"/>
  <c r="BQ1396" i="4" s="1"/>
  <c r="BQ1367" i="4"/>
  <c r="BP1393" i="4"/>
  <c r="BI1393" i="4"/>
  <c r="BQ1393" i="4" s="1"/>
  <c r="BI1361" i="4"/>
  <c r="BQ1361" i="4" s="1"/>
  <c r="BQ1352" i="4"/>
  <c r="BQ1360" i="4"/>
  <c r="BD1353" i="4"/>
  <c r="BL1353" i="4" s="1"/>
  <c r="BP1360" i="4"/>
  <c r="BH1340" i="4"/>
  <c r="BF1320" i="4"/>
  <c r="BN1320" i="4" s="1"/>
  <c r="BI1374" i="4"/>
  <c r="BQ1374" i="4" s="1"/>
  <c r="BN1325" i="4"/>
  <c r="BQ1320" i="4"/>
  <c r="BE1345" i="4"/>
  <c r="BM1345" i="4" s="1"/>
  <c r="BM1344" i="4"/>
  <c r="BF1321" i="4"/>
  <c r="BN1321" i="4" s="1"/>
  <c r="BF1264" i="4"/>
  <c r="BN1264" i="4" s="1"/>
  <c r="BF1312" i="4"/>
  <c r="BN1312" i="4" s="1"/>
  <c r="BF1291" i="4"/>
  <c r="BN1291" i="4" s="1"/>
  <c r="BQ1255" i="4"/>
  <c r="BI1262" i="4"/>
  <c r="BQ1262" i="4" s="1"/>
  <c r="BF1296" i="4"/>
  <c r="BN1296" i="4" s="1"/>
  <c r="BN1287" i="4"/>
  <c r="BH1276" i="4"/>
  <c r="BF1273" i="4"/>
  <c r="BN1273" i="4" s="1"/>
  <c r="BF1225" i="4"/>
  <c r="BN1225" i="4" s="1"/>
  <c r="BH1219" i="4"/>
  <c r="BI1213" i="4"/>
  <c r="BQ1213" i="4" s="1"/>
  <c r="BP1213" i="4"/>
  <c r="BH1210" i="4"/>
  <c r="BE1209" i="4"/>
  <c r="BM1209" i="4" s="1"/>
  <c r="BE1207" i="4"/>
  <c r="BM1207" i="4" s="1"/>
  <c r="BN1222" i="4"/>
  <c r="BI1166" i="4"/>
  <c r="BQ1166" i="4" s="1"/>
  <c r="BI1146" i="4"/>
  <c r="BQ1146" i="4" s="1"/>
  <c r="BN1214" i="4"/>
  <c r="BF1184" i="4"/>
  <c r="BN1184" i="4" s="1"/>
  <c r="BP1238" i="4"/>
  <c r="BP1221" i="4"/>
  <c r="BI1151" i="4"/>
  <c r="BQ1151" i="4" s="1"/>
  <c r="BF1165" i="4"/>
  <c r="BH1127" i="4"/>
  <c r="BH1115" i="4"/>
  <c r="BF1199" i="4"/>
  <c r="BH1143" i="4"/>
  <c r="BH1141" i="4"/>
  <c r="BH1139" i="4"/>
  <c r="BH1137" i="4"/>
  <c r="BQ1223" i="4"/>
  <c r="BP1174" i="4"/>
  <c r="BH1126" i="4"/>
  <c r="BI1119" i="4"/>
  <c r="BQ1119" i="4" s="1"/>
  <c r="BP1119" i="4"/>
  <c r="BH1109" i="4"/>
  <c r="BQ1092" i="4"/>
  <c r="BQ1088" i="4"/>
  <c r="BQ1080" i="4"/>
  <c r="BP1073" i="4"/>
  <c r="BQ1072" i="4"/>
  <c r="BP1061" i="4"/>
  <c r="BQ1060" i="4"/>
  <c r="BL1024" i="4"/>
  <c r="BD1006" i="4"/>
  <c r="BL1006" i="4" s="1"/>
  <c r="BQ910" i="4"/>
  <c r="BQ906" i="4"/>
  <c r="BE1232" i="4"/>
  <c r="BM1232" i="4" s="1"/>
  <c r="BD1202" i="4"/>
  <c r="BH1124" i="4"/>
  <c r="BH1102" i="4"/>
  <c r="BQ1044" i="4"/>
  <c r="BI1040" i="4"/>
  <c r="BQ1040" i="4" s="1"/>
  <c r="BI1032" i="4"/>
  <c r="BQ1032" i="4" s="1"/>
  <c r="BL1018" i="4"/>
  <c r="BQ909" i="4"/>
  <c r="BQ903" i="4"/>
  <c r="BP1161" i="4"/>
  <c r="BQ1046" i="4"/>
  <c r="BQ1035" i="4"/>
  <c r="BQ901" i="4"/>
  <c r="BH1099" i="4"/>
  <c r="BI1085" i="4"/>
  <c r="BQ1085" i="4" s="1"/>
  <c r="BP1084" i="4"/>
  <c r="BI1077" i="4"/>
  <c r="BQ1077" i="4" s="1"/>
  <c r="BP1076" i="4"/>
  <c r="BI1069" i="4"/>
  <c r="BQ1069" i="4" s="1"/>
  <c r="BP1068" i="4"/>
  <c r="BI1061" i="4"/>
  <c r="BQ1061" i="4" s="1"/>
  <c r="BP1060" i="4"/>
  <c r="BD1016" i="4"/>
  <c r="BL1016" i="4" s="1"/>
  <c r="BI984" i="4"/>
  <c r="AR1397" i="4"/>
  <c r="BC899" i="4"/>
  <c r="BN837" i="4"/>
  <c r="BH1130" i="4"/>
  <c r="BI1087" i="4"/>
  <c r="BQ1087" i="4" s="1"/>
  <c r="BP1086" i="4"/>
  <c r="BI1079" i="4"/>
  <c r="BQ1079" i="4" s="1"/>
  <c r="BP1078" i="4"/>
  <c r="BI1071" i="4"/>
  <c r="BQ1071" i="4" s="1"/>
  <c r="BP1070" i="4"/>
  <c r="BI1063" i="4"/>
  <c r="BQ1063" i="4" s="1"/>
  <c r="BP1062" i="4"/>
  <c r="BI1055" i="4"/>
  <c r="BQ1055" i="4" s="1"/>
  <c r="BN999" i="4"/>
  <c r="BN987" i="4"/>
  <c r="BH968" i="4"/>
  <c r="BF966" i="4"/>
  <c r="BN966" i="4" s="1"/>
  <c r="BN957" i="4"/>
  <c r="BQ890" i="4"/>
  <c r="BQ886" i="4"/>
  <c r="BN1066" i="4"/>
  <c r="BI1059" i="4"/>
  <c r="BQ1059" i="4" s="1"/>
  <c r="BP1058" i="4"/>
  <c r="BP1051" i="4"/>
  <c r="BP1039" i="4"/>
  <c r="BQ1000" i="4"/>
  <c r="BQ957" i="4"/>
  <c r="BN922" i="4"/>
  <c r="BP1088" i="4"/>
  <c r="BI1065" i="4"/>
  <c r="BQ1065" i="4" s="1"/>
  <c r="BP1064" i="4"/>
  <c r="BQ892" i="4"/>
  <c r="BQ820" i="4"/>
  <c r="BK799" i="4"/>
  <c r="BI1081" i="4"/>
  <c r="BQ1081" i="4" s="1"/>
  <c r="BP1080" i="4"/>
  <c r="BI1057" i="4"/>
  <c r="BQ1057" i="4" s="1"/>
  <c r="BP1056" i="4"/>
  <c r="BL1013" i="4"/>
  <c r="BK921" i="4"/>
  <c r="BN858" i="4"/>
  <c r="BG827" i="4"/>
  <c r="BA827" i="4"/>
  <c r="BF820" i="4"/>
  <c r="BN820" i="4" s="1"/>
  <c r="BA820" i="4"/>
  <c r="BN813" i="4"/>
  <c r="BK811" i="4"/>
  <c r="BK795" i="4"/>
  <c r="BI755" i="4"/>
  <c r="BQ755" i="4" s="1"/>
  <c r="BO755" i="4"/>
  <c r="BH1134" i="4"/>
  <c r="BP1031" i="4"/>
  <c r="BI1031" i="4"/>
  <c r="BQ1031" i="4" s="1"/>
  <c r="BH973" i="4"/>
  <c r="BH963" i="4"/>
  <c r="BA871" i="4"/>
  <c r="BF871" i="4"/>
  <c r="BN871" i="4" s="1"/>
  <c r="BI822" i="4"/>
  <c r="BQ822" i="4" s="1"/>
  <c r="BO822" i="4"/>
  <c r="BK803" i="4"/>
  <c r="BA819" i="4"/>
  <c r="BF819" i="4"/>
  <c r="BC794" i="4"/>
  <c r="BK794" i="4" s="1"/>
  <c r="BA794" i="4"/>
  <c r="BG779" i="4"/>
  <c r="BA779" i="4"/>
  <c r="BN768" i="4"/>
  <c r="BA751" i="4"/>
  <c r="BG751" i="4"/>
  <c r="BG732" i="4"/>
  <c r="BA732" i="4"/>
  <c r="BA709" i="4"/>
  <c r="BG709" i="4"/>
  <c r="BA681" i="4"/>
  <c r="BG681" i="4"/>
  <c r="BO675" i="4"/>
  <c r="BI675" i="4"/>
  <c r="BQ675" i="4" s="1"/>
  <c r="BO652" i="4"/>
  <c r="BI652" i="4"/>
  <c r="BQ652" i="4" s="1"/>
  <c r="BA642" i="4"/>
  <c r="BG642" i="4"/>
  <c r="BF622" i="4"/>
  <c r="BN622" i="4" s="1"/>
  <c r="BA622" i="4"/>
  <c r="BA599" i="4"/>
  <c r="BF599" i="4"/>
  <c r="BN599" i="4" s="1"/>
  <c r="BA594" i="4"/>
  <c r="BG594" i="4"/>
  <c r="BF582" i="4"/>
  <c r="BA582" i="4"/>
  <c r="BQ543" i="4"/>
  <c r="BP1046" i="4"/>
  <c r="BK917" i="4"/>
  <c r="BA772" i="4"/>
  <c r="BF772" i="4"/>
  <c r="BN772" i="4" s="1"/>
  <c r="BA736" i="4"/>
  <c r="BG736" i="4"/>
  <c r="BO724" i="4"/>
  <c r="BI724" i="4"/>
  <c r="BQ724" i="4" s="1"/>
  <c r="BA693" i="4"/>
  <c r="BG693" i="4"/>
  <c r="BA657" i="4"/>
  <c r="BG657" i="4"/>
  <c r="BI654" i="4"/>
  <c r="BQ654" i="4" s="1"/>
  <c r="BO654" i="4"/>
  <c r="BD610" i="4"/>
  <c r="BA610" i="4"/>
  <c r="BF598" i="4"/>
  <c r="BA598" i="4"/>
  <c r="BF865" i="4"/>
  <c r="BA865" i="4"/>
  <c r="BI710" i="4"/>
  <c r="BQ710" i="4" s="1"/>
  <c r="BO710" i="4"/>
  <c r="BA689" i="4"/>
  <c r="BG689" i="4"/>
  <c r="BA615" i="4"/>
  <c r="BG615" i="4"/>
  <c r="BA489" i="4"/>
  <c r="BD489" i="4"/>
  <c r="BL489" i="4" s="1"/>
  <c r="BA628" i="4"/>
  <c r="BF628" i="4"/>
  <c r="BN628" i="4" s="1"/>
  <c r="BQ566" i="4"/>
  <c r="BC456" i="4"/>
  <c r="BK456" i="4" s="1"/>
  <c r="BA456" i="4"/>
  <c r="BK445" i="4"/>
  <c r="BF733" i="4"/>
  <c r="BN733" i="4" s="1"/>
  <c r="BA733" i="4"/>
  <c r="BA650" i="4"/>
  <c r="BF650" i="4"/>
  <c r="BN650" i="4" s="1"/>
  <c r="BO618" i="4"/>
  <c r="BI618" i="4"/>
  <c r="BN580" i="4"/>
  <c r="BA573" i="4"/>
  <c r="BF573" i="4"/>
  <c r="BN573" i="4" s="1"/>
  <c r="BN563" i="4"/>
  <c r="BD534" i="4"/>
  <c r="BL534" i="4" s="1"/>
  <c r="BA534" i="4"/>
  <c r="BF527" i="4"/>
  <c r="BN527" i="4" s="1"/>
  <c r="BA527" i="4"/>
  <c r="BA479" i="4"/>
  <c r="BG479" i="4"/>
  <c r="BA457" i="4"/>
  <c r="BG457" i="4"/>
  <c r="BC452" i="4"/>
  <c r="BK452" i="4" s="1"/>
  <c r="BA452" i="4"/>
  <c r="BC437" i="4"/>
  <c r="BK437" i="4" s="1"/>
  <c r="BA437" i="4"/>
  <c r="BA426" i="4"/>
  <c r="BG426" i="4"/>
  <c r="BI424" i="4"/>
  <c r="BQ424" i="4" s="1"/>
  <c r="BO424" i="4"/>
  <c r="BI413" i="4"/>
  <c r="BQ413" i="4" s="1"/>
  <c r="BO413" i="4"/>
  <c r="BA381" i="4"/>
  <c r="BG381" i="4"/>
  <c r="BA367" i="4"/>
  <c r="BG367" i="4"/>
  <c r="BA358" i="4"/>
  <c r="BG358" i="4"/>
  <c r="BI356" i="4"/>
  <c r="BQ356" i="4" s="1"/>
  <c r="BO356" i="4"/>
  <c r="BA345" i="4"/>
  <c r="BG345" i="4"/>
  <c r="BA336" i="4"/>
  <c r="BG336" i="4"/>
  <c r="BI334" i="4"/>
  <c r="BQ334" i="4" s="1"/>
  <c r="BO334" i="4"/>
  <c r="BI311" i="4"/>
  <c r="BQ311" i="4" s="1"/>
  <c r="BO311" i="4"/>
  <c r="BI304" i="4"/>
  <c r="BQ304" i="4" s="1"/>
  <c r="BO304" i="4"/>
  <c r="BG690" i="4"/>
  <c r="BA690" i="4"/>
  <c r="BA653" i="4"/>
  <c r="BG653" i="4"/>
  <c r="BN559" i="4"/>
  <c r="BA506" i="4"/>
  <c r="BF506" i="4"/>
  <c r="BN506" i="4" s="1"/>
  <c r="BA483" i="4"/>
  <c r="BD483" i="4"/>
  <c r="BI477" i="4"/>
  <c r="BQ477" i="4" s="1"/>
  <c r="BO477" i="4"/>
  <c r="BA467" i="4"/>
  <c r="BD467" i="4"/>
  <c r="BL467" i="4" s="1"/>
  <c r="BK442" i="4"/>
  <c r="BA392" i="4"/>
  <c r="BG392" i="4"/>
  <c r="BA380" i="4"/>
  <c r="BG380" i="4"/>
  <c r="BI364" i="4"/>
  <c r="BQ364" i="4" s="1"/>
  <c r="BO364" i="4"/>
  <c r="BA359" i="4"/>
  <c r="BG359" i="4"/>
  <c r="BA344" i="4"/>
  <c r="BG344" i="4"/>
  <c r="BF322" i="4"/>
  <c r="BA322" i="4"/>
  <c r="BA306" i="4"/>
  <c r="BG306" i="4"/>
  <c r="BI262" i="4"/>
  <c r="BQ262" i="4" s="1"/>
  <c r="BO262" i="4"/>
  <c r="BI250" i="4"/>
  <c r="BQ250" i="4" s="1"/>
  <c r="BO250" i="4"/>
  <c r="BI218" i="4"/>
  <c r="BQ218" i="4" s="1"/>
  <c r="BO218" i="4"/>
  <c r="BD116" i="4"/>
  <c r="BL116" i="4" s="1"/>
  <c r="BA116" i="4"/>
  <c r="BA403" i="4"/>
  <c r="BG403" i="4"/>
  <c r="BA351" i="4"/>
  <c r="BF351" i="4"/>
  <c r="BN351" i="4" s="1"/>
  <c r="BA333" i="4"/>
  <c r="BG333" i="4"/>
  <c r="BO287" i="4"/>
  <c r="BI287" i="4"/>
  <c r="BQ287" i="4" s="1"/>
  <c r="BI270" i="4"/>
  <c r="BQ270" i="4" s="1"/>
  <c r="BO270" i="4"/>
  <c r="BO260" i="4"/>
  <c r="BI260" i="4"/>
  <c r="BQ260" i="4" s="1"/>
  <c r="BO206" i="4"/>
  <c r="BI206" i="4"/>
  <c r="BQ206" i="4" s="1"/>
  <c r="BA169" i="4"/>
  <c r="BG169" i="4"/>
  <c r="BN157" i="4"/>
  <c r="BI150" i="4"/>
  <c r="BQ150" i="4" s="1"/>
  <c r="BO150" i="4"/>
  <c r="BO144" i="4"/>
  <c r="BI144" i="4"/>
  <c r="BQ144" i="4" s="1"/>
  <c r="BA68" i="4"/>
  <c r="BD68" i="4"/>
  <c r="BQ450" i="4"/>
  <c r="BO376" i="4"/>
  <c r="BI376" i="4"/>
  <c r="BQ376" i="4" s="1"/>
  <c r="BI362" i="4"/>
  <c r="BI284" i="4"/>
  <c r="BQ284" i="4" s="1"/>
  <c r="BO284" i="4"/>
  <c r="BO190" i="4"/>
  <c r="BI190" i="4"/>
  <c r="BQ190" i="4" s="1"/>
  <c r="BA187" i="4"/>
  <c r="BF187" i="4"/>
  <c r="BN187" i="4" s="1"/>
  <c r="BG428" i="4"/>
  <c r="BA428" i="4"/>
  <c r="BI388" i="4"/>
  <c r="BG275" i="4"/>
  <c r="BA275" i="4"/>
  <c r="BG272" i="4"/>
  <c r="BA272" i="4"/>
  <c r="BO254" i="4"/>
  <c r="BI254" i="4"/>
  <c r="BQ254" i="4" s="1"/>
  <c r="BG240" i="4"/>
  <c r="BA240" i="4"/>
  <c r="BA219" i="4"/>
  <c r="BG219" i="4"/>
  <c r="BI210" i="4"/>
  <c r="BQ210" i="4" s="1"/>
  <c r="BF186" i="4"/>
  <c r="BN186" i="4" s="1"/>
  <c r="BA186" i="4"/>
  <c r="BF183" i="4"/>
  <c r="BA183" i="4"/>
  <c r="BI178" i="4"/>
  <c r="BQ178" i="4" s="1"/>
  <c r="BO178" i="4"/>
  <c r="BQ19" i="4"/>
  <c r="BA553" i="4"/>
  <c r="BG553" i="4"/>
  <c r="BA494" i="4"/>
  <c r="BF494" i="4"/>
  <c r="BN494" i="4" s="1"/>
  <c r="BA263" i="4"/>
  <c r="BG263" i="4"/>
  <c r="BA255" i="4"/>
  <c r="BI203" i="4"/>
  <c r="BQ203" i="4" s="1"/>
  <c r="BO203" i="4"/>
  <c r="BA145" i="4"/>
  <c r="BG145" i="4"/>
  <c r="BI142" i="4"/>
  <c r="BQ142" i="4" s="1"/>
  <c r="BO142" i="4"/>
  <c r="BF84" i="4"/>
  <c r="BN84" i="4" s="1"/>
  <c r="BA84" i="4"/>
  <c r="BA530" i="4"/>
  <c r="BF530" i="4"/>
  <c r="BN530" i="4" s="1"/>
  <c r="BN517" i="4"/>
  <c r="BD514" i="4"/>
  <c r="BL514" i="4" s="1"/>
  <c r="BA514" i="4"/>
  <c r="BA317" i="4"/>
  <c r="BI308" i="4"/>
  <c r="BQ308" i="4" s="1"/>
  <c r="BO308" i="4"/>
  <c r="BI246" i="4"/>
  <c r="BQ246" i="4" s="1"/>
  <c r="BO246" i="4"/>
  <c r="BA198" i="4"/>
  <c r="BG198" i="4"/>
  <c r="BG194" i="4"/>
  <c r="BA194" i="4"/>
  <c r="BG191" i="4"/>
  <c r="BA191" i="4"/>
  <c r="BO176" i="4"/>
  <c r="BI176" i="4"/>
  <c r="BQ176" i="4" s="1"/>
  <c r="BA171" i="4"/>
  <c r="BG171" i="4"/>
  <c r="BF88" i="4"/>
  <c r="BA88" i="4"/>
  <c r="BF58" i="4"/>
  <c r="BN58" i="4" s="1"/>
  <c r="BA58" i="4"/>
  <c r="BD44" i="4"/>
  <c r="BA44" i="4"/>
  <c r="BE24" i="4"/>
  <c r="BO140" i="4"/>
  <c r="BI140" i="4"/>
  <c r="BQ140" i="4" s="1"/>
  <c r="BA129" i="4"/>
  <c r="BG129" i="4"/>
  <c r="BD51" i="4"/>
  <c r="BL51" i="4" s="1"/>
  <c r="BA51" i="4"/>
  <c r="BO830" i="4"/>
  <c r="BI830" i="4"/>
  <c r="BQ830" i="4" s="1"/>
  <c r="BI753" i="4"/>
  <c r="BI299" i="4"/>
  <c r="BQ299" i="4" s="1"/>
  <c r="BO299" i="4"/>
  <c r="BG291" i="4"/>
  <c r="BA291" i="4"/>
  <c r="BI268" i="4"/>
  <c r="BQ268" i="4" s="1"/>
  <c r="BO268" i="4"/>
  <c r="BO132" i="4"/>
  <c r="BI132" i="4"/>
  <c r="BQ132" i="4" s="1"/>
  <c r="BF1295" i="4"/>
  <c r="BN1295" i="4" s="1"/>
  <c r="BH1279" i="4"/>
  <c r="BH1261" i="4"/>
  <c r="BL1280" i="4"/>
  <c r="BH1220" i="4"/>
  <c r="BF1198" i="4"/>
  <c r="BN1198" i="4" s="1"/>
  <c r="BF1226" i="4"/>
  <c r="BH1171" i="4"/>
  <c r="BH1147" i="4"/>
  <c r="BQ1037" i="4"/>
  <c r="AQ1397" i="4"/>
  <c r="BI853" i="4"/>
  <c r="BQ853" i="4" s="1"/>
  <c r="BO853" i="4"/>
  <c r="BH964" i="4"/>
  <c r="BN983" i="4"/>
  <c r="BF923" i="4"/>
  <c r="BF882" i="4"/>
  <c r="BN882" i="4" s="1"/>
  <c r="BA882" i="4"/>
  <c r="BA783" i="4"/>
  <c r="BG783" i="4"/>
  <c r="BO700" i="4"/>
  <c r="BI700" i="4"/>
  <c r="BQ700" i="4" s="1"/>
  <c r="BI658" i="4"/>
  <c r="BQ658" i="4" s="1"/>
  <c r="BO658" i="4"/>
  <c r="BA627" i="4"/>
  <c r="BF627" i="4"/>
  <c r="BN627" i="4" s="1"/>
  <c r="BA814" i="4"/>
  <c r="BG814" i="4"/>
  <c r="BE885" i="4"/>
  <c r="BM885" i="4" s="1"/>
  <c r="BO692" i="4"/>
  <c r="BI692" i="4"/>
  <c r="BQ692" i="4" s="1"/>
  <c r="BI409" i="4"/>
  <c r="BQ409" i="4" s="1"/>
  <c r="BO409" i="4"/>
  <c r="BA389" i="4"/>
  <c r="BG389" i="4"/>
  <c r="BI352" i="4"/>
  <c r="BQ352" i="4" s="1"/>
  <c r="BO352" i="4"/>
  <c r="BA348" i="4"/>
  <c r="BG348" i="4"/>
  <c r="BA564" i="4"/>
  <c r="BF564" i="4"/>
  <c r="BN564" i="4" s="1"/>
  <c r="BA370" i="4"/>
  <c r="BG370" i="4"/>
  <c r="BA535" i="4"/>
  <c r="BD535" i="4"/>
  <c r="BL535" i="4" s="1"/>
  <c r="BI378" i="4"/>
  <c r="BQ378" i="4" s="1"/>
  <c r="BO378" i="4"/>
  <c r="BA337" i="4"/>
  <c r="BG337" i="4"/>
  <c r="BD120" i="4"/>
  <c r="BL120" i="4" s="1"/>
  <c r="BA120" i="4"/>
  <c r="BD469" i="4"/>
  <c r="BL469" i="4" s="1"/>
  <c r="BA469" i="4"/>
  <c r="BI239" i="4"/>
  <c r="BQ239" i="4" s="1"/>
  <c r="BO239" i="4"/>
  <c r="BL69" i="4"/>
  <c r="BG644" i="4"/>
  <c r="BA644" i="4"/>
  <c r="BO298" i="4"/>
  <c r="BI298" i="4"/>
  <c r="BQ298" i="4" s="1"/>
  <c r="BG253" i="4"/>
  <c r="BA253" i="4"/>
  <c r="BG235" i="4"/>
  <c r="BA235" i="4"/>
  <c r="BO148" i="4"/>
  <c r="BI148" i="4"/>
  <c r="BQ148" i="4" s="1"/>
  <c r="BA141" i="4"/>
  <c r="BG141" i="4"/>
  <c r="BI98" i="4"/>
  <c r="BQ98" i="4" s="1"/>
  <c r="BO98" i="4"/>
  <c r="BG93" i="4"/>
  <c r="BL70" i="4"/>
  <c r="BA775" i="4"/>
  <c r="BF775" i="4"/>
  <c r="BN775" i="4" s="1"/>
  <c r="BA108" i="4"/>
  <c r="BE47" i="4"/>
  <c r="BM47" i="4" s="1"/>
  <c r="BA47" i="4"/>
  <c r="BN36" i="4"/>
  <c r="BM43" i="4"/>
  <c r="BQ1349" i="4"/>
  <c r="BH1338" i="4"/>
  <c r="BF1299" i="4"/>
  <c r="BN1299" i="4" s="1"/>
  <c r="BL1303" i="4"/>
  <c r="BQ1221" i="4"/>
  <c r="BH1215" i="4"/>
  <c r="BP1307" i="4"/>
  <c r="BF1193" i="4"/>
  <c r="BN1193" i="4" s="1"/>
  <c r="BF1185" i="4"/>
  <c r="BH1123" i="4"/>
  <c r="BP1150" i="4"/>
  <c r="BH1132" i="4"/>
  <c r="BP1118" i="4"/>
  <c r="BF1248" i="4"/>
  <c r="BN1248" i="4" s="1"/>
  <c r="BD1206" i="4"/>
  <c r="BP1121" i="4"/>
  <c r="BI1118" i="4"/>
  <c r="BQ1118" i="4" s="1"/>
  <c r="BH1101" i="4"/>
  <c r="BH1095" i="4"/>
  <c r="BQ1084" i="4"/>
  <c r="BQ1076" i="4"/>
  <c r="BQ1068" i="4"/>
  <c r="BQ1064" i="4"/>
  <c r="BQ1056" i="4"/>
  <c r="AX1397" i="4"/>
  <c r="BH954" i="4"/>
  <c r="BH1110" i="4"/>
  <c r="BH1049" i="4"/>
  <c r="BI1036" i="4"/>
  <c r="BQ1036" i="4" s="1"/>
  <c r="BP1030" i="4"/>
  <c r="BI1030" i="4"/>
  <c r="BQ1030" i="4" s="1"/>
  <c r="BQ917" i="4"/>
  <c r="BF1181" i="4"/>
  <c r="BP1122" i="4"/>
  <c r="BI1122" i="4"/>
  <c r="BQ1122" i="4" s="1"/>
  <c r="BH1094" i="4"/>
  <c r="BQ1039" i="4"/>
  <c r="BD1012" i="4"/>
  <c r="BL1012" i="4" s="1"/>
  <c r="BH1103" i="4"/>
  <c r="BN991" i="4"/>
  <c r="BN976" i="4"/>
  <c r="BF974" i="4"/>
  <c r="BF972" i="4"/>
  <c r="BN972" i="4" s="1"/>
  <c r="BH962" i="4"/>
  <c r="BN904" i="4"/>
  <c r="BD887" i="4"/>
  <c r="BL887" i="4" s="1"/>
  <c r="BA887" i="4"/>
  <c r="BO883" i="4"/>
  <c r="BI883" i="4"/>
  <c r="BQ883" i="4" s="1"/>
  <c r="BN874" i="4"/>
  <c r="BD850" i="4"/>
  <c r="BA850" i="4"/>
  <c r="BD1020" i="4"/>
  <c r="BP1002" i="4"/>
  <c r="BI1002" i="4"/>
  <c r="BQ1002" i="4" s="1"/>
  <c r="BP977" i="4"/>
  <c r="BI977" i="4"/>
  <c r="BQ977" i="4" s="1"/>
  <c r="BI870" i="4"/>
  <c r="BQ870" i="4" s="1"/>
  <c r="BO870" i="4"/>
  <c r="BA862" i="4"/>
  <c r="BG862" i="4"/>
  <c r="BO851" i="4"/>
  <c r="BI851" i="4"/>
  <c r="BQ851" i="4" s="1"/>
  <c r="BO849" i="4"/>
  <c r="BI849" i="4"/>
  <c r="BQ849" i="4" s="1"/>
  <c r="BH1107" i="4"/>
  <c r="BP1029" i="4"/>
  <c r="BQ801" i="4"/>
  <c r="BA782" i="4"/>
  <c r="BG782" i="4"/>
  <c r="BQ760" i="4"/>
  <c r="BI723" i="4"/>
  <c r="BQ723" i="4" s="1"/>
  <c r="BO723" i="4"/>
  <c r="BF965" i="4"/>
  <c r="BF895" i="4"/>
  <c r="BN895" i="4" s="1"/>
  <c r="BA895" i="4"/>
  <c r="BO845" i="4"/>
  <c r="BI845" i="4"/>
  <c r="BQ845" i="4" s="1"/>
  <c r="BK812" i="4"/>
  <c r="BC802" i="4"/>
  <c r="BK802" i="4" s="1"/>
  <c r="BA802" i="4"/>
  <c r="BA713" i="4"/>
  <c r="BF713" i="4"/>
  <c r="BN713" i="4" s="1"/>
  <c r="BI694" i="4"/>
  <c r="BQ694" i="4" s="1"/>
  <c r="BO694" i="4"/>
  <c r="BA674" i="4"/>
  <c r="BG674" i="4"/>
  <c r="BI672" i="4"/>
  <c r="BQ672" i="4" s="1"/>
  <c r="BO672" i="4"/>
  <c r="BA649" i="4"/>
  <c r="BF649" i="4"/>
  <c r="BA619" i="4"/>
  <c r="BG619" i="4"/>
  <c r="BA587" i="4"/>
  <c r="BF587" i="4"/>
  <c r="BN587" i="4" s="1"/>
  <c r="BQ511" i="4"/>
  <c r="BP1043" i="4"/>
  <c r="BO745" i="4"/>
  <c r="BI745" i="4"/>
  <c r="BQ745" i="4" s="1"/>
  <c r="BI743" i="4"/>
  <c r="BQ743" i="4" s="1"/>
  <c r="BO743" i="4"/>
  <c r="BA705" i="4"/>
  <c r="BG705" i="4"/>
  <c r="BI702" i="4"/>
  <c r="BQ702" i="4" s="1"/>
  <c r="BO702" i="4"/>
  <c r="BA591" i="4"/>
  <c r="BG591" i="4"/>
  <c r="BF571" i="4"/>
  <c r="BA571" i="4"/>
  <c r="BN878" i="4"/>
  <c r="BI731" i="4"/>
  <c r="BQ731" i="4" s="1"/>
  <c r="BO731" i="4"/>
  <c r="BI682" i="4"/>
  <c r="BQ682" i="4" s="1"/>
  <c r="BO682" i="4"/>
  <c r="BA638" i="4"/>
  <c r="BG638" i="4"/>
  <c r="BI620" i="4"/>
  <c r="BQ620" i="4" s="1"/>
  <c r="BO620" i="4"/>
  <c r="BL608" i="4"/>
  <c r="BF578" i="4"/>
  <c r="BA578" i="4"/>
  <c r="BG728" i="4"/>
  <c r="BA728" i="4"/>
  <c r="BG639" i="4"/>
  <c r="BA639" i="4"/>
  <c r="BA623" i="4"/>
  <c r="BF623" i="4"/>
  <c r="BF558" i="4"/>
  <c r="BN558" i="4" s="1"/>
  <c r="BA558" i="4"/>
  <c r="BK454" i="4"/>
  <c r="BA411" i="4"/>
  <c r="BG411" i="4"/>
  <c r="BA350" i="4"/>
  <c r="BG350" i="4"/>
  <c r="BF319" i="4"/>
  <c r="BA319" i="4"/>
  <c r="BC784" i="4"/>
  <c r="BK784" i="4" s="1"/>
  <c r="BA784" i="4"/>
  <c r="BF725" i="4"/>
  <c r="BA725" i="4"/>
  <c r="BF606" i="4"/>
  <c r="BA606" i="4"/>
  <c r="BF602" i="4"/>
  <c r="BN602" i="4" s="1"/>
  <c r="BA602" i="4"/>
  <c r="BA570" i="4"/>
  <c r="BF570" i="4"/>
  <c r="BN570" i="4" s="1"/>
  <c r="BA554" i="4"/>
  <c r="BG554" i="4"/>
  <c r="BG539" i="4"/>
  <c r="BA539" i="4"/>
  <c r="BA515" i="4"/>
  <c r="BF515" i="4"/>
  <c r="BN515" i="4" s="1"/>
  <c r="BN501" i="4"/>
  <c r="BK450" i="4"/>
  <c r="BK435" i="4"/>
  <c r="BA393" i="4"/>
  <c r="BG393" i="4"/>
  <c r="BA310" i="4"/>
  <c r="BG310" i="4"/>
  <c r="BG720" i="4"/>
  <c r="BA720" i="4"/>
  <c r="BA701" i="4"/>
  <c r="BG701" i="4"/>
  <c r="BG698" i="4"/>
  <c r="BA698" i="4"/>
  <c r="BG686" i="4"/>
  <c r="BA686" i="4"/>
  <c r="BA465" i="4"/>
  <c r="BG465" i="4"/>
  <c r="BC444" i="4"/>
  <c r="BK444" i="4" s="1"/>
  <c r="BA444" i="4"/>
  <c r="BA407" i="4"/>
  <c r="BG407" i="4"/>
  <c r="BA369" i="4"/>
  <c r="BA124" i="4"/>
  <c r="BD124" i="4"/>
  <c r="BL124" i="4" s="1"/>
  <c r="AM1399" i="4"/>
  <c r="BM66" i="4"/>
  <c r="BA752" i="4"/>
  <c r="BG752" i="4"/>
  <c r="BA611" i="4"/>
  <c r="BG611" i="4"/>
  <c r="BA526" i="4"/>
  <c r="BF526" i="4"/>
  <c r="BN526" i="4" s="1"/>
  <c r="BA486" i="4"/>
  <c r="BF486" i="4"/>
  <c r="BN486" i="4" s="1"/>
  <c r="BG401" i="4"/>
  <c r="BA401" i="4"/>
  <c r="BG312" i="4"/>
  <c r="BA312" i="4"/>
  <c r="BO257" i="4"/>
  <c r="BI257" i="4"/>
  <c r="BQ257" i="4" s="1"/>
  <c r="BG212" i="4"/>
  <c r="BA212" i="4"/>
  <c r="BA133" i="4"/>
  <c r="BG133" i="4"/>
  <c r="BA97" i="4"/>
  <c r="BG97" i="4"/>
  <c r="BN82" i="4"/>
  <c r="BL74" i="4"/>
  <c r="BF32" i="4"/>
  <c r="BN32" i="4" s="1"/>
  <c r="BA32" i="4"/>
  <c r="BO415" i="4"/>
  <c r="BI415" i="4"/>
  <c r="BQ415" i="4" s="1"/>
  <c r="BA294" i="4"/>
  <c r="BG294" i="4"/>
  <c r="BO243" i="4"/>
  <c r="BI243" i="4"/>
  <c r="BQ243" i="4" s="1"/>
  <c r="BA105" i="4"/>
  <c r="BG105" i="4"/>
  <c r="BI102" i="4"/>
  <c r="BQ102" i="4" s="1"/>
  <c r="BO102" i="4"/>
  <c r="BN763" i="4"/>
  <c r="BD546" i="4"/>
  <c r="BA546" i="4"/>
  <c r="BG459" i="4"/>
  <c r="BA459" i="4"/>
  <c r="BK446" i="4"/>
  <c r="BQ435" i="4"/>
  <c r="BG338" i="4"/>
  <c r="BA338" i="4"/>
  <c r="BA266" i="4"/>
  <c r="BG266" i="4"/>
  <c r="BA226" i="4"/>
  <c r="BG226" i="4"/>
  <c r="BA215" i="4"/>
  <c r="BF215" i="4"/>
  <c r="BN215" i="4" s="1"/>
  <c r="BI209" i="4"/>
  <c r="BQ209" i="4" s="1"/>
  <c r="BO209" i="4"/>
  <c r="BO182" i="4"/>
  <c r="BI182" i="4"/>
  <c r="BQ182" i="4" s="1"/>
  <c r="BI162" i="4"/>
  <c r="BQ162" i="4" s="1"/>
  <c r="BO162" i="4"/>
  <c r="BI158" i="4"/>
  <c r="BQ158" i="4" s="1"/>
  <c r="BO158" i="4"/>
  <c r="BA149" i="4"/>
  <c r="BG149" i="4"/>
  <c r="BE80" i="4"/>
  <c r="BM80" i="4" s="1"/>
  <c r="BA80" i="4"/>
  <c r="BM21" i="4"/>
  <c r="BA533" i="4"/>
  <c r="BG533" i="4"/>
  <c r="BG256" i="4"/>
  <c r="BA256" i="4"/>
  <c r="BO234" i="4"/>
  <c r="BI234" i="4"/>
  <c r="BQ234" i="4" s="1"/>
  <c r="BA230" i="4"/>
  <c r="BG230" i="4"/>
  <c r="BF35" i="4"/>
  <c r="BN35" i="4" s="1"/>
  <c r="BA35" i="4"/>
  <c r="BI646" i="4"/>
  <c r="BQ646" i="4" s="1"/>
  <c r="BK453" i="4"/>
  <c r="BA374" i="4"/>
  <c r="BA297" i="4"/>
  <c r="BG297" i="4"/>
  <c r="BI237" i="4"/>
  <c r="BQ237" i="4" s="1"/>
  <c r="BO237" i="4"/>
  <c r="BA222" i="4"/>
  <c r="BG222" i="4"/>
  <c r="BI154" i="4"/>
  <c r="BQ154" i="4" s="1"/>
  <c r="BO154" i="4"/>
  <c r="BA137" i="4"/>
  <c r="BG137" i="4"/>
  <c r="BI134" i="4"/>
  <c r="BQ134" i="4" s="1"/>
  <c r="BO134" i="4"/>
  <c r="BI109" i="4"/>
  <c r="BQ109" i="4" s="1"/>
  <c r="BO109" i="4"/>
  <c r="BD46" i="4"/>
  <c r="BL46" i="4" s="1"/>
  <c r="BA46" i="4"/>
  <c r="BN55" i="4"/>
  <c r="BD495" i="4"/>
  <c r="BL495" i="4" s="1"/>
  <c r="BA495" i="4"/>
  <c r="BA279" i="4"/>
  <c r="BG279" i="4"/>
  <c r="BO168" i="4"/>
  <c r="BI168" i="4"/>
  <c r="BQ168" i="4" s="1"/>
  <c r="BA96" i="4"/>
  <c r="BG96" i="4"/>
  <c r="BI94" i="4"/>
  <c r="BQ94" i="4" s="1"/>
  <c r="BO94" i="4"/>
  <c r="BL9" i="4"/>
  <c r="BP1365" i="4"/>
  <c r="BF1350" i="4"/>
  <c r="BN1350" i="4" s="1"/>
  <c r="BI1388" i="4"/>
  <c r="BP1388" i="4"/>
  <c r="BD1304" i="4"/>
  <c r="BL1304" i="4" s="1"/>
  <c r="BF1270" i="4"/>
  <c r="BN1270" i="4" s="1"/>
  <c r="BF1253" i="4"/>
  <c r="BF1251" i="4"/>
  <c r="BN1368" i="4"/>
  <c r="BF1282" i="4"/>
  <c r="BN1282" i="4" s="1"/>
  <c r="BF1223" i="4"/>
  <c r="BN1223" i="4" s="1"/>
  <c r="BF1300" i="4"/>
  <c r="BI1241" i="4"/>
  <c r="BQ1241" i="4" s="1"/>
  <c r="BD1204" i="4"/>
  <c r="BL1204" i="4" s="1"/>
  <c r="BH1129" i="4"/>
  <c r="BH1053" i="4"/>
  <c r="BP1133" i="4"/>
  <c r="BI1133" i="4"/>
  <c r="BQ1133" i="4" s="1"/>
  <c r="BH1104" i="4"/>
  <c r="BA846" i="4"/>
  <c r="BG846" i="4"/>
  <c r="BC810" i="4"/>
  <c r="BK810" i="4" s="1"/>
  <c r="BA810" i="4"/>
  <c r="BI706" i="4"/>
  <c r="BQ706" i="4" s="1"/>
  <c r="BO706" i="4"/>
  <c r="BA637" i="4"/>
  <c r="BG637" i="4"/>
  <c r="BA744" i="4"/>
  <c r="BF744" i="4"/>
  <c r="BN744" i="4" s="1"/>
  <c r="BC787" i="4"/>
  <c r="BK787" i="4" s="1"/>
  <c r="BA787" i="4"/>
  <c r="BA490" i="4"/>
  <c r="BG490" i="4"/>
  <c r="BA354" i="4"/>
  <c r="BG354" i="4"/>
  <c r="BA326" i="4"/>
  <c r="BG326" i="4"/>
  <c r="BN667" i="4"/>
  <c r="BI386" i="4"/>
  <c r="BQ386" i="4" s="1"/>
  <c r="BO386" i="4"/>
  <c r="BA550" i="4"/>
  <c r="BG550" i="4"/>
  <c r="BI390" i="4"/>
  <c r="BQ390" i="4" s="1"/>
  <c r="BO390" i="4"/>
  <c r="BN525" i="4"/>
  <c r="BA423" i="4"/>
  <c r="BG423" i="4"/>
  <c r="BO224" i="4"/>
  <c r="BI224" i="4"/>
  <c r="BQ224" i="4" s="1"/>
  <c r="BI166" i="4"/>
  <c r="BQ166" i="4" s="1"/>
  <c r="BO166" i="4"/>
  <c r="BD15" i="4"/>
  <c r="BA15" i="4"/>
  <c r="BI242" i="4"/>
  <c r="BQ242" i="4" s="1"/>
  <c r="BO242" i="4"/>
  <c r="BA355" i="4"/>
  <c r="BG355" i="4"/>
  <c r="BI274" i="4"/>
  <c r="BQ274" i="4" s="1"/>
  <c r="BO274" i="4"/>
  <c r="BG207" i="4"/>
  <c r="BA207" i="4"/>
  <c r="BI181" i="4"/>
  <c r="BQ181" i="4" s="1"/>
  <c r="BO181" i="4"/>
  <c r="BI233" i="4"/>
  <c r="BQ233" i="4" s="1"/>
  <c r="BO233" i="4"/>
  <c r="BF503" i="4"/>
  <c r="BA503" i="4"/>
  <c r="BO216" i="4"/>
  <c r="BI216" i="4"/>
  <c r="BQ216" i="4" s="1"/>
  <c r="BI193" i="4"/>
  <c r="BQ193" i="4" s="1"/>
  <c r="BO193" i="4"/>
  <c r="BA101" i="4"/>
  <c r="BG101" i="4"/>
  <c r="BO136" i="4"/>
  <c r="BI136" i="4"/>
  <c r="BQ136" i="4" s="1"/>
  <c r="BO111" i="4"/>
  <c r="BI111" i="4"/>
  <c r="BQ111" i="4" s="1"/>
  <c r="BA50" i="4"/>
  <c r="BN59" i="4"/>
  <c r="BA9" i="4"/>
  <c r="BK1351" i="4"/>
  <c r="BH1342" i="4"/>
  <c r="BF1363" i="4"/>
  <c r="BN1363" i="4" s="1"/>
  <c r="BD1352" i="4"/>
  <c r="BL1352" i="4" s="1"/>
  <c r="BF1333" i="4"/>
  <c r="BN1333" i="4" s="1"/>
  <c r="BF1305" i="4"/>
  <c r="BN1305" i="4" s="1"/>
  <c r="BP1246" i="4"/>
  <c r="BI1246" i="4"/>
  <c r="BQ1246" i="4" s="1"/>
  <c r="BH1229" i="4"/>
  <c r="BP1255" i="4"/>
  <c r="BD1236" i="4"/>
  <c r="BL1236" i="4" s="1"/>
  <c r="BF1212" i="4"/>
  <c r="BN1212" i="4" s="1"/>
  <c r="BF1192" i="4"/>
  <c r="BN1192" i="4" s="1"/>
  <c r="BF1176" i="4"/>
  <c r="BN1176" i="4" s="1"/>
  <c r="BI1163" i="4"/>
  <c r="BQ1163" i="4" s="1"/>
  <c r="BF1177" i="4"/>
  <c r="BN1177" i="4" s="1"/>
  <c r="BF1318" i="4"/>
  <c r="BN1318" i="4" s="1"/>
  <c r="BF1314" i="4"/>
  <c r="BL1375" i="4"/>
  <c r="BD1265" i="4"/>
  <c r="BL1265" i="4" s="1"/>
  <c r="BI1260" i="4"/>
  <c r="BQ1260" i="4" s="1"/>
  <c r="BQ1278" i="4"/>
  <c r="BI1239" i="4"/>
  <c r="BQ1239" i="4" s="1"/>
  <c r="BQ1162" i="4"/>
  <c r="BD1205" i="4"/>
  <c r="BL1205" i="4" s="1"/>
  <c r="BP1131" i="4"/>
  <c r="BF1149" i="4"/>
  <c r="BN1149" i="4" s="1"/>
  <c r="BP1230" i="4"/>
  <c r="BH1105" i="4"/>
  <c r="BH1098" i="4"/>
  <c r="BD1093" i="4"/>
  <c r="BL1093" i="4" s="1"/>
  <c r="BQ1048" i="4"/>
  <c r="BH1045" i="4"/>
  <c r="BM1010" i="4"/>
  <c r="BP1001" i="4"/>
  <c r="BI1001" i="4"/>
  <c r="BQ1001" i="4" s="1"/>
  <c r="BK938" i="4"/>
  <c r="BK934" i="4"/>
  <c r="BK930" i="4"/>
  <c r="BQ921" i="4"/>
  <c r="BQ905" i="4"/>
  <c r="BQ899" i="4"/>
  <c r="BH1128" i="4"/>
  <c r="BH1108" i="4"/>
  <c r="BH1100" i="4"/>
  <c r="BI1042" i="4"/>
  <c r="BQ1042" i="4" s="1"/>
  <c r="BK939" i="4"/>
  <c r="BK935" i="4"/>
  <c r="BK931" i="4"/>
  <c r="BH961" i="4"/>
  <c r="BQ924" i="4"/>
  <c r="BQ916" i="4"/>
  <c r="BK905" i="4"/>
  <c r="AE1397" i="4"/>
  <c r="BI867" i="4"/>
  <c r="BQ867" i="4" s="1"/>
  <c r="BO867" i="4"/>
  <c r="BE854" i="4"/>
  <c r="BM854" i="4" s="1"/>
  <c r="BI838" i="4"/>
  <c r="BQ838" i="4" s="1"/>
  <c r="BO838" i="4"/>
  <c r="BD1008" i="4"/>
  <c r="BN980" i="4"/>
  <c r="BQ878" i="4"/>
  <c r="BO861" i="4"/>
  <c r="BI861" i="4"/>
  <c r="BQ861" i="4" s="1"/>
  <c r="BA852" i="4"/>
  <c r="BG852" i="4"/>
  <c r="BA832" i="4"/>
  <c r="BG832" i="4"/>
  <c r="BH1111" i="4"/>
  <c r="BM1009" i="4"/>
  <c r="BF970" i="4"/>
  <c r="BH960" i="4"/>
  <c r="BF958" i="4"/>
  <c r="BN889" i="4"/>
  <c r="BL863" i="4"/>
  <c r="BH1054" i="4"/>
  <c r="BL1017" i="4"/>
  <c r="BF971" i="4"/>
  <c r="BK952" i="4"/>
  <c r="BA893" i="4"/>
  <c r="BF893" i="4"/>
  <c r="BN893" i="4" s="1"/>
  <c r="BE826" i="4"/>
  <c r="BM826" i="4" s="1"/>
  <c r="BG823" i="4"/>
  <c r="BA823" i="4"/>
  <c r="BK808" i="4"/>
  <c r="BA789" i="4"/>
  <c r="BC789" i="4"/>
  <c r="BK789" i="4" s="1"/>
  <c r="BQ902" i="4"/>
  <c r="BC806" i="4"/>
  <c r="BK806" i="4" s="1"/>
  <c r="BA806" i="4"/>
  <c r="BC791" i="4"/>
  <c r="BK791" i="4" s="1"/>
  <c r="BA791" i="4"/>
  <c r="BP1158" i="4"/>
  <c r="BO869" i="4"/>
  <c r="BI869" i="4"/>
  <c r="BQ869" i="4" s="1"/>
  <c r="BF829" i="4"/>
  <c r="BN829" i="4" s="1"/>
  <c r="BA829" i="4"/>
  <c r="BO824" i="4"/>
  <c r="BI824" i="4"/>
  <c r="BQ824" i="4" s="1"/>
  <c r="BC798" i="4"/>
  <c r="BK798" i="4" s="1"/>
  <c r="BA798" i="4"/>
  <c r="BA785" i="4"/>
  <c r="BC785" i="4"/>
  <c r="BK785" i="4" s="1"/>
  <c r="BF716" i="4"/>
  <c r="BN716" i="4" s="1"/>
  <c r="BA716" i="4"/>
  <c r="BF656" i="4"/>
  <c r="BN656" i="4" s="1"/>
  <c r="BA656" i="4"/>
  <c r="BK800" i="4"/>
  <c r="BF776" i="4"/>
  <c r="BN776" i="4" s="1"/>
  <c r="BA776" i="4"/>
  <c r="BF769" i="4"/>
  <c r="BN769" i="4" s="1"/>
  <c r="BA769" i="4"/>
  <c r="BF729" i="4"/>
  <c r="BN729" i="4" s="1"/>
  <c r="BA729" i="4"/>
  <c r="BF574" i="4"/>
  <c r="BA574" i="4"/>
  <c r="BQ563" i="4"/>
  <c r="BO712" i="4"/>
  <c r="BI712" i="4"/>
  <c r="BQ712" i="4" s="1"/>
  <c r="BK679" i="4"/>
  <c r="BA671" i="4"/>
  <c r="BG671" i="4"/>
  <c r="BN668" i="4"/>
  <c r="BC661" i="4"/>
  <c r="BK661" i="4" s="1"/>
  <c r="BA661" i="4"/>
  <c r="BA614" i="4"/>
  <c r="BG614" i="4"/>
  <c r="BI612" i="4"/>
  <c r="BQ612" i="4" s="1"/>
  <c r="BO612" i="4"/>
  <c r="BF586" i="4"/>
  <c r="BN586" i="4" s="1"/>
  <c r="BA586" i="4"/>
  <c r="BI1073" i="4"/>
  <c r="BQ1073" i="4" s="1"/>
  <c r="BP1072" i="4"/>
  <c r="BA842" i="4"/>
  <c r="BF842" i="4"/>
  <c r="BN842" i="4" s="1"/>
  <c r="BI778" i="4"/>
  <c r="BQ778" i="4" s="1"/>
  <c r="BO778" i="4"/>
  <c r="BG757" i="4"/>
  <c r="BA757" i="4"/>
  <c r="BA748" i="4"/>
  <c r="BG748" i="4"/>
  <c r="BI718" i="4"/>
  <c r="BQ718" i="4" s="1"/>
  <c r="BO718" i="4"/>
  <c r="BO704" i="4"/>
  <c r="BI704" i="4"/>
  <c r="BQ704" i="4" s="1"/>
  <c r="BK685" i="4"/>
  <c r="BA670" i="4"/>
  <c r="BG670" i="4"/>
  <c r="BA643" i="4"/>
  <c r="BG643" i="4"/>
  <c r="BA634" i="4"/>
  <c r="BG634" i="4"/>
  <c r="BF509" i="4"/>
  <c r="BN509" i="4" s="1"/>
  <c r="BA509" i="4"/>
  <c r="BF485" i="4"/>
  <c r="BN485" i="4" s="1"/>
  <c r="BA485" i="4"/>
  <c r="BO708" i="4"/>
  <c r="BI708" i="4"/>
  <c r="BQ708" i="4" s="1"/>
  <c r="BI641" i="4"/>
  <c r="BF630" i="4"/>
  <c r="BN630" i="4" s="1"/>
  <c r="BA630" i="4"/>
  <c r="BN579" i="4"/>
  <c r="BF561" i="4"/>
  <c r="BN561" i="4" s="1"/>
  <c r="BA561" i="4"/>
  <c r="BA475" i="4"/>
  <c r="BG475" i="4"/>
  <c r="BL468" i="4"/>
  <c r="BK439" i="4"/>
  <c r="BA422" i="4"/>
  <c r="BG422" i="4"/>
  <c r="BI420" i="4"/>
  <c r="BQ420" i="4" s="1"/>
  <c r="BO420" i="4"/>
  <c r="BA404" i="4"/>
  <c r="BG404" i="4"/>
  <c r="BA396" i="4"/>
  <c r="BG396" i="4"/>
  <c r="BI394" i="4"/>
  <c r="BQ394" i="4" s="1"/>
  <c r="BO394" i="4"/>
  <c r="BA384" i="4"/>
  <c r="BG384" i="4"/>
  <c r="BI382" i="4"/>
  <c r="BQ382" i="4" s="1"/>
  <c r="BO382" i="4"/>
  <c r="BI368" i="4"/>
  <c r="BQ368" i="4" s="1"/>
  <c r="BO368" i="4"/>
  <c r="BA341" i="4"/>
  <c r="BG341" i="4"/>
  <c r="BA332" i="4"/>
  <c r="BG332" i="4"/>
  <c r="BI330" i="4"/>
  <c r="BQ330" i="4" s="1"/>
  <c r="BO330" i="4"/>
  <c r="BF773" i="4"/>
  <c r="BN773" i="4" s="1"/>
  <c r="BA773" i="4"/>
  <c r="BO680" i="4"/>
  <c r="BI680" i="4"/>
  <c r="BQ680" i="4" s="1"/>
  <c r="BO666" i="4"/>
  <c r="BI666" i="4"/>
  <c r="BQ666" i="4" s="1"/>
  <c r="BG616" i="4"/>
  <c r="BA616" i="4"/>
  <c r="BA600" i="4"/>
  <c r="BF600" i="4"/>
  <c r="BN600" i="4" s="1"/>
  <c r="BA575" i="4"/>
  <c r="BF575" i="4"/>
  <c r="BN575" i="4" s="1"/>
  <c r="BF566" i="4"/>
  <c r="BN566" i="4" s="1"/>
  <c r="BA566" i="4"/>
  <c r="BQ535" i="4"/>
  <c r="BF523" i="4"/>
  <c r="BN523" i="4" s="1"/>
  <c r="BA523" i="4"/>
  <c r="BQ507" i="4"/>
  <c r="BA419" i="4"/>
  <c r="BG419" i="4"/>
  <c r="BA408" i="4"/>
  <c r="BG408" i="4"/>
  <c r="BA399" i="4"/>
  <c r="BG399" i="4"/>
  <c r="BI397" i="4"/>
  <c r="BQ397" i="4" s="1"/>
  <c r="BO397" i="4"/>
  <c r="BA372" i="4"/>
  <c r="BA329" i="4"/>
  <c r="BG329" i="4"/>
  <c r="BA323" i="4"/>
  <c r="BG323" i="4"/>
  <c r="BI314" i="4"/>
  <c r="BQ314" i="4" s="1"/>
  <c r="BO314" i="4"/>
  <c r="BK807" i="4"/>
  <c r="BO696" i="4"/>
  <c r="BI696" i="4"/>
  <c r="BQ696" i="4" s="1"/>
  <c r="BA565" i="4"/>
  <c r="BF565" i="4"/>
  <c r="BN565" i="4" s="1"/>
  <c r="BQ542" i="4"/>
  <c r="BN505" i="4"/>
  <c r="BA493" i="4"/>
  <c r="BG493" i="4"/>
  <c r="BL473" i="4"/>
  <c r="BI463" i="4"/>
  <c r="BQ463" i="4" s="1"/>
  <c r="BO463" i="4"/>
  <c r="BA458" i="4"/>
  <c r="BG458" i="4"/>
  <c r="BK449" i="4"/>
  <c r="BK434" i="4"/>
  <c r="BA427" i="4"/>
  <c r="BG427" i="4"/>
  <c r="BI405" i="4"/>
  <c r="BQ405" i="4" s="1"/>
  <c r="BO405" i="4"/>
  <c r="BA400" i="4"/>
  <c r="BG400" i="4"/>
  <c r="BA366" i="4"/>
  <c r="BG366" i="4"/>
  <c r="BF293" i="4"/>
  <c r="BN293" i="4" s="1"/>
  <c r="BA293" i="4"/>
  <c r="BI225" i="4"/>
  <c r="BQ225" i="4" s="1"/>
  <c r="BO225" i="4"/>
  <c r="BI170" i="4"/>
  <c r="BQ170" i="4" s="1"/>
  <c r="BO170" i="4"/>
  <c r="BF507" i="4"/>
  <c r="BN507" i="4" s="1"/>
  <c r="BA507" i="4"/>
  <c r="BL472" i="4"/>
  <c r="BA433" i="4"/>
  <c r="BI286" i="4"/>
  <c r="BQ286" i="4" s="1"/>
  <c r="BO286" i="4"/>
  <c r="BO276" i="4"/>
  <c r="BI276" i="4"/>
  <c r="BQ276" i="4" s="1"/>
  <c r="BO231" i="4"/>
  <c r="BI231" i="4"/>
  <c r="BQ231" i="4" s="1"/>
  <c r="BI214" i="4"/>
  <c r="BQ214" i="4" s="1"/>
  <c r="BO214" i="4"/>
  <c r="BI205" i="4"/>
  <c r="BQ205" i="4" s="1"/>
  <c r="BO205" i="4"/>
  <c r="BA153" i="4"/>
  <c r="BG153" i="4"/>
  <c r="BI130" i="4"/>
  <c r="BQ130" i="4" s="1"/>
  <c r="BO130" i="4"/>
  <c r="BN81" i="4"/>
  <c r="BA63" i="4"/>
  <c r="BL53" i="4"/>
  <c r="BD19" i="4"/>
  <c r="BA19" i="4"/>
  <c r="BA14" i="4"/>
  <c r="BN631" i="4"/>
  <c r="BD480" i="4"/>
  <c r="BL480" i="4" s="1"/>
  <c r="BA480" i="4"/>
  <c r="BL476" i="4"/>
  <c r="BK438" i="4"/>
  <c r="BA385" i="4"/>
  <c r="BG385" i="4"/>
  <c r="BG360" i="4"/>
  <c r="BA360" i="4"/>
  <c r="BO461" i="4"/>
  <c r="BI461" i="4"/>
  <c r="BQ461" i="4" s="1"/>
  <c r="BO340" i="4"/>
  <c r="BI340" i="4"/>
  <c r="BQ340" i="4" s="1"/>
  <c r="BO328" i="4"/>
  <c r="BI328" i="4"/>
  <c r="BQ328" i="4" s="1"/>
  <c r="BA320" i="4"/>
  <c r="BG320" i="4"/>
  <c r="BO290" i="4"/>
  <c r="BI290" i="4"/>
  <c r="BQ290" i="4" s="1"/>
  <c r="BG288" i="4"/>
  <c r="BA288" i="4"/>
  <c r="BA258" i="4"/>
  <c r="BO248" i="4"/>
  <c r="BI248" i="4"/>
  <c r="BQ248" i="4" s="1"/>
  <c r="BA201" i="4"/>
  <c r="BG201" i="4"/>
  <c r="BO156" i="4"/>
  <c r="BI156" i="4"/>
  <c r="BQ156" i="4" s="1"/>
  <c r="BI146" i="4"/>
  <c r="BQ146" i="4" s="1"/>
  <c r="BO146" i="4"/>
  <c r="BL113" i="4"/>
  <c r="BA72" i="4"/>
  <c r="BD72" i="4"/>
  <c r="BL72" i="4" s="1"/>
  <c r="BA595" i="4"/>
  <c r="BF595" i="4"/>
  <c r="BN595" i="4" s="1"/>
  <c r="BA223" i="4"/>
  <c r="BG223" i="4"/>
  <c r="BO152" i="4"/>
  <c r="BI152" i="4"/>
  <c r="BQ152" i="4" s="1"/>
  <c r="BN89" i="4"/>
  <c r="BD76" i="4"/>
  <c r="BL76" i="4" s="1"/>
  <c r="BA76" i="4"/>
  <c r="BN975" i="4"/>
  <c r="BA521" i="4"/>
  <c r="BF521" i="4"/>
  <c r="BN521" i="4" s="1"/>
  <c r="BA518" i="4"/>
  <c r="BF518" i="4"/>
  <c r="BN518" i="4" s="1"/>
  <c r="BA327" i="4"/>
  <c r="BG327" i="4"/>
  <c r="BA302" i="4"/>
  <c r="BG302" i="4"/>
  <c r="BA251" i="4"/>
  <c r="BG251" i="4"/>
  <c r="BG247" i="4"/>
  <c r="BA247" i="4"/>
  <c r="BG244" i="4"/>
  <c r="BA244" i="4"/>
  <c r="BO241" i="4"/>
  <c r="BI241" i="4"/>
  <c r="BQ241" i="4" s="1"/>
  <c r="BA229" i="4"/>
  <c r="BG229" i="4"/>
  <c r="BO211" i="4"/>
  <c r="BI211" i="4"/>
  <c r="BQ211" i="4" s="1"/>
  <c r="BO164" i="4"/>
  <c r="BI164" i="4"/>
  <c r="BQ164" i="4" s="1"/>
  <c r="BL114" i="4"/>
  <c r="BE39" i="4"/>
  <c r="BM39" i="4" s="1"/>
  <c r="BA39" i="4"/>
  <c r="BM23" i="4"/>
  <c r="BO100" i="4"/>
  <c r="BI100" i="4"/>
  <c r="BQ100" i="4" s="1"/>
  <c r="BI321" i="4"/>
  <c r="BQ321" i="4" s="1"/>
  <c r="BO321" i="4"/>
  <c r="BA307" i="4"/>
  <c r="BG307" i="4"/>
  <c r="BG300" i="4"/>
  <c r="BA300" i="4"/>
  <c r="BA161" i="4"/>
  <c r="BG161" i="4"/>
  <c r="BA45" i="4"/>
  <c r="BD45" i="4"/>
  <c r="BL77" i="4"/>
  <c r="BN33" i="4"/>
  <c r="BL40" i="4"/>
  <c r="BA37" i="4"/>
  <c r="BF37" i="4"/>
  <c r="E26" i="2"/>
  <c r="E51" i="2"/>
  <c r="AK1399" i="4" l="1"/>
  <c r="N93" i="6"/>
  <c r="X93" i="6" s="1"/>
  <c r="X64" i="6"/>
  <c r="N87" i="6"/>
  <c r="X87" i="6" s="1"/>
  <c r="M64" i="6"/>
  <c r="N67" i="6"/>
  <c r="N90" i="6"/>
  <c r="X90" i="6" s="1"/>
  <c r="N83" i="6"/>
  <c r="X83" i="6" s="1"/>
  <c r="N89" i="6"/>
  <c r="X89" i="6" s="1"/>
  <c r="N88" i="6"/>
  <c r="X88" i="6" s="1"/>
  <c r="F19" i="2"/>
  <c r="F26" i="2" s="1"/>
  <c r="H26" i="2" s="1"/>
  <c r="H107" i="6"/>
  <c r="N158" i="6"/>
  <c r="X158" i="6" s="1"/>
  <c r="H155" i="6"/>
  <c r="H86" i="6"/>
  <c r="H72" i="6"/>
  <c r="M49" i="6"/>
  <c r="N36" i="6"/>
  <c r="X36" i="6" s="1"/>
  <c r="N64" i="6"/>
  <c r="D172" i="6"/>
  <c r="F170" i="6"/>
  <c r="H168" i="6"/>
  <c r="G72" i="6"/>
  <c r="G78" i="6" s="1"/>
  <c r="AX1399" i="4"/>
  <c r="AN1399" i="4"/>
  <c r="AO1399" i="4" s="1"/>
  <c r="H43" i="2"/>
  <c r="H51" i="2" s="1"/>
  <c r="F45" i="2"/>
  <c r="H45" i="2" s="1"/>
  <c r="H21" i="2"/>
  <c r="F96" i="6"/>
  <c r="D98" i="6"/>
  <c r="R72" i="6"/>
  <c r="R78" i="6" s="1"/>
  <c r="BO302" i="4"/>
  <c r="BI302" i="4"/>
  <c r="BQ302" i="4" s="1"/>
  <c r="BO223" i="4"/>
  <c r="BI223" i="4"/>
  <c r="BQ223" i="4" s="1"/>
  <c r="BD11" i="4"/>
  <c r="BL11" i="4" s="1"/>
  <c r="AS1399" i="4"/>
  <c r="BG208" i="4"/>
  <c r="BA208" i="4"/>
  <c r="BA281" i="4"/>
  <c r="BG281" i="4"/>
  <c r="BI329" i="4"/>
  <c r="BQ329" i="4" s="1"/>
  <c r="BO329" i="4"/>
  <c r="BI408" i="4"/>
  <c r="BQ408" i="4" s="1"/>
  <c r="BO408" i="4"/>
  <c r="BA492" i="4"/>
  <c r="BG492" i="4"/>
  <c r="BP960" i="4"/>
  <c r="BI960" i="4"/>
  <c r="BQ960" i="4" s="1"/>
  <c r="BP1111" i="4"/>
  <c r="BI1111" i="4"/>
  <c r="BQ1111" i="4" s="1"/>
  <c r="BF844" i="4"/>
  <c r="BN844" i="4" s="1"/>
  <c r="BA844" i="4"/>
  <c r="BP1108" i="4"/>
  <c r="BI1108" i="4"/>
  <c r="BQ1108" i="4" s="1"/>
  <c r="BP1098" i="4"/>
  <c r="BI1098" i="4"/>
  <c r="BQ1098" i="4" s="1"/>
  <c r="BG406" i="4"/>
  <c r="BA406" i="4"/>
  <c r="BI355" i="4"/>
  <c r="BQ355" i="4" s="1"/>
  <c r="BO355" i="4"/>
  <c r="BO326" i="4"/>
  <c r="BI326" i="4"/>
  <c r="BQ326" i="4" s="1"/>
  <c r="BN1300" i="4"/>
  <c r="BG167" i="4"/>
  <c r="BA167" i="4"/>
  <c r="BG227" i="4"/>
  <c r="BA227" i="4"/>
  <c r="BI459" i="4"/>
  <c r="BQ459" i="4" s="1"/>
  <c r="BO459" i="4"/>
  <c r="BO465" i="4"/>
  <c r="BI465" i="4"/>
  <c r="BQ465" i="4" s="1"/>
  <c r="BG531" i="4"/>
  <c r="BA531" i="4"/>
  <c r="BN623" i="4"/>
  <c r="BD488" i="4"/>
  <c r="BL488" i="4" s="1"/>
  <c r="BA488" i="4"/>
  <c r="BG868" i="4"/>
  <c r="BA868" i="4"/>
  <c r="BF833" i="4"/>
  <c r="BN833" i="4" s="1"/>
  <c r="BA833" i="4"/>
  <c r="BP1049" i="4"/>
  <c r="BI1049" i="4"/>
  <c r="BQ1049" i="4" s="1"/>
  <c r="BP954" i="4"/>
  <c r="BI954" i="4"/>
  <c r="BQ954" i="4" s="1"/>
  <c r="BP1132" i="4"/>
  <c r="BI1132" i="4"/>
  <c r="BQ1132" i="4" s="1"/>
  <c r="BF665" i="4"/>
  <c r="BN665" i="4" s="1"/>
  <c r="BA665" i="4"/>
  <c r="BF828" i="4"/>
  <c r="BN828" i="4" s="1"/>
  <c r="BA828" i="4"/>
  <c r="BF888" i="4"/>
  <c r="BN888" i="4" s="1"/>
  <c r="BA888" i="4"/>
  <c r="AL1397" i="4"/>
  <c r="BI129" i="4"/>
  <c r="BQ129" i="4" s="1"/>
  <c r="BO129" i="4"/>
  <c r="BO191" i="4"/>
  <c r="BI191" i="4"/>
  <c r="BQ191" i="4" s="1"/>
  <c r="BI145" i="4"/>
  <c r="BQ145" i="4" s="1"/>
  <c r="BO145" i="4"/>
  <c r="BO272" i="4"/>
  <c r="BI272" i="4"/>
  <c r="BQ272" i="4" s="1"/>
  <c r="BO121" i="4"/>
  <c r="BI359" i="4"/>
  <c r="BQ359" i="4" s="1"/>
  <c r="BO359" i="4"/>
  <c r="BO380" i="4"/>
  <c r="BI380" i="4"/>
  <c r="BQ380" i="4" s="1"/>
  <c r="BO392" i="4"/>
  <c r="BI392" i="4"/>
  <c r="BQ392" i="4" s="1"/>
  <c r="BA200" i="4"/>
  <c r="BG200" i="4"/>
  <c r="BI367" i="4"/>
  <c r="BQ367" i="4" s="1"/>
  <c r="BO367" i="4"/>
  <c r="BO479" i="4"/>
  <c r="BI479" i="4"/>
  <c r="BQ479" i="4" s="1"/>
  <c r="BN865" i="4"/>
  <c r="BD542" i="4"/>
  <c r="BL542" i="4" s="1"/>
  <c r="BA542" i="4"/>
  <c r="BI709" i="4"/>
  <c r="BQ709" i="4" s="1"/>
  <c r="BO709" i="4"/>
  <c r="BG834" i="4"/>
  <c r="BA834" i="4"/>
  <c r="BP1130" i="4"/>
  <c r="BI1130" i="4"/>
  <c r="BQ1130" i="4" s="1"/>
  <c r="BP1340" i="4"/>
  <c r="BI1340" i="4"/>
  <c r="BQ1340" i="4" s="1"/>
  <c r="BP1153" i="4"/>
  <c r="BP1173" i="4"/>
  <c r="BP1244" i="4"/>
  <c r="BI1244" i="4"/>
  <c r="BQ1244" i="4" s="1"/>
  <c r="BP1245" i="4"/>
  <c r="BI377" i="4"/>
  <c r="BQ377" i="4" s="1"/>
  <c r="BO377" i="4"/>
  <c r="BA816" i="4"/>
  <c r="BF816" i="4"/>
  <c r="BN816" i="4" s="1"/>
  <c r="BN969" i="4"/>
  <c r="BL45" i="4"/>
  <c r="BI161" i="4"/>
  <c r="BQ161" i="4" s="1"/>
  <c r="BO161" i="4"/>
  <c r="BO247" i="4"/>
  <c r="BI247" i="4"/>
  <c r="BQ247" i="4" s="1"/>
  <c r="BG379" i="4"/>
  <c r="BA379" i="4"/>
  <c r="BG103" i="4"/>
  <c r="BA103" i="4"/>
  <c r="BG491" i="4"/>
  <c r="BA491" i="4"/>
  <c r="BG269" i="4"/>
  <c r="BA269" i="4"/>
  <c r="BF524" i="4"/>
  <c r="BN524" i="4" s="1"/>
  <c r="BA524" i="4"/>
  <c r="BF621" i="4"/>
  <c r="BN621" i="4" s="1"/>
  <c r="BA621" i="4"/>
  <c r="BF633" i="4"/>
  <c r="BN633" i="4" s="1"/>
  <c r="BA633" i="4"/>
  <c r="BP1128" i="4"/>
  <c r="BI1128" i="4"/>
  <c r="BQ1128" i="4" s="1"/>
  <c r="BN978" i="4"/>
  <c r="BD12" i="4"/>
  <c r="BL12" i="4" s="1"/>
  <c r="BA12" i="4"/>
  <c r="BG410" i="4"/>
  <c r="BA410" i="4"/>
  <c r="BP1053" i="4"/>
  <c r="BI1053" i="4"/>
  <c r="BQ1053" i="4" s="1"/>
  <c r="BN1251" i="4"/>
  <c r="BQ1388" i="4"/>
  <c r="BF126" i="4"/>
  <c r="BN126" i="4" s="1"/>
  <c r="BA126" i="4"/>
  <c r="BF27" i="4"/>
  <c r="BN27" i="4" s="1"/>
  <c r="BA27" i="4"/>
  <c r="BO226" i="4"/>
  <c r="BI226" i="4"/>
  <c r="BQ226" i="4" s="1"/>
  <c r="BI698" i="4"/>
  <c r="BQ698" i="4" s="1"/>
  <c r="BO698" i="4"/>
  <c r="BG204" i="4"/>
  <c r="BA204" i="4"/>
  <c r="BO411" i="4"/>
  <c r="BI411" i="4"/>
  <c r="BQ411" i="4" s="1"/>
  <c r="BN571" i="4"/>
  <c r="BO674" i="4"/>
  <c r="BI674" i="4"/>
  <c r="BQ674" i="4" s="1"/>
  <c r="BP1107" i="4"/>
  <c r="BI1107" i="4"/>
  <c r="BQ1107" i="4" s="1"/>
  <c r="BP1101" i="4"/>
  <c r="BI1101" i="4"/>
  <c r="BQ1101" i="4" s="1"/>
  <c r="BG245" i="4"/>
  <c r="BA245" i="4"/>
  <c r="BF508" i="4"/>
  <c r="BN508" i="4" s="1"/>
  <c r="BA508" i="4"/>
  <c r="BO348" i="4"/>
  <c r="BI348" i="4"/>
  <c r="BQ348" i="4" s="1"/>
  <c r="BP964" i="4"/>
  <c r="BI964" i="4"/>
  <c r="BQ964" i="4" s="1"/>
  <c r="BN125" i="4"/>
  <c r="BI300" i="4"/>
  <c r="BQ300" i="4" s="1"/>
  <c r="BO300" i="4"/>
  <c r="BI229" i="4"/>
  <c r="BQ229" i="4" s="1"/>
  <c r="BO229" i="4"/>
  <c r="BO251" i="4"/>
  <c r="BI251" i="4"/>
  <c r="BQ251" i="4" s="1"/>
  <c r="BE11" i="4"/>
  <c r="BF87" i="4"/>
  <c r="BN87" i="4" s="1"/>
  <c r="BA87" i="4"/>
  <c r="BG147" i="4"/>
  <c r="BA147" i="4"/>
  <c r="BG295" i="4"/>
  <c r="BA295" i="4"/>
  <c r="BG325" i="4"/>
  <c r="BA325" i="4"/>
  <c r="BG383" i="4"/>
  <c r="BA383" i="4"/>
  <c r="BI427" i="4"/>
  <c r="BQ427" i="4" s="1"/>
  <c r="BO427" i="4"/>
  <c r="BA265" i="4"/>
  <c r="BG265" i="4"/>
  <c r="BI323" i="4"/>
  <c r="BQ323" i="4" s="1"/>
  <c r="BO323" i="4"/>
  <c r="BG339" i="4"/>
  <c r="BA339" i="4"/>
  <c r="BI419" i="4"/>
  <c r="BQ419" i="4" s="1"/>
  <c r="BO419" i="4"/>
  <c r="BG460" i="4"/>
  <c r="BA460" i="4"/>
  <c r="BG737" i="4"/>
  <c r="BA737" i="4"/>
  <c r="BA781" i="4"/>
  <c r="BG781" i="4"/>
  <c r="BA544" i="4"/>
  <c r="BD544" i="4"/>
  <c r="BL544" i="4" s="1"/>
  <c r="BO614" i="4"/>
  <c r="BI614" i="4"/>
  <c r="BQ614" i="4" s="1"/>
  <c r="BG655" i="4"/>
  <c r="BA655" i="4"/>
  <c r="BN971" i="4"/>
  <c r="BP1100" i="4"/>
  <c r="BI1100" i="4"/>
  <c r="BQ1100" i="4" s="1"/>
  <c r="BD886" i="4"/>
  <c r="BL886" i="4" s="1"/>
  <c r="BA886" i="4"/>
  <c r="BG199" i="4"/>
  <c r="BA199" i="4"/>
  <c r="BN37" i="4"/>
  <c r="BG155" i="4"/>
  <c r="BA155" i="4"/>
  <c r="BI307" i="4"/>
  <c r="BQ307" i="4" s="1"/>
  <c r="BO307" i="4"/>
  <c r="BD75" i="4"/>
  <c r="BL75" i="4" s="1"/>
  <c r="BA75" i="4"/>
  <c r="BO244" i="4"/>
  <c r="BI244" i="4"/>
  <c r="BQ244" i="4" s="1"/>
  <c r="BG172" i="4"/>
  <c r="BA172" i="4"/>
  <c r="BG280" i="4"/>
  <c r="BA280" i="4"/>
  <c r="BI320" i="4"/>
  <c r="BQ320" i="4" s="1"/>
  <c r="BO320" i="4"/>
  <c r="BI385" i="4"/>
  <c r="BQ385" i="4" s="1"/>
  <c r="BO385" i="4"/>
  <c r="BL19" i="4"/>
  <c r="BA202" i="4"/>
  <c r="BG202" i="4"/>
  <c r="BA283" i="4"/>
  <c r="BG283" i="4"/>
  <c r="AR1399" i="4"/>
  <c r="BC433" i="4"/>
  <c r="BK433" i="4" s="1"/>
  <c r="BN717" i="4"/>
  <c r="BG487" i="4"/>
  <c r="BA487" i="4"/>
  <c r="BI493" i="4"/>
  <c r="BQ493" i="4" s="1"/>
  <c r="BO493" i="4"/>
  <c r="BG232" i="4"/>
  <c r="BA232" i="4"/>
  <c r="BO332" i="4"/>
  <c r="BI332" i="4"/>
  <c r="BQ332" i="4" s="1"/>
  <c r="BI404" i="4"/>
  <c r="BQ404" i="4" s="1"/>
  <c r="BO404" i="4"/>
  <c r="BO422" i="4"/>
  <c r="BI422" i="4"/>
  <c r="BQ422" i="4" s="1"/>
  <c r="BO641" i="4"/>
  <c r="BI643" i="4"/>
  <c r="BQ643" i="4" s="1"/>
  <c r="BO643" i="4"/>
  <c r="BO757" i="4"/>
  <c r="BI757" i="4"/>
  <c r="BQ757" i="4" s="1"/>
  <c r="BA555" i="4"/>
  <c r="BF555" i="4"/>
  <c r="BN555" i="4" s="1"/>
  <c r="BI671" i="4"/>
  <c r="BQ671" i="4" s="1"/>
  <c r="BO671" i="4"/>
  <c r="BN574" i="4"/>
  <c r="BF754" i="4"/>
  <c r="BN754" i="4" s="1"/>
  <c r="BA754" i="4"/>
  <c r="BG777" i="4"/>
  <c r="BA777" i="4"/>
  <c r="BD826" i="4"/>
  <c r="BA826" i="4"/>
  <c r="BN958" i="4"/>
  <c r="BN970" i="4"/>
  <c r="BO832" i="4"/>
  <c r="BI832" i="4"/>
  <c r="BQ832" i="4" s="1"/>
  <c r="BL1008" i="4"/>
  <c r="BD854" i="4"/>
  <c r="BL854" i="4" s="1"/>
  <c r="BA854" i="4"/>
  <c r="AH1397" i="4"/>
  <c r="BQ1033" i="4"/>
  <c r="AT1397" i="4"/>
  <c r="BP1045" i="4"/>
  <c r="BI1045" i="4"/>
  <c r="BQ1045" i="4" s="1"/>
  <c r="BN1314" i="4"/>
  <c r="BP1229" i="4"/>
  <c r="BI1229" i="4"/>
  <c r="BQ1229" i="4" s="1"/>
  <c r="BP1342" i="4"/>
  <c r="BI1342" i="4"/>
  <c r="BQ1342" i="4" s="1"/>
  <c r="BA196" i="4"/>
  <c r="BG196" i="4"/>
  <c r="BN503" i="4"/>
  <c r="BO550" i="4"/>
  <c r="BI550" i="4"/>
  <c r="BQ550" i="4" s="1"/>
  <c r="BF629" i="4"/>
  <c r="BN629" i="4" s="1"/>
  <c r="BA629" i="4"/>
  <c r="BF669" i="4"/>
  <c r="BN669" i="4" s="1"/>
  <c r="BA669" i="4"/>
  <c r="BN1253" i="4"/>
  <c r="BI96" i="4"/>
  <c r="BQ96" i="4" s="1"/>
  <c r="BO96" i="4"/>
  <c r="BO279" i="4"/>
  <c r="BI279" i="4"/>
  <c r="BQ279" i="4" s="1"/>
  <c r="BA30" i="4"/>
  <c r="BF30" i="4"/>
  <c r="BN30" i="4" s="1"/>
  <c r="BD119" i="4"/>
  <c r="BL119" i="4" s="1"/>
  <c r="BA119" i="4"/>
  <c r="BF159" i="4"/>
  <c r="BN159" i="4" s="1"/>
  <c r="BA159" i="4"/>
  <c r="BG110" i="4"/>
  <c r="BA110" i="4"/>
  <c r="BO230" i="4"/>
  <c r="BI230" i="4"/>
  <c r="BQ230" i="4" s="1"/>
  <c r="BI533" i="4"/>
  <c r="BQ533" i="4" s="1"/>
  <c r="BO533" i="4"/>
  <c r="BI149" i="4"/>
  <c r="BQ149" i="4" s="1"/>
  <c r="BO149" i="4"/>
  <c r="BA252" i="4"/>
  <c r="BG252" i="4"/>
  <c r="BI266" i="4"/>
  <c r="BQ266" i="4" s="1"/>
  <c r="BO266" i="4"/>
  <c r="BL546" i="4"/>
  <c r="BI105" i="4"/>
  <c r="BQ105" i="4" s="1"/>
  <c r="BO105" i="4"/>
  <c r="BO294" i="4"/>
  <c r="BI294" i="4"/>
  <c r="BQ294" i="4" s="1"/>
  <c r="BI133" i="4"/>
  <c r="BQ133" i="4" s="1"/>
  <c r="BO133" i="4"/>
  <c r="BI611" i="4"/>
  <c r="BQ611" i="4" s="1"/>
  <c r="BO611" i="4"/>
  <c r="BO752" i="4"/>
  <c r="BI752" i="4"/>
  <c r="BQ752" i="4" s="1"/>
  <c r="BA498" i="4"/>
  <c r="BF498" i="4"/>
  <c r="BN498" i="4" s="1"/>
  <c r="BD543" i="4"/>
  <c r="BL543" i="4" s="1"/>
  <c r="BA543" i="4"/>
  <c r="BI686" i="4"/>
  <c r="BQ686" i="4" s="1"/>
  <c r="BO686" i="4"/>
  <c r="BO554" i="4"/>
  <c r="BI554" i="4"/>
  <c r="BQ554" i="4" s="1"/>
  <c r="BG309" i="4"/>
  <c r="BA309" i="4"/>
  <c r="BG335" i="4"/>
  <c r="BA335" i="4"/>
  <c r="BG398" i="4"/>
  <c r="BA398" i="4"/>
  <c r="BG425" i="4"/>
  <c r="BA425" i="4"/>
  <c r="BD482" i="4"/>
  <c r="BL482" i="4" s="1"/>
  <c r="BA482" i="4"/>
  <c r="BI639" i="4"/>
  <c r="BQ639" i="4" s="1"/>
  <c r="BO639" i="4"/>
  <c r="BG673" i="4"/>
  <c r="BA673" i="4"/>
  <c r="BG707" i="4"/>
  <c r="BA707" i="4"/>
  <c r="BA499" i="4"/>
  <c r="BF499" i="4"/>
  <c r="BN499" i="4" s="1"/>
  <c r="BA522" i="4"/>
  <c r="BF522" i="4"/>
  <c r="BN522" i="4" s="1"/>
  <c r="BG617" i="4"/>
  <c r="BA617" i="4"/>
  <c r="BL635" i="4"/>
  <c r="BI619" i="4"/>
  <c r="BQ619" i="4" s="1"/>
  <c r="BO619" i="4"/>
  <c r="BN649" i="4"/>
  <c r="BF770" i="4"/>
  <c r="BN770" i="4" s="1"/>
  <c r="BA770" i="4"/>
  <c r="BL850" i="4"/>
  <c r="BN974" i="4"/>
  <c r="BP1103" i="4"/>
  <c r="BI1103" i="4"/>
  <c r="BQ1103" i="4" s="1"/>
  <c r="AY1397" i="4"/>
  <c r="BN1185" i="4"/>
  <c r="BD91" i="4"/>
  <c r="BL91" i="4" s="1"/>
  <c r="BA91" i="4"/>
  <c r="BO93" i="4"/>
  <c r="BI93" i="4"/>
  <c r="BQ93" i="4" s="1"/>
  <c r="BO253" i="4"/>
  <c r="BI253" i="4"/>
  <c r="BQ253" i="4" s="1"/>
  <c r="BI644" i="4"/>
  <c r="BQ644" i="4" s="1"/>
  <c r="BO644" i="4"/>
  <c r="BG551" i="4"/>
  <c r="BA551" i="4"/>
  <c r="BA49" i="4"/>
  <c r="BE49" i="4"/>
  <c r="BM49" i="4" s="1"/>
  <c r="BG331" i="4"/>
  <c r="BA331" i="4"/>
  <c r="BI370" i="4"/>
  <c r="BQ370" i="4" s="1"/>
  <c r="BO370" i="4"/>
  <c r="BD885" i="4"/>
  <c r="BA885" i="4"/>
  <c r="BP1147" i="4"/>
  <c r="BI1147" i="4"/>
  <c r="BQ1147" i="4" s="1"/>
  <c r="BP1171" i="4"/>
  <c r="BI1171" i="4"/>
  <c r="BQ1171" i="4" s="1"/>
  <c r="BQ1161" i="4"/>
  <c r="BQ753" i="4"/>
  <c r="BF31" i="4"/>
  <c r="BN31" i="4" s="1"/>
  <c r="BA31" i="4"/>
  <c r="BF115" i="4"/>
  <c r="BN115" i="4" s="1"/>
  <c r="BA115" i="4"/>
  <c r="BM24" i="4"/>
  <c r="BG131" i="4"/>
  <c r="BA131" i="4"/>
  <c r="BO171" i="4"/>
  <c r="BI171" i="4"/>
  <c r="BQ171" i="4" s="1"/>
  <c r="BO198" i="4"/>
  <c r="BI198" i="4"/>
  <c r="BQ198" i="4" s="1"/>
  <c r="BL73" i="4"/>
  <c r="BO210" i="4"/>
  <c r="BA261" i="4"/>
  <c r="BG261" i="4"/>
  <c r="BG305" i="4"/>
  <c r="BA305" i="4"/>
  <c r="BO362" i="4"/>
  <c r="BL68" i="4"/>
  <c r="BG107" i="4"/>
  <c r="BA107" i="4"/>
  <c r="BA267" i="4"/>
  <c r="BG267" i="4"/>
  <c r="BF387" i="4"/>
  <c r="BN387" i="4" s="1"/>
  <c r="BA387" i="4"/>
  <c r="BI690" i="4"/>
  <c r="BQ690" i="4" s="1"/>
  <c r="BO690" i="4"/>
  <c r="BA511" i="4"/>
  <c r="BF511" i="4"/>
  <c r="BN511" i="4" s="1"/>
  <c r="BQ618" i="4"/>
  <c r="BG719" i="4"/>
  <c r="BA719" i="4"/>
  <c r="BG357" i="4"/>
  <c r="BA357" i="4"/>
  <c r="BA540" i="4"/>
  <c r="BD540" i="4"/>
  <c r="BL540" i="4" s="1"/>
  <c r="BG593" i="4"/>
  <c r="BA593" i="4"/>
  <c r="BI615" i="4"/>
  <c r="BQ615" i="4" s="1"/>
  <c r="BO615" i="4"/>
  <c r="BG695" i="4"/>
  <c r="BA695" i="4"/>
  <c r="BF496" i="4"/>
  <c r="BN496" i="4" s="1"/>
  <c r="BA496" i="4"/>
  <c r="BF512" i="4"/>
  <c r="BN512" i="4" s="1"/>
  <c r="BA512" i="4"/>
  <c r="BN603" i="4"/>
  <c r="BG640" i="4"/>
  <c r="BA640" i="4"/>
  <c r="BI657" i="4"/>
  <c r="BQ657" i="4" s="1"/>
  <c r="BO657" i="4"/>
  <c r="BG699" i="4"/>
  <c r="BA699" i="4"/>
  <c r="BO736" i="4"/>
  <c r="BI736" i="4"/>
  <c r="BQ736" i="4" s="1"/>
  <c r="BF520" i="4"/>
  <c r="BN520" i="4" s="1"/>
  <c r="BA520" i="4"/>
  <c r="BN582" i="4"/>
  <c r="BP984" i="4"/>
  <c r="BP1099" i="4"/>
  <c r="BI1099" i="4"/>
  <c r="BQ1099" i="4" s="1"/>
  <c r="AJ1397" i="4"/>
  <c r="BP1124" i="4"/>
  <c r="BI1124" i="4"/>
  <c r="BQ1124" i="4" s="1"/>
  <c r="BL1202" i="4"/>
  <c r="BP1137" i="4"/>
  <c r="BI1137" i="4"/>
  <c r="BQ1137" i="4" s="1"/>
  <c r="BP1141" i="4"/>
  <c r="BI1141" i="4"/>
  <c r="BQ1141" i="4" s="1"/>
  <c r="BP1115" i="4"/>
  <c r="BI1115" i="4"/>
  <c r="BQ1115" i="4" s="1"/>
  <c r="BN1165" i="4"/>
  <c r="BQ1157" i="4"/>
  <c r="BN982" i="4"/>
  <c r="BL1281" i="4"/>
  <c r="BN1385" i="4"/>
  <c r="BN1197" i="4"/>
  <c r="BM1208" i="4"/>
  <c r="BN1272" i="4"/>
  <c r="BP1362" i="4"/>
  <c r="BI1362" i="4"/>
  <c r="BQ1362" i="4" s="1"/>
  <c r="BI165" i="4"/>
  <c r="BQ165" i="4" s="1"/>
  <c r="BO165" i="4"/>
  <c r="BG343" i="4"/>
  <c r="BA343" i="4"/>
  <c r="BG213" i="4"/>
  <c r="BA213" i="4"/>
  <c r="BN660" i="4"/>
  <c r="BF474" i="4"/>
  <c r="BN474" i="4" s="1"/>
  <c r="BA474" i="4"/>
  <c r="BF589" i="4"/>
  <c r="BN589" i="4" s="1"/>
  <c r="BA589" i="4"/>
  <c r="BI747" i="4"/>
  <c r="BQ747" i="4" s="1"/>
  <c r="BO747" i="4"/>
  <c r="BN979" i="4"/>
  <c r="BP1112" i="4"/>
  <c r="BI1112" i="4"/>
  <c r="BQ1112" i="4" s="1"/>
  <c r="BP1116" i="4"/>
  <c r="BI1116" i="4"/>
  <c r="BQ1116" i="4" s="1"/>
  <c r="BD1235" i="4"/>
  <c r="BN1250" i="4"/>
  <c r="BI327" i="4"/>
  <c r="BQ327" i="4" s="1"/>
  <c r="BO327" i="4"/>
  <c r="BI153" i="4"/>
  <c r="BQ153" i="4" s="1"/>
  <c r="BO153" i="4"/>
  <c r="BA217" i="4"/>
  <c r="BG217" i="4"/>
  <c r="BG301" i="4"/>
  <c r="BA301" i="4"/>
  <c r="BO366" i="4"/>
  <c r="BI366" i="4"/>
  <c r="BQ366" i="4" s="1"/>
  <c r="BG421" i="4"/>
  <c r="BA421" i="4"/>
  <c r="BO748" i="4"/>
  <c r="BI748" i="4"/>
  <c r="BQ748" i="4" s="1"/>
  <c r="BP961" i="4"/>
  <c r="BI961" i="4"/>
  <c r="BQ961" i="4" s="1"/>
  <c r="BG464" i="4"/>
  <c r="BA464" i="4"/>
  <c r="BA746" i="4"/>
  <c r="BG746" i="4"/>
  <c r="BO354" i="4"/>
  <c r="BI354" i="4"/>
  <c r="BQ354" i="4" s="1"/>
  <c r="BO297" i="4"/>
  <c r="BI297" i="4"/>
  <c r="BQ297" i="4" s="1"/>
  <c r="BI256" i="4"/>
  <c r="BQ256" i="4" s="1"/>
  <c r="BO256" i="4"/>
  <c r="BI338" i="4"/>
  <c r="BQ338" i="4" s="1"/>
  <c r="BO338" i="4"/>
  <c r="BI401" i="4"/>
  <c r="BQ401" i="4" s="1"/>
  <c r="BO401" i="4"/>
  <c r="BG273" i="4"/>
  <c r="BA273" i="4"/>
  <c r="BG292" i="4"/>
  <c r="BA292" i="4"/>
  <c r="BA185" i="4"/>
  <c r="BF185" i="4"/>
  <c r="BN185" i="4" s="1"/>
  <c r="BG402" i="4"/>
  <c r="BA402" i="4"/>
  <c r="BF516" i="4"/>
  <c r="BN516" i="4" s="1"/>
  <c r="BA516" i="4"/>
  <c r="BG645" i="4"/>
  <c r="BA645" i="4"/>
  <c r="BA761" i="4"/>
  <c r="BF761" i="4"/>
  <c r="BN761" i="4" s="1"/>
  <c r="BF577" i="4"/>
  <c r="BN577" i="4" s="1"/>
  <c r="BA577" i="4"/>
  <c r="BP1215" i="4"/>
  <c r="BI1215" i="4"/>
  <c r="BQ1215" i="4" s="1"/>
  <c r="BF484" i="4"/>
  <c r="BN484" i="4" s="1"/>
  <c r="BA484" i="4"/>
  <c r="BA93" i="4"/>
  <c r="BI814" i="4"/>
  <c r="BQ814" i="4" s="1"/>
  <c r="BO814" i="4"/>
  <c r="BO783" i="4"/>
  <c r="BI783" i="4"/>
  <c r="BQ783" i="4" s="1"/>
  <c r="BI240" i="4"/>
  <c r="BQ240" i="4" s="1"/>
  <c r="BO240" i="4"/>
  <c r="BI169" i="4"/>
  <c r="BQ169" i="4" s="1"/>
  <c r="BO169" i="4"/>
  <c r="BI333" i="4"/>
  <c r="BQ333" i="4" s="1"/>
  <c r="BO333" i="4"/>
  <c r="BO344" i="4"/>
  <c r="BI344" i="4"/>
  <c r="BQ344" i="4" s="1"/>
  <c r="BG683" i="4"/>
  <c r="BA683" i="4"/>
  <c r="BA228" i="4"/>
  <c r="BG228" i="4"/>
  <c r="BO426" i="4"/>
  <c r="BI426" i="4"/>
  <c r="BQ426" i="4" s="1"/>
  <c r="BF651" i="4"/>
  <c r="BN651" i="4" s="1"/>
  <c r="BA651" i="4"/>
  <c r="BF556" i="4"/>
  <c r="BN556" i="4" s="1"/>
  <c r="BA556" i="4"/>
  <c r="BA750" i="4"/>
  <c r="BG750" i="4"/>
  <c r="BP1259" i="4"/>
  <c r="BI1259" i="4"/>
  <c r="BQ1259" i="4" s="1"/>
  <c r="BP1256" i="4"/>
  <c r="BI1256" i="4"/>
  <c r="BQ1256" i="4" s="1"/>
  <c r="BI259" i="4"/>
  <c r="BQ259" i="4" s="1"/>
  <c r="BO259" i="4"/>
  <c r="BO416" i="4"/>
  <c r="BI416" i="4"/>
  <c r="BQ416" i="4" s="1"/>
  <c r="BF139" i="4"/>
  <c r="BN139" i="4" s="1"/>
  <c r="BA139" i="4"/>
  <c r="BI616" i="4"/>
  <c r="BQ616" i="4" s="1"/>
  <c r="BO616" i="4"/>
  <c r="BI341" i="4"/>
  <c r="BQ341" i="4" s="1"/>
  <c r="BO341" i="4"/>
  <c r="BO384" i="4"/>
  <c r="BI384" i="4"/>
  <c r="BQ384" i="4" s="1"/>
  <c r="BD547" i="4"/>
  <c r="BL547" i="4" s="1"/>
  <c r="BA547" i="4"/>
  <c r="BG734" i="4"/>
  <c r="BA734" i="4"/>
  <c r="BG758" i="4"/>
  <c r="BA758" i="4"/>
  <c r="BP1054" i="4"/>
  <c r="BI1054" i="4"/>
  <c r="BQ1054" i="4" s="1"/>
  <c r="BE825" i="4"/>
  <c r="BM825" i="4" s="1"/>
  <c r="BA825" i="4"/>
  <c r="BI852" i="4"/>
  <c r="BQ852" i="4" s="1"/>
  <c r="BO852" i="4"/>
  <c r="BO207" i="4"/>
  <c r="BI207" i="4"/>
  <c r="BQ207" i="4" s="1"/>
  <c r="BF18" i="4"/>
  <c r="BN18" i="4" s="1"/>
  <c r="BA18" i="4"/>
  <c r="AU1399" i="4"/>
  <c r="BF597" i="4"/>
  <c r="BN597" i="4" s="1"/>
  <c r="BA597" i="4"/>
  <c r="BG538" i="4"/>
  <c r="BA538" i="4"/>
  <c r="BG135" i="4"/>
  <c r="BA135" i="4"/>
  <c r="BG143" i="4"/>
  <c r="BA143" i="4"/>
  <c r="BF625" i="4"/>
  <c r="BN625" i="4" s="1"/>
  <c r="BA625" i="4"/>
  <c r="BO720" i="4"/>
  <c r="BI720" i="4"/>
  <c r="BQ720" i="4" s="1"/>
  <c r="BO350" i="4"/>
  <c r="BI350" i="4"/>
  <c r="BQ350" i="4" s="1"/>
  <c r="BI638" i="4"/>
  <c r="BQ638" i="4" s="1"/>
  <c r="BO638" i="4"/>
  <c r="BF860" i="4"/>
  <c r="BN860" i="4" s="1"/>
  <c r="BA860" i="4"/>
  <c r="BF892" i="4"/>
  <c r="BN892" i="4" s="1"/>
  <c r="BA892" i="4"/>
  <c r="BL1206" i="4"/>
  <c r="AW1399" i="4"/>
  <c r="BI337" i="4"/>
  <c r="BQ337" i="4" s="1"/>
  <c r="BO337" i="4"/>
  <c r="BF567" i="4"/>
  <c r="BN567" i="4" s="1"/>
  <c r="BA567" i="4"/>
  <c r="BI389" i="4"/>
  <c r="BQ389" i="4" s="1"/>
  <c r="BO389" i="4"/>
  <c r="BO291" i="4"/>
  <c r="BI291" i="4"/>
  <c r="BQ291" i="4" s="1"/>
  <c r="BA65" i="4"/>
  <c r="BE65" i="4"/>
  <c r="BM65" i="4" s="1"/>
  <c r="BG151" i="4"/>
  <c r="BA151" i="4"/>
  <c r="BD609" i="4"/>
  <c r="BL609" i="4" s="1"/>
  <c r="BA609" i="4"/>
  <c r="BD67" i="4"/>
  <c r="BL67" i="4" s="1"/>
  <c r="BA67" i="4"/>
  <c r="BO219" i="4"/>
  <c r="BI219" i="4"/>
  <c r="BQ219" i="4" s="1"/>
  <c r="BG264" i="4"/>
  <c r="BA264" i="4"/>
  <c r="BQ388" i="4"/>
  <c r="BA38" i="4"/>
  <c r="BD38" i="4"/>
  <c r="BL38" i="4" s="1"/>
  <c r="BN322" i="4"/>
  <c r="BL483" i="4"/>
  <c r="BD470" i="4"/>
  <c r="BL470" i="4" s="1"/>
  <c r="BA470" i="4"/>
  <c r="BG177" i="4"/>
  <c r="BA177" i="4"/>
  <c r="BG285" i="4"/>
  <c r="BA285" i="4"/>
  <c r="BG659" i="4"/>
  <c r="BA659" i="4"/>
  <c r="BI689" i="4"/>
  <c r="BQ689" i="4" s="1"/>
  <c r="BO689" i="4"/>
  <c r="BL610" i="4"/>
  <c r="BI693" i="4"/>
  <c r="BQ693" i="4" s="1"/>
  <c r="BO693" i="4"/>
  <c r="BG749" i="4"/>
  <c r="BA749" i="4"/>
  <c r="BF532" i="4"/>
  <c r="BN532" i="4" s="1"/>
  <c r="BA532" i="4"/>
  <c r="BF687" i="4"/>
  <c r="BN687" i="4" s="1"/>
  <c r="BA687" i="4"/>
  <c r="BO732" i="4"/>
  <c r="BI732" i="4"/>
  <c r="BQ732" i="4" s="1"/>
  <c r="BN819" i="4"/>
  <c r="BP1134" i="4"/>
  <c r="BI1134" i="4"/>
  <c r="BQ1134" i="4" s="1"/>
  <c r="AI1397" i="4"/>
  <c r="BG722" i="4"/>
  <c r="BA722" i="4"/>
  <c r="BF876" i="4"/>
  <c r="BN876" i="4" s="1"/>
  <c r="BA876" i="4"/>
  <c r="BP968" i="4"/>
  <c r="BI968" i="4"/>
  <c r="BQ968" i="4" s="1"/>
  <c r="BL841" i="4"/>
  <c r="BP1157" i="4"/>
  <c r="BD1232" i="4"/>
  <c r="BL1232" i="4" s="1"/>
  <c r="BP1109" i="4"/>
  <c r="BI1109" i="4"/>
  <c r="BQ1109" i="4" s="1"/>
  <c r="BP1139" i="4"/>
  <c r="BI1139" i="4"/>
  <c r="BQ1139" i="4" s="1"/>
  <c r="BP1143" i="4"/>
  <c r="BI1143" i="4"/>
  <c r="BQ1143" i="4" s="1"/>
  <c r="BN1199" i="4"/>
  <c r="BP1145" i="4"/>
  <c r="BP1210" i="4"/>
  <c r="BI1210" i="4"/>
  <c r="BQ1210" i="4" s="1"/>
  <c r="BP1276" i="4"/>
  <c r="BI1276" i="4"/>
  <c r="BQ1276" i="4" s="1"/>
  <c r="AV1397" i="4"/>
  <c r="BD1345" i="4"/>
  <c r="BP1114" i="4"/>
  <c r="BI1114" i="4"/>
  <c r="BQ1114" i="4" s="1"/>
  <c r="BP1247" i="4"/>
  <c r="BI1247" i="4"/>
  <c r="BQ1247" i="4" s="1"/>
  <c r="BN1196" i="4"/>
  <c r="BN1309" i="4"/>
  <c r="BN1384" i="4"/>
  <c r="BN28" i="4"/>
  <c r="BI174" i="4"/>
  <c r="BQ174" i="4" s="1"/>
  <c r="BO174" i="4"/>
  <c r="BI282" i="4"/>
  <c r="BQ282" i="4" s="1"/>
  <c r="BO282" i="4"/>
  <c r="BA42" i="4"/>
  <c r="BD42" i="4"/>
  <c r="BL42" i="4" s="1"/>
  <c r="BO112" i="4"/>
  <c r="BG236" i="4"/>
  <c r="BA236" i="4"/>
  <c r="BN583" i="4"/>
  <c r="BO756" i="4"/>
  <c r="BI756" i="4"/>
  <c r="BQ756" i="4" s="1"/>
  <c r="BO780" i="4"/>
  <c r="BI780" i="4"/>
  <c r="BQ780" i="4" s="1"/>
  <c r="BN626" i="4"/>
  <c r="BA764" i="4"/>
  <c r="BF764" i="4"/>
  <c r="BN764" i="4" s="1"/>
  <c r="BA738" i="4"/>
  <c r="BG738" i="4"/>
  <c r="BF762" i="4"/>
  <c r="BN762" i="4" s="1"/>
  <c r="BA762" i="4"/>
  <c r="BP1106" i="4"/>
  <c r="BI1106" i="4"/>
  <c r="BQ1106" i="4" s="1"/>
  <c r="AO1397" i="4"/>
  <c r="BP1097" i="4"/>
  <c r="BI1097" i="4"/>
  <c r="BQ1097" i="4" s="1"/>
  <c r="BP1113" i="4"/>
  <c r="BI1113" i="4"/>
  <c r="BQ1113" i="4" s="1"/>
  <c r="BM1203" i="4"/>
  <c r="BG347" i="4"/>
  <c r="BA347" i="4"/>
  <c r="BI400" i="4"/>
  <c r="BQ400" i="4" s="1"/>
  <c r="BO400" i="4"/>
  <c r="BG361" i="4"/>
  <c r="BA361" i="4"/>
  <c r="BF821" i="4"/>
  <c r="BN821" i="4" s="1"/>
  <c r="BA821" i="4"/>
  <c r="BI823" i="4"/>
  <c r="BQ823" i="4" s="1"/>
  <c r="BO823" i="4"/>
  <c r="BF83" i="4"/>
  <c r="BN83" i="4" s="1"/>
  <c r="BA83" i="4"/>
  <c r="BE13" i="4"/>
  <c r="BM13" i="4" s="1"/>
  <c r="BA13" i="4"/>
  <c r="BN725" i="4"/>
  <c r="BA536" i="4"/>
  <c r="BD536" i="4"/>
  <c r="BL536" i="4" s="1"/>
  <c r="BA249" i="4"/>
  <c r="BG249" i="4"/>
  <c r="BI428" i="4"/>
  <c r="BQ428" i="4" s="1"/>
  <c r="BO428" i="4"/>
  <c r="BG123" i="4"/>
  <c r="BA123" i="4"/>
  <c r="BO403" i="4"/>
  <c r="BI403" i="4"/>
  <c r="BQ403" i="4" s="1"/>
  <c r="BO336" i="4"/>
  <c r="BI336" i="4"/>
  <c r="BQ336" i="4" s="1"/>
  <c r="BF581" i="4"/>
  <c r="BN581" i="4" s="1"/>
  <c r="BA581" i="4"/>
  <c r="BP973" i="4"/>
  <c r="BI973" i="4"/>
  <c r="BQ973" i="4" s="1"/>
  <c r="BO827" i="4"/>
  <c r="BI827" i="4"/>
  <c r="BQ827" i="4" s="1"/>
  <c r="BF896" i="4"/>
  <c r="BN896" i="4" s="1"/>
  <c r="BA896" i="4"/>
  <c r="BP1102" i="4"/>
  <c r="BI1102" i="4"/>
  <c r="BQ1102" i="4" s="1"/>
  <c r="BP1219" i="4"/>
  <c r="BI1219" i="4"/>
  <c r="BQ1219" i="4" s="1"/>
  <c r="BP1341" i="4"/>
  <c r="BI1341" i="4"/>
  <c r="BQ1341" i="4" s="1"/>
  <c r="BF504" i="4"/>
  <c r="BN504" i="4" s="1"/>
  <c r="BA504" i="4"/>
  <c r="BN721" i="4"/>
  <c r="BP1211" i="4"/>
  <c r="BI1211" i="4"/>
  <c r="BQ1211" i="4" s="1"/>
  <c r="BP1339" i="4"/>
  <c r="BI1339" i="4"/>
  <c r="BQ1339" i="4" s="1"/>
  <c r="BI201" i="4"/>
  <c r="BQ201" i="4" s="1"/>
  <c r="BO201" i="4"/>
  <c r="BA277" i="4"/>
  <c r="BG277" i="4"/>
  <c r="BA175" i="4"/>
  <c r="BF175" i="4"/>
  <c r="BN175" i="4" s="1"/>
  <c r="BO396" i="4"/>
  <c r="BI396" i="4"/>
  <c r="BQ396" i="4" s="1"/>
  <c r="BO475" i="4"/>
  <c r="BI475" i="4"/>
  <c r="BQ475" i="4" s="1"/>
  <c r="BO634" i="4"/>
  <c r="BI634" i="4"/>
  <c r="BQ634" i="4" s="1"/>
  <c r="BO670" i="4"/>
  <c r="BI670" i="4"/>
  <c r="BQ670" i="4" s="1"/>
  <c r="BD548" i="4"/>
  <c r="BL548" i="4" s="1"/>
  <c r="BA548" i="4"/>
  <c r="BA831" i="4"/>
  <c r="BD831" i="4"/>
  <c r="BL831" i="4" s="1"/>
  <c r="BA815" i="4"/>
  <c r="BF815" i="4"/>
  <c r="BN815" i="4" s="1"/>
  <c r="BL15" i="4"/>
  <c r="BP1104" i="4"/>
  <c r="BI1104" i="4"/>
  <c r="BQ1104" i="4" s="1"/>
  <c r="BA303" i="4"/>
  <c r="BG303" i="4"/>
  <c r="BG365" i="4"/>
  <c r="BA365" i="4"/>
  <c r="BI97" i="4"/>
  <c r="BQ97" i="4" s="1"/>
  <c r="BO97" i="4"/>
  <c r="BG711" i="4"/>
  <c r="BA711" i="4"/>
  <c r="BI728" i="4"/>
  <c r="BQ728" i="4" s="1"/>
  <c r="BO728" i="4"/>
  <c r="BN578" i="4"/>
  <c r="BO605" i="4"/>
  <c r="BI705" i="4"/>
  <c r="BQ705" i="4" s="1"/>
  <c r="BO705" i="4"/>
  <c r="BF774" i="4"/>
  <c r="BN774" i="4" s="1"/>
  <c r="BA774" i="4"/>
  <c r="BG730" i="4"/>
  <c r="BA730" i="4"/>
  <c r="BG742" i="4"/>
  <c r="BA742" i="4"/>
  <c r="BI782" i="4"/>
  <c r="BQ782" i="4" s="1"/>
  <c r="BO782" i="4"/>
  <c r="BF848" i="4"/>
  <c r="BN848" i="4" s="1"/>
  <c r="BA848" i="4"/>
  <c r="BO235" i="4"/>
  <c r="BI235" i="4"/>
  <c r="BQ235" i="4" s="1"/>
  <c r="BF817" i="4"/>
  <c r="BN817" i="4" s="1"/>
  <c r="BA817" i="4"/>
  <c r="BD71" i="4"/>
  <c r="BL71" i="4" s="1"/>
  <c r="BA71" i="4"/>
  <c r="BO288" i="4"/>
  <c r="BI288" i="4"/>
  <c r="BQ288" i="4" s="1"/>
  <c r="BI360" i="4"/>
  <c r="BQ360" i="4" s="1"/>
  <c r="BO360" i="4"/>
  <c r="BG395" i="4"/>
  <c r="BA395" i="4"/>
  <c r="BI458" i="4"/>
  <c r="BQ458" i="4" s="1"/>
  <c r="BO458" i="4"/>
  <c r="BA189" i="4"/>
  <c r="BF189" i="4"/>
  <c r="BN189" i="4" s="1"/>
  <c r="BA296" i="4"/>
  <c r="BG296" i="4"/>
  <c r="BO399" i="4"/>
  <c r="BI399" i="4"/>
  <c r="BQ399" i="4" s="1"/>
  <c r="BQ641" i="4"/>
  <c r="BP1105" i="4"/>
  <c r="BI1105" i="4"/>
  <c r="BQ1105" i="4" s="1"/>
  <c r="BF57" i="4"/>
  <c r="BN57" i="4" s="1"/>
  <c r="BA57" i="4"/>
  <c r="BO101" i="4"/>
  <c r="BI101" i="4"/>
  <c r="BQ101" i="4" s="1"/>
  <c r="BG220" i="4"/>
  <c r="BA220" i="4"/>
  <c r="BF528" i="4"/>
  <c r="BN528" i="4" s="1"/>
  <c r="BA528" i="4"/>
  <c r="BI423" i="4"/>
  <c r="BQ423" i="4" s="1"/>
  <c r="BO423" i="4"/>
  <c r="BG180" i="4"/>
  <c r="BA180" i="4"/>
  <c r="BO490" i="4"/>
  <c r="BI490" i="4"/>
  <c r="BQ490" i="4" s="1"/>
  <c r="BO637" i="4"/>
  <c r="BI637" i="4"/>
  <c r="BQ637" i="4" s="1"/>
  <c r="BG726" i="4"/>
  <c r="BA726" i="4"/>
  <c r="BG839" i="4"/>
  <c r="BA839" i="4"/>
  <c r="BI846" i="4"/>
  <c r="BQ846" i="4" s="1"/>
  <c r="BO846" i="4"/>
  <c r="BP1129" i="4"/>
  <c r="BI1129" i="4"/>
  <c r="BQ1129" i="4" s="1"/>
  <c r="BG95" i="4"/>
  <c r="BA95" i="4"/>
  <c r="BI137" i="4"/>
  <c r="BQ137" i="4" s="1"/>
  <c r="BO137" i="4"/>
  <c r="BI222" i="4"/>
  <c r="BQ222" i="4" s="1"/>
  <c r="BO222" i="4"/>
  <c r="BO646" i="4"/>
  <c r="BD478" i="4"/>
  <c r="BL478" i="4" s="1"/>
  <c r="BA478" i="4"/>
  <c r="BO212" i="4"/>
  <c r="BI212" i="4"/>
  <c r="BQ212" i="4" s="1"/>
  <c r="BO312" i="4"/>
  <c r="BI312" i="4"/>
  <c r="BQ312" i="4" s="1"/>
  <c r="BG192" i="4"/>
  <c r="BA192" i="4"/>
  <c r="BO407" i="4"/>
  <c r="BI407" i="4"/>
  <c r="BQ407" i="4" s="1"/>
  <c r="BI701" i="4"/>
  <c r="BQ701" i="4" s="1"/>
  <c r="BO701" i="4"/>
  <c r="BA173" i="4"/>
  <c r="BG173" i="4"/>
  <c r="BI310" i="4"/>
  <c r="BQ310" i="4" s="1"/>
  <c r="BO310" i="4"/>
  <c r="BI393" i="4"/>
  <c r="BQ393" i="4" s="1"/>
  <c r="BO393" i="4"/>
  <c r="BO539" i="4"/>
  <c r="BI539" i="4"/>
  <c r="BQ539" i="4" s="1"/>
  <c r="BN606" i="4"/>
  <c r="BN319" i="4"/>
  <c r="BA552" i="4"/>
  <c r="BG552" i="4"/>
  <c r="BI591" i="4"/>
  <c r="BQ591" i="4" s="1"/>
  <c r="BO591" i="4"/>
  <c r="BN607" i="4"/>
  <c r="BN697" i="4"/>
  <c r="BF500" i="4"/>
  <c r="BN500" i="4" s="1"/>
  <c r="BA500" i="4"/>
  <c r="BA856" i="4"/>
  <c r="BE856" i="4"/>
  <c r="BM856" i="4" s="1"/>
  <c r="BN965" i="4"/>
  <c r="BG740" i="4"/>
  <c r="BA740" i="4"/>
  <c r="BI862" i="4"/>
  <c r="BQ862" i="4" s="1"/>
  <c r="BO862" i="4"/>
  <c r="BL1020" i="4"/>
  <c r="BP962" i="4"/>
  <c r="BI962" i="4"/>
  <c r="BQ962" i="4" s="1"/>
  <c r="BP1094" i="4"/>
  <c r="BI1094" i="4"/>
  <c r="BQ1094" i="4" s="1"/>
  <c r="BN1181" i="4"/>
  <c r="BP1110" i="4"/>
  <c r="BI1110" i="4"/>
  <c r="BQ1110" i="4" s="1"/>
  <c r="BP1095" i="4"/>
  <c r="BI1095" i="4"/>
  <c r="BQ1095" i="4" s="1"/>
  <c r="BP1123" i="4"/>
  <c r="BI1123" i="4"/>
  <c r="BQ1123" i="4" s="1"/>
  <c r="BP1338" i="4"/>
  <c r="BI1338" i="4"/>
  <c r="BQ1338" i="4" s="1"/>
  <c r="BI141" i="4"/>
  <c r="BQ141" i="4" s="1"/>
  <c r="BO141" i="4"/>
  <c r="BF585" i="4"/>
  <c r="BN585" i="4" s="1"/>
  <c r="BA585" i="4"/>
  <c r="BG613" i="4"/>
  <c r="BA613" i="4"/>
  <c r="BG715" i="4"/>
  <c r="BA715" i="4"/>
  <c r="BN923" i="4"/>
  <c r="BF766" i="4"/>
  <c r="BN766" i="4" s="1"/>
  <c r="BA766" i="4"/>
  <c r="BN1226" i="4"/>
  <c r="BP1220" i="4"/>
  <c r="BI1220" i="4"/>
  <c r="BQ1220" i="4" s="1"/>
  <c r="BP1261" i="4"/>
  <c r="BI1261" i="4"/>
  <c r="BQ1261" i="4" s="1"/>
  <c r="BP1279" i="4"/>
  <c r="BI1279" i="4"/>
  <c r="BQ1279" i="4" s="1"/>
  <c r="BL52" i="4"/>
  <c r="BO753" i="4"/>
  <c r="BN61" i="4"/>
  <c r="BD24" i="4"/>
  <c r="BL24" i="4" s="1"/>
  <c r="BA24" i="4"/>
  <c r="BL44" i="4"/>
  <c r="BN88" i="4"/>
  <c r="BO194" i="4"/>
  <c r="BI194" i="4"/>
  <c r="BQ194" i="4" s="1"/>
  <c r="BO263" i="4"/>
  <c r="BI263" i="4"/>
  <c r="BQ263" i="4" s="1"/>
  <c r="BI553" i="4"/>
  <c r="BQ553" i="4" s="1"/>
  <c r="BO553" i="4"/>
  <c r="BN183" i="4"/>
  <c r="BI275" i="4"/>
  <c r="BQ275" i="4" s="1"/>
  <c r="BO275" i="4"/>
  <c r="BO388" i="4"/>
  <c r="BG99" i="4"/>
  <c r="BA99" i="4"/>
  <c r="BG238" i="4"/>
  <c r="BA238" i="4"/>
  <c r="BQ362" i="4"/>
  <c r="BA79" i="4"/>
  <c r="BE79" i="4"/>
  <c r="BM79" i="4" s="1"/>
  <c r="BG163" i="4"/>
  <c r="BA163" i="4"/>
  <c r="BG391" i="4"/>
  <c r="BA391" i="4"/>
  <c r="BI306" i="4"/>
  <c r="BQ306" i="4" s="1"/>
  <c r="BO306" i="4"/>
  <c r="BG353" i="4"/>
  <c r="BA353" i="4"/>
  <c r="BI653" i="4"/>
  <c r="BQ653" i="4" s="1"/>
  <c r="BO653" i="4"/>
  <c r="BA221" i="4"/>
  <c r="BG221" i="4"/>
  <c r="BI345" i="4"/>
  <c r="BQ345" i="4" s="1"/>
  <c r="BO345" i="4"/>
  <c r="BO358" i="4"/>
  <c r="BI358" i="4"/>
  <c r="BQ358" i="4" s="1"/>
  <c r="BI381" i="4"/>
  <c r="BQ381" i="4" s="1"/>
  <c r="BO381" i="4"/>
  <c r="BO457" i="4"/>
  <c r="BI457" i="4"/>
  <c r="BQ457" i="4" s="1"/>
  <c r="BF429" i="4"/>
  <c r="BN429" i="4" s="1"/>
  <c r="BA429" i="4"/>
  <c r="BF601" i="4"/>
  <c r="BN601" i="4" s="1"/>
  <c r="BA601" i="4"/>
  <c r="BA502" i="4"/>
  <c r="BF502" i="4"/>
  <c r="BN502" i="4" s="1"/>
  <c r="BA519" i="4"/>
  <c r="BF519" i="4"/>
  <c r="BN519" i="4" s="1"/>
  <c r="BA560" i="4"/>
  <c r="BF560" i="4"/>
  <c r="BN560" i="4" s="1"/>
  <c r="BN598" i="4"/>
  <c r="BO594" i="4"/>
  <c r="BI594" i="4"/>
  <c r="BQ594" i="4" s="1"/>
  <c r="BO642" i="4"/>
  <c r="BI642" i="4"/>
  <c r="BQ642" i="4" s="1"/>
  <c r="BI681" i="4"/>
  <c r="BQ681" i="4" s="1"/>
  <c r="BO681" i="4"/>
  <c r="BG703" i="4"/>
  <c r="BA703" i="4"/>
  <c r="BI751" i="4"/>
  <c r="BQ751" i="4" s="1"/>
  <c r="BO751" i="4"/>
  <c r="BO779" i="4"/>
  <c r="BI779" i="4"/>
  <c r="BQ779" i="4" s="1"/>
  <c r="BP963" i="4"/>
  <c r="BI963" i="4"/>
  <c r="BQ963" i="4" s="1"/>
  <c r="BG864" i="4"/>
  <c r="BA864" i="4"/>
  <c r="BA884" i="4"/>
  <c r="BG884" i="4"/>
  <c r="BQ984" i="4"/>
  <c r="BP1096" i="4"/>
  <c r="BP1126" i="4"/>
  <c r="BI1126" i="4"/>
  <c r="BQ1126" i="4" s="1"/>
  <c r="BP1127" i="4"/>
  <c r="BI1127" i="4"/>
  <c r="BQ1127" i="4" s="1"/>
  <c r="BN1386" i="4"/>
  <c r="BP1125" i="4"/>
  <c r="BI1125" i="4"/>
  <c r="BQ1125" i="4" s="1"/>
  <c r="BP1169" i="4"/>
  <c r="BN1200" i="4"/>
  <c r="BN1313" i="4"/>
  <c r="BN1286" i="4"/>
  <c r="BP1263" i="4"/>
  <c r="BI1263" i="4"/>
  <c r="BQ1263" i="4" s="1"/>
  <c r="BP1267" i="4"/>
  <c r="BI1267" i="4"/>
  <c r="BQ1267" i="4" s="1"/>
  <c r="BP1337" i="4"/>
  <c r="BI1337" i="4"/>
  <c r="BQ1337" i="4" s="1"/>
  <c r="BN1315" i="4"/>
  <c r="BL1354" i="4"/>
  <c r="BN1274" i="4"/>
  <c r="BN1330" i="4"/>
  <c r="BN117" i="4"/>
  <c r="BN430" i="4"/>
  <c r="BI363" i="4"/>
  <c r="BQ363" i="4" s="1"/>
  <c r="BO363" i="4"/>
  <c r="BI462" i="4"/>
  <c r="BQ462" i="4" s="1"/>
  <c r="BO462" i="4"/>
  <c r="BF562" i="4"/>
  <c r="BN562" i="4" s="1"/>
  <c r="BA562" i="4"/>
  <c r="BI663" i="4"/>
  <c r="BQ663" i="4" s="1"/>
  <c r="BO663" i="4"/>
  <c r="BN959" i="4"/>
  <c r="BF872" i="4"/>
  <c r="BN872" i="4" s="1"/>
  <c r="BA872" i="4"/>
  <c r="BN1189" i="4"/>
  <c r="BN967" i="4"/>
  <c r="BN927" i="4"/>
  <c r="BM1235" i="4"/>
  <c r="BN1292" i="4"/>
  <c r="BP1268" i="4"/>
  <c r="BI1268" i="4"/>
  <c r="BQ1268" i="4" s="1"/>
  <c r="BQ1365" i="4"/>
  <c r="H19" i="2" l="1"/>
  <c r="AH1399" i="4"/>
  <c r="AY1399" i="4"/>
  <c r="M96" i="6"/>
  <c r="X67" i="6"/>
  <c r="R98" i="6"/>
  <c r="M107" i="6"/>
  <c r="N104" i="6"/>
  <c r="X104" i="6" s="1"/>
  <c r="X107" i="6" s="1"/>
  <c r="H170" i="6"/>
  <c r="N143" i="6"/>
  <c r="X143" i="6" s="1"/>
  <c r="H96" i="6"/>
  <c r="N49" i="6"/>
  <c r="AT1399" i="4"/>
  <c r="AL1399" i="4"/>
  <c r="AK1401" i="4" s="1"/>
  <c r="AM1406" i="4" s="1"/>
  <c r="AN1406" i="4" s="1"/>
  <c r="D174" i="6"/>
  <c r="D191" i="6" s="1"/>
  <c r="BQ1096" i="4"/>
  <c r="BO703" i="4"/>
  <c r="BI703" i="4"/>
  <c r="BQ703" i="4" s="1"/>
  <c r="BO238" i="4"/>
  <c r="BI238" i="4"/>
  <c r="BQ238" i="4" s="1"/>
  <c r="BO173" i="4"/>
  <c r="BI173" i="4"/>
  <c r="BQ173" i="4" s="1"/>
  <c r="BL66" i="4"/>
  <c r="BO730" i="4"/>
  <c r="BI730" i="4"/>
  <c r="BQ730" i="4" s="1"/>
  <c r="BO303" i="4"/>
  <c r="BI303" i="4"/>
  <c r="BQ303" i="4" s="1"/>
  <c r="BO347" i="4"/>
  <c r="BI347" i="4"/>
  <c r="BQ347" i="4" s="1"/>
  <c r="BO143" i="4"/>
  <c r="BI143" i="4"/>
  <c r="BQ143" i="4" s="1"/>
  <c r="BO640" i="4"/>
  <c r="BI640" i="4"/>
  <c r="BQ640" i="4" s="1"/>
  <c r="BO305" i="4"/>
  <c r="BI305" i="4"/>
  <c r="BQ305" i="4" s="1"/>
  <c r="BI252" i="4"/>
  <c r="BQ252" i="4" s="1"/>
  <c r="BO252" i="4"/>
  <c r="BO781" i="4"/>
  <c r="BI781" i="4"/>
  <c r="BQ781" i="4" s="1"/>
  <c r="BO265" i="4"/>
  <c r="BI265" i="4"/>
  <c r="BQ265" i="4" s="1"/>
  <c r="BO204" i="4"/>
  <c r="BI204" i="4"/>
  <c r="BQ204" i="4" s="1"/>
  <c r="BO353" i="4"/>
  <c r="BI353" i="4"/>
  <c r="BQ353" i="4" s="1"/>
  <c r="BO391" i="4"/>
  <c r="BI391" i="4"/>
  <c r="BQ391" i="4" s="1"/>
  <c r="BO95" i="4"/>
  <c r="BI95" i="4"/>
  <c r="BQ95" i="4" s="1"/>
  <c r="BO726" i="4"/>
  <c r="BI726" i="4"/>
  <c r="BQ726" i="4" s="1"/>
  <c r="BO220" i="4"/>
  <c r="BI220" i="4"/>
  <c r="BQ220" i="4" s="1"/>
  <c r="BO277" i="4"/>
  <c r="BI277" i="4"/>
  <c r="BQ277" i="4" s="1"/>
  <c r="BQ1145" i="4"/>
  <c r="BO758" i="4"/>
  <c r="BI758" i="4"/>
  <c r="BQ758" i="4" s="1"/>
  <c r="BO683" i="4"/>
  <c r="BI683" i="4"/>
  <c r="BQ683" i="4" s="1"/>
  <c r="BO421" i="4"/>
  <c r="BI421" i="4"/>
  <c r="BQ421" i="4" s="1"/>
  <c r="BL1235" i="4"/>
  <c r="BO719" i="4"/>
  <c r="BI719" i="4"/>
  <c r="BQ719" i="4" s="1"/>
  <c r="BO267" i="4"/>
  <c r="BI267" i="4"/>
  <c r="BQ267" i="4" s="1"/>
  <c r="BO261" i="4"/>
  <c r="BI261" i="4"/>
  <c r="BQ261" i="4" s="1"/>
  <c r="BO707" i="4"/>
  <c r="BI707" i="4"/>
  <c r="BQ707" i="4" s="1"/>
  <c r="BO425" i="4"/>
  <c r="BI425" i="4"/>
  <c r="BQ425" i="4" s="1"/>
  <c r="BO335" i="4"/>
  <c r="BI335" i="4"/>
  <c r="BQ335" i="4" s="1"/>
  <c r="BO110" i="4"/>
  <c r="BI110" i="4"/>
  <c r="BQ110" i="4" s="1"/>
  <c r="BO232" i="4"/>
  <c r="BI232" i="4"/>
  <c r="BQ232" i="4" s="1"/>
  <c r="BO487" i="4"/>
  <c r="BI487" i="4"/>
  <c r="BQ487" i="4" s="1"/>
  <c r="BO283" i="4"/>
  <c r="BI283" i="4"/>
  <c r="BQ283" i="4" s="1"/>
  <c r="BO172" i="4"/>
  <c r="BI172" i="4"/>
  <c r="BQ172" i="4" s="1"/>
  <c r="BO460" i="4"/>
  <c r="BI460" i="4"/>
  <c r="BQ460" i="4" s="1"/>
  <c r="BO383" i="4"/>
  <c r="BI383" i="4"/>
  <c r="BQ383" i="4" s="1"/>
  <c r="BO410" i="4"/>
  <c r="BI410" i="4"/>
  <c r="BQ410" i="4" s="1"/>
  <c r="BO491" i="4"/>
  <c r="BI491" i="4"/>
  <c r="BQ491" i="4" s="1"/>
  <c r="BQ1173" i="4"/>
  <c r="BO834" i="4"/>
  <c r="BI834" i="4"/>
  <c r="BQ834" i="4" s="1"/>
  <c r="BO227" i="4"/>
  <c r="BI227" i="4"/>
  <c r="BQ227" i="4" s="1"/>
  <c r="BO492" i="4"/>
  <c r="BI492" i="4"/>
  <c r="BQ492" i="4" s="1"/>
  <c r="BQ1169" i="4"/>
  <c r="BK899" i="4"/>
  <c r="BO864" i="4"/>
  <c r="BI864" i="4"/>
  <c r="BQ864" i="4" s="1"/>
  <c r="BO99" i="4"/>
  <c r="BI99" i="4"/>
  <c r="BQ99" i="4" s="1"/>
  <c r="BO395" i="4"/>
  <c r="BI395" i="4"/>
  <c r="BQ395" i="4" s="1"/>
  <c r="BO742" i="4"/>
  <c r="BI742" i="4"/>
  <c r="BQ742" i="4" s="1"/>
  <c r="BQ605" i="4"/>
  <c r="BO249" i="4"/>
  <c r="BI249" i="4"/>
  <c r="BQ249" i="4" s="1"/>
  <c r="BO722" i="4"/>
  <c r="BI722" i="4"/>
  <c r="BQ722" i="4" s="1"/>
  <c r="BO749" i="4"/>
  <c r="BI749" i="4"/>
  <c r="BQ749" i="4" s="1"/>
  <c r="BL21" i="4"/>
  <c r="BI884" i="4"/>
  <c r="BQ884" i="4" s="1"/>
  <c r="BO884" i="4"/>
  <c r="BO163" i="4"/>
  <c r="BI163" i="4"/>
  <c r="BQ163" i="4" s="1"/>
  <c r="BO715" i="4"/>
  <c r="BI715" i="4"/>
  <c r="BQ715" i="4" s="1"/>
  <c r="BO192" i="4"/>
  <c r="BI192" i="4"/>
  <c r="BQ192" i="4" s="1"/>
  <c r="BO839" i="4"/>
  <c r="BI839" i="4"/>
  <c r="BQ839" i="4" s="1"/>
  <c r="BO180" i="4"/>
  <c r="BI180" i="4"/>
  <c r="BQ180" i="4" s="1"/>
  <c r="BO296" i="4"/>
  <c r="BI296" i="4"/>
  <c r="BQ296" i="4" s="1"/>
  <c r="BO711" i="4"/>
  <c r="BI711" i="4"/>
  <c r="BQ711" i="4" s="1"/>
  <c r="BO365" i="4"/>
  <c r="BI365" i="4"/>
  <c r="BQ365" i="4" s="1"/>
  <c r="BO123" i="4"/>
  <c r="BI123" i="4"/>
  <c r="BQ123" i="4" s="1"/>
  <c r="BO236" i="4"/>
  <c r="BI236" i="4"/>
  <c r="BQ236" i="4" s="1"/>
  <c r="BO285" i="4"/>
  <c r="BI285" i="4"/>
  <c r="BQ285" i="4" s="1"/>
  <c r="BO734" i="4"/>
  <c r="BI734" i="4"/>
  <c r="BQ734" i="4" s="1"/>
  <c r="BO746" i="4"/>
  <c r="BI746" i="4"/>
  <c r="BQ746" i="4" s="1"/>
  <c r="BO695" i="4"/>
  <c r="BI695" i="4"/>
  <c r="BQ695" i="4" s="1"/>
  <c r="BO593" i="4"/>
  <c r="BI593" i="4"/>
  <c r="BQ593" i="4" s="1"/>
  <c r="BO357" i="4"/>
  <c r="BI357" i="4"/>
  <c r="BQ357" i="4" s="1"/>
  <c r="BL885" i="4"/>
  <c r="BO331" i="4"/>
  <c r="BI331" i="4"/>
  <c r="BQ331" i="4" s="1"/>
  <c r="BO551" i="4"/>
  <c r="BI551" i="4"/>
  <c r="BQ551" i="4" s="1"/>
  <c r="BO617" i="4"/>
  <c r="BI617" i="4"/>
  <c r="BQ617" i="4" s="1"/>
  <c r="BO673" i="4"/>
  <c r="BI673" i="4"/>
  <c r="BQ673" i="4" s="1"/>
  <c r="BO398" i="4"/>
  <c r="BI398" i="4"/>
  <c r="BQ398" i="4" s="1"/>
  <c r="BO309" i="4"/>
  <c r="BI309" i="4"/>
  <c r="BQ309" i="4" s="1"/>
  <c r="AJ1399" i="4"/>
  <c r="BL826" i="4"/>
  <c r="BO202" i="4"/>
  <c r="BI202" i="4"/>
  <c r="BQ202" i="4" s="1"/>
  <c r="BO280" i="4"/>
  <c r="BI280" i="4"/>
  <c r="BQ280" i="4" s="1"/>
  <c r="BO655" i="4"/>
  <c r="BI655" i="4"/>
  <c r="BQ655" i="4" s="1"/>
  <c r="BO737" i="4"/>
  <c r="BI737" i="4"/>
  <c r="BQ737" i="4" s="1"/>
  <c r="BO325" i="4"/>
  <c r="BI325" i="4"/>
  <c r="BQ325" i="4" s="1"/>
  <c r="BO147" i="4"/>
  <c r="BI147" i="4"/>
  <c r="BQ147" i="4" s="1"/>
  <c r="BM11" i="4"/>
  <c r="BO245" i="4"/>
  <c r="BI245" i="4"/>
  <c r="BQ245" i="4" s="1"/>
  <c r="BO269" i="4"/>
  <c r="BI269" i="4"/>
  <c r="BQ269" i="4" s="1"/>
  <c r="BO103" i="4"/>
  <c r="BI103" i="4"/>
  <c r="BQ103" i="4" s="1"/>
  <c r="BO200" i="4"/>
  <c r="BI200" i="4"/>
  <c r="BQ200" i="4" s="1"/>
  <c r="BO531" i="4"/>
  <c r="BI531" i="4"/>
  <c r="BQ531" i="4" s="1"/>
  <c r="BO167" i="4"/>
  <c r="BI167" i="4"/>
  <c r="BQ167" i="4" s="1"/>
  <c r="BO281" i="4"/>
  <c r="BI281" i="4"/>
  <c r="BQ281" i="4" s="1"/>
  <c r="BO221" i="4"/>
  <c r="BI221" i="4"/>
  <c r="BQ221" i="4" s="1"/>
  <c r="BO740" i="4"/>
  <c r="BI740" i="4"/>
  <c r="BQ740" i="4" s="1"/>
  <c r="BO361" i="4"/>
  <c r="BI361" i="4"/>
  <c r="BQ361" i="4" s="1"/>
  <c r="BO738" i="4"/>
  <c r="BI738" i="4"/>
  <c r="BQ738" i="4" s="1"/>
  <c r="BO538" i="4"/>
  <c r="BI538" i="4"/>
  <c r="BQ538" i="4" s="1"/>
  <c r="BO273" i="4"/>
  <c r="BI273" i="4"/>
  <c r="BQ273" i="4" s="1"/>
  <c r="BO213" i="4"/>
  <c r="BI213" i="4"/>
  <c r="BQ213" i="4" s="1"/>
  <c r="BO699" i="4"/>
  <c r="BI699" i="4"/>
  <c r="BQ699" i="4" s="1"/>
  <c r="BO107" i="4"/>
  <c r="BI107" i="4"/>
  <c r="BQ107" i="4" s="1"/>
  <c r="BO199" i="4"/>
  <c r="BI199" i="4"/>
  <c r="BQ199" i="4" s="1"/>
  <c r="BQ121" i="4"/>
  <c r="BA11" i="4"/>
  <c r="AV1399" i="4"/>
  <c r="AU1401" i="4" s="1"/>
  <c r="AT1406" i="4" s="1"/>
  <c r="BO613" i="4"/>
  <c r="BI613" i="4"/>
  <c r="BQ613" i="4" s="1"/>
  <c r="BO659" i="4"/>
  <c r="BI659" i="4"/>
  <c r="BQ659" i="4" s="1"/>
  <c r="BO177" i="4"/>
  <c r="BI177" i="4"/>
  <c r="BQ177" i="4" s="1"/>
  <c r="BO301" i="4"/>
  <c r="BI301" i="4"/>
  <c r="BQ301" i="4" s="1"/>
  <c r="BO777" i="4"/>
  <c r="BI777" i="4"/>
  <c r="BQ777" i="4" s="1"/>
  <c r="BO155" i="4"/>
  <c r="BI155" i="4"/>
  <c r="BQ155" i="4" s="1"/>
  <c r="BO339" i="4"/>
  <c r="BI339" i="4"/>
  <c r="BQ339" i="4" s="1"/>
  <c r="BO295" i="4"/>
  <c r="BI295" i="4"/>
  <c r="BQ295" i="4" s="1"/>
  <c r="BO379" i="4"/>
  <c r="BI379" i="4"/>
  <c r="BQ379" i="4" s="1"/>
  <c r="BQ1245" i="4"/>
  <c r="BO552" i="4"/>
  <c r="BI552" i="4"/>
  <c r="BQ552" i="4" s="1"/>
  <c r="BL1345" i="4"/>
  <c r="BO264" i="4"/>
  <c r="BI264" i="4"/>
  <c r="BQ264" i="4" s="1"/>
  <c r="BO151" i="4"/>
  <c r="BI151" i="4"/>
  <c r="BQ151" i="4" s="1"/>
  <c r="BO135" i="4"/>
  <c r="BI135" i="4"/>
  <c r="BQ135" i="4" s="1"/>
  <c r="BO750" i="4"/>
  <c r="BI750" i="4"/>
  <c r="BQ750" i="4" s="1"/>
  <c r="BO228" i="4"/>
  <c r="BI228" i="4"/>
  <c r="BQ228" i="4" s="1"/>
  <c r="BO645" i="4"/>
  <c r="BI645" i="4"/>
  <c r="BQ645" i="4" s="1"/>
  <c r="BO402" i="4"/>
  <c r="BI402" i="4"/>
  <c r="BQ402" i="4" s="1"/>
  <c r="BO292" i="4"/>
  <c r="BI292" i="4"/>
  <c r="BQ292" i="4" s="1"/>
  <c r="BO464" i="4"/>
  <c r="BI464" i="4"/>
  <c r="BQ464" i="4" s="1"/>
  <c r="BO217" i="4"/>
  <c r="BI217" i="4"/>
  <c r="BQ217" i="4" s="1"/>
  <c r="BO343" i="4"/>
  <c r="BI343" i="4"/>
  <c r="BQ343" i="4" s="1"/>
  <c r="BO131" i="4"/>
  <c r="BI131" i="4"/>
  <c r="BQ131" i="4" s="1"/>
  <c r="BO196" i="4"/>
  <c r="BI196" i="4"/>
  <c r="BQ196" i="4" s="1"/>
  <c r="AI1399" i="4"/>
  <c r="BQ1153" i="4"/>
  <c r="BO868" i="4"/>
  <c r="BI868" i="4"/>
  <c r="BQ868" i="4" s="1"/>
  <c r="BO406" i="4"/>
  <c r="BI406" i="4"/>
  <c r="BQ406" i="4" s="1"/>
  <c r="BO208" i="4"/>
  <c r="BI208" i="4"/>
  <c r="BQ208" i="4" s="1"/>
  <c r="N86" i="6" l="1"/>
  <c r="X86" i="6" s="1"/>
  <c r="X96" i="6" s="1"/>
  <c r="AU1406" i="4"/>
  <c r="N107" i="6"/>
  <c r="M170" i="6"/>
  <c r="N168" i="6"/>
  <c r="X168" i="6" s="1"/>
  <c r="N96" i="6"/>
  <c r="AT1401" i="4"/>
  <c r="AT1405" i="4" s="1"/>
  <c r="AU1405" i="4" s="1"/>
  <c r="AS1401" i="4"/>
  <c r="AT1404" i="4" s="1"/>
  <c r="AU1404" i="4" s="1"/>
  <c r="AJ1401" i="4"/>
  <c r="AM1405" i="4" s="1"/>
  <c r="AN1405" i="4" s="1"/>
  <c r="AI1401" i="4"/>
  <c r="AM1404" i="4" s="1"/>
  <c r="X170" i="6" l="1"/>
  <c r="N170" i="6"/>
  <c r="AU1407" i="4"/>
  <c r="AT1407" i="4"/>
  <c r="AM1407" i="4"/>
  <c r="AN1404" i="4"/>
  <c r="AN1407" i="4" s="1"/>
  <c r="G96" i="6" l="1"/>
  <c r="G98" i="6" s="1"/>
  <c r="G174" i="6" s="1"/>
  <c r="C1410" i="4"/>
  <c r="F22" i="2" l="1"/>
  <c r="E47" i="2"/>
  <c r="E24" i="2"/>
  <c r="E27" i="2" s="1"/>
  <c r="F79" i="6" l="1"/>
  <c r="E32" i="2"/>
  <c r="E57" i="2"/>
  <c r="E54" i="2"/>
  <c r="H47" i="2"/>
  <c r="F47" i="2"/>
  <c r="F49" i="2" s="1"/>
  <c r="F52" i="2" s="1"/>
  <c r="E49" i="2"/>
  <c r="E61" i="2"/>
  <c r="D54" i="2"/>
  <c r="E60" i="2"/>
  <c r="E56" i="2"/>
  <c r="H22" i="2"/>
  <c r="H24" i="2" s="1"/>
  <c r="F24" i="2"/>
  <c r="D165" i="6" l="1"/>
  <c r="D171" i="6"/>
  <c r="D73" i="6"/>
  <c r="F27" i="2"/>
  <c r="H27" i="2" s="1"/>
  <c r="E52" i="2"/>
  <c r="H49" i="2"/>
  <c r="H52" i="2" s="1"/>
  <c r="E19" i="20"/>
  <c r="E23" i="20" s="1"/>
  <c r="E76" i="6" l="1"/>
  <c r="F76" i="6" s="1"/>
  <c r="E160" i="6"/>
  <c r="E161" i="6" s="1"/>
  <c r="E164" i="6" s="1"/>
  <c r="E172" i="6" s="1"/>
  <c r="E63" i="2"/>
  <c r="E65" i="2" s="1"/>
  <c r="E32" i="20"/>
  <c r="E34" i="20"/>
  <c r="E25" i="20"/>
  <c r="E30" i="20"/>
  <c r="C19" i="20"/>
  <c r="C23" i="20" s="1"/>
  <c r="C32" i="20" s="1"/>
  <c r="E77" i="6" l="1"/>
  <c r="E78" i="6" s="1"/>
  <c r="E98" i="6" s="1"/>
  <c r="E174" i="6" s="1"/>
  <c r="E191" i="6" s="1"/>
  <c r="F160" i="6"/>
  <c r="H160" i="6" s="1"/>
  <c r="M160" i="6" s="1"/>
  <c r="E31" i="20"/>
  <c r="F53" i="19" s="1"/>
  <c r="E33" i="20"/>
  <c r="E29" i="20"/>
  <c r="C25" i="20"/>
  <c r="C31" i="20" s="1"/>
  <c r="C53" i="19" s="1"/>
  <c r="F187" i="6" s="1"/>
  <c r="F189" i="6" s="1"/>
  <c r="C34" i="20"/>
  <c r="C30" i="20"/>
  <c r="H76" i="6"/>
  <c r="M76" i="6" s="1"/>
  <c r="F77" i="6"/>
  <c r="F78" i="6" s="1"/>
  <c r="F98" i="6" s="1"/>
  <c r="F161" i="6" l="1"/>
  <c r="F162" i="6" s="1"/>
  <c r="M161" i="6"/>
  <c r="H77" i="6"/>
  <c r="H78" i="6" s="1"/>
  <c r="H98" i="6" s="1"/>
  <c r="C29" i="20"/>
  <c r="E35" i="20"/>
  <c r="C33" i="20"/>
  <c r="H161" i="6"/>
  <c r="H164" i="6" s="1"/>
  <c r="H172" i="6" s="1"/>
  <c r="F164" i="6" l="1"/>
  <c r="F165" i="6" s="1"/>
  <c r="M77" i="6"/>
  <c r="N76" i="6"/>
  <c r="C35" i="20"/>
  <c r="N160" i="6"/>
  <c r="H174" i="6"/>
  <c r="F172" i="6" l="1"/>
  <c r="F174" i="6" s="1"/>
  <c r="F191" i="6" s="1"/>
  <c r="X160" i="6"/>
  <c r="N161" i="6"/>
  <c r="X76" i="6"/>
  <c r="X77" i="6" s="1"/>
  <c r="N77" i="6"/>
  <c r="I189" i="6" l="1"/>
  <c r="O13" i="35"/>
  <c r="O14" i="35"/>
  <c r="O8" i="35"/>
  <c r="O15" i="35"/>
  <c r="O16" i="35"/>
  <c r="O17" i="35"/>
  <c r="O11" i="35"/>
  <c r="O9" i="35"/>
  <c r="O10" i="35"/>
  <c r="O12" i="35"/>
  <c r="G8" i="35" l="1"/>
  <c r="O18" i="35"/>
  <c r="G37" i="35"/>
  <c r="G38" i="35"/>
  <c r="G34" i="35"/>
  <c r="G31" i="35"/>
  <c r="G30" i="35"/>
  <c r="G33" i="35"/>
  <c r="G9" i="35"/>
  <c r="G36" i="35"/>
  <c r="G32" i="35"/>
  <c r="M15" i="6"/>
  <c r="N10" i="6"/>
  <c r="X10" i="6" s="1"/>
  <c r="X15" i="6" s="1"/>
  <c r="H37" i="35"/>
  <c r="H33" i="35"/>
  <c r="H31" i="35"/>
  <c r="H36" i="35"/>
  <c r="H38" i="35"/>
  <c r="H34" i="35"/>
  <c r="H30" i="35"/>
  <c r="H9" i="35"/>
  <c r="H32" i="35"/>
  <c r="G39" i="35" l="1"/>
  <c r="N15" i="6"/>
  <c r="H8" i="35"/>
  <c r="H39" i="35" l="1"/>
  <c r="K150" i="6" l="1"/>
  <c r="J155" i="6"/>
  <c r="K130" i="6"/>
  <c r="K132" i="6"/>
  <c r="K134" i="6"/>
  <c r="K138" i="6"/>
  <c r="K123" i="6"/>
  <c r="K147" i="6"/>
  <c r="M147" i="6" l="1"/>
  <c r="N147" i="6" s="1"/>
  <c r="X147" i="6" s="1"/>
  <c r="M132" i="6"/>
  <c r="N132" i="6" s="1"/>
  <c r="X132" i="6" s="1"/>
  <c r="M123" i="6"/>
  <c r="N123" i="6" s="1"/>
  <c r="X123" i="6" s="1"/>
  <c r="M130" i="6"/>
  <c r="N130" i="6" s="1"/>
  <c r="X130" i="6" s="1"/>
  <c r="M138" i="6"/>
  <c r="N138" i="6" s="1"/>
  <c r="X138" i="6" s="1"/>
  <c r="M134" i="6"/>
  <c r="N134" i="6" s="1"/>
  <c r="X134" i="6" s="1"/>
  <c r="M150" i="6"/>
  <c r="N150" i="6" s="1"/>
  <c r="X150" i="6" s="1"/>
  <c r="K145" i="6"/>
  <c r="K146" i="6"/>
  <c r="K149" i="6"/>
  <c r="K148" i="6"/>
  <c r="K153" i="6"/>
  <c r="K151" i="6"/>
  <c r="K152" i="6"/>
  <c r="K118" i="6"/>
  <c r="K131" i="6"/>
  <c r="K114" i="6"/>
  <c r="K135" i="6"/>
  <c r="K137" i="6"/>
  <c r="K115" i="6"/>
  <c r="K120" i="6"/>
  <c r="K121" i="6"/>
  <c r="J140" i="6"/>
  <c r="K133" i="6"/>
  <c r="K113" i="6"/>
  <c r="M113" i="6" s="1"/>
  <c r="K117" i="6"/>
  <c r="K119" i="6"/>
  <c r="K116" i="6"/>
  <c r="K136" i="6"/>
  <c r="J125" i="6"/>
  <c r="K129" i="6"/>
  <c r="M129" i="6" s="1"/>
  <c r="K144" i="6"/>
  <c r="M144" i="6" s="1"/>
  <c r="M114" i="6" l="1"/>
  <c r="N114" i="6" s="1"/>
  <c r="X114" i="6" s="1"/>
  <c r="M151" i="6"/>
  <c r="N151" i="6" s="1"/>
  <c r="X151" i="6" s="1"/>
  <c r="M146" i="6"/>
  <c r="N146" i="6" s="1"/>
  <c r="X146" i="6" s="1"/>
  <c r="M133" i="6"/>
  <c r="N133" i="6" s="1"/>
  <c r="X133" i="6" s="1"/>
  <c r="M115" i="6"/>
  <c r="N115" i="6" s="1"/>
  <c r="X115" i="6" s="1"/>
  <c r="M131" i="6"/>
  <c r="N131" i="6" s="1"/>
  <c r="X131" i="6" s="1"/>
  <c r="M153" i="6"/>
  <c r="N153" i="6" s="1"/>
  <c r="X153" i="6" s="1"/>
  <c r="M145" i="6"/>
  <c r="N145" i="6" s="1"/>
  <c r="X145" i="6" s="1"/>
  <c r="M120" i="6"/>
  <c r="N120" i="6" s="1"/>
  <c r="X120" i="6" s="1"/>
  <c r="M116" i="6"/>
  <c r="N116" i="6" s="1"/>
  <c r="X116" i="6" s="1"/>
  <c r="M119" i="6"/>
  <c r="N119" i="6" s="1"/>
  <c r="X119" i="6" s="1"/>
  <c r="M137" i="6"/>
  <c r="N137" i="6" s="1"/>
  <c r="X137" i="6" s="1"/>
  <c r="M148" i="6"/>
  <c r="N148" i="6" s="1"/>
  <c r="X148" i="6" s="1"/>
  <c r="M136" i="6"/>
  <c r="N136" i="6" s="1"/>
  <c r="X136" i="6" s="1"/>
  <c r="M118" i="6"/>
  <c r="N118" i="6" s="1"/>
  <c r="X118" i="6" s="1"/>
  <c r="M117" i="6"/>
  <c r="N117" i="6" s="1"/>
  <c r="M121" i="6"/>
  <c r="N121" i="6" s="1"/>
  <c r="X121" i="6" s="1"/>
  <c r="M135" i="6"/>
  <c r="N135" i="6" s="1"/>
  <c r="X135" i="6" s="1"/>
  <c r="M152" i="6"/>
  <c r="N152" i="6" s="1"/>
  <c r="X152" i="6" s="1"/>
  <c r="M149" i="6"/>
  <c r="N149" i="6" s="1"/>
  <c r="X149" i="6" s="1"/>
  <c r="K140" i="6"/>
  <c r="K155" i="6"/>
  <c r="J164" i="6"/>
  <c r="J172" i="6" s="1"/>
  <c r="J174" i="6" s="1"/>
  <c r="J191" i="6" s="1"/>
  <c r="I155" i="6"/>
  <c r="N129" i="6" l="1"/>
  <c r="M140" i="6"/>
  <c r="N144" i="6"/>
  <c r="M155" i="6"/>
  <c r="N113" i="6"/>
  <c r="X144" i="6" l="1"/>
  <c r="X155" i="6" s="1"/>
  <c r="N155" i="6"/>
  <c r="N140" i="6"/>
  <c r="K122" i="6" l="1"/>
  <c r="M122" i="6" s="1"/>
  <c r="I125" i="6"/>
  <c r="K125" i="6" l="1"/>
  <c r="K164" i="6" s="1"/>
  <c r="K172" i="6" s="1"/>
  <c r="K174" i="6" s="1"/>
  <c r="I140" i="6"/>
  <c r="I164" i="6" s="1"/>
  <c r="I172" i="6" s="1"/>
  <c r="I174" i="6" s="1"/>
  <c r="I191" i="6" s="1"/>
  <c r="I1" i="6" s="1"/>
  <c r="N122" i="6" l="1"/>
  <c r="M125" i="6"/>
  <c r="M164" i="6" s="1"/>
  <c r="M172" i="6" s="1"/>
  <c r="X122" i="6" l="1"/>
  <c r="N125" i="6"/>
  <c r="N164" i="6" s="1"/>
  <c r="N172" i="6" s="1"/>
  <c r="G100" i="6" l="1"/>
  <c r="R161" i="6" l="1"/>
  <c r="R164" i="6" s="1"/>
  <c r="R172" i="6" s="1"/>
  <c r="R174" i="6" s="1"/>
  <c r="P195" i="6" l="1"/>
  <c r="P1" i="6" s="1"/>
  <c r="W37" i="6" l="1"/>
  <c r="O49" i="6"/>
  <c r="W49" i="6" l="1"/>
  <c r="X37" i="6"/>
  <c r="X49" i="6" s="1"/>
  <c r="W129" i="6" l="1"/>
  <c r="O140" i="6"/>
  <c r="W140" i="6" l="1"/>
  <c r="X129" i="6"/>
  <c r="X140" i="6" s="1"/>
  <c r="L189" i="6" l="1"/>
  <c r="L191" i="6" s="1"/>
  <c r="L70" i="6" l="1"/>
  <c r="L72" i="6" s="1"/>
  <c r="L78" i="6" s="1"/>
  <c r="M69" i="6"/>
  <c r="N69" i="6" l="1"/>
  <c r="N70" i="6" s="1"/>
  <c r="N72" i="6" s="1"/>
  <c r="N78" i="6" s="1"/>
  <c r="N98" i="6" s="1"/>
  <c r="N174" i="6" s="1"/>
  <c r="M70" i="6"/>
  <c r="M72" i="6" s="1"/>
  <c r="M78" i="6" s="1"/>
  <c r="M98" i="6" s="1"/>
  <c r="M174" i="6" s="1"/>
  <c r="U33" i="6" l="1"/>
  <c r="U72" i="6" s="1"/>
  <c r="U78" i="6" s="1"/>
  <c r="U98" i="6" s="1"/>
  <c r="S125" i="6" l="1"/>
  <c r="S164" i="6" s="1"/>
  <c r="S172" i="6" s="1"/>
  <c r="S33" i="6" l="1"/>
  <c r="S72" i="6" s="1"/>
  <c r="S78" i="6" s="1"/>
  <c r="S98" i="6" s="1"/>
  <c r="S174" i="6" s="1"/>
  <c r="S191" i="6" s="1"/>
  <c r="Q189" i="6" l="1"/>
  <c r="Q191" i="6" s="1"/>
  <c r="V189" i="6" l="1"/>
  <c r="V125" i="6"/>
  <c r="V164" i="6" s="1"/>
  <c r="V172" i="6" s="1"/>
  <c r="S195" i="6" l="1"/>
  <c r="S1" i="6" s="1"/>
  <c r="Q195" i="6"/>
  <c r="Q1" i="6" s="1"/>
  <c r="V33" i="6" l="1"/>
  <c r="V72" i="6" s="1"/>
  <c r="V78" i="6" s="1"/>
  <c r="V98" i="6" s="1"/>
  <c r="V174" i="6" s="1"/>
  <c r="V191" i="6" s="1"/>
  <c r="W21" i="6"/>
  <c r="X21" i="6" s="1"/>
  <c r="V195" i="6" l="1"/>
  <c r="V1" i="6" s="1"/>
  <c r="W25" i="6" l="1"/>
  <c r="O33" i="6"/>
  <c r="O72" i="6" s="1"/>
  <c r="O78" i="6" s="1"/>
  <c r="O98" i="6" s="1"/>
  <c r="X25" i="6" l="1"/>
  <c r="X33" i="6" s="1"/>
  <c r="W33" i="6"/>
  <c r="W117" i="6" l="1"/>
  <c r="O125" i="6"/>
  <c r="O164" i="6" s="1"/>
  <c r="O172" i="6" s="1"/>
  <c r="O174" i="6" s="1"/>
  <c r="X117" i="6" l="1"/>
  <c r="O189" i="6" l="1"/>
  <c r="O191" i="6" s="1"/>
  <c r="O195" i="6" l="1"/>
  <c r="O1" i="6" s="1"/>
  <c r="U125" i="6" l="1"/>
  <c r="U164" i="6" s="1"/>
  <c r="U172" i="6" s="1"/>
  <c r="U174" i="6" s="1"/>
  <c r="W113" i="6"/>
  <c r="X113" i="6" l="1"/>
  <c r="X125" i="6" s="1"/>
  <c r="W125" i="6"/>
  <c r="U189" i="6" l="1"/>
  <c r="U191" i="6" s="1"/>
  <c r="U195" i="6" l="1"/>
  <c r="U1" i="6" s="1"/>
  <c r="M180" i="6" l="1"/>
  <c r="K189" i="6"/>
  <c r="K191" i="6" s="1"/>
  <c r="K195" i="6" l="1"/>
  <c r="N180" i="6"/>
  <c r="W187" i="6" l="1"/>
  <c r="R189" i="6"/>
  <c r="R191" i="6" s="1"/>
  <c r="R195" i="6" l="1"/>
  <c r="R1" i="6" s="1"/>
  <c r="G189" i="6" l="1"/>
  <c r="G191" i="6" s="1"/>
  <c r="H187" i="6"/>
  <c r="M187" i="6" l="1"/>
  <c r="H189" i="6"/>
  <c r="H191" i="6" s="1"/>
  <c r="G195" i="6"/>
  <c r="G1" i="6" s="1"/>
  <c r="N187" i="6" l="1"/>
  <c r="M189" i="6"/>
  <c r="M191" i="6" s="1"/>
  <c r="N189" i="6" l="1"/>
  <c r="N191" i="6" s="1"/>
  <c r="X187" i="6"/>
  <c r="F195" i="6"/>
  <c r="F1" i="6" s="1"/>
  <c r="H195" i="6" l="1"/>
  <c r="H1" i="6" s="1"/>
  <c r="M195" i="6" l="1"/>
  <c r="M1" i="6" s="1"/>
  <c r="N195" i="6" l="1"/>
  <c r="N1" i="6" s="1"/>
  <c r="W69" i="6" l="1"/>
  <c r="T70" i="6"/>
  <c r="T72" i="6" s="1"/>
  <c r="T78" i="6" s="1"/>
  <c r="T98" i="6" s="1"/>
  <c r="X69" i="6" l="1"/>
  <c r="X70" i="6" s="1"/>
  <c r="X72" i="6" s="1"/>
  <c r="X78" i="6" s="1"/>
  <c r="X98" i="6" s="1"/>
  <c r="W70" i="6"/>
  <c r="W72" i="6" s="1"/>
  <c r="W78" i="6" s="1"/>
  <c r="W98" i="6" s="1"/>
  <c r="T161" i="6"/>
  <c r="T164" i="6" s="1"/>
  <c r="T172" i="6" s="1"/>
  <c r="T174" i="6" s="1"/>
  <c r="W159" i="6"/>
  <c r="W161" i="6" l="1"/>
  <c r="W164" i="6" s="1"/>
  <c r="W172" i="6" s="1"/>
  <c r="W174" i="6" s="1"/>
  <c r="X159" i="6"/>
  <c r="X161" i="6" s="1"/>
  <c r="X164" i="6" s="1"/>
  <c r="X172" i="6" s="1"/>
  <c r="X174" i="6" s="1"/>
  <c r="T189" i="6" l="1"/>
  <c r="T191" i="6" s="1"/>
  <c r="W180" i="6"/>
  <c r="T195" i="6"/>
  <c r="T1" i="6" s="1"/>
  <c r="X180" i="6" l="1"/>
  <c r="X189" i="6" s="1"/>
  <c r="X191" i="6" s="1"/>
  <c r="W189" i="6"/>
  <c r="W191" i="6" s="1"/>
  <c r="W195" i="6" l="1"/>
  <c r="W1" i="6" s="1"/>
  <c r="X195" i="6"/>
  <c r="X1" i="6" s="1"/>
  <c r="A1" i="6" s="1"/>
</calcChain>
</file>

<file path=xl/comments1.xml><?xml version="1.0" encoding="utf-8"?>
<comments xmlns="http://schemas.openxmlformats.org/spreadsheetml/2006/main">
  <authors>
    <author>miov</author>
  </authors>
  <commentList>
    <comment ref="H21" authorId="0" shapeId="0">
      <text>
        <r>
          <rPr>
            <sz val="8"/>
            <color indexed="81"/>
            <rFont val="Tahoma"/>
            <family val="2"/>
          </rPr>
          <t xml:space="preserve">
Offset from Electric Plant problem with one of the accounts within power plant </t>
        </r>
      </text>
    </comment>
  </commentList>
</comments>
</file>

<file path=xl/sharedStrings.xml><?xml version="1.0" encoding="utf-8"?>
<sst xmlns="http://schemas.openxmlformats.org/spreadsheetml/2006/main" count="50694" uniqueCount="8407">
  <si>
    <t>SAP</t>
  </si>
  <si>
    <t>Account</t>
  </si>
  <si>
    <t>Description</t>
  </si>
  <si>
    <t>AMA</t>
  </si>
  <si>
    <t>Gas - Plant in Service</t>
  </si>
  <si>
    <t>Gas - Plant in Service - PP</t>
  </si>
  <si>
    <t>Gas Plant In Service - Manual Adjustments</t>
  </si>
  <si>
    <t>Gas - Plant Held for Future Use</t>
  </si>
  <si>
    <t>Gas - Plant Held for Future Use - PP</t>
  </si>
  <si>
    <t>ADD 6XX Accounts</t>
  </si>
  <si>
    <t>Gas NC manual adjustments</t>
  </si>
  <si>
    <t>Gas - Plant - NOT CLASSIFIED - PP</t>
  </si>
  <si>
    <t>Common - Plant in Service</t>
  </si>
  <si>
    <t>Common - Plant in Service - PP</t>
  </si>
  <si>
    <t>Common Plant In service - Manual Adjustments</t>
  </si>
  <si>
    <t>New in Dec 18</t>
  </si>
  <si>
    <t>10100003ARC</t>
  </si>
  <si>
    <t>Common - Plant in Service - ARC where ARO Not Recovered in Depreciation Rates</t>
  </si>
  <si>
    <t>Common - Plant Held for Future Use - PP</t>
  </si>
  <si>
    <t>Common - Plant - NOT CLASSIFIED - PP</t>
  </si>
  <si>
    <t>Common NC manual adjustments</t>
  </si>
  <si>
    <t>Gas - Plant Acquisition Adjustment</t>
  </si>
  <si>
    <t>Gas-Accum Depreciation</t>
  </si>
  <si>
    <t>GAS-Accum Depreciation -PP</t>
  </si>
  <si>
    <t>Gas Depr Reserve - Manual Adjustments</t>
  </si>
  <si>
    <t>GAS-Accum Amortization - PP</t>
  </si>
  <si>
    <t>Common-Accum Depreciation</t>
  </si>
  <si>
    <t>Common Depr Reserve - Manual Adjustments</t>
  </si>
  <si>
    <t>Comon -Accum Depreciation -PP</t>
  </si>
  <si>
    <t>Common-Accum Amortization - PP</t>
  </si>
  <si>
    <t>10800003ARC</t>
  </si>
  <si>
    <t>Common-Accum Depreciation - ARC where ARO Not Recovered in Depreciation Rates</t>
  </si>
  <si>
    <t>Gas-RWIP-Mass C.O.R./Salvage</t>
  </si>
  <si>
    <t>Gas-RWIP-Specific C.O.R./Salvage</t>
  </si>
  <si>
    <t>Accum Depreciation Non-legal Cost of Removal</t>
  </si>
  <si>
    <t>Contra Accum Depreciation Non-legal Cost of Remova</t>
  </si>
  <si>
    <t>Equipment Transferred to Connext - Gas</t>
  </si>
  <si>
    <t>Gas-Accum Depreciation AMA Reserve</t>
  </si>
  <si>
    <t xml:space="preserve">Gas-RWIP-RET1 C.O.R./Salvage PP    </t>
  </si>
  <si>
    <t>Gas-Accum Provisions for Retired Assets</t>
  </si>
  <si>
    <t>Gas-Accum Amortization AMA</t>
  </si>
  <si>
    <t>Common-RWIP-Mass C.O.R./Salvage</t>
  </si>
  <si>
    <t>Common-Accum Provision for Retired Assets</t>
  </si>
  <si>
    <t>Common-Accum Depreciation AMA Reserve</t>
  </si>
  <si>
    <t>Common-RWIP-RET1 C.O.R./Salvage PP</t>
  </si>
  <si>
    <t>Gas - Accum Prov for Amort of Plant Acquis Ad</t>
  </si>
  <si>
    <t>Gas Rental Equip Pipe &amp; Vent UE-001315</t>
  </si>
  <si>
    <t>Gas Rental Equip Pipe &amp; Vent Amortize U</t>
  </si>
  <si>
    <t>ARO-Gas Cast Iron Pipe Removal</t>
  </si>
  <si>
    <t>ARO-Gas Bare Steel Pipe Removal</t>
  </si>
  <si>
    <t>ARO - Gas Mains</t>
  </si>
  <si>
    <t>ARO - Gas Cast Iron Pipe Removal to Short</t>
  </si>
  <si>
    <t>ARO - Gas Bare Steel Pipe Removal to Short</t>
  </si>
  <si>
    <t>ARO-Steel Wrapped Services</t>
  </si>
  <si>
    <t>ARO-Steel Wrapped Services - Gas-ST</t>
  </si>
  <si>
    <t>ARO - Gas Short Term</t>
  </si>
  <si>
    <t>East Building ARO - Common</t>
  </si>
  <si>
    <t>New in Dec 2018</t>
  </si>
  <si>
    <t>23002072</t>
  </si>
  <si>
    <t>ARO - Gas Mains - Short Term</t>
  </si>
  <si>
    <t>ARO Tacoma LNG</t>
  </si>
  <si>
    <t>PSE Building (A) - Landlord Incentives</t>
  </si>
  <si>
    <t>PSE Building (B) - Landlord Incentives</t>
  </si>
  <si>
    <t>Landlord Incentive Bldg B - Floor 4</t>
  </si>
  <si>
    <t>Redmond West Tenant Improvement</t>
  </si>
  <si>
    <t>Redmond West on Willows - Landlord Ince</t>
  </si>
  <si>
    <t>Bothel Data Center Landlord Incentives</t>
  </si>
  <si>
    <t>Redmond West 2nd Amen Tenant Incentives</t>
  </si>
  <si>
    <t>ARO - Asbestos Common</t>
  </si>
  <si>
    <t>23001043</t>
  </si>
  <si>
    <t>ARO - South King Complex - Long Term</t>
  </si>
  <si>
    <t xml:space="preserve"> </t>
  </si>
  <si>
    <t>Puget Sound Energy</t>
  </si>
  <si>
    <t>Reconciliation of Gas Utility Plant in Service Ratebase derived from SAP and Amounts Reported in Powerplay Cube</t>
  </si>
  <si>
    <t>Power Plant</t>
  </si>
  <si>
    <t>Difference</t>
  </si>
  <si>
    <t>Line</t>
  </si>
  <si>
    <t>SAP Account #</t>
  </si>
  <si>
    <t>Plant</t>
  </si>
  <si>
    <t>Production</t>
  </si>
  <si>
    <t>Storage</t>
  </si>
  <si>
    <t>LNG</t>
  </si>
  <si>
    <t>Total Production</t>
  </si>
  <si>
    <t>Transmission</t>
  </si>
  <si>
    <t>Distribution</t>
  </si>
  <si>
    <t>Intangible Plant</t>
  </si>
  <si>
    <t>General Plant</t>
  </si>
  <si>
    <t>Gas Plant (Includes ARO)</t>
  </si>
  <si>
    <t>10100002, 10500002</t>
  </si>
  <si>
    <t>Adjustment to PP</t>
  </si>
  <si>
    <t>Total Gas Plant (Includes ARO)</t>
  </si>
  <si>
    <t>Total Common Plant</t>
  </si>
  <si>
    <t>Gas 4-Factor Allocator</t>
  </si>
  <si>
    <t>Gas portion of Common</t>
  </si>
  <si>
    <t>Total Gas Plant</t>
  </si>
  <si>
    <t>Cube Subtotal</t>
  </si>
  <si>
    <t>Acsuisition Adjustments</t>
  </si>
  <si>
    <t>Accumulated Depreciation and Amortization</t>
  </si>
  <si>
    <t xml:space="preserve"> Gas Plant</t>
  </si>
  <si>
    <t>10800002, 10800502, 11100002, 11100502</t>
  </si>
  <si>
    <t>10800003,10800503, 11100003, 11100503</t>
  </si>
  <si>
    <t>Gas Future Use</t>
  </si>
  <si>
    <t xml:space="preserve"> Subtotal</t>
  </si>
  <si>
    <t>Misc. Gas 108 accounts</t>
  </si>
  <si>
    <t>10800042, 52, 62, 72, 92, 102, 202, 11100092, 202</t>
  </si>
  <si>
    <t>Misc. Common 108 accounts</t>
  </si>
  <si>
    <t>Remove Gross ARC not recovered in rates</t>
  </si>
  <si>
    <t>Remove ARC A/D not recovered in rates</t>
  </si>
  <si>
    <t>Gas Rental Esuipment &amp; Vent</t>
  </si>
  <si>
    <t>18230432 &amp; 442</t>
  </si>
  <si>
    <t>Asset Retirement Obligations</t>
  </si>
  <si>
    <t>23002002, 12</t>
  </si>
  <si>
    <t>23002002, 13</t>
  </si>
  <si>
    <t>Landlord Incentives</t>
  </si>
  <si>
    <t>25300353, 63</t>
  </si>
  <si>
    <t>Total Gas Rate Base</t>
  </si>
  <si>
    <t>Net Utility Plant in Service</t>
  </si>
  <si>
    <t>depr_group</t>
  </si>
  <si>
    <t>1301FC Plant in Service</t>
  </si>
  <si>
    <t>1302FC Accum Depr</t>
  </si>
  <si>
    <t>Intangible Plant, Electric</t>
  </si>
  <si>
    <t>Steam Generation Plant</t>
  </si>
  <si>
    <t>Electric</t>
  </si>
  <si>
    <t>Hydro Generation Plant</t>
  </si>
  <si>
    <t>Gas</t>
  </si>
  <si>
    <t>Other Production Plant</t>
  </si>
  <si>
    <t>Common</t>
  </si>
  <si>
    <t>Transmission Plant - Electric</t>
  </si>
  <si>
    <t>Distribution Plant - Electric</t>
  </si>
  <si>
    <t>General Plant, Electric</t>
  </si>
  <si>
    <t xml:space="preserve">Intangible Plant, Gas </t>
  </si>
  <si>
    <t>Mfg Gas Production Plant</t>
  </si>
  <si>
    <t>Non-Utility</t>
  </si>
  <si>
    <t>Underground Storage</t>
  </si>
  <si>
    <t>Other Storage Plant</t>
  </si>
  <si>
    <t>Liq Nat Gas Term &amp; Proces</t>
  </si>
  <si>
    <t>Natural Gas Production Plant</t>
  </si>
  <si>
    <t>Transmission Plant - Gas</t>
  </si>
  <si>
    <t>Distribution Plant - Gas</t>
  </si>
  <si>
    <t>General Plant, Gas</t>
  </si>
  <si>
    <t>Intangible Plant, Common</t>
  </si>
  <si>
    <t>General Plant, Common</t>
  </si>
  <si>
    <t>Non-Utility Property</t>
  </si>
  <si>
    <t>Grand Total</t>
  </si>
  <si>
    <t>Non Utility</t>
  </si>
  <si>
    <t>Steam Production</t>
  </si>
  <si>
    <t>Remove Fredonia Capital Lease</t>
  </si>
  <si>
    <t>Remove Fredonia Sales Tax</t>
  </si>
  <si>
    <t>Remove Whitehorn Capital Lease</t>
  </si>
  <si>
    <t>Other Production From Power Plant</t>
  </si>
  <si>
    <t xml:space="preserve">Adjusted Power Plant for manual entries in SAP </t>
  </si>
  <si>
    <t>General Plant Common From Power Plant</t>
  </si>
  <si>
    <t>Capital Lease -Printer Great AM</t>
  </si>
  <si>
    <t>Capital Lease Printer Great Am 2</t>
  </si>
  <si>
    <t>Capital Lease Printer Great Am 3</t>
  </si>
  <si>
    <t>Source: PowerPlant Depreciation Reports 1301 FC &amp; 1302 FC</t>
  </si>
  <si>
    <t>BS Column</t>
  </si>
  <si>
    <t>Detail Working Capital Ajustment</t>
  </si>
  <si>
    <t>Shaded accounts are new since the 2018 ERF</t>
  </si>
  <si>
    <t>Shaded accounts are new since the 2017 GRC</t>
  </si>
  <si>
    <t>Old account, no change = NOT SHADED</t>
  </si>
  <si>
    <t>(a)</t>
  </si>
  <si>
    <t>(b)</t>
  </si>
  <si>
    <t>insert new colmn</t>
  </si>
  <si>
    <t>( c)</t>
  </si>
  <si>
    <t>(d)</t>
  </si>
  <si>
    <t>(e)</t>
  </si>
  <si>
    <t>(f)</t>
  </si>
  <si>
    <t>(g)</t>
  </si>
  <si>
    <t>(h)</t>
  </si>
  <si>
    <t>(i)</t>
  </si>
  <si>
    <t>(j)</t>
  </si>
  <si>
    <t>(k)</t>
  </si>
  <si>
    <t xml:space="preserve">to the left of this </t>
  </si>
  <si>
    <t>AVERAGE MONTHLY AVERAGE (AMA)</t>
  </si>
  <si>
    <t>END OF PERIOD (EOP)</t>
  </si>
  <si>
    <t>End of Period</t>
  </si>
  <si>
    <t>Check AMA and EOP treatment is the same</t>
  </si>
  <si>
    <t>Look-Up Formula</t>
  </si>
  <si>
    <t>AIC</t>
  </si>
  <si>
    <t>ERB</t>
  </si>
  <si>
    <t>GRB</t>
  </si>
  <si>
    <t>Non-Op</t>
  </si>
  <si>
    <t>W/C</t>
  </si>
  <si>
    <t>column</t>
  </si>
  <si>
    <t>ELEC</t>
  </si>
  <si>
    <t>GAS</t>
  </si>
  <si>
    <t>Investment</t>
  </si>
  <si>
    <t>Working Capital</t>
  </si>
  <si>
    <t>Account Text</t>
  </si>
  <si>
    <t>Account Description</t>
  </si>
  <si>
    <t>Treatment</t>
  </si>
  <si>
    <t>Note</t>
  </si>
  <si>
    <t>Date First Used</t>
  </si>
  <si>
    <t>Average Invested Capital</t>
  </si>
  <si>
    <t>Electric Rate Base</t>
  </si>
  <si>
    <t>Gas Rate Base</t>
  </si>
  <si>
    <t>Non - Operating</t>
  </si>
  <si>
    <t>Current Assets</t>
  </si>
  <si>
    <t>Current Liabilities</t>
  </si>
  <si>
    <t>AMA (Dec 18)</t>
  </si>
  <si>
    <t>Rate Base Line No.</t>
  </si>
  <si>
    <t xml:space="preserve">Electric-         Rate Base </t>
  </si>
  <si>
    <t>Gas-             Rate Base</t>
  </si>
  <si>
    <t xml:space="preserve">Non-Operating </t>
  </si>
  <si>
    <t>Total Investments</t>
  </si>
  <si>
    <t>Total Working Capital</t>
  </si>
  <si>
    <t>(EOP)</t>
  </si>
  <si>
    <t>Category</t>
  </si>
  <si>
    <t>Electric - Plant in Service - PP</t>
  </si>
  <si>
    <t>2c</t>
  </si>
  <si>
    <t>Electric Plant In Service -Manual Adjustment</t>
  </si>
  <si>
    <t>4</t>
  </si>
  <si>
    <t>1</t>
  </si>
  <si>
    <t>10100603</t>
  </si>
  <si>
    <t>Common plant in service - Manual adj</t>
  </si>
  <si>
    <t>Colstrip 1&amp;2 Non-Recoverable Costs</t>
  </si>
  <si>
    <t>Colstrip 1&amp;2 Non-Recoverable Costs Cont</t>
  </si>
  <si>
    <t>Landis-Gyr Capital Lease</t>
  </si>
  <si>
    <t>Other</t>
  </si>
  <si>
    <t>Printer Capital Lease</t>
  </si>
  <si>
    <t>Electric - Plant Held for Future Use -</t>
  </si>
  <si>
    <t>(A)</t>
  </si>
  <si>
    <t>15</t>
  </si>
  <si>
    <t>Electric Plant - NOT CLASSIFIED - PP</t>
  </si>
  <si>
    <t>16</t>
  </si>
  <si>
    <t>16a</t>
  </si>
  <si>
    <t>5</t>
  </si>
  <si>
    <t>Construction Support Clearing - Electri</t>
  </si>
  <si>
    <t>CWIP</t>
  </si>
  <si>
    <t>Construction Support Clearing - Gas</t>
  </si>
  <si>
    <t>Construction Support Clearing - Common</t>
  </si>
  <si>
    <t>CWIP/Retention Clearing (Debit) - Commo</t>
  </si>
  <si>
    <t>Electric - Construction Work in Progres</t>
  </si>
  <si>
    <t>Gas - Construction Work in Progress - P</t>
  </si>
  <si>
    <t>Common - Construction Work in Progress</t>
  </si>
  <si>
    <t>Electric CWIP - Manual Adjustments</t>
  </si>
  <si>
    <t>GAS CWIP - Manual Adjustments</t>
  </si>
  <si>
    <t>Common-Cwip-Manual Adjustments</t>
  </si>
  <si>
    <t>Elec-Accum Depreciation -PP</t>
  </si>
  <si>
    <t>17</t>
  </si>
  <si>
    <t>Common-Accum Depreciation -PP</t>
  </si>
  <si>
    <t>7c</t>
  </si>
  <si>
    <t>Elec-RWIP-CED3 C.O.R./Salvage-PP</t>
  </si>
  <si>
    <t>Electric  Depr Reserve - Manual Adjustments</t>
  </si>
  <si>
    <t>10800603</t>
  </si>
  <si>
    <t>18</t>
  </si>
  <si>
    <t>108-TGrant RCW 80.84</t>
  </si>
  <si>
    <t>22a</t>
  </si>
  <si>
    <t>108TGrant ARC RCW 80.84</t>
  </si>
  <si>
    <t>108TGrant ARO RCW 80.84</t>
  </si>
  <si>
    <t>10800651</t>
  </si>
  <si>
    <t>108 PTC Monetized</t>
  </si>
  <si>
    <t>Earns Interest</t>
  </si>
  <si>
    <t>108 ARC Depr Offset</t>
  </si>
  <si>
    <t>Colstrip GAAP Acctg</t>
  </si>
  <si>
    <t>108T Grant ARC Contra</t>
  </si>
  <si>
    <t>ARC Accum Depr Contra</t>
  </si>
  <si>
    <t>108 ARO Accr Offset</t>
  </si>
  <si>
    <t>108T Grant Accr (ARO) Contra</t>
  </si>
  <si>
    <t>10800791</t>
  </si>
  <si>
    <t>Transition Fund Offset</t>
  </si>
  <si>
    <t>ARC accumulated depreciation since 12/19/17</t>
  </si>
  <si>
    <t>10800861</t>
  </si>
  <si>
    <t>2017 Monetized Transition Fund</t>
  </si>
  <si>
    <t>10800931</t>
  </si>
  <si>
    <t>Monitized PTC Transition Contra</t>
  </si>
  <si>
    <t>Electric-Accum Amortization - PP</t>
  </si>
  <si>
    <t>Electric - Plant Acq Adj. Milwaukee RR</t>
  </si>
  <si>
    <t>Electric - Plant Acq Adj. DuPont</t>
  </si>
  <si>
    <t>Acquisition Adjustment - Encogen</t>
  </si>
  <si>
    <t>Mint Farm - Electric Plant Acquisition Adjustments</t>
  </si>
  <si>
    <t>Whitehorn - Electric Plant Acquisition</t>
  </si>
  <si>
    <t>Ferndale - Electric Plant Acquistion Adjust</t>
  </si>
  <si>
    <t>6</t>
  </si>
  <si>
    <t>Accum Amort Acq Adj. Milwaukee RR - Electric</t>
  </si>
  <si>
    <t>Accum Amort Acq Adj. DuPont - Electric</t>
  </si>
  <si>
    <t>Accumulated Amort Acqu Adj. - Encogen</t>
  </si>
  <si>
    <t>Accum Amort Acquis Adjust - Mint Farm</t>
  </si>
  <si>
    <t>21</t>
  </si>
  <si>
    <t>Accum Amort Acquis Adjust - Whitehorn</t>
  </si>
  <si>
    <t>Accum Amort Acquis Adjust - Ferndale</t>
  </si>
  <si>
    <t>Gas Stored at JP Reservoir- Non Current</t>
  </si>
  <si>
    <t>Gas Stored at JP Reservoir - Noncurrent</t>
  </si>
  <si>
    <t xml:space="preserve">Non-Utility Property - PP </t>
  </si>
  <si>
    <t>Provision for Non-Utility Property - PP</t>
  </si>
  <si>
    <t>Invest in Assoc.-Other than Rainier Receivables</t>
  </si>
  <si>
    <t>Subs</t>
  </si>
  <si>
    <t>Other Investment Life Insurance</t>
  </si>
  <si>
    <t>COLI</t>
  </si>
  <si>
    <t>Notes Rec - Intolight</t>
  </si>
  <si>
    <t>Reserve for Suncadia N/R</t>
  </si>
  <si>
    <t>Nets to Zero</t>
  </si>
  <si>
    <t>Suncadia N/R agreement</t>
  </si>
  <si>
    <t>Notes Rec - BOA Keyport Lighting &amp; Capa</t>
  </si>
  <si>
    <t>Notes Rec. - City of Buckley</t>
  </si>
  <si>
    <t>Chelan PUD Contract Prepmt Requirement</t>
  </si>
  <si>
    <t>6m</t>
  </si>
  <si>
    <t>Ferndale Land Lease Escrow - 2046</t>
  </si>
  <si>
    <t>Cash - State Bank - Concrete</t>
  </si>
  <si>
    <t>US Bank - General Account 1775586</t>
  </si>
  <si>
    <t>US Bank - Damage Claims 1771847</t>
  </si>
  <si>
    <t>Cash-UBOC-Payment Processing Bothell 44</t>
  </si>
  <si>
    <t>Cash-UBOC-Bill Payment Consolidator 443</t>
  </si>
  <si>
    <t>Cash-Key Bank-Concentration 47968102460</t>
  </si>
  <si>
    <t>Cash-Key Bank-PSE Receipts 479681024614</t>
  </si>
  <si>
    <t>Cash-Key Bank-Payroll 190994701174</t>
  </si>
  <si>
    <t>Cash-Key Bank-Accounts Payable 19099470</t>
  </si>
  <si>
    <t>Cash-Key Bank- SAP Credit Balance Refun</t>
  </si>
  <si>
    <t>Cash-Key Bank- Checkfree</t>
  </si>
  <si>
    <t>Cash - Key Bank Tri Ad Flex Spending</t>
  </si>
  <si>
    <t>Cash Credit Card Receipts - Billmatrix</t>
  </si>
  <si>
    <t>Cash-Key Bank-DOXO Receipts-5790</t>
  </si>
  <si>
    <t>Cash-Key Bank- EES Amazon Receipts</t>
  </si>
  <si>
    <t>13101233</t>
  </si>
  <si>
    <t>Cash - Business Customer Payments - U.S</t>
  </si>
  <si>
    <t>Wells Fargo Direct Debit</t>
  </si>
  <si>
    <t>Cash Desk Clearing</t>
  </si>
  <si>
    <t>PSE Help Cash Clearing</t>
  </si>
  <si>
    <t>Cash Real Time Clearing</t>
  </si>
  <si>
    <t>PSE Merchant Deposit - Transmission</t>
  </si>
  <si>
    <t>6j</t>
  </si>
  <si>
    <t>PSE Transmission Contra - Merchant Deposit</t>
  </si>
  <si>
    <t>PSE Ben Protect Trust-Bank of NY Money</t>
  </si>
  <si>
    <t>BPA RES JD Wind Deposit</t>
  </si>
  <si>
    <t>Radio Spectrum Purchase Escrow</t>
  </si>
  <si>
    <t>PGE Klamath Peaker Trans Req Deposit</t>
  </si>
  <si>
    <t>BPA Hopkins Ridge Transmission Deposit</t>
  </si>
  <si>
    <t>BPA TSR 80368917-Goldendale Deposit</t>
  </si>
  <si>
    <t>LKE Pacific Trust Deposit - Wire &amp; Cable</t>
  </si>
  <si>
    <t>LKE Pacific Trust Deposit - Transformers</t>
  </si>
  <si>
    <t>Other Special Deposit-BPA TRS - 50MW</t>
  </si>
  <si>
    <t>Otr Special Deposits-BPA TSR 81325474</t>
  </si>
  <si>
    <t>LNG Facility Port of Tacoma Escrow</t>
  </si>
  <si>
    <t>Cash Collateral NGX</t>
  </si>
  <si>
    <t>Colstrip Community Fund Escrow Acct</t>
  </si>
  <si>
    <t>Petty Cash</t>
  </si>
  <si>
    <t>Freddie #1 Operating Advance</t>
  </si>
  <si>
    <t>Colstrip 500KV Transmission O&amp;M Operati</t>
  </si>
  <si>
    <t>Colstrip 1&amp;2 Operating Advance</t>
  </si>
  <si>
    <t>Colstrip 3&amp;4 Operating Advance</t>
  </si>
  <si>
    <t>Working Fund - DCG Postage Expenses</t>
  </si>
  <si>
    <t>Working Funds - Mercer Island</t>
  </si>
  <si>
    <t>Ferndale Cash Advance ( NAES Corporation)</t>
  </si>
  <si>
    <t>FSA - Aon Hewitt Pre Funding</t>
  </si>
  <si>
    <t>Temporary Cash Investments-Taxable</t>
  </si>
  <si>
    <t>Notes Receivable Line Extensions in CLX</t>
  </si>
  <si>
    <t>Customer Accounts Receivable</t>
  </si>
  <si>
    <t>Electric Customer Accounts Receivable</t>
  </si>
  <si>
    <t>Gas Customer Accounts Receivable</t>
  </si>
  <si>
    <t>Cust Accts Recv Unapplied Credits</t>
  </si>
  <si>
    <t>Cust Payment Returns Clarification Acct</t>
  </si>
  <si>
    <t>Gas CuGas - Cust Accounts Receivable CLX</t>
  </si>
  <si>
    <t>Accruals - Customer Accts Recv Unapplie</t>
  </si>
  <si>
    <t>Gas Off System Sales - Other ACDts Rec</t>
  </si>
  <si>
    <t>Jackson Prairie / NW Pipeline - Other A/R</t>
  </si>
  <si>
    <t>Sumas Gas Pipeline / SoCDo - Other A/R</t>
  </si>
  <si>
    <t>Jackson Prairie / WWP - Other A/R</t>
  </si>
  <si>
    <t>Power Sales - Other ACDts Rec</t>
  </si>
  <si>
    <t>Transmission - Other ACDts Rec</t>
  </si>
  <si>
    <t>BPA Residential Exchange - Other ACDts Rec</t>
  </si>
  <si>
    <t>Other ACDts Rec - Misc</t>
  </si>
  <si>
    <t>A/R State and City Tax Receivable</t>
  </si>
  <si>
    <t>Other ACDts Rec.- Miscellaneous</t>
  </si>
  <si>
    <t>Lower Snake River BPA Tranmission Interest Receivable</t>
  </si>
  <si>
    <t>Wind T-Grants</t>
  </si>
  <si>
    <t>Emp Rec / Payroll Advances &amp; Misc - OARM</t>
  </si>
  <si>
    <t>Loans - Exit Payback - Other ACDts Rec</t>
  </si>
  <si>
    <t>A/R - California ISO</t>
  </si>
  <si>
    <t>A/R - Miscellaneous - CLX</t>
  </si>
  <si>
    <t>BPA – St Clair Transmission Credits Receivable</t>
  </si>
  <si>
    <t>A/R - Energy Division</t>
  </si>
  <si>
    <t>A/R - Treble Damages - Energy Diversion</t>
  </si>
  <si>
    <t xml:space="preserve">A/R - Damage Claims  </t>
  </si>
  <si>
    <t>A/R Treble Damages - Damage Claims</t>
  </si>
  <si>
    <t>Accruals - CIS A/R - Miscellaneous</t>
  </si>
  <si>
    <t>A/R - EES Shopify Credit Card Receivabl</t>
  </si>
  <si>
    <t>A/R - Snohomish PUD - Beverly Park Subs</t>
  </si>
  <si>
    <t>Refundable GST on PSE Gas Purchase</t>
  </si>
  <si>
    <t>A/R - PSE Recovery Seeker via Pacific Exchange</t>
  </si>
  <si>
    <t>Elec OMRC Reimbursable by 3rd Party -ST</t>
  </si>
  <si>
    <t>A/R - Biogas Sales</t>
  </si>
  <si>
    <t>APUA - Electric Customer Accts Receivable</t>
  </si>
  <si>
    <t>APUA - Gas Customer Accts Receivable</t>
  </si>
  <si>
    <t>APUA - Miscellaneous Receivables</t>
  </si>
  <si>
    <t>APUA -Energy Diversion</t>
  </si>
  <si>
    <t>APUA - Damage Claims</t>
  </si>
  <si>
    <t>APUA - Treble Damage Claims</t>
  </si>
  <si>
    <t>Intercompany Accounts receivable</t>
  </si>
  <si>
    <t>14601004</t>
  </si>
  <si>
    <t>IC AR - PWI</t>
  </si>
  <si>
    <t>IC AR - Puget LNG</t>
  </si>
  <si>
    <t>IC AR - Puget Holding LLC</t>
  </si>
  <si>
    <t>IC AR - Puget Intermed. Holdings</t>
  </si>
  <si>
    <t>IC AR - Equico</t>
  </si>
  <si>
    <t>IC AR - Puget Energy, Inc</t>
  </si>
  <si>
    <t>Fuel Stock-CT Oil Inventory-CONTRA</t>
  </si>
  <si>
    <t>Fuel Stock - Colstrip 1&amp;2</t>
  </si>
  <si>
    <t>Fuel Stock - Colstrip 3&amp;4</t>
  </si>
  <si>
    <t>Fuel Stock - Colstrip 3&amp;4 Fuel</t>
  </si>
  <si>
    <t>Fuel Stock - Crystal Mountain</t>
  </si>
  <si>
    <t>Fuel Stock - Whitehorn #1</t>
  </si>
  <si>
    <t>Fuel Stock - Frederickson #1</t>
  </si>
  <si>
    <t>Fuel Stock - Fredonia 1&amp;2</t>
  </si>
  <si>
    <t>Fuel Stock - Propane SWARR Station</t>
  </si>
  <si>
    <t>Fuel Stock - Colstrip 1&amp;2 Propane</t>
  </si>
  <si>
    <t>Fuel Stock - Pooled CT Non-Core Gas Inv</t>
  </si>
  <si>
    <t>Fuel Stock-CT Non-Core Gas @ JacksonPrairie-CONTRA</t>
  </si>
  <si>
    <t>Fuel Stock - Ferndale</t>
  </si>
  <si>
    <t>Fuel Stock-CT Non-Core LNG at Plymouth</t>
  </si>
  <si>
    <t>Fuel Stock - Encogen Oil</t>
  </si>
  <si>
    <t>Inventory - Pre-Capitalized Material</t>
  </si>
  <si>
    <t>Plant Materials - Colstrip 1 &amp; 2</t>
  </si>
  <si>
    <t>Inventory Reserve Account - Pre-Capitalized M</t>
  </si>
  <si>
    <t>Plant Materials - Colstrip 3 &amp; 4</t>
  </si>
  <si>
    <t>Encogen Storeroom</t>
  </si>
  <si>
    <t>Surplus Non-Coded Streetlight Materials</t>
  </si>
  <si>
    <t>Electric - Plant Material &amp; Supplies</t>
  </si>
  <si>
    <t>Gas - Plant Material &amp; Supplies</t>
  </si>
  <si>
    <t>Plant Material &amp; Supplies</t>
  </si>
  <si>
    <t>Inventory - Ferndale</t>
  </si>
  <si>
    <t>CH Biogas Pipeline Imbalance</t>
  </si>
  <si>
    <t>California Carbon Allowances -ST</t>
  </si>
  <si>
    <t>Undistributed Stores Expense</t>
  </si>
  <si>
    <t>Undistributed Substation Equipment Stor</t>
  </si>
  <si>
    <t>SGS-1 Gas Stored Underground</t>
  </si>
  <si>
    <t>SGS-2 Gas Stored Underground</t>
  </si>
  <si>
    <t>Clay Basin Gas Storage - 00925</t>
  </si>
  <si>
    <t>Liquefied Natural Gas Stored</t>
  </si>
  <si>
    <t>LNG - Gig Harbor</t>
  </si>
  <si>
    <t>Prepmts - Puget Auto / General Liability</t>
  </si>
  <si>
    <t>Prepmts - Puget Workman's Comp - Aegis</t>
  </si>
  <si>
    <t>Prepaid - Swinomish Tribal Res 115kv TSM -Long Term</t>
  </si>
  <si>
    <t>Prepaid - EIM Annual Hosting Fee</t>
  </si>
  <si>
    <t>Prepmts - All Risk Property Insurance</t>
  </si>
  <si>
    <t>Prepaid - Doble Engineering Equip Lease</t>
  </si>
  <si>
    <t>Prepaid - Open Text</t>
  </si>
  <si>
    <t>Prepmts - M&amp;M Consulting Fee</t>
  </si>
  <si>
    <t>Prepaid- Transmission software</t>
  </si>
  <si>
    <t>Prepaid- D&amp;O Insurance (annual)</t>
  </si>
  <si>
    <t>Prepamnts - Datalink Symantec SW Maintenance</t>
  </si>
  <si>
    <t>Ppd - Corporation Executive Board (CEB)</t>
  </si>
  <si>
    <t>Ppd - Annual Credit Rating Fee</t>
  </si>
  <si>
    <t>Prepaid Prometheus Software Maintenance</t>
  </si>
  <si>
    <t>Prepaid SAP Support</t>
  </si>
  <si>
    <t>Prepaid - WECC Dues</t>
  </si>
  <si>
    <t>Prepaid - Peak Reliability</t>
  </si>
  <si>
    <t>Prepmts - Heavy Vehicle Licenses</t>
  </si>
  <si>
    <t>Prepaid - MCG EAS Hosting</t>
  </si>
  <si>
    <t>Prepmts - Interest</t>
  </si>
  <si>
    <t>Microsoft Maintenance Contract</t>
  </si>
  <si>
    <t>Prepmts - FERC Annual Land Use - Lower Baker</t>
  </si>
  <si>
    <t>Prepmts - FERC Annual Land Use - Upper Baker</t>
  </si>
  <si>
    <t>Prepmnts - Areva Software Support Servi</t>
  </si>
  <si>
    <t>Prepaid – Skykomish Ranger District ROW</t>
  </si>
  <si>
    <t>Prepaid - Ecologic Analytics Software 2011</t>
  </si>
  <si>
    <t>Prepaid - OSIsoft Software Renewal 2011</t>
  </si>
  <si>
    <t>Prepaid - Douglas PUD PPA (9/1/18-9/30/</t>
  </si>
  <si>
    <t>Prepaid - Lenovo Maintenance Renewal</t>
  </si>
  <si>
    <t>Prepaid - Trintech LT</t>
  </si>
  <si>
    <t>Prepaid - Energy Exemplar</t>
  </si>
  <si>
    <t>Prepaid Gas Option</t>
  </si>
  <si>
    <t>Prepaid- Miscellaneous</t>
  </si>
  <si>
    <t>Prepayments - Licensing Fees (Vehicles)</t>
  </si>
  <si>
    <t>Prepaid - PowerPlant Maintenance Contra</t>
  </si>
  <si>
    <t>Prepaid - Goldendale Capital Maintenanc</t>
  </si>
  <si>
    <t>Prepaid - Goldendale Expense Maintenanc</t>
  </si>
  <si>
    <t>Prepaid Edison Electric Institute dues</t>
  </si>
  <si>
    <t>Prepaid American Gas Association Dues</t>
  </si>
  <si>
    <t>Prepaid NW Gas Association Dues</t>
  </si>
  <si>
    <t>Prepaid Subscrptns</t>
  </si>
  <si>
    <t>Prepaid -2007 CISCO Smartnet (Dimension</t>
  </si>
  <si>
    <t>Prepaid - INSSINC - Futrak Maintenance</t>
  </si>
  <si>
    <t>Prepaid - Freddy 1 Capital FFH</t>
  </si>
  <si>
    <t>Prepaid - Freddy 1 Expense FFH</t>
  </si>
  <si>
    <t>Prepaid - Freddy 1 Inventory</t>
  </si>
  <si>
    <t>Prepayments - Treasury Licensing Fees</t>
  </si>
  <si>
    <t>Prepaid - Goldendale Inventory</t>
  </si>
  <si>
    <t>Prepaid - GEC/NICE Short Term</t>
  </si>
  <si>
    <t>Prepaid-GE Smallworld Software Support 2011</t>
  </si>
  <si>
    <t>Prepaid-Optimize Networks Steelhead Support</t>
  </si>
  <si>
    <t>Prepaid - Mint Farm Capital FFH</t>
  </si>
  <si>
    <t>Prepaid - Mint Farm Expense FFH</t>
  </si>
  <si>
    <t>Prepaid - CGI Mobile Workforce SW Support</t>
  </si>
  <si>
    <t>Prepaid - Mint Farm Inventory</t>
  </si>
  <si>
    <t>Prepaid - Oracle Software Support</t>
  </si>
  <si>
    <t>Prepaid-Sycamore SW Support</t>
  </si>
  <si>
    <t>Prepayment-SAS SW Maintenance Renewal</t>
  </si>
  <si>
    <t>Prepaid - APPS: Ariba Saas</t>
  </si>
  <si>
    <t>Prepaid - APPS: Dataraker SaaS</t>
  </si>
  <si>
    <t>Prepaid - INFRA: Adaptive Riverbed</t>
  </si>
  <si>
    <t>Prepaid - 1256 - BPA Fiber Agreement</t>
  </si>
  <si>
    <t>Prepaid - INFRA: Nokia</t>
  </si>
  <si>
    <t>Prepmts - Colstrip 3&amp;4 Lime Contract -</t>
  </si>
  <si>
    <t>Prepaid - Checkpoint Structure</t>
  </si>
  <si>
    <t>Prepaid - LSR Leaseholder Minimum Rent</t>
  </si>
  <si>
    <t>Prepaid - ROW Dist Crossing Rainbow Bridge LT</t>
  </si>
  <si>
    <t>Prepaid - Workiva Subscription LT</t>
  </si>
  <si>
    <t>Prepaid - Information Handling Service</t>
  </si>
  <si>
    <t>Prepaid - APPS GE Smallworld Maint</t>
  </si>
  <si>
    <t>Prepaid - INFRA: Nice</t>
  </si>
  <si>
    <t>Advance/Down Payments</t>
  </si>
  <si>
    <t>Prepaid - Future Year Expenses</t>
  </si>
  <si>
    <t>EMC - SW/HW Maintenance Renewal ST</t>
  </si>
  <si>
    <t>Prepaid Linked In Advertising - Short Term</t>
  </si>
  <si>
    <t>Prepaid - OATI Annual Services</t>
  </si>
  <si>
    <t>Prepaid - Sirus maintenance Contract - Short Term</t>
  </si>
  <si>
    <t>Prepaid - WWT F5 Support</t>
  </si>
  <si>
    <t>Prepaid - BitSight</t>
  </si>
  <si>
    <t>Prepaid - 1205 APPS Schneider Electric</t>
  </si>
  <si>
    <t>Prepaid - 1207 APPS ITTIA Maint</t>
  </si>
  <si>
    <t>16501173</t>
  </si>
  <si>
    <t>Prepaid - 1213 INFRA  Proofpoint Maint</t>
  </si>
  <si>
    <t>Prepaid - 1220 APPS MaxAttn SAAS</t>
  </si>
  <si>
    <t>16501203</t>
  </si>
  <si>
    <t>Prepaid - INFRA SUSE Maint</t>
  </si>
  <si>
    <t>16501223</t>
  </si>
  <si>
    <t>Prepaid - 1210 INFRA Infoblox Maint</t>
  </si>
  <si>
    <t>16501233</t>
  </si>
  <si>
    <t>Prepaid - AMI Advanced Security Softwar</t>
  </si>
  <si>
    <t>16501243</t>
  </si>
  <si>
    <t>Prepaid - CC4580 AutoCAD License Agreem</t>
  </si>
  <si>
    <t>Prepaid-Colstrip 1&amp;2 Misc- Short Term</t>
  </si>
  <si>
    <t>Prepaid - Info Global Solutions</t>
  </si>
  <si>
    <t>Prepaid Voice Print International - Short Term</t>
  </si>
  <si>
    <t>Prepaid- Colstrip 3&amp;4 Misc - Short Term</t>
  </si>
  <si>
    <t>Prepaid Platts Subscription - Short Term</t>
  </si>
  <si>
    <t>Prepaid PSE Building Brokerage Fee - Short Term</t>
  </si>
  <si>
    <t>Prepaid RSA - Archer Software Maintenance ST</t>
  </si>
  <si>
    <t>Prepaid-Corner Stone-Palms Payments-Short Term</t>
  </si>
  <si>
    <t>Prepaid- TAIT/Zetron Support Agreement-ST</t>
  </si>
  <si>
    <t>Prepaid - Structured-Symantac Renewal - Short Term</t>
  </si>
  <si>
    <t>Prepaid-Doble Energineering Equip Lease-ST</t>
  </si>
  <si>
    <t>Prepaid-Big 4 Telecommunications Exp- Short-Term</t>
  </si>
  <si>
    <t>Prepaid- Tensing Annual Maintenance &amp; Support-ST</t>
  </si>
  <si>
    <t>Prepaid - Open Text -ST</t>
  </si>
  <si>
    <t>Prepaid-ServiceNow-Maintenance Service Contract-ST</t>
  </si>
  <si>
    <t>16502143-Prepaid-Enterpr Licens Cisco Telephony Maintan-ST</t>
  </si>
  <si>
    <t>Prepaid-Annual Maintan for LogRhythm-ST</t>
  </si>
  <si>
    <t>Prepaid-CEB - Annual CIO Membership</t>
  </si>
  <si>
    <t>Prepaid - CheckPoint Structure</t>
  </si>
  <si>
    <t>Prepaid - Swinomish Tribal Res 115kv TS</t>
  </si>
  <si>
    <t>Prepaid - ROW Dis Crossing Rainbow Brid</t>
  </si>
  <si>
    <t>Prepaid - Workiva Subscription - ST</t>
  </si>
  <si>
    <t>Prepaid - Goldendale Capital Maint Majo</t>
  </si>
  <si>
    <t>Prepaid - Goldendale Expense Maint Majo</t>
  </si>
  <si>
    <t>Prepaid - Goldendale Inventory - ST</t>
  </si>
  <si>
    <t>Prepaid - Mint Farm Inventory - ST</t>
  </si>
  <si>
    <t>Prepaid - Mint Farm Capital FFH - Major</t>
  </si>
  <si>
    <t>Prepaid - Mint Farm Expense FFH - Major</t>
  </si>
  <si>
    <t>Prepaid – 1205 APPS NetMotion Maint - S</t>
  </si>
  <si>
    <t>Prepaid - GTZ Message BroadCast SaaS</t>
  </si>
  <si>
    <t>Prepaid - Freddy 1 Capital FFH - Major</t>
  </si>
  <si>
    <t>Prepaid - Gas Options - ST</t>
  </si>
  <si>
    <t>PGA</t>
  </si>
  <si>
    <t>Prepaid - Freddy 1 Expense FFH - Major</t>
  </si>
  <si>
    <t>Prepaid - GEC/NICE - ST</t>
  </si>
  <si>
    <t>Prepaid - Freddy 1 Inventory - Major Ma</t>
  </si>
  <si>
    <t>Prepaid - TriplePoint - Futrak Maintena</t>
  </si>
  <si>
    <t>Prepaid - PSE Building Brokerage Fee -</t>
  </si>
  <si>
    <t>Prepaid - Enterpr Licens Cisco TeleMain</t>
  </si>
  <si>
    <t>Prepaid - SAI Global License - ST</t>
  </si>
  <si>
    <t>Prepaid - TAIT SW Support Svcs - ST</t>
  </si>
  <si>
    <t>Prepaid - CISCO Smartnet (DimensionData</t>
  </si>
  <si>
    <t>Prepaid - ZETRON SW Support Svcs - ST</t>
  </si>
  <si>
    <t>Prepaid - ServiceNow Project Portifolio</t>
  </si>
  <si>
    <t>Prepaid - Coriant America - ST</t>
  </si>
  <si>
    <t>Prepaid - WWT WebEx - ST</t>
  </si>
  <si>
    <t>Prepaid - CC1210 WWT Data Center - ST</t>
  </si>
  <si>
    <t>Prepaid - Structured Data Center - ST</t>
  </si>
  <si>
    <t>Prepaid - CC1213 WWT Data Center - ST</t>
  </si>
  <si>
    <t>Enbala Symphony Software ST</t>
  </si>
  <si>
    <t>Prepaid - GTZ Sitecore SaaS – ST</t>
  </si>
  <si>
    <t>Prepaid - GTZ Sprinklr SaaS – ST</t>
  </si>
  <si>
    <t>Prepaid - IT Security Tenable – ST</t>
  </si>
  <si>
    <t>Prepaid - 1220 APPS Attunity Maint – ST</t>
  </si>
  <si>
    <t>Prepaid - INFRA Palo Alto WF-500 – ST</t>
  </si>
  <si>
    <t>Prepaid - GTZ Spatial Biz SW – ST</t>
  </si>
  <si>
    <t>Prepaid - AMI Command Ctr Test Sys Host</t>
  </si>
  <si>
    <t>Prepaid - GEC/NICE - Long Term</t>
  </si>
  <si>
    <t>Prepaid Voice Print International - Long Term</t>
  </si>
  <si>
    <t>Prepaid - TAIT SW Support Svcs - LT</t>
  </si>
  <si>
    <t>Prepaid PSE Building Brokerage Fee - Term Term</t>
  </si>
  <si>
    <t>Prepaid-TriplePoint-Futrak Maintenance-LT</t>
  </si>
  <si>
    <t>16504053-Prepaid Enterpr Licens Cisco Telephony Maintan-LT</t>
  </si>
  <si>
    <t>Prepaid - GEC/NICE - LT</t>
  </si>
  <si>
    <t>Prepaid - Enterprise Licens Cisco Maint</t>
  </si>
  <si>
    <t>Prepaid - Gas Options - LT</t>
  </si>
  <si>
    <t>Prepaid - Goldendale Inventory - LT</t>
  </si>
  <si>
    <t>Prepaid - SAI Global License - LT</t>
  </si>
  <si>
    <t>Prepaid - Workiva Subscription - LT</t>
  </si>
  <si>
    <t>Prepaid - ZETRON SW Support Svcs - LT</t>
  </si>
  <si>
    <t>Prepaid - Mint Farm Inventory - LT</t>
  </si>
  <si>
    <t>Prepaid - Coriant America - LT</t>
  </si>
  <si>
    <t>Prepaid - WWT WebEx - LT</t>
  </si>
  <si>
    <t>Prepaid - CC1210 WWT Data Center - LT</t>
  </si>
  <si>
    <t>Prepaid - Structured Data Center - LT</t>
  </si>
  <si>
    <t>Prepaid - CC1213 WWT Data Center - LT</t>
  </si>
  <si>
    <t>Prepaid - Enbala Symphony Software LT</t>
  </si>
  <si>
    <t>Prepaid - Datalink SW Maint - LT</t>
  </si>
  <si>
    <t>Prepaid - GTZ Sitecore SaaS – LT</t>
  </si>
  <si>
    <t>Prepaid - GTZ Sprinklr SaaS – LT</t>
  </si>
  <si>
    <t>Prepaid - 1220 APPS Attunity Maint – LT</t>
  </si>
  <si>
    <t>Prepaid – 1205 APPS NetMotion Maint - L</t>
  </si>
  <si>
    <t>Prepaid - INFRA Palo Alto WF-500 - LT</t>
  </si>
  <si>
    <t>Prepaid - GTZ Spatial Biz SW - LT</t>
  </si>
  <si>
    <t>Prepaid - 1213 INFRA VMWare Maint - LT</t>
  </si>
  <si>
    <t>Long Term Portion of Prepayment Electri</t>
  </si>
  <si>
    <t>Long Term Portion of Prepayment Gas - C</t>
  </si>
  <si>
    <t>Long Term Portion of Prepayment Common</t>
  </si>
  <si>
    <t>Long Term Portion of Prepayment Gas</t>
  </si>
  <si>
    <t>Electric - Accrued Utility Revenue</t>
  </si>
  <si>
    <t>Gas - Unbilled Revenue</t>
  </si>
  <si>
    <t>Energy Storage</t>
  </si>
  <si>
    <t>REC Inventory Receivable</t>
  </si>
  <si>
    <t>Unrealized Gain ST - Core Pwr/Gas for Pwr</t>
  </si>
  <si>
    <t>FAS 133</t>
  </si>
  <si>
    <t>Unrealized Gain ST - Core Gas</t>
  </si>
  <si>
    <t>Unrealized Gain LT - Core Pwr/Gas for Pwr</t>
  </si>
  <si>
    <t>Unrealized Gain LT - Core Gas</t>
  </si>
  <si>
    <t>6.74% MT Notes Due 06/15/18 - Unamort Debt Ex</t>
  </si>
  <si>
    <t>Med Term Notes - C - Unamort Debt Expense</t>
  </si>
  <si>
    <t>$250M 30 Year Senior Notes</t>
  </si>
  <si>
    <t>Amort $425MM 4.30% Sr Notes due 2045 Is</t>
  </si>
  <si>
    <t>2013 Pollution Control Bonds</t>
  </si>
  <si>
    <t>4% Pollution Control Rev Series 2013B Due 3/2031</t>
  </si>
  <si>
    <t>7.02% MT Note Issued - Unamort Debt Expen</t>
  </si>
  <si>
    <t>7.00% MTN Series B Due 3/9/29 - Unamort</t>
  </si>
  <si>
    <t>18100633</t>
  </si>
  <si>
    <t>Amort Costs for $600M Sr Notes Due June</t>
  </si>
  <si>
    <t>$350M Hedging Credit Facility PSE 2013</t>
  </si>
  <si>
    <t>$650M Liquidity Credit Facility PSE 2013</t>
  </si>
  <si>
    <t>PSE 800M Credit Facility due 2022</t>
  </si>
  <si>
    <t>$250 Million 4.434% Sr. Notes due 2041</t>
  </si>
  <si>
    <t>$45 Million 4.70% Sr. Notes due 2051</t>
  </si>
  <si>
    <t>5.197% Snr Notes Due 10/01/15 - Unamort Debt Expense</t>
  </si>
  <si>
    <t>6.724% MTN due 6/15/2036 - Unamort Debt Expense</t>
  </si>
  <si>
    <t>6.274% Senior Notes Due 3/15/2037 - Unamortized Debt Expense</t>
  </si>
  <si>
    <t>6.974% Jr Sub Notes (Hybrid) due 6/1/20</t>
  </si>
  <si>
    <t>PSE Operating Credit Agreement</t>
  </si>
  <si>
    <t>PSE Hedging Credit Agreement</t>
  </si>
  <si>
    <t>5.757% MTN due 10/1/2039 - Unamort Debt Expense</t>
  </si>
  <si>
    <t>March 2010 Bond Issue</t>
  </si>
  <si>
    <t>PSE Summer 2010 Bonds</t>
  </si>
  <si>
    <t>2011 March Senior Notes</t>
  </si>
  <si>
    <t>12/13/2006 Storm - 10 yr Amort</t>
  </si>
  <si>
    <t>2010 Storm Excess Costs</t>
  </si>
  <si>
    <t>2012 Storm Excess Costs</t>
  </si>
  <si>
    <t>2010 Storm - 4 Yr Amortization</t>
  </si>
  <si>
    <t>2014 Storm Excess Costs</t>
  </si>
  <si>
    <t>18210311-2015 Storm Excess Costs</t>
  </si>
  <si>
    <t>2016 Storm Excess Costs</t>
  </si>
  <si>
    <t>2017 Storm Excess Costs</t>
  </si>
  <si>
    <t>2017 Storm Amortization Recovery July 2017-4 Yrs</t>
  </si>
  <si>
    <t>2018 Storm Excess Costs</t>
  </si>
  <si>
    <t>White River Plant Costs Reg Asset</t>
  </si>
  <si>
    <t>6c</t>
  </si>
  <si>
    <t>White River Land Reg Asset</t>
  </si>
  <si>
    <t>White River accum Depreciation to 1/15/</t>
  </si>
  <si>
    <t>White River accum Amort. from 1/16/04 R</t>
  </si>
  <si>
    <t>Proceeds from CWA for White River Plant Sale</t>
  </si>
  <si>
    <t>6d</t>
  </si>
  <si>
    <t>Upper Baker - Unrecovered Plant &amp; Reg. Study Costs</t>
  </si>
  <si>
    <t>6n</t>
  </si>
  <si>
    <t>Electron Unrecovered Loss</t>
  </si>
  <si>
    <t>6p</t>
  </si>
  <si>
    <t>FAS - 109 Gas</t>
  </si>
  <si>
    <t>FAS 109</t>
  </si>
  <si>
    <t>Electric Conservation not in RB</t>
  </si>
  <si>
    <t>Electric - Def AFUDC - Regulatory Asset</t>
  </si>
  <si>
    <t>12</t>
  </si>
  <si>
    <t>Gas Conservation - Tracker Programs</t>
  </si>
  <si>
    <t>Electric - Colstrip Common FERC Adj - Reg Ass</t>
  </si>
  <si>
    <t>UG950288 DSM Tracker Balance</t>
  </si>
  <si>
    <t>Electric - accum Amort Colstrip Common FERC A</t>
  </si>
  <si>
    <t>Electric - Colstrip Def Depr FERC Adj - Reg A</t>
  </si>
  <si>
    <t>Electric - BPA Power Exch Invstmt - Reg Asset</t>
  </si>
  <si>
    <t>Electric - BPA Power Exch Inv Amort - Reg Ass</t>
  </si>
  <si>
    <t>Electric - Gross PCA</t>
  </si>
  <si>
    <t>PCA</t>
  </si>
  <si>
    <t>Electric - Gross PCA - Contra</t>
  </si>
  <si>
    <t>Env Rem - UG Tank - Whidbey Is. (Future</t>
  </si>
  <si>
    <t>Env - FC</t>
  </si>
  <si>
    <t>Env Rem Recovery – Gas UG170034</t>
  </si>
  <si>
    <t>Chelan PUD Contract Initiation</t>
  </si>
  <si>
    <t>White River Proj. - CWA AOA- Reg Asset</t>
  </si>
  <si>
    <t>Env Rem Recovery – Elec UE170033</t>
  </si>
  <si>
    <t>Credit Card Deferral - UE-170033</t>
  </si>
  <si>
    <t>Credit Card Deferral - UG-170034</t>
  </si>
  <si>
    <t>Cons Costs NIRB - 1998 Conservation Rider</t>
  </si>
  <si>
    <t>FAS 109 Taxes</t>
  </si>
  <si>
    <t>White River Salvage</t>
  </si>
  <si>
    <t>PCA YR #2  Gross</t>
  </si>
  <si>
    <t>PCA YR #2 Gross - Contra</t>
  </si>
  <si>
    <t>PCA YR #3  Gross</t>
  </si>
  <si>
    <t>PCA YR #3 Gross - Contra</t>
  </si>
  <si>
    <t>PCA YR #4  Gross</t>
  </si>
  <si>
    <t>PCA YR #4 Gross - Contra</t>
  </si>
  <si>
    <t>PCA Company Portion</t>
  </si>
  <si>
    <t>PCA Company Portion - contra</t>
  </si>
  <si>
    <t>PCA Customer Portion</t>
  </si>
  <si>
    <t>PCA YR #5  Gross</t>
  </si>
  <si>
    <t>PCA YR #5 Gross - Contra</t>
  </si>
  <si>
    <t>PCA YR #6 Gross</t>
  </si>
  <si>
    <t>PCA YR #6  Gross # Contra</t>
  </si>
  <si>
    <t>PCA YR #7 Gross</t>
  </si>
  <si>
    <t>PCA YR #7  Gross - Contra</t>
  </si>
  <si>
    <t>PCA YR #8 Gross</t>
  </si>
  <si>
    <t>PCA YR #8  Gross - Contra</t>
  </si>
  <si>
    <t>PCA YR #9 Gross</t>
  </si>
  <si>
    <t>White River Land Sales Costs</t>
  </si>
  <si>
    <t>PCA YR #9  Gross - Contra</t>
  </si>
  <si>
    <t>PCA YR#10 Gross</t>
  </si>
  <si>
    <t>PCA YR#10 Gross - Contra</t>
  </si>
  <si>
    <t>PCA Yr#11 Gross</t>
  </si>
  <si>
    <t>PCA YR#11 Gross-Contra</t>
  </si>
  <si>
    <t>PCA YR#12 Gross</t>
  </si>
  <si>
    <t>PCA YR#12 Gross - Contra</t>
  </si>
  <si>
    <t>PCA YR#13 Gross</t>
  </si>
  <si>
    <t>PCA YR#13 Gross - Contra</t>
  </si>
  <si>
    <t>PCA YR #14 Gross</t>
  </si>
  <si>
    <t>PCA YR #14 Gross - Contra</t>
  </si>
  <si>
    <t>Env Rem-White Rvr/Buckley Ph I Head Fut</t>
  </si>
  <si>
    <t>Env Rem-White Rvr/Buckley Ph I Headwork</t>
  </si>
  <si>
    <t>PCA YR #17 Gross</t>
  </si>
  <si>
    <t>PCA YR #17 Gross – Contra</t>
  </si>
  <si>
    <t>Env Rem - Buckely Headworks Site Est Fu</t>
  </si>
  <si>
    <t>Buckley Ph II Burn Pile &amp; Wood Debris E</t>
  </si>
  <si>
    <t>Env Rem - Duwamish River Site (Future Cost Est.)</t>
  </si>
  <si>
    <t>Env Rem - Duwamish River Site (former G</t>
  </si>
  <si>
    <t>LSR Deposit Def UE-100882</t>
  </si>
  <si>
    <t>6o</t>
  </si>
  <si>
    <t>LSR Def Carrying Costs UE-100882</t>
  </si>
  <si>
    <t>Colstrip 1&amp;2 WeCo Coal Reserve Payment UE-111048</t>
  </si>
  <si>
    <t>6e</t>
  </si>
  <si>
    <t>LSR Def Phase 1 UE-111048</t>
  </si>
  <si>
    <t>Env Rem - UG Tank -Poulsbo Service Cent</t>
  </si>
  <si>
    <t>Tenino Service Center - UG Tank - Env</t>
  </si>
  <si>
    <t>Mint Farm Deferral - UE-090704</t>
  </si>
  <si>
    <t>6i</t>
  </si>
  <si>
    <t>White River Relicensing - UE-040641</t>
  </si>
  <si>
    <t>White River Safety &amp; Regulatory - UE-040641</t>
  </si>
  <si>
    <t>White River Water Rights - UE-040641</t>
  </si>
  <si>
    <t>White River Relicensing - UE-040641 - Post Jan 15, 2004</t>
  </si>
  <si>
    <t>White River Safety &amp; Regulatory - UE-040641 - Post Jan 15, 2004</t>
  </si>
  <si>
    <t>White River Water Rights - UE-040641 - Post Jan 15, 2004</t>
  </si>
  <si>
    <t>WHR Land Sales Cost</t>
  </si>
  <si>
    <t>WHR-Processing Costs-Readying For Sale</t>
  </si>
  <si>
    <t>White River Surplus Land Sales</t>
  </si>
  <si>
    <t>Env Rem - Swarr Station</t>
  </si>
  <si>
    <t>Env Rem - South Seattle GS</t>
  </si>
  <si>
    <t>Env Rem - North Tacoma Gate Station</t>
  </si>
  <si>
    <t>Env Rem - North Seattle Gate Station</t>
  </si>
  <si>
    <t>Env Rem - Covington Gate Station</t>
  </si>
  <si>
    <t>E Decoup Rev Undercollect - Sch 46 &amp; 49</t>
  </si>
  <si>
    <t>Decoupling</t>
  </si>
  <si>
    <t>E FPC Decoup Rev Undercollect - Sch 46</t>
  </si>
  <si>
    <t>IntE FPC Decoup Rev Undercollect - Sch</t>
  </si>
  <si>
    <t>E FPC Decoup Rev Recover - Sch 46 &amp; 49</t>
  </si>
  <si>
    <t>E Decoup Rev Undercollect - Sch 8 &amp; 24</t>
  </si>
  <si>
    <t>E Decoup Rev Undercoll - Sch7A,11,25,29,35&amp;43</t>
  </si>
  <si>
    <t>E Decoup Rev Undercoll - Sch 40</t>
  </si>
  <si>
    <t>E FPC Decoup Rev Undercollect - Sch 7</t>
  </si>
  <si>
    <t>E FPC Decoup Rev Undercoll - Sch7A,11,2</t>
  </si>
  <si>
    <t>E FPC Decoup Rev Undercollect - Sch 8 &amp;</t>
  </si>
  <si>
    <t>E FPC Decoup Rev Undercollect - Sch 10</t>
  </si>
  <si>
    <t>E FPC Decoup Rev Undercollect - Sch 12 &amp; 26</t>
  </si>
  <si>
    <t>E FPC Decoup Rev Undercollect - Sch 40</t>
  </si>
  <si>
    <t>G Decoup Rev Undercollect - Sch 31 &amp; 31</t>
  </si>
  <si>
    <t>G Decoup Rev Undercoll - Sch 41, 41T, 86 &amp; 86T</t>
  </si>
  <si>
    <t>IntE Decoup Rev Undercollect - Sch 8 &amp;</t>
  </si>
  <si>
    <t>IntE Decoup Rev Undercoll Sch7A,11,25,2</t>
  </si>
  <si>
    <t>IntE Decoup Rev Undercollect - Sch 40</t>
  </si>
  <si>
    <t>IntE FPC Decoup Undercoll - Sch7A,11,25</t>
  </si>
  <si>
    <t>IntE FPC Decoup Rev Undercollect - Sch 12 &amp; 26</t>
  </si>
  <si>
    <t>IntE FPC Decoup Rev Undercollect - Sch 40</t>
  </si>
  <si>
    <t>IntE Decoup Rev Undercollect -  Sch 46</t>
  </si>
  <si>
    <t>IntG Decoup Rev Undercollect - Sch 31 &amp;</t>
  </si>
  <si>
    <t>E Decoup Rev Recover - Sch 46 &amp; 49</t>
  </si>
  <si>
    <t>IntG Decoup Rev Undercoll - Sch 41, 41T, 86 &amp; 86T</t>
  </si>
  <si>
    <t>E Decoup Rev Recover - Sch 8 &amp; 24</t>
  </si>
  <si>
    <t>E Decoup Rev Recover - Sch 7A, 11, 25, 29, 35 &amp; 43</t>
  </si>
  <si>
    <t>E Decoup Rev Recover - Sch 40</t>
  </si>
  <si>
    <t>E FPC Decoup Rev Recover - Sch7A,11,25,</t>
  </si>
  <si>
    <t>E FPC Decoup Rev Recover - Sch 12 &amp; 26</t>
  </si>
  <si>
    <t>E FPC Decoup Rev Recover - Sch 40</t>
  </si>
  <si>
    <t>G Decoup Rev Recover - Sch 31 &amp; 31T</t>
  </si>
  <si>
    <t>G Decoup Rev Recover - Sch 41, 41T, 86 &amp; 86T</t>
  </si>
  <si>
    <t>Schedule 140 Prior Year Electric</t>
  </si>
  <si>
    <t>Schedule 140 Prior Year Gas</t>
  </si>
  <si>
    <t>Schedule 140 Current Year Electric</t>
  </si>
  <si>
    <t>Schedule 140 Current Year Gas</t>
  </si>
  <si>
    <t>Elec Residential Decouping Revenue Undercollected</t>
  </si>
  <si>
    <t>Gas Residential Decouping Revenue Undercollected</t>
  </si>
  <si>
    <t>Elec Non-Residential Decouping Revenue Undercollected</t>
  </si>
  <si>
    <t>Gas Non-Residential Decouping Revenue Undercollected</t>
  </si>
  <si>
    <t>Int. on Elec Residential Decoupl Rev Undercollected</t>
  </si>
  <si>
    <t>Int. on Gas Residential Decoupl Rev Undercollected</t>
  </si>
  <si>
    <t>Int. on Elec Non-Residential Decoupl Rev Undercollected</t>
  </si>
  <si>
    <t>Int. on Gas Non-Residential Decoupl Rev Undercollected</t>
  </si>
  <si>
    <t>Electric Schedule 26 Decoupling Revenue Undercollected</t>
  </si>
  <si>
    <t>Electric Schedule 31 Decoupling Revenue Undercollected</t>
  </si>
  <si>
    <t>Electric - Incurred EES Costs , But not Paid</t>
  </si>
  <si>
    <t>Interest on Elec Schedule 26 Decoupling</t>
  </si>
  <si>
    <t>Interest on Elec Schedule 31 Decoupling</t>
  </si>
  <si>
    <t>Ferndale Reg Asset UE-130617</t>
  </si>
  <si>
    <t>6f</t>
  </si>
  <si>
    <t>Baker Reg Asset UE-130617</t>
  </si>
  <si>
    <t>6b</t>
  </si>
  <si>
    <t>Snoqualmie Reg Asset UE-130617</t>
  </si>
  <si>
    <t>6a</t>
  </si>
  <si>
    <t>Low Income Grants - Electric</t>
  </si>
  <si>
    <t>Low Income Grants - Gas</t>
  </si>
  <si>
    <t xml:space="preserve">  </t>
  </si>
  <si>
    <t>PSE Low Income Program Costs - Electric</t>
  </si>
  <si>
    <t>PSE Low Income Program Costs - Gas</t>
  </si>
  <si>
    <t>Low Income Agency Admin Fees - Electric</t>
  </si>
  <si>
    <t>Low Income Agency Admin Fees - Gas</t>
  </si>
  <si>
    <t>Low Income Agency Admin Fees - Common</t>
  </si>
  <si>
    <t>Contra Low Income Program - Electric</t>
  </si>
  <si>
    <t>Contra Low Income Program - Gas</t>
  </si>
  <si>
    <t>Env Rem Costs – Gas UG-170034</t>
  </si>
  <si>
    <t>Reg Asset - Credit Card Fee Deferral</t>
  </si>
  <si>
    <t>PCA Customer Portion - Interest</t>
  </si>
  <si>
    <t>Sch 142 Elec Residential to Recover fro</t>
  </si>
  <si>
    <t>Sch 142 Gas Residential to Recover from</t>
  </si>
  <si>
    <t>Sch 142 Elec Non-Residential to Recover</t>
  </si>
  <si>
    <t>Sch 142 Gas Non-Residential to Recover</t>
  </si>
  <si>
    <t>Sch 142 Elec Schedule 26 to Recover fro</t>
  </si>
  <si>
    <t>Blocked-Sch142 ElecSched 31 to RecovfrC</t>
  </si>
  <si>
    <t>PCA YR #15 Gross</t>
  </si>
  <si>
    <t>PCA YR #15 Gross - Contra</t>
  </si>
  <si>
    <t>PCA YR #16 Gross</t>
  </si>
  <si>
    <t>PCA YR #16 Gross - Contra</t>
  </si>
  <si>
    <t>PCA Fixed Cost Deferral - UE-161112</t>
  </si>
  <si>
    <t>Env Rem Costs – Elec UE-170033</t>
  </si>
  <si>
    <t>White River Reg Asset UE170033</t>
  </si>
  <si>
    <t>18300141</t>
  </si>
  <si>
    <t>Electric - Snoqualmie PH #2 Flowline St</t>
  </si>
  <si>
    <t>Land Transportation Clearing</t>
  </si>
  <si>
    <t>Employee Related Taxes Clearing</t>
  </si>
  <si>
    <t>Employee Benefits Clearing</t>
  </si>
  <si>
    <t>Employee Incentive Plan Clearing</t>
  </si>
  <si>
    <t>CLX Balance Transfer</t>
  </si>
  <si>
    <t>Block - Clearing-Phone Wireless Billing</t>
  </si>
  <si>
    <t>Electric T&amp;D Fleet Clearing</t>
  </si>
  <si>
    <t>Gas Operations Fleet Clearing</t>
  </si>
  <si>
    <t>Misc Corporate Fleet Clearing</t>
  </si>
  <si>
    <t>Generation Fleet Clearing</t>
  </si>
  <si>
    <t>18405103</t>
  </si>
  <si>
    <t>Conversion - Electric Customer A/R</t>
  </si>
  <si>
    <t>18405113</t>
  </si>
  <si>
    <t>Conversion - Gas Customer A/R</t>
  </si>
  <si>
    <t>JO1 Job Orders Temporary Facilities</t>
  </si>
  <si>
    <t>OWIP - Electric - Non-Temp Facility &amp; Damage</t>
  </si>
  <si>
    <t>JO2 Job Orders Non-Temp Facilities</t>
  </si>
  <si>
    <t>ZCLM Damage Claim Orders</t>
  </si>
  <si>
    <t>Generating Plant Expenses</t>
  </si>
  <si>
    <t>Gas - Misc Def Debits</t>
  </si>
  <si>
    <t>Cashiers Shortages - CLX</t>
  </si>
  <si>
    <t>Unbilled Accumulated Costs</t>
  </si>
  <si>
    <t>Def Debits - Misc Def Debits</t>
  </si>
  <si>
    <t xml:space="preserve">Redmond Ridge Soil Mgmt Agmt    </t>
  </si>
  <si>
    <t>Real Estate Reimbursable Projects</t>
  </si>
  <si>
    <t>Residential Exchange - Misc Deferred De</t>
  </si>
  <si>
    <t>2011 PSE Universal Shelf Registration</t>
  </si>
  <si>
    <t>$650M Liguidity Credit Facility PSE 2013</t>
  </si>
  <si>
    <t>IBNR for Workers Comp</t>
  </si>
  <si>
    <t>$800M Credit Facility PSE 2017</t>
  </si>
  <si>
    <t xml:space="preserve">PGA Unrealized Loss </t>
  </si>
  <si>
    <t>Facility Operations Deferred Debits</t>
  </si>
  <si>
    <t>SFAS 71 - Snoqualmie License Expenses</t>
  </si>
  <si>
    <t>SFAS 71 - Baker License Expenses</t>
  </si>
  <si>
    <t>Operating Leases Obligation</t>
  </si>
  <si>
    <t>Prepmt - Chelan PUD - RR Working Capital Charge</t>
  </si>
  <si>
    <t>Prepmt - Chelan PUD - RR Coverage Fund Charge</t>
  </si>
  <si>
    <t>Prepmt - Chelan PUD - RI Working Capital Charge</t>
  </si>
  <si>
    <t>Prepmt - Chelan PUD - RI Coverage Fund Charge</t>
  </si>
  <si>
    <t>Long-Term Purchased REC Intangible</t>
  </si>
  <si>
    <t>Goldendale ST Minor Insp 2018</t>
  </si>
  <si>
    <t>WHH Generator &amp; Accessory Gear Major</t>
  </si>
  <si>
    <t>Env Rem-City of Olympia v PSE Plum St S</t>
  </si>
  <si>
    <t>Misc Deferred Debits - Electric</t>
  </si>
  <si>
    <t>Vernell Office Building Direct Leasing</t>
  </si>
  <si>
    <t>PSE 4th Flr Sublease Direct Leasing Cos</t>
  </si>
  <si>
    <t>Redmond West Direct Leasing Cost</t>
  </si>
  <si>
    <t>MTF 2013 Hot Gas Path Inspection</t>
  </si>
  <si>
    <t>2014 PSE Universal Shelf Registration</t>
  </si>
  <si>
    <t>2016 PSE Universal Shelf Registration</t>
  </si>
  <si>
    <t>Deferred Debit - Carbon Offset Program</t>
  </si>
  <si>
    <t>WSU ARRA Weatherization - Electric</t>
  </si>
  <si>
    <t>ENC Steam Turbine Major Maintenance 201</t>
  </si>
  <si>
    <t>Workers Comp IBNR recoveries</t>
  </si>
  <si>
    <t>GLD Steam Turbine Major Inspection 2014</t>
  </si>
  <si>
    <t>$425MM 4.30% Sr Notes 2045 Issuance Expense</t>
  </si>
  <si>
    <t>FRA Unit#2 Combustion Inspection 2014-L</t>
  </si>
  <si>
    <t>MTF ST Full-Scale Inspection 2014</t>
  </si>
  <si>
    <t>FRE U2 Hot Gas Path Inspection 2014-LT</t>
  </si>
  <si>
    <t>Goldendale 2014 Combustion Inspection Maint-LT</t>
  </si>
  <si>
    <t>FERN Steam Turbine Major Inspection 201</t>
  </si>
  <si>
    <t>Prepaid Gas Options-LT</t>
  </si>
  <si>
    <t>Colstrip 1&amp;2 Misc Deferred Debits-LT</t>
  </si>
  <si>
    <t>Colstrip 3&amp;4 Misc Deferred Debits-LT</t>
  </si>
  <si>
    <t>FRE U2 Hot Gas Path Inspection 2017-ST</t>
  </si>
  <si>
    <t>MTF Full-Scale Inspection 2017 - ST</t>
  </si>
  <si>
    <t>SUM CT Generator Major Inspection</t>
  </si>
  <si>
    <t>SUM Steam Turbine Major Inspection</t>
  </si>
  <si>
    <t>MTF 2017 ST Partial Full Scale Inspecti</t>
  </si>
  <si>
    <t>Colstrip 3&amp;4 2014 Overhaul Costs</t>
  </si>
  <si>
    <t>Colstrip 1&amp;2 Major Maintenance UE141141</t>
  </si>
  <si>
    <t>MNT 2015 Combustion Inspection</t>
  </si>
  <si>
    <t>En Unit #1 Major Inspection 2015</t>
  </si>
  <si>
    <t>ENC Unit#2 Major Inspection 2016-LT</t>
  </si>
  <si>
    <t>Goldendale 2016 Major Inspection - LT</t>
  </si>
  <si>
    <t>WHH Unit 2 Compressor Rebuild</t>
  </si>
  <si>
    <t>ENC Unit#3 Hot Gas Path Maintenance 201</t>
  </si>
  <si>
    <t>Generating Customer Interconnection - r</t>
  </si>
  <si>
    <t>Env Rem - Lower Baker Power Plant Site</t>
  </si>
  <si>
    <t>Env. Rem - Downtower Property</t>
  </si>
  <si>
    <t>Env Rem - Lower Baker Power Plant Site- Future Costs</t>
  </si>
  <si>
    <t>Env Rem - Downtowner Property (Future Costs)</t>
  </si>
  <si>
    <t>Env Rem - Snoqualmie Hydro Generation</t>
  </si>
  <si>
    <t>Env Rem - Bellingham Manufactured Gas Site</t>
  </si>
  <si>
    <t>Env Rem - Bellingham Mfd Gas Site (Future Cost Est</t>
  </si>
  <si>
    <t>Env Rem - Gas Historical Actual Ins Recoverie</t>
  </si>
  <si>
    <t>Env Rem - Electron Flume Site</t>
  </si>
  <si>
    <t>Env Rem - Tacoma Tide Flats Remediation Costs</t>
  </si>
  <si>
    <t>Env Rem - Electric Flume (Future Cost Est)</t>
  </si>
  <si>
    <t>Env Rem - Talbot Hill Substation and Switchyard</t>
  </si>
  <si>
    <t>Env Rem - Talbot Hill Subs &amp; Switchyard -Fut Cost Est.</t>
  </si>
  <si>
    <t>Env. Rem -Everett Asarco Site</t>
  </si>
  <si>
    <t>Env. Rem - Sammamish Substation (Future Cost Est.)</t>
  </si>
  <si>
    <t xml:space="preserve">Env. Rem - Sammamish Substation </t>
  </si>
  <si>
    <t>Env. Rem. -Pt. Robinson cable station</t>
  </si>
  <si>
    <t>Env Rem - Everett Remediation Costs</t>
  </si>
  <si>
    <t>Env-Rem-City of Olympia vs. PSE (Future Cost Est.)</t>
  </si>
  <si>
    <t>Env Rem-City Of Olympia vs. PSE (Plum St Substation)</t>
  </si>
  <si>
    <t>Env-Rem-Whitehorn UST (Future Cost Est.)</t>
  </si>
  <si>
    <t>Env Rem-Whitehorn UST</t>
  </si>
  <si>
    <t>Env Rem-City of Olympia vs. PSE - Reimb</t>
  </si>
  <si>
    <t>Env Rem - Shuffleton</t>
  </si>
  <si>
    <t>Env Rem – Shuffleton (Fut Cost Est)</t>
  </si>
  <si>
    <t>Freddy1 2017 Steam Turbine Major Inspec</t>
  </si>
  <si>
    <t>Env Rem - Chehalis Remediation Costs</t>
  </si>
  <si>
    <t>Freddy1 2017 CT Major Inspection</t>
  </si>
  <si>
    <t>Env Rem - Gas Works Remediation Costs</t>
  </si>
  <si>
    <t>Env Rem - BHM Central (Fut Cost Est)</t>
  </si>
  <si>
    <t>Env Rem - WSDOT Upland Remediation Costs</t>
  </si>
  <si>
    <t>Env Rem - WSDOT Thea Foss Remediation Costs</t>
  </si>
  <si>
    <t>BLOCKED-Thea Foss Recovery</t>
  </si>
  <si>
    <t>Env Rem - Verbeek Properties Remediation Costs</t>
  </si>
  <si>
    <t>Thea Foss Waterway (WADOT Settlement)</t>
  </si>
  <si>
    <t>Everett Washington (WADOT Settlement)</t>
  </si>
  <si>
    <t>Olympia Columbia Street MGP (WADOT Sett</t>
  </si>
  <si>
    <t>Env Rem - Quendall Terminal Remediation</t>
  </si>
  <si>
    <t>Env Rem - Gas Works Park Remediation-Re</t>
  </si>
  <si>
    <t>Env. Rem - Gas Works Park (Future Cost Est.)</t>
  </si>
  <si>
    <t>Env Rem-Post Nov 2012 Gas Works Park -</t>
  </si>
  <si>
    <t>Env Rem-Quendall Terminal - Remediation</t>
  </si>
  <si>
    <t>Env Rem - Bay Station (Elliot Ave) MGP</t>
  </si>
  <si>
    <t>Env Rem - Olympia ( Columbia Street) MGP</t>
  </si>
  <si>
    <t>Env Rem - Tacoma Gas Company (Future Co</t>
  </si>
  <si>
    <t>Env Rem - Thea Foss Waterway (Future Co</t>
  </si>
  <si>
    <t>Env Rem - Everett, Washington (Future C</t>
  </si>
  <si>
    <t>Env Rem - Chehalis, Washington (Future</t>
  </si>
  <si>
    <t>Env Rem - Quendall Terminals (Future Co</t>
  </si>
  <si>
    <t>Env Rem - Tacoma Tar Pits (Future Cost</t>
  </si>
  <si>
    <t>Env Rem - Bay Station (Future Cost Est)</t>
  </si>
  <si>
    <t>Env Rem-Olympia (Columbia St) MGP(Futur</t>
  </si>
  <si>
    <t>Env Rem - Verbeek Autowrecking (Future</t>
  </si>
  <si>
    <t>Env Rem - Swarr Station (Future Cost Est.)</t>
  </si>
  <si>
    <t>Env Rem - North Operating Base (Future Cost Est.)</t>
  </si>
  <si>
    <t>Article 502 - Forest Habitat Capital Fund</t>
  </si>
  <si>
    <t>Article 503 - Elk Habitat Capital Fund</t>
  </si>
  <si>
    <t>Article 504 - Wetland Habitat Capital Fund</t>
  </si>
  <si>
    <t>Article 505 - Aquatic Riparian Habitat Capital Fund</t>
  </si>
  <si>
    <t>Accrued - SP consumable charges</t>
  </si>
  <si>
    <t>Montana Transition Fund - PTCs</t>
  </si>
  <si>
    <t>PTC's</t>
  </si>
  <si>
    <t>WUTC-AFUDC</t>
  </si>
  <si>
    <t>Def Losses fr Disposition of Utility Pl</t>
  </si>
  <si>
    <t>Deferred Losses post 5/31/08 Property Sales - Gas</t>
  </si>
  <si>
    <t>Deferred Losses post 10/31/09 Property Sales - Electric</t>
  </si>
  <si>
    <t>Gas Def Property Losses UG-111049</t>
  </si>
  <si>
    <t>Electric Def Property Losses UE-111048</t>
  </si>
  <si>
    <t>Def Property Losses  UE-170033</t>
  </si>
  <si>
    <t>Def Property Losses UG-170034</t>
  </si>
  <si>
    <t>Unamort Loss on Reacquired Debt - 1995</t>
  </si>
  <si>
    <t>9-5/8% Series 9/15/94 - Unam Loss Reacq Debt</t>
  </si>
  <si>
    <t>$200M VRN - Amort of Debt Retirement</t>
  </si>
  <si>
    <t>8.231% Trust Preferred Notes - Amort of</t>
  </si>
  <si>
    <t>Call Prem &amp; Exp for redemp $150MM 5.197</t>
  </si>
  <si>
    <t>Call Prem &amp; Exp for redemp $250MM 6.75%</t>
  </si>
  <si>
    <t>Premium &amp; Expenses for Jr. Subordinated</t>
  </si>
  <si>
    <t>9.14% Med Term Notes Due 06/15/18- Unam Loss</t>
  </si>
  <si>
    <t>7.05% PCB Series 1991A-Unamort Loss on</t>
  </si>
  <si>
    <t>7.25% PCB Series 1991B-Unamort Loss on</t>
  </si>
  <si>
    <t>6.8% PCB Series 1992-Unamort Loss on Re</t>
  </si>
  <si>
    <t>5.875% PCB Series 1993-Unamort Loss on</t>
  </si>
  <si>
    <t>8.4%WING MTN SERIES A DUE 1/13/2022 (rd</t>
  </si>
  <si>
    <t>8.39%WNG MTN SERIES A DUE 1/13/2022 (rd</t>
  </si>
  <si>
    <t>8.25% WNG MTN SERIES A DUE 8/12/22, rde</t>
  </si>
  <si>
    <t>7.19% WNG Series B due 8/18/2023</t>
  </si>
  <si>
    <t>8.40% Cap Trst - Unamort Reacq Debt</t>
  </si>
  <si>
    <t>8.231% Capital Trust I Pfd Stock Due 6/1/2</t>
  </si>
  <si>
    <t>Redemption Costs for 9.57% FMB's</t>
  </si>
  <si>
    <t>2009 PSE Operating Facility Unamortized Costs</t>
  </si>
  <si>
    <t>2009 PSE Hedging Facility Unamortized Costs</t>
  </si>
  <si>
    <t>2009 PSE CapEx Facility Unamortized Costs</t>
  </si>
  <si>
    <t>5.0% PCB Series 2003A Unamort Debt Issue Costs</t>
  </si>
  <si>
    <t>2014 PSE Operating Facility Unamortized Costs</t>
  </si>
  <si>
    <t>2014 PSE Hedging Facility Unamortized Costs-62%</t>
  </si>
  <si>
    <t>2014 PSE Hedging Facility Unamortized Costs-38%</t>
  </si>
  <si>
    <t>$350M Hedging Facility 2013 Unamort Cos</t>
  </si>
  <si>
    <t>$650M Liquidity Credit Facility 2013 Un</t>
  </si>
  <si>
    <t>5.10% PCB Series 2003B Unamort Debt Issue Costs</t>
  </si>
  <si>
    <t>DTA PTC Estimated Monetization(Not PTC's)</t>
  </si>
  <si>
    <t>Def FIT Deferred Compensation</t>
  </si>
  <si>
    <t>Def FIT FAS 106 Retirement Benefits</t>
  </si>
  <si>
    <t>SERP/LTIP/PRB</t>
  </si>
  <si>
    <t>DFIT - FAS 133 ST Asset - Gas</t>
  </si>
  <si>
    <t>DFIT - FAS 133 LT Asset - Gas</t>
  </si>
  <si>
    <t>DFIT - FAS 133 CFH TLOCK LT</t>
  </si>
  <si>
    <t>DFIT - FAS 133 Asset - PGA</t>
  </si>
  <si>
    <t>DFIT - FAS 133 ST Asset - Electric</t>
  </si>
  <si>
    <t>DFIT - FAS 133 LT Asset - Electric</t>
  </si>
  <si>
    <t>Vacation Pay - accum Def Inc Taxes</t>
  </si>
  <si>
    <t>DFIT - Regence Self INS IBNR</t>
  </si>
  <si>
    <t>Land Sales - accum Def Inc Taxes</t>
  </si>
  <si>
    <t>DFIT- Int'l Paper West Coast Capacity Agreement</t>
  </si>
  <si>
    <t>10</t>
  </si>
  <si>
    <t>19000113</t>
  </si>
  <si>
    <t>DTA for Redmond West Tenant Allowances</t>
  </si>
  <si>
    <t>37g</t>
  </si>
  <si>
    <t>10c</t>
  </si>
  <si>
    <t>DFIT - Land Sales - Gas</t>
  </si>
  <si>
    <t>FAS 109 Tax Reform - Gas</t>
  </si>
  <si>
    <t>Non-Qual SRP - Officers - accum Def Inc Taxes</t>
  </si>
  <si>
    <t>DTA Provision for Rate Refunds Gas</t>
  </si>
  <si>
    <t>DFIT - Westcoast Capacity Assignment - Electric</t>
  </si>
  <si>
    <t>26b</t>
  </si>
  <si>
    <t>Electric - Env Remediation Costs - accum Def</t>
  </si>
  <si>
    <t>DFIT Charitable Contribution Carryforward</t>
  </si>
  <si>
    <t>Gain on Disp Of Emiss Allow - ACD Def Inc Tax</t>
  </si>
  <si>
    <t>19000253</t>
  </si>
  <si>
    <t>DFIT WWU Sponsorship</t>
  </si>
  <si>
    <t>19000263</t>
  </si>
  <si>
    <t>DFIT - LTIP 162m Contra</t>
  </si>
  <si>
    <t>LTIP</t>
  </si>
  <si>
    <t>Sr Mgmt L-T Incentive Plan - accum Def Inc Ta</t>
  </si>
  <si>
    <t>Gardiner Property Deferred Loss</t>
  </si>
  <si>
    <t>Def Tax Colstrip Reclamation Electric</t>
  </si>
  <si>
    <t>Deferred FIT - FAS 133 Fwd Swap Long Term</t>
  </si>
  <si>
    <t>Deferred FIT - Electric ARO</t>
  </si>
  <si>
    <t>37f</t>
  </si>
  <si>
    <t>Defrrd Tax Asset - SFAS 158 Qualified P</t>
  </si>
  <si>
    <t>Defrrd Tax Asset - SFAS 158 SERP</t>
  </si>
  <si>
    <t>Defrrd Tax Asset - SFAS 158 Postrtrmnt</t>
  </si>
  <si>
    <t>Deferred FIT - Horizon Wind Energy Paym</t>
  </si>
  <si>
    <t>DFIT - AMT Credit Carryforward</t>
  </si>
  <si>
    <t>DFIT - BPA Transmission Eq Reserve LT</t>
  </si>
  <si>
    <t>GAAP Equity Reserves</t>
  </si>
  <si>
    <t>Def FIT - Production Tax Credit-OLD</t>
  </si>
  <si>
    <t>Def FIT - Bad Debts- Gas</t>
  </si>
  <si>
    <t>DFIT Summit Landlord Incentive</t>
  </si>
  <si>
    <t>Def FIT - Demand Charges</t>
  </si>
  <si>
    <t>DFIT Staples Loyalty Incentive</t>
  </si>
  <si>
    <t>Def FIT - JP Storage 263A</t>
  </si>
  <si>
    <t>DFIT Bothel Data Ctr. - Ppd Lease Expense</t>
  </si>
  <si>
    <t>35a</t>
  </si>
  <si>
    <t>Def FIT - Mint Farm EqOS</t>
  </si>
  <si>
    <t>Def FIT - ARO</t>
  </si>
  <si>
    <t>Def FIT - Production Tax Credit-New</t>
  </si>
  <si>
    <t>Carrying Costs on PTC's</t>
  </si>
  <si>
    <t>DFIT RECs Post 11/09</t>
  </si>
  <si>
    <t>DFIT - PTC Reg Liability</t>
  </si>
  <si>
    <t>DEF FIT - Reserve for Injuries and Damage -Electric</t>
  </si>
  <si>
    <t>Def FIT - Reserve for Injuries and Damage - Gas</t>
  </si>
  <si>
    <t>DFIT-BNP Electric</t>
  </si>
  <si>
    <t>26c</t>
  </si>
  <si>
    <t>DFIT - Land Sales to PWI</t>
  </si>
  <si>
    <t>DFIT-Landis-Gyr AMR Billing Credits-Elec</t>
  </si>
  <si>
    <t>DFIT-Landis-Gyr AMR Billing Credits-Gas</t>
  </si>
  <si>
    <t>DFIT- Green Gas Attributes</t>
  </si>
  <si>
    <t>DFIT Summit Purchase - Electric</t>
  </si>
  <si>
    <t>DFIT Summitt Purchase - Gas</t>
  </si>
  <si>
    <t>Def FIT - Bad Debts- Electric</t>
  </si>
  <si>
    <t>DFIT REC Rate Schedule 137</t>
  </si>
  <si>
    <t>DFIT REC Int on REC Schedule 137</t>
  </si>
  <si>
    <t>DFIT REC Int on REC Not in Rates</t>
  </si>
  <si>
    <t>DFIT - Equity Reserve on LSR</t>
  </si>
  <si>
    <t>DFIT - Equity Reserve on Ferndale - Long Term</t>
  </si>
  <si>
    <t>DFIT - Int LSR Treasury Grant Sch95A - LT</t>
  </si>
  <si>
    <t>DFIT - Equity Reserve on Sbnoqualmie OS - LT</t>
  </si>
  <si>
    <t>DFIT-Equity Reserve on Baker Project-LT</t>
  </si>
  <si>
    <t>DFIT-Operating Lease Obligation-LT</t>
  </si>
  <si>
    <t>DFIT-PCA Fixed Cost Deferral LT</t>
  </si>
  <si>
    <t>FAS 109 Tax Reform - Electric</t>
  </si>
  <si>
    <t>DTA Montana Transition Fund PTC</t>
  </si>
  <si>
    <t>19000911</t>
  </si>
  <si>
    <t>DTA Provision for Rate Refunds Electric</t>
  </si>
  <si>
    <t>19001001</t>
  </si>
  <si>
    <t>DTA for Unearned Revenue - Pole Contact</t>
  </si>
  <si>
    <t>DFIT-DFIT NOL Carryforward-ST</t>
  </si>
  <si>
    <t>35a2</t>
  </si>
  <si>
    <t>11</t>
  </si>
  <si>
    <t>DFIT- Deferral Snoqualmie Treasury Grant-LT</t>
  </si>
  <si>
    <t>22</t>
  </si>
  <si>
    <t>DFIT-Int Baker Treasury Grant-LT</t>
  </si>
  <si>
    <t>DFIT-Electric Decoupling GAAP-Unearned Revenue-LT</t>
  </si>
  <si>
    <t>24 Mo. GAAP Reserve</t>
  </si>
  <si>
    <t>DFIT-Gas Decoupling GAAP-Unearned Revenue-LT</t>
  </si>
  <si>
    <t>DFIT-Decoupling Electric ROR Over Earning -LT</t>
  </si>
  <si>
    <t>DFIT-Decoupling Gas ROR Over Earning</t>
  </si>
  <si>
    <t>Current Demand Def - Unrec Purch Gas Costs</t>
  </si>
  <si>
    <t>Curr Commodity Def - Unrec Purch Gas Costs</t>
  </si>
  <si>
    <t>Interest Curr Comm.- Unrcvd Purch Gas C</t>
  </si>
  <si>
    <t>Interest Curr Demand-Unrcvd Purch Gas C</t>
  </si>
  <si>
    <t>PGA  Amort - Demand</t>
  </si>
  <si>
    <t>PGA  Amort - Dommod</t>
  </si>
  <si>
    <t>TOTAL ASSETS</t>
  </si>
  <si>
    <t>Common Stock Issued - PSE 0.01 Par</t>
  </si>
  <si>
    <t>Gas - Premium on Cap Stock - Common</t>
  </si>
  <si>
    <t>Electric - Premium on Cap Stock - Common</t>
  </si>
  <si>
    <t>Premium on Cap Stock - Common Stock</t>
  </si>
  <si>
    <t>Miscellaneous Paid in Capital</t>
  </si>
  <si>
    <t>SFAS 123R Tax Windfall Benefit</t>
  </si>
  <si>
    <t>Gas - Common Stock Expense</t>
  </si>
  <si>
    <t>Electric - Common Stock Expense</t>
  </si>
  <si>
    <t>Approp RE - Fed Amort Reserve - Baker</t>
  </si>
  <si>
    <t>Approp RE - Fed Amort Reserve - Snoqualmie</t>
  </si>
  <si>
    <t>Unappropriated Retained Earnings</t>
  </si>
  <si>
    <t>Total Profit/Loss Current Year</t>
  </si>
  <si>
    <t>Dividends Declared - Common Stock</t>
  </si>
  <si>
    <t>Adjustments to Retained Earnings</t>
  </si>
  <si>
    <t>Derivatives in Retained Earnings - Electric</t>
  </si>
  <si>
    <t>Dividends on Common Stock (Gas History)</t>
  </si>
  <si>
    <t>Dividends on Preferred Stock (Gas History)</t>
  </si>
  <si>
    <t>Excess Premium - Preferred Stock</t>
  </si>
  <si>
    <t>Unappropriated Retained Earnings (Elect Histo</t>
  </si>
  <si>
    <t>Puget Western - Retained Earnings</t>
  </si>
  <si>
    <t xml:space="preserve">OCI - Fwd Swap 6/27/2006 </t>
  </si>
  <si>
    <t>OCI - Treasury Lock  5-24-05</t>
  </si>
  <si>
    <t>OCI - Forward Swap 9/13/06</t>
  </si>
  <si>
    <t>AOCI - FAS 15 Qualified Pension</t>
  </si>
  <si>
    <t>Pension</t>
  </si>
  <si>
    <t>AOCI - DFIT Qualified Pension</t>
  </si>
  <si>
    <t>AOCI - FAS 15 SERP</t>
  </si>
  <si>
    <t>AOCI - DFIT SERP</t>
  </si>
  <si>
    <t>AOCI - FAS 158 Post Retirement</t>
  </si>
  <si>
    <t>AOCI - DFIT Post Retirement</t>
  </si>
  <si>
    <t>DFIT - Fwd Swap 09-13-06</t>
  </si>
  <si>
    <t>DFIT Fwd Swap 6-27-06</t>
  </si>
  <si>
    <t>DFIT Treasury Lock 5-24</t>
  </si>
  <si>
    <t>7.15% Med Term Notes C - Due 12/19/25</t>
  </si>
  <si>
    <t>7.20% Med Term Notes C - Due 12/22/25</t>
  </si>
  <si>
    <t>7.02% Med Term Notes due 12/01/27</t>
  </si>
  <si>
    <t>6.74% Med Term Notes - Due 06/15/18</t>
  </si>
  <si>
    <t>7.00% MTN Series B Due 3/9/29</t>
  </si>
  <si>
    <t>3.9% Pollution Control Rev Series 2013A Due 3/2031</t>
  </si>
  <si>
    <t>$425MM 4.30% Sr Notes Due 2045</t>
  </si>
  <si>
    <t>22100863</t>
  </si>
  <si>
    <t>$600M Sr. Notes Due June 2048</t>
  </si>
  <si>
    <t>6.724% 30 Year Notes Due 6/15/2036</t>
  </si>
  <si>
    <t>6.274% Senior Notes Due 3/15/2037</t>
  </si>
  <si>
    <t>5.757% Senior Notes Due 10/01/39</t>
  </si>
  <si>
    <t>5.764% Senior Notes Due 7/15/40</t>
  </si>
  <si>
    <t>22600003</t>
  </si>
  <si>
    <t>$300 Million 5.63% Senior Notes Issue Discount</t>
  </si>
  <si>
    <t>$425 million 4.30% Senior Notes Discoun</t>
  </si>
  <si>
    <t>Printer Capital Lease Obligations - Non Current</t>
  </si>
  <si>
    <t>Injuries / Damages</t>
  </si>
  <si>
    <t>22820022</t>
  </si>
  <si>
    <t>Liability Reserve Reimbursements - Gas</t>
  </si>
  <si>
    <t>Liability Reserve - Gas</t>
  </si>
  <si>
    <t>SEP Pension &amp; Benefit Plant Liabiltiy</t>
  </si>
  <si>
    <t>Post Retriement Benefit Plan Benefit</t>
  </si>
  <si>
    <t>Qualified Pension Plan Liability</t>
  </si>
  <si>
    <t>Regence Self-Insurance IBNR</t>
  </si>
  <si>
    <t>Wellness Benefit Program</t>
  </si>
  <si>
    <t>Group Health Self Insurance IBNR</t>
  </si>
  <si>
    <t>Regence Reinsurance Fee 2014-2016</t>
  </si>
  <si>
    <t>Group Health Reinsurance Fee 2014-2016</t>
  </si>
  <si>
    <t>Accrued Env Rem - White River (Buckley</t>
  </si>
  <si>
    <t>Accrued Env Rem - Olympia UST</t>
  </si>
  <si>
    <t>Accrued Env Rem - Whidbey Island UST</t>
  </si>
  <si>
    <t>Accrued Env Rem - Puyallup Garage</t>
  </si>
  <si>
    <t>Accrued Env Rem - Poulsbo Service Cente</t>
  </si>
  <si>
    <t>Accrued Env. Remediation - Crystal Mountain</t>
  </si>
  <si>
    <t>Accrued Env Rem - Lower Baker Powerhous</t>
  </si>
  <si>
    <t>Accr Env Rem - Downtowner Property</t>
  </si>
  <si>
    <t>Accr Env Rem - Snoqualmie Power Plant S</t>
  </si>
  <si>
    <t>Accr Env Rem - Bellingham Boulevard Par</t>
  </si>
  <si>
    <t>Accrued Env Rem - Electric Flume</t>
  </si>
  <si>
    <t>Accr Env Rem -Duwamish River Site</t>
  </si>
  <si>
    <t>Accr Env Rem - Talbot Hill Sub &amp; Switchyard Site</t>
  </si>
  <si>
    <t>Wild Horse US Treasury Grant</t>
  </si>
  <si>
    <t>Accr Env. Rem. - Sammamish Substation</t>
  </si>
  <si>
    <t>Accr. Env. Rem. - City of Olympia vs. PSE</t>
  </si>
  <si>
    <t>Accr . Env. Rem. - Whitehorn UST</t>
  </si>
  <si>
    <t>LSR U.S. Treasury Grants</t>
  </si>
  <si>
    <t>Snoqualmie U.S. Hydro Grant</t>
  </si>
  <si>
    <t>Accr Env Rem - Gas Works Park</t>
  </si>
  <si>
    <t>Baker Hydro Grant</t>
  </si>
  <si>
    <t>Accr Env Rem-White Rvr/Buckley Phase I</t>
  </si>
  <si>
    <t>Accr Env Rem–BHM Central Waterfront Sit (Fut Cost Est)</t>
  </si>
  <si>
    <t>Accr Env Rem - Shuffleton (Fut Cost Est)</t>
  </si>
  <si>
    <t>AETNA II Lawsuit unallocated proceeds -</t>
  </si>
  <si>
    <t>Accum Prov Rates Subject to Refund</t>
  </si>
  <si>
    <t>Accumulated Provision for Rate Refunds</t>
  </si>
  <si>
    <t>ARO-Electric Colstrip 1 &amp; 2 ash pond ca</t>
  </si>
  <si>
    <t>ARO-Electric Colstrip 3 &amp; 4 ash pond ca</t>
  </si>
  <si>
    <t>ARO-Hopkins Ridge</t>
  </si>
  <si>
    <t>ARO - Transmission Wood Poles</t>
  </si>
  <si>
    <t>ARO - Distribution Wood Poles</t>
  </si>
  <si>
    <t>ARO - Lower Snake River Wind Facility</t>
  </si>
  <si>
    <t>ARO - Crystal Mountain Generator Site</t>
  </si>
  <si>
    <t>ARO - Meteorological Tower Long Term</t>
  </si>
  <si>
    <t>ARO - Ferndale - Long Term</t>
  </si>
  <si>
    <t>ARO - Frederickson</t>
  </si>
  <si>
    <t>ARO-Wild Horse Wind</t>
  </si>
  <si>
    <t>ARO - Transmission Wood Poles to Short Term</t>
  </si>
  <si>
    <t>ARO - Distribution Wood Poles Short Term</t>
  </si>
  <si>
    <t>ARO - Electric Short Term</t>
  </si>
  <si>
    <t>23002093</t>
  </si>
  <si>
    <t>East Building ARO</t>
  </si>
  <si>
    <t>ARO-Colstrip unit 1&amp;2 Ash Pond Capping</t>
  </si>
  <si>
    <t>ARO - Colstrip unit 3&amp;4 Ash Pond Cappin</t>
  </si>
  <si>
    <t>Wells Fargo Bank - Commercial Paper</t>
  </si>
  <si>
    <t>Merrill Lynch - Commercial Paper</t>
  </si>
  <si>
    <t>Suntrust Bank - Commercial Paper</t>
  </si>
  <si>
    <t>Mizuho Securities - Commercial Paper</t>
  </si>
  <si>
    <t>WECO - Vouchers Payable</t>
  </si>
  <si>
    <t>A/P - Power Cost</t>
  </si>
  <si>
    <t>Accounts Payable - Vouchers (Electric Sys)</t>
  </si>
  <si>
    <t>A/P - BPA Transmission Payable</t>
  </si>
  <si>
    <t>A/P - Firm Contract Power Payable</t>
  </si>
  <si>
    <t>A/P - Secondary Power Payable</t>
  </si>
  <si>
    <t>Accounts Payable - Payroll (Electric Sys)</t>
  </si>
  <si>
    <t>A/P - PURPA Power Payable</t>
  </si>
  <si>
    <t>A/P - Combustion Turbine Fuel Payable</t>
  </si>
  <si>
    <t>A/P - Financial Swap payable</t>
  </si>
  <si>
    <t>Salvation Army Donations</t>
  </si>
  <si>
    <t>A/P - Transmission Payable (Non-BPA)</t>
  </si>
  <si>
    <t>23200113</t>
  </si>
  <si>
    <t>Payroll - Energy Fund / Salvation Army</t>
  </si>
  <si>
    <t>A/P Frederickson #1 Vouchers</t>
  </si>
  <si>
    <t>Misc Payroll Deductions</t>
  </si>
  <si>
    <t>CAISO Payable</t>
  </si>
  <si>
    <t>A/P - Gas Pipeline Liability</t>
  </si>
  <si>
    <t>A/P - Gas Purchases</t>
  </si>
  <si>
    <t>Electric - Payroll Deductions - IBEW Union Du</t>
  </si>
  <si>
    <t>Gas - Payroll Deductions - UA Union Dues</t>
  </si>
  <si>
    <t>PTO / Holiday / etc - Clearing</t>
  </si>
  <si>
    <t>A/P – Montana Community Transition Fund</t>
  </si>
  <si>
    <t>Incentive Pay Liability</t>
  </si>
  <si>
    <t>Accounts Payable - E-Payable Account</t>
  </si>
  <si>
    <t>DBS Non-PO Accrual</t>
  </si>
  <si>
    <t>A/P - Salary Month End Payroll Accrual</t>
  </si>
  <si>
    <t>A/P - Hourly Month End Payroll Accrual</t>
  </si>
  <si>
    <t>Payroll - Misc Payable Deductions-good</t>
  </si>
  <si>
    <t>Payroll - 401k company match</t>
  </si>
  <si>
    <t>Dental Insurance - WDS</t>
  </si>
  <si>
    <t>Life Insurance - Hartford</t>
  </si>
  <si>
    <t>AD&amp;D Insurance - CIGNA</t>
  </si>
  <si>
    <t>LTD Insurance - Hartford</t>
  </si>
  <si>
    <t>LTC Insurance - UNUM</t>
  </si>
  <si>
    <t>Payroll HSA EE Deduction</t>
  </si>
  <si>
    <t>Worker's Comp-Working Fund</t>
  </si>
  <si>
    <t>Dental Insurance - Willamette</t>
  </si>
  <si>
    <t>A/P - Biogas Purchases</t>
  </si>
  <si>
    <t>Default Payroll Withholding - S/B $0.00</t>
  </si>
  <si>
    <t>Accounts Payable Reconcilation Account</t>
  </si>
  <si>
    <t>GR/IR Clearing Account</t>
  </si>
  <si>
    <t>Medical Aid - Supplemental</t>
  </si>
  <si>
    <t>Health/Dependent Spending ACDts - Year 1</t>
  </si>
  <si>
    <t>Health/Dependent Spending ACDts - Year</t>
  </si>
  <si>
    <t>401(k) Plan EE</t>
  </si>
  <si>
    <t>Loan Payback 401(k)</t>
  </si>
  <si>
    <t>Cash Discount Clearing</t>
  </si>
  <si>
    <t>Electron Hydro Sale Payments to Tribe</t>
  </si>
  <si>
    <t>Accounts Payable - BillServ NSF's and A</t>
  </si>
  <si>
    <t>Accounts Payable - APS NSF's and Adj-Ke</t>
  </si>
  <si>
    <t>Payroll - Medical Insurance Payable- Re</t>
  </si>
  <si>
    <t>Accounts Payable - Bill Matrix NSFs &amp; Adj. Key Bank</t>
  </si>
  <si>
    <t>Accounts Payable - DOXO NSF's and Adj - Key Bank</t>
  </si>
  <si>
    <t>Payroll HAS ER Contributions</t>
  </si>
  <si>
    <t>Ferndale - Liability Payable ST</t>
  </si>
  <si>
    <t>Payroll - Life Insurance Payable- Retir</t>
  </si>
  <si>
    <t>A/P Liability - Credit Balance Refund</t>
  </si>
  <si>
    <t>Payroll- Giving Campaign</t>
  </si>
  <si>
    <t>Unapplied Credits-Pledges</t>
  </si>
  <si>
    <t>Unapplied Credits-Customer's Overpaymen</t>
  </si>
  <si>
    <t>23402502</t>
  </si>
  <si>
    <t>IC AP - Puget LNG</t>
  </si>
  <si>
    <t>23409470</t>
  </si>
  <si>
    <t>IC AP - Puget Holding LLC</t>
  </si>
  <si>
    <t>23409500</t>
  </si>
  <si>
    <t>IC AP - Puget Energy, Inc</t>
  </si>
  <si>
    <t>Customer Deposits - Common</t>
  </si>
  <si>
    <t>28a</t>
  </si>
  <si>
    <t>12a</t>
  </si>
  <si>
    <t>Transmission Services Deposits</t>
  </si>
  <si>
    <t>Accrued WA Tax - Unbilled Electric Reve</t>
  </si>
  <si>
    <t>Accrued WA Tax - Unbilled Gas Revenue</t>
  </si>
  <si>
    <t>Federal Income Taxes</t>
  </si>
  <si>
    <t>Federal Excise Tax - Fuel/Drayage Veh</t>
  </si>
  <si>
    <t>Accrued FICA - Company</t>
  </si>
  <si>
    <t>FIT Withholding-Board Member</t>
  </si>
  <si>
    <t>Property Taxes - Washington - Electric</t>
  </si>
  <si>
    <t>Property Taxes - Montana - Electric</t>
  </si>
  <si>
    <t>Washington Unemployment Tax - Employer</t>
  </si>
  <si>
    <t>Property Taxes - Oregon - Electric</t>
  </si>
  <si>
    <t>B&amp;O TAXES WITHOLDING-BOARD MEMBERS</t>
  </si>
  <si>
    <t>Property Taxes - Washington - Gas</t>
  </si>
  <si>
    <t>Accrued Washington Municipal Util Tax - Elect</t>
  </si>
  <si>
    <t>Montana State Electric Energy Producer Tax</t>
  </si>
  <si>
    <t>Montana Unemployment Tax Withheld - Employee</t>
  </si>
  <si>
    <t>CA Income Tax Payable</t>
  </si>
  <si>
    <t>Corp License Tax - Montana</t>
  </si>
  <si>
    <t>Accrued Washington State Utility Tax - Electr</t>
  </si>
  <si>
    <t>Accrued Washington State Utility Tax - Gas</t>
  </si>
  <si>
    <t>Accrued Washington Municipal Utility Taxes -</t>
  </si>
  <si>
    <t>Accrued WA State &amp; Local Use Tax</t>
  </si>
  <si>
    <t>Accrued WA State B &amp; O Taxes</t>
  </si>
  <si>
    <t>Accrued WA City B &amp; O Taxes</t>
  </si>
  <si>
    <t>Federal Unemployment Tax - Employer</t>
  </si>
  <si>
    <t>Accrued Int 7.15% Notes Due Dec &amp; Jun</t>
  </si>
  <si>
    <t>Accrued Int 7.20% Notes Due Dec &amp; Jun</t>
  </si>
  <si>
    <t>Accrued Int Bank Notes - Domestic</t>
  </si>
  <si>
    <t>7.00% MTN Series B Due 3/9/29 - Accrued</t>
  </si>
  <si>
    <t>6.74% Med Term Notes Due 6/15/18 - Accrued In</t>
  </si>
  <si>
    <t>Accrued Interest - Transm Deposits</t>
  </si>
  <si>
    <t>Accrued Int - Bonds 9.14% MTN Due 06/21/01</t>
  </si>
  <si>
    <t>5.483% Senior Notes due 6/1/2035</t>
  </si>
  <si>
    <t>Accrued Interest on PE Note</t>
  </si>
  <si>
    <t>Accrued Interest - 6.724% Notes Due 6/1</t>
  </si>
  <si>
    <t>Accrued Interest - 6.274% Senior Notes Due 3/15/2037</t>
  </si>
  <si>
    <t>PSE Barclays Op Cr Interest Expense ACD</t>
  </si>
  <si>
    <t>23701103</t>
  </si>
  <si>
    <t>Accrued Interest - $600M Sr Notes Due J</t>
  </si>
  <si>
    <t>5.757% Accrued Interest -Senior Notes Due 10/1/2039</t>
  </si>
  <si>
    <t>$250 Million 4.434% Sr Notes due 2041</t>
  </si>
  <si>
    <t>$45 Million 4.70% Sr Notes due 2051</t>
  </si>
  <si>
    <t>Common - Accrued Interest Customer Deposits</t>
  </si>
  <si>
    <t>4.0% Pollution Control Rev Series 2013B Due 3/2031</t>
  </si>
  <si>
    <t>Accrued Interest - $425MM 4.30% Sr Note</t>
  </si>
  <si>
    <t>FICA Tax Withheld - Employee</t>
  </si>
  <si>
    <t>Washington State &amp; Local Sales Tax Collected</t>
  </si>
  <si>
    <t>Federal Income Tax Withheld - Employee</t>
  </si>
  <si>
    <t>GST on Gas Sales from PSE</t>
  </si>
  <si>
    <t>Baker SA 318 Law Enforcement Plan</t>
  </si>
  <si>
    <t>WUTC Greenwood Penalty Accrual</t>
  </si>
  <si>
    <t>NERC Standards Compliance Loss Reserve</t>
  </si>
  <si>
    <t>Wind Farm Maintenance Accrual</t>
  </si>
  <si>
    <t>California Carbon Obligation</t>
  </si>
  <si>
    <t>EIM SOC Penalty Accrual</t>
  </si>
  <si>
    <t>Junior Achievement Pledge-Short Term</t>
  </si>
  <si>
    <t>US Treasury Grants in Schedule 95A</t>
  </si>
  <si>
    <t>Wash St Annual Filing Fee</t>
  </si>
  <si>
    <t>FERC Annual Charge US Lands -ST</t>
  </si>
  <si>
    <t>Lower Baker - FERC License Fees</t>
  </si>
  <si>
    <t>Upper Baker - FERC License Fees</t>
  </si>
  <si>
    <t>Snoqualmie #1 - FERC License Fees</t>
  </si>
  <si>
    <t>Snoqualmie #2 - FERC License Fees</t>
  </si>
  <si>
    <t>Severance Payable</t>
  </si>
  <si>
    <t>Trading Floor FERC Fees Payable</t>
  </si>
  <si>
    <t>Accrued WUTC Fee</t>
  </si>
  <si>
    <t>Gas - WUTC SQI Penalty</t>
  </si>
  <si>
    <t>401(k) 1% Company Contribution</t>
  </si>
  <si>
    <t>Electric - WUTC SQI Penalty</t>
  </si>
  <si>
    <t>Electric - Town of Concrete Funding - BakLicImp</t>
  </si>
  <si>
    <t>Accrual - 401(k) Match on Incentive Pla</t>
  </si>
  <si>
    <t>Electric - Upper Skagit Tribe MOU - BakLicImp</t>
  </si>
  <si>
    <t>Electric - Sauk-Suiattle Agmt - BakLicImp</t>
  </si>
  <si>
    <t>Electric - Swinomish Tribe Agmt - BakLicImp</t>
  </si>
  <si>
    <t>Accrued - Sale of Transf Frequency Resp</t>
  </si>
  <si>
    <t>Accrued–Sale Trsfrd Frequency Response–SCL Elec</t>
  </si>
  <si>
    <t>Article 103 -Upstream Fish Passage Fund</t>
  </si>
  <si>
    <t>Article 105 - Downstream Fish Passage Fund</t>
  </si>
  <si>
    <t>Article 511 -Decaying Wood Fund</t>
  </si>
  <si>
    <t>Article 505 - Aquatic Riparian Habitat Fund</t>
  </si>
  <si>
    <t>Article 602 Recreation Adapative Management Fund</t>
  </si>
  <si>
    <t>Article 514 - Use of Habit Evaluation</t>
  </si>
  <si>
    <t>Article 101 - Fish Progagation O&amp;M Fund</t>
  </si>
  <si>
    <t>Article 110 - Shoreline Erosion O&amp;M Fund</t>
  </si>
  <si>
    <t>Article 502- Forest Habitat  O&amp;M fund</t>
  </si>
  <si>
    <t>Article 503 - Elk Habitat O&amp;M Fund</t>
  </si>
  <si>
    <t>Article 504- Wetland Habitat Capital Fund</t>
  </si>
  <si>
    <t>Article 504 Wetland Habitat O&amp;M Fund</t>
  </si>
  <si>
    <t>Article 508 - Noxious Weeds O&amp;M Fund</t>
  </si>
  <si>
    <t>Article 602 - Terrestrial Enhance &amp; Research Fund O&amp;M</t>
  </si>
  <si>
    <t>Article 302 - Aesthetics Mgmt O&amp;M</t>
  </si>
  <si>
    <t>Article 304 - Bak Resr Rec Water Safety Pln O&amp;M</t>
  </si>
  <si>
    <t>Article 602 - O&amp;M Habitat Enhance, Rstr</t>
  </si>
  <si>
    <t>Article 602 - O&amp;M Cultural Resource Enh</t>
  </si>
  <si>
    <t>Capital Lease Obligation - Lanis-Gyr</t>
  </si>
  <si>
    <t>Printer Capital Lease Obligation</t>
  </si>
  <si>
    <t>Unrealized Loss ST - Core Pwr/Gas for Pwr</t>
  </si>
  <si>
    <t>Unrealized Loss ST - Core Gas</t>
  </si>
  <si>
    <t>Unrealized Loss LT - Core Pwr/Gas for Pwr</t>
  </si>
  <si>
    <t>Unrealized Loss LT - Core Gas</t>
  </si>
  <si>
    <t>Cust Advances for  Const Posted 9/1</t>
  </si>
  <si>
    <t>NewRule 7 Refund zero consump cust adva</t>
  </si>
  <si>
    <t>Residential Single Family Elec Customer</t>
  </si>
  <si>
    <t>Residential Plat Elec Customer Advances</t>
  </si>
  <si>
    <t>Non-Residential Elec Customer Advances</t>
  </si>
  <si>
    <t>Rule 7 Cust Adv With Tax (9-1-03)</t>
  </si>
  <si>
    <t>Developers Deposit Rule 7 (9-1-03)</t>
  </si>
  <si>
    <t>Rule 7A Cust Adv With Tax (Kitt) (9-1-0</t>
  </si>
  <si>
    <t>Colstrip 3 &amp; 4 Final Reclamation Liability</t>
  </si>
  <si>
    <t>J Harvey Const Encroach. Dep/BPA Kitsap</t>
  </si>
  <si>
    <t>25300032</t>
  </si>
  <si>
    <t>Tacoma Agreement LNG</t>
  </si>
  <si>
    <t>Deferred Compensation - Salary Deferred</t>
  </si>
  <si>
    <t>PTC Deferral Post June 2010</t>
  </si>
  <si>
    <t>Limited Use Permit Salish Lodge/Snoq Ce</t>
  </si>
  <si>
    <t>Equity Reserve on Snoqualmie Deferred Return</t>
  </si>
  <si>
    <t>Equity Reserve on Baker Deferred Return</t>
  </si>
  <si>
    <t>Unearned Revenue - Pole Contacts</t>
  </si>
  <si>
    <t>Def Rev Sch85 Lifetime O&amp;M on Increm Li</t>
  </si>
  <si>
    <t>Junior Acheuivement Pledge-Long Term</t>
  </si>
  <si>
    <t>Deferred Pole Contact Compliance Payment</t>
  </si>
  <si>
    <t>Lower Snake River Trans Interest Due Customers</t>
  </si>
  <si>
    <t>GAAP Equity Reserve on LSR BPA Trans. Dep.</t>
  </si>
  <si>
    <t>International Paper - Westcoast Capacity Agreement</t>
  </si>
  <si>
    <t>Misc Def Cr. - Equity Reserve on LSR Ph. 1 Fixed Def</t>
  </si>
  <si>
    <t>LSR BPA Bill Credit Holding</t>
  </si>
  <si>
    <t>LT Incentive Plan for Sr Mgmt</t>
  </si>
  <si>
    <t>Unclaimed Vendor Payments</t>
  </si>
  <si>
    <t>Unearned Revenue - Miscellaneous</t>
  </si>
  <si>
    <t>Def Compensation - IBNR</t>
  </si>
  <si>
    <t>Deferred Interchange Power</t>
  </si>
  <si>
    <t>25300463</t>
  </si>
  <si>
    <t>Redmond West Tenant Improvement - ST</t>
  </si>
  <si>
    <t>Unclaimed Property - Customer Refunds</t>
  </si>
  <si>
    <t>Unclaimed Property - Payroll Checks</t>
  </si>
  <si>
    <t>Residential Exchange - Other Deferred C</t>
  </si>
  <si>
    <t xml:space="preserve">Unclaimed Vendor Payments - California  </t>
  </si>
  <si>
    <t>Unclaimed Property - Customer Refunds - California</t>
  </si>
  <si>
    <t>Snoqualmie License O&amp;M Liability</t>
  </si>
  <si>
    <t>25300563</t>
  </si>
  <si>
    <t>Oth Def Credit-Staples Loyalty Incentiv</t>
  </si>
  <si>
    <t>Other Deferred Credits - LIHEAP Credit - Electric</t>
  </si>
  <si>
    <t>Other Deferred Credits - LIHEAP Credit - Gas</t>
  </si>
  <si>
    <t>Other Deferred Credits - Contra LIHEAP Credit-Elec</t>
  </si>
  <si>
    <t>Other Deferred Credits - Contra LIHEAP Credit-Gas</t>
  </si>
  <si>
    <t>PGA Unrealized Gain</t>
  </si>
  <si>
    <t>WWU Foundation Pledge – Long Term</t>
  </si>
  <si>
    <t>Baker License O&amp;M Liability</t>
  </si>
  <si>
    <t>Misc Def Cr - MNT Equity Offset CarryC - UE-082128</t>
  </si>
  <si>
    <t>Oth. Def. Cr. - Landis - Gyr AMR Billing Credits - Elec.</t>
  </si>
  <si>
    <t>Oth. Def. Cr. - Landis - Gyr AMR Billing Credits - Gas</t>
  </si>
  <si>
    <t>Lease Security Deposit-Electric</t>
  </si>
  <si>
    <t>Lease Security Deposit-Common</t>
  </si>
  <si>
    <t>Electric Decoupling GAAP Unearned Revenue</t>
  </si>
  <si>
    <t>Gas Decoupling GAAP Unearned Revenue</t>
  </si>
  <si>
    <t>Unearned Easement Revenue</t>
  </si>
  <si>
    <t>Deferred Credit - Green Power Tariff</t>
  </si>
  <si>
    <t>Deferred Credit - Carbon Offset Program</t>
  </si>
  <si>
    <t>Freddy1 Remaining Estimated FFH Fees</t>
  </si>
  <si>
    <t>2007 Cashiers Overages</t>
  </si>
  <si>
    <t>Equity Resrv on Ferndale Fixed Deferral</t>
  </si>
  <si>
    <t>Low Income Program - Electric</t>
  </si>
  <si>
    <t>Low Income Program - Gas</t>
  </si>
  <si>
    <t>Operating Leases Oligation</t>
  </si>
  <si>
    <t>PTC Reg Acct Contra</t>
  </si>
  <si>
    <t>Deferred PTC Reg Asset Contra Abandonme</t>
  </si>
  <si>
    <t>PTCs Transition Fund Contra</t>
  </si>
  <si>
    <t>Deferred PTCs</t>
  </si>
  <si>
    <t>Reg Liability Tax Reform – Property Gas</t>
  </si>
  <si>
    <t>Reg Liability Tax Reform – Non Property Gas</t>
  </si>
  <si>
    <t>Unamortized Gain from Disp Allowance - Colstr</t>
  </si>
  <si>
    <t>Summit Purchase Buyout - Electric</t>
  </si>
  <si>
    <t>Summit Purchase Buyout - Gas</t>
  </si>
  <si>
    <t>BNP Westcoast Pipeline Capacity-Non Core Gas</t>
  </si>
  <si>
    <t>29.1</t>
  </si>
  <si>
    <t>FBE Westcoast Pipeline Capacity- Non Core Gas</t>
  </si>
  <si>
    <t>Deferred REC Revenue Post Nov. 2009</t>
  </si>
  <si>
    <t>PTC Customer Deferral of Pre-July 2010</t>
  </si>
  <si>
    <t>REC Proceeds in Rates Sch 137</t>
  </si>
  <si>
    <t>Interest On REC Proceeds in Rates</t>
  </si>
  <si>
    <t>Interest on REC Proceeds Not in Rates</t>
  </si>
  <si>
    <t>Interest on Treasury Grant in Sch 95a</t>
  </si>
  <si>
    <t>Int. on LSR Treasury Grant in Sch 95A</t>
  </si>
  <si>
    <t>Electric Residential Decouping Revenue Overcollect</t>
  </si>
  <si>
    <t>Gas Residential Decouping Revenue Overcollect</t>
  </si>
  <si>
    <t>Gas Non-Residential Decouping Revenue Overcollect</t>
  </si>
  <si>
    <t>25400361</t>
  </si>
  <si>
    <t>Int on Elec Residential Decoupling Rev</t>
  </si>
  <si>
    <t>Electric Schedule 26 Decoupling Revenue Overcollected</t>
  </si>
  <si>
    <t>Electric Schedule 31 Decoupling Revenue Overcollected</t>
  </si>
  <si>
    <t>Gas ROR Over Earning</t>
  </si>
  <si>
    <t>Sch 142 Electric Residential to Return</t>
  </si>
  <si>
    <t>Dfrd Principal on BioGas in Rates</t>
  </si>
  <si>
    <t>Dfrd Interest on Bogas in Rates</t>
  </si>
  <si>
    <t>Interest on Electric Schedule 31 Decoupling Revenue</t>
  </si>
  <si>
    <t>Interest on Electric Schedule 26 Decoupling Revenue</t>
  </si>
  <si>
    <t>Sch 142 Electric Schedule 26 to Return</t>
  </si>
  <si>
    <t>Sch 142 Elec Schedule 31 to Return to C</t>
  </si>
  <si>
    <t>Deferral Snoqualmie Hydro Grant</t>
  </si>
  <si>
    <t>Deferral Baker US Treasury Grant</t>
  </si>
  <si>
    <t>JPUD Gain to Customers-Electric</t>
  </si>
  <si>
    <t>Electric ROR Over Earning-Decoupling</t>
  </si>
  <si>
    <t>Deferred Tax Rate Change – Electric</t>
  </si>
  <si>
    <t>Deferred Tax Rate Change - Gas</t>
  </si>
  <si>
    <t>E Decoup Rev Overcollect - Sch 8 &amp; 24</t>
  </si>
  <si>
    <t>E Decoup Rev Overcoll - Sch 7A, 11, 25,</t>
  </si>
  <si>
    <t>E FPC Decoup Rev Overcollect - Sch 7</t>
  </si>
  <si>
    <t>E FPC Decoup Rev Overcoll - Sch7A,11,25,29,35&amp;43</t>
  </si>
  <si>
    <t>E FPC Decoup Rev Overcollect - Sch 8 &amp; 24</t>
  </si>
  <si>
    <t>E FPC Decoup Rev Overcollect -  Sch 10 &amp; 31</t>
  </si>
  <si>
    <t>E FPC Decoup Rev Overcollect-  Sch 12 &amp;</t>
  </si>
  <si>
    <t>IntE Decoup Rev Overcollect -  Sch 46 &amp; 49</t>
  </si>
  <si>
    <t>G Decoup Rev Overcollect -  Sch 31 &amp; 31T</t>
  </si>
  <si>
    <t>Reg Liability Tax Reform – Non Property Elec</t>
  </si>
  <si>
    <t>G Decoup Rev Overcoll - Sch 41, 41T, 86</t>
  </si>
  <si>
    <t>IntE Decoup Rev Overcollect - Sch 8 &amp; 24</t>
  </si>
  <si>
    <t>IntE Decoup Rev Overcoll - Sch7A,11,25,29,35&amp;43</t>
  </si>
  <si>
    <t>IntE FPC Decoup Rev Overcollect - Sch 7</t>
  </si>
  <si>
    <t>IntE FPC Decoup Rev Overcoll -Sch7A,11,25,29,35&amp;43</t>
  </si>
  <si>
    <t>IntE FPC Decoup Rev Overcollect - Sch 8 &amp; 24</t>
  </si>
  <si>
    <t>IntE FPC Decoup Rev Overcollect -  Sch 10 &amp; 31</t>
  </si>
  <si>
    <t>IntE FPC Decoup Rev Overcollect-  Sch 1</t>
  </si>
  <si>
    <t>Reg Liability Tax Reform – Property Elec</t>
  </si>
  <si>
    <t>IntG Decoup Rev Overcollect -  Sch 31 &amp; 31T</t>
  </si>
  <si>
    <t>E Decoup Rev Return - Sch 8 &amp; 24</t>
  </si>
  <si>
    <t>E Decoup Rev Return - Sch 7A, 11, 25, 2</t>
  </si>
  <si>
    <t>E FPC Decoup Rev Return - Sch 7</t>
  </si>
  <si>
    <t>E FPC Decoup Rev Return - Sch7A,11,25,2</t>
  </si>
  <si>
    <t>E FPC Decoup Rev Return - Sch 8 &amp; 24</t>
  </si>
  <si>
    <t>E FPC Decoup Rev Return - Sch 10 &amp; 31</t>
  </si>
  <si>
    <t>accum Defer Inv Tax Cr - Gas</t>
  </si>
  <si>
    <t>Deferred Gains post  5/31/08 Property Sales - Gas</t>
  </si>
  <si>
    <t>Deferred Gains post 10/31/09 Property Sales - Electric</t>
  </si>
  <si>
    <t>Gas Def Property Gains UG-111049</t>
  </si>
  <si>
    <t>Electric Def Property Gains UE-111048</t>
  </si>
  <si>
    <t>Def Property Gains UE-170033</t>
  </si>
  <si>
    <t>Def Property Gains UG-170034</t>
  </si>
  <si>
    <t>Unamort Gain Reacq Debt- 250M 6.974% MT</t>
  </si>
  <si>
    <t>Deferred Inc Tax - Liberalized Deprec</t>
  </si>
  <si>
    <t xml:space="preserve">Deferred Tax - Common Depreciation  </t>
  </si>
  <si>
    <t>Def Inc Tax - Post 1980 Additions</t>
  </si>
  <si>
    <t>28300001</t>
  </si>
  <si>
    <t>DFIT Provision for Credit Card Deferral</t>
  </si>
  <si>
    <t>DFIT - FAS 133 ST Liability - Electric</t>
  </si>
  <si>
    <t>Def FIT Pension</t>
  </si>
  <si>
    <t>DFIT - FAS 133 LT Liability - Electric</t>
  </si>
  <si>
    <t>Def FIT Bond Related</t>
  </si>
  <si>
    <t>DFIT - BPA Prepayment LT</t>
  </si>
  <si>
    <t>37m</t>
  </si>
  <si>
    <t>DFIT - Variable Deferred Cost Snoqualmie LT</t>
  </si>
  <si>
    <t>37a</t>
  </si>
  <si>
    <t>DFIT Colstrip ARO</t>
  </si>
  <si>
    <t>34</t>
  </si>
  <si>
    <t>28300111</t>
  </si>
  <si>
    <t>DFIT 2018 Storm Excess Costs</t>
  </si>
  <si>
    <t>28300121</t>
  </si>
  <si>
    <t>DFIT Property Tax Electric</t>
  </si>
  <si>
    <t>28300222</t>
  </si>
  <si>
    <t>DFIT Property Tax Gas</t>
  </si>
  <si>
    <t>DFIT - FAS 133 ST Liability - Gas</t>
  </si>
  <si>
    <t>DFIT - FAS 133 LT Liability - Gas</t>
  </si>
  <si>
    <t>DFIT - 2006 Storm Excess Costs</t>
  </si>
  <si>
    <t>28300212</t>
  </si>
  <si>
    <t>DTA Provision for Credit Card Deferral</t>
  </si>
  <si>
    <t>DFIT-2014 Storm Excess Costs</t>
  </si>
  <si>
    <t>DFIT - FAS 133 Liability - PGA  LT</t>
  </si>
  <si>
    <t>Def FIT- Environmental Gas</t>
  </si>
  <si>
    <t>Def FIT - Demand Side Management Gas</t>
  </si>
  <si>
    <t>DFIT - 2015 Storm Excess Costs-LT</t>
  </si>
  <si>
    <t>accum Def Tax Liability - SFAS 109</t>
  </si>
  <si>
    <t>Def FIT - FAS 109</t>
  </si>
  <si>
    <t>Deferred Taxes WNP#3</t>
  </si>
  <si>
    <t>37e</t>
  </si>
  <si>
    <t>DFIT - 2016 Storm Excess Costs-LT</t>
  </si>
  <si>
    <t>DFIT Audit Adjustments</t>
  </si>
  <si>
    <t>DFIT - FAS 133 Frwd Swap Int LT</t>
  </si>
  <si>
    <t>Deferred FIT - PCA Customer Portion</t>
  </si>
  <si>
    <t>28300541</t>
  </si>
  <si>
    <t>DFIT – Goldendale Deferral</t>
  </si>
  <si>
    <t>DFIT - Interest Chelan PUD Reg Asset</t>
  </si>
  <si>
    <t>37l</t>
  </si>
  <si>
    <t>DFIT - Electric Conservation</t>
  </si>
  <si>
    <t>DFIT - White River Reg Asset</t>
  </si>
  <si>
    <t>37c</t>
  </si>
  <si>
    <t>DFIT - FIT MF UE090704</t>
  </si>
  <si>
    <t>37j</t>
  </si>
  <si>
    <t>DFIT - Lower Snake River Deferred Costs</t>
  </si>
  <si>
    <t>DFIT - Ferndale Purchase Deferrals - Long Term</t>
  </si>
  <si>
    <t>37d</t>
  </si>
  <si>
    <t>DFIT-Variable Deferred Cost Baker Upgrade_LT</t>
  </si>
  <si>
    <t>37b</t>
  </si>
  <si>
    <t>DFIT - IWM</t>
  </si>
  <si>
    <t>DFIT-Electric Residential Decoupling Re</t>
  </si>
  <si>
    <t>DFIT-Gas Residential Decoupling Revenue</t>
  </si>
  <si>
    <t>DFIT-Electric NONResidential Decoupling</t>
  </si>
  <si>
    <t>DFIT-Gas NONResidential Decoupling Reve</t>
  </si>
  <si>
    <t>DFIT Electric Property Tax Tracker Schedule 140 - LT</t>
  </si>
  <si>
    <t>DFIT-Gas Property Tax Tracker Schedule 140 -LT</t>
  </si>
  <si>
    <t>DFIT-Decoupling Sch 26 &amp; 31</t>
  </si>
  <si>
    <t>DFIT-Major Inspection-Long Term</t>
  </si>
  <si>
    <t>DFIT-Gas ROR Over Earning-Decoupling Revenue -LT</t>
  </si>
  <si>
    <t>DFIT-Colstrip 3&amp;4 Overhaul Costs-LT</t>
  </si>
  <si>
    <t>DFIT - Electron Unrecovered Loss</t>
  </si>
  <si>
    <t>37i</t>
  </si>
  <si>
    <t>DFIT-Elec ROR Over Earning-Decoupling Revenue-LT</t>
  </si>
  <si>
    <t>DFIT- 2017 Storm - LT</t>
  </si>
  <si>
    <t>TOTAL CAPITALIZATION</t>
  </si>
  <si>
    <t>Total Assets Plus Liabilities and Capitalization</t>
  </si>
  <si>
    <t>NOL</t>
  </si>
  <si>
    <t>Working Capital Ratio</t>
  </si>
  <si>
    <t>Working Capital Spread</t>
  </si>
  <si>
    <t>Dec 31 2018 CBR</t>
  </si>
  <si>
    <t>June 30 2017 CBR</t>
  </si>
  <si>
    <t>Common Allocator</t>
  </si>
  <si>
    <t>4-Factor (Dec 2018 CBR)</t>
  </si>
  <si>
    <t>NOL Factor</t>
  </si>
  <si>
    <t xml:space="preserve">    Line</t>
  </si>
  <si>
    <t>EOP</t>
  </si>
  <si>
    <t xml:space="preserve">     No.</t>
  </si>
  <si>
    <t xml:space="preserve">           </t>
  </si>
  <si>
    <t>Gas Utility Plant in Service</t>
  </si>
  <si>
    <t xml:space="preserve">Common Plant-Allocation to Gas </t>
  </si>
  <si>
    <t>Gas Stored Underground - Non current</t>
  </si>
  <si>
    <t xml:space="preserve">   Total Plant in Service and Other Assets</t>
  </si>
  <si>
    <t>Accumulated Provision for Depreciation</t>
  </si>
  <si>
    <t>Common Accumulated Depreciation-Allocation to Gas</t>
  </si>
  <si>
    <t>Customer Advances for Construction</t>
  </si>
  <si>
    <t>Contributions in Aid of Construction - Accum. Def. FIT.</t>
  </si>
  <si>
    <t>Liberalized Depreciation Total Accum. Def. FIT - Liberalized</t>
  </si>
  <si>
    <t>NOL Carryforward</t>
  </si>
  <si>
    <t>Customer Deposits</t>
  </si>
  <si>
    <t xml:space="preserve">   Accumulated Depreciation and Other Liabilities</t>
  </si>
  <si>
    <t>Net Operating Investment</t>
  </si>
  <si>
    <t>Allowance for Working Capital</t>
  </si>
  <si>
    <t>Reconciling Items From SAP</t>
  </si>
  <si>
    <t>PSE Gas </t>
  </si>
  <si>
    <t xml:space="preserve">     </t>
  </si>
  <si>
    <t>G:[]</t>
  </si>
  <si>
    <t>H:[Gross Utility Plant In Service:]</t>
  </si>
  <si>
    <t xml:space="preserve">     I:[Production Plant]</t>
  </si>
  <si>
    <t xml:space="preserve">          J:[304 - Land &amp; Land Rights]</t>
  </si>
  <si>
    <t xml:space="preserve">          K:[305 - Structures &amp; Improvements]</t>
  </si>
  <si>
    <t xml:space="preserve">          L:[311 - Liquified Gas Equipment]</t>
  </si>
  <si>
    <t xml:space="preserve">          M:[320 - Other Equipment]</t>
  </si>
  <si>
    <t xml:space="preserve">     N:[Total Production Plant]</t>
  </si>
  <si>
    <t xml:space="preserve">     O:[]</t>
  </si>
  <si>
    <t xml:space="preserve">     P:[Transmission Plant]</t>
  </si>
  <si>
    <t xml:space="preserve">     W:[]</t>
  </si>
  <si>
    <t xml:space="preserve">     X:[Distribution Plant]</t>
  </si>
  <si>
    <t xml:space="preserve">          Z:[374 - Land &amp; Land Rights]</t>
  </si>
  <si>
    <t xml:space="preserve">          AA:[375 - Structures &amp; Improvements]</t>
  </si>
  <si>
    <t xml:space="preserve">          AB:[376 - Mains]</t>
  </si>
  <si>
    <t xml:space="preserve">          AC:[378 - Measuring &amp; Reg Station]</t>
  </si>
  <si>
    <t xml:space="preserve">          AD:[380 - Services]</t>
  </si>
  <si>
    <t xml:space="preserve">          AE:[381 - Meters]</t>
  </si>
  <si>
    <t xml:space="preserve">          AF:[382 - Meter Installations]</t>
  </si>
  <si>
    <t xml:space="preserve">          AG:[383 - House Regulators]</t>
  </si>
  <si>
    <t xml:space="preserve">          AH:[384 - House Regulator Installs]</t>
  </si>
  <si>
    <t xml:space="preserve">          AI:[385 - Industrial MSA]</t>
  </si>
  <si>
    <t xml:space="preserve">          AJ:[386 - Property-Customer Premis]</t>
  </si>
  <si>
    <t xml:space="preserve">          AK:[387 - Other Equipment]</t>
  </si>
  <si>
    <t xml:space="preserve">          AL:[388 - ARO Distribution]</t>
  </si>
  <si>
    <t xml:space="preserve">     AM:[Total Distribution Plant]</t>
  </si>
  <si>
    <t xml:space="preserve">     AN:[]</t>
  </si>
  <si>
    <t xml:space="preserve">     AO:[Underground Storage]</t>
  </si>
  <si>
    <t xml:space="preserve">          AP:[350 - Land &amp; Land Rights]</t>
  </si>
  <si>
    <t xml:space="preserve">          AQ:[351 - Structures &amp; Improvements]</t>
  </si>
  <si>
    <t xml:space="preserve">          AR:[352 - Wells]</t>
  </si>
  <si>
    <t xml:space="preserve">          AS:[353 - Lines]</t>
  </si>
  <si>
    <t xml:space="preserve">          AT:[354 - Compressor Station]</t>
  </si>
  <si>
    <t xml:space="preserve">          AU:[355 - Regulating Station]</t>
  </si>
  <si>
    <t xml:space="preserve">          AV:[356 - Purification Equipment]</t>
  </si>
  <si>
    <t xml:space="preserve">          AW:[357 - Other Equipment]</t>
  </si>
  <si>
    <t xml:space="preserve">          AX:[360 - Land &amp; Land Rights]</t>
  </si>
  <si>
    <t xml:space="preserve">          AY:[361 - Structures &amp; Improvements]</t>
  </si>
  <si>
    <t xml:space="preserve">          AZ:[362 - Gas Holders]</t>
  </si>
  <si>
    <t xml:space="preserve">          BA:[363 - Purification Equipment]</t>
  </si>
  <si>
    <t xml:space="preserve">     BC:[Total Underground Storage]</t>
  </si>
  <si>
    <t xml:space="preserve">     BD:[]</t>
  </si>
  <si>
    <t xml:space="preserve">     BE:[General Plant]</t>
  </si>
  <si>
    <t xml:space="preserve">          BF:[389 - Land &amp; Land Rights]</t>
  </si>
  <si>
    <t xml:space="preserve">          BG:[390 - Structures &amp; Improvements]</t>
  </si>
  <si>
    <t>390.1 Leaseholds</t>
  </si>
  <si>
    <t>G3901</t>
  </si>
  <si>
    <t>C3901</t>
  </si>
  <si>
    <t xml:space="preserve">          BH:[391 - Office Furniture &amp; Equipment]</t>
  </si>
  <si>
    <t xml:space="preserve">          BI:[392 - Transportation Equipment]</t>
  </si>
  <si>
    <t xml:space="preserve">          BJ:[393 - Stores Equipment]</t>
  </si>
  <si>
    <t xml:space="preserve">          BK:[394 - Tools/Shop/Garage]</t>
  </si>
  <si>
    <t xml:space="preserve">          BL:[395 - Laboratory Equipment]</t>
  </si>
  <si>
    <t xml:space="preserve">          BM:[396 - Power Operated Equipment]</t>
  </si>
  <si>
    <t xml:space="preserve">          BN:[397 - Communication Equipment]</t>
  </si>
  <si>
    <t xml:space="preserve">          BO:[398 - Misc Equipment]</t>
  </si>
  <si>
    <t xml:space="preserve">          BP:[399 - Other Tangible Property]</t>
  </si>
  <si>
    <t xml:space="preserve">     BQ:[Total General Plant]</t>
  </si>
  <si>
    <t xml:space="preserve">     BR:[]</t>
  </si>
  <si>
    <t xml:space="preserve">     BS:[Intangible Plant]</t>
  </si>
  <si>
    <t xml:space="preserve">          BT:[301 - Organization]</t>
  </si>
  <si>
    <t xml:space="preserve">          BU:[302 - Franchises &amp; Consents]</t>
  </si>
  <si>
    <t xml:space="preserve">          BV:[303 - Misc Intangible Plant]</t>
  </si>
  <si>
    <t xml:space="preserve">     BW:[Total Intangible Plant]</t>
  </si>
  <si>
    <t>BX:[]</t>
  </si>
  <si>
    <t>BY:[Total Gross Utility Plant in Service]</t>
  </si>
  <si>
    <t>Other Items: Plant In Service</t>
  </si>
  <si>
    <t>10100602 Gas Plant In Service Manual Adjustments</t>
  </si>
  <si>
    <t>Gas Stored</t>
  </si>
  <si>
    <t>23001092 ARO Gas Mains</t>
  </si>
  <si>
    <t>10600603 Common NC Manual Adjustments</t>
  </si>
  <si>
    <t>23001043 ARO - South King Complex - Long Term</t>
  </si>
  <si>
    <t>25300353 PSE Building (A) - Landlord Incentives</t>
  </si>
  <si>
    <t>25300363 PSE Building (B) - Landlord Incentives</t>
  </si>
  <si>
    <t>25300413 Landlord Incentive Bldg B - Floor 4</t>
  </si>
  <si>
    <t>25300443 Bothel Data Center Landlord Incentives</t>
  </si>
  <si>
    <t>25300463 Redmond West Tennant Improvements</t>
  </si>
  <si>
    <t>25300663 Redmond West 2nd Amen Tenant Incentives</t>
  </si>
  <si>
    <t>25301203 Redmond West on Willows - Landlord Ince</t>
  </si>
  <si>
    <t>25301213 Redmond West Tenant Improvement</t>
  </si>
  <si>
    <t>To Reconcile to SAP</t>
  </si>
  <si>
    <t>Total Other Plant</t>
  </si>
  <si>
    <t>Total Plant</t>
  </si>
  <si>
    <t>BZ:[]</t>
  </si>
  <si>
    <t>CA:[Accumulated Depreciation and Amortization:]</t>
  </si>
  <si>
    <t xml:space="preserve">     CB:[Production Plant]</t>
  </si>
  <si>
    <t xml:space="preserve">          CD:[305 - Structures &amp; Improvements]</t>
  </si>
  <si>
    <t xml:space="preserve">          CE:[311 - Liquified Gas Equipment]</t>
  </si>
  <si>
    <t xml:space="preserve">          CF:[320 - Other Equipment]</t>
  </si>
  <si>
    <t xml:space="preserve">     CG:[Total Production Plant]</t>
  </si>
  <si>
    <t xml:space="preserve">     CH:[]</t>
  </si>
  <si>
    <t xml:space="preserve">     CI:[Transmission Plant]</t>
  </si>
  <si>
    <t xml:space="preserve">     CP:[]</t>
  </si>
  <si>
    <t xml:space="preserve">     CQ:[Distribution Plant]</t>
  </si>
  <si>
    <t xml:space="preserve">          CS:[374 - Land &amp; Land Rights]</t>
  </si>
  <si>
    <t xml:space="preserve">          CT:[375 - Structures &amp; Improvements]</t>
  </si>
  <si>
    <t xml:space="preserve">          CU:[376 - Mains]</t>
  </si>
  <si>
    <t xml:space="preserve">          CV:[378 - Measuring &amp; Reg Station]</t>
  </si>
  <si>
    <t xml:space="preserve">          CW:[380 - Services]</t>
  </si>
  <si>
    <t xml:space="preserve">          CX:[381 - Meters]</t>
  </si>
  <si>
    <t xml:space="preserve">          CY:[382 - Meter Installations]</t>
  </si>
  <si>
    <t xml:space="preserve">          CZ:[383 - House Regulators]</t>
  </si>
  <si>
    <t xml:space="preserve">          DA:[384 - House Regulator Installs]</t>
  </si>
  <si>
    <t xml:space="preserve">          DB:[385 - Industrial MSA]</t>
  </si>
  <si>
    <t xml:space="preserve">          DC:[386 - Property-Customer Premis]</t>
  </si>
  <si>
    <t xml:space="preserve">          DD:[387 - Other Equipment]</t>
  </si>
  <si>
    <t xml:space="preserve">          DE:[388 - ARO Distribution]</t>
  </si>
  <si>
    <t xml:space="preserve">     DF:[Total Distribution Plant]</t>
  </si>
  <si>
    <t xml:space="preserve">     DG:[]</t>
  </si>
  <si>
    <t xml:space="preserve">     DH:[Underground Storage]</t>
  </si>
  <si>
    <t xml:space="preserve">          DI:[350 - Land &amp; Land Rights]</t>
  </si>
  <si>
    <t xml:space="preserve">          DJ:[351 - Structures &amp; Improvements]</t>
  </si>
  <si>
    <t xml:space="preserve">          DK:[352 - Wells]</t>
  </si>
  <si>
    <t xml:space="preserve">          DL:[353 - Lines]</t>
  </si>
  <si>
    <t xml:space="preserve">          DM:[354 - Compressor Station]</t>
  </si>
  <si>
    <t xml:space="preserve">          DN:[355 - Regulating Station]</t>
  </si>
  <si>
    <t xml:space="preserve">          DO:[356 - Purification Equipment]</t>
  </si>
  <si>
    <t xml:space="preserve">          DP:[357 - Other Equipment]</t>
  </si>
  <si>
    <t xml:space="preserve">          DR:[361 - Structures &amp; Improvements]</t>
  </si>
  <si>
    <t xml:space="preserve">          DS:[362 - Gas Holders]</t>
  </si>
  <si>
    <t xml:space="preserve">          DT:[363 - Purification Equipment]</t>
  </si>
  <si>
    <t xml:space="preserve">          DU:[364 - Terminating &amp; Processing]</t>
  </si>
  <si>
    <t xml:space="preserve">     DV:[Total Underground Storage]</t>
  </si>
  <si>
    <t xml:space="preserve">     DW:[]</t>
  </si>
  <si>
    <t xml:space="preserve">     DX:[General Plant]</t>
  </si>
  <si>
    <t xml:space="preserve">          DY:[389 - Land &amp; Land Rights]</t>
  </si>
  <si>
    <t xml:space="preserve">          DZ:[390 - Structures &amp; Improvements]</t>
  </si>
  <si>
    <t xml:space="preserve">          EA:[391 - Office Furniture &amp; Equipment]</t>
  </si>
  <si>
    <t xml:space="preserve">          EB:[392 - Transportation Equipment]</t>
  </si>
  <si>
    <t xml:space="preserve">          EC:[393 - Stores Equipment]</t>
  </si>
  <si>
    <t xml:space="preserve">          ED:[394 - Tools/Shop/Garage]</t>
  </si>
  <si>
    <t xml:space="preserve">          EE:[395 - Laboratory Equipment]</t>
  </si>
  <si>
    <t xml:space="preserve">          EF:[396 - Power Operated Equipment]</t>
  </si>
  <si>
    <t xml:space="preserve">          EG:[397 - Communication Equipment]</t>
  </si>
  <si>
    <t xml:space="preserve">          EH:[398 - Misc Equipment]</t>
  </si>
  <si>
    <t xml:space="preserve">          EI:[399 - Other Tangible Property]</t>
  </si>
  <si>
    <t xml:space="preserve">     EJ:[Total General Plant]</t>
  </si>
  <si>
    <t xml:space="preserve">     EK:[]</t>
  </si>
  <si>
    <t xml:space="preserve">     EL:[Intangible Plant]</t>
  </si>
  <si>
    <t xml:space="preserve">          EN:[302 - Franchises &amp; Consents]</t>
  </si>
  <si>
    <t xml:space="preserve">          EO:[303 - Misc Intangible Plant]</t>
  </si>
  <si>
    <t>Reconcile to SAP</t>
  </si>
  <si>
    <t xml:space="preserve">     EP:[Total Intangible Plant]</t>
  </si>
  <si>
    <t>EQ:[]</t>
  </si>
  <si>
    <t>ER:[Total Accumulated Depreciation and Amortization]</t>
  </si>
  <si>
    <t>Other Items</t>
  </si>
  <si>
    <t>10800552 GAS RWIP-RET1 COR/Salvage PP</t>
  </si>
  <si>
    <t>10800543 Common-RWIP RET1 COR/Salvage PP</t>
  </si>
  <si>
    <t>10800602-Gas Reserve Manual adjustments</t>
  </si>
  <si>
    <t>Total Accumulated Reserve</t>
  </si>
  <si>
    <t>ES:[]</t>
  </si>
  <si>
    <t>ET:[Total Net Utility Plant in Service]</t>
  </si>
  <si>
    <t>EU:[]</t>
  </si>
  <si>
    <t>OTHER ITEMS</t>
  </si>
  <si>
    <t xml:space="preserve">DFIT  </t>
  </si>
  <si>
    <t>DFIT Audit Adjustment</t>
  </si>
  <si>
    <t>ARC</t>
  </si>
  <si>
    <t>ARO</t>
  </si>
  <si>
    <t>Customer Advances</t>
  </si>
  <si>
    <t>Rounding / Unknown</t>
  </si>
  <si>
    <t>Total Other Items</t>
  </si>
  <si>
    <t>Rate Base</t>
  </si>
  <si>
    <t>Per the Gas Model</t>
  </si>
  <si>
    <t>company</t>
  </si>
  <si>
    <t>description</t>
  </si>
  <si>
    <t>AMA Dec 2018</t>
  </si>
  <si>
    <t>N3649 PRD ARO PLNG</t>
  </si>
  <si>
    <t>G301 INT Organization</t>
  </si>
  <si>
    <t>G301 INT Organization-NSC</t>
  </si>
  <si>
    <t>G302 INT Franchises &amp; Consents</t>
  </si>
  <si>
    <t>G303 INT Misc Intangible Plant</t>
  </si>
  <si>
    <t>G303 INT Misc Intangible Plant-NSC</t>
  </si>
  <si>
    <t>None, Gas</t>
  </si>
  <si>
    <t>G304 PRD Land &amp; Land Rights</t>
  </si>
  <si>
    <t>G305 PRD Str/Impv, Dieringer</t>
  </si>
  <si>
    <t>G305 PRD Str/Impv, Dieringer-NSC</t>
  </si>
  <si>
    <t>G305 PRD Str/Impv, Swarr</t>
  </si>
  <si>
    <t>G305 PRD Str/Impv, Swarr-NSC</t>
  </si>
  <si>
    <t>G305 PRD Structures&amp;Improvement-RET</t>
  </si>
  <si>
    <t>G311 PRD Liq Gas Equip, Dieringer</t>
  </si>
  <si>
    <t>G311 PRD Liq Gas Equip, Diering-NSC</t>
  </si>
  <si>
    <t>G311 PRD Liq Gas Equip, Swarr</t>
  </si>
  <si>
    <t>G311 PRD Liq Gas Equip, Swarr-NSC</t>
  </si>
  <si>
    <t>G311 PRD Liquid Gas Equipment-RET</t>
  </si>
  <si>
    <t>G320 PRD Other Equipment</t>
  </si>
  <si>
    <t>G320 PRD Other Equipment-NSC</t>
  </si>
  <si>
    <t>G3649 PRD ARO LNG</t>
  </si>
  <si>
    <t>G350 UGS Land &amp; Land Rights</t>
  </si>
  <si>
    <t>G3502 UGS Right of Way</t>
  </si>
  <si>
    <t>G3502 UGS Right of Way-NSC</t>
  </si>
  <si>
    <t>G3504 UGS Easement</t>
  </si>
  <si>
    <t>G3511 UGS Well Structures</t>
  </si>
  <si>
    <t>G3511 UGS Well Structures-NSC</t>
  </si>
  <si>
    <t>G3512 UGS Compressor Sta Struct-NSC</t>
  </si>
  <si>
    <t>G3512 UGS Compressor Sta Structures</t>
  </si>
  <si>
    <t>G3513 UGS Regulator Sta Structu-NSC</t>
  </si>
  <si>
    <t>G3513 UGS Regulator Sta Structures</t>
  </si>
  <si>
    <t>G3514 UGS Other Structures</t>
  </si>
  <si>
    <t>G3514 UGS Other Structures-NSC</t>
  </si>
  <si>
    <t>G3520 UGS Wells</t>
  </si>
  <si>
    <t>G3520 UGS Wells-NSC</t>
  </si>
  <si>
    <t>G3522 UGS Reservoirs</t>
  </si>
  <si>
    <t>G3522 UGS Reservoirs-NSC</t>
  </si>
  <si>
    <t>G3523 UGS Cushion Gas</t>
  </si>
  <si>
    <t>G3523 UGS Cushion Gas-NSC</t>
  </si>
  <si>
    <t>G353 UGS Lines</t>
  </si>
  <si>
    <t>G353 UGS Lines-NSC</t>
  </si>
  <si>
    <t>G354 UGS Compressor Station</t>
  </si>
  <si>
    <t>G354 UGS Compressor Station-NSC</t>
  </si>
  <si>
    <t>G355 UGS Regulating Station</t>
  </si>
  <si>
    <t>G355 UGS Regulating Station-NSC</t>
  </si>
  <si>
    <t>G356 UGS Purification Equipment</t>
  </si>
  <si>
    <t>G356 UGS Purification Equipment-NSC</t>
  </si>
  <si>
    <t>G357 UGS Other Equipment</t>
  </si>
  <si>
    <t>G357 UGS Other Equipment-NSC</t>
  </si>
  <si>
    <t>G360 OSP Land &amp; Land Rights</t>
  </si>
  <si>
    <t>G361 OSP Structures &amp; Improveme-NSC</t>
  </si>
  <si>
    <t>G361 OSP Structures &amp; Improvements</t>
  </si>
  <si>
    <t>G362 OSP Gas Holders</t>
  </si>
  <si>
    <t>G362 OSP Gas Holders-NSC</t>
  </si>
  <si>
    <t>G363 OSP Purification Equipment</t>
  </si>
  <si>
    <t>G363 OSP Purification Equipment-NSC</t>
  </si>
  <si>
    <t>G3644 105 LNG Transportation Equip</t>
  </si>
  <si>
    <t>G3644 LNG Transportation Equipment</t>
  </si>
  <si>
    <t>G3644 LNG Transportation Equipm-NSC</t>
  </si>
  <si>
    <t>G3650 105 TSM Land &amp; Land Rights</t>
  </si>
  <si>
    <t>G3650 TSM Land &amp; Land Rights</t>
  </si>
  <si>
    <t>G3651 TSM Easements-RETIRED</t>
  </si>
  <si>
    <t>G366 TSM Structures &amp; Imp-RETIRED</t>
  </si>
  <si>
    <t>G367 TSM Mains-RETIRED</t>
  </si>
  <si>
    <t>G369 TSM Regulating Stat-RETIRED</t>
  </si>
  <si>
    <t>G3740 105 DST Land &amp; Land Rights</t>
  </si>
  <si>
    <t>G3740 DST Land &amp; Land Rights</t>
  </si>
  <si>
    <t>G3741 DST Land &amp; Land Rights, Trans</t>
  </si>
  <si>
    <t>G3741 DST Land, Trans, Everett-Delt</t>
  </si>
  <si>
    <t>G3742 105 DST Easements</t>
  </si>
  <si>
    <t>G3742 DST Easements</t>
  </si>
  <si>
    <t>G3742 DST Easements, Everett-Delta</t>
  </si>
  <si>
    <t>G3743 DST Easements, From Transmsn</t>
  </si>
  <si>
    <t>G3743 DST Easements, Trans, Everett</t>
  </si>
  <si>
    <t>G3750 Centralia Office-RET</t>
  </si>
  <si>
    <t>G3750 DONOTUSE, Everett OprBase</t>
  </si>
  <si>
    <t>G3750 DONOTUSE, Georgetown Oper</t>
  </si>
  <si>
    <t>G3750 DONOTUSE, North Oper Base</t>
  </si>
  <si>
    <t>G3750 DONOTUSE, North Oper Ctr</t>
  </si>
  <si>
    <t>G3750 DST Structures &amp; Improvements</t>
  </si>
  <si>
    <t>G3750 DST Structures &amp; Improvem-NSC</t>
  </si>
  <si>
    <t>G3751 DST Structures &amp; Imprv, T-NSC</t>
  </si>
  <si>
    <t>G3751 DST Structures &amp; Imprv, Trans</t>
  </si>
  <si>
    <t>G3760 DST Mains-NOTUSED</t>
  </si>
  <si>
    <t>G3761 DST Mains, Cast Iron</t>
  </si>
  <si>
    <t>G3762 DST Mains, Plastic</t>
  </si>
  <si>
    <t>G3762 DST Mains, Plastic-NSC</t>
  </si>
  <si>
    <t>G3763 DST Mains, Bare Steel-RET</t>
  </si>
  <si>
    <t>G3764 DST Mains, Wrap Stl, Kittitas</t>
  </si>
  <si>
    <t>G3764 DST Mains, Wrap Stl, Kitt-NSC</t>
  </si>
  <si>
    <t>G3764 DST Mains, Wrapped Steel</t>
  </si>
  <si>
    <t>G3764 DST Mains, WrapStl, Evert-RET</t>
  </si>
  <si>
    <t>G3765 DST Mains, Cathodic Protectio</t>
  </si>
  <si>
    <t>G3765 DST Mains, Cathodic Prote-NSC</t>
  </si>
  <si>
    <t>G3766 DST Mains, Frm Trans, St Wrap</t>
  </si>
  <si>
    <t>G3766 DST Mains, Trans, Everett</t>
  </si>
  <si>
    <t>G3766 DST Mains, Trans, Everett-NSC</t>
  </si>
  <si>
    <t>G3767 DST Mains,FrmTrans, B St-RET</t>
  </si>
  <si>
    <t>G3780 DST Measuring &amp; Reg Stati-NSC</t>
  </si>
  <si>
    <t>G3780 DST Measuring &amp; Reg Station</t>
  </si>
  <si>
    <t>G3781 DST Measuring &amp; Reg Sta, -NSC</t>
  </si>
  <si>
    <t>G3781 DST Measuring &amp; Reg Sta, Tran</t>
  </si>
  <si>
    <t>G3800 DST Services-DO NOT USE</t>
  </si>
  <si>
    <t>G3801 DST Services, Cathodic Pr-NSC</t>
  </si>
  <si>
    <t>G3801 DST Services, Cathodic Protec</t>
  </si>
  <si>
    <t>G3802 DST Services, Plastic</t>
  </si>
  <si>
    <t>G3802 DST Services, Plastic-NSC</t>
  </si>
  <si>
    <t>G3803 DST Services, Steel Wrapped</t>
  </si>
  <si>
    <t>G3803 DST Services, Steel Wrapp-NSC</t>
  </si>
  <si>
    <t>G3804 DST Services, Bare Steel-RET</t>
  </si>
  <si>
    <t>G3805 DST Services, Copper-RET</t>
  </si>
  <si>
    <t>G3810 DST Meters (AMR)</t>
  </si>
  <si>
    <t>G3810 DST Meters (AMR)-NSC</t>
  </si>
  <si>
    <t>G3811 105 DST AMI Modules</t>
  </si>
  <si>
    <t>G3811 DST Meters, AMI-DONOTUSE</t>
  </si>
  <si>
    <t>G3812 DST Modules, AMI</t>
  </si>
  <si>
    <t>G3812 DST Modules, AMI-NSC</t>
  </si>
  <si>
    <t>G3813 DST Modules, AMR</t>
  </si>
  <si>
    <t>G3813 DST Modules, AMR-NSC</t>
  </si>
  <si>
    <t>G3820 DST Meter Installations (AMR)</t>
  </si>
  <si>
    <t>G3820 DST Meter Installations (-NSC</t>
  </si>
  <si>
    <t>G3821 DST MeterInstall AMI-DONOTUSE</t>
  </si>
  <si>
    <t>G3822 DST Module Installations, AMI</t>
  </si>
  <si>
    <t>G3822 DST Module Installations,-NSC</t>
  </si>
  <si>
    <t>G3823 DST Module Installations, AMR</t>
  </si>
  <si>
    <t>G3823 DST Module Installations,-NSC</t>
  </si>
  <si>
    <t>G383 DST House Regulators</t>
  </si>
  <si>
    <t>G383 DST House Regulators-NSC</t>
  </si>
  <si>
    <t>G384 DST House Regulator Installs</t>
  </si>
  <si>
    <t>G384 DST House Regulator Instal-NSC</t>
  </si>
  <si>
    <t>G385 DST Industrial M&amp;R Sta Eq</t>
  </si>
  <si>
    <t>G385 DST Industrial M&amp;R Sta Eq-NSC</t>
  </si>
  <si>
    <t>G38601 DST CNG Kent station</t>
  </si>
  <si>
    <t>G38601 DST CNG Kent station-NSC</t>
  </si>
  <si>
    <t>G3861 DST Com Water Heater</t>
  </si>
  <si>
    <t>G3861 DST Com Water Heater&lt;1994-RET</t>
  </si>
  <si>
    <t>G3862 DST Res Water Heater</t>
  </si>
  <si>
    <t>G3862 DST Res Water Heater-NSC</t>
  </si>
  <si>
    <t>G3862 DST ResWaterHeater &lt; 1994-RET</t>
  </si>
  <si>
    <t>G3863 DST Res Conv Burner</t>
  </si>
  <si>
    <t>G3863 DST Res Conv Burner-NSC</t>
  </si>
  <si>
    <t>G3864 DST Com Wtr Htr, P&amp;V-RET</t>
  </si>
  <si>
    <t>G3865 DST Com Conv Burner</t>
  </si>
  <si>
    <t>G3865 DST Com Conv Burner-NSC</t>
  </si>
  <si>
    <t>G3866 DST Res C B, Pipe &amp; Vent-RET</t>
  </si>
  <si>
    <t>G3867 DST Com C B, P&amp;V &lt; 1994-RET</t>
  </si>
  <si>
    <t>G3867 DST Com C Burner, P&amp;V-RET</t>
  </si>
  <si>
    <t>G3868 DST ResWtrHtr, Pipe&amp;Vent-RET</t>
  </si>
  <si>
    <t>G3869 DST Circulating Heaters-RET</t>
  </si>
  <si>
    <t>G387 DST Other Equipment</t>
  </si>
  <si>
    <t>G387 DST Other Equipment-NSC</t>
  </si>
  <si>
    <t>G388 DST ARO Distribution</t>
  </si>
  <si>
    <t>G389 105 GEN Land &amp; Land Rights</t>
  </si>
  <si>
    <t>G389 GEN Land &amp; Land Rights</t>
  </si>
  <si>
    <t>G390 105 GEN Structure  &amp; Improv</t>
  </si>
  <si>
    <t>G390 Centralia Business Office</t>
  </si>
  <si>
    <t>G390 Centralia Business Office-NSC</t>
  </si>
  <si>
    <t>G390 GEN Structures &amp; Improvements</t>
  </si>
  <si>
    <t>G3910 inactive</t>
  </si>
  <si>
    <t>G3911 GEN Office Furn &amp; Eq, new</t>
  </si>
  <si>
    <t>G3911 GEN Office Furn &amp; Eq, old</t>
  </si>
  <si>
    <t>G3911 GEN Office Furn &amp; Eq, old-NSC</t>
  </si>
  <si>
    <t>G3912 GEN Computer Eq, new</t>
  </si>
  <si>
    <t>G3912 GEN Computer Eq, old -RETIRED</t>
  </si>
  <si>
    <t>G3913 GEN Printers, new</t>
  </si>
  <si>
    <t>G3913 GEN Printers, new-NSC</t>
  </si>
  <si>
    <t>G3914 GEN Computer Equip- RETIRED</t>
  </si>
  <si>
    <t>G3915 GEN Network Equipment</t>
  </si>
  <si>
    <t>G3916 GEN Data Equipment</t>
  </si>
  <si>
    <t>G392 GEN Trans Equip, new</t>
  </si>
  <si>
    <t>G392 GEN Trans Equip, old</t>
  </si>
  <si>
    <t>G392 GEN Trans Equip, old-NSC</t>
  </si>
  <si>
    <t>G3930 GEN Stores Equip, new</t>
  </si>
  <si>
    <t>G3930 GEN Stores Equip, old</t>
  </si>
  <si>
    <t>G3930 GEN Stores Equip, old-NSC</t>
  </si>
  <si>
    <t>G3931 GEN Stores Equipment &gt; $20K</t>
  </si>
  <si>
    <t>G3940 GEN Tools/Garage/Shop, new</t>
  </si>
  <si>
    <t>G3940 GEN Tools/Garage/Shop, old</t>
  </si>
  <si>
    <t>G3940 GEN Tools/Garage/Shop, ol-NSC</t>
  </si>
  <si>
    <t>G3941 GEN Tools/Garage/Shop &gt; $20K</t>
  </si>
  <si>
    <t>G3942 GEN Tools, 5 yrs</t>
  </si>
  <si>
    <t>G3943 GEN Tools, From G387 &lt; $20K</t>
  </si>
  <si>
    <t>G3950 GEN Laboratory Equip, new</t>
  </si>
  <si>
    <t>G3950 GEN Laboratory Equip, old</t>
  </si>
  <si>
    <t>G3950 GEN Laboratory Equip, old-NSC</t>
  </si>
  <si>
    <t>G3951 GEN Laboratory Equip &gt; $20K</t>
  </si>
  <si>
    <t>G396 GEN Power Op Equip, new</t>
  </si>
  <si>
    <t>G396 GEN Power Op Equip, old</t>
  </si>
  <si>
    <t>G396 GEN Power Op Equip, old-NSC</t>
  </si>
  <si>
    <t>G3970 GEN Comm Equip, new</t>
  </si>
  <si>
    <t>G3970 GEN Comm Equip, old</t>
  </si>
  <si>
    <t>G3970 GEN Comm Equip, old-NSC</t>
  </si>
  <si>
    <t>G3971 GEN Mobile Comm Eq</t>
  </si>
  <si>
    <t>G3972 GEN Telecommunications Eq</t>
  </si>
  <si>
    <t>G3980 GEN Misc Equip, new</t>
  </si>
  <si>
    <t>G3980 GEN Misc Equip, old</t>
  </si>
  <si>
    <t>G3980 GEN Misc Equip, old-NSC</t>
  </si>
  <si>
    <t>G3981 GEN Misc Equipment &gt; $20K</t>
  </si>
  <si>
    <t>G399 GEN Other Tangible Propert-NSC</t>
  </si>
  <si>
    <t>G399 GEN Other Tangible Property</t>
  </si>
  <si>
    <t>fc_desc</t>
  </si>
  <si>
    <t>Row Labels</t>
  </si>
  <si>
    <t>Sum of AMA Dec 2018</t>
  </si>
  <si>
    <t>C302 INT Franchises &amp; Consents</t>
  </si>
  <si>
    <t>C303 105 INT Misc Intangibles</t>
  </si>
  <si>
    <t>C303 118 CMN Misc Intangible- RET</t>
  </si>
  <si>
    <t>C303 CMN Software, CLX System-RET</t>
  </si>
  <si>
    <t>C303 INT Misc Intangible Plant</t>
  </si>
  <si>
    <t>C303 INT Misc Intangible Plant-NSC</t>
  </si>
  <si>
    <t>None, Common</t>
  </si>
  <si>
    <t>C389 105 CMN Land &amp; Land Rights</t>
  </si>
  <si>
    <t>C389 CMN Easements</t>
  </si>
  <si>
    <t>C389 CMN Land &amp; Land Rights</t>
  </si>
  <si>
    <t>C3900 CMN Str/Impv, Elliott Ave-NSC</t>
  </si>
  <si>
    <t>C3900 CMN Str/Impv, Elliott Avenue</t>
  </si>
  <si>
    <t>C3900 CMN Str/Impv, ESO</t>
  </si>
  <si>
    <t>C3900 CMN Str/Impv, ESO-NSC</t>
  </si>
  <si>
    <t>C3900 CMN Str/Impv, Factoria Svc Ct</t>
  </si>
  <si>
    <t>C3900 CMN Str/Impv, Factoria Sv-NSC</t>
  </si>
  <si>
    <t>C3900 CMN Str/Impv, Factoria Trailr</t>
  </si>
  <si>
    <t>C3900 CMN Str/Impv, Factoria Tr-NSC</t>
  </si>
  <si>
    <t>C3900 CMN Str/Impv, Fleet Svc Facl</t>
  </si>
  <si>
    <t>C3900 CMN Str/Impv, Fleet Svc F-NSC</t>
  </si>
  <si>
    <t>C3900 CMN Str/Impv, Howell Bldg</t>
  </si>
  <si>
    <t>C3900 CMN Str/Impv, Howell Bldg-NSC</t>
  </si>
  <si>
    <t>C3900 CMN Str/Impv, Kittitas Svc Ct</t>
  </si>
  <si>
    <t>C3900 CMN Str/Impv, Kittitas Sv-NSC</t>
  </si>
  <si>
    <t>C3900 CMN Str/Impv, Olympia Bus/Eng</t>
  </si>
  <si>
    <t>C3900 CMN Str/Impv, Olympia Bus-NSC</t>
  </si>
  <si>
    <t>C3900 CMN Str/Impv, Olympia Svc Ctr</t>
  </si>
  <si>
    <t>C3900 CMN Str/Impv, Olympia Svc-NSC</t>
  </si>
  <si>
    <t>C3900 CMN Str/Impv, Puyallup Svc Ct</t>
  </si>
  <si>
    <t>C3900 CMN Str/Impv, Puyallup Sv-NSC</t>
  </si>
  <si>
    <t>C3900 CMN Str/Impv, Pwr Sys Bldg</t>
  </si>
  <si>
    <t>C3900 CMN Str/Impv, Pwr Sys Bld-NSC</t>
  </si>
  <si>
    <t>C3900 CMN Str/Impv, S King Complex</t>
  </si>
  <si>
    <t>C3900 CMN Str/Impv, S King Comp-NSC</t>
  </si>
  <si>
    <t>C3900 CMN Str/Impv, Tacoma Office</t>
  </si>
  <si>
    <t>C3900 CMN Str/Impv, Tacoma Offi-NSC</t>
  </si>
  <si>
    <t>C3900 CMN Structure &amp; Improveme-NSC</t>
  </si>
  <si>
    <t>C3900 CMN Structure &amp; Improvement</t>
  </si>
  <si>
    <t>C3901 CMN LH, Bothell Access Ce-NSC</t>
  </si>
  <si>
    <t>C3901 CMN LH, Bothell Access Center</t>
  </si>
  <si>
    <t>C3901 CMN LH, Bothell Call Ctr-RET</t>
  </si>
  <si>
    <t>C3901 CMN LH, Bothell Data Center</t>
  </si>
  <si>
    <t>C3901 CMN LH, Bothell Data Cent-NSC</t>
  </si>
  <si>
    <t>C3901 CMN LH, Ellensburg-RETIRED</t>
  </si>
  <si>
    <t>C3901 CMN LH, Expired</t>
  </si>
  <si>
    <t>C3901 CMN LH, Freeland Bus Ofc</t>
  </si>
  <si>
    <t>C3901 CMN LH, Freeland Bus Ofc-NSC</t>
  </si>
  <si>
    <t>C3901 CMN LH, Lincoln Exec Ctr</t>
  </si>
  <si>
    <t>C3901 CMN LH, Lincoln Exec Ctr-NSC</t>
  </si>
  <si>
    <t>C3901 CMN LH, Mt Erie Comm -RETIRED</t>
  </si>
  <si>
    <t>C3901 CMN LH, PSE Building</t>
  </si>
  <si>
    <t>C3901 CMN LH, PSE Building-NSC</t>
  </si>
  <si>
    <t>C3901 CMN LH, PSE East Amend 2</t>
  </si>
  <si>
    <t>C3901 CMN LH, PSE East Amend 2-NSC</t>
  </si>
  <si>
    <t>C3901 CMN LH, PSE East Building</t>
  </si>
  <si>
    <t>C3901 CMN LH, PSE East Building-NSC</t>
  </si>
  <si>
    <t>C3901 CMN LH, Rattlesnake Mtn -RET</t>
  </si>
  <si>
    <t>C3901 CMN LH, Redmond West/Will-NSC</t>
  </si>
  <si>
    <t>C3901 CMN LH, Redmond West/Willow</t>
  </si>
  <si>
    <t>C3901 CMN LH, S King Svc 2nd Am-RET</t>
  </si>
  <si>
    <t>C3901 CMN LH, S King Svc -RETIRED</t>
  </si>
  <si>
    <t>C3901 CMN LH, Sea Tac-RETIRED</t>
  </si>
  <si>
    <t>C3910 CMN Office Furn &amp; Eq-notused</t>
  </si>
  <si>
    <t>C3911 CMN Office Furn &amp; Eq, new</t>
  </si>
  <si>
    <t>C3911 CMN Office Furn &amp; Eq, new-NSC</t>
  </si>
  <si>
    <t>C3911 CMN Office Furn &amp; Eq, old</t>
  </si>
  <si>
    <t>C3911 CMN Office Furn &amp; Eq, old-NSC</t>
  </si>
  <si>
    <t>C3912 CMN Computer Eq, new</t>
  </si>
  <si>
    <t>C3912 CMN Computer Eq, new-NSC</t>
  </si>
  <si>
    <t>C3912 CMN Computer Eq, old-RETIRED</t>
  </si>
  <si>
    <t>C3913 CMN Printers, new</t>
  </si>
  <si>
    <t>C3913 CMN Printers, new-NSC</t>
  </si>
  <si>
    <t>C3914 CMN Computer Equip&gt;$20K-RET</t>
  </si>
  <si>
    <t>C3917 CMN Modular Furniture-notused</t>
  </si>
  <si>
    <t>C3920 GEN Trans Equip, new</t>
  </si>
  <si>
    <t>C3920 GEN Trans Equip, new-NSC</t>
  </si>
  <si>
    <t>C3920 GEN Trans Equip, old</t>
  </si>
  <si>
    <t>C3920 GEN Trans Equip, old-NSC</t>
  </si>
  <si>
    <t>C3921 CMN Aircraft</t>
  </si>
  <si>
    <t>C3921 CMN Aircraft-NSC</t>
  </si>
  <si>
    <t>C3922 CMN Aircraft Engine Rebuild</t>
  </si>
  <si>
    <t>C3922 CMN Aircraft Engine Rebui-NSC</t>
  </si>
  <si>
    <t>C393 CMN Stores Equipment new</t>
  </si>
  <si>
    <t>C393 CMN Stores Equipment new-NSC</t>
  </si>
  <si>
    <t>C393 CMN Stores Equipment old</t>
  </si>
  <si>
    <t>C393 CMN Stores Equipment old-NSC</t>
  </si>
  <si>
    <t>C3940 CMN Tools/Shop/Garage new</t>
  </si>
  <si>
    <t>C3940 CMN Tools/Shop/Garage new-NSC</t>
  </si>
  <si>
    <t>C3940 CMN Tools/Shop/Garage old</t>
  </si>
  <si>
    <t>C3940 CMN Tools/Shop/Garage old-NSC</t>
  </si>
  <si>
    <t>C3941 CMN Tools/Shop/Gar&gt;$20K-RET</t>
  </si>
  <si>
    <t>C3942 CMN Tools, 5 yrs-notused</t>
  </si>
  <si>
    <t>C395 CMN Laboratory Equipment-RET</t>
  </si>
  <si>
    <t>C396 GEN Power Op Equip, new</t>
  </si>
  <si>
    <t>C396 GEN Power Op Equip, new-NSC</t>
  </si>
  <si>
    <t>C396 GEN Power Op Equip, old-RET</t>
  </si>
  <si>
    <t>C3970 105 CMN Comm Equip, AMI Net</t>
  </si>
  <si>
    <t>C3970 105 CMN Comm Equip, AMI N-NSC</t>
  </si>
  <si>
    <t>C3970 CMN Comm Equip, new</t>
  </si>
  <si>
    <t>C3970 CMN Comm Equip, new-NSC</t>
  </si>
  <si>
    <t>C3970 CMN Comm Equip, old</t>
  </si>
  <si>
    <t>C3970 CMN Comm Equip, old-NSC</t>
  </si>
  <si>
    <t>C3971 CMN Mobile Comm Eq-RET</t>
  </si>
  <si>
    <t>C3973 CMN Portable Comm Eq-RET</t>
  </si>
  <si>
    <t>C3974 CMN Comm Equip, AMI Netwo-NSC</t>
  </si>
  <si>
    <t>C3974 CMN Comm Equip, AMI Network</t>
  </si>
  <si>
    <t>C3980 CMN Misc Equipment, new</t>
  </si>
  <si>
    <t>C3980 CMN Misc Equipment, new-NSC</t>
  </si>
  <si>
    <t>C3980 CMN Misc Equipment, old</t>
  </si>
  <si>
    <t>C3981 CMN Do Not Use</t>
  </si>
  <si>
    <t>C3981 CMN Misc Equipment -DONOTUSE</t>
  </si>
  <si>
    <t xml:space="preserve">C399 CMN ARO General Plant </t>
  </si>
  <si>
    <t>Cap Lease, Printer Great Am 2-NSC</t>
  </si>
  <si>
    <t>Cap Lease, Printer Great Am 3-NSC</t>
  </si>
  <si>
    <t>Capital Lease, BLC Vehicles-RETIRED</t>
  </si>
  <si>
    <t>Capital Lease, Landis + Gyr-RETIRED</t>
  </si>
  <si>
    <t>Capital Lease, Printer Great Am</t>
  </si>
  <si>
    <t>Capital Lease, Printer Great Am 2</t>
  </si>
  <si>
    <t>Capital Lease, Printer Great Am 3</t>
  </si>
  <si>
    <t>Capital Lease, Printer Great Am-NSC</t>
  </si>
  <si>
    <t>10100501</t>
  </si>
  <si>
    <t/>
  </si>
  <si>
    <t>NO</t>
  </si>
  <si>
    <t>10100502</t>
  </si>
  <si>
    <t>10100503</t>
  </si>
  <si>
    <t>CRB</t>
  </si>
  <si>
    <t>10100601</t>
  </si>
  <si>
    <t>10100602</t>
  </si>
  <si>
    <t>10100651</t>
  </si>
  <si>
    <t>10100661</t>
  </si>
  <si>
    <t>10110013</t>
  </si>
  <si>
    <t>10110023</t>
  </si>
  <si>
    <t>10500501</t>
  </si>
  <si>
    <t>10500502</t>
  </si>
  <si>
    <t>10500503</t>
  </si>
  <si>
    <t>10600501</t>
  </si>
  <si>
    <t>10600502</t>
  </si>
  <si>
    <t>10600503</t>
  </si>
  <si>
    <t>10600602</t>
  </si>
  <si>
    <t>10600603</t>
  </si>
  <si>
    <t>10700011</t>
  </si>
  <si>
    <t>10700012</t>
  </si>
  <si>
    <t>10700013</t>
  </si>
  <si>
    <t>10700023</t>
  </si>
  <si>
    <t>10700051</t>
  </si>
  <si>
    <t>10700501</t>
  </si>
  <si>
    <t>10700502</t>
  </si>
  <si>
    <t>10700503</t>
  </si>
  <si>
    <t>10700601</t>
  </si>
  <si>
    <t>10700602</t>
  </si>
  <si>
    <t>10700603</t>
  </si>
  <si>
    <t>10800061</t>
  </si>
  <si>
    <t>10800062</t>
  </si>
  <si>
    <t>10800071</t>
  </si>
  <si>
    <t>10800072</t>
  </si>
  <si>
    <t>10800501</t>
  </si>
  <si>
    <t>10800502</t>
  </si>
  <si>
    <t>10800503</t>
  </si>
  <si>
    <t>10800541</t>
  </si>
  <si>
    <t>10800543</t>
  </si>
  <si>
    <t>10800552</t>
  </si>
  <si>
    <t>10800601</t>
  </si>
  <si>
    <t>10800602</t>
  </si>
  <si>
    <t>10800611</t>
  </si>
  <si>
    <t>10800621</t>
  </si>
  <si>
    <t>10800631</t>
  </si>
  <si>
    <t>10800701</t>
  </si>
  <si>
    <t>10800711</t>
  </si>
  <si>
    <t>10800721</t>
  </si>
  <si>
    <t>10800741</t>
  </si>
  <si>
    <t>10800751</t>
  </si>
  <si>
    <t>10800831</t>
  </si>
  <si>
    <t>11100501</t>
  </si>
  <si>
    <t>11100502</t>
  </si>
  <si>
    <t>11100503</t>
  </si>
  <si>
    <t>11400001</t>
  </si>
  <si>
    <t>11400011</t>
  </si>
  <si>
    <t>11400031</t>
  </si>
  <si>
    <t>11400061</t>
  </si>
  <si>
    <t>11400071</t>
  </si>
  <si>
    <t>11400091</t>
  </si>
  <si>
    <t>11500001</t>
  </si>
  <si>
    <t>11500011</t>
  </si>
  <si>
    <t>11500031</t>
  </si>
  <si>
    <t>11500041</t>
  </si>
  <si>
    <t>11500051</t>
  </si>
  <si>
    <t>11500061</t>
  </si>
  <si>
    <t>11710002</t>
  </si>
  <si>
    <t>11730002</t>
  </si>
  <si>
    <t>12100503</t>
  </si>
  <si>
    <t>12100513</t>
  </si>
  <si>
    <t>12200503</t>
  </si>
  <si>
    <t>12310000</t>
  </si>
  <si>
    <t>12400043</t>
  </si>
  <si>
    <t>12400503</t>
  </si>
  <si>
    <t>12400542</t>
  </si>
  <si>
    <t>12400552</t>
  </si>
  <si>
    <t>12400553</t>
  </si>
  <si>
    <t>12400723</t>
  </si>
  <si>
    <t>12800001</t>
  </si>
  <si>
    <t>12800011</t>
  </si>
  <si>
    <t>13100543</t>
  </si>
  <si>
    <t>13100563</t>
  </si>
  <si>
    <t>13100573</t>
  </si>
  <si>
    <t>13101003</t>
  </si>
  <si>
    <t>13101013</t>
  </si>
  <si>
    <t>13101023</t>
  </si>
  <si>
    <t>13101033</t>
  </si>
  <si>
    <t>13101093</t>
  </si>
  <si>
    <t>13101113</t>
  </si>
  <si>
    <t>13101123</t>
  </si>
  <si>
    <t>13101133</t>
  </si>
  <si>
    <t>13101163</t>
  </si>
  <si>
    <t>13101183</t>
  </si>
  <si>
    <t>13101193</t>
  </si>
  <si>
    <t>13101213</t>
  </si>
  <si>
    <t>13101253</t>
  </si>
  <si>
    <t>13109003</t>
  </si>
  <si>
    <t>13109013</t>
  </si>
  <si>
    <t>13109023</t>
  </si>
  <si>
    <t>13400021</t>
  </si>
  <si>
    <t>13400031</t>
  </si>
  <si>
    <t>13400073</t>
  </si>
  <si>
    <t>13400111</t>
  </si>
  <si>
    <t>13400123</t>
  </si>
  <si>
    <t>13400211</t>
  </si>
  <si>
    <t>13400241</t>
  </si>
  <si>
    <t>13400261</t>
  </si>
  <si>
    <t>13400271</t>
  </si>
  <si>
    <t>13400281</t>
  </si>
  <si>
    <t>13400311</t>
  </si>
  <si>
    <t>13400321</t>
  </si>
  <si>
    <t>13400332</t>
  </si>
  <si>
    <t>13400341</t>
  </si>
  <si>
    <t>Cash Collateral ICE</t>
  </si>
  <si>
    <t>13500003</t>
  </si>
  <si>
    <t>13500041</t>
  </si>
  <si>
    <t>13500051</t>
  </si>
  <si>
    <t>13500061</t>
  </si>
  <si>
    <t>13500071</t>
  </si>
  <si>
    <t>13500183</t>
  </si>
  <si>
    <t>13500192</t>
  </si>
  <si>
    <t>13500201</t>
  </si>
  <si>
    <t>13500203</t>
  </si>
  <si>
    <t>13600013</t>
  </si>
  <si>
    <t>14100311</t>
  </si>
  <si>
    <t>14200003</t>
  </si>
  <si>
    <t>14200201</t>
  </si>
  <si>
    <t>14200202</t>
  </si>
  <si>
    <t>14200203</t>
  </si>
  <si>
    <t>14200213</t>
  </si>
  <si>
    <t>14200223</t>
  </si>
  <si>
    <t>14200251</t>
  </si>
  <si>
    <t>14200252</t>
  </si>
  <si>
    <t>14200253</t>
  </si>
  <si>
    <t>14300062</t>
  </si>
  <si>
    <t>14300072</t>
  </si>
  <si>
    <t>14300081</t>
  </si>
  <si>
    <t>14300082</t>
  </si>
  <si>
    <t>14300141</t>
  </si>
  <si>
    <t>14300151</t>
  </si>
  <si>
    <t>14300171</t>
  </si>
  <si>
    <t>14300213</t>
  </si>
  <si>
    <t>14300241</t>
  </si>
  <si>
    <t>14300253</t>
  </si>
  <si>
    <t>14300261</t>
  </si>
  <si>
    <t>14300323</t>
  </si>
  <si>
    <t>14300333</t>
  </si>
  <si>
    <t>14300341</t>
  </si>
  <si>
    <t>14300703</t>
  </si>
  <si>
    <t>14300711</t>
  </si>
  <si>
    <t>14300713</t>
  </si>
  <si>
    <t>14300723</t>
  </si>
  <si>
    <t>14300733</t>
  </si>
  <si>
    <t>14300743</t>
  </si>
  <si>
    <t>14300763</t>
  </si>
  <si>
    <t>14300913</t>
  </si>
  <si>
    <t>14300921</t>
  </si>
  <si>
    <t>14301022</t>
  </si>
  <si>
    <t>14301033</t>
  </si>
  <si>
    <t>14301041</t>
  </si>
  <si>
    <t>14301043</t>
  </si>
  <si>
    <t>14400311</t>
  </si>
  <si>
    <t>14400312</t>
  </si>
  <si>
    <t>14400313</t>
  </si>
  <si>
    <t>14400323</t>
  </si>
  <si>
    <t>14400333</t>
  </si>
  <si>
    <t>APUA - Treble Damages Diversion</t>
  </si>
  <si>
    <t>14400343</t>
  </si>
  <si>
    <t>14400353</t>
  </si>
  <si>
    <t>14600000</t>
  </si>
  <si>
    <t>14602502</t>
  </si>
  <si>
    <t>14609470</t>
  </si>
  <si>
    <t>14609480</t>
  </si>
  <si>
    <t>14609490</t>
  </si>
  <si>
    <t>14609500</t>
  </si>
  <si>
    <t>15100001</t>
  </si>
  <si>
    <t>15100021</t>
  </si>
  <si>
    <t>15100031</t>
  </si>
  <si>
    <t>15100041</t>
  </si>
  <si>
    <t>15100061</t>
  </si>
  <si>
    <t>15100081</t>
  </si>
  <si>
    <t>15100091</t>
  </si>
  <si>
    <t>15100101</t>
  </si>
  <si>
    <t>15100122</t>
  </si>
  <si>
    <t>15100181</t>
  </si>
  <si>
    <t>15100211</t>
  </si>
  <si>
    <t>15100221</t>
  </si>
  <si>
    <t>15100271</t>
  </si>
  <si>
    <t>15100291</t>
  </si>
  <si>
    <t>15111001</t>
  </si>
  <si>
    <t>15400023</t>
  </si>
  <si>
    <t>15400031</t>
  </si>
  <si>
    <t>15400033</t>
  </si>
  <si>
    <t>15400041</t>
  </si>
  <si>
    <t>15400061</t>
  </si>
  <si>
    <t>15400091</t>
  </si>
  <si>
    <t>15400101</t>
  </si>
  <si>
    <t>15400102</t>
  </si>
  <si>
    <t>15400103</t>
  </si>
  <si>
    <t>15400181</t>
  </si>
  <si>
    <t>15600003</t>
  </si>
  <si>
    <t>15810001</t>
  </si>
  <si>
    <t>16300023</t>
  </si>
  <si>
    <t>16300063</t>
  </si>
  <si>
    <t>16410002</t>
  </si>
  <si>
    <t>16410012</t>
  </si>
  <si>
    <t>16410022</t>
  </si>
  <si>
    <t>16420002</t>
  </si>
  <si>
    <t>16420012</t>
  </si>
  <si>
    <t>16500013</t>
  </si>
  <si>
    <t>16500022</t>
  </si>
  <si>
    <t>Prepaid - Gas Pipeline Annual Use Permi</t>
  </si>
  <si>
    <t>16500063</t>
  </si>
  <si>
    <t>16500071</t>
  </si>
  <si>
    <t>16500081</t>
  </si>
  <si>
    <t>16500083</t>
  </si>
  <si>
    <t>16500091</t>
  </si>
  <si>
    <t>16500101</t>
  </si>
  <si>
    <t>16500103</t>
  </si>
  <si>
    <t>16500123</t>
  </si>
  <si>
    <t>16500143</t>
  </si>
  <si>
    <t>16500153</t>
  </si>
  <si>
    <t>16500173</t>
  </si>
  <si>
    <t>16500183</t>
  </si>
  <si>
    <t>16500213</t>
  </si>
  <si>
    <t>Prepaid - OpenLink Endur</t>
  </si>
  <si>
    <t>16500223</t>
  </si>
  <si>
    <t>Prepaid - Datalink OneCall - ST</t>
  </si>
  <si>
    <t>16500251</t>
  </si>
  <si>
    <t>16500283</t>
  </si>
  <si>
    <t>16500303</t>
  </si>
  <si>
    <t>Prepaid - L&amp;G USC 1-Way AMR Head End So</t>
  </si>
  <si>
    <t>16500321</t>
  </si>
  <si>
    <t>16500331</t>
  </si>
  <si>
    <t>16500333</t>
  </si>
  <si>
    <t>16500351</t>
  </si>
  <si>
    <t>16500373</t>
  </si>
  <si>
    <t>16500383</t>
  </si>
  <si>
    <t>16500401</t>
  </si>
  <si>
    <t>16500411</t>
  </si>
  <si>
    <t>16500413</t>
  </si>
  <si>
    <t>16500421</t>
  </si>
  <si>
    <t>16500433</t>
  </si>
  <si>
    <t>16500443</t>
  </si>
  <si>
    <t>16500493</t>
  </si>
  <si>
    <t>16500503</t>
  </si>
  <si>
    <t>16500532</t>
  </si>
  <si>
    <t>16500553</t>
  </si>
  <si>
    <t>16500563</t>
  </si>
  <si>
    <t>16500583</t>
  </si>
  <si>
    <t>16500591</t>
  </si>
  <si>
    <t>16500601</t>
  </si>
  <si>
    <t>16500611</t>
  </si>
  <si>
    <t>16500612</t>
  </si>
  <si>
    <t>16500622</t>
  </si>
  <si>
    <t>16500623</t>
  </si>
  <si>
    <t>16500633</t>
  </si>
  <si>
    <t>16500643</t>
  </si>
  <si>
    <t>16500651</t>
  </si>
  <si>
    <t>16500661</t>
  </si>
  <si>
    <t>16500671</t>
  </si>
  <si>
    <t>16500673</t>
  </si>
  <si>
    <t>16500681</t>
  </si>
  <si>
    <t>16500683</t>
  </si>
  <si>
    <t>16500693</t>
  </si>
  <si>
    <t>16500703</t>
  </si>
  <si>
    <t>16500731</t>
  </si>
  <si>
    <t>16500741</t>
  </si>
  <si>
    <t>16500743</t>
  </si>
  <si>
    <t>16500751</t>
  </si>
  <si>
    <t>16500753</t>
  </si>
  <si>
    <t>16500763</t>
  </si>
  <si>
    <t>16500783</t>
  </si>
  <si>
    <t>16500813</t>
  </si>
  <si>
    <t>16500833</t>
  </si>
  <si>
    <t>16500843</t>
  </si>
  <si>
    <t>16500873</t>
  </si>
  <si>
    <t>16500881</t>
  </si>
  <si>
    <t>16500893</t>
  </si>
  <si>
    <t>16500901</t>
  </si>
  <si>
    <t>16500911</t>
  </si>
  <si>
    <t>16500953</t>
  </si>
  <si>
    <t>16500963</t>
  </si>
  <si>
    <t>16500973</t>
  </si>
  <si>
    <t>16500983</t>
  </si>
  <si>
    <t>16501003</t>
  </si>
  <si>
    <t>16501013</t>
  </si>
  <si>
    <t>16501023</t>
  </si>
  <si>
    <t>Prepaid - Structured Indeni Maintenance</t>
  </si>
  <si>
    <t>16501033</t>
  </si>
  <si>
    <t>Prepaid - Gartner Subscription</t>
  </si>
  <si>
    <t>16501043</t>
  </si>
  <si>
    <t>Prepaid  - L&amp;G AMI Command Center SW He</t>
  </si>
  <si>
    <t>16501051</t>
  </si>
  <si>
    <t>16501053</t>
  </si>
  <si>
    <t>Prepaid - OATI WebTrans</t>
  </si>
  <si>
    <t>16501083</t>
  </si>
  <si>
    <t>16501101</t>
  </si>
  <si>
    <t>16501103</t>
  </si>
  <si>
    <t>16501113</t>
  </si>
  <si>
    <t>16501133</t>
  </si>
  <si>
    <t>16501143</t>
  </si>
  <si>
    <t>16501153</t>
  </si>
  <si>
    <t>16501193</t>
  </si>
  <si>
    <t>16502001</t>
  </si>
  <si>
    <t>16502003</t>
  </si>
  <si>
    <t>16502013</t>
  </si>
  <si>
    <t>16502021</t>
  </si>
  <si>
    <t>16502023</t>
  </si>
  <si>
    <t>16502033</t>
  </si>
  <si>
    <t>16502053</t>
  </si>
  <si>
    <t>16502063</t>
  </si>
  <si>
    <t>16502083</t>
  </si>
  <si>
    <t>16502093</t>
  </si>
  <si>
    <t>16502103</t>
  </si>
  <si>
    <t>16502011</t>
  </si>
  <si>
    <t>16502113</t>
  </si>
  <si>
    <t>16502123</t>
  </si>
  <si>
    <t>16502133</t>
  </si>
  <si>
    <t>16502143</t>
  </si>
  <si>
    <t>16502153</t>
  </si>
  <si>
    <t>16502163</t>
  </si>
  <si>
    <t>16502173</t>
  </si>
  <si>
    <t>16502181</t>
  </si>
  <si>
    <t>16502191</t>
  </si>
  <si>
    <t>16502201</t>
  </si>
  <si>
    <t>16502213</t>
  </si>
  <si>
    <t>16502221</t>
  </si>
  <si>
    <t>16502231</t>
  </si>
  <si>
    <t>16502241</t>
  </si>
  <si>
    <t>16502251</t>
  </si>
  <si>
    <t>16502261</t>
  </si>
  <si>
    <t>16502271</t>
  </si>
  <si>
    <t>16502273</t>
  </si>
  <si>
    <t>16502283</t>
  </si>
  <si>
    <t>16502381</t>
  </si>
  <si>
    <t>16502382</t>
  </si>
  <si>
    <t>16502391</t>
  </si>
  <si>
    <t>16502393</t>
  </si>
  <si>
    <t>16502401</t>
  </si>
  <si>
    <t>16502403</t>
  </si>
  <si>
    <t>16502413</t>
  </si>
  <si>
    <t>16502423</t>
  </si>
  <si>
    <t>16502433</t>
  </si>
  <si>
    <t>16502453</t>
  </si>
  <si>
    <t>16502443</t>
  </si>
  <si>
    <t>16502463</t>
  </si>
  <si>
    <t>16502473</t>
  </si>
  <si>
    <t>16502483</t>
  </si>
  <si>
    <t>16502493</t>
  </si>
  <si>
    <t>16502503</t>
  </si>
  <si>
    <t>16502513</t>
  </si>
  <si>
    <t>16502523</t>
  </si>
  <si>
    <t>16502543</t>
  </si>
  <si>
    <t>16502553</t>
  </si>
  <si>
    <t>16504003</t>
  </si>
  <si>
    <t>16504013</t>
  </si>
  <si>
    <t>16504023</t>
  </si>
  <si>
    <t>16504033</t>
  </si>
  <si>
    <t>16504043</t>
  </si>
  <si>
    <t>16504053</t>
  </si>
  <si>
    <t>16504063</t>
  </si>
  <si>
    <t>16504073</t>
  </si>
  <si>
    <t>16504083</t>
  </si>
  <si>
    <t>16504093</t>
  </si>
  <si>
    <t>16504101</t>
  </si>
  <si>
    <t>16504112</t>
  </si>
  <si>
    <t>16504171</t>
  </si>
  <si>
    <t>16504181</t>
  </si>
  <si>
    <t>16504191</t>
  </si>
  <si>
    <t>16504201</t>
  </si>
  <si>
    <t>16504221</t>
  </si>
  <si>
    <t>16504223</t>
  </si>
  <si>
    <t>16504231</t>
  </si>
  <si>
    <t>16504233</t>
  </si>
  <si>
    <t>16504241</t>
  </si>
  <si>
    <t>16504243</t>
  </si>
  <si>
    <t>Prepaid - Datalink OneCall - LT</t>
  </si>
  <si>
    <t>16504251</t>
  </si>
  <si>
    <t>16504253</t>
  </si>
  <si>
    <t>16504261</t>
  </si>
  <si>
    <t>16504271</t>
  </si>
  <si>
    <t>16504273</t>
  </si>
  <si>
    <t>16504281</t>
  </si>
  <si>
    <t>16504283</t>
  </si>
  <si>
    <t>16504293</t>
  </si>
  <si>
    <t>16504303</t>
  </si>
  <si>
    <t>16504313</t>
  </si>
  <si>
    <t>16504323</t>
  </si>
  <si>
    <t>16504353</t>
  </si>
  <si>
    <t>16504373</t>
  </si>
  <si>
    <t>16504383</t>
  </si>
  <si>
    <t>16580001</t>
  </si>
  <si>
    <t>16580002</t>
  </si>
  <si>
    <t>16580003</t>
  </si>
  <si>
    <t>16590001</t>
  </si>
  <si>
    <t>16590002</t>
  </si>
  <si>
    <t>16590003</t>
  </si>
  <si>
    <t>17300001</t>
  </si>
  <si>
    <t>17300002</t>
  </si>
  <si>
    <t>17400001</t>
  </si>
  <si>
    <t>17400011</t>
  </si>
  <si>
    <t>17500001</t>
  </si>
  <si>
    <t>17500002</t>
  </si>
  <si>
    <t>17500011</t>
  </si>
  <si>
    <t>17500012</t>
  </si>
  <si>
    <t>18100003</t>
  </si>
  <si>
    <t>18100093</t>
  </si>
  <si>
    <t>18100203</t>
  </si>
  <si>
    <t>18100213</t>
  </si>
  <si>
    <t>18100223</t>
  </si>
  <si>
    <t>18100233</t>
  </si>
  <si>
    <t>18100473</t>
  </si>
  <si>
    <t>18100493</t>
  </si>
  <si>
    <t>18100663</t>
  </si>
  <si>
    <t>18100673</t>
  </si>
  <si>
    <t>18100683</t>
  </si>
  <si>
    <t>18100923</t>
  </si>
  <si>
    <t>18100933</t>
  </si>
  <si>
    <t>18100993</t>
  </si>
  <si>
    <t>18101023</t>
  </si>
  <si>
    <t>18101033</t>
  </si>
  <si>
    <t>18101053</t>
  </si>
  <si>
    <t>18101083</t>
  </si>
  <si>
    <t>18101093</t>
  </si>
  <si>
    <t>18101113</t>
  </si>
  <si>
    <t>18101123</t>
  </si>
  <si>
    <t>18101133</t>
  </si>
  <si>
    <t>18101143</t>
  </si>
  <si>
    <t>18210231</t>
  </si>
  <si>
    <t>18210261</t>
  </si>
  <si>
    <t>18210281</t>
  </si>
  <si>
    <t>18210291</t>
  </si>
  <si>
    <t>18210301</t>
  </si>
  <si>
    <t>18210311</t>
  </si>
  <si>
    <t>18210321</t>
  </si>
  <si>
    <t>18210331</t>
  </si>
  <si>
    <t>18210341</t>
  </si>
  <si>
    <t>18210351</t>
  </si>
  <si>
    <t>18220011</t>
  </si>
  <si>
    <t>18220021</t>
  </si>
  <si>
    <t>18220031</t>
  </si>
  <si>
    <t>18220041</t>
  </si>
  <si>
    <t>18220061</t>
  </si>
  <si>
    <t>18220091</t>
  </si>
  <si>
    <t>18220101</t>
  </si>
  <si>
    <t>18230002</t>
  </si>
  <si>
    <t>18230021</t>
  </si>
  <si>
    <t>18230031</t>
  </si>
  <si>
    <t>18230032</t>
  </si>
  <si>
    <t>18230041</t>
  </si>
  <si>
    <t>18230042</t>
  </si>
  <si>
    <t>18230051</t>
  </si>
  <si>
    <t>18230061</t>
  </si>
  <si>
    <t>18230071</t>
  </si>
  <si>
    <t>18230081</t>
  </si>
  <si>
    <t>18230281</t>
  </si>
  <si>
    <t>18230291</t>
  </si>
  <si>
    <t>18230311</t>
  </si>
  <si>
    <t>18230312</t>
  </si>
  <si>
    <t>18230351</t>
  </si>
  <si>
    <t>18230401</t>
  </si>
  <si>
    <t>18230431</t>
  </si>
  <si>
    <t>18230501</t>
  </si>
  <si>
    <t>18230502</t>
  </si>
  <si>
    <t>18230621</t>
  </si>
  <si>
    <t>18230631</t>
  </si>
  <si>
    <t>18230691</t>
  </si>
  <si>
    <t>18230711</t>
  </si>
  <si>
    <t>18230721</t>
  </si>
  <si>
    <t>18230731</t>
  </si>
  <si>
    <t>18230741</t>
  </si>
  <si>
    <t>18230751</t>
  </si>
  <si>
    <t>18230761</t>
  </si>
  <si>
    <t>18230771</t>
  </si>
  <si>
    <t>18230781</t>
  </si>
  <si>
    <t>18230791</t>
  </si>
  <si>
    <t>18230811</t>
  </si>
  <si>
    <t>18230821</t>
  </si>
  <si>
    <t>18230831</t>
  </si>
  <si>
    <t>18230841</t>
  </si>
  <si>
    <t>18230851</t>
  </si>
  <si>
    <t>18230861</t>
  </si>
  <si>
    <t>18230871</t>
  </si>
  <si>
    <t>18230881</t>
  </si>
  <si>
    <t>18230891</t>
  </si>
  <si>
    <t>18230971</t>
  </si>
  <si>
    <t>18230981</t>
  </si>
  <si>
    <t>18231051</t>
  </si>
  <si>
    <t>18231061</t>
  </si>
  <si>
    <t>18231081</t>
  </si>
  <si>
    <t>18231091</t>
  </si>
  <si>
    <t>18231141</t>
  </si>
  <si>
    <t>18231151</t>
  </si>
  <si>
    <t>18231161</t>
  </si>
  <si>
    <t>18231171</t>
  </si>
  <si>
    <t>18231181</t>
  </si>
  <si>
    <t>18231191</t>
  </si>
  <si>
    <t>18231241</t>
  </si>
  <si>
    <t>18231251</t>
  </si>
  <si>
    <t>18231261</t>
  </si>
  <si>
    <t>18231271</t>
  </si>
  <si>
    <t>18232221</t>
  </si>
  <si>
    <t>18232251</t>
  </si>
  <si>
    <t>18232261</t>
  </si>
  <si>
    <t>18232271</t>
  </si>
  <si>
    <t>18232301</t>
  </si>
  <si>
    <t>18232311</t>
  </si>
  <si>
    <t>18232321</t>
  </si>
  <si>
    <t>18232331</t>
  </si>
  <si>
    <t>18233061</t>
  </si>
  <si>
    <t>18233091</t>
  </si>
  <si>
    <t>18235521</t>
  </si>
  <si>
    <t>18236021</t>
  </si>
  <si>
    <t>18236031</t>
  </si>
  <si>
    <t>18236041</t>
  </si>
  <si>
    <t>18236051</t>
  </si>
  <si>
    <t>18236061</t>
  </si>
  <si>
    <t>18236071</t>
  </si>
  <si>
    <t>18236091</t>
  </si>
  <si>
    <t>18236101</t>
  </si>
  <si>
    <t>18236111</t>
  </si>
  <si>
    <t>18237112</t>
  </si>
  <si>
    <t>18237122</t>
  </si>
  <si>
    <t>18237132</t>
  </si>
  <si>
    <t>18237142</t>
  </si>
  <si>
    <t>18237152</t>
  </si>
  <si>
    <t>18237161</t>
  </si>
  <si>
    <t>18237171</t>
  </si>
  <si>
    <t>18237181</t>
  </si>
  <si>
    <t>18237191</t>
  </si>
  <si>
    <t>18237201</t>
  </si>
  <si>
    <t>18237211</t>
  </si>
  <si>
    <t>18237221</t>
  </si>
  <si>
    <t>18237231</t>
  </si>
  <si>
    <t>18237241</t>
  </si>
  <si>
    <t>18237251</t>
  </si>
  <si>
    <t>18237261</t>
  </si>
  <si>
    <t>18237271</t>
  </si>
  <si>
    <t>18237281</t>
  </si>
  <si>
    <t>18237292</t>
  </si>
  <si>
    <t>18237302</t>
  </si>
  <si>
    <t>18237311</t>
  </si>
  <si>
    <t>18237321</t>
  </si>
  <si>
    <t>18237331</t>
  </si>
  <si>
    <t>18237341</t>
  </si>
  <si>
    <t>18237351</t>
  </si>
  <si>
    <t>18237361</t>
  </si>
  <si>
    <t>18237371</t>
  </si>
  <si>
    <t>18237381</t>
  </si>
  <si>
    <t>18237391</t>
  </si>
  <si>
    <t>18237401</t>
  </si>
  <si>
    <t>18237402</t>
  </si>
  <si>
    <t>18237411</t>
  </si>
  <si>
    <t>18237412</t>
  </si>
  <si>
    <t>18237421</t>
  </si>
  <si>
    <t>18237431</t>
  </si>
  <si>
    <t>18237441</t>
  </si>
  <si>
    <t>18237461</t>
  </si>
  <si>
    <t>18237491</t>
  </si>
  <si>
    <t>18237501</t>
  </si>
  <si>
    <t>18237502</t>
  </si>
  <si>
    <t>18237512</t>
  </si>
  <si>
    <t>18238031</t>
  </si>
  <si>
    <t>18238032</t>
  </si>
  <si>
    <t>18238041</t>
  </si>
  <si>
    <t>18238042</t>
  </si>
  <si>
    <t>18238141</t>
  </si>
  <si>
    <t>18238142</t>
  </si>
  <si>
    <t>18238151</t>
  </si>
  <si>
    <t>18238152</t>
  </si>
  <si>
    <t>18238161</t>
  </si>
  <si>
    <t>18238162</t>
  </si>
  <si>
    <t>18238171</t>
  </si>
  <si>
    <t>18238172</t>
  </si>
  <si>
    <t>18238181</t>
  </si>
  <si>
    <t>18238191</t>
  </si>
  <si>
    <t>18238201</t>
  </si>
  <si>
    <t>18238211</t>
  </si>
  <si>
    <t>18238221</t>
  </si>
  <si>
    <t>18238311</t>
  </si>
  <si>
    <t>18238321</t>
  </si>
  <si>
    <t>18238331</t>
  </si>
  <si>
    <t>18239001</t>
  </si>
  <si>
    <t>18239002</t>
  </si>
  <si>
    <t>18239011</t>
  </si>
  <si>
    <t>18239012</t>
  </si>
  <si>
    <t>18239021</t>
  </si>
  <si>
    <t>18239022</t>
  </si>
  <si>
    <t>18239023</t>
  </si>
  <si>
    <t>18239031</t>
  </si>
  <si>
    <t>18239032</t>
  </si>
  <si>
    <t>18239042</t>
  </si>
  <si>
    <t>18239043</t>
  </si>
  <si>
    <t>18239061</t>
  </si>
  <si>
    <t>18239081</t>
  </si>
  <si>
    <t>18239082</t>
  </si>
  <si>
    <t>18239091</t>
  </si>
  <si>
    <t>18239092</t>
  </si>
  <si>
    <t>18239101</t>
  </si>
  <si>
    <t>18239111</t>
  </si>
  <si>
    <t>18239121</t>
  </si>
  <si>
    <t>18239131</t>
  </si>
  <si>
    <t>18239141</t>
  </si>
  <si>
    <t>18239151</t>
  </si>
  <si>
    <t>18239161</t>
  </si>
  <si>
    <t>18239171</t>
  </si>
  <si>
    <t>18239191</t>
  </si>
  <si>
    <t>18400013</t>
  </si>
  <si>
    <t>18400123</t>
  </si>
  <si>
    <t>18400143</t>
  </si>
  <si>
    <t>18400483</t>
  </si>
  <si>
    <t>18401013</t>
  </si>
  <si>
    <t>18401191</t>
  </si>
  <si>
    <t>18401192</t>
  </si>
  <si>
    <t>18401193</t>
  </si>
  <si>
    <t>18401201</t>
  </si>
  <si>
    <t>18500003</t>
  </si>
  <si>
    <t>18600011</t>
  </si>
  <si>
    <t>18600013</t>
  </si>
  <si>
    <t>18600053</t>
  </si>
  <si>
    <t>18600091</t>
  </si>
  <si>
    <t>18600122</t>
  </si>
  <si>
    <t>18600123</t>
  </si>
  <si>
    <t>18600143</t>
  </si>
  <si>
    <t>18600203</t>
  </si>
  <si>
    <t>18600291</t>
  </si>
  <si>
    <t>18600293</t>
  </si>
  <si>
    <t>18600321</t>
  </si>
  <si>
    <t>18600363</t>
  </si>
  <si>
    <t>18600383</t>
  </si>
  <si>
    <t>18600403</t>
  </si>
  <si>
    <t>18600443</t>
  </si>
  <si>
    <t>18600512</t>
  </si>
  <si>
    <t>18600513</t>
  </si>
  <si>
    <t>18600561</t>
  </si>
  <si>
    <t>18600571</t>
  </si>
  <si>
    <t>18600573</t>
  </si>
  <si>
    <t>18600751</t>
  </si>
  <si>
    <t>18600761</t>
  </si>
  <si>
    <t>18600771</t>
  </si>
  <si>
    <t>18600781</t>
  </si>
  <si>
    <t>18600861</t>
  </si>
  <si>
    <t>18600923</t>
  </si>
  <si>
    <t>18600941</t>
  </si>
  <si>
    <t>18600943</t>
  </si>
  <si>
    <t>18601013</t>
  </si>
  <si>
    <t>18601021</t>
  </si>
  <si>
    <t>18601173</t>
  </si>
  <si>
    <t>18601183</t>
  </si>
  <si>
    <t>18601502</t>
  </si>
  <si>
    <t>18602231</t>
  </si>
  <si>
    <t>18603001</t>
  </si>
  <si>
    <t>18603003</t>
  </si>
  <si>
    <t>18603011</t>
  </si>
  <si>
    <t>18603013</t>
  </si>
  <si>
    <t>18603021</t>
  </si>
  <si>
    <t>18603031</t>
  </si>
  <si>
    <t>18603041</t>
  </si>
  <si>
    <t>18603051</t>
  </si>
  <si>
    <t>18603061</t>
  </si>
  <si>
    <t>18603072</t>
  </si>
  <si>
    <t>18603081</t>
  </si>
  <si>
    <t>18603091</t>
  </si>
  <si>
    <t>18604001</t>
  </si>
  <si>
    <t>18604011</t>
  </si>
  <si>
    <t>18604021</t>
  </si>
  <si>
    <t>18604031</t>
  </si>
  <si>
    <t>18604041</t>
  </si>
  <si>
    <t>18605011</t>
  </si>
  <si>
    <t>18605021</t>
  </si>
  <si>
    <t>18605031</t>
  </si>
  <si>
    <t>18605041</t>
  </si>
  <si>
    <t>18605051</t>
  </si>
  <si>
    <t>18605061</t>
  </si>
  <si>
    <t>18605071</t>
  </si>
  <si>
    <t>18605081</t>
  </si>
  <si>
    <t>18605091</t>
  </si>
  <si>
    <t>18608001</t>
  </si>
  <si>
    <t>18608002</t>
  </si>
  <si>
    <t>18608011</t>
  </si>
  <si>
    <t>18608012</t>
  </si>
  <si>
    <t>18608021</t>
  </si>
  <si>
    <t>18608031</t>
  </si>
  <si>
    <t>18608041</t>
  </si>
  <si>
    <t>18608051</t>
  </si>
  <si>
    <t>18608062</t>
  </si>
  <si>
    <t>18608081</t>
  </si>
  <si>
    <t>18608112</t>
  </si>
  <si>
    <t>18608111</t>
  </si>
  <si>
    <t>18608141</t>
  </si>
  <si>
    <t>18608151</t>
  </si>
  <si>
    <t>18608171</t>
  </si>
  <si>
    <t>18608181</t>
  </si>
  <si>
    <t>18608191</t>
  </si>
  <si>
    <t>18608211</t>
  </si>
  <si>
    <t>18608212</t>
  </si>
  <si>
    <t>18608221</t>
  </si>
  <si>
    <t>18608231</t>
  </si>
  <si>
    <t>18608241</t>
  </si>
  <si>
    <t>18608251</t>
  </si>
  <si>
    <t>18608271</t>
  </si>
  <si>
    <t>18608281</t>
  </si>
  <si>
    <t>18608291</t>
  </si>
  <si>
    <t>18608311</t>
  </si>
  <si>
    <t>18608312</t>
  </si>
  <si>
    <t>18608411</t>
  </si>
  <si>
    <t>18608412</t>
  </si>
  <si>
    <t>18608451</t>
  </si>
  <si>
    <t>18608612</t>
  </si>
  <si>
    <t>18608712</t>
  </si>
  <si>
    <t>18608722</t>
  </si>
  <si>
    <t>18608752</t>
  </si>
  <si>
    <t>18608772</t>
  </si>
  <si>
    <t>18608782</t>
  </si>
  <si>
    <t>18608792</t>
  </si>
  <si>
    <t>18609312</t>
  </si>
  <si>
    <t>18609402</t>
  </si>
  <si>
    <t>18609422</t>
  </si>
  <si>
    <t>18609432</t>
  </si>
  <si>
    <t>18609512</t>
  </si>
  <si>
    <t>18609532</t>
  </si>
  <si>
    <t>18609542</t>
  </si>
  <si>
    <t>18609572</t>
  </si>
  <si>
    <t>18609582</t>
  </si>
  <si>
    <t>18609592</t>
  </si>
  <si>
    <t>18609602</t>
  </si>
  <si>
    <t>18609622</t>
  </si>
  <si>
    <t>18609642</t>
  </si>
  <si>
    <t>18609652</t>
  </si>
  <si>
    <t>18609662</t>
  </si>
  <si>
    <t>18609672</t>
  </si>
  <si>
    <t>18609682</t>
  </si>
  <si>
    <t>18609692</t>
  </si>
  <si>
    <t>18609801</t>
  </si>
  <si>
    <t>18609821</t>
  </si>
  <si>
    <t>18609841</t>
  </si>
  <si>
    <t>18609861</t>
  </si>
  <si>
    <t>18609883</t>
  </si>
  <si>
    <t>18609891</t>
  </si>
  <si>
    <t>18630031</t>
  </si>
  <si>
    <t>18700003</t>
  </si>
  <si>
    <t>18700032</t>
  </si>
  <si>
    <t>18700041</t>
  </si>
  <si>
    <t>18700062</t>
  </si>
  <si>
    <t>18700071</t>
  </si>
  <si>
    <t>18700081</t>
  </si>
  <si>
    <t>18700082</t>
  </si>
  <si>
    <t>18900013</t>
  </si>
  <si>
    <t>18900173</t>
  </si>
  <si>
    <t>18900183</t>
  </si>
  <si>
    <t>18900193</t>
  </si>
  <si>
    <t>18900203</t>
  </si>
  <si>
    <t>18900213</t>
  </si>
  <si>
    <t>18900233</t>
  </si>
  <si>
    <t>18900243</t>
  </si>
  <si>
    <t>18900253</t>
  </si>
  <si>
    <t>18900263</t>
  </si>
  <si>
    <t>18900273</t>
  </si>
  <si>
    <t>18900283</t>
  </si>
  <si>
    <t>18900293</t>
  </si>
  <si>
    <t>18900303</t>
  </si>
  <si>
    <t>18900323</t>
  </si>
  <si>
    <t>18900353</t>
  </si>
  <si>
    <t>18900373</t>
  </si>
  <si>
    <t>18900383</t>
  </si>
  <si>
    <t>18900393</t>
  </si>
  <si>
    <t>18900403</t>
  </si>
  <si>
    <t>18900413</t>
  </si>
  <si>
    <t>18900423</t>
  </si>
  <si>
    <t>18900433</t>
  </si>
  <si>
    <t>18900443</t>
  </si>
  <si>
    <t>18900451</t>
  </si>
  <si>
    <t>18900452</t>
  </si>
  <si>
    <t>18900463</t>
  </si>
  <si>
    <t>18900473</t>
  </si>
  <si>
    <t>18900533</t>
  </si>
  <si>
    <t>19000001</t>
  </si>
  <si>
    <t>19000003</t>
  </si>
  <si>
    <t>19000013</t>
  </si>
  <si>
    <t>19000032</t>
  </si>
  <si>
    <t>19000042</t>
  </si>
  <si>
    <t>19000043</t>
  </si>
  <si>
    <t>19000052</t>
  </si>
  <si>
    <t>19000081</t>
  </si>
  <si>
    <t>19000091</t>
  </si>
  <si>
    <t>19000093</t>
  </si>
  <si>
    <t>19000103</t>
  </si>
  <si>
    <t>19000111</t>
  </si>
  <si>
    <t>19000112</t>
  </si>
  <si>
    <t>19000122</t>
  </si>
  <si>
    <t>19000132</t>
  </si>
  <si>
    <t>19000133</t>
  </si>
  <si>
    <t xml:space="preserve"> Non-Op</t>
  </si>
  <si>
    <t>19000142</t>
  </si>
  <si>
    <t xml:space="preserve"> W/C</t>
  </si>
  <si>
    <t>19000151</t>
  </si>
  <si>
    <t>19000181</t>
  </si>
  <si>
    <t>19000193</t>
  </si>
  <si>
    <t>19000251</t>
  </si>
  <si>
    <t>19000283</t>
  </si>
  <si>
    <t>19000361</t>
  </si>
  <si>
    <t>19000371</t>
  </si>
  <si>
    <t>19000403</t>
  </si>
  <si>
    <t>19000441</t>
  </si>
  <si>
    <t>19000443</t>
  </si>
  <si>
    <t>19000453</t>
  </si>
  <si>
    <t>19000463</t>
  </si>
  <si>
    <t>19000471</t>
  </si>
  <si>
    <t>19000473</t>
  </si>
  <si>
    <t>19000491</t>
  </si>
  <si>
    <t>19000551</t>
  </si>
  <si>
    <t>19000552</t>
  </si>
  <si>
    <t>19000553</t>
  </si>
  <si>
    <t>19000562</t>
  </si>
  <si>
    <t>19000563</t>
  </si>
  <si>
    <t>19000572</t>
  </si>
  <si>
    <t>19000573</t>
  </si>
  <si>
    <t>19000581</t>
  </si>
  <si>
    <t>19000592</t>
  </si>
  <si>
    <t>19000601</t>
  </si>
  <si>
    <t>19000621</t>
  </si>
  <si>
    <t>19000641</t>
  </si>
  <si>
    <t>19000671</t>
  </si>
  <si>
    <t>19000691</t>
  </si>
  <si>
    <t>19000692</t>
  </si>
  <si>
    <t>19000711</t>
  </si>
  <si>
    <t>19000721</t>
  </si>
  <si>
    <t>19000731</t>
  </si>
  <si>
    <t>19000732</t>
  </si>
  <si>
    <t>19000741</t>
  </si>
  <si>
    <t>19000751</t>
  </si>
  <si>
    <t>19000752</t>
  </si>
  <si>
    <t>19000781</t>
  </si>
  <si>
    <t>19000791</t>
  </si>
  <si>
    <t>19000801</t>
  </si>
  <si>
    <t>19000811</t>
  </si>
  <si>
    <t>19000821</t>
  </si>
  <si>
    <t>19000831</t>
  </si>
  <si>
    <t>19000841</t>
  </si>
  <si>
    <t>19000851</t>
  </si>
  <si>
    <t>19000861</t>
  </si>
  <si>
    <t>19000871</t>
  </si>
  <si>
    <t>19000881</t>
  </si>
  <si>
    <t>19000891</t>
  </si>
  <si>
    <t>19000901</t>
  </si>
  <si>
    <t>19002003</t>
  </si>
  <si>
    <t>19003011</t>
  </si>
  <si>
    <t>19003021</t>
  </si>
  <si>
    <t>19003031</t>
  </si>
  <si>
    <t>19003032</t>
  </si>
  <si>
    <t>19003041</t>
  </si>
  <si>
    <t>19003042</t>
  </si>
  <si>
    <t>19100012</t>
  </si>
  <si>
    <t>19100022</t>
  </si>
  <si>
    <t>19100132</t>
  </si>
  <si>
    <t>19100142</t>
  </si>
  <si>
    <t>19100152</t>
  </si>
  <si>
    <t>19100162</t>
  </si>
  <si>
    <t xml:space="preserve">    </t>
  </si>
  <si>
    <t>20100023</t>
  </si>
  <si>
    <t>20700003</t>
  </si>
  <si>
    <t>20700013</t>
  </si>
  <si>
    <t>20700023</t>
  </si>
  <si>
    <t>21100003</t>
  </si>
  <si>
    <t>21100383</t>
  </si>
  <si>
    <t>21400013</t>
  </si>
  <si>
    <t>21400033</t>
  </si>
  <si>
    <t>21500023</t>
  </si>
  <si>
    <t>21500033</t>
  </si>
  <si>
    <t>21600003</t>
  </si>
  <si>
    <t>43800003</t>
  </si>
  <si>
    <t>43900003</t>
  </si>
  <si>
    <t>21600011</t>
  </si>
  <si>
    <t>21600013</t>
  </si>
  <si>
    <t>21600023</t>
  </si>
  <si>
    <t>21600033</t>
  </si>
  <si>
    <t>21600053</t>
  </si>
  <si>
    <t>21610013</t>
  </si>
  <si>
    <t>21900103</t>
  </si>
  <si>
    <t>21900113</t>
  </si>
  <si>
    <t>21900133</t>
  </si>
  <si>
    <t>21900143</t>
  </si>
  <si>
    <t>21900153</t>
  </si>
  <si>
    <t>21900163</t>
  </si>
  <si>
    <t>21900173</t>
  </si>
  <si>
    <t>21900183</t>
  </si>
  <si>
    <t>21900193</t>
  </si>
  <si>
    <t>21900223</t>
  </si>
  <si>
    <t>21900233</t>
  </si>
  <si>
    <t>21900243</t>
  </si>
  <si>
    <t>22100393</t>
  </si>
  <si>
    <t>22100413</t>
  </si>
  <si>
    <t>22100713</t>
  </si>
  <si>
    <t>22100723</t>
  </si>
  <si>
    <t>22100743</t>
  </si>
  <si>
    <t>22100823</t>
  </si>
  <si>
    <t>22100833</t>
  </si>
  <si>
    <t>22100843</t>
  </si>
  <si>
    <t>22100853</t>
  </si>
  <si>
    <t>22100923</t>
  </si>
  <si>
    <t>22100933</t>
  </si>
  <si>
    <t>22101023</t>
  </si>
  <si>
    <t>22101033</t>
  </si>
  <si>
    <t>22101053</t>
  </si>
  <si>
    <t>22101113</t>
  </si>
  <si>
    <t>22101123</t>
  </si>
  <si>
    <t>22101133</t>
  </si>
  <si>
    <t>22101143</t>
  </si>
  <si>
    <t>22600083</t>
  </si>
  <si>
    <t>22600093</t>
  </si>
  <si>
    <t>22700013</t>
  </si>
  <si>
    <t>22820011</t>
  </si>
  <si>
    <t>22820012</t>
  </si>
  <si>
    <t>22830003</t>
  </si>
  <si>
    <t>22830013</t>
  </si>
  <si>
    <t>22830023</t>
  </si>
  <si>
    <t>22830033</t>
  </si>
  <si>
    <t>22830043</t>
  </si>
  <si>
    <t>22830053</t>
  </si>
  <si>
    <t>22830063</t>
  </si>
  <si>
    <t>22830073</t>
  </si>
  <si>
    <t>22840012</t>
  </si>
  <si>
    <t>22840021</t>
  </si>
  <si>
    <t>22840022</t>
  </si>
  <si>
    <t>22840031</t>
  </si>
  <si>
    <t>22840032</t>
  </si>
  <si>
    <t>22840042</t>
  </si>
  <si>
    <t>22840051</t>
  </si>
  <si>
    <t>22840062</t>
  </si>
  <si>
    <t>22840081</t>
  </si>
  <si>
    <t>22840082</t>
  </si>
  <si>
    <t>22840092</t>
  </si>
  <si>
    <t>22840102</t>
  </si>
  <si>
    <t>22840111</t>
  </si>
  <si>
    <t>22840112</t>
  </si>
  <si>
    <t>22840122</t>
  </si>
  <si>
    <t>22840131</t>
  </si>
  <si>
    <t>22840132</t>
  </si>
  <si>
    <t>22840161</t>
  </si>
  <si>
    <t>22840162</t>
  </si>
  <si>
    <t>22840171</t>
  </si>
  <si>
    <t>22840181</t>
  </si>
  <si>
    <t>22840191</t>
  </si>
  <si>
    <t>22840221</t>
  </si>
  <si>
    <t>22840231</t>
  </si>
  <si>
    <t>22840251</t>
  </si>
  <si>
    <t>22840281</t>
  </si>
  <si>
    <t>22840301</t>
  </si>
  <si>
    <t>22840311</t>
  </si>
  <si>
    <t>22840321</t>
  </si>
  <si>
    <t>22840331</t>
  </si>
  <si>
    <t>22840332</t>
  </si>
  <si>
    <t>22840341</t>
  </si>
  <si>
    <t>22840351</t>
  </si>
  <si>
    <t>22840361</t>
  </si>
  <si>
    <t>22840371</t>
  </si>
  <si>
    <t>22841001</t>
  </si>
  <si>
    <t>22900001</t>
  </si>
  <si>
    <t>22900002</t>
  </si>
  <si>
    <t>23001021</t>
  </si>
  <si>
    <t>23001031</t>
  </si>
  <si>
    <t>23001041</t>
  </si>
  <si>
    <t>23001061</t>
  </si>
  <si>
    <t>23001071</t>
  </si>
  <si>
    <t>23001092</t>
  </si>
  <si>
    <t>23001122</t>
  </si>
  <si>
    <t>23001131</t>
  </si>
  <si>
    <t>23001141</t>
  </si>
  <si>
    <t>23001151</t>
  </si>
  <si>
    <t>23001231</t>
  </si>
  <si>
    <t>23002011</t>
  </si>
  <si>
    <t>23002041</t>
  </si>
  <si>
    <t>23002061</t>
  </si>
  <si>
    <t>23002071</t>
  </si>
  <si>
    <t>23002091</t>
  </si>
  <si>
    <t>23002092</t>
  </si>
  <si>
    <t>23003021</t>
  </si>
  <si>
    <t>23003031</t>
  </si>
  <si>
    <t>23108323</t>
  </si>
  <si>
    <t>23108363</t>
  </si>
  <si>
    <t>23108383</t>
  </si>
  <si>
    <t>23108393</t>
  </si>
  <si>
    <t>23200011</t>
  </si>
  <si>
    <t>23200031</t>
  </si>
  <si>
    <t>23200033</t>
  </si>
  <si>
    <t>23200041</t>
  </si>
  <si>
    <t>23200051</t>
  </si>
  <si>
    <t>23200061</t>
  </si>
  <si>
    <t>23200063</t>
  </si>
  <si>
    <t>23200071</t>
  </si>
  <si>
    <t>23200081</t>
  </si>
  <si>
    <t>23200101</t>
  </si>
  <si>
    <t>23200103</t>
  </si>
  <si>
    <t>23200111</t>
  </si>
  <si>
    <t>23200121</t>
  </si>
  <si>
    <t>23200153</t>
  </si>
  <si>
    <t>23200221</t>
  </si>
  <si>
    <t>23200222</t>
  </si>
  <si>
    <t>23200242</t>
  </si>
  <si>
    <t>23200281</t>
  </si>
  <si>
    <t>23200282</t>
  </si>
  <si>
    <t>23200333</t>
  </si>
  <si>
    <t>23200481</t>
  </si>
  <si>
    <t>23200483</t>
  </si>
  <si>
    <t>23200493</t>
  </si>
  <si>
    <t>23200543</t>
  </si>
  <si>
    <t>23200643</t>
  </si>
  <si>
    <t>23200653</t>
  </si>
  <si>
    <t>23200683</t>
  </si>
  <si>
    <t>23200693</t>
  </si>
  <si>
    <t>23200733</t>
  </si>
  <si>
    <t>23200743</t>
  </si>
  <si>
    <t>23200753</t>
  </si>
  <si>
    <t>23200763</t>
  </si>
  <si>
    <t>23200773</t>
  </si>
  <si>
    <t>23200813</t>
  </si>
  <si>
    <t>23200823</t>
  </si>
  <si>
    <t>23200833</t>
  </si>
  <si>
    <t>23200873</t>
  </si>
  <si>
    <t>23200953</t>
  </si>
  <si>
    <t>23201003</t>
  </si>
  <si>
    <t>23201013</t>
  </si>
  <si>
    <t>23201033</t>
  </si>
  <si>
    <t>23201043</t>
  </si>
  <si>
    <t>23201053</t>
  </si>
  <si>
    <t>23201073</t>
  </si>
  <si>
    <t>23201093</t>
  </si>
  <si>
    <t>23201113</t>
  </si>
  <si>
    <t>23201121</t>
  </si>
  <si>
    <t>23201153</t>
  </si>
  <si>
    <t>23201163</t>
  </si>
  <si>
    <t>23201173</t>
  </si>
  <si>
    <t>23201193</t>
  </si>
  <si>
    <t>23201203</t>
  </si>
  <si>
    <t>23201213</t>
  </si>
  <si>
    <t>23201251</t>
  </si>
  <si>
    <t>23202173</t>
  </si>
  <si>
    <t>23202183</t>
  </si>
  <si>
    <t>23202213</t>
  </si>
  <si>
    <t>23202233</t>
  </si>
  <si>
    <t>23202353</t>
  </si>
  <si>
    <t>23500003</t>
  </si>
  <si>
    <t>23500011</t>
  </si>
  <si>
    <t>23600021</t>
  </si>
  <si>
    <t>23600022</t>
  </si>
  <si>
    <t>23600033</t>
  </si>
  <si>
    <t>23600063</t>
  </si>
  <si>
    <t>23600093</t>
  </si>
  <si>
    <t>23600173</t>
  </si>
  <si>
    <t>23600201</t>
  </si>
  <si>
    <t>23600211</t>
  </si>
  <si>
    <t>23600213</t>
  </si>
  <si>
    <t>23600221</t>
  </si>
  <si>
    <t>23600223</t>
  </si>
  <si>
    <t>23600232</t>
  </si>
  <si>
    <t>23600351</t>
  </si>
  <si>
    <t>23600391</t>
  </si>
  <si>
    <t>23600421</t>
  </si>
  <si>
    <t>23600431</t>
  </si>
  <si>
    <t>23600451</t>
  </si>
  <si>
    <t>23600471</t>
  </si>
  <si>
    <t>23600552</t>
  </si>
  <si>
    <t>23600602</t>
  </si>
  <si>
    <t>23601003</t>
  </si>
  <si>
    <t>23601013</t>
  </si>
  <si>
    <t>23601023</t>
  </si>
  <si>
    <t>23601043</t>
  </si>
  <si>
    <t>23700363</t>
  </si>
  <si>
    <t>23700383</t>
  </si>
  <si>
    <t>23700713</t>
  </si>
  <si>
    <t>23700813</t>
  </si>
  <si>
    <t>23700823</t>
  </si>
  <si>
    <t>23700841</t>
  </si>
  <si>
    <t>23700873</t>
  </si>
  <si>
    <t>23700963</t>
  </si>
  <si>
    <t>23701013</t>
  </si>
  <si>
    <t>23701023</t>
  </si>
  <si>
    <t>23701033</t>
  </si>
  <si>
    <t>23701053</t>
  </si>
  <si>
    <t>23701063</t>
  </si>
  <si>
    <t>23701113</t>
  </si>
  <si>
    <t>23701123</t>
  </si>
  <si>
    <t>23701133</t>
  </si>
  <si>
    <t>23701143</t>
  </si>
  <si>
    <t>23701153</t>
  </si>
  <si>
    <t>23701163</t>
  </si>
  <si>
    <t>23701173</t>
  </si>
  <si>
    <t>23701183</t>
  </si>
  <si>
    <t>23701193</t>
  </si>
  <si>
    <t>23701203</t>
  </si>
  <si>
    <t>24100043</t>
  </si>
  <si>
    <t>24100063</t>
  </si>
  <si>
    <t>24100143</t>
  </si>
  <si>
    <t>24100173</t>
  </si>
  <si>
    <t>24100212</t>
  </si>
  <si>
    <t>24200011</t>
  </si>
  <si>
    <t>24200032</t>
  </si>
  <si>
    <t>24200041</t>
  </si>
  <si>
    <t>24200061</t>
  </si>
  <si>
    <t>24200071</t>
  </si>
  <si>
    <t>24200101</t>
  </si>
  <si>
    <t>24200103</t>
  </si>
  <si>
    <t>24200451</t>
  </si>
  <si>
    <t>24200461</t>
  </si>
  <si>
    <t>24200511</t>
  </si>
  <si>
    <t>24200521</t>
  </si>
  <si>
    <t>24200541</t>
  </si>
  <si>
    <t>24200551</t>
  </si>
  <si>
    <t>24200561</t>
  </si>
  <si>
    <t>24200571</t>
  </si>
  <si>
    <t>24200603</t>
  </si>
  <si>
    <t>24200611</t>
  </si>
  <si>
    <t>24200622</t>
  </si>
  <si>
    <t>24200632</t>
  </si>
  <si>
    <t>24200633</t>
  </si>
  <si>
    <t>24200641</t>
  </si>
  <si>
    <t>24200651</t>
  </si>
  <si>
    <t>24200653</t>
  </si>
  <si>
    <t>24200661</t>
  </si>
  <si>
    <t>24200671</t>
  </si>
  <si>
    <t>24200681</t>
  </si>
  <si>
    <t>24200711</t>
  </si>
  <si>
    <t>24200721</t>
  </si>
  <si>
    <t>24200811</t>
  </si>
  <si>
    <t>24200821</t>
  </si>
  <si>
    <t>24200831</t>
  </si>
  <si>
    <t>24200841</t>
  </si>
  <si>
    <t>24200851</t>
  </si>
  <si>
    <t>24200871</t>
  </si>
  <si>
    <t>24200881</t>
  </si>
  <si>
    <t>24200891</t>
  </si>
  <si>
    <t>24200901</t>
  </si>
  <si>
    <t>24200911</t>
  </si>
  <si>
    <t>24200921</t>
  </si>
  <si>
    <t>24200931</t>
  </si>
  <si>
    <t>24200941</t>
  </si>
  <si>
    <t>24200951</t>
  </si>
  <si>
    <t>24200961</t>
  </si>
  <si>
    <t>24200971</t>
  </si>
  <si>
    <t>24200991</t>
  </si>
  <si>
    <t>24201031</t>
  </si>
  <si>
    <t>24201041</t>
  </si>
  <si>
    <t>24201111</t>
  </si>
  <si>
    <t>24201121</t>
  </si>
  <si>
    <t>24300013</t>
  </si>
  <si>
    <t>24300023</t>
  </si>
  <si>
    <t>24400001</t>
  </si>
  <si>
    <t>24400002</t>
  </si>
  <si>
    <t>24400011</t>
  </si>
  <si>
    <t>24400012</t>
  </si>
  <si>
    <t>25200121</t>
  </si>
  <si>
    <t>25200152</t>
  </si>
  <si>
    <t>25200161</t>
  </si>
  <si>
    <t>25200171</t>
  </si>
  <si>
    <t>25200181</t>
  </si>
  <si>
    <t>25200202</t>
  </si>
  <si>
    <t>25200222</t>
  </si>
  <si>
    <t>25200262</t>
  </si>
  <si>
    <t>25300001</t>
  </si>
  <si>
    <t>25300011</t>
  </si>
  <si>
    <t>25300033</t>
  </si>
  <si>
    <t>25300071</t>
  </si>
  <si>
    <t>25300081</t>
  </si>
  <si>
    <t>25300091</t>
  </si>
  <si>
    <t>25300121</t>
  </si>
  <si>
    <t>25300141</t>
  </si>
  <si>
    <t>25300151</t>
  </si>
  <si>
    <t>25300153</t>
  </si>
  <si>
    <t>25300161</t>
  </si>
  <si>
    <t>25300181</t>
  </si>
  <si>
    <t>25300201</t>
  </si>
  <si>
    <t>25300212</t>
  </si>
  <si>
    <t>25300271</t>
  </si>
  <si>
    <t>25300281</t>
  </si>
  <si>
    <t>25300293</t>
  </si>
  <si>
    <t>25300303</t>
  </si>
  <si>
    <t>25300323</t>
  </si>
  <si>
    <t>25300343</t>
  </si>
  <si>
    <t>25300353</t>
  </si>
  <si>
    <t>25300363</t>
  </si>
  <si>
    <t>25300371</t>
  </si>
  <si>
    <t>25300413</t>
  </si>
  <si>
    <t>25300443</t>
  </si>
  <si>
    <t>25300503</t>
  </si>
  <si>
    <t>25300513</t>
  </si>
  <si>
    <t>25300541</t>
  </si>
  <si>
    <t>25300543</t>
  </si>
  <si>
    <t>25300553</t>
  </si>
  <si>
    <t>25300561</t>
  </si>
  <si>
    <t>25300581</t>
  </si>
  <si>
    <t>25300582</t>
  </si>
  <si>
    <t>25300591</t>
  </si>
  <si>
    <t>25300592</t>
  </si>
  <si>
    <t>25300602</t>
  </si>
  <si>
    <t>25300603</t>
  </si>
  <si>
    <t>25300611</t>
  </si>
  <si>
    <t>25300621</t>
  </si>
  <si>
    <t>25300641</t>
  </si>
  <si>
    <t>25300642</t>
  </si>
  <si>
    <t>25300663</t>
  </si>
  <si>
    <t>25300731</t>
  </si>
  <si>
    <t>25300733</t>
  </si>
  <si>
    <t>25300741</t>
  </si>
  <si>
    <t>25300742</t>
  </si>
  <si>
    <t>25300761</t>
  </si>
  <si>
    <t>25300771</t>
  </si>
  <si>
    <t>25300772</t>
  </si>
  <si>
    <t>25300871</t>
  </si>
  <si>
    <t>25301073</t>
  </si>
  <si>
    <t>25301151</t>
  </si>
  <si>
    <t>25301203</t>
  </si>
  <si>
    <t>25301213</t>
  </si>
  <si>
    <t>25302221</t>
  </si>
  <si>
    <t>25302222</t>
  </si>
  <si>
    <t>25302223</t>
  </si>
  <si>
    <t>25303001</t>
  </si>
  <si>
    <t>25303031</t>
  </si>
  <si>
    <t>25303041</t>
  </si>
  <si>
    <t>25303061</t>
  </si>
  <si>
    <t>25400002</t>
  </si>
  <si>
    <t>25400012</t>
  </si>
  <si>
    <t>25400101</t>
  </si>
  <si>
    <t>25400111</t>
  </si>
  <si>
    <t>25400181</t>
  </si>
  <si>
    <t>25400182</t>
  </si>
  <si>
    <t>25400191</t>
  </si>
  <si>
    <t>25400201</t>
  </si>
  <si>
    <t>25400221</t>
  </si>
  <si>
    <t>25400261</t>
  </si>
  <si>
    <t>25400291</t>
  </si>
  <si>
    <t>25400301</t>
  </si>
  <si>
    <t>25400311</t>
  </si>
  <si>
    <t>25400321</t>
  </si>
  <si>
    <t>25400331</t>
  </si>
  <si>
    <t>25400341</t>
  </si>
  <si>
    <t>25400342</t>
  </si>
  <si>
    <t>25400352</t>
  </si>
  <si>
    <t>25400381</t>
  </si>
  <si>
    <t>25400391</t>
  </si>
  <si>
    <t>25400392</t>
  </si>
  <si>
    <t>25400411</t>
  </si>
  <si>
    <t>25400431</t>
  </si>
  <si>
    <t>25400441</t>
  </si>
  <si>
    <t>25400451</t>
  </si>
  <si>
    <t>25400461</t>
  </si>
  <si>
    <t>25400471</t>
  </si>
  <si>
    <t>25400481</t>
  </si>
  <si>
    <t>25400491</t>
  </si>
  <si>
    <t>25400501</t>
  </si>
  <si>
    <t>25400511</t>
  </si>
  <si>
    <t>25400521</t>
  </si>
  <si>
    <t>25400531</t>
  </si>
  <si>
    <t>25400532</t>
  </si>
  <si>
    <t>25400601</t>
  </si>
  <si>
    <t>25400611</t>
  </si>
  <si>
    <t>25400631</t>
  </si>
  <si>
    <t>25400641</t>
  </si>
  <si>
    <t>25400651</t>
  </si>
  <si>
    <t>25400661</t>
  </si>
  <si>
    <t>25400671</t>
  </si>
  <si>
    <t>25400691</t>
  </si>
  <si>
    <t>25400692</t>
  </si>
  <si>
    <t>25400701</t>
  </si>
  <si>
    <t>25400702</t>
  </si>
  <si>
    <t>25400711</t>
  </si>
  <si>
    <t>25400721</t>
  </si>
  <si>
    <t>25400741</t>
  </si>
  <si>
    <t>25400751</t>
  </si>
  <si>
    <t>25400761</t>
  </si>
  <si>
    <t>25400771</t>
  </si>
  <si>
    <t>25400781</t>
  </si>
  <si>
    <t>25400801</t>
  </si>
  <si>
    <t>25400802</t>
  </si>
  <si>
    <t>25400821</t>
  </si>
  <si>
    <t>25400831</t>
  </si>
  <si>
    <t>25400851</t>
  </si>
  <si>
    <t>25400861</t>
  </si>
  <si>
    <t>25400871</t>
  </si>
  <si>
    <t>25400881</t>
  </si>
  <si>
    <t>25500002</t>
  </si>
  <si>
    <t>25500022</t>
  </si>
  <si>
    <t>25600072</t>
  </si>
  <si>
    <t>25600081</t>
  </si>
  <si>
    <t>25600102</t>
  </si>
  <si>
    <t>25600111</t>
  </si>
  <si>
    <t>25600121</t>
  </si>
  <si>
    <t>25600122</t>
  </si>
  <si>
    <t>25700043</t>
  </si>
  <si>
    <t>28200002</t>
  </si>
  <si>
    <t>28200013</t>
  </si>
  <si>
    <t>28200121</t>
  </si>
  <si>
    <t>28300031</t>
  </si>
  <si>
    <t>28300033</t>
  </si>
  <si>
    <t>28300041</t>
  </si>
  <si>
    <t>28300043</t>
  </si>
  <si>
    <t>28300081</t>
  </si>
  <si>
    <t>28300091</t>
  </si>
  <si>
    <t>28300101</t>
  </si>
  <si>
    <t>28300152</t>
  </si>
  <si>
    <t>28300162</t>
  </si>
  <si>
    <t>28300211</t>
  </si>
  <si>
    <t>28300221</t>
  </si>
  <si>
    <t>28300232</t>
  </si>
  <si>
    <t>28300252</t>
  </si>
  <si>
    <t>28300262</t>
  </si>
  <si>
    <t>28300311</t>
  </si>
  <si>
    <t>28300361</t>
  </si>
  <si>
    <t>28300362</t>
  </si>
  <si>
    <t>28300431</t>
  </si>
  <si>
    <t>28300441</t>
  </si>
  <si>
    <t>28300501</t>
  </si>
  <si>
    <t>28300503</t>
  </si>
  <si>
    <t>28300511</t>
  </si>
  <si>
    <t>28300561</t>
  </si>
  <si>
    <t>28300581</t>
  </si>
  <si>
    <t>28300651</t>
  </si>
  <si>
    <t>28300661</t>
  </si>
  <si>
    <t>28300721</t>
  </si>
  <si>
    <t>28300731</t>
  </si>
  <si>
    <t>28300741</t>
  </si>
  <si>
    <t>28300761</t>
  </si>
  <si>
    <t>28300771</t>
  </si>
  <si>
    <t>28302001</t>
  </si>
  <si>
    <t>28302002</t>
  </si>
  <si>
    <t>28302011</t>
  </si>
  <si>
    <t>28302012</t>
  </si>
  <si>
    <t>28302021</t>
  </si>
  <si>
    <t>28302022</t>
  </si>
  <si>
    <t>28302031</t>
  </si>
  <si>
    <t>28302041</t>
  </si>
  <si>
    <t>28302042</t>
  </si>
  <si>
    <t>28302051</t>
  </si>
  <si>
    <t>28302061</t>
  </si>
  <si>
    <t>28302071</t>
  </si>
  <si>
    <t>28302081</t>
  </si>
  <si>
    <t>N3649</t>
  </si>
  <si>
    <t>PRD ARO PLNG</t>
  </si>
  <si>
    <t>G301</t>
  </si>
  <si>
    <t>INT Organization</t>
  </si>
  <si>
    <t>INT Organization-NSC</t>
  </si>
  <si>
    <t>G302</t>
  </si>
  <si>
    <t>INT Franchises &amp; Consents</t>
  </si>
  <si>
    <t>G303</t>
  </si>
  <si>
    <t>INT Misc Intangible Plant</t>
  </si>
  <si>
    <t>INT Misc Intangible Plant-NSC</t>
  </si>
  <si>
    <t>None,</t>
  </si>
  <si>
    <t>G304</t>
  </si>
  <si>
    <t>PRD Land &amp; Land Rights</t>
  </si>
  <si>
    <t>G305</t>
  </si>
  <si>
    <t>PRD Str/Impv, Dieringer</t>
  </si>
  <si>
    <t>PRD Str/Impv, Dieringer-NSC</t>
  </si>
  <si>
    <t>PRD Str/Impv, Swarr</t>
  </si>
  <si>
    <t>PRD Str/Impv, Swarr-NSC</t>
  </si>
  <si>
    <t>PRD Structures&amp;Improvement-RET</t>
  </si>
  <si>
    <t>G311</t>
  </si>
  <si>
    <t>PRD Liq Gas Equip, Dieringer</t>
  </si>
  <si>
    <t>PRD Liq Gas Equip, Diering-NSC</t>
  </si>
  <si>
    <t>PRD Liq Gas Equip, Swarr</t>
  </si>
  <si>
    <t>PRD Liq Gas Equip, Swarr-NSC</t>
  </si>
  <si>
    <t>PRD Liquid Gas Equipment-RET</t>
  </si>
  <si>
    <t>G320</t>
  </si>
  <si>
    <t>PRD Other Equipment</t>
  </si>
  <si>
    <t>PRD Other Equipment-NSC</t>
  </si>
  <si>
    <t>G3649</t>
  </si>
  <si>
    <t>PRD ARO LNG</t>
  </si>
  <si>
    <t>G350</t>
  </si>
  <si>
    <t>UGS Land &amp; Land Rights</t>
  </si>
  <si>
    <t>G3502</t>
  </si>
  <si>
    <t>UGS Right of Way</t>
  </si>
  <si>
    <t>UGS Right of Way-NSC</t>
  </si>
  <si>
    <t>G3504</t>
  </si>
  <si>
    <t>UGS Easement</t>
  </si>
  <si>
    <t>G3511</t>
  </si>
  <si>
    <t>UGS Well Structures</t>
  </si>
  <si>
    <t>UGS Well Structures-NSC</t>
  </si>
  <si>
    <t>G3512</t>
  </si>
  <si>
    <t>UGS Compressor Sta Struct-NSC</t>
  </si>
  <si>
    <t>UGS Compressor Sta Structures</t>
  </si>
  <si>
    <t>G3513</t>
  </si>
  <si>
    <t>UGS Regulator Sta Structu-NSC</t>
  </si>
  <si>
    <t>UGS Regulator Sta Structures</t>
  </si>
  <si>
    <t>G3514</t>
  </si>
  <si>
    <t>UGS Other Structures</t>
  </si>
  <si>
    <t>UGS Other Structures-NSC</t>
  </si>
  <si>
    <t>G3520</t>
  </si>
  <si>
    <t>UGS Wells</t>
  </si>
  <si>
    <t>UGS Wells-NSC</t>
  </si>
  <si>
    <t>G3522</t>
  </si>
  <si>
    <t>UGS Reservoirs</t>
  </si>
  <si>
    <t>UGS Reservoirs-NSC</t>
  </si>
  <si>
    <t>G3523</t>
  </si>
  <si>
    <t>UGS Cushion Gas</t>
  </si>
  <si>
    <t>UGS Cushion Gas-NSC</t>
  </si>
  <si>
    <t>G353</t>
  </si>
  <si>
    <t>UGS Lines</t>
  </si>
  <si>
    <t>UGS Lines-NSC</t>
  </si>
  <si>
    <t>G354</t>
  </si>
  <si>
    <t>UGS Compressor Station</t>
  </si>
  <si>
    <t>UGS Compressor Station-NSC</t>
  </si>
  <si>
    <t>G355</t>
  </si>
  <si>
    <t>UGS Regulating Station</t>
  </si>
  <si>
    <t>UGS Regulating Station-NSC</t>
  </si>
  <si>
    <t>G356</t>
  </si>
  <si>
    <t>UGS Purification Equipment</t>
  </si>
  <si>
    <t>UGS Purification Equipment-NSC</t>
  </si>
  <si>
    <t>G357</t>
  </si>
  <si>
    <t>UGS Other Equipment</t>
  </si>
  <si>
    <t>UGS Other Equipment-NSC</t>
  </si>
  <si>
    <t>G360</t>
  </si>
  <si>
    <t>OSP Land &amp; Land Rights</t>
  </si>
  <si>
    <t>G361</t>
  </si>
  <si>
    <t>OSP Structures &amp; Improveme-NSC</t>
  </si>
  <si>
    <t>OSP Structures &amp; Improvements</t>
  </si>
  <si>
    <t>G362</t>
  </si>
  <si>
    <t>OSP Gas Holders</t>
  </si>
  <si>
    <t>OSP Gas Holders-NSC</t>
  </si>
  <si>
    <t>G363</t>
  </si>
  <si>
    <t>OSP Purification Equipment</t>
  </si>
  <si>
    <t>OSP Purification Equipment-NSC</t>
  </si>
  <si>
    <t>G3644</t>
  </si>
  <si>
    <t>105 LNG Transportation Equip</t>
  </si>
  <si>
    <t>LNG Transportation Equipment</t>
  </si>
  <si>
    <t>LNG Transportation Equipm-NSC</t>
  </si>
  <si>
    <t>G3650</t>
  </si>
  <si>
    <t>105 TSM Land &amp; Land Rights</t>
  </si>
  <si>
    <t>TSM Land &amp; Land Rights</t>
  </si>
  <si>
    <t>G3651</t>
  </si>
  <si>
    <t>TSM Easements-RETIRED</t>
  </si>
  <si>
    <t>G366</t>
  </si>
  <si>
    <t>TSM Structures &amp; Imp-RETIRED</t>
  </si>
  <si>
    <t>G367</t>
  </si>
  <si>
    <t>TSM Mains-RETIRED</t>
  </si>
  <si>
    <t>G369</t>
  </si>
  <si>
    <t>TSM Regulating Stat-RETIRED</t>
  </si>
  <si>
    <t>G3740</t>
  </si>
  <si>
    <t>105 DST Land &amp; Land Rights</t>
  </si>
  <si>
    <t>DST Land &amp; Land Rights</t>
  </si>
  <si>
    <t>G3741</t>
  </si>
  <si>
    <t>DST Land &amp; Land Rights, Trans</t>
  </si>
  <si>
    <t>DST Land, Trans, Everett-Delt</t>
  </si>
  <si>
    <t>G3742</t>
  </si>
  <si>
    <t>105 DST Easements</t>
  </si>
  <si>
    <t>DST Easements</t>
  </si>
  <si>
    <t>DST Easements, Everett-Delta</t>
  </si>
  <si>
    <t>G3743</t>
  </si>
  <si>
    <t>DST Easements, From Transmsn</t>
  </si>
  <si>
    <t>DST Easements, Trans, Everett</t>
  </si>
  <si>
    <t>G3750</t>
  </si>
  <si>
    <t>Centralia Office-RET</t>
  </si>
  <si>
    <t>DONOTUSE, Everett OprBase</t>
  </si>
  <si>
    <t>DONOTUSE, Georgetown Oper</t>
  </si>
  <si>
    <t>DONOTUSE, North Oper Base</t>
  </si>
  <si>
    <t>DONOTUSE, North Oper Ctr</t>
  </si>
  <si>
    <t>DST Structures &amp; Improvements</t>
  </si>
  <si>
    <t>DST Structures &amp; Improvem-NSC</t>
  </si>
  <si>
    <t>G3751</t>
  </si>
  <si>
    <t>DST Structures &amp; Imprv, T-NSC</t>
  </si>
  <si>
    <t>DST Structures &amp; Imprv, Trans</t>
  </si>
  <si>
    <t>G3760</t>
  </si>
  <si>
    <t>DST Mains-NOTUSED</t>
  </si>
  <si>
    <t>G3761</t>
  </si>
  <si>
    <t>DST Mains, Cast Iron</t>
  </si>
  <si>
    <t>G3762</t>
  </si>
  <si>
    <t>DST Mains, Plastic</t>
  </si>
  <si>
    <t>DST Mains, Plastic-NSC</t>
  </si>
  <si>
    <t>G3763</t>
  </si>
  <si>
    <t>DST Mains, Bare Steel-RET</t>
  </si>
  <si>
    <t>G3764</t>
  </si>
  <si>
    <t>DST Mains, Wrap Stl, Kittitas</t>
  </si>
  <si>
    <t>DST Mains, Wrap Stl, Kitt-NSC</t>
  </si>
  <si>
    <t>DST Mains, Wrapped Steel</t>
  </si>
  <si>
    <t>DST Mains, WrapStl, Evert-RET</t>
  </si>
  <si>
    <t>G3765</t>
  </si>
  <si>
    <t>DST Mains, Cathodic Protectio</t>
  </si>
  <si>
    <t>DST Mains, Cathodic Prote-NSC</t>
  </si>
  <si>
    <t>G3766</t>
  </si>
  <si>
    <t>DST Mains, Frm Trans, St Wrap</t>
  </si>
  <si>
    <t>DST Mains, Trans, Everett</t>
  </si>
  <si>
    <t>DST Mains, Trans, Everett-NSC</t>
  </si>
  <si>
    <t>G3767</t>
  </si>
  <si>
    <t>DST Mains,FrmTrans, B St-RET</t>
  </si>
  <si>
    <t>G3780</t>
  </si>
  <si>
    <t>DST Measuring &amp; Reg Stati-NSC</t>
  </si>
  <si>
    <t>DST Measuring &amp; Reg Station</t>
  </si>
  <si>
    <t>G3781</t>
  </si>
  <si>
    <t>DST Measuring &amp; Reg Sta, -NSC</t>
  </si>
  <si>
    <t>DST Measuring &amp; Reg Sta, Tran</t>
  </si>
  <si>
    <t>G3800</t>
  </si>
  <si>
    <t>DST Services-DO NOT USE</t>
  </si>
  <si>
    <t>G3801</t>
  </si>
  <si>
    <t>DST Services, Cathodic Pr-NSC</t>
  </si>
  <si>
    <t>DST Services, Cathodic Protec</t>
  </si>
  <si>
    <t>G3802</t>
  </si>
  <si>
    <t>DST Services, Plastic</t>
  </si>
  <si>
    <t>DST Services, Plastic-NSC</t>
  </si>
  <si>
    <t>G3803</t>
  </si>
  <si>
    <t>DST Services, Steel Wrapped</t>
  </si>
  <si>
    <t>DST Services, Steel Wrapp-NSC</t>
  </si>
  <si>
    <t>G3804</t>
  </si>
  <si>
    <t>DST Services, Bare Steel-RET</t>
  </si>
  <si>
    <t>G3805</t>
  </si>
  <si>
    <t>DST Services, Copper-RET</t>
  </si>
  <si>
    <t>G3810</t>
  </si>
  <si>
    <t>DST Meters (AMR)</t>
  </si>
  <si>
    <t>DST Meters (AMR)-NSC</t>
  </si>
  <si>
    <t>G3811</t>
  </si>
  <si>
    <t>105 DST AMI Modules</t>
  </si>
  <si>
    <t>DST Meters, AMI-DONOTUSE</t>
  </si>
  <si>
    <t>G3812</t>
  </si>
  <si>
    <t>DST Modules, AMI</t>
  </si>
  <si>
    <t>DST Modules, AMI-NSC</t>
  </si>
  <si>
    <t>G3813</t>
  </si>
  <si>
    <t>DST Modules, AMR</t>
  </si>
  <si>
    <t>DST Modules, AMR-NSC</t>
  </si>
  <si>
    <t>G3820</t>
  </si>
  <si>
    <t>DST Meter Installations (AMR)</t>
  </si>
  <si>
    <t>DST Meter Installations (-NSC</t>
  </si>
  <si>
    <t>G3821</t>
  </si>
  <si>
    <t>DST MeterInstall AMI-DONOTUSE</t>
  </si>
  <si>
    <t>G3822</t>
  </si>
  <si>
    <t>DST Module Installations, AMI</t>
  </si>
  <si>
    <t>DST Module Installations,-NSC</t>
  </si>
  <si>
    <t>G3823</t>
  </si>
  <si>
    <t>DST Module Installations, AMR</t>
  </si>
  <si>
    <t>G383</t>
  </si>
  <si>
    <t>DST House Regulators</t>
  </si>
  <si>
    <t>DST House Regulators-NSC</t>
  </si>
  <si>
    <t>G384</t>
  </si>
  <si>
    <t>DST House Regulator Installs</t>
  </si>
  <si>
    <t>DST House Regulator Instal-NSC</t>
  </si>
  <si>
    <t>G385</t>
  </si>
  <si>
    <t>DST Industrial M&amp;R Sta Eq</t>
  </si>
  <si>
    <t>DST Industrial M&amp;R Sta Eq-NSC</t>
  </si>
  <si>
    <t>G3860</t>
  </si>
  <si>
    <t>1 DST CNG Kent station</t>
  </si>
  <si>
    <t>1 DST CNG Kent station-NSC</t>
  </si>
  <si>
    <t>G3861</t>
  </si>
  <si>
    <t>DST Com Water Heater</t>
  </si>
  <si>
    <t>DST Com Water Heater&lt;1994-RET</t>
  </si>
  <si>
    <t>G3862</t>
  </si>
  <si>
    <t>DST Res Water Heater</t>
  </si>
  <si>
    <t>DST Res Water Heater-NSC</t>
  </si>
  <si>
    <t>DST ResWaterHeater &lt; 1994-RET</t>
  </si>
  <si>
    <t>G3863</t>
  </si>
  <si>
    <t>DST Res Conv Burner</t>
  </si>
  <si>
    <t>DST Res Conv Burner-NSC</t>
  </si>
  <si>
    <t>G3864</t>
  </si>
  <si>
    <t>DST Com Wtr Htr, P&amp;V-RET</t>
  </si>
  <si>
    <t>G3865</t>
  </si>
  <si>
    <t>DST Com Conv Burner</t>
  </si>
  <si>
    <t>DST Com Conv Burner-NSC</t>
  </si>
  <si>
    <t>G3866</t>
  </si>
  <si>
    <t>DST Res C B, Pipe &amp; Vent-RET</t>
  </si>
  <si>
    <t>G3867</t>
  </si>
  <si>
    <t>DST Com C B, P&amp;V &lt; 1994-RET</t>
  </si>
  <si>
    <t>DST Com C Burner, P&amp;V-RET</t>
  </si>
  <si>
    <t>G3868</t>
  </si>
  <si>
    <t>DST ResWtrHtr, Pipe&amp;Vent-RET</t>
  </si>
  <si>
    <t>G3869</t>
  </si>
  <si>
    <t>DST Circulating Heaters-RET</t>
  </si>
  <si>
    <t>G387</t>
  </si>
  <si>
    <t>DST Other Equipment</t>
  </si>
  <si>
    <t>DST Other Equipment-NSC</t>
  </si>
  <si>
    <t>G388</t>
  </si>
  <si>
    <t>DST ARO Distribution</t>
  </si>
  <si>
    <t>G389</t>
  </si>
  <si>
    <t>105 GEN Land &amp; Land Rights</t>
  </si>
  <si>
    <t>GEN Land &amp; Land Rights</t>
  </si>
  <si>
    <t>G390</t>
  </si>
  <si>
    <t>105 GEN Structure  &amp; Improv</t>
  </si>
  <si>
    <t>Centralia Business Office</t>
  </si>
  <si>
    <t>Centralia Business Office-NSC</t>
  </si>
  <si>
    <t>GEN Structures &amp; Improvements</t>
  </si>
  <si>
    <t>G3910</t>
  </si>
  <si>
    <t>inactive</t>
  </si>
  <si>
    <t>G3911</t>
  </si>
  <si>
    <t>GEN Office Furn &amp; Eq, new</t>
  </si>
  <si>
    <t>GEN Office Furn &amp; Eq, old</t>
  </si>
  <si>
    <t>GEN Office Furn &amp; Eq, old-NSC</t>
  </si>
  <si>
    <t>G3912</t>
  </si>
  <si>
    <t>GEN Computer Eq, new</t>
  </si>
  <si>
    <t>GEN Computer Eq, new-NSC</t>
  </si>
  <si>
    <t>GEN Computer Eq, old -RETIRED</t>
  </si>
  <si>
    <t>G3913</t>
  </si>
  <si>
    <t>GEN Printers, new</t>
  </si>
  <si>
    <t>GEN Printers, new-NSC</t>
  </si>
  <si>
    <t>G3914</t>
  </si>
  <si>
    <t>GEN Computer Equip- RETIRED</t>
  </si>
  <si>
    <t>G3915</t>
  </si>
  <si>
    <t>GEN Network Equipment</t>
  </si>
  <si>
    <t>G3916</t>
  </si>
  <si>
    <t>GEN Data Equipment</t>
  </si>
  <si>
    <t>G392</t>
  </si>
  <si>
    <t>GEN Trans Equip, new</t>
  </si>
  <si>
    <t>GEN Trans Equip, new-NSC</t>
  </si>
  <si>
    <t>GEN Trans Equip, old</t>
  </si>
  <si>
    <t>GEN Trans Equip, old-NSC</t>
  </si>
  <si>
    <t>G3930</t>
  </si>
  <si>
    <t>GEN Stores Equip, new</t>
  </si>
  <si>
    <t>GEN Stores Equip, old</t>
  </si>
  <si>
    <t>GEN Stores Equip, old-NSC</t>
  </si>
  <si>
    <t>G3931</t>
  </si>
  <si>
    <t>GEN Stores Equipment &gt; $20K</t>
  </si>
  <si>
    <t>G3940</t>
  </si>
  <si>
    <t>GEN Tools/Garage/Shop, ne-NSC</t>
  </si>
  <si>
    <t>GEN Tools/Garage/Shop, new</t>
  </si>
  <si>
    <t>GEN Tools/Garage/Shop, old</t>
  </si>
  <si>
    <t>GEN Tools/Garage/Shop, ol-NSC</t>
  </si>
  <si>
    <t>G3941</t>
  </si>
  <si>
    <t>GEN Tools/Garage/Shop &gt; $20K</t>
  </si>
  <si>
    <t>G3942</t>
  </si>
  <si>
    <t>GEN Tools, 5 yrs</t>
  </si>
  <si>
    <t>G3943</t>
  </si>
  <si>
    <t>GEN Tools, From G387 &lt; $20K</t>
  </si>
  <si>
    <t>G3950</t>
  </si>
  <si>
    <t>GEN Laboratory Equip, new</t>
  </si>
  <si>
    <t>GEN Laboratory Equip, new-NSC</t>
  </si>
  <si>
    <t>GEN Laboratory Equip, old</t>
  </si>
  <si>
    <t>GEN Laboratory Equip, old-NSC</t>
  </si>
  <si>
    <t>G3951</t>
  </si>
  <si>
    <t>GEN Laboratory Equip &gt; $20K</t>
  </si>
  <si>
    <t>G396</t>
  </si>
  <si>
    <t>GEN Power Op Equip, new</t>
  </si>
  <si>
    <t>GEN Power Op Equip, new-NSC</t>
  </si>
  <si>
    <t>GEN Power Op Equip, old</t>
  </si>
  <si>
    <t>GEN Power Op Equip, old-NSC</t>
  </si>
  <si>
    <t>G3970</t>
  </si>
  <si>
    <t>GEN Comm Equip, new</t>
  </si>
  <si>
    <t>GEN Comm Equip, old</t>
  </si>
  <si>
    <t>GEN Comm Equip, old-NSC</t>
  </si>
  <si>
    <t>G3971</t>
  </si>
  <si>
    <t>GEN Mobile Comm Eq</t>
  </si>
  <si>
    <t>G3972</t>
  </si>
  <si>
    <t>GEN Telecommunications Eq</t>
  </si>
  <si>
    <t>G3980</t>
  </si>
  <si>
    <t>GEN Misc Equip, new</t>
  </si>
  <si>
    <t>GEN Misc Equip, old</t>
  </si>
  <si>
    <t>GEN Misc Equip, old-NSC</t>
  </si>
  <si>
    <t>G3981</t>
  </si>
  <si>
    <t>GEN Misc Equipment &gt; $20K</t>
  </si>
  <si>
    <t>G399</t>
  </si>
  <si>
    <t>GEN Other Tangible Propert-NSC</t>
  </si>
  <si>
    <t>GEN Other Tangible Property</t>
  </si>
  <si>
    <t>depr_group 1</t>
  </si>
  <si>
    <t>depr_group 2</t>
  </si>
  <si>
    <t>C302</t>
  </si>
  <si>
    <t>C303</t>
  </si>
  <si>
    <t>105 INT Misc Intangibles</t>
  </si>
  <si>
    <t>118 CMN Misc Intangible- RET</t>
  </si>
  <si>
    <t>CMN Software, CLX System-RET</t>
  </si>
  <si>
    <t>C389</t>
  </si>
  <si>
    <t>105 CMN Land &amp; Land Rights</t>
  </si>
  <si>
    <t>CMN Easements</t>
  </si>
  <si>
    <t>CMN Land &amp; Land Rights</t>
  </si>
  <si>
    <t>C3900</t>
  </si>
  <si>
    <t>CMN Str/Impv, Elliott Ave-NSC</t>
  </si>
  <si>
    <t>CMN Str/Impv, Elliott Avenue</t>
  </si>
  <si>
    <t>CMN Str/Impv, ESO</t>
  </si>
  <si>
    <t>CMN Str/Impv, ESO-NSC</t>
  </si>
  <si>
    <t>CMN Str/Impv, Factoria Svc Ct</t>
  </si>
  <si>
    <t>CMN Str/Impv, Factoria Sv-NSC</t>
  </si>
  <si>
    <t>CMN Str/Impv, Factoria Trailr</t>
  </si>
  <si>
    <t>CMN Str/Impv, Factoria Tr-NSC</t>
  </si>
  <si>
    <t>CMN Str/Impv, Fleet Svc Facl</t>
  </si>
  <si>
    <t>CMN Str/Impv, Fleet Svc F-NSC</t>
  </si>
  <si>
    <t>CMN Str/Impv, Howell Bldg</t>
  </si>
  <si>
    <t>CMN Str/Impv, Howell Bldg-NSC</t>
  </si>
  <si>
    <t>CMN Str/Impv, Kittitas Svc Ct</t>
  </si>
  <si>
    <t>CMN Str/Impv, Kittitas Sv-NSC</t>
  </si>
  <si>
    <t>CMN Str/Impv, Olympia Bus/Eng</t>
  </si>
  <si>
    <t>CMN Str/Impv, Olympia Bus-NSC</t>
  </si>
  <si>
    <t>CMN Str/Impv, Olympia Svc Ctr</t>
  </si>
  <si>
    <t>CMN Str/Impv, Olympia Svc-NSC</t>
  </si>
  <si>
    <t>CMN Str/Impv, Puyallup Svc Ct</t>
  </si>
  <si>
    <t>CMN Str/Impv, Puyallup Sv-NSC</t>
  </si>
  <si>
    <t>CMN Str/Impv, Pwr Sys Bldg</t>
  </si>
  <si>
    <t>CMN Str/Impv, Pwr Sys Bld-NSC</t>
  </si>
  <si>
    <t>CMN Str/Impv, S King Complex</t>
  </si>
  <si>
    <t>CMN Str/Impv, S King Comp-NSC</t>
  </si>
  <si>
    <t>CMN Str/Impv, Tacoma Office</t>
  </si>
  <si>
    <t>CMN Str/Impv, Tacoma Offi-NSC</t>
  </si>
  <si>
    <t>CMN Structure &amp; Improveme-NSC</t>
  </si>
  <si>
    <t>CMN Structure &amp; Improvement</t>
  </si>
  <si>
    <t>CMN LH, Bothell Access Ce-NSC</t>
  </si>
  <si>
    <t>CMN LH, Bothell Access Center</t>
  </si>
  <si>
    <t>CMN LH, Bothell Call Ctr-RET</t>
  </si>
  <si>
    <t>CMN LH, Bothell Data Center</t>
  </si>
  <si>
    <t>CMN LH, Bothell Data Cent-NSC</t>
  </si>
  <si>
    <t>CMN LH, Ellensburg-RETIRED</t>
  </si>
  <si>
    <t>CMN LH, Expired</t>
  </si>
  <si>
    <t>CMN LH, Freeland Bus Ofc</t>
  </si>
  <si>
    <t>CMN LH, Freeland Bus Ofc-NSC</t>
  </si>
  <si>
    <t>CMN LH, Lincoln Exec Ctr</t>
  </si>
  <si>
    <t>CMN LH, Lincoln Exec Ctr-NSC</t>
  </si>
  <si>
    <t>CMN LH, Mt Erie Comm -RETIRED</t>
  </si>
  <si>
    <t>CMN LH, PSE Building</t>
  </si>
  <si>
    <t>CMN LH, PSE Building-NSC</t>
  </si>
  <si>
    <t>CMN LH, PSE East Amend 2</t>
  </si>
  <si>
    <t>CMN LH, PSE East Amend 2-NSC</t>
  </si>
  <si>
    <t>CMN LH, PSE East Building</t>
  </si>
  <si>
    <t>CMN LH, PSE East Building-NSC</t>
  </si>
  <si>
    <t>CMN LH, Rattlesnake Mtn -RET</t>
  </si>
  <si>
    <t>CMN LH, Redmond West/Will-NSC</t>
  </si>
  <si>
    <t>CMN LH, Redmond West/Willow</t>
  </si>
  <si>
    <t>CMN LH, S King Svc 2nd Am-RET</t>
  </si>
  <si>
    <t>CMN LH, S King Svc -RETIRED</t>
  </si>
  <si>
    <t>CMN LH, Sea Tac-RETIRED</t>
  </si>
  <si>
    <t>C3910</t>
  </si>
  <si>
    <t>CMN Office Furn &amp; Eq-notused</t>
  </si>
  <si>
    <t>C3911</t>
  </si>
  <si>
    <t>CMN Office Furn &amp; Eq, new</t>
  </si>
  <si>
    <t>CMN Office Furn &amp; Eq, new-NSC</t>
  </si>
  <si>
    <t>CMN Office Furn &amp; Eq, old</t>
  </si>
  <si>
    <t>CMN Office Furn &amp; Eq, old-NSC</t>
  </si>
  <si>
    <t>C3912</t>
  </si>
  <si>
    <t>CMN Computer Eq, new</t>
  </si>
  <si>
    <t>CMN Computer Eq, new-NSC</t>
  </si>
  <si>
    <t>CMN Computer Eq, old-RETIRED</t>
  </si>
  <si>
    <t>C3913</t>
  </si>
  <si>
    <t>CMN Printers, new</t>
  </si>
  <si>
    <t>CMN Printers, new-NSC</t>
  </si>
  <si>
    <t>C3914</t>
  </si>
  <si>
    <t>CMN Computer Equip&gt;$20K-RET</t>
  </si>
  <si>
    <t>C3917</t>
  </si>
  <si>
    <t>CMN Modular Furniture-notused</t>
  </si>
  <si>
    <t>C3920</t>
  </si>
  <si>
    <t>C3921</t>
  </si>
  <si>
    <t>CMN Aircraft</t>
  </si>
  <si>
    <t>CMN Aircraft-NSC</t>
  </si>
  <si>
    <t>C3922</t>
  </si>
  <si>
    <t>CMN Aircraft Engine Rebuild</t>
  </si>
  <si>
    <t>CMN Aircraft Engine Rebui-NSC</t>
  </si>
  <si>
    <t>C393</t>
  </si>
  <si>
    <t>CMN Stores Equipment new</t>
  </si>
  <si>
    <t>CMN Stores Equipment new-NSC</t>
  </si>
  <si>
    <t>CMN Stores Equipment old</t>
  </si>
  <si>
    <t>CMN Stores Equipment old-NSC</t>
  </si>
  <si>
    <t>C3940</t>
  </si>
  <si>
    <t>CMN Tools/Shop/Garage new</t>
  </si>
  <si>
    <t>CMN Tools/Shop/Garage new-NSC</t>
  </si>
  <si>
    <t>CMN Tools/Shop/Garage old</t>
  </si>
  <si>
    <t>CMN Tools/Shop/Garage old-NSC</t>
  </si>
  <si>
    <t>C3941</t>
  </si>
  <si>
    <t>CMN Tools/Shop/Gar&gt;$20K-RET</t>
  </si>
  <si>
    <t>C3942</t>
  </si>
  <si>
    <t>CMN Tools, 5 yrs-notused</t>
  </si>
  <si>
    <t>C395</t>
  </si>
  <si>
    <t>CMN Laboratory Equipment-RET</t>
  </si>
  <si>
    <t>C396</t>
  </si>
  <si>
    <t>GEN Power Op Equip, old-RET</t>
  </si>
  <si>
    <t>C3970</t>
  </si>
  <si>
    <t>105 CMN Comm Equip, AMI Net</t>
  </si>
  <si>
    <t>105 CMN Comm Equip, AMI N-NSC</t>
  </si>
  <si>
    <t>CMN Comm Equip, new</t>
  </si>
  <si>
    <t>CMN Comm Equip, new-NSC</t>
  </si>
  <si>
    <t>CMN Comm Equip, old</t>
  </si>
  <si>
    <t>CMN Comm Equip, old-NSC</t>
  </si>
  <si>
    <t>C3971</t>
  </si>
  <si>
    <t>CMN Mobile Comm Eq-RET</t>
  </si>
  <si>
    <t>C3973</t>
  </si>
  <si>
    <t>CMN Portable Comm Eq-RET</t>
  </si>
  <si>
    <t>C3974</t>
  </si>
  <si>
    <t>CMN Comm Equip, AMI Netwo-NSC</t>
  </si>
  <si>
    <t>CMN Comm Equip, AMI Network</t>
  </si>
  <si>
    <t>C3980</t>
  </si>
  <si>
    <t>CMN Misc Equipment, new</t>
  </si>
  <si>
    <t>CMN Misc Equipment, new-NSC</t>
  </si>
  <si>
    <t>CMN Misc Equipment, old</t>
  </si>
  <si>
    <t>C3981</t>
  </si>
  <si>
    <t>CMN Do Not Use</t>
  </si>
  <si>
    <t>CMN Misc Equipment -DONOTUSE</t>
  </si>
  <si>
    <t>C399</t>
  </si>
  <si>
    <t>CMN ARO General Plant</t>
  </si>
  <si>
    <t>Cap L</t>
  </si>
  <si>
    <t>ease, Printer Great Am 2-NSC</t>
  </si>
  <si>
    <t>ease, Printer Great Am 3-NSC</t>
  </si>
  <si>
    <t>Capit</t>
  </si>
  <si>
    <t>al Lease, BLC Vehicles-RETIRED</t>
  </si>
  <si>
    <t>al Lease, Landis + Gyr-RETIRED</t>
  </si>
  <si>
    <t>al Lease, Printer Great Am</t>
  </si>
  <si>
    <t>al Lease, Printer Great Am 2</t>
  </si>
  <si>
    <t>al Lease, Printer Great Am 3</t>
  </si>
  <si>
    <t>al Lease, Printer Great Am-NSC</t>
  </si>
  <si>
    <t>Run SAP on 1.31.2019</t>
  </si>
  <si>
    <t>Sum of avg_of_avgs</t>
  </si>
  <si>
    <t>avg_of_avgs</t>
  </si>
  <si>
    <t>N361 Structures &amp; Improvements</t>
  </si>
  <si>
    <t>N362 Gas Holders</t>
  </si>
  <si>
    <t>N363 Purification Equipment</t>
  </si>
  <si>
    <t>N364 Transportation Equipment</t>
  </si>
  <si>
    <t>E301 INT Organization</t>
  </si>
  <si>
    <t>E301 INT Organization-NSC</t>
  </si>
  <si>
    <t>E302 INT Franchises</t>
  </si>
  <si>
    <t>E302 INT Franchises, Baker Project</t>
  </si>
  <si>
    <t xml:space="preserve">E302 INT Franchises, Snoqualmie </t>
  </si>
  <si>
    <t>E303 105  INT LSR Dev Rights-NSC</t>
  </si>
  <si>
    <t>E303 105  INT Misc Intangibles</t>
  </si>
  <si>
    <t>E303 INT Enc Waste Wtr Fee-DONOTUSE</t>
  </si>
  <si>
    <t>E303 INT LSR -DONOTUSE</t>
  </si>
  <si>
    <t>E303 INT Misc Intangible Plant</t>
  </si>
  <si>
    <t>E303 INT Misc Intangible Plant-NSC</t>
  </si>
  <si>
    <t>E303 INT Rock Island Expansion-NSC</t>
  </si>
  <si>
    <t>E303 INT Rock Island Expansion-RET</t>
  </si>
  <si>
    <t xml:space="preserve">E303 INT Whitehorn 2 &amp; 3 </t>
  </si>
  <si>
    <t>E303 INT Whitehorn 2 &amp; 3-NSC</t>
  </si>
  <si>
    <t>None, Electric</t>
  </si>
  <si>
    <t>Capital Lease, Fredonia-RETIRED</t>
  </si>
  <si>
    <t>Capital Lease, FredoniaSalesTax-RET</t>
  </si>
  <si>
    <t>Capital Lease, Whitehorn-RETIRED</t>
  </si>
  <si>
    <t>E310 STM Land, Centralia-inactive</t>
  </si>
  <si>
    <t>E310 STM Land, Colstrip 1</t>
  </si>
  <si>
    <t>E310 STM Land, Colstrip 1-2 Com</t>
  </si>
  <si>
    <t>E310 STM Land, Colstrip 2</t>
  </si>
  <si>
    <t>E310 STM Land, Colstrip 3</t>
  </si>
  <si>
    <t>E310 STM Land, Colstrip 3-4 Com</t>
  </si>
  <si>
    <t>E310 STM Land, Colstrip 4</t>
  </si>
  <si>
    <t>E310 STM Land, Epcor CoGen</t>
  </si>
  <si>
    <t>E311 STM Str/Imprv, Mint Farm</t>
  </si>
  <si>
    <t>E311 STM Str/Imprv, Mint Farm OP</t>
  </si>
  <si>
    <t>E311 STM Str/Imprv, Mint OP-NSC</t>
  </si>
  <si>
    <t xml:space="preserve">E311 STM Str/Imprv, Sumas </t>
  </si>
  <si>
    <t>E311 STM Str/Imprv, Sumas OP</t>
  </si>
  <si>
    <t>E311 STM Str/Imprv, Sumas OP-NSC</t>
  </si>
  <si>
    <t>E311 STM Str/Impv, Colstrip 1</t>
  </si>
  <si>
    <t>E311 STM Str/Impv, Colstrip 1-2 Com</t>
  </si>
  <si>
    <t>E311 STM Str/Impv, Colstrip 1-NSC</t>
  </si>
  <si>
    <t>E311 STM Str/Impv, Colstrip 2</t>
  </si>
  <si>
    <t>E311 STM Str/Impv, Colstrip 2-NSC</t>
  </si>
  <si>
    <t>E311 STM Str/Impv, Colstrip 3</t>
  </si>
  <si>
    <t>E311 STM Str/Impv, Colstrip 3-4 Com</t>
  </si>
  <si>
    <t>E311 STM Str/Impv, Colstrip 3-NSC</t>
  </si>
  <si>
    <t>E311 STM Str/Impv, Colstrip 4</t>
  </si>
  <si>
    <t>E311 STM Str/Impv, Colstrip 4-NSC</t>
  </si>
  <si>
    <t>E311 STM Str/Impv, Colstrip1-2 -NSC</t>
  </si>
  <si>
    <t>E311 STM Str/Impv, Colstrip3-4 -NSC</t>
  </si>
  <si>
    <t>E311 STM Str/Impv, ColstripCMM-RET</t>
  </si>
  <si>
    <t>E311 STM Str/Impv, Encogen-RET</t>
  </si>
  <si>
    <t>E311 STM Str/Impv, Ferndale</t>
  </si>
  <si>
    <t>E311 STM Str/Impv, Ferndale-NSC</t>
  </si>
  <si>
    <t>E311 STM Str/Impv, Fred 1/APC</t>
  </si>
  <si>
    <t>E311 STM Str/Impv, Fred 1/APC-NSC</t>
  </si>
  <si>
    <t>E311 STM Str/Impv, Goldendale</t>
  </si>
  <si>
    <t>E311 STM Str/Impv, Goldendale O-NSC</t>
  </si>
  <si>
    <t>E311 STM Str/Impv, Goldendale OP</t>
  </si>
  <si>
    <t>E311 STM Str/Impv,Centralia-inactiv</t>
  </si>
  <si>
    <t>E312 STM Boiler, Centralia-inactive</t>
  </si>
  <si>
    <t>E312 STM Boiler, Colstrip 1</t>
  </si>
  <si>
    <t>E312 STM Boiler, Colstrip 1-2 Com</t>
  </si>
  <si>
    <t>E312 STM Boiler, Colstrip 1-NSC</t>
  </si>
  <si>
    <t>E312 STM Boiler, Colstrip 2</t>
  </si>
  <si>
    <t>E312 STM Boiler, Colstrip 2-NSC</t>
  </si>
  <si>
    <t>E312 STM Boiler, Colstrip 3</t>
  </si>
  <si>
    <t>E312 STM Boiler, Colstrip 3-4 Com</t>
  </si>
  <si>
    <t>E312 STM Boiler, Colstrip 3-NSC</t>
  </si>
  <si>
    <t>E312 STM Boiler, Colstrip 4</t>
  </si>
  <si>
    <t>E312 STM Boiler, Colstrip 4-NSC</t>
  </si>
  <si>
    <t>E312 STM Boiler, Colstrip1-2 Co-NSC</t>
  </si>
  <si>
    <t>E312 STM Boiler, Colstrip3-4 Co-NSC</t>
  </si>
  <si>
    <t>E312 STM Boiler, Encogen</t>
  </si>
  <si>
    <t>E312 STM Boiler, Encogen-NSC</t>
  </si>
  <si>
    <t>E312 STM Boiler, Ferndale</t>
  </si>
  <si>
    <t>E312 STM Boiler, Ferndale-NSC</t>
  </si>
  <si>
    <t>E312 STM Boiler, Fred 1/APC</t>
  </si>
  <si>
    <t>E312 STM Boiler, Fred 1/APC-NSC</t>
  </si>
  <si>
    <t>E312 STM Boiler, Goldendale</t>
  </si>
  <si>
    <t>E312 STM Boiler, Goldendale OP</t>
  </si>
  <si>
    <t>E312 STM Boiler, Goldendale OP-NSC</t>
  </si>
  <si>
    <t xml:space="preserve">E312 STM Boiler, Mint Farm </t>
  </si>
  <si>
    <t>E312 STM Boiler, Mint Farm OP</t>
  </si>
  <si>
    <t>E312 STM Boiler, Mint Farm OP-NSC</t>
  </si>
  <si>
    <t xml:space="preserve">E312 STM Boiler, Sumas </t>
  </si>
  <si>
    <t>E312 STM Boiler, Sumas OP</t>
  </si>
  <si>
    <t>E312 STM Boiler, Sumas OP-NSC</t>
  </si>
  <si>
    <t>E314 DONOTUSE-Frederickson</t>
  </si>
  <si>
    <t>E314 STM Turbogen, Colstrip 1</t>
  </si>
  <si>
    <t>E314 STM Turbogen, Colstrip 1-2 Com</t>
  </si>
  <si>
    <t>E314 STM Turbogen, Colstrip 1-NSC</t>
  </si>
  <si>
    <t>E314 STM Turbogen, Colstrip 2</t>
  </si>
  <si>
    <t>E314 STM Turbogen, Colstrip 2-NSC</t>
  </si>
  <si>
    <t>E314 STM Turbogen, Colstrip 3</t>
  </si>
  <si>
    <t>E314 STM Turbogen, Colstrip 3-4-RET</t>
  </si>
  <si>
    <t>E314 STM Turbogen, Colstrip 3-NSC</t>
  </si>
  <si>
    <t>E314 STM Turbogen, Colstrip 4</t>
  </si>
  <si>
    <t>E314 STM Turbogen, Colstrip 4-NSC</t>
  </si>
  <si>
    <t>E314 STM Turbogen, Colstrip1-2 -NSC</t>
  </si>
  <si>
    <t>E314 STM Turbogen, Encogen</t>
  </si>
  <si>
    <t>E314 STM Turbogen, Encogen-NSC</t>
  </si>
  <si>
    <t>E314 STM Turbogen, Ferndale</t>
  </si>
  <si>
    <t>E314 STM Turbogen, Ferndale-NSC</t>
  </si>
  <si>
    <t>E314 STM Turbogen, Fred 1/APC</t>
  </si>
  <si>
    <t>E314 STM Turbogen, Fred 1/APC-NSC</t>
  </si>
  <si>
    <t>E314 STM Turbogen, Goldendale</t>
  </si>
  <si>
    <t>E314 STM Turbogen, Goldendale O-NSC</t>
  </si>
  <si>
    <t>E314 STM Turbogen, Goldendale OP</t>
  </si>
  <si>
    <t>E314 STM Turbogen, Mint Farm</t>
  </si>
  <si>
    <t>E314 STM Turbogen, Mint Farm OP</t>
  </si>
  <si>
    <t>E314 STM Turbogen, Mint Farm OP-NSC</t>
  </si>
  <si>
    <t xml:space="preserve">E314 STM Turbogen, Sumas </t>
  </si>
  <si>
    <t>E314 STM Turbogen, Sumas OP</t>
  </si>
  <si>
    <t>E314 STM Turbogen, Sumas OP-NSC</t>
  </si>
  <si>
    <t>E314 STM Turbogen,Centralia-inactiv</t>
  </si>
  <si>
    <t>E315 STM Accessory, Colstrip 1</t>
  </si>
  <si>
    <t>E315 STM Accessory, Colstrip 1-2 Cm</t>
  </si>
  <si>
    <t>E315 STM Accessory, Colstrip 1-NSC</t>
  </si>
  <si>
    <t>E315 STM Accessory, Colstrip 2</t>
  </si>
  <si>
    <t>E315 STM Accessory, Colstrip 2-NSC</t>
  </si>
  <si>
    <t>E315 STM Accessory, Colstrip 3</t>
  </si>
  <si>
    <t>E315 STM Accessory, Colstrip 3-4 Cm</t>
  </si>
  <si>
    <t>E315 STM Accessory, Colstrip 3-NSC</t>
  </si>
  <si>
    <t>E315 STM Accessory, Colstrip 4</t>
  </si>
  <si>
    <t>E315 STM Accessory, Colstrip 4-NSC</t>
  </si>
  <si>
    <t>E315 STM Accessory, Colstrip1-2-NSC</t>
  </si>
  <si>
    <t>E315 STM Accessory, Colstrip3-4-NSC</t>
  </si>
  <si>
    <t>E315 STM Accessory, Encogen</t>
  </si>
  <si>
    <t>E315 STM Accessory, Encogen-NSC</t>
  </si>
  <si>
    <t>E315 STM Accessory, Ferndale</t>
  </si>
  <si>
    <t>E315 STM Accessory, Ferndale-NSC</t>
  </si>
  <si>
    <t>E315 STM Accessory, Fred 1/APC</t>
  </si>
  <si>
    <t>E315 STM Accessory, Fred 1/APC-NSC</t>
  </si>
  <si>
    <t>E315 STM Accessory, Goldendale</t>
  </si>
  <si>
    <t>E315 STM Accessory, Goldendale -NSC</t>
  </si>
  <si>
    <t>E315 STM Accessory, Goldendale OP</t>
  </si>
  <si>
    <t xml:space="preserve">E315 STM Accessory, Mint Farm </t>
  </si>
  <si>
    <t>E315 STM Accessory, Mint Farm OP</t>
  </si>
  <si>
    <t>E315 STM Accessory, Mint OP-NSC</t>
  </si>
  <si>
    <t>E315 STM Accessory, Sumas</t>
  </si>
  <si>
    <t>E315 STM Accessory, Sumas OP</t>
  </si>
  <si>
    <t>E315 STM Accessory, Sumas OP-NSC</t>
  </si>
  <si>
    <t>E315 STM Accessory,Centralia-inacti</t>
  </si>
  <si>
    <t>E316 STM Misc, Centralia-inactive</t>
  </si>
  <si>
    <t>E316 STM Misc, Colstrip 1</t>
  </si>
  <si>
    <t>E316 STM Misc, Colstrip 1-2 Com</t>
  </si>
  <si>
    <t>E316 STM Misc, Colstrip 1-2 Com-NSC</t>
  </si>
  <si>
    <t>E316 STM Misc, Colstrip 1-4 Com</t>
  </si>
  <si>
    <t>E316 STM Misc, Colstrip 1-4 Com-NSC</t>
  </si>
  <si>
    <t>E316 STM Misc, Colstrip 1-NSC</t>
  </si>
  <si>
    <t>E316 STM Misc, Colstrip 2</t>
  </si>
  <si>
    <t>E316 STM Misc, Colstrip 2-NSC</t>
  </si>
  <si>
    <t>E316 STM Misc, Colstrip 3</t>
  </si>
  <si>
    <t>E316 STM Misc, Colstrip 3-4 Com</t>
  </si>
  <si>
    <t>E316 STM Misc, Colstrip 3-4 Com-NSC</t>
  </si>
  <si>
    <t>E316 STM Misc, Colstrip 3-NSC</t>
  </si>
  <si>
    <t>E316 STM Misc, Colstrip 4</t>
  </si>
  <si>
    <t>E316 STM Misc, Colstrip 4-NSC</t>
  </si>
  <si>
    <t>E316 STM Misc, Encogen-RET</t>
  </si>
  <si>
    <t>E316 STM Misc, Ferndale</t>
  </si>
  <si>
    <t>E316 STM Misc, Ferndale-NSC</t>
  </si>
  <si>
    <t>E316 STM Misc, Fred 1/APC</t>
  </si>
  <si>
    <t>E316 STM Misc, Fred 1/APC-NSC</t>
  </si>
  <si>
    <t>E316 STM Misc, Goldendale</t>
  </si>
  <si>
    <t>E316 STM Misc, Goldendale OP</t>
  </si>
  <si>
    <t>E316 STM Misc, Goldendale OP-NSC</t>
  </si>
  <si>
    <t>E316 STM Misc, Mint Farm</t>
  </si>
  <si>
    <t>E316 STM Misc, Mint Farm OP</t>
  </si>
  <si>
    <t>E316 STM Misc, Mint Farm OP-NSC</t>
  </si>
  <si>
    <t xml:space="preserve">E316 STM Misc, Sumas </t>
  </si>
  <si>
    <t>E316 STM Misc, Sumas OP</t>
  </si>
  <si>
    <t>E316 STM Misc, Sumas OP-NSC</t>
  </si>
  <si>
    <t xml:space="preserve">E3170 STM ARO Steam Prd </t>
  </si>
  <si>
    <t>E3171 STM ARO Steam Production</t>
  </si>
  <si>
    <t>E3300 105 HYD Land, White River</t>
  </si>
  <si>
    <t>E3300 HYD Land, Electron</t>
  </si>
  <si>
    <t>E3300 HYD Land, Lower Baker</t>
  </si>
  <si>
    <t>E3300 HYD Land, Nooksack</t>
  </si>
  <si>
    <t>E3300 HYD Land, Skookumchuck</t>
  </si>
  <si>
    <t>E3300 HYD Land, Snoqualmie 1</t>
  </si>
  <si>
    <t>E3300 HYD Land, Upper Baker</t>
  </si>
  <si>
    <t>E3300 HYD Land, White River</t>
  </si>
  <si>
    <t>E3301 105 HYD Easements</t>
  </si>
  <si>
    <t>E33010 HYD Easements, Snoqualmie 1</t>
  </si>
  <si>
    <t>E3302 HYD Electron-DONOTUSE</t>
  </si>
  <si>
    <t>E331 DONOTUSE, Snoq Park</t>
  </si>
  <si>
    <t>E331 HYD S/I, LB AdultFishTrap2010</t>
  </si>
  <si>
    <t>E331 HYD S/I, UB FishHatchery2010</t>
  </si>
  <si>
    <t>E331 HYD S/I, UB FishHatchery20-NSC</t>
  </si>
  <si>
    <t>E331 HYD Str/Impv, Electron-RET</t>
  </si>
  <si>
    <t>E331 HYD Str/Impv, LB-2013</t>
  </si>
  <si>
    <t>E331 HYD Str/Impv, LB-2013-NSC</t>
  </si>
  <si>
    <t>E331 HYD Str/Impv, Lower Baker</t>
  </si>
  <si>
    <t>E331 HYD Str/Impv, Lower Baker-NSC</t>
  </si>
  <si>
    <t>E331 HYD Str/Impv, Nooksack-RET</t>
  </si>
  <si>
    <t>E331 HYD Str/Impv, Skook-RET</t>
  </si>
  <si>
    <t>E331 HYD Str/Impv, Snoq 1 - 2013</t>
  </si>
  <si>
    <t>E331 HYD Str/Impv, Snoq 1 - 201-NSC</t>
  </si>
  <si>
    <t>E331 HYD Str/Impv, Snoq 2 - 2013</t>
  </si>
  <si>
    <t>E331 HYD Str/Impv, Snoq 2 - 201-NSC</t>
  </si>
  <si>
    <t>E331 HYD Str/Impv, Snoq Park</t>
  </si>
  <si>
    <t>E331 HYD Str/Impv, Snoq Park-NSC</t>
  </si>
  <si>
    <t>E331 HYD Str/Impv, Snoqualmie 1</t>
  </si>
  <si>
    <t>E331 HYD Str/Impv, Snoqualmie 1-NSC</t>
  </si>
  <si>
    <t>E331 HYD Str/Impv, Snoqualmie 2</t>
  </si>
  <si>
    <t>E331 HYD Str/Impv, Snoqualmie 2-NSC</t>
  </si>
  <si>
    <t>E331 HYD Str/Impv, UB Koma Kulshan</t>
  </si>
  <si>
    <t>E331 HYD Str/Impv, UB Koma Kuls-NSC</t>
  </si>
  <si>
    <t>E331 HYD Str/Impv, Upper Baker</t>
  </si>
  <si>
    <t>E331 HYD Str/Impv, Upper Baker-NSC</t>
  </si>
  <si>
    <t>E331 HYD Str/Impv, White R-NOTUSED</t>
  </si>
  <si>
    <t>E331 RETIRED  LB AdultFishTrap2011</t>
  </si>
  <si>
    <t>E331 RETIRED UB FishHatchery2011</t>
  </si>
  <si>
    <t>E332 102 HYD Electron Sale-RET</t>
  </si>
  <si>
    <t>E332 HYD R/D/W, Snoq 1 - 2013</t>
  </si>
  <si>
    <t>E332 HYD R/D/W, Snoq 1 - 2013-NSC</t>
  </si>
  <si>
    <t>E332 HYD R/D/W, Snoq 2 - 2013</t>
  </si>
  <si>
    <t>E332 HYD R/D/W, Snoq 2 - 2013-NSC</t>
  </si>
  <si>
    <t>E332 HYD R/D/W, White River-NOTUSED</t>
  </si>
  <si>
    <t>E332 HYD R/D/W,LBAdultFishTr2010</t>
  </si>
  <si>
    <t>E332 HYD R/D/W,UB FishHatch2010</t>
  </si>
  <si>
    <t>E332 HYD R/D/W,UB FishHatch2010-NSC</t>
  </si>
  <si>
    <t>E332 HYD Res/Dam/Wwy, LB FSC</t>
  </si>
  <si>
    <t>E332 HYD Res/Dam/Wwy, LB FSC-NSC</t>
  </si>
  <si>
    <t>E332 HYD Res/Dam/Wwy, LB-2013</t>
  </si>
  <si>
    <t>E332 HYD Res/Dam/Wwy, LB-2013-NSC</t>
  </si>
  <si>
    <t>E332 HYD Res/Dam/Wwy, Lower Baker</t>
  </si>
  <si>
    <t>E332 HYD Res/Dam/Wwy, Lower Bak-NSC</t>
  </si>
  <si>
    <t>E332 HYD Res/Dam/Wwy, Skook-RET</t>
  </si>
  <si>
    <t>E332 HYD Res/Dam/Wwy, Snoq 1-NSC</t>
  </si>
  <si>
    <t>E332 HYD Res/Dam/Wwy, Snoq 2-NSC</t>
  </si>
  <si>
    <t>E332 HYD Res/Dam/Wwy, Snoqualmie 1</t>
  </si>
  <si>
    <t>E332 HYD Res/Dam/Wwy, Snoqualmie 2</t>
  </si>
  <si>
    <t>E332 HYD Res/Dam/Wwy, UB FSC</t>
  </si>
  <si>
    <t>E332 HYD Res/Dam/Wwy, UB FSC-NSC</t>
  </si>
  <si>
    <t>E332 HYD Res/Dam/Wwy, Upper Baker</t>
  </si>
  <si>
    <t>E332 HYD Res/Dam/Wwy, Upper Bak-NSC</t>
  </si>
  <si>
    <t>E332 HYD Res/Dam/Wwy,Electron-RET</t>
  </si>
  <si>
    <t>E332 RETIRED LBAdultFishTr2011</t>
  </si>
  <si>
    <t>E332 RETIRED UB FishHatch2011</t>
  </si>
  <si>
    <t>E333 HYD W/T-, White River-NOTUSED</t>
  </si>
  <si>
    <t>E333 HYD Wtrwhl/Trbn, Electron-RET</t>
  </si>
  <si>
    <t>E333 HYD Wtrwhl/Trbn, LB-2013</t>
  </si>
  <si>
    <t>E333 HYD Wtrwhl/Trbn, LB-2013-NSC</t>
  </si>
  <si>
    <t>E333 HYD Wtrwhl/Trbn, Lower Baker</t>
  </si>
  <si>
    <t>E333 HYD Wtrwhl/Trbn, Lower Bak-NSC</t>
  </si>
  <si>
    <t>E333 HYD Wtrwhl/Trbn, Skookumchuck</t>
  </si>
  <si>
    <t>E333 HYD Wtrwhl/Trbn, Snoq 1-2013</t>
  </si>
  <si>
    <t>E333 HYD Wtrwhl/Trbn, Snoq 1-20-NSC</t>
  </si>
  <si>
    <t>E333 HYD Wtrwhl/Trbn, Snoq 1-NSC</t>
  </si>
  <si>
    <t>E333 HYD Wtrwhl/Trbn, Snoq 2-2013</t>
  </si>
  <si>
    <t>E333 HYD Wtrwhl/Trbn, Snoq 2-20-NSC</t>
  </si>
  <si>
    <t>E333 HYD Wtrwhl/Trbn, Snoq 2-NSC</t>
  </si>
  <si>
    <t>E333 HYD Wtrwhl/Trbn, Snoq Park</t>
  </si>
  <si>
    <t>E333 HYD Wtrwhl/Trbn, Snoq Park-NSC</t>
  </si>
  <si>
    <t>E333 HYD Wtrwhl/Trbn, Snoqualmie 1</t>
  </si>
  <si>
    <t>E333 HYD Wtrwhl/Trbn, Snoqualmie 2</t>
  </si>
  <si>
    <t>E333 HYD Wtrwhl/Trbn, Upper Baker</t>
  </si>
  <si>
    <t>E333 HYD Wtrwhl/Trbn, Upper Bak-NSC</t>
  </si>
  <si>
    <t>E334 HYD Acc, White River-NOTUSED</t>
  </si>
  <si>
    <t>E334 HYD Accessory, Electron-RET</t>
  </si>
  <si>
    <t>E334 HYD Accessory, LB-2013</t>
  </si>
  <si>
    <t>E334 HYD Accessory, LB-2013-NSC</t>
  </si>
  <si>
    <t>E334 HYD Accessory, Lower Baker</t>
  </si>
  <si>
    <t>E334 HYD Accessory, Lower Baker-NSC</t>
  </si>
  <si>
    <t>E334 HYD Accessory, Skookumchuck</t>
  </si>
  <si>
    <t>E334 HYD Accessory, Snoq 1 - 2013</t>
  </si>
  <si>
    <t>E334 HYD Accessory, Snoq 1 - 20-NSC</t>
  </si>
  <si>
    <t>E334 HYD Accessory, Snoq 1-NSC</t>
  </si>
  <si>
    <t>E334 HYD Accessory, Snoq 2 - 2013</t>
  </si>
  <si>
    <t>E334 HYD Accessory, Snoq 2 - 20-NSC</t>
  </si>
  <si>
    <t>E334 HYD Accessory, Snoq 2-NSC</t>
  </si>
  <si>
    <t>E334 HYD Accessory, Snoq Park</t>
  </si>
  <si>
    <t>E334 HYD Accessory, Snoq Park-NSC</t>
  </si>
  <si>
    <t>E334 HYD Accessory, Snoqualmie 1</t>
  </si>
  <si>
    <t>E334 HYD Accessory, Snoqualmie 2</t>
  </si>
  <si>
    <t>E334 HYD Accessory, Upper Baker</t>
  </si>
  <si>
    <t>E334 HYD Accessory, Upper Baker-NSC</t>
  </si>
  <si>
    <t>E335 HYD Misc, Electron-RET</t>
  </si>
  <si>
    <t>E335 HYD Misc, LB-2013</t>
  </si>
  <si>
    <t>E335 HYD Misc, LB-2013-NSC</t>
  </si>
  <si>
    <t>E335 HYD Misc, Lower Baker</t>
  </si>
  <si>
    <t>E335 HYD Misc, Lower Baker FSC</t>
  </si>
  <si>
    <t>E335 HYD Misc, Lower Baker FSC-NSC</t>
  </si>
  <si>
    <t>E335 HYD Misc, Lower Baker-NSC</t>
  </si>
  <si>
    <t>E335 HYD Misc, Snoq 1 - 2013</t>
  </si>
  <si>
    <t>E335 HYD Misc, Snoq 1 - 2013-NSC</t>
  </si>
  <si>
    <t>E335 HYD Misc, Snoq 2 - 2013</t>
  </si>
  <si>
    <t>E335 HYD Misc, Snoq 2 - 2013-NSC</t>
  </si>
  <si>
    <t>E335 HYD Misc, Snoq Park</t>
  </si>
  <si>
    <t>E335 HYD Misc, Snoq Park-NSC</t>
  </si>
  <si>
    <t>E335 HYD Misc, Snoqualmie 1</t>
  </si>
  <si>
    <t>E335 HYD Misc, Snoqualmie 1-NSC</t>
  </si>
  <si>
    <t>E335 HYD Misc, Snoqualmie 2</t>
  </si>
  <si>
    <t>E335 HYD Misc, Snoqualmie 2-NSC</t>
  </si>
  <si>
    <t>E335 HYD Misc, UB Hatchery</t>
  </si>
  <si>
    <t>E335 HYD Misc, UB Hatchery-NSC</t>
  </si>
  <si>
    <t>E335 HYD Misc, UB Koma Kulshan</t>
  </si>
  <si>
    <t>E335 HYD Misc, UB Koma Kulshan-NSC</t>
  </si>
  <si>
    <t>E335 HYD Misc, Upper Baker</t>
  </si>
  <si>
    <t>E335 HYD Misc, Upper Baker-NSC</t>
  </si>
  <si>
    <t>E335 HYD Misc, White River-NOTUSED</t>
  </si>
  <si>
    <t>E3351 HYD S/M/Tools, Snoq 1-2013</t>
  </si>
  <si>
    <t>E3351 HYD S/M/Tools, Snoq 2-2013</t>
  </si>
  <si>
    <t>E3351 HYD S/M/Tools, Snoq1-2013-NSC</t>
  </si>
  <si>
    <t>E3351 HYD S/M/Tools, Snoq2-2013-NSC</t>
  </si>
  <si>
    <t>E3351 HYD Sta Main Tool, UB Hatch</t>
  </si>
  <si>
    <t>E3351 HYD Sta Main Tool, UB Hat-NSC</t>
  </si>
  <si>
    <t>E3351 HYD Sta Main Tool, UB Res-NSC</t>
  </si>
  <si>
    <t>E3351 HYD Sta Main Tool, UB Resort</t>
  </si>
  <si>
    <t>E3351 HYD Sta Main Tool, Upper Bker</t>
  </si>
  <si>
    <t>E3351 HYD Sta Main Tool, Upper -NSC</t>
  </si>
  <si>
    <t>E3351 HYD Sta Main Tools, LB-2013</t>
  </si>
  <si>
    <t>E3351 HYD Sta Main Tools, LB-20-NSC</t>
  </si>
  <si>
    <t>E3351 HYD Sta Main Tools, Lwer Bker</t>
  </si>
  <si>
    <t>E3351 HYD Sta Main Tools, Lwer -NSC</t>
  </si>
  <si>
    <t>E3351 HYD Sta Main Tools, Snoq 1</t>
  </si>
  <si>
    <t>E3351 HYD Sta Main Tools, Snoq 2</t>
  </si>
  <si>
    <t>E3351 HYD Sta Main Tools, Snoq Park</t>
  </si>
  <si>
    <t>E3351 HYD Sta Main Tools, Snoq2-NSC</t>
  </si>
  <si>
    <t>E3351 HYD Sta Main Tools, SnoqP-NSC</t>
  </si>
  <si>
    <t>E3351 HYD StaMainTools,Electron-RET</t>
  </si>
  <si>
    <t>E336 HYD RR/Br, White River-NOTUSED</t>
  </si>
  <si>
    <t>E336 HYD RR/Bridges, Electron-RET</t>
  </si>
  <si>
    <t>E336 HYD RR/Bridges, LB-2013</t>
  </si>
  <si>
    <t>E336 HYD RR/Bridges, LB-2013-NSC</t>
  </si>
  <si>
    <t>E336 HYD RR/Bridges, Lower Bake-NSC</t>
  </si>
  <si>
    <t>E336 HYD RR/Bridges, Lower Baker</t>
  </si>
  <si>
    <t>E336 HYD RR/Bridges, Nooksack-RET</t>
  </si>
  <si>
    <t>E336 HYD RR/Bridges, Skook-RET</t>
  </si>
  <si>
    <t>E336 HYD RR/Bridges, Snoq 1 - 2013</t>
  </si>
  <si>
    <t>E336 HYD RR/Bridges, Snoq 1 - 2-NSC</t>
  </si>
  <si>
    <t>E336 HYD RR/Bridges, Snoq 1-NSC</t>
  </si>
  <si>
    <t>E336 HYD RR/Bridges, Snoq 2 - 2013</t>
  </si>
  <si>
    <t>E336 HYD RR/Bridges, Snoq 2 - 2-NSC</t>
  </si>
  <si>
    <t>E336 HYD RR/Bridges, Snoq 2-NSC</t>
  </si>
  <si>
    <t>E336 HYD RR/Bridges, Snoq Park</t>
  </si>
  <si>
    <t>E336 HYD RR/Bridges, Snoq Park-NSC</t>
  </si>
  <si>
    <t>E336 HYD RR/Bridges, Snoqualmie 1</t>
  </si>
  <si>
    <t>E336 HYD RR/Bridges, Snoqualmie 2</t>
  </si>
  <si>
    <t>E336 HYD RR/Bridges, Upper Bake-NSC</t>
  </si>
  <si>
    <t>E336 HYD RR/Bridges, Upper Baker</t>
  </si>
  <si>
    <t>E337 HYD ARO Hydro Production</t>
  </si>
  <si>
    <t>Tax only - WR Prelim Survey</t>
  </si>
  <si>
    <t>Tax only - WR Reg Asset</t>
  </si>
  <si>
    <t>E3400 PRD Land, Encogen</t>
  </si>
  <si>
    <t>E3400 PRD Land, Freddy1/Epcor</t>
  </si>
  <si>
    <t>E3400 PRD Land, Frederickson</t>
  </si>
  <si>
    <t>E3400 PRD Land, Fredonia</t>
  </si>
  <si>
    <t>E3400 PRD Land, Goldendale</t>
  </si>
  <si>
    <t>E3400 PRD Land, Goldendale OP</t>
  </si>
  <si>
    <t>E3400 PRD Land, Hopkins Ridge</t>
  </si>
  <si>
    <t>E3400 PRD Land, Lower Snake River</t>
  </si>
  <si>
    <t>E3400 PRD Land, Mint Farm</t>
  </si>
  <si>
    <t>E3400 PRD Land, South Whidbey</t>
  </si>
  <si>
    <t xml:space="preserve">E3400 PRD Land, Sumas </t>
  </si>
  <si>
    <t>E3400 PRD Land, Whiskey Ridge Wind</t>
  </si>
  <si>
    <t>E3400 PRD Land, Whitehorn 1</t>
  </si>
  <si>
    <t>E3400 PRD Land, Whitehorn 2-3 Com</t>
  </si>
  <si>
    <t>E3400 PRD Land, Wild Horse</t>
  </si>
  <si>
    <t>E3401 PRD Easements, Fredonia</t>
  </si>
  <si>
    <t>E3410 PRD Str/Impv, Crystal Mtn</t>
  </si>
  <si>
    <t>E3410 PRD Str/Impv, Crystal Mtn-NSC</t>
  </si>
  <si>
    <t>E3410 PRD Str/Impv, Encogen</t>
  </si>
  <si>
    <t>E3410 PRD Str/Impv, Encogen-NSC</t>
  </si>
  <si>
    <t>E3410 PRD Str/Impv, Ferndale</t>
  </si>
  <si>
    <t>E3410 PRD Str/Impv, Ferndale-NSC</t>
  </si>
  <si>
    <t>E3410 PRD Str/Impv, Fred 1/APC</t>
  </si>
  <si>
    <t>E3410 PRD Str/Impv, Fred 1/APC-NSC</t>
  </si>
  <si>
    <t>E3410 PRD Str/Impv, Frederickson</t>
  </si>
  <si>
    <t>E3410 PRD Str/Impv, Frederickso-NSC</t>
  </si>
  <si>
    <t>E3410 PRD Str/Impv, Fredonia</t>
  </si>
  <si>
    <t>E3410 PRD Str/Impv, Fredonia 3&amp;4 OP</t>
  </si>
  <si>
    <t>E3410 PRD Str/Impv, Fredonia 3&amp;-NSC</t>
  </si>
  <si>
    <t>E3410 PRD Str/Impv, Goldendale</t>
  </si>
  <si>
    <t>E3410 PRD Str/Impv, Goldendale -NSC</t>
  </si>
  <si>
    <t>E3410 PRD Str/Impv, Goldendale OP</t>
  </si>
  <si>
    <t>E3410 PRD Str/Impv, Mint Farm</t>
  </si>
  <si>
    <t>E3410 PRD Str/Impv, Mint Farm OP</t>
  </si>
  <si>
    <t>E3410 PRD Str/Impv, Mint OP-NSC</t>
  </si>
  <si>
    <t>E3410 PRD Str/Impv, S Whidbey-RET</t>
  </si>
  <si>
    <t xml:space="preserve">E3410 PRD Str/Impv, Sumas </t>
  </si>
  <si>
    <t>E3410 PRD Str/Impv, Sumas OP</t>
  </si>
  <si>
    <t>E3410 PRD Str/Impv, Sumas OP-NSC</t>
  </si>
  <si>
    <t>E3410 PRD Str/Impv, Whitehorn 1-RET</t>
  </si>
  <si>
    <t>E3410 PRD Str/Impv, Whitehorn 2-3Cm</t>
  </si>
  <si>
    <t>E3410 PRD Str/Impv, Whitehorn 2-NSC</t>
  </si>
  <si>
    <t>E34101 PRD Str/Impv, Hop Ridge-NSC</t>
  </si>
  <si>
    <t>E34101 PRD Str/Impv, Hopkins Ridge</t>
  </si>
  <si>
    <t>E34101 PRD Str/Impv, LSR</t>
  </si>
  <si>
    <t>E34101 PRD Str/Impv, LSR-NSC</t>
  </si>
  <si>
    <t>E34101 PRD Str/Impv, Wild Horse</t>
  </si>
  <si>
    <t>E34101 PRD Str/Impv, Wild Horse-NSC</t>
  </si>
  <si>
    <t>E34101 PRD Str/Impv,Wild Horse Expa</t>
  </si>
  <si>
    <t>E34101 PRD Str/Impv,Wld Hrs Exp-NSC</t>
  </si>
  <si>
    <t>E3411 PRD LH Impv, Whitehorn-DONOTU</t>
  </si>
  <si>
    <t>E342 PRD Fuel Hldr, Fredonia 3&amp;4 OP</t>
  </si>
  <si>
    <t>E342 PRD Fuel Hldr, Fredonia 3&amp;-NSC</t>
  </si>
  <si>
    <t>E342 PRD Fuel Hldr, Gldndale OP-NSC</t>
  </si>
  <si>
    <t>E342 PRD Fuel Holder, Cystal Mtn</t>
  </si>
  <si>
    <t>E342 PRD Fuel Holder, Cystal Mt-NSC</t>
  </si>
  <si>
    <t>E342 PRD Fuel Holder, Encogen</t>
  </si>
  <si>
    <t>E342 PRD Fuel Holder, Encogen-NSC</t>
  </si>
  <si>
    <t>E342 PRD Fuel Holder, Ferndale</t>
  </si>
  <si>
    <t>E342 PRD Fuel Holder, Ferndale-NSC</t>
  </si>
  <si>
    <t>E342 PRD Fuel Holder, Fred 1/APC</t>
  </si>
  <si>
    <t>E342 PRD Fuel Holder, Fred 1/AP-NSC</t>
  </si>
  <si>
    <t>E342 PRD Fuel Holder, Frederick-NSC</t>
  </si>
  <si>
    <t>E342 PRD Fuel Holder, Frederickson</t>
  </si>
  <si>
    <t>E342 PRD Fuel Holder, Fredonia</t>
  </si>
  <si>
    <t>E342 PRD Fuel Holder, Goldendale</t>
  </si>
  <si>
    <t>E342 PRD Fuel Holder, Goldendale OP</t>
  </si>
  <si>
    <t xml:space="preserve">E342 PRD Fuel Holder, Mint Farm </t>
  </si>
  <si>
    <t>E342 PRD Fuel Holder, Mint Farm OP</t>
  </si>
  <si>
    <t>E342 PRD Fuel Holder, Mint OP-NSC</t>
  </si>
  <si>
    <t>E342 PRD Fuel Holder, South WHB-RET</t>
  </si>
  <si>
    <t xml:space="preserve">E342 PRD Fuel Holder, Sumas </t>
  </si>
  <si>
    <t>E342 PRD Fuel Holder, Sumas OP</t>
  </si>
  <si>
    <t>E342 PRD Fuel Holder, Sumas OP-NSC</t>
  </si>
  <si>
    <t>E342 PRD Fuel Holder, WH 1-RET</t>
  </si>
  <si>
    <t>E342 PRD Fuel Holder, Whitehorn 2-3</t>
  </si>
  <si>
    <t>E342 PRD Fuel Holder, Whitehorn-NSC</t>
  </si>
  <si>
    <t>E3440 102 PRD Gen, Goldendale</t>
  </si>
  <si>
    <t>E3440 PRD Gen, Crystal Mtn</t>
  </si>
  <si>
    <t>E3440 PRD Gen, Crystal Mtn-NSC</t>
  </si>
  <si>
    <t>E3440 PRD Gen, Frederickson</t>
  </si>
  <si>
    <t>E3440 PRD Gen, Frederickson-NSC</t>
  </si>
  <si>
    <t>E3440 PRD Gen, Fredonia</t>
  </si>
  <si>
    <t>E3440 PRD Gen, Fredonia 3&amp;4 OP</t>
  </si>
  <si>
    <t>E3440 PRD Gen, Fredonia 3&amp;4 OP-NSC</t>
  </si>
  <si>
    <t>E3440 PRD Gen, South Whidbey-RET</t>
  </si>
  <si>
    <t>E3440 PRD Gen, Whitehorn 1-RET</t>
  </si>
  <si>
    <t>E3440 PRD Gen, Whitehorn 2&amp;3 pu-NSC</t>
  </si>
  <si>
    <t>E3440 PRD Gen, Whitehorn 2&amp;3 purch</t>
  </si>
  <si>
    <t>E3440 PRD Gen, Whitehorn 2-3 Com</t>
  </si>
  <si>
    <t>E3440 PRD Gen, Whitehorn 2-3 Co-NSC</t>
  </si>
  <si>
    <t>E34401 PRD Gen, Hopkins Expansi-NSC</t>
  </si>
  <si>
    <t>E34401 PRD Gen, Hopkins Expansion</t>
  </si>
  <si>
    <t>E34401 PRD Gen, Hopkins Ridge</t>
  </si>
  <si>
    <t>E34401 PRD Gen, Hopkins Ridge-NSC</t>
  </si>
  <si>
    <t>E34401 PRD Gen, LSR</t>
  </si>
  <si>
    <t>E34401 PRD Gen, LSR-NSC</t>
  </si>
  <si>
    <t>E34401 PRD Gen, Wild Horse Solar</t>
  </si>
  <si>
    <t>E34401 PRD Gen, Wild Horse Wind</t>
  </si>
  <si>
    <t>E34401 PRD Gen, Wild Horse Wind-NSC</t>
  </si>
  <si>
    <t>E34401 PRD Gen, Wld Hrs Solar-NSC</t>
  </si>
  <si>
    <t>E34401 PRD Gen,Wild Horse Expansion</t>
  </si>
  <si>
    <t>E34401 PRD Gen,Wld Hrs Expansio-NSC</t>
  </si>
  <si>
    <t>E3441 PRD Gen LH, Fredonia-RETIRED</t>
  </si>
  <si>
    <t>E3441 PRD Gen LH, Whitehorn-DONOTUS</t>
  </si>
  <si>
    <t>E34420 PRD Gen, Encogen</t>
  </si>
  <si>
    <t>E34420 PRD Gen, Encogen-NSC</t>
  </si>
  <si>
    <t xml:space="preserve">E34420 PRD Gen, Ferndale </t>
  </si>
  <si>
    <t>E34420 PRD Gen, Ferndale-NSC</t>
  </si>
  <si>
    <t>E34420 PRD Gen, Fred 1/APC</t>
  </si>
  <si>
    <t>E34420 PRD Gen, Fred 1/APC-NSC</t>
  </si>
  <si>
    <t>E34420 PRD Gen, Goldendale</t>
  </si>
  <si>
    <t>E34420 PRD Gen, Goldendale OP</t>
  </si>
  <si>
    <t>E34420 PRD Gen, Goldendale-NSC</t>
  </si>
  <si>
    <t>E34420 PRD Gen, Mint Farm</t>
  </si>
  <si>
    <t>E34420 PRD Gen, Mint Farm OP</t>
  </si>
  <si>
    <t>E34420 PRD Gen, Mint Farm OP-NSC</t>
  </si>
  <si>
    <t xml:space="preserve">E34420 PRD Gen, Sumas </t>
  </si>
  <si>
    <t>E34420 PRD Gen, Sumas OP</t>
  </si>
  <si>
    <t>E34420 PRD Gen, Sumas-NSC</t>
  </si>
  <si>
    <t>E345 102 PRD Accessory, Epcor CoG</t>
  </si>
  <si>
    <t>E345 PRD Accessory, Cystal Mtn</t>
  </si>
  <si>
    <t>E345 PRD Accessory, Cystal Mtn-NSC</t>
  </si>
  <si>
    <t>E345 PRD Accessory, Encogen</t>
  </si>
  <si>
    <t>E345 PRD Accessory, Encogen-NSC</t>
  </si>
  <si>
    <t>E345 PRD Accessory, Ferndale</t>
  </si>
  <si>
    <t>E345 PRD Accessory, Ferndale-NSC</t>
  </si>
  <si>
    <t>E345 PRD Accessory, Fred 1/APC</t>
  </si>
  <si>
    <t>E345 PRD Accessory, Fred 1/APC-NSC</t>
  </si>
  <si>
    <t>E345 PRD Accessory, Frederickson</t>
  </si>
  <si>
    <t>E345 PRD Accessory, Frederickso-NSC</t>
  </si>
  <si>
    <t>E345 PRD Accessory, Fredonia</t>
  </si>
  <si>
    <t>E345 PRD Accessory, Fredonia 3&amp;4 OP</t>
  </si>
  <si>
    <t>E345 PRD Accessory, Fredonia 3&amp;-NSC</t>
  </si>
  <si>
    <t>E345 PRD Accessory, Fredonia-NSC</t>
  </si>
  <si>
    <t>E345 PRD Accessory, Goldendale</t>
  </si>
  <si>
    <t>E345 PRD Accessory, Goldendale -NSC</t>
  </si>
  <si>
    <t>E345 PRD Accessory, Goldendale OP</t>
  </si>
  <si>
    <t>E345 PRD Accessory, Mint Farm</t>
  </si>
  <si>
    <t>E345 PRD Accessory, Mint Farm OP</t>
  </si>
  <si>
    <t>E345 PRD Accessory, Mint OP-NSC</t>
  </si>
  <si>
    <t>E345 PRD Accessory, Sumas</t>
  </si>
  <si>
    <t>E345 PRD Accessory, Sumas OP</t>
  </si>
  <si>
    <t>E345 PRD Accessory, Sumas OP-NSC</t>
  </si>
  <si>
    <t>E345 PRD Accessory, Whitehorn 1_RET</t>
  </si>
  <si>
    <t>E345 PRD Accessory, Whitehorn 2-3 C</t>
  </si>
  <si>
    <t>E345 PRD Accessory, Whitehorn 2-NSC</t>
  </si>
  <si>
    <t>E34501 PRD Accessory, Hop Ridge-NSC</t>
  </si>
  <si>
    <t>E34501 PRD Accessory, Hopkins Ridge</t>
  </si>
  <si>
    <t>E34501 PRD Accessory, LSR</t>
  </si>
  <si>
    <t>E34501 PRD Accessory, LSR-NSC</t>
  </si>
  <si>
    <t>E34501 PRD Accessory,Wild Horse Exp</t>
  </si>
  <si>
    <t>E34501 PRD Accessory,Wild HorseWind</t>
  </si>
  <si>
    <t>E34501 PRD Accessory,WildHorseS-NSC</t>
  </si>
  <si>
    <t>E34501 PRD Accessory,WildHorseSolar</t>
  </si>
  <si>
    <t>E34501 PRD Accessory,Wld Hrs Ex-NSC</t>
  </si>
  <si>
    <t>E34501 PRD Accessory,Wld HrsWin-NSC</t>
  </si>
  <si>
    <t>E346 PRD Other, Crystal Mtn-RET</t>
  </si>
  <si>
    <t>E346 PRD Other, Encogen</t>
  </si>
  <si>
    <t>E346 PRD Other, Encogen-NSC</t>
  </si>
  <si>
    <t>E346 PRD Other, Ferndale</t>
  </si>
  <si>
    <t>E346 PRD Other, Ferndale-NSC</t>
  </si>
  <si>
    <t>E346 PRD Other, Frederickson</t>
  </si>
  <si>
    <t>E346 PRD Other, Frederickson-NSC</t>
  </si>
  <si>
    <t>E346 PRD Other, Fredonia</t>
  </si>
  <si>
    <t>E346 PRD Other, Fredonia 3&amp;4 OP</t>
  </si>
  <si>
    <t>E346 PRD Other, Fredonia 3&amp;4 OP-NSC</t>
  </si>
  <si>
    <t>E346 PRD Other, Goldendale</t>
  </si>
  <si>
    <t>E346 PRD Other, Goldendale OP</t>
  </si>
  <si>
    <t>E346 PRD Other, Goldendale OP-NSC</t>
  </si>
  <si>
    <t xml:space="preserve">E346 PRD Other, Mint Farm </t>
  </si>
  <si>
    <t>E346 PRD Other, Mint Farm OP</t>
  </si>
  <si>
    <t>E346 PRD Other, Mint Farm OP-NSC</t>
  </si>
  <si>
    <t>E346 PRD Other, South Whidbey-RET</t>
  </si>
  <si>
    <t xml:space="preserve">E346 PRD Other, Sumas </t>
  </si>
  <si>
    <t>E346 PRD Other, Sumas OP</t>
  </si>
  <si>
    <t>E346 PRD Other, Sumas OP-NSC</t>
  </si>
  <si>
    <t>E346 PRD Other, Whitehorn 1-RET</t>
  </si>
  <si>
    <t>E346 PRD Other, Whitehorn 2-3 C-NSC</t>
  </si>
  <si>
    <t>E346 PRD Other, Whitehorn 2-3 Com</t>
  </si>
  <si>
    <t>E34601 PRD Other, Hopkins Ridge</t>
  </si>
  <si>
    <t>E34601 PRD Other, Hopkins Ridge-NSC</t>
  </si>
  <si>
    <t>E34601 PRD Other, LSR</t>
  </si>
  <si>
    <t>E34601 PRD Other, LSR-NSC</t>
  </si>
  <si>
    <t>E34601 PRD Other, Wild Horse</t>
  </si>
  <si>
    <t>E34601 PRD Other, Wild Horse Expan</t>
  </si>
  <si>
    <t>E34601 PRD Other, Wild Horse-NSC</t>
  </si>
  <si>
    <t>E34601 PRD Other, Wld Hrs Expan-NSC</t>
  </si>
  <si>
    <t>E3461 105 Sta Main Tools, Frederick</t>
  </si>
  <si>
    <t>E3461 PRD Sta Main Tools, Encogen</t>
  </si>
  <si>
    <t>E3461 PRD Sta Main Tools, Encog-NSC</t>
  </si>
  <si>
    <t>E3461 PRD Sta Main Tools, Ferndale</t>
  </si>
  <si>
    <t>E3461 PRD Sta Main Tools, Fernd-NSC</t>
  </si>
  <si>
    <t>E3461 PRD Sta Main Tools, Fredonia</t>
  </si>
  <si>
    <t>E3461 PRD Sta Main Tools, Fredo-NSC</t>
  </si>
  <si>
    <t>E3461 PRD Sta Main Tools, Mint Farm</t>
  </si>
  <si>
    <t>E3461 PRD Sta Main Tools, Mint-NSC</t>
  </si>
  <si>
    <t>E3461 PRD Sta Main Tools, Sumas</t>
  </si>
  <si>
    <t>E3461 PRD Sta Main Tools, Sumas-NSC</t>
  </si>
  <si>
    <t>E3461 PRD Sta Main Tools,Goldendale</t>
  </si>
  <si>
    <t>E3461 PRD Sta Main Tools,Golden-NSC</t>
  </si>
  <si>
    <t>E3461 PRD Sta MainTools, Whiteh-NSC</t>
  </si>
  <si>
    <t xml:space="preserve">E3461 PRD Sta MainTools, Whitehorn </t>
  </si>
  <si>
    <t>E3461 PRD Sta MainTools,Crystal Mtn</t>
  </si>
  <si>
    <t>E3461 PRD Sta MainTools,Crystal-NSC</t>
  </si>
  <si>
    <t>E3461 PRD Sta MainTools,Fred1/E-NSC</t>
  </si>
  <si>
    <t>E3461 PRD Sta MainTools,Fred1/Epcor</t>
  </si>
  <si>
    <t>E3461 PRD Sta MainTools,Frederickso</t>
  </si>
  <si>
    <t>E3461 PRD Sta MainTools,Frederi-NSC</t>
  </si>
  <si>
    <t>E34611 PRD Sta Main Tools, Hopkins</t>
  </si>
  <si>
    <t>E34611 PRD Sta Main Tools, Hopk-NSC</t>
  </si>
  <si>
    <t>E34611 PRD Sta Main Tools, LSR</t>
  </si>
  <si>
    <t>E34611 PRD Sta Main Tools, LSR-NSC</t>
  </si>
  <si>
    <t>E34611 PRD Sta Main Tools,WildH-NSC</t>
  </si>
  <si>
    <t>E34611 PRD Sta Main Tools,WildHorse</t>
  </si>
  <si>
    <t xml:space="preserve">E347 PRD ARO, Other Prod </t>
  </si>
  <si>
    <t>E348 PRD Energy Storage Equipme-NSC</t>
  </si>
  <si>
    <t>E348 PRD Energy Storage Equipment</t>
  </si>
  <si>
    <t>E3500 105 TSM Land &amp; Land Rights</t>
  </si>
  <si>
    <t>E3500 TSM Land &amp; Land Rights</t>
  </si>
  <si>
    <t>E3500 TSM Land, 3rd AC</t>
  </si>
  <si>
    <t>E3500 TSM Land, Baker</t>
  </si>
  <si>
    <t>E3500 TSM Land, Colstrip</t>
  </si>
  <si>
    <t>E3500 TSM Land, N Intertie</t>
  </si>
  <si>
    <t>E3500 TSM Land, Wild Horse</t>
  </si>
  <si>
    <t>E3500 TSM Land, Wind Ridge</t>
  </si>
  <si>
    <t>E3501 105 TSM Easement</t>
  </si>
  <si>
    <t>E3501 TSM Easement, Bkr Common-RET</t>
  </si>
  <si>
    <t>E3501 TSM Easement, Upper Bkr- RET</t>
  </si>
  <si>
    <t>E35010 TSM Easement</t>
  </si>
  <si>
    <t>E35010 TSM Easement,Colstrip 1-2Com</t>
  </si>
  <si>
    <t>E35010 TSM Easement,Colstrip 3-4Com</t>
  </si>
  <si>
    <t>E35010 TSM Easement,Wild Horse-NonP</t>
  </si>
  <si>
    <t>E35010 TSM Easement,Wild Horse-Proj</t>
  </si>
  <si>
    <t>E35016 105 TSM Easements</t>
  </si>
  <si>
    <t>E35016 TSM Easements</t>
  </si>
  <si>
    <t>E35017 105 TSM Easements</t>
  </si>
  <si>
    <t>E35017 DONOTUSE, Alpac</t>
  </si>
  <si>
    <t>E35017 TSM Easements</t>
  </si>
  <si>
    <t>E35017 TSM Easements, Baker Com</t>
  </si>
  <si>
    <t>E35017 TSM Easements, Upper Baker</t>
  </si>
  <si>
    <t>E3506 105 TSM Land &amp; Land Rights</t>
  </si>
  <si>
    <t>E3506 TSM Land &amp; Land Rights</t>
  </si>
  <si>
    <t>E3507 105 TSM Land &amp; Land Rights</t>
  </si>
  <si>
    <t>E3507 TSM Land &amp; Land Rights</t>
  </si>
  <si>
    <t>E3509 (GIF) Land, Wild Horse</t>
  </si>
  <si>
    <t>E35099 (GIF) Easement, Colstrip 1-2</t>
  </si>
  <si>
    <t>E35099 (GIF) Easement, Hopkins</t>
  </si>
  <si>
    <t>E35099 (GIF) Easement, LSR</t>
  </si>
  <si>
    <t>E35099 (GIF) Easement, Poison Sprin</t>
  </si>
  <si>
    <t>E35099 (GIF) Easement, Upper Baker</t>
  </si>
  <si>
    <t>E35099 (GIF) Easement, Wild Horse</t>
  </si>
  <si>
    <t>E352 TSM Str/Impv, 3rd AC Line</t>
  </si>
  <si>
    <t>E352 TSM Str/Impv, 3rd AC Line-NSC</t>
  </si>
  <si>
    <t>E352 TSM Str/Impv, Bkr Common-RET</t>
  </si>
  <si>
    <t>E352 TSM Str/Impv, Colstrip 3-4 Com</t>
  </si>
  <si>
    <t>E352 TSM Str/Impv, Colstrip3-4 -NSC</t>
  </si>
  <si>
    <t xml:space="preserve">E352 TSM Str/Impv, Mint Farm </t>
  </si>
  <si>
    <t>E352 TSM Str/Impv, Mint Farm OP</t>
  </si>
  <si>
    <t>E352 TSM Str/Impv, Mint Farm OP-NSC</t>
  </si>
  <si>
    <t>E352 TSM Str/Impv, Mint Farm-NSC</t>
  </si>
  <si>
    <t>E352 TSM Structures &amp; Improvement</t>
  </si>
  <si>
    <t>E3526 105 TSM Structure &amp; Improve</t>
  </si>
  <si>
    <t>E3526 TSM Structures &amp; Improvement</t>
  </si>
  <si>
    <t>E3526 TSM Structures &amp; Improvem-NSC</t>
  </si>
  <si>
    <t>E3527 DONOTUSE Sub Arco North</t>
  </si>
  <si>
    <t>E3527 DONOTUSE Sub Arco South</t>
  </si>
  <si>
    <t>E3527 DONOTUSE Sub Texaco West</t>
  </si>
  <si>
    <t>E3527 TSM Str/Impv, Baker Common</t>
  </si>
  <si>
    <t>E3527 TSM Structures &amp; Improvement</t>
  </si>
  <si>
    <t>E3527 TSM Structures &amp; Improvem-NSC</t>
  </si>
  <si>
    <t>E3529 (GIF) Str/Impr, Fredonia 1&amp;2</t>
  </si>
  <si>
    <t>E3529 (GIF) Str/Impr, Fredonia -NSC</t>
  </si>
  <si>
    <t>E3529 (GIF) Struc/Improv, Ferndale</t>
  </si>
  <si>
    <t>E3529 (GIF) Struc/Improv, Fernd-NSC</t>
  </si>
  <si>
    <t>E3529 (GIF) Struc/Improv, LSR</t>
  </si>
  <si>
    <t>E3529 (GIF) Struc/Improv, LSR-NSC</t>
  </si>
  <si>
    <t>E3529 (GIF) Struc/Improv, Mint Farm</t>
  </si>
  <si>
    <t>E3529 (GIF) Struc/Improv, Mint-NSC</t>
  </si>
  <si>
    <t>E3529 (GIF) Struc/Improv, Snoq#1</t>
  </si>
  <si>
    <t>E3529 (GIF) Struc/Improv, Snoq#2</t>
  </si>
  <si>
    <t>E3529 (GIF) Struc/Improv, Whitehorn</t>
  </si>
  <si>
    <t>E3529 (GIF) Struc/Improv, White-NSC</t>
  </si>
  <si>
    <t>E353 105 TSM Station Equipment</t>
  </si>
  <si>
    <t>E353 HOPKINS SUB@PLANT</t>
  </si>
  <si>
    <t>E353 TEST DO NOT USE</t>
  </si>
  <si>
    <t>E353 TSM Sta Eq LSR</t>
  </si>
  <si>
    <t>E353 TSM Sta Eq, 3rd AC Line</t>
  </si>
  <si>
    <t>E353 TSM Sta Eq, Baker Common-RET</t>
  </si>
  <si>
    <t>E353 TSM Sta Eq, Colstrip 1-2 Com</t>
  </si>
  <si>
    <t xml:space="preserve">E353 TSM Sta Eq, Colstrip 3-4 </t>
  </si>
  <si>
    <t>E353 TSM Sta Eq, Cov-Ber NOT USED</t>
  </si>
  <si>
    <t>E353 TSM Sta Eq, Fred 1/APC</t>
  </si>
  <si>
    <t>E353 TSM Sta Eq, Fredonia 1&amp;2 OP</t>
  </si>
  <si>
    <t>E353 TSM Sta Eq, Lower Baker-RET</t>
  </si>
  <si>
    <t>E353 TSM Sta Eq, Mint Farm</t>
  </si>
  <si>
    <t>E353 TSM Sta Eq, Mint Farm OP</t>
  </si>
  <si>
    <t>E353 TSM Sta Eq, Snoqualmie 1</t>
  </si>
  <si>
    <t>E353 TSM Sta Eq, Snoqualmie 2-RET</t>
  </si>
  <si>
    <t>E353 TSM Sta Eq, Upper Baker-RET</t>
  </si>
  <si>
    <t>E353 TSM Sta Eq, Wild Horse</t>
  </si>
  <si>
    <t>E353 TSM Sta Eq, Wild Horse-WindRid</t>
  </si>
  <si>
    <t>E353 TSM Sta Eq, Wind Ridge-NonProj</t>
  </si>
  <si>
    <t>E353 TSM Station Equipment</t>
  </si>
  <si>
    <t>E353 TSM Station Equipment-NSC</t>
  </si>
  <si>
    <t xml:space="preserve">E353 WILD HORSE EXP SUB </t>
  </si>
  <si>
    <t xml:space="preserve">E353 WILD HORSE EXP SUB@PLANT </t>
  </si>
  <si>
    <t>E353 WILD HORSE SUB@PLANT</t>
  </si>
  <si>
    <t>E3536 TSM Sta Eq, Baker Common</t>
  </si>
  <si>
    <t>E3536 TSM Sta Eq, Encogen</t>
  </si>
  <si>
    <t>E3536 TSM Sta Eq, Encogen-NSC</t>
  </si>
  <si>
    <t>E3536 TSM Sta Eq, Fredonia3&amp;4 O-NSC</t>
  </si>
  <si>
    <t>E3536 TSM Sta Eq, Fredonia3&amp;4 OP</t>
  </si>
  <si>
    <t>E3536 TSM Sta Eq, Goldendale</t>
  </si>
  <si>
    <t>E3536 TSM Sta Eq, Goldendale-NSC</t>
  </si>
  <si>
    <t>E3536 TSM Sta Eq, Hop Ridge Exp-NSC</t>
  </si>
  <si>
    <t>E3536 TSM Sta Eq, Hopkins Ridge</t>
  </si>
  <si>
    <t>E3536 TSM Sta Eq, Hopkins Ridge Exp</t>
  </si>
  <si>
    <t>E3536 TSM Sta Eq, Hopkins Ridge-NSC</t>
  </si>
  <si>
    <t>E3536 TSM Sta Eq, Lower Baker</t>
  </si>
  <si>
    <t>E3536 TSM Sta Eq, Lower Baker-NSC</t>
  </si>
  <si>
    <t xml:space="preserve">E3536 TSM Sta Eq, Mint Farm </t>
  </si>
  <si>
    <t>E3536 TSM Sta Eq, Mint Farm-NSC</t>
  </si>
  <si>
    <t>E3536 TSM Sta Eq, Snoqualmie 1</t>
  </si>
  <si>
    <t>E3536 TSM Sta Eq, Snoqualmie 1-NSC</t>
  </si>
  <si>
    <t>E3536 TSM Sta Eq, Snoqualmie 2</t>
  </si>
  <si>
    <t>E3536 TSM Sta Eq, Snoqualmie 2-NSC</t>
  </si>
  <si>
    <t xml:space="preserve">E3536 TSM Sta Eq, Sumas SMC </t>
  </si>
  <si>
    <t>E3536 TSM Sta Eq, Sumas SMC-NSC</t>
  </si>
  <si>
    <t>E3536 TSM Sta Eq, Sumas SMS</t>
  </si>
  <si>
    <t>E3536 TSM Sta Eq, Sumas SMS-NSC</t>
  </si>
  <si>
    <t>E3536 TSM Sta Eq, Upper Baker</t>
  </si>
  <si>
    <t>E3536 TSM Sta Eq, Upper Baker-NSC</t>
  </si>
  <si>
    <t>E3536 TSM Sta Eq, Wild Horse Solar</t>
  </si>
  <si>
    <t>E3536 TSM Sta Eq, Wld Hrs Solar-NSC</t>
  </si>
  <si>
    <t>E3536 TSM Substation Equipment</t>
  </si>
  <si>
    <t>E3536 TSM Substation Equipment-NSC</t>
  </si>
  <si>
    <t>E3537 DONOTUSE Sub, Fairchild</t>
  </si>
  <si>
    <t>E3537 DONOTUSE Sub, Texaco E</t>
  </si>
  <si>
    <t xml:space="preserve">E3537 DONOTUSE, Cov-Ber </t>
  </si>
  <si>
    <t>E3537 DONOTUSE, Sub, Alpac</t>
  </si>
  <si>
    <t>E3537 DONOTUSE, Sub, Arco C</t>
  </si>
  <si>
    <t>E3537 DONOTUSE, Sub, Arco N</t>
  </si>
  <si>
    <t>E3537 DONOTUSE, Sub, Arco S</t>
  </si>
  <si>
    <t>E3537 DONOTUSE, Sub, BoeingRen</t>
  </si>
  <si>
    <t>E3537 DONOTUSE, Sub, Capitol</t>
  </si>
  <si>
    <t>E3537 DONOTUSE, Sub, Clover V</t>
  </si>
  <si>
    <t>E3537 DONOTUSE, Sub, LiquidAir</t>
  </si>
  <si>
    <t>E3537 DONOTUSE, Sub, MillerBay</t>
  </si>
  <si>
    <t>E3537 DONOTUSE, Sub, Olym Avon</t>
  </si>
  <si>
    <t>E3537 DONOTUSE, Sub, Olym Rntn</t>
  </si>
  <si>
    <t>E3537 DONOTUSE, Sub, Paccar</t>
  </si>
  <si>
    <t>E3537 DONOTUSE, Sub, Texaco W</t>
  </si>
  <si>
    <t>E3537 DONOTUSE, Sub, Vitulli</t>
  </si>
  <si>
    <t>E3537 DONOTUSE, Sub, Waterfront</t>
  </si>
  <si>
    <t>E3537 TSM Poles, Sumas OP</t>
  </si>
  <si>
    <t>E3537 TSM Poles, Sumas OP-NSC</t>
  </si>
  <si>
    <t>E3537 TSM Sta Eq, Baker Common</t>
  </si>
  <si>
    <t>E3537 TSM Sta Eq, Encogen</t>
  </si>
  <si>
    <t>E3537 TSM Sta Eq, Encogen-NSC</t>
  </si>
  <si>
    <t>E3537 TSM Sta Eq, Fredonia3&amp;4 O-NSC</t>
  </si>
  <si>
    <t>E3537 TSM Sta Eq, Fredonia3&amp;4 OP</t>
  </si>
  <si>
    <t>E3537 TSM Sta Eq, Goldendale</t>
  </si>
  <si>
    <t>E3537 TSM Sta Eq, Goldendale OP</t>
  </si>
  <si>
    <t>E3537 TSM Sta Eq, Goldendale OP-NSC</t>
  </si>
  <si>
    <t>E3537 TSM Sta Eq, Hop Ridge Exp-NSC</t>
  </si>
  <si>
    <t>E3537 TSM Sta Eq, Hopkins Ridge</t>
  </si>
  <si>
    <t>E3537 TSM Sta Eq, Hopkins Ridge Exp</t>
  </si>
  <si>
    <t>E3537 TSM Sta Eq, Hopkins Ridge-NSC</t>
  </si>
  <si>
    <t>E3537 TSM Sta Eq, Lower Baker</t>
  </si>
  <si>
    <t>E3537 TSM Sta Eq, Lower Baker-NSC</t>
  </si>
  <si>
    <t xml:space="preserve">E3537 TSM Sta Eq, Mint Farm </t>
  </si>
  <si>
    <t>E3537 TSM Sta Eq, Mint Farm OP</t>
  </si>
  <si>
    <t>E3537 TSM Sta Eq, Mint Farm OP-NSC</t>
  </si>
  <si>
    <t>E3537 TSM Sta Eq, Mint Farm-NSC</t>
  </si>
  <si>
    <t>E3537 TSM Sta Eq, Snoqualmie 1</t>
  </si>
  <si>
    <t>E3537 TSM Sta Eq, Snoqualmie 1-NSC</t>
  </si>
  <si>
    <t>E3537 TSM Sta Eq, Snoqualmie 2</t>
  </si>
  <si>
    <t>E3537 TSM Sta Eq, Snoqualmie 2-NSC</t>
  </si>
  <si>
    <t xml:space="preserve">E3537 TSM Sta Eq, Sumas SMC </t>
  </si>
  <si>
    <t>E3537 TSM Sta Eq, Sumas SMS</t>
  </si>
  <si>
    <t>E3537 TSM Sta Eq, Upper Baker</t>
  </si>
  <si>
    <t>E3537 TSM Sta Eq, Upper Baker-NSC</t>
  </si>
  <si>
    <t>E3537 TSM Sta Eq, Wild Horse Solar</t>
  </si>
  <si>
    <t>E3537 TSM Sta Eq, Wld Hrs Solar-NSC</t>
  </si>
  <si>
    <t>E3537 TSM Sub Eq, Sumas OP-SMC</t>
  </si>
  <si>
    <t>E3537 TSM Sub Eq, Sumas OP-SMC-NSC</t>
  </si>
  <si>
    <t>E3537 TSM Sub Eq, Sumas OP-SMS</t>
  </si>
  <si>
    <t>E3537 TSM Sub Eq, Sumas OP-SMS-NSC</t>
  </si>
  <si>
    <t>E3537 TSM Substation Equipment</t>
  </si>
  <si>
    <t>E3537 TSM Substation Equipment-NSC</t>
  </si>
  <si>
    <t>E3538 (LIF) Sta Eq, Sub-Txe</t>
  </si>
  <si>
    <t>E3538 (LIF) Sta Eq, Sub-Txe-NSC</t>
  </si>
  <si>
    <t>E3539 (GIF) Sta Eq, Arco Central</t>
  </si>
  <si>
    <t>E3539 (GIF) Sta Eq, Arco Centra-NSC</t>
  </si>
  <si>
    <t>E3539 (GIF) Sta Eq, Baker River Sw</t>
  </si>
  <si>
    <t>E3539 (GIF) Sta Eq, Baker River-NSC</t>
  </si>
  <si>
    <t>E3539 (GIF) Sta Eq, Colstrip 1-2</t>
  </si>
  <si>
    <t xml:space="preserve">E3539 (GIF) Sta Eq, Colstrip 3-4 </t>
  </si>
  <si>
    <t>E3539 (GIF) Sta Eq, Colstrip1-2-NSC</t>
  </si>
  <si>
    <t>E3539 (GIF) Sta Eq, Colstrip3-4-NSC</t>
  </si>
  <si>
    <t>E3539 (GIF) Sta Eq, Electron Height</t>
  </si>
  <si>
    <t>E3539 (GIF) Sta Eq, Electron He-NSC</t>
  </si>
  <si>
    <t>E3539 (GIF) Sta Eq, Electron-RET</t>
  </si>
  <si>
    <t>E3539 (GIF) Sta Eq, Encogen</t>
  </si>
  <si>
    <t>E3539 (GIF) Sta Eq, Encogen-NSC</t>
  </si>
  <si>
    <t>E3539 (GIF) Sta Eq, Ferndale</t>
  </si>
  <si>
    <t>E3539 (GIF) Sta Eq, Ferndale-NSC</t>
  </si>
  <si>
    <t>E3539 (GIF) Sta Eq, Fred 1/APC</t>
  </si>
  <si>
    <t>E3539 (GIF) Sta Eq, Fred 1/APC-NSC</t>
  </si>
  <si>
    <t>E3539 (GIF) Sta Eq, Frederickson</t>
  </si>
  <si>
    <t>E3539 (GIF) Sta Eq, Frederickso-NSC</t>
  </si>
  <si>
    <t>E3539 (GIF) Sta Eq, Fredonia 1&amp;2</t>
  </si>
  <si>
    <t>E3539 (GIF) Sta Eq, Fredonia 1&amp;-NSC</t>
  </si>
  <si>
    <t>E3539 (GIF) Sta Eq, Fredonia 3&amp;4</t>
  </si>
  <si>
    <t>E3539 (GIF) Sta Eq, Fredonia 3&amp;-NSC</t>
  </si>
  <si>
    <t>E3539 (GIF) Sta Eq, Goldendale</t>
  </si>
  <si>
    <t>E3539 (GIF) Sta Eq, Goldendale-NSC</t>
  </si>
  <si>
    <t>E3539 (GIF) Sta Eq, Hop Ridge-NSC</t>
  </si>
  <si>
    <t>E3539 (GIF) Sta Eq, Hopkins Ridge</t>
  </si>
  <si>
    <t>E3539 (GIF) Sta Eq, HPK sub@pla-NSC</t>
  </si>
  <si>
    <t>E3539 (GIF) Sta Eq, HPK sub@plant</t>
  </si>
  <si>
    <t>E3539 (GIF) Sta Eq, LB#4 -2013</t>
  </si>
  <si>
    <t>E3539 (GIF) Sta Eq, LB#4 -2013-NSC</t>
  </si>
  <si>
    <t>E3539 (GIF) Sta Eq, Lower Baker</t>
  </si>
  <si>
    <t>E3539 (GIF) Sta Eq, Lower Baker-NSC</t>
  </si>
  <si>
    <t>E3539 (GIF) Sta Eq, LSR</t>
  </si>
  <si>
    <t>E3539 (GIF) Sta Eq, LSR-NSC</t>
  </si>
  <si>
    <t>E3539 (GIF) Sta Eq, Mint Farm</t>
  </si>
  <si>
    <t>E3539 (GIF) Sta Eq, Mint Farm-NSC</t>
  </si>
  <si>
    <t>E3539 (GIF) Sta Eq, Nooksack</t>
  </si>
  <si>
    <t>E3539 (GIF) Sta Eq, Nooksack-NSC</t>
  </si>
  <si>
    <t>E3539 (GIF) Sta Eq, Poison Spring</t>
  </si>
  <si>
    <t>E3539 (GIF) Sta Eq, Poison Spri-NSC</t>
  </si>
  <si>
    <t>E3539 (GIF) Sta Eq, Shannon</t>
  </si>
  <si>
    <t>E3539 (GIF) Sta Eq, Shannon-NSC</t>
  </si>
  <si>
    <t>E3539 (GIF) Sta Eq, Snoq 1-2013</t>
  </si>
  <si>
    <t>E3539 (GIF) Sta Eq, Snoq 1-2013-NSC</t>
  </si>
  <si>
    <t>E3539 (GIF) Sta Eq, Snoq 2-2013</t>
  </si>
  <si>
    <t>E3539 (GIF) Sta Eq, Snoq 2-2013-NSC</t>
  </si>
  <si>
    <t>E3539 (GIF) Sta Eq, Snoq 2-NSC</t>
  </si>
  <si>
    <t>E3539 (GIF) Sta Eq, Snoq Sw-NSC</t>
  </si>
  <si>
    <t>E3539 (GIF) Sta Eq, Snoqualmie 2</t>
  </si>
  <si>
    <t>E3539 (GIF) Sta Eq, Snoqualmie Sw</t>
  </si>
  <si>
    <t>E3539 (GIF) Sta Eq, Stillwater</t>
  </si>
  <si>
    <t>E3539 (GIF) Sta Eq, Stillwater-NSC</t>
  </si>
  <si>
    <t>E3539 (GIF) Sta Eq, SUB-BRL4-2013</t>
  </si>
  <si>
    <t>E3539 (GIF) Sta Eq, SUB-BRL4-20-NSC</t>
  </si>
  <si>
    <t>E3539 (GIF) Sta Eq, Sumas OP-SMC</t>
  </si>
  <si>
    <t>E3539 (GIF) Sta Eq, Sumas OP-SM-NSC</t>
  </si>
  <si>
    <t>E3539 (GIF) Sta Eq, Terrell</t>
  </si>
  <si>
    <t>E3539 (GIF) Sta Eq, Terrell-NSC</t>
  </si>
  <si>
    <t>E3539 (GIF) Sta Eq, Texaco West</t>
  </si>
  <si>
    <t>E3539 (GIF) Sta Eq, Texaco West-NSC</t>
  </si>
  <si>
    <t>E3539 (GIF) Sta Eq, Upper Baker</t>
  </si>
  <si>
    <t>E3539 (GIF) Sta Eq, Upper Baker-NSC</t>
  </si>
  <si>
    <t>E3539 (GIF) Sta Eq, WHDE sub@plant</t>
  </si>
  <si>
    <t>E3539 (GIF) Sta Eq, WHDE sub@pl-NSC</t>
  </si>
  <si>
    <t>E3539 (GIF) Sta Eq, Whitehorn</t>
  </si>
  <si>
    <t>E3539 (GIF) Sta Eq, Whitehorn-NSC</t>
  </si>
  <si>
    <t>E3539 (GIF) Sta Eq, Wild H sub@-NSC</t>
  </si>
  <si>
    <t>E3539 (GIF) Sta Eq, Wild H sub@plt</t>
  </si>
  <si>
    <t xml:space="preserve">E3539 (GIF) Sta Eq, Wild Horse </t>
  </si>
  <si>
    <t>E3539 (GIF) Sta Eq, Wild Horse Exp</t>
  </si>
  <si>
    <t>E3539 (GIF) Sta Eq, Wild Horse-NSC</t>
  </si>
  <si>
    <t>E3539 (GIF) Sta Eq, Wind Ridge</t>
  </si>
  <si>
    <t>E3539 (GIF) Sta Eq, Wind Ridge-NSC</t>
  </si>
  <si>
    <t>E3539 (GIF) Sta Eq, WindRid Non-NSC</t>
  </si>
  <si>
    <t>E3539 (GIF) Sta Eq, WindRid NonProj</t>
  </si>
  <si>
    <t>E3539 (GIF) Sta Eq, Wld Hrs Exp-NSC</t>
  </si>
  <si>
    <t xml:space="preserve">E354 TSM Poles, Mint Farm </t>
  </si>
  <si>
    <t>E354 TSM Poles, Mint Farm OP</t>
  </si>
  <si>
    <t>E354 TSM Towers &amp; Fixtures</t>
  </si>
  <si>
    <t>E354 TSM Twr/Fixt, 3rd AC Line</t>
  </si>
  <si>
    <t>E354 TSM Twr/Fixt, 3rd AC Line-NSC</t>
  </si>
  <si>
    <t>E354 TSM Twr/Fixt, Colstrip 1-2 Com</t>
  </si>
  <si>
    <t>E354 TSM Twr/Fixt, Colstrip 3-4 Com</t>
  </si>
  <si>
    <t>E354 TSM Twr/Fixt, Colstrip1-2 -NSC</t>
  </si>
  <si>
    <t>E354 TSM Twr/Fixt, Colstrip3-4 -NSC</t>
  </si>
  <si>
    <t>E354 TSM Twr/Fixt, MF OP-NOTUSED</t>
  </si>
  <si>
    <t xml:space="preserve">E354 TSM Twr/Fixt, Mint Farm </t>
  </si>
  <si>
    <t>E354 TSM Twr/Fixt, Mint Farm-NSC</t>
  </si>
  <si>
    <t>E354 TSM Twr/Fixt, N Intertie</t>
  </si>
  <si>
    <t>E354 TSM Twr/Fixt, N Intertie-NSC</t>
  </si>
  <si>
    <t>E354 TSM Twr/Fixt, WH-WindR-RET</t>
  </si>
  <si>
    <t>E354 TSM Twr/Fixt, WR-NonPr-NOTUSED</t>
  </si>
  <si>
    <t>E3546 TSM Towers/Fixtures-RET</t>
  </si>
  <si>
    <t>E3547 TSM Towers, Hopkins Ridge</t>
  </si>
  <si>
    <t>E3547 TSM Towers, Hopkins Ridge-NSC</t>
  </si>
  <si>
    <t>E3547 TSM Towers/Fixtures</t>
  </si>
  <si>
    <t xml:space="preserve">E3549 (GIF) Twr/Fixt, Colstrip 1-2 </t>
  </si>
  <si>
    <t>E3549 (GIF) Twr/Fixt, Colstrip 3-4</t>
  </si>
  <si>
    <t>E3549 (GIF) Twr/Fixt, Colstrip1-NSC</t>
  </si>
  <si>
    <t>E3549 (GIF) Twr/Fixt, Colstrip3-NSC</t>
  </si>
  <si>
    <t>E3549 (GIF) Twr/Fixt, Ferndale</t>
  </si>
  <si>
    <t>E3549 (GIF) Twr/Fixt, Ferndale-NSC</t>
  </si>
  <si>
    <t>E3549 (GIF) Twr/Fixt, LSR</t>
  </si>
  <si>
    <t>E3549 (GIF) Twr/Fixt, LSR-NSC</t>
  </si>
  <si>
    <t>E355 TSM Poles &amp; Fixtures</t>
  </si>
  <si>
    <t>E355 TSM Poles &amp; Fixtures-NSC</t>
  </si>
  <si>
    <t>E355 TSM Poles, 3rd AC Line</t>
  </si>
  <si>
    <t>E355 TSM Poles, 3rd AC Line-NSC</t>
  </si>
  <si>
    <t>E355 TSM Poles, Baker Common</t>
  </si>
  <si>
    <t>E355 TSM Poles, Colstrip 1-2 Com</t>
  </si>
  <si>
    <t>E355 TSM Poles, Colstrip 3-4 Com</t>
  </si>
  <si>
    <t>E355 TSM Poles, Colstrip1-2 Com-NSC</t>
  </si>
  <si>
    <t>E355 TSM Poles, Colstrip3-4 Com-NSC</t>
  </si>
  <si>
    <t>E355 TSM Poles, Cov-Ber NOT USED</t>
  </si>
  <si>
    <t>E355 TSM Poles, Lower Baker-RET</t>
  </si>
  <si>
    <t>E355 TSM Poles, N Intertie</t>
  </si>
  <si>
    <t>E355 TSM Poles, N Intertie-NSC</t>
  </si>
  <si>
    <t>E355 TSM Poles, Snoqualmie 1-RET</t>
  </si>
  <si>
    <t>E355 TSM Poles, Snoqualmie 2</t>
  </si>
  <si>
    <t>E355 TSM Poles, Snoqualmie 2-NSC</t>
  </si>
  <si>
    <t>E355 TSM Poles, Upper Baker-RET</t>
  </si>
  <si>
    <t>E355 TSM Poles, Wild Horse</t>
  </si>
  <si>
    <t>E355 TSM Poles, Wild Horse-NSC</t>
  </si>
  <si>
    <t>E355 TSM Poles, Wild Horse-WindRidg</t>
  </si>
  <si>
    <t>E355 TSM Poles, Wind Ridge-NonP-NSC</t>
  </si>
  <si>
    <t>E355 TSM Poles, Wind Ridge-NonProje</t>
  </si>
  <si>
    <t>E355 TSM Poles, Wld Hrs-WindRid-NSC</t>
  </si>
  <si>
    <t xml:space="preserve">E3556 TSM Poles </t>
  </si>
  <si>
    <t>E3556 TSM Poles-NSC</t>
  </si>
  <si>
    <t>E3557 105 TSM Poles</t>
  </si>
  <si>
    <t>E3557 105 TSM Poles-NSC</t>
  </si>
  <si>
    <t xml:space="preserve">E3557 TSM Poles </t>
  </si>
  <si>
    <t>E3557 TSM Poles, Baker Common</t>
  </si>
  <si>
    <t>E3557 TSM Poles, Baker Common-NSC</t>
  </si>
  <si>
    <t>E3557 TSM Poles, Cov-Ber DONOTUSE</t>
  </si>
  <si>
    <t>E3557 TSM Poles, Hopkins Ridge</t>
  </si>
  <si>
    <t>E3557 TSM Poles, Hopkins Ridge-NSC</t>
  </si>
  <si>
    <t>E3557 TSM Poles, Lower Baker</t>
  </si>
  <si>
    <t>E3557 TSM Poles, Lower Baker-NSC</t>
  </si>
  <si>
    <t>E3557 TSM Poles, Snoqualmie 2</t>
  </si>
  <si>
    <t>E3557 TSM Poles, Snoqualmie 2-NSC</t>
  </si>
  <si>
    <t>E3557 TSM Poles, Sumas</t>
  </si>
  <si>
    <t>E3557 TSM Poles, Upper Baker</t>
  </si>
  <si>
    <t>E3557 TSM Poles, Upper Baker-NSC</t>
  </si>
  <si>
    <t>E3557 TSM Poles-NSC</t>
  </si>
  <si>
    <t>E3559 (GIF) Poles, Colstrip 1-2</t>
  </si>
  <si>
    <t>E3559 (GIF) Poles, Colstrip 1-2-NSC</t>
  </si>
  <si>
    <t>E3559 (GIF) Poles, Colstrip 3-4</t>
  </si>
  <si>
    <t>E3559 (GIF) Poles, Colstrip 3-4-NSC</t>
  </si>
  <si>
    <t>E3559 (GIF) Poles, Electron-RET</t>
  </si>
  <si>
    <t>E3559 (GIF) Poles, Hop Ridge-NSC</t>
  </si>
  <si>
    <t>E3559 (GIF) Poles, Hopkins Ridge</t>
  </si>
  <si>
    <t>E3559 (GIF) Poles, Lower Baker</t>
  </si>
  <si>
    <t>E3559 (GIF) Poles, Lower Baker-NSC</t>
  </si>
  <si>
    <t>E3559 (GIF) Poles, Poison Spring</t>
  </si>
  <si>
    <t>E3559 (GIF) Poles, Poison Sprin-NSC</t>
  </si>
  <si>
    <t>E3559 (GIF) Poles, Scl-Tolt</t>
  </si>
  <si>
    <t>E3559 (GIF) Poles, Scl-Tolt-NSC</t>
  </si>
  <si>
    <t>E3559 (GIF) Poles, Snoqualmie 1</t>
  </si>
  <si>
    <t>E3559 (GIF) Poles, Snoqualmie 1-NSC</t>
  </si>
  <si>
    <t>E3559 (GIF) Poles, Snoqualmie 2</t>
  </si>
  <si>
    <t>E3559 (GIF) Poles, Snoqualmie 2-NSC</t>
  </si>
  <si>
    <t>E3559 (GIF) Poles, Sumas</t>
  </si>
  <si>
    <t>E3559 (GIF) Poles, Sumas-NSC</t>
  </si>
  <si>
    <t>E3559 (GIF) Poles, TLN-HPK@plan-NSC</t>
  </si>
  <si>
    <t>E3559 (GIF) Poles, TLN-HPK@plant</t>
  </si>
  <si>
    <t>E3559 (GIF) Poles, Upper Baker</t>
  </si>
  <si>
    <t>E3559 (GIF) Poles, Upper Baker-NSC</t>
  </si>
  <si>
    <t>E3559 (GIF) Poles, Wild Horse</t>
  </si>
  <si>
    <t>E3559 (GIF) Poles, Wild Horse-NSC</t>
  </si>
  <si>
    <t>E3559 (GIF) TSM Poles, LSR</t>
  </si>
  <si>
    <t>E3559 (GIF) TSM Poles, LSR-NSC</t>
  </si>
  <si>
    <t>E356 TSM O/H Cond, 3rd AC Line</t>
  </si>
  <si>
    <t>E356 TSM O/H Cond, 3rd AC Line-NSC</t>
  </si>
  <si>
    <t>E356 TSM O/H Cond, Baker Common</t>
  </si>
  <si>
    <t>E356 TSM O/H Cond, Colstrip 1-2 Com</t>
  </si>
  <si>
    <t>E356 TSM O/H Cond, Colstrip 3-4 Com</t>
  </si>
  <si>
    <t>E356 TSM O/H Cond, Colstrip1-2 -NSC</t>
  </si>
  <si>
    <t>E356 TSM O/H Cond, Colstrip3-4 -NSC</t>
  </si>
  <si>
    <t>E356 TSM O/H Cond, Lower Baker-RET</t>
  </si>
  <si>
    <t xml:space="preserve">E356 TSM O/H Cond, Mint Farm </t>
  </si>
  <si>
    <t>E356 TSM O/H Cond, Mint Farm OP</t>
  </si>
  <si>
    <t>E356 TSM O/H Cond, Mint Farm OP-NSC</t>
  </si>
  <si>
    <t>E356 TSM O/H Cond, Mint Farm-NSC</t>
  </si>
  <si>
    <t>E356 TSM O/H Cond, N Intertie</t>
  </si>
  <si>
    <t>E356 TSM O/H Cond, N Intertie-NSC</t>
  </si>
  <si>
    <t>E356 TSM O/H Cond, Snoqualmie 1</t>
  </si>
  <si>
    <t>E356 TSM O/H Cond, Snoqualmie 1-NSC</t>
  </si>
  <si>
    <t>E356 TSM O/H Cond, Snoqualmie 2</t>
  </si>
  <si>
    <t>E356 TSM O/H Cond, Snoqualmie 2-NSC</t>
  </si>
  <si>
    <t>E356 TSM O/H Cond, Upper Baker-RET</t>
  </si>
  <si>
    <t>E356 TSM O/H Cond, Wild Horse</t>
  </si>
  <si>
    <t>E356 TSM O/H Cond, Wild Horse-NSC</t>
  </si>
  <si>
    <t>E356 TSM O/H Cond, Wild Horse-WindR</t>
  </si>
  <si>
    <t>E356 TSM O/H Cond, Wind Ridge-N-NSC</t>
  </si>
  <si>
    <t>E356 TSM O/H Cond, Wind Ridge-NonPr</t>
  </si>
  <si>
    <t>E356 TSM O/H Cond, Wld Hrs-Wind-NSC</t>
  </si>
  <si>
    <t>E356 TSM O/H Conductor &amp; Device-NSC</t>
  </si>
  <si>
    <t>E356 TSM O/H Conductor &amp; Devices</t>
  </si>
  <si>
    <t>E356 TSM O/H Cov-Ber NOT USED</t>
  </si>
  <si>
    <t>E3566 TSM O/H Conductor/Devices</t>
  </si>
  <si>
    <t>E3566 TSM O/H Conductor/Devices-NSC</t>
  </si>
  <si>
    <t>E3567 105 TSM O/H Conductor/Devices</t>
  </si>
  <si>
    <t>E3567 105 TSM O/H Conductor/Dev-NSC</t>
  </si>
  <si>
    <t>E3567 TSM O/H Cond, Baker Common</t>
  </si>
  <si>
    <t>E3567 TSM O/H Cond, Baker Commo-NSC</t>
  </si>
  <si>
    <t>E3567 TSM O/H Cond, Hop Ridge-NSC</t>
  </si>
  <si>
    <t>E3567 TSM O/H Cond, Hopkins Ridge</t>
  </si>
  <si>
    <t>E3567 TSM O/H Cond, Lower Baker</t>
  </si>
  <si>
    <t>E3567 TSM O/H Cond, Lower Baker-NSC</t>
  </si>
  <si>
    <t>E3567 TSM O/H Cond, Snoq 1-NSC</t>
  </si>
  <si>
    <t>E3567 TSM O/H Cond, Snoq 2-NSC</t>
  </si>
  <si>
    <t>E3567 TSM O/H Cond, Snoqualmie 1</t>
  </si>
  <si>
    <t>E3567 TSM O/H Cond, Snoqualmie 2</t>
  </si>
  <si>
    <t xml:space="preserve">E3567 TSM O/H Cond, Sumas </t>
  </si>
  <si>
    <t>E3567 TSM O/H Cond, Sumas OP</t>
  </si>
  <si>
    <t>E3567 TSM O/H Cond, Sumas OP-NSC</t>
  </si>
  <si>
    <t>E3567 TSM O/H Cond, Upper Baker</t>
  </si>
  <si>
    <t>E3567 TSM O/H Cond, Upper Baker-NSC</t>
  </si>
  <si>
    <t>E3567 TSM O/H Conductor/Devices</t>
  </si>
  <si>
    <t>E3567 TSM O/H Conductor/Devices-NSC</t>
  </si>
  <si>
    <t>E3567 TSM O/H Cov-Ber-DONOTUSE</t>
  </si>
  <si>
    <t>E3569 (GIF) O/H Cond, Colstrip 1-2</t>
  </si>
  <si>
    <t>E3569 (GIF) O/H Cond, Colstrip 3-4</t>
  </si>
  <si>
    <t>E3569 (GIF) O/H Cond, Colstrip1-NSC</t>
  </si>
  <si>
    <t>E3569 (GIF) O/H Cond, Colstrip3-NSC</t>
  </si>
  <si>
    <t>E3569 (GIF) O/H Cond, Electron-RET</t>
  </si>
  <si>
    <t>E3569 (GIF) O/H Cond, Hopkins</t>
  </si>
  <si>
    <t>E3569 (GIF) O/H Cond, Hopkins-NSC</t>
  </si>
  <si>
    <t>E3569 (GIF) O/H Cond, Lower Baker</t>
  </si>
  <si>
    <t>E3569 (GIF) O/H Cond, Lower Bak-NSC</t>
  </si>
  <si>
    <t>E3569 (GIF) O/H Cond, Poison Sp-NSC</t>
  </si>
  <si>
    <t>E3569 (GIF) O/H Cond, Poison Spring</t>
  </si>
  <si>
    <t>E3569 (GIF) O/H Cond, Scl-Tolt</t>
  </si>
  <si>
    <t>E3569 (GIF) O/H Cond, Scl-Tolt-NSC</t>
  </si>
  <si>
    <t>E3569 (GIF) O/H Cond, Snoq 1-NSC</t>
  </si>
  <si>
    <t>E3569 (GIF) O/H Cond, Snoq 2-NSC</t>
  </si>
  <si>
    <t>E3569 (GIF) O/H Cond, Snoqualmie 1</t>
  </si>
  <si>
    <t>E3569 (GIF) O/H Cond, Snoqualmie 2</t>
  </si>
  <si>
    <t>E3569 (GIF) O/H Cond, Sumas</t>
  </si>
  <si>
    <t>E3569 (GIF) O/H Cond, Sumas-NSC</t>
  </si>
  <si>
    <t>E3569 (GIF) O/H Cond, TLN-HPK@plant</t>
  </si>
  <si>
    <t>E3569 (GIF) O/H Cond, TLN-HPK@p-NSC</t>
  </si>
  <si>
    <t>E3569 (GIF) O/H Cond, Upper Baker</t>
  </si>
  <si>
    <t>E3569 (GIF) O/H Cond, Upper Bak-NSC</t>
  </si>
  <si>
    <t>E3569 (GIF) O/H Cond, Wild Horse</t>
  </si>
  <si>
    <t>E3569 (GIF) O/H Cond, Wld Hrs-NSC</t>
  </si>
  <si>
    <t>E3569 (GIF) O/H Conductor, LSR</t>
  </si>
  <si>
    <t>E3569 (GIF) O/H Conductor, LSR-NSC</t>
  </si>
  <si>
    <t>E357 TSM U/G Conduit WH-NOTUSED</t>
  </si>
  <si>
    <t>E357 TSM U/G Conduit-RET</t>
  </si>
  <si>
    <t>E3576 TSM U/G Conduit-RET</t>
  </si>
  <si>
    <t>E3577 TSM U/G Conduit</t>
  </si>
  <si>
    <t>E3577 TSM U/G Conduit, Koma Kul-NSC</t>
  </si>
  <si>
    <t>E3577 TSM U/G Conduit, Koma Kuls</t>
  </si>
  <si>
    <t>E3579 (GIF) UG Conduit, LSR</t>
  </si>
  <si>
    <t>E3579 (GIF) UG Conduit, LSR-NSC</t>
  </si>
  <si>
    <t>E3579 (GIF)U/G Conduit,TLN-WHD@-NSC</t>
  </si>
  <si>
    <t>E3579 (GIF)U/G Conduit,TLN-WHD@plnt</t>
  </si>
  <si>
    <t>E358 TSM U/G Cond, Fred 1/APC-RET</t>
  </si>
  <si>
    <t xml:space="preserve">E358 TSM U/G COND, WDH-RET </t>
  </si>
  <si>
    <t>E358 TSM U/G Conductor&amp;Devices-RET</t>
  </si>
  <si>
    <t>E3586 TSM U/G Conductor/Dev-RET</t>
  </si>
  <si>
    <t>E3587 TSM U/G Cond, Koma Kulshan</t>
  </si>
  <si>
    <t>E3587 TSM U/G Cond, Koma Kulsha-NSC</t>
  </si>
  <si>
    <t>E3587 TSM U/G Conductor/Devices</t>
  </si>
  <si>
    <t>E3589 (GIF) U/G Cond, Fred 1/APC</t>
  </si>
  <si>
    <t>E3589 (GIF) U/G Cond, Fred 1/AP-NSC</t>
  </si>
  <si>
    <t>E3589 (GIF) UG Conductor, LSR</t>
  </si>
  <si>
    <t>E3589 (GIF) UG Conductor, LSR-NSC</t>
  </si>
  <si>
    <t>E3589 (GIF)U/G Cond,TLN-HPK@plt</t>
  </si>
  <si>
    <t>E3589 (GIF)U/G Cond,TLN-HPK@plt-NSC</t>
  </si>
  <si>
    <t>E3589 (GIF)U/G Cond,TLN-WHD@pln-NSC</t>
  </si>
  <si>
    <t>E3589 (GIF)U/G Cond,TLN-WHD@plnt</t>
  </si>
  <si>
    <t>E3589 (GIF)U/G Cond,TLN-WHDE@pl-NSC</t>
  </si>
  <si>
    <t>E3589 (GIF)U/G Cond,TLN-WHDE@plt</t>
  </si>
  <si>
    <t>E3590 TSM Roads &amp; Trails</t>
  </si>
  <si>
    <t>E3590 TSM Roads, 3rd AC Line</t>
  </si>
  <si>
    <t>E3590 TSM Roads, 3rd AC Line-NSC</t>
  </si>
  <si>
    <t>E3590 TSM Roads, Baker Common-RET</t>
  </si>
  <si>
    <t>E3590 TSM Roads, Colstrip 1-2 Com</t>
  </si>
  <si>
    <t>E3590 TSM Roads, Colstrip 3-4 Com</t>
  </si>
  <si>
    <t>E3590 TSM Roads, Colstrip1-2 Co-NSC</t>
  </si>
  <si>
    <t>E3590 TSM Roads, Colstrip3-4 Co-NSC</t>
  </si>
  <si>
    <t>E3590 TSM Roads, Upper Baker-RET</t>
  </si>
  <si>
    <t>E3596 TSM Roads &amp; Trails-RET</t>
  </si>
  <si>
    <t>E3597 TSM Roads &amp; Trails</t>
  </si>
  <si>
    <t>E3597 TSM Roads/Trails, Baker C-NSC</t>
  </si>
  <si>
    <t>E3597 TSM Roads/Trails, Baker Com</t>
  </si>
  <si>
    <t>E3597 TSM Roads/Trails, Upper Baker</t>
  </si>
  <si>
    <t>E3597 TSM Roads/Trails, Upper B-NSC</t>
  </si>
  <si>
    <t>E3599 TSM ARO Transmission</t>
  </si>
  <si>
    <t>E35999 (GIF) Rd/Trail, Upper Baker</t>
  </si>
  <si>
    <t>E35999 (GIF) Rd/Trail, Upper Ba-NSC</t>
  </si>
  <si>
    <t>E35999 (GIF) Rds/Trail, LSR</t>
  </si>
  <si>
    <t>E35999 (GIF) Rds/Trail, LSR-NSC</t>
  </si>
  <si>
    <t>Tax only - Milwaukee Acq Adj</t>
  </si>
  <si>
    <t>E3600 105 DST Land &amp; Land Rights</t>
  </si>
  <si>
    <t>E3600 DST Land &amp; Land Rights</t>
  </si>
  <si>
    <t>E3600 DST Land, Sub, Alpac</t>
  </si>
  <si>
    <t>E3600 DST Land, Sub, Capitol</t>
  </si>
  <si>
    <t>E3600 DST Land, Sub, Crescent Harbr</t>
  </si>
  <si>
    <t>E3600 DST Land, Sub, Miller Bay</t>
  </si>
  <si>
    <t>E3600 DST Land, Sub, Paccar</t>
  </si>
  <si>
    <t>E3600 DST Land, Sub, Poulsbo</t>
  </si>
  <si>
    <t>E3600 DST Land, Sub, Sumas Generati</t>
  </si>
  <si>
    <t>E3600 DST Land, Sub, Viking</t>
  </si>
  <si>
    <t>E3600 DST Land, Sub, Vitulli</t>
  </si>
  <si>
    <t>E3601 105 DST Easements</t>
  </si>
  <si>
    <t>E3601 DONOTUSE, Sub, Vitulli</t>
  </si>
  <si>
    <t>E36010 DST Easements</t>
  </si>
  <si>
    <t>E36010 DST Easements, Hopkins Ridge</t>
  </si>
  <si>
    <t>E3603 DONOTUSE 105 HV DST SUB-BKB</t>
  </si>
  <si>
    <t>E3603 DONOTUSE 105 HV DST TLN-0022</t>
  </si>
  <si>
    <t>E3603 DONOTUSE 105 HV DST TLN-0105</t>
  </si>
  <si>
    <t>E3610 DONOTUSE, Alpac</t>
  </si>
  <si>
    <t>E3610 DONOTUSE, Arco Central</t>
  </si>
  <si>
    <t>E3610 DONOTUSE, Capitol</t>
  </si>
  <si>
    <t>E3610 DONOTUSE, Clover Valley</t>
  </si>
  <si>
    <t>E3610 DONOTUSE, Miller Bay</t>
  </si>
  <si>
    <t>E3610 DONOTUSE, Paccar</t>
  </si>
  <si>
    <t>E3610 DONOTUSE, Texaco</t>
  </si>
  <si>
    <t>E3610 DONOTUSE, Texaco East</t>
  </si>
  <si>
    <t>E3610 DONOTUSE, Viking</t>
  </si>
  <si>
    <t>E3610 DONOTUSE, Vitulli</t>
  </si>
  <si>
    <t>E3610 DONOTUSE, Waterfront</t>
  </si>
  <si>
    <t>E3610 DST Structures &amp; Improvement</t>
  </si>
  <si>
    <t>E3610 DST Structures &amp; Improvem-NSC</t>
  </si>
  <si>
    <t>E3620 102 DST Substation Equipment</t>
  </si>
  <si>
    <t>E3620 105 DST Substation Equipment</t>
  </si>
  <si>
    <t>E3620 DONOTUSE, Alpac</t>
  </si>
  <si>
    <t>E3620 DONOTUSE, Arco Central</t>
  </si>
  <si>
    <t>E3620 DONOTUSE, Arco North</t>
  </si>
  <si>
    <t>E3620 DONOTUSE, Arco South</t>
  </si>
  <si>
    <t>E3620 DONOTUSE, Capitol</t>
  </si>
  <si>
    <t>E3620 DONOTUSE, Clover Vally</t>
  </si>
  <si>
    <t>E3620 DONOTUSE, Crescent Hbr</t>
  </si>
  <si>
    <t>E3620 DONOTUSE, Fairchild</t>
  </si>
  <si>
    <t>E3620 DONOTUSE, Liquid Air</t>
  </si>
  <si>
    <t>E3620 DONOTUSE, Miller Bay</t>
  </si>
  <si>
    <t>E3620 DONOTUSE, Olympic Avon</t>
  </si>
  <si>
    <t>E3620 DONOTUSE, Olympic Bayv</t>
  </si>
  <si>
    <t>E3620 DONOTUSE, Olympic Mobl</t>
  </si>
  <si>
    <t>E3620 DONOTUSE, Olympic Rntn</t>
  </si>
  <si>
    <t>E3620 DONOTUSE, Olympic Vail</t>
  </si>
  <si>
    <t>E3620 DONOTUSE, Paccar</t>
  </si>
  <si>
    <t>E3620 DONOTUSE, Poulsbo</t>
  </si>
  <si>
    <t>E3620 DONOTUSE, Roeder</t>
  </si>
  <si>
    <t>E3620 DONOTUSE, Texaco East</t>
  </si>
  <si>
    <t>E3620 DONOTUSE, Texaco West</t>
  </si>
  <si>
    <t>E3620 DONOTUSE, Viking</t>
  </si>
  <si>
    <t>E3620 DONOTUSE, Vituilli</t>
  </si>
  <si>
    <t>E3620 DONOTUSE, Waterfront</t>
  </si>
  <si>
    <t>E3620 DONOTUSE, Weyerhauser</t>
  </si>
  <si>
    <t>E3620 DST Sub Eq LSR</t>
  </si>
  <si>
    <t>E3620 DST Sub Eq Wild Horse Expan</t>
  </si>
  <si>
    <t>E3620 DST Sub Eq Wild Horse Solar</t>
  </si>
  <si>
    <t>E3620 DST Sub@Plant WildHorse Expan</t>
  </si>
  <si>
    <t>E3620 DST Substation Equipment</t>
  </si>
  <si>
    <t>E3620 DST Substation Equipment-NSC</t>
  </si>
  <si>
    <t>E3630 DST Battery Storage Equipment</t>
  </si>
  <si>
    <t>E3630 DST Battery Storage Equip-NSC</t>
  </si>
  <si>
    <t>E3640 DST Poles, Hopkins Ridge</t>
  </si>
  <si>
    <t>E3640 DST Poles, Hopkins Ridge-NSC</t>
  </si>
  <si>
    <t>E3640 DST Poles, LSR</t>
  </si>
  <si>
    <t>E3640 DST Poles, LSR-NSC</t>
  </si>
  <si>
    <t>E3640 DST Poles, Wild Horse</t>
  </si>
  <si>
    <t>E3640 DST Poles, Wild Horse Expan</t>
  </si>
  <si>
    <t>E3640 DST Poles, Wild Horse Solar</t>
  </si>
  <si>
    <t>E3640 DST Poles, Wild Horse-NSC</t>
  </si>
  <si>
    <t>E3640 DST Poles, Wld Hrs Expan-NSC</t>
  </si>
  <si>
    <t>E3640 DST Poles, Wld Hrs Solar-NSC</t>
  </si>
  <si>
    <t>E3640 DST Poles/Towers/Fixtures</t>
  </si>
  <si>
    <t>E3650 105 DST O/H Conductor/Devices</t>
  </si>
  <si>
    <t>E3650 DST O/H Cond, Hopkins Ridge</t>
  </si>
  <si>
    <t>E3650 DST O/H Cond, LSR</t>
  </si>
  <si>
    <t>E3650 DST O/H Cond, Wild Horse</t>
  </si>
  <si>
    <t>E3650 DST O/H Cond, WildHorse Expan</t>
  </si>
  <si>
    <t>E3650 DST O/H Cond, WildHorse Solar</t>
  </si>
  <si>
    <t>E3650 DST O/H Conductor/Devices</t>
  </si>
  <si>
    <t>E3650 DST O/H Conductor/Devices-NSC</t>
  </si>
  <si>
    <t>E3660 DST U/G Cond,Wild Horse Expan</t>
  </si>
  <si>
    <t>E3660 DST U/G Cond,Wild Horse Solar</t>
  </si>
  <si>
    <t>E3660 DST U/G Cond,Wild HorseWind</t>
  </si>
  <si>
    <t>E3660 DST U/G Cond,Wld Hrs Expa-NSC</t>
  </si>
  <si>
    <t>E3660 DST U/G Cond,Wld Hrs Sola-NSC</t>
  </si>
  <si>
    <t>E3660 DST U/G Cond,Wld HrsWind-NSC</t>
  </si>
  <si>
    <t>E3660 DST U/G Conduit</t>
  </si>
  <si>
    <t>E3660 DST U/G Conduit, HopkinsRidge</t>
  </si>
  <si>
    <t>E3660 DST U/G Conduit, HopkinsR-NSC</t>
  </si>
  <si>
    <t>E3660 DST U/G Conduit, LSR</t>
  </si>
  <si>
    <t>E3660 DST U/G Conduit, LSR-NSC</t>
  </si>
  <si>
    <t>E3670 DST U/G Cond, Hop Ridge-NSC</t>
  </si>
  <si>
    <t>E3670 DST U/G Cond, Hopkins Ridge</t>
  </si>
  <si>
    <t>E3670 DST U/G Cond, LSR</t>
  </si>
  <si>
    <t>E3670 DST U/G Cond, LSR-NSC</t>
  </si>
  <si>
    <t>E3670 DST U/G Cond, Wild Horse</t>
  </si>
  <si>
    <t>E3670 DST U/G Cond, Wild Horse Exp</t>
  </si>
  <si>
    <t>E3670 DST U/G Cond, Wild Horse-NSC</t>
  </si>
  <si>
    <t>E3670 DST U/G Cond, Wld Hrs Exp-NSC</t>
  </si>
  <si>
    <t>E3670 DST U/G Conductor/Devices</t>
  </si>
  <si>
    <t>E368 DST Line Transformers</t>
  </si>
  <si>
    <t>E368 DST Line Transformers-NSC</t>
  </si>
  <si>
    <t>E369 DST Services</t>
  </si>
  <si>
    <t>E369 DST Services-NSC</t>
  </si>
  <si>
    <t>E370 105 DST AMI Meters</t>
  </si>
  <si>
    <t>E370 DST Meters AMR</t>
  </si>
  <si>
    <t>E370 DST Meters AMR-NSC</t>
  </si>
  <si>
    <t>E3701 DST Meters AMI</t>
  </si>
  <si>
    <t>E3701 DST Meters AMI-NSC</t>
  </si>
  <si>
    <t>E371 DST Install on Cust Prem-RET</t>
  </si>
  <si>
    <t>E3720 DST Leased on Cust Prem-RET</t>
  </si>
  <si>
    <t>E3721 DST Water Hter, 10 yr-NOTUSED</t>
  </si>
  <si>
    <t>E3722 DST Water Htr, 15 yr-NOTUSED</t>
  </si>
  <si>
    <t>E373 DST Street Lighting &amp; Signal</t>
  </si>
  <si>
    <t>E373 DST Street Lighting &amp; Sign-NSC</t>
  </si>
  <si>
    <t>E374 DST ARO Distribution</t>
  </si>
  <si>
    <t>Tax only - Dupont Acq Adj</t>
  </si>
  <si>
    <t>E389 105 GEN Land &amp; Land Rights</t>
  </si>
  <si>
    <t>E389 GEN Land &amp; Land Rights</t>
  </si>
  <si>
    <t>E3900 DONOTUSE, Bellingham SvcC</t>
  </si>
  <si>
    <t>E3900 DONOTUSE, Frederickson</t>
  </si>
  <si>
    <t>E3900 DONOTUSE, Kitsap Svc Ctr</t>
  </si>
  <si>
    <t>E3900 DONOTUSE, Lakewood Svc Ct</t>
  </si>
  <si>
    <t>E3900 DONOTUSE, Mount Vernon BO</t>
  </si>
  <si>
    <t>E3900 DONOTUSE, Poulsbo Svc Ctr</t>
  </si>
  <si>
    <t>E3900 DONOTUSE, Pt Townsend Svc</t>
  </si>
  <si>
    <t>E3900 DONOTUSE, Puyallup Bus Of</t>
  </si>
  <si>
    <t>E3900 DONOTUSE, Redmond Svc Ctr</t>
  </si>
  <si>
    <t>E3900 DONOTUSE, Shuffleton Subs</t>
  </si>
  <si>
    <t>E3900 DONOTUSE, Skagit Svc Ctr</t>
  </si>
  <si>
    <t>E3900 DONOTUSE, Vashon Svc Ctr</t>
  </si>
  <si>
    <t>E3900 DONOTUSE, Whidbey Svc Ctr</t>
  </si>
  <si>
    <t>E3900 GEN Str&amp;Impv, Burlington/-NSC</t>
  </si>
  <si>
    <t>E3900 GEN Str&amp;Impv, Burlington/Skag</t>
  </si>
  <si>
    <t>E3900 GEN Str/Impv, Colstrip 3-4</t>
  </si>
  <si>
    <t>E3900 GEN Str/Impv, Colstrip3-4-NSC</t>
  </si>
  <si>
    <t>E3900 GEN Str/Impv, Wildhorse</t>
  </si>
  <si>
    <t>E3900 GEN Str/Impv, Wildhorse-NSC</t>
  </si>
  <si>
    <t>E3900 GEN Structures &amp; Improvement</t>
  </si>
  <si>
    <t>E3900 GEN Structures &amp; Improvem-NSC</t>
  </si>
  <si>
    <t>E3901 GEN LH, Bellingham</t>
  </si>
  <si>
    <t>E3901 GEN LH, Bellingham-NSC</t>
  </si>
  <si>
    <t>E3901 GEN LH, Dayton</t>
  </si>
  <si>
    <t>E3901 GEN LH, Dayton-NSC</t>
  </si>
  <si>
    <t>E3901 GEN LH, Expired</t>
  </si>
  <si>
    <t>E3901 GEN LH, Oak Harbor - RETIRED</t>
  </si>
  <si>
    <t>E3901 GEN LH, Pomeroy - RETIRED</t>
  </si>
  <si>
    <t>E3901 GEN LH, Pt Townsend-RETIRED</t>
  </si>
  <si>
    <t>E3910 GEN Off Fur &amp; Eq, F1/Ep-RET</t>
  </si>
  <si>
    <t>E3910 GEN Office Furn &amp; Eq, Enc-RET</t>
  </si>
  <si>
    <t>E3910 GEN Office Furn &amp; Eq-RET</t>
  </si>
  <si>
    <t>E3911 GEN Off F&amp;E Sumas OP old</t>
  </si>
  <si>
    <t>E3911 GEN Off F&amp;E Sumas OP old-NSC</t>
  </si>
  <si>
    <t>E3911 GEN Off Furn &amp; Eq, LSR</t>
  </si>
  <si>
    <t>E3911 GEN Off Furn &amp; Eq, LSR-NSC</t>
  </si>
  <si>
    <t>E3911 GEN Off Furn &amp; Eq, Mint Farm</t>
  </si>
  <si>
    <t>E3911 GEN Off Furn &amp; Eq, Mint-NSC</t>
  </si>
  <si>
    <t>E3911 GEN Off Furn &amp; Eq, MTF OP</t>
  </si>
  <si>
    <t>E3911 GEN Off Furn &amp; Eq, MTF OP-NSC</t>
  </si>
  <si>
    <t>E3911 GEN Off Furn &amp; Eq, WildHo-NSC</t>
  </si>
  <si>
    <t>E3911 GEN Off Furn &amp; Eq, WildHorse</t>
  </si>
  <si>
    <t>E3911 GEN Off Furn &amp; Eq,Sumas</t>
  </si>
  <si>
    <t>E3911 GEN Off Furn &amp; Eq,Sumas-NSC</t>
  </si>
  <si>
    <t>E3911 GEN Office F&amp;E, GLD OP old</t>
  </si>
  <si>
    <t>E3911 GEN Office F&amp;E, GLD OP ol-NSC</t>
  </si>
  <si>
    <t>E3911 GEN Office F&amp;E, LBK #3</t>
  </si>
  <si>
    <t>E3911 GEN Office F&amp;E, Snoq 1-2013</t>
  </si>
  <si>
    <t>E3911 GEN Office F&amp;E, Snoq 1-20-NSC</t>
  </si>
  <si>
    <t>E3911 GEN Office F&amp;E, Snoq 1-NSC</t>
  </si>
  <si>
    <t>E3911 GEN Office F&amp;E, Snoq 2-2013</t>
  </si>
  <si>
    <t>E3911 GEN Office F&amp;E, Snoq 2-20-NSC</t>
  </si>
  <si>
    <t>E3911 GEN Office F&amp;E, Snoqualmie 1</t>
  </si>
  <si>
    <t>E3911 GEN Office Furn &amp; Eq, Gold</t>
  </si>
  <si>
    <t>E3911 GEN Office Furn &amp; Eq, Gol-NSC</t>
  </si>
  <si>
    <t>E3911 GEN Office Furn &amp; Eq, new</t>
  </si>
  <si>
    <t>E3911 GEN Office Furn &amp; Eq, old</t>
  </si>
  <si>
    <t>E3911 GEN Office Furn &amp; Eq, old-NSC</t>
  </si>
  <si>
    <t>E3911 GEN Office Furn &amp; Eq, UBK</t>
  </si>
  <si>
    <t>E3911 GEN Office Furn &amp; Eq, UBK-NSC</t>
  </si>
  <si>
    <t>E3912 GEN Computer Eq, DO NOT USED</t>
  </si>
  <si>
    <t>E3912 GEN Computer Eq, Encogen</t>
  </si>
  <si>
    <t>E3912 GEN Computer Eq, Encogen-NSC</t>
  </si>
  <si>
    <t>E3912 GEN Computer Eq, Fred 1/APC</t>
  </si>
  <si>
    <t>E3912 GEN Computer Eq, Frederickson</t>
  </si>
  <si>
    <t>E3912 GEN Computer Eq, Frederic-NSC</t>
  </si>
  <si>
    <t>E3912 GEN Computer Eq, Fredonia</t>
  </si>
  <si>
    <t>E3912 GEN Computer Eq, Fredonia-NSC</t>
  </si>
  <si>
    <t>E3912 GEN Computer Eq, Goldendale</t>
  </si>
  <si>
    <t>E3912 GEN Computer Eq, Goldenda-NSC</t>
  </si>
  <si>
    <t>E3912 GEN Computer Eq, HPK Ridge</t>
  </si>
  <si>
    <t>E3912 GEN Computer Eq, HPK Ridg-NSC</t>
  </si>
  <si>
    <t>E3912 GEN Computer Eq, LB#4-2013</t>
  </si>
  <si>
    <t>E3912 GEN Computer Eq, LB#4-201-NSC</t>
  </si>
  <si>
    <t>E3912 GEN Computer Eq, LBK FSC</t>
  </si>
  <si>
    <t>E3912 GEN Computer Eq, LBK FSC-NSC</t>
  </si>
  <si>
    <t>E3912 GEN Computer Eq, LSR</t>
  </si>
  <si>
    <t>E3912 GEN Computer Eq, LSR-NSC</t>
  </si>
  <si>
    <t>E3912 GEN Computer Eq, Mint Farm</t>
  </si>
  <si>
    <t>E3912 GEN Computer Eq, Mint-NSC</t>
  </si>
  <si>
    <t>E3912 GEN Computer Eq, MTF OP</t>
  </si>
  <si>
    <t>E3912 GEN Computer Eq, MTF OP-NSC</t>
  </si>
  <si>
    <t>E3912 GEN Computer Eq, new</t>
  </si>
  <si>
    <t>E3912 GEN Computer Eq, new-NSC</t>
  </si>
  <si>
    <t>E3912 GEN Computer Eq, old-RETIRED</t>
  </si>
  <si>
    <t>E3912 GEN Computer Eq, Snoqualmie 1</t>
  </si>
  <si>
    <t>E3912 GEN Computer Eq, Snoqualmie 2</t>
  </si>
  <si>
    <t>E3912 GEN Computer Eq, Sumas</t>
  </si>
  <si>
    <t>E3912 GEN Computer Eq, Sumas OP-RET</t>
  </si>
  <si>
    <t>E3912 GEN Computer Eq, Sumas-NSC</t>
  </si>
  <si>
    <t>E3912 GEN Computer Eq, WHH #2-3</t>
  </si>
  <si>
    <t>E3912 GEN Computer Eq, WHH #2-3-NSC</t>
  </si>
  <si>
    <t>E3912 GEN Computer Eq, Wild Horse</t>
  </si>
  <si>
    <t>E3912 GEN Computer Eq, Wild Hrs Exp</t>
  </si>
  <si>
    <t>E3912 GEN Computer Eq, Wild Hrs-NSC</t>
  </si>
  <si>
    <t>E3912 GEN Computer Eq, Wld Hrs-NSC</t>
  </si>
  <si>
    <t>E3912 GEN Computer Equip, UBK</t>
  </si>
  <si>
    <t>E3912 GEN Computer Equip, UBK-NSC</t>
  </si>
  <si>
    <t>E3913 GEN Printers, new</t>
  </si>
  <si>
    <t>E3913 GEN Printers, new-NSC</t>
  </si>
  <si>
    <t>E3914 GEN Computer Equip- RET</t>
  </si>
  <si>
    <t>E392 GEN Trans Equip, Colstrip 1</t>
  </si>
  <si>
    <t>E392 GEN Trans Equip, Colstrip 2</t>
  </si>
  <si>
    <t>E392 GEN Trans Equip, Colstrip 3</t>
  </si>
  <si>
    <t>E392 GEN Trans Equip, Colstrip 4</t>
  </si>
  <si>
    <t>E392 GEN Trans Equip, Colstrip1-NSC</t>
  </si>
  <si>
    <t>E392 GEN Trans Equip, Colstrip2-NSC</t>
  </si>
  <si>
    <t>E392 GEN Trans Equip, Colstrip3-NSC</t>
  </si>
  <si>
    <t>E392 GEN Trans Equip, Colstrip4-NSC</t>
  </si>
  <si>
    <t>E392 GEN Trans Equip, new</t>
  </si>
  <si>
    <t>E392 GEN Trans Equip, old</t>
  </si>
  <si>
    <t>E392 GEN Trans Equip, old-NSC</t>
  </si>
  <si>
    <t>E392 GEN Trans Equip, Snoq Park</t>
  </si>
  <si>
    <t>E392 GEN Trans Equip, Snoq Park-NSC</t>
  </si>
  <si>
    <t>E392 GEN Transp Eq, Encogen old</t>
  </si>
  <si>
    <t>E392 GEN Transp Eq, Encogen old-NSC</t>
  </si>
  <si>
    <t>E3930 GEN Stores Equip, new</t>
  </si>
  <si>
    <t>E3930 GEN Stores Equip, old</t>
  </si>
  <si>
    <t>E3930 GEN Stores Equip, old-NSC</t>
  </si>
  <si>
    <t>E3931 GEN Stores Equip&gt;$20K-RET</t>
  </si>
  <si>
    <t>E3940 GEN Tools Hop Ridge, new-NSC</t>
  </si>
  <si>
    <t>E3940 GEN Tools Hopkins Ridge, new</t>
  </si>
  <si>
    <t>E3940 GEN Tools LSR</t>
  </si>
  <si>
    <t>E3940 GEN Tools LSR-NSC</t>
  </si>
  <si>
    <t>E3940 GEN Tools, Colstrip 1</t>
  </si>
  <si>
    <t>E3940 GEN Tools, Colstrip 1-NSC</t>
  </si>
  <si>
    <t>E3940 GEN Tools, Colstrip 2</t>
  </si>
  <si>
    <t>E3940 GEN Tools, Colstrip 2-NSC</t>
  </si>
  <si>
    <t>E3940 GEN Tools, Colstrip 3</t>
  </si>
  <si>
    <t>E3940 GEN Tools, Colstrip 3-NSC</t>
  </si>
  <si>
    <t>E3940 GEN Tools, Colstrip 4</t>
  </si>
  <si>
    <t>E3940 GEN Tools, Colstrip 4-NSC</t>
  </si>
  <si>
    <t>E3940 GEN Tools/Garage,  MTF OP</t>
  </si>
  <si>
    <t>E3940 GEN Tools/Garage,  MTF OP-NSC</t>
  </si>
  <si>
    <t>E3940 GEN Tools/Garage, MTF new</t>
  </si>
  <si>
    <t>E3940 GEN Tools/Garage, MTF new-NSC</t>
  </si>
  <si>
    <t>E3940 GEN Tools/Garage/Shop, ne-NSC</t>
  </si>
  <si>
    <t>E3940 GEN Tools/Garage/Shop, new</t>
  </si>
  <si>
    <t>E3940 GEN Tools/Garage/Shop, old</t>
  </si>
  <si>
    <t>E3940 GEN Tools/Garage/Shop, ol-NSC</t>
  </si>
  <si>
    <t>E3941 GEN Tools/Garage/Shop- RET</t>
  </si>
  <si>
    <t>E3942 GEN Tools/Garage/Shop-RET</t>
  </si>
  <si>
    <t>E3950 GEN Laboratory Equip, new</t>
  </si>
  <si>
    <t>E3950 GEN Laboratory Equip, new-NSC</t>
  </si>
  <si>
    <t>E3950 GEN Laboratory Equip, old</t>
  </si>
  <si>
    <t>E3950 GEN Laboratory Equip, old-NSC</t>
  </si>
  <si>
    <t>E3951 GEN Laboratory Equip - RET</t>
  </si>
  <si>
    <t>E396 GEN Power-Op Equip, Colstrip 1</t>
  </si>
  <si>
    <t>E396 GEN Power-Op Equip, Colstrip 2</t>
  </si>
  <si>
    <t>E396 GEN Power-Op Equip, Colstrip 3</t>
  </si>
  <si>
    <t>E396 GEN Power-Op Equip, Colstrip 4</t>
  </si>
  <si>
    <t>E396 GEN Power-Op Equip, new</t>
  </si>
  <si>
    <t>E396 GEN Power-Op Equip, old-RET</t>
  </si>
  <si>
    <t>E396 GEN PwrOp Equp, Colstrip1-NSC</t>
  </si>
  <si>
    <t>E396 GEN PwrOp Equp, Colstrip2-NSC</t>
  </si>
  <si>
    <t>E396 GEN PwrOp Equp, Colstrip3-NSC</t>
  </si>
  <si>
    <t>E396 GEN PwrOp Equp, Colstrip4-NSC</t>
  </si>
  <si>
    <t>E3970 DONOTUSE, Alpac</t>
  </si>
  <si>
    <t>E3970 DONOTUSE, Arco Central</t>
  </si>
  <si>
    <t>E3970 DONOTUSE, Arco North</t>
  </si>
  <si>
    <t>E3970 DONOTUSE, Arco South</t>
  </si>
  <si>
    <t>E3970 DONOTUSE, Boeing Rentn</t>
  </si>
  <si>
    <t>E3970 DONOTUSE, Clover Vally</t>
  </si>
  <si>
    <t xml:space="preserve">E3970 DONOTUSE, Cov-Ber </t>
  </si>
  <si>
    <t>E3970 DONOTUSE, Crescent Hbr</t>
  </si>
  <si>
    <t>E3970 DONOTUSE, Olymp Avon</t>
  </si>
  <si>
    <t>E3970 DONOTUSE, Paccar</t>
  </si>
  <si>
    <t>E3970 DONOTUSE, Poulsbo</t>
  </si>
  <si>
    <t>E3970 DONOTUSE, Texaco East</t>
  </si>
  <si>
    <t>E3970 DONOTUSE, Texaco West</t>
  </si>
  <si>
    <t>E3970 DONOTUSE, Vitulli</t>
  </si>
  <si>
    <t>E3970 DONOTUSE, Waterfront</t>
  </si>
  <si>
    <t>E3970 GEN Comm Equip, new</t>
  </si>
  <si>
    <t>E3970 GEN Comm Equip, old</t>
  </si>
  <si>
    <t>E3970 GEN Comm Equip, old-NSC</t>
  </si>
  <si>
    <t>E3970 GEN Comm Equip, Snoq 1-NSC</t>
  </si>
  <si>
    <t>E3970 GEN Comm Equip, Snoqualmie 1</t>
  </si>
  <si>
    <t>E3970 GEN CommEq, 3rd AC new</t>
  </si>
  <si>
    <t>E3970 GEN CommEq, 3rd AC new-NSC</t>
  </si>
  <si>
    <t>E3970 GEN CommEq, 3rd AC old</t>
  </si>
  <si>
    <t>E3970 GEN CommEq, 3rd AC old-NSC</t>
  </si>
  <si>
    <t>E3970 GEN CommEq, Colstrip 1-2 new</t>
  </si>
  <si>
    <t>E3970 GEN CommEq, Colstrip 1-2 old</t>
  </si>
  <si>
    <t>E3970 GEN CommEq, Colstrip 1-4 new</t>
  </si>
  <si>
    <t>E3970 GEN CommEq, Colstrip 1-4 old</t>
  </si>
  <si>
    <t>E3970 GEN CommEq, Colstrip 3-4 new</t>
  </si>
  <si>
    <t>E3970 GEN CommEq, Colstrip1-2 n-NSC</t>
  </si>
  <si>
    <t>E3970 GEN CommEq, Colstrip1-2 o-NSC</t>
  </si>
  <si>
    <t>E3970 GEN CommEq, Colstrip1-4 n-NSC</t>
  </si>
  <si>
    <t>E3970 GEN CommEq, Colstrip1-4 o-NSC</t>
  </si>
  <si>
    <t>E3970 GEN CommEq, Colstrip3-4 n-NSC</t>
  </si>
  <si>
    <t>E3970 GEN CommEq, ENC new</t>
  </si>
  <si>
    <t>E3970 GEN CommEq, Encogen</t>
  </si>
  <si>
    <t>E3970 GEN CommEq, Fred 1/APC ne-NSC</t>
  </si>
  <si>
    <t>E3970 GEN CommEq, Fred 1/APC new</t>
  </si>
  <si>
    <t>E3970 GEN CommEq, Fred 1/APC old</t>
  </si>
  <si>
    <t>E3970 GEN CommEq, Fred 1/APC ol-NSC</t>
  </si>
  <si>
    <t>E3970 GEN CommEq, Frederickson</t>
  </si>
  <si>
    <t>E3970 GEN CommEq, Frederickson-NSC</t>
  </si>
  <si>
    <t>E3970 GEN CommEq, GLD OP old</t>
  </si>
  <si>
    <t>E3970 GEN CommEq, GLD OP old-NSC</t>
  </si>
  <si>
    <t>E3970 GEN CommEq, Goldendale ne-NSC</t>
  </si>
  <si>
    <t>E3970 GEN CommEq, Goldendale new</t>
  </si>
  <si>
    <t>E3970 GEN CommEq, Hop Ridge new-NSC</t>
  </si>
  <si>
    <t>E3970 GEN CommEq, Hop Ridge old-NSC</t>
  </si>
  <si>
    <t>E3970 GEN CommEq, Hopkins Exp</t>
  </si>
  <si>
    <t>E3970 GEN CommEq, Hopkins Exp-NSC</t>
  </si>
  <si>
    <t>E3970 GEN CommEq, Hopkins Ridge new</t>
  </si>
  <si>
    <t>E3970 GEN CommEq, Hopkins Ridge old</t>
  </si>
  <si>
    <t>E3970 GEN CommEq, LB #3</t>
  </si>
  <si>
    <t>E3970 GEN CommEq, LB #3-NSC</t>
  </si>
  <si>
    <t>E3970 GEN CommEq, LB#4-2013</t>
  </si>
  <si>
    <t>E3970 GEN CommEq, LB#4-2013-NSC</t>
  </si>
  <si>
    <t>E3970 GEN CommEq, LSR</t>
  </si>
  <si>
    <t>E3970 GEN CommEq, LSR-NSC</t>
  </si>
  <si>
    <t>E3970 GEN CommEq, MFT OP</t>
  </si>
  <si>
    <t>E3970 GEN CommEq, MFT OP-NSC</t>
  </si>
  <si>
    <t>E3970 GEN CommEq, Mint Farm</t>
  </si>
  <si>
    <t>E3970 GEN CommEq, Mint Farm-NSC</t>
  </si>
  <si>
    <t>E3970 GEN CommEq, Snoq 1-2013</t>
  </si>
  <si>
    <t>E3970 GEN CommEq, Snoq 1-2013-NSC</t>
  </si>
  <si>
    <t>E3970 GEN CommEq, Snoq 2-2013</t>
  </si>
  <si>
    <t>E3970 GEN CommEq, Snoq 2-2013-NSC</t>
  </si>
  <si>
    <t>E3970 GEN CommEq, Sumas new</t>
  </si>
  <si>
    <t>E3970 GEN CommEq, Sumas new-NSC</t>
  </si>
  <si>
    <t>E3970 GEN CommEq, SumasOPold-RET</t>
  </si>
  <si>
    <t>E3970 GEN CommEq, UBK</t>
  </si>
  <si>
    <t>E3970 GEN CommEq, UBK-NSC</t>
  </si>
  <si>
    <t>E3970 GEN CommEq, Wild Horse new</t>
  </si>
  <si>
    <t>E3970 GEN CommEq, Wild Horse old</t>
  </si>
  <si>
    <t>E3970 GEN CommEq, Wld Hrs new-NSC</t>
  </si>
  <si>
    <t>E3970 GEN CommEq, Wld Hrs old-NSC</t>
  </si>
  <si>
    <t>E3971 GEN Mobile Communicat-RET</t>
  </si>
  <si>
    <t>E3973 GEN Portable Radio Eq- RET</t>
  </si>
  <si>
    <t>E3980 GEN Misc Equip, Encogen</t>
  </si>
  <si>
    <t>E3980 GEN Misc Equip, Encogen-NSC</t>
  </si>
  <si>
    <t>E3980 GEN Misc Equip, Frederick</t>
  </si>
  <si>
    <t>E3980 GEN Misc Equip, Frederick-NSC</t>
  </si>
  <si>
    <t>E3980 GEN Misc Equipment, new</t>
  </si>
  <si>
    <t>E3980 GEN Misc Equipment, new-NSC</t>
  </si>
  <si>
    <t>E3980 GEN Misc Equipment, old</t>
  </si>
  <si>
    <t>E3980 GEN Misc Equipment, old-NSC</t>
  </si>
  <si>
    <t>E3980 GEN Misc Equipment, Sumas</t>
  </si>
  <si>
    <t>E3980 GEN Misc Equipment, Sumas-NSC</t>
  </si>
  <si>
    <t>E3980 GEN Misc Equipment, UBK</t>
  </si>
  <si>
    <t>E3980 GEN Misc Equipment, UBK-NSC</t>
  </si>
  <si>
    <t>E3981 GEN Misc Equipment- RET</t>
  </si>
  <si>
    <t xml:space="preserve">E399 GEN ARO General Plant </t>
  </si>
  <si>
    <t>G390 105 GEN Structure  &amp; Impro-NSC</t>
  </si>
  <si>
    <t>C303 CMN Software, CLX System</t>
  </si>
  <si>
    <t>C303 CMN Software, CLX System-NSC</t>
  </si>
  <si>
    <t>C303 INT Frequency Purchase</t>
  </si>
  <si>
    <t>C3970 CMN Comm Equip, AMI Netwo-NSC</t>
  </si>
  <si>
    <t>C3970 CMN Comm Equip, AMI Network</t>
  </si>
  <si>
    <t>C3980 CMN Misc Equipment, old-NSC</t>
  </si>
  <si>
    <t>N300 NUA Non Utility Land</t>
  </si>
  <si>
    <t>N346 NUA Misc Equipment</t>
  </si>
  <si>
    <t>N3890 NUA Land and Land Rights</t>
  </si>
  <si>
    <t>N3891 NUA Easements</t>
  </si>
  <si>
    <t>N390 NUA Structures &amp; Improvements</t>
  </si>
  <si>
    <t>N397 NUA Communications Equipment</t>
  </si>
  <si>
    <t>None, Non-Utility</t>
  </si>
  <si>
    <t>Add 108 TG's not in PP</t>
  </si>
  <si>
    <t>Use for reconciliation</t>
  </si>
  <si>
    <t>N361</t>
  </si>
  <si>
    <t>Structures &amp; Improvements</t>
  </si>
  <si>
    <t>N362</t>
  </si>
  <si>
    <t>Gas Holders</t>
  </si>
  <si>
    <t>N363</t>
  </si>
  <si>
    <t>Purification Equipment</t>
  </si>
  <si>
    <t>N364</t>
  </si>
  <si>
    <t>Transportation Equipment</t>
  </si>
  <si>
    <t>E301</t>
  </si>
  <si>
    <t>E302</t>
  </si>
  <si>
    <t>INT Franchises</t>
  </si>
  <si>
    <t>INT Franchises, Baker Project</t>
  </si>
  <si>
    <t>INT Franchises, Snoqualmie</t>
  </si>
  <si>
    <t>E303</t>
  </si>
  <si>
    <t>105  INT LSR Dev Rights-NSC</t>
  </si>
  <si>
    <t>105  INT Misc Intangibles</t>
  </si>
  <si>
    <t>INT Enc Waste Wtr Fee-DONOTUSE</t>
  </si>
  <si>
    <t>INT LSR -DONOTUSE</t>
  </si>
  <si>
    <t>INT Rock Island Expansion-NSC</t>
  </si>
  <si>
    <t>INT Rock Island Expansion-RET</t>
  </si>
  <si>
    <t>INT Whitehorn 2 &amp; 3</t>
  </si>
  <si>
    <t>INT Whitehorn 2 &amp; 3-NSC</t>
  </si>
  <si>
    <t>al Lease, Fredonia-RETIRED</t>
  </si>
  <si>
    <t>al Lease, FredoniaSalesTax-RET</t>
  </si>
  <si>
    <t>al Lease, Whitehorn-RETIRED</t>
  </si>
  <si>
    <t>E310</t>
  </si>
  <si>
    <t>STM Land, Centralia-inactive</t>
  </si>
  <si>
    <t>STM Land, Colstrip 1</t>
  </si>
  <si>
    <t>STM Land, Colstrip 1-2 Com</t>
  </si>
  <si>
    <t>STM Land, Colstrip 2</t>
  </si>
  <si>
    <t>STM Land, Colstrip 3</t>
  </si>
  <si>
    <t>STM Land, Colstrip 3-4 Com</t>
  </si>
  <si>
    <t>STM Land, Colstrip 4</t>
  </si>
  <si>
    <t>STM Land, Epcor CoGen</t>
  </si>
  <si>
    <t>E311</t>
  </si>
  <si>
    <t>STM Str/Imprv, Mint Farm</t>
  </si>
  <si>
    <t>STM Str/Imprv, Mint Farm OP</t>
  </si>
  <si>
    <t>STM Str/Imprv, Mint OP-NSC</t>
  </si>
  <si>
    <t>STM Str/Imprv, Sumas</t>
  </si>
  <si>
    <t>STM Str/Imprv, Sumas OP</t>
  </si>
  <si>
    <t>STM Str/Imprv, Sumas OP-NSC</t>
  </si>
  <si>
    <t>STM Str/Impv, Colstrip 1</t>
  </si>
  <si>
    <t>STM Str/Impv, Colstrip 1-2 Com</t>
  </si>
  <si>
    <t>STM Str/Impv, Colstrip 1-NSC</t>
  </si>
  <si>
    <t>STM Str/Impv, Colstrip 2</t>
  </si>
  <si>
    <t>STM Str/Impv, Colstrip 2-NSC</t>
  </si>
  <si>
    <t>STM Str/Impv, Colstrip 3</t>
  </si>
  <si>
    <t>STM Str/Impv, Colstrip 3-4 Com</t>
  </si>
  <si>
    <t>STM Str/Impv, Colstrip 3-NSC</t>
  </si>
  <si>
    <t>STM Str/Impv, Colstrip 4</t>
  </si>
  <si>
    <t>STM Str/Impv, Colstrip 4-NSC</t>
  </si>
  <si>
    <t>STM Str/Impv, Colstrip1-2 -NSC</t>
  </si>
  <si>
    <t>STM Str/Impv, Colstrip3-4 -NSC</t>
  </si>
  <si>
    <t>STM Str/Impv, ColstripCMM-RET</t>
  </si>
  <si>
    <t>STM Str/Impv, Encogen-RET</t>
  </si>
  <si>
    <t>STM Str/Impv, Ferndale</t>
  </si>
  <si>
    <t>STM Str/Impv, Ferndale-NSC</t>
  </si>
  <si>
    <t>STM Str/Impv, Fred 1/APC</t>
  </si>
  <si>
    <t>STM Str/Impv, Fred 1/APC-NSC</t>
  </si>
  <si>
    <t>STM Str/Impv, Goldendale</t>
  </si>
  <si>
    <t>STM Str/Impv, Goldendale O-NSC</t>
  </si>
  <si>
    <t>STM Str/Impv, Goldendale OP</t>
  </si>
  <si>
    <t>STM Str/Impv,Centralia-inactiv</t>
  </si>
  <si>
    <t>E312</t>
  </si>
  <si>
    <t>STM Boiler, Centralia-inactive</t>
  </si>
  <si>
    <t>STM Boiler, Colstrip 1</t>
  </si>
  <si>
    <t>STM Boiler, Colstrip 1-2 Com</t>
  </si>
  <si>
    <t>STM Boiler, Colstrip 1-NSC</t>
  </si>
  <si>
    <t>STM Boiler, Colstrip 2</t>
  </si>
  <si>
    <t>STM Boiler, Colstrip 2-NSC</t>
  </si>
  <si>
    <t>STM Boiler, Colstrip 3</t>
  </si>
  <si>
    <t>STM Boiler, Colstrip 3-4 Com</t>
  </si>
  <si>
    <t>STM Boiler, Colstrip 3-NSC</t>
  </si>
  <si>
    <t>STM Boiler, Colstrip 4</t>
  </si>
  <si>
    <t>STM Boiler, Colstrip 4-NSC</t>
  </si>
  <si>
    <t>STM Boiler, Colstrip1-2 Co-NSC</t>
  </si>
  <si>
    <t>STM Boiler, Colstrip3-4 Co-NSC</t>
  </si>
  <si>
    <t>STM Boiler, Encogen</t>
  </si>
  <si>
    <t>STM Boiler, Encogen-NSC</t>
  </si>
  <si>
    <t>STM Boiler, Ferndale</t>
  </si>
  <si>
    <t>STM Boiler, Ferndale-NSC</t>
  </si>
  <si>
    <t>STM Boiler, Fred 1/APC</t>
  </si>
  <si>
    <t>STM Boiler, Fred 1/APC-NSC</t>
  </si>
  <si>
    <t>STM Boiler, Goldendale</t>
  </si>
  <si>
    <t>STM Boiler, Goldendale OP</t>
  </si>
  <si>
    <t>STM Boiler, Goldendale OP-NSC</t>
  </si>
  <si>
    <t>STM Boiler, Mint Farm</t>
  </si>
  <si>
    <t>STM Boiler, Mint Farm OP</t>
  </si>
  <si>
    <t>STM Boiler, Mint Farm OP-NSC</t>
  </si>
  <si>
    <t>STM Boiler, Sumas</t>
  </si>
  <si>
    <t>STM Boiler, Sumas OP</t>
  </si>
  <si>
    <t>STM Boiler, Sumas OP-NSC</t>
  </si>
  <si>
    <t>E314</t>
  </si>
  <si>
    <t>DONOTUSE-Frederickson</t>
  </si>
  <si>
    <t>STM Turbogen, Colstrip 1</t>
  </si>
  <si>
    <t>STM Turbogen, Colstrip 1-2 Com</t>
  </si>
  <si>
    <t>STM Turbogen, Colstrip 1-NSC</t>
  </si>
  <si>
    <t>STM Turbogen, Colstrip 2</t>
  </si>
  <si>
    <t>STM Turbogen, Colstrip 2-NSC</t>
  </si>
  <si>
    <t>STM Turbogen, Colstrip 3</t>
  </si>
  <si>
    <t>STM Turbogen, Colstrip 3-4-RET</t>
  </si>
  <si>
    <t>STM Turbogen, Colstrip 3-NSC</t>
  </si>
  <si>
    <t>STM Turbogen, Colstrip 4</t>
  </si>
  <si>
    <t>STM Turbogen, Colstrip 4-NSC</t>
  </si>
  <si>
    <t>STM Turbogen, Colstrip1-2 -NSC</t>
  </si>
  <si>
    <t>STM Turbogen, Encogen</t>
  </si>
  <si>
    <t>STM Turbogen, Encogen-NSC</t>
  </si>
  <si>
    <t>STM Turbogen, Ferndale</t>
  </si>
  <si>
    <t>STM Turbogen, Ferndale-NSC</t>
  </si>
  <si>
    <t>STM Turbogen, Fred 1/APC</t>
  </si>
  <si>
    <t>STM Turbogen, Fred 1/APC-NSC</t>
  </si>
  <si>
    <t>STM Turbogen, Goldendale</t>
  </si>
  <si>
    <t>STM Turbogen, Goldendale O-NSC</t>
  </si>
  <si>
    <t>STM Turbogen, Goldendale OP</t>
  </si>
  <si>
    <t>STM Turbogen, Mint Farm</t>
  </si>
  <si>
    <t>STM Turbogen, Mint Farm OP</t>
  </si>
  <si>
    <t>STM Turbogen, Mint Farm OP-NSC</t>
  </si>
  <si>
    <t>STM Turbogen, Sumas</t>
  </si>
  <si>
    <t>STM Turbogen, Sumas OP</t>
  </si>
  <si>
    <t>STM Turbogen, Sumas OP-NSC</t>
  </si>
  <si>
    <t>STM Turbogen,Centralia-inactiv</t>
  </si>
  <si>
    <t>E315</t>
  </si>
  <si>
    <t>STM Accessory, Colstrip 1</t>
  </si>
  <si>
    <t>STM Accessory, Colstrip 1-2 Cm</t>
  </si>
  <si>
    <t>STM Accessory, Colstrip 1-NSC</t>
  </si>
  <si>
    <t>STM Accessory, Colstrip 2</t>
  </si>
  <si>
    <t>STM Accessory, Colstrip 2-NSC</t>
  </si>
  <si>
    <t>STM Accessory, Colstrip 3</t>
  </si>
  <si>
    <t>STM Accessory, Colstrip 3-4 Cm</t>
  </si>
  <si>
    <t>STM Accessory, Colstrip 3-NSC</t>
  </si>
  <si>
    <t>STM Accessory, Colstrip 4</t>
  </si>
  <si>
    <t>STM Accessory, Colstrip 4-NSC</t>
  </si>
  <si>
    <t>STM Accessory, Colstrip1-2-NSC</t>
  </si>
  <si>
    <t>STM Accessory, Colstrip3-4-NSC</t>
  </si>
  <si>
    <t>STM Accessory, Encogen</t>
  </si>
  <si>
    <t>STM Accessory, Encogen-NSC</t>
  </si>
  <si>
    <t>STM Accessory, Ferndale</t>
  </si>
  <si>
    <t>STM Accessory, Ferndale-NSC</t>
  </si>
  <si>
    <t>STM Accessory, Fred 1/APC</t>
  </si>
  <si>
    <t>STM Accessory, Fred 1/APC-NSC</t>
  </si>
  <si>
    <t>STM Accessory, Goldendale</t>
  </si>
  <si>
    <t>STM Accessory, Goldendale -NSC</t>
  </si>
  <si>
    <t>STM Accessory, Goldendale OP</t>
  </si>
  <si>
    <t>STM Accessory, Mint Farm</t>
  </si>
  <si>
    <t>STM Accessory, Mint Farm OP</t>
  </si>
  <si>
    <t>STM Accessory, Mint OP-NSC</t>
  </si>
  <si>
    <t>STM Accessory, Sumas</t>
  </si>
  <si>
    <t>STM Accessory, Sumas OP</t>
  </si>
  <si>
    <t>STM Accessory, Sumas OP-NSC</t>
  </si>
  <si>
    <t>STM Accessory,Centralia-inacti</t>
  </si>
  <si>
    <t>E316</t>
  </si>
  <si>
    <t>STM Misc, Centralia-inactive</t>
  </si>
  <si>
    <t>STM Misc, Colstrip 1</t>
  </si>
  <si>
    <t>STM Misc, Colstrip 1-2 Com</t>
  </si>
  <si>
    <t>STM Misc, Colstrip 1-2 Com-NSC</t>
  </si>
  <si>
    <t>STM Misc, Colstrip 1-4 Com</t>
  </si>
  <si>
    <t>STM Misc, Colstrip 1-4 Com-NSC</t>
  </si>
  <si>
    <t>STM Misc, Colstrip 1-NSC</t>
  </si>
  <si>
    <t>STM Misc, Colstrip 2</t>
  </si>
  <si>
    <t>STM Misc, Colstrip 2-NSC</t>
  </si>
  <si>
    <t>STM Misc, Colstrip 3</t>
  </si>
  <si>
    <t>STM Misc, Colstrip 3-4 Com</t>
  </si>
  <si>
    <t>STM Misc, Colstrip 3-4 Com-NSC</t>
  </si>
  <si>
    <t>STM Misc, Colstrip 3-NSC</t>
  </si>
  <si>
    <t>STM Misc, Colstrip 4</t>
  </si>
  <si>
    <t>STM Misc, Colstrip 4-NSC</t>
  </si>
  <si>
    <t>STM Misc, Encogen-RET</t>
  </si>
  <si>
    <t>STM Misc, Ferndale</t>
  </si>
  <si>
    <t>STM Misc, Ferndale-NSC</t>
  </si>
  <si>
    <t>STM Misc, Fred 1/APC</t>
  </si>
  <si>
    <t>STM Misc, Fred 1/APC-NSC</t>
  </si>
  <si>
    <t>STM Misc, Goldendale</t>
  </si>
  <si>
    <t>STM Misc, Goldendale OP</t>
  </si>
  <si>
    <t>STM Misc, Goldendale OP-NSC</t>
  </si>
  <si>
    <t>STM Misc, Mint Farm</t>
  </si>
  <si>
    <t>STM Misc, Mint Farm OP</t>
  </si>
  <si>
    <t>STM Misc, Mint Farm OP-NSC</t>
  </si>
  <si>
    <t>STM Misc, Sumas</t>
  </si>
  <si>
    <t>STM Misc, Sumas OP</t>
  </si>
  <si>
    <t>STM Misc, Sumas OP-NSC</t>
  </si>
  <si>
    <t>E3170</t>
  </si>
  <si>
    <t>STM ARO Steam Prd</t>
  </si>
  <si>
    <t>E3171</t>
  </si>
  <si>
    <t>STM ARO Steam Production</t>
  </si>
  <si>
    <t>E3300</t>
  </si>
  <si>
    <t>105 HYD Land, White River</t>
  </si>
  <si>
    <t>HYD Land, Electron</t>
  </si>
  <si>
    <t>HYD Land, Lower Baker</t>
  </si>
  <si>
    <t>HYD Land, Nooksack</t>
  </si>
  <si>
    <t>HYD Land, Skookumchuck</t>
  </si>
  <si>
    <t>HYD Land, Snoqualmie 1</t>
  </si>
  <si>
    <t>HYD Land, Upper Baker</t>
  </si>
  <si>
    <t>HYD Land, White River</t>
  </si>
  <si>
    <t>E3301</t>
  </si>
  <si>
    <t>105 HYD Easements</t>
  </si>
  <si>
    <t>0 HYD Easements, Snoqualmie 1</t>
  </si>
  <si>
    <t>E3302</t>
  </si>
  <si>
    <t>HYD Electron-DONOTUSE</t>
  </si>
  <si>
    <t>E331</t>
  </si>
  <si>
    <t>DONOTUSE, Snoq Park</t>
  </si>
  <si>
    <t>HYD S/I, LB AdultFishTrap2010</t>
  </si>
  <si>
    <t>HYD S/I, UB FishHatchery2010</t>
  </si>
  <si>
    <t>HYD S/I, UB FishHatchery20-NSC</t>
  </si>
  <si>
    <t>HYD Str/Impv, Electron-RET</t>
  </si>
  <si>
    <t>HYD Str/Impv, LB-2013</t>
  </si>
  <si>
    <t>HYD Str/Impv, LB-2013-NSC</t>
  </si>
  <si>
    <t>HYD Str/Impv, Lower Baker</t>
  </si>
  <si>
    <t>HYD Str/Impv, Lower Baker-NSC</t>
  </si>
  <si>
    <t>HYD Str/Impv, Nooksack-RET</t>
  </si>
  <si>
    <t>HYD Str/Impv, Skook-RET</t>
  </si>
  <si>
    <t>HYD Str/Impv, Snoq 1 - 2013</t>
  </si>
  <si>
    <t>HYD Str/Impv, Snoq 1 - 201-NSC</t>
  </si>
  <si>
    <t>HYD Str/Impv, Snoq 2 - 2013</t>
  </si>
  <si>
    <t>HYD Str/Impv, Snoq 2 - 201-NSC</t>
  </si>
  <si>
    <t>HYD Str/Impv, Snoq Park</t>
  </si>
  <si>
    <t>HYD Str/Impv, Snoq Park-NSC</t>
  </si>
  <si>
    <t>HYD Str/Impv, Snoqualmie 1</t>
  </si>
  <si>
    <t>HYD Str/Impv, Snoqualmie 1-NSC</t>
  </si>
  <si>
    <t>HYD Str/Impv, Snoqualmie 2</t>
  </si>
  <si>
    <t>HYD Str/Impv, Snoqualmie 2-NSC</t>
  </si>
  <si>
    <t>HYD Str/Impv, UB Koma Kulshan</t>
  </si>
  <si>
    <t>HYD Str/Impv, UB Koma Kuls-NSC</t>
  </si>
  <si>
    <t>HYD Str/Impv, Upper Baker</t>
  </si>
  <si>
    <t>HYD Str/Impv, Upper Baker-NSC</t>
  </si>
  <si>
    <t>HYD Str/Impv, White R-NOTUSED</t>
  </si>
  <si>
    <t>RETIRED  LB AdultFishTrap2011</t>
  </si>
  <si>
    <t>RETIRED UB FishHatchery2011</t>
  </si>
  <si>
    <t>E332</t>
  </si>
  <si>
    <t>102 HYD Electron Sale-RET</t>
  </si>
  <si>
    <t>HYD R/D/W, Snoq 1 - 2013</t>
  </si>
  <si>
    <t>HYD R/D/W, Snoq 1 - 2013-NSC</t>
  </si>
  <si>
    <t>HYD R/D/W, Snoq 2 - 2013</t>
  </si>
  <si>
    <t>HYD R/D/W, Snoq 2 - 2013-NSC</t>
  </si>
  <si>
    <t>HYD R/D/W, White River-NOTUSED</t>
  </si>
  <si>
    <t>HYD R/D/W,LBAdultFishTr2010</t>
  </si>
  <si>
    <t>HYD R/D/W,UB FishHatch2010</t>
  </si>
  <si>
    <t>HYD R/D/W,UB FishHatch2010-NSC</t>
  </si>
  <si>
    <t>HYD Res/Dam/Wwy, LB FSC</t>
  </si>
  <si>
    <t>HYD Res/Dam/Wwy, LB FSC-NSC</t>
  </si>
  <si>
    <t>HYD Res/Dam/Wwy, LB-2013</t>
  </si>
  <si>
    <t>HYD Res/Dam/Wwy, LB-2013-NSC</t>
  </si>
  <si>
    <t>HYD Res/Dam/Wwy, Lower Baker</t>
  </si>
  <si>
    <t>HYD Res/Dam/Wwy, Lower Bak-NSC</t>
  </si>
  <si>
    <t>HYD Res/Dam/Wwy, Skook-RET</t>
  </si>
  <si>
    <t>HYD Res/Dam/Wwy, Snoq 1-NSC</t>
  </si>
  <si>
    <t>HYD Res/Dam/Wwy, Snoq 2-NSC</t>
  </si>
  <si>
    <t>HYD Res/Dam/Wwy, Snoqualmie 1</t>
  </si>
  <si>
    <t>HYD Res/Dam/Wwy, Snoqualmie 2</t>
  </si>
  <si>
    <t>HYD Res/Dam/Wwy, UB FSC</t>
  </si>
  <si>
    <t>HYD Res/Dam/Wwy, UB FSC-NSC</t>
  </si>
  <si>
    <t>HYD Res/Dam/Wwy, Upper Baker</t>
  </si>
  <si>
    <t>HYD Res/Dam/Wwy, Upper Bak-NSC</t>
  </si>
  <si>
    <t>HYD Res/Dam/Wwy,Electron-RET</t>
  </si>
  <si>
    <t>RETIRED LBAdultFishTr2011</t>
  </si>
  <si>
    <t>RETIRED UB FishHatch2011</t>
  </si>
  <si>
    <t>E333</t>
  </si>
  <si>
    <t>HYD W/T-, White River-NOTUSED</t>
  </si>
  <si>
    <t>HYD Wtrwhl/Trbn, Electron-RET</t>
  </si>
  <si>
    <t>HYD Wtrwhl/Trbn, LB-2013</t>
  </si>
  <si>
    <t>HYD Wtrwhl/Trbn, LB-2013-NSC</t>
  </si>
  <si>
    <t>HYD Wtrwhl/Trbn, Lower Baker</t>
  </si>
  <si>
    <t>HYD Wtrwhl/Trbn, Lower Bak-NSC</t>
  </si>
  <si>
    <t>HYD Wtrwhl/Trbn, Skookumchuck</t>
  </si>
  <si>
    <t>HYD Wtrwhl/Trbn, Snoq 1-2013</t>
  </si>
  <si>
    <t>HYD Wtrwhl/Trbn, Snoq 1-20-NSC</t>
  </si>
  <si>
    <t>HYD Wtrwhl/Trbn, Snoq 1-NSC</t>
  </si>
  <si>
    <t>HYD Wtrwhl/Trbn, Snoq 2-2013</t>
  </si>
  <si>
    <t>HYD Wtrwhl/Trbn, Snoq 2-20-NSC</t>
  </si>
  <si>
    <t>HYD Wtrwhl/Trbn, Snoq 2-NSC</t>
  </si>
  <si>
    <t>HYD Wtrwhl/Trbn, Snoq Park</t>
  </si>
  <si>
    <t>HYD Wtrwhl/Trbn, Snoq Park-NSC</t>
  </si>
  <si>
    <t>HYD Wtrwhl/Trbn, Snoqualmie 1</t>
  </si>
  <si>
    <t>HYD Wtrwhl/Trbn, Snoqualmie 2</t>
  </si>
  <si>
    <t>HYD Wtrwhl/Trbn, Upper Baker</t>
  </si>
  <si>
    <t>HYD Wtrwhl/Trbn, Upper Bak-NSC</t>
  </si>
  <si>
    <t>E334</t>
  </si>
  <si>
    <t>HYD Acc, White River-NOTUSED</t>
  </si>
  <si>
    <t>HYD Accessory, Electron-RET</t>
  </si>
  <si>
    <t>HYD Accessory, LB-2013</t>
  </si>
  <si>
    <t>HYD Accessory, LB-2013-NSC</t>
  </si>
  <si>
    <t>HYD Accessory, Lower Baker</t>
  </si>
  <si>
    <t>HYD Accessory, Lower Baker-NSC</t>
  </si>
  <si>
    <t>HYD Accessory, Skookumchuck</t>
  </si>
  <si>
    <t>HYD Accessory, Snoq 1 - 2013</t>
  </si>
  <si>
    <t>HYD Accessory, Snoq 1 - 20-NSC</t>
  </si>
  <si>
    <t>HYD Accessory, Snoq 1-NSC</t>
  </si>
  <si>
    <t>HYD Accessory, Snoq 2 - 2013</t>
  </si>
  <si>
    <t>HYD Accessory, Snoq 2 - 20-NSC</t>
  </si>
  <si>
    <t>HYD Accessory, Snoq 2-NSC</t>
  </si>
  <si>
    <t>HYD Accessory, Snoq Park</t>
  </si>
  <si>
    <t>HYD Accessory, Snoq Park-NSC</t>
  </si>
  <si>
    <t>HYD Accessory, Snoqualmie 1</t>
  </si>
  <si>
    <t>HYD Accessory, Snoqualmie 2</t>
  </si>
  <si>
    <t>HYD Accessory, Upper Baker</t>
  </si>
  <si>
    <t>HYD Accessory, Upper Baker-NSC</t>
  </si>
  <si>
    <t>E335</t>
  </si>
  <si>
    <t>HYD Misc, Electron-RET</t>
  </si>
  <si>
    <t>HYD Misc, LB-2013</t>
  </si>
  <si>
    <t>HYD Misc, LB-2013-NSC</t>
  </si>
  <si>
    <t>HYD Misc, Lower Baker</t>
  </si>
  <si>
    <t>HYD Misc, Lower Baker FSC</t>
  </si>
  <si>
    <t>HYD Misc, Lower Baker FSC-NSC</t>
  </si>
  <si>
    <t>HYD Misc, Lower Baker-NSC</t>
  </si>
  <si>
    <t>HYD Misc, Snoq 1 - 2013</t>
  </si>
  <si>
    <t>HYD Misc, Snoq 1 - 2013-NSC</t>
  </si>
  <si>
    <t>HYD Misc, Snoq 2 - 2013</t>
  </si>
  <si>
    <t>HYD Misc, Snoq 2 - 2013-NSC</t>
  </si>
  <si>
    <t>HYD Misc, Snoq Park</t>
  </si>
  <si>
    <t>HYD Misc, Snoq Park-NSC</t>
  </si>
  <si>
    <t>HYD Misc, Snoqualmie 1</t>
  </si>
  <si>
    <t>HYD Misc, Snoqualmie 1-NSC</t>
  </si>
  <si>
    <t>HYD Misc, Snoqualmie 2</t>
  </si>
  <si>
    <t>HYD Misc, Snoqualmie 2-NSC</t>
  </si>
  <si>
    <t>HYD Misc, UB Hatchery</t>
  </si>
  <si>
    <t>HYD Misc, UB Hatchery-NSC</t>
  </si>
  <si>
    <t>HYD Misc, UB Koma Kulshan</t>
  </si>
  <si>
    <t>HYD Misc, UB Koma Kulshan-NSC</t>
  </si>
  <si>
    <t>HYD Misc, Upper Baker</t>
  </si>
  <si>
    <t>HYD Misc, Upper Baker-NSC</t>
  </si>
  <si>
    <t>HYD Misc, White River-NOTUSED</t>
  </si>
  <si>
    <t>E3351</t>
  </si>
  <si>
    <t>HYD S/M/Tools, Snoq 1-2013</t>
  </si>
  <si>
    <t>HYD S/M/Tools, Snoq 2-2013</t>
  </si>
  <si>
    <t>HYD S/M/Tools, Snoq1-2013-NSC</t>
  </si>
  <si>
    <t>HYD S/M/Tools, Snoq2-2013-NSC</t>
  </si>
  <si>
    <t>HYD Sta Main Tool, UB Hatch</t>
  </si>
  <si>
    <t>HYD Sta Main Tool, UB Hat-NSC</t>
  </si>
  <si>
    <t>HYD Sta Main Tool, UB Res-NSC</t>
  </si>
  <si>
    <t>HYD Sta Main Tool, UB Resort</t>
  </si>
  <si>
    <t>HYD Sta Main Tool, Upper Bker</t>
  </si>
  <si>
    <t>HYD Sta Main Tool, Upper -NSC</t>
  </si>
  <si>
    <t>HYD Sta Main Tools, LB-2013</t>
  </si>
  <si>
    <t>HYD Sta Main Tools, LB-20-NSC</t>
  </si>
  <si>
    <t>HYD Sta Main Tools, Lwer Bker</t>
  </si>
  <si>
    <t>HYD Sta Main Tools, Lwer -NSC</t>
  </si>
  <si>
    <t>HYD Sta Main Tools, Snoq 1</t>
  </si>
  <si>
    <t>HYD Sta Main Tools, Snoq 2</t>
  </si>
  <si>
    <t>HYD Sta Main Tools, Snoq Park</t>
  </si>
  <si>
    <t>HYD Sta Main Tools, Snoq2-NSC</t>
  </si>
  <si>
    <t>HYD Sta Main Tools, SnoqP-NSC</t>
  </si>
  <si>
    <t>HYD StaMainTools,Electron-RET</t>
  </si>
  <si>
    <t>E336</t>
  </si>
  <si>
    <t>HYD RR/Br, White River-NOTUSED</t>
  </si>
  <si>
    <t>HYD RR/Bridges, Electron-RET</t>
  </si>
  <si>
    <t>HYD RR/Bridges, LB-2013</t>
  </si>
  <si>
    <t>HYD RR/Bridges, LB-2013-NSC</t>
  </si>
  <si>
    <t>HYD RR/Bridges, Lower Bake-NSC</t>
  </si>
  <si>
    <t>HYD RR/Bridges, Lower Baker</t>
  </si>
  <si>
    <t>HYD RR/Bridges, Nooksack-RET</t>
  </si>
  <si>
    <t>HYD RR/Bridges, Skook-RET</t>
  </si>
  <si>
    <t>HYD RR/Bridges, Snoq 1 - 2013</t>
  </si>
  <si>
    <t>HYD RR/Bridges, Snoq 1 - 2-NSC</t>
  </si>
  <si>
    <t>HYD RR/Bridges, Snoq 1-NSC</t>
  </si>
  <si>
    <t>HYD RR/Bridges, Snoq 2 - 2013</t>
  </si>
  <si>
    <t>HYD RR/Bridges, Snoq 2 - 2-NSC</t>
  </si>
  <si>
    <t>HYD RR/Bridges, Snoq 2-NSC</t>
  </si>
  <si>
    <t>HYD RR/Bridges, Snoq Park</t>
  </si>
  <si>
    <t>HYD RR/Bridges, Snoq Park-NSC</t>
  </si>
  <si>
    <t>HYD RR/Bridges, Snoqualmie 1</t>
  </si>
  <si>
    <t>HYD RR/Bridges, Snoqualmie 2</t>
  </si>
  <si>
    <t>HYD RR/Bridges, Upper Bake-NSC</t>
  </si>
  <si>
    <t>HYD RR/Bridges, Upper Baker</t>
  </si>
  <si>
    <t>E337</t>
  </si>
  <si>
    <t>HYD ARO Hydro Production</t>
  </si>
  <si>
    <t>Tax o</t>
  </si>
  <si>
    <t>nly - WR Prelim Survey</t>
  </si>
  <si>
    <t>nly - WR Reg Asset</t>
  </si>
  <si>
    <t>E3400</t>
  </si>
  <si>
    <t>PRD Land, Encogen</t>
  </si>
  <si>
    <t>PRD Land, Freddy1/Epcor</t>
  </si>
  <si>
    <t>PRD Land, Frederickson</t>
  </si>
  <si>
    <t>PRD Land, Fredonia</t>
  </si>
  <si>
    <t>PRD Land, Goldendale</t>
  </si>
  <si>
    <t>PRD Land, Goldendale OP</t>
  </si>
  <si>
    <t>PRD Land, Hopkins Ridge</t>
  </si>
  <si>
    <t>PRD Land, Lower Snake River</t>
  </si>
  <si>
    <t>PRD Land, Mint Farm</t>
  </si>
  <si>
    <t>PRD Land, South Whidbey</t>
  </si>
  <si>
    <t>PRD Land, Sumas</t>
  </si>
  <si>
    <t>PRD Land, Whiskey Ridge Wind</t>
  </si>
  <si>
    <t>PRD Land, Whitehorn 1</t>
  </si>
  <si>
    <t>PRD Land, Whitehorn 2-3 Com</t>
  </si>
  <si>
    <t>PRD Land, Wild Horse</t>
  </si>
  <si>
    <t>E3401</t>
  </si>
  <si>
    <t>PRD Easements, Fredonia</t>
  </si>
  <si>
    <t>E3410</t>
  </si>
  <si>
    <t>PRD Str/Impv, Crystal Mtn</t>
  </si>
  <si>
    <t>PRD Str/Impv, Crystal Mtn-NSC</t>
  </si>
  <si>
    <t>PRD Str/Impv, Encogen</t>
  </si>
  <si>
    <t>PRD Str/Impv, Encogen-NSC</t>
  </si>
  <si>
    <t>PRD Str/Impv, Ferndale</t>
  </si>
  <si>
    <t>PRD Str/Impv, Ferndale-NSC</t>
  </si>
  <si>
    <t>PRD Str/Impv, Fred 1/APC</t>
  </si>
  <si>
    <t>PRD Str/Impv, Fred 1/APC-NSC</t>
  </si>
  <si>
    <t>PRD Str/Impv, Frederickson</t>
  </si>
  <si>
    <t>PRD Str/Impv, Frederickso-NSC</t>
  </si>
  <si>
    <t>PRD Str/Impv, Fredonia</t>
  </si>
  <si>
    <t>PRD Str/Impv, Fredonia 3&amp;4 OP</t>
  </si>
  <si>
    <t>PRD Str/Impv, Fredonia 3&amp;-NSC</t>
  </si>
  <si>
    <t>PRD Str/Impv, Goldendale</t>
  </si>
  <si>
    <t>PRD Str/Impv, Goldendale -NSC</t>
  </si>
  <si>
    <t>PRD Str/Impv, Goldendale OP</t>
  </si>
  <si>
    <t>PRD Str/Impv, Mint Farm</t>
  </si>
  <si>
    <t>PRD Str/Impv, Mint Farm OP</t>
  </si>
  <si>
    <t>PRD Str/Impv, Mint OP-NSC</t>
  </si>
  <si>
    <t>PRD Str/Impv, S Whidbey-RET</t>
  </si>
  <si>
    <t>PRD Str/Impv, Sumas</t>
  </si>
  <si>
    <t>PRD Str/Impv, Sumas OP</t>
  </si>
  <si>
    <t>PRD Str/Impv, Sumas OP-NSC</t>
  </si>
  <si>
    <t>PRD Str/Impv, Whitehorn 1-RET</t>
  </si>
  <si>
    <t>PRD Str/Impv, Whitehorn 2-3Cm</t>
  </si>
  <si>
    <t>PRD Str/Impv, Whitehorn 2-NSC</t>
  </si>
  <si>
    <t>1 PRD Str/Impv, Hop Ridge-NSC</t>
  </si>
  <si>
    <t>1 PRD Str/Impv, Hopkins Ridge</t>
  </si>
  <si>
    <t>1 PRD Str/Impv, LSR</t>
  </si>
  <si>
    <t>1 PRD Str/Impv, LSR-NSC</t>
  </si>
  <si>
    <t>1 PRD Str/Impv, Wild Horse</t>
  </si>
  <si>
    <t>1 PRD Str/Impv, Wild Horse-NSC</t>
  </si>
  <si>
    <t>1 PRD Str/Impv,Wild Horse Expa</t>
  </si>
  <si>
    <t>1 PRD Str/Impv,Wld Hrs Exp-NSC</t>
  </si>
  <si>
    <t>E3411</t>
  </si>
  <si>
    <t>PRD LH Impv, Whitehorn-DONOTU</t>
  </si>
  <si>
    <t>E342</t>
  </si>
  <si>
    <t>PRD Fuel Hldr, Fredonia 3&amp;4 OP</t>
  </si>
  <si>
    <t>PRD Fuel Hldr, Fredonia 3&amp;-NSC</t>
  </si>
  <si>
    <t>PRD Fuel Hldr, Gldndale OP-NSC</t>
  </si>
  <si>
    <t>PRD Fuel Holder, Cystal Mtn</t>
  </si>
  <si>
    <t>PRD Fuel Holder, Cystal Mt-NSC</t>
  </si>
  <si>
    <t>PRD Fuel Holder, Encogen</t>
  </si>
  <si>
    <t>PRD Fuel Holder, Encogen-NSC</t>
  </si>
  <si>
    <t>PRD Fuel Holder, Ferndale</t>
  </si>
  <si>
    <t>PRD Fuel Holder, Ferndale-NSC</t>
  </si>
  <si>
    <t>PRD Fuel Holder, Fred 1/APC</t>
  </si>
  <si>
    <t>PRD Fuel Holder, Fred 1/AP-NSC</t>
  </si>
  <si>
    <t>PRD Fuel Holder, Frederick-NSC</t>
  </si>
  <si>
    <t>PRD Fuel Holder, Frederickson</t>
  </si>
  <si>
    <t>PRD Fuel Holder, Fredonia</t>
  </si>
  <si>
    <t>PRD Fuel Holder, Goldendale</t>
  </si>
  <si>
    <t>PRD Fuel Holder, Goldendale OP</t>
  </si>
  <si>
    <t>PRD Fuel Holder, Mint Farm</t>
  </si>
  <si>
    <t>PRD Fuel Holder, Mint Farm OP</t>
  </si>
  <si>
    <t>PRD Fuel Holder, Mint OP-NSC</t>
  </si>
  <si>
    <t>PRD Fuel Holder, South WHB-RET</t>
  </si>
  <si>
    <t>PRD Fuel Holder, Sumas</t>
  </si>
  <si>
    <t>PRD Fuel Holder, Sumas OP</t>
  </si>
  <si>
    <t>PRD Fuel Holder, Sumas OP-NSC</t>
  </si>
  <si>
    <t>PRD Fuel Holder, WH 1-RET</t>
  </si>
  <si>
    <t>PRD Fuel Holder, Whitehorn 2-3</t>
  </si>
  <si>
    <t>PRD Fuel Holder, Whitehorn-NSC</t>
  </si>
  <si>
    <t>E3440</t>
  </si>
  <si>
    <t>102 PRD Gen, Goldendale</t>
  </si>
  <si>
    <t>PRD Gen, Crystal Mtn</t>
  </si>
  <si>
    <t>PRD Gen, Crystal Mtn-NSC</t>
  </si>
  <si>
    <t>PRD Gen, Frederickson</t>
  </si>
  <si>
    <t>PRD Gen, Frederickson-NSC</t>
  </si>
  <si>
    <t>PRD Gen, Fredonia</t>
  </si>
  <si>
    <t>PRD Gen, Fredonia 3&amp;4 OP</t>
  </si>
  <si>
    <t>PRD Gen, Fredonia 3&amp;4 OP-NSC</t>
  </si>
  <si>
    <t>PRD Gen, South Whidbey-RET</t>
  </si>
  <si>
    <t>PRD Gen, Whitehorn 1-RET</t>
  </si>
  <si>
    <t>PRD Gen, Whitehorn 2&amp;3 pu-NSC</t>
  </si>
  <si>
    <t>PRD Gen, Whitehorn 2&amp;3 purch</t>
  </si>
  <si>
    <t>PRD Gen, Whitehorn 2-3 Com</t>
  </si>
  <si>
    <t>PRD Gen, Whitehorn 2-3 Co-NSC</t>
  </si>
  <si>
    <t>1 PRD Gen, Hopkins Expansi-NSC</t>
  </si>
  <si>
    <t>1 PRD Gen, Hopkins Expansion</t>
  </si>
  <si>
    <t>1 PRD Gen, Hopkins Ridge</t>
  </si>
  <si>
    <t>1 PRD Gen, Hopkins Ridge-NSC</t>
  </si>
  <si>
    <t>1 PRD Gen, LSR</t>
  </si>
  <si>
    <t>1 PRD Gen, LSR-NSC</t>
  </si>
  <si>
    <t>1 PRD Gen, Wild Horse Solar</t>
  </si>
  <si>
    <t>1 PRD Gen, Wild Horse Wind</t>
  </si>
  <si>
    <t>1 PRD Gen, Wild Horse Wind-NSC</t>
  </si>
  <si>
    <t>1 PRD Gen, Wld Hrs Solar-NSC</t>
  </si>
  <si>
    <t>1 PRD Gen,Wild Horse Expansion</t>
  </si>
  <si>
    <t>1 PRD Gen,Wld Hrs Expansio-NSC</t>
  </si>
  <si>
    <t>E3441</t>
  </si>
  <si>
    <t>PRD Gen LH, Fredonia-RETIRED</t>
  </si>
  <si>
    <t>PRD Gen LH, Whitehorn-DONOTUS</t>
  </si>
  <si>
    <t>E3442</t>
  </si>
  <si>
    <t>0 PRD Gen, Encogen</t>
  </si>
  <si>
    <t>0 PRD Gen, Encogen-NSC</t>
  </si>
  <si>
    <t>0 PRD Gen, Ferndale</t>
  </si>
  <si>
    <t>0 PRD Gen, Ferndale-NSC</t>
  </si>
  <si>
    <t>0 PRD Gen, Fred 1/APC</t>
  </si>
  <si>
    <t>0 PRD Gen, Fred 1/APC-NSC</t>
  </si>
  <si>
    <t>0 PRD Gen, Goldendale</t>
  </si>
  <si>
    <t>0 PRD Gen, Goldendale OP</t>
  </si>
  <si>
    <t>0 PRD Gen, Goldendale-NSC</t>
  </si>
  <si>
    <t>0 PRD Gen, Mint Farm</t>
  </si>
  <si>
    <t>0 PRD Gen, Mint Farm OP</t>
  </si>
  <si>
    <t>0 PRD Gen, Mint Farm OP-NSC</t>
  </si>
  <si>
    <t>0 PRD Gen, Sumas</t>
  </si>
  <si>
    <t>0 PRD Gen, Sumas OP</t>
  </si>
  <si>
    <t>0 PRD Gen, Sumas-NSC</t>
  </si>
  <si>
    <t>E345</t>
  </si>
  <si>
    <t>102 PRD Accessory, Epcor CoG</t>
  </si>
  <si>
    <t>PRD Accessory, Cystal Mtn</t>
  </si>
  <si>
    <t>PRD Accessory, Cystal Mtn-NSC</t>
  </si>
  <si>
    <t>PRD Accessory, Encogen</t>
  </si>
  <si>
    <t>PRD Accessory, Encogen-NSC</t>
  </si>
  <si>
    <t>PRD Accessory, Ferndale</t>
  </si>
  <si>
    <t>PRD Accessory, Ferndale-NSC</t>
  </si>
  <si>
    <t>PRD Accessory, Fred 1/APC</t>
  </si>
  <si>
    <t>PRD Accessory, Fred 1/APC-NSC</t>
  </si>
  <si>
    <t>PRD Accessory, Frederickson</t>
  </si>
  <si>
    <t>PRD Accessory, Frederickso-NSC</t>
  </si>
  <si>
    <t>PRD Accessory, Fredonia</t>
  </si>
  <si>
    <t>PRD Accessory, Fredonia 3&amp;4 OP</t>
  </si>
  <si>
    <t>PRD Accessory, Fredonia 3&amp;-NSC</t>
  </si>
  <si>
    <t>PRD Accessory, Fredonia-NSC</t>
  </si>
  <si>
    <t>PRD Accessory, Goldendale</t>
  </si>
  <si>
    <t>PRD Accessory, Goldendale -NSC</t>
  </si>
  <si>
    <t>PRD Accessory, Goldendale OP</t>
  </si>
  <si>
    <t>PRD Accessory, Mint Farm</t>
  </si>
  <si>
    <t>PRD Accessory, Mint Farm OP</t>
  </si>
  <si>
    <t>PRD Accessory, Mint OP-NSC</t>
  </si>
  <si>
    <t>PRD Accessory, Sumas</t>
  </si>
  <si>
    <t>PRD Accessory, Sumas OP</t>
  </si>
  <si>
    <t>PRD Accessory, Sumas OP-NSC</t>
  </si>
  <si>
    <t>PRD Accessory, Whitehorn 1_RET</t>
  </si>
  <si>
    <t>PRD Accessory, Whitehorn 2-3 C</t>
  </si>
  <si>
    <t>PRD Accessory, Whitehorn 2-NSC</t>
  </si>
  <si>
    <t>E3450</t>
  </si>
  <si>
    <t>1 PRD Accessory, Hop Ridge-NSC</t>
  </si>
  <si>
    <t>1 PRD Accessory, Hopkins Ridge</t>
  </si>
  <si>
    <t>1 PRD Accessory, LSR</t>
  </si>
  <si>
    <t>1 PRD Accessory, LSR-NSC</t>
  </si>
  <si>
    <t>1 PRD Accessory,Wild Horse Exp</t>
  </si>
  <si>
    <t>1 PRD Accessory,Wild HorseWind</t>
  </si>
  <si>
    <t>1 PRD Accessory,WildHorseS-NSC</t>
  </si>
  <si>
    <t>1 PRD Accessory,WildHorseSolar</t>
  </si>
  <si>
    <t>1 PRD Accessory,Wld Hrs Ex-NSC</t>
  </si>
  <si>
    <t>1 PRD Accessory,Wld HrsWin-NSC</t>
  </si>
  <si>
    <t>E346</t>
  </si>
  <si>
    <t>PRD Other, Crystal Mtn-RET</t>
  </si>
  <si>
    <t>PRD Other, Encogen</t>
  </si>
  <si>
    <t>PRD Other, Encogen-NSC</t>
  </si>
  <si>
    <t>PRD Other, Ferndale</t>
  </si>
  <si>
    <t>PRD Other, Ferndale-NSC</t>
  </si>
  <si>
    <t>PRD Other, Frederickson</t>
  </si>
  <si>
    <t>PRD Other, Frederickson-NSC</t>
  </si>
  <si>
    <t>PRD Other, Fredonia</t>
  </si>
  <si>
    <t>PRD Other, Fredonia 3&amp;4 OP</t>
  </si>
  <si>
    <t>PRD Other, Fredonia 3&amp;4 OP-NSC</t>
  </si>
  <si>
    <t>PRD Other, Goldendale</t>
  </si>
  <si>
    <t>PRD Other, Goldendale OP</t>
  </si>
  <si>
    <t>PRD Other, Goldendale OP-NSC</t>
  </si>
  <si>
    <t>PRD Other, Mint Farm</t>
  </si>
  <si>
    <t>PRD Other, Mint Farm OP</t>
  </si>
  <si>
    <t>PRD Other, Mint Farm OP-NSC</t>
  </si>
  <si>
    <t>PRD Other, South Whidbey-RET</t>
  </si>
  <si>
    <t>PRD Other, Sumas</t>
  </si>
  <si>
    <t>PRD Other, Sumas OP</t>
  </si>
  <si>
    <t>PRD Other, Sumas OP-NSC</t>
  </si>
  <si>
    <t>PRD Other, Whitehorn 1-RET</t>
  </si>
  <si>
    <t>PRD Other, Whitehorn 2-3 C-NSC</t>
  </si>
  <si>
    <t>PRD Other, Whitehorn 2-3 Com</t>
  </si>
  <si>
    <t>E3460</t>
  </si>
  <si>
    <t>1 PRD Other, Hopkins Ridge</t>
  </si>
  <si>
    <t>1 PRD Other, Hopkins Ridge-NSC</t>
  </si>
  <si>
    <t>1 PRD Other, LSR</t>
  </si>
  <si>
    <t>1 PRD Other, LSR-NSC</t>
  </si>
  <si>
    <t>1 PRD Other, Wild Horse</t>
  </si>
  <si>
    <t>1 PRD Other, Wild Horse Expan</t>
  </si>
  <si>
    <t>1 PRD Other, Wild Horse-NSC</t>
  </si>
  <si>
    <t>1 PRD Other, Wld Hrs Expan-NSC</t>
  </si>
  <si>
    <t>E3461</t>
  </si>
  <si>
    <t>105 Sta Main Tools, Frederick</t>
  </si>
  <si>
    <t>PRD Sta Main Tools, Encogen</t>
  </si>
  <si>
    <t>PRD Sta Main Tools, Encog-NSC</t>
  </si>
  <si>
    <t>PRD Sta Main Tools, Ferndale</t>
  </si>
  <si>
    <t>PRD Sta Main Tools, Fernd-NSC</t>
  </si>
  <si>
    <t>PRD Sta Main Tools, Fredonia</t>
  </si>
  <si>
    <t>PRD Sta Main Tools, Fredo-NSC</t>
  </si>
  <si>
    <t>PRD Sta Main Tools, Mint Farm</t>
  </si>
  <si>
    <t>PRD Sta Main Tools, Mint-NSC</t>
  </si>
  <si>
    <t>PRD Sta Main Tools, Sumas</t>
  </si>
  <si>
    <t>PRD Sta Main Tools, Sumas-NSC</t>
  </si>
  <si>
    <t>PRD Sta Main Tools,Goldendale</t>
  </si>
  <si>
    <t>PRD Sta Main Tools,Golden-NSC</t>
  </si>
  <si>
    <t>PRD Sta MainTools, Whiteh-NSC</t>
  </si>
  <si>
    <t>PRD Sta MainTools, Whitehorn</t>
  </si>
  <si>
    <t>PRD Sta MainTools,Crystal Mtn</t>
  </si>
  <si>
    <t>PRD Sta MainTools,Crystal-NSC</t>
  </si>
  <si>
    <t>PRD Sta MainTools,Fred1/E-NSC</t>
  </si>
  <si>
    <t>PRD Sta MainTools,Fred1/Epcor</t>
  </si>
  <si>
    <t>PRD Sta MainTools,Frederickso</t>
  </si>
  <si>
    <t>PRD Sta MainTools,Frederi-NSC</t>
  </si>
  <si>
    <t>1 PRD Sta Main Tools, Hopkins</t>
  </si>
  <si>
    <t>1 PRD Sta Main Tools, Hopk-NSC</t>
  </si>
  <si>
    <t>1 PRD Sta Main Tools, LSR</t>
  </si>
  <si>
    <t>1 PRD Sta Main Tools, LSR-NSC</t>
  </si>
  <si>
    <t>1 PRD Sta Main Tools,WildH-NSC</t>
  </si>
  <si>
    <t>1 PRD Sta Main Tools,WildHorse</t>
  </si>
  <si>
    <t>E347</t>
  </si>
  <si>
    <t>PRD ARO, Other Prod</t>
  </si>
  <si>
    <t>E348</t>
  </si>
  <si>
    <t>PRD Energy Storage Equipme-NSC</t>
  </si>
  <si>
    <t>PRD Energy Storage Equipment</t>
  </si>
  <si>
    <t>E3500</t>
  </si>
  <si>
    <t>TSM Land, 3rd AC</t>
  </si>
  <si>
    <t>TSM Land, Baker</t>
  </si>
  <si>
    <t>TSM Land, Colstrip</t>
  </si>
  <si>
    <t>TSM Land, N Intertie</t>
  </si>
  <si>
    <t>TSM Land, Wild Horse</t>
  </si>
  <si>
    <t>TSM Land, Wind Ridge</t>
  </si>
  <si>
    <t>E3501</t>
  </si>
  <si>
    <t>105 TSM Easement</t>
  </si>
  <si>
    <t>TSM Easement, Bkr Common-RET</t>
  </si>
  <si>
    <t>TSM Easement, Upper Bkr- RET</t>
  </si>
  <si>
    <t>0 TSM Easement</t>
  </si>
  <si>
    <t>0 TSM Easement,Colstrip 1-2Com</t>
  </si>
  <si>
    <t>0 TSM Easement,Colstrip 3-4Com</t>
  </si>
  <si>
    <t>0 TSM Easement,Wild Horse-NonP</t>
  </si>
  <si>
    <t>0 TSM Easement,Wild Horse-Proj</t>
  </si>
  <si>
    <t>6 105 TSM Easements</t>
  </si>
  <si>
    <t>6 TSM Easements</t>
  </si>
  <si>
    <t>7 105 TSM Easements</t>
  </si>
  <si>
    <t>7 DONOTUSE, Alpac</t>
  </si>
  <si>
    <t>7 TSM Easements</t>
  </si>
  <si>
    <t>7 TSM Easements, Baker Com</t>
  </si>
  <si>
    <t>7 TSM Easements, Upper Baker</t>
  </si>
  <si>
    <t>E3506</t>
  </si>
  <si>
    <t>E3507</t>
  </si>
  <si>
    <t>E3509</t>
  </si>
  <si>
    <t>(GIF) Land, Wild Horse</t>
  </si>
  <si>
    <t>9 (GIF) Easement, Colstrip 1-2</t>
  </si>
  <si>
    <t>9 (GIF) Easement, Hopkins</t>
  </si>
  <si>
    <t>9 (GIF) Easement, LSR</t>
  </si>
  <si>
    <t>9 (GIF) Easement, Poison Sprin</t>
  </si>
  <si>
    <t>9 (GIF) Easement, Upper Baker</t>
  </si>
  <si>
    <t>9 (GIF) Easement, Wild Horse</t>
  </si>
  <si>
    <t>E352</t>
  </si>
  <si>
    <t>TSM Str/Impv, 3rd AC Line</t>
  </si>
  <si>
    <t>TSM Str/Impv, 3rd AC Line-NSC</t>
  </si>
  <si>
    <t>TSM Str/Impv, Bkr Common-RET</t>
  </si>
  <si>
    <t>TSM Str/Impv, Colstrip 3-4 Com</t>
  </si>
  <si>
    <t>TSM Str/Impv, Colstrip3-4 -NSC</t>
  </si>
  <si>
    <t>TSM Str/Impv, Mint Farm</t>
  </si>
  <si>
    <t>TSM Str/Impv, Mint Farm OP</t>
  </si>
  <si>
    <t>TSM Str/Impv, Mint Farm OP-NSC</t>
  </si>
  <si>
    <t>TSM Str/Impv, Mint Farm-NSC</t>
  </si>
  <si>
    <t>TSM Structures &amp; Improvement</t>
  </si>
  <si>
    <t>E3526</t>
  </si>
  <si>
    <t>105 TSM Structure &amp; Improve</t>
  </si>
  <si>
    <t>TSM Structures &amp; Improvem-NSC</t>
  </si>
  <si>
    <t>E3527</t>
  </si>
  <si>
    <t>DONOTUSE Sub Arco North</t>
  </si>
  <si>
    <t>DONOTUSE Sub Arco South</t>
  </si>
  <si>
    <t>DONOTUSE Sub Texaco West</t>
  </si>
  <si>
    <t>TSM Str/Impv, Baker Common</t>
  </si>
  <si>
    <t>E3529</t>
  </si>
  <si>
    <t>(GIF) Str/Impr, Fredonia 1&amp;2</t>
  </si>
  <si>
    <t>(GIF) Str/Impr, Fredonia -NSC</t>
  </si>
  <si>
    <t>(GIF) Struc/Improv, Ferndale</t>
  </si>
  <si>
    <t>(GIF) Struc/Improv, Fernd-NSC</t>
  </si>
  <si>
    <t>(GIF) Struc/Improv, LSR</t>
  </si>
  <si>
    <t>(GIF) Struc/Improv, LSR-NSC</t>
  </si>
  <si>
    <t>(GIF) Struc/Improv, Mint Farm</t>
  </si>
  <si>
    <t>(GIF) Struc/Improv, Mint-NSC</t>
  </si>
  <si>
    <t>(GIF) Struc/Improv, Snoq#1</t>
  </si>
  <si>
    <t>(GIF) Struc/Improv, Snoq#2</t>
  </si>
  <si>
    <t>(GIF) Struc/Improv, Whitehorn</t>
  </si>
  <si>
    <t>(GIF) Struc/Improv, White-NSC</t>
  </si>
  <si>
    <t>E353</t>
  </si>
  <si>
    <t>105 TSM Station Equipment</t>
  </si>
  <si>
    <t>HOPKINS SUB@PLANT</t>
  </si>
  <si>
    <t>TEST DO NOT USE</t>
  </si>
  <si>
    <t>TSM Sta Eq LSR</t>
  </si>
  <si>
    <t>TSM Sta Eq, 3rd AC Line</t>
  </si>
  <si>
    <t>TSM Sta Eq, Baker Common-RET</t>
  </si>
  <si>
    <t>TSM Sta Eq, Colstrip 1-2 Com</t>
  </si>
  <si>
    <t>TSM Sta Eq, Colstrip 3-4</t>
  </si>
  <si>
    <t>TSM Sta Eq, Cov-Ber NOT USED</t>
  </si>
  <si>
    <t>TSM Sta Eq, Fred 1/APC</t>
  </si>
  <si>
    <t>TSM Sta Eq, Fredonia 1&amp;2 OP</t>
  </si>
  <si>
    <t>TSM Sta Eq, Lower Baker-RET</t>
  </si>
  <si>
    <t>TSM Sta Eq, Mint Farm</t>
  </si>
  <si>
    <t>TSM Sta Eq, Mint Farm OP</t>
  </si>
  <si>
    <t>TSM Sta Eq, Snoqualmie 1</t>
  </si>
  <si>
    <t>TSM Sta Eq, Snoqualmie 2-RET</t>
  </si>
  <si>
    <t>TSM Sta Eq, Upper Baker-RET</t>
  </si>
  <si>
    <t>TSM Sta Eq, Wild Horse</t>
  </si>
  <si>
    <t>TSM Sta Eq, Wild Horse-WindRid</t>
  </si>
  <si>
    <t>TSM Sta Eq, Wind Ridge-NonProj</t>
  </si>
  <si>
    <t>TSM Station Equipment</t>
  </si>
  <si>
    <t>TSM Station Equipment-NSC</t>
  </si>
  <si>
    <t>WILD HORSE EXP SUB</t>
  </si>
  <si>
    <t>WILD HORSE EXP SUB@PLANT</t>
  </si>
  <si>
    <t>WILD HORSE SUB@PLANT</t>
  </si>
  <si>
    <t>E3536</t>
  </si>
  <si>
    <t>TSM Sta Eq, Baker Common</t>
  </si>
  <si>
    <t>TSM Sta Eq, Encogen</t>
  </si>
  <si>
    <t>TSM Sta Eq, Encogen-NSC</t>
  </si>
  <si>
    <t>TSM Sta Eq, Fredonia3&amp;4 O-NSC</t>
  </si>
  <si>
    <t>TSM Sta Eq, Fredonia3&amp;4 OP</t>
  </si>
  <si>
    <t>TSM Sta Eq, Goldendale</t>
  </si>
  <si>
    <t>TSM Sta Eq, Goldendale-NSC</t>
  </si>
  <si>
    <t>TSM Sta Eq, Hop Ridge Exp-NSC</t>
  </si>
  <si>
    <t>TSM Sta Eq, Hopkins Ridge</t>
  </si>
  <si>
    <t>TSM Sta Eq, Hopkins Ridge Exp</t>
  </si>
  <si>
    <t>TSM Sta Eq, Hopkins Ridge-NSC</t>
  </si>
  <si>
    <t>TSM Sta Eq, Lower Baker</t>
  </si>
  <si>
    <t>TSM Sta Eq, Lower Baker-NSC</t>
  </si>
  <si>
    <t>TSM Sta Eq, Mint Farm-NSC</t>
  </si>
  <si>
    <t>TSM Sta Eq, Snoqualmie 1-NSC</t>
  </si>
  <si>
    <t>TSM Sta Eq, Snoqualmie 2</t>
  </si>
  <si>
    <t>TSM Sta Eq, Snoqualmie 2-NSC</t>
  </si>
  <si>
    <t>TSM Sta Eq, Sumas SMC</t>
  </si>
  <si>
    <t>TSM Sta Eq, Sumas SMC-NSC</t>
  </si>
  <si>
    <t>TSM Sta Eq, Sumas SMS</t>
  </si>
  <si>
    <t>TSM Sta Eq, Sumas SMS-NSC</t>
  </si>
  <si>
    <t>TSM Sta Eq, Upper Baker</t>
  </si>
  <si>
    <t>TSM Sta Eq, Upper Baker-NSC</t>
  </si>
  <si>
    <t>TSM Sta Eq, Wild Horse Solar</t>
  </si>
  <si>
    <t>TSM Sta Eq, Wld Hrs Solar-NSC</t>
  </si>
  <si>
    <t>TSM Substation Equipment</t>
  </si>
  <si>
    <t>TSM Substation Equipment-NSC</t>
  </si>
  <si>
    <t>E3537</t>
  </si>
  <si>
    <t>DONOTUSE Sub, Fairchild</t>
  </si>
  <si>
    <t>DONOTUSE Sub, Texaco E</t>
  </si>
  <si>
    <t>DONOTUSE, Cov-Ber</t>
  </si>
  <si>
    <t>DONOTUSE, Sub, Alpac</t>
  </si>
  <si>
    <t>DONOTUSE, Sub, Arco C</t>
  </si>
  <si>
    <t>DONOTUSE, Sub, Arco N</t>
  </si>
  <si>
    <t>DONOTUSE, Sub, Arco S</t>
  </si>
  <si>
    <t>DONOTUSE, Sub, BoeingRen</t>
  </si>
  <si>
    <t>DONOTUSE, Sub, Capitol</t>
  </si>
  <si>
    <t>DONOTUSE, Sub, Clover V</t>
  </si>
  <si>
    <t>DONOTUSE, Sub, LiquidAir</t>
  </si>
  <si>
    <t>DONOTUSE, Sub, MillerBay</t>
  </si>
  <si>
    <t>DONOTUSE, Sub, Olym Avon</t>
  </si>
  <si>
    <t>DONOTUSE, Sub, Olym Rntn</t>
  </si>
  <si>
    <t>DONOTUSE, Sub, Paccar</t>
  </si>
  <si>
    <t>DONOTUSE, Sub, Texaco W</t>
  </si>
  <si>
    <t>DONOTUSE, Sub, Vitulli</t>
  </si>
  <si>
    <t>DONOTUSE, Sub, Waterfront</t>
  </si>
  <si>
    <t>TSM Poles, Sumas OP</t>
  </si>
  <si>
    <t>TSM Poles, Sumas OP-NSC</t>
  </si>
  <si>
    <t>TSM Sta Eq, Goldendale OP</t>
  </si>
  <si>
    <t>TSM Sta Eq, Goldendale OP-NSC</t>
  </si>
  <si>
    <t>TSM Sta Eq, Mint Farm OP-NSC</t>
  </si>
  <si>
    <t>TSM Sub Eq, Sumas OP-SMC</t>
  </si>
  <si>
    <t>TSM Sub Eq, Sumas OP-SMC-NSC</t>
  </si>
  <si>
    <t>TSM Sub Eq, Sumas OP-SMS</t>
  </si>
  <si>
    <t>TSM Sub Eq, Sumas OP-SMS-NSC</t>
  </si>
  <si>
    <t>E3538</t>
  </si>
  <si>
    <t>(LIF) Sta Eq, Sub-Txe</t>
  </si>
  <si>
    <t>(LIF) Sta Eq, Sub-Txe-NSC</t>
  </si>
  <si>
    <t>E3539</t>
  </si>
  <si>
    <t>(GIF) Sta Eq, Arco Central</t>
  </si>
  <si>
    <t>(GIF) Sta Eq, Arco Centra-NSC</t>
  </si>
  <si>
    <t>(GIF) Sta Eq, Baker River Sw</t>
  </si>
  <si>
    <t>(GIF) Sta Eq, Baker River-NSC</t>
  </si>
  <si>
    <t>(GIF) Sta Eq, Colstrip 1-2</t>
  </si>
  <si>
    <t>(GIF) Sta Eq, Colstrip 3-4</t>
  </si>
  <si>
    <t>(GIF) Sta Eq, Colstrip1-2-NSC</t>
  </si>
  <si>
    <t>(GIF) Sta Eq, Colstrip3-4-NSC</t>
  </si>
  <si>
    <t>(GIF) Sta Eq, Electron Height</t>
  </si>
  <si>
    <t>(GIF) Sta Eq, Electron He-NSC</t>
  </si>
  <si>
    <t>(GIF) Sta Eq, Electron-RET</t>
  </si>
  <si>
    <t>(GIF) Sta Eq, Encogen</t>
  </si>
  <si>
    <t>(GIF) Sta Eq, Encogen-NSC</t>
  </si>
  <si>
    <t>(GIF) Sta Eq, Ferndale</t>
  </si>
  <si>
    <t>(GIF) Sta Eq, Ferndale-NSC</t>
  </si>
  <si>
    <t>(GIF) Sta Eq, Fred 1/APC</t>
  </si>
  <si>
    <t>(GIF) Sta Eq, Fred 1/APC-NSC</t>
  </si>
  <si>
    <t>(GIF) Sta Eq, Frederickson</t>
  </si>
  <si>
    <t>(GIF) Sta Eq, Frederickso-NSC</t>
  </si>
  <si>
    <t>(GIF) Sta Eq, Fredonia 1&amp;2</t>
  </si>
  <si>
    <t>(GIF) Sta Eq, Fredonia 1&amp;-NSC</t>
  </si>
  <si>
    <t>(GIF) Sta Eq, Fredonia 3&amp;4</t>
  </si>
  <si>
    <t>(GIF) Sta Eq, Fredonia 3&amp;-NSC</t>
  </si>
  <si>
    <t>(GIF) Sta Eq, Goldendale</t>
  </si>
  <si>
    <t>(GIF) Sta Eq, Goldendale-NSC</t>
  </si>
  <si>
    <t>(GIF) Sta Eq, Hop Ridge-NSC</t>
  </si>
  <si>
    <t>(GIF) Sta Eq, Hopkins Ridge</t>
  </si>
  <si>
    <t>(GIF) Sta Eq, HPK sub@pla-NSC</t>
  </si>
  <si>
    <t>(GIF) Sta Eq, HPK sub@plant</t>
  </si>
  <si>
    <t>(GIF) Sta Eq, LB#4 -2013</t>
  </si>
  <si>
    <t>(GIF) Sta Eq, LB#4 -2013-NSC</t>
  </si>
  <si>
    <t>(GIF) Sta Eq, Lower Baker</t>
  </si>
  <si>
    <t>(GIF) Sta Eq, Lower Baker-NSC</t>
  </si>
  <si>
    <t>(GIF) Sta Eq, LSR</t>
  </si>
  <si>
    <t>(GIF) Sta Eq, LSR-NSC</t>
  </si>
  <si>
    <t>(GIF) Sta Eq, Mint Farm</t>
  </si>
  <si>
    <t>(GIF) Sta Eq, Mint Farm-NSC</t>
  </si>
  <si>
    <t>(GIF) Sta Eq, Nooksack</t>
  </si>
  <si>
    <t>(GIF) Sta Eq, Nooksack-NSC</t>
  </si>
  <si>
    <t>(GIF) Sta Eq, Poison Spring</t>
  </si>
  <si>
    <t>(GIF) Sta Eq, Poison Spri-NSC</t>
  </si>
  <si>
    <t>(GIF) Sta Eq, Shannon</t>
  </si>
  <si>
    <t>(GIF) Sta Eq, Shannon-NSC</t>
  </si>
  <si>
    <t>(GIF) Sta Eq, Snoq 1-2013</t>
  </si>
  <si>
    <t>(GIF) Sta Eq, Snoq 1-2013-NSC</t>
  </si>
  <si>
    <t>(GIF) Sta Eq, Snoq 2-2013</t>
  </si>
  <si>
    <t>(GIF) Sta Eq, Snoq 2-2013-NSC</t>
  </si>
  <si>
    <t>(GIF) Sta Eq, Snoq 2-NSC</t>
  </si>
  <si>
    <t>(GIF) Sta Eq, Snoq Sw-NSC</t>
  </si>
  <si>
    <t>(GIF) Sta Eq, Snoqualmie 2</t>
  </si>
  <si>
    <t>(GIF) Sta Eq, Snoqualmie Sw</t>
  </si>
  <si>
    <t>(GIF) Sta Eq, Stillwater</t>
  </si>
  <si>
    <t>(GIF) Sta Eq, Stillwater-NSC</t>
  </si>
  <si>
    <t>(GIF) Sta Eq, SUB-BRL4-2013</t>
  </si>
  <si>
    <t>(GIF) Sta Eq, SUB-BRL4-20-NSC</t>
  </si>
  <si>
    <t>(GIF) Sta Eq, Sumas OP-SMC</t>
  </si>
  <si>
    <t>(GIF) Sta Eq, Sumas OP-SM-NSC</t>
  </si>
  <si>
    <t>(GIF) Sta Eq, Terrell</t>
  </si>
  <si>
    <t>(GIF) Sta Eq, Terrell-NSC</t>
  </si>
  <si>
    <t>(GIF) Sta Eq, Texaco West</t>
  </si>
  <si>
    <t>(GIF) Sta Eq, Texaco West-NSC</t>
  </si>
  <si>
    <t>(GIF) Sta Eq, Upper Baker</t>
  </si>
  <si>
    <t>(GIF) Sta Eq, Upper Baker-NSC</t>
  </si>
  <si>
    <t>(GIF) Sta Eq, WHDE sub@plant</t>
  </si>
  <si>
    <t>(GIF) Sta Eq, WHDE sub@pl-NSC</t>
  </si>
  <si>
    <t>(GIF) Sta Eq, Whitehorn</t>
  </si>
  <si>
    <t>(GIF) Sta Eq, Whitehorn-NSC</t>
  </si>
  <si>
    <t>(GIF) Sta Eq, Wild H sub@-NSC</t>
  </si>
  <si>
    <t>(GIF) Sta Eq, Wild H sub@plt</t>
  </si>
  <si>
    <t>(GIF) Sta Eq, Wild Horse</t>
  </si>
  <si>
    <t>(GIF) Sta Eq, Wild Horse Exp</t>
  </si>
  <si>
    <t>(GIF) Sta Eq, Wild Horse-NSC</t>
  </si>
  <si>
    <t>(GIF) Sta Eq, Wind Ridge</t>
  </si>
  <si>
    <t>(GIF) Sta Eq, Wind Ridge-NSC</t>
  </si>
  <si>
    <t>(GIF) Sta Eq, WindRid Non-NSC</t>
  </si>
  <si>
    <t>(GIF) Sta Eq, WindRid NonProj</t>
  </si>
  <si>
    <t>(GIF) Sta Eq, Wld Hrs Exp-NSC</t>
  </si>
  <si>
    <t>E354</t>
  </si>
  <si>
    <t>TSM Poles, Mint Farm</t>
  </si>
  <si>
    <t>TSM Poles, Mint Farm OP</t>
  </si>
  <si>
    <t>TSM Towers &amp; Fixtures</t>
  </si>
  <si>
    <t>TSM Twr/Fixt, 3rd AC Line</t>
  </si>
  <si>
    <t>TSM Twr/Fixt, 3rd AC Line-NSC</t>
  </si>
  <si>
    <t>TSM Twr/Fixt, Colstrip 1-2 Com</t>
  </si>
  <si>
    <t>TSM Twr/Fixt, Colstrip 3-4 Com</t>
  </si>
  <si>
    <t>TSM Twr/Fixt, Colstrip1-2 -NSC</t>
  </si>
  <si>
    <t>TSM Twr/Fixt, Colstrip3-4 -NSC</t>
  </si>
  <si>
    <t>TSM Twr/Fixt, MF OP-NOTUSED</t>
  </si>
  <si>
    <t>TSM Twr/Fixt, Mint Farm</t>
  </si>
  <si>
    <t>TSM Twr/Fixt, Mint Farm-NSC</t>
  </si>
  <si>
    <t>TSM Twr/Fixt, N Intertie</t>
  </si>
  <si>
    <t>TSM Twr/Fixt, N Intertie-NSC</t>
  </si>
  <si>
    <t>TSM Twr/Fixt, WH-WindR-RET</t>
  </si>
  <si>
    <t>TSM Twr/Fixt, WR-NonPr-NOTUSED</t>
  </si>
  <si>
    <t>E3546</t>
  </si>
  <si>
    <t>TSM Towers/Fixtures-RET</t>
  </si>
  <si>
    <t>E3547</t>
  </si>
  <si>
    <t>TSM Towers, Hopkins Ridge</t>
  </si>
  <si>
    <t>TSM Towers, Hopkins Ridge-NSC</t>
  </si>
  <si>
    <t>TSM Towers/Fixtures</t>
  </si>
  <si>
    <t>E3549</t>
  </si>
  <si>
    <t>(GIF) Twr/Fixt, Colstrip 1-2</t>
  </si>
  <si>
    <t>(GIF) Twr/Fixt, Colstrip 3-4</t>
  </si>
  <si>
    <t>(GIF) Twr/Fixt, Colstrip1-NSC</t>
  </si>
  <si>
    <t>(GIF) Twr/Fixt, Colstrip3-NSC</t>
  </si>
  <si>
    <t>(GIF) Twr/Fixt, Ferndale</t>
  </si>
  <si>
    <t>(GIF) Twr/Fixt, Ferndale-NSC</t>
  </si>
  <si>
    <t>(GIF) Twr/Fixt, LSR</t>
  </si>
  <si>
    <t>(GIF) Twr/Fixt, LSR-NSC</t>
  </si>
  <si>
    <t>E355</t>
  </si>
  <si>
    <t>TSM Poles &amp; Fixtures</t>
  </si>
  <si>
    <t>TSM Poles &amp; Fixtures-NSC</t>
  </si>
  <si>
    <t>TSM Poles, 3rd AC Line</t>
  </si>
  <si>
    <t>TSM Poles, 3rd AC Line-NSC</t>
  </si>
  <si>
    <t>TSM Poles, Baker Common</t>
  </si>
  <si>
    <t>TSM Poles, Colstrip 1-2 Com</t>
  </si>
  <si>
    <t>TSM Poles, Colstrip 3-4 Com</t>
  </si>
  <si>
    <t>TSM Poles, Colstrip1-2 Com-NSC</t>
  </si>
  <si>
    <t>TSM Poles, Colstrip3-4 Com-NSC</t>
  </si>
  <si>
    <t>TSM Poles, Cov-Ber NOT USED</t>
  </si>
  <si>
    <t>TSM Poles, Lower Baker-RET</t>
  </si>
  <si>
    <t>TSM Poles, N Intertie</t>
  </si>
  <si>
    <t>TSM Poles, N Intertie-NSC</t>
  </si>
  <si>
    <t>TSM Poles, Snoqualmie 1-RET</t>
  </si>
  <si>
    <t>TSM Poles, Snoqualmie 2</t>
  </si>
  <si>
    <t>TSM Poles, Snoqualmie 2-NSC</t>
  </si>
  <si>
    <t>TSM Poles, Upper Baker-RET</t>
  </si>
  <si>
    <t>TSM Poles, Wild Horse</t>
  </si>
  <si>
    <t>TSM Poles, Wild Horse-NSC</t>
  </si>
  <si>
    <t>TSM Poles, Wild Horse-WindRidg</t>
  </si>
  <si>
    <t>TSM Poles, Wind Ridge-NonP-NSC</t>
  </si>
  <si>
    <t>TSM Poles, Wind Ridge-NonProje</t>
  </si>
  <si>
    <t>TSM Poles, Wld Hrs-WindRid-NSC</t>
  </si>
  <si>
    <t>E3556</t>
  </si>
  <si>
    <t>TSM Poles</t>
  </si>
  <si>
    <t>TSM Poles-NSC</t>
  </si>
  <si>
    <t>E3557</t>
  </si>
  <si>
    <t>105 TSM Poles</t>
  </si>
  <si>
    <t>105 TSM Poles-NSC</t>
  </si>
  <si>
    <t>TSM Poles, Baker Common-NSC</t>
  </si>
  <si>
    <t>TSM Poles, Cov-Ber DONOTUSE</t>
  </si>
  <si>
    <t>TSM Poles, Hopkins Ridge</t>
  </si>
  <si>
    <t>TSM Poles, Hopkins Ridge-NSC</t>
  </si>
  <si>
    <t>TSM Poles, Lower Baker</t>
  </si>
  <si>
    <t>TSM Poles, Lower Baker-NSC</t>
  </si>
  <si>
    <t>TSM Poles, Sumas</t>
  </si>
  <si>
    <t>TSM Poles, Upper Baker</t>
  </si>
  <si>
    <t>TSM Poles, Upper Baker-NSC</t>
  </si>
  <si>
    <t>E3559</t>
  </si>
  <si>
    <t>(GIF) Poles, Colstrip 1-2</t>
  </si>
  <si>
    <t>(GIF) Poles, Colstrip 1-2-NSC</t>
  </si>
  <si>
    <t>(GIF) Poles, Colstrip 3-4</t>
  </si>
  <si>
    <t>(GIF) Poles, Colstrip 3-4-NSC</t>
  </si>
  <si>
    <t>(GIF) Poles, Electron-RET</t>
  </si>
  <si>
    <t>(GIF) Poles, Hop Ridge-NSC</t>
  </si>
  <si>
    <t>(GIF) Poles, Hopkins Ridge</t>
  </si>
  <si>
    <t>(GIF) Poles, Lower Baker</t>
  </si>
  <si>
    <t>(GIF) Poles, Lower Baker-NSC</t>
  </si>
  <si>
    <t>(GIF) Poles, Poison Spring</t>
  </si>
  <si>
    <t>(GIF) Poles, Poison Sprin-NSC</t>
  </si>
  <si>
    <t>(GIF) Poles, Scl-Tolt</t>
  </si>
  <si>
    <t>(GIF) Poles, Scl-Tolt-NSC</t>
  </si>
  <si>
    <t>(GIF) Poles, Snoqualmie 1</t>
  </si>
  <si>
    <t>(GIF) Poles, Snoqualmie 1-NSC</t>
  </si>
  <si>
    <t>(GIF) Poles, Snoqualmie 2</t>
  </si>
  <si>
    <t>(GIF) Poles, Snoqualmie 2-NSC</t>
  </si>
  <si>
    <t>(GIF) Poles, Sumas</t>
  </si>
  <si>
    <t>(GIF) Poles, Sumas-NSC</t>
  </si>
  <si>
    <t>(GIF) Poles, TLN-HPK@plan-NSC</t>
  </si>
  <si>
    <t>(GIF) Poles, TLN-HPK@plant</t>
  </si>
  <si>
    <t>(GIF) Poles, Upper Baker</t>
  </si>
  <si>
    <t>(GIF) Poles, Upper Baker-NSC</t>
  </si>
  <si>
    <t>(GIF) Poles, Wild Horse</t>
  </si>
  <si>
    <t>(GIF) Poles, Wild Horse-NSC</t>
  </si>
  <si>
    <t>(GIF) TSM Poles, LSR</t>
  </si>
  <si>
    <t>(GIF) TSM Poles, LSR-NSC</t>
  </si>
  <si>
    <t>E356</t>
  </si>
  <si>
    <t>TSM O/H Cond, 3rd AC Line</t>
  </si>
  <si>
    <t>TSM O/H Cond, 3rd AC Line-NSC</t>
  </si>
  <si>
    <t>TSM O/H Cond, Baker Common</t>
  </si>
  <si>
    <t>TSM O/H Cond, Colstrip 1-2 Com</t>
  </si>
  <si>
    <t>TSM O/H Cond, Colstrip 3-4 Com</t>
  </si>
  <si>
    <t>TSM O/H Cond, Colstrip1-2 -NSC</t>
  </si>
  <si>
    <t>TSM O/H Cond, Colstrip3-4 -NSC</t>
  </si>
  <si>
    <t>TSM O/H Cond, Lower Baker-RET</t>
  </si>
  <si>
    <t>TSM O/H Cond, Mint Farm</t>
  </si>
  <si>
    <t>TSM O/H Cond, Mint Farm OP</t>
  </si>
  <si>
    <t>TSM O/H Cond, Mint Farm OP-NSC</t>
  </si>
  <si>
    <t>TSM O/H Cond, Mint Farm-NSC</t>
  </si>
  <si>
    <t>TSM O/H Cond, N Intertie</t>
  </si>
  <si>
    <t>TSM O/H Cond, N Intertie-NSC</t>
  </si>
  <si>
    <t>TSM O/H Cond, Snoqualmie 1</t>
  </si>
  <si>
    <t>TSM O/H Cond, Snoqualmie 1-NSC</t>
  </si>
  <si>
    <t>TSM O/H Cond, Snoqualmie 2</t>
  </si>
  <si>
    <t>TSM O/H Cond, Snoqualmie 2-NSC</t>
  </si>
  <si>
    <t>TSM O/H Cond, Upper Baker-RET</t>
  </si>
  <si>
    <t>TSM O/H Cond, Wild Horse</t>
  </si>
  <si>
    <t>TSM O/H Cond, Wild Horse-NSC</t>
  </si>
  <si>
    <t>TSM O/H Cond, Wild Horse-WindR</t>
  </si>
  <si>
    <t>TSM O/H Cond, Wind Ridge-N-NSC</t>
  </si>
  <si>
    <t>TSM O/H Cond, Wind Ridge-NonPr</t>
  </si>
  <si>
    <t>TSM O/H Cond, Wld Hrs-Wind-NSC</t>
  </si>
  <si>
    <t>TSM O/H Conductor &amp; Device-NSC</t>
  </si>
  <si>
    <t>TSM O/H Conductor &amp; Devices</t>
  </si>
  <si>
    <t>TSM O/H Cov-Ber NOT USED</t>
  </si>
  <si>
    <t>E3566</t>
  </si>
  <si>
    <t>TSM O/H Conductor/Devices</t>
  </si>
  <si>
    <t>TSM O/H Conductor/Devices-NSC</t>
  </si>
  <si>
    <t>E3567</t>
  </si>
  <si>
    <t>105 TSM O/H Conductor/Devices</t>
  </si>
  <si>
    <t>105 TSM O/H Conductor/Dev-NSC</t>
  </si>
  <si>
    <t>TSM O/H Cond, Baker Commo-NSC</t>
  </si>
  <si>
    <t>TSM O/H Cond, Hop Ridge-NSC</t>
  </si>
  <si>
    <t>TSM O/H Cond, Hopkins Ridge</t>
  </si>
  <si>
    <t>TSM O/H Cond, Lower Baker</t>
  </si>
  <si>
    <t>TSM O/H Cond, Lower Baker-NSC</t>
  </si>
  <si>
    <t>TSM O/H Cond, Snoq 1-NSC</t>
  </si>
  <si>
    <t>TSM O/H Cond, Snoq 2-NSC</t>
  </si>
  <si>
    <t>TSM O/H Cond, Sumas</t>
  </si>
  <si>
    <t>TSM O/H Cond, Sumas OP</t>
  </si>
  <si>
    <t>TSM O/H Cond, Sumas OP-NSC</t>
  </si>
  <si>
    <t>TSM O/H Cond, Upper Baker</t>
  </si>
  <si>
    <t>TSM O/H Cond, Upper Baker-NSC</t>
  </si>
  <si>
    <t>TSM O/H Cov-Ber-DONOTUSE</t>
  </si>
  <si>
    <t>E3569</t>
  </si>
  <si>
    <t>(GIF) O/H Cond, Colstrip 1-2</t>
  </si>
  <si>
    <t>(GIF) O/H Cond, Colstrip 3-4</t>
  </si>
  <si>
    <t>(GIF) O/H Cond, Colstrip1-NSC</t>
  </si>
  <si>
    <t>(GIF) O/H Cond, Colstrip3-NSC</t>
  </si>
  <si>
    <t>(GIF) O/H Cond, Electron-RET</t>
  </si>
  <si>
    <t>(GIF) O/H Cond, Hopkins</t>
  </si>
  <si>
    <t>(GIF) O/H Cond, Hopkins-NSC</t>
  </si>
  <si>
    <t>(GIF) O/H Cond, Lower Baker</t>
  </si>
  <si>
    <t>(GIF) O/H Cond, Lower Bak-NSC</t>
  </si>
  <si>
    <t>(GIF) O/H Cond, Poison Sp-NSC</t>
  </si>
  <si>
    <t>(GIF) O/H Cond, Poison Spring</t>
  </si>
  <si>
    <t>(GIF) O/H Cond, Scl-Tolt</t>
  </si>
  <si>
    <t>(GIF) O/H Cond, Scl-Tolt-NSC</t>
  </si>
  <si>
    <t>(GIF) O/H Cond, Snoq 1-NSC</t>
  </si>
  <si>
    <t>(GIF) O/H Cond, Snoq 2-NSC</t>
  </si>
  <si>
    <t>(GIF) O/H Cond, Snoqualmie 1</t>
  </si>
  <si>
    <t>(GIF) O/H Cond, Snoqualmie 2</t>
  </si>
  <si>
    <t>(GIF) O/H Cond, Sumas</t>
  </si>
  <si>
    <t>(GIF) O/H Cond, Sumas-NSC</t>
  </si>
  <si>
    <t>(GIF) O/H Cond, TLN-HPK@plant</t>
  </si>
  <si>
    <t>(GIF) O/H Cond, TLN-HPK@p-NSC</t>
  </si>
  <si>
    <t>(GIF) O/H Cond, Upper Baker</t>
  </si>
  <si>
    <t>(GIF) O/H Cond, Upper Bak-NSC</t>
  </si>
  <si>
    <t>(GIF) O/H Cond, Wild Horse</t>
  </si>
  <si>
    <t>(GIF) O/H Cond, Wld Hrs-NSC</t>
  </si>
  <si>
    <t>(GIF) O/H Conductor, LSR</t>
  </si>
  <si>
    <t>(GIF) O/H Conductor, LSR-NSC</t>
  </si>
  <si>
    <t>E357</t>
  </si>
  <si>
    <t>TSM U/G Conduit WH-NOTUSED</t>
  </si>
  <si>
    <t>TSM U/G Conduit-RET</t>
  </si>
  <si>
    <t>E3576</t>
  </si>
  <si>
    <t>E3577</t>
  </si>
  <si>
    <t>TSM U/G Conduit</t>
  </si>
  <si>
    <t>TSM U/G Conduit, Koma Kul-NSC</t>
  </si>
  <si>
    <t>TSM U/G Conduit, Koma Kuls</t>
  </si>
  <si>
    <t>E3579</t>
  </si>
  <si>
    <t>(GIF) UG Conduit, LSR</t>
  </si>
  <si>
    <t>(GIF) UG Conduit, LSR-NSC</t>
  </si>
  <si>
    <t>(GIF)U/G Conduit,TLN-WHD@-NSC</t>
  </si>
  <si>
    <t>(GIF)U/G Conduit,TLN-WHD@plnt</t>
  </si>
  <si>
    <t>E358</t>
  </si>
  <si>
    <t>TSM U/G Cond, Fred 1/APC-RET</t>
  </si>
  <si>
    <t>TSM U/G COND, WDH-RET</t>
  </si>
  <si>
    <t>TSM U/G Conductor&amp;Devices-RET</t>
  </si>
  <si>
    <t>E3586</t>
  </si>
  <si>
    <t>TSM U/G Conductor/Dev-RET</t>
  </si>
  <si>
    <t>E3587</t>
  </si>
  <si>
    <t>TSM U/G Cond, Koma Kulshan</t>
  </si>
  <si>
    <t>TSM U/G Cond, Koma Kulsha-NSC</t>
  </si>
  <si>
    <t>TSM U/G Conductor/Devices</t>
  </si>
  <si>
    <t>E3589</t>
  </si>
  <si>
    <t>(GIF) U/G Cond, Fred 1/APC</t>
  </si>
  <si>
    <t>(GIF) U/G Cond, Fred 1/AP-NSC</t>
  </si>
  <si>
    <t>(GIF) UG Conductor, LSR</t>
  </si>
  <si>
    <t>(GIF) UG Conductor, LSR-NSC</t>
  </si>
  <si>
    <t>(GIF)U/G Cond,TLN-HPK@plt</t>
  </si>
  <si>
    <t>(GIF)U/G Cond,TLN-HPK@plt-NSC</t>
  </si>
  <si>
    <t>(GIF)U/G Cond,TLN-WHD@pln-NSC</t>
  </si>
  <si>
    <t>(GIF)U/G Cond,TLN-WHD@plnt</t>
  </si>
  <si>
    <t>(GIF)U/G Cond,TLN-WHDE@pl-NSC</t>
  </si>
  <si>
    <t>(GIF)U/G Cond,TLN-WHDE@plt</t>
  </si>
  <si>
    <t>E3590</t>
  </si>
  <si>
    <t>TSM Roads &amp; Trails</t>
  </si>
  <si>
    <t>TSM Roads, 3rd AC Line</t>
  </si>
  <si>
    <t>TSM Roads, 3rd AC Line-NSC</t>
  </si>
  <si>
    <t>TSM Roads, Baker Common-RET</t>
  </si>
  <si>
    <t>TSM Roads, Colstrip 1-2 Com</t>
  </si>
  <si>
    <t>TSM Roads, Colstrip 3-4 Com</t>
  </si>
  <si>
    <t>TSM Roads, Colstrip1-2 Co-NSC</t>
  </si>
  <si>
    <t>TSM Roads, Colstrip3-4 Co-NSC</t>
  </si>
  <si>
    <t>TSM Roads, Upper Baker-RET</t>
  </si>
  <si>
    <t>E3596</t>
  </si>
  <si>
    <t>TSM Roads &amp; Trails-RET</t>
  </si>
  <si>
    <t>E3597</t>
  </si>
  <si>
    <t>TSM Roads/Trails, Baker C-NSC</t>
  </si>
  <si>
    <t>TSM Roads/Trails, Baker Com</t>
  </si>
  <si>
    <t>TSM Roads/Trails, Upper Baker</t>
  </si>
  <si>
    <t>TSM Roads/Trails, Upper B-NSC</t>
  </si>
  <si>
    <t>E3599</t>
  </si>
  <si>
    <t>TSM ARO Transmission</t>
  </si>
  <si>
    <t>9 (GIF) Rd/Trail, Upper Baker</t>
  </si>
  <si>
    <t>9 (GIF) Rd/Trail, Upper Ba-NSC</t>
  </si>
  <si>
    <t>9 (GIF) Rds/Trail, LSR</t>
  </si>
  <si>
    <t>9 (GIF) Rds/Trail, LSR-NSC</t>
  </si>
  <si>
    <t>nly - Milwaukee Acq Adj</t>
  </si>
  <si>
    <t>E3600</t>
  </si>
  <si>
    <t>DST Land, Sub, Alpac</t>
  </si>
  <si>
    <t>DST Land, Sub, Capitol</t>
  </si>
  <si>
    <t>DST Land, Sub, Crescent Harbr</t>
  </si>
  <si>
    <t>DST Land, Sub, Miller Bay</t>
  </si>
  <si>
    <t>DST Land, Sub, Paccar</t>
  </si>
  <si>
    <t>DST Land, Sub, Poulsbo</t>
  </si>
  <si>
    <t>DST Land, Sub, Sumas Generati</t>
  </si>
  <si>
    <t>DST Land, Sub, Viking</t>
  </si>
  <si>
    <t>DST Land, Sub, Vitulli</t>
  </si>
  <si>
    <t>E3601</t>
  </si>
  <si>
    <t>0 DST Easements</t>
  </si>
  <si>
    <t>0 DST Easements, Hopkins Ridge</t>
  </si>
  <si>
    <t>E3603</t>
  </si>
  <si>
    <t>DONOTUSE 105 HV DST SUB-BKB</t>
  </si>
  <si>
    <t>DONOTUSE 105 HV DST TLN-0022</t>
  </si>
  <si>
    <t>DONOTUSE 105 HV DST TLN-0105</t>
  </si>
  <si>
    <t>E3610</t>
  </si>
  <si>
    <t>DONOTUSE, Alpac</t>
  </si>
  <si>
    <t>DONOTUSE, Arco Central</t>
  </si>
  <si>
    <t>DONOTUSE, Capitol</t>
  </si>
  <si>
    <t>DONOTUSE, Clover Valley</t>
  </si>
  <si>
    <t>DONOTUSE, Miller Bay</t>
  </si>
  <si>
    <t>DONOTUSE, Paccar</t>
  </si>
  <si>
    <t>DONOTUSE, Texaco</t>
  </si>
  <si>
    <t>DONOTUSE, Texaco East</t>
  </si>
  <si>
    <t>DONOTUSE, Viking</t>
  </si>
  <si>
    <t>DONOTUSE, Vitulli</t>
  </si>
  <si>
    <t>DONOTUSE, Waterfront</t>
  </si>
  <si>
    <t>DST Structures &amp; Improvement</t>
  </si>
  <si>
    <t>E3620</t>
  </si>
  <si>
    <t>102 DST Substation Equipment</t>
  </si>
  <si>
    <t>105 DST Substation Equipment</t>
  </si>
  <si>
    <t>DONOTUSE, Arco North</t>
  </si>
  <si>
    <t>DONOTUSE, Arco South</t>
  </si>
  <si>
    <t>DONOTUSE, Clover Vally</t>
  </si>
  <si>
    <t>DONOTUSE, Crescent Hbr</t>
  </si>
  <si>
    <t>DONOTUSE, Fairchild</t>
  </si>
  <si>
    <t>DONOTUSE, Liquid Air</t>
  </si>
  <si>
    <t>DONOTUSE, Olympic Avon</t>
  </si>
  <si>
    <t>DONOTUSE, Olympic Bayv</t>
  </si>
  <si>
    <t>DONOTUSE, Olympic Mobl</t>
  </si>
  <si>
    <t>DONOTUSE, Olympic Rntn</t>
  </si>
  <si>
    <t>DONOTUSE, Olympic Vail</t>
  </si>
  <si>
    <t>DONOTUSE, Poulsbo</t>
  </si>
  <si>
    <t>DONOTUSE, Roeder</t>
  </si>
  <si>
    <t>DONOTUSE, Texaco West</t>
  </si>
  <si>
    <t>DONOTUSE, Vituilli</t>
  </si>
  <si>
    <t>DONOTUSE, Weyerhauser</t>
  </si>
  <si>
    <t>DST Sub Eq LSR</t>
  </si>
  <si>
    <t>DST Sub Eq Wild Horse Expan</t>
  </si>
  <si>
    <t>DST Sub Eq Wild Horse Solar</t>
  </si>
  <si>
    <t>DST Sub@Plant WildHorse Expan</t>
  </si>
  <si>
    <t>DST Substation Equipment</t>
  </si>
  <si>
    <t>DST Substation Equipment-NSC</t>
  </si>
  <si>
    <t>E3630</t>
  </si>
  <si>
    <t>DST Battery Storage Equipment</t>
  </si>
  <si>
    <t>DST Battery Storage Equip-NSC</t>
  </si>
  <si>
    <t>E3640</t>
  </si>
  <si>
    <t>DST Poles, Hopkins Ridge</t>
  </si>
  <si>
    <t>DST Poles, Hopkins Ridge-NSC</t>
  </si>
  <si>
    <t>DST Poles, LSR</t>
  </si>
  <si>
    <t>DST Poles, LSR-NSC</t>
  </si>
  <si>
    <t>DST Poles, Wild Horse</t>
  </si>
  <si>
    <t>DST Poles, Wild Horse Expan</t>
  </si>
  <si>
    <t>DST Poles, Wild Horse Solar</t>
  </si>
  <si>
    <t>DST Poles, Wild Horse-NSC</t>
  </si>
  <si>
    <t>DST Poles, Wld Hrs Expan-NSC</t>
  </si>
  <si>
    <t>DST Poles, Wld Hrs Solar-NSC</t>
  </si>
  <si>
    <t>DST Poles/Towers/Fixtures</t>
  </si>
  <si>
    <t>E3650</t>
  </si>
  <si>
    <t>105 DST O/H Conductor/Devices</t>
  </si>
  <si>
    <t>DST O/H Cond, Hopkins Ridge</t>
  </si>
  <si>
    <t>DST O/H Cond, LSR</t>
  </si>
  <si>
    <t>DST O/H Cond, Wild Horse</t>
  </si>
  <si>
    <t>DST O/H Cond, WildHorse Expan</t>
  </si>
  <si>
    <t>DST O/H Cond, WildHorse Solar</t>
  </si>
  <si>
    <t>DST O/H Conductor/Devices</t>
  </si>
  <si>
    <t>DST O/H Conductor/Devices-NSC</t>
  </si>
  <si>
    <t>E3660</t>
  </si>
  <si>
    <t>DST U/G Cond,Wild Horse Expan</t>
  </si>
  <si>
    <t>DST U/G Cond,Wild Horse Solar</t>
  </si>
  <si>
    <t>DST U/G Cond,Wild HorseWind</t>
  </si>
  <si>
    <t>DST U/G Cond,Wld Hrs Expa-NSC</t>
  </si>
  <si>
    <t>DST U/G Cond,Wld Hrs Sola-NSC</t>
  </si>
  <si>
    <t>DST U/G Cond,Wld HrsWind-NSC</t>
  </si>
  <si>
    <t>DST U/G Conduit</t>
  </si>
  <si>
    <t>DST U/G Conduit, HopkinsRidge</t>
  </si>
  <si>
    <t>DST U/G Conduit, HopkinsR-NSC</t>
  </si>
  <si>
    <t>DST U/G Conduit, LSR</t>
  </si>
  <si>
    <t>DST U/G Conduit, LSR-NSC</t>
  </si>
  <si>
    <t>E3670</t>
  </si>
  <si>
    <t>DST U/G Cond, Hop Ridge-NSC</t>
  </si>
  <si>
    <t>DST U/G Cond, Hopkins Ridge</t>
  </si>
  <si>
    <t>DST U/G Cond, LSR</t>
  </si>
  <si>
    <t>DST U/G Cond, LSR-NSC</t>
  </si>
  <si>
    <t>DST U/G Cond, Wild Horse</t>
  </si>
  <si>
    <t>DST U/G Cond, Wild Horse Exp</t>
  </si>
  <si>
    <t>DST U/G Cond, Wild Horse-NSC</t>
  </si>
  <si>
    <t>DST U/G Cond, Wld Hrs Exp-NSC</t>
  </si>
  <si>
    <t>DST U/G Conductor/Devices</t>
  </si>
  <si>
    <t>E368</t>
  </si>
  <si>
    <t>DST Line Transformers</t>
  </si>
  <si>
    <t>DST Line Transformers-NSC</t>
  </si>
  <si>
    <t>E369</t>
  </si>
  <si>
    <t>DST Services</t>
  </si>
  <si>
    <t>DST Services-NSC</t>
  </si>
  <si>
    <t>E370</t>
  </si>
  <si>
    <t>105 DST AMI Meters</t>
  </si>
  <si>
    <t>DST Meters AMR</t>
  </si>
  <si>
    <t>DST Meters AMR-NSC</t>
  </si>
  <si>
    <t>E3701</t>
  </si>
  <si>
    <t>DST Meters AMI</t>
  </si>
  <si>
    <t>DST Meters AMI-NSC</t>
  </si>
  <si>
    <t>E371</t>
  </si>
  <si>
    <t>DST Install on Cust Prem-RET</t>
  </si>
  <si>
    <t>E3720</t>
  </si>
  <si>
    <t>DST Leased on Cust Prem-RET</t>
  </si>
  <si>
    <t>E3721</t>
  </si>
  <si>
    <t>DST Water Hter, 10 yr-NOTUSED</t>
  </si>
  <si>
    <t>E3722</t>
  </si>
  <si>
    <t>DST Water Htr, 15 yr-NOTUSED</t>
  </si>
  <si>
    <t>E373</t>
  </si>
  <si>
    <t>DST Street Lighting &amp; Signal</t>
  </si>
  <si>
    <t>DST Street Lighting &amp; Sign-NSC</t>
  </si>
  <si>
    <t>E374</t>
  </si>
  <si>
    <t>nly - Dupont Acq Adj</t>
  </si>
  <si>
    <t>E389</t>
  </si>
  <si>
    <t>E3900</t>
  </si>
  <si>
    <t>DONOTUSE, Bellingham SvcC</t>
  </si>
  <si>
    <t>DONOTUSE, Frederickson</t>
  </si>
  <si>
    <t>DONOTUSE, Kitsap Svc Ctr</t>
  </si>
  <si>
    <t>DONOTUSE, Lakewood Svc Ct</t>
  </si>
  <si>
    <t>DONOTUSE, Mount Vernon BO</t>
  </si>
  <si>
    <t>DONOTUSE, Poulsbo Svc Ctr</t>
  </si>
  <si>
    <t>DONOTUSE, Pt Townsend Svc</t>
  </si>
  <si>
    <t>DONOTUSE, Puyallup Bus Of</t>
  </si>
  <si>
    <t>DONOTUSE, Redmond Svc Ctr</t>
  </si>
  <si>
    <t>DONOTUSE, Shuffleton Subs</t>
  </si>
  <si>
    <t>DONOTUSE, Skagit Svc Ctr</t>
  </si>
  <si>
    <t>DONOTUSE, Vashon Svc Ctr</t>
  </si>
  <si>
    <t>DONOTUSE, Whidbey Svc Ctr</t>
  </si>
  <si>
    <t>GEN Str&amp;Impv, Burlington/-NSC</t>
  </si>
  <si>
    <t>GEN Str&amp;Impv, Burlington/Skag</t>
  </si>
  <si>
    <t>GEN Str/Impv, Colstrip 3-4</t>
  </si>
  <si>
    <t>GEN Str/Impv, Colstrip3-4-NSC</t>
  </si>
  <si>
    <t>GEN Str/Impv, Wildhorse</t>
  </si>
  <si>
    <t>GEN Str/Impv, Wildhorse-NSC</t>
  </si>
  <si>
    <t>GEN Structures &amp; Improvement</t>
  </si>
  <si>
    <t>GEN Structures &amp; Improvem-NSC</t>
  </si>
  <si>
    <t>E3901</t>
  </si>
  <si>
    <t>GEN LH, Bellingham</t>
  </si>
  <si>
    <t>GEN LH, Bellingham-NSC</t>
  </si>
  <si>
    <t>GEN LH, Dayton</t>
  </si>
  <si>
    <t>GEN LH, Dayton-NSC</t>
  </si>
  <si>
    <t>GEN LH, Expired</t>
  </si>
  <si>
    <t>GEN LH, Oak Harbor - RETIRED</t>
  </si>
  <si>
    <t>GEN LH, Pomeroy - RETIRED</t>
  </si>
  <si>
    <t>GEN LH, Pt Townsend-RETIRED</t>
  </si>
  <si>
    <t>E3910</t>
  </si>
  <si>
    <t>GEN Off Fur &amp; Eq, F1/Ep-RET</t>
  </si>
  <si>
    <t>GEN Office Furn &amp; Eq, Enc-RET</t>
  </si>
  <si>
    <t>GEN Office Furn &amp; Eq-RET</t>
  </si>
  <si>
    <t>E3911</t>
  </si>
  <si>
    <t>GEN Off F&amp;E Sumas OP old</t>
  </si>
  <si>
    <t>GEN Off F&amp;E Sumas OP old-NSC</t>
  </si>
  <si>
    <t>GEN Off Furn &amp; Eq, LSR</t>
  </si>
  <si>
    <t>GEN Off Furn &amp; Eq, LSR-NSC</t>
  </si>
  <si>
    <t>GEN Off Furn &amp; Eq, Mint Farm</t>
  </si>
  <si>
    <t>GEN Off Furn &amp; Eq, Mint-NSC</t>
  </si>
  <si>
    <t>GEN Off Furn &amp; Eq, MTF OP</t>
  </si>
  <si>
    <t>GEN Off Furn &amp; Eq, MTF OP-NSC</t>
  </si>
  <si>
    <t>GEN Off Furn &amp; Eq, WildHo-NSC</t>
  </si>
  <si>
    <t>GEN Off Furn &amp; Eq, WildHorse</t>
  </si>
  <si>
    <t>GEN Off Furn &amp; Eq,Sumas</t>
  </si>
  <si>
    <t>GEN Off Furn &amp; Eq,Sumas-NSC</t>
  </si>
  <si>
    <t>GEN Office F&amp;E, GLD OP old</t>
  </si>
  <si>
    <t>GEN Office F&amp;E, GLD OP ol-NSC</t>
  </si>
  <si>
    <t>GEN Office F&amp;E, LBK #3</t>
  </si>
  <si>
    <t>GEN Office F&amp;E, Snoq 1-2013</t>
  </si>
  <si>
    <t>GEN Office F&amp;E, Snoq 1-20-NSC</t>
  </si>
  <si>
    <t>GEN Office F&amp;E, Snoq 1-NSC</t>
  </si>
  <si>
    <t>GEN Office F&amp;E, Snoq 2-2013</t>
  </si>
  <si>
    <t>GEN Office F&amp;E, Snoq 2-20-NSC</t>
  </si>
  <si>
    <t>GEN Office F&amp;E, Snoqualmie 1</t>
  </si>
  <si>
    <t>GEN Office Furn &amp; Eq, Gold</t>
  </si>
  <si>
    <t>GEN Office Furn &amp; Eq, Gol-NSC</t>
  </si>
  <si>
    <t>GEN Office Furn &amp; Eq, UBK</t>
  </si>
  <si>
    <t>GEN Office Furn &amp; Eq, UBK-NSC</t>
  </si>
  <si>
    <t>E3912</t>
  </si>
  <si>
    <t>GEN Computer Eq, DO NOT USED</t>
  </si>
  <si>
    <t>GEN Computer Eq, Encogen</t>
  </si>
  <si>
    <t>GEN Computer Eq, Encogen-NSC</t>
  </si>
  <si>
    <t>GEN Computer Eq, Fred 1/APC</t>
  </si>
  <si>
    <t>GEN Computer Eq, Frederickson</t>
  </si>
  <si>
    <t>GEN Computer Eq, Frederic-NSC</t>
  </si>
  <si>
    <t>GEN Computer Eq, Fredonia</t>
  </si>
  <si>
    <t>GEN Computer Eq, Fredonia-NSC</t>
  </si>
  <si>
    <t>GEN Computer Eq, Goldendale</t>
  </si>
  <si>
    <t>GEN Computer Eq, Goldenda-NSC</t>
  </si>
  <si>
    <t>GEN Computer Eq, HPK Ridge</t>
  </si>
  <si>
    <t>GEN Computer Eq, HPK Ridg-NSC</t>
  </si>
  <si>
    <t>GEN Computer Eq, LB#4-2013</t>
  </si>
  <si>
    <t>GEN Computer Eq, LB#4-201-NSC</t>
  </si>
  <si>
    <t>GEN Computer Eq, LBK FSC</t>
  </si>
  <si>
    <t>GEN Computer Eq, LBK FSC-NSC</t>
  </si>
  <si>
    <t>GEN Computer Eq, LSR</t>
  </si>
  <si>
    <t>GEN Computer Eq, LSR-NSC</t>
  </si>
  <si>
    <t>GEN Computer Eq, Mint Farm</t>
  </si>
  <si>
    <t>GEN Computer Eq, Mint-NSC</t>
  </si>
  <si>
    <t>GEN Computer Eq, MTF OP</t>
  </si>
  <si>
    <t>GEN Computer Eq, MTF OP-NSC</t>
  </si>
  <si>
    <t>GEN Computer Eq, old-RETIRED</t>
  </si>
  <si>
    <t>GEN Computer Eq, Snoqualmie 1</t>
  </si>
  <si>
    <t>GEN Computer Eq, Snoqualmie 2</t>
  </si>
  <si>
    <t>GEN Computer Eq, Sumas</t>
  </si>
  <si>
    <t>GEN Computer Eq, Sumas OP-RET</t>
  </si>
  <si>
    <t>GEN Computer Eq, Sumas-NSC</t>
  </si>
  <si>
    <t>GEN Computer Eq, WHH #2-3</t>
  </si>
  <si>
    <t>GEN Computer Eq, WHH #2-3-NSC</t>
  </si>
  <si>
    <t>GEN Computer Eq, Wild Horse</t>
  </si>
  <si>
    <t>GEN Computer Eq, Wild Hrs Exp</t>
  </si>
  <si>
    <t>GEN Computer Eq, Wild Hrs-NSC</t>
  </si>
  <si>
    <t>GEN Computer Eq, Wld Hrs-NSC</t>
  </si>
  <si>
    <t>GEN Computer Equip, UBK</t>
  </si>
  <si>
    <t>GEN Computer Equip, UBK-NSC</t>
  </si>
  <si>
    <t>E3913</t>
  </si>
  <si>
    <t>E3914</t>
  </si>
  <si>
    <t>GEN Computer Equip- RET</t>
  </si>
  <si>
    <t>E392</t>
  </si>
  <si>
    <t>GEN Trans Equip, Colstrip 1</t>
  </si>
  <si>
    <t>GEN Trans Equip, Colstrip 2</t>
  </si>
  <si>
    <t>GEN Trans Equip, Colstrip 3</t>
  </si>
  <si>
    <t>GEN Trans Equip, Colstrip 4</t>
  </si>
  <si>
    <t>GEN Trans Equip, Colstrip1-NSC</t>
  </si>
  <si>
    <t>GEN Trans Equip, Colstrip2-NSC</t>
  </si>
  <si>
    <t>GEN Trans Equip, Colstrip3-NSC</t>
  </si>
  <si>
    <t>GEN Trans Equip, Colstrip4-NSC</t>
  </si>
  <si>
    <t>GEN Trans Equip, Snoq Park</t>
  </si>
  <si>
    <t>GEN Trans Equip, Snoq Park-NSC</t>
  </si>
  <si>
    <t>GEN Transp Eq, Encogen old</t>
  </si>
  <si>
    <t>GEN Transp Eq, Encogen old-NSC</t>
  </si>
  <si>
    <t>E3930</t>
  </si>
  <si>
    <t>E3931</t>
  </si>
  <si>
    <t>GEN Stores Equip&gt;$20K-RET</t>
  </si>
  <si>
    <t>E3940</t>
  </si>
  <si>
    <t>GEN Tools Hop Ridge, new-NSC</t>
  </si>
  <si>
    <t>GEN Tools Hopkins Ridge, new</t>
  </si>
  <si>
    <t>GEN Tools LSR</t>
  </si>
  <si>
    <t>GEN Tools LSR-NSC</t>
  </si>
  <si>
    <t>GEN Tools, Colstrip 1</t>
  </si>
  <si>
    <t>GEN Tools, Colstrip 1-NSC</t>
  </si>
  <si>
    <t>GEN Tools, Colstrip 2</t>
  </si>
  <si>
    <t>GEN Tools, Colstrip 2-NSC</t>
  </si>
  <si>
    <t>GEN Tools, Colstrip 3</t>
  </si>
  <si>
    <t>GEN Tools, Colstrip 3-NSC</t>
  </si>
  <si>
    <t>GEN Tools, Colstrip 4</t>
  </si>
  <si>
    <t>GEN Tools, Colstrip 4-NSC</t>
  </si>
  <si>
    <t>GEN Tools/Garage,  MTF OP</t>
  </si>
  <si>
    <t>GEN Tools/Garage,  MTF OP-NSC</t>
  </si>
  <si>
    <t>GEN Tools/Garage, MTF new</t>
  </si>
  <si>
    <t>GEN Tools/Garage, MTF new-NSC</t>
  </si>
  <si>
    <t>E3941</t>
  </si>
  <si>
    <t>GEN Tools/Garage/Shop- RET</t>
  </si>
  <si>
    <t>E3942</t>
  </si>
  <si>
    <t>GEN Tools/Garage/Shop-RET</t>
  </si>
  <si>
    <t>E3950</t>
  </si>
  <si>
    <t>E3951</t>
  </si>
  <si>
    <t>GEN Laboratory Equip - RET</t>
  </si>
  <si>
    <t>E396</t>
  </si>
  <si>
    <t>GEN Power-Op Equip, Colstrip 1</t>
  </si>
  <si>
    <t>GEN Power-Op Equip, Colstrip 2</t>
  </si>
  <si>
    <t>GEN Power-Op Equip, Colstrip 3</t>
  </si>
  <si>
    <t>GEN Power-Op Equip, Colstrip 4</t>
  </si>
  <si>
    <t>GEN Power-Op Equip, new</t>
  </si>
  <si>
    <t>GEN Power-Op Equip, old-RET</t>
  </si>
  <si>
    <t>GEN PwrOp Equp, Colstrip1-NSC</t>
  </si>
  <si>
    <t>GEN PwrOp Equp, Colstrip2-NSC</t>
  </si>
  <si>
    <t>GEN PwrOp Equp, Colstrip3-NSC</t>
  </si>
  <si>
    <t>GEN PwrOp Equp, Colstrip4-NSC</t>
  </si>
  <si>
    <t>E3970</t>
  </si>
  <si>
    <t>DONOTUSE, Boeing Rentn</t>
  </si>
  <si>
    <t>DONOTUSE, Olymp Avon</t>
  </si>
  <si>
    <t>GEN Comm Equip, Snoq 1-NSC</t>
  </si>
  <si>
    <t>GEN Comm Equip, Snoqualmie 1</t>
  </si>
  <si>
    <t>GEN CommEq, 3rd AC new</t>
  </si>
  <si>
    <t>GEN CommEq, 3rd AC new-NSC</t>
  </si>
  <si>
    <t>GEN CommEq, 3rd AC old</t>
  </si>
  <si>
    <t>GEN CommEq, 3rd AC old-NSC</t>
  </si>
  <si>
    <t>GEN CommEq, Colstrip 1-2 new</t>
  </si>
  <si>
    <t>GEN CommEq, Colstrip 1-2 old</t>
  </si>
  <si>
    <t>GEN CommEq, Colstrip 1-4 new</t>
  </si>
  <si>
    <t>GEN CommEq, Colstrip 1-4 old</t>
  </si>
  <si>
    <t>GEN CommEq, Colstrip 3-4 new</t>
  </si>
  <si>
    <t>GEN CommEq, Colstrip1-2 n-NSC</t>
  </si>
  <si>
    <t>GEN CommEq, Colstrip1-2 o-NSC</t>
  </si>
  <si>
    <t>GEN CommEq, Colstrip1-4 n-NSC</t>
  </si>
  <si>
    <t>GEN CommEq, Colstrip1-4 o-NSC</t>
  </si>
  <si>
    <t>GEN CommEq, Colstrip3-4 n-NSC</t>
  </si>
  <si>
    <t>GEN CommEq, ENC new</t>
  </si>
  <si>
    <t>GEN CommEq, Encogen</t>
  </si>
  <si>
    <t>GEN CommEq, Fred 1/APC ne-NSC</t>
  </si>
  <si>
    <t>GEN CommEq, Fred 1/APC new</t>
  </si>
  <si>
    <t>GEN CommEq, Fred 1/APC old</t>
  </si>
  <si>
    <t>GEN CommEq, Fred 1/APC ol-NSC</t>
  </si>
  <si>
    <t>GEN CommEq, Frederickson</t>
  </si>
  <si>
    <t>GEN CommEq, Frederickson-NSC</t>
  </si>
  <si>
    <t>GEN CommEq, GLD OP old</t>
  </si>
  <si>
    <t>GEN CommEq, GLD OP old-NSC</t>
  </si>
  <si>
    <t>GEN CommEq, Goldendale ne-NSC</t>
  </si>
  <si>
    <t>GEN CommEq, Goldendale new</t>
  </si>
  <si>
    <t>GEN CommEq, Hop Ridge new-NSC</t>
  </si>
  <si>
    <t>GEN CommEq, Hop Ridge old-NSC</t>
  </si>
  <si>
    <t>GEN CommEq, Hopkins Exp</t>
  </si>
  <si>
    <t>GEN CommEq, Hopkins Exp-NSC</t>
  </si>
  <si>
    <t>GEN CommEq, Hopkins Ridge new</t>
  </si>
  <si>
    <t>GEN CommEq, Hopkins Ridge old</t>
  </si>
  <si>
    <t>GEN CommEq, LB #3</t>
  </si>
  <si>
    <t>GEN CommEq, LB #3-NSC</t>
  </si>
  <si>
    <t>GEN CommEq, LB#4-2013</t>
  </si>
  <si>
    <t>GEN CommEq, LB#4-2013-NSC</t>
  </si>
  <si>
    <t>GEN CommEq, LSR</t>
  </si>
  <si>
    <t>GEN CommEq, LSR-NSC</t>
  </si>
  <si>
    <t>GEN CommEq, MFT OP</t>
  </si>
  <si>
    <t>GEN CommEq, MFT OP-NSC</t>
  </si>
  <si>
    <t>GEN CommEq, Mint Farm</t>
  </si>
  <si>
    <t>GEN CommEq, Mint Farm-NSC</t>
  </si>
  <si>
    <t>GEN CommEq, Snoq 1-2013</t>
  </si>
  <si>
    <t>GEN CommEq, Snoq 1-2013-NSC</t>
  </si>
  <si>
    <t>GEN CommEq, Snoq 2-2013</t>
  </si>
  <si>
    <t>GEN CommEq, Snoq 2-2013-NSC</t>
  </si>
  <si>
    <t>GEN CommEq, Sumas new</t>
  </si>
  <si>
    <t>GEN CommEq, Sumas new-NSC</t>
  </si>
  <si>
    <t>GEN CommEq, SumasOPold-RET</t>
  </si>
  <si>
    <t>GEN CommEq, UBK</t>
  </si>
  <si>
    <t>GEN CommEq, UBK-NSC</t>
  </si>
  <si>
    <t>GEN CommEq, Wild Horse new</t>
  </si>
  <si>
    <t>GEN CommEq, Wild Horse old</t>
  </si>
  <si>
    <t>GEN CommEq, Wld Hrs new-NSC</t>
  </si>
  <si>
    <t>GEN CommEq, Wld Hrs old-NSC</t>
  </si>
  <si>
    <t>E3971</t>
  </si>
  <si>
    <t>GEN Mobile Communicat-RET</t>
  </si>
  <si>
    <t>E3973</t>
  </si>
  <si>
    <t>GEN Portable Radio Eq- RET</t>
  </si>
  <si>
    <t>E3980</t>
  </si>
  <si>
    <t>GEN Misc Equip, Encogen</t>
  </si>
  <si>
    <t>GEN Misc Equip, Encogen-NSC</t>
  </si>
  <si>
    <t>GEN Misc Equip, Frederick</t>
  </si>
  <si>
    <t>GEN Misc Equip, Frederick-NSC</t>
  </si>
  <si>
    <t>GEN Misc Equipment, new</t>
  </si>
  <si>
    <t>GEN Misc Equipment, new-NSC</t>
  </si>
  <si>
    <t>GEN Misc Equipment, old</t>
  </si>
  <si>
    <t>GEN Misc Equipment, old-NSC</t>
  </si>
  <si>
    <t>GEN Misc Equipment, Sumas</t>
  </si>
  <si>
    <t>GEN Misc Equipment, Sumas-NSC</t>
  </si>
  <si>
    <t>GEN Misc Equipment, UBK</t>
  </si>
  <si>
    <t>GEN Misc Equipment, UBK-NSC</t>
  </si>
  <si>
    <t>E3981</t>
  </si>
  <si>
    <t>GEN Misc Equipment- RET</t>
  </si>
  <si>
    <t>E399</t>
  </si>
  <si>
    <t>GEN ARO General Plant</t>
  </si>
  <si>
    <t>105 GEN Structure  &amp; Impro-NSC</t>
  </si>
  <si>
    <t>CMN Software, CLX System</t>
  </si>
  <si>
    <t>CMN Software, CLX System-NSC</t>
  </si>
  <si>
    <t>INT Frequency Purchase</t>
  </si>
  <si>
    <t>CMN Misc Equipment, old-NSC</t>
  </si>
  <si>
    <t>N300</t>
  </si>
  <si>
    <t>NUA Non Utility Land</t>
  </si>
  <si>
    <t>N346</t>
  </si>
  <si>
    <t>NUA Misc Equipment</t>
  </si>
  <si>
    <t>N3890</t>
  </si>
  <si>
    <t>NUA Land and Land Rights</t>
  </si>
  <si>
    <t>N3891</t>
  </si>
  <si>
    <t>NUA Easements</t>
  </si>
  <si>
    <t>N390</t>
  </si>
  <si>
    <t>NUA Structures &amp; Improvements</t>
  </si>
  <si>
    <t>N397</t>
  </si>
  <si>
    <t>NUA Communications Equipment</t>
  </si>
  <si>
    <t>depr_group 3</t>
  </si>
  <si>
    <t xml:space="preserve">Gas </t>
  </si>
  <si>
    <t>Balance Sheet Extract SAP</t>
  </si>
  <si>
    <t>Ratebase</t>
  </si>
  <si>
    <t>EOP (Jun 18)</t>
  </si>
  <si>
    <t>Contra Accum Depreciation Non-legal Cost of Removal</t>
  </si>
  <si>
    <t>10600602 Gas NC manual adjustments</t>
  </si>
  <si>
    <t>account</t>
  </si>
  <si>
    <t>G RB</t>
  </si>
  <si>
    <t>Percentage</t>
  </si>
  <si>
    <t>23001122 ARO Tacoma LNG</t>
  </si>
  <si>
    <t>23002093 East Building ARO</t>
  </si>
  <si>
    <t>Summary Working Capital</t>
  </si>
  <si>
    <t>New Format From 2017 GRC</t>
  </si>
  <si>
    <t>12/31/2018-AMA</t>
  </si>
  <si>
    <t>12/31/2018-EOP</t>
  </si>
  <si>
    <t>Line No.</t>
  </si>
  <si>
    <t>With New Accounts and Coding</t>
  </si>
  <si>
    <t>Total Average Invested Capital</t>
  </si>
  <si>
    <t>3 subcategories Investments:</t>
  </si>
  <si>
    <t>Total Electric Rate Base and Operating</t>
  </si>
  <si>
    <t>Total Gas Rate Base and Operating</t>
  </si>
  <si>
    <t>Total Non Operating Investments</t>
  </si>
  <si>
    <t>Investor Supplied Working Capital</t>
  </si>
  <si>
    <t>(lines 7 / line 15) Total Elec RB / Total Average Investments</t>
  </si>
  <si>
    <t>(lines 9 / line 15) Total Gas RB / Total Average Investments</t>
  </si>
  <si>
    <t>(lines 13 / line 15) Total Non-Oper / Total Average Investments</t>
  </si>
  <si>
    <t>Rounding</t>
  </si>
  <si>
    <t>Sum of Dec-18</t>
  </si>
  <si>
    <t>EOP 1301FC</t>
  </si>
  <si>
    <t>1301FC POWER PLANT REPORT</t>
  </si>
  <si>
    <t>Dec AMA 2018</t>
  </si>
  <si>
    <t>1302FC POWER PLANT REPORT</t>
  </si>
  <si>
    <t>Depreciation AMA to EOP</t>
  </si>
  <si>
    <t>depr adjustment</t>
  </si>
  <si>
    <t>UGS Wells-1</t>
  </si>
  <si>
    <t>UGS Wells-2</t>
  </si>
  <si>
    <t>UGS Wells-3</t>
  </si>
  <si>
    <t>UGS Wells-4</t>
  </si>
  <si>
    <t>UGS Wells-5</t>
  </si>
  <si>
    <t>UGS Wells-6</t>
  </si>
  <si>
    <t>UGS Wells-7</t>
  </si>
  <si>
    <t>UGS Wells-8</t>
  </si>
  <si>
    <t>UGS Wells-9</t>
  </si>
  <si>
    <t>UGS Wells-10</t>
  </si>
  <si>
    <t>UGS Wells-11</t>
  </si>
  <si>
    <t>UGS Lines-1</t>
  </si>
  <si>
    <t>UGS Lines-2</t>
  </si>
  <si>
    <t>UGS Other Equipment-1</t>
  </si>
  <si>
    <t>UGS Other Equipment-2</t>
  </si>
  <si>
    <t>UGS Other Equipment-3</t>
  </si>
  <si>
    <t>UGS Other Equipment-4</t>
  </si>
  <si>
    <t>UGS Other Equipment-5</t>
  </si>
  <si>
    <t>UGS Other Equipment-6</t>
  </si>
  <si>
    <t>UGS Other Equipment-7</t>
  </si>
  <si>
    <t>UGS Other Equipment-8</t>
  </si>
  <si>
    <t>UGS Other Equipment-9</t>
  </si>
  <si>
    <t>UGS Other Equipment-10</t>
  </si>
  <si>
    <t>DST Easements-1</t>
  </si>
  <si>
    <t>DST Easements-2</t>
  </si>
  <si>
    <t>DST Easements-3</t>
  </si>
  <si>
    <t>DST Easements-4</t>
  </si>
  <si>
    <t>DST Easements-5</t>
  </si>
  <si>
    <t>DST Easements-6</t>
  </si>
  <si>
    <t>DST Easements-7</t>
  </si>
  <si>
    <t>DST Easements-8</t>
  </si>
  <si>
    <t>DST Easements-9</t>
  </si>
  <si>
    <t>DST Easements-10</t>
  </si>
  <si>
    <t>DST Mains, Wrapped Steel-1</t>
  </si>
  <si>
    <t>DST Mains, Wrapped Steel-2</t>
  </si>
  <si>
    <t>DST Mains, Wrapped Steel-3</t>
  </si>
  <si>
    <t>DST Mains, Wrapped Steel-4</t>
  </si>
  <si>
    <t>DST Mains, Wrapped Steel-5</t>
  </si>
  <si>
    <t>DST Mains, Wrapped Steel-6</t>
  </si>
  <si>
    <t>DST Mains, Wrapped Steel-7</t>
  </si>
  <si>
    <t>DST Mains, Wrapped Steel-8</t>
  </si>
  <si>
    <t>DST Mains, Wrapped Steel-9</t>
  </si>
  <si>
    <t>DST Mains, Wrapped Steel-10</t>
  </si>
  <si>
    <t>DST Mains, Wrapped Steel-11</t>
  </si>
  <si>
    <t>DST Measuring &amp; Reg Station-1</t>
  </si>
  <si>
    <t>DST Measuring &amp; Reg Station-2</t>
  </si>
  <si>
    <t>DST Measuring &amp; Reg Station-3</t>
  </si>
  <si>
    <t>DST Measuring &amp; Reg Station-4</t>
  </si>
  <si>
    <t>DST Measuring &amp; Reg Station-5</t>
  </si>
  <si>
    <t>DST Measuring &amp; Reg Station-6</t>
  </si>
  <si>
    <t>DST Measuring &amp; Reg Station-7</t>
  </si>
  <si>
    <t>DST Measuring &amp; Reg Station-8</t>
  </si>
  <si>
    <t>DST Measuring &amp; Reg Station-9</t>
  </si>
  <si>
    <t>DST Measuring &amp; Reg Station-10</t>
  </si>
  <si>
    <t>DST Measuring &amp; Reg Station-11</t>
  </si>
  <si>
    <t>DST Measuring &amp; Reg Sta, Tran-1</t>
  </si>
  <si>
    <t>DST Measuring &amp; Reg Sta, Tran-2</t>
  </si>
  <si>
    <t>DST Measuring &amp; Reg Sta, Tran-3</t>
  </si>
  <si>
    <t>DST Measuring &amp; Reg Sta, Tran-4</t>
  </si>
  <si>
    <t>DST Measuring &amp; Reg Sta, Tran-5</t>
  </si>
  <si>
    <t>DST Measuring &amp; Reg Sta, Tran-6</t>
  </si>
  <si>
    <t>DST Measuring &amp; Reg Sta, Tran-7</t>
  </si>
  <si>
    <t>DST Measuring &amp; Reg Sta, Tran-8</t>
  </si>
  <si>
    <t>DST Measuring &amp; Reg Sta, Tran-9</t>
  </si>
  <si>
    <t>DST Meters (AMR)-1</t>
  </si>
  <si>
    <t>DST Meters (AMR)-2</t>
  </si>
  <si>
    <t>DST Meters (AMR)-3</t>
  </si>
  <si>
    <t>DST Meters (AMR)-4</t>
  </si>
  <si>
    <t>DST Meters (AMR)-5</t>
  </si>
  <si>
    <t>DST Meters (AMR)-6</t>
  </si>
  <si>
    <t>DST Meters (AMR)-7</t>
  </si>
  <si>
    <t>DST Meters (AMR)-8</t>
  </si>
  <si>
    <t>DST Meters (AMR)-9</t>
  </si>
  <si>
    <t>DST Meters (AMR)-10</t>
  </si>
  <si>
    <t>DST Meters (AMR)-11</t>
  </si>
  <si>
    <t>DST Modules, AMI-1</t>
  </si>
  <si>
    <t>DST Modules, AMI-2</t>
  </si>
  <si>
    <t>DST Modules, AMI-3</t>
  </si>
  <si>
    <t>DST Modules, AMI-4</t>
  </si>
  <si>
    <t>DST Modules, AMI-5</t>
  </si>
  <si>
    <t>DST Modules, AMI-6</t>
  </si>
  <si>
    <t>DST Modules, AMI-7</t>
  </si>
  <si>
    <t>DST Modules, AMI-8</t>
  </si>
  <si>
    <t>DST Modules, AMI-9</t>
  </si>
  <si>
    <t>DST Modules, AMI-10</t>
  </si>
  <si>
    <t>DST Modules, AMI-11</t>
  </si>
  <si>
    <t>DST Modules, AMR-1</t>
  </si>
  <si>
    <t>DST Modules, AMR-2</t>
  </si>
  <si>
    <t>DST Modules, AMR-3</t>
  </si>
  <si>
    <t>DST Modules, AMR-4</t>
  </si>
  <si>
    <t>DST Modules, AMR-5</t>
  </si>
  <si>
    <t>DST Modules, AMR-6</t>
  </si>
  <si>
    <t>DST Modules, AMR-7</t>
  </si>
  <si>
    <t>DST Modules, AMR-8</t>
  </si>
  <si>
    <t>DST Modules, AMR-9</t>
  </si>
  <si>
    <t>DST Modules, AMR-10</t>
  </si>
  <si>
    <t>DST Modules, AMR-11</t>
  </si>
  <si>
    <t>DST Meter Installations (AMR)-1</t>
  </si>
  <si>
    <t>DST Meter Installations (AMR)-2</t>
  </si>
  <si>
    <t>DST Meter Installations (AMR)-3</t>
  </si>
  <si>
    <t>DST Meter Installations (AMR)-4</t>
  </si>
  <si>
    <t>DST Meter Installations (AMR)-5</t>
  </si>
  <si>
    <t>DST Meter Installations (AMR)-6</t>
  </si>
  <si>
    <t>DST Meter Installations (AMR)-7</t>
  </si>
  <si>
    <t>DST Meter Installations (AMR)-8</t>
  </si>
  <si>
    <t>DST Meter Installations (AMR)-9</t>
  </si>
  <si>
    <t>DST Meter Installations (AMR)-10</t>
  </si>
  <si>
    <t>DST Meter Installations (AMR)-11</t>
  </si>
  <si>
    <t>DST Module Installations, AMI-1</t>
  </si>
  <si>
    <t>DST Module Installations, AMI-2</t>
  </si>
  <si>
    <t>DST Module Installations, AMI-3</t>
  </si>
  <si>
    <t>DST Module Installations, AMI-4</t>
  </si>
  <si>
    <t>DST Module Installations, AMI-5</t>
  </si>
  <si>
    <t>DST Module Installations, AMI-6</t>
  </si>
  <si>
    <t>DST Module Installations, AMI-7</t>
  </si>
  <si>
    <t>DST Module Installations, AMI-8</t>
  </si>
  <si>
    <t>DST Module Installations, AMI-9</t>
  </si>
  <si>
    <t>DST Module Installations, AMI-10</t>
  </si>
  <si>
    <t>DST Module Installations, AMI-11</t>
  </si>
  <si>
    <t>DST House Regulators-1</t>
  </si>
  <si>
    <t>DST House Regulators-2</t>
  </si>
  <si>
    <t>DST House Regulators-3</t>
  </si>
  <si>
    <t>DST House Regulators-4</t>
  </si>
  <si>
    <t>DST House Regulators-5</t>
  </si>
  <si>
    <t>DST House Regulators-6</t>
  </si>
  <si>
    <t>DST House Regulators-7</t>
  </si>
  <si>
    <t>DST House Regulators-8</t>
  </si>
  <si>
    <t>DST House Regulators-9</t>
  </si>
  <si>
    <t>DST House Regulators-10</t>
  </si>
  <si>
    <t>DST House Regulators-11</t>
  </si>
  <si>
    <t>DST House Regulator Installs-1</t>
  </si>
  <si>
    <t>DST House Regulator Installs-2</t>
  </si>
  <si>
    <t>DST House Regulator Installs-3</t>
  </si>
  <si>
    <t>DST House Regulator Installs-4</t>
  </si>
  <si>
    <t>DST House Regulator Installs-5</t>
  </si>
  <si>
    <t>DST House Regulator Installs-6</t>
  </si>
  <si>
    <t>DST House Regulator Installs-7</t>
  </si>
  <si>
    <t>DST House Regulator Installs-8</t>
  </si>
  <si>
    <t>DST House Regulator Installs-9</t>
  </si>
  <si>
    <t>DST House Regulator Installs-10</t>
  </si>
  <si>
    <t>DST House Regulator Installs-11</t>
  </si>
  <si>
    <t>DST Industrial M&amp;R Sta Eq-1</t>
  </si>
  <si>
    <t>DST Industrial M&amp;R Sta Eq-2</t>
  </si>
  <si>
    <t>DST Industrial M&amp;R Sta Eq-3</t>
  </si>
  <si>
    <t>DST Industrial M&amp;R Sta Eq-4</t>
  </si>
  <si>
    <t>DST Industrial M&amp;R Sta Eq-5</t>
  </si>
  <si>
    <t>DST Industrial M&amp;R Sta Eq-6</t>
  </si>
  <si>
    <t>DST Industrial M&amp;R Sta Eq-7</t>
  </si>
  <si>
    <t>DST Industrial M&amp;R Sta Eq-8</t>
  </si>
  <si>
    <t>DST Industrial M&amp;R Sta Eq-9</t>
  </si>
  <si>
    <t>DST Industrial M&amp;R Sta Eq-10</t>
  </si>
  <si>
    <t>DST Industrial M&amp;R Sta Eq-11</t>
  </si>
  <si>
    <t>DST Res Water Heater-1</t>
  </si>
  <si>
    <t>DST Res Water Heater-2</t>
  </si>
  <si>
    <t>DST Res Water Heater-3</t>
  </si>
  <si>
    <t>DST Res Water Heater-4</t>
  </si>
  <si>
    <t>DST Res Water Heater-5</t>
  </si>
  <si>
    <t>DST Res Water Heater-6</t>
  </si>
  <si>
    <t>DST Res Water Heater-7</t>
  </si>
  <si>
    <t>DST Res Water Heater-8</t>
  </si>
  <si>
    <t>DST Res Water Heater-9</t>
  </si>
  <si>
    <t>DST Res Water Heater-10</t>
  </si>
  <si>
    <t>DST Res Water Heater-11</t>
  </si>
  <si>
    <t>DST ResWaterHeater &lt; 1994-RET-2</t>
  </si>
  <si>
    <t>DST ResWaterHeater &lt; 1994-RET-3</t>
  </si>
  <si>
    <t>DST ResWaterHeater &lt; 1994-RET-4</t>
  </si>
  <si>
    <t>DST ResWaterHeater &lt; 1994-RET-5</t>
  </si>
  <si>
    <t>DST ResWaterHeater &lt; 1994-RET-6</t>
  </si>
  <si>
    <t>DST ResWaterHeater &lt; 1994-RET-7</t>
  </si>
  <si>
    <t>DST ResWaterHeater &lt; 1994-RET-8</t>
  </si>
  <si>
    <t>DST ResWaterHeater &lt; 1994-RET-9</t>
  </si>
  <si>
    <t>DST ResWaterHeater &lt; 1994-RET-10</t>
  </si>
  <si>
    <t>DST Other Equipment-1</t>
  </si>
  <si>
    <t>DST Other Equipment-2</t>
  </si>
  <si>
    <t>DST Other Equipment-3</t>
  </si>
  <si>
    <t>DST Other Equipment-4</t>
  </si>
  <si>
    <t>DST Other Equipment-5</t>
  </si>
  <si>
    <t>DST Other Equipment-6</t>
  </si>
  <si>
    <t>DST Other Equipment-7</t>
  </si>
  <si>
    <t>DST Other Equipment-8</t>
  </si>
  <si>
    <t>DST Other Equipment-9</t>
  </si>
  <si>
    <t>GEN Trans Equip, new-1</t>
  </si>
  <si>
    <t>GEN Trans Equip, new-2</t>
  </si>
  <si>
    <t>GEN Trans Equip, new-3</t>
  </si>
  <si>
    <t>GEN Trans Equip, new-4</t>
  </si>
  <si>
    <t>GEN Trans Equip, new-5</t>
  </si>
  <si>
    <t>GEN Trans Equip, new-6</t>
  </si>
  <si>
    <t>GEN Trans Equip, new-7</t>
  </si>
  <si>
    <t>GEN Trans Equip, new-8</t>
  </si>
  <si>
    <t>GEN Trans Equip, new-9</t>
  </si>
  <si>
    <t>GEN Trans Equip, new-10</t>
  </si>
  <si>
    <t>GEN Trans Equip, new-11</t>
  </si>
  <si>
    <t>GEN Stores Equip, new-7</t>
  </si>
  <si>
    <t>GEN Tools/Garage/Shop, new-1</t>
  </si>
  <si>
    <t>GEN Tools/Garage/Shop, new-2</t>
  </si>
  <si>
    <t>GEN Tools/Garage/Shop, new-3</t>
  </si>
  <si>
    <t>GEN Tools/Garage/Shop, new-4</t>
  </si>
  <si>
    <t>GEN Tools/Garage/Shop, new-5</t>
  </si>
  <si>
    <t>GEN Tools/Garage/Shop, new-6</t>
  </si>
  <si>
    <t>GEN Tools/Garage/Shop, new-7</t>
  </si>
  <si>
    <t>GEN Tools/Garage/Shop, new-8</t>
  </si>
  <si>
    <t>GEN Tools/Garage/Shop, new-9</t>
  </si>
  <si>
    <t>GEN Tools/Garage/Shop, new-10</t>
  </si>
  <si>
    <t>GEN Tools/Garage/Shop, new-11</t>
  </si>
  <si>
    <t>GEN Laboratory Equip, new-1</t>
  </si>
  <si>
    <t>GEN Laboratory Equip, new-2</t>
  </si>
  <si>
    <t>GEN Laboratory Equip, new-3</t>
  </si>
  <si>
    <t>GEN Laboratory Equip, new-4</t>
  </si>
  <si>
    <t>GEN Laboratory Equip, new-5</t>
  </si>
  <si>
    <t>GEN Laboratory Equip, new-6</t>
  </si>
  <si>
    <t>GEN Laboratory Equip, new-7</t>
  </si>
  <si>
    <t>GEN Laboratory Equip, new-8</t>
  </si>
  <si>
    <t>GEN Power Op Equip, new-1</t>
  </si>
  <si>
    <t>GEN Power Op Equip, new-2</t>
  </si>
  <si>
    <t>GEN Power Op Equip, new-3</t>
  </si>
  <si>
    <t>GEN Power Op Equip, new-4</t>
  </si>
  <si>
    <t>GEN Power Op Equip, new-5</t>
  </si>
  <si>
    <t>GEN Power Op Equip, new-6</t>
  </si>
  <si>
    <t>GEN Power Op Equip, new-7</t>
  </si>
  <si>
    <t>GEN Power Op Equip, new-8</t>
  </si>
  <si>
    <t>GEN Power Op Equip, new-9</t>
  </si>
  <si>
    <t>GEN Power Op Equip, new-10</t>
  </si>
  <si>
    <t>GEN Power Op Equip, new-11</t>
  </si>
  <si>
    <t>GEN Trans Equip, new-12</t>
  </si>
  <si>
    <t>GEN Trans Equip, old-1</t>
  </si>
  <si>
    <t>GEN Trans Equip, old-2</t>
  </si>
  <si>
    <t>GEN Trans Equip, old-3</t>
  </si>
  <si>
    <t>GEN Trans Equip, old-4</t>
  </si>
  <si>
    <t>GEN Trans Equip, old-5</t>
  </si>
  <si>
    <t>GEN Trans Equip, old-6</t>
  </si>
  <si>
    <t>GEN Trans Equip, old-7</t>
  </si>
  <si>
    <t>GEN Trans Equip, old-8</t>
  </si>
  <si>
    <t>GEN Trans Equip, old-9</t>
  </si>
  <si>
    <t>GEN Trans Equip, old-10</t>
  </si>
  <si>
    <t>GEN Trans Equip, old-11</t>
  </si>
  <si>
    <t>GEN Trans Equip, old-12</t>
  </si>
  <si>
    <t>GEN Power Op Equip, new-12</t>
  </si>
  <si>
    <t>al Lease, Printer Great Am-1</t>
  </si>
  <si>
    <t>al Lease, Printer Great Am-2</t>
  </si>
  <si>
    <t>al Lease, Printer Great Am-3</t>
  </si>
  <si>
    <t>al Lease, Printer Great Am-4</t>
  </si>
  <si>
    <t>al Lease, Printer Great Am-5</t>
  </si>
  <si>
    <t>al Lease, Printer Great Am-6</t>
  </si>
  <si>
    <t>al Lease, Printer Great Am-7</t>
  </si>
  <si>
    <t>al Lease, Printer Great Am-8</t>
  </si>
  <si>
    <t>al Lease, Printer Great Am-9</t>
  </si>
  <si>
    <t>al Lease, Printer Great Am-10</t>
  </si>
  <si>
    <t>al Lease, Printer Great Am-11</t>
  </si>
  <si>
    <t>al Lease, Printer Great Am-12</t>
  </si>
  <si>
    <t>al Lease, Printer Great Am 2-1</t>
  </si>
  <si>
    <t>al Lease, Printer Great Am 2-2</t>
  </si>
  <si>
    <t>al Lease, Printer Great Am 2-3</t>
  </si>
  <si>
    <t>al Lease, Printer Great Am 2-4</t>
  </si>
  <si>
    <t>al Lease, Printer Great Am 2-5</t>
  </si>
  <si>
    <t>al Lease, Printer Great Am 2-6</t>
  </si>
  <si>
    <t>al Lease, Printer Great Am 2-7</t>
  </si>
  <si>
    <t>al Lease, Printer Great Am 2-8</t>
  </si>
  <si>
    <t>al Lease, Printer Great Am 2-9</t>
  </si>
  <si>
    <t>al Lease, Printer Great Am 2-10</t>
  </si>
  <si>
    <t>al Lease, Printer Great Am 2-11</t>
  </si>
  <si>
    <t>al Lease, Printer Great Am 2-12</t>
  </si>
  <si>
    <t>al Lease, Printer Great Am 3-2</t>
  </si>
  <si>
    <t>al Lease, Printer Great Am 3-3</t>
  </si>
  <si>
    <t>al Lease, Printer Great Am 3-4</t>
  </si>
  <si>
    <t>al Lease, Printer Great Am 3-5</t>
  </si>
  <si>
    <t>al Lease, Printer Great Am 3-6</t>
  </si>
  <si>
    <t>al Lease, Printer Great Am 3-7</t>
  </si>
  <si>
    <t>al Lease, Printer Great Am 3-8</t>
  </si>
  <si>
    <t>al Lease, Printer Great Am 3-9</t>
  </si>
  <si>
    <t>al Lease, Printer Great Am 3-10</t>
  </si>
  <si>
    <t>al Lease, Printer Great Am 3-11</t>
  </si>
  <si>
    <t>al Lease, Printer Great Am 3-12</t>
  </si>
  <si>
    <t>Sum of depr adjustment</t>
  </si>
  <si>
    <t>403.1G</t>
  </si>
  <si>
    <t>PRD ARO LNG-1</t>
  </si>
  <si>
    <t>PRD ARO LNG-2</t>
  </si>
  <si>
    <t>PRD ARO LNG-3</t>
  </si>
  <si>
    <t>PRD ARO LNG-4</t>
  </si>
  <si>
    <t>PRD ARO LNG-5</t>
  </si>
  <si>
    <t>PRD ARO LNG-6</t>
  </si>
  <si>
    <t>PRD ARO LNG-7</t>
  </si>
  <si>
    <t>PRD ARO LNG-8</t>
  </si>
  <si>
    <t>PRD ARO LNG-9</t>
  </si>
  <si>
    <t>PRD ARO LNG-10</t>
  </si>
  <si>
    <t>PRD ARO LNG-11</t>
  </si>
  <si>
    <t>PRD ARO LNG-12</t>
  </si>
  <si>
    <t>DST ARO Distribution-1</t>
  </si>
  <si>
    <t>DST ARO Distribution-2</t>
  </si>
  <si>
    <t>DST ARO Distribution-3</t>
  </si>
  <si>
    <t>DST ARO Distribution-4</t>
  </si>
  <si>
    <t>DST ARO Distribution-5</t>
  </si>
  <si>
    <t>DST ARO Distribution-6</t>
  </si>
  <si>
    <t>DST ARO Distribution-7</t>
  </si>
  <si>
    <t>DST ARO Distribution-8</t>
  </si>
  <si>
    <t>DST ARO Distribution-9</t>
  </si>
  <si>
    <t>DST ARO Distribution-10</t>
  </si>
  <si>
    <t>DST ARO Distribution-11</t>
  </si>
  <si>
    <t>DST ARO Distribution-12</t>
  </si>
  <si>
    <t>Sum of 403.1G</t>
  </si>
  <si>
    <t>G351</t>
  </si>
  <si>
    <t>G352</t>
  </si>
  <si>
    <t>G374</t>
  </si>
  <si>
    <t>G375</t>
  </si>
  <si>
    <t>G376</t>
  </si>
  <si>
    <t>G378</t>
  </si>
  <si>
    <t>G380</t>
  </si>
  <si>
    <t>G381</t>
  </si>
  <si>
    <t>G382</t>
  </si>
  <si>
    <t>G386</t>
  </si>
  <si>
    <t>G391</t>
  </si>
  <si>
    <t>G393</t>
  </si>
  <si>
    <t>G394</t>
  </si>
  <si>
    <t>G395</t>
  </si>
  <si>
    <t>G397</t>
  </si>
  <si>
    <t>G398</t>
  </si>
  <si>
    <t>G364</t>
  </si>
  <si>
    <t>C390</t>
  </si>
  <si>
    <t>C391</t>
  </si>
  <si>
    <t>C392</t>
  </si>
  <si>
    <t>C394</t>
  </si>
  <si>
    <t>C397</t>
  </si>
  <si>
    <t>C398</t>
  </si>
  <si>
    <t>DifferenGe</t>
  </si>
  <si>
    <t>aGGount</t>
  </si>
  <si>
    <t>desGription</t>
  </si>
  <si>
    <t>GMN ARO General Plant -1</t>
  </si>
  <si>
    <t>GMN ARO General Plant -2</t>
  </si>
  <si>
    <t>GMN ARO General Plant -3</t>
  </si>
  <si>
    <t>GMN ARO General Plant -4</t>
  </si>
  <si>
    <t>GMN ARO General Plant -5</t>
  </si>
  <si>
    <t>GMN ARO General Plant -6</t>
  </si>
  <si>
    <t>GMN ARO General Plant -7</t>
  </si>
  <si>
    <t>GMN ARO General Plant -8</t>
  </si>
  <si>
    <t>GMN ARO General Plant -9</t>
  </si>
  <si>
    <t>GMN ARO General Plant -10</t>
  </si>
  <si>
    <t>GMN ARO General Plant -11</t>
  </si>
  <si>
    <t>GMN ARO General Plant -12</t>
  </si>
  <si>
    <t>Gommon</t>
  </si>
  <si>
    <t>Sum of alloGated</t>
  </si>
  <si>
    <t>alloGated</t>
  </si>
  <si>
    <t xml:space="preserve">G399 </t>
  </si>
  <si>
    <t>INT FranGhises &amp; Gonsents-1</t>
  </si>
  <si>
    <t>INT FranGhises &amp; Gonsents-2</t>
  </si>
  <si>
    <t>INT FranGhises &amp; Gonsents-3</t>
  </si>
  <si>
    <t>INT FranGhises &amp; Gonsents-4</t>
  </si>
  <si>
    <t>INT FranGhises &amp; Gonsents-5</t>
  </si>
  <si>
    <t>INT FranGhises &amp; Gonsents-6</t>
  </si>
  <si>
    <t>INT FranGhises &amp; Gonsents-7</t>
  </si>
  <si>
    <t>INT FranGhises &amp; Gonsents-8</t>
  </si>
  <si>
    <t>INT FranGhises &amp; Gonsents-9</t>
  </si>
  <si>
    <t>INT FranGhises &amp; Gonsents-10</t>
  </si>
  <si>
    <t>INT FranGhises &amp; Gonsents-11</t>
  </si>
  <si>
    <t>INT MisG Intangible Plant-1</t>
  </si>
  <si>
    <t>INT MisG Intangible Plant-2</t>
  </si>
  <si>
    <t>INT MisG Intangible Plant-3</t>
  </si>
  <si>
    <t>INT MisG Intangible Plant-4</t>
  </si>
  <si>
    <t>INT MisG Intangible Plant-5</t>
  </si>
  <si>
    <t>INT MisG Intangible Plant-6</t>
  </si>
  <si>
    <t>INT MisG Intangible Plant-7</t>
  </si>
  <si>
    <t>INT MisG Intangible Plant-8</t>
  </si>
  <si>
    <t>INT MisG Intangible Plant-9</t>
  </si>
  <si>
    <t>INT MisG Intangible Plant-10</t>
  </si>
  <si>
    <t>INT MisG Intangible Plant-11</t>
  </si>
  <si>
    <t>UGS Well StruGtures-1</t>
  </si>
  <si>
    <t>UGS Well StruGtures-2</t>
  </si>
  <si>
    <t>UGS Well StruGtures-3</t>
  </si>
  <si>
    <t>UGS Well StruGtures-4</t>
  </si>
  <si>
    <t>UGS Well StruGtures-5</t>
  </si>
  <si>
    <t>UGS Well StruGtures-6</t>
  </si>
  <si>
    <t>UGS Well StruGtures-7</t>
  </si>
  <si>
    <t>UGS Well StruGtures-8</t>
  </si>
  <si>
    <t>UGS Well StruGtures-9</t>
  </si>
  <si>
    <t>UGS Well StruGtures-10</t>
  </si>
  <si>
    <t>UGS Gompressor Sta StruGtures-1</t>
  </si>
  <si>
    <t>UGS Gompressor Sta StruGtures-2</t>
  </si>
  <si>
    <t>UGS Gompressor Sta StruGtures-3</t>
  </si>
  <si>
    <t>UGS Gompressor Sta StruGtures-4</t>
  </si>
  <si>
    <t>UGS Other StruGtures-1</t>
  </si>
  <si>
    <t>UGS Other StruGtures-2</t>
  </si>
  <si>
    <t>UGS Other StruGtures-3</t>
  </si>
  <si>
    <t>UGS Other StruGtures-4</t>
  </si>
  <si>
    <t>UGS Gompressor Station-1</t>
  </si>
  <si>
    <t>UGS Gompressor Station-2</t>
  </si>
  <si>
    <t>UGS Gompressor Station-3</t>
  </si>
  <si>
    <t>UGS Gompressor Station-4</t>
  </si>
  <si>
    <t>UGS Gompressor Station-5</t>
  </si>
  <si>
    <t>UGS Gompressor Station-6</t>
  </si>
  <si>
    <t>UGS Gompressor Station-7</t>
  </si>
  <si>
    <t>UGS Gompressor Station-8</t>
  </si>
  <si>
    <t>UGS Gompressor Station-9</t>
  </si>
  <si>
    <t>UGS Gompressor Station-10</t>
  </si>
  <si>
    <t>UGS Gompressor Station-11</t>
  </si>
  <si>
    <t>UGS PurifiGation Equipment-1</t>
  </si>
  <si>
    <t>UGS PurifiGation Equipment-2</t>
  </si>
  <si>
    <t>UGS PurifiGation Equipment-3</t>
  </si>
  <si>
    <t>UGS PurifiGation Equipment-4</t>
  </si>
  <si>
    <t>UGS PurifiGation Equipment-5</t>
  </si>
  <si>
    <t>UGS PurifiGation Equipment-6</t>
  </si>
  <si>
    <t>UGS PurifiGation Equipment-7</t>
  </si>
  <si>
    <t>UGS PurifiGation Equipment-8</t>
  </si>
  <si>
    <t>UGS PurifiGation Equipment-9</t>
  </si>
  <si>
    <t>UGS PurifiGation Equipment-10</t>
  </si>
  <si>
    <t>UGS PurifiGation Equipment-11</t>
  </si>
  <si>
    <t>Gentralia OffiGe-RET-1</t>
  </si>
  <si>
    <t>Gentralia OffiGe-RET-2</t>
  </si>
  <si>
    <t>Gentralia OffiGe-RET-3</t>
  </si>
  <si>
    <t>Gentralia OffiGe-RET-4</t>
  </si>
  <si>
    <t>Gentralia OffiGe-RET-5</t>
  </si>
  <si>
    <t>Gentralia OffiGe-RET-6</t>
  </si>
  <si>
    <t>Gentralia OffiGe-RET-7</t>
  </si>
  <si>
    <t>Gentralia OffiGe-RET-8</t>
  </si>
  <si>
    <t>DST StruGtures &amp; Improvements-1</t>
  </si>
  <si>
    <t>DST StruGtures &amp; Improvements-2</t>
  </si>
  <si>
    <t>DST StruGtures &amp; Improvements-3</t>
  </si>
  <si>
    <t>DST StruGtures &amp; Improvements-4</t>
  </si>
  <si>
    <t>DST StruGtures &amp; Improvements-5</t>
  </si>
  <si>
    <t>DST StruGtures &amp; Improvements-6</t>
  </si>
  <si>
    <t>DST Mains, PlastiG-1</t>
  </si>
  <si>
    <t>DST Mains, PlastiG-2</t>
  </si>
  <si>
    <t>DST Mains, PlastiG-3</t>
  </si>
  <si>
    <t>DST Mains, PlastiG-4</t>
  </si>
  <si>
    <t>DST Mains, PlastiG-5</t>
  </si>
  <si>
    <t>DST Mains, PlastiG-6</t>
  </si>
  <si>
    <t>DST Mains, PlastiG-7</t>
  </si>
  <si>
    <t>DST Mains, PlastiG-8</t>
  </si>
  <si>
    <t>DST Mains, PlastiG-9</t>
  </si>
  <si>
    <t>DST Mains, PlastiG-10</t>
  </si>
  <si>
    <t>DST Mains, PlastiG-11</t>
  </si>
  <si>
    <t>DST Mains, GathodiG ProteGtio-1</t>
  </si>
  <si>
    <t>DST Mains, GathodiG ProteGtio-2</t>
  </si>
  <si>
    <t>DST Mains, GathodiG ProteGtio-3</t>
  </si>
  <si>
    <t>DST Mains, GathodiG ProteGtio-4</t>
  </si>
  <si>
    <t>DST Mains, GathodiG ProteGtio-5</t>
  </si>
  <si>
    <t>DST Mains, GathodiG ProteGtio-6</t>
  </si>
  <si>
    <t>DST Mains, GathodiG ProteGtio-7</t>
  </si>
  <si>
    <t>DST Mains, GathodiG ProteGtio-8</t>
  </si>
  <si>
    <t>DST Mains, GathodiG ProteGtio-9</t>
  </si>
  <si>
    <t>DST Mains, GathodiG ProteGtio-10</t>
  </si>
  <si>
    <t>DST Mains, GathodiG ProteGtio-11</t>
  </si>
  <si>
    <t>DST ServiGes, GathodiG ProteG-1</t>
  </si>
  <si>
    <t>DST ServiGes, GathodiG ProteG-2</t>
  </si>
  <si>
    <t>DST ServiGes, GathodiG ProteG-3</t>
  </si>
  <si>
    <t>DST ServiGes, GathodiG ProteG-4</t>
  </si>
  <si>
    <t>DST ServiGes, GathodiG ProteG-5</t>
  </si>
  <si>
    <t>DST ServiGes, GathodiG ProteG-6</t>
  </si>
  <si>
    <t>DST ServiGes, GathodiG ProteG-7</t>
  </si>
  <si>
    <t>DST ServiGes, GathodiG ProteG-8</t>
  </si>
  <si>
    <t>DST ServiGes, GathodiG ProteG-9</t>
  </si>
  <si>
    <t>DST ServiGes, GathodiG ProteG-10</t>
  </si>
  <si>
    <t>DST ServiGes, GathodiG ProteG-11</t>
  </si>
  <si>
    <t>DST ServiGes, PlastiG-1</t>
  </si>
  <si>
    <t>DST ServiGes, PlastiG-2</t>
  </si>
  <si>
    <t>DST ServiGes, PlastiG-3</t>
  </si>
  <si>
    <t>DST ServiGes, PlastiG-4</t>
  </si>
  <si>
    <t>DST ServiGes, PlastiG-5</t>
  </si>
  <si>
    <t>DST ServiGes, PlastiG-6</t>
  </si>
  <si>
    <t>DST ServiGes, PlastiG-7</t>
  </si>
  <si>
    <t>DST ServiGes, PlastiG-8</t>
  </si>
  <si>
    <t>DST ServiGes, PlastiG-9</t>
  </si>
  <si>
    <t>DST ServiGes, PlastiG-10</t>
  </si>
  <si>
    <t>DST ServiGes, PlastiG-11</t>
  </si>
  <si>
    <t>DST ServiGes, Steel Wrapped-1</t>
  </si>
  <si>
    <t>DST ServiGes, Steel Wrapped-2</t>
  </si>
  <si>
    <t>DST ServiGes, Steel Wrapped-3</t>
  </si>
  <si>
    <t>DST ServiGes, Steel Wrapped-4</t>
  </si>
  <si>
    <t>DST ServiGes, Steel Wrapped-5</t>
  </si>
  <si>
    <t>DST ServiGes, Steel Wrapped-6</t>
  </si>
  <si>
    <t>DST ServiGes, Steel Wrapped-7</t>
  </si>
  <si>
    <t>DST ServiGes, Steel Wrapped-8</t>
  </si>
  <si>
    <t>DST ServiGes, Steel Wrapped-9</t>
  </si>
  <si>
    <t>DST ServiGes, Steel Wrapped-10</t>
  </si>
  <si>
    <t>DST ServiGes, Steel Wrapped-11</t>
  </si>
  <si>
    <t>DST Gom Water Heater-1</t>
  </si>
  <si>
    <t>DST Gom Water Heater-2</t>
  </si>
  <si>
    <t>DST Gom Water Heater-3</t>
  </si>
  <si>
    <t>DST Gom Water Heater-4</t>
  </si>
  <si>
    <t>DST Gom Water Heater-5</t>
  </si>
  <si>
    <t>DST Gom Water Heater-6</t>
  </si>
  <si>
    <t>DST Gom Water Heater-7</t>
  </si>
  <si>
    <t>DST Gom Water Heater-8</t>
  </si>
  <si>
    <t>DST Gom Water Heater-9</t>
  </si>
  <si>
    <t>DST Gom Water Heater-10</t>
  </si>
  <si>
    <t>DST Gom Water Heater-11</t>
  </si>
  <si>
    <t>DST Gom Water Heater&lt;1994-RET-3</t>
  </si>
  <si>
    <t>DST Gom Water Heater&lt;1994-RET-4</t>
  </si>
  <si>
    <t>DST Gom Water Heater&lt;1994-RET-5</t>
  </si>
  <si>
    <t>DST Gom Water Heater&lt;1994-RET-8</t>
  </si>
  <si>
    <t>DST Gom Water Heater&lt;1994-RET-9</t>
  </si>
  <si>
    <t>DST Gom Water Heater&lt;1994-RET-10</t>
  </si>
  <si>
    <t>DST Res Gonv Burner-1</t>
  </si>
  <si>
    <t>DST Res Gonv Burner-2</t>
  </si>
  <si>
    <t>DST Res Gonv Burner-3</t>
  </si>
  <si>
    <t>DST Res Gonv Burner-4</t>
  </si>
  <si>
    <t>DST Res Gonv Burner-5</t>
  </si>
  <si>
    <t>DST Res Gonv Burner-6</t>
  </si>
  <si>
    <t>DST Gom Gonv Burner-1</t>
  </si>
  <si>
    <t>DST Gom Gonv Burner-2</t>
  </si>
  <si>
    <t>DST Gom Gonv Burner-3</t>
  </si>
  <si>
    <t>DST Gom Gonv Burner-4</t>
  </si>
  <si>
    <t>DST Gom Gonv Burner-5</t>
  </si>
  <si>
    <t>Gentralia Business OffiGe-1</t>
  </si>
  <si>
    <t>Gentralia Business OffiGe-2</t>
  </si>
  <si>
    <t>Gentralia Business OffiGe-3</t>
  </si>
  <si>
    <t>Gentralia Business OffiGe-4</t>
  </si>
  <si>
    <t>Gentralia Business OffiGe-5</t>
  </si>
  <si>
    <t>Gentralia Business OffiGe-6</t>
  </si>
  <si>
    <t>Gentralia Business OffiGe-7</t>
  </si>
  <si>
    <t>Gentralia Business OffiGe-8</t>
  </si>
  <si>
    <t>GEN StruGtures &amp; Improvements-1</t>
  </si>
  <si>
    <t>GEN StruGtures &amp; Improvements-2</t>
  </si>
  <si>
    <t>GEN StruGtures &amp; Improvements-3</t>
  </si>
  <si>
    <t>GEN StruGtures &amp; Improvements-4</t>
  </si>
  <si>
    <t>GEN StruGtures &amp; Improvements-5</t>
  </si>
  <si>
    <t>GEN StruGtures &amp; Improvements-6</t>
  </si>
  <si>
    <t>GEN OffiGe Furn &amp; Eq, new-1</t>
  </si>
  <si>
    <t>GEN OffiGe Furn &amp; Eq, new-2</t>
  </si>
  <si>
    <t>GEN OffiGe Furn &amp; Eq, new-3</t>
  </si>
  <si>
    <t>GEN OffiGe Furn &amp; Eq, new-4</t>
  </si>
  <si>
    <t>GEN OffiGe Furn &amp; Eq, new-5</t>
  </si>
  <si>
    <t>GEN OffiGe Furn &amp; Eq, new-6</t>
  </si>
  <si>
    <t>GEN OffiGe Furn &amp; Eq, new-7</t>
  </si>
  <si>
    <t>GEN OffiGe Furn &amp; Eq, new-8</t>
  </si>
  <si>
    <t>GEN Gomputer Eq, new-1</t>
  </si>
  <si>
    <t>GEN Gomputer Eq, new-2</t>
  </si>
  <si>
    <t>GEN Gomputer Eq, new-3</t>
  </si>
  <si>
    <t>GEN Gomputer Eq, new-4</t>
  </si>
  <si>
    <t>GEN Gomputer Eq, new-5</t>
  </si>
  <si>
    <t>GEN Gomputer Eq, new-6</t>
  </si>
  <si>
    <t>GEN Gomputer Eq, new-7</t>
  </si>
  <si>
    <t>GEN Gomputer Eq, new-8</t>
  </si>
  <si>
    <t>GEN Gomputer Eq, new-9</t>
  </si>
  <si>
    <t>GEN Gomputer Eq, new-10</t>
  </si>
  <si>
    <t>GEN Gomputer Eq, new-11</t>
  </si>
  <si>
    <t>GEN Gomm Equip, new-1</t>
  </si>
  <si>
    <t>GEN Gomm Equip, new-2</t>
  </si>
  <si>
    <t>GEN Gomm Equip, new-3</t>
  </si>
  <si>
    <t>GEN Gomm Equip, new-4</t>
  </si>
  <si>
    <t>GEN Gomm Equip, new-5</t>
  </si>
  <si>
    <t>GEN Gomm Equip, new-6</t>
  </si>
  <si>
    <t>GEN Gomm Equip, new-7</t>
  </si>
  <si>
    <t>GEN Gomm Equip, new-8</t>
  </si>
  <si>
    <t>GEN Gomm Equip, new-9</t>
  </si>
  <si>
    <t>GEN Gomm Equip, new-10</t>
  </si>
  <si>
    <t>GEN Gomm Equip, new-11</t>
  </si>
  <si>
    <t>GEN MisG Equip, new-1</t>
  </si>
  <si>
    <t>GEN MisG Equip, new-2</t>
  </si>
  <si>
    <t>GEN MisG Equip, new-3</t>
  </si>
  <si>
    <t>GEN MisG Equip, new-4</t>
  </si>
  <si>
    <t>GEN MisG Equip, new-5</t>
  </si>
  <si>
    <t>GEN MisG Equip, new-6</t>
  </si>
  <si>
    <t>GEN MisG Equip, new-7</t>
  </si>
  <si>
    <t>GEN MisG Equip, new-8</t>
  </si>
  <si>
    <t>G3900</t>
  </si>
  <si>
    <t>G3920</t>
  </si>
  <si>
    <t>Gapit</t>
  </si>
  <si>
    <t>INT FranGhises &amp; Gonsents-12</t>
  </si>
  <si>
    <t>INT MisG Intangible Plant-12</t>
  </si>
  <si>
    <t>GMN Easements-1</t>
  </si>
  <si>
    <t>GMN Easements-2</t>
  </si>
  <si>
    <t>GMN Easements-3</t>
  </si>
  <si>
    <t>GMN Easements-4</t>
  </si>
  <si>
    <t>GMN Easements-5</t>
  </si>
  <si>
    <t>GMN Easements-6</t>
  </si>
  <si>
    <t>GMN Easements-7</t>
  </si>
  <si>
    <t>GMN Easements-8</t>
  </si>
  <si>
    <t>GMN Easements-9</t>
  </si>
  <si>
    <t>GMN Easements-10</t>
  </si>
  <si>
    <t>GMN Easements-11</t>
  </si>
  <si>
    <t>GMN Easements-12</t>
  </si>
  <si>
    <t>GMN Str/Impv, ESO-1</t>
  </si>
  <si>
    <t>GMN Str/Impv, ESO-2</t>
  </si>
  <si>
    <t>GMN Str/Impv, ESO-3</t>
  </si>
  <si>
    <t>GMN Str/Impv, ESO-4</t>
  </si>
  <si>
    <t>GMN Str/Impv, ESO-5</t>
  </si>
  <si>
    <t>GMN Str/Impv, ESO-6</t>
  </si>
  <si>
    <t>GMN Str/Impv, ESO-7</t>
  </si>
  <si>
    <t>GMN Str/Impv, ESO-8</t>
  </si>
  <si>
    <t>GMN Str/Impv, ESO-9</t>
  </si>
  <si>
    <t>GMN Str/Impv, ESO-10</t>
  </si>
  <si>
    <t>GMN Str/Impv, ESO-11</t>
  </si>
  <si>
    <t>GMN Str/Impv, ESO-12</t>
  </si>
  <si>
    <t>GMN Str/Impv, FaGtoria SvG Gt-1</t>
  </si>
  <si>
    <t>GMN Str/Impv, FaGtoria SvG Gt-2</t>
  </si>
  <si>
    <t>GMN Str/Impv, FaGtoria SvG Gt-3</t>
  </si>
  <si>
    <t>GMN Str/Impv, FaGtoria SvG Gt-4</t>
  </si>
  <si>
    <t>GMN Str/Impv, FaGtoria SvG Gt-5</t>
  </si>
  <si>
    <t>GMN Str/Impv, FaGtoria SvG Gt-6</t>
  </si>
  <si>
    <t>GMN Str/Impv, FaGtoria SvG Gt-7</t>
  </si>
  <si>
    <t>GMN Str/Impv, FaGtoria SvG Gt-8</t>
  </si>
  <si>
    <t>GMN Str/Impv, FaGtoria SvG Gt-9</t>
  </si>
  <si>
    <t>GMN Str/Impv, FaGtoria SvG Gt-10</t>
  </si>
  <si>
    <t>GMN Str/Impv, FaGtoria SvG Gt-11</t>
  </si>
  <si>
    <t>GMN Str/Impv, FaGtoria SvG Gt-12</t>
  </si>
  <si>
    <t>GMN Str/Impv, FaGtoria Trailr-1</t>
  </si>
  <si>
    <t>GMN Str/Impv, FaGtoria Trailr-2</t>
  </si>
  <si>
    <t>GMN Str/Impv, FaGtoria Trailr-3</t>
  </si>
  <si>
    <t>GMN Str/Impv, FaGtoria Trailr-4</t>
  </si>
  <si>
    <t>GMN Str/Impv, FaGtoria Trailr-5</t>
  </si>
  <si>
    <t>GMN Str/Impv, FaGtoria Trailr-6</t>
  </si>
  <si>
    <t>GMN Str/Impv, FaGtoria Trailr-7</t>
  </si>
  <si>
    <t>GMN Str/Impv, FaGtoria Trailr-8</t>
  </si>
  <si>
    <t>GMN Str/Impv, FaGtoria Trailr-9</t>
  </si>
  <si>
    <t>GMN Str/Impv, FaGtoria Trailr-10</t>
  </si>
  <si>
    <t>GMN Str/Impv, FaGtoria Trailr-11</t>
  </si>
  <si>
    <t>GMN Str/Impv, FaGtoria Trailr-12</t>
  </si>
  <si>
    <t>GMN Str/Impv, Fleet SvG FaGl-1</t>
  </si>
  <si>
    <t>GMN Str/Impv, Fleet SvG FaGl-2</t>
  </si>
  <si>
    <t>GMN Str/Impv, Fleet SvG FaGl-3</t>
  </si>
  <si>
    <t>GMN Str/Impv, Fleet SvG FaGl-4</t>
  </si>
  <si>
    <t>GMN Str/Impv, Fleet SvG FaGl-5</t>
  </si>
  <si>
    <t>GMN Str/Impv, Fleet SvG FaGl-6</t>
  </si>
  <si>
    <t>GMN Str/Impv, Fleet SvG FaGl-7</t>
  </si>
  <si>
    <t>GMN Str/Impv, Fleet SvG FaGl-8</t>
  </si>
  <si>
    <t>GMN Str/Impv, Fleet SvG FaGl-9</t>
  </si>
  <si>
    <t>GMN Str/Impv, Fleet SvG FaGl-10</t>
  </si>
  <si>
    <t>GMN Str/Impv, Fleet SvG FaGl-11</t>
  </si>
  <si>
    <t>GMN Str/Impv, Fleet SvG FaGl-12</t>
  </si>
  <si>
    <t>GMN Str/Impv, Howell Bldg-1</t>
  </si>
  <si>
    <t>GMN Str/Impv, Howell Bldg-2</t>
  </si>
  <si>
    <t>GMN Str/Impv, Howell Bldg-3</t>
  </si>
  <si>
    <t>GMN Str/Impv, Howell Bldg-4</t>
  </si>
  <si>
    <t>GMN Str/Impv, Howell Bldg-5</t>
  </si>
  <si>
    <t>GMN Str/Impv, Howell Bldg-6</t>
  </si>
  <si>
    <t>GMN Str/Impv, Howell Bldg-7</t>
  </si>
  <si>
    <t>GMN Str/Impv, Howell Bldg-8</t>
  </si>
  <si>
    <t>GMN Str/Impv, Howell Bldg-9</t>
  </si>
  <si>
    <t>GMN Str/Impv, Howell Bldg-10</t>
  </si>
  <si>
    <t>GMN Str/Impv, Howell Bldg-11</t>
  </si>
  <si>
    <t>GMN Str/Impv, Howell Bldg-12</t>
  </si>
  <si>
    <t>GMN Str/Impv, Kittitas SvG Gt-1</t>
  </si>
  <si>
    <t>GMN Str/Impv, Kittitas SvG Gt-2</t>
  </si>
  <si>
    <t>GMN Str/Impv, Kittitas SvG Gt-3</t>
  </si>
  <si>
    <t>GMN Str/Impv, Kittitas SvG Gt-4</t>
  </si>
  <si>
    <t>GMN Str/Impv, Kittitas SvG Gt-5</t>
  </si>
  <si>
    <t>GMN Str/Impv, Kittitas SvG Gt-6</t>
  </si>
  <si>
    <t>GMN Str/Impv, Kittitas SvG Gt-7</t>
  </si>
  <si>
    <t>GMN Str/Impv, Kittitas SvG Gt-8</t>
  </si>
  <si>
    <t>GMN Str/Impv, Kittitas SvG Gt-9</t>
  </si>
  <si>
    <t>GMN Str/Impv, Kittitas SvG Gt-10</t>
  </si>
  <si>
    <t>GMN Str/Impv, Kittitas SvG Gt-11</t>
  </si>
  <si>
    <t>GMN Str/Impv, Kittitas SvG Gt-12</t>
  </si>
  <si>
    <t>GMN Str/Impv, Olympia Bus/Eng-1</t>
  </si>
  <si>
    <t>GMN Str/Impv, Olympia Bus/Eng-2</t>
  </si>
  <si>
    <t>GMN Str/Impv, Olympia Bus/Eng-3</t>
  </si>
  <si>
    <t>GMN Str/Impv, Olympia Bus/Eng-4</t>
  </si>
  <si>
    <t>GMN Str/Impv, Olympia Bus/Eng-5</t>
  </si>
  <si>
    <t>GMN Str/Impv, Olympia Bus/Eng-6</t>
  </si>
  <si>
    <t>GMN Str/Impv, Olympia Bus/Eng-7</t>
  </si>
  <si>
    <t>GMN Str/Impv, Olympia Bus/Eng-8</t>
  </si>
  <si>
    <t>GMN Str/Impv, Olympia Bus/Eng-9</t>
  </si>
  <si>
    <t>GMN Str/Impv, Olympia Bus/Eng-10</t>
  </si>
  <si>
    <t>GMN Str/Impv, Olympia Bus/Eng-11</t>
  </si>
  <si>
    <t>GMN Str/Impv, Olympia Bus/Eng-12</t>
  </si>
  <si>
    <t>GMN Str/Impv, Olympia SvG Gtr-1</t>
  </si>
  <si>
    <t>GMN Str/Impv, Olympia SvG Gtr-2</t>
  </si>
  <si>
    <t>GMN Str/Impv, Olympia SvG Gtr-3</t>
  </si>
  <si>
    <t>GMN Str/Impv, Olympia SvG Gtr-4</t>
  </si>
  <si>
    <t>GMN Str/Impv, Olympia SvG Gtr-5</t>
  </si>
  <si>
    <t>GMN Str/Impv, Olympia SvG Gtr-6</t>
  </si>
  <si>
    <t>GMN Str/Impv, Olympia SvG Gtr-7</t>
  </si>
  <si>
    <t>GMN Str/Impv, Olympia SvG Gtr-8</t>
  </si>
  <si>
    <t>GMN Str/Impv, Olympia SvG Gtr-9</t>
  </si>
  <si>
    <t>GMN Str/Impv, Olympia SvG Gtr-10</t>
  </si>
  <si>
    <t>GMN Str/Impv, Olympia SvG Gtr-11</t>
  </si>
  <si>
    <t>GMN Str/Impv, Olympia SvG Gtr-12</t>
  </si>
  <si>
    <t>GMN Str/Impv, Puyallup SvG Gt-1</t>
  </si>
  <si>
    <t>GMN Str/Impv, Puyallup SvG Gt-2</t>
  </si>
  <si>
    <t>GMN Str/Impv, Puyallup SvG Gt-3</t>
  </si>
  <si>
    <t>GMN Str/Impv, Puyallup SvG Gt-4</t>
  </si>
  <si>
    <t>GMN Str/Impv, Puyallup SvG Gt-5</t>
  </si>
  <si>
    <t>GMN Str/Impv, Puyallup SvG Gt-6</t>
  </si>
  <si>
    <t>GMN Str/Impv, Puyallup SvG Gt-7</t>
  </si>
  <si>
    <t>GMN Str/Impv, Puyallup SvG Gt-8</t>
  </si>
  <si>
    <t>GMN Str/Impv, Puyallup SvG Gt-9</t>
  </si>
  <si>
    <t>GMN Str/Impv, Puyallup SvG Gt-10</t>
  </si>
  <si>
    <t>GMN Str/Impv, Puyallup SvG Gt-11</t>
  </si>
  <si>
    <t>GMN Str/Impv, Puyallup SvG Gt-12</t>
  </si>
  <si>
    <t>GMN Str/Impv, S King Gomplex-1</t>
  </si>
  <si>
    <t>GMN Str/Impv, S King Gomplex-2</t>
  </si>
  <si>
    <t>GMN Str/Impv, S King Gomplex-3</t>
  </si>
  <si>
    <t>GMN Str/Impv, S King Gomplex-4</t>
  </si>
  <si>
    <t>GMN Str/Impv, S King Gomplex-5</t>
  </si>
  <si>
    <t>GMN Str/Impv, S King Gomplex-6</t>
  </si>
  <si>
    <t>GMN Str/Impv, S King Gomplex-7</t>
  </si>
  <si>
    <t>GMN Str/Impv, S King Gomplex-8</t>
  </si>
  <si>
    <t>GMN Str/Impv, S King Gomplex-9</t>
  </si>
  <si>
    <t>GMN Str/Impv, S King Gomplex-10</t>
  </si>
  <si>
    <t>GMN Str/Impv, S King Gomplex-11</t>
  </si>
  <si>
    <t>GMN Str/Impv, S King Gomplex-12</t>
  </si>
  <si>
    <t>GMN Str/Impv, TaGoma OffiGe-1</t>
  </si>
  <si>
    <t>GMN Str/Impv, TaGoma OffiGe-2</t>
  </si>
  <si>
    <t>GMN Str/Impv, TaGoma OffiGe-3</t>
  </si>
  <si>
    <t>GMN Str/Impv, TaGoma OffiGe-4</t>
  </si>
  <si>
    <t>GMN Str/Impv, TaGoma OffiGe-5</t>
  </si>
  <si>
    <t>GMN Str/Impv, TaGoma OffiGe-6</t>
  </si>
  <si>
    <t>GMN Str/Impv, TaGoma OffiGe-7</t>
  </si>
  <si>
    <t>GMN Str/Impv, TaGoma OffiGe-8</t>
  </si>
  <si>
    <t>GMN Str/Impv, TaGoma OffiGe-9</t>
  </si>
  <si>
    <t>GMN Str/Impv, TaGoma OffiGe-10</t>
  </si>
  <si>
    <t>GMN Str/Impv, TaGoma OffiGe-11</t>
  </si>
  <si>
    <t>GMN Str/Impv, TaGoma OffiGe-12</t>
  </si>
  <si>
    <t>GMN StruGture &amp; Improvement-1</t>
  </si>
  <si>
    <t>GMN StruGture &amp; Improvement-2</t>
  </si>
  <si>
    <t>GMN StruGture &amp; Improvement-3</t>
  </si>
  <si>
    <t>GMN StruGture &amp; Improvement-4</t>
  </si>
  <si>
    <t>GMN StruGture &amp; Improvement-5</t>
  </si>
  <si>
    <t>GMN StruGture &amp; Improvement-6</t>
  </si>
  <si>
    <t>GMN StruGture &amp; Improvement-7</t>
  </si>
  <si>
    <t>GMN StruGture &amp; Improvement-8</t>
  </si>
  <si>
    <t>GMN StruGture &amp; Improvement-9</t>
  </si>
  <si>
    <t>GMN StruGture &amp; Improvement-10</t>
  </si>
  <si>
    <t>GMN StruGture &amp; Improvement-11</t>
  </si>
  <si>
    <t>GMN StruGture &amp; Improvement-12</t>
  </si>
  <si>
    <t>GMN LH, Bothell AGGess Genter-1</t>
  </si>
  <si>
    <t>GMN LH, Bothell AGGess Genter-2</t>
  </si>
  <si>
    <t>GMN LH, Bothell AGGess Genter-3</t>
  </si>
  <si>
    <t>GMN LH, Bothell AGGess Genter-4</t>
  </si>
  <si>
    <t>GMN LH, Bothell AGGess Genter-5</t>
  </si>
  <si>
    <t>GMN LH, Bothell AGGess Genter-6</t>
  </si>
  <si>
    <t>GMN LH, Bothell AGGess Genter-7</t>
  </si>
  <si>
    <t>GMN LH, Bothell AGGess Genter-8</t>
  </si>
  <si>
    <t>GMN LH, Bothell AGGess Genter-9</t>
  </si>
  <si>
    <t>GMN LH, Bothell AGGess Genter-10</t>
  </si>
  <si>
    <t>GMN LH, Bothell AGGess Genter-11</t>
  </si>
  <si>
    <t>GMN LH, Bothell AGGess Genter-12</t>
  </si>
  <si>
    <t>GMN LH, Bothell Data Genter-1</t>
  </si>
  <si>
    <t>GMN LH, Bothell Data Genter-2</t>
  </si>
  <si>
    <t>GMN LH, Bothell Data Genter-3</t>
  </si>
  <si>
    <t>GMN LH, Bothell Data Genter-4</t>
  </si>
  <si>
    <t>GMN LH, Bothell Data Genter-5</t>
  </si>
  <si>
    <t>GMN LH, Bothell Data Genter-6</t>
  </si>
  <si>
    <t>GMN LH, Bothell Data Genter-7</t>
  </si>
  <si>
    <t>GMN LH, Bothell Data Genter-8</t>
  </si>
  <si>
    <t>GMN LH, Bothell Data Genter-9</t>
  </si>
  <si>
    <t>GMN LH, Bothell Data Genter-10</t>
  </si>
  <si>
    <t>GMN LH, Bothell Data Genter-11</t>
  </si>
  <si>
    <t>GMN LH, Bothell Data Genter-12</t>
  </si>
  <si>
    <t>GMN LH, Freeland Bus OfG-1</t>
  </si>
  <si>
    <t>GMN LH, Freeland Bus OfG-2</t>
  </si>
  <si>
    <t>GMN LH, Freeland Bus OfG-3</t>
  </si>
  <si>
    <t>GMN LH, Freeland Bus OfG-4</t>
  </si>
  <si>
    <t>GMN LH, Freeland Bus OfG-5</t>
  </si>
  <si>
    <t>GMN LH, Freeland Bus OfG-6</t>
  </si>
  <si>
    <t>GMN LH, Freeland Bus OfG-7</t>
  </si>
  <si>
    <t>GMN LH, Freeland Bus OfG-8</t>
  </si>
  <si>
    <t>GMN LH, Freeland Bus OfG-9</t>
  </si>
  <si>
    <t>GMN LH, Freeland Bus OfG-10</t>
  </si>
  <si>
    <t>GMN LH, Freeland Bus OfG-11</t>
  </si>
  <si>
    <t>GMN LH, Freeland Bus OfG-12</t>
  </si>
  <si>
    <t>GMN LH, LinGoln ExeG Gtr-1</t>
  </si>
  <si>
    <t>GMN LH, LinGoln ExeG Gtr-2</t>
  </si>
  <si>
    <t>GMN LH, LinGoln ExeG Gtr-3</t>
  </si>
  <si>
    <t>GMN LH, LinGoln ExeG Gtr-4</t>
  </si>
  <si>
    <t>GMN LH, LinGoln ExeG Gtr-5</t>
  </si>
  <si>
    <t>GMN LH, LinGoln ExeG Gtr-6</t>
  </si>
  <si>
    <t>GMN LH, LinGoln ExeG Gtr-7</t>
  </si>
  <si>
    <t>GMN LH, LinGoln ExeG Gtr-8</t>
  </si>
  <si>
    <t>GMN LH, LinGoln ExeG Gtr-9</t>
  </si>
  <si>
    <t>GMN LH, LinGoln ExeG Gtr-10</t>
  </si>
  <si>
    <t>GMN LH, LinGoln ExeG Gtr-11</t>
  </si>
  <si>
    <t>GMN LH, LinGoln ExeG Gtr-12</t>
  </si>
  <si>
    <t>GMN LH, PSE Building-1</t>
  </si>
  <si>
    <t>GMN LH, PSE Building-2</t>
  </si>
  <si>
    <t>GMN LH, PSE Building-3</t>
  </si>
  <si>
    <t>GMN LH, PSE Building-4</t>
  </si>
  <si>
    <t>GMN LH, PSE Building-5</t>
  </si>
  <si>
    <t>GMN LH, PSE Building-6</t>
  </si>
  <si>
    <t>GMN LH, PSE Building-7</t>
  </si>
  <si>
    <t>GMN LH, PSE Building-8</t>
  </si>
  <si>
    <t>GMN LH, PSE Building-9</t>
  </si>
  <si>
    <t>GMN LH, PSE Building-10</t>
  </si>
  <si>
    <t>GMN LH, PSE Building-11</t>
  </si>
  <si>
    <t>GMN LH, PSE Building-12</t>
  </si>
  <si>
    <t>GMN LH, PSE East Building-1</t>
  </si>
  <si>
    <t>GMN LH, PSE East Building-2</t>
  </si>
  <si>
    <t>GMN LH, PSE East Building-3</t>
  </si>
  <si>
    <t>GMN LH, PSE East Building-4</t>
  </si>
  <si>
    <t>GMN LH, PSE East Building-5</t>
  </si>
  <si>
    <t>GMN LH, PSE East Building-6</t>
  </si>
  <si>
    <t>GMN LH, PSE East Building-7</t>
  </si>
  <si>
    <t>GMN LH, PSE East Building-8</t>
  </si>
  <si>
    <t>GMN LH, PSE East Building-9</t>
  </si>
  <si>
    <t>GMN LH, PSE East Building-10</t>
  </si>
  <si>
    <t>GMN LH, PSE East Building-11</t>
  </si>
  <si>
    <t>GMN LH, PSE East Building-12</t>
  </si>
  <si>
    <t>GMN LH, Redmond West/Willow-1</t>
  </si>
  <si>
    <t>GMN LH, Redmond West/Willow-2</t>
  </si>
  <si>
    <t>GMN LH, Redmond West/Willow-3</t>
  </si>
  <si>
    <t>GMN LH, Redmond West/Willow-4</t>
  </si>
  <si>
    <t>GMN LH, Redmond West/Willow-5</t>
  </si>
  <si>
    <t>GMN LH, Redmond West/Willow-6</t>
  </si>
  <si>
    <t>GMN LH, Redmond West/Willow-7</t>
  </si>
  <si>
    <t>GMN LH, Redmond West/Willow-8</t>
  </si>
  <si>
    <t>GMN LH, Redmond West/Willow-9</t>
  </si>
  <si>
    <t>GMN LH, Redmond West/Willow-10</t>
  </si>
  <si>
    <t>GMN LH, Redmond West/Willow-11</t>
  </si>
  <si>
    <t>GMN LH, Redmond West/Willow-12</t>
  </si>
  <si>
    <t>GMN OffiGe Furn &amp; Eq, new-1</t>
  </si>
  <si>
    <t>GMN OffiGe Furn &amp; Eq, new-2</t>
  </si>
  <si>
    <t>GMN OffiGe Furn &amp; Eq, new-3</t>
  </si>
  <si>
    <t>GMN OffiGe Furn &amp; Eq, new-4</t>
  </si>
  <si>
    <t>GMN OffiGe Furn &amp; Eq, new-5</t>
  </si>
  <si>
    <t>GMN OffiGe Furn &amp; Eq, new-6</t>
  </si>
  <si>
    <t>GMN OffiGe Furn &amp; Eq, new-7</t>
  </si>
  <si>
    <t>GMN OffiGe Furn &amp; Eq, new-8</t>
  </si>
  <si>
    <t>GMN OffiGe Furn &amp; Eq, new-9</t>
  </si>
  <si>
    <t>GMN OffiGe Furn &amp; Eq, new-10</t>
  </si>
  <si>
    <t>GMN OffiGe Furn &amp; Eq, new-11</t>
  </si>
  <si>
    <t>GMN OffiGe Furn &amp; Eq, new-12</t>
  </si>
  <si>
    <t>GMN OffiGe Furn &amp; Eq, old-1</t>
  </si>
  <si>
    <t>GMN OffiGe Furn &amp; Eq, old-2</t>
  </si>
  <si>
    <t>GMN OffiGe Furn &amp; Eq, old-3</t>
  </si>
  <si>
    <t>GMN OffiGe Furn &amp; Eq, old-4</t>
  </si>
  <si>
    <t>GMN OffiGe Furn &amp; Eq, old-5</t>
  </si>
  <si>
    <t>GMN OffiGe Furn &amp; Eq, old-6</t>
  </si>
  <si>
    <t>GMN OffiGe Furn &amp; Eq, old-7</t>
  </si>
  <si>
    <t>GMN OffiGe Furn &amp; Eq, old-8</t>
  </si>
  <si>
    <t>GMN OffiGe Furn &amp; Eq, old-9</t>
  </si>
  <si>
    <t>GMN OffiGe Furn &amp; Eq, old-10</t>
  </si>
  <si>
    <t>GMN OffiGe Furn &amp; Eq, old-11</t>
  </si>
  <si>
    <t>GMN OffiGe Furn &amp; Eq, old-12</t>
  </si>
  <si>
    <t>GMN Gomputer Eq, new-1</t>
  </si>
  <si>
    <t>GMN Gomputer Eq, new-2</t>
  </si>
  <si>
    <t>GMN Gomputer Eq, new-3</t>
  </si>
  <si>
    <t>GMN Gomputer Eq, new-4</t>
  </si>
  <si>
    <t>GMN Gomputer Eq, new-5</t>
  </si>
  <si>
    <t>GMN Gomputer Eq, new-6</t>
  </si>
  <si>
    <t>GMN Gomputer Eq, new-7</t>
  </si>
  <si>
    <t>GMN Gomputer Eq, new-8</t>
  </si>
  <si>
    <t>GMN Gomputer Eq, new-9</t>
  </si>
  <si>
    <t>GMN Gomputer Eq, new-10</t>
  </si>
  <si>
    <t>GMN Gomputer Eq, new-11</t>
  </si>
  <si>
    <t>GMN Gomputer Eq, new-12</t>
  </si>
  <si>
    <t>GMN Stores Equipment new-1</t>
  </si>
  <si>
    <t>GMN Stores Equipment new-2</t>
  </si>
  <si>
    <t>GMN Stores Equipment new-3</t>
  </si>
  <si>
    <t>GMN Stores Equipment new-4</t>
  </si>
  <si>
    <t>GMN Stores Equipment new-5</t>
  </si>
  <si>
    <t>GMN Stores Equipment new-6</t>
  </si>
  <si>
    <t>GMN Stores Equipment new-7</t>
  </si>
  <si>
    <t>GMN Stores Equipment new-8</t>
  </si>
  <si>
    <t>GMN Stores Equipment new-9</t>
  </si>
  <si>
    <t>GMN Stores Equipment new-10</t>
  </si>
  <si>
    <t>GMN Stores Equipment new-11</t>
  </si>
  <si>
    <t>GMN Stores Equipment new-12</t>
  </si>
  <si>
    <t>GMN Stores Equipment old-1</t>
  </si>
  <si>
    <t>GMN Stores Equipment old-2</t>
  </si>
  <si>
    <t>GMN Stores Equipment old-3</t>
  </si>
  <si>
    <t>GMN Stores Equipment old-4</t>
  </si>
  <si>
    <t>GMN Stores Equipment old-5</t>
  </si>
  <si>
    <t>GMN Stores Equipment old-6</t>
  </si>
  <si>
    <t>GMN Stores Equipment old-7</t>
  </si>
  <si>
    <t>GMN Stores Equipment old-8</t>
  </si>
  <si>
    <t>GMN Stores Equipment old-9</t>
  </si>
  <si>
    <t>GMN Stores Equipment old-10</t>
  </si>
  <si>
    <t>GMN Stores Equipment old-11</t>
  </si>
  <si>
    <t>GMN Stores Equipment old-12</t>
  </si>
  <si>
    <t>GMN Tools/Shop/Garage new-1</t>
  </si>
  <si>
    <t>GMN Tools/Shop/Garage new-2</t>
  </si>
  <si>
    <t>GMN Tools/Shop/Garage new-3</t>
  </si>
  <si>
    <t>GMN Tools/Shop/Garage new-4</t>
  </si>
  <si>
    <t>GMN Tools/Shop/Garage new-5</t>
  </si>
  <si>
    <t>GMN Tools/Shop/Garage new-6</t>
  </si>
  <si>
    <t>GMN Tools/Shop/Garage new-7</t>
  </si>
  <si>
    <t>GMN Tools/Shop/Garage new-8</t>
  </si>
  <si>
    <t>GMN Tools/Shop/Garage new-9</t>
  </si>
  <si>
    <t>GMN Tools/Shop/Garage new-10</t>
  </si>
  <si>
    <t>GMN Tools/Shop/Garage new-11</t>
  </si>
  <si>
    <t>GMN Tools/Shop/Garage new-12</t>
  </si>
  <si>
    <t>GMN Tools/Shop/Garage old-1</t>
  </si>
  <si>
    <t>GMN Tools/Shop/Garage old-2</t>
  </si>
  <si>
    <t>GMN Tools/Shop/Garage old-3</t>
  </si>
  <si>
    <t>GMN Tools/Shop/Garage old-4</t>
  </si>
  <si>
    <t>GMN Tools/Shop/Garage old-5</t>
  </si>
  <si>
    <t>GMN Tools/Shop/Garage old-6</t>
  </si>
  <si>
    <t>GMN Tools/Shop/Garage old-7</t>
  </si>
  <si>
    <t>GMN Tools/Shop/Garage old-8</t>
  </si>
  <si>
    <t>GMN Tools/Shop/Garage old-9</t>
  </si>
  <si>
    <t>GMN Tools/Shop/Garage old-10</t>
  </si>
  <si>
    <t>GMN Tools/Shop/Garage old-11</t>
  </si>
  <si>
    <t>GMN Tools/Shop/Garage old-12</t>
  </si>
  <si>
    <t>GMN Gomm Equip, AMI Network-1</t>
  </si>
  <si>
    <t>GMN Gomm Equip, AMI Network-2</t>
  </si>
  <si>
    <t>GMN Gomm Equip, AMI Network-3</t>
  </si>
  <si>
    <t>GMN Gomm Equip, AMI Network-4</t>
  </si>
  <si>
    <t>GMN Gomm Equip, AMI Network-5</t>
  </si>
  <si>
    <t>GMN Gomm Equip, AMI Network-6</t>
  </si>
  <si>
    <t>GMN Gomm Equip, AMI Network-7</t>
  </si>
  <si>
    <t>GMN Gomm Equip, AMI Network-8</t>
  </si>
  <si>
    <t>GMN Gomm Equip, AMI Network-9</t>
  </si>
  <si>
    <t>GMN Gomm Equip, AMI Network-10</t>
  </si>
  <si>
    <t>GMN Gomm Equip, AMI Network-11</t>
  </si>
  <si>
    <t>GMN Gomm Equip, AMI Network-12</t>
  </si>
  <si>
    <t>GMN Gomm Equip, new-1</t>
  </si>
  <si>
    <t>GMN Gomm Equip, new-2</t>
  </si>
  <si>
    <t>GMN Gomm Equip, new-3</t>
  </si>
  <si>
    <t>GMN Gomm Equip, new-4</t>
  </si>
  <si>
    <t>GMN Gomm Equip, new-5</t>
  </si>
  <si>
    <t>GMN Gomm Equip, new-6</t>
  </si>
  <si>
    <t>GMN Gomm Equip, new-7</t>
  </si>
  <si>
    <t>GMN Gomm Equip, new-8</t>
  </si>
  <si>
    <t>GMN Gomm Equip, new-9</t>
  </si>
  <si>
    <t>GMN Gomm Equip, new-10</t>
  </si>
  <si>
    <t>GMN Gomm Equip, new-11</t>
  </si>
  <si>
    <t>GMN Gomm Equip, new-12</t>
  </si>
  <si>
    <t>GMN Gomm Equip, old-1</t>
  </si>
  <si>
    <t>GMN Gomm Equip, old-2</t>
  </si>
  <si>
    <t>GMN Gomm Equip, old-3</t>
  </si>
  <si>
    <t>GMN Gomm Equip, old-4</t>
  </si>
  <si>
    <t>GMN Gomm Equip, old-5</t>
  </si>
  <si>
    <t>GMN Gomm Equip, old-6</t>
  </si>
  <si>
    <t>GMN Gomm Equip, old-7</t>
  </si>
  <si>
    <t>GMN Gomm Equip, old-8</t>
  </si>
  <si>
    <t>GMN Gomm Equip, old-9</t>
  </si>
  <si>
    <t>GMN Gomm Equip, old-10</t>
  </si>
  <si>
    <t>GMN Gomm Equip, old-11</t>
  </si>
  <si>
    <t>GMN Gomm Equip, old-12</t>
  </si>
  <si>
    <t>GMN MisG Equipment, new-1</t>
  </si>
  <si>
    <t>GMN MisG Equipment, new-2</t>
  </si>
  <si>
    <t>GMN MisG Equipment, new-3</t>
  </si>
  <si>
    <t>GMN MisG Equipment, new-4</t>
  </si>
  <si>
    <t>GMN MisG Equipment, new-5</t>
  </si>
  <si>
    <t>GMN MisG Equipment, new-6</t>
  </si>
  <si>
    <t>GMN MisG Equipment, new-7</t>
  </si>
  <si>
    <t>GMN MisG Equipment, new-8</t>
  </si>
  <si>
    <t>GMN MisG Equipment, new-9</t>
  </si>
  <si>
    <t>GMN MisG Equipment, new-10</t>
  </si>
  <si>
    <t>GMN MisG Equipment, new-11</t>
  </si>
  <si>
    <t>GMN MisG Equipment, new-12</t>
  </si>
  <si>
    <t>GMN MisG Equipment, old-1</t>
  </si>
  <si>
    <t>GMN MisG Equipment, old-2</t>
  </si>
  <si>
    <t>GMN MisG Equipment, old-3</t>
  </si>
  <si>
    <t>GMN MisG Equipment, old-4</t>
  </si>
  <si>
    <t>GMN MisG Equipment, old-5</t>
  </si>
  <si>
    <t>GMN MisG Equipment, old-6</t>
  </si>
  <si>
    <t>GMN MisG Equipment, old-7</t>
  </si>
  <si>
    <t>GMN MisG Equipment, old-8</t>
  </si>
  <si>
    <t>GMN MisG Equipment, old-9</t>
  </si>
  <si>
    <t>GMN MisG Equipment, old-10</t>
  </si>
  <si>
    <t>GMN MisG Equipment, old-11</t>
  </si>
  <si>
    <t>GMN MisG Equipment, old-12</t>
  </si>
  <si>
    <t xml:space="preserve">alloGated </t>
  </si>
  <si>
    <t xml:space="preserve">Sum of alloGated </t>
  </si>
  <si>
    <t>AMA to EOP RATE BASE</t>
  </si>
  <si>
    <t>Restating Adjustment</t>
  </si>
  <si>
    <t>RESTATED Results of Operations</t>
  </si>
  <si>
    <t>AMI</t>
  </si>
  <si>
    <t>GTZ</t>
  </si>
  <si>
    <t>REMOVE UNPRO-</t>
  </si>
  <si>
    <t>PUBLIC</t>
  </si>
  <si>
    <t>TECTED DFIT</t>
  </si>
  <si>
    <t>IMPROVEMENT</t>
  </si>
  <si>
    <t>TOTAL</t>
  </si>
  <si>
    <t>PROFORMING ADJ</t>
  </si>
  <si>
    <t>PROFORMA</t>
  </si>
  <si>
    <t>RESULTS OF OPER</t>
  </si>
  <si>
    <t>INT Franchises &amp; Consents-1</t>
  </si>
  <si>
    <t>INT Franchises &amp; Consents-2</t>
  </si>
  <si>
    <t>INT Franchises &amp; Consents-3</t>
  </si>
  <si>
    <t>INT Franchises &amp; Consents-4</t>
  </si>
  <si>
    <t>INT Franchises &amp; Consents-5</t>
  </si>
  <si>
    <t>INT Franchises &amp; Consents-6</t>
  </si>
  <si>
    <t>INT Franchises &amp; Consents-7</t>
  </si>
  <si>
    <t>INT Franchises &amp; Consents-8</t>
  </si>
  <si>
    <t>INT Franchises &amp; Consents-9</t>
  </si>
  <si>
    <t>INT Franchises &amp; Consents-10</t>
  </si>
  <si>
    <t>INT Franchises &amp; Consents-11</t>
  </si>
  <si>
    <t>INT Misc Intangible Plant-1</t>
  </si>
  <si>
    <t>INT Misc Intangible Plant-2</t>
  </si>
  <si>
    <t>INT Misc Intangible Plant-3</t>
  </si>
  <si>
    <t>INT Misc Intangible Plant-4</t>
  </si>
  <si>
    <t>INT Misc Intangible Plant-5</t>
  </si>
  <si>
    <t>INT Misc Intangible Plant-6</t>
  </si>
  <si>
    <t>INT Misc Intangible Plant-7</t>
  </si>
  <si>
    <t>INT Misc Intangible Plant-8</t>
  </si>
  <si>
    <t>INT Misc Intangible Plant-9</t>
  </si>
  <si>
    <t>INT Misc Intangible Plant-10</t>
  </si>
  <si>
    <t>INT Misc Intangible Plant-11</t>
  </si>
  <si>
    <t>1 UGS Well Structures-1</t>
  </si>
  <si>
    <t>1 UGS Well Structures-2</t>
  </si>
  <si>
    <t>1 UGS Well Structures-3</t>
  </si>
  <si>
    <t>1 UGS Well Structures-4</t>
  </si>
  <si>
    <t>1 UGS Well Structures-5</t>
  </si>
  <si>
    <t>1 UGS Well Structures-6</t>
  </si>
  <si>
    <t>1 UGS Well Structures-7</t>
  </si>
  <si>
    <t>1 UGS Well Structures-8</t>
  </si>
  <si>
    <t>1 UGS Well Structures-9</t>
  </si>
  <si>
    <t>1 UGS Well Structures-10</t>
  </si>
  <si>
    <t>2 UGS Compressor Sta Structures-1</t>
  </si>
  <si>
    <t>2 UGS Compressor Sta Structures-2</t>
  </si>
  <si>
    <t>2 UGS Compressor Sta Structures-3</t>
  </si>
  <si>
    <t>2 UGS Compressor Sta Structures-4</t>
  </si>
  <si>
    <t>3 UGS Regulator Sta Structures-1</t>
  </si>
  <si>
    <t>3 UGS Regulator Sta Structures-2</t>
  </si>
  <si>
    <t>3 UGS Regulator Sta Structures-3</t>
  </si>
  <si>
    <t>3 UGS Regulator Sta Structures-4</t>
  </si>
  <si>
    <t>3 UGS Regulator Sta Structures-5</t>
  </si>
  <si>
    <t>3 UGS Regulator Sta Structures-6</t>
  </si>
  <si>
    <t>3 UGS Regulator Sta Structures-7</t>
  </si>
  <si>
    <t>3 UGS Regulator Sta Structures-8</t>
  </si>
  <si>
    <t>3 UGS Regulator Sta Structures-9</t>
  </si>
  <si>
    <t>3 UGS Regulator Sta Structures-10</t>
  </si>
  <si>
    <t>3 UGS Regulator Sta Structures-11</t>
  </si>
  <si>
    <t>3 UGS Regulator Sta Structures-12</t>
  </si>
  <si>
    <t>4 UGS Other Structures-1</t>
  </si>
  <si>
    <t>4 UGS Other Structures-2</t>
  </si>
  <si>
    <t>4 UGS Other Structures-3</t>
  </si>
  <si>
    <t>4 UGS Other Structures-4</t>
  </si>
  <si>
    <t>4 UGS Other Structures-5</t>
  </si>
  <si>
    <t>4 UGS Other Structures-6</t>
  </si>
  <si>
    <t>4 UGS Other Structures-7</t>
  </si>
  <si>
    <t>4 UGS Other Structures-8</t>
  </si>
  <si>
    <t>4 UGS Other Structures-9</t>
  </si>
  <si>
    <t>4 UGS Other Structures-10</t>
  </si>
  <si>
    <t>4 UGS Other Structures-11</t>
  </si>
  <si>
    <t>4 UGS Other Structures-12</t>
  </si>
  <si>
    <t>0 UGS Wells-1</t>
  </si>
  <si>
    <t>0 UGS Wells-2</t>
  </si>
  <si>
    <t>0 UGS Wells-3</t>
  </si>
  <si>
    <t>0 UGS Wells-4</t>
  </si>
  <si>
    <t>0 UGS Wells-5</t>
  </si>
  <si>
    <t>0 UGS Wells-6</t>
  </si>
  <si>
    <t>0 UGS Wells-7</t>
  </si>
  <si>
    <t>0 UGS Wells-8</t>
  </si>
  <si>
    <t>0 UGS Wells-9</t>
  </si>
  <si>
    <t>0 UGS Wells-10</t>
  </si>
  <si>
    <t>0 UGS Wells-11</t>
  </si>
  <si>
    <t>UGS Compressor Station-1</t>
  </si>
  <si>
    <t>UGS Compressor Station-2</t>
  </si>
  <si>
    <t>UGS Compressor Station-3</t>
  </si>
  <si>
    <t>UGS Compressor Station-4</t>
  </si>
  <si>
    <t>UGS Compressor Station-5</t>
  </si>
  <si>
    <t>UGS Compressor Station-6</t>
  </si>
  <si>
    <t>UGS Compressor Station-7</t>
  </si>
  <si>
    <t>UGS Compressor Station-8</t>
  </si>
  <si>
    <t>UGS Compressor Station-9</t>
  </si>
  <si>
    <t>UGS Compressor Station-10</t>
  </si>
  <si>
    <t>UGS Compressor Station-11</t>
  </si>
  <si>
    <t>UGS Regulating Station-1</t>
  </si>
  <si>
    <t>UGS Regulating Station-2</t>
  </si>
  <si>
    <t>UGS Regulating Station-3</t>
  </si>
  <si>
    <t>UGS Regulating Station-4</t>
  </si>
  <si>
    <t>UGS Regulating Station-5</t>
  </si>
  <si>
    <t>UGS Regulating Station-6</t>
  </si>
  <si>
    <t>UGS Regulating Station-7</t>
  </si>
  <si>
    <t>UGS Regulating Station-8</t>
  </si>
  <si>
    <t>UGS Regulating Station-9</t>
  </si>
  <si>
    <t>UGS Regulating Station-10</t>
  </si>
  <si>
    <t>UGS Regulating Station-11</t>
  </si>
  <si>
    <t>UGS Regulating Station-12</t>
  </si>
  <si>
    <t>UGS Purification Equipment-1</t>
  </si>
  <si>
    <t>UGS Purification Equipment-2</t>
  </si>
  <si>
    <t>UGS Purification Equipment-3</t>
  </si>
  <si>
    <t>UGS Purification Equipment-4</t>
  </si>
  <si>
    <t>UGS Purification Equipment-5</t>
  </si>
  <si>
    <t>UGS Purification Equipment-6</t>
  </si>
  <si>
    <t>UGS Purification Equipment-7</t>
  </si>
  <si>
    <t>UGS Purification Equipment-8</t>
  </si>
  <si>
    <t>UGS Purification Equipment-9</t>
  </si>
  <si>
    <t>UGS Purification Equipment-10</t>
  </si>
  <si>
    <t>UGS Purification Equipment-11</t>
  </si>
  <si>
    <t>UGS Purification Equipment-12</t>
  </si>
  <si>
    <t>OSP Purification Equipment-1</t>
  </si>
  <si>
    <t>OSP Purification Equipment-2</t>
  </si>
  <si>
    <t>OSP Purification Equipment-3</t>
  </si>
  <si>
    <t>OSP Purification Equipment-4</t>
  </si>
  <si>
    <t>OSP Purification Equipment-5</t>
  </si>
  <si>
    <t>OSP Purification Equipment-6</t>
  </si>
  <si>
    <t>OSP Purification Equipment-7</t>
  </si>
  <si>
    <t>OSP Purification Equipment-8</t>
  </si>
  <si>
    <t>OSP Purification Equipment-9</t>
  </si>
  <si>
    <t>OSP Purification Equipment-10</t>
  </si>
  <si>
    <t>OSP Purification Equipment-11</t>
  </si>
  <si>
    <t>OSP Purification Equipment-12</t>
  </si>
  <si>
    <t>2 DST Easements-1</t>
  </si>
  <si>
    <t>2 DST Easements-2</t>
  </si>
  <si>
    <t>2 DST Easements-3</t>
  </si>
  <si>
    <t>2 DST Easements-4</t>
  </si>
  <si>
    <t>2 DST Easements-5</t>
  </si>
  <si>
    <t>2 DST Easements-6</t>
  </si>
  <si>
    <t>2 DST Easements-7</t>
  </si>
  <si>
    <t>2 DST Easements-8</t>
  </si>
  <si>
    <t>2 DST Easements-9</t>
  </si>
  <si>
    <t>2 DST Easements-10</t>
  </si>
  <si>
    <t>0 Centralia Office-RET-1</t>
  </si>
  <si>
    <t>0 Centralia Office-RET-2</t>
  </si>
  <si>
    <t>0 Centralia Office-RET-3</t>
  </si>
  <si>
    <t>0 Centralia Office-RET-4</t>
  </si>
  <si>
    <t>0 Centralia Office-RET-5</t>
  </si>
  <si>
    <t>0 Centralia Office-RET-6</t>
  </si>
  <si>
    <t>0 Centralia Office-RET-7</t>
  </si>
  <si>
    <t>0 Centralia Office-RET-8</t>
  </si>
  <si>
    <t>0 DST Structures &amp; Improvements-1</t>
  </si>
  <si>
    <t>0 DST Structures &amp; Improvements-2</t>
  </si>
  <si>
    <t>0 DST Structures &amp; Improvements-3</t>
  </si>
  <si>
    <t>0 DST Structures &amp; Improvements-4</t>
  </si>
  <si>
    <t>0 DST Structures &amp; Improvements-5</t>
  </si>
  <si>
    <t>0 DST Structures &amp; Improvements-6</t>
  </si>
  <si>
    <t>2 DST Mains, Plastic-1</t>
  </si>
  <si>
    <t>2 DST Mains, Plastic-2</t>
  </si>
  <si>
    <t>2 DST Mains, Plastic-3</t>
  </si>
  <si>
    <t>2 DST Mains, Plastic-4</t>
  </si>
  <si>
    <t>2 DST Mains, Plastic-5</t>
  </si>
  <si>
    <t>2 DST Mains, Plastic-6</t>
  </si>
  <si>
    <t>2 DST Mains, Plastic-7</t>
  </si>
  <si>
    <t>2 DST Mains, Plastic-8</t>
  </si>
  <si>
    <t>2 DST Mains, Plastic-9</t>
  </si>
  <si>
    <t>2 DST Mains, Plastic-10</t>
  </si>
  <si>
    <t>2 DST Mains, Plastic-11</t>
  </si>
  <si>
    <t>4 DST Mains, Wrap Stl, Kittitas-1</t>
  </si>
  <si>
    <t>4 DST Mains, Wrap Stl, Kittitas-2</t>
  </si>
  <si>
    <t>4 DST Mains, Wrap Stl, Kittitas-3</t>
  </si>
  <si>
    <t>4 DST Mains, Wrap Stl, Kittitas-4</t>
  </si>
  <si>
    <t>4 DST Mains, Wrap Stl, Kittitas-5</t>
  </si>
  <si>
    <t>4 DST Mains, Wrap Stl, Kittitas-6</t>
  </si>
  <si>
    <t>4 DST Mains, Wrap Stl, Kittitas-7</t>
  </si>
  <si>
    <t>4 DST Mains, Wrap Stl, Kittitas-8</t>
  </si>
  <si>
    <t>4 DST Mains, Wrap Stl, Kittitas-9</t>
  </si>
  <si>
    <t>4 DST Mains, Wrap Stl, Kittitas-10</t>
  </si>
  <si>
    <t>4 DST Mains, Wrap Stl, Kittitas-11</t>
  </si>
  <si>
    <t>4 DST Mains, Wrap Stl, Kittitas-12</t>
  </si>
  <si>
    <t>4 DST Mains, Wrapped Steel-1</t>
  </si>
  <si>
    <t>4 DST Mains, Wrapped Steel-2</t>
  </si>
  <si>
    <t>4 DST Mains, Wrapped Steel-3</t>
  </si>
  <si>
    <t>4 DST Mains, Wrapped Steel-4</t>
  </si>
  <si>
    <t>4 DST Mains, Wrapped Steel-5</t>
  </si>
  <si>
    <t>4 DST Mains, Wrapped Steel-6</t>
  </si>
  <si>
    <t>4 DST Mains, Wrapped Steel-7</t>
  </si>
  <si>
    <t>4 DST Mains, Wrapped Steel-8</t>
  </si>
  <si>
    <t>4 DST Mains, Wrapped Steel-9</t>
  </si>
  <si>
    <t>4 DST Mains, Wrapped Steel-10</t>
  </si>
  <si>
    <t>4 DST Mains, Wrapped Steel-11</t>
  </si>
  <si>
    <t>5 DST Mains, Cathodic Protectio-1</t>
  </si>
  <si>
    <t>5 DST Mains, Cathodic Protectio-2</t>
  </si>
  <si>
    <t>5 DST Mains, Cathodic Protectio-3</t>
  </si>
  <si>
    <t>5 DST Mains, Cathodic Protectio-4</t>
  </si>
  <si>
    <t>5 DST Mains, Cathodic Protectio-5</t>
  </si>
  <si>
    <t>5 DST Mains, Cathodic Protectio-6</t>
  </si>
  <si>
    <t>5 DST Mains, Cathodic Protectio-7</t>
  </si>
  <si>
    <t>5 DST Mains, Cathodic Protectio-8</t>
  </si>
  <si>
    <t>5 DST Mains, Cathodic Protectio-9</t>
  </si>
  <si>
    <t>5 DST Mains, Cathodic Protectio-10</t>
  </si>
  <si>
    <t>5 DST Mains, Cathodic Protectio-11</t>
  </si>
  <si>
    <t>6 DST Mains, Frm Trans, St Wrap-1</t>
  </si>
  <si>
    <t>6 DST Mains, Frm Trans, St Wrap-2</t>
  </si>
  <si>
    <t>6 DST Mains, Frm Trans, St Wrap-3</t>
  </si>
  <si>
    <t>6 DST Mains, Frm Trans, St Wrap-4</t>
  </si>
  <si>
    <t>6 DST Mains, Frm Trans, St Wrap-5</t>
  </si>
  <si>
    <t>6 DST Mains, Frm Trans, St Wrap-6</t>
  </si>
  <si>
    <t>6 DST Mains, Frm Trans, St Wrap-7</t>
  </si>
  <si>
    <t>6 DST Mains, Frm Trans, St Wrap-8</t>
  </si>
  <si>
    <t>6 DST Mains, Frm Trans, St Wrap-9</t>
  </si>
  <si>
    <t>6 DST Mains, Frm Trans, St Wrap-10</t>
  </si>
  <si>
    <t>6 DST Mains, Frm Trans, St Wrap-11</t>
  </si>
  <si>
    <t>6 DST Mains, Frm Trans, St Wrap-12</t>
  </si>
  <si>
    <t>0 DST Measuring &amp; Reg Station-1</t>
  </si>
  <si>
    <t>0 DST Measuring &amp; Reg Station-2</t>
  </si>
  <si>
    <t>0 DST Measuring &amp; Reg Station-3</t>
  </si>
  <si>
    <t>0 DST Measuring &amp; Reg Station-4</t>
  </si>
  <si>
    <t>0 DST Measuring &amp; Reg Station-5</t>
  </si>
  <si>
    <t>0 DST Measuring &amp; Reg Station-6</t>
  </si>
  <si>
    <t>0 DST Measuring &amp; Reg Station-7</t>
  </si>
  <si>
    <t>0 DST Measuring &amp; Reg Station-8</t>
  </si>
  <si>
    <t>0 DST Measuring &amp; Reg Station-9</t>
  </si>
  <si>
    <t>0 DST Measuring &amp; Reg Station-10</t>
  </si>
  <si>
    <t>0 DST Measuring &amp; Reg Station-11</t>
  </si>
  <si>
    <t>0 DST Measuring &amp; Reg Station-12</t>
  </si>
  <si>
    <t>1 DST Measuring &amp; Reg Sta, Tran-1</t>
  </si>
  <si>
    <t>1 DST Measuring &amp; Reg Sta, Tran-2</t>
  </si>
  <si>
    <t>1 DST Measuring &amp; Reg Sta, Tran-3</t>
  </si>
  <si>
    <t>1 DST Measuring &amp; Reg Sta, Tran-4</t>
  </si>
  <si>
    <t>1 DST Measuring &amp; Reg Sta, Tran-5</t>
  </si>
  <si>
    <t>1 DST Measuring &amp; Reg Sta, Tran-6</t>
  </si>
  <si>
    <t>1 DST Measuring &amp; Reg Sta, Tran-7</t>
  </si>
  <si>
    <t>1 DST Measuring &amp; Reg Sta, Tran-8</t>
  </si>
  <si>
    <t>1 DST Measuring &amp; Reg Sta, Tran-9</t>
  </si>
  <si>
    <t>1 DST Services, Cathodic Protec-1</t>
  </si>
  <si>
    <t>1 DST Services, Cathodic Protec-2</t>
  </si>
  <si>
    <t>1 DST Services, Cathodic Protec-3</t>
  </si>
  <si>
    <t>1 DST Services, Cathodic Protec-4</t>
  </si>
  <si>
    <t>1 DST Services, Cathodic Protec-5</t>
  </si>
  <si>
    <t>1 DST Services, Cathodic Protec-6</t>
  </si>
  <si>
    <t>1 DST Services, Cathodic Protec-7</t>
  </si>
  <si>
    <t>1 DST Services, Cathodic Protec-8</t>
  </si>
  <si>
    <t>1 DST Services, Cathodic Protec-9</t>
  </si>
  <si>
    <t>1 DST Services, Cathodic Protec-10</t>
  </si>
  <si>
    <t>1 DST Services, Cathodic Protec-11</t>
  </si>
  <si>
    <t>2 DST Services, Plastic-1</t>
  </si>
  <si>
    <t>2 DST Services, Plastic-2</t>
  </si>
  <si>
    <t>2 DST Services, Plastic-3</t>
  </si>
  <si>
    <t>2 DST Services, Plastic-4</t>
  </si>
  <si>
    <t>2 DST Services, Plastic-5</t>
  </si>
  <si>
    <t>2 DST Services, Plastic-6</t>
  </si>
  <si>
    <t>2 DST Services, Plastic-7</t>
  </si>
  <si>
    <t>2 DST Services, Plastic-8</t>
  </si>
  <si>
    <t>2 DST Services, Plastic-9</t>
  </si>
  <si>
    <t>2 DST Services, Plastic-10</t>
  </si>
  <si>
    <t>2 DST Services, Plastic-11</t>
  </si>
  <si>
    <t>2 DST Services, Plastic-12</t>
  </si>
  <si>
    <t>3 DST Services, Steel Wrapped-1</t>
  </si>
  <si>
    <t>3 DST Services, Steel Wrapped-2</t>
  </si>
  <si>
    <t>3 DST Services, Steel Wrapped-3</t>
  </si>
  <si>
    <t>3 DST Services, Steel Wrapped-4</t>
  </si>
  <si>
    <t>3 DST Services, Steel Wrapped-5</t>
  </si>
  <si>
    <t>3 DST Services, Steel Wrapped-6</t>
  </si>
  <si>
    <t>3 DST Services, Steel Wrapped-7</t>
  </si>
  <si>
    <t>3 DST Services, Steel Wrapped-8</t>
  </si>
  <si>
    <t>3 DST Services, Steel Wrapped-9</t>
  </si>
  <si>
    <t>3 DST Services, Steel Wrapped-10</t>
  </si>
  <si>
    <t>3 DST Services, Steel Wrapped-11</t>
  </si>
  <si>
    <t>0 DST Meters (AMR)-1</t>
  </si>
  <si>
    <t>0 DST Meters (AMR)-2</t>
  </si>
  <si>
    <t>0 DST Meters (AMR)-3</t>
  </si>
  <si>
    <t>0 DST Meters (AMR)-4</t>
  </si>
  <si>
    <t>0 DST Meters (AMR)-5</t>
  </si>
  <si>
    <t>0 DST Meters (AMR)-6</t>
  </si>
  <si>
    <t>0 DST Meters (AMR)-7</t>
  </si>
  <si>
    <t>0 DST Meters (AMR)-8</t>
  </si>
  <si>
    <t>0 DST Meters (AMR)-9</t>
  </si>
  <si>
    <t>0 DST Meters (AMR)-10</t>
  </si>
  <si>
    <t>0 DST Meters (AMR)-11</t>
  </si>
  <si>
    <t>2 DST Modules, AMI-1</t>
  </si>
  <si>
    <t>2 DST Modules, AMI-2</t>
  </si>
  <si>
    <t>2 DST Modules, AMI-3</t>
  </si>
  <si>
    <t>2 DST Modules, AMI-4</t>
  </si>
  <si>
    <t>2 DST Modules, AMI-5</t>
  </si>
  <si>
    <t>2 DST Modules, AMI-6</t>
  </si>
  <si>
    <t>2 DST Modules, AMI-7</t>
  </si>
  <si>
    <t>2 DST Modules, AMI-8</t>
  </si>
  <si>
    <t>2 DST Modules, AMI-9</t>
  </si>
  <si>
    <t>2 DST Modules, AMI-10</t>
  </si>
  <si>
    <t>2 DST Modules, AMI-11</t>
  </si>
  <si>
    <t>3 DST Modules, AMR-1</t>
  </si>
  <si>
    <t>3 DST Modules, AMR-2</t>
  </si>
  <si>
    <t>3 DST Modules, AMR-3</t>
  </si>
  <si>
    <t>3 DST Modules, AMR-4</t>
  </si>
  <si>
    <t>3 DST Modules, AMR-5</t>
  </si>
  <si>
    <t>3 DST Modules, AMR-6</t>
  </si>
  <si>
    <t>3 DST Modules, AMR-7</t>
  </si>
  <si>
    <t>3 DST Modules, AMR-8</t>
  </si>
  <si>
    <t>3 DST Modules, AMR-9</t>
  </si>
  <si>
    <t>3 DST Modules, AMR-10</t>
  </si>
  <si>
    <t>3 DST Modules, AMR-11</t>
  </si>
  <si>
    <t>0 DST Meter Installations (AMR)-1</t>
  </si>
  <si>
    <t>0 DST Meter Installations (AMR)-2</t>
  </si>
  <si>
    <t>0 DST Meter Installations (AMR)-3</t>
  </si>
  <si>
    <t>0 DST Meter Installations (AMR)-4</t>
  </si>
  <si>
    <t>0 DST Meter Installations (AMR)-5</t>
  </si>
  <si>
    <t>0 DST Meter Installations (AMR)-6</t>
  </si>
  <si>
    <t>0 DST Meter Installations (AMR)-7</t>
  </si>
  <si>
    <t>0 DST Meter Installations (AMR)-8</t>
  </si>
  <si>
    <t>0 DST Meter Installations (AMR)-9</t>
  </si>
  <si>
    <t>0 DST Meter Installations (AMR)-10</t>
  </si>
  <si>
    <t>0 DST Meter Installations (AMR)-11</t>
  </si>
  <si>
    <t>2 DST Module Installations, AMI-1</t>
  </si>
  <si>
    <t>2 DST Module Installations, AMI-2</t>
  </si>
  <si>
    <t>2 DST Module Installations, AMI-3</t>
  </si>
  <si>
    <t>2 DST Module Installations, AMI-4</t>
  </si>
  <si>
    <t>2 DST Module Installations, AMI-5</t>
  </si>
  <si>
    <t>2 DST Module Installations, AMI-6</t>
  </si>
  <si>
    <t>2 DST Module Installations, AMI-7</t>
  </si>
  <si>
    <t>2 DST Module Installations, AMI-8</t>
  </si>
  <si>
    <t>2 DST Module Installations, AMI-9</t>
  </si>
  <si>
    <t>2 DST Module Installations, AMI-10</t>
  </si>
  <si>
    <t>2 DST Module Installations, AMI-11</t>
  </si>
  <si>
    <t>1 DST Com Water Heater-1</t>
  </si>
  <si>
    <t>1 DST Com Water Heater-2</t>
  </si>
  <si>
    <t>1 DST Com Water Heater-3</t>
  </si>
  <si>
    <t>1 DST Com Water Heater-4</t>
  </si>
  <si>
    <t>1 DST Com Water Heater-5</t>
  </si>
  <si>
    <t>1 DST Com Water Heater-6</t>
  </si>
  <si>
    <t>1 DST Com Water Heater-7</t>
  </si>
  <si>
    <t>1 DST Com Water Heater-8</t>
  </si>
  <si>
    <t>1 DST Com Water Heater-9</t>
  </si>
  <si>
    <t>1 DST Com Water Heater-10</t>
  </si>
  <si>
    <t>1 DST Com Water Heater-11</t>
  </si>
  <si>
    <t>1 DST Com Water Heater-12</t>
  </si>
  <si>
    <t>1 DST Com Water Heater&lt;1994-RET-3</t>
  </si>
  <si>
    <t>1 DST Com Water Heater&lt;1994-RET-4</t>
  </si>
  <si>
    <t>1 DST Com Water Heater&lt;1994-RET-5</t>
  </si>
  <si>
    <t>1 DST Com Water Heater&lt;1994-RET-8</t>
  </si>
  <si>
    <t>1 DST Com Water Heater&lt;1994-RET-9</t>
  </si>
  <si>
    <t>1 DST Com Water Heater&lt;1994-RET-10</t>
  </si>
  <si>
    <t>2 DST Res Water Heater-1</t>
  </si>
  <si>
    <t>2 DST Res Water Heater-2</t>
  </si>
  <si>
    <t>2 DST Res Water Heater-3</t>
  </si>
  <si>
    <t>2 DST Res Water Heater-4</t>
  </si>
  <si>
    <t>2 DST Res Water Heater-5</t>
  </si>
  <si>
    <t>2 DST Res Water Heater-6</t>
  </si>
  <si>
    <t>2 DST Res Water Heater-7</t>
  </si>
  <si>
    <t>2 DST Res Water Heater-8</t>
  </si>
  <si>
    <t>2 DST Res Water Heater-9</t>
  </si>
  <si>
    <t>2 DST Res Water Heater-10</t>
  </si>
  <si>
    <t>2 DST Res Water Heater-11</t>
  </si>
  <si>
    <t>2 DST Res Water Heater-12</t>
  </si>
  <si>
    <t>2 DST ResWaterHeater &lt; 1994-RET-2</t>
  </si>
  <si>
    <t>2 DST ResWaterHeater &lt; 1994-RET-3</t>
  </si>
  <si>
    <t>2 DST ResWaterHeater &lt; 1994-RET-4</t>
  </si>
  <si>
    <t>2 DST ResWaterHeater &lt; 1994-RET-5</t>
  </si>
  <si>
    <t>2 DST ResWaterHeater &lt; 1994-RET-6</t>
  </si>
  <si>
    <t>2 DST ResWaterHeater &lt; 1994-RET-7</t>
  </si>
  <si>
    <t>2 DST ResWaterHeater &lt; 1994-RET-8</t>
  </si>
  <si>
    <t>2 DST ResWaterHeater &lt; 1994-RET-9</t>
  </si>
  <si>
    <t>2 DST ResWaterHeater &lt; 1994-RET-10</t>
  </si>
  <si>
    <t>3 DST Res Conv Burner-1</t>
  </si>
  <si>
    <t>3 DST Res Conv Burner-2</t>
  </si>
  <si>
    <t>3 DST Res Conv Burner-3</t>
  </si>
  <si>
    <t>3 DST Res Conv Burner-4</t>
  </si>
  <si>
    <t>3 DST Res Conv Burner-5</t>
  </si>
  <si>
    <t>3 DST Res Conv Burner-6</t>
  </si>
  <si>
    <t>3 DST Res Conv Burner-7</t>
  </si>
  <si>
    <t>3 DST Res Conv Burner-8</t>
  </si>
  <si>
    <t>3 DST Res Conv Burner-9</t>
  </si>
  <si>
    <t>3 DST Res Conv Burner-10</t>
  </si>
  <si>
    <t>3 DST Res Conv Burner-11</t>
  </si>
  <si>
    <t>3 DST Res Conv Burner-12</t>
  </si>
  <si>
    <t>5 DST Com Conv Burner-1</t>
  </si>
  <si>
    <t>5 DST Com Conv Burner-2</t>
  </si>
  <si>
    <t>5 DST Com Conv Burner-3</t>
  </si>
  <si>
    <t>5 DST Com Conv Burner-4</t>
  </si>
  <si>
    <t>5 DST Com Conv Burner-5</t>
  </si>
  <si>
    <t>5 DST Com Conv Burner-6</t>
  </si>
  <si>
    <t>5 DST Com Conv Burner-7</t>
  </si>
  <si>
    <t>5 DST Com Conv Burner-8</t>
  </si>
  <si>
    <t>5 DST Com Conv Burner-9</t>
  </si>
  <si>
    <t>5 DST Com Conv Burner-10</t>
  </si>
  <si>
    <t>5 DST Com Conv Burner-11</t>
  </si>
  <si>
    <t>5 DST Com Conv Burner-12</t>
  </si>
  <si>
    <t>Centralia Business Office-1</t>
  </si>
  <si>
    <t>Centralia Business Office-2</t>
  </si>
  <si>
    <t>Centralia Business Office-3</t>
  </si>
  <si>
    <t>Centralia Business Office-4</t>
  </si>
  <si>
    <t>Centralia Business Office-5</t>
  </si>
  <si>
    <t>Centralia Business Office-6</t>
  </si>
  <si>
    <t>Centralia Business Office-7</t>
  </si>
  <si>
    <t>Centralia Business Office-8</t>
  </si>
  <si>
    <t>GEN Structures &amp; Improvements-1</t>
  </si>
  <si>
    <t>GEN Structures &amp; Improvements-2</t>
  </si>
  <si>
    <t>GEN Structures &amp; Improvements-3</t>
  </si>
  <si>
    <t>GEN Structures &amp; Improvements-4</t>
  </si>
  <si>
    <t>GEN Structures &amp; Improvements-5</t>
  </si>
  <si>
    <t>GEN Structures &amp; Improvements-6</t>
  </si>
  <si>
    <t>1 GEN Office Furn &amp; Eq, new-7</t>
  </si>
  <si>
    <t>1 GEN Office Furn &amp; Eq, new-8</t>
  </si>
  <si>
    <t>1 GEN Office Furn &amp; Eq, new-9</t>
  </si>
  <si>
    <t>1 GEN Office Furn &amp; Eq, new-10</t>
  </si>
  <si>
    <t>1 GEN Office Furn &amp; Eq, new-11</t>
  </si>
  <si>
    <t>1 GEN Office Furn &amp; Eq, new-12</t>
  </si>
  <si>
    <t>2 GEN Computer Eq, new-1</t>
  </si>
  <si>
    <t>2 GEN Computer Eq, new-2</t>
  </si>
  <si>
    <t>2 GEN Computer Eq, new-3</t>
  </si>
  <si>
    <t>2 GEN Computer Eq, new-4</t>
  </si>
  <si>
    <t>2 GEN Computer Eq, new-5</t>
  </si>
  <si>
    <t>2 GEN Computer Eq, new-6</t>
  </si>
  <si>
    <t>2 GEN Computer Eq, new-7</t>
  </si>
  <si>
    <t>2 GEN Computer Eq, new-8</t>
  </si>
  <si>
    <t>2 GEN Computer Eq, new-9</t>
  </si>
  <si>
    <t>2 GEN Computer Eq, new-10</t>
  </si>
  <si>
    <t>2 GEN Computer Eq, new-11</t>
  </si>
  <si>
    <t>0 GEN Stores Equip, new-7</t>
  </si>
  <si>
    <t>0 GEN Tools/Garage/Shop, new-1</t>
  </si>
  <si>
    <t>0 GEN Tools/Garage/Shop, new-2</t>
  </si>
  <si>
    <t>0 GEN Tools/Garage/Shop, new-3</t>
  </si>
  <si>
    <t>0 GEN Tools/Garage/Shop, new-4</t>
  </si>
  <si>
    <t>0 GEN Tools/Garage/Shop, new-5</t>
  </si>
  <si>
    <t>0 GEN Tools/Garage/Shop, new-6</t>
  </si>
  <si>
    <t>0 GEN Tools/Garage/Shop, new-7</t>
  </si>
  <si>
    <t>0 GEN Tools/Garage/Shop, new-8</t>
  </si>
  <si>
    <t>0 GEN Tools/Garage/Shop, new-9</t>
  </si>
  <si>
    <t>0 GEN Tools/Garage/Shop, new-10</t>
  </si>
  <si>
    <t>0 GEN Tools/Garage/Shop, new-11</t>
  </si>
  <si>
    <t>0 GEN Tools/Garage/Shop, new-12</t>
  </si>
  <si>
    <t>0 GEN Laboratory Equip, new-1</t>
  </si>
  <si>
    <t>0 GEN Laboratory Equip, new-2</t>
  </si>
  <si>
    <t>0 GEN Laboratory Equip, new-3</t>
  </si>
  <si>
    <t>0 GEN Laboratory Equip, new-4</t>
  </si>
  <si>
    <t>0 GEN Laboratory Equip, new-5</t>
  </si>
  <si>
    <t>0 GEN Laboratory Equip, new-6</t>
  </si>
  <si>
    <t>0 GEN Laboratory Equip, new-7</t>
  </si>
  <si>
    <t>0 GEN Laboratory Equip, new-8</t>
  </si>
  <si>
    <t>0 GEN Laboratory Equip, new-9</t>
  </si>
  <si>
    <t>0 GEN Laboratory Equip, new-10</t>
  </si>
  <si>
    <t>0 GEN Laboratory Equip, new-11</t>
  </si>
  <si>
    <t>0 GEN Laboratory Equip, new-12</t>
  </si>
  <si>
    <t>0 GEN Comm Equip, new-1</t>
  </si>
  <si>
    <t>0 GEN Comm Equip, new-2</t>
  </si>
  <si>
    <t>0 GEN Comm Equip, new-3</t>
  </si>
  <si>
    <t>0 GEN Comm Equip, new-4</t>
  </si>
  <si>
    <t>0 GEN Comm Equip, new-5</t>
  </si>
  <si>
    <t>0 GEN Comm Equip, new-6</t>
  </si>
  <si>
    <t>0 GEN Comm Equip, new-7</t>
  </si>
  <si>
    <t>0 GEN Comm Equip, new-8</t>
  </si>
  <si>
    <t>0 GEN Comm Equip, new-9</t>
  </si>
  <si>
    <t>0 GEN Comm Equip, new-10</t>
  </si>
  <si>
    <t>0 GEN Comm Equip, new-11</t>
  </si>
  <si>
    <t>0 GEN Comm Equip, new-12</t>
  </si>
  <si>
    <t>0 GEN Misc Equip, new-1</t>
  </si>
  <si>
    <t>0 GEN Misc Equip, new-2</t>
  </si>
  <si>
    <t>0 GEN Misc Equip, new-3</t>
  </si>
  <si>
    <t>0 GEN Misc Equip, new-4</t>
  </si>
  <si>
    <t>0 GEN Misc Equip, new-5</t>
  </si>
  <si>
    <t>0 GEN Misc Equip, new-6</t>
  </si>
  <si>
    <t>0 GEN Misc Equip, new-7</t>
  </si>
  <si>
    <t>0 GEN Misc Equip, new-8</t>
  </si>
  <si>
    <t>0 GEN Misc Equip, new-9</t>
  </si>
  <si>
    <t>0 GEN Misc Equip, new-10</t>
  </si>
  <si>
    <t>0 GEN Misc Equip, new-11</t>
  </si>
  <si>
    <t>0 GEN Misc Equip, new-12</t>
  </si>
  <si>
    <t>0 CMN Str/Impv, Kittitas Svc Ct-1</t>
  </si>
  <si>
    <t>0 CMN Str/Impv, S King Complex-1</t>
  </si>
  <si>
    <t>0 CMN Str/Impv, S King Complex-2</t>
  </si>
  <si>
    <t>0 CMN Str/Impv, S King Complex-3</t>
  </si>
  <si>
    <t>0 CMN Str/Impv, S King Complex-4</t>
  </si>
  <si>
    <t>0 CMN Str/Impv, S King Complex-5</t>
  </si>
  <si>
    <t>0 CMN Str/Impv, S King Complex-6</t>
  </si>
  <si>
    <t>0 CMN Str/Impv, S King Complex-7</t>
  </si>
  <si>
    <t>0 CMN Str/Impv, S King Complex-8</t>
  </si>
  <si>
    <t>0 CMN Str/Impv, S King Complex-9</t>
  </si>
  <si>
    <t>0 CMN Str/Impv, S King Complex-10</t>
  </si>
  <si>
    <t>0 CMN Str/Impv, S King Complex-11</t>
  </si>
  <si>
    <t>0 CMN Str/Impv, Tacoma Office-1</t>
  </si>
  <si>
    <t>0 CMN Str/Impv, Tacoma Office-2</t>
  </si>
  <si>
    <t>0 CMN Str/Impv, Tacoma Office-3</t>
  </si>
  <si>
    <t>0 CMN Str/Impv, Tacoma Office-4</t>
  </si>
  <si>
    <t>0 CMN Str/Impv, Tacoma Office-5</t>
  </si>
  <si>
    <t>0 CMN Str/Impv, Tacoma Office-6</t>
  </si>
  <si>
    <t>0 CMN Str/Impv, Tacoma Office-7</t>
  </si>
  <si>
    <t>0 CMN Str/Impv, Tacoma Office-8</t>
  </si>
  <si>
    <t>0 CMN Str/Impv, Tacoma Office-9</t>
  </si>
  <si>
    <t>0 CMN Str/Impv, Tacoma Office-10</t>
  </si>
  <si>
    <t>0 CMN Str/Impv, Tacoma Office-11</t>
  </si>
  <si>
    <t>0 CMN Str/Impv, Tacoma Office-12</t>
  </si>
  <si>
    <t>0 CMN Structure &amp; Improvement-1</t>
  </si>
  <si>
    <t>0 CMN Structure &amp; Improvement-2</t>
  </si>
  <si>
    <t>0 CMN Structure &amp; Improvement-3</t>
  </si>
  <si>
    <t>0 CMN Structure &amp; Improvement-4</t>
  </si>
  <si>
    <t>0 CMN Structure &amp; Improvement-5</t>
  </si>
  <si>
    <t>0 CMN Structure &amp; Improvement-6</t>
  </si>
  <si>
    <t>0 CMN Structure &amp; Improvement-7</t>
  </si>
  <si>
    <t>0 CMN Structure &amp; Improvement-8</t>
  </si>
  <si>
    <t>0 CMN Structure &amp; Improvement-9</t>
  </si>
  <si>
    <t>0 CMN Structure &amp; Improvement-10</t>
  </si>
  <si>
    <t>0 CMN Structure &amp; Improvement-11</t>
  </si>
  <si>
    <t>1 CMN Office Furn &amp; Eq, new-1</t>
  </si>
  <si>
    <t>1 CMN Office Furn &amp; Eq, new-2</t>
  </si>
  <si>
    <t>1 CMN Office Furn &amp; Eq, new-3</t>
  </si>
  <si>
    <t>1 CMN Office Furn &amp; Eq, new-4</t>
  </si>
  <si>
    <t>1 CMN Office Furn &amp; Eq, new-5</t>
  </si>
  <si>
    <t>1 CMN Office Furn &amp; Eq, new-6</t>
  </si>
  <si>
    <t>1 CMN Office Furn &amp; Eq, new-7</t>
  </si>
  <si>
    <t>1 CMN Office Furn &amp; Eq, new-8</t>
  </si>
  <si>
    <t>1 CMN Office Furn &amp; Eq, new-9</t>
  </si>
  <si>
    <t>1 CMN Office Furn &amp; Eq, new-10</t>
  </si>
  <si>
    <t>1 CMN Office Furn &amp; Eq, new-11</t>
  </si>
  <si>
    <t>1 CMN Office Furn &amp; Eq, new-12</t>
  </si>
  <si>
    <t>2 CMN Computer Eq, new-1</t>
  </si>
  <si>
    <t>2 CMN Computer Eq, new-2</t>
  </si>
  <si>
    <t>2 CMN Computer Eq, new-3</t>
  </si>
  <si>
    <t>2 CMN Computer Eq, new-4</t>
  </si>
  <si>
    <t>2 CMN Computer Eq, new-5</t>
  </si>
  <si>
    <t>2 CMN Computer Eq, new-6</t>
  </si>
  <si>
    <t>2 CMN Computer Eq, new-7</t>
  </si>
  <si>
    <t>2 CMN Computer Eq, new-8</t>
  </si>
  <si>
    <t>2 CMN Computer Eq, new-9</t>
  </si>
  <si>
    <t>2 CMN Computer Eq, new-10</t>
  </si>
  <si>
    <t>2 CMN Computer Eq, new-11</t>
  </si>
  <si>
    <t>0 GEN Trans Equip, new-1</t>
  </si>
  <si>
    <t>0 GEN Trans Equip, new-2</t>
  </si>
  <si>
    <t>0 GEN Trans Equip, new-3</t>
  </si>
  <si>
    <t>0 GEN Trans Equip, new-4</t>
  </si>
  <si>
    <t>0 GEN Trans Equip, new-5</t>
  </si>
  <si>
    <t>0 GEN Trans Equip, new-6</t>
  </si>
  <si>
    <t>0 GEN Trans Equip, new-7</t>
  </si>
  <si>
    <t>0 GEN Trans Equip, new-8</t>
  </si>
  <si>
    <t>0 GEN Trans Equip, new-9</t>
  </si>
  <si>
    <t>0 GEN Trans Equip, new-10</t>
  </si>
  <si>
    <t>0 GEN Trans Equip, new-11</t>
  </si>
  <si>
    <t>CMN Stores Equipment new-1</t>
  </si>
  <si>
    <t>CMN Stores Equipment new-2</t>
  </si>
  <si>
    <t>CMN Stores Equipment new-3</t>
  </si>
  <si>
    <t>CMN Stores Equipment new-4</t>
  </si>
  <si>
    <t>CMN Stores Equipment new-5</t>
  </si>
  <si>
    <t>CMN Stores Equipment new-6</t>
  </si>
  <si>
    <t>CMN Stores Equipment new-7</t>
  </si>
  <si>
    <t>CMN Stores Equipment new-8</t>
  </si>
  <si>
    <t>CMN Stores Equipment new-9</t>
  </si>
  <si>
    <t>CMN Stores Equipment new-10</t>
  </si>
  <si>
    <t>CMN Stores Equipment new-11</t>
  </si>
  <si>
    <t>CMN Stores Equipment new-12</t>
  </si>
  <si>
    <t>0 CMN Tools/Shop/Garage new-1</t>
  </si>
  <si>
    <t>0 CMN Tools/Shop/Garage new-2</t>
  </si>
  <si>
    <t>0 CMN Tools/Shop/Garage new-3</t>
  </si>
  <si>
    <t>0 CMN Tools/Shop/Garage new-4</t>
  </si>
  <si>
    <t>0 CMN Tools/Shop/Garage new-5</t>
  </si>
  <si>
    <t>0 CMN Tools/Shop/Garage new-6</t>
  </si>
  <si>
    <t>0 CMN Tools/Shop/Garage new-7</t>
  </si>
  <si>
    <t>0 CMN Tools/Shop/Garage new-8</t>
  </si>
  <si>
    <t>0 CMN Tools/Shop/Garage new-9</t>
  </si>
  <si>
    <t>0 CMN Tools/Shop/Garage new-10</t>
  </si>
  <si>
    <t>0 CMN Tools/Shop/Garage new-11</t>
  </si>
  <si>
    <t>0 CMN Tools/Shop/Garage new-12</t>
  </si>
  <si>
    <t>0 CMN Comm Equip, AMI Network-1</t>
  </si>
  <si>
    <t>0 CMN Comm Equip, AMI Network-2</t>
  </si>
  <si>
    <t>0 CMN Comm Equip, AMI Network-3</t>
  </si>
  <si>
    <t>0 CMN Comm Equip, AMI Network-4</t>
  </si>
  <si>
    <t>0 CMN Comm Equip, AMI Network-5</t>
  </si>
  <si>
    <t>0 CMN Comm Equip, AMI Network-6</t>
  </si>
  <si>
    <t>0 CMN Comm Equip, AMI Network-7</t>
  </si>
  <si>
    <t>0 CMN Comm Equip, AMI Network-8</t>
  </si>
  <si>
    <t>0 CMN Comm Equip, new-1</t>
  </si>
  <si>
    <t>0 CMN Comm Equip, new-2</t>
  </si>
  <si>
    <t>0 CMN Comm Equip, new-3</t>
  </si>
  <si>
    <t>0 CMN Comm Equip, new-4</t>
  </si>
  <si>
    <t>0 CMN Comm Equip, new-5</t>
  </si>
  <si>
    <t>0 CMN Comm Equip, new-6</t>
  </si>
  <si>
    <t>0 CMN Comm Equip, new-7</t>
  </si>
  <si>
    <t>0 CMN Comm Equip, new-8</t>
  </si>
  <si>
    <t>0 CMN Comm Equip, new-9</t>
  </si>
  <si>
    <t>0 CMN Comm Equip, new-10</t>
  </si>
  <si>
    <t>0 CMN Comm Equip, new-11</t>
  </si>
  <si>
    <t>0 CMN Misc Equipment, new-1</t>
  </si>
  <si>
    <t>0 CMN Misc Equipment, new-2</t>
  </si>
  <si>
    <t>0 CMN Misc Equipment, new-3</t>
  </si>
  <si>
    <t>0 CMN Misc Equipment, new-4</t>
  </si>
  <si>
    <t>0 CMN Misc Equipment, new-5</t>
  </si>
  <si>
    <t>0 CMN Misc Equipment, new-6</t>
  </si>
  <si>
    <t>0 CMN Misc Equipment, new-7</t>
  </si>
  <si>
    <t>0 CMN Misc Equipment, new-8</t>
  </si>
  <si>
    <t>0 CMN Misc Equipment, new-9</t>
  </si>
  <si>
    <t>0 CMN Misc Equipment, new-10</t>
  </si>
  <si>
    <t>0 CMN Misc Equipment, new-11</t>
  </si>
  <si>
    <t>0 CMN Misc Equipment, new-12</t>
  </si>
  <si>
    <t>Depr Group</t>
  </si>
  <si>
    <t>Total</t>
  </si>
  <si>
    <t xml:space="preserve">Description </t>
  </si>
  <si>
    <t>Restated Adj 403G</t>
  </si>
  <si>
    <t>Restated Adj 403C</t>
  </si>
  <si>
    <t>Sum of Restated Adj 403G</t>
  </si>
  <si>
    <t>Sum of Restated Adj 403C</t>
  </si>
  <si>
    <t>chk&gt;&gt;&gt;</t>
  </si>
  <si>
    <t>allocated gas</t>
  </si>
  <si>
    <t>HR</t>
  </si>
  <si>
    <t>TOP</t>
  </si>
  <si>
    <t>CRM</t>
  </si>
  <si>
    <t>c303</t>
  </si>
  <si>
    <t>G</t>
  </si>
  <si>
    <t>AMA Monthly Reports 2019 GRC Order</t>
  </si>
  <si>
    <t>YE-December 2018</t>
  </si>
  <si>
    <t>Actual Results of Operations</t>
  </si>
  <si>
    <t>D</t>
  </si>
  <si>
    <t>E</t>
  </si>
  <si>
    <t>F = D+E</t>
  </si>
  <si>
    <t>H = G-F</t>
  </si>
  <si>
    <t>L</t>
  </si>
  <si>
    <t>M</t>
  </si>
  <si>
    <t>N</t>
  </si>
  <si>
    <t>O</t>
  </si>
  <si>
    <t>P</t>
  </si>
  <si>
    <t>Q</t>
  </si>
  <si>
    <t>R</t>
  </si>
  <si>
    <t>J = H+I</t>
  </si>
  <si>
    <t>K = F+J</t>
  </si>
  <si>
    <t>T = S+K</t>
  </si>
  <si>
    <t>S = Sum of L to R</t>
  </si>
  <si>
    <t>Amortization AMA to EOP</t>
  </si>
  <si>
    <t>Depreciation &amp; Amortization AMA to EOP</t>
  </si>
  <si>
    <t>I</t>
  </si>
  <si>
    <t xml:space="preserve">SCH. 149 </t>
  </si>
  <si>
    <t>REMOVE</t>
  </si>
  <si>
    <t>SCH. 149</t>
  </si>
  <si>
    <t>2018 CRM</t>
  </si>
  <si>
    <t>S</t>
  </si>
  <si>
    <t>C390.1</t>
  </si>
  <si>
    <t>G390.1</t>
  </si>
  <si>
    <t>REMOVE GREEN DIRECT RB</t>
  </si>
  <si>
    <t>Order</t>
  </si>
  <si>
    <t>Order Description</t>
  </si>
  <si>
    <t>Billing Performance Improvement Phase 3-</t>
  </si>
  <si>
    <t>CI-IVR Enhan-Visual IVR-SW.CS.3YR</t>
  </si>
  <si>
    <t>CI - AUTO CALL CATEGOTIZATION PHASE 2 -</t>
  </si>
  <si>
    <t>Data MGMT-Data Govern&amp;Quality-SW.CS.3YR</t>
  </si>
  <si>
    <t>IWM-Work Mgmt-MNS-HW.CE</t>
  </si>
  <si>
    <t>IWM-Work Mgmt-MNS-SW.CS.10YR</t>
  </si>
  <si>
    <t>IWM - Field Payment Strategy SW.CS.10YR</t>
  </si>
  <si>
    <t>GTZ - Project Management  HW.CE</t>
  </si>
  <si>
    <t>GTZ - Project Management  SW.CN.3YR</t>
  </si>
  <si>
    <t>BPCC-ENGY ASSIST(LOW INCOME)-SW.3YR.CS</t>
  </si>
  <si>
    <t>AMI Real Time Bill Presentment-SW.CS.5YR</t>
  </si>
  <si>
    <t>AMI Remote Disconnect-SW.CS.5YR</t>
  </si>
  <si>
    <t>Energy Assistance Phase 2 - SW.CS.3</t>
  </si>
  <si>
    <t>Pre 2019 orders</t>
  </si>
  <si>
    <r>
      <t>Total Electric and Gas Investment (</t>
    </r>
    <r>
      <rPr>
        <sz val="8"/>
        <color theme="1"/>
        <rFont val="Arial"/>
        <family val="2"/>
      </rPr>
      <t>lines 7 + 9</t>
    </r>
    <r>
      <rPr>
        <b/>
        <sz val="10"/>
        <color theme="1"/>
        <rFont val="Arial"/>
        <family val="2"/>
      </rPr>
      <t>)</t>
    </r>
  </si>
  <si>
    <r>
      <t>Total Average Investments (</t>
    </r>
    <r>
      <rPr>
        <sz val="8"/>
        <color theme="1"/>
        <rFont val="Arial"/>
        <family val="2"/>
      </rPr>
      <t>Lines 11+13</t>
    </r>
    <r>
      <rPr>
        <sz val="10"/>
        <color theme="1"/>
        <rFont val="Arial"/>
        <family val="2"/>
      </rPr>
      <t>)</t>
    </r>
  </si>
  <si>
    <r>
      <rPr>
        <b/>
        <u/>
        <sz val="8"/>
        <color theme="1"/>
        <rFont val="Arial"/>
        <family val="2"/>
      </rPr>
      <t>Note (A)</t>
    </r>
    <r>
      <rPr>
        <sz val="8"/>
        <color theme="1"/>
        <rFont val="Arial"/>
        <family val="2"/>
      </rPr>
      <t>:  Accounts are in the 2017 GRC original filing but because there were zero balance in the test year, it were removed in the Settlement Agreement.  Therefore, these accounts are not shaded in brown.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</si>
</sst>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409]mmmm\-yy;@"/>
    <numFmt numFmtId="166" formatCode="[$-409]mmm\-yy;@"/>
    <numFmt numFmtId="167" formatCode="mmmm\-yy"/>
    <numFmt numFmtId="168" formatCode="mm/dd/yy"/>
    <numFmt numFmtId="169" formatCode="#,###_);[Red]\(#,###\)"/>
    <numFmt numFmtId="170" formatCode="#,##0_);[Red]\(#,##0\);&quot; &quot;"/>
  </numFmts>
  <fonts count="28" x14ac:knownFonts="1">
    <font>
      <sz val="10"/>
      <name val="Arial"/>
    </font>
    <font>
      <sz val="11"/>
      <color theme="1"/>
      <name val="Calibri"/>
      <family val="2"/>
      <scheme val="minor"/>
    </font>
    <font>
      <sz val="8"/>
      <color indexed="81"/>
      <name val="Tahoma"/>
      <family val="2"/>
    </font>
    <font>
      <sz val="9"/>
      <color theme="1"/>
      <name val="Arial"/>
      <family val="2"/>
    </font>
    <font>
      <sz val="10"/>
      <color theme="1"/>
      <name val="Times New Roman"/>
      <family val="2"/>
    </font>
    <font>
      <b/>
      <i/>
      <sz val="10"/>
      <color theme="1"/>
      <name val="Times New Roman"/>
      <family val="1"/>
    </font>
    <font>
      <b/>
      <sz val="10"/>
      <color theme="1"/>
      <name val="Times New Roman"/>
      <family val="1"/>
    </font>
    <font>
      <sz val="10"/>
      <color theme="1"/>
      <name val="Times New Roman"/>
      <family val="1"/>
    </font>
    <font>
      <b/>
      <u/>
      <sz val="10"/>
      <color theme="1"/>
      <name val="Times New Roman"/>
      <family val="1"/>
    </font>
    <font>
      <b/>
      <sz val="10"/>
      <color theme="1"/>
      <name val="Arial"/>
      <family val="2"/>
    </font>
    <font>
      <sz val="11"/>
      <color theme="1"/>
      <name val="Times New Roman"/>
      <family val="2"/>
    </font>
    <font>
      <b/>
      <sz val="11"/>
      <color theme="1"/>
      <name val="Times New Roman"/>
      <family val="1"/>
    </font>
    <font>
      <sz val="10"/>
      <color theme="1"/>
      <name val="Calibri"/>
      <family val="2"/>
      <scheme val="minor"/>
    </font>
    <font>
      <b/>
      <sz val="11"/>
      <color theme="1"/>
      <name val="Calibri"/>
      <family val="2"/>
      <scheme val="minor"/>
    </font>
    <font>
      <sz val="10"/>
      <color theme="1"/>
      <name val="Arial"/>
      <family val="2"/>
    </font>
    <font>
      <sz val="10"/>
      <color theme="1"/>
      <name val="Arial"/>
    </font>
    <font>
      <b/>
      <sz val="10"/>
      <color theme="1"/>
      <name val="Calibri"/>
      <family val="2"/>
      <scheme val="minor"/>
    </font>
    <font>
      <sz val="8"/>
      <color theme="1"/>
      <name val="Arial"/>
      <family val="2"/>
    </font>
    <font>
      <b/>
      <sz val="16"/>
      <color theme="1"/>
      <name val="Arial"/>
      <family val="2"/>
    </font>
    <font>
      <sz val="16"/>
      <color theme="1"/>
      <name val="Arial"/>
      <family val="2"/>
    </font>
    <font>
      <b/>
      <u/>
      <sz val="10"/>
      <color theme="1"/>
      <name val="Arial"/>
      <family val="2"/>
    </font>
    <font>
      <u/>
      <sz val="10"/>
      <color theme="1"/>
      <name val="Arial"/>
      <family val="2"/>
    </font>
    <font>
      <b/>
      <sz val="8"/>
      <color theme="1"/>
      <name val="Arial"/>
      <family val="2"/>
    </font>
    <font>
      <b/>
      <sz val="12"/>
      <color theme="1"/>
      <name val="Arial"/>
      <family val="2"/>
    </font>
    <font>
      <b/>
      <i/>
      <sz val="10"/>
      <color theme="1"/>
      <name val="Arial"/>
      <family val="2"/>
    </font>
    <font>
      <b/>
      <u val="singleAccounting"/>
      <sz val="10"/>
      <color theme="1"/>
      <name val="Arial"/>
      <family val="2"/>
    </font>
    <font>
      <b/>
      <sz val="9"/>
      <color theme="1"/>
      <name val="Arial"/>
      <family val="2"/>
    </font>
    <font>
      <b/>
      <u/>
      <sz val="8"/>
      <color theme="1"/>
      <name val="Arial"/>
      <family val="2"/>
    </font>
  </fonts>
  <fills count="2">
    <fill>
      <patternFill patternType="none"/>
    </fill>
    <fill>
      <patternFill patternType="gray125"/>
    </fill>
  </fills>
  <borders count="70">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thin">
        <color indexed="64"/>
      </top>
      <bottom style="double">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top style="thin">
        <color indexed="64"/>
      </top>
      <bottom/>
      <diagonal/>
    </border>
    <border>
      <left/>
      <right/>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8"/>
      </left>
      <right/>
      <top/>
      <bottom/>
      <diagonal/>
    </border>
    <border>
      <left/>
      <right/>
      <top style="thin">
        <color indexed="64"/>
      </top>
      <bottom style="thin">
        <color indexed="64"/>
      </bottom>
      <diagonal/>
    </border>
    <border>
      <left/>
      <right/>
      <top style="medium">
        <color indexed="64"/>
      </top>
      <bottom style="medium">
        <color indexed="64"/>
      </bottom>
      <diagonal/>
    </border>
    <border>
      <left/>
      <right style="hair">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
      <left/>
      <right style="thin">
        <color indexed="64"/>
      </right>
      <top style="thin">
        <color indexed="64"/>
      </top>
      <bottom style="thin">
        <color indexed="64"/>
      </bottom>
      <diagonal/>
    </border>
    <border>
      <left/>
      <right style="thin">
        <color indexed="22"/>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style="medium">
        <color indexed="64"/>
      </right>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bottom style="double">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right/>
      <top/>
      <bottom style="thin">
        <color theme="4" tint="0.39997558519241921"/>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dashDot">
        <color indexed="64"/>
      </bottom>
      <diagonal/>
    </border>
    <border>
      <left/>
      <right/>
      <top/>
      <bottom style="dashDot">
        <color indexed="64"/>
      </bottom>
      <diagonal/>
    </border>
    <border>
      <left/>
      <right style="thin">
        <color indexed="64"/>
      </right>
      <top/>
      <bottom style="dashDot">
        <color indexed="64"/>
      </bottom>
      <diagonal/>
    </border>
    <border>
      <left style="thin">
        <color indexed="64"/>
      </left>
      <right/>
      <top/>
      <bottom style="thin">
        <color indexed="64"/>
      </bottom>
      <diagonal/>
    </border>
    <border>
      <left/>
      <right/>
      <top style="thin">
        <color theme="4" tint="0.39997558519241921"/>
      </top>
      <bottom/>
      <diagonal/>
    </border>
    <border>
      <left/>
      <right style="thick">
        <color auto="1"/>
      </right>
      <top/>
      <bottom/>
      <diagonal/>
    </border>
  </borders>
  <cellStyleXfs count="1">
    <xf numFmtId="0" fontId="0" fillId="0" borderId="0"/>
  </cellStyleXfs>
  <cellXfs count="424">
    <xf numFmtId="0" fontId="0" fillId="0" borderId="0" xfId="0"/>
    <xf numFmtId="37" fontId="6" fillId="0" borderId="20" xfId="0" applyNumberFormat="1" applyFont="1" applyFill="1" applyBorder="1" applyAlignment="1">
      <alignment horizontal="right"/>
    </xf>
    <xf numFmtId="37" fontId="6" fillId="0" borderId="0" xfId="0" applyNumberFormat="1" applyFont="1" applyFill="1" applyBorder="1" applyAlignment="1">
      <alignment horizontal="right"/>
    </xf>
    <xf numFmtId="170" fontId="7" fillId="0" borderId="0" xfId="0" applyNumberFormat="1" applyFont="1" applyFill="1" applyAlignment="1">
      <alignment horizontal="left"/>
    </xf>
    <xf numFmtId="170" fontId="4" fillId="0" borderId="0" xfId="0" applyNumberFormat="1" applyFont="1" applyFill="1" applyAlignment="1">
      <alignment horizontal="left"/>
    </xf>
    <xf numFmtId="37" fontId="4" fillId="0" borderId="0" xfId="0" applyNumberFormat="1" applyFont="1" applyFill="1" applyBorder="1" applyAlignment="1">
      <alignment horizontal="right"/>
    </xf>
    <xf numFmtId="37" fontId="6" fillId="0" borderId="7" xfId="0" applyNumberFormat="1" applyFont="1" applyFill="1" applyBorder="1" applyAlignment="1">
      <alignment horizontal="right"/>
    </xf>
    <xf numFmtId="37" fontId="4" fillId="0" borderId="14" xfId="0" applyNumberFormat="1" applyFont="1" applyFill="1" applyBorder="1" applyAlignment="1">
      <alignment horizontal="right"/>
    </xf>
    <xf numFmtId="37" fontId="4" fillId="0" borderId="0" xfId="0" applyNumberFormat="1" applyFont="1" applyFill="1" applyAlignment="1">
      <alignment horizontal="right"/>
    </xf>
    <xf numFmtId="170" fontId="4" fillId="0" borderId="0" xfId="0" applyNumberFormat="1" applyFont="1" applyFill="1" applyAlignment="1">
      <alignment horizontal="right"/>
    </xf>
    <xf numFmtId="49" fontId="4" fillId="0" borderId="0" xfId="0" applyNumberFormat="1" applyFont="1" applyFill="1" applyAlignment="1">
      <alignment horizontal="right" wrapText="1"/>
    </xf>
    <xf numFmtId="49" fontId="4" fillId="0" borderId="0" xfId="0" applyNumberFormat="1" applyFont="1" applyFill="1" applyAlignment="1">
      <alignment horizontal="center" wrapText="1"/>
    </xf>
    <xf numFmtId="0" fontId="3" fillId="0" borderId="5" xfId="0" applyFont="1" applyFill="1" applyBorder="1" applyAlignment="1">
      <alignment horizontal="left"/>
    </xf>
    <xf numFmtId="0" fontId="3" fillId="0" borderId="0" xfId="0" applyFont="1" applyFill="1" applyBorder="1" applyAlignment="1">
      <alignment horizontal="left"/>
    </xf>
    <xf numFmtId="0" fontId="3" fillId="0" borderId="5" xfId="0" applyNumberFormat="1" applyFont="1" applyFill="1" applyBorder="1" applyAlignment="1">
      <alignment horizontal="left"/>
    </xf>
    <xf numFmtId="0" fontId="3" fillId="0" borderId="0" xfId="0" applyNumberFormat="1" applyFont="1" applyFill="1" applyBorder="1" applyAlignment="1">
      <alignment horizontal="left"/>
    </xf>
    <xf numFmtId="0" fontId="3" fillId="0" borderId="0" xfId="0" applyFont="1" applyFill="1" applyBorder="1"/>
    <xf numFmtId="0" fontId="7" fillId="0" borderId="0" xfId="0" applyNumberFormat="1" applyFont="1" applyFill="1" applyAlignment="1">
      <alignment horizontal="left"/>
    </xf>
    <xf numFmtId="164" fontId="9" fillId="0" borderId="0" xfId="0" applyNumberFormat="1" applyFont="1" applyFill="1" applyBorder="1"/>
    <xf numFmtId="41" fontId="12" fillId="0" borderId="0" xfId="0" applyNumberFormat="1" applyFont="1" applyFill="1" applyAlignment="1">
      <alignment horizontal="right"/>
    </xf>
    <xf numFmtId="0" fontId="10" fillId="0" borderId="0" xfId="0" applyFont="1" applyFill="1"/>
    <xf numFmtId="0" fontId="11" fillId="0" borderId="0" xfId="0" applyFont="1" applyFill="1" applyAlignment="1">
      <alignment horizontal="center"/>
    </xf>
    <xf numFmtId="10" fontId="10" fillId="0" borderId="0" xfId="0" applyNumberFormat="1" applyFont="1" applyFill="1"/>
    <xf numFmtId="0" fontId="10" fillId="0" borderId="0" xfId="0" applyFont="1" applyFill="1" applyAlignment="1">
      <alignment horizontal="center"/>
    </xf>
    <xf numFmtId="49" fontId="6" fillId="0" borderId="0" xfId="0" applyNumberFormat="1" applyFont="1" applyFill="1" applyAlignment="1">
      <alignment horizontal="center" wrapText="1"/>
    </xf>
    <xf numFmtId="170" fontId="4" fillId="0" borderId="14" xfId="0" applyNumberFormat="1" applyFont="1" applyFill="1" applyBorder="1" applyAlignment="1">
      <alignment horizontal="right"/>
    </xf>
    <xf numFmtId="49" fontId="4" fillId="0" borderId="0" xfId="0" applyNumberFormat="1" applyFont="1" applyFill="1" applyAlignment="1">
      <alignment horizontal="left" wrapText="1"/>
    </xf>
    <xf numFmtId="170" fontId="5" fillId="0" borderId="0" xfId="0" applyNumberFormat="1" applyFont="1" applyFill="1" applyAlignment="1">
      <alignment horizontal="left"/>
    </xf>
    <xf numFmtId="170" fontId="6" fillId="0" borderId="0" xfId="0" applyNumberFormat="1" applyFont="1" applyFill="1" applyAlignment="1">
      <alignment horizontal="left"/>
    </xf>
    <xf numFmtId="170" fontId="4" fillId="0" borderId="0" xfId="0" applyNumberFormat="1" applyFont="1" applyFill="1" applyBorder="1" applyAlignment="1">
      <alignment horizontal="left"/>
    </xf>
    <xf numFmtId="170" fontId="4" fillId="0" borderId="0" xfId="0" applyNumberFormat="1" applyFont="1" applyFill="1" applyAlignment="1">
      <alignment horizontal="center"/>
    </xf>
    <xf numFmtId="170" fontId="4" fillId="0" borderId="0" xfId="0" applyNumberFormat="1" applyFont="1" applyFill="1" applyAlignment="1">
      <alignment horizontal="left" indent="2"/>
    </xf>
    <xf numFmtId="170" fontId="4" fillId="0" borderId="0" xfId="0" applyNumberFormat="1" applyFont="1" applyFill="1" applyBorder="1" applyAlignment="1">
      <alignment horizontal="right"/>
    </xf>
    <xf numFmtId="37" fontId="6" fillId="0" borderId="60" xfId="0" applyNumberFormat="1" applyFont="1" applyFill="1" applyBorder="1" applyAlignment="1">
      <alignment horizontal="right"/>
    </xf>
    <xf numFmtId="170" fontId="7" fillId="0" borderId="0" xfId="0" applyNumberFormat="1" applyFont="1" applyFill="1" applyAlignment="1">
      <alignment horizontal="center"/>
    </xf>
    <xf numFmtId="170" fontId="8" fillId="0" borderId="0" xfId="0" applyNumberFormat="1" applyFont="1" applyFill="1" applyAlignment="1">
      <alignment horizontal="left"/>
    </xf>
    <xf numFmtId="0" fontId="13" fillId="0" borderId="14" xfId="0" applyNumberFormat="1" applyFont="1" applyFill="1" applyBorder="1" applyAlignment="1">
      <alignment horizontal="center"/>
    </xf>
    <xf numFmtId="0" fontId="9" fillId="0" borderId="58" xfId="0" applyFont="1" applyFill="1" applyBorder="1"/>
    <xf numFmtId="164" fontId="9" fillId="0" borderId="68" xfId="0" applyNumberFormat="1" applyFont="1" applyFill="1" applyBorder="1"/>
    <xf numFmtId="164" fontId="9" fillId="0" borderId="7" xfId="0" applyNumberFormat="1" applyFont="1" applyFill="1" applyBorder="1"/>
    <xf numFmtId="164" fontId="9" fillId="0" borderId="58" xfId="0" applyNumberFormat="1" applyFont="1" applyFill="1" applyBorder="1" applyAlignment="1">
      <alignment wrapText="1"/>
    </xf>
    <xf numFmtId="10" fontId="9" fillId="0" borderId="58" xfId="0" applyNumberFormat="1" applyFont="1" applyFill="1" applyBorder="1"/>
    <xf numFmtId="0" fontId="3" fillId="0" borderId="0" xfId="0" applyFont="1" applyFill="1" applyAlignment="1">
      <alignment horizontal="left"/>
    </xf>
    <xf numFmtId="0" fontId="3" fillId="0" borderId="0" xfId="0" applyFont="1" applyFill="1"/>
    <xf numFmtId="37" fontId="10" fillId="0" borderId="0" xfId="0" applyNumberFormat="1" applyFont="1" applyFill="1" applyAlignment="1">
      <alignment horizontal="center" wrapText="1"/>
    </xf>
    <xf numFmtId="0" fontId="15" fillId="0" borderId="0" xfId="0" applyFont="1" applyFill="1"/>
    <xf numFmtId="0" fontId="16" fillId="0" borderId="0" xfId="0" applyNumberFormat="1" applyFont="1" applyFill="1" applyAlignment="1">
      <alignment horizontal="center"/>
    </xf>
    <xf numFmtId="43" fontId="6" fillId="0" borderId="0" xfId="0" applyNumberFormat="1" applyFont="1" applyFill="1" applyAlignment="1">
      <alignment horizontal="right"/>
    </xf>
    <xf numFmtId="43" fontId="4" fillId="0" borderId="0" xfId="0" applyNumberFormat="1" applyFont="1" applyFill="1" applyAlignment="1">
      <alignment horizontal="right"/>
    </xf>
    <xf numFmtId="164" fontId="4" fillId="0" borderId="0" xfId="0" applyNumberFormat="1" applyFont="1" applyFill="1" applyAlignment="1">
      <alignment horizontal="right"/>
    </xf>
    <xf numFmtId="164" fontId="4" fillId="0" borderId="0" xfId="0" applyNumberFormat="1" applyFont="1" applyFill="1" applyBorder="1" applyAlignment="1">
      <alignment horizontal="right"/>
    </xf>
    <xf numFmtId="49" fontId="7" fillId="0" borderId="0" xfId="0" applyNumberFormat="1" applyFont="1" applyFill="1" applyBorder="1" applyAlignment="1">
      <alignment horizontal="left"/>
    </xf>
    <xf numFmtId="37" fontId="7" fillId="0" borderId="0" xfId="0" applyNumberFormat="1" applyFont="1" applyFill="1" applyBorder="1"/>
    <xf numFmtId="164" fontId="7" fillId="0" borderId="0" xfId="0" applyNumberFormat="1" applyFont="1" applyFill="1" applyBorder="1" applyAlignment="1">
      <alignment horizontal="left"/>
    </xf>
    <xf numFmtId="37" fontId="7" fillId="0" borderId="14" xfId="0" applyNumberFormat="1" applyFont="1" applyFill="1" applyBorder="1"/>
    <xf numFmtId="164" fontId="15" fillId="0" borderId="0" xfId="0" applyNumberFormat="1" applyFont="1" applyFill="1"/>
    <xf numFmtId="43" fontId="4" fillId="0" borderId="0" xfId="0" applyNumberFormat="1" applyFont="1" applyFill="1" applyBorder="1" applyAlignment="1">
      <alignment horizontal="right"/>
    </xf>
    <xf numFmtId="41" fontId="4" fillId="0" borderId="0" xfId="0" applyNumberFormat="1" applyFont="1" applyFill="1" applyAlignment="1">
      <alignment horizontal="right"/>
    </xf>
    <xf numFmtId="10" fontId="14" fillId="0" borderId="0" xfId="0" applyNumberFormat="1" applyFont="1" applyFill="1"/>
    <xf numFmtId="0" fontId="14" fillId="0" borderId="0" xfId="0" applyFont="1" applyFill="1"/>
    <xf numFmtId="164" fontId="9" fillId="0" borderId="60" xfId="0" applyNumberFormat="1" applyFont="1" applyFill="1" applyBorder="1"/>
    <xf numFmtId="0" fontId="17" fillId="0" borderId="0" xfId="0" applyFont="1" applyFill="1"/>
    <xf numFmtId="42" fontId="17" fillId="0" borderId="0" xfId="0" applyNumberFormat="1" applyFont="1" applyFill="1"/>
    <xf numFmtId="14" fontId="15" fillId="0" borderId="0" xfId="0" applyNumberFormat="1" applyFont="1" applyFill="1"/>
    <xf numFmtId="0" fontId="15" fillId="0" borderId="0" xfId="0" applyNumberFormat="1" applyFont="1" applyFill="1" applyAlignment="1"/>
    <xf numFmtId="0" fontId="15" fillId="0" borderId="0" xfId="0" applyNumberFormat="1" applyFont="1" applyFill="1"/>
    <xf numFmtId="0" fontId="15" fillId="0" borderId="0" xfId="0" applyFont="1" applyFill="1" applyAlignment="1"/>
    <xf numFmtId="164" fontId="15" fillId="0" borderId="14" xfId="0" applyNumberFormat="1" applyFont="1" applyFill="1" applyBorder="1"/>
    <xf numFmtId="0" fontId="15" fillId="0" borderId="0" xfId="0" applyFont="1" applyFill="1" applyBorder="1"/>
    <xf numFmtId="0" fontId="9" fillId="0" borderId="0" xfId="0" applyFont="1" applyFill="1" applyBorder="1"/>
    <xf numFmtId="164" fontId="15" fillId="0" borderId="0" xfId="0" applyNumberFormat="1" applyFont="1" applyFill="1" applyBorder="1"/>
    <xf numFmtId="43" fontId="15" fillId="0" borderId="69" xfId="0" applyNumberFormat="1" applyFont="1" applyFill="1" applyBorder="1"/>
    <xf numFmtId="43" fontId="15" fillId="0" borderId="0" xfId="0" applyNumberFormat="1" applyFont="1" applyFill="1" applyBorder="1"/>
    <xf numFmtId="10" fontId="15" fillId="0" borderId="0" xfId="0" applyNumberFormat="1" applyFont="1" applyFill="1" applyBorder="1"/>
    <xf numFmtId="0" fontId="15" fillId="0" borderId="0" xfId="0" applyFont="1" applyFill="1" applyAlignment="1">
      <alignment horizontal="left"/>
    </xf>
    <xf numFmtId="0" fontId="3" fillId="0" borderId="0" xfId="0" applyFont="1" applyFill="1" applyAlignment="1">
      <alignment horizontal="right"/>
    </xf>
    <xf numFmtId="41" fontId="14" fillId="0" borderId="0" xfId="0" applyNumberFormat="1" applyFont="1" applyFill="1"/>
    <xf numFmtId="0" fontId="15" fillId="0" borderId="0" xfId="0" applyFont="1" applyFill="1" applyBorder="1" applyAlignment="1">
      <alignment horizontal="left"/>
    </xf>
    <xf numFmtId="164" fontId="3" fillId="0" borderId="0" xfId="0" applyNumberFormat="1" applyFont="1" applyFill="1"/>
    <xf numFmtId="164" fontId="14" fillId="0" borderId="0" xfId="0" applyNumberFormat="1" applyFont="1" applyFill="1" applyBorder="1"/>
    <xf numFmtId="10" fontId="15" fillId="0" borderId="0" xfId="0" applyNumberFormat="1" applyFont="1" applyFill="1"/>
    <xf numFmtId="43" fontId="15" fillId="0" borderId="0" xfId="0" applyNumberFormat="1" applyFont="1" applyFill="1"/>
    <xf numFmtId="43" fontId="9" fillId="0" borderId="0" xfId="0" applyNumberFormat="1" applyFont="1" applyFill="1"/>
    <xf numFmtId="0" fontId="14" fillId="0" borderId="0" xfId="0" applyFont="1" applyFill="1" applyAlignment="1">
      <alignment horizontal="right"/>
    </xf>
    <xf numFmtId="17" fontId="14" fillId="0" borderId="0" xfId="0" applyNumberFormat="1" applyFont="1" applyFill="1"/>
    <xf numFmtId="164" fontId="15" fillId="0" borderId="0" xfId="0" applyNumberFormat="1" applyFont="1" applyFill="1" applyAlignment="1">
      <alignment wrapText="1"/>
    </xf>
    <xf numFmtId="0" fontId="9" fillId="0" borderId="0" xfId="0" applyFont="1" applyFill="1"/>
    <xf numFmtId="17" fontId="9" fillId="0" borderId="14" xfId="0" applyNumberFormat="1" applyFont="1" applyFill="1" applyBorder="1"/>
    <xf numFmtId="0" fontId="9" fillId="0" borderId="14" xfId="0" applyFont="1" applyFill="1" applyBorder="1"/>
    <xf numFmtId="164" fontId="14" fillId="0" borderId="0" xfId="0" applyNumberFormat="1" applyFont="1" applyFill="1"/>
    <xf numFmtId="22" fontId="14" fillId="0" borderId="0" xfId="0" applyNumberFormat="1" applyFont="1" applyFill="1" applyAlignment="1">
      <alignment horizontal="right"/>
    </xf>
    <xf numFmtId="164" fontId="14" fillId="0" borderId="0" xfId="0" applyNumberFormat="1" applyFont="1" applyFill="1" applyAlignment="1">
      <alignment horizontal="right"/>
    </xf>
    <xf numFmtId="0" fontId="9" fillId="0" borderId="14" xfId="0" applyFont="1" applyFill="1" applyBorder="1" applyAlignment="1">
      <alignment horizontal="center"/>
    </xf>
    <xf numFmtId="0" fontId="18" fillId="0" borderId="0" xfId="0" applyFont="1" applyFill="1"/>
    <xf numFmtId="0" fontId="19" fillId="0" borderId="0" xfId="0" applyFont="1" applyFill="1"/>
    <xf numFmtId="17" fontId="9" fillId="0" borderId="0" xfId="0" applyNumberFormat="1" applyFont="1" applyFill="1" applyAlignment="1">
      <alignment horizontal="center" wrapText="1"/>
    </xf>
    <xf numFmtId="0" fontId="9" fillId="0" borderId="0" xfId="0" applyFont="1" applyFill="1" applyAlignment="1">
      <alignment horizontal="center"/>
    </xf>
    <xf numFmtId="0" fontId="9" fillId="0" borderId="14" xfId="0" applyFont="1" applyFill="1" applyBorder="1" applyAlignment="1">
      <alignment horizontal="center" wrapText="1"/>
    </xf>
    <xf numFmtId="0" fontId="14" fillId="0" borderId="0" xfId="0" applyFont="1" applyFill="1" applyAlignment="1">
      <alignment horizontal="left" indent="1"/>
    </xf>
    <xf numFmtId="0" fontId="20" fillId="0" borderId="0" xfId="0" applyFont="1" applyFill="1" applyAlignment="1">
      <alignment horizontal="center"/>
    </xf>
    <xf numFmtId="42" fontId="9" fillId="0" borderId="0" xfId="0" applyNumberFormat="1" applyFont="1" applyFill="1"/>
    <xf numFmtId="41" fontId="9" fillId="0" borderId="0" xfId="0" applyNumberFormat="1" applyFont="1" applyFill="1"/>
    <xf numFmtId="0" fontId="21" fillId="0" borderId="0" xfId="0" applyFont="1" applyFill="1" applyAlignment="1">
      <alignment horizontal="center"/>
    </xf>
    <xf numFmtId="41" fontId="14" fillId="0" borderId="14" xfId="0" applyNumberFormat="1" applyFont="1" applyFill="1" applyBorder="1"/>
    <xf numFmtId="0" fontId="14" fillId="0" borderId="61" xfId="0" applyFont="1" applyFill="1" applyBorder="1"/>
    <xf numFmtId="0" fontId="14" fillId="0" borderId="0" xfId="0" applyFont="1" applyFill="1" applyBorder="1"/>
    <xf numFmtId="41" fontId="9" fillId="0" borderId="14" xfId="0" applyNumberFormat="1" applyFont="1" applyFill="1" applyBorder="1"/>
    <xf numFmtId="42" fontId="9" fillId="0" borderId="16" xfId="0" applyNumberFormat="1" applyFont="1" applyFill="1" applyBorder="1"/>
    <xf numFmtId="0" fontId="17" fillId="0" borderId="0" xfId="0" applyFont="1" applyFill="1" applyAlignment="1">
      <alignment horizontal="right"/>
    </xf>
    <xf numFmtId="0" fontId="9" fillId="0" borderId="62" xfId="0" applyFont="1" applyFill="1" applyBorder="1" applyAlignment="1">
      <alignment horizontal="centerContinuous"/>
    </xf>
    <xf numFmtId="0" fontId="9" fillId="0" borderId="61" xfId="0" applyFont="1" applyFill="1" applyBorder="1" applyAlignment="1">
      <alignment horizontal="centerContinuous"/>
    </xf>
    <xf numFmtId="0" fontId="9" fillId="0" borderId="63" xfId="0" applyFont="1" applyFill="1" applyBorder="1" applyAlignment="1">
      <alignment horizontal="centerContinuous"/>
    </xf>
    <xf numFmtId="0" fontId="9" fillId="0" borderId="27" xfId="0" applyFont="1" applyFill="1" applyBorder="1"/>
    <xf numFmtId="42" fontId="9" fillId="0" borderId="0" xfId="0" applyNumberFormat="1" applyFont="1" applyFill="1" applyBorder="1"/>
    <xf numFmtId="42" fontId="14" fillId="0" borderId="0" xfId="0" applyNumberFormat="1" applyFont="1" applyFill="1" applyBorder="1"/>
    <xf numFmtId="42" fontId="9" fillId="0" borderId="28" xfId="0" applyNumberFormat="1" applyFont="1" applyFill="1" applyBorder="1"/>
    <xf numFmtId="0" fontId="17" fillId="0" borderId="64" xfId="0" applyFont="1" applyFill="1" applyBorder="1"/>
    <xf numFmtId="10" fontId="14" fillId="0" borderId="65" xfId="0" applyNumberFormat="1" applyFont="1" applyFill="1" applyBorder="1"/>
    <xf numFmtId="0" fontId="14" fillId="0" borderId="65" xfId="0" applyFont="1" applyFill="1" applyBorder="1"/>
    <xf numFmtId="10" fontId="14" fillId="0" borderId="66" xfId="0" applyNumberFormat="1" applyFont="1" applyFill="1" applyBorder="1"/>
    <xf numFmtId="10" fontId="14" fillId="0" borderId="0" xfId="0" applyNumberFormat="1" applyFont="1" applyFill="1" applyBorder="1"/>
    <xf numFmtId="10" fontId="14" fillId="0" borderId="28" xfId="0" applyNumberFormat="1" applyFont="1" applyFill="1" applyBorder="1"/>
    <xf numFmtId="41" fontId="9" fillId="0" borderId="60" xfId="0" applyNumberFormat="1" applyFont="1" applyFill="1" applyBorder="1"/>
    <xf numFmtId="41" fontId="9" fillId="0" borderId="0" xfId="0" applyNumberFormat="1" applyFont="1" applyFill="1" applyBorder="1"/>
    <xf numFmtId="42" fontId="9" fillId="0" borderId="43" xfId="0" applyNumberFormat="1" applyFont="1" applyFill="1" applyBorder="1"/>
    <xf numFmtId="0" fontId="14" fillId="0" borderId="67" xfId="0" applyFont="1" applyFill="1" applyBorder="1"/>
    <xf numFmtId="0" fontId="14" fillId="0" borderId="14" xfId="0" applyFont="1" applyFill="1" applyBorder="1"/>
    <xf numFmtId="0" fontId="14" fillId="0" borderId="47" xfId="0" applyFont="1" applyFill="1" applyBorder="1"/>
    <xf numFmtId="0" fontId="15" fillId="0" borderId="0" xfId="0" applyFont="1" applyFill="1" applyAlignment="1">
      <alignment horizontal="center"/>
    </xf>
    <xf numFmtId="0" fontId="14" fillId="0" borderId="27" xfId="0" applyFont="1" applyFill="1" applyBorder="1" applyAlignment="1">
      <alignment horizontal="left"/>
    </xf>
    <xf numFmtId="41" fontId="14" fillId="0" borderId="28" xfId="0" applyNumberFormat="1" applyFont="1" applyFill="1" applyBorder="1"/>
    <xf numFmtId="41" fontId="15" fillId="0" borderId="0" xfId="0" applyNumberFormat="1" applyFont="1" applyFill="1"/>
    <xf numFmtId="0" fontId="9" fillId="0" borderId="0" xfId="0" applyFont="1" applyFill="1" applyAlignment="1">
      <alignment horizontal="left"/>
    </xf>
    <xf numFmtId="0" fontId="9" fillId="0" borderId="0" xfId="0" applyFont="1" applyFill="1" applyAlignment="1">
      <alignment horizontal="centerContinuous"/>
    </xf>
    <xf numFmtId="37" fontId="14" fillId="0" borderId="0" xfId="0" applyNumberFormat="1" applyFont="1" applyFill="1" applyBorder="1" applyAlignment="1" applyProtection="1">
      <alignment horizontal="centerContinuous"/>
    </xf>
    <xf numFmtId="37" fontId="9" fillId="0" borderId="0" xfId="0" applyNumberFormat="1" applyFont="1" applyFill="1" applyAlignment="1" applyProtection="1">
      <alignment horizontal="centerContinuous"/>
    </xf>
    <xf numFmtId="37" fontId="14" fillId="0" borderId="0" xfId="0" applyNumberFormat="1" applyFont="1" applyFill="1" applyAlignment="1" applyProtection="1">
      <alignment horizontal="centerContinuous"/>
    </xf>
    <xf numFmtId="165" fontId="9" fillId="0" borderId="0" xfId="0" applyNumberFormat="1" applyFont="1" applyFill="1" applyBorder="1" applyAlignment="1" applyProtection="1">
      <alignment horizontal="centerContinuous"/>
    </xf>
    <xf numFmtId="37" fontId="14" fillId="0" borderId="0" xfId="0" applyNumberFormat="1" applyFont="1" applyFill="1" applyAlignment="1" applyProtection="1">
      <alignment horizontal="centerContinuous"/>
      <protection locked="0"/>
    </xf>
    <xf numFmtId="0" fontId="22" fillId="0" borderId="0" xfId="0" applyFont="1" applyFill="1" applyAlignment="1">
      <alignment horizontal="centerContinuous"/>
    </xf>
    <xf numFmtId="49" fontId="9" fillId="0" borderId="0" xfId="0" applyNumberFormat="1" applyFont="1" applyFill="1" applyBorder="1" applyAlignment="1" applyProtection="1">
      <alignment horizontal="centerContinuous"/>
    </xf>
    <xf numFmtId="0" fontId="20" fillId="0" borderId="0" xfId="0" applyFont="1" applyFill="1" applyAlignment="1">
      <alignment horizontal="centerContinuous"/>
    </xf>
    <xf numFmtId="37" fontId="20" fillId="0" borderId="0" xfId="0" applyNumberFormat="1" applyFont="1" applyFill="1" applyAlignment="1" applyProtection="1">
      <alignment horizontal="centerContinuous"/>
      <protection locked="0"/>
    </xf>
    <xf numFmtId="10" fontId="14" fillId="0" borderId="0" xfId="0" applyNumberFormat="1" applyFont="1" applyFill="1" applyAlignment="1">
      <alignment horizontal="center"/>
    </xf>
    <xf numFmtId="37" fontId="14" fillId="0" borderId="0" xfId="0" applyNumberFormat="1" applyFont="1" applyFill="1" applyBorder="1" applyAlignment="1" applyProtection="1">
      <alignment horizontal="right"/>
    </xf>
    <xf numFmtId="37" fontId="14" fillId="0" borderId="0" xfId="0" applyNumberFormat="1" applyFont="1" applyFill="1" applyBorder="1" applyProtection="1"/>
    <xf numFmtId="37" fontId="14" fillId="0" borderId="15" xfId="0" applyNumberFormat="1" applyFont="1" applyFill="1" applyBorder="1" applyProtection="1"/>
    <xf numFmtId="0" fontId="15" fillId="0" borderId="34" xfId="0" applyFont="1" applyFill="1" applyBorder="1"/>
    <xf numFmtId="37" fontId="9" fillId="0" borderId="0" xfId="0" applyNumberFormat="1" applyFont="1" applyFill="1" applyBorder="1" applyAlignment="1" applyProtection="1">
      <alignment horizontal="left"/>
    </xf>
    <xf numFmtId="37" fontId="9" fillId="0" borderId="0" xfId="0" applyNumberFormat="1" applyFont="1" applyFill="1" applyBorder="1" applyAlignment="1" applyProtection="1">
      <alignment horizontal="center"/>
    </xf>
    <xf numFmtId="41" fontId="9" fillId="0" borderId="0" xfId="0" applyNumberFormat="1" applyFont="1" applyFill="1" applyBorder="1" applyAlignment="1">
      <alignment horizontal="center"/>
    </xf>
    <xf numFmtId="0" fontId="9" fillId="0" borderId="36" xfId="0" applyFont="1" applyFill="1" applyBorder="1" applyAlignment="1">
      <alignment horizontal="center"/>
    </xf>
    <xf numFmtId="37" fontId="9" fillId="0" borderId="14" xfId="0" applyNumberFormat="1" applyFont="1" applyFill="1" applyBorder="1" applyAlignment="1" applyProtection="1">
      <alignment horizontal="left"/>
    </xf>
    <xf numFmtId="168" fontId="9" fillId="0" borderId="14" xfId="0" applyNumberFormat="1" applyFont="1" applyFill="1" applyBorder="1" applyAlignment="1">
      <alignment horizontal="center"/>
    </xf>
    <xf numFmtId="168" fontId="9" fillId="0" borderId="57" xfId="0" applyNumberFormat="1" applyFont="1" applyFill="1" applyBorder="1" applyAlignment="1">
      <alignment horizontal="center"/>
    </xf>
    <xf numFmtId="37" fontId="14" fillId="0" borderId="0" xfId="0" applyNumberFormat="1" applyFont="1" applyFill="1" applyAlignment="1" applyProtection="1">
      <alignment horizontal="left"/>
    </xf>
    <xf numFmtId="41" fontId="14" fillId="0" borderId="0" xfId="0" applyNumberFormat="1" applyFont="1" applyFill="1" applyAlignment="1" applyProtection="1">
      <alignment horizontal="center"/>
    </xf>
    <xf numFmtId="0" fontId="15" fillId="0" borderId="36" xfId="0" applyFont="1" applyFill="1" applyBorder="1"/>
    <xf numFmtId="37" fontId="14" fillId="0" borderId="0" xfId="0" applyNumberFormat="1" applyFont="1" applyFill="1" applyBorder="1" applyAlignment="1" applyProtection="1">
      <alignment horizontal="center"/>
    </xf>
    <xf numFmtId="41" fontId="14" fillId="0" borderId="0" xfId="0" applyNumberFormat="1" applyFont="1" applyFill="1" applyAlignment="1" applyProtection="1">
      <alignment horizontal="centerContinuous"/>
    </xf>
    <xf numFmtId="169" fontId="14" fillId="0" borderId="0" xfId="0" applyNumberFormat="1" applyFont="1" applyFill="1" applyAlignment="1" applyProtection="1">
      <alignment horizontal="center"/>
    </xf>
    <xf numFmtId="41" fontId="14" fillId="0" borderId="0" xfId="0" applyNumberFormat="1" applyFont="1" applyFill="1" applyBorder="1"/>
    <xf numFmtId="41" fontId="15" fillId="0" borderId="36" xfId="0" applyNumberFormat="1" applyFont="1" applyFill="1" applyBorder="1"/>
    <xf numFmtId="0" fontId="14" fillId="0" borderId="0" xfId="0" applyNumberFormat="1" applyFont="1" applyFill="1" applyProtection="1"/>
    <xf numFmtId="41" fontId="15" fillId="0" borderId="57" xfId="0" applyNumberFormat="1" applyFont="1" applyFill="1" applyBorder="1"/>
    <xf numFmtId="41" fontId="14" fillId="0" borderId="15" xfId="0" applyNumberFormat="1" applyFont="1" applyFill="1" applyBorder="1"/>
    <xf numFmtId="37" fontId="14" fillId="0" borderId="0" xfId="0" quotePrefix="1" applyNumberFormat="1" applyFont="1" applyFill="1" applyAlignment="1" applyProtection="1">
      <alignment horizontal="left"/>
    </xf>
    <xf numFmtId="41" fontId="14" fillId="0" borderId="15" xfId="0" applyNumberFormat="1" applyFont="1" applyFill="1" applyBorder="1" applyProtection="1"/>
    <xf numFmtId="41" fontId="14" fillId="0" borderId="0" xfId="0" applyNumberFormat="1" applyFont="1" applyFill="1" applyBorder="1" applyProtection="1"/>
    <xf numFmtId="41" fontId="14" fillId="0" borderId="14" xfId="0" applyNumberFormat="1" applyFont="1" applyFill="1" applyBorder="1" applyProtection="1"/>
    <xf numFmtId="169" fontId="14" fillId="0" borderId="0" xfId="0" applyNumberFormat="1" applyFont="1" applyFill="1" applyAlignment="1" applyProtection="1">
      <alignment horizontal="left"/>
    </xf>
    <xf numFmtId="41" fontId="14" fillId="0" borderId="7" xfId="0" applyNumberFormat="1" applyFont="1" applyFill="1" applyBorder="1"/>
    <xf numFmtId="41" fontId="14" fillId="0" borderId="46" xfId="0" applyNumberFormat="1" applyFont="1" applyFill="1" applyBorder="1"/>
    <xf numFmtId="0" fontId="15" fillId="0" borderId="0" xfId="0" applyFont="1" applyFill="1" applyAlignment="1">
      <alignment horizontal="left" indent="1"/>
    </xf>
    <xf numFmtId="17" fontId="9" fillId="0" borderId="0" xfId="0" applyNumberFormat="1" applyFont="1" applyFill="1" applyAlignment="1">
      <alignment horizontal="left"/>
    </xf>
    <xf numFmtId="14" fontId="9" fillId="0" borderId="0" xfId="0" applyNumberFormat="1" applyFont="1" applyFill="1"/>
    <xf numFmtId="0" fontId="15" fillId="0" borderId="18" xfId="0" applyFont="1" applyFill="1" applyBorder="1" applyAlignment="1" applyProtection="1">
      <alignment horizontal="center" wrapText="1"/>
      <protection locked="0"/>
    </xf>
    <xf numFmtId="0" fontId="15" fillId="0" borderId="18" xfId="0" applyFont="1" applyFill="1" applyBorder="1" applyAlignment="1">
      <alignment horizontal="center" wrapText="1"/>
    </xf>
    <xf numFmtId="0" fontId="15" fillId="0" borderId="0" xfId="0" applyFont="1" applyFill="1" applyAlignment="1">
      <alignment wrapText="1"/>
    </xf>
    <xf numFmtId="0" fontId="15" fillId="0" borderId="19" xfId="0" applyFont="1" applyFill="1" applyBorder="1"/>
    <xf numFmtId="164" fontId="15" fillId="0" borderId="7" xfId="0" applyNumberFormat="1" applyFont="1" applyFill="1" applyBorder="1"/>
    <xf numFmtId="0" fontId="15" fillId="0" borderId="20" xfId="0" applyFont="1" applyFill="1" applyBorder="1"/>
    <xf numFmtId="164" fontId="14" fillId="0" borderId="20" xfId="0" applyNumberFormat="1" applyFont="1" applyFill="1" applyBorder="1"/>
    <xf numFmtId="164" fontId="15" fillId="0" borderId="20" xfId="0" applyNumberFormat="1" applyFont="1" applyFill="1" applyBorder="1"/>
    <xf numFmtId="41" fontId="15" fillId="0" borderId="20" xfId="0" applyNumberFormat="1" applyFont="1" applyFill="1" applyBorder="1"/>
    <xf numFmtId="41" fontId="15" fillId="0" borderId="7" xfId="0" applyNumberFormat="1" applyFont="1" applyFill="1" applyBorder="1"/>
    <xf numFmtId="43" fontId="14" fillId="0" borderId="0" xfId="0" applyNumberFormat="1" applyFont="1" applyFill="1" applyBorder="1"/>
    <xf numFmtId="0" fontId="14" fillId="0" borderId="0" xfId="0" applyFont="1" applyFill="1" applyAlignment="1">
      <alignment vertical="top"/>
    </xf>
    <xf numFmtId="0" fontId="14" fillId="0" borderId="0" xfId="0" applyFont="1" applyFill="1" applyAlignment="1">
      <alignment wrapText="1"/>
    </xf>
    <xf numFmtId="0" fontId="9" fillId="0" borderId="0" xfId="0" applyFont="1" applyFill="1" applyAlignment="1">
      <alignment vertical="top"/>
    </xf>
    <xf numFmtId="17" fontId="9" fillId="0" borderId="0" xfId="0" applyNumberFormat="1" applyFont="1" applyFill="1" applyAlignment="1">
      <alignment horizontal="center" vertical="top"/>
    </xf>
    <xf numFmtId="43" fontId="14" fillId="0" borderId="0" xfId="0" applyNumberFormat="1" applyFont="1" applyFill="1" applyBorder="1" applyAlignment="1">
      <alignment horizontal="centerContinuous"/>
    </xf>
    <xf numFmtId="165" fontId="9" fillId="0" borderId="0" xfId="0" applyNumberFormat="1" applyFont="1" applyFill="1" applyBorder="1" applyAlignment="1"/>
    <xf numFmtId="43" fontId="9" fillId="0" borderId="0" xfId="0" applyNumberFormat="1" applyFont="1" applyFill="1" applyBorder="1"/>
    <xf numFmtId="43" fontId="9" fillId="0" borderId="11" xfId="0" applyNumberFormat="1" applyFont="1" applyFill="1" applyBorder="1" applyAlignment="1">
      <alignment horizontal="centerContinuous" wrapText="1"/>
    </xf>
    <xf numFmtId="41" fontId="9" fillId="0" borderId="12" xfId="0" applyNumberFormat="1" applyFont="1" applyFill="1" applyBorder="1" applyAlignment="1">
      <alignment horizontal="centerContinuous"/>
    </xf>
    <xf numFmtId="41" fontId="9" fillId="0" borderId="13" xfId="0" applyNumberFormat="1" applyFont="1" applyFill="1" applyBorder="1" applyAlignment="1">
      <alignment horizontal="centerContinuous"/>
    </xf>
    <xf numFmtId="41" fontId="9" fillId="0" borderId="14" xfId="0" applyNumberFormat="1" applyFont="1" applyFill="1" applyBorder="1" applyAlignment="1">
      <alignment horizontal="centerContinuous"/>
    </xf>
    <xf numFmtId="0" fontId="22" fillId="0" borderId="14" xfId="0" applyFont="1" applyFill="1" applyBorder="1" applyAlignment="1">
      <alignment horizontal="center" vertical="top"/>
    </xf>
    <xf numFmtId="0" fontId="9" fillId="0" borderId="14" xfId="0" applyFont="1" applyFill="1" applyBorder="1" applyAlignment="1">
      <alignment horizontal="center" vertical="top"/>
    </xf>
    <xf numFmtId="43" fontId="9" fillId="0" borderId="0" xfId="0" applyNumberFormat="1" applyFont="1" applyFill="1" applyBorder="1" applyAlignment="1">
      <alignment horizontal="center"/>
    </xf>
    <xf numFmtId="41" fontId="9" fillId="0" borderId="14" xfId="0" applyNumberFormat="1" applyFont="1" applyFill="1" applyBorder="1" applyAlignment="1">
      <alignment horizontal="center"/>
    </xf>
    <xf numFmtId="0" fontId="24" fillId="0" borderId="0" xfId="0" applyFont="1" applyFill="1" applyBorder="1" applyAlignment="1">
      <alignment horizontal="left" vertical="top"/>
    </xf>
    <xf numFmtId="43" fontId="14" fillId="0" borderId="0" xfId="0" applyNumberFormat="1" applyFont="1" applyFill="1" applyBorder="1" applyAlignment="1">
      <alignment horizontal="center"/>
    </xf>
    <xf numFmtId="0" fontId="14" fillId="0" borderId="0" xfId="0" applyFont="1" applyFill="1" applyBorder="1" applyAlignment="1">
      <alignment horizontal="center" wrapText="1"/>
    </xf>
    <xf numFmtId="41" fontId="14" fillId="0" borderId="0" xfId="0" applyNumberFormat="1" applyFont="1" applyFill="1" applyBorder="1" applyAlignment="1">
      <alignment horizontal="center"/>
    </xf>
    <xf numFmtId="44" fontId="14" fillId="0" borderId="0" xfId="0" applyNumberFormat="1" applyFont="1" applyFill="1" applyBorder="1"/>
    <xf numFmtId="0" fontId="14" fillId="0" borderId="0" xfId="0" applyFont="1" applyFill="1" applyAlignment="1">
      <alignment horizontal="left" vertical="top" indent="1"/>
    </xf>
    <xf numFmtId="0" fontId="14" fillId="0" borderId="0" xfId="0" applyFont="1" applyFill="1" applyAlignment="1">
      <alignment horizontal="left" wrapText="1" indent="1"/>
    </xf>
    <xf numFmtId="164" fontId="14" fillId="0" borderId="15" xfId="0" applyNumberFormat="1" applyFont="1" applyFill="1" applyBorder="1"/>
    <xf numFmtId="42" fontId="14" fillId="0" borderId="16" xfId="0" applyNumberFormat="1" applyFont="1" applyFill="1" applyBorder="1"/>
    <xf numFmtId="42" fontId="14" fillId="0" borderId="7" xfId="0" applyNumberFormat="1" applyFont="1" applyFill="1" applyBorder="1"/>
    <xf numFmtId="0" fontId="9" fillId="0" borderId="17" xfId="0" applyFont="1" applyFill="1" applyBorder="1" applyAlignment="1">
      <alignment vertical="top"/>
    </xf>
    <xf numFmtId="43" fontId="9" fillId="0" borderId="17" xfId="0" applyNumberFormat="1" applyFont="1" applyFill="1" applyBorder="1"/>
    <xf numFmtId="0" fontId="9" fillId="0" borderId="17" xfId="0" applyFont="1" applyFill="1" applyBorder="1" applyAlignment="1">
      <alignment wrapText="1"/>
    </xf>
    <xf numFmtId="41" fontId="9" fillId="0" borderId="17" xfId="0" applyNumberFormat="1" applyFont="1" applyFill="1" applyBorder="1"/>
    <xf numFmtId="42" fontId="9" fillId="0" borderId="17" xfId="0" applyNumberFormat="1" applyFont="1" applyFill="1" applyBorder="1"/>
    <xf numFmtId="0" fontId="14" fillId="0" borderId="0" xfId="0" applyFont="1" applyFill="1" applyAlignment="1">
      <alignment horizontal="left" wrapText="1"/>
    </xf>
    <xf numFmtId="42" fontId="14" fillId="0" borderId="0" xfId="0" applyNumberFormat="1" applyFont="1" applyFill="1"/>
    <xf numFmtId="0" fontId="14" fillId="0" borderId="0" xfId="0" applyFont="1" applyFill="1" applyBorder="1" applyAlignment="1">
      <alignment vertical="top"/>
    </xf>
    <xf numFmtId="0" fontId="14" fillId="0" borderId="0" xfId="0" applyFont="1" applyFill="1" applyBorder="1" applyAlignment="1">
      <alignment horizontal="left" wrapText="1"/>
    </xf>
    <xf numFmtId="0" fontId="14" fillId="0" borderId="0" xfId="0" applyFont="1" applyFill="1" applyBorder="1" applyAlignment="1">
      <alignment wrapText="1"/>
    </xf>
    <xf numFmtId="42" fontId="14" fillId="0" borderId="0" xfId="0" applyNumberFormat="1" applyFont="1" applyFill="1" applyAlignment="1">
      <alignment wrapText="1"/>
    </xf>
    <xf numFmtId="0" fontId="24" fillId="0" borderId="0" xfId="0" applyFont="1" applyFill="1" applyAlignment="1">
      <alignment vertical="top"/>
    </xf>
    <xf numFmtId="44" fontId="14" fillId="0" borderId="0" xfId="0" applyNumberFormat="1" applyFont="1" applyFill="1"/>
    <xf numFmtId="49" fontId="14" fillId="0" borderId="0" xfId="0" applyNumberFormat="1" applyFont="1" applyFill="1" applyBorder="1" applyAlignment="1"/>
    <xf numFmtId="0" fontId="14" fillId="0" borderId="0" xfId="0" applyNumberFormat="1" applyFont="1" applyFill="1" applyBorder="1" applyAlignment="1">
      <alignment horizontal="left"/>
    </xf>
    <xf numFmtId="43" fontId="14" fillId="0" borderId="0" xfId="0" applyNumberFormat="1" applyFont="1" applyFill="1"/>
    <xf numFmtId="43" fontId="9" fillId="0" borderId="1" xfId="0" applyNumberFormat="1" applyFont="1" applyFill="1" applyBorder="1"/>
    <xf numFmtId="0" fontId="9" fillId="0" borderId="2" xfId="0" applyFont="1" applyFill="1" applyBorder="1"/>
    <xf numFmtId="0" fontId="25" fillId="0" borderId="2" xfId="0" applyFont="1" applyFill="1" applyBorder="1"/>
    <xf numFmtId="0" fontId="14" fillId="0" borderId="3" xfId="0" applyFont="1" applyFill="1" applyBorder="1"/>
    <xf numFmtId="0" fontId="9" fillId="0" borderId="3" xfId="0" applyFont="1" applyFill="1" applyBorder="1" applyAlignment="1">
      <alignment horizontal="center"/>
    </xf>
    <xf numFmtId="0" fontId="14" fillId="0" borderId="4" xfId="0" applyFont="1" applyFill="1" applyBorder="1"/>
    <xf numFmtId="0" fontId="14" fillId="0" borderId="5" xfId="0" applyNumberFormat="1" applyFont="1" applyFill="1" applyBorder="1" applyAlignment="1">
      <alignment horizontal="left"/>
    </xf>
    <xf numFmtId="0" fontId="14" fillId="0" borderId="6" xfId="0" applyFont="1" applyFill="1" applyBorder="1"/>
    <xf numFmtId="43" fontId="14" fillId="0" borderId="5" xfId="0" applyNumberFormat="1" applyFont="1" applyFill="1" applyBorder="1"/>
    <xf numFmtId="0" fontId="14" fillId="0" borderId="5" xfId="0" applyFont="1" applyFill="1" applyBorder="1" applyAlignment="1">
      <alignment horizontal="left" wrapText="1"/>
    </xf>
    <xf numFmtId="49" fontId="14" fillId="0" borderId="5" xfId="0" applyNumberFormat="1" applyFont="1" applyFill="1" applyBorder="1" applyAlignment="1"/>
    <xf numFmtId="49" fontId="14" fillId="0" borderId="0" xfId="0" applyNumberFormat="1" applyFont="1" applyFill="1" applyAlignment="1"/>
    <xf numFmtId="0" fontId="17" fillId="0" borderId="0" xfId="0" applyFont="1" applyFill="1" applyBorder="1"/>
    <xf numFmtId="49" fontId="14" fillId="0" borderId="5" xfId="0" applyNumberFormat="1" applyFont="1" applyFill="1" applyBorder="1" applyAlignment="1">
      <alignment horizontal="left"/>
    </xf>
    <xf numFmtId="0" fontId="14" fillId="0" borderId="8" xfId="0" applyNumberFormat="1" applyFont="1" applyFill="1" applyBorder="1" applyAlignment="1">
      <alignment horizontal="left"/>
    </xf>
    <xf numFmtId="0" fontId="14" fillId="0" borderId="9" xfId="0" applyFont="1" applyFill="1" applyBorder="1"/>
    <xf numFmtId="41" fontId="14" fillId="0" borderId="9" xfId="0" applyNumberFormat="1" applyFont="1" applyFill="1" applyBorder="1"/>
    <xf numFmtId="0" fontId="14" fillId="0" borderId="10" xfId="0" applyFont="1" applyFill="1" applyBorder="1"/>
    <xf numFmtId="49" fontId="14" fillId="0" borderId="0" xfId="0" applyNumberFormat="1" applyFont="1" applyFill="1" applyAlignment="1">
      <alignment horizontal="left"/>
    </xf>
    <xf numFmtId="0" fontId="17" fillId="0" borderId="0" xfId="0" applyFont="1" applyFill="1" applyAlignment="1">
      <alignment horizontal="center"/>
    </xf>
    <xf numFmtId="49" fontId="9" fillId="0" borderId="0" xfId="0" applyNumberFormat="1" applyFont="1" applyFill="1" applyAlignment="1"/>
    <xf numFmtId="164" fontId="9" fillId="0" borderId="0" xfId="0" applyNumberFormat="1" applyFont="1" applyFill="1"/>
    <xf numFmtId="17" fontId="9" fillId="0" borderId="0" xfId="0" quotePrefix="1" applyNumberFormat="1" applyFont="1" applyFill="1" applyAlignment="1">
      <alignment horizontal="left"/>
    </xf>
    <xf numFmtId="14" fontId="9" fillId="0" borderId="0" xfId="0" applyNumberFormat="1" applyFont="1" applyFill="1" applyAlignment="1">
      <alignment horizontal="left"/>
    </xf>
    <xf numFmtId="17" fontId="9" fillId="0" borderId="0" xfId="0" quotePrefix="1" applyNumberFormat="1" applyFont="1" applyFill="1"/>
    <xf numFmtId="14" fontId="9" fillId="0" borderId="0" xfId="0" applyNumberFormat="1" applyFont="1" applyFill="1" applyAlignment="1">
      <alignment horizontal="center"/>
    </xf>
    <xf numFmtId="166" fontId="9" fillId="0" borderId="14" xfId="0" applyNumberFormat="1" applyFont="1" applyFill="1" applyBorder="1" applyAlignment="1">
      <alignment horizontal="centerContinuous"/>
    </xf>
    <xf numFmtId="166" fontId="9" fillId="0" borderId="0" xfId="0" applyNumberFormat="1" applyFont="1" applyFill="1" applyBorder="1" applyAlignment="1"/>
    <xf numFmtId="166" fontId="9" fillId="0" borderId="0" xfId="0" applyNumberFormat="1" applyFont="1" applyFill="1" applyBorder="1" applyAlignment="1">
      <alignment horizontal="centerContinuous"/>
    </xf>
    <xf numFmtId="38" fontId="12" fillId="0" borderId="0" xfId="0" applyNumberFormat="1" applyFont="1" applyFill="1" applyAlignment="1">
      <alignment horizontal="center"/>
    </xf>
    <xf numFmtId="38" fontId="16" fillId="0" borderId="0" xfId="0" applyNumberFormat="1" applyFont="1" applyFill="1" applyAlignment="1">
      <alignment horizontal="center"/>
    </xf>
    <xf numFmtId="49" fontId="9" fillId="0" borderId="15" xfId="0" applyNumberFormat="1" applyFont="1" applyFill="1" applyBorder="1" applyAlignment="1">
      <alignment horizontal="center"/>
    </xf>
    <xf numFmtId="41" fontId="9" fillId="0" borderId="23" xfId="0" applyNumberFormat="1" applyFont="1" applyFill="1" applyBorder="1" applyAlignment="1">
      <alignment horizontal="centerContinuous"/>
    </xf>
    <xf numFmtId="41" fontId="9" fillId="0" borderId="17" xfId="0" applyNumberFormat="1" applyFont="1" applyFill="1" applyBorder="1" applyAlignment="1">
      <alignment horizontal="centerContinuous"/>
    </xf>
    <xf numFmtId="41" fontId="9" fillId="0" borderId="24" xfId="0" applyNumberFormat="1" applyFont="1" applyFill="1" applyBorder="1" applyAlignment="1">
      <alignment horizontal="centerContinuous"/>
    </xf>
    <xf numFmtId="41" fontId="9" fillId="0" borderId="25" xfId="0" applyNumberFormat="1" applyFont="1" applyFill="1" applyBorder="1" applyAlignment="1">
      <alignment horizontal="centerContinuous"/>
    </xf>
    <xf numFmtId="41" fontId="9" fillId="0" borderId="15" xfId="0" applyNumberFormat="1" applyFont="1" applyFill="1" applyBorder="1" applyAlignment="1">
      <alignment horizontal="centerContinuous"/>
    </xf>
    <xf numFmtId="41" fontId="9" fillId="0" borderId="26" xfId="0" applyNumberFormat="1" applyFont="1" applyFill="1" applyBorder="1" applyAlignment="1">
      <alignment horizontal="centerContinuous"/>
    </xf>
    <xf numFmtId="41" fontId="9" fillId="0" borderId="0" xfId="0" applyNumberFormat="1" applyFont="1" applyFill="1" applyAlignment="1">
      <alignment horizontal="centerContinuous"/>
    </xf>
    <xf numFmtId="41" fontId="9" fillId="0" borderId="27" xfId="0" applyNumberFormat="1" applyFont="1" applyFill="1" applyBorder="1" applyAlignment="1">
      <alignment horizontal="centerContinuous"/>
    </xf>
    <xf numFmtId="41" fontId="9" fillId="0" borderId="0" xfId="0" applyNumberFormat="1" applyFont="1" applyFill="1" applyBorder="1" applyAlignment="1">
      <alignment horizontal="centerContinuous"/>
    </xf>
    <xf numFmtId="41" fontId="9" fillId="0" borderId="28" xfId="0" applyNumberFormat="1" applyFont="1" applyFill="1" applyBorder="1" applyAlignment="1">
      <alignment horizontal="centerContinuous"/>
    </xf>
    <xf numFmtId="49" fontId="9" fillId="0" borderId="11" xfId="0" applyNumberFormat="1" applyFont="1" applyFill="1" applyBorder="1" applyAlignment="1"/>
    <xf numFmtId="49" fontId="9" fillId="0" borderId="21" xfId="0" applyNumberFormat="1" applyFont="1" applyFill="1" applyBorder="1" applyAlignment="1"/>
    <xf numFmtId="0" fontId="9" fillId="0" borderId="29" xfId="0" applyNumberFormat="1" applyFont="1" applyFill="1" applyBorder="1" applyAlignment="1">
      <alignment horizontal="center"/>
    </xf>
    <xf numFmtId="0" fontId="9" fillId="0" borderId="21" xfId="0" applyNumberFormat="1" applyFont="1" applyFill="1" applyBorder="1" applyAlignment="1">
      <alignment horizontal="center"/>
    </xf>
    <xf numFmtId="0" fontId="9" fillId="0" borderId="21" xfId="0" applyNumberFormat="1" applyFont="1" applyFill="1" applyBorder="1" applyAlignment="1">
      <alignment horizontal="center" wrapText="1"/>
    </xf>
    <xf numFmtId="17" fontId="9" fillId="0" borderId="21" xfId="0" applyNumberFormat="1" applyFont="1" applyFill="1" applyBorder="1" applyAlignment="1">
      <alignment horizontal="center"/>
    </xf>
    <xf numFmtId="49" fontId="9" fillId="0" borderId="29" xfId="0" applyNumberFormat="1" applyFont="1" applyFill="1" applyBorder="1" applyAlignment="1">
      <alignment horizontal="center" wrapText="1"/>
    </xf>
    <xf numFmtId="41" fontId="9" fillId="0" borderId="30" xfId="0" applyNumberFormat="1" applyFont="1" applyFill="1" applyBorder="1" applyAlignment="1">
      <alignment horizontal="center" wrapText="1"/>
    </xf>
    <xf numFmtId="41" fontId="9" fillId="0" borderId="29" xfId="0" applyNumberFormat="1" applyFont="1" applyFill="1" applyBorder="1" applyAlignment="1">
      <alignment horizontal="center" wrapText="1"/>
    </xf>
    <xf numFmtId="41" fontId="9" fillId="0" borderId="31" xfId="0" applyNumberFormat="1" applyFont="1" applyFill="1" applyBorder="1" applyAlignment="1">
      <alignment horizontal="center" wrapText="1"/>
    </xf>
    <xf numFmtId="41" fontId="9" fillId="0" borderId="20" xfId="0" applyNumberFormat="1" applyFont="1" applyFill="1" applyBorder="1" applyAlignment="1">
      <alignment horizontal="center" wrapText="1"/>
    </xf>
    <xf numFmtId="41" fontId="9" fillId="0" borderId="32" xfId="0" applyNumberFormat="1" applyFont="1" applyFill="1" applyBorder="1" applyAlignment="1">
      <alignment horizontal="center" wrapText="1"/>
    </xf>
    <xf numFmtId="41" fontId="9" fillId="0" borderId="13" xfId="0" applyNumberFormat="1" applyFont="1" applyFill="1" applyBorder="1" applyAlignment="1">
      <alignment horizontal="center" wrapText="1"/>
    </xf>
    <xf numFmtId="41" fontId="9" fillId="0" borderId="33" xfId="0" applyNumberFormat="1" applyFont="1" applyFill="1" applyBorder="1" applyAlignment="1">
      <alignment horizontal="center" wrapText="1"/>
    </xf>
    <xf numFmtId="41" fontId="9" fillId="0" borderId="11" xfId="0" applyNumberFormat="1" applyFont="1" applyFill="1" applyBorder="1" applyAlignment="1">
      <alignment horizontal="center" wrapText="1"/>
    </xf>
    <xf numFmtId="0" fontId="9" fillId="0" borderId="34" xfId="0" applyFont="1" applyFill="1" applyBorder="1" applyAlignment="1">
      <alignment horizontal="center"/>
    </xf>
    <xf numFmtId="49" fontId="3" fillId="0" borderId="5" xfId="0" applyNumberFormat="1" applyFont="1" applyFill="1" applyBorder="1" applyAlignment="1">
      <alignment horizontal="left"/>
    </xf>
    <xf numFmtId="49" fontId="3" fillId="0" borderId="0" xfId="0" applyNumberFormat="1" applyFont="1" applyFill="1" applyBorder="1" applyAlignment="1">
      <alignment horizontal="left"/>
    </xf>
    <xf numFmtId="0" fontId="3" fillId="0" borderId="0" xfId="0" applyFont="1" applyFill="1" applyBorder="1" applyAlignment="1">
      <alignment horizontal="center"/>
    </xf>
    <xf numFmtId="43" fontId="3" fillId="0" borderId="0" xfId="0" applyNumberFormat="1" applyFont="1" applyFill="1" applyBorder="1"/>
    <xf numFmtId="49" fontId="3" fillId="0" borderId="35" xfId="0" applyNumberFormat="1" applyFont="1" applyFill="1" applyBorder="1" applyAlignment="1">
      <alignment horizontal="center"/>
    </xf>
    <xf numFmtId="41" fontId="3" fillId="0" borderId="0" xfId="0" applyNumberFormat="1" applyFont="1" applyFill="1" applyBorder="1"/>
    <xf numFmtId="41" fontId="3" fillId="0" borderId="28" xfId="0" applyNumberFormat="1" applyFont="1" applyFill="1" applyBorder="1"/>
    <xf numFmtId="41" fontId="3" fillId="0" borderId="5" xfId="0" applyNumberFormat="1" applyFont="1" applyFill="1" applyBorder="1"/>
    <xf numFmtId="41" fontId="3" fillId="0" borderId="6" xfId="0" applyNumberFormat="1" applyFont="1" applyFill="1" applyBorder="1"/>
    <xf numFmtId="41" fontId="3" fillId="0" borderId="0" xfId="0" applyNumberFormat="1" applyFont="1" applyFill="1"/>
    <xf numFmtId="41" fontId="3" fillId="0" borderId="36" xfId="0" applyNumberFormat="1" applyFont="1" applyFill="1" applyBorder="1"/>
    <xf numFmtId="0" fontId="3" fillId="0" borderId="36" xfId="0" applyFont="1" applyFill="1" applyBorder="1" applyAlignment="1">
      <alignment horizontal="left"/>
    </xf>
    <xf numFmtId="43" fontId="3" fillId="0" borderId="0" xfId="0" applyNumberFormat="1" applyFont="1" applyFill="1"/>
    <xf numFmtId="49" fontId="3" fillId="0" borderId="18" xfId="0" applyNumberFormat="1" applyFont="1" applyFill="1" applyBorder="1" applyAlignment="1">
      <alignment horizontal="center"/>
    </xf>
    <xf numFmtId="49" fontId="3" fillId="0" borderId="37" xfId="0" applyNumberFormat="1" applyFont="1" applyFill="1" applyBorder="1" applyAlignment="1">
      <alignment horizontal="center"/>
    </xf>
    <xf numFmtId="166" fontId="3" fillId="0" borderId="0" xfId="0" applyNumberFormat="1" applyFont="1" applyFill="1" applyBorder="1" applyAlignment="1">
      <alignment horizontal="right"/>
    </xf>
    <xf numFmtId="43" fontId="3" fillId="0" borderId="0" xfId="0" quotePrefix="1" applyNumberFormat="1" applyFont="1" applyFill="1" applyBorder="1"/>
    <xf numFmtId="17" fontId="3" fillId="0" borderId="0" xfId="0" applyNumberFormat="1" applyFont="1" applyFill="1" applyBorder="1"/>
    <xf numFmtId="49" fontId="3" fillId="0" borderId="5" xfId="0" applyNumberFormat="1" applyFont="1" applyFill="1" applyBorder="1" applyAlignment="1">
      <alignment horizontal="left" vertical="top"/>
    </xf>
    <xf numFmtId="49" fontId="3" fillId="0" borderId="0" xfId="0" applyNumberFormat="1" applyFont="1" applyFill="1" applyBorder="1" applyAlignment="1">
      <alignment horizontal="left" vertical="top"/>
    </xf>
    <xf numFmtId="0" fontId="3" fillId="0" borderId="0" xfId="0" applyNumberFormat="1" applyFont="1" applyFill="1" applyBorder="1" applyAlignment="1">
      <alignment vertical="top" wrapText="1"/>
    </xf>
    <xf numFmtId="49" fontId="26" fillId="0" borderId="18" xfId="0" applyNumberFormat="1" applyFont="1" applyFill="1" applyBorder="1" applyAlignment="1">
      <alignment horizontal="center"/>
    </xf>
    <xf numFmtId="49" fontId="26" fillId="0" borderId="37" xfId="0" applyNumberFormat="1" applyFont="1" applyFill="1" applyBorder="1" applyAlignment="1">
      <alignment horizontal="center"/>
    </xf>
    <xf numFmtId="49" fontId="3" fillId="0" borderId="0" xfId="0" applyNumberFormat="1" applyFont="1" applyFill="1" applyAlignment="1">
      <alignment horizontal="left"/>
    </xf>
    <xf numFmtId="17" fontId="3" fillId="0" borderId="0" xfId="0" applyNumberFormat="1" applyFont="1" applyFill="1"/>
    <xf numFmtId="1" fontId="3" fillId="0" borderId="5" xfId="0" applyNumberFormat="1" applyFont="1" applyFill="1" applyBorder="1" applyAlignment="1">
      <alignment horizontal="left"/>
    </xf>
    <xf numFmtId="1" fontId="3" fillId="0" borderId="0" xfId="0" applyNumberFormat="1" applyFont="1" applyFill="1" applyBorder="1" applyAlignment="1">
      <alignment horizontal="left"/>
    </xf>
    <xf numFmtId="0" fontId="3" fillId="0" borderId="5" xfId="0" applyFont="1" applyFill="1" applyBorder="1" applyAlignment="1">
      <alignment horizontal="left" wrapText="1"/>
    </xf>
    <xf numFmtId="0" fontId="3" fillId="0" borderId="0" xfId="0" applyFont="1" applyFill="1" applyBorder="1" applyAlignment="1">
      <alignment horizontal="left" wrapText="1"/>
    </xf>
    <xf numFmtId="0" fontId="3" fillId="0" borderId="0" xfId="0" applyFont="1" applyFill="1" applyBorder="1" applyAlignment="1">
      <alignment wrapText="1"/>
    </xf>
    <xf numFmtId="0" fontId="1" fillId="0" borderId="0" xfId="0" applyFont="1" applyFill="1"/>
    <xf numFmtId="49" fontId="3" fillId="0" borderId="5" xfId="0" applyNumberFormat="1" applyFont="1" applyFill="1" applyBorder="1"/>
    <xf numFmtId="49" fontId="3" fillId="0" borderId="0" xfId="0" applyNumberFormat="1" applyFont="1" applyFill="1" applyBorder="1"/>
    <xf numFmtId="166" fontId="3" fillId="0" borderId="0" xfId="0" applyNumberFormat="1" applyFont="1" applyFill="1" applyBorder="1" applyAlignment="1">
      <alignment horizontal="center"/>
    </xf>
    <xf numFmtId="17" fontId="3" fillId="0" borderId="0" xfId="0" applyNumberFormat="1" applyFont="1" applyFill="1" applyBorder="1" applyAlignment="1">
      <alignment horizontal="right"/>
    </xf>
    <xf numFmtId="0" fontId="3" fillId="0" borderId="38" xfId="0" applyFont="1" applyFill="1" applyBorder="1" applyAlignment="1">
      <alignment wrapText="1"/>
    </xf>
    <xf numFmtId="0" fontId="3" fillId="0" borderId="0" xfId="0" applyFont="1" applyFill="1" applyBorder="1" applyAlignment="1"/>
    <xf numFmtId="0" fontId="3" fillId="0" borderId="38" xfId="0" applyFont="1" applyFill="1" applyBorder="1"/>
    <xf numFmtId="1" fontId="3" fillId="0" borderId="0" xfId="0" applyNumberFormat="1" applyFont="1" applyFill="1" applyAlignment="1">
      <alignment horizontal="left"/>
    </xf>
    <xf numFmtId="49" fontId="3" fillId="0" borderId="5" xfId="0" applyNumberFormat="1" applyFont="1" applyFill="1" applyBorder="1" applyAlignment="1">
      <alignment horizontal="left" wrapText="1"/>
    </xf>
    <xf numFmtId="49" fontId="3" fillId="0" borderId="0" xfId="0" applyNumberFormat="1" applyFont="1" applyFill="1" applyBorder="1" applyAlignment="1">
      <alignment horizontal="left" wrapText="1"/>
    </xf>
    <xf numFmtId="0" fontId="3" fillId="0" borderId="38" xfId="0" applyFont="1" applyFill="1" applyBorder="1" applyAlignment="1"/>
    <xf numFmtId="49" fontId="3" fillId="0" borderId="20" xfId="0" applyNumberFormat="1" applyFont="1" applyFill="1" applyBorder="1" applyAlignment="1">
      <alignment horizontal="center"/>
    </xf>
    <xf numFmtId="49" fontId="3" fillId="0" borderId="26" xfId="0" applyNumberFormat="1" applyFont="1" applyFill="1" applyBorder="1" applyAlignment="1">
      <alignment horizontal="center"/>
    </xf>
    <xf numFmtId="0" fontId="3" fillId="0" borderId="0" xfId="0" applyFont="1" applyFill="1" applyBorder="1" applyAlignment="1">
      <alignment horizontal="left" vertical="top" wrapText="1"/>
    </xf>
    <xf numFmtId="0" fontId="3" fillId="0" borderId="5" xfId="0" applyNumberFormat="1" applyFont="1" applyFill="1" applyBorder="1" applyAlignment="1">
      <alignment horizontal="left" vertical="top"/>
    </xf>
    <xf numFmtId="0" fontId="3" fillId="0" borderId="0" xfId="0" applyNumberFormat="1" applyFont="1" applyFill="1" applyBorder="1" applyAlignment="1">
      <alignment horizontal="left" vertical="top"/>
    </xf>
    <xf numFmtId="49" fontId="3" fillId="0" borderId="39" xfId="0" applyNumberFormat="1" applyFont="1" applyFill="1" applyBorder="1" applyAlignment="1">
      <alignment horizontal="center"/>
    </xf>
    <xf numFmtId="0" fontId="3" fillId="0" borderId="0" xfId="0" quotePrefix="1" applyNumberFormat="1" applyFont="1" applyFill="1" applyBorder="1"/>
    <xf numFmtId="49" fontId="3" fillId="0" borderId="40" xfId="0" applyNumberFormat="1" applyFont="1" applyFill="1" applyBorder="1" applyAlignment="1">
      <alignment horizontal="center"/>
    </xf>
    <xf numFmtId="49" fontId="3" fillId="0" borderId="28" xfId="0" applyNumberFormat="1" applyFont="1" applyFill="1" applyBorder="1" applyAlignment="1">
      <alignment horizontal="center"/>
    </xf>
    <xf numFmtId="41" fontId="26" fillId="0" borderId="0" xfId="0" applyNumberFormat="1" applyFont="1" applyFill="1" applyBorder="1"/>
    <xf numFmtId="41" fontId="26" fillId="0" borderId="5" xfId="0" applyNumberFormat="1" applyFont="1" applyFill="1" applyBorder="1"/>
    <xf numFmtId="0" fontId="26" fillId="0" borderId="0" xfId="0" applyFont="1" applyFill="1"/>
    <xf numFmtId="49" fontId="26" fillId="0" borderId="39" xfId="0" applyNumberFormat="1" applyFont="1" applyFill="1" applyBorder="1" applyAlignment="1">
      <alignment horizontal="center"/>
    </xf>
    <xf numFmtId="0" fontId="3" fillId="0" borderId="14" xfId="0" applyFont="1" applyFill="1" applyBorder="1"/>
    <xf numFmtId="0" fontId="3" fillId="0" borderId="14" xfId="0" applyFont="1" applyFill="1" applyBorder="1" applyAlignment="1">
      <alignment horizontal="left"/>
    </xf>
    <xf numFmtId="0" fontId="3" fillId="0" borderId="14" xfId="0" applyFont="1" applyFill="1" applyBorder="1" applyAlignment="1">
      <alignment horizontal="center"/>
    </xf>
    <xf numFmtId="49" fontId="26" fillId="0" borderId="41" xfId="0" applyNumberFormat="1" applyFont="1" applyFill="1" applyBorder="1" applyAlignment="1">
      <alignment horizontal="left"/>
    </xf>
    <xf numFmtId="49" fontId="26" fillId="0" borderId="17" xfId="0" applyNumberFormat="1" applyFont="1" applyFill="1" applyBorder="1" applyAlignment="1">
      <alignment horizontal="left"/>
    </xf>
    <xf numFmtId="0" fontId="3" fillId="0" borderId="9" xfId="0" applyFont="1" applyFill="1" applyBorder="1"/>
    <xf numFmtId="0" fontId="3" fillId="0" borderId="9" xfId="0" applyFont="1" applyFill="1" applyBorder="1" applyAlignment="1">
      <alignment horizontal="left"/>
    </xf>
    <xf numFmtId="0" fontId="3" fillId="0" borderId="9" xfId="0" applyFont="1" applyFill="1" applyBorder="1" applyAlignment="1">
      <alignment horizontal="center"/>
    </xf>
    <xf numFmtId="43" fontId="26" fillId="0" borderId="7" xfId="0" applyNumberFormat="1" applyFont="1" applyFill="1" applyBorder="1"/>
    <xf numFmtId="43" fontId="3" fillId="0" borderId="7" xfId="0" applyNumberFormat="1" applyFont="1" applyFill="1" applyBorder="1"/>
    <xf numFmtId="49" fontId="26" fillId="0" borderId="42" xfId="0" applyNumberFormat="1" applyFont="1" applyFill="1" applyBorder="1" applyAlignment="1">
      <alignment horizontal="center"/>
    </xf>
    <xf numFmtId="41" fontId="26" fillId="0" borderId="7" xfId="0" applyNumberFormat="1" applyFont="1" applyFill="1" applyBorder="1"/>
    <xf numFmtId="41" fontId="26" fillId="0" borderId="43" xfId="0" applyNumberFormat="1" applyFont="1" applyFill="1" applyBorder="1"/>
    <xf numFmtId="41" fontId="26" fillId="0" borderId="44" xfId="0" applyNumberFormat="1" applyFont="1" applyFill="1" applyBorder="1"/>
    <xf numFmtId="41" fontId="26" fillId="0" borderId="45" xfId="0" applyNumberFormat="1" applyFont="1" applyFill="1" applyBorder="1"/>
    <xf numFmtId="41" fontId="26" fillId="0" borderId="46" xfId="0" applyNumberFormat="1" applyFont="1" applyFill="1" applyBorder="1"/>
    <xf numFmtId="0" fontId="3" fillId="0" borderId="5" xfId="0" applyFont="1" applyFill="1" applyBorder="1"/>
    <xf numFmtId="0" fontId="3" fillId="0" borderId="0" xfId="0" quotePrefix="1" applyNumberFormat="1" applyFont="1" applyFill="1" applyBorder="1" applyAlignment="1">
      <alignment vertical="top" wrapText="1"/>
    </xf>
    <xf numFmtId="0" fontId="3" fillId="0" borderId="18" xfId="0" applyNumberFormat="1" applyFont="1" applyFill="1" applyBorder="1" applyAlignment="1">
      <alignment horizontal="center"/>
    </xf>
    <xf numFmtId="0" fontId="3" fillId="0" borderId="37" xfId="0" applyNumberFormat="1" applyFont="1" applyFill="1" applyBorder="1" applyAlignment="1">
      <alignment horizontal="center"/>
    </xf>
    <xf numFmtId="49" fontId="3" fillId="0" borderId="47" xfId="0" applyNumberFormat="1" applyFont="1" applyFill="1" applyBorder="1" applyAlignment="1">
      <alignment horizontal="center"/>
    </xf>
    <xf numFmtId="49" fontId="3" fillId="0" borderId="5" xfId="0" quotePrefix="1" applyNumberFormat="1" applyFont="1" applyFill="1" applyBorder="1" applyAlignment="1">
      <alignment horizontal="left"/>
    </xf>
    <xf numFmtId="49" fontId="3" fillId="0" borderId="0" xfId="0" quotePrefix="1" applyNumberFormat="1" applyFont="1" applyFill="1" applyBorder="1" applyAlignment="1">
      <alignment horizontal="left"/>
    </xf>
    <xf numFmtId="0" fontId="3" fillId="0" borderId="5" xfId="0" quotePrefix="1" applyNumberFormat="1" applyFont="1" applyFill="1" applyBorder="1" applyAlignment="1">
      <alignment horizontal="left"/>
    </xf>
    <xf numFmtId="0" fontId="3" fillId="0" borderId="0" xfId="0" quotePrefix="1" applyNumberFormat="1" applyFont="1" applyFill="1" applyBorder="1" applyAlignment="1">
      <alignment horizontal="left"/>
    </xf>
    <xf numFmtId="0" fontId="3" fillId="0" borderId="0" xfId="0" quotePrefix="1" applyNumberFormat="1" applyFont="1" applyFill="1" applyBorder="1" applyAlignment="1">
      <alignment vertical="top"/>
    </xf>
    <xf numFmtId="49" fontId="3" fillId="0" borderId="5" xfId="0" applyNumberFormat="1" applyFont="1" applyFill="1" applyBorder="1" applyAlignment="1">
      <alignment wrapText="1"/>
    </xf>
    <xf numFmtId="49" fontId="3" fillId="0" borderId="0" xfId="0" applyNumberFormat="1" applyFont="1" applyFill="1" applyBorder="1" applyAlignment="1">
      <alignment wrapText="1"/>
    </xf>
    <xf numFmtId="0" fontId="3" fillId="0" borderId="0" xfId="0" applyFont="1" applyFill="1" applyBorder="1" applyAlignment="1">
      <alignment horizontal="left" vertical="top"/>
    </xf>
    <xf numFmtId="0" fontId="3" fillId="0" borderId="22" xfId="0" applyFont="1" applyFill="1" applyBorder="1" applyAlignment="1">
      <alignment vertical="top" wrapText="1"/>
    </xf>
    <xf numFmtId="0" fontId="3" fillId="0" borderId="0" xfId="0" applyFont="1" applyFill="1" applyBorder="1" applyAlignment="1">
      <alignment vertical="top" wrapText="1"/>
    </xf>
    <xf numFmtId="49" fontId="26" fillId="0" borderId="35" xfId="0" applyNumberFormat="1" applyFont="1" applyFill="1" applyBorder="1" applyAlignment="1">
      <alignment horizontal="center"/>
    </xf>
    <xf numFmtId="49" fontId="26" fillId="0" borderId="47" xfId="0" applyNumberFormat="1" applyFont="1" applyFill="1" applyBorder="1" applyAlignment="1">
      <alignment horizontal="center"/>
    </xf>
    <xf numFmtId="0" fontId="3" fillId="0" borderId="0" xfId="0" applyNumberFormat="1" applyFont="1" applyFill="1" applyAlignment="1">
      <alignment horizontal="left"/>
    </xf>
    <xf numFmtId="41" fontId="3" fillId="0" borderId="48" xfId="0" applyNumberFormat="1" applyFont="1" applyFill="1" applyBorder="1"/>
    <xf numFmtId="0" fontId="3" fillId="0" borderId="8" xfId="0" applyNumberFormat="1" applyFont="1" applyFill="1" applyBorder="1" applyAlignment="1">
      <alignment horizontal="left"/>
    </xf>
    <xf numFmtId="0" fontId="3" fillId="0" borderId="9" xfId="0" applyNumberFormat="1" applyFont="1" applyFill="1" applyBorder="1" applyAlignment="1">
      <alignment horizontal="left"/>
    </xf>
    <xf numFmtId="166" fontId="3" fillId="0" borderId="9" xfId="0" applyNumberFormat="1" applyFont="1" applyFill="1" applyBorder="1" applyAlignment="1">
      <alignment horizontal="right"/>
    </xf>
    <xf numFmtId="43" fontId="3" fillId="0" borderId="9" xfId="0" applyNumberFormat="1" applyFont="1" applyFill="1" applyBorder="1"/>
    <xf numFmtId="49" fontId="3" fillId="0" borderId="42" xfId="0" applyNumberFormat="1" applyFont="1" applyFill="1" applyBorder="1" applyAlignment="1">
      <alignment horizontal="center"/>
    </xf>
    <xf numFmtId="41" fontId="3" fillId="0" borderId="9" xfId="0" applyNumberFormat="1" applyFont="1" applyFill="1" applyBorder="1"/>
    <xf numFmtId="41" fontId="3" fillId="0" borderId="49" xfId="0" applyNumberFormat="1" applyFont="1" applyFill="1" applyBorder="1"/>
    <xf numFmtId="41" fontId="3" fillId="0" borderId="50" xfId="0" applyNumberFormat="1" applyFont="1" applyFill="1" applyBorder="1"/>
    <xf numFmtId="41" fontId="3" fillId="0" borderId="10" xfId="0" applyNumberFormat="1" applyFont="1" applyFill="1" applyBorder="1"/>
    <xf numFmtId="41" fontId="3" fillId="0" borderId="8" xfId="0" applyNumberFormat="1" applyFont="1" applyFill="1" applyBorder="1"/>
    <xf numFmtId="0" fontId="3" fillId="0" borderId="51" xfId="0" applyFont="1" applyFill="1" applyBorder="1"/>
    <xf numFmtId="49" fontId="26" fillId="0" borderId="0" xfId="0" applyNumberFormat="1" applyFont="1" applyFill="1" applyBorder="1" applyAlignment="1">
      <alignment horizontal="left"/>
    </xf>
    <xf numFmtId="0" fontId="26" fillId="0" borderId="0" xfId="0" applyFont="1" applyFill="1" applyBorder="1"/>
    <xf numFmtId="43" fontId="26" fillId="0" borderId="0" xfId="0" applyNumberFormat="1" applyFont="1" applyFill="1" applyBorder="1"/>
    <xf numFmtId="49" fontId="26" fillId="0" borderId="14" xfId="0" applyNumberFormat="1" applyFont="1" applyFill="1" applyBorder="1" applyAlignment="1">
      <alignment horizontal="center"/>
    </xf>
    <xf numFmtId="41" fontId="26" fillId="0" borderId="14" xfId="0" applyNumberFormat="1" applyFont="1" applyFill="1" applyBorder="1"/>
    <xf numFmtId="41" fontId="26" fillId="0" borderId="2" xfId="0" applyNumberFormat="1" applyFont="1" applyFill="1" applyBorder="1"/>
    <xf numFmtId="41" fontId="26" fillId="0" borderId="52" xfId="0" applyNumberFormat="1" applyFont="1" applyFill="1" applyBorder="1"/>
    <xf numFmtId="49" fontId="14" fillId="0" borderId="0" xfId="0" applyNumberFormat="1" applyFont="1" applyFill="1" applyBorder="1" applyAlignment="1">
      <alignment horizontal="center"/>
    </xf>
    <xf numFmtId="49" fontId="17" fillId="0" borderId="0" xfId="0" applyNumberFormat="1" applyFont="1" applyFill="1" applyAlignment="1"/>
    <xf numFmtId="41" fontId="9" fillId="0" borderId="16" xfId="0" applyNumberFormat="1" applyFont="1" applyFill="1" applyBorder="1"/>
    <xf numFmtId="41" fontId="9" fillId="0" borderId="53" xfId="0" applyNumberFormat="1" applyFont="1" applyFill="1" applyBorder="1"/>
    <xf numFmtId="166" fontId="14" fillId="0" borderId="0" xfId="0" applyNumberFormat="1" applyFont="1" applyFill="1" applyAlignment="1"/>
    <xf numFmtId="0" fontId="14" fillId="0" borderId="0" xfId="0" applyFont="1" applyFill="1" applyAlignment="1">
      <alignment horizontal="center"/>
    </xf>
    <xf numFmtId="10" fontId="9" fillId="0" borderId="0" xfId="0" applyNumberFormat="1" applyFont="1" applyFill="1"/>
    <xf numFmtId="10" fontId="14" fillId="0" borderId="36" xfId="0" applyNumberFormat="1" applyFont="1" applyFill="1" applyBorder="1" applyAlignment="1">
      <alignment horizontal="center"/>
    </xf>
    <xf numFmtId="10" fontId="21" fillId="0" borderId="36" xfId="0" applyNumberFormat="1" applyFont="1" applyFill="1" applyBorder="1" applyAlignment="1">
      <alignment horizontal="center"/>
    </xf>
    <xf numFmtId="41" fontId="9" fillId="0" borderId="1" xfId="0" applyNumberFormat="1" applyFont="1" applyFill="1" applyBorder="1" applyAlignment="1">
      <alignment horizontal="centerContinuous"/>
    </xf>
    <xf numFmtId="41" fontId="9" fillId="0" borderId="54" xfId="0" applyNumberFormat="1" applyFont="1" applyFill="1" applyBorder="1" applyAlignment="1">
      <alignment horizontal="centerContinuous"/>
    </xf>
    <xf numFmtId="10" fontId="14" fillId="0" borderId="51" xfId="0" applyNumberFormat="1" applyFont="1" applyFill="1" applyBorder="1" applyAlignment="1">
      <alignment horizontal="center"/>
    </xf>
    <xf numFmtId="10" fontId="14" fillId="0" borderId="5" xfId="0" applyNumberFormat="1" applyFont="1" applyFill="1" applyBorder="1" applyAlignment="1">
      <alignment horizontal="center"/>
    </xf>
    <xf numFmtId="41" fontId="14" fillId="0" borderId="6" xfId="0" applyNumberFormat="1" applyFont="1" applyFill="1" applyBorder="1"/>
    <xf numFmtId="43" fontId="9" fillId="0" borderId="34" xfId="0" applyNumberFormat="1" applyFont="1" applyFill="1" applyBorder="1"/>
    <xf numFmtId="10" fontId="14" fillId="0" borderId="55" xfId="0" applyNumberFormat="1" applyFont="1" applyFill="1" applyBorder="1" applyAlignment="1">
      <alignment horizontal="center"/>
    </xf>
    <xf numFmtId="41" fontId="14" fillId="0" borderId="56" xfId="0" applyNumberFormat="1" applyFont="1" applyFill="1" applyBorder="1"/>
    <xf numFmtId="0" fontId="21" fillId="0" borderId="36" xfId="0" applyFont="1" applyFill="1" applyBorder="1" applyAlignment="1">
      <alignment horizontal="center"/>
    </xf>
    <xf numFmtId="10" fontId="14" fillId="0" borderId="8" xfId="0" applyNumberFormat="1" applyFont="1" applyFill="1" applyBorder="1" applyAlignment="1">
      <alignment horizontal="center"/>
    </xf>
    <xf numFmtId="41" fontId="14" fillId="0" borderId="10" xfId="0" applyNumberFormat="1" applyFont="1" applyFill="1" applyBorder="1"/>
    <xf numFmtId="49" fontId="22" fillId="0" borderId="0" xfId="0" applyNumberFormat="1" applyFont="1" applyFill="1" applyAlignment="1"/>
    <xf numFmtId="17" fontId="22" fillId="0" borderId="14" xfId="0" applyNumberFormat="1" applyFont="1" applyFill="1" applyBorder="1" applyAlignment="1">
      <alignment horizontal="center"/>
    </xf>
    <xf numFmtId="17" fontId="22" fillId="0" borderId="0" xfId="0" applyNumberFormat="1" applyFont="1" applyFill="1" applyBorder="1" applyAlignment="1">
      <alignment horizontal="center"/>
    </xf>
    <xf numFmtId="43" fontId="22" fillId="0" borderId="59" xfId="0" applyNumberFormat="1" applyFont="1" applyFill="1" applyBorder="1"/>
    <xf numFmtId="0" fontId="17" fillId="0" borderId="0" xfId="0" applyNumberFormat="1" applyFont="1" applyFill="1" applyBorder="1" applyAlignment="1">
      <alignment horizontal="center"/>
    </xf>
    <xf numFmtId="165" fontId="9" fillId="0" borderId="0" xfId="0" applyNumberFormat="1" applyFont="1" applyFill="1" applyAlignment="1">
      <alignment horizontal="center"/>
    </xf>
    <xf numFmtId="0" fontId="23" fillId="0" borderId="0" xfId="0" applyFont="1" applyFill="1" applyAlignment="1">
      <alignment horizontal="center" vertical="top"/>
    </xf>
    <xf numFmtId="0" fontId="23" fillId="0" borderId="0" xfId="0" applyFont="1" applyFill="1" applyAlignment="1">
      <alignment horizontal="center"/>
    </xf>
    <xf numFmtId="167" fontId="9" fillId="0" borderId="0" xfId="0" applyNumberFormat="1" applyFont="1" applyFill="1" applyAlignment="1">
      <alignment horizontal="left"/>
    </xf>
    <xf numFmtId="0" fontId="9" fillId="0" borderId="0" xfId="0" applyFont="1" applyFill="1" applyAlignment="1">
      <alignment horizontal="center"/>
    </xf>
  </cellXfs>
  <cellStyles count="1">
    <cellStyle name="Normal" xfId="0" builtinId="0"/>
  </cellStyles>
  <dxfs count="73">
    <dxf>
      <font>
        <color rgb="FFFF0000"/>
      </font>
    </dxf>
    <dxf>
      <numFmt numFmtId="164" formatCode="_(* #,##0_);_(* \(#,##0\);_(* &quot;-&quot;??_);_(@_)"/>
    </dxf>
    <dxf>
      <font>
        <color rgb="FFFF0000"/>
      </font>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fill>
        <patternFill patternType="solid">
          <bgColor rgb="FFCC66FF"/>
        </patternFill>
      </fill>
    </dxf>
    <dxf>
      <numFmt numFmtId="164" formatCode="_(* #,##0_);_(* \(#,##0\);_(* &quot;-&quot;??_);_(@_)"/>
    </dxf>
    <dxf>
      <numFmt numFmtId="164" formatCode="_(* #,##0_);_(* \(#,##0\);_(* &quot;-&quot;??_);_(@_)"/>
    </dxf>
    <dxf>
      <alignment wrapText="1" readingOrder="0"/>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alignment wrapText="1" readingOrder="0"/>
    </dxf>
    <dxf>
      <numFmt numFmtId="164" formatCode="_(* #,##0_);_(* \(#,##0\);_(* &quot;-&quot;??_);_(@_)"/>
    </dxf>
    <dxf>
      <numFmt numFmtId="164" formatCode="_(* #,##0_);_(* \(#,##0\);_(* &quot;-&quot;??_);_(@_)"/>
    </dxf>
    <dxf>
      <numFmt numFmtId="164" formatCode="_(* #,##0_);_(* \(#,##0\);_(* &quot;-&quot;??_);_(@_)"/>
    </dxf>
    <dxf>
      <fill>
        <patternFill patternType="none">
          <bgColor auto="1"/>
        </patternFill>
      </fill>
    </dxf>
    <dxf>
      <fill>
        <patternFill patternType="none">
          <bgColor auto="1"/>
        </patternFill>
      </fill>
    </dxf>
    <dxf>
      <numFmt numFmtId="164" formatCode="_(* #,##0_);_(* \(#,##0\);_(* &quot;-&quot;??_);_(@_)"/>
    </dxf>
    <dxf>
      <numFmt numFmtId="164" formatCode="_(* #,##0_);_(* \(#,##0\);_(* &quot;-&quot;??_);_(@_)"/>
    </dxf>
    <dxf>
      <numFmt numFmtId="164" formatCode="_(* #,##0_);_(* \(#,##0\);_(* &quot;-&quot;??_);_(@_)"/>
    </dxf>
    <dxf>
      <fill>
        <patternFill patternType="none">
          <bgColor auto="1"/>
        </patternFill>
      </fill>
    </dxf>
    <dxf>
      <fill>
        <patternFill patternType="none">
          <bgColor auto="1"/>
        </patternFill>
      </fill>
    </dxf>
    <dxf>
      <numFmt numFmtId="164" formatCode="_(* #,##0_);_(* \(#,##0\);_(* &quot;-&quot;??_);_(@_)"/>
    </dxf>
    <dxf>
      <numFmt numFmtId="164" formatCode="_(* #,##0_);_(* \(#,##0\);_(* &quot;-&quot;??_);_(@_)"/>
    </dxf>
    <dxf>
      <numFmt numFmtId="164" formatCode="_(* #,##0_);_(* \(#,##0\);_(* &quot;-&quot;??_);_(@_)"/>
    </dxf>
    <dxf>
      <alignment wrapText="1" readingOrder="0"/>
    </dxf>
    <dxf>
      <numFmt numFmtId="164" formatCode="_(* #,##0_);_(* \(#,##0\);_(* &quot;-&quot;??_);_(@_)"/>
    </dxf>
    <dxf>
      <numFmt numFmtId="164" formatCode="_(* #,##0_);_(* \(#,##0\);_(* &quot;-&quot;??_);_(@_)"/>
    </dxf>
    <dxf>
      <alignment wrapText="1" readingOrder="0"/>
    </dxf>
    <dxf>
      <numFmt numFmtId="164" formatCode="_(* #,##0_);_(* \(#,##0\);_(* &quot;-&quot;??_);_(@_)"/>
    </dxf>
    <dxf>
      <numFmt numFmtId="164" formatCode="_(* #,##0_);_(* \(#,##0\);_(* &quot;-&quot;??_);_(@_)"/>
    </dxf>
    <dxf>
      <numFmt numFmtId="164" formatCode="_(* #,##0_);_(* \(#,##0\);_(* &quot;-&quot;??_);_(@_)"/>
    </dxf>
    <dxf>
      <numFmt numFmtId="164" formatCode="_(* #,##0_);_(* \(#,##0\);_(* &quot;-&quot;??_);_(@_)"/>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font>
      <fill>
        <patternFill>
          <bgColor rgb="FF92D050"/>
        </patternFill>
      </fill>
    </dxf>
    <dxf>
      <font>
        <b/>
        <i val="0"/>
      </font>
      <fill>
        <patternFill>
          <bgColor theme="5" tint="0.59996337778862885"/>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lor rgb="FFC00000"/>
      </font>
      <fill>
        <patternFill>
          <bgColor theme="5" tint="0.79998168889431442"/>
        </patternFill>
      </fill>
    </dxf>
    <dxf>
      <font>
        <b/>
        <i val="0"/>
        <color rgb="FF006600"/>
      </font>
      <fill>
        <patternFill>
          <bgColor rgb="FFCCFF99"/>
        </patternFill>
      </fill>
    </dxf>
    <dxf>
      <font>
        <b/>
        <i val="0"/>
        <color rgb="FFC00000"/>
      </font>
      <fill>
        <patternFill>
          <bgColor theme="5" tint="0.79998168889431442"/>
        </patternFill>
      </fill>
    </dxf>
    <dxf>
      <font>
        <b/>
        <i val="0"/>
        <color rgb="FF006600"/>
      </font>
      <fill>
        <patternFill>
          <bgColor rgb="FFCCFF99"/>
        </patternFill>
      </fill>
    </dxf>
  </dxfs>
  <tableStyles count="0" defaultTableStyle="TableStyleMedium2" defaultPivotStyle="PivotStyleLight16"/>
  <colors>
    <mruColors>
      <color rgb="FFFFCCCC"/>
      <color rgb="FFFF3300"/>
      <color rgb="FFB089FF"/>
      <color rgb="FF9966FF"/>
      <color rgb="FF6666FF"/>
      <color rgb="FFEAC1FF"/>
      <color rgb="FFCC66FF"/>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2.xml"/><Relationship Id="rId39" Type="http://schemas.openxmlformats.org/officeDocument/2006/relationships/pivotCacheDefinition" Target="pivotCache/pivotCacheDefinition15.xml"/><Relationship Id="rId21" Type="http://schemas.openxmlformats.org/officeDocument/2006/relationships/worksheet" Target="worksheets/sheet21.xml"/><Relationship Id="rId34" Type="http://schemas.openxmlformats.org/officeDocument/2006/relationships/pivotCacheDefinition" Target="pivotCache/pivotCacheDefinition10.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pivotCacheDefinition" Target="pivotCache/pivotCacheDefinition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8.xml"/><Relationship Id="rId37" Type="http://schemas.openxmlformats.org/officeDocument/2006/relationships/pivotCacheDefinition" Target="pivotCache/pivotCacheDefinition13.xml"/><Relationship Id="rId40" Type="http://schemas.openxmlformats.org/officeDocument/2006/relationships/pivotCacheDefinition" Target="pivotCache/pivotCacheDefinition16.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4.xml"/><Relationship Id="rId36" Type="http://schemas.openxmlformats.org/officeDocument/2006/relationships/pivotCacheDefinition" Target="pivotCache/pivotCacheDefinition1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7.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3.xml"/><Relationship Id="rId30" Type="http://schemas.openxmlformats.org/officeDocument/2006/relationships/pivotCacheDefinition" Target="pivotCache/pivotCacheDefinition6.xml"/><Relationship Id="rId35" Type="http://schemas.openxmlformats.org/officeDocument/2006/relationships/pivotCacheDefinition" Target="pivotCache/pivotCacheDefinition11.xml"/><Relationship Id="rId43" Type="http://schemas.openxmlformats.org/officeDocument/2006/relationships/sharedStrings" Target="sharedStrings.xml"/><Relationship Id="rId48" Type="http://schemas.openxmlformats.org/officeDocument/2006/relationships/customXml" Target="../customXml/item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1.xml"/><Relationship Id="rId33" Type="http://schemas.openxmlformats.org/officeDocument/2006/relationships/pivotCacheDefinition" Target="pivotCache/pivotCacheDefinition9.xml"/><Relationship Id="rId38" Type="http://schemas.openxmlformats.org/officeDocument/2006/relationships/pivotCacheDefinition" Target="pivotCache/pivotCacheDefinition14.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512534</xdr:colOff>
      <xdr:row>14</xdr:row>
      <xdr:rowOff>15240</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167640"/>
          <a:ext cx="8494484" cy="220218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11.xml.rels><?xml version="1.0" encoding="UTF-8" standalone="yes"?>
<Relationships xmlns="http://schemas.openxmlformats.org/package/2006/relationships"><Relationship Id="rId1" Type="http://schemas.openxmlformats.org/officeDocument/2006/relationships/pivotCacheRecords" Target="pivotCacheRecords11.xml"/></Relationships>
</file>

<file path=xl/pivotCache/_rels/pivotCacheDefinition12.xml.rels><?xml version="1.0" encoding="UTF-8" standalone="yes"?>
<Relationships xmlns="http://schemas.openxmlformats.org/package/2006/relationships"><Relationship Id="rId1" Type="http://schemas.openxmlformats.org/officeDocument/2006/relationships/pivotCacheRecords" Target="pivotCacheRecords12.xml"/></Relationships>
</file>

<file path=xl/pivotCache/_rels/pivotCacheDefinition13.xml.rels><?xml version="1.0" encoding="UTF-8" standalone="yes"?>
<Relationships xmlns="http://schemas.openxmlformats.org/package/2006/relationships"><Relationship Id="rId1" Type="http://schemas.openxmlformats.org/officeDocument/2006/relationships/pivotCacheRecords" Target="pivotCacheRecords13.xml"/></Relationships>
</file>

<file path=xl/pivotCache/_rels/pivotCacheDefinition14.xml.rels><?xml version="1.0" encoding="UTF-8" standalone="yes"?>
<Relationships xmlns="http://schemas.openxmlformats.org/package/2006/relationships"><Relationship Id="rId1" Type="http://schemas.openxmlformats.org/officeDocument/2006/relationships/pivotCacheRecords" Target="pivotCacheRecords14.xml"/></Relationships>
</file>

<file path=xl/pivotCache/_rels/pivotCacheDefinition15.xml.rels><?xml version="1.0" encoding="UTF-8" standalone="yes"?>
<Relationships xmlns="http://schemas.openxmlformats.org/package/2006/relationships"><Relationship Id="rId1" Type="http://schemas.openxmlformats.org/officeDocument/2006/relationships/pivotCacheRecords" Target="pivotCacheRecords15.xml"/></Relationships>
</file>

<file path=xl/pivotCache/_rels/pivotCacheDefinition16.xml.rels><?xml version="1.0" encoding="UTF-8" standalone="yes"?>
<Relationships xmlns="http://schemas.openxmlformats.org/package/2006/relationships"><Relationship Id="rId1" Type="http://schemas.openxmlformats.org/officeDocument/2006/relationships/pivotCacheRecords" Target="pivotCacheRecords16.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Schroeder/%23test%20cd/RevReq-COS-Attrition%20WP%20(C)/RevReq-COS-Attrition%20WP/NEW-PSE-WP-SEF-5.01-5.02-E-n-G-WC-RB-19GRC-05-2019.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Schroeder/%23test%20cd/RevReq-COS-Attrition%20WP%20(C)/RevReq-COS-Attrition%20WP/NEW-PSE-WP-SEF-5.01-5.02-E-n-G-WC-RB-19GRC-05-2019.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r:id="rId1" refreshedBy="KR" refreshedDate="43578.679574189817" createdVersion="4" refreshedVersion="4" minRefreshableVersion="3" recordCount="120">
  <cacheSource type="worksheet">
    <worksheetSource ref="A1:S121" sheet="Depr 1301FC Comm"/>
  </cacheSource>
  <cacheFields count="19">
    <cacheField name="company" numFmtId="0">
      <sharedItems/>
    </cacheField>
    <cacheField name="depr_group" numFmtId="0">
      <sharedItems count="120">
        <s v="C302 INT Franchises &amp; Consents"/>
        <s v="C303 105 INT Misc Intangibles"/>
        <s v="C303 118 CMN Misc Intangible- RET"/>
        <s v="C303 CMN Software, CLX System-RET"/>
        <s v="C303 INT Misc Intangible Plant"/>
        <s v="C303 INT Misc Intangible Plant-NSC"/>
        <s v="None, Common"/>
        <s v="C389 105 CMN Land &amp; Land Rights"/>
        <s v="C389 CMN Easements"/>
        <s v="C389 CMN Land &amp; Land Rights"/>
        <s v="C3900 CMN Str/Impv, Elliott Ave-NSC"/>
        <s v="C3900 CMN Str/Impv, Elliott Avenue"/>
        <s v="C3900 CMN Str/Impv, ESO"/>
        <s v="C3900 CMN Str/Impv, ESO-NSC"/>
        <s v="C3900 CMN Str/Impv, Factoria Svc Ct"/>
        <s v="C3900 CMN Str/Impv, Factoria Sv-NSC"/>
        <s v="C3900 CMN Str/Impv, Factoria Trailr"/>
        <s v="C3900 CMN Str/Impv, Factoria Tr-NSC"/>
        <s v="C3900 CMN Str/Impv, Fleet Svc Facl"/>
        <s v="C3900 CMN Str/Impv, Fleet Svc F-NSC"/>
        <s v="C3900 CMN Str/Impv, Howell Bldg"/>
        <s v="C3900 CMN Str/Impv, Howell Bldg-NSC"/>
        <s v="C3900 CMN Str/Impv, Kittitas Svc Ct"/>
        <s v="C3900 CMN Str/Impv, Kittitas Sv-NSC"/>
        <s v="C3900 CMN Str/Impv, Olympia Bus/Eng"/>
        <s v="C3900 CMN Str/Impv, Olympia Bus-NSC"/>
        <s v="C3900 CMN Str/Impv, Olympia Svc Ctr"/>
        <s v="C3900 CMN Str/Impv, Olympia Svc-NSC"/>
        <s v="C3900 CMN Str/Impv, Puyallup Svc Ct"/>
        <s v="C3900 CMN Str/Impv, Puyallup Sv-NSC"/>
        <s v="C3900 CMN Str/Impv, Pwr Sys Bldg"/>
        <s v="C3900 CMN Str/Impv, Pwr Sys Bld-NSC"/>
        <s v="C3900 CMN Str/Impv, S King Complex"/>
        <s v="C3900 CMN Str/Impv, S King Comp-NSC"/>
        <s v="C3900 CMN Str/Impv, Tacoma Office"/>
        <s v="C3900 CMN Str/Impv, Tacoma Offi-NSC"/>
        <s v="C3900 CMN Structure &amp; Improveme-NSC"/>
        <s v="C3900 CMN Structure &amp; Improvement"/>
        <s v="C3901 CMN LH, Bothell Access Ce-NSC"/>
        <s v="C3901 CMN LH, Bothell Access Center"/>
        <s v="C3901 CMN LH, Bothell Call Ctr-RET"/>
        <s v="C3901 CMN LH, Bothell Data Center"/>
        <s v="C3901 CMN LH, Bothell Data Cent-NSC"/>
        <s v="C3901 CMN LH, Ellensburg-RETIRED"/>
        <s v="C3901 CMN LH, Expired"/>
        <s v="C3901 CMN LH, Freeland Bus Ofc"/>
        <s v="C3901 CMN LH, Freeland Bus Ofc-NSC"/>
        <s v="C3901 CMN LH, Lincoln Exec Ctr"/>
        <s v="C3901 CMN LH, Lincoln Exec Ctr-NSC"/>
        <s v="C3901 CMN LH, Mt Erie Comm -RETIRED"/>
        <s v="C3901 CMN LH, PSE Building"/>
        <s v="C3901 CMN LH, PSE Building-NSC"/>
        <s v="C3901 CMN LH, PSE East Amend 2"/>
        <s v="C3901 CMN LH, PSE East Amend 2-NSC"/>
        <s v="C3901 CMN LH, PSE East Building"/>
        <s v="C3901 CMN LH, PSE East Building-NSC"/>
        <s v="C3901 CMN LH, Rattlesnake Mtn -RET"/>
        <s v="C3901 CMN LH, Redmond West/Will-NSC"/>
        <s v="C3901 CMN LH, Redmond West/Willow"/>
        <s v="C3901 CMN LH, S King Svc 2nd Am-RET"/>
        <s v="C3901 CMN LH, S King Svc -RETIRED"/>
        <s v="C3901 CMN LH, Sea Tac-RETIRED"/>
        <s v="C3910 CMN Office Furn &amp; Eq-notused"/>
        <s v="C3911 CMN Office Furn &amp; Eq, new"/>
        <s v="C3911 CMN Office Furn &amp; Eq, new-NSC"/>
        <s v="C3911 CMN Office Furn &amp; Eq, old"/>
        <s v="C3911 CMN Office Furn &amp; Eq, old-NSC"/>
        <s v="C3912 CMN Computer Eq, new"/>
        <s v="C3912 CMN Computer Eq, new-NSC"/>
        <s v="C3912 CMN Computer Eq, old-RETIRED"/>
        <s v="C3913 CMN Printers, new"/>
        <s v="C3913 CMN Printers, new-NSC"/>
        <s v="C3914 CMN Computer Equip&gt;$20K-RET"/>
        <s v="C3917 CMN Modular Furniture-notused"/>
        <s v="C3920 GEN Trans Equip, new"/>
        <s v="C3920 GEN Trans Equip, new-NSC"/>
        <s v="C3920 GEN Trans Equip, old"/>
        <s v="C3920 GEN Trans Equip, old-NSC"/>
        <s v="C3921 CMN Aircraft"/>
        <s v="C3921 CMN Aircraft-NSC"/>
        <s v="C3922 CMN Aircraft Engine Rebuild"/>
        <s v="C3922 CMN Aircraft Engine Rebui-NSC"/>
        <s v="C393 CMN Stores Equipment new"/>
        <s v="C393 CMN Stores Equipment new-NSC"/>
        <s v="C393 CMN Stores Equipment old"/>
        <s v="C393 CMN Stores Equipment old-NSC"/>
        <s v="C3940 CMN Tools/Shop/Garage new"/>
        <s v="C3940 CMN Tools/Shop/Garage new-NSC"/>
        <s v="C3940 CMN Tools/Shop/Garage old"/>
        <s v="C3940 CMN Tools/Shop/Garage old-NSC"/>
        <s v="C3941 CMN Tools/Shop/Gar&gt;$20K-RET"/>
        <s v="C3942 CMN Tools, 5 yrs-notused"/>
        <s v="C395 CMN Laboratory Equipment-RET"/>
        <s v="C396 GEN Power Op Equip, new"/>
        <s v="C396 GEN Power Op Equip, new-NSC"/>
        <s v="C396 GEN Power Op Equip, old-RET"/>
        <s v="C3970 105 CMN Comm Equip, AMI Net"/>
        <s v="C3970 105 CMN Comm Equip, AMI N-NSC"/>
        <s v="C3970 CMN Comm Equip, new"/>
        <s v="C3970 CMN Comm Equip, new-NSC"/>
        <s v="C3970 CMN Comm Equip, old"/>
        <s v="C3970 CMN Comm Equip, old-NSC"/>
        <s v="C3971 CMN Mobile Comm Eq-RET"/>
        <s v="C3973 CMN Portable Comm Eq-RET"/>
        <s v="C3974 CMN Comm Equip, AMI Netwo-NSC"/>
        <s v="C3974 CMN Comm Equip, AMI Network"/>
        <s v="C3980 CMN Misc Equipment, new"/>
        <s v="C3980 CMN Misc Equipment, new-NSC"/>
        <s v="C3980 CMN Misc Equipment, old"/>
        <s v="C3981 CMN Do Not Use"/>
        <s v="C3981 CMN Misc Equipment -DONOTUSE"/>
        <s v="C399 CMN ARO General Plant "/>
        <s v="Cap Lease, Printer Great Am 2-NSC"/>
        <s v="Cap Lease, Printer Great Am 3-NSC"/>
        <s v="Capital Lease, BLC Vehicles-RETIRED"/>
        <s v="Capital Lease, Landis + Gyr-RETIRED"/>
        <s v="Capital Lease, Printer Great Am"/>
        <s v="Capital Lease, Printer Great Am 2"/>
        <s v="Capital Lease, Printer Great Am 3"/>
        <s v="Capital Lease, Printer Great Am-NSC"/>
      </sharedItems>
    </cacheField>
    <cacheField name="depr_group 1" numFmtId="0">
      <sharedItems count="30">
        <s v="C302"/>
        <s v="C303"/>
        <s v="None,"/>
        <s v="C389"/>
        <s v="C3900"/>
        <s v="C3901"/>
        <s v="C3910"/>
        <s v="C3911"/>
        <s v="C3912"/>
        <s v="C3913"/>
        <s v="C3914"/>
        <s v="C3917"/>
        <s v="C3920"/>
        <s v="C3921"/>
        <s v="C3922"/>
        <s v="C393"/>
        <s v="C3940"/>
        <s v="C3941"/>
        <s v="C3942"/>
        <s v="C395"/>
        <s v="C396"/>
        <s v="C3970"/>
        <s v="C3971"/>
        <s v="C3973"/>
        <s v="C3974"/>
        <s v="C3980"/>
        <s v="C3981"/>
        <s v="C399"/>
        <s v="Cap L"/>
        <s v="Capit"/>
      </sharedItems>
    </cacheField>
    <cacheField name="depr_group 2" numFmtId="0">
      <sharedItems/>
    </cacheField>
    <cacheField name="description" numFmtId="0">
      <sharedItems count="2">
        <s v="Intangible Plant, Common"/>
        <s v="General Plant, Common"/>
      </sharedItems>
    </cacheField>
    <cacheField name="Dec-17" numFmtId="164">
      <sharedItems containsSemiMixedTypes="0" containsString="0" containsNumber="1" containsInteger="1" minValue="0" maxValue="271464"/>
    </cacheField>
    <cacheField name="Jan-18" numFmtId="164">
      <sharedItems containsSemiMixedTypes="0" containsString="0" containsNumber="1" containsInteger="1" minValue="0" maxValue="267712"/>
    </cacheField>
    <cacheField name="Feb-18" numFmtId="164">
      <sharedItems containsSemiMixedTypes="0" containsString="0" containsNumber="1" containsInteger="1" minValue="0" maxValue="265413"/>
    </cacheField>
    <cacheField name="Mar-18" numFmtId="164">
      <sharedItems containsSemiMixedTypes="0" containsString="0" containsNumber="1" containsInteger="1" minValue="0" maxValue="266292"/>
    </cacheField>
    <cacheField name="Apr-18" numFmtId="164">
      <sharedItems containsSemiMixedTypes="0" containsString="0" containsNumber="1" containsInteger="1" minValue="0" maxValue="270124"/>
    </cacheField>
    <cacheField name="May-18" numFmtId="164">
      <sharedItems containsSemiMixedTypes="0" containsString="0" containsNumber="1" containsInteger="1" minValue="0" maxValue="295865"/>
    </cacheField>
    <cacheField name="Jun-18" numFmtId="164">
      <sharedItems containsSemiMixedTypes="0" containsString="0" containsNumber="1" containsInteger="1" minValue="0" maxValue="320864"/>
    </cacheField>
    <cacheField name="Jul-18" numFmtId="164">
      <sharedItems containsSemiMixedTypes="0" containsString="0" containsNumber="1" containsInteger="1" minValue="0" maxValue="325643"/>
    </cacheField>
    <cacheField name="Aug-18" numFmtId="164">
      <sharedItems containsSemiMixedTypes="0" containsString="0" containsNumber="1" containsInteger="1" minValue="0" maxValue="326952"/>
    </cacheField>
    <cacheField name="Sep-18" numFmtId="164">
      <sharedItems containsSemiMixedTypes="0" containsString="0" containsNumber="1" containsInteger="1" minValue="0" maxValue="389263"/>
    </cacheField>
    <cacheField name="Oct-18" numFmtId="164">
      <sharedItems containsSemiMixedTypes="0" containsString="0" containsNumber="1" containsInteger="1" minValue="0" maxValue="438821"/>
    </cacheField>
    <cacheField name="Nov-18" numFmtId="164">
      <sharedItems containsSemiMixedTypes="0" containsString="0" containsNumber="1" containsInteger="1" minValue="0" maxValue="449226"/>
    </cacheField>
    <cacheField name="Dec-18" numFmtId="164">
      <sharedItems containsSemiMixedTypes="0" containsString="0" containsNumber="1" containsInteger="1" minValue="0" maxValue="482195"/>
    </cacheField>
    <cacheField name="AMA Dec 2018" numFmtId="164">
      <sharedItems containsSemiMixedTypes="0" containsString="0" containsNumber="1" containsInteger="1" minValue="0" maxValue="332750379"/>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r:id="rId1" refreshedBy="KR" refreshedDate="43581.514200347221" createdVersion="4" refreshedVersion="4" minRefreshableVersion="3" recordCount="479">
  <cacheSource type="worksheet">
    <worksheetSource ref="J1:M480" sheet="Depr"/>
  </cacheSource>
  <cacheFields count="4">
    <cacheField name="account" numFmtId="0">
      <sharedItems count="14">
        <s v="C302"/>
        <s v="C303"/>
        <s v="C389"/>
        <s v="C3900"/>
        <s v="C3901"/>
        <s v="C3911"/>
        <s v="C3912"/>
        <s v="C3920"/>
        <s v="C393"/>
        <s v="C3940"/>
        <s v="C396"/>
        <s v="C3970"/>
        <s v="C3980"/>
        <s v="Capit"/>
      </sharedItems>
    </cacheField>
    <cacheField name="description" numFmtId="0">
      <sharedItems/>
    </cacheField>
    <cacheField name="common" numFmtId="43">
      <sharedItems containsSemiMixedTypes="0" containsString="0" containsNumber="1" minValue="-19613.770000000004" maxValue="7324200.2999999998"/>
    </cacheField>
    <cacheField name="allocated " numFmtId="43">
      <sharedItems containsSemiMixedTypes="0" containsString="0" containsNumber="1" minValue="-6631.4156370000019" maxValue="2476312.1214299998"/>
    </cacheField>
  </cacheFields>
  <extLst>
    <ext xmlns:x14="http://schemas.microsoft.com/office/spreadsheetml/2009/9/main" uri="{725AE2AE-9491-48be-B2B4-4EB974FC3084}">
      <x14:pivotCacheDefinition/>
    </ext>
  </extLst>
</pivotCacheDefinition>
</file>

<file path=xl/pivotCache/pivotCacheDefinition11.xml><?xml version="1.0" encoding="utf-8"?>
<pivotCacheDefinition xmlns="http://schemas.openxmlformats.org/spreadsheetml/2006/main" xmlns:r="http://schemas.openxmlformats.org/officeDocument/2006/relationships" r:id="rId1" refreshedBy="KR" refreshedDate="43581.517698611111" createdVersion="4" refreshedVersion="4" minRefreshableVersion="3" recordCount="479">
  <cacheSource type="worksheet">
    <worksheetSource ref="Q1:T480" sheet="Depr"/>
  </cacheSource>
  <cacheFields count="4">
    <cacheField name="account" numFmtId="0">
      <sharedItems count="14">
        <s v="C302"/>
        <s v="C303"/>
        <s v="C389"/>
        <s v="C3900"/>
        <s v="C3901"/>
        <s v="C3911"/>
        <s v="C3912"/>
        <s v="C3920"/>
        <s v="C393"/>
        <s v="C3940"/>
        <s v="C396"/>
        <s v="C3970"/>
        <s v="C3980"/>
        <s v="Capit"/>
      </sharedItems>
    </cacheField>
    <cacheField name="description" numFmtId="0">
      <sharedItems/>
    </cacheField>
    <cacheField name="common" numFmtId="43">
      <sharedItems containsSemiMixedTypes="0" containsString="0" containsNumber="1" minValue="-510089.99999999994" maxValue="7396829.6900000004"/>
    </cacheField>
    <cacheField name="allocated " numFmtId="43">
      <sharedItems containsSemiMixedTypes="0" containsString="0" containsNumber="1" minValue="-172461.42899999997" maxValue="2500868.1181890001"/>
    </cacheField>
  </cacheFields>
  <extLst>
    <ext xmlns:x14="http://schemas.microsoft.com/office/spreadsheetml/2009/9/main" uri="{725AE2AE-9491-48be-B2B4-4EB974FC3084}">
      <x14:pivotCacheDefinition/>
    </ext>
  </extLst>
</pivotCacheDefinition>
</file>

<file path=xl/pivotCache/pivotCacheDefinition12.xml><?xml version="1.0" encoding="utf-8"?>
<pivotCacheDefinition xmlns="http://schemas.openxmlformats.org/spreadsheetml/2006/main" xmlns:r="http://schemas.openxmlformats.org/officeDocument/2006/relationships" r:id="rId1" refreshedBy="KR" refreshedDate="43581.525655787038" createdVersion="4" refreshedVersion="4" minRefreshableVersion="3" recordCount="12">
  <cacheSource type="worksheet">
    <worksheetSource ref="AE1:AH13" sheet="Depr"/>
  </cacheSource>
  <cacheFields count="4">
    <cacheField name="account" numFmtId="0">
      <sharedItems count="1">
        <s v="C399"/>
      </sharedItems>
    </cacheField>
    <cacheField name="description" numFmtId="0">
      <sharedItems/>
    </cacheField>
    <cacheField name="common" numFmtId="43">
      <sharedItems containsSemiMixedTypes="0" containsString="0" containsNumber="1" minValue="2105.7800000000002" maxValue="2105.7800000000002"/>
    </cacheField>
    <cacheField name="allocated" numFmtId="43">
      <sharedItems containsSemiMixedTypes="0" containsString="0" containsNumber="1" minValue="711.96421800000007" maxValue="711.96421800000007"/>
    </cacheField>
  </cacheFields>
  <extLst>
    <ext xmlns:x14="http://schemas.microsoft.com/office/spreadsheetml/2009/9/main" uri="{725AE2AE-9491-48be-B2B4-4EB974FC3084}">
      <x14:pivotCacheDefinition/>
    </ext>
  </extLst>
</pivotCacheDefinition>
</file>

<file path=xl/pivotCache/pivotCacheDefinition13.xml><?xml version="1.0" encoding="utf-8"?>
<pivotCacheDefinition xmlns="http://schemas.openxmlformats.org/spreadsheetml/2006/main" xmlns:r="http://schemas.openxmlformats.org/officeDocument/2006/relationships" r:id="rId1" refreshedBy="KR" refreshedDate="43581.533561342592" createdVersion="4" refreshedVersion="4" minRefreshableVersion="3" recordCount="24">
  <cacheSource type="worksheet">
    <worksheetSource ref="AA1:AC25" sheet="Depr"/>
  </cacheSource>
  <cacheFields count="3">
    <cacheField name="account" numFmtId="0">
      <sharedItems count="2">
        <s v="G3649"/>
        <s v="G388"/>
      </sharedItems>
    </cacheField>
    <cacheField name="description" numFmtId="0">
      <sharedItems/>
    </cacheField>
    <cacheField name="403.1G" numFmtId="43">
      <sharedItems containsSemiMixedTypes="0" containsString="0" containsNumber="1" minValue="0" maxValue="12279.69"/>
    </cacheField>
  </cacheFields>
  <extLst>
    <ext xmlns:x14="http://schemas.microsoft.com/office/spreadsheetml/2009/9/main" uri="{725AE2AE-9491-48be-B2B4-4EB974FC3084}">
      <x14:pivotCacheDefinition/>
    </ext>
  </extLst>
</pivotCacheDefinition>
</file>

<file path=xl/pivotCache/pivotCacheDefinition14.xml><?xml version="1.0" encoding="utf-8"?>
<pivotCacheDefinition xmlns="http://schemas.openxmlformats.org/spreadsheetml/2006/main" xmlns:r="http://schemas.openxmlformats.org/officeDocument/2006/relationships" r:id="rId1" refreshedBy="KR" refreshedDate="43581.539126967589" createdVersion="4" refreshedVersion="4" minRefreshableVersion="3" recordCount="24">
  <cacheSource type="worksheet">
    <worksheetSource ref="AJ1:AL25" sheet="Depr"/>
  </cacheSource>
  <cacheFields count="3">
    <cacheField name="account" numFmtId="0">
      <sharedItems count="2">
        <s v="G3649"/>
        <s v="G388"/>
      </sharedItems>
    </cacheField>
    <cacheField name="description" numFmtId="0">
      <sharedItems/>
    </cacheField>
    <cacheField name="403.1G" numFmtId="43">
      <sharedItems containsSemiMixedTypes="0" containsString="0" containsNumber="1" minValue="-23.17" maxValue="15917.35"/>
    </cacheField>
  </cacheFields>
  <extLst>
    <ext xmlns:x14="http://schemas.microsoft.com/office/spreadsheetml/2009/9/main" uri="{725AE2AE-9491-48be-B2B4-4EB974FC3084}">
      <x14:pivotCacheDefinition/>
    </ext>
  </extLst>
</pivotCacheDefinition>
</file>

<file path=xl/pivotCache/pivotCacheDefinition15.xml><?xml version="1.0" encoding="utf-8"?>
<pivotCacheDefinition xmlns="http://schemas.openxmlformats.org/spreadsheetml/2006/main" xmlns:r="http://schemas.openxmlformats.org/officeDocument/2006/relationships" r:id="rId1" refreshedBy="KR" refreshedDate="43584.411986689818" createdVersion="4" refreshedVersion="4" minRefreshableVersion="3" recordCount="529">
  <cacheSource type="worksheet">
    <worksheetSource ref="B1:D530" sheet="Depr sup"/>
  </cacheSource>
  <cacheFields count="3">
    <cacheField name="Depr Group" numFmtId="0">
      <sharedItems count="31">
        <s v="G302"/>
        <s v="G303"/>
        <s v="G351"/>
        <s v="G352"/>
        <s v="G353"/>
        <s v="G354"/>
        <s v="G355"/>
        <s v="G356"/>
        <s v="G357"/>
        <s v="G363"/>
        <s v="G374"/>
        <s v="G375"/>
        <s v="G376"/>
        <s v="G378"/>
        <s v="G380"/>
        <s v="G381"/>
        <s v="G382"/>
        <s v="G383"/>
        <s v="G384"/>
        <s v="G385"/>
        <s v="G386"/>
        <s v="G387"/>
        <s v="G390"/>
        <s v="G391"/>
        <s v="G392"/>
        <s v="G393"/>
        <s v="G394"/>
        <s v="G395"/>
        <s v="G396"/>
        <s v="G397"/>
        <s v="G398"/>
      </sharedItems>
    </cacheField>
    <cacheField name="Description " numFmtId="0">
      <sharedItems/>
    </cacheField>
    <cacheField name="Restated Adj 403G" numFmtId="43">
      <sharedItems containsSemiMixedTypes="0" containsString="0" containsNumber="1" minValue="-474586.8" maxValue="208295.41"/>
    </cacheField>
  </cacheFields>
  <extLst>
    <ext xmlns:x14="http://schemas.microsoft.com/office/spreadsheetml/2009/9/main" uri="{725AE2AE-9491-48be-B2B4-4EB974FC3084}">
      <x14:pivotCacheDefinition/>
    </ext>
  </extLst>
</pivotCacheDefinition>
</file>

<file path=xl/pivotCache/pivotCacheDefinition16.xml><?xml version="1.0" encoding="utf-8"?>
<pivotCacheDefinition xmlns="http://schemas.openxmlformats.org/spreadsheetml/2006/main" xmlns:r="http://schemas.openxmlformats.org/officeDocument/2006/relationships" r:id="rId1" refreshedBy="KR" refreshedDate="43584.412199537037" createdVersion="4" refreshedVersion="4" minRefreshableVersion="3" recordCount="158">
  <cacheSource type="worksheet">
    <worksheetSource ref="J1:L159" sheet="Depr sup"/>
  </cacheSource>
  <cacheFields count="3">
    <cacheField name="Depr Group" numFmtId="0">
      <sharedItems count="10">
        <s v="C302"/>
        <s v="C303"/>
        <s v="C390"/>
        <s v="C391"/>
        <s v="C392"/>
        <s v="C393"/>
        <s v="C394"/>
        <s v="C396"/>
        <s v="C397"/>
        <s v="C398"/>
      </sharedItems>
    </cacheField>
    <cacheField name="Description " numFmtId="43">
      <sharedItems/>
    </cacheField>
    <cacheField name="Restated Adj 403C" numFmtId="43">
      <sharedItems containsSemiMixedTypes="0" containsString="0" containsNumber="1" minValue="-72629.39" maxValue="3125981.93"/>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KR" refreshedDate="43578.681696527776" createdVersion="4" refreshedVersion="4" minRefreshableVersion="3" recordCount="120">
  <cacheSource type="worksheet">
    <worksheetSource ref="A1:S121" sheet="Depr 1302FC Comm"/>
  </cacheSource>
  <cacheFields count="19">
    <cacheField name="company" numFmtId="0">
      <sharedItems/>
    </cacheField>
    <cacheField name="depr_group" numFmtId="0">
      <sharedItems/>
    </cacheField>
    <cacheField name="depr_group 1" numFmtId="0">
      <sharedItems count="30">
        <s v="C302"/>
        <s v="C303"/>
        <s v="None,"/>
        <s v="C389"/>
        <s v="C3900"/>
        <s v="C3901"/>
        <s v="C3910"/>
        <s v="C3911"/>
        <s v="C3912"/>
        <s v="C3913"/>
        <s v="C3914"/>
        <s v="C3917"/>
        <s v="C3920"/>
        <s v="C3921"/>
        <s v="C3922"/>
        <s v="C393"/>
        <s v="C3940"/>
        <s v="C3941"/>
        <s v="C3942"/>
        <s v="C395"/>
        <s v="C396"/>
        <s v="C3970"/>
        <s v="C3971"/>
        <s v="C3973"/>
        <s v="C3974"/>
        <s v="C3980"/>
        <s v="C3981"/>
        <s v="C399"/>
        <s v="Cap L"/>
        <s v="Capit"/>
      </sharedItems>
    </cacheField>
    <cacheField name="depr_group 2" numFmtId="0">
      <sharedItems/>
    </cacheField>
    <cacheField name="fc_desc" numFmtId="0">
      <sharedItems/>
    </cacheField>
    <cacheField name="Dec-17" numFmtId="164">
      <sharedItems containsSemiMixedTypes="0" containsString="0" containsNumber="1" containsInteger="1" minValue="-740" maxValue="89932"/>
    </cacheField>
    <cacheField name="Jan-18" numFmtId="164">
      <sharedItems containsSemiMixedTypes="0" containsString="0" containsNumber="1" containsInteger="1" minValue="-896" maxValue="89601"/>
    </cacheField>
    <cacheField name="Feb-18" numFmtId="164">
      <sharedItems containsSemiMixedTypes="0" containsString="0" containsNumber="1" containsInteger="1" minValue="-697" maxValue="91589"/>
    </cacheField>
    <cacheField name="Mar-18" numFmtId="164">
      <sharedItems containsSemiMixedTypes="0" containsString="0" containsNumber="1" containsInteger="1" minValue="-497" maxValue="95786"/>
    </cacheField>
    <cacheField name="Apr-18" numFmtId="164">
      <sharedItems containsSemiMixedTypes="0" containsString="0" containsNumber="1" containsInteger="1" minValue="-297" maxValue="100010"/>
    </cacheField>
    <cacheField name="May-18" numFmtId="164">
      <sharedItems containsSemiMixedTypes="0" containsString="0" containsNumber="1" containsInteger="1" minValue="-377" maxValue="98605"/>
    </cacheField>
    <cacheField name="Jun-18" numFmtId="164">
      <sharedItems containsSemiMixedTypes="0" containsString="0" containsNumber="1" containsInteger="1" minValue="-1559" maxValue="103342"/>
    </cacheField>
    <cacheField name="Jul-18" numFmtId="164">
      <sharedItems containsSemiMixedTypes="0" containsString="0" containsNumber="1" containsInteger="1" minValue="0" maxValue="108347"/>
    </cacheField>
    <cacheField name="Aug-18" numFmtId="164">
      <sharedItems containsSemiMixedTypes="0" containsString="0" containsNumber="1" containsInteger="1" minValue="0" maxValue="113670"/>
    </cacheField>
    <cacheField name="Sep-18" numFmtId="164">
      <sharedItems containsSemiMixedTypes="0" containsString="0" containsNumber="1" containsInteger="1" minValue="0" maxValue="119350"/>
    </cacheField>
    <cacheField name="Oct-18" numFmtId="164">
      <sharedItems containsSemiMixedTypes="0" containsString="0" containsNumber="1" containsInteger="1" minValue="0" maxValue="119868"/>
    </cacheField>
    <cacheField name="Nov-18" numFmtId="164">
      <sharedItems containsSemiMixedTypes="0" containsString="0" containsNumber="1" containsInteger="1" minValue="0" maxValue="127265"/>
    </cacheField>
    <cacheField name="Dec-18" numFmtId="164">
      <sharedItems containsSemiMixedTypes="0" containsString="0" containsNumber="1" containsInteger="1" minValue="0" maxValue="134589"/>
    </cacheField>
    <cacheField name="AMA Dec 2018" numFmtId="164">
      <sharedItems containsSemiMixedTypes="0" containsString="0" containsNumber="1" containsInteger="1" minValue="-391144" maxValue="10664111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Puget Sound Energy" refreshedDate="43496.65533321759" createdVersion="4" refreshedVersion="4" minRefreshableVersion="3" recordCount="1728">
  <cacheSource type="worksheet">
    <worksheetSource ref="A1:P1729" sheet="1301FC Plant Bal Dec18" r:id="rId2"/>
  </cacheSource>
  <cacheFields count="16">
    <cacheField name="depr_group" numFmtId="0">
      <sharedItems count="1728">
        <s v="N361 Structures &amp; Improvements"/>
        <s v="N362 Gas Holders"/>
        <s v="N363 Purification Equipment"/>
        <s v="N364 Transportation Equipment"/>
        <s v="N3649 PRD ARO PLNG"/>
        <s v="E301 INT Organization"/>
        <s v="E301 INT Organization-NSC"/>
        <s v="E302 INT Franchises"/>
        <s v="E302 INT Franchises, Baker Project"/>
        <s v="E302 INT Franchises, Snoqualmie "/>
        <s v="E303 105  INT LSR Dev Rights-NSC"/>
        <s v="E303 105  INT Misc Intangibles"/>
        <s v="E303 INT Enc Waste Wtr Fee-DONOTUSE"/>
        <s v="E303 INT LSR -DONOTUSE"/>
        <s v="E303 INT Misc Intangible Plant"/>
        <s v="E303 INT Misc Intangible Plant-NSC"/>
        <s v="E303 INT Rock Island Expansion-NSC"/>
        <s v="E303 INT Rock Island Expansion-RET"/>
        <s v="E303 INT Whitehorn 2 &amp; 3 "/>
        <s v="E303 INT Whitehorn 2 &amp; 3-NSC"/>
        <s v="None, Electric"/>
        <s v="Capital Lease, Fredonia-RETIRED"/>
        <s v="Capital Lease, FredoniaSalesTax-RET"/>
        <s v="Capital Lease, Whitehorn-RETIRED"/>
        <s v="E310 STM Land, Centralia-inactive"/>
        <s v="E310 STM Land, Colstrip 1"/>
        <s v="E310 STM Land, Colstrip 1-2 Com"/>
        <s v="E310 STM Land, Colstrip 2"/>
        <s v="E310 STM Land, Colstrip 3"/>
        <s v="E310 STM Land, Colstrip 3-4 Com"/>
        <s v="E310 STM Land, Colstrip 4"/>
        <s v="E310 STM Land, Epcor CoGen"/>
        <s v="E311 STM Str/Imprv, Mint Farm"/>
        <s v="E311 STM Str/Imprv, Mint Farm OP"/>
        <s v="E311 STM Str/Imprv, Mint OP-NSC"/>
        <s v="E311 STM Str/Imprv, Sumas "/>
        <s v="E311 STM Str/Imprv, Sumas OP"/>
        <s v="E311 STM Str/Imprv, Sumas OP-NSC"/>
        <s v="E311 STM Str/Impv, Colstrip 1"/>
        <s v="E311 STM Str/Impv, Colstrip 1-2 Com"/>
        <s v="E311 STM Str/Impv, Colstrip 1-NSC"/>
        <s v="E311 STM Str/Impv, Colstrip 2"/>
        <s v="E311 STM Str/Impv, Colstrip 2-NSC"/>
        <s v="E311 STM Str/Impv, Colstrip 3"/>
        <s v="E311 STM Str/Impv, Colstrip 3-4 Com"/>
        <s v="E311 STM Str/Impv, Colstrip 3-NSC"/>
        <s v="E311 STM Str/Impv, Colstrip 4"/>
        <s v="E311 STM Str/Impv, Colstrip 4-NSC"/>
        <s v="E311 STM Str/Impv, Colstrip1-2 -NSC"/>
        <s v="E311 STM Str/Impv, Colstrip3-4 -NSC"/>
        <s v="E311 STM Str/Impv, ColstripCMM-RET"/>
        <s v="E311 STM Str/Impv, Encogen-RET"/>
        <s v="E311 STM Str/Impv, Ferndale"/>
        <s v="E311 STM Str/Impv, Ferndale-NSC"/>
        <s v="E311 STM Str/Impv, Fred 1/APC"/>
        <s v="E311 STM Str/Impv, Fred 1/APC-NSC"/>
        <s v="E311 STM Str/Impv, Goldendale"/>
        <s v="E311 STM Str/Impv, Goldendale O-NSC"/>
        <s v="E311 STM Str/Impv, Goldendale OP"/>
        <s v="E311 STM Str/Impv,Centralia-inactiv"/>
        <s v="E312 STM Boiler, Centralia-inactive"/>
        <s v="E312 STM Boiler, Colstrip 1"/>
        <s v="E312 STM Boiler, Colstrip 1-2 Com"/>
        <s v="E312 STM Boiler, Colstrip 1-NSC"/>
        <s v="E312 STM Boiler, Colstrip 2"/>
        <s v="E312 STM Boiler, Colstrip 2-NSC"/>
        <s v="E312 STM Boiler, Colstrip 3"/>
        <s v="E312 STM Boiler, Colstrip 3-4 Com"/>
        <s v="E312 STM Boiler, Colstrip 3-NSC"/>
        <s v="E312 STM Boiler, Colstrip 4"/>
        <s v="E312 STM Boiler, Colstrip 4-NSC"/>
        <s v="E312 STM Boiler, Colstrip1-2 Co-NSC"/>
        <s v="E312 STM Boiler, Colstrip3-4 Co-NSC"/>
        <s v="E312 STM Boiler, Encogen"/>
        <s v="E312 STM Boiler, Encogen-NSC"/>
        <s v="E312 STM Boiler, Ferndale"/>
        <s v="E312 STM Boiler, Ferndale-NSC"/>
        <s v="E312 STM Boiler, Fred 1/APC"/>
        <s v="E312 STM Boiler, Fred 1/APC-NSC"/>
        <s v="E312 STM Boiler, Goldendale"/>
        <s v="E312 STM Boiler, Goldendale OP"/>
        <s v="E312 STM Boiler, Goldendale OP-NSC"/>
        <s v="E312 STM Boiler, Mint Farm "/>
        <s v="E312 STM Boiler, Mint Farm OP"/>
        <s v="E312 STM Boiler, Mint Farm OP-NSC"/>
        <s v="E312 STM Boiler, Sumas "/>
        <s v="E312 STM Boiler, Sumas OP"/>
        <s v="E312 STM Boiler, Sumas OP-NSC"/>
        <s v="E314 DONOTUSE-Frederickson"/>
        <s v="E314 STM Turbogen, Colstrip 1"/>
        <s v="E314 STM Turbogen, Colstrip 1-2 Com"/>
        <s v="E314 STM Turbogen, Colstrip 1-NSC"/>
        <s v="E314 STM Turbogen, Colstrip 2"/>
        <s v="E314 STM Turbogen, Colstrip 2-NSC"/>
        <s v="E314 STM Turbogen, Colstrip 3"/>
        <s v="E314 STM Turbogen, Colstrip 3-4-RET"/>
        <s v="E314 STM Turbogen, Colstrip 3-NSC"/>
        <s v="E314 STM Turbogen, Colstrip 4"/>
        <s v="E314 STM Turbogen, Colstrip 4-NSC"/>
        <s v="E314 STM Turbogen, Colstrip1-2 -NSC"/>
        <s v="E314 STM Turbogen, Encogen"/>
        <s v="E314 STM Turbogen, Encogen-NSC"/>
        <s v="E314 STM Turbogen, Ferndale"/>
        <s v="E314 STM Turbogen, Ferndale-NSC"/>
        <s v="E314 STM Turbogen, Fred 1/APC"/>
        <s v="E314 STM Turbogen, Fred 1/APC-NSC"/>
        <s v="E314 STM Turbogen, Goldendale"/>
        <s v="E314 STM Turbogen, Goldendale O-NSC"/>
        <s v="E314 STM Turbogen, Goldendale OP"/>
        <s v="E314 STM Turbogen, Mint Farm"/>
        <s v="E314 STM Turbogen, Mint Farm OP"/>
        <s v="E314 STM Turbogen, Mint Farm OP-NSC"/>
        <s v="E314 STM Turbogen, Sumas "/>
        <s v="E314 STM Turbogen, Sumas OP"/>
        <s v="E314 STM Turbogen, Sumas OP-NSC"/>
        <s v="E314 STM Turbogen,Centralia-inactiv"/>
        <s v="E315 STM Accessory, Colstrip 1"/>
        <s v="E315 STM Accessory, Colstrip 1-2 Cm"/>
        <s v="E315 STM Accessory, Colstrip 1-NSC"/>
        <s v="E315 STM Accessory, Colstrip 2"/>
        <s v="E315 STM Accessory, Colstrip 2-NSC"/>
        <s v="E315 STM Accessory, Colstrip 3"/>
        <s v="E315 STM Accessory, Colstrip 3-4 Cm"/>
        <s v="E315 STM Accessory, Colstrip 3-NSC"/>
        <s v="E315 STM Accessory, Colstrip 4"/>
        <s v="E315 STM Accessory, Colstrip 4-NSC"/>
        <s v="E315 STM Accessory, Colstrip1-2-NSC"/>
        <s v="E315 STM Accessory, Colstrip3-4-NSC"/>
        <s v="E315 STM Accessory, Encogen"/>
        <s v="E315 STM Accessory, Encogen-NSC"/>
        <s v="E315 STM Accessory, Ferndale"/>
        <s v="E315 STM Accessory, Ferndale-NSC"/>
        <s v="E315 STM Accessory, Fred 1/APC"/>
        <s v="E315 STM Accessory, Fred 1/APC-NSC"/>
        <s v="E315 STM Accessory, Goldendale"/>
        <s v="E315 STM Accessory, Goldendale -NSC"/>
        <s v="E315 STM Accessory, Goldendale OP"/>
        <s v="E315 STM Accessory, Mint Farm "/>
        <s v="E315 STM Accessory, Mint Farm OP"/>
        <s v="E315 STM Accessory, Mint OP-NSC"/>
        <s v="E315 STM Accessory, Sumas"/>
        <s v="E315 STM Accessory, Sumas OP"/>
        <s v="E315 STM Accessory, Sumas OP-NSC"/>
        <s v="E315 STM Accessory,Centralia-inacti"/>
        <s v="E316 STM Misc, Centralia-inactive"/>
        <s v="E316 STM Misc, Colstrip 1"/>
        <s v="E316 STM Misc, Colstrip 1-2 Com"/>
        <s v="E316 STM Misc, Colstrip 1-2 Com-NSC"/>
        <s v="E316 STM Misc, Colstrip 1-4 Com"/>
        <s v="E316 STM Misc, Colstrip 1-4 Com-NSC"/>
        <s v="E316 STM Misc, Colstrip 1-NSC"/>
        <s v="E316 STM Misc, Colstrip 2"/>
        <s v="E316 STM Misc, Colstrip 2-NSC"/>
        <s v="E316 STM Misc, Colstrip 3"/>
        <s v="E316 STM Misc, Colstrip 3-4 Com"/>
        <s v="E316 STM Misc, Colstrip 3-4 Com-NSC"/>
        <s v="E316 STM Misc, Colstrip 3-NSC"/>
        <s v="E316 STM Misc, Colstrip 4"/>
        <s v="E316 STM Misc, Colstrip 4-NSC"/>
        <s v="E316 STM Misc, Encogen-RET"/>
        <s v="E316 STM Misc, Ferndale"/>
        <s v="E316 STM Misc, Ferndale-NSC"/>
        <s v="E316 STM Misc, Fred 1/APC"/>
        <s v="E316 STM Misc, Fred 1/APC-NSC"/>
        <s v="E316 STM Misc, Goldendale"/>
        <s v="E316 STM Misc, Goldendale OP"/>
        <s v="E316 STM Misc, Goldendale OP-NSC"/>
        <s v="E316 STM Misc, Mint Farm"/>
        <s v="E316 STM Misc, Mint Farm OP"/>
        <s v="E316 STM Misc, Mint Farm OP-NSC"/>
        <s v="E316 STM Misc, Sumas "/>
        <s v="E316 STM Misc, Sumas OP"/>
        <s v="E316 STM Misc, Sumas OP-NSC"/>
        <s v="E3170 STM ARO Steam Prd "/>
        <s v="E3171 STM ARO Steam Production"/>
        <s v="E3300 105 HYD Land, White River"/>
        <s v="E3300 HYD Land, Electron"/>
        <s v="E3300 HYD Land, Lower Baker"/>
        <s v="E3300 HYD Land, Nooksack"/>
        <s v="E3300 HYD Land, Skookumchuck"/>
        <s v="E3300 HYD Land, Snoqualmie 1"/>
        <s v="E3300 HYD Land, Upper Baker"/>
        <s v="E3300 HYD Land, White River"/>
        <s v="E3301 105 HYD Easements"/>
        <s v="E33010 HYD Easements, Snoqualmie 1"/>
        <s v="E3302 HYD Electron-DONOTUSE"/>
        <s v="E331 DONOTUSE, Snoq Park"/>
        <s v="E331 HYD S/I, LB AdultFishTrap2010"/>
        <s v="E331 HYD S/I, UB FishHatchery2010"/>
        <s v="E331 HYD S/I, UB FishHatchery20-NSC"/>
        <s v="E331 HYD Str/Impv, Electron-RET"/>
        <s v="E331 HYD Str/Impv, LB-2013"/>
        <s v="E331 HYD Str/Impv, LB-2013-NSC"/>
        <s v="E331 HYD Str/Impv, Lower Baker"/>
        <s v="E331 HYD Str/Impv, Lower Baker-NSC"/>
        <s v="E331 HYD Str/Impv, Nooksack-RET"/>
        <s v="E331 HYD Str/Impv, Skook-RET"/>
        <s v="E331 HYD Str/Impv, Snoq 1 - 2013"/>
        <s v="E331 HYD Str/Impv, Snoq 1 - 201-NSC"/>
        <s v="E331 HYD Str/Impv, Snoq 2 - 2013"/>
        <s v="E331 HYD Str/Impv, Snoq 2 - 201-NSC"/>
        <s v="E331 HYD Str/Impv, Snoq Park"/>
        <s v="E331 HYD Str/Impv, Snoq Park-NSC"/>
        <s v="E331 HYD Str/Impv, Snoqualmie 1"/>
        <s v="E331 HYD Str/Impv, Snoqualmie 1-NSC"/>
        <s v="E331 HYD Str/Impv, Snoqualmie 2"/>
        <s v="E331 HYD Str/Impv, Snoqualmie 2-NSC"/>
        <s v="E331 HYD Str/Impv, UB Koma Kulshan"/>
        <s v="E331 HYD Str/Impv, UB Koma Kuls-NSC"/>
        <s v="E331 HYD Str/Impv, Upper Baker"/>
        <s v="E331 HYD Str/Impv, Upper Baker-NSC"/>
        <s v="E331 HYD Str/Impv, White R-NOTUSED"/>
        <s v="E331 RETIRED  LB AdultFishTrap2011"/>
        <s v="E331 RETIRED UB FishHatchery2011"/>
        <s v="E332 102 HYD Electron Sale-RET"/>
        <s v="E332 HYD R/D/W, Snoq 1 - 2013"/>
        <s v="E332 HYD R/D/W, Snoq 1 - 2013-NSC"/>
        <s v="E332 HYD R/D/W, Snoq 2 - 2013"/>
        <s v="E332 HYD R/D/W, Snoq 2 - 2013-NSC"/>
        <s v="E332 HYD R/D/W, White River-NOTUSED"/>
        <s v="E332 HYD R/D/W,LBAdultFishTr2010"/>
        <s v="E332 HYD R/D/W,UB FishHatch2010"/>
        <s v="E332 HYD R/D/W,UB FishHatch2010-NSC"/>
        <s v="E332 HYD Res/Dam/Wwy, LB FSC"/>
        <s v="E332 HYD Res/Dam/Wwy, LB FSC-NSC"/>
        <s v="E332 HYD Res/Dam/Wwy, LB-2013"/>
        <s v="E332 HYD Res/Dam/Wwy, LB-2013-NSC"/>
        <s v="E332 HYD Res/Dam/Wwy, Lower Baker"/>
        <s v="E332 HYD Res/Dam/Wwy, Lower Bak-NSC"/>
        <s v="E332 HYD Res/Dam/Wwy, Skook-RET"/>
        <s v="E332 HYD Res/Dam/Wwy, Snoq 1-NSC"/>
        <s v="E332 HYD Res/Dam/Wwy, Snoq 2-NSC"/>
        <s v="E332 HYD Res/Dam/Wwy, Snoqualmie 1"/>
        <s v="E332 HYD Res/Dam/Wwy, Snoqualmie 2"/>
        <s v="E332 HYD Res/Dam/Wwy, UB FSC"/>
        <s v="E332 HYD Res/Dam/Wwy, UB FSC-NSC"/>
        <s v="E332 HYD Res/Dam/Wwy, Upper Baker"/>
        <s v="E332 HYD Res/Dam/Wwy, Upper Bak-NSC"/>
        <s v="E332 HYD Res/Dam/Wwy,Electron-RET"/>
        <s v="E332 RETIRED LBAdultFishTr2011"/>
        <s v="E332 RETIRED UB FishHatch2011"/>
        <s v="E333 HYD W/T-, White River-NOTUSED"/>
        <s v="E333 HYD Wtrwhl/Trbn, Electron-RET"/>
        <s v="E333 HYD Wtrwhl/Trbn, LB-2013"/>
        <s v="E333 HYD Wtrwhl/Trbn, LB-2013-NSC"/>
        <s v="E333 HYD Wtrwhl/Trbn, Lower Baker"/>
        <s v="E333 HYD Wtrwhl/Trbn, Lower Bak-NSC"/>
        <s v="E333 HYD Wtrwhl/Trbn, Skookumchuck"/>
        <s v="E333 HYD Wtrwhl/Trbn, Snoq 1-2013"/>
        <s v="E333 HYD Wtrwhl/Trbn, Snoq 1-20-NSC"/>
        <s v="E333 HYD Wtrwhl/Trbn, Snoq 1-NSC"/>
        <s v="E333 HYD Wtrwhl/Trbn, Snoq 2-2013"/>
        <s v="E333 HYD Wtrwhl/Trbn, Snoq 2-20-NSC"/>
        <s v="E333 HYD Wtrwhl/Trbn, Snoq 2-NSC"/>
        <s v="E333 HYD Wtrwhl/Trbn, Snoq Park"/>
        <s v="E333 HYD Wtrwhl/Trbn, Snoq Park-NSC"/>
        <s v="E333 HYD Wtrwhl/Trbn, Snoqualmie 1"/>
        <s v="E333 HYD Wtrwhl/Trbn, Snoqualmie 2"/>
        <s v="E333 HYD Wtrwhl/Trbn, Upper Baker"/>
        <s v="E333 HYD Wtrwhl/Trbn, Upper Bak-NSC"/>
        <s v="E334 HYD Acc, White River-NOTUSED"/>
        <s v="E334 HYD Accessory, Electron-RET"/>
        <s v="E334 HYD Accessory, LB-2013"/>
        <s v="E334 HYD Accessory, LB-2013-NSC"/>
        <s v="E334 HYD Accessory, Lower Baker"/>
        <s v="E334 HYD Accessory, Lower Baker-NSC"/>
        <s v="E334 HYD Accessory, Skookumchuck"/>
        <s v="E334 HYD Accessory, Snoq 1 - 2013"/>
        <s v="E334 HYD Accessory, Snoq 1 - 20-NSC"/>
        <s v="E334 HYD Accessory, Snoq 1-NSC"/>
        <s v="E334 HYD Accessory, Snoq 2 - 2013"/>
        <s v="E334 HYD Accessory, Snoq 2 - 20-NSC"/>
        <s v="E334 HYD Accessory, Snoq 2-NSC"/>
        <s v="E334 HYD Accessory, Snoq Park"/>
        <s v="E334 HYD Accessory, Snoq Park-NSC"/>
        <s v="E334 HYD Accessory, Snoqualmie 1"/>
        <s v="E334 HYD Accessory, Snoqualmie 2"/>
        <s v="E334 HYD Accessory, Upper Baker"/>
        <s v="E334 HYD Accessory, Upper Baker-NSC"/>
        <s v="E335 HYD Misc, Electron-RET"/>
        <s v="E335 HYD Misc, LB-2013"/>
        <s v="E335 HYD Misc, LB-2013-NSC"/>
        <s v="E335 HYD Misc, Lower Baker"/>
        <s v="E335 HYD Misc, Lower Baker FSC"/>
        <s v="E335 HYD Misc, Lower Baker FSC-NSC"/>
        <s v="E335 HYD Misc, Lower Baker-NSC"/>
        <s v="E335 HYD Misc, Snoq 1 - 2013"/>
        <s v="E335 HYD Misc, Snoq 1 - 2013-NSC"/>
        <s v="E335 HYD Misc, Snoq 2 - 2013"/>
        <s v="E335 HYD Misc, Snoq 2 - 2013-NSC"/>
        <s v="E335 HYD Misc, Snoq Park"/>
        <s v="E335 HYD Misc, Snoq Park-NSC"/>
        <s v="E335 HYD Misc, Snoqualmie 1"/>
        <s v="E335 HYD Misc, Snoqualmie 1-NSC"/>
        <s v="E335 HYD Misc, Snoqualmie 2"/>
        <s v="E335 HYD Misc, Snoqualmie 2-NSC"/>
        <s v="E335 HYD Misc, UB Hatchery"/>
        <s v="E335 HYD Misc, UB Hatchery-NSC"/>
        <s v="E335 HYD Misc, UB Koma Kulshan"/>
        <s v="E335 HYD Misc, UB Koma Kulshan-NSC"/>
        <s v="E335 HYD Misc, Upper Baker"/>
        <s v="E335 HYD Misc, Upper Baker-NSC"/>
        <s v="E335 HYD Misc, White River-NOTUSED"/>
        <s v="E3351 HYD S/M/Tools, Snoq 1-2013"/>
        <s v="E3351 HYD S/M/Tools, Snoq 2-2013"/>
        <s v="E3351 HYD S/M/Tools, Snoq1-2013-NSC"/>
        <s v="E3351 HYD S/M/Tools, Snoq2-2013-NSC"/>
        <s v="E3351 HYD Sta Main Tool, UB Hatch"/>
        <s v="E3351 HYD Sta Main Tool, UB Hat-NSC"/>
        <s v="E3351 HYD Sta Main Tool, UB Res-NSC"/>
        <s v="E3351 HYD Sta Main Tool, UB Resort"/>
        <s v="E3351 HYD Sta Main Tool, Upper Bker"/>
        <s v="E3351 HYD Sta Main Tool, Upper -NSC"/>
        <s v="E3351 HYD Sta Main Tools, LB-2013"/>
        <s v="E3351 HYD Sta Main Tools, LB-20-NSC"/>
        <s v="E3351 HYD Sta Main Tools, Lwer Bker"/>
        <s v="E3351 HYD Sta Main Tools, Lwer -NSC"/>
        <s v="E3351 HYD Sta Main Tools, Snoq 1"/>
        <s v="E3351 HYD Sta Main Tools, Snoq 2"/>
        <s v="E3351 HYD Sta Main Tools, Snoq Park"/>
        <s v="E3351 HYD Sta Main Tools, Snoq2-NSC"/>
        <s v="E3351 HYD Sta Main Tools, SnoqP-NSC"/>
        <s v="E3351 HYD StaMainTools,Electron-RET"/>
        <s v="E336 HYD RR/Br, White River-NOTUSED"/>
        <s v="E336 HYD RR/Bridges, Electron-RET"/>
        <s v="E336 HYD RR/Bridges, LB-2013"/>
        <s v="E336 HYD RR/Bridges, LB-2013-NSC"/>
        <s v="E336 HYD RR/Bridges, Lower Bake-NSC"/>
        <s v="E336 HYD RR/Bridges, Lower Baker"/>
        <s v="E336 HYD RR/Bridges, Nooksack-RET"/>
        <s v="E336 HYD RR/Bridges, Skook-RET"/>
        <s v="E336 HYD RR/Bridges, Snoq 1 - 2013"/>
        <s v="E336 HYD RR/Bridges, Snoq 1 - 2-NSC"/>
        <s v="E336 HYD RR/Bridges, Snoq 1-NSC"/>
        <s v="E336 HYD RR/Bridges, Snoq 2 - 2013"/>
        <s v="E336 HYD RR/Bridges, Snoq 2 - 2-NSC"/>
        <s v="E336 HYD RR/Bridges, Snoq 2-NSC"/>
        <s v="E336 HYD RR/Bridges, Snoq Park"/>
        <s v="E336 HYD RR/Bridges, Snoq Park-NSC"/>
        <s v="E336 HYD RR/Bridges, Snoqualmie 1"/>
        <s v="E336 HYD RR/Bridges, Snoqualmie 2"/>
        <s v="E336 HYD RR/Bridges, Upper Bake-NSC"/>
        <s v="E336 HYD RR/Bridges, Upper Baker"/>
        <s v="E337 HYD ARO Hydro Production"/>
        <s v="Tax only - WR Prelim Survey"/>
        <s v="Tax only - WR Reg Asset"/>
        <s v="E3400 PRD Land, Encogen"/>
        <s v="E3400 PRD Land, Freddy1/Epcor"/>
        <s v="E3400 PRD Land, Frederickson"/>
        <s v="E3400 PRD Land, Fredonia"/>
        <s v="E3400 PRD Land, Goldendale"/>
        <s v="E3400 PRD Land, Goldendale OP"/>
        <s v="E3400 PRD Land, Hopkins Ridge"/>
        <s v="E3400 PRD Land, Lower Snake River"/>
        <s v="E3400 PRD Land, Mint Farm"/>
        <s v="E3400 PRD Land, South Whidbey"/>
        <s v="E3400 PRD Land, Sumas "/>
        <s v="E3400 PRD Land, Whiskey Ridge Wind"/>
        <s v="E3400 PRD Land, Whitehorn 1"/>
        <s v="E3400 PRD Land, Whitehorn 2-3 Com"/>
        <s v="E3400 PRD Land, Wild Horse"/>
        <s v="E3401 PRD Easements, Fredonia"/>
        <s v="E3410 PRD Str/Impv, Crystal Mtn"/>
        <s v="E3410 PRD Str/Impv, Crystal Mtn-NSC"/>
        <s v="E3410 PRD Str/Impv, Encogen"/>
        <s v="E3410 PRD Str/Impv, Encogen-NSC"/>
        <s v="E3410 PRD Str/Impv, Ferndale"/>
        <s v="E3410 PRD Str/Impv, Ferndale-NSC"/>
        <s v="E3410 PRD Str/Impv, Fred 1/APC"/>
        <s v="E3410 PRD Str/Impv, Fred 1/APC-NSC"/>
        <s v="E3410 PRD Str/Impv, Frederickson"/>
        <s v="E3410 PRD Str/Impv, Frederickso-NSC"/>
        <s v="E3410 PRD Str/Impv, Fredonia"/>
        <s v="E3410 PRD Str/Impv, Fredonia 3&amp;4 OP"/>
        <s v="E3410 PRD Str/Impv, Fredonia 3&amp;-NSC"/>
        <s v="E3410 PRD Str/Impv, Goldendale"/>
        <s v="E3410 PRD Str/Impv, Goldendale -NSC"/>
        <s v="E3410 PRD Str/Impv, Goldendale OP"/>
        <s v="E3410 PRD Str/Impv, Mint Farm"/>
        <s v="E3410 PRD Str/Impv, Mint Farm OP"/>
        <s v="E3410 PRD Str/Impv, Mint OP-NSC"/>
        <s v="E3410 PRD Str/Impv, S Whidbey-RET"/>
        <s v="E3410 PRD Str/Impv, Sumas "/>
        <s v="E3410 PRD Str/Impv, Sumas OP"/>
        <s v="E3410 PRD Str/Impv, Sumas OP-NSC"/>
        <s v="E3410 PRD Str/Impv, Whitehorn 1-RET"/>
        <s v="E3410 PRD Str/Impv, Whitehorn 2-3Cm"/>
        <s v="E3410 PRD Str/Impv, Whitehorn 2-NSC"/>
        <s v="E34101 PRD Str/Impv, Hop Ridge-NSC"/>
        <s v="E34101 PRD Str/Impv, Hopkins Ridge"/>
        <s v="E34101 PRD Str/Impv, LSR"/>
        <s v="E34101 PRD Str/Impv, LSR-NSC"/>
        <s v="E34101 PRD Str/Impv, Wild Horse"/>
        <s v="E34101 PRD Str/Impv, Wild Horse-NSC"/>
        <s v="E34101 PRD Str/Impv,Wild Horse Expa"/>
        <s v="E34101 PRD Str/Impv,Wld Hrs Exp-NSC"/>
        <s v="E3411 PRD LH Impv, Whitehorn-DONOTU"/>
        <s v="E342 PRD Fuel Hldr, Fredonia 3&amp;4 OP"/>
        <s v="E342 PRD Fuel Hldr, Fredonia 3&amp;-NSC"/>
        <s v="E342 PRD Fuel Hldr, Gldndale OP-NSC"/>
        <s v="E342 PRD Fuel Holder, Cystal Mtn"/>
        <s v="E342 PRD Fuel Holder, Cystal Mt-NSC"/>
        <s v="E342 PRD Fuel Holder, Encogen"/>
        <s v="E342 PRD Fuel Holder, Encogen-NSC"/>
        <s v="E342 PRD Fuel Holder, Ferndale"/>
        <s v="E342 PRD Fuel Holder, Ferndale-NSC"/>
        <s v="E342 PRD Fuel Holder, Fred 1/APC"/>
        <s v="E342 PRD Fuel Holder, Fred 1/AP-NSC"/>
        <s v="E342 PRD Fuel Holder, Frederick-NSC"/>
        <s v="E342 PRD Fuel Holder, Frederickson"/>
        <s v="E342 PRD Fuel Holder, Fredonia"/>
        <s v="E342 PRD Fuel Holder, Goldendale"/>
        <s v="E342 PRD Fuel Holder, Goldendale OP"/>
        <s v="E342 PRD Fuel Holder, Mint Farm "/>
        <s v="E342 PRD Fuel Holder, Mint Farm OP"/>
        <s v="E342 PRD Fuel Holder, Mint OP-NSC"/>
        <s v="E342 PRD Fuel Holder, South WHB-RET"/>
        <s v="E342 PRD Fuel Holder, Sumas "/>
        <s v="E342 PRD Fuel Holder, Sumas OP"/>
        <s v="E342 PRD Fuel Holder, Sumas OP-NSC"/>
        <s v="E342 PRD Fuel Holder, WH 1-RET"/>
        <s v="E342 PRD Fuel Holder, Whitehorn 2-3"/>
        <s v="E342 PRD Fuel Holder, Whitehorn-NSC"/>
        <s v="E3440 102 PRD Gen, Goldendale"/>
        <s v="E3440 PRD Gen, Crystal Mtn"/>
        <s v="E3440 PRD Gen, Crystal Mtn-NSC"/>
        <s v="E3440 PRD Gen, Frederickson"/>
        <s v="E3440 PRD Gen, Frederickson-NSC"/>
        <s v="E3440 PRD Gen, Fredonia"/>
        <s v="E3440 PRD Gen, Fredonia 3&amp;4 OP"/>
        <s v="E3440 PRD Gen, Fredonia 3&amp;4 OP-NSC"/>
        <s v="E3440 PRD Gen, South Whidbey-RET"/>
        <s v="E3440 PRD Gen, Whitehorn 1-RET"/>
        <s v="E3440 PRD Gen, Whitehorn 2&amp;3 pu-NSC"/>
        <s v="E3440 PRD Gen, Whitehorn 2&amp;3 purch"/>
        <s v="E3440 PRD Gen, Whitehorn 2-3 Com"/>
        <s v="E3440 PRD Gen, Whitehorn 2-3 Co-NSC"/>
        <s v="E34401 PRD Gen, Hopkins Expansi-NSC"/>
        <s v="E34401 PRD Gen, Hopkins Expansion"/>
        <s v="E34401 PRD Gen, Hopkins Ridge"/>
        <s v="E34401 PRD Gen, Hopkins Ridge-NSC"/>
        <s v="E34401 PRD Gen, LSR"/>
        <s v="E34401 PRD Gen, LSR-NSC"/>
        <s v="E34401 PRD Gen, Wild Horse Solar"/>
        <s v="E34401 PRD Gen, Wild Horse Wind"/>
        <s v="E34401 PRD Gen, Wild Horse Wind-NSC"/>
        <s v="E34401 PRD Gen, Wld Hrs Solar-NSC"/>
        <s v="E34401 PRD Gen,Wild Horse Expansion"/>
        <s v="E34401 PRD Gen,Wld Hrs Expansio-NSC"/>
        <s v="E3441 PRD Gen LH, Fredonia-RETIRED"/>
        <s v="E3441 PRD Gen LH, Whitehorn-DONOTUS"/>
        <s v="E34420 PRD Gen, Encogen"/>
        <s v="E34420 PRD Gen, Encogen-NSC"/>
        <s v="E34420 PRD Gen, Ferndale "/>
        <s v="E34420 PRD Gen, Ferndale-NSC"/>
        <s v="E34420 PRD Gen, Fred 1/APC"/>
        <s v="E34420 PRD Gen, Fred 1/APC-NSC"/>
        <s v="E34420 PRD Gen, Goldendale"/>
        <s v="E34420 PRD Gen, Goldendale OP"/>
        <s v="E34420 PRD Gen, Goldendale-NSC"/>
        <s v="E34420 PRD Gen, Mint Farm"/>
        <s v="E34420 PRD Gen, Mint Farm OP"/>
        <s v="E34420 PRD Gen, Mint Farm OP-NSC"/>
        <s v="E34420 PRD Gen, Sumas "/>
        <s v="E34420 PRD Gen, Sumas OP"/>
        <s v="E34420 PRD Gen, Sumas-NSC"/>
        <s v="E345 102 PRD Accessory, Epcor CoG"/>
        <s v="E345 PRD Accessory, Cystal Mtn"/>
        <s v="E345 PRD Accessory, Cystal Mtn-NSC"/>
        <s v="E345 PRD Accessory, Encogen"/>
        <s v="E345 PRD Accessory, Encogen-NSC"/>
        <s v="E345 PRD Accessory, Ferndale"/>
        <s v="E345 PRD Accessory, Ferndale-NSC"/>
        <s v="E345 PRD Accessory, Fred 1/APC"/>
        <s v="E345 PRD Accessory, Fred 1/APC-NSC"/>
        <s v="E345 PRD Accessory, Frederickson"/>
        <s v="E345 PRD Accessory, Frederickso-NSC"/>
        <s v="E345 PRD Accessory, Fredonia"/>
        <s v="E345 PRD Accessory, Fredonia 3&amp;4 OP"/>
        <s v="E345 PRD Accessory, Fredonia 3&amp;-NSC"/>
        <s v="E345 PRD Accessory, Fredonia-NSC"/>
        <s v="E345 PRD Accessory, Goldendale"/>
        <s v="E345 PRD Accessory, Goldendale -NSC"/>
        <s v="E345 PRD Accessory, Goldendale OP"/>
        <s v="E345 PRD Accessory, Mint Farm"/>
        <s v="E345 PRD Accessory, Mint Farm OP"/>
        <s v="E345 PRD Accessory, Mint OP-NSC"/>
        <s v="E345 PRD Accessory, Sumas"/>
        <s v="E345 PRD Accessory, Sumas OP"/>
        <s v="E345 PRD Accessory, Sumas OP-NSC"/>
        <s v="E345 PRD Accessory, Whitehorn 1_RET"/>
        <s v="E345 PRD Accessory, Whitehorn 2-3 C"/>
        <s v="E345 PRD Accessory, Whitehorn 2-NSC"/>
        <s v="E34501 PRD Accessory, Hop Ridge-NSC"/>
        <s v="E34501 PRD Accessory, Hopkins Ridge"/>
        <s v="E34501 PRD Accessory, LSR"/>
        <s v="E34501 PRD Accessory, LSR-NSC"/>
        <s v="E34501 PRD Accessory,Wild Horse Exp"/>
        <s v="E34501 PRD Accessory,Wild HorseWind"/>
        <s v="E34501 PRD Accessory,WildHorseS-NSC"/>
        <s v="E34501 PRD Accessory,WildHorseSolar"/>
        <s v="E34501 PRD Accessory,Wld Hrs Ex-NSC"/>
        <s v="E34501 PRD Accessory,Wld HrsWin-NSC"/>
        <s v="E346 PRD Other, Crystal Mtn-RET"/>
        <s v="E346 PRD Other, Encogen"/>
        <s v="E346 PRD Other, Encogen-NSC"/>
        <s v="E346 PRD Other, Ferndale"/>
        <s v="E346 PRD Other, Ferndale-NSC"/>
        <s v="E346 PRD Other, Frederickson"/>
        <s v="E346 PRD Other, Frederickson-NSC"/>
        <s v="E346 PRD Other, Fredonia"/>
        <s v="E346 PRD Other, Fredonia 3&amp;4 OP"/>
        <s v="E346 PRD Other, Fredonia 3&amp;4 OP-NSC"/>
        <s v="E346 PRD Other, Goldendale"/>
        <s v="E346 PRD Other, Goldendale OP"/>
        <s v="E346 PRD Other, Goldendale OP-NSC"/>
        <s v="E346 PRD Other, Mint Farm "/>
        <s v="E346 PRD Other, Mint Farm OP"/>
        <s v="E346 PRD Other, Mint Farm OP-NSC"/>
        <s v="E346 PRD Other, South Whidbey-RET"/>
        <s v="E346 PRD Other, Sumas "/>
        <s v="E346 PRD Other, Sumas OP"/>
        <s v="E346 PRD Other, Sumas OP-NSC"/>
        <s v="E346 PRD Other, Whitehorn 1-RET"/>
        <s v="E346 PRD Other, Whitehorn 2-3 C-NSC"/>
        <s v="E346 PRD Other, Whitehorn 2-3 Com"/>
        <s v="E34601 PRD Other, Hopkins Ridge"/>
        <s v="E34601 PRD Other, Hopkins Ridge-NSC"/>
        <s v="E34601 PRD Other, LSR"/>
        <s v="E34601 PRD Other, LSR-NSC"/>
        <s v="E34601 PRD Other, Wild Horse"/>
        <s v="E34601 PRD Other, Wild Horse Expan"/>
        <s v="E34601 PRD Other, Wild Horse-NSC"/>
        <s v="E34601 PRD Other, Wld Hrs Expan-NSC"/>
        <s v="E3461 105 Sta Main Tools, Frederick"/>
        <s v="E3461 PRD Sta Main Tools, Encogen"/>
        <s v="E3461 PRD Sta Main Tools, Encog-NSC"/>
        <s v="E3461 PRD Sta Main Tools, Ferndale"/>
        <s v="E3461 PRD Sta Main Tools, Fernd-NSC"/>
        <s v="E3461 PRD Sta Main Tools, Fredonia"/>
        <s v="E3461 PRD Sta Main Tools, Fredo-NSC"/>
        <s v="E3461 PRD Sta Main Tools, Mint Farm"/>
        <s v="E3461 PRD Sta Main Tools, Mint-NSC"/>
        <s v="E3461 PRD Sta Main Tools, Sumas"/>
        <s v="E3461 PRD Sta Main Tools, Sumas-NSC"/>
        <s v="E3461 PRD Sta Main Tools,Goldendale"/>
        <s v="E3461 PRD Sta Main Tools,Golden-NSC"/>
        <s v="E3461 PRD Sta MainTools, Whiteh-NSC"/>
        <s v="E3461 PRD Sta MainTools, Whitehorn "/>
        <s v="E3461 PRD Sta MainTools,Crystal Mtn"/>
        <s v="E3461 PRD Sta MainTools,Crystal-NSC"/>
        <s v="E3461 PRD Sta MainTools,Fred1/E-NSC"/>
        <s v="E3461 PRD Sta MainTools,Fred1/Epcor"/>
        <s v="E3461 PRD Sta MainTools,Frederickso"/>
        <s v="E3461 PRD Sta MainTools,Frederi-NSC"/>
        <s v="E34611 PRD Sta Main Tools, Hopkins"/>
        <s v="E34611 PRD Sta Main Tools, Hopk-NSC"/>
        <s v="E34611 PRD Sta Main Tools, LSR"/>
        <s v="E34611 PRD Sta Main Tools, LSR-NSC"/>
        <s v="E34611 PRD Sta Main Tools,WildH-NSC"/>
        <s v="E34611 PRD Sta Main Tools,WildHorse"/>
        <s v="E347 PRD ARO, Other Prod "/>
        <s v="E348 PRD Energy Storage Equipme-NSC"/>
        <s v="E348 PRD Energy Storage Equipment"/>
        <s v="E3500 105 TSM Land &amp; Land Rights"/>
        <s v="E3500 TSM Land &amp; Land Rights"/>
        <s v="E3500 TSM Land, 3rd AC"/>
        <s v="E3500 TSM Land, Baker"/>
        <s v="E3500 TSM Land, Colstrip"/>
        <s v="E3500 TSM Land, N Intertie"/>
        <s v="E3500 TSM Land, Wild Horse"/>
        <s v="E3500 TSM Land, Wind Ridge"/>
        <s v="E3501 105 TSM Easement"/>
        <s v="E3501 TSM Easement, Bkr Common-RET"/>
        <s v="E3501 TSM Easement, Upper Bkr- RET"/>
        <s v="E35010 TSM Easement"/>
        <s v="E35010 TSM Easement,Colstrip 1-2Com"/>
        <s v="E35010 TSM Easement,Colstrip 3-4Com"/>
        <s v="E35010 TSM Easement,Wild Horse-NonP"/>
        <s v="E35010 TSM Easement,Wild Horse-Proj"/>
        <s v="E35016 105 TSM Easements"/>
        <s v="E35016 TSM Easements"/>
        <s v="E35017 105 TSM Easements"/>
        <s v="E35017 DONOTUSE, Alpac"/>
        <s v="E35017 TSM Easements"/>
        <s v="E35017 TSM Easements, Baker Com"/>
        <s v="E35017 TSM Easements, Upper Baker"/>
        <s v="E3506 105 TSM Land &amp; Land Rights"/>
        <s v="E3506 TSM Land &amp; Land Rights"/>
        <s v="E3507 105 TSM Land &amp; Land Rights"/>
        <s v="E3507 TSM Land &amp; Land Rights"/>
        <s v="E3509 (GIF) Land, Wild Horse"/>
        <s v="E35099 (GIF) Easement, Colstrip 1-2"/>
        <s v="E35099 (GIF) Easement, Hopkins"/>
        <s v="E35099 (GIF) Easement, LSR"/>
        <s v="E35099 (GIF) Easement, Poison Sprin"/>
        <s v="E35099 (GIF) Easement, Upper Baker"/>
        <s v="E35099 (GIF) Easement, Wild Horse"/>
        <s v="E352 TSM Str/Impv, 3rd AC Line"/>
        <s v="E352 TSM Str/Impv, 3rd AC Line-NSC"/>
        <s v="E352 TSM Str/Impv, Bkr Common-RET"/>
        <s v="E352 TSM Str/Impv, Colstrip 3-4 Com"/>
        <s v="E352 TSM Str/Impv, Colstrip3-4 -NSC"/>
        <s v="E352 TSM Str/Impv, Mint Farm "/>
        <s v="E352 TSM Str/Impv, Mint Farm OP"/>
        <s v="E352 TSM Str/Impv, Mint Farm OP-NSC"/>
        <s v="E352 TSM Str/Impv, Mint Farm-NSC"/>
        <s v="E352 TSM Structures &amp; Improvement"/>
        <s v="E3526 105 TSM Structure &amp; Improve"/>
        <s v="E3526 TSM Structures &amp; Improvement"/>
        <s v="E3526 TSM Structures &amp; Improvem-NSC"/>
        <s v="E3527 DONOTUSE Sub Arco North"/>
        <s v="E3527 DONOTUSE Sub Arco South"/>
        <s v="E3527 DONOTUSE Sub Texaco West"/>
        <s v="E3527 TSM Str/Impv, Baker Common"/>
        <s v="E3527 TSM Structures &amp; Improvement"/>
        <s v="E3527 TSM Structures &amp; Improvem-NSC"/>
        <s v="E3529 (GIF) Str/Impr, Fredonia 1&amp;2"/>
        <s v="E3529 (GIF) Str/Impr, Fredonia -NSC"/>
        <s v="E3529 (GIF) Struc/Improv, Ferndale"/>
        <s v="E3529 (GIF) Struc/Improv, Fernd-NSC"/>
        <s v="E3529 (GIF) Struc/Improv, LSR"/>
        <s v="E3529 (GIF) Struc/Improv, LSR-NSC"/>
        <s v="E3529 (GIF) Struc/Improv, Mint Farm"/>
        <s v="E3529 (GIF) Struc/Improv, Mint-NSC"/>
        <s v="E3529 (GIF) Struc/Improv, Snoq#1"/>
        <s v="E3529 (GIF) Struc/Improv, Snoq#2"/>
        <s v="E3529 (GIF) Struc/Improv, Whitehorn"/>
        <s v="E3529 (GIF) Struc/Improv, White-NSC"/>
        <s v="E353 105 TSM Station Equipment"/>
        <s v="E353 HOPKINS SUB@PLANT"/>
        <s v="E353 TEST DO NOT USE"/>
        <s v="E353 TSM Sta Eq LSR"/>
        <s v="E353 TSM Sta Eq, 3rd AC Line"/>
        <s v="E353 TSM Sta Eq, Baker Common-RET"/>
        <s v="E353 TSM Sta Eq, Colstrip 1-2 Com"/>
        <s v="E353 TSM Sta Eq, Colstrip 3-4 "/>
        <s v="E353 TSM Sta Eq, Cov-Ber NOT USED"/>
        <s v="E353 TSM Sta Eq, Fred 1/APC"/>
        <s v="E353 TSM Sta Eq, Fredonia 1&amp;2 OP"/>
        <s v="E353 TSM Sta Eq, Lower Baker-RET"/>
        <s v="E353 TSM Sta Eq, Mint Farm"/>
        <s v="E353 TSM Sta Eq, Mint Farm OP"/>
        <s v="E353 TSM Sta Eq, Snoqualmie 1"/>
        <s v="E353 TSM Sta Eq, Snoqualmie 2-RET"/>
        <s v="E353 TSM Sta Eq, Upper Baker-RET"/>
        <s v="E353 TSM Sta Eq, Wild Horse"/>
        <s v="E353 TSM Sta Eq, Wild Horse-WindRid"/>
        <s v="E353 TSM Sta Eq, Wind Ridge-NonProj"/>
        <s v="E353 TSM Station Equipment"/>
        <s v="E353 TSM Station Equipment-NSC"/>
        <s v="E353 WILD HORSE EXP SUB "/>
        <s v="E353 WILD HORSE EXP SUB@PLANT "/>
        <s v="E353 WILD HORSE SUB@PLANT"/>
        <s v="E3536 TSM Sta Eq, Baker Common"/>
        <s v="E3536 TSM Sta Eq, Encogen"/>
        <s v="E3536 TSM Sta Eq, Encogen-NSC"/>
        <s v="E3536 TSM Sta Eq, Fredonia3&amp;4 O-NSC"/>
        <s v="E3536 TSM Sta Eq, Fredonia3&amp;4 OP"/>
        <s v="E3536 TSM Sta Eq, Goldendale"/>
        <s v="E3536 TSM Sta Eq, Goldendale-NSC"/>
        <s v="E3536 TSM Sta Eq, Hop Ridge Exp-NSC"/>
        <s v="E3536 TSM Sta Eq, Hopkins Ridge"/>
        <s v="E3536 TSM Sta Eq, Hopkins Ridge Exp"/>
        <s v="E3536 TSM Sta Eq, Hopkins Ridge-NSC"/>
        <s v="E3536 TSM Sta Eq, Lower Baker"/>
        <s v="E3536 TSM Sta Eq, Lower Baker-NSC"/>
        <s v="E3536 TSM Sta Eq, Mint Farm "/>
        <s v="E3536 TSM Sta Eq, Mint Farm-NSC"/>
        <s v="E3536 TSM Sta Eq, Snoqualmie 1"/>
        <s v="E3536 TSM Sta Eq, Snoqualmie 1-NSC"/>
        <s v="E3536 TSM Sta Eq, Snoqualmie 2"/>
        <s v="E3536 TSM Sta Eq, Snoqualmie 2-NSC"/>
        <s v="E3536 TSM Sta Eq, Sumas SMC "/>
        <s v="E3536 TSM Sta Eq, Sumas SMC-NSC"/>
        <s v="E3536 TSM Sta Eq, Sumas SMS"/>
        <s v="E3536 TSM Sta Eq, Sumas SMS-NSC"/>
        <s v="E3536 TSM Sta Eq, Upper Baker"/>
        <s v="E3536 TSM Sta Eq, Upper Baker-NSC"/>
        <s v="E3536 TSM Sta Eq, Wild Horse Solar"/>
        <s v="E3536 TSM Sta Eq, Wld Hrs Solar-NSC"/>
        <s v="E3536 TSM Substation Equipment"/>
        <s v="E3536 TSM Substation Equipment-NSC"/>
        <s v="E3537 DONOTUSE Sub, Fairchild"/>
        <s v="E3537 DONOTUSE Sub, Texaco E"/>
        <s v="E3537 DONOTUSE, Cov-Ber "/>
        <s v="E3537 DONOTUSE, Sub, Alpac"/>
        <s v="E3537 DONOTUSE, Sub, Arco C"/>
        <s v="E3537 DONOTUSE, Sub, Arco N"/>
        <s v="E3537 DONOTUSE, Sub, Arco S"/>
        <s v="E3537 DONOTUSE, Sub, BoeingRen"/>
        <s v="E3537 DONOTUSE, Sub, Capitol"/>
        <s v="E3537 DONOTUSE, Sub, Clover V"/>
        <s v="E3537 DONOTUSE, Sub, LiquidAir"/>
        <s v="E3537 DONOTUSE, Sub, MillerBay"/>
        <s v="E3537 DONOTUSE, Sub, Olym Avon"/>
        <s v="E3537 DONOTUSE, Sub, Olym Rntn"/>
        <s v="E3537 DONOTUSE, Sub, Paccar"/>
        <s v="E3537 DONOTUSE, Sub, Texaco W"/>
        <s v="E3537 DONOTUSE, Sub, Vitulli"/>
        <s v="E3537 DONOTUSE, Sub, Waterfront"/>
        <s v="E3537 TSM Poles, Sumas OP"/>
        <s v="E3537 TSM Poles, Sumas OP-NSC"/>
        <s v="E3537 TSM Sta Eq, Baker Common"/>
        <s v="E3537 TSM Sta Eq, Encogen"/>
        <s v="E3537 TSM Sta Eq, Encogen-NSC"/>
        <s v="E3537 TSM Sta Eq, Fredonia3&amp;4 O-NSC"/>
        <s v="E3537 TSM Sta Eq, Fredonia3&amp;4 OP"/>
        <s v="E3537 TSM Sta Eq, Goldendale"/>
        <s v="E3537 TSM Sta Eq, Goldendale OP"/>
        <s v="E3537 TSM Sta Eq, Goldendale OP-NSC"/>
        <s v="E3537 TSM Sta Eq, Hop Ridge Exp-NSC"/>
        <s v="E3537 TSM Sta Eq, Hopkins Ridge"/>
        <s v="E3537 TSM Sta Eq, Hopkins Ridge Exp"/>
        <s v="E3537 TSM Sta Eq, Hopkins Ridge-NSC"/>
        <s v="E3537 TSM Sta Eq, Lower Baker"/>
        <s v="E3537 TSM Sta Eq, Lower Baker-NSC"/>
        <s v="E3537 TSM Sta Eq, Mint Farm "/>
        <s v="E3537 TSM Sta Eq, Mint Farm OP"/>
        <s v="E3537 TSM Sta Eq, Mint Farm OP-NSC"/>
        <s v="E3537 TSM Sta Eq, Mint Farm-NSC"/>
        <s v="E3537 TSM Sta Eq, Snoqualmie 1"/>
        <s v="E3537 TSM Sta Eq, Snoqualmie 1-NSC"/>
        <s v="E3537 TSM Sta Eq, Snoqualmie 2"/>
        <s v="E3537 TSM Sta Eq, Snoqualmie 2-NSC"/>
        <s v="E3537 TSM Sta Eq, Sumas SMC "/>
        <s v="E3537 TSM Sta Eq, Sumas SMS"/>
        <s v="E3537 TSM Sta Eq, Upper Baker"/>
        <s v="E3537 TSM Sta Eq, Upper Baker-NSC"/>
        <s v="E3537 TSM Sta Eq, Wild Horse Solar"/>
        <s v="E3537 TSM Sta Eq, Wld Hrs Solar-NSC"/>
        <s v="E3537 TSM Sub Eq, Sumas OP-SMC"/>
        <s v="E3537 TSM Sub Eq, Sumas OP-SMC-NSC"/>
        <s v="E3537 TSM Sub Eq, Sumas OP-SMS"/>
        <s v="E3537 TSM Sub Eq, Sumas OP-SMS-NSC"/>
        <s v="E3537 TSM Substation Equipment"/>
        <s v="E3537 TSM Substation Equipment-NSC"/>
        <s v="E3538 (LIF) Sta Eq, Sub-Txe"/>
        <s v="E3538 (LIF) Sta Eq, Sub-Txe-NSC"/>
        <s v="E3539 (GIF) Sta Eq, Arco Central"/>
        <s v="E3539 (GIF) Sta Eq, Arco Centra-NSC"/>
        <s v="E3539 (GIF) Sta Eq, Baker River Sw"/>
        <s v="E3539 (GIF) Sta Eq, Baker River-NSC"/>
        <s v="E3539 (GIF) Sta Eq, Colstrip 1-2"/>
        <s v="E3539 (GIF) Sta Eq, Colstrip 3-4 "/>
        <s v="E3539 (GIF) Sta Eq, Colstrip1-2-NSC"/>
        <s v="E3539 (GIF) Sta Eq, Colstrip3-4-NSC"/>
        <s v="E3539 (GIF) Sta Eq, Electron Height"/>
        <s v="E3539 (GIF) Sta Eq, Electron He-NSC"/>
        <s v="E3539 (GIF) Sta Eq, Electron-RET"/>
        <s v="E3539 (GIF) Sta Eq, Encogen"/>
        <s v="E3539 (GIF) Sta Eq, Encogen-NSC"/>
        <s v="E3539 (GIF) Sta Eq, Ferndale"/>
        <s v="E3539 (GIF) Sta Eq, Ferndale-NSC"/>
        <s v="E3539 (GIF) Sta Eq, Fred 1/APC"/>
        <s v="E3539 (GIF) Sta Eq, Fred 1/APC-NSC"/>
        <s v="E3539 (GIF) Sta Eq, Frederickson"/>
        <s v="E3539 (GIF) Sta Eq, Frederickso-NSC"/>
        <s v="E3539 (GIF) Sta Eq, Fredonia 1&amp;2"/>
        <s v="E3539 (GIF) Sta Eq, Fredonia 1&amp;-NSC"/>
        <s v="E3539 (GIF) Sta Eq, Fredonia 3&amp;4"/>
        <s v="E3539 (GIF) Sta Eq, Fredonia 3&amp;-NSC"/>
        <s v="E3539 (GIF) Sta Eq, Goldendale"/>
        <s v="E3539 (GIF) Sta Eq, Goldendale-NSC"/>
        <s v="E3539 (GIF) Sta Eq, Hop Ridge-NSC"/>
        <s v="E3539 (GIF) Sta Eq, Hopkins Ridge"/>
        <s v="E3539 (GIF) Sta Eq, HPK sub@pla-NSC"/>
        <s v="E3539 (GIF) Sta Eq, HPK sub@plant"/>
        <s v="E3539 (GIF) Sta Eq, LB#4 -2013"/>
        <s v="E3539 (GIF) Sta Eq, LB#4 -2013-NSC"/>
        <s v="E3539 (GIF) Sta Eq, Lower Baker"/>
        <s v="E3539 (GIF) Sta Eq, Lower Baker-NSC"/>
        <s v="E3539 (GIF) Sta Eq, LSR"/>
        <s v="E3539 (GIF) Sta Eq, LSR-NSC"/>
        <s v="E3539 (GIF) Sta Eq, Mint Farm"/>
        <s v="E3539 (GIF) Sta Eq, Mint Farm-NSC"/>
        <s v="E3539 (GIF) Sta Eq, Nooksack"/>
        <s v="E3539 (GIF) Sta Eq, Nooksack-NSC"/>
        <s v="E3539 (GIF) Sta Eq, Poison Spring"/>
        <s v="E3539 (GIF) Sta Eq, Poison Spri-NSC"/>
        <s v="E3539 (GIF) Sta Eq, Shannon"/>
        <s v="E3539 (GIF) Sta Eq, Shannon-NSC"/>
        <s v="E3539 (GIF) Sta Eq, Snoq 1-2013"/>
        <s v="E3539 (GIF) Sta Eq, Snoq 1-2013-NSC"/>
        <s v="E3539 (GIF) Sta Eq, Snoq 2-2013"/>
        <s v="E3539 (GIF) Sta Eq, Snoq 2-2013-NSC"/>
        <s v="E3539 (GIF) Sta Eq, Snoq 2-NSC"/>
        <s v="E3539 (GIF) Sta Eq, Snoq Sw-NSC"/>
        <s v="E3539 (GIF) Sta Eq, Snoqualmie 2"/>
        <s v="E3539 (GIF) Sta Eq, Snoqualmie Sw"/>
        <s v="E3539 (GIF) Sta Eq, Stillwater"/>
        <s v="E3539 (GIF) Sta Eq, Stillwater-NSC"/>
        <s v="E3539 (GIF) Sta Eq, SUB-BRL4-2013"/>
        <s v="E3539 (GIF) Sta Eq, SUB-BRL4-20-NSC"/>
        <s v="E3539 (GIF) Sta Eq, Sumas OP-SMC"/>
        <s v="E3539 (GIF) Sta Eq, Sumas OP-SM-NSC"/>
        <s v="E3539 (GIF) Sta Eq, Terrell"/>
        <s v="E3539 (GIF) Sta Eq, Terrell-NSC"/>
        <s v="E3539 (GIF) Sta Eq, Texaco West"/>
        <s v="E3539 (GIF) Sta Eq, Texaco West-NSC"/>
        <s v="E3539 (GIF) Sta Eq, Upper Baker"/>
        <s v="E3539 (GIF) Sta Eq, Upper Baker-NSC"/>
        <s v="E3539 (GIF) Sta Eq, WHDE sub@plant"/>
        <s v="E3539 (GIF) Sta Eq, WHDE sub@pl-NSC"/>
        <s v="E3539 (GIF) Sta Eq, Whitehorn"/>
        <s v="E3539 (GIF) Sta Eq, Whitehorn-NSC"/>
        <s v="E3539 (GIF) Sta Eq, Wild H sub@-NSC"/>
        <s v="E3539 (GIF) Sta Eq, Wild H sub@plt"/>
        <s v="E3539 (GIF) Sta Eq, Wild Horse "/>
        <s v="E3539 (GIF) Sta Eq, Wild Horse Exp"/>
        <s v="E3539 (GIF) Sta Eq, Wild Horse-NSC"/>
        <s v="E3539 (GIF) Sta Eq, Wind Ridge"/>
        <s v="E3539 (GIF) Sta Eq, Wind Ridge-NSC"/>
        <s v="E3539 (GIF) Sta Eq, WindRid Non-NSC"/>
        <s v="E3539 (GIF) Sta Eq, WindRid NonProj"/>
        <s v="E3539 (GIF) Sta Eq, Wld Hrs Exp-NSC"/>
        <s v="E354 TSM Poles, Mint Farm "/>
        <s v="E354 TSM Poles, Mint Farm OP"/>
        <s v="E354 TSM Towers &amp; Fixtures"/>
        <s v="E354 TSM Twr/Fixt, 3rd AC Line"/>
        <s v="E354 TSM Twr/Fixt, 3rd AC Line-NSC"/>
        <s v="E354 TSM Twr/Fixt, Colstrip 1-2 Com"/>
        <s v="E354 TSM Twr/Fixt, Colstrip 3-4 Com"/>
        <s v="E354 TSM Twr/Fixt, Colstrip1-2 -NSC"/>
        <s v="E354 TSM Twr/Fixt, Colstrip3-4 -NSC"/>
        <s v="E354 TSM Twr/Fixt, MF OP-NOTUSED"/>
        <s v="E354 TSM Twr/Fixt, Mint Farm "/>
        <s v="E354 TSM Twr/Fixt, Mint Farm-NSC"/>
        <s v="E354 TSM Twr/Fixt, N Intertie"/>
        <s v="E354 TSM Twr/Fixt, N Intertie-NSC"/>
        <s v="E354 TSM Twr/Fixt, WH-WindR-RET"/>
        <s v="E354 TSM Twr/Fixt, WR-NonPr-NOTUSED"/>
        <s v="E3546 TSM Towers/Fixtures-RET"/>
        <s v="E3547 TSM Towers, Hopkins Ridge"/>
        <s v="E3547 TSM Towers, Hopkins Ridge-NSC"/>
        <s v="E3547 TSM Towers/Fixtures"/>
        <s v="E3549 (GIF) Twr/Fixt, Colstrip 1-2 "/>
        <s v="E3549 (GIF) Twr/Fixt, Colstrip 3-4"/>
        <s v="E3549 (GIF) Twr/Fixt, Colstrip1-NSC"/>
        <s v="E3549 (GIF) Twr/Fixt, Colstrip3-NSC"/>
        <s v="E3549 (GIF) Twr/Fixt, Ferndale"/>
        <s v="E3549 (GIF) Twr/Fixt, Ferndale-NSC"/>
        <s v="E3549 (GIF) Twr/Fixt, LSR"/>
        <s v="E3549 (GIF) Twr/Fixt, LSR-NSC"/>
        <s v="E355 TSM Poles &amp; Fixtures"/>
        <s v="E355 TSM Poles &amp; Fixtures-NSC"/>
        <s v="E355 TSM Poles, 3rd AC Line"/>
        <s v="E355 TSM Poles, 3rd AC Line-NSC"/>
        <s v="E355 TSM Poles, Baker Common"/>
        <s v="E355 TSM Poles, Colstrip 1-2 Com"/>
        <s v="E355 TSM Poles, Colstrip 3-4 Com"/>
        <s v="E355 TSM Poles, Colstrip1-2 Com-NSC"/>
        <s v="E355 TSM Poles, Colstrip3-4 Com-NSC"/>
        <s v="E355 TSM Poles, Cov-Ber NOT USED"/>
        <s v="E355 TSM Poles, Lower Baker-RET"/>
        <s v="E355 TSM Poles, N Intertie"/>
        <s v="E355 TSM Poles, N Intertie-NSC"/>
        <s v="E355 TSM Poles, Snoqualmie 1-RET"/>
        <s v="E355 TSM Poles, Snoqualmie 2"/>
        <s v="E355 TSM Poles, Snoqualmie 2-NSC"/>
        <s v="E355 TSM Poles, Upper Baker-RET"/>
        <s v="E355 TSM Poles, Wild Horse"/>
        <s v="E355 TSM Poles, Wild Horse-NSC"/>
        <s v="E355 TSM Poles, Wild Horse-WindRidg"/>
        <s v="E355 TSM Poles, Wind Ridge-NonP-NSC"/>
        <s v="E355 TSM Poles, Wind Ridge-NonProje"/>
        <s v="E355 TSM Poles, Wld Hrs-WindRid-NSC"/>
        <s v="E3556 TSM Poles "/>
        <s v="E3556 TSM Poles-NSC"/>
        <s v="E3557 105 TSM Poles"/>
        <s v="E3557 105 TSM Poles-NSC"/>
        <s v="E3557 TSM Poles "/>
        <s v="E3557 TSM Poles, Baker Common"/>
        <s v="E3557 TSM Poles, Baker Common-NSC"/>
        <s v="E3557 TSM Poles, Cov-Ber DONOTUSE"/>
        <s v="E3557 TSM Poles, Hopkins Ridge"/>
        <s v="E3557 TSM Poles, Hopkins Ridge-NSC"/>
        <s v="E3557 TSM Poles, Lower Baker"/>
        <s v="E3557 TSM Poles, Lower Baker-NSC"/>
        <s v="E3557 TSM Poles, Snoqualmie 2"/>
        <s v="E3557 TSM Poles, Snoqualmie 2-NSC"/>
        <s v="E3557 TSM Poles, Sumas"/>
        <s v="E3557 TSM Poles, Upper Baker"/>
        <s v="E3557 TSM Poles, Upper Baker-NSC"/>
        <s v="E3557 TSM Poles-NSC"/>
        <s v="E3559 (GIF) Poles, Colstrip 1-2"/>
        <s v="E3559 (GIF) Poles, Colstrip 1-2-NSC"/>
        <s v="E3559 (GIF) Poles, Colstrip 3-4"/>
        <s v="E3559 (GIF) Poles, Colstrip 3-4-NSC"/>
        <s v="E3559 (GIF) Poles, Electron-RET"/>
        <s v="E3559 (GIF) Poles, Hop Ridge-NSC"/>
        <s v="E3559 (GIF) Poles, Hopkins Ridge"/>
        <s v="E3559 (GIF) Poles, Lower Baker"/>
        <s v="E3559 (GIF) Poles, Lower Baker-NSC"/>
        <s v="E3559 (GIF) Poles, Poison Spring"/>
        <s v="E3559 (GIF) Poles, Poison Sprin-NSC"/>
        <s v="E3559 (GIF) Poles, Scl-Tolt"/>
        <s v="E3559 (GIF) Poles, Scl-Tolt-NSC"/>
        <s v="E3559 (GIF) Poles, Snoqualmie 1"/>
        <s v="E3559 (GIF) Poles, Snoqualmie 1-NSC"/>
        <s v="E3559 (GIF) Poles, Snoqualmie 2"/>
        <s v="E3559 (GIF) Poles, Snoqualmie 2-NSC"/>
        <s v="E3559 (GIF) Poles, Sumas"/>
        <s v="E3559 (GIF) Poles, Sumas-NSC"/>
        <s v="E3559 (GIF) Poles, TLN-HPK@plan-NSC"/>
        <s v="E3559 (GIF) Poles, TLN-HPK@plant"/>
        <s v="E3559 (GIF) Poles, Upper Baker"/>
        <s v="E3559 (GIF) Poles, Upper Baker-NSC"/>
        <s v="E3559 (GIF) Poles, Wild Horse"/>
        <s v="E3559 (GIF) Poles, Wild Horse-NSC"/>
        <s v="E3559 (GIF) TSM Poles, LSR"/>
        <s v="E3559 (GIF) TSM Poles, LSR-NSC"/>
        <s v="E356 TSM O/H Cond, 3rd AC Line"/>
        <s v="E356 TSM O/H Cond, 3rd AC Line-NSC"/>
        <s v="E356 TSM O/H Cond, Baker Common"/>
        <s v="E356 TSM O/H Cond, Colstrip 1-2 Com"/>
        <s v="E356 TSM O/H Cond, Colstrip 3-4 Com"/>
        <s v="E356 TSM O/H Cond, Colstrip1-2 -NSC"/>
        <s v="E356 TSM O/H Cond, Colstrip3-4 -NSC"/>
        <s v="E356 TSM O/H Cond, Lower Baker-RET"/>
        <s v="E356 TSM O/H Cond, Mint Farm "/>
        <s v="E356 TSM O/H Cond, Mint Farm OP"/>
        <s v="E356 TSM O/H Cond, Mint Farm OP-NSC"/>
        <s v="E356 TSM O/H Cond, Mint Farm-NSC"/>
        <s v="E356 TSM O/H Cond, N Intertie"/>
        <s v="E356 TSM O/H Cond, N Intertie-NSC"/>
        <s v="E356 TSM O/H Cond, Snoqualmie 1"/>
        <s v="E356 TSM O/H Cond, Snoqualmie 1-NSC"/>
        <s v="E356 TSM O/H Cond, Snoqualmie 2"/>
        <s v="E356 TSM O/H Cond, Snoqualmie 2-NSC"/>
        <s v="E356 TSM O/H Cond, Upper Baker-RET"/>
        <s v="E356 TSM O/H Cond, Wild Horse"/>
        <s v="E356 TSM O/H Cond, Wild Horse-NSC"/>
        <s v="E356 TSM O/H Cond, Wild Horse-WindR"/>
        <s v="E356 TSM O/H Cond, Wind Ridge-N-NSC"/>
        <s v="E356 TSM O/H Cond, Wind Ridge-NonPr"/>
        <s v="E356 TSM O/H Cond, Wld Hrs-Wind-NSC"/>
        <s v="E356 TSM O/H Conductor &amp; Device-NSC"/>
        <s v="E356 TSM O/H Conductor &amp; Devices"/>
        <s v="E356 TSM O/H Cov-Ber NOT USED"/>
        <s v="E3566 TSM O/H Conductor/Devices"/>
        <s v="E3566 TSM O/H Conductor/Devices-NSC"/>
        <s v="E3567 105 TSM O/H Conductor/Devices"/>
        <s v="E3567 105 TSM O/H Conductor/Dev-NSC"/>
        <s v="E3567 TSM O/H Cond, Baker Common"/>
        <s v="E3567 TSM O/H Cond, Baker Commo-NSC"/>
        <s v="E3567 TSM O/H Cond, Hop Ridge-NSC"/>
        <s v="E3567 TSM O/H Cond, Hopkins Ridge"/>
        <s v="E3567 TSM O/H Cond, Lower Baker"/>
        <s v="E3567 TSM O/H Cond, Lower Baker-NSC"/>
        <s v="E3567 TSM O/H Cond, Snoq 1-NSC"/>
        <s v="E3567 TSM O/H Cond, Snoq 2-NSC"/>
        <s v="E3567 TSM O/H Cond, Snoqualmie 1"/>
        <s v="E3567 TSM O/H Cond, Snoqualmie 2"/>
        <s v="E3567 TSM O/H Cond, Sumas "/>
        <s v="E3567 TSM O/H Cond, Sumas OP"/>
        <s v="E3567 TSM O/H Cond, Sumas OP-NSC"/>
        <s v="E3567 TSM O/H Cond, Upper Baker"/>
        <s v="E3567 TSM O/H Cond, Upper Baker-NSC"/>
        <s v="E3567 TSM O/H Conductor/Devices"/>
        <s v="E3567 TSM O/H Conductor/Devices-NSC"/>
        <s v="E3567 TSM O/H Cov-Ber-DONOTUSE"/>
        <s v="E3569 (GIF) O/H Cond, Colstrip 1-2"/>
        <s v="E3569 (GIF) O/H Cond, Colstrip 3-4"/>
        <s v="E3569 (GIF) O/H Cond, Colstrip1-NSC"/>
        <s v="E3569 (GIF) O/H Cond, Colstrip3-NSC"/>
        <s v="E3569 (GIF) O/H Cond, Electron-RET"/>
        <s v="E3569 (GIF) O/H Cond, Hopkins"/>
        <s v="E3569 (GIF) O/H Cond, Hopkins-NSC"/>
        <s v="E3569 (GIF) O/H Cond, Lower Baker"/>
        <s v="E3569 (GIF) O/H Cond, Lower Bak-NSC"/>
        <s v="E3569 (GIF) O/H Cond, Poison Sp-NSC"/>
        <s v="E3569 (GIF) O/H Cond, Poison Spring"/>
        <s v="E3569 (GIF) O/H Cond, Scl-Tolt"/>
        <s v="E3569 (GIF) O/H Cond, Scl-Tolt-NSC"/>
        <s v="E3569 (GIF) O/H Cond, Snoq 1-NSC"/>
        <s v="E3569 (GIF) O/H Cond, Snoq 2-NSC"/>
        <s v="E3569 (GIF) O/H Cond, Snoqualmie 1"/>
        <s v="E3569 (GIF) O/H Cond, Snoqualmie 2"/>
        <s v="E3569 (GIF) O/H Cond, Sumas"/>
        <s v="E3569 (GIF) O/H Cond, Sumas-NSC"/>
        <s v="E3569 (GIF) O/H Cond, TLN-HPK@plant"/>
        <s v="E3569 (GIF) O/H Cond, TLN-HPK@p-NSC"/>
        <s v="E3569 (GIF) O/H Cond, Upper Baker"/>
        <s v="E3569 (GIF) O/H Cond, Upper Bak-NSC"/>
        <s v="E3569 (GIF) O/H Cond, Wild Horse"/>
        <s v="E3569 (GIF) O/H Cond, Wld Hrs-NSC"/>
        <s v="E3569 (GIF) O/H Conductor, LSR"/>
        <s v="E3569 (GIF) O/H Conductor, LSR-NSC"/>
        <s v="E357 TSM U/G Conduit WH-NOTUSED"/>
        <s v="E357 TSM U/G Conduit-RET"/>
        <s v="E3576 TSM U/G Conduit-RET"/>
        <s v="E3577 TSM U/G Conduit"/>
        <s v="E3577 TSM U/G Conduit, Koma Kul-NSC"/>
        <s v="E3577 TSM U/G Conduit, Koma Kuls"/>
        <s v="E3579 (GIF) UG Conduit, LSR"/>
        <s v="E3579 (GIF) UG Conduit, LSR-NSC"/>
        <s v="E3579 (GIF)U/G Conduit,TLN-WHD@-NSC"/>
        <s v="E3579 (GIF)U/G Conduit,TLN-WHD@plnt"/>
        <s v="E358 TSM U/G Cond, Fred 1/APC-RET"/>
        <s v="E358 TSM U/G COND, WDH-RET "/>
        <s v="E358 TSM U/G Conductor&amp;Devices-RET"/>
        <s v="E3586 TSM U/G Conductor/Dev-RET"/>
        <s v="E3587 TSM U/G Cond, Koma Kulshan"/>
        <s v="E3587 TSM U/G Cond, Koma Kulsha-NSC"/>
        <s v="E3587 TSM U/G Conductor/Devices"/>
        <s v="E3589 (GIF) U/G Cond, Fred 1/APC"/>
        <s v="E3589 (GIF) U/G Cond, Fred 1/AP-NSC"/>
        <s v="E3589 (GIF) UG Conductor, LSR"/>
        <s v="E3589 (GIF) UG Conductor, LSR-NSC"/>
        <s v="E3589 (GIF)U/G Cond,TLN-HPK@plt"/>
        <s v="E3589 (GIF)U/G Cond,TLN-HPK@plt-NSC"/>
        <s v="E3589 (GIF)U/G Cond,TLN-WHD@pln-NSC"/>
        <s v="E3589 (GIF)U/G Cond,TLN-WHD@plnt"/>
        <s v="E3589 (GIF)U/G Cond,TLN-WHDE@pl-NSC"/>
        <s v="E3589 (GIF)U/G Cond,TLN-WHDE@plt"/>
        <s v="E3590 TSM Roads &amp; Trails"/>
        <s v="E3590 TSM Roads, 3rd AC Line"/>
        <s v="E3590 TSM Roads, 3rd AC Line-NSC"/>
        <s v="E3590 TSM Roads, Baker Common-RET"/>
        <s v="E3590 TSM Roads, Colstrip 1-2 Com"/>
        <s v="E3590 TSM Roads, Colstrip 3-4 Com"/>
        <s v="E3590 TSM Roads, Colstrip1-2 Co-NSC"/>
        <s v="E3590 TSM Roads, Colstrip3-4 Co-NSC"/>
        <s v="E3590 TSM Roads, Upper Baker-RET"/>
        <s v="E3596 TSM Roads &amp; Trails-RET"/>
        <s v="E3597 TSM Roads &amp; Trails"/>
        <s v="E3597 TSM Roads/Trails, Baker C-NSC"/>
        <s v="E3597 TSM Roads/Trails, Baker Com"/>
        <s v="E3597 TSM Roads/Trails, Upper Baker"/>
        <s v="E3597 TSM Roads/Trails, Upper B-NSC"/>
        <s v="E3599 TSM ARO Transmission"/>
        <s v="E35999 (GIF) Rd/Trail, Upper Baker"/>
        <s v="E35999 (GIF) Rd/Trail, Upper Ba-NSC"/>
        <s v="E35999 (GIF) Rds/Trail, LSR"/>
        <s v="E35999 (GIF) Rds/Trail, LSR-NSC"/>
        <s v="Tax only - Milwaukee Acq Adj"/>
        <s v="E3600 105 DST Land &amp; Land Rights"/>
        <s v="E3600 DST Land &amp; Land Rights"/>
        <s v="E3600 DST Land, Sub, Alpac"/>
        <s v="E3600 DST Land, Sub, Capitol"/>
        <s v="E3600 DST Land, Sub, Crescent Harbr"/>
        <s v="E3600 DST Land, Sub, Miller Bay"/>
        <s v="E3600 DST Land, Sub, Paccar"/>
        <s v="E3600 DST Land, Sub, Poulsbo"/>
        <s v="E3600 DST Land, Sub, Sumas Generati"/>
        <s v="E3600 DST Land, Sub, Viking"/>
        <s v="E3600 DST Land, Sub, Vitulli"/>
        <s v="E3601 105 DST Easements"/>
        <s v="E3601 DONOTUSE, Sub, Vitulli"/>
        <s v="E36010 DST Easements"/>
        <s v="E36010 DST Easements, Hopkins Ridge"/>
        <s v="E3603 DONOTUSE 105 HV DST SUB-BKB"/>
        <s v="E3603 DONOTUSE 105 HV DST TLN-0022"/>
        <s v="E3603 DONOTUSE 105 HV DST TLN-0105"/>
        <s v="E3610 DONOTUSE, Alpac"/>
        <s v="E3610 DONOTUSE, Arco Central"/>
        <s v="E3610 DONOTUSE, Capitol"/>
        <s v="E3610 DONOTUSE, Clover Valley"/>
        <s v="E3610 DONOTUSE, Miller Bay"/>
        <s v="E3610 DONOTUSE, Paccar"/>
        <s v="E3610 DONOTUSE, Texaco"/>
        <s v="E3610 DONOTUSE, Texaco East"/>
        <s v="E3610 DONOTUSE, Viking"/>
        <s v="E3610 DONOTUSE, Vitulli"/>
        <s v="E3610 DONOTUSE, Waterfront"/>
        <s v="E3610 DST Structures &amp; Improvement"/>
        <s v="E3610 DST Structures &amp; Improvem-NSC"/>
        <s v="E3620 102 DST Substation Equipment"/>
        <s v="E3620 105 DST Substation Equipment"/>
        <s v="E3620 DONOTUSE, Alpac"/>
        <s v="E3620 DONOTUSE, Arco Central"/>
        <s v="E3620 DONOTUSE, Arco North"/>
        <s v="E3620 DONOTUSE, Arco South"/>
        <s v="E3620 DONOTUSE, Capitol"/>
        <s v="E3620 DONOTUSE, Clover Vally"/>
        <s v="E3620 DONOTUSE, Crescent Hbr"/>
        <s v="E3620 DONOTUSE, Fairchild"/>
        <s v="E3620 DONOTUSE, Liquid Air"/>
        <s v="E3620 DONOTUSE, Miller Bay"/>
        <s v="E3620 DONOTUSE, Olympic Avon"/>
        <s v="E3620 DONOTUSE, Olympic Bayv"/>
        <s v="E3620 DONOTUSE, Olympic Mobl"/>
        <s v="E3620 DONOTUSE, Olympic Rntn"/>
        <s v="E3620 DONOTUSE, Olympic Vail"/>
        <s v="E3620 DONOTUSE, Paccar"/>
        <s v="E3620 DONOTUSE, Poulsbo"/>
        <s v="E3620 DONOTUSE, Roeder"/>
        <s v="E3620 DONOTUSE, Texaco East"/>
        <s v="E3620 DONOTUSE, Texaco West"/>
        <s v="E3620 DONOTUSE, Viking"/>
        <s v="E3620 DONOTUSE, Vituilli"/>
        <s v="E3620 DONOTUSE, Waterfront"/>
        <s v="E3620 DONOTUSE, Weyerhauser"/>
        <s v="E3620 DST Sub Eq LSR"/>
        <s v="E3620 DST Sub Eq Wild Horse Expan"/>
        <s v="E3620 DST Sub Eq Wild Horse Solar"/>
        <s v="E3620 DST Sub@Plant WildHorse Expan"/>
        <s v="E3620 DST Substation Equipment"/>
        <s v="E3620 DST Substation Equipment-NSC"/>
        <s v="E3630 DST Battery Storage Equipment"/>
        <s v="E3630 DST Battery Storage Equip-NSC"/>
        <s v="E3640 DST Poles, Hopkins Ridge"/>
        <s v="E3640 DST Poles, Hopkins Ridge-NSC"/>
        <s v="E3640 DST Poles, LSR"/>
        <s v="E3640 DST Poles, LSR-NSC"/>
        <s v="E3640 DST Poles, Wild Horse"/>
        <s v="E3640 DST Poles, Wild Horse Expan"/>
        <s v="E3640 DST Poles, Wild Horse Solar"/>
        <s v="E3640 DST Poles, Wild Horse-NSC"/>
        <s v="E3640 DST Poles, Wld Hrs Expan-NSC"/>
        <s v="E3640 DST Poles, Wld Hrs Solar-NSC"/>
        <s v="E3640 DST Poles/Towers/Fixtures"/>
        <s v="E3650 105 DST O/H Conductor/Devices"/>
        <s v="E3650 DST O/H Cond, Hopkins Ridge"/>
        <s v="E3650 DST O/H Cond, LSR"/>
        <s v="E3650 DST O/H Cond, Wild Horse"/>
        <s v="E3650 DST O/H Cond, WildHorse Expan"/>
        <s v="E3650 DST O/H Cond, WildHorse Solar"/>
        <s v="E3650 DST O/H Conductor/Devices"/>
        <s v="E3650 DST O/H Conductor/Devices-NSC"/>
        <s v="E3660 DST U/G Cond,Wild Horse Expan"/>
        <s v="E3660 DST U/G Cond,Wild Horse Solar"/>
        <s v="E3660 DST U/G Cond,Wild HorseWind"/>
        <s v="E3660 DST U/G Cond,Wld Hrs Expa-NSC"/>
        <s v="E3660 DST U/G Cond,Wld Hrs Sola-NSC"/>
        <s v="E3660 DST U/G Cond,Wld HrsWind-NSC"/>
        <s v="E3660 DST U/G Conduit"/>
        <s v="E3660 DST U/G Conduit, HopkinsRidge"/>
        <s v="E3660 DST U/G Conduit, HopkinsR-NSC"/>
        <s v="E3660 DST U/G Conduit, LSR"/>
        <s v="E3660 DST U/G Conduit, LSR-NSC"/>
        <s v="E3670 DST U/G Cond, Hop Ridge-NSC"/>
        <s v="E3670 DST U/G Cond, Hopkins Ridge"/>
        <s v="E3670 DST U/G Cond, LSR"/>
        <s v="E3670 DST U/G Cond, LSR-NSC"/>
        <s v="E3670 DST U/G Cond, Wild Horse"/>
        <s v="E3670 DST U/G Cond, Wild Horse Exp"/>
        <s v="E3670 DST U/G Cond, Wild Horse-NSC"/>
        <s v="E3670 DST U/G Cond, Wld Hrs Exp-NSC"/>
        <s v="E3670 DST U/G Conductor/Devices"/>
        <s v="E368 DST Line Transformers"/>
        <s v="E368 DST Line Transformers-NSC"/>
        <s v="E369 DST Services"/>
        <s v="E369 DST Services-NSC"/>
        <s v="E370 105 DST AMI Meters"/>
        <s v="E370 DST Meters AMR"/>
        <s v="E370 DST Meters AMR-NSC"/>
        <s v="E3701 DST Meters AMI"/>
        <s v="E3701 DST Meters AMI-NSC"/>
        <s v="E371 DST Install on Cust Prem-RET"/>
        <s v="E3720 DST Leased on Cust Prem-RET"/>
        <s v="E3721 DST Water Hter, 10 yr-NOTUSED"/>
        <s v="E3722 DST Water Htr, 15 yr-NOTUSED"/>
        <s v="E373 DST Street Lighting &amp; Signal"/>
        <s v="E373 DST Street Lighting &amp; Sign-NSC"/>
        <s v="E374 DST ARO Distribution"/>
        <s v="Tax only - Dupont Acq Adj"/>
        <s v="E389 105 GEN Land &amp; Land Rights"/>
        <s v="E389 GEN Land &amp; Land Rights"/>
        <s v="E3900 DONOTUSE, Bellingham SvcC"/>
        <s v="E3900 DONOTUSE, Frederickson"/>
        <s v="E3900 DONOTUSE, Kitsap Svc Ctr"/>
        <s v="E3900 DONOTUSE, Lakewood Svc Ct"/>
        <s v="E3900 DONOTUSE, Mount Vernon BO"/>
        <s v="E3900 DONOTUSE, Poulsbo Svc Ctr"/>
        <s v="E3900 DONOTUSE, Pt Townsend Svc"/>
        <s v="E3900 DONOTUSE, Puyallup Bus Of"/>
        <s v="E3900 DONOTUSE, Redmond Svc Ctr"/>
        <s v="E3900 DONOTUSE, Shuffleton Subs"/>
        <s v="E3900 DONOTUSE, Skagit Svc Ctr"/>
        <s v="E3900 DONOTUSE, Vashon Svc Ctr"/>
        <s v="E3900 DONOTUSE, Whidbey Svc Ctr"/>
        <s v="E3900 GEN Str&amp;Impv, Burlington/-NSC"/>
        <s v="E3900 GEN Str&amp;Impv, Burlington/Skag"/>
        <s v="E3900 GEN Str/Impv, Colstrip 3-4"/>
        <s v="E3900 GEN Str/Impv, Colstrip3-4-NSC"/>
        <s v="E3900 GEN Str/Impv, Wildhorse"/>
        <s v="E3900 GEN Str/Impv, Wildhorse-NSC"/>
        <s v="E3900 GEN Structures &amp; Improvement"/>
        <s v="E3900 GEN Structures &amp; Improvem-NSC"/>
        <s v="E3901 GEN LH, Bellingham"/>
        <s v="E3901 GEN LH, Bellingham-NSC"/>
        <s v="E3901 GEN LH, Dayton"/>
        <s v="E3901 GEN LH, Dayton-NSC"/>
        <s v="E3901 GEN LH, Expired"/>
        <s v="E3901 GEN LH, Oak Harbor - RETIRED"/>
        <s v="E3901 GEN LH, Pomeroy - RETIRED"/>
        <s v="E3901 GEN LH, Pt Townsend-RETIRED"/>
        <s v="E3910 GEN Off Fur &amp; Eq, F1/Ep-RET"/>
        <s v="E3910 GEN Office Furn &amp; Eq, Enc-RET"/>
        <s v="E3910 GEN Office Furn &amp; Eq-RET"/>
        <s v="E3911 GEN Off F&amp;E Sumas OP old"/>
        <s v="E3911 GEN Off F&amp;E Sumas OP old-NSC"/>
        <s v="E3911 GEN Off Furn &amp; Eq, LSR"/>
        <s v="E3911 GEN Off Furn &amp; Eq, LSR-NSC"/>
        <s v="E3911 GEN Off Furn &amp; Eq, Mint Farm"/>
        <s v="E3911 GEN Off Furn &amp; Eq, Mint-NSC"/>
        <s v="E3911 GEN Off Furn &amp; Eq, MTF OP"/>
        <s v="E3911 GEN Off Furn &amp; Eq, MTF OP-NSC"/>
        <s v="E3911 GEN Off Furn &amp; Eq, WildHo-NSC"/>
        <s v="E3911 GEN Off Furn &amp; Eq, WildHorse"/>
        <s v="E3911 GEN Off Furn &amp; Eq,Sumas"/>
        <s v="E3911 GEN Off Furn &amp; Eq,Sumas-NSC"/>
        <s v="E3911 GEN Office F&amp;E, GLD OP old"/>
        <s v="E3911 GEN Office F&amp;E, GLD OP ol-NSC"/>
        <s v="E3911 GEN Office F&amp;E, LBK #3"/>
        <s v="E3911 GEN Office F&amp;E, Snoq 1-2013"/>
        <s v="E3911 GEN Office F&amp;E, Snoq 1-20-NSC"/>
        <s v="E3911 GEN Office F&amp;E, Snoq 1-NSC"/>
        <s v="E3911 GEN Office F&amp;E, Snoq 2-2013"/>
        <s v="E3911 GEN Office F&amp;E, Snoq 2-20-NSC"/>
        <s v="E3911 GEN Office F&amp;E, Snoqualmie 1"/>
        <s v="E3911 GEN Office Furn &amp; Eq, Gold"/>
        <s v="E3911 GEN Office Furn &amp; Eq, Gol-NSC"/>
        <s v="E3911 GEN Office Furn &amp; Eq, new"/>
        <s v="E3911 GEN Office Furn &amp; Eq, old"/>
        <s v="E3911 GEN Office Furn &amp; Eq, old-NSC"/>
        <s v="E3911 GEN Office Furn &amp; Eq, UBK"/>
        <s v="E3911 GEN Office Furn &amp; Eq, UBK-NSC"/>
        <s v="E3912 GEN Computer Eq, DO NOT USED"/>
        <s v="E3912 GEN Computer Eq, Encogen"/>
        <s v="E3912 GEN Computer Eq, Encogen-NSC"/>
        <s v="E3912 GEN Computer Eq, Fred 1/APC"/>
        <s v="E3912 GEN Computer Eq, Frederickson"/>
        <s v="E3912 GEN Computer Eq, Frederic-NSC"/>
        <s v="E3912 GEN Computer Eq, Fredonia"/>
        <s v="E3912 GEN Computer Eq, Fredonia-NSC"/>
        <s v="E3912 GEN Computer Eq, Goldendale"/>
        <s v="E3912 GEN Computer Eq, Goldenda-NSC"/>
        <s v="E3912 GEN Computer Eq, HPK Ridge"/>
        <s v="E3912 GEN Computer Eq, HPK Ridg-NSC"/>
        <s v="E3912 GEN Computer Eq, LB#4-2013"/>
        <s v="E3912 GEN Computer Eq, LB#4-201-NSC"/>
        <s v="E3912 GEN Computer Eq, LBK FSC"/>
        <s v="E3912 GEN Computer Eq, LBK FSC-NSC"/>
        <s v="E3912 GEN Computer Eq, LSR"/>
        <s v="E3912 GEN Computer Eq, LSR-NSC"/>
        <s v="E3912 GEN Computer Eq, Mint Farm"/>
        <s v="E3912 GEN Computer Eq, Mint-NSC"/>
        <s v="E3912 GEN Computer Eq, MTF OP"/>
        <s v="E3912 GEN Computer Eq, MTF OP-NSC"/>
        <s v="E3912 GEN Computer Eq, new"/>
        <s v="E3912 GEN Computer Eq, new-NSC"/>
        <s v="E3912 GEN Computer Eq, old-RETIRED"/>
        <s v="E3912 GEN Computer Eq, Snoqualmie 1"/>
        <s v="E3912 GEN Computer Eq, Snoqualmie 2"/>
        <s v="E3912 GEN Computer Eq, Sumas"/>
        <s v="E3912 GEN Computer Eq, Sumas OP-RET"/>
        <s v="E3912 GEN Computer Eq, Sumas-NSC"/>
        <s v="E3912 GEN Computer Eq, WHH #2-3"/>
        <s v="E3912 GEN Computer Eq, WHH #2-3-NSC"/>
        <s v="E3912 GEN Computer Eq, Wild Horse"/>
        <s v="E3912 GEN Computer Eq, Wild Hrs Exp"/>
        <s v="E3912 GEN Computer Eq, Wild Hrs-NSC"/>
        <s v="E3912 GEN Computer Eq, Wld Hrs-NSC"/>
        <s v="E3912 GEN Computer Equip, UBK"/>
        <s v="E3912 GEN Computer Equip, UBK-NSC"/>
        <s v="E3913 GEN Printers, new"/>
        <s v="E3913 GEN Printers, new-NSC"/>
        <s v="E3914 GEN Computer Equip- RET"/>
        <s v="E392 GEN Trans Equip, Colstrip 1"/>
        <s v="E392 GEN Trans Equip, Colstrip 2"/>
        <s v="E392 GEN Trans Equip, Colstrip 3"/>
        <s v="E392 GEN Trans Equip, Colstrip 4"/>
        <s v="E392 GEN Trans Equip, Colstrip1-NSC"/>
        <s v="E392 GEN Trans Equip, Colstrip2-NSC"/>
        <s v="E392 GEN Trans Equip, Colstrip3-NSC"/>
        <s v="E392 GEN Trans Equip, Colstrip4-NSC"/>
        <s v="E392 GEN Trans Equip, new"/>
        <s v="E392 GEN Trans Equip, old"/>
        <s v="E392 GEN Trans Equip, old-NSC"/>
        <s v="E392 GEN Trans Equip, Snoq Park"/>
        <s v="E392 GEN Trans Equip, Snoq Park-NSC"/>
        <s v="E392 GEN Transp Eq, Encogen old"/>
        <s v="E392 GEN Transp Eq, Encogen old-NSC"/>
        <s v="E3930 GEN Stores Equip, new"/>
        <s v="E3930 GEN Stores Equip, old"/>
        <s v="E3930 GEN Stores Equip, old-NSC"/>
        <s v="E3931 GEN Stores Equip&gt;$20K-RET"/>
        <s v="E3940 GEN Tools Hop Ridge, new-NSC"/>
        <s v="E3940 GEN Tools Hopkins Ridge, new"/>
        <s v="E3940 GEN Tools LSR"/>
        <s v="E3940 GEN Tools LSR-NSC"/>
        <s v="E3940 GEN Tools, Colstrip 1"/>
        <s v="E3940 GEN Tools, Colstrip 1-NSC"/>
        <s v="E3940 GEN Tools, Colstrip 2"/>
        <s v="E3940 GEN Tools, Colstrip 2-NSC"/>
        <s v="E3940 GEN Tools, Colstrip 3"/>
        <s v="E3940 GEN Tools, Colstrip 3-NSC"/>
        <s v="E3940 GEN Tools, Colstrip 4"/>
        <s v="E3940 GEN Tools, Colstrip 4-NSC"/>
        <s v="E3940 GEN Tools/Garage,  MTF OP"/>
        <s v="E3940 GEN Tools/Garage,  MTF OP-NSC"/>
        <s v="E3940 GEN Tools/Garage, MTF new"/>
        <s v="E3940 GEN Tools/Garage, MTF new-NSC"/>
        <s v="E3940 GEN Tools/Garage/Shop, ne-NSC"/>
        <s v="E3940 GEN Tools/Garage/Shop, new"/>
        <s v="E3940 GEN Tools/Garage/Shop, old"/>
        <s v="E3940 GEN Tools/Garage/Shop, ol-NSC"/>
        <s v="E3941 GEN Tools/Garage/Shop- RET"/>
        <s v="E3942 GEN Tools/Garage/Shop-RET"/>
        <s v="E3950 GEN Laboratory Equip, new"/>
        <s v="E3950 GEN Laboratory Equip, new-NSC"/>
        <s v="E3950 GEN Laboratory Equip, old"/>
        <s v="E3950 GEN Laboratory Equip, old-NSC"/>
        <s v="E3951 GEN Laboratory Equip - RET"/>
        <s v="E396 GEN Power-Op Equip, Colstrip 1"/>
        <s v="E396 GEN Power-Op Equip, Colstrip 2"/>
        <s v="E396 GEN Power-Op Equip, Colstrip 3"/>
        <s v="E396 GEN Power-Op Equip, Colstrip 4"/>
        <s v="E396 GEN Power-Op Equip, new"/>
        <s v="E396 GEN Power-Op Equip, old-RET"/>
        <s v="E396 GEN PwrOp Equp, Colstrip1-NSC"/>
        <s v="E396 GEN PwrOp Equp, Colstrip2-NSC"/>
        <s v="E396 GEN PwrOp Equp, Colstrip3-NSC"/>
        <s v="E396 GEN PwrOp Equp, Colstrip4-NSC"/>
        <s v="E3970 DONOTUSE, Alpac"/>
        <s v="E3970 DONOTUSE, Arco Central"/>
        <s v="E3970 DONOTUSE, Arco North"/>
        <s v="E3970 DONOTUSE, Arco South"/>
        <s v="E3970 DONOTUSE, Boeing Rentn"/>
        <s v="E3970 DONOTUSE, Clover Vally"/>
        <s v="E3970 DONOTUSE, Cov-Ber "/>
        <s v="E3970 DONOTUSE, Crescent Hbr"/>
        <s v="E3970 DONOTUSE, Olymp Avon"/>
        <s v="E3970 DONOTUSE, Paccar"/>
        <s v="E3970 DONOTUSE, Poulsbo"/>
        <s v="E3970 DONOTUSE, Texaco East"/>
        <s v="E3970 DONOTUSE, Texaco West"/>
        <s v="E3970 DONOTUSE, Vitulli"/>
        <s v="E3970 DONOTUSE, Waterfront"/>
        <s v="E3970 GEN Comm Equip, new"/>
        <s v="E3970 GEN Comm Equip, old"/>
        <s v="E3970 GEN Comm Equip, old-NSC"/>
        <s v="E3970 GEN Comm Equip, Snoq 1-NSC"/>
        <s v="E3970 GEN Comm Equip, Snoqualmie 1"/>
        <s v="E3970 GEN CommEq, 3rd AC new"/>
        <s v="E3970 GEN CommEq, 3rd AC new-NSC"/>
        <s v="E3970 GEN CommEq, 3rd AC old"/>
        <s v="E3970 GEN CommEq, 3rd AC old-NSC"/>
        <s v="E3970 GEN CommEq, Colstrip 1-2 new"/>
        <s v="E3970 GEN CommEq, Colstrip 1-2 old"/>
        <s v="E3970 GEN CommEq, Colstrip 1-4 new"/>
        <s v="E3970 GEN CommEq, Colstrip 1-4 old"/>
        <s v="E3970 GEN CommEq, Colstrip 3-4 new"/>
        <s v="E3970 GEN CommEq, Colstrip1-2 n-NSC"/>
        <s v="E3970 GEN CommEq, Colstrip1-2 o-NSC"/>
        <s v="E3970 GEN CommEq, Colstrip1-4 n-NSC"/>
        <s v="E3970 GEN CommEq, Colstrip1-4 o-NSC"/>
        <s v="E3970 GEN CommEq, Colstrip3-4 n-NSC"/>
        <s v="E3970 GEN CommEq, ENC new"/>
        <s v="E3970 GEN CommEq, Encogen"/>
        <s v="E3970 GEN CommEq, Fred 1/APC ne-NSC"/>
        <s v="E3970 GEN CommEq, Fred 1/APC new"/>
        <s v="E3970 GEN CommEq, Fred 1/APC old"/>
        <s v="E3970 GEN CommEq, Fred 1/APC ol-NSC"/>
        <s v="E3970 GEN CommEq, Frederickson"/>
        <s v="E3970 GEN CommEq, Frederickson-NSC"/>
        <s v="E3970 GEN CommEq, GLD OP old"/>
        <s v="E3970 GEN CommEq, GLD OP old-NSC"/>
        <s v="E3970 GEN CommEq, Goldendale ne-NSC"/>
        <s v="E3970 GEN CommEq, Goldendale new"/>
        <s v="E3970 GEN CommEq, Hop Ridge new-NSC"/>
        <s v="E3970 GEN CommEq, Hop Ridge old-NSC"/>
        <s v="E3970 GEN CommEq, Hopkins Exp"/>
        <s v="E3970 GEN CommEq, Hopkins Exp-NSC"/>
        <s v="E3970 GEN CommEq, Hopkins Ridge new"/>
        <s v="E3970 GEN CommEq, Hopkins Ridge old"/>
        <s v="E3970 GEN CommEq, LB #3"/>
        <s v="E3970 GEN CommEq, LB #3-NSC"/>
        <s v="E3970 GEN CommEq, LB#4-2013"/>
        <s v="E3970 GEN CommEq, LB#4-2013-NSC"/>
        <s v="E3970 GEN CommEq, LSR"/>
        <s v="E3970 GEN CommEq, LSR-NSC"/>
        <s v="E3970 GEN CommEq, MFT OP"/>
        <s v="E3970 GEN CommEq, MFT OP-NSC"/>
        <s v="E3970 GEN CommEq, Mint Farm"/>
        <s v="E3970 GEN CommEq, Mint Farm-NSC"/>
        <s v="E3970 GEN CommEq, Snoq 1-2013"/>
        <s v="E3970 GEN CommEq, Snoq 1-2013-NSC"/>
        <s v="E3970 GEN CommEq, Snoq 2-2013"/>
        <s v="E3970 GEN CommEq, Snoq 2-2013-NSC"/>
        <s v="E3970 GEN CommEq, Sumas new"/>
        <s v="E3970 GEN CommEq, Sumas new-NSC"/>
        <s v="E3970 GEN CommEq, SumasOPold-RET"/>
        <s v="E3970 GEN CommEq, UBK"/>
        <s v="E3970 GEN CommEq, UBK-NSC"/>
        <s v="E3970 GEN CommEq, Wild Horse new"/>
        <s v="E3970 GEN CommEq, Wild Horse old"/>
        <s v="E3970 GEN CommEq, Wld Hrs new-NSC"/>
        <s v="E3970 GEN CommEq, Wld Hrs old-NSC"/>
        <s v="E3971 GEN Mobile Communicat-RET"/>
        <s v="E3973 GEN Portable Radio Eq- RET"/>
        <s v="E3980 GEN Misc Equip, Encogen"/>
        <s v="E3980 GEN Misc Equip, Encogen-NSC"/>
        <s v="E3980 GEN Misc Equip, Frederick"/>
        <s v="E3980 GEN Misc Equip, Frederick-NSC"/>
        <s v="E3980 GEN Misc Equipment, new"/>
        <s v="E3980 GEN Misc Equipment, new-NSC"/>
        <s v="E3980 GEN Misc Equipment, old"/>
        <s v="E3980 GEN Misc Equipment, old-NSC"/>
        <s v="E3980 GEN Misc Equipment, Sumas"/>
        <s v="E3980 GEN Misc Equipment, Sumas-NSC"/>
        <s v="E3980 GEN Misc Equipment, UBK"/>
        <s v="E3980 GEN Misc Equipment, UBK-NSC"/>
        <s v="E3981 GEN Misc Equipment- RET"/>
        <s v="E399 GEN ARO General Plant "/>
        <s v="G301 INT Organization"/>
        <s v="G301 INT Organization-NSC"/>
        <s v="G302 INT Franchises &amp; Consents"/>
        <s v="G303 INT Misc Intangible Plant"/>
        <s v="G303 INT Misc Intangible Plant-NSC"/>
        <s v="None, Gas"/>
        <s v="G304 PRD Land &amp; Land Rights"/>
        <s v="G305 PRD Str/Impv, Dieringer"/>
        <s v="G305 PRD Str/Impv, Dieringer-NSC"/>
        <s v="G305 PRD Str/Impv, Swarr"/>
        <s v="G305 PRD Str/Impv, Swarr-NSC"/>
        <s v="G305 PRD Structures&amp;Improvement-RET"/>
        <s v="G311 PRD Liq Gas Equip, Dieringer"/>
        <s v="G311 PRD Liq Gas Equip, Diering-NSC"/>
        <s v="G311 PRD Liq Gas Equip, Swarr"/>
        <s v="G311 PRD Liq Gas Equip, Swarr-NSC"/>
        <s v="G311 PRD Liquid Gas Equipment-RET"/>
        <s v="G320 PRD Other Equipment"/>
        <s v="G320 PRD Other Equipment-NSC"/>
        <s v="G3649 PRD ARO LNG"/>
        <s v="G350 UGS Land &amp; Land Rights"/>
        <s v="G3502 UGS Right of Way"/>
        <s v="G3502 UGS Right of Way-NSC"/>
        <s v="G3504 UGS Easement"/>
        <s v="G3511 UGS Well Structures"/>
        <s v="G3511 UGS Well Structures-NSC"/>
        <s v="G3512 UGS Compressor Sta Struct-NSC"/>
        <s v="G3512 UGS Compressor Sta Structures"/>
        <s v="G3513 UGS Regulator Sta Structu-NSC"/>
        <s v="G3513 UGS Regulator Sta Structures"/>
        <s v="G3514 UGS Other Structures"/>
        <s v="G3514 UGS Other Structures-NSC"/>
        <s v="G3520 UGS Wells"/>
        <s v="G3520 UGS Wells-NSC"/>
        <s v="G3522 UGS Reservoirs"/>
        <s v="G3522 UGS Reservoirs-NSC"/>
        <s v="G3523 UGS Cushion Gas"/>
        <s v="G3523 UGS Cushion Gas-NSC"/>
        <s v="G353 UGS Lines"/>
        <s v="G353 UGS Lines-NSC"/>
        <s v="G354 UGS Compressor Station"/>
        <s v="G354 UGS Compressor Station-NSC"/>
        <s v="G355 UGS Regulating Station"/>
        <s v="G355 UGS Regulating Station-NSC"/>
        <s v="G356 UGS Purification Equipment"/>
        <s v="G356 UGS Purification Equipment-NSC"/>
        <s v="G357 UGS Other Equipment"/>
        <s v="G357 UGS Other Equipment-NSC"/>
        <s v="G360 OSP Land &amp; Land Rights"/>
        <s v="G361 OSP Structures &amp; Improveme-NSC"/>
        <s v="G361 OSP Structures &amp; Improvements"/>
        <s v="G362 OSP Gas Holders"/>
        <s v="G362 OSP Gas Holders-NSC"/>
        <s v="G363 OSP Purification Equipment"/>
        <s v="G363 OSP Purification Equipment-NSC"/>
        <s v="G3644 105 LNG Transportation Equip"/>
        <s v="G3644 LNG Transportation Equipment"/>
        <s v="G3644 LNG Transportation Equipm-NSC"/>
        <s v="G3650 105 TSM Land &amp; Land Rights"/>
        <s v="G3650 TSM Land &amp; Land Rights"/>
        <s v="G3651 TSM Easements-RETIRED"/>
        <s v="G366 TSM Structures &amp; Imp-RETIRED"/>
        <s v="G367 TSM Mains-RETIRED"/>
        <s v="G369 TSM Regulating Stat-RETIRED"/>
        <s v="G3740 105 DST Land &amp; Land Rights"/>
        <s v="G3740 DST Land &amp; Land Rights"/>
        <s v="G3741 DST Land &amp; Land Rights, Trans"/>
        <s v="G3741 DST Land, Trans, Everett-Delt"/>
        <s v="G3742 105 DST Easements"/>
        <s v="G3742 DST Easements"/>
        <s v="G3742 DST Easements, Everett-Delta"/>
        <s v="G3743 DST Easements, From Transmsn"/>
        <s v="G3743 DST Easements, Trans, Everett"/>
        <s v="G3750 Centralia Office-RET"/>
        <s v="G3750 DONOTUSE, Everett OprBase"/>
        <s v="G3750 DONOTUSE, Georgetown Oper"/>
        <s v="G3750 DONOTUSE, North Oper Base"/>
        <s v="G3750 DONOTUSE, North Oper Ctr"/>
        <s v="G3750 DST Structures &amp; Improvements"/>
        <s v="G3750 DST Structures &amp; Improvem-NSC"/>
        <s v="G3751 DST Structures &amp; Imprv, T-NSC"/>
        <s v="G3751 DST Structures &amp; Imprv, Trans"/>
        <s v="G3760 DST Mains-NOTUSED"/>
        <s v="G3761 DST Mains, Cast Iron"/>
        <s v="G3762 DST Mains, Plastic"/>
        <s v="G3762 DST Mains, Plastic-NSC"/>
        <s v="G3763 DST Mains, Bare Steel-RET"/>
        <s v="G3764 DST Mains, Wrap Stl, Kittitas"/>
        <s v="G3764 DST Mains, Wrap Stl, Kitt-NSC"/>
        <s v="G3764 DST Mains, Wrapped Steel"/>
        <s v="G3764 DST Mains, WrapStl, Evert-RET"/>
        <s v="G3765 DST Mains, Cathodic Protectio"/>
        <s v="G3765 DST Mains, Cathodic Prote-NSC"/>
        <s v="G3766 DST Mains, Frm Trans, St Wrap"/>
        <s v="G3766 DST Mains, Trans, Everett"/>
        <s v="G3766 DST Mains, Trans, Everett-NSC"/>
        <s v="G3767 DST Mains,FrmTrans, B St-RET"/>
        <s v="G3780 DST Measuring &amp; Reg Stati-NSC"/>
        <s v="G3780 DST Measuring &amp; Reg Station"/>
        <s v="G3781 DST Measuring &amp; Reg Sta, -NSC"/>
        <s v="G3781 DST Measuring &amp; Reg Sta, Tran"/>
        <s v="G3800 DST Services-DO NOT USE"/>
        <s v="G3801 DST Services, Cathodic Pr-NSC"/>
        <s v="G3801 DST Services, Cathodic Protec"/>
        <s v="G3802 DST Services, Plastic"/>
        <s v="G3802 DST Services, Plastic-NSC"/>
        <s v="G3803 DST Services, Steel Wrapped"/>
        <s v="G3803 DST Services, Steel Wrapp-NSC"/>
        <s v="G3804 DST Services, Bare Steel-RET"/>
        <s v="G3805 DST Services, Copper-RET"/>
        <s v="G3810 DST Meters (AMR)"/>
        <s v="G3810 DST Meters (AMR)-NSC"/>
        <s v="G3811 105 DST AMI Modules"/>
        <s v="G3811 DST Meters, AMI-DONOTUSE"/>
        <s v="G3812 DST Modules, AMI"/>
        <s v="G3812 DST Modules, AMI-NSC"/>
        <s v="G3813 DST Modules, AMR"/>
        <s v="G3813 DST Modules, AMR-NSC"/>
        <s v="G3820 DST Meter Installations (AMR)"/>
        <s v="G3820 DST Meter Installations (-NSC"/>
        <s v="G3821 DST MeterInstall AMI-DONOTUSE"/>
        <s v="G3822 DST Module Installations, AMI"/>
        <s v="G3822 DST Module Installations,-NSC"/>
        <s v="G3823 DST Module Installations, AMR"/>
        <s v="G3823 DST Module Installations,-NSC"/>
        <s v="G383 DST House Regulators"/>
        <s v="G383 DST House Regulators-NSC"/>
        <s v="G384 DST House Regulator Installs"/>
        <s v="G384 DST House Regulator Instal-NSC"/>
        <s v="G385 DST Industrial M&amp;R Sta Eq"/>
        <s v="G385 DST Industrial M&amp;R Sta Eq-NSC"/>
        <s v="G38601 DST CNG Kent station"/>
        <s v="G38601 DST CNG Kent station-NSC"/>
        <s v="G3861 DST Com Water Heater"/>
        <s v="G3861 DST Com Water Heater&lt;1994-RET"/>
        <s v="G3862 DST Res Water Heater"/>
        <s v="G3862 DST Res Water Heater-NSC"/>
        <s v="G3862 DST ResWaterHeater &lt; 1994-RET"/>
        <s v="G3863 DST Res Conv Burner"/>
        <s v="G3863 DST Res Conv Burner-NSC"/>
        <s v="G3864 DST Com Wtr Htr, P&amp;V-RET"/>
        <s v="G3865 DST Com Conv Burner"/>
        <s v="G3865 DST Com Conv Burner-NSC"/>
        <s v="G3866 DST Res C B, Pipe &amp; Vent-RET"/>
        <s v="G3867 DST Com C B, P&amp;V &lt; 1994-RET"/>
        <s v="G3867 DST Com C Burner, P&amp;V-RET"/>
        <s v="G3868 DST ResWtrHtr, Pipe&amp;Vent-RET"/>
        <s v="G3869 DST Circulating Heaters-RET"/>
        <s v="G387 DST Other Equipment"/>
        <s v="G387 DST Other Equipment-NSC"/>
        <s v="G388 DST ARO Distribution"/>
        <s v="G389 105 GEN Land &amp; Land Rights"/>
        <s v="G389 GEN Land &amp; Land Rights"/>
        <s v="G390 105 GEN Structure  &amp; Impro-NSC"/>
        <s v="G390 105 GEN Structure  &amp; Improv"/>
        <s v="G390 Centralia Business Office"/>
        <s v="G390 Centralia Business Office-NSC"/>
        <s v="G390 GEN Structures &amp; Improvements"/>
        <s v="G3910 inactive"/>
        <s v="G3911 GEN Office Furn &amp; Eq, new"/>
        <s v="G3911 GEN Office Furn &amp; Eq, old"/>
        <s v="G3911 GEN Office Furn &amp; Eq, old-NSC"/>
        <s v="G3912 GEN Computer Eq, new"/>
        <s v="G3912 GEN Computer Eq, old -RETIRED"/>
        <s v="G3913 GEN Printers, new"/>
        <s v="G3913 GEN Printers, new-NSC"/>
        <s v="G3914 GEN Computer Equip- RETIRED"/>
        <s v="G3915 GEN Network Equipment"/>
        <s v="G3916 GEN Data Equipment"/>
        <s v="G392 GEN Trans Equip, new"/>
        <s v="G392 GEN Trans Equip, old"/>
        <s v="G392 GEN Trans Equip, old-NSC"/>
        <s v="G3930 GEN Stores Equip, new"/>
        <s v="G3930 GEN Stores Equip, old"/>
        <s v="G3930 GEN Stores Equip, old-NSC"/>
        <s v="G3931 GEN Stores Equipment &gt; $20K"/>
        <s v="G3940 GEN Tools/Garage/Shop, new"/>
        <s v="G3940 GEN Tools/Garage/Shop, old"/>
        <s v="G3940 GEN Tools/Garage/Shop, ol-NSC"/>
        <s v="G3941 GEN Tools/Garage/Shop &gt; $20K"/>
        <s v="G3942 GEN Tools, 5 yrs"/>
        <s v="G3943 GEN Tools, From G387 &lt; $20K"/>
        <s v="G3950 GEN Laboratory Equip, new"/>
        <s v="G3950 GEN Laboratory Equip, old"/>
        <s v="G3950 GEN Laboratory Equip, old-NSC"/>
        <s v="G3951 GEN Laboratory Equip &gt; $20K"/>
        <s v="G396 GEN Power Op Equip, new"/>
        <s v="G396 GEN Power Op Equip, old"/>
        <s v="G396 GEN Power Op Equip, old-NSC"/>
        <s v="G3970 GEN Comm Equip, new"/>
        <s v="G3970 GEN Comm Equip, old"/>
        <s v="G3970 GEN Comm Equip, old-NSC"/>
        <s v="G3971 GEN Mobile Comm Eq"/>
        <s v="G3972 GEN Telecommunications Eq"/>
        <s v="G3980 GEN Misc Equip, new"/>
        <s v="G3980 GEN Misc Equip, old"/>
        <s v="G3980 GEN Misc Equip, old-NSC"/>
        <s v="G3981 GEN Misc Equipment &gt; $20K"/>
        <s v="G399 GEN Other Tangible Propert-NSC"/>
        <s v="G399 GEN Other Tangible Property"/>
        <s v="C302 INT Franchises &amp; Consents"/>
        <s v="C303 118 CMN Misc Intangible- RET"/>
        <s v="C303 CMN Software, CLX System"/>
        <s v="C303 CMN Software, CLX System-NSC"/>
        <s v="C303 INT Frequency Purchase"/>
        <s v="C303 INT Misc Intangible Plant"/>
        <s v="C303 INT Misc Intangible Plant-NSC"/>
        <s v="None, Common"/>
        <s v="C389 105 CMN Land &amp; Land Rights"/>
        <s v="C389 CMN Easements"/>
        <s v="C389 CMN Land &amp; Land Rights"/>
        <s v="C3900 CMN Str/Impv, Elliott Ave-NSC"/>
        <s v="C3900 CMN Str/Impv, Elliott Avenue"/>
        <s v="C3900 CMN Str/Impv, ESO"/>
        <s v="C3900 CMN Str/Impv, ESO-NSC"/>
        <s v="C3900 CMN Str/Impv, Factoria Svc Ct"/>
        <s v="C3900 CMN Str/Impv, Factoria Sv-NSC"/>
        <s v="C3900 CMN Str/Impv, Factoria Trailr"/>
        <s v="C3900 CMN Str/Impv, Factoria Tr-NSC"/>
        <s v="C3900 CMN Str/Impv, Fleet Svc Facl"/>
        <s v="C3900 CMN Str/Impv, Fleet Svc F-NSC"/>
        <s v="C3900 CMN Str/Impv, Howell Bldg"/>
        <s v="C3900 CMN Str/Impv, Howell Bldg-NSC"/>
        <s v="C3900 CMN Str/Impv, Kittitas Svc Ct"/>
        <s v="C3900 CMN Str/Impv, Kittitas Sv-NSC"/>
        <s v="C3900 CMN Str/Impv, Olympia Bus/Eng"/>
        <s v="C3900 CMN Str/Impv, Olympia Bus-NSC"/>
        <s v="C3900 CMN Str/Impv, Olympia Svc Ctr"/>
        <s v="C3900 CMN Str/Impv, Olympia Svc-NSC"/>
        <s v="C3900 CMN Str/Impv, Puyallup Svc Ct"/>
        <s v="C3900 CMN Str/Impv, Puyallup Sv-NSC"/>
        <s v="C3900 CMN Str/Impv, Pwr Sys Bldg"/>
        <s v="C3900 CMN Str/Impv, Pwr Sys Bld-NSC"/>
        <s v="C3900 CMN Str/Impv, S King Complex"/>
        <s v="C3900 CMN Str/Impv, S King Comp-NSC"/>
        <s v="C3900 CMN Str/Impv, Tacoma Office"/>
        <s v="C3900 CMN Str/Impv, Tacoma Offi-NSC"/>
        <s v="C3900 CMN Structure &amp; Improvement"/>
        <s v="C3901 CMN LH, Bothell Access Ce-NSC"/>
        <s v="C3901 CMN LH, Bothell Access Center"/>
        <s v="C3901 CMN LH, Bothell Call Ctr-RET"/>
        <s v="C3901 CMN LH, Bothell Data Center"/>
        <s v="C3901 CMN LH, Bothell Data Cent-NSC"/>
        <s v="C3901 CMN LH, Ellensburg-RETIRED"/>
        <s v="C3901 CMN LH, Expired"/>
        <s v="C3901 CMN LH, Freeland Bus Ofc"/>
        <s v="C3901 CMN LH, Freeland Bus Ofc-NSC"/>
        <s v="C3901 CMN LH, Lincoln Exec Ctr"/>
        <s v="C3901 CMN LH, Lincoln Exec Ctr-NSC"/>
        <s v="C3901 CMN LH, Mt Erie Comm -RETIRED"/>
        <s v="C3901 CMN LH, PSE Building"/>
        <s v="C3901 CMN LH, PSE Building-NSC"/>
        <s v="C3901 CMN LH, PSE East Amend 2"/>
        <s v="C3901 CMN LH, PSE East Amend 2-NSC"/>
        <s v="C3901 CMN LH, PSE East Building"/>
        <s v="C3901 CMN LH, PSE East Building-NSC"/>
        <s v="C3901 CMN LH, Rattlesnake Mtn -RET"/>
        <s v="C3901 CMN LH, Redmond West/Will-NSC"/>
        <s v="C3901 CMN LH, Redmond West/Willow"/>
        <s v="C3901 CMN LH, S King Svc 2nd Am-RET"/>
        <s v="C3901 CMN LH, S King Svc -RETIRED"/>
        <s v="C3901 CMN LH, Sea Tac-RETIRED"/>
        <s v="C3910 CMN Office Furn &amp; Eq-notused"/>
        <s v="C3911 CMN Office Furn &amp; Eq, new"/>
        <s v="C3911 CMN Office Furn &amp; Eq, old"/>
        <s v="C3911 CMN Office Furn &amp; Eq, old-NSC"/>
        <s v="C3912 CMN Computer Eq, new"/>
        <s v="C3912 CMN Computer Eq, old-RETIRED"/>
        <s v="C3913 CMN Printers, new"/>
        <s v="C3913 CMN Printers, new-NSC"/>
        <s v="C3914 CMN Computer Equip&gt;$20K-RET"/>
        <s v="C3917 CMN Modular Furniture-notused"/>
        <s v="C3920 GEN Trans Equip, new"/>
        <s v="C3920 GEN Trans Equip, old"/>
        <s v="C3920 GEN Trans Equip, old-NSC"/>
        <s v="C3921 CMN Aircraft"/>
        <s v="C3921 CMN Aircraft-NSC"/>
        <s v="C3922 CMN Aircraft Engine Rebuild"/>
        <s v="C3922 CMN Aircraft Engine Rebui-NSC"/>
        <s v="C393 CMN Stores Equipment new"/>
        <s v="C393 CMN Stores Equipment old"/>
        <s v="C393 CMN Stores Equipment old-NSC"/>
        <s v="C3940 CMN Tools/Shop/Garage new"/>
        <s v="C3940 CMN Tools/Shop/Garage old"/>
        <s v="C3940 CMN Tools/Shop/Garage old-NSC"/>
        <s v="C3941 CMN Tools/Shop/Gar&gt;$20K-RET"/>
        <s v="C3942 CMN Tools, 5 yrs-notused"/>
        <s v="C395 CMN Laboratory Equipment-RET"/>
        <s v="C396 GEN Power Op Equip, new"/>
        <s v="C396 GEN Power Op Equip, old-RET"/>
        <s v="C3970 105 CMN Comm Equip, AMI Net"/>
        <s v="C3970 105 CMN Comm Equip, AMI N-NSC"/>
        <s v="C3970 CMN Comm Equip, AMI Netwo-NSC"/>
        <s v="C3970 CMN Comm Equip, AMI Network"/>
        <s v="C3970 CMN Comm Equip, new"/>
        <s v="C3970 CMN Comm Equip, old"/>
        <s v="C3970 CMN Comm Equip, old-NSC"/>
        <s v="C3971 CMN Mobile Comm Eq-RET"/>
        <s v="C3973 CMN Portable Comm Eq-RET"/>
        <s v="C3980 CMN Misc Equipment, new"/>
        <s v="C3980 CMN Misc Equipment, old"/>
        <s v="C3980 CMN Misc Equipment, old-NSC"/>
        <s v="C3981 CMN Do Not Use"/>
        <s v="C3981 CMN Misc Equipment -DONOTUSE"/>
        <s v="C399 CMN ARO General Plant "/>
        <s v="Cap Lease, Printer Great Am 2-NSC"/>
        <s v="Cap Lease, Printer Great Am 3-NSC"/>
        <s v="Capital Lease, BLC Vehicles-RETIRED"/>
        <s v="Capital Lease, Landis + Gyr-RETIRED"/>
        <s v="Capital Lease, Printer Great Am"/>
        <s v="Capital Lease, Printer Great Am 2"/>
        <s v="Capital Lease, Printer Great Am 3"/>
        <s v="Capital Lease, Printer Great Am-NSC"/>
        <s v="N300 NUA Non Utility Land"/>
        <s v="N346 NUA Misc Equipment"/>
        <s v="N3890 NUA Land and Land Rights"/>
        <s v="N3891 NUA Easements"/>
        <s v="N390 NUA Structures &amp; Improvements"/>
        <s v="N397 NUA Communications Equipment"/>
        <s v="None, Non-Utility"/>
      </sharedItems>
    </cacheField>
    <cacheField name="description" numFmtId="0">
      <sharedItems count="19">
        <s v="Non-Utility Property"/>
        <s v="Liq Nat Gas Term &amp; Proces"/>
        <s v="Intangible Plant, Electric"/>
        <s v="Steam Generation Plant"/>
        <s v="Hydro Generation Plant"/>
        <s v="Other Production Plant"/>
        <s v="Transmission Plant - Electric"/>
        <s v="Distribution Plant - Electric"/>
        <s v="General Plant, Electric"/>
        <s v="Intangible Plant, Gas "/>
        <s v="Mfg Gas Production Plant"/>
        <s v="Natural Gas Production Plant"/>
        <s v="Underground Storage"/>
        <s v="Other Storage Plant"/>
        <s v="Transmission Plant - Gas"/>
        <s v="Distribution Plant - Gas"/>
        <s v="General Plant, Gas"/>
        <s v="Intangible Plant, Common"/>
        <s v="General Plant, Common"/>
      </sharedItems>
    </cacheField>
    <cacheField name="Dec-17" numFmtId="0">
      <sharedItems containsSemiMixedTypes="0" containsString="0" containsNumber="1" containsInteger="1" minValue="-17" maxValue="1281223"/>
    </cacheField>
    <cacheField name="Jan-18" numFmtId="0">
      <sharedItems containsSemiMixedTypes="0" containsString="0" containsNumber="1" containsInteger="1" minValue="-17" maxValue="1287010"/>
    </cacheField>
    <cacheField name="Feb-18" numFmtId="0">
      <sharedItems containsSemiMixedTypes="0" containsString="0" containsNumber="1" containsInteger="1" minValue="-17" maxValue="1290154"/>
    </cacheField>
    <cacheField name="Mar-18" numFmtId="0">
      <sharedItems containsSemiMixedTypes="0" containsString="0" containsNumber="1" containsInteger="1" minValue="0" maxValue="1296091"/>
    </cacheField>
    <cacheField name="Apr-18" numFmtId="0">
      <sharedItems containsSemiMixedTypes="0" containsString="0" containsNumber="1" containsInteger="1" minValue="0" maxValue="1302426"/>
    </cacheField>
    <cacheField name="May-18" numFmtId="0">
      <sharedItems containsSemiMixedTypes="0" containsString="0" containsNumber="1" containsInteger="1" minValue="0" maxValue="1310278"/>
    </cacheField>
    <cacheField name="Jun-18" numFmtId="0">
      <sharedItems containsSemiMixedTypes="0" containsString="0" containsNumber="1" containsInteger="1" minValue="0" maxValue="1320156"/>
    </cacheField>
    <cacheField name="Jul-18" numFmtId="0">
      <sharedItems containsSemiMixedTypes="0" containsString="0" containsNumber="1" containsInteger="1" minValue="0" maxValue="1327417"/>
    </cacheField>
    <cacheField name="Aug-18" numFmtId="0">
      <sharedItems containsSemiMixedTypes="0" containsString="0" containsNumber="1" containsInteger="1" minValue="0" maxValue="1334946"/>
    </cacheField>
    <cacheField name="Sep-18" numFmtId="0">
      <sharedItems containsSemiMixedTypes="0" containsString="0" containsNumber="1" containsInteger="1" minValue="0" maxValue="1343882"/>
    </cacheField>
    <cacheField name="Oct-18" numFmtId="0">
      <sharedItems containsSemiMixedTypes="0" containsString="0" containsNumber="1" containsInteger="1" minValue="0" maxValue="1358283"/>
    </cacheField>
    <cacheField name="Nov-18" numFmtId="0">
      <sharedItems containsSemiMixedTypes="0" containsString="0" containsNumber="1" containsInteger="1" minValue="0" maxValue="1367139"/>
    </cacheField>
    <cacheField name="Dec-18" numFmtId="0">
      <sharedItems containsSemiMixedTypes="0" containsString="0" containsNumber="1" containsInteger="1" minValue="0" maxValue="1378748"/>
    </cacheField>
    <cacheField name="avg_of_avgs" numFmtId="0">
      <sharedItems containsSemiMixedTypes="0" containsString="0" containsNumber="1" containsInteger="1" minValue="0" maxValue="1322313915"/>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Puget Sound Energy" refreshedDate="43496.660092361111" createdVersion="4" refreshedVersion="4" minRefreshableVersion="3" recordCount="1728">
  <cacheSource type="worksheet">
    <worksheetSource ref="A1:P1729" sheet="1302FC Accum Depm Dec18" r:id="rId2"/>
  </cacheSource>
  <cacheFields count="16">
    <cacheField name="depr_group" numFmtId="0">
      <sharedItems/>
    </cacheField>
    <cacheField name="fc_desc" numFmtId="0">
      <sharedItems count="19">
        <s v="Non-Utility Property"/>
        <s v="Liq Nat Gas Term &amp; Proces"/>
        <s v="Intangible Plant, Electric"/>
        <s v="Steam Generation Plant"/>
        <s v="Hydro Generation Plant"/>
        <s v="Other Production Plant"/>
        <s v="Transmission Plant - Electric"/>
        <s v="Distribution Plant - Electric"/>
        <s v="General Plant, Electric"/>
        <s v="Intangible Plant, Gas "/>
        <s v="Mfg Gas Production Plant"/>
        <s v="Natural Gas Production Plant"/>
        <s v="Underground Storage"/>
        <s v="Other Storage Plant"/>
        <s v="Transmission Plant - Gas"/>
        <s v="Distribution Plant - Gas"/>
        <s v="General Plant, Gas"/>
        <s v="Intangible Plant, Common"/>
        <s v="General Plant, Common"/>
      </sharedItems>
    </cacheField>
    <cacheField name="Dec-17" numFmtId="0">
      <sharedItems containsSemiMixedTypes="0" containsString="0" containsNumber="1" containsInteger="1" minValue="-8536" maxValue="508089"/>
    </cacheField>
    <cacheField name="Jan-18" numFmtId="0">
      <sharedItems containsSemiMixedTypes="0" containsString="0" containsNumber="1" containsInteger="1" minValue="-8318" maxValue="510554"/>
    </cacheField>
    <cacheField name="Feb-18" numFmtId="0">
      <sharedItems containsSemiMixedTypes="0" containsString="0" containsNumber="1" containsInteger="1" minValue="-8099" maxValue="513088"/>
    </cacheField>
    <cacheField name="Mar-18" numFmtId="0">
      <sharedItems containsSemiMixedTypes="0" containsString="0" containsNumber="1" containsInteger="1" minValue="-7880" maxValue="513871"/>
    </cacheField>
    <cacheField name="Apr-18" numFmtId="0">
      <sharedItems containsSemiMixedTypes="0" containsString="0" containsNumber="1" containsInteger="1" minValue="-7662" maxValue="516147"/>
    </cacheField>
    <cacheField name="May-18" numFmtId="0">
      <sharedItems containsSemiMixedTypes="0" containsString="0" containsNumber="1" containsInteger="1" minValue="-7443" maxValue="518550"/>
    </cacheField>
    <cacheField name="Jun-18" numFmtId="0">
      <sharedItems containsSemiMixedTypes="0" containsString="0" containsNumber="1" containsInteger="1" minValue="-7224" maxValue="520998"/>
    </cacheField>
    <cacheField name="Jul-18" numFmtId="0">
      <sharedItems containsSemiMixedTypes="0" containsString="0" containsNumber="1" containsInteger="1" minValue="-7005" maxValue="523208"/>
    </cacheField>
    <cacheField name="Aug-18" numFmtId="0">
      <sharedItems containsSemiMixedTypes="0" containsString="0" containsNumber="1" containsInteger="1" minValue="-6787" maxValue="525140"/>
    </cacheField>
    <cacheField name="Sep-18" numFmtId="0">
      <sharedItems containsSemiMixedTypes="0" containsString="0" containsNumber="1" containsInteger="1" minValue="-6568" maxValue="527946"/>
    </cacheField>
    <cacheField name="Oct-18" numFmtId="0">
      <sharedItems containsSemiMixedTypes="0" containsString="0" containsNumber="1" containsInteger="1" minValue="-6349" maxValue="529426"/>
    </cacheField>
    <cacheField name="Nov-18" numFmtId="0">
      <sharedItems containsSemiMixedTypes="0" containsString="0" containsNumber="1" containsInteger="1" minValue="-6131" maxValue="532799"/>
    </cacheField>
    <cacheField name="Dec-18" numFmtId="0">
      <sharedItems containsSemiMixedTypes="0" containsString="0" containsNumber="1" containsInteger="1" minValue="-5912" maxValue="535231"/>
    </cacheField>
    <cacheField name="avg_of_avgs" numFmtId="0">
      <sharedItems containsSemiMixedTypes="0" containsString="0" containsNumber="1" containsInteger="1" minValue="-7224103" maxValue="521115457"/>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KR" refreshedDate="43579.365458449072" createdVersion="4" refreshedVersion="4" minRefreshableVersion="3" recordCount="1728">
  <cacheSource type="worksheet">
    <worksheetSource ref="A1:R1729" sheet="1301FC Plant Bal Dec18"/>
  </cacheSource>
  <cacheFields count="18">
    <cacheField name="depr_group 1" numFmtId="0">
      <sharedItems/>
    </cacheField>
    <cacheField name="depr_group 2" numFmtId="0">
      <sharedItems count="262">
        <s v="N361"/>
        <s v="N362"/>
        <s v="N363"/>
        <s v="N364"/>
        <s v="N3649"/>
        <s v="E301"/>
        <s v="E302"/>
        <s v="E303"/>
        <s v="None,"/>
        <s v="Capit"/>
        <s v="E310"/>
        <s v="E311"/>
        <s v="E312"/>
        <s v="E314"/>
        <s v="E315"/>
        <s v="E316"/>
        <s v="E3170"/>
        <s v="E3171"/>
        <s v="E3300"/>
        <s v="E3301"/>
        <s v="E3302"/>
        <s v="E331"/>
        <s v="E332"/>
        <s v="E333"/>
        <s v="E334"/>
        <s v="E335"/>
        <s v="E3351"/>
        <s v="E336"/>
        <s v="E337"/>
        <s v="Tax o"/>
        <s v="E3400"/>
        <s v="E3401"/>
        <s v="E3410"/>
        <s v="E3411"/>
        <s v="E342"/>
        <s v="E3440"/>
        <s v="E3441"/>
        <s v="E3442"/>
        <s v="E345"/>
        <s v="E3450"/>
        <s v="E346"/>
        <s v="E3460"/>
        <s v="E3461"/>
        <s v="E347"/>
        <s v="E348"/>
        <s v="E3500"/>
        <s v="E3501"/>
        <s v="E3506"/>
        <s v="E3507"/>
        <s v="E3509"/>
        <s v="E352"/>
        <s v="E3526"/>
        <s v="E3527"/>
        <s v="E3529"/>
        <s v="E353"/>
        <s v="E3536"/>
        <s v="E3537"/>
        <s v="E3538"/>
        <s v="E3539"/>
        <s v="E354"/>
        <s v="E3546"/>
        <s v="E3547"/>
        <s v="E3549"/>
        <s v="E355"/>
        <s v="E3556"/>
        <s v="E3557"/>
        <s v="E3559"/>
        <s v="E356"/>
        <s v="E3566"/>
        <s v="E3567"/>
        <s v="E3569"/>
        <s v="E357"/>
        <s v="E3576"/>
        <s v="E3577"/>
        <s v="E3579"/>
        <s v="E358"/>
        <s v="E3586"/>
        <s v="E3587"/>
        <s v="E3589"/>
        <s v="E3590"/>
        <s v="E3596"/>
        <s v="E3597"/>
        <s v="E3599"/>
        <s v="E3600"/>
        <s v="E3601"/>
        <s v="E3603"/>
        <s v="E3610"/>
        <s v="E3620"/>
        <s v="E3630"/>
        <s v="E3640"/>
        <s v="E3650"/>
        <s v="E3660"/>
        <s v="E3670"/>
        <s v="E368"/>
        <s v="E369"/>
        <s v="E370"/>
        <s v="E3701"/>
        <s v="E371"/>
        <s v="E3720"/>
        <s v="E3721"/>
        <s v="E3722"/>
        <s v="E373"/>
        <s v="E374"/>
        <s v="E389"/>
        <s v="E3900"/>
        <s v="E3901"/>
        <s v="E3910"/>
        <s v="E3911"/>
        <s v="E3912"/>
        <s v="E3913"/>
        <s v="E3914"/>
        <s v="E392"/>
        <s v="E3930"/>
        <s v="E3931"/>
        <s v="E3940"/>
        <s v="E3941"/>
        <s v="E3942"/>
        <s v="E3950"/>
        <s v="E3951"/>
        <s v="E396"/>
        <s v="E3970"/>
        <s v="E3971"/>
        <s v="E3973"/>
        <s v="E3980"/>
        <s v="E3981"/>
        <s v="E399"/>
        <s v="G301"/>
        <s v="G302"/>
        <s v="G303"/>
        <s v="G304"/>
        <s v="G305"/>
        <s v="G311"/>
        <s v="G320"/>
        <s v="G3649"/>
        <s v="G350"/>
        <s v="G3502"/>
        <s v="G3504"/>
        <s v="G3511"/>
        <s v="G3512"/>
        <s v="G3513"/>
        <s v="G3514"/>
        <s v="G3520"/>
        <s v="G3522"/>
        <s v="G3523"/>
        <s v="G353"/>
        <s v="G354"/>
        <s v="G355"/>
        <s v="G356"/>
        <s v="G357"/>
        <s v="G360"/>
        <s v="G361"/>
        <s v="G362"/>
        <s v="G363"/>
        <s v="G3644"/>
        <s v="G3650"/>
        <s v="G3651"/>
        <s v="G366"/>
        <s v="G367"/>
        <s v="G369"/>
        <s v="G3740"/>
        <s v="G3741"/>
        <s v="G3742"/>
        <s v="G3743"/>
        <s v="G3750"/>
        <s v="G3751"/>
        <s v="G3760"/>
        <s v="G3761"/>
        <s v="G3762"/>
        <s v="G3763"/>
        <s v="G3764"/>
        <s v="G3765"/>
        <s v="G3766"/>
        <s v="G3767"/>
        <s v="G3780"/>
        <s v="G3781"/>
        <s v="G3800"/>
        <s v="G3801"/>
        <s v="G3802"/>
        <s v="G3803"/>
        <s v="G3804"/>
        <s v="G3805"/>
        <s v="G3810"/>
        <s v="G3811"/>
        <s v="G3812"/>
        <s v="G3813"/>
        <s v="G3820"/>
        <s v="G3821"/>
        <s v="G3822"/>
        <s v="G3823"/>
        <s v="G383"/>
        <s v="G384"/>
        <s v="G385"/>
        <s v="G3860"/>
        <s v="G3861"/>
        <s v="G3862"/>
        <s v="G3863"/>
        <s v="G3864"/>
        <s v="G3865"/>
        <s v="G3866"/>
        <s v="G3867"/>
        <s v="G3868"/>
        <s v="G3869"/>
        <s v="G387"/>
        <s v="G388"/>
        <s v="G389"/>
        <s v="G390"/>
        <s v="G3910"/>
        <s v="G3911"/>
        <s v="G3912"/>
        <s v="G3913"/>
        <s v="G3914"/>
        <s v="G3915"/>
        <s v="G3916"/>
        <s v="G392"/>
        <s v="G3930"/>
        <s v="G3931"/>
        <s v="G3940"/>
        <s v="G3941"/>
        <s v="G3942"/>
        <s v="G3943"/>
        <s v="G3950"/>
        <s v="G3951"/>
        <s v="G396"/>
        <s v="G3970"/>
        <s v="G3971"/>
        <s v="G3972"/>
        <s v="G3980"/>
        <s v="G3981"/>
        <s v="G399"/>
        <s v="C302"/>
        <s v="C303"/>
        <s v="C389"/>
        <s v="C3900"/>
        <s v="C3901"/>
        <s v="C3910"/>
        <s v="C3911"/>
        <s v="C3912"/>
        <s v="C3913"/>
        <s v="C3914"/>
        <s v="C3917"/>
        <s v="C3920"/>
        <s v="C3921"/>
        <s v="C3922"/>
        <s v="C393"/>
        <s v="C3940"/>
        <s v="C3941"/>
        <s v="C3942"/>
        <s v="C395"/>
        <s v="C396"/>
        <s v="C3970"/>
        <s v="C3971"/>
        <s v="C3973"/>
        <s v="C3980"/>
        <s v="C3981"/>
        <s v="C399"/>
        <s v="Cap L"/>
        <s v="N300"/>
        <s v="N346"/>
        <s v="N3890"/>
        <s v="N3891"/>
        <s v="N390"/>
        <s v="N397"/>
      </sharedItems>
    </cacheField>
    <cacheField name="depr_group 3" numFmtId="0">
      <sharedItems/>
    </cacheField>
    <cacheField name="description" numFmtId="0">
      <sharedItems count="19">
        <s v="Non-Utility Property"/>
        <s v="Liq Nat Gas Term &amp; Proces"/>
        <s v="Intangible Plant, Electric"/>
        <s v="Steam Generation Plant"/>
        <s v="Hydro Generation Plant"/>
        <s v="Other Production Plant"/>
        <s v="Transmission Plant - Electric"/>
        <s v="Distribution Plant - Electric"/>
        <s v="General Plant, Electric"/>
        <s v="Intangible Plant, Gas "/>
        <s v="Mfg Gas Production Plant"/>
        <s v="Natural Gas Production Plant"/>
        <s v="Underground Storage"/>
        <s v="Other Storage Plant"/>
        <s v="Transmission Plant - Gas"/>
        <s v="Distribution Plant - Gas"/>
        <s v="General Plant, Gas"/>
        <s v="Intangible Plant, Common"/>
        <s v="General Plant, Common"/>
      </sharedItems>
    </cacheField>
    <cacheField name="Dec-17" numFmtId="0">
      <sharedItems containsSemiMixedTypes="0" containsString="0" containsNumber="1" containsInteger="1" minValue="-17" maxValue="1281223"/>
    </cacheField>
    <cacheField name="Jan-18" numFmtId="0">
      <sharedItems containsSemiMixedTypes="0" containsString="0" containsNumber="1" containsInteger="1" minValue="-17" maxValue="1287010"/>
    </cacheField>
    <cacheField name="Feb-18" numFmtId="0">
      <sharedItems containsSemiMixedTypes="0" containsString="0" containsNumber="1" containsInteger="1" minValue="-17" maxValue="1290154"/>
    </cacheField>
    <cacheField name="Mar-18" numFmtId="0">
      <sharedItems containsSemiMixedTypes="0" containsString="0" containsNumber="1" containsInteger="1" minValue="0" maxValue="1296091"/>
    </cacheField>
    <cacheField name="Apr-18" numFmtId="0">
      <sharedItems containsSemiMixedTypes="0" containsString="0" containsNumber="1" containsInteger="1" minValue="0" maxValue="1302426"/>
    </cacheField>
    <cacheField name="May-18" numFmtId="0">
      <sharedItems containsSemiMixedTypes="0" containsString="0" containsNumber="1" containsInteger="1" minValue="0" maxValue="1310278"/>
    </cacheField>
    <cacheField name="Jun-18" numFmtId="0">
      <sharedItems containsSemiMixedTypes="0" containsString="0" containsNumber="1" containsInteger="1" minValue="0" maxValue="1320156"/>
    </cacheField>
    <cacheField name="Jul-18" numFmtId="0">
      <sharedItems containsSemiMixedTypes="0" containsString="0" containsNumber="1" containsInteger="1" minValue="0" maxValue="1327417"/>
    </cacheField>
    <cacheField name="Aug-18" numFmtId="0">
      <sharedItems containsSemiMixedTypes="0" containsString="0" containsNumber="1" containsInteger="1" minValue="0" maxValue="1334946"/>
    </cacheField>
    <cacheField name="Sep-18" numFmtId="0">
      <sharedItems containsSemiMixedTypes="0" containsString="0" containsNumber="1" containsInteger="1" minValue="0" maxValue="1343882"/>
    </cacheField>
    <cacheField name="Oct-18" numFmtId="0">
      <sharedItems containsSemiMixedTypes="0" containsString="0" containsNumber="1" containsInteger="1" minValue="0" maxValue="1358283"/>
    </cacheField>
    <cacheField name="Nov-18" numFmtId="0">
      <sharedItems containsSemiMixedTypes="0" containsString="0" containsNumber="1" containsInteger="1" minValue="0" maxValue="1367139"/>
    </cacheField>
    <cacheField name="Dec-18" numFmtId="0">
      <sharedItems containsSemiMixedTypes="0" containsString="0" containsNumber="1" containsInteger="1" minValue="0" maxValue="1378748"/>
    </cacheField>
    <cacheField name="avg_of_avgs" numFmtId="0">
      <sharedItems containsSemiMixedTypes="0" containsString="0" containsNumber="1" containsInteger="1" minValue="0" maxValue="1322313915"/>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KR" refreshedDate="43579.663137384261" createdVersion="4" refreshedVersion="4" minRefreshableVersion="3" recordCount="1728">
  <cacheSource type="worksheet">
    <worksheetSource ref="A1:R1729" sheet="1302FC Accum Depm Dec18"/>
  </cacheSource>
  <cacheFields count="18">
    <cacheField name="depr_group 1" numFmtId="0">
      <sharedItems/>
    </cacheField>
    <cacheField name="depr_group 2" numFmtId="0">
      <sharedItems count="262">
        <s v="N361"/>
        <s v="N362"/>
        <s v="N363"/>
        <s v="N364"/>
        <s v="N3649"/>
        <s v="E301"/>
        <s v="E302"/>
        <s v="E303"/>
        <s v="None,"/>
        <s v="Capit"/>
        <s v="E310"/>
        <s v="E311"/>
        <s v="E312"/>
        <s v="E314"/>
        <s v="E315"/>
        <s v="E316"/>
        <s v="E3170"/>
        <s v="E3171"/>
        <s v="E3300"/>
        <s v="E3301"/>
        <s v="E3302"/>
        <s v="E331"/>
        <s v="E332"/>
        <s v="E333"/>
        <s v="E334"/>
        <s v="E335"/>
        <s v="E3351"/>
        <s v="E336"/>
        <s v="E337"/>
        <s v="Tax o"/>
        <s v="E3400"/>
        <s v="E3401"/>
        <s v="E3410"/>
        <s v="E3411"/>
        <s v="E342"/>
        <s v="E3440"/>
        <s v="E3441"/>
        <s v="E3442"/>
        <s v="E345"/>
        <s v="E3450"/>
        <s v="E346"/>
        <s v="E3460"/>
        <s v="E3461"/>
        <s v="E347"/>
        <s v="E348"/>
        <s v="E3500"/>
        <s v="E3501"/>
        <s v="E3506"/>
        <s v="E3507"/>
        <s v="E3509"/>
        <s v="E352"/>
        <s v="E3526"/>
        <s v="E3527"/>
        <s v="E3529"/>
        <s v="E353"/>
        <s v="E3536"/>
        <s v="E3537"/>
        <s v="E3538"/>
        <s v="E3539"/>
        <s v="E354"/>
        <s v="E3546"/>
        <s v="E3547"/>
        <s v="E3549"/>
        <s v="E355"/>
        <s v="E3556"/>
        <s v="E3557"/>
        <s v="E3559"/>
        <s v="E356"/>
        <s v="E3566"/>
        <s v="E3567"/>
        <s v="E3569"/>
        <s v="E357"/>
        <s v="E3576"/>
        <s v="E3577"/>
        <s v="E3579"/>
        <s v="E358"/>
        <s v="E3586"/>
        <s v="E3587"/>
        <s v="E3589"/>
        <s v="E3590"/>
        <s v="E3596"/>
        <s v="E3597"/>
        <s v="E3599"/>
        <s v="E3600"/>
        <s v="E3601"/>
        <s v="E3603"/>
        <s v="E3610"/>
        <s v="E3620"/>
        <s v="E3630"/>
        <s v="E3640"/>
        <s v="E3650"/>
        <s v="E3660"/>
        <s v="E3670"/>
        <s v="E368"/>
        <s v="E369"/>
        <s v="E370"/>
        <s v="E3701"/>
        <s v="E371"/>
        <s v="E3720"/>
        <s v="E3721"/>
        <s v="E3722"/>
        <s v="E373"/>
        <s v="E374"/>
        <s v="E389"/>
        <s v="E3900"/>
        <s v="E3901"/>
        <s v="E3910"/>
        <s v="E3911"/>
        <s v="E3912"/>
        <s v="E3913"/>
        <s v="E3914"/>
        <s v="E392"/>
        <s v="E3930"/>
        <s v="E3931"/>
        <s v="E3940"/>
        <s v="E3941"/>
        <s v="E3942"/>
        <s v="E3950"/>
        <s v="E3951"/>
        <s v="E396"/>
        <s v="E3970"/>
        <s v="E3971"/>
        <s v="E3973"/>
        <s v="E3980"/>
        <s v="E3981"/>
        <s v="E399"/>
        <s v="G301"/>
        <s v="G302"/>
        <s v="G303"/>
        <s v="G304"/>
        <s v="G305"/>
        <s v="G311"/>
        <s v="G320"/>
        <s v="G3649"/>
        <s v="G350"/>
        <s v="G3502"/>
        <s v="G3504"/>
        <s v="G3511"/>
        <s v="G3512"/>
        <s v="G3513"/>
        <s v="G3514"/>
        <s v="G3520"/>
        <s v="G3522"/>
        <s v="G3523"/>
        <s v="G353"/>
        <s v="G354"/>
        <s v="G355"/>
        <s v="G356"/>
        <s v="G357"/>
        <s v="G360"/>
        <s v="G361"/>
        <s v="G362"/>
        <s v="G363"/>
        <s v="G3644"/>
        <s v="G3650"/>
        <s v="G3651"/>
        <s v="G366"/>
        <s v="G367"/>
        <s v="G369"/>
        <s v="G3740"/>
        <s v="G3741"/>
        <s v="G3742"/>
        <s v="G3743"/>
        <s v="G3750"/>
        <s v="G3751"/>
        <s v="G3760"/>
        <s v="G3761"/>
        <s v="G3762"/>
        <s v="G3763"/>
        <s v="G3764"/>
        <s v="G3765"/>
        <s v="G3766"/>
        <s v="G3767"/>
        <s v="G3780"/>
        <s v="G3781"/>
        <s v="G3800"/>
        <s v="G3801"/>
        <s v="G3802"/>
        <s v="G3803"/>
        <s v="G3804"/>
        <s v="G3805"/>
        <s v="G3810"/>
        <s v="G3811"/>
        <s v="G3812"/>
        <s v="G3813"/>
        <s v="G3820"/>
        <s v="G3821"/>
        <s v="G3822"/>
        <s v="G3823"/>
        <s v="G383"/>
        <s v="G384"/>
        <s v="G385"/>
        <s v="G3860"/>
        <s v="G3861"/>
        <s v="G3862"/>
        <s v="G3863"/>
        <s v="G3864"/>
        <s v="G3865"/>
        <s v="G3866"/>
        <s v="G3867"/>
        <s v="G3868"/>
        <s v="G3869"/>
        <s v="G387"/>
        <s v="G388"/>
        <s v="G389"/>
        <s v="G390"/>
        <s v="G3910"/>
        <s v="G3911"/>
        <s v="G3912"/>
        <s v="G3913"/>
        <s v="G3914"/>
        <s v="G3915"/>
        <s v="G3916"/>
        <s v="G392"/>
        <s v="G3930"/>
        <s v="G3931"/>
        <s v="G3940"/>
        <s v="G3941"/>
        <s v="G3942"/>
        <s v="G3943"/>
        <s v="G3950"/>
        <s v="G3951"/>
        <s v="G396"/>
        <s v="G3970"/>
        <s v="G3971"/>
        <s v="G3972"/>
        <s v="G3980"/>
        <s v="G3981"/>
        <s v="G399"/>
        <s v="C302"/>
        <s v="C303"/>
        <s v="C389"/>
        <s v="C3900"/>
        <s v="C3901"/>
        <s v="C3910"/>
        <s v="C3911"/>
        <s v="C3912"/>
        <s v="C3913"/>
        <s v="C3914"/>
        <s v="C3917"/>
        <s v="C3920"/>
        <s v="C3921"/>
        <s v="C3922"/>
        <s v="C393"/>
        <s v="C3940"/>
        <s v="C3941"/>
        <s v="C3942"/>
        <s v="C395"/>
        <s v="C396"/>
        <s v="C3970"/>
        <s v="C3971"/>
        <s v="C3973"/>
        <s v="C3980"/>
        <s v="C3981"/>
        <s v="C399"/>
        <s v="Cap L"/>
        <s v="N300"/>
        <s v="N346"/>
        <s v="N3890"/>
        <s v="N3891"/>
        <s v="N390"/>
        <s v="N397"/>
      </sharedItems>
    </cacheField>
    <cacheField name="depr_group 3" numFmtId="0">
      <sharedItems/>
    </cacheField>
    <cacheField name="fc_desc" numFmtId="0">
      <sharedItems/>
    </cacheField>
    <cacheField name="Dec-17" numFmtId="0">
      <sharedItems containsSemiMixedTypes="0" containsString="0" containsNumber="1" containsInteger="1" minValue="-8536" maxValue="508089"/>
    </cacheField>
    <cacheField name="Jan-18" numFmtId="0">
      <sharedItems containsSemiMixedTypes="0" containsString="0" containsNumber="1" containsInteger="1" minValue="-8318" maxValue="510554"/>
    </cacheField>
    <cacheField name="Feb-18" numFmtId="0">
      <sharedItems containsSemiMixedTypes="0" containsString="0" containsNumber="1" containsInteger="1" minValue="-8099" maxValue="513088"/>
    </cacheField>
    <cacheField name="Mar-18" numFmtId="0">
      <sharedItems containsSemiMixedTypes="0" containsString="0" containsNumber="1" containsInteger="1" minValue="-7880" maxValue="513871"/>
    </cacheField>
    <cacheField name="Apr-18" numFmtId="0">
      <sharedItems containsSemiMixedTypes="0" containsString="0" containsNumber="1" containsInteger="1" minValue="-7662" maxValue="516147"/>
    </cacheField>
    <cacheField name="May-18" numFmtId="0">
      <sharedItems containsSemiMixedTypes="0" containsString="0" containsNumber="1" containsInteger="1" minValue="-7443" maxValue="518550"/>
    </cacheField>
    <cacheField name="Jun-18" numFmtId="0">
      <sharedItems containsSemiMixedTypes="0" containsString="0" containsNumber="1" containsInteger="1" minValue="-7224" maxValue="520998"/>
    </cacheField>
    <cacheField name="Jul-18" numFmtId="0">
      <sharedItems containsSemiMixedTypes="0" containsString="0" containsNumber="1" containsInteger="1" minValue="-7005" maxValue="523208"/>
    </cacheField>
    <cacheField name="Aug-18" numFmtId="0">
      <sharedItems containsSemiMixedTypes="0" containsString="0" containsNumber="1" containsInteger="1" minValue="-6787" maxValue="525140"/>
    </cacheField>
    <cacheField name="Sep-18" numFmtId="0">
      <sharedItems containsSemiMixedTypes="0" containsString="0" containsNumber="1" containsInteger="1" minValue="-6568" maxValue="527946"/>
    </cacheField>
    <cacheField name="Oct-18" numFmtId="0">
      <sharedItems containsSemiMixedTypes="0" containsString="0" containsNumber="1" containsInteger="1" minValue="-6349" maxValue="529426"/>
    </cacheField>
    <cacheField name="Nov-18" numFmtId="0">
      <sharedItems containsSemiMixedTypes="0" containsString="0" containsNumber="1" containsInteger="1" minValue="-6131" maxValue="532799"/>
    </cacheField>
    <cacheField name="Dec-18" numFmtId="0">
      <sharedItems containsSemiMixedTypes="0" containsString="0" containsNumber="1" containsInteger="1" minValue="-5912" maxValue="535231"/>
    </cacheField>
    <cacheField name="avg_of_avgs" numFmtId="0">
      <sharedItems containsSemiMixedTypes="0" containsString="0" containsNumber="1" containsInteger="1" minValue="-7224103" maxValue="521115457"/>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edBy="KR" refreshedDate="43580.597742824073" createdVersion="4" refreshedVersion="4" minRefreshableVersion="3" recordCount="1728">
  <cacheSource type="worksheet">
    <worksheetSource ref="A1:R1729" sheet="1301FC Plant Bal Dec18."/>
  </cacheSource>
  <cacheFields count="18">
    <cacheField name="depr_group 1" numFmtId="0">
      <sharedItems/>
    </cacheField>
    <cacheField name="depr_group 2" numFmtId="0">
      <sharedItems count="262">
        <s v="N361"/>
        <s v="N362"/>
        <s v="N363"/>
        <s v="N364"/>
        <s v="N3649"/>
        <s v="E301"/>
        <s v="E302"/>
        <s v="E303"/>
        <s v="None,"/>
        <s v="Capit"/>
        <s v="E310"/>
        <s v="E311"/>
        <s v="E312"/>
        <s v="E314"/>
        <s v="E315"/>
        <s v="E316"/>
        <s v="E3170"/>
        <s v="E3171"/>
        <s v="E3300"/>
        <s v="E3301"/>
        <s v="E3302"/>
        <s v="E331"/>
        <s v="E332"/>
        <s v="E333"/>
        <s v="E334"/>
        <s v="E335"/>
        <s v="E3351"/>
        <s v="E336"/>
        <s v="E337"/>
        <s v="Tax o"/>
        <s v="E3400"/>
        <s v="E3401"/>
        <s v="E3410"/>
        <s v="E3411"/>
        <s v="E342"/>
        <s v="E3440"/>
        <s v="E3441"/>
        <s v="E3442"/>
        <s v="E345"/>
        <s v="E3450"/>
        <s v="E346"/>
        <s v="E3460"/>
        <s v="E3461"/>
        <s v="E347"/>
        <s v="E348"/>
        <s v="E3500"/>
        <s v="E3501"/>
        <s v="E3506"/>
        <s v="E3507"/>
        <s v="E3509"/>
        <s v="E352"/>
        <s v="E3526"/>
        <s v="E3527"/>
        <s v="E3529"/>
        <s v="E353"/>
        <s v="E3536"/>
        <s v="E3537"/>
        <s v="E3538"/>
        <s v="E3539"/>
        <s v="E354"/>
        <s v="E3546"/>
        <s v="E3547"/>
        <s v="E3549"/>
        <s v="E355"/>
        <s v="E3556"/>
        <s v="E3557"/>
        <s v="E3559"/>
        <s v="E356"/>
        <s v="E3566"/>
        <s v="E3567"/>
        <s v="E3569"/>
        <s v="E357"/>
        <s v="E3576"/>
        <s v="E3577"/>
        <s v="E3579"/>
        <s v="E358"/>
        <s v="E3586"/>
        <s v="E3587"/>
        <s v="E3589"/>
        <s v="E3590"/>
        <s v="E3596"/>
        <s v="E3597"/>
        <s v="E3599"/>
        <s v="E3600"/>
        <s v="E3601"/>
        <s v="E3603"/>
        <s v="E3610"/>
        <s v="E3620"/>
        <s v="E3630"/>
        <s v="E3640"/>
        <s v="E3650"/>
        <s v="E3660"/>
        <s v="E3670"/>
        <s v="E368"/>
        <s v="E369"/>
        <s v="E370"/>
        <s v="E3701"/>
        <s v="E371"/>
        <s v="E3720"/>
        <s v="E3721"/>
        <s v="E3722"/>
        <s v="E373"/>
        <s v="E374"/>
        <s v="E389"/>
        <s v="E3900"/>
        <s v="E3901"/>
        <s v="E3910"/>
        <s v="E3911"/>
        <s v="E3912"/>
        <s v="E3913"/>
        <s v="E3914"/>
        <s v="E392"/>
        <s v="E3930"/>
        <s v="E3931"/>
        <s v="E3940"/>
        <s v="E3941"/>
        <s v="E3942"/>
        <s v="E3950"/>
        <s v="E3951"/>
        <s v="E396"/>
        <s v="E3970"/>
        <s v="E3971"/>
        <s v="E3973"/>
        <s v="E3980"/>
        <s v="E3981"/>
        <s v="E399"/>
        <s v="G301"/>
        <s v="G302"/>
        <s v="G303"/>
        <s v="G304"/>
        <s v="G305"/>
        <s v="G311"/>
        <s v="G320"/>
        <s v="G3649"/>
        <s v="G350"/>
        <s v="G3502"/>
        <s v="G3504"/>
        <s v="G3511"/>
        <s v="G3512"/>
        <s v="G3513"/>
        <s v="G3514"/>
        <s v="G3520"/>
        <s v="G3522"/>
        <s v="G3523"/>
        <s v="G353"/>
        <s v="G354"/>
        <s v="G355"/>
        <s v="G356"/>
        <s v="G357"/>
        <s v="G360"/>
        <s v="G361"/>
        <s v="G362"/>
        <s v="G363"/>
        <s v="G3644"/>
        <s v="G3650"/>
        <s v="G3651"/>
        <s v="G366"/>
        <s v="G367"/>
        <s v="G369"/>
        <s v="G3740"/>
        <s v="G3741"/>
        <s v="G3742"/>
        <s v="G3743"/>
        <s v="G3750"/>
        <s v="G3751"/>
        <s v="G3760"/>
        <s v="G3761"/>
        <s v="G3762"/>
        <s v="G3763"/>
        <s v="G3764"/>
        <s v="G3765"/>
        <s v="G3766"/>
        <s v="G3767"/>
        <s v="G3780"/>
        <s v="G3781"/>
        <s v="G3800"/>
        <s v="G3801"/>
        <s v="G3802"/>
        <s v="G3803"/>
        <s v="G3804"/>
        <s v="G3805"/>
        <s v="G3810"/>
        <s v="G3811"/>
        <s v="G3812"/>
        <s v="G3813"/>
        <s v="G3820"/>
        <s v="G3821"/>
        <s v="G3822"/>
        <s v="G3823"/>
        <s v="G383"/>
        <s v="G384"/>
        <s v="G385"/>
        <s v="G3860"/>
        <s v="G3861"/>
        <s v="G3862"/>
        <s v="G3863"/>
        <s v="G3864"/>
        <s v="G3865"/>
        <s v="G3866"/>
        <s v="G3867"/>
        <s v="G3868"/>
        <s v="G3869"/>
        <s v="G387"/>
        <s v="G388"/>
        <s v="G389"/>
        <s v="G390"/>
        <s v="G3910"/>
        <s v="G3911"/>
        <s v="G3912"/>
        <s v="G3913"/>
        <s v="G3914"/>
        <s v="G3915"/>
        <s v="G3916"/>
        <s v="G392"/>
        <s v="G3930"/>
        <s v="G3931"/>
        <s v="G3940"/>
        <s v="G3941"/>
        <s v="G3942"/>
        <s v="G3943"/>
        <s v="G3950"/>
        <s v="G3951"/>
        <s v="G396"/>
        <s v="G3970"/>
        <s v="G3971"/>
        <s v="G3972"/>
        <s v="G3980"/>
        <s v="G3981"/>
        <s v="G399"/>
        <s v="C302"/>
        <s v="C303"/>
        <s v="C389"/>
        <s v="C3900"/>
        <s v="C3901"/>
        <s v="C3910"/>
        <s v="C3911"/>
        <s v="C3912"/>
        <s v="C3913"/>
        <s v="C3914"/>
        <s v="C3917"/>
        <s v="C3920"/>
        <s v="C3921"/>
        <s v="C3922"/>
        <s v="C393"/>
        <s v="C3940"/>
        <s v="C3941"/>
        <s v="C3942"/>
        <s v="C395"/>
        <s v="C396"/>
        <s v="C3970"/>
        <s v="C3971"/>
        <s v="C3973"/>
        <s v="C3980"/>
        <s v="C3981"/>
        <s v="C399"/>
        <s v="Cap L"/>
        <s v="N300"/>
        <s v="N346"/>
        <s v="N3890"/>
        <s v="N3891"/>
        <s v="N390"/>
        <s v="N397"/>
      </sharedItems>
    </cacheField>
    <cacheField name="depr_group 3" numFmtId="0">
      <sharedItems count="1616">
        <s v="Structures &amp; Improvements"/>
        <s v="Gas Holders"/>
        <s v="Purification Equipment"/>
        <s v="Transportation Equipment"/>
        <s v="PRD ARO PLNG"/>
        <s v="INT Organization"/>
        <s v="INT Organization-NSC"/>
        <s v="INT Franchises"/>
        <s v="INT Franchises, Baker Project"/>
        <s v="INT Franchises, Snoqualmie"/>
        <s v="105  INT LSR Dev Rights-NSC"/>
        <s v="105  INT Misc Intangibles"/>
        <s v="INT Enc Waste Wtr Fee-DONOTUSE"/>
        <s v="INT LSR -DONOTUSE"/>
        <s v="INT Misc Intangible Plant"/>
        <s v="INT Misc Intangible Plant-NSC"/>
        <s v="INT Rock Island Expansion-NSC"/>
        <s v="INT Rock Island Expansion-RET"/>
        <s v="INT Whitehorn 2 &amp; 3"/>
        <s v="INT Whitehorn 2 &amp; 3-NSC"/>
        <s v="Electric"/>
        <s v="al Lease, Fredonia-RETIRED"/>
        <s v="al Lease, FredoniaSalesTax-RET"/>
        <s v="al Lease, Whitehorn-RETIRED"/>
        <s v="STM Land, Centralia-inactive"/>
        <s v="STM Land, Colstrip 1"/>
        <s v="STM Land, Colstrip 1-2 Com"/>
        <s v="STM Land, Colstrip 2"/>
        <s v="STM Land, Colstrip 3"/>
        <s v="STM Land, Colstrip 3-4 Com"/>
        <s v="STM Land, Colstrip 4"/>
        <s v="STM Land, Epcor CoGen"/>
        <s v="STM Str/Imprv, Mint Farm"/>
        <s v="STM Str/Imprv, Mint Farm OP"/>
        <s v="STM Str/Imprv, Mint OP-NSC"/>
        <s v="STM Str/Imprv, Sumas"/>
        <s v="STM Str/Imprv, Sumas OP"/>
        <s v="STM Str/Imprv, Sumas OP-NSC"/>
        <s v="STM Str/Impv, Colstrip 1"/>
        <s v="STM Str/Impv, Colstrip 1-2 Com"/>
        <s v="STM Str/Impv, Colstrip 1-NSC"/>
        <s v="STM Str/Impv, Colstrip 2"/>
        <s v="STM Str/Impv, Colstrip 2-NSC"/>
        <s v="STM Str/Impv, Colstrip 3"/>
        <s v="STM Str/Impv, Colstrip 3-4 Com"/>
        <s v="STM Str/Impv, Colstrip 3-NSC"/>
        <s v="STM Str/Impv, Colstrip 4"/>
        <s v="STM Str/Impv, Colstrip 4-NSC"/>
        <s v="STM Str/Impv, Colstrip1-2 -NSC"/>
        <s v="STM Str/Impv, Colstrip3-4 -NSC"/>
        <s v="STM Str/Impv, ColstripCMM-RET"/>
        <s v="STM Str/Impv, Encogen-RET"/>
        <s v="STM Str/Impv, Ferndale"/>
        <s v="STM Str/Impv, Ferndale-NSC"/>
        <s v="STM Str/Impv, Fred 1/APC"/>
        <s v="STM Str/Impv, Fred 1/APC-NSC"/>
        <s v="STM Str/Impv, Goldendale"/>
        <s v="STM Str/Impv, Goldendale O-NSC"/>
        <s v="STM Str/Impv, Goldendale OP"/>
        <s v="STM Str/Impv,Centralia-inactiv"/>
        <s v="STM Boiler, Centralia-inactive"/>
        <s v="STM Boiler, Colstrip 1"/>
        <s v="STM Boiler, Colstrip 1-2 Com"/>
        <s v="STM Boiler, Colstrip 1-NSC"/>
        <s v="STM Boiler, Colstrip 2"/>
        <s v="STM Boiler, Colstrip 2-NSC"/>
        <s v="STM Boiler, Colstrip 3"/>
        <s v="STM Boiler, Colstrip 3-4 Com"/>
        <s v="STM Boiler, Colstrip 3-NSC"/>
        <s v="STM Boiler, Colstrip 4"/>
        <s v="STM Boiler, Colstrip 4-NSC"/>
        <s v="STM Boiler, Colstrip1-2 Co-NSC"/>
        <s v="STM Boiler, Colstrip3-4 Co-NSC"/>
        <s v="STM Boiler, Encogen"/>
        <s v="STM Boiler, Encogen-NSC"/>
        <s v="STM Boiler, Ferndale"/>
        <s v="STM Boiler, Ferndale-NSC"/>
        <s v="STM Boiler, Fred 1/APC"/>
        <s v="STM Boiler, Fred 1/APC-NSC"/>
        <s v="STM Boiler, Goldendale"/>
        <s v="STM Boiler, Goldendale OP"/>
        <s v="STM Boiler, Goldendale OP-NSC"/>
        <s v="STM Boiler, Mint Farm"/>
        <s v="STM Boiler, Mint Farm OP"/>
        <s v="STM Boiler, Mint Farm OP-NSC"/>
        <s v="STM Boiler, Sumas"/>
        <s v="STM Boiler, Sumas OP"/>
        <s v="STM Boiler, Sumas OP-NSC"/>
        <s v="DONOTUSE-Frederickson"/>
        <s v="STM Turbogen, Colstrip 1"/>
        <s v="STM Turbogen, Colstrip 1-2 Com"/>
        <s v="STM Turbogen, Colstrip 1-NSC"/>
        <s v="STM Turbogen, Colstrip 2"/>
        <s v="STM Turbogen, Colstrip 2-NSC"/>
        <s v="STM Turbogen, Colstrip 3"/>
        <s v="STM Turbogen, Colstrip 3-4-RET"/>
        <s v="STM Turbogen, Colstrip 3-NSC"/>
        <s v="STM Turbogen, Colstrip 4"/>
        <s v="STM Turbogen, Colstrip 4-NSC"/>
        <s v="STM Turbogen, Colstrip1-2 -NSC"/>
        <s v="STM Turbogen, Encogen"/>
        <s v="STM Turbogen, Encogen-NSC"/>
        <s v="STM Turbogen, Ferndale"/>
        <s v="STM Turbogen, Ferndale-NSC"/>
        <s v="STM Turbogen, Fred 1/APC"/>
        <s v="STM Turbogen, Fred 1/APC-NSC"/>
        <s v="STM Turbogen, Goldendale"/>
        <s v="STM Turbogen, Goldendale O-NSC"/>
        <s v="STM Turbogen, Goldendale OP"/>
        <s v="STM Turbogen, Mint Farm"/>
        <s v="STM Turbogen, Mint Farm OP"/>
        <s v="STM Turbogen, Mint Farm OP-NSC"/>
        <s v="STM Turbogen, Sumas"/>
        <s v="STM Turbogen, Sumas OP"/>
        <s v="STM Turbogen, Sumas OP-NSC"/>
        <s v="STM Turbogen,Centralia-inactiv"/>
        <s v="STM Accessory, Colstrip 1"/>
        <s v="STM Accessory, Colstrip 1-2 Cm"/>
        <s v="STM Accessory, Colstrip 1-NSC"/>
        <s v="STM Accessory, Colstrip 2"/>
        <s v="STM Accessory, Colstrip 2-NSC"/>
        <s v="STM Accessory, Colstrip 3"/>
        <s v="STM Accessory, Colstrip 3-4 Cm"/>
        <s v="STM Accessory, Colstrip 3-NSC"/>
        <s v="STM Accessory, Colstrip 4"/>
        <s v="STM Accessory, Colstrip 4-NSC"/>
        <s v="STM Accessory, Colstrip1-2-NSC"/>
        <s v="STM Accessory, Colstrip3-4-NSC"/>
        <s v="STM Accessory, Encogen"/>
        <s v="STM Accessory, Encogen-NSC"/>
        <s v="STM Accessory, Ferndale"/>
        <s v="STM Accessory, Ferndale-NSC"/>
        <s v="STM Accessory, Fred 1/APC"/>
        <s v="STM Accessory, Fred 1/APC-NSC"/>
        <s v="STM Accessory, Goldendale"/>
        <s v="STM Accessory, Goldendale -NSC"/>
        <s v="STM Accessory, Goldendale OP"/>
        <s v="STM Accessory, Mint Farm"/>
        <s v="STM Accessory, Mint Farm OP"/>
        <s v="STM Accessory, Mint OP-NSC"/>
        <s v="STM Accessory, Sumas"/>
        <s v="STM Accessory, Sumas OP"/>
        <s v="STM Accessory, Sumas OP-NSC"/>
        <s v="STM Accessory,Centralia-inacti"/>
        <s v="STM Misc, Centralia-inactive"/>
        <s v="STM Misc, Colstrip 1"/>
        <s v="STM Misc, Colstrip 1-2 Com"/>
        <s v="STM Misc, Colstrip 1-2 Com-NSC"/>
        <s v="STM Misc, Colstrip 1-4 Com"/>
        <s v="STM Misc, Colstrip 1-4 Com-NSC"/>
        <s v="STM Misc, Colstrip 1-NSC"/>
        <s v="STM Misc, Colstrip 2"/>
        <s v="STM Misc, Colstrip 2-NSC"/>
        <s v="STM Misc, Colstrip 3"/>
        <s v="STM Misc, Colstrip 3-4 Com"/>
        <s v="STM Misc, Colstrip 3-4 Com-NSC"/>
        <s v="STM Misc, Colstrip 3-NSC"/>
        <s v="STM Misc, Colstrip 4"/>
        <s v="STM Misc, Colstrip 4-NSC"/>
        <s v="STM Misc, Encogen-RET"/>
        <s v="STM Misc, Ferndale"/>
        <s v="STM Misc, Ferndale-NSC"/>
        <s v="STM Misc, Fred 1/APC"/>
        <s v="STM Misc, Fred 1/APC-NSC"/>
        <s v="STM Misc, Goldendale"/>
        <s v="STM Misc, Goldendale OP"/>
        <s v="STM Misc, Goldendale OP-NSC"/>
        <s v="STM Misc, Mint Farm"/>
        <s v="STM Misc, Mint Farm OP"/>
        <s v="STM Misc, Mint Farm OP-NSC"/>
        <s v="STM Misc, Sumas"/>
        <s v="STM Misc, Sumas OP"/>
        <s v="STM Misc, Sumas OP-NSC"/>
        <s v="STM ARO Steam Prd"/>
        <s v="STM ARO Steam Production"/>
        <s v="105 HYD Land, White River"/>
        <s v="HYD Land, Electron"/>
        <s v="HYD Land, Lower Baker"/>
        <s v="HYD Land, Nooksack"/>
        <s v="HYD Land, Skookumchuck"/>
        <s v="HYD Land, Snoqualmie 1"/>
        <s v="HYD Land, Upper Baker"/>
        <s v="HYD Land, White River"/>
        <s v="105 HYD Easements"/>
        <s v="0 HYD Easements, Snoqualmie 1"/>
        <s v="HYD Electron-DONOTUSE"/>
        <s v="DONOTUSE, Snoq Park"/>
        <s v="HYD S/I, LB AdultFishTrap2010"/>
        <s v="HYD S/I, UB FishHatchery2010"/>
        <s v="HYD S/I, UB FishHatchery20-NSC"/>
        <s v="HYD Str/Impv, Electron-RET"/>
        <s v="HYD Str/Impv, LB-2013"/>
        <s v="HYD Str/Impv, LB-2013-NSC"/>
        <s v="HYD Str/Impv, Lower Baker"/>
        <s v="HYD Str/Impv, Lower Baker-NSC"/>
        <s v="HYD Str/Impv, Nooksack-RET"/>
        <s v="HYD Str/Impv, Skook-RET"/>
        <s v="HYD Str/Impv, Snoq 1 - 2013"/>
        <s v="HYD Str/Impv, Snoq 1 - 201-NSC"/>
        <s v="HYD Str/Impv, Snoq 2 - 2013"/>
        <s v="HYD Str/Impv, Snoq 2 - 201-NSC"/>
        <s v="HYD Str/Impv, Snoq Park"/>
        <s v="HYD Str/Impv, Snoq Park-NSC"/>
        <s v="HYD Str/Impv, Snoqualmie 1"/>
        <s v="HYD Str/Impv, Snoqualmie 1-NSC"/>
        <s v="HYD Str/Impv, Snoqualmie 2"/>
        <s v="HYD Str/Impv, Snoqualmie 2-NSC"/>
        <s v="HYD Str/Impv, UB Koma Kulshan"/>
        <s v="HYD Str/Impv, UB Koma Kuls-NSC"/>
        <s v="HYD Str/Impv, Upper Baker"/>
        <s v="HYD Str/Impv, Upper Baker-NSC"/>
        <s v="HYD Str/Impv, White R-NOTUSED"/>
        <s v="RETIRED  LB AdultFishTrap2011"/>
        <s v="RETIRED UB FishHatchery2011"/>
        <s v="102 HYD Electron Sale-RET"/>
        <s v="HYD R/D/W, Snoq 1 - 2013"/>
        <s v="HYD R/D/W, Snoq 1 - 2013-NSC"/>
        <s v="HYD R/D/W, Snoq 2 - 2013"/>
        <s v="HYD R/D/W, Snoq 2 - 2013-NSC"/>
        <s v="HYD R/D/W, White River-NOTUSED"/>
        <s v="HYD R/D/W,LBAdultFishTr2010"/>
        <s v="HYD R/D/W,UB FishHatch2010"/>
        <s v="HYD R/D/W,UB FishHatch2010-NSC"/>
        <s v="HYD Res/Dam/Wwy, LB FSC"/>
        <s v="HYD Res/Dam/Wwy, LB FSC-NSC"/>
        <s v="HYD Res/Dam/Wwy, LB-2013"/>
        <s v="HYD Res/Dam/Wwy, LB-2013-NSC"/>
        <s v="HYD Res/Dam/Wwy, Lower Baker"/>
        <s v="HYD Res/Dam/Wwy, Lower Bak-NSC"/>
        <s v="HYD Res/Dam/Wwy, Skook-RET"/>
        <s v="HYD Res/Dam/Wwy, Snoq 1-NSC"/>
        <s v="HYD Res/Dam/Wwy, Snoq 2-NSC"/>
        <s v="HYD Res/Dam/Wwy, Snoqualmie 1"/>
        <s v="HYD Res/Dam/Wwy, Snoqualmie 2"/>
        <s v="HYD Res/Dam/Wwy, UB FSC"/>
        <s v="HYD Res/Dam/Wwy, UB FSC-NSC"/>
        <s v="HYD Res/Dam/Wwy, Upper Baker"/>
        <s v="HYD Res/Dam/Wwy, Upper Bak-NSC"/>
        <s v="HYD Res/Dam/Wwy,Electron-RET"/>
        <s v="RETIRED LBAdultFishTr2011"/>
        <s v="RETIRED UB FishHatch2011"/>
        <s v="HYD W/T-, White River-NOTUSED"/>
        <s v="HYD Wtrwhl/Trbn, Electron-RET"/>
        <s v="HYD Wtrwhl/Trbn, LB-2013"/>
        <s v="HYD Wtrwhl/Trbn, LB-2013-NSC"/>
        <s v="HYD Wtrwhl/Trbn, Lower Baker"/>
        <s v="HYD Wtrwhl/Trbn, Lower Bak-NSC"/>
        <s v="HYD Wtrwhl/Trbn, Skookumchuck"/>
        <s v="HYD Wtrwhl/Trbn, Snoq 1-2013"/>
        <s v="HYD Wtrwhl/Trbn, Snoq 1-20-NSC"/>
        <s v="HYD Wtrwhl/Trbn, Snoq 1-NSC"/>
        <s v="HYD Wtrwhl/Trbn, Snoq 2-2013"/>
        <s v="HYD Wtrwhl/Trbn, Snoq 2-20-NSC"/>
        <s v="HYD Wtrwhl/Trbn, Snoq 2-NSC"/>
        <s v="HYD Wtrwhl/Trbn, Snoq Park"/>
        <s v="HYD Wtrwhl/Trbn, Snoq Park-NSC"/>
        <s v="HYD Wtrwhl/Trbn, Snoqualmie 1"/>
        <s v="HYD Wtrwhl/Trbn, Snoqualmie 2"/>
        <s v="HYD Wtrwhl/Trbn, Upper Baker"/>
        <s v="HYD Wtrwhl/Trbn, Upper Bak-NSC"/>
        <s v="HYD Acc, White River-NOTUSED"/>
        <s v="HYD Accessory, Electron-RET"/>
        <s v="HYD Accessory, LB-2013"/>
        <s v="HYD Accessory, LB-2013-NSC"/>
        <s v="HYD Accessory, Lower Baker"/>
        <s v="HYD Accessory, Lower Baker-NSC"/>
        <s v="HYD Accessory, Skookumchuck"/>
        <s v="HYD Accessory, Snoq 1 - 2013"/>
        <s v="HYD Accessory, Snoq 1 - 20-NSC"/>
        <s v="HYD Accessory, Snoq 1-NSC"/>
        <s v="HYD Accessory, Snoq 2 - 2013"/>
        <s v="HYD Accessory, Snoq 2 - 20-NSC"/>
        <s v="HYD Accessory, Snoq 2-NSC"/>
        <s v="HYD Accessory, Snoq Park"/>
        <s v="HYD Accessory, Snoq Park-NSC"/>
        <s v="HYD Accessory, Snoqualmie 1"/>
        <s v="HYD Accessory, Snoqualmie 2"/>
        <s v="HYD Accessory, Upper Baker"/>
        <s v="HYD Accessory, Upper Baker-NSC"/>
        <s v="HYD Misc, Electron-RET"/>
        <s v="HYD Misc, LB-2013"/>
        <s v="HYD Misc, LB-2013-NSC"/>
        <s v="HYD Misc, Lower Baker"/>
        <s v="HYD Misc, Lower Baker FSC"/>
        <s v="HYD Misc, Lower Baker FSC-NSC"/>
        <s v="HYD Misc, Lower Baker-NSC"/>
        <s v="HYD Misc, Snoq 1 - 2013"/>
        <s v="HYD Misc, Snoq 1 - 2013-NSC"/>
        <s v="HYD Misc, Snoq 2 - 2013"/>
        <s v="HYD Misc, Snoq 2 - 2013-NSC"/>
        <s v="HYD Misc, Snoq Park"/>
        <s v="HYD Misc, Snoq Park-NSC"/>
        <s v="HYD Misc, Snoqualmie 1"/>
        <s v="HYD Misc, Snoqualmie 1-NSC"/>
        <s v="HYD Misc, Snoqualmie 2"/>
        <s v="HYD Misc, Snoqualmie 2-NSC"/>
        <s v="HYD Misc, UB Hatchery"/>
        <s v="HYD Misc, UB Hatchery-NSC"/>
        <s v="HYD Misc, UB Koma Kulshan"/>
        <s v="HYD Misc, UB Koma Kulshan-NSC"/>
        <s v="HYD Misc, Upper Baker"/>
        <s v="HYD Misc, Upper Baker-NSC"/>
        <s v="HYD Misc, White River-NOTUSED"/>
        <s v="HYD S/M/Tools, Snoq 1-2013"/>
        <s v="HYD S/M/Tools, Snoq 2-2013"/>
        <s v="HYD S/M/Tools, Snoq1-2013-NSC"/>
        <s v="HYD S/M/Tools, Snoq2-2013-NSC"/>
        <s v="HYD Sta Main Tool, UB Hatch"/>
        <s v="HYD Sta Main Tool, UB Hat-NSC"/>
        <s v="HYD Sta Main Tool, UB Res-NSC"/>
        <s v="HYD Sta Main Tool, UB Resort"/>
        <s v="HYD Sta Main Tool, Upper Bker"/>
        <s v="HYD Sta Main Tool, Upper -NSC"/>
        <s v="HYD Sta Main Tools, LB-2013"/>
        <s v="HYD Sta Main Tools, LB-20-NSC"/>
        <s v="HYD Sta Main Tools, Lwer Bker"/>
        <s v="HYD Sta Main Tools, Lwer -NSC"/>
        <s v="HYD Sta Main Tools, Snoq 1"/>
        <s v="HYD Sta Main Tools, Snoq 2"/>
        <s v="HYD Sta Main Tools, Snoq Park"/>
        <s v="HYD Sta Main Tools, Snoq2-NSC"/>
        <s v="HYD Sta Main Tools, SnoqP-NSC"/>
        <s v="HYD StaMainTools,Electron-RET"/>
        <s v="HYD RR/Br, White River-NOTUSED"/>
        <s v="HYD RR/Bridges, Electron-RET"/>
        <s v="HYD RR/Bridges, LB-2013"/>
        <s v="HYD RR/Bridges, LB-2013-NSC"/>
        <s v="HYD RR/Bridges, Lower Bake-NSC"/>
        <s v="HYD RR/Bridges, Lower Baker"/>
        <s v="HYD RR/Bridges, Nooksack-RET"/>
        <s v="HYD RR/Bridges, Skook-RET"/>
        <s v="HYD RR/Bridges, Snoq 1 - 2013"/>
        <s v="HYD RR/Bridges, Snoq 1 - 2-NSC"/>
        <s v="HYD RR/Bridges, Snoq 1-NSC"/>
        <s v="HYD RR/Bridges, Snoq 2 - 2013"/>
        <s v="HYD RR/Bridges, Snoq 2 - 2-NSC"/>
        <s v="HYD RR/Bridges, Snoq 2-NSC"/>
        <s v="HYD RR/Bridges, Snoq Park"/>
        <s v="HYD RR/Bridges, Snoq Park-NSC"/>
        <s v="HYD RR/Bridges, Snoqualmie 1"/>
        <s v="HYD RR/Bridges, Snoqualmie 2"/>
        <s v="HYD RR/Bridges, Upper Bake-NSC"/>
        <s v="HYD RR/Bridges, Upper Baker"/>
        <s v="HYD ARO Hydro Production"/>
        <s v="nly - WR Prelim Survey"/>
        <s v="nly - WR Reg Asset"/>
        <s v="PRD Land, Encogen"/>
        <s v="PRD Land, Freddy1/Epcor"/>
        <s v="PRD Land, Frederickson"/>
        <s v="PRD Land, Fredonia"/>
        <s v="PRD Land, Goldendale"/>
        <s v="PRD Land, Goldendale OP"/>
        <s v="PRD Land, Hopkins Ridge"/>
        <s v="PRD Land, Lower Snake River"/>
        <s v="PRD Land, Mint Farm"/>
        <s v="PRD Land, South Whidbey"/>
        <s v="PRD Land, Sumas"/>
        <s v="PRD Land, Whiskey Ridge Wind"/>
        <s v="PRD Land, Whitehorn 1"/>
        <s v="PRD Land, Whitehorn 2-3 Com"/>
        <s v="PRD Land, Wild Horse"/>
        <s v="PRD Easements, Fredonia"/>
        <s v="PRD Str/Impv, Crystal Mtn"/>
        <s v="PRD Str/Impv, Crystal Mtn-NSC"/>
        <s v="PRD Str/Impv, Encogen"/>
        <s v="PRD Str/Impv, Encogen-NSC"/>
        <s v="PRD Str/Impv, Ferndale"/>
        <s v="PRD Str/Impv, Ferndale-NSC"/>
        <s v="PRD Str/Impv, Fred 1/APC"/>
        <s v="PRD Str/Impv, Fred 1/APC-NSC"/>
        <s v="PRD Str/Impv, Frederickson"/>
        <s v="PRD Str/Impv, Frederickso-NSC"/>
        <s v="PRD Str/Impv, Fredonia"/>
        <s v="PRD Str/Impv, Fredonia 3&amp;4 OP"/>
        <s v="PRD Str/Impv, Fredonia 3&amp;-NSC"/>
        <s v="PRD Str/Impv, Goldendale"/>
        <s v="PRD Str/Impv, Goldendale -NSC"/>
        <s v="PRD Str/Impv, Goldendale OP"/>
        <s v="PRD Str/Impv, Mint Farm"/>
        <s v="PRD Str/Impv, Mint Farm OP"/>
        <s v="PRD Str/Impv, Mint OP-NSC"/>
        <s v="PRD Str/Impv, S Whidbey-RET"/>
        <s v="PRD Str/Impv, Sumas"/>
        <s v="PRD Str/Impv, Sumas OP"/>
        <s v="PRD Str/Impv, Sumas OP-NSC"/>
        <s v="PRD Str/Impv, Whitehorn 1-RET"/>
        <s v="PRD Str/Impv, Whitehorn 2-3Cm"/>
        <s v="PRD Str/Impv, Whitehorn 2-NSC"/>
        <s v="1 PRD Str/Impv, Hop Ridge-NSC"/>
        <s v="1 PRD Str/Impv, Hopkins Ridge"/>
        <s v="1 PRD Str/Impv, LSR"/>
        <s v="1 PRD Str/Impv, LSR-NSC"/>
        <s v="1 PRD Str/Impv, Wild Horse"/>
        <s v="1 PRD Str/Impv, Wild Horse-NSC"/>
        <s v="1 PRD Str/Impv,Wild Horse Expa"/>
        <s v="1 PRD Str/Impv,Wld Hrs Exp-NSC"/>
        <s v="PRD LH Impv, Whitehorn-DONOTU"/>
        <s v="PRD Fuel Hldr, Fredonia 3&amp;4 OP"/>
        <s v="PRD Fuel Hldr, Fredonia 3&amp;-NSC"/>
        <s v="PRD Fuel Hldr, Gldndale OP-NSC"/>
        <s v="PRD Fuel Holder, Cystal Mtn"/>
        <s v="PRD Fuel Holder, Cystal Mt-NSC"/>
        <s v="PRD Fuel Holder, Encogen"/>
        <s v="PRD Fuel Holder, Encogen-NSC"/>
        <s v="PRD Fuel Holder, Ferndale"/>
        <s v="PRD Fuel Holder, Ferndale-NSC"/>
        <s v="PRD Fuel Holder, Fred 1/APC"/>
        <s v="PRD Fuel Holder, Fred 1/AP-NSC"/>
        <s v="PRD Fuel Holder, Frederick-NSC"/>
        <s v="PRD Fuel Holder, Frederickson"/>
        <s v="PRD Fuel Holder, Fredonia"/>
        <s v="PRD Fuel Holder, Goldendale"/>
        <s v="PRD Fuel Holder, Goldendale OP"/>
        <s v="PRD Fuel Holder, Mint Farm"/>
        <s v="PRD Fuel Holder, Mint Farm OP"/>
        <s v="PRD Fuel Holder, Mint OP-NSC"/>
        <s v="PRD Fuel Holder, South WHB-RET"/>
        <s v="PRD Fuel Holder, Sumas"/>
        <s v="PRD Fuel Holder, Sumas OP"/>
        <s v="PRD Fuel Holder, Sumas OP-NSC"/>
        <s v="PRD Fuel Holder, WH 1-RET"/>
        <s v="PRD Fuel Holder, Whitehorn 2-3"/>
        <s v="PRD Fuel Holder, Whitehorn-NSC"/>
        <s v="102 PRD Gen, Goldendale"/>
        <s v="PRD Gen, Crystal Mtn"/>
        <s v="PRD Gen, Crystal Mtn-NSC"/>
        <s v="PRD Gen, Frederickson"/>
        <s v="PRD Gen, Frederickson-NSC"/>
        <s v="PRD Gen, Fredonia"/>
        <s v="PRD Gen, Fredonia 3&amp;4 OP"/>
        <s v="PRD Gen, Fredonia 3&amp;4 OP-NSC"/>
        <s v="PRD Gen, South Whidbey-RET"/>
        <s v="PRD Gen, Whitehorn 1-RET"/>
        <s v="PRD Gen, Whitehorn 2&amp;3 pu-NSC"/>
        <s v="PRD Gen, Whitehorn 2&amp;3 purch"/>
        <s v="PRD Gen, Whitehorn 2-3 Com"/>
        <s v="PRD Gen, Whitehorn 2-3 Co-NSC"/>
        <s v="1 PRD Gen, Hopkins Expansi-NSC"/>
        <s v="1 PRD Gen, Hopkins Expansion"/>
        <s v="1 PRD Gen, Hopkins Ridge"/>
        <s v="1 PRD Gen, Hopkins Ridge-NSC"/>
        <s v="1 PRD Gen, LSR"/>
        <s v="1 PRD Gen, LSR-NSC"/>
        <s v="1 PRD Gen, Wild Horse Solar"/>
        <s v="1 PRD Gen, Wild Horse Wind"/>
        <s v="1 PRD Gen, Wild Horse Wind-NSC"/>
        <s v="1 PRD Gen, Wld Hrs Solar-NSC"/>
        <s v="1 PRD Gen,Wild Horse Expansion"/>
        <s v="1 PRD Gen,Wld Hrs Expansio-NSC"/>
        <s v="PRD Gen LH, Fredonia-RETIRED"/>
        <s v="PRD Gen LH, Whitehorn-DONOTUS"/>
        <s v="0 PRD Gen, Encogen"/>
        <s v="0 PRD Gen, Encogen-NSC"/>
        <s v="0 PRD Gen, Ferndale"/>
        <s v="0 PRD Gen, Ferndale-NSC"/>
        <s v="0 PRD Gen, Fred 1/APC"/>
        <s v="0 PRD Gen, Fred 1/APC-NSC"/>
        <s v="0 PRD Gen, Goldendale"/>
        <s v="0 PRD Gen, Goldendale OP"/>
        <s v="0 PRD Gen, Goldendale-NSC"/>
        <s v="0 PRD Gen, Mint Farm"/>
        <s v="0 PRD Gen, Mint Farm OP"/>
        <s v="0 PRD Gen, Mint Farm OP-NSC"/>
        <s v="0 PRD Gen, Sumas"/>
        <s v="0 PRD Gen, Sumas OP"/>
        <s v="0 PRD Gen, Sumas-NSC"/>
        <s v="102 PRD Accessory, Epcor CoG"/>
        <s v="PRD Accessory, Cystal Mtn"/>
        <s v="PRD Accessory, Cystal Mtn-NSC"/>
        <s v="PRD Accessory, Encogen"/>
        <s v="PRD Accessory, Encogen-NSC"/>
        <s v="PRD Accessory, Ferndale"/>
        <s v="PRD Accessory, Ferndale-NSC"/>
        <s v="PRD Accessory, Fred 1/APC"/>
        <s v="PRD Accessory, Fred 1/APC-NSC"/>
        <s v="PRD Accessory, Frederickson"/>
        <s v="PRD Accessory, Frederickso-NSC"/>
        <s v="PRD Accessory, Fredonia"/>
        <s v="PRD Accessory, Fredonia 3&amp;4 OP"/>
        <s v="PRD Accessory, Fredonia 3&amp;-NSC"/>
        <s v="PRD Accessory, Fredonia-NSC"/>
        <s v="PRD Accessory, Goldendale"/>
        <s v="PRD Accessory, Goldendale -NSC"/>
        <s v="PRD Accessory, Goldendale OP"/>
        <s v="PRD Accessory, Mint Farm"/>
        <s v="PRD Accessory, Mint Farm OP"/>
        <s v="PRD Accessory, Mint OP-NSC"/>
        <s v="PRD Accessory, Sumas"/>
        <s v="PRD Accessory, Sumas OP"/>
        <s v="PRD Accessory, Sumas OP-NSC"/>
        <s v="PRD Accessory, Whitehorn 1_RET"/>
        <s v="PRD Accessory, Whitehorn 2-3 C"/>
        <s v="PRD Accessory, Whitehorn 2-NSC"/>
        <s v="1 PRD Accessory, Hop Ridge-NSC"/>
        <s v="1 PRD Accessory, Hopkins Ridge"/>
        <s v="1 PRD Accessory, LSR"/>
        <s v="1 PRD Accessory, LSR-NSC"/>
        <s v="1 PRD Accessory,Wild Horse Exp"/>
        <s v="1 PRD Accessory,Wild HorseWind"/>
        <s v="1 PRD Accessory,WildHorseS-NSC"/>
        <s v="1 PRD Accessory,WildHorseSolar"/>
        <s v="1 PRD Accessory,Wld Hrs Ex-NSC"/>
        <s v="1 PRD Accessory,Wld HrsWin-NSC"/>
        <s v="PRD Other, Crystal Mtn-RET"/>
        <s v="PRD Other, Encogen"/>
        <s v="PRD Other, Encogen-NSC"/>
        <s v="PRD Other, Ferndale"/>
        <s v="PRD Other, Ferndale-NSC"/>
        <s v="PRD Other, Frederickson"/>
        <s v="PRD Other, Frederickson-NSC"/>
        <s v="PRD Other, Fredonia"/>
        <s v="PRD Other, Fredonia 3&amp;4 OP"/>
        <s v="PRD Other, Fredonia 3&amp;4 OP-NSC"/>
        <s v="PRD Other, Goldendale"/>
        <s v="PRD Other, Goldendale OP"/>
        <s v="PRD Other, Goldendale OP-NSC"/>
        <s v="PRD Other, Mint Farm"/>
        <s v="PRD Other, Mint Farm OP"/>
        <s v="PRD Other, Mint Farm OP-NSC"/>
        <s v="PRD Other, South Whidbey-RET"/>
        <s v="PRD Other, Sumas"/>
        <s v="PRD Other, Sumas OP"/>
        <s v="PRD Other, Sumas OP-NSC"/>
        <s v="PRD Other, Whitehorn 1-RET"/>
        <s v="PRD Other, Whitehorn 2-3 C-NSC"/>
        <s v="PRD Other, Whitehorn 2-3 Com"/>
        <s v="1 PRD Other, Hopkins Ridge"/>
        <s v="1 PRD Other, Hopkins Ridge-NSC"/>
        <s v="1 PRD Other, LSR"/>
        <s v="1 PRD Other, LSR-NSC"/>
        <s v="1 PRD Other, Wild Horse"/>
        <s v="1 PRD Other, Wild Horse Expan"/>
        <s v="1 PRD Other, Wild Horse-NSC"/>
        <s v="1 PRD Other, Wld Hrs Expan-NSC"/>
        <s v="105 Sta Main Tools, Frederick"/>
        <s v="PRD Sta Main Tools, Encogen"/>
        <s v="PRD Sta Main Tools, Encog-NSC"/>
        <s v="PRD Sta Main Tools, Ferndale"/>
        <s v="PRD Sta Main Tools, Fernd-NSC"/>
        <s v="PRD Sta Main Tools, Fredonia"/>
        <s v="PRD Sta Main Tools, Fredo-NSC"/>
        <s v="PRD Sta Main Tools, Mint Farm"/>
        <s v="PRD Sta Main Tools, Mint-NSC"/>
        <s v="PRD Sta Main Tools, Sumas"/>
        <s v="PRD Sta Main Tools, Sumas-NSC"/>
        <s v="PRD Sta Main Tools,Goldendale"/>
        <s v="PRD Sta Main Tools,Golden-NSC"/>
        <s v="PRD Sta MainTools, Whiteh-NSC"/>
        <s v="PRD Sta MainTools, Whitehorn"/>
        <s v="PRD Sta MainTools,Crystal Mtn"/>
        <s v="PRD Sta MainTools,Crystal-NSC"/>
        <s v="PRD Sta MainTools,Fred1/E-NSC"/>
        <s v="PRD Sta MainTools,Fred1/Epcor"/>
        <s v="PRD Sta MainTools,Frederickso"/>
        <s v="PRD Sta MainTools,Frederi-NSC"/>
        <s v="1 PRD Sta Main Tools, Hopkins"/>
        <s v="1 PRD Sta Main Tools, Hopk-NSC"/>
        <s v="1 PRD Sta Main Tools, LSR"/>
        <s v="1 PRD Sta Main Tools, LSR-NSC"/>
        <s v="1 PRD Sta Main Tools,WildH-NSC"/>
        <s v="1 PRD Sta Main Tools,WildHorse"/>
        <s v="PRD ARO, Other Prod"/>
        <s v="PRD Energy Storage Equipme-NSC"/>
        <s v="PRD Energy Storage Equipment"/>
        <s v="105 TSM Land &amp; Land Rights"/>
        <s v="TSM Land &amp; Land Rights"/>
        <s v="TSM Land, 3rd AC"/>
        <s v="TSM Land, Baker"/>
        <s v="TSM Land, Colstrip"/>
        <s v="TSM Land, N Intertie"/>
        <s v="TSM Land, Wild Horse"/>
        <s v="TSM Land, Wind Ridge"/>
        <s v="105 TSM Easement"/>
        <s v="TSM Easement, Bkr Common-RET"/>
        <s v="TSM Easement, Upper Bkr- RET"/>
        <s v="0 TSM Easement"/>
        <s v="0 TSM Easement,Colstrip 1-2Com"/>
        <s v="0 TSM Easement,Colstrip 3-4Com"/>
        <s v="0 TSM Easement,Wild Horse-NonP"/>
        <s v="0 TSM Easement,Wild Horse-Proj"/>
        <s v="6 105 TSM Easements"/>
        <s v="6 TSM Easements"/>
        <s v="7 105 TSM Easements"/>
        <s v="7 DONOTUSE, Alpac"/>
        <s v="7 TSM Easements"/>
        <s v="7 TSM Easements, Baker Com"/>
        <s v="7 TSM Easements, Upper Baker"/>
        <s v="(GIF) Land, Wild Horse"/>
        <s v="9 (GIF) Easement, Colstrip 1-2"/>
        <s v="9 (GIF) Easement, Hopkins"/>
        <s v="9 (GIF) Easement, LSR"/>
        <s v="9 (GIF) Easement, Poison Sprin"/>
        <s v="9 (GIF) Easement, Upper Baker"/>
        <s v="9 (GIF) Easement, Wild Horse"/>
        <s v="TSM Str/Impv, 3rd AC Line"/>
        <s v="TSM Str/Impv, 3rd AC Line-NSC"/>
        <s v="TSM Str/Impv, Bkr Common-RET"/>
        <s v="TSM Str/Impv, Colstrip 3-4 Com"/>
        <s v="TSM Str/Impv, Colstrip3-4 -NSC"/>
        <s v="TSM Str/Impv, Mint Farm"/>
        <s v="TSM Str/Impv, Mint Farm OP"/>
        <s v="TSM Str/Impv, Mint Farm OP-NSC"/>
        <s v="TSM Str/Impv, Mint Farm-NSC"/>
        <s v="TSM Structures &amp; Improvement"/>
        <s v="105 TSM Structure &amp; Improve"/>
        <s v="TSM Structures &amp; Improvem-NSC"/>
        <s v="DONOTUSE Sub Arco North"/>
        <s v="DONOTUSE Sub Arco South"/>
        <s v="DONOTUSE Sub Texaco West"/>
        <s v="TSM Str/Impv, Baker Common"/>
        <s v="(GIF) Str/Impr, Fredonia 1&amp;2"/>
        <s v="(GIF) Str/Impr, Fredonia -NSC"/>
        <s v="(GIF) Struc/Improv, Ferndale"/>
        <s v="(GIF) Struc/Improv, Fernd-NSC"/>
        <s v="(GIF) Struc/Improv, LSR"/>
        <s v="(GIF) Struc/Improv, LSR-NSC"/>
        <s v="(GIF) Struc/Improv, Mint Farm"/>
        <s v="(GIF) Struc/Improv, Mint-NSC"/>
        <s v="(GIF) Struc/Improv, Snoq#1"/>
        <s v="(GIF) Struc/Improv, Snoq#2"/>
        <s v="(GIF) Struc/Improv, Whitehorn"/>
        <s v="(GIF) Struc/Improv, White-NSC"/>
        <s v="105 TSM Station Equipment"/>
        <s v="HOPKINS SUB@PLANT"/>
        <s v="TEST DO NOT USE"/>
        <s v="TSM Sta Eq LSR"/>
        <s v="TSM Sta Eq, 3rd AC Line"/>
        <s v="TSM Sta Eq, Baker Common-RET"/>
        <s v="TSM Sta Eq, Colstrip 1-2 Com"/>
        <s v="TSM Sta Eq, Colstrip 3-4"/>
        <s v="TSM Sta Eq, Cov-Ber NOT USED"/>
        <s v="TSM Sta Eq, Fred 1/APC"/>
        <s v="TSM Sta Eq, Fredonia 1&amp;2 OP"/>
        <s v="TSM Sta Eq, Lower Baker-RET"/>
        <s v="TSM Sta Eq, Mint Farm"/>
        <s v="TSM Sta Eq, Mint Farm OP"/>
        <s v="TSM Sta Eq, Snoqualmie 1"/>
        <s v="TSM Sta Eq, Snoqualmie 2-RET"/>
        <s v="TSM Sta Eq, Upper Baker-RET"/>
        <s v="TSM Sta Eq, Wild Horse"/>
        <s v="TSM Sta Eq, Wild Horse-WindRid"/>
        <s v="TSM Sta Eq, Wind Ridge-NonProj"/>
        <s v="TSM Station Equipment"/>
        <s v="TSM Station Equipment-NSC"/>
        <s v="WILD HORSE EXP SUB"/>
        <s v="WILD HORSE EXP SUB@PLANT"/>
        <s v="WILD HORSE SUB@PLANT"/>
        <s v="TSM Sta Eq, Baker Common"/>
        <s v="TSM Sta Eq, Encogen"/>
        <s v="TSM Sta Eq, Encogen-NSC"/>
        <s v="TSM Sta Eq, Fredonia3&amp;4 O-NSC"/>
        <s v="TSM Sta Eq, Fredonia3&amp;4 OP"/>
        <s v="TSM Sta Eq, Goldendale"/>
        <s v="TSM Sta Eq, Goldendale-NSC"/>
        <s v="TSM Sta Eq, Hop Ridge Exp-NSC"/>
        <s v="TSM Sta Eq, Hopkins Ridge"/>
        <s v="TSM Sta Eq, Hopkins Ridge Exp"/>
        <s v="TSM Sta Eq, Hopkins Ridge-NSC"/>
        <s v="TSM Sta Eq, Lower Baker"/>
        <s v="TSM Sta Eq, Lower Baker-NSC"/>
        <s v="TSM Sta Eq, Mint Farm-NSC"/>
        <s v="TSM Sta Eq, Snoqualmie 1-NSC"/>
        <s v="TSM Sta Eq, Snoqualmie 2"/>
        <s v="TSM Sta Eq, Snoqualmie 2-NSC"/>
        <s v="TSM Sta Eq, Sumas SMC"/>
        <s v="TSM Sta Eq, Sumas SMC-NSC"/>
        <s v="TSM Sta Eq, Sumas SMS"/>
        <s v="TSM Sta Eq, Sumas SMS-NSC"/>
        <s v="TSM Sta Eq, Upper Baker"/>
        <s v="TSM Sta Eq, Upper Baker-NSC"/>
        <s v="TSM Sta Eq, Wild Horse Solar"/>
        <s v="TSM Sta Eq, Wld Hrs Solar-NSC"/>
        <s v="TSM Substation Equipment"/>
        <s v="TSM Substation Equipment-NSC"/>
        <s v="DONOTUSE Sub, Fairchild"/>
        <s v="DONOTUSE Sub, Texaco E"/>
        <s v="DONOTUSE, Cov-Ber"/>
        <s v="DONOTUSE, Sub, Alpac"/>
        <s v="DONOTUSE, Sub, Arco C"/>
        <s v="DONOTUSE, Sub, Arco N"/>
        <s v="DONOTUSE, Sub, Arco S"/>
        <s v="DONOTUSE, Sub, BoeingRen"/>
        <s v="DONOTUSE, Sub, Capitol"/>
        <s v="DONOTUSE, Sub, Clover V"/>
        <s v="DONOTUSE, Sub, LiquidAir"/>
        <s v="DONOTUSE, Sub, MillerBay"/>
        <s v="DONOTUSE, Sub, Olym Avon"/>
        <s v="DONOTUSE, Sub, Olym Rntn"/>
        <s v="DONOTUSE, Sub, Paccar"/>
        <s v="DONOTUSE, Sub, Texaco W"/>
        <s v="DONOTUSE, Sub, Vitulli"/>
        <s v="DONOTUSE, Sub, Waterfront"/>
        <s v="TSM Poles, Sumas OP"/>
        <s v="TSM Poles, Sumas OP-NSC"/>
        <s v="TSM Sta Eq, Goldendale OP"/>
        <s v="TSM Sta Eq, Goldendale OP-NSC"/>
        <s v="TSM Sta Eq, Mint Farm OP-NSC"/>
        <s v="TSM Sub Eq, Sumas OP-SMC"/>
        <s v="TSM Sub Eq, Sumas OP-SMC-NSC"/>
        <s v="TSM Sub Eq, Sumas OP-SMS"/>
        <s v="TSM Sub Eq, Sumas OP-SMS-NSC"/>
        <s v="(LIF) Sta Eq, Sub-Txe"/>
        <s v="(LIF) Sta Eq, Sub-Txe-NSC"/>
        <s v="(GIF) Sta Eq, Arco Central"/>
        <s v="(GIF) Sta Eq, Arco Centra-NSC"/>
        <s v="(GIF) Sta Eq, Baker River Sw"/>
        <s v="(GIF) Sta Eq, Baker River-NSC"/>
        <s v="(GIF) Sta Eq, Colstrip 1-2"/>
        <s v="(GIF) Sta Eq, Colstrip 3-4"/>
        <s v="(GIF) Sta Eq, Colstrip1-2-NSC"/>
        <s v="(GIF) Sta Eq, Colstrip3-4-NSC"/>
        <s v="(GIF) Sta Eq, Electron Height"/>
        <s v="(GIF) Sta Eq, Electron He-NSC"/>
        <s v="(GIF) Sta Eq, Electron-RET"/>
        <s v="(GIF) Sta Eq, Encogen"/>
        <s v="(GIF) Sta Eq, Encogen-NSC"/>
        <s v="(GIF) Sta Eq, Ferndale"/>
        <s v="(GIF) Sta Eq, Ferndale-NSC"/>
        <s v="(GIF) Sta Eq, Fred 1/APC"/>
        <s v="(GIF) Sta Eq, Fred 1/APC-NSC"/>
        <s v="(GIF) Sta Eq, Frederickson"/>
        <s v="(GIF) Sta Eq, Frederickso-NSC"/>
        <s v="(GIF) Sta Eq, Fredonia 1&amp;2"/>
        <s v="(GIF) Sta Eq, Fredonia 1&amp;-NSC"/>
        <s v="(GIF) Sta Eq, Fredonia 3&amp;4"/>
        <s v="(GIF) Sta Eq, Fredonia 3&amp;-NSC"/>
        <s v="(GIF) Sta Eq, Goldendale"/>
        <s v="(GIF) Sta Eq, Goldendale-NSC"/>
        <s v="(GIF) Sta Eq, Hop Ridge-NSC"/>
        <s v="(GIF) Sta Eq, Hopkins Ridge"/>
        <s v="(GIF) Sta Eq, HPK sub@pla-NSC"/>
        <s v="(GIF) Sta Eq, HPK sub@plant"/>
        <s v="(GIF) Sta Eq, LB#4 -2013"/>
        <s v="(GIF) Sta Eq, LB#4 -2013-NSC"/>
        <s v="(GIF) Sta Eq, Lower Baker"/>
        <s v="(GIF) Sta Eq, Lower Baker-NSC"/>
        <s v="(GIF) Sta Eq, LSR"/>
        <s v="(GIF) Sta Eq, LSR-NSC"/>
        <s v="(GIF) Sta Eq, Mint Farm"/>
        <s v="(GIF) Sta Eq, Mint Farm-NSC"/>
        <s v="(GIF) Sta Eq, Nooksack"/>
        <s v="(GIF) Sta Eq, Nooksack-NSC"/>
        <s v="(GIF) Sta Eq, Poison Spring"/>
        <s v="(GIF) Sta Eq, Poison Spri-NSC"/>
        <s v="(GIF) Sta Eq, Shannon"/>
        <s v="(GIF) Sta Eq, Shannon-NSC"/>
        <s v="(GIF) Sta Eq, Snoq 1-2013"/>
        <s v="(GIF) Sta Eq, Snoq 1-2013-NSC"/>
        <s v="(GIF) Sta Eq, Snoq 2-2013"/>
        <s v="(GIF) Sta Eq, Snoq 2-2013-NSC"/>
        <s v="(GIF) Sta Eq, Snoq 2-NSC"/>
        <s v="(GIF) Sta Eq, Snoq Sw-NSC"/>
        <s v="(GIF) Sta Eq, Snoqualmie 2"/>
        <s v="(GIF) Sta Eq, Snoqualmie Sw"/>
        <s v="(GIF) Sta Eq, Stillwater"/>
        <s v="(GIF) Sta Eq, Stillwater-NSC"/>
        <s v="(GIF) Sta Eq, SUB-BRL4-2013"/>
        <s v="(GIF) Sta Eq, SUB-BRL4-20-NSC"/>
        <s v="(GIF) Sta Eq, Sumas OP-SMC"/>
        <s v="(GIF) Sta Eq, Sumas OP-SM-NSC"/>
        <s v="(GIF) Sta Eq, Terrell"/>
        <s v="(GIF) Sta Eq, Terrell-NSC"/>
        <s v="(GIF) Sta Eq, Texaco West"/>
        <s v="(GIF) Sta Eq, Texaco West-NSC"/>
        <s v="(GIF) Sta Eq, Upper Baker"/>
        <s v="(GIF) Sta Eq, Upper Baker-NSC"/>
        <s v="(GIF) Sta Eq, WHDE sub@plant"/>
        <s v="(GIF) Sta Eq, WHDE sub@pl-NSC"/>
        <s v="(GIF) Sta Eq, Whitehorn"/>
        <s v="(GIF) Sta Eq, Whitehorn-NSC"/>
        <s v="(GIF) Sta Eq, Wild H sub@-NSC"/>
        <s v="(GIF) Sta Eq, Wild H sub@plt"/>
        <s v="(GIF) Sta Eq, Wild Horse"/>
        <s v="(GIF) Sta Eq, Wild Horse Exp"/>
        <s v="(GIF) Sta Eq, Wild Horse-NSC"/>
        <s v="(GIF) Sta Eq, Wind Ridge"/>
        <s v="(GIF) Sta Eq, Wind Ridge-NSC"/>
        <s v="(GIF) Sta Eq, WindRid Non-NSC"/>
        <s v="(GIF) Sta Eq, WindRid NonProj"/>
        <s v="(GIF) Sta Eq, Wld Hrs Exp-NSC"/>
        <s v="TSM Poles, Mint Farm"/>
        <s v="TSM Poles, Mint Farm OP"/>
        <s v="TSM Towers &amp; Fixtures"/>
        <s v="TSM Twr/Fixt, 3rd AC Line"/>
        <s v="TSM Twr/Fixt, 3rd AC Line-NSC"/>
        <s v="TSM Twr/Fixt, Colstrip 1-2 Com"/>
        <s v="TSM Twr/Fixt, Colstrip 3-4 Com"/>
        <s v="TSM Twr/Fixt, Colstrip1-2 -NSC"/>
        <s v="TSM Twr/Fixt, Colstrip3-4 -NSC"/>
        <s v="TSM Twr/Fixt, MF OP-NOTUSED"/>
        <s v="TSM Twr/Fixt, Mint Farm"/>
        <s v="TSM Twr/Fixt, Mint Farm-NSC"/>
        <s v="TSM Twr/Fixt, N Intertie"/>
        <s v="TSM Twr/Fixt, N Intertie-NSC"/>
        <s v="TSM Twr/Fixt, WH-WindR-RET"/>
        <s v="TSM Twr/Fixt, WR-NonPr-NOTUSED"/>
        <s v="TSM Towers/Fixtures-RET"/>
        <s v="TSM Towers, Hopkins Ridge"/>
        <s v="TSM Towers, Hopkins Ridge-NSC"/>
        <s v="TSM Towers/Fixtures"/>
        <s v="(GIF) Twr/Fixt, Colstrip 1-2"/>
        <s v="(GIF) Twr/Fixt, Colstrip 3-4"/>
        <s v="(GIF) Twr/Fixt, Colstrip1-NSC"/>
        <s v="(GIF) Twr/Fixt, Colstrip3-NSC"/>
        <s v="(GIF) Twr/Fixt, Ferndale"/>
        <s v="(GIF) Twr/Fixt, Ferndale-NSC"/>
        <s v="(GIF) Twr/Fixt, LSR"/>
        <s v="(GIF) Twr/Fixt, LSR-NSC"/>
        <s v="TSM Poles &amp; Fixtures"/>
        <s v="TSM Poles &amp; Fixtures-NSC"/>
        <s v="TSM Poles, 3rd AC Line"/>
        <s v="TSM Poles, 3rd AC Line-NSC"/>
        <s v="TSM Poles, Baker Common"/>
        <s v="TSM Poles, Colstrip 1-2 Com"/>
        <s v="TSM Poles, Colstrip 3-4 Com"/>
        <s v="TSM Poles, Colstrip1-2 Com-NSC"/>
        <s v="TSM Poles, Colstrip3-4 Com-NSC"/>
        <s v="TSM Poles, Cov-Ber NOT USED"/>
        <s v="TSM Poles, Lower Baker-RET"/>
        <s v="TSM Poles, N Intertie"/>
        <s v="TSM Poles, N Intertie-NSC"/>
        <s v="TSM Poles, Snoqualmie 1-RET"/>
        <s v="TSM Poles, Snoqualmie 2"/>
        <s v="TSM Poles, Snoqualmie 2-NSC"/>
        <s v="TSM Poles, Upper Baker-RET"/>
        <s v="TSM Poles, Wild Horse"/>
        <s v="TSM Poles, Wild Horse-NSC"/>
        <s v="TSM Poles, Wild Horse-WindRidg"/>
        <s v="TSM Poles, Wind Ridge-NonP-NSC"/>
        <s v="TSM Poles, Wind Ridge-NonProje"/>
        <s v="TSM Poles, Wld Hrs-WindRid-NSC"/>
        <s v="TSM Poles"/>
        <s v="TSM Poles-NSC"/>
        <s v="105 TSM Poles"/>
        <s v="105 TSM Poles-NSC"/>
        <s v="TSM Poles, Baker Common-NSC"/>
        <s v="TSM Poles, Cov-Ber DONOTUSE"/>
        <s v="TSM Poles, Hopkins Ridge"/>
        <s v="TSM Poles, Hopkins Ridge-NSC"/>
        <s v="TSM Poles, Lower Baker"/>
        <s v="TSM Poles, Lower Baker-NSC"/>
        <s v="TSM Poles, Sumas"/>
        <s v="TSM Poles, Upper Baker"/>
        <s v="TSM Poles, Upper Baker-NSC"/>
        <s v="(GIF) Poles, Colstrip 1-2"/>
        <s v="(GIF) Poles, Colstrip 1-2-NSC"/>
        <s v="(GIF) Poles, Colstrip 3-4"/>
        <s v="(GIF) Poles, Colstrip 3-4-NSC"/>
        <s v="(GIF) Poles, Electron-RET"/>
        <s v="(GIF) Poles, Hop Ridge-NSC"/>
        <s v="(GIF) Poles, Hopkins Ridge"/>
        <s v="(GIF) Poles, Lower Baker"/>
        <s v="(GIF) Poles, Lower Baker-NSC"/>
        <s v="(GIF) Poles, Poison Spring"/>
        <s v="(GIF) Poles, Poison Sprin-NSC"/>
        <s v="(GIF) Poles, Scl-Tolt"/>
        <s v="(GIF) Poles, Scl-Tolt-NSC"/>
        <s v="(GIF) Poles, Snoqualmie 1"/>
        <s v="(GIF) Poles, Snoqualmie 1-NSC"/>
        <s v="(GIF) Poles, Snoqualmie 2"/>
        <s v="(GIF) Poles, Snoqualmie 2-NSC"/>
        <s v="(GIF) Poles, Sumas"/>
        <s v="(GIF) Poles, Sumas-NSC"/>
        <s v="(GIF) Poles, TLN-HPK@plan-NSC"/>
        <s v="(GIF) Poles, TLN-HPK@plant"/>
        <s v="(GIF) Poles, Upper Baker"/>
        <s v="(GIF) Poles, Upper Baker-NSC"/>
        <s v="(GIF) Poles, Wild Horse"/>
        <s v="(GIF) Poles, Wild Horse-NSC"/>
        <s v="(GIF) TSM Poles, LSR"/>
        <s v="(GIF) TSM Poles, LSR-NSC"/>
        <s v="TSM O/H Cond, 3rd AC Line"/>
        <s v="TSM O/H Cond, 3rd AC Line-NSC"/>
        <s v="TSM O/H Cond, Baker Common"/>
        <s v="TSM O/H Cond, Colstrip 1-2 Com"/>
        <s v="TSM O/H Cond, Colstrip 3-4 Com"/>
        <s v="TSM O/H Cond, Colstrip1-2 -NSC"/>
        <s v="TSM O/H Cond, Colstrip3-4 -NSC"/>
        <s v="TSM O/H Cond, Lower Baker-RET"/>
        <s v="TSM O/H Cond, Mint Farm"/>
        <s v="TSM O/H Cond, Mint Farm OP"/>
        <s v="TSM O/H Cond, Mint Farm OP-NSC"/>
        <s v="TSM O/H Cond, Mint Farm-NSC"/>
        <s v="TSM O/H Cond, N Intertie"/>
        <s v="TSM O/H Cond, N Intertie-NSC"/>
        <s v="TSM O/H Cond, Snoqualmie 1"/>
        <s v="TSM O/H Cond, Snoqualmie 1-NSC"/>
        <s v="TSM O/H Cond, Snoqualmie 2"/>
        <s v="TSM O/H Cond, Snoqualmie 2-NSC"/>
        <s v="TSM O/H Cond, Upper Baker-RET"/>
        <s v="TSM O/H Cond, Wild Horse"/>
        <s v="TSM O/H Cond, Wild Horse-NSC"/>
        <s v="TSM O/H Cond, Wild Horse-WindR"/>
        <s v="TSM O/H Cond, Wind Ridge-N-NSC"/>
        <s v="TSM O/H Cond, Wind Ridge-NonPr"/>
        <s v="TSM O/H Cond, Wld Hrs-Wind-NSC"/>
        <s v="TSM O/H Conductor &amp; Device-NSC"/>
        <s v="TSM O/H Conductor &amp; Devices"/>
        <s v="TSM O/H Cov-Ber NOT USED"/>
        <s v="TSM O/H Conductor/Devices"/>
        <s v="TSM O/H Conductor/Devices-NSC"/>
        <s v="105 TSM O/H Conductor/Devices"/>
        <s v="105 TSM O/H Conductor/Dev-NSC"/>
        <s v="TSM O/H Cond, Baker Commo-NSC"/>
        <s v="TSM O/H Cond, Hop Ridge-NSC"/>
        <s v="TSM O/H Cond, Hopkins Ridge"/>
        <s v="TSM O/H Cond, Lower Baker"/>
        <s v="TSM O/H Cond, Lower Baker-NSC"/>
        <s v="TSM O/H Cond, Snoq 1-NSC"/>
        <s v="TSM O/H Cond, Snoq 2-NSC"/>
        <s v="TSM O/H Cond, Sumas"/>
        <s v="TSM O/H Cond, Sumas OP"/>
        <s v="TSM O/H Cond, Sumas OP-NSC"/>
        <s v="TSM O/H Cond, Upper Baker"/>
        <s v="TSM O/H Cond, Upper Baker-NSC"/>
        <s v="TSM O/H Cov-Ber-DONOTUSE"/>
        <s v="(GIF) O/H Cond, Colstrip 1-2"/>
        <s v="(GIF) O/H Cond, Colstrip 3-4"/>
        <s v="(GIF) O/H Cond, Colstrip1-NSC"/>
        <s v="(GIF) O/H Cond, Colstrip3-NSC"/>
        <s v="(GIF) O/H Cond, Electron-RET"/>
        <s v="(GIF) O/H Cond, Hopkins"/>
        <s v="(GIF) O/H Cond, Hopkins-NSC"/>
        <s v="(GIF) O/H Cond, Lower Baker"/>
        <s v="(GIF) O/H Cond, Lower Bak-NSC"/>
        <s v="(GIF) O/H Cond, Poison Sp-NSC"/>
        <s v="(GIF) O/H Cond, Poison Spring"/>
        <s v="(GIF) O/H Cond, Scl-Tolt"/>
        <s v="(GIF) O/H Cond, Scl-Tolt-NSC"/>
        <s v="(GIF) O/H Cond, Snoq 1-NSC"/>
        <s v="(GIF) O/H Cond, Snoq 2-NSC"/>
        <s v="(GIF) O/H Cond, Snoqualmie 1"/>
        <s v="(GIF) O/H Cond, Snoqualmie 2"/>
        <s v="(GIF) O/H Cond, Sumas"/>
        <s v="(GIF) O/H Cond, Sumas-NSC"/>
        <s v="(GIF) O/H Cond, TLN-HPK@plant"/>
        <s v="(GIF) O/H Cond, TLN-HPK@p-NSC"/>
        <s v="(GIF) O/H Cond, Upper Baker"/>
        <s v="(GIF) O/H Cond, Upper Bak-NSC"/>
        <s v="(GIF) O/H Cond, Wild Horse"/>
        <s v="(GIF) O/H Cond, Wld Hrs-NSC"/>
        <s v="(GIF) O/H Conductor, LSR"/>
        <s v="(GIF) O/H Conductor, LSR-NSC"/>
        <s v="TSM U/G Conduit WH-NOTUSED"/>
        <s v="TSM U/G Conduit-RET"/>
        <s v="TSM U/G Conduit"/>
        <s v="TSM U/G Conduit, Koma Kul-NSC"/>
        <s v="TSM U/G Conduit, Koma Kuls"/>
        <s v="(GIF) UG Conduit, LSR"/>
        <s v="(GIF) UG Conduit, LSR-NSC"/>
        <s v="(GIF)U/G Conduit,TLN-WHD@-NSC"/>
        <s v="(GIF)U/G Conduit,TLN-WHD@plnt"/>
        <s v="TSM U/G Cond, Fred 1/APC-RET"/>
        <s v="TSM U/G COND, WDH-RET"/>
        <s v="TSM U/G Conductor&amp;Devices-RET"/>
        <s v="TSM U/G Conductor/Dev-RET"/>
        <s v="TSM U/G Cond, Koma Kulshan"/>
        <s v="TSM U/G Cond, Koma Kulsha-NSC"/>
        <s v="TSM U/G Conductor/Devices"/>
        <s v="(GIF) U/G Cond, Fred 1/APC"/>
        <s v="(GIF) U/G Cond, Fred 1/AP-NSC"/>
        <s v="(GIF) UG Conductor, LSR"/>
        <s v="(GIF) UG Conductor, LSR-NSC"/>
        <s v="(GIF)U/G Cond,TLN-HPK@plt"/>
        <s v="(GIF)U/G Cond,TLN-HPK@plt-NSC"/>
        <s v="(GIF)U/G Cond,TLN-WHD@pln-NSC"/>
        <s v="(GIF)U/G Cond,TLN-WHD@plnt"/>
        <s v="(GIF)U/G Cond,TLN-WHDE@pl-NSC"/>
        <s v="(GIF)U/G Cond,TLN-WHDE@plt"/>
        <s v="TSM Roads &amp; Trails"/>
        <s v="TSM Roads, 3rd AC Line"/>
        <s v="TSM Roads, 3rd AC Line-NSC"/>
        <s v="TSM Roads, Baker Common-RET"/>
        <s v="TSM Roads, Colstrip 1-2 Com"/>
        <s v="TSM Roads, Colstrip 3-4 Com"/>
        <s v="TSM Roads, Colstrip1-2 Co-NSC"/>
        <s v="TSM Roads, Colstrip3-4 Co-NSC"/>
        <s v="TSM Roads, Upper Baker-RET"/>
        <s v="TSM Roads &amp; Trails-RET"/>
        <s v="TSM Roads/Trails, Baker C-NSC"/>
        <s v="TSM Roads/Trails, Baker Com"/>
        <s v="TSM Roads/Trails, Upper Baker"/>
        <s v="TSM Roads/Trails, Upper B-NSC"/>
        <s v="TSM ARO Transmission"/>
        <s v="9 (GIF) Rd/Trail, Upper Baker"/>
        <s v="9 (GIF) Rd/Trail, Upper Ba-NSC"/>
        <s v="9 (GIF) Rds/Trail, LSR"/>
        <s v="9 (GIF) Rds/Trail, LSR-NSC"/>
        <s v="nly - Milwaukee Acq Adj"/>
        <s v="105 DST Land &amp; Land Rights"/>
        <s v="DST Land &amp; Land Rights"/>
        <s v="DST Land, Sub, Alpac"/>
        <s v="DST Land, Sub, Capitol"/>
        <s v="DST Land, Sub, Crescent Harbr"/>
        <s v="DST Land, Sub, Miller Bay"/>
        <s v="DST Land, Sub, Paccar"/>
        <s v="DST Land, Sub, Poulsbo"/>
        <s v="DST Land, Sub, Sumas Generati"/>
        <s v="DST Land, Sub, Viking"/>
        <s v="DST Land, Sub, Vitulli"/>
        <s v="105 DST Easements"/>
        <s v="0 DST Easements"/>
        <s v="0 DST Easements, Hopkins Ridge"/>
        <s v="DONOTUSE 105 HV DST SUB-BKB"/>
        <s v="DONOTUSE 105 HV DST TLN-0022"/>
        <s v="DONOTUSE 105 HV DST TLN-0105"/>
        <s v="DONOTUSE, Alpac"/>
        <s v="DONOTUSE, Arco Central"/>
        <s v="DONOTUSE, Capitol"/>
        <s v="DONOTUSE, Clover Valley"/>
        <s v="DONOTUSE, Miller Bay"/>
        <s v="DONOTUSE, Paccar"/>
        <s v="DONOTUSE, Texaco"/>
        <s v="DONOTUSE, Texaco East"/>
        <s v="DONOTUSE, Viking"/>
        <s v="DONOTUSE, Vitulli"/>
        <s v="DONOTUSE, Waterfront"/>
        <s v="DST Structures &amp; Improvement"/>
        <s v="DST Structures &amp; Improvem-NSC"/>
        <s v="102 DST Substation Equipment"/>
        <s v="105 DST Substation Equipment"/>
        <s v="DONOTUSE, Arco North"/>
        <s v="DONOTUSE, Arco South"/>
        <s v="DONOTUSE, Clover Vally"/>
        <s v="DONOTUSE, Crescent Hbr"/>
        <s v="DONOTUSE, Fairchild"/>
        <s v="DONOTUSE, Liquid Air"/>
        <s v="DONOTUSE, Olympic Avon"/>
        <s v="DONOTUSE, Olympic Bayv"/>
        <s v="DONOTUSE, Olympic Mobl"/>
        <s v="DONOTUSE, Olympic Rntn"/>
        <s v="DONOTUSE, Olympic Vail"/>
        <s v="DONOTUSE, Poulsbo"/>
        <s v="DONOTUSE, Roeder"/>
        <s v="DONOTUSE, Texaco West"/>
        <s v="DONOTUSE, Vituilli"/>
        <s v="DONOTUSE, Weyerhauser"/>
        <s v="DST Sub Eq LSR"/>
        <s v="DST Sub Eq Wild Horse Expan"/>
        <s v="DST Sub Eq Wild Horse Solar"/>
        <s v="DST Sub@Plant WildHorse Expan"/>
        <s v="DST Substation Equipment"/>
        <s v="DST Substation Equipment-NSC"/>
        <s v="DST Battery Storage Equipment"/>
        <s v="DST Battery Storage Equip-NSC"/>
        <s v="DST Poles, Hopkins Ridge"/>
        <s v="DST Poles, Hopkins Ridge-NSC"/>
        <s v="DST Poles, LSR"/>
        <s v="DST Poles, LSR-NSC"/>
        <s v="DST Poles, Wild Horse"/>
        <s v="DST Poles, Wild Horse Expan"/>
        <s v="DST Poles, Wild Horse Solar"/>
        <s v="DST Poles, Wild Horse-NSC"/>
        <s v="DST Poles, Wld Hrs Expan-NSC"/>
        <s v="DST Poles, Wld Hrs Solar-NSC"/>
        <s v="DST Poles/Towers/Fixtures"/>
        <s v="105 DST O/H Conductor/Devices"/>
        <s v="DST O/H Cond, Hopkins Ridge"/>
        <s v="DST O/H Cond, LSR"/>
        <s v="DST O/H Cond, Wild Horse"/>
        <s v="DST O/H Cond, WildHorse Expan"/>
        <s v="DST O/H Cond, WildHorse Solar"/>
        <s v="DST O/H Conductor/Devices"/>
        <s v="DST O/H Conductor/Devices-NSC"/>
        <s v="DST U/G Cond,Wild Horse Expan"/>
        <s v="DST U/G Cond,Wild Horse Solar"/>
        <s v="DST U/G Cond,Wild HorseWind"/>
        <s v="DST U/G Cond,Wld Hrs Expa-NSC"/>
        <s v="DST U/G Cond,Wld Hrs Sola-NSC"/>
        <s v="DST U/G Cond,Wld HrsWind-NSC"/>
        <s v="DST U/G Conduit"/>
        <s v="DST U/G Conduit, HopkinsRidge"/>
        <s v="DST U/G Conduit, HopkinsR-NSC"/>
        <s v="DST U/G Conduit, LSR"/>
        <s v="DST U/G Conduit, LSR-NSC"/>
        <s v="DST U/G Cond, Hop Ridge-NSC"/>
        <s v="DST U/G Cond, Hopkins Ridge"/>
        <s v="DST U/G Cond, LSR"/>
        <s v="DST U/G Cond, LSR-NSC"/>
        <s v="DST U/G Cond, Wild Horse"/>
        <s v="DST U/G Cond, Wild Horse Exp"/>
        <s v="DST U/G Cond, Wild Horse-NSC"/>
        <s v="DST U/G Cond, Wld Hrs Exp-NSC"/>
        <s v="DST U/G Conductor/Devices"/>
        <s v="DST Line Transformers"/>
        <s v="DST Line Transformers-NSC"/>
        <s v="DST Services"/>
        <s v="DST Services-NSC"/>
        <s v="105 DST AMI Meters"/>
        <s v="DST Meters AMR"/>
        <s v="DST Meters AMR-NSC"/>
        <s v="DST Meters AMI"/>
        <s v="DST Meters AMI-NSC"/>
        <s v="DST Install on Cust Prem-RET"/>
        <s v="DST Leased on Cust Prem-RET"/>
        <s v="DST Water Hter, 10 yr-NOTUSED"/>
        <s v="DST Water Htr, 15 yr-NOTUSED"/>
        <s v="DST Street Lighting &amp; Signal"/>
        <s v="DST Street Lighting &amp; Sign-NSC"/>
        <s v="DST ARO Distribution"/>
        <s v="nly - Dupont Acq Adj"/>
        <s v="105 GEN Land &amp; Land Rights"/>
        <s v="GEN Land &amp; Land Rights"/>
        <s v="DONOTUSE, Bellingham SvcC"/>
        <s v="DONOTUSE, Frederickson"/>
        <s v="DONOTUSE, Kitsap Svc Ctr"/>
        <s v="DONOTUSE, Lakewood Svc Ct"/>
        <s v="DONOTUSE, Mount Vernon BO"/>
        <s v="DONOTUSE, Poulsbo Svc Ctr"/>
        <s v="DONOTUSE, Pt Townsend Svc"/>
        <s v="DONOTUSE, Puyallup Bus Of"/>
        <s v="DONOTUSE, Redmond Svc Ctr"/>
        <s v="DONOTUSE, Shuffleton Subs"/>
        <s v="DONOTUSE, Skagit Svc Ctr"/>
        <s v="DONOTUSE, Vashon Svc Ctr"/>
        <s v="DONOTUSE, Whidbey Svc Ctr"/>
        <s v="GEN Str&amp;Impv, Burlington/-NSC"/>
        <s v="GEN Str&amp;Impv, Burlington/Skag"/>
        <s v="GEN Str/Impv, Colstrip 3-4"/>
        <s v="GEN Str/Impv, Colstrip3-4-NSC"/>
        <s v="GEN Str/Impv, Wildhorse"/>
        <s v="GEN Str/Impv, Wildhorse-NSC"/>
        <s v="GEN Structures &amp; Improvement"/>
        <s v="GEN Structures &amp; Improvem-NSC"/>
        <s v="GEN LH, Bellingham"/>
        <s v="GEN LH, Bellingham-NSC"/>
        <s v="GEN LH, Dayton"/>
        <s v="GEN LH, Dayton-NSC"/>
        <s v="GEN LH, Expired"/>
        <s v="GEN LH, Oak Harbor - RETIRED"/>
        <s v="GEN LH, Pomeroy - RETIRED"/>
        <s v="GEN LH, Pt Townsend-RETIRED"/>
        <s v="GEN Off Fur &amp; Eq, F1/Ep-RET"/>
        <s v="GEN Office Furn &amp; Eq, Enc-RET"/>
        <s v="GEN Office Furn &amp; Eq-RET"/>
        <s v="GEN Off F&amp;E Sumas OP old"/>
        <s v="GEN Off F&amp;E Sumas OP old-NSC"/>
        <s v="GEN Off Furn &amp; Eq, LSR"/>
        <s v="GEN Off Furn &amp; Eq, LSR-NSC"/>
        <s v="GEN Off Furn &amp; Eq, Mint Farm"/>
        <s v="GEN Off Furn &amp; Eq, Mint-NSC"/>
        <s v="GEN Off Furn &amp; Eq, MTF OP"/>
        <s v="GEN Off Furn &amp; Eq, MTF OP-NSC"/>
        <s v="GEN Off Furn &amp; Eq, WildHo-NSC"/>
        <s v="GEN Off Furn &amp; Eq, WildHorse"/>
        <s v="GEN Off Furn &amp; Eq,Sumas"/>
        <s v="GEN Off Furn &amp; Eq,Sumas-NSC"/>
        <s v="GEN Office F&amp;E, GLD OP old"/>
        <s v="GEN Office F&amp;E, GLD OP ol-NSC"/>
        <s v="GEN Office F&amp;E, LBK #3"/>
        <s v="GEN Office F&amp;E, Snoq 1-2013"/>
        <s v="GEN Office F&amp;E, Snoq 1-20-NSC"/>
        <s v="GEN Office F&amp;E, Snoq 1-NSC"/>
        <s v="GEN Office F&amp;E, Snoq 2-2013"/>
        <s v="GEN Office F&amp;E, Snoq 2-20-NSC"/>
        <s v="GEN Office F&amp;E, Snoqualmie 1"/>
        <s v="GEN Office Furn &amp; Eq, Gold"/>
        <s v="GEN Office Furn &amp; Eq, Gol-NSC"/>
        <s v="GEN Office Furn &amp; Eq, new"/>
        <s v="GEN Office Furn &amp; Eq, old"/>
        <s v="GEN Office Furn &amp; Eq, old-NSC"/>
        <s v="GEN Office Furn &amp; Eq, UBK"/>
        <s v="GEN Office Furn &amp; Eq, UBK-NSC"/>
        <s v="GEN Computer Eq, DO NOT USED"/>
        <s v="GEN Computer Eq, Encogen"/>
        <s v="GEN Computer Eq, Encogen-NSC"/>
        <s v="GEN Computer Eq, Fred 1/APC"/>
        <s v="GEN Computer Eq, Frederickson"/>
        <s v="GEN Computer Eq, Frederic-NSC"/>
        <s v="GEN Computer Eq, Fredonia"/>
        <s v="GEN Computer Eq, Fredonia-NSC"/>
        <s v="GEN Computer Eq, Goldendale"/>
        <s v="GEN Computer Eq, Goldenda-NSC"/>
        <s v="GEN Computer Eq, HPK Ridge"/>
        <s v="GEN Computer Eq, HPK Ridg-NSC"/>
        <s v="GEN Computer Eq, LB#4-2013"/>
        <s v="GEN Computer Eq, LB#4-201-NSC"/>
        <s v="GEN Computer Eq, LBK FSC"/>
        <s v="GEN Computer Eq, LBK FSC-NSC"/>
        <s v="GEN Computer Eq, LSR"/>
        <s v="GEN Computer Eq, LSR-NSC"/>
        <s v="GEN Computer Eq, Mint Farm"/>
        <s v="GEN Computer Eq, Mint-NSC"/>
        <s v="GEN Computer Eq, MTF OP"/>
        <s v="GEN Computer Eq, MTF OP-NSC"/>
        <s v="GEN Computer Eq, new"/>
        <s v="GEN Computer Eq, new-NSC"/>
        <s v="GEN Computer Eq, old-RETIRED"/>
        <s v="GEN Computer Eq, Snoqualmie 1"/>
        <s v="GEN Computer Eq, Snoqualmie 2"/>
        <s v="GEN Computer Eq, Sumas"/>
        <s v="GEN Computer Eq, Sumas OP-RET"/>
        <s v="GEN Computer Eq, Sumas-NSC"/>
        <s v="GEN Computer Eq, WHH #2-3"/>
        <s v="GEN Computer Eq, WHH #2-3-NSC"/>
        <s v="GEN Computer Eq, Wild Horse"/>
        <s v="GEN Computer Eq, Wild Hrs Exp"/>
        <s v="GEN Computer Eq, Wild Hrs-NSC"/>
        <s v="GEN Computer Eq, Wld Hrs-NSC"/>
        <s v="GEN Computer Equip, UBK"/>
        <s v="GEN Computer Equip, UBK-NSC"/>
        <s v="GEN Printers, new"/>
        <s v="GEN Printers, new-NSC"/>
        <s v="GEN Computer Equip- RET"/>
        <s v="GEN Trans Equip, Colstrip 1"/>
        <s v="GEN Trans Equip, Colstrip 2"/>
        <s v="GEN Trans Equip, Colstrip 3"/>
        <s v="GEN Trans Equip, Colstrip 4"/>
        <s v="GEN Trans Equip, Colstrip1-NSC"/>
        <s v="GEN Trans Equip, Colstrip2-NSC"/>
        <s v="GEN Trans Equip, Colstrip3-NSC"/>
        <s v="GEN Trans Equip, Colstrip4-NSC"/>
        <s v="GEN Trans Equip, new"/>
        <s v="GEN Trans Equip, old"/>
        <s v="GEN Trans Equip, old-NSC"/>
        <s v="GEN Trans Equip, Snoq Park"/>
        <s v="GEN Trans Equip, Snoq Park-NSC"/>
        <s v="GEN Transp Eq, Encogen old"/>
        <s v="GEN Transp Eq, Encogen old-NSC"/>
        <s v="GEN Stores Equip, new"/>
        <s v="GEN Stores Equip, old"/>
        <s v="GEN Stores Equip, old-NSC"/>
        <s v="GEN Stores Equip&gt;$20K-RET"/>
        <s v="GEN Tools Hop Ridge, new-NSC"/>
        <s v="GEN Tools Hopkins Ridge, new"/>
        <s v="GEN Tools LSR"/>
        <s v="GEN Tools LSR-NSC"/>
        <s v="GEN Tools, Colstrip 1"/>
        <s v="GEN Tools, Colstrip 1-NSC"/>
        <s v="GEN Tools, Colstrip 2"/>
        <s v="GEN Tools, Colstrip 2-NSC"/>
        <s v="GEN Tools, Colstrip 3"/>
        <s v="GEN Tools, Colstrip 3-NSC"/>
        <s v="GEN Tools, Colstrip 4"/>
        <s v="GEN Tools, Colstrip 4-NSC"/>
        <s v="GEN Tools/Garage,  MTF OP"/>
        <s v="GEN Tools/Garage,  MTF OP-NSC"/>
        <s v="GEN Tools/Garage, MTF new"/>
        <s v="GEN Tools/Garage, MTF new-NSC"/>
        <s v="GEN Tools/Garage/Shop, ne-NSC"/>
        <s v="GEN Tools/Garage/Shop, new"/>
        <s v="GEN Tools/Garage/Shop, old"/>
        <s v="GEN Tools/Garage/Shop, ol-NSC"/>
        <s v="GEN Tools/Garage/Shop- RET"/>
        <s v="GEN Tools/Garage/Shop-RET"/>
        <s v="GEN Laboratory Equip, new"/>
        <s v="GEN Laboratory Equip, new-NSC"/>
        <s v="GEN Laboratory Equip, old"/>
        <s v="GEN Laboratory Equip, old-NSC"/>
        <s v="GEN Laboratory Equip - RET"/>
        <s v="GEN Power-Op Equip, Colstrip 1"/>
        <s v="GEN Power-Op Equip, Colstrip 2"/>
        <s v="GEN Power-Op Equip, Colstrip 3"/>
        <s v="GEN Power-Op Equip, Colstrip 4"/>
        <s v="GEN Power-Op Equip, new"/>
        <s v="GEN Power-Op Equip, old-RET"/>
        <s v="GEN PwrOp Equp, Colstrip1-NSC"/>
        <s v="GEN PwrOp Equp, Colstrip2-NSC"/>
        <s v="GEN PwrOp Equp, Colstrip3-NSC"/>
        <s v="GEN PwrOp Equp, Colstrip4-NSC"/>
        <s v="DONOTUSE, Boeing Rentn"/>
        <s v="DONOTUSE, Olymp Avon"/>
        <s v="GEN Comm Equip, new"/>
        <s v="GEN Comm Equip, old"/>
        <s v="GEN Comm Equip, old-NSC"/>
        <s v="GEN Comm Equip, Snoq 1-NSC"/>
        <s v="GEN Comm Equip, Snoqualmie 1"/>
        <s v="GEN CommEq, 3rd AC new"/>
        <s v="GEN CommEq, 3rd AC new-NSC"/>
        <s v="GEN CommEq, 3rd AC old"/>
        <s v="GEN CommEq, 3rd AC old-NSC"/>
        <s v="GEN CommEq, Colstrip 1-2 new"/>
        <s v="GEN CommEq, Colstrip 1-2 old"/>
        <s v="GEN CommEq, Colstrip 1-4 new"/>
        <s v="GEN CommEq, Colstrip 1-4 old"/>
        <s v="GEN CommEq, Colstrip 3-4 new"/>
        <s v="GEN CommEq, Colstrip1-2 n-NSC"/>
        <s v="GEN CommEq, Colstrip1-2 o-NSC"/>
        <s v="GEN CommEq, Colstrip1-4 n-NSC"/>
        <s v="GEN CommEq, Colstrip1-4 o-NSC"/>
        <s v="GEN CommEq, Colstrip3-4 n-NSC"/>
        <s v="GEN CommEq, ENC new"/>
        <s v="GEN CommEq, Encogen"/>
        <s v="GEN CommEq, Fred 1/APC ne-NSC"/>
        <s v="GEN CommEq, Fred 1/APC new"/>
        <s v="GEN CommEq, Fred 1/APC old"/>
        <s v="GEN CommEq, Fred 1/APC ol-NSC"/>
        <s v="GEN CommEq, Frederickson"/>
        <s v="GEN CommEq, Frederickson-NSC"/>
        <s v="GEN CommEq, GLD OP old"/>
        <s v="GEN CommEq, GLD OP old-NSC"/>
        <s v="GEN CommEq, Goldendale ne-NSC"/>
        <s v="GEN CommEq, Goldendale new"/>
        <s v="GEN CommEq, Hop Ridge new-NSC"/>
        <s v="GEN CommEq, Hop Ridge old-NSC"/>
        <s v="GEN CommEq, Hopkins Exp"/>
        <s v="GEN CommEq, Hopkins Exp-NSC"/>
        <s v="GEN CommEq, Hopkins Ridge new"/>
        <s v="GEN CommEq, Hopkins Ridge old"/>
        <s v="GEN CommEq, LB #3"/>
        <s v="GEN CommEq, LB #3-NSC"/>
        <s v="GEN CommEq, LB#4-2013"/>
        <s v="GEN CommEq, LB#4-2013-NSC"/>
        <s v="GEN CommEq, LSR"/>
        <s v="GEN CommEq, LSR-NSC"/>
        <s v="GEN CommEq, MFT OP"/>
        <s v="GEN CommEq, MFT OP-NSC"/>
        <s v="GEN CommEq, Mint Farm"/>
        <s v="GEN CommEq, Mint Farm-NSC"/>
        <s v="GEN CommEq, Snoq 1-2013"/>
        <s v="GEN CommEq, Snoq 1-2013-NSC"/>
        <s v="GEN CommEq, Snoq 2-2013"/>
        <s v="GEN CommEq, Snoq 2-2013-NSC"/>
        <s v="GEN CommEq, Sumas new"/>
        <s v="GEN CommEq, Sumas new-NSC"/>
        <s v="GEN CommEq, SumasOPold-RET"/>
        <s v="GEN CommEq, UBK"/>
        <s v="GEN CommEq, UBK-NSC"/>
        <s v="GEN CommEq, Wild Horse new"/>
        <s v="GEN CommEq, Wild Horse old"/>
        <s v="GEN CommEq, Wld Hrs new-NSC"/>
        <s v="GEN CommEq, Wld Hrs old-NSC"/>
        <s v="GEN Mobile Communicat-RET"/>
        <s v="GEN Portable Radio Eq- RET"/>
        <s v="GEN Misc Equip, Encogen"/>
        <s v="GEN Misc Equip, Encogen-NSC"/>
        <s v="GEN Misc Equip, Frederick"/>
        <s v="GEN Misc Equip, Frederick-NSC"/>
        <s v="GEN Misc Equipment, new"/>
        <s v="GEN Misc Equipment, new-NSC"/>
        <s v="GEN Misc Equipment, old"/>
        <s v="GEN Misc Equipment, old-NSC"/>
        <s v="GEN Misc Equipment, Sumas"/>
        <s v="GEN Misc Equipment, Sumas-NSC"/>
        <s v="GEN Misc Equipment, UBK"/>
        <s v="GEN Misc Equipment, UBK-NSC"/>
        <s v="GEN Misc Equipment- RET"/>
        <s v="GEN ARO General Plant"/>
        <s v="INT Franchises &amp; Consents"/>
        <s v="Gas"/>
        <s v="PRD Land &amp; Land Rights"/>
        <s v="PRD Str/Impv, Dieringer"/>
        <s v="PRD Str/Impv, Dieringer-NSC"/>
        <s v="PRD Str/Impv, Swarr"/>
        <s v="PRD Str/Impv, Swarr-NSC"/>
        <s v="PRD Structures&amp;Improvement-RET"/>
        <s v="PRD Liq Gas Equip, Dieringer"/>
        <s v="PRD Liq Gas Equip, Diering-NSC"/>
        <s v="PRD Liq Gas Equip, Swarr"/>
        <s v="PRD Liq Gas Equip, Swarr-NSC"/>
        <s v="PRD Liquid Gas Equipment-RET"/>
        <s v="PRD Other Equipment"/>
        <s v="PRD Other Equipment-NSC"/>
        <s v="PRD ARO LNG"/>
        <s v="UGS Land &amp; Land Rights"/>
        <s v="UGS Right of Way"/>
        <s v="UGS Right of Way-NSC"/>
        <s v="UGS Easement"/>
        <s v="UGS Well Structures"/>
        <s v="UGS Well Structures-NSC"/>
        <s v="UGS Compressor Sta Struct-NSC"/>
        <s v="UGS Compressor Sta Structures"/>
        <s v="UGS Regulator Sta Structu-NSC"/>
        <s v="UGS Regulator Sta Structures"/>
        <s v="UGS Other Structures"/>
        <s v="UGS Other Structures-NSC"/>
        <s v="UGS Wells"/>
        <s v="UGS Wells-NSC"/>
        <s v="UGS Reservoirs"/>
        <s v="UGS Reservoirs-NSC"/>
        <s v="UGS Cushion Gas"/>
        <s v="UGS Cushion Gas-NSC"/>
        <s v="UGS Lines"/>
        <s v="UGS Lines-NSC"/>
        <s v="UGS Compressor Station"/>
        <s v="UGS Compressor Station-NSC"/>
        <s v="UGS Regulating Station"/>
        <s v="UGS Regulating Station-NSC"/>
        <s v="UGS Purification Equipment"/>
        <s v="UGS Purification Equipment-NSC"/>
        <s v="UGS Other Equipment"/>
        <s v="UGS Other Equipment-NSC"/>
        <s v="OSP Land &amp; Land Rights"/>
        <s v="OSP Structures &amp; Improveme-NSC"/>
        <s v="OSP Structures &amp; Improvements"/>
        <s v="OSP Gas Holders"/>
        <s v="OSP Gas Holders-NSC"/>
        <s v="OSP Purification Equipment"/>
        <s v="OSP Purification Equipment-NSC"/>
        <s v="105 LNG Transportation Equip"/>
        <s v="LNG Transportation Equipment"/>
        <s v="LNG Transportation Equipm-NSC"/>
        <s v="TSM Easements-RETIRED"/>
        <s v="TSM Structures &amp; Imp-RETIRED"/>
        <s v="TSM Mains-RETIRED"/>
        <s v="TSM Regulating Stat-RETIRED"/>
        <s v="DST Land &amp; Land Rights, Trans"/>
        <s v="DST Land, Trans, Everett-Delt"/>
        <s v="DST Easements"/>
        <s v="DST Easements, Everett-Delta"/>
        <s v="DST Easements, From Transmsn"/>
        <s v="DST Easements, Trans, Everett"/>
        <s v="Centralia Office-RET"/>
        <s v="DONOTUSE, Everett OprBase"/>
        <s v="DONOTUSE, Georgetown Oper"/>
        <s v="DONOTUSE, North Oper Base"/>
        <s v="DONOTUSE, North Oper Ctr"/>
        <s v="DST Structures &amp; Improvements"/>
        <s v="DST Structures &amp; Imprv, T-NSC"/>
        <s v="DST Structures &amp; Imprv, Trans"/>
        <s v="DST Mains-NOTUSED"/>
        <s v="DST Mains, Cast Iron"/>
        <s v="DST Mains, Plastic"/>
        <s v="DST Mains, Plastic-NSC"/>
        <s v="DST Mains, Bare Steel-RET"/>
        <s v="DST Mains, Wrap Stl, Kittitas"/>
        <s v="DST Mains, Wrap Stl, Kitt-NSC"/>
        <s v="DST Mains, Wrapped Steel"/>
        <s v="DST Mains, WrapStl, Evert-RET"/>
        <s v="DST Mains, Cathodic Protectio"/>
        <s v="DST Mains, Cathodic Prote-NSC"/>
        <s v="DST Mains, Frm Trans, St Wrap"/>
        <s v="DST Mains, Trans, Everett"/>
        <s v="DST Mains, Trans, Everett-NSC"/>
        <s v="DST Mains,FrmTrans, B St-RET"/>
        <s v="DST Measuring &amp; Reg Stati-NSC"/>
        <s v="DST Measuring &amp; Reg Station"/>
        <s v="DST Measuring &amp; Reg Sta, -NSC"/>
        <s v="DST Measuring &amp; Reg Sta, Tran"/>
        <s v="DST Services-DO NOT USE"/>
        <s v="DST Services, Cathodic Pr-NSC"/>
        <s v="DST Services, Cathodic Protec"/>
        <s v="DST Services, Plastic"/>
        <s v="DST Services, Plastic-NSC"/>
        <s v="DST Services, Steel Wrapped"/>
        <s v="DST Services, Steel Wrapp-NSC"/>
        <s v="DST Services, Bare Steel-RET"/>
        <s v="DST Services, Copper-RET"/>
        <s v="DST Meters (AMR)"/>
        <s v="DST Meters (AMR)-NSC"/>
        <s v="105 DST AMI Modules"/>
        <s v="DST Meters, AMI-DONOTUSE"/>
        <s v="DST Modules, AMI"/>
        <s v="DST Modules, AMI-NSC"/>
        <s v="DST Modules, AMR"/>
        <s v="DST Modules, AMR-NSC"/>
        <s v="DST Meter Installations (AMR)"/>
        <s v="DST Meter Installations (-NSC"/>
        <s v="DST MeterInstall AMI-DONOTUSE"/>
        <s v="DST Module Installations, AMI"/>
        <s v="DST Module Installations,-NSC"/>
        <s v="DST Module Installations, AMR"/>
        <s v="DST House Regulators"/>
        <s v="DST House Regulators-NSC"/>
        <s v="DST House Regulator Installs"/>
        <s v="DST House Regulator Instal-NSC"/>
        <s v="DST Industrial M&amp;R Sta Eq"/>
        <s v="DST Industrial M&amp;R Sta Eq-NSC"/>
        <s v="1 DST CNG Kent station"/>
        <s v="1 DST CNG Kent station-NSC"/>
        <s v="DST Com Water Heater"/>
        <s v="DST Com Water Heater&lt;1994-RET"/>
        <s v="DST Res Water Heater"/>
        <s v="DST Res Water Heater-NSC"/>
        <s v="DST ResWaterHeater &lt; 1994-RET"/>
        <s v="DST Res Conv Burner"/>
        <s v="DST Res Conv Burner-NSC"/>
        <s v="DST Com Wtr Htr, P&amp;V-RET"/>
        <s v="DST Com Conv Burner"/>
        <s v="DST Com Conv Burner-NSC"/>
        <s v="DST Res C B, Pipe &amp; Vent-RET"/>
        <s v="DST Com C B, P&amp;V &lt; 1994-RET"/>
        <s v="DST Com C Burner, P&amp;V-RET"/>
        <s v="DST ResWtrHtr, Pipe&amp;Vent-RET"/>
        <s v="DST Circulating Heaters-RET"/>
        <s v="DST Other Equipment"/>
        <s v="DST Other Equipment-NSC"/>
        <s v="105 GEN Structure  &amp; Impro-NSC"/>
        <s v="105 GEN Structure  &amp; Improv"/>
        <s v="Centralia Business Office"/>
        <s v="Centralia Business Office-NSC"/>
        <s v="GEN Structures &amp; Improvements"/>
        <s v="inactive"/>
        <s v="GEN Computer Eq, old -RETIRED"/>
        <s v="GEN Computer Equip- RETIRED"/>
        <s v="GEN Network Equipment"/>
        <s v="GEN Data Equipment"/>
        <s v="GEN Stores Equipment &gt; $20K"/>
        <s v="GEN Tools/Garage/Shop &gt; $20K"/>
        <s v="GEN Tools, 5 yrs"/>
        <s v="GEN Tools, From G387 &lt; $20K"/>
        <s v="GEN Laboratory Equip &gt; $20K"/>
        <s v="GEN Power Op Equip, new"/>
        <s v="GEN Power Op Equip, old"/>
        <s v="GEN Power Op Equip, old-NSC"/>
        <s v="GEN Mobile Comm Eq"/>
        <s v="GEN Telecommunications Eq"/>
        <s v="GEN Misc Equip, new"/>
        <s v="GEN Misc Equip, old"/>
        <s v="GEN Misc Equip, old-NSC"/>
        <s v="GEN Misc Equipment &gt; $20K"/>
        <s v="GEN Other Tangible Propert-NSC"/>
        <s v="GEN Other Tangible Property"/>
        <s v="118 CMN Misc Intangible- RET"/>
        <s v="CMN Software, CLX System"/>
        <s v="CMN Software, CLX System-NSC"/>
        <s v="INT Frequency Purchase"/>
        <s v="Common"/>
        <s v="105 CMN Land &amp; Land Rights"/>
        <s v="CMN Easements"/>
        <s v="CMN Land &amp; Land Rights"/>
        <s v="CMN Str/Impv, Elliott Ave-NSC"/>
        <s v="CMN Str/Impv, Elliott Avenue"/>
        <s v="CMN Str/Impv, ESO"/>
        <s v="CMN Str/Impv, ESO-NSC"/>
        <s v="CMN Str/Impv, Factoria Svc Ct"/>
        <s v="CMN Str/Impv, Factoria Sv-NSC"/>
        <s v="CMN Str/Impv, Factoria Trailr"/>
        <s v="CMN Str/Impv, Factoria Tr-NSC"/>
        <s v="CMN Str/Impv, Fleet Svc Facl"/>
        <s v="CMN Str/Impv, Fleet Svc F-NSC"/>
        <s v="CMN Str/Impv, Howell Bldg"/>
        <s v="CMN Str/Impv, Howell Bldg-NSC"/>
        <s v="CMN Str/Impv, Kittitas Svc Ct"/>
        <s v="CMN Str/Impv, Kittitas Sv-NSC"/>
        <s v="CMN Str/Impv, Olympia Bus/Eng"/>
        <s v="CMN Str/Impv, Olympia Bus-NSC"/>
        <s v="CMN Str/Impv, Olympia Svc Ctr"/>
        <s v="CMN Str/Impv, Olympia Svc-NSC"/>
        <s v="CMN Str/Impv, Puyallup Svc Ct"/>
        <s v="CMN Str/Impv, Puyallup Sv-NSC"/>
        <s v="CMN Str/Impv, Pwr Sys Bldg"/>
        <s v="CMN Str/Impv, Pwr Sys Bld-NSC"/>
        <s v="CMN Str/Impv, S King Complex"/>
        <s v="CMN Str/Impv, S King Comp-NSC"/>
        <s v="CMN Str/Impv, Tacoma Office"/>
        <s v="CMN Str/Impv, Tacoma Offi-NSC"/>
        <s v="CMN Structure &amp; Improvement"/>
        <s v="CMN LH, Bothell Access Ce-NSC"/>
        <s v="CMN LH, Bothell Access Center"/>
        <s v="CMN LH, Bothell Call Ctr-RET"/>
        <s v="CMN LH, Bothell Data Center"/>
        <s v="CMN LH, Bothell Data Cent-NSC"/>
        <s v="CMN LH, Ellensburg-RETIRED"/>
        <s v="CMN LH, Expired"/>
        <s v="CMN LH, Freeland Bus Ofc"/>
        <s v="CMN LH, Freeland Bus Ofc-NSC"/>
        <s v="CMN LH, Lincoln Exec Ctr"/>
        <s v="CMN LH, Lincoln Exec Ctr-NSC"/>
        <s v="CMN LH, Mt Erie Comm -RETIRED"/>
        <s v="CMN LH, PSE Building"/>
        <s v="CMN LH, PSE Building-NSC"/>
        <s v="CMN LH, PSE East Amend 2"/>
        <s v="CMN LH, PSE East Amend 2-NSC"/>
        <s v="CMN LH, PSE East Building"/>
        <s v="CMN LH, PSE East Building-NSC"/>
        <s v="CMN LH, Rattlesnake Mtn -RET"/>
        <s v="CMN LH, Redmond West/Will-NSC"/>
        <s v="CMN LH, Redmond West/Willow"/>
        <s v="CMN LH, S King Svc 2nd Am-RET"/>
        <s v="CMN LH, S King Svc -RETIRED"/>
        <s v="CMN LH, Sea Tac-RETIRED"/>
        <s v="CMN Office Furn &amp; Eq-notused"/>
        <s v="CMN Office Furn &amp; Eq, new"/>
        <s v="CMN Office Furn &amp; Eq, old"/>
        <s v="CMN Office Furn &amp; Eq, old-NSC"/>
        <s v="CMN Computer Eq, new"/>
        <s v="CMN Computer Eq, old-RETIRED"/>
        <s v="CMN Printers, new"/>
        <s v="CMN Printers, new-NSC"/>
        <s v="CMN Computer Equip&gt;$20K-RET"/>
        <s v="CMN Modular Furniture-notused"/>
        <s v="CMN Aircraft"/>
        <s v="CMN Aircraft-NSC"/>
        <s v="CMN Aircraft Engine Rebuild"/>
        <s v="CMN Aircraft Engine Rebui-NSC"/>
        <s v="CMN Stores Equipment new"/>
        <s v="CMN Stores Equipment old"/>
        <s v="CMN Stores Equipment old-NSC"/>
        <s v="CMN Tools/Shop/Garage new"/>
        <s v="CMN Tools/Shop/Garage old"/>
        <s v="CMN Tools/Shop/Garage old-NSC"/>
        <s v="CMN Tools/Shop/Gar&gt;$20K-RET"/>
        <s v="CMN Tools, 5 yrs-notused"/>
        <s v="CMN Laboratory Equipment-RET"/>
        <s v="GEN Power Op Equip, old-RET"/>
        <s v="105 CMN Comm Equip, AMI Net"/>
        <s v="105 CMN Comm Equip, AMI N-NSC"/>
        <s v="CMN Comm Equip, AMI Netwo-NSC"/>
        <s v="CMN Comm Equip, AMI Network"/>
        <s v="CMN Comm Equip, new"/>
        <s v="CMN Comm Equip, old"/>
        <s v="CMN Comm Equip, old-NSC"/>
        <s v="CMN Mobile Comm Eq-RET"/>
        <s v="CMN Portable Comm Eq-RET"/>
        <s v="CMN Misc Equipment, new"/>
        <s v="CMN Misc Equipment, old"/>
        <s v="CMN Misc Equipment, old-NSC"/>
        <s v="CMN Do Not Use"/>
        <s v="CMN Misc Equipment -DONOTUSE"/>
        <s v="CMN ARO General Plant"/>
        <s v="ease, Printer Great Am 2-NSC"/>
        <s v="ease, Printer Great Am 3-NSC"/>
        <s v="al Lease, BLC Vehicles-RETIRED"/>
        <s v="al Lease, Landis + Gyr-RETIRED"/>
        <s v="al Lease, Printer Great Am"/>
        <s v="al Lease, Printer Great Am 2"/>
        <s v="al Lease, Printer Great Am 3"/>
        <s v="al Lease, Printer Great Am-NSC"/>
        <s v="NUA Non Utility Land"/>
        <s v="NUA Misc Equipment"/>
        <s v="NUA Land and Land Rights"/>
        <s v="NUA Easements"/>
        <s v="NUA Structures &amp; Improvements"/>
        <s v="NUA Communications Equipment"/>
        <s v="Non-Utility"/>
      </sharedItems>
    </cacheField>
    <cacheField name="description" numFmtId="0">
      <sharedItems count="19">
        <s v="Non-Utility Property"/>
        <s v="Liq Nat Gas Term &amp; Proces"/>
        <s v="Intangible Plant, Electric"/>
        <s v="Steam Generation Plant"/>
        <s v="Hydro Generation Plant"/>
        <s v="Other Production Plant"/>
        <s v="Transmission Plant - Electric"/>
        <s v="Distribution Plant - Electric"/>
        <s v="General Plant, Electric"/>
        <s v="Intangible Plant, Gas "/>
        <s v="Mfg Gas Production Plant"/>
        <s v="Natural Gas Production Plant"/>
        <s v="Underground Storage"/>
        <s v="Other Storage Plant"/>
        <s v="Transmission Plant - Gas"/>
        <s v="Distribution Plant - Gas"/>
        <s v="General Plant, Gas"/>
        <s v="Intangible Plant, Common"/>
        <s v="General Plant, Common"/>
      </sharedItems>
    </cacheField>
    <cacheField name="Dec-17" numFmtId="0">
      <sharedItems containsSemiMixedTypes="0" containsString="0" containsNumber="1" containsInteger="1" minValue="-17" maxValue="1281223"/>
    </cacheField>
    <cacheField name="Jan-18" numFmtId="0">
      <sharedItems containsSemiMixedTypes="0" containsString="0" containsNumber="1" containsInteger="1" minValue="-17" maxValue="1287010"/>
    </cacheField>
    <cacheField name="Feb-18" numFmtId="0">
      <sharedItems containsSemiMixedTypes="0" containsString="0" containsNumber="1" containsInteger="1" minValue="-17" maxValue="1290154"/>
    </cacheField>
    <cacheField name="Mar-18" numFmtId="0">
      <sharedItems containsSemiMixedTypes="0" containsString="0" containsNumber="1" containsInteger="1" minValue="0" maxValue="1296091"/>
    </cacheField>
    <cacheField name="Apr-18" numFmtId="0">
      <sharedItems containsSemiMixedTypes="0" containsString="0" containsNumber="1" containsInteger="1" minValue="0" maxValue="1302426"/>
    </cacheField>
    <cacheField name="May-18" numFmtId="0">
      <sharedItems containsSemiMixedTypes="0" containsString="0" containsNumber="1" containsInteger="1" minValue="0" maxValue="1310278"/>
    </cacheField>
    <cacheField name="Jun-18" numFmtId="0">
      <sharedItems containsSemiMixedTypes="0" containsString="0" containsNumber="1" containsInteger="1" minValue="0" maxValue="1320156"/>
    </cacheField>
    <cacheField name="Jul-18" numFmtId="0">
      <sharedItems containsSemiMixedTypes="0" containsString="0" containsNumber="1" containsInteger="1" minValue="0" maxValue="1327417"/>
    </cacheField>
    <cacheField name="Aug-18" numFmtId="0">
      <sharedItems containsSemiMixedTypes="0" containsString="0" containsNumber="1" containsInteger="1" minValue="0" maxValue="1334946"/>
    </cacheField>
    <cacheField name="Sep-18" numFmtId="0">
      <sharedItems containsSemiMixedTypes="0" containsString="0" containsNumber="1" containsInteger="1" minValue="0" maxValue="1343882"/>
    </cacheField>
    <cacheField name="Oct-18" numFmtId="0">
      <sharedItems containsSemiMixedTypes="0" containsString="0" containsNumber="1" containsInteger="1" minValue="0" maxValue="1358283"/>
    </cacheField>
    <cacheField name="Nov-18" numFmtId="0">
      <sharedItems containsSemiMixedTypes="0" containsString="0" containsNumber="1" containsInteger="1" minValue="0" maxValue="1367139"/>
    </cacheField>
    <cacheField name="Dec-18" numFmtId="0">
      <sharedItems containsSemiMixedTypes="0" containsString="0" containsNumber="1" containsInteger="1" minValue="0" maxValue="1378748"/>
    </cacheField>
    <cacheField name="avg_of_avgs" numFmtId="0">
      <sharedItems containsSemiMixedTypes="0" containsString="0" containsNumber="1" containsInteger="1" minValue="0" maxValue="1322313915"/>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r:id="rId1" refreshedBy="KR" refreshedDate="43580.599025347219" createdVersion="4" refreshedVersion="4" minRefreshableVersion="3" recordCount="1728">
  <cacheSource type="worksheet">
    <worksheetSource ref="A1:R1729" sheet="1302FC AccDep Dec18"/>
  </cacheSource>
  <cacheFields count="18">
    <cacheField name="depr_group 1" numFmtId="0">
      <sharedItems/>
    </cacheField>
    <cacheField name="depr_group 2" numFmtId="0">
      <sharedItems/>
    </cacheField>
    <cacheField name="depr_group 3" numFmtId="0">
      <sharedItems count="1616">
        <s v="Structures &amp; Improvements"/>
        <s v="Gas Holders"/>
        <s v="Purification Equipment"/>
        <s v="Transportation Equipment"/>
        <s v="PRD ARO PLNG"/>
        <s v="INT Organization"/>
        <s v="INT Organization-NSC"/>
        <s v="INT Franchises"/>
        <s v="INT Franchises, Baker Project"/>
        <s v="INT Franchises, Snoqualmie"/>
        <s v="105  INT LSR Dev Rights-NSC"/>
        <s v="105  INT Misc Intangibles"/>
        <s v="INT Enc Waste Wtr Fee-DONOTUSE"/>
        <s v="INT LSR -DONOTUSE"/>
        <s v="INT Misc Intangible Plant"/>
        <s v="INT Misc Intangible Plant-NSC"/>
        <s v="INT Rock Island Expansion-NSC"/>
        <s v="INT Rock Island Expansion-RET"/>
        <s v="INT Whitehorn 2 &amp; 3"/>
        <s v="INT Whitehorn 2 &amp; 3-NSC"/>
        <s v="Electric"/>
        <s v="al Lease, Fredonia-RETIRED"/>
        <s v="al Lease, FredoniaSalesTax-RET"/>
        <s v="al Lease, Whitehorn-RETIRED"/>
        <s v="STM Land, Centralia-inactive"/>
        <s v="STM Land, Colstrip 1"/>
        <s v="STM Land, Colstrip 1-2 Com"/>
        <s v="STM Land, Colstrip 2"/>
        <s v="STM Land, Colstrip 3"/>
        <s v="STM Land, Colstrip 3-4 Com"/>
        <s v="STM Land, Colstrip 4"/>
        <s v="STM Land, Epcor CoGen"/>
        <s v="STM Str/Imprv, Mint Farm"/>
        <s v="STM Str/Imprv, Mint Farm OP"/>
        <s v="STM Str/Imprv, Mint OP-NSC"/>
        <s v="STM Str/Imprv, Sumas"/>
        <s v="STM Str/Imprv, Sumas OP"/>
        <s v="STM Str/Imprv, Sumas OP-NSC"/>
        <s v="STM Str/Impv, Colstrip 1"/>
        <s v="STM Str/Impv, Colstrip 1-2 Com"/>
        <s v="STM Str/Impv, Colstrip 1-NSC"/>
        <s v="STM Str/Impv, Colstrip 2"/>
        <s v="STM Str/Impv, Colstrip 2-NSC"/>
        <s v="STM Str/Impv, Colstrip 3"/>
        <s v="STM Str/Impv, Colstrip 3-4 Com"/>
        <s v="STM Str/Impv, Colstrip 3-NSC"/>
        <s v="STM Str/Impv, Colstrip 4"/>
        <s v="STM Str/Impv, Colstrip 4-NSC"/>
        <s v="STM Str/Impv, Colstrip1-2 -NSC"/>
        <s v="STM Str/Impv, Colstrip3-4 -NSC"/>
        <s v="STM Str/Impv, ColstripCMM-RET"/>
        <s v="STM Str/Impv, Encogen-RET"/>
        <s v="STM Str/Impv, Ferndale"/>
        <s v="STM Str/Impv, Ferndale-NSC"/>
        <s v="STM Str/Impv, Fred 1/APC"/>
        <s v="STM Str/Impv, Fred 1/APC-NSC"/>
        <s v="STM Str/Impv, Goldendale"/>
        <s v="STM Str/Impv, Goldendale O-NSC"/>
        <s v="STM Str/Impv, Goldendale OP"/>
        <s v="STM Str/Impv,Centralia-inactiv"/>
        <s v="STM Boiler, Centralia-inactive"/>
        <s v="STM Boiler, Colstrip 1"/>
        <s v="STM Boiler, Colstrip 1-2 Com"/>
        <s v="STM Boiler, Colstrip 1-NSC"/>
        <s v="STM Boiler, Colstrip 2"/>
        <s v="STM Boiler, Colstrip 2-NSC"/>
        <s v="STM Boiler, Colstrip 3"/>
        <s v="STM Boiler, Colstrip 3-4 Com"/>
        <s v="STM Boiler, Colstrip 3-NSC"/>
        <s v="STM Boiler, Colstrip 4"/>
        <s v="STM Boiler, Colstrip 4-NSC"/>
        <s v="STM Boiler, Colstrip1-2 Co-NSC"/>
        <s v="STM Boiler, Colstrip3-4 Co-NSC"/>
        <s v="STM Boiler, Encogen"/>
        <s v="STM Boiler, Encogen-NSC"/>
        <s v="STM Boiler, Ferndale"/>
        <s v="STM Boiler, Ferndale-NSC"/>
        <s v="STM Boiler, Fred 1/APC"/>
        <s v="STM Boiler, Fred 1/APC-NSC"/>
        <s v="STM Boiler, Goldendale"/>
        <s v="STM Boiler, Goldendale OP"/>
        <s v="STM Boiler, Goldendale OP-NSC"/>
        <s v="STM Boiler, Mint Farm"/>
        <s v="STM Boiler, Mint Farm OP"/>
        <s v="STM Boiler, Mint Farm OP-NSC"/>
        <s v="STM Boiler, Sumas"/>
        <s v="STM Boiler, Sumas OP"/>
        <s v="STM Boiler, Sumas OP-NSC"/>
        <s v="DONOTUSE-Frederickson"/>
        <s v="STM Turbogen, Colstrip 1"/>
        <s v="STM Turbogen, Colstrip 1-2 Com"/>
        <s v="STM Turbogen, Colstrip 1-NSC"/>
        <s v="STM Turbogen, Colstrip 2"/>
        <s v="STM Turbogen, Colstrip 2-NSC"/>
        <s v="STM Turbogen, Colstrip 3"/>
        <s v="STM Turbogen, Colstrip 3-4-RET"/>
        <s v="STM Turbogen, Colstrip 3-NSC"/>
        <s v="STM Turbogen, Colstrip 4"/>
        <s v="STM Turbogen, Colstrip 4-NSC"/>
        <s v="STM Turbogen, Colstrip1-2 -NSC"/>
        <s v="STM Turbogen, Encogen"/>
        <s v="STM Turbogen, Encogen-NSC"/>
        <s v="STM Turbogen, Ferndale"/>
        <s v="STM Turbogen, Ferndale-NSC"/>
        <s v="STM Turbogen, Fred 1/APC"/>
        <s v="STM Turbogen, Fred 1/APC-NSC"/>
        <s v="STM Turbogen, Goldendale"/>
        <s v="STM Turbogen, Goldendale O-NSC"/>
        <s v="STM Turbogen, Goldendale OP"/>
        <s v="STM Turbogen, Mint Farm"/>
        <s v="STM Turbogen, Mint Farm OP"/>
        <s v="STM Turbogen, Mint Farm OP-NSC"/>
        <s v="STM Turbogen, Sumas"/>
        <s v="STM Turbogen, Sumas OP"/>
        <s v="STM Turbogen, Sumas OP-NSC"/>
        <s v="STM Turbogen,Centralia-inactiv"/>
        <s v="STM Accessory, Colstrip 1"/>
        <s v="STM Accessory, Colstrip 1-2 Cm"/>
        <s v="STM Accessory, Colstrip 1-NSC"/>
        <s v="STM Accessory, Colstrip 2"/>
        <s v="STM Accessory, Colstrip 2-NSC"/>
        <s v="STM Accessory, Colstrip 3"/>
        <s v="STM Accessory, Colstrip 3-4 Cm"/>
        <s v="STM Accessory, Colstrip 3-NSC"/>
        <s v="STM Accessory, Colstrip 4"/>
        <s v="STM Accessory, Colstrip 4-NSC"/>
        <s v="STM Accessory, Colstrip1-2-NSC"/>
        <s v="STM Accessory, Colstrip3-4-NSC"/>
        <s v="STM Accessory, Encogen"/>
        <s v="STM Accessory, Encogen-NSC"/>
        <s v="STM Accessory, Ferndale"/>
        <s v="STM Accessory, Ferndale-NSC"/>
        <s v="STM Accessory, Fred 1/APC"/>
        <s v="STM Accessory, Fred 1/APC-NSC"/>
        <s v="STM Accessory, Goldendale"/>
        <s v="STM Accessory, Goldendale -NSC"/>
        <s v="STM Accessory, Goldendale OP"/>
        <s v="STM Accessory, Mint Farm"/>
        <s v="STM Accessory, Mint Farm OP"/>
        <s v="STM Accessory, Mint OP-NSC"/>
        <s v="STM Accessory, Sumas"/>
        <s v="STM Accessory, Sumas OP"/>
        <s v="STM Accessory, Sumas OP-NSC"/>
        <s v="STM Accessory,Centralia-inacti"/>
        <s v="STM Misc, Centralia-inactive"/>
        <s v="STM Misc, Colstrip 1"/>
        <s v="STM Misc, Colstrip 1-2 Com"/>
        <s v="STM Misc, Colstrip 1-2 Com-NSC"/>
        <s v="STM Misc, Colstrip 1-4 Com"/>
        <s v="STM Misc, Colstrip 1-4 Com-NSC"/>
        <s v="STM Misc, Colstrip 1-NSC"/>
        <s v="STM Misc, Colstrip 2"/>
        <s v="STM Misc, Colstrip 2-NSC"/>
        <s v="STM Misc, Colstrip 3"/>
        <s v="STM Misc, Colstrip 3-4 Com"/>
        <s v="STM Misc, Colstrip 3-4 Com-NSC"/>
        <s v="STM Misc, Colstrip 3-NSC"/>
        <s v="STM Misc, Colstrip 4"/>
        <s v="STM Misc, Colstrip 4-NSC"/>
        <s v="STM Misc, Encogen-RET"/>
        <s v="STM Misc, Ferndale"/>
        <s v="STM Misc, Ferndale-NSC"/>
        <s v="STM Misc, Fred 1/APC"/>
        <s v="STM Misc, Fred 1/APC-NSC"/>
        <s v="STM Misc, Goldendale"/>
        <s v="STM Misc, Goldendale OP"/>
        <s v="STM Misc, Goldendale OP-NSC"/>
        <s v="STM Misc, Mint Farm"/>
        <s v="STM Misc, Mint Farm OP"/>
        <s v="STM Misc, Mint Farm OP-NSC"/>
        <s v="STM Misc, Sumas"/>
        <s v="STM Misc, Sumas OP"/>
        <s v="STM Misc, Sumas OP-NSC"/>
        <s v="STM ARO Steam Prd"/>
        <s v="STM ARO Steam Production"/>
        <s v="105 HYD Land, White River"/>
        <s v="HYD Land, Electron"/>
        <s v="HYD Land, Lower Baker"/>
        <s v="HYD Land, Nooksack"/>
        <s v="HYD Land, Skookumchuck"/>
        <s v="HYD Land, Snoqualmie 1"/>
        <s v="HYD Land, Upper Baker"/>
        <s v="HYD Land, White River"/>
        <s v="105 HYD Easements"/>
        <s v="0 HYD Easements, Snoqualmie 1"/>
        <s v="HYD Electron-DONOTUSE"/>
        <s v="DONOTUSE, Snoq Park"/>
        <s v="HYD S/I, LB AdultFishTrap2010"/>
        <s v="HYD S/I, UB FishHatchery2010"/>
        <s v="HYD S/I, UB FishHatchery20-NSC"/>
        <s v="HYD Str/Impv, Electron-RET"/>
        <s v="HYD Str/Impv, LB-2013"/>
        <s v="HYD Str/Impv, LB-2013-NSC"/>
        <s v="HYD Str/Impv, Lower Baker"/>
        <s v="HYD Str/Impv, Lower Baker-NSC"/>
        <s v="HYD Str/Impv, Nooksack-RET"/>
        <s v="HYD Str/Impv, Skook-RET"/>
        <s v="HYD Str/Impv, Snoq 1 - 2013"/>
        <s v="HYD Str/Impv, Snoq 1 - 201-NSC"/>
        <s v="HYD Str/Impv, Snoq 2 - 2013"/>
        <s v="HYD Str/Impv, Snoq 2 - 201-NSC"/>
        <s v="HYD Str/Impv, Snoq Park"/>
        <s v="HYD Str/Impv, Snoq Park-NSC"/>
        <s v="HYD Str/Impv, Snoqualmie 1"/>
        <s v="HYD Str/Impv, Snoqualmie 1-NSC"/>
        <s v="HYD Str/Impv, Snoqualmie 2"/>
        <s v="HYD Str/Impv, Snoqualmie 2-NSC"/>
        <s v="HYD Str/Impv, UB Koma Kulshan"/>
        <s v="HYD Str/Impv, UB Koma Kuls-NSC"/>
        <s v="HYD Str/Impv, Upper Baker"/>
        <s v="HYD Str/Impv, Upper Baker-NSC"/>
        <s v="HYD Str/Impv, White R-NOTUSED"/>
        <s v="RETIRED  LB AdultFishTrap2011"/>
        <s v="RETIRED UB FishHatchery2011"/>
        <s v="102 HYD Electron Sale-RET"/>
        <s v="HYD R/D/W, Snoq 1 - 2013"/>
        <s v="HYD R/D/W, Snoq 1 - 2013-NSC"/>
        <s v="HYD R/D/W, Snoq 2 - 2013"/>
        <s v="HYD R/D/W, Snoq 2 - 2013-NSC"/>
        <s v="HYD R/D/W, White River-NOTUSED"/>
        <s v="HYD R/D/W,LBAdultFishTr2010"/>
        <s v="HYD R/D/W,UB FishHatch2010"/>
        <s v="HYD R/D/W,UB FishHatch2010-NSC"/>
        <s v="HYD Res/Dam/Wwy, LB FSC"/>
        <s v="HYD Res/Dam/Wwy, LB FSC-NSC"/>
        <s v="HYD Res/Dam/Wwy, LB-2013"/>
        <s v="HYD Res/Dam/Wwy, LB-2013-NSC"/>
        <s v="HYD Res/Dam/Wwy, Lower Baker"/>
        <s v="HYD Res/Dam/Wwy, Lower Bak-NSC"/>
        <s v="HYD Res/Dam/Wwy, Skook-RET"/>
        <s v="HYD Res/Dam/Wwy, Snoq 1-NSC"/>
        <s v="HYD Res/Dam/Wwy, Snoq 2-NSC"/>
        <s v="HYD Res/Dam/Wwy, Snoqualmie 1"/>
        <s v="HYD Res/Dam/Wwy, Snoqualmie 2"/>
        <s v="HYD Res/Dam/Wwy, UB FSC"/>
        <s v="HYD Res/Dam/Wwy, UB FSC-NSC"/>
        <s v="HYD Res/Dam/Wwy, Upper Baker"/>
        <s v="HYD Res/Dam/Wwy, Upper Bak-NSC"/>
        <s v="HYD Res/Dam/Wwy,Electron-RET"/>
        <s v="RETIRED LBAdultFishTr2011"/>
        <s v="RETIRED UB FishHatch2011"/>
        <s v="HYD W/T-, White River-NOTUSED"/>
        <s v="HYD Wtrwhl/Trbn, Electron-RET"/>
        <s v="HYD Wtrwhl/Trbn, LB-2013"/>
        <s v="HYD Wtrwhl/Trbn, LB-2013-NSC"/>
        <s v="HYD Wtrwhl/Trbn, Lower Baker"/>
        <s v="HYD Wtrwhl/Trbn, Lower Bak-NSC"/>
        <s v="HYD Wtrwhl/Trbn, Skookumchuck"/>
        <s v="HYD Wtrwhl/Trbn, Snoq 1-2013"/>
        <s v="HYD Wtrwhl/Trbn, Snoq 1-20-NSC"/>
        <s v="HYD Wtrwhl/Trbn, Snoq 1-NSC"/>
        <s v="HYD Wtrwhl/Trbn, Snoq 2-2013"/>
        <s v="HYD Wtrwhl/Trbn, Snoq 2-20-NSC"/>
        <s v="HYD Wtrwhl/Trbn, Snoq 2-NSC"/>
        <s v="HYD Wtrwhl/Trbn, Snoq Park"/>
        <s v="HYD Wtrwhl/Trbn, Snoq Park-NSC"/>
        <s v="HYD Wtrwhl/Trbn, Snoqualmie 1"/>
        <s v="HYD Wtrwhl/Trbn, Snoqualmie 2"/>
        <s v="HYD Wtrwhl/Trbn, Upper Baker"/>
        <s v="HYD Wtrwhl/Trbn, Upper Bak-NSC"/>
        <s v="HYD Acc, White River-NOTUSED"/>
        <s v="HYD Accessory, Electron-RET"/>
        <s v="HYD Accessory, LB-2013"/>
        <s v="HYD Accessory, LB-2013-NSC"/>
        <s v="HYD Accessory, Lower Baker"/>
        <s v="HYD Accessory, Lower Baker-NSC"/>
        <s v="HYD Accessory, Skookumchuck"/>
        <s v="HYD Accessory, Snoq 1 - 2013"/>
        <s v="HYD Accessory, Snoq 1 - 20-NSC"/>
        <s v="HYD Accessory, Snoq 1-NSC"/>
        <s v="HYD Accessory, Snoq 2 - 2013"/>
        <s v="HYD Accessory, Snoq 2 - 20-NSC"/>
        <s v="HYD Accessory, Snoq 2-NSC"/>
        <s v="HYD Accessory, Snoq Park"/>
        <s v="HYD Accessory, Snoq Park-NSC"/>
        <s v="HYD Accessory, Snoqualmie 1"/>
        <s v="HYD Accessory, Snoqualmie 2"/>
        <s v="HYD Accessory, Upper Baker"/>
        <s v="HYD Accessory, Upper Baker-NSC"/>
        <s v="HYD Misc, Electron-RET"/>
        <s v="HYD Misc, LB-2013"/>
        <s v="HYD Misc, LB-2013-NSC"/>
        <s v="HYD Misc, Lower Baker"/>
        <s v="HYD Misc, Lower Baker FSC"/>
        <s v="HYD Misc, Lower Baker FSC-NSC"/>
        <s v="HYD Misc, Lower Baker-NSC"/>
        <s v="HYD Misc, Snoq 1 - 2013"/>
        <s v="HYD Misc, Snoq 1 - 2013-NSC"/>
        <s v="HYD Misc, Snoq 2 - 2013"/>
        <s v="HYD Misc, Snoq 2 - 2013-NSC"/>
        <s v="HYD Misc, Snoq Park"/>
        <s v="HYD Misc, Snoq Park-NSC"/>
        <s v="HYD Misc, Snoqualmie 1"/>
        <s v="HYD Misc, Snoqualmie 1-NSC"/>
        <s v="HYD Misc, Snoqualmie 2"/>
        <s v="HYD Misc, Snoqualmie 2-NSC"/>
        <s v="HYD Misc, UB Hatchery"/>
        <s v="HYD Misc, UB Hatchery-NSC"/>
        <s v="HYD Misc, UB Koma Kulshan"/>
        <s v="HYD Misc, UB Koma Kulshan-NSC"/>
        <s v="HYD Misc, Upper Baker"/>
        <s v="HYD Misc, Upper Baker-NSC"/>
        <s v="HYD Misc, White River-NOTUSED"/>
        <s v="HYD S/M/Tools, Snoq 1-2013"/>
        <s v="HYD S/M/Tools, Snoq 2-2013"/>
        <s v="HYD S/M/Tools, Snoq1-2013-NSC"/>
        <s v="HYD S/M/Tools, Snoq2-2013-NSC"/>
        <s v="HYD Sta Main Tool, UB Hatch"/>
        <s v="HYD Sta Main Tool, UB Hat-NSC"/>
        <s v="HYD Sta Main Tool, UB Res-NSC"/>
        <s v="HYD Sta Main Tool, UB Resort"/>
        <s v="HYD Sta Main Tool, Upper Bker"/>
        <s v="HYD Sta Main Tool, Upper -NSC"/>
        <s v="HYD Sta Main Tools, LB-2013"/>
        <s v="HYD Sta Main Tools, LB-20-NSC"/>
        <s v="HYD Sta Main Tools, Lwer Bker"/>
        <s v="HYD Sta Main Tools, Lwer -NSC"/>
        <s v="HYD Sta Main Tools, Snoq 1"/>
        <s v="HYD Sta Main Tools, Snoq 2"/>
        <s v="HYD Sta Main Tools, Snoq Park"/>
        <s v="HYD Sta Main Tools, Snoq2-NSC"/>
        <s v="HYD Sta Main Tools, SnoqP-NSC"/>
        <s v="HYD StaMainTools,Electron-RET"/>
        <s v="HYD RR/Br, White River-NOTUSED"/>
        <s v="HYD RR/Bridges, Electron-RET"/>
        <s v="HYD RR/Bridges, LB-2013"/>
        <s v="HYD RR/Bridges, LB-2013-NSC"/>
        <s v="HYD RR/Bridges, Lower Bake-NSC"/>
        <s v="HYD RR/Bridges, Lower Baker"/>
        <s v="HYD RR/Bridges, Nooksack-RET"/>
        <s v="HYD RR/Bridges, Skook-RET"/>
        <s v="HYD RR/Bridges, Snoq 1 - 2013"/>
        <s v="HYD RR/Bridges, Snoq 1 - 2-NSC"/>
        <s v="HYD RR/Bridges, Snoq 1-NSC"/>
        <s v="HYD RR/Bridges, Snoq 2 - 2013"/>
        <s v="HYD RR/Bridges, Snoq 2 - 2-NSC"/>
        <s v="HYD RR/Bridges, Snoq 2-NSC"/>
        <s v="HYD RR/Bridges, Snoq Park"/>
        <s v="HYD RR/Bridges, Snoq Park-NSC"/>
        <s v="HYD RR/Bridges, Snoqualmie 1"/>
        <s v="HYD RR/Bridges, Snoqualmie 2"/>
        <s v="HYD RR/Bridges, Upper Bake-NSC"/>
        <s v="HYD RR/Bridges, Upper Baker"/>
        <s v="HYD ARO Hydro Production"/>
        <s v="nly - WR Prelim Survey"/>
        <s v="nly - WR Reg Asset"/>
        <s v="PRD Land, Encogen"/>
        <s v="PRD Land, Freddy1/Epcor"/>
        <s v="PRD Land, Frederickson"/>
        <s v="PRD Land, Fredonia"/>
        <s v="PRD Land, Goldendale"/>
        <s v="PRD Land, Goldendale OP"/>
        <s v="PRD Land, Hopkins Ridge"/>
        <s v="PRD Land, Lower Snake River"/>
        <s v="PRD Land, Mint Farm"/>
        <s v="PRD Land, South Whidbey"/>
        <s v="PRD Land, Sumas"/>
        <s v="PRD Land, Whiskey Ridge Wind"/>
        <s v="PRD Land, Whitehorn 1"/>
        <s v="PRD Land, Whitehorn 2-3 Com"/>
        <s v="PRD Land, Wild Horse"/>
        <s v="PRD Easements, Fredonia"/>
        <s v="PRD Str/Impv, Crystal Mtn"/>
        <s v="PRD Str/Impv, Crystal Mtn-NSC"/>
        <s v="PRD Str/Impv, Encogen"/>
        <s v="PRD Str/Impv, Encogen-NSC"/>
        <s v="PRD Str/Impv, Ferndale"/>
        <s v="PRD Str/Impv, Ferndale-NSC"/>
        <s v="PRD Str/Impv, Fred 1/APC"/>
        <s v="PRD Str/Impv, Fred 1/APC-NSC"/>
        <s v="PRD Str/Impv, Frederickson"/>
        <s v="PRD Str/Impv, Frederickso-NSC"/>
        <s v="PRD Str/Impv, Fredonia"/>
        <s v="PRD Str/Impv, Fredonia 3&amp;4 OP"/>
        <s v="PRD Str/Impv, Fredonia 3&amp;-NSC"/>
        <s v="PRD Str/Impv, Goldendale"/>
        <s v="PRD Str/Impv, Goldendale -NSC"/>
        <s v="PRD Str/Impv, Goldendale OP"/>
        <s v="PRD Str/Impv, Mint Farm"/>
        <s v="PRD Str/Impv, Mint Farm OP"/>
        <s v="PRD Str/Impv, Mint OP-NSC"/>
        <s v="PRD Str/Impv, S Whidbey-RET"/>
        <s v="PRD Str/Impv, Sumas"/>
        <s v="PRD Str/Impv, Sumas OP"/>
        <s v="PRD Str/Impv, Sumas OP-NSC"/>
        <s v="PRD Str/Impv, Whitehorn 1-RET"/>
        <s v="PRD Str/Impv, Whitehorn 2-3Cm"/>
        <s v="PRD Str/Impv, Whitehorn 2-NSC"/>
        <s v="1 PRD Str/Impv, Hop Ridge-NSC"/>
        <s v="1 PRD Str/Impv, Hopkins Ridge"/>
        <s v="1 PRD Str/Impv, LSR"/>
        <s v="1 PRD Str/Impv, LSR-NSC"/>
        <s v="1 PRD Str/Impv, Wild Horse"/>
        <s v="1 PRD Str/Impv, Wild Horse-NSC"/>
        <s v="1 PRD Str/Impv,Wild Horse Expa"/>
        <s v="1 PRD Str/Impv,Wld Hrs Exp-NSC"/>
        <s v="PRD LH Impv, Whitehorn-DONOTU"/>
        <s v="PRD Fuel Hldr, Fredonia 3&amp;4 OP"/>
        <s v="PRD Fuel Hldr, Fredonia 3&amp;-NSC"/>
        <s v="PRD Fuel Hldr, Gldndale OP-NSC"/>
        <s v="PRD Fuel Holder, Cystal Mtn"/>
        <s v="PRD Fuel Holder, Cystal Mt-NSC"/>
        <s v="PRD Fuel Holder, Encogen"/>
        <s v="PRD Fuel Holder, Encogen-NSC"/>
        <s v="PRD Fuel Holder, Ferndale"/>
        <s v="PRD Fuel Holder, Ferndale-NSC"/>
        <s v="PRD Fuel Holder, Fred 1/APC"/>
        <s v="PRD Fuel Holder, Fred 1/AP-NSC"/>
        <s v="PRD Fuel Holder, Frederick-NSC"/>
        <s v="PRD Fuel Holder, Frederickson"/>
        <s v="PRD Fuel Holder, Fredonia"/>
        <s v="PRD Fuel Holder, Goldendale"/>
        <s v="PRD Fuel Holder, Goldendale OP"/>
        <s v="PRD Fuel Holder, Mint Farm"/>
        <s v="PRD Fuel Holder, Mint Farm OP"/>
        <s v="PRD Fuel Holder, Mint OP-NSC"/>
        <s v="PRD Fuel Holder, South WHB-RET"/>
        <s v="PRD Fuel Holder, Sumas"/>
        <s v="PRD Fuel Holder, Sumas OP"/>
        <s v="PRD Fuel Holder, Sumas OP-NSC"/>
        <s v="PRD Fuel Holder, WH 1-RET"/>
        <s v="PRD Fuel Holder, Whitehorn 2-3"/>
        <s v="PRD Fuel Holder, Whitehorn-NSC"/>
        <s v="102 PRD Gen, Goldendale"/>
        <s v="PRD Gen, Crystal Mtn"/>
        <s v="PRD Gen, Crystal Mtn-NSC"/>
        <s v="PRD Gen, Frederickson"/>
        <s v="PRD Gen, Frederickson-NSC"/>
        <s v="PRD Gen, Fredonia"/>
        <s v="PRD Gen, Fredonia 3&amp;4 OP"/>
        <s v="PRD Gen, Fredonia 3&amp;4 OP-NSC"/>
        <s v="PRD Gen, South Whidbey-RET"/>
        <s v="PRD Gen, Whitehorn 1-RET"/>
        <s v="PRD Gen, Whitehorn 2&amp;3 pu-NSC"/>
        <s v="PRD Gen, Whitehorn 2&amp;3 purch"/>
        <s v="PRD Gen, Whitehorn 2-3 Com"/>
        <s v="PRD Gen, Whitehorn 2-3 Co-NSC"/>
        <s v="1 PRD Gen, Hopkins Expansi-NSC"/>
        <s v="1 PRD Gen, Hopkins Expansion"/>
        <s v="1 PRD Gen, Hopkins Ridge"/>
        <s v="1 PRD Gen, Hopkins Ridge-NSC"/>
        <s v="1 PRD Gen, LSR"/>
        <s v="1 PRD Gen, LSR-NSC"/>
        <s v="1 PRD Gen, Wild Horse Solar"/>
        <s v="1 PRD Gen, Wild Horse Wind"/>
        <s v="1 PRD Gen, Wild Horse Wind-NSC"/>
        <s v="1 PRD Gen, Wld Hrs Solar-NSC"/>
        <s v="1 PRD Gen,Wild Horse Expansion"/>
        <s v="1 PRD Gen,Wld Hrs Expansio-NSC"/>
        <s v="PRD Gen LH, Fredonia-RETIRED"/>
        <s v="PRD Gen LH, Whitehorn-DONOTUS"/>
        <s v="0 PRD Gen, Encogen"/>
        <s v="0 PRD Gen, Encogen-NSC"/>
        <s v="0 PRD Gen, Ferndale"/>
        <s v="0 PRD Gen, Ferndale-NSC"/>
        <s v="0 PRD Gen, Fred 1/APC"/>
        <s v="0 PRD Gen, Fred 1/APC-NSC"/>
        <s v="0 PRD Gen, Goldendale"/>
        <s v="0 PRD Gen, Goldendale OP"/>
        <s v="0 PRD Gen, Goldendale-NSC"/>
        <s v="0 PRD Gen, Mint Farm"/>
        <s v="0 PRD Gen, Mint Farm OP"/>
        <s v="0 PRD Gen, Mint Farm OP-NSC"/>
        <s v="0 PRD Gen, Sumas"/>
        <s v="0 PRD Gen, Sumas OP"/>
        <s v="0 PRD Gen, Sumas-NSC"/>
        <s v="102 PRD Accessory, Epcor CoG"/>
        <s v="PRD Accessory, Cystal Mtn"/>
        <s v="PRD Accessory, Cystal Mtn-NSC"/>
        <s v="PRD Accessory, Encogen"/>
        <s v="PRD Accessory, Encogen-NSC"/>
        <s v="PRD Accessory, Ferndale"/>
        <s v="PRD Accessory, Ferndale-NSC"/>
        <s v="PRD Accessory, Fred 1/APC"/>
        <s v="PRD Accessory, Fred 1/APC-NSC"/>
        <s v="PRD Accessory, Frederickson"/>
        <s v="PRD Accessory, Frederickso-NSC"/>
        <s v="PRD Accessory, Fredonia"/>
        <s v="PRD Accessory, Fredonia 3&amp;4 OP"/>
        <s v="PRD Accessory, Fredonia 3&amp;-NSC"/>
        <s v="PRD Accessory, Fredonia-NSC"/>
        <s v="PRD Accessory, Goldendale"/>
        <s v="PRD Accessory, Goldendale -NSC"/>
        <s v="PRD Accessory, Goldendale OP"/>
        <s v="PRD Accessory, Mint Farm"/>
        <s v="PRD Accessory, Mint Farm OP"/>
        <s v="PRD Accessory, Mint OP-NSC"/>
        <s v="PRD Accessory, Sumas"/>
        <s v="PRD Accessory, Sumas OP"/>
        <s v="PRD Accessory, Sumas OP-NSC"/>
        <s v="PRD Accessory, Whitehorn 1_RET"/>
        <s v="PRD Accessory, Whitehorn 2-3 C"/>
        <s v="PRD Accessory, Whitehorn 2-NSC"/>
        <s v="1 PRD Accessory, Hop Ridge-NSC"/>
        <s v="1 PRD Accessory, Hopkins Ridge"/>
        <s v="1 PRD Accessory, LSR"/>
        <s v="1 PRD Accessory, LSR-NSC"/>
        <s v="1 PRD Accessory,Wild Horse Exp"/>
        <s v="1 PRD Accessory,Wild HorseWind"/>
        <s v="1 PRD Accessory,WildHorseS-NSC"/>
        <s v="1 PRD Accessory,WildHorseSolar"/>
        <s v="1 PRD Accessory,Wld Hrs Ex-NSC"/>
        <s v="1 PRD Accessory,Wld HrsWin-NSC"/>
        <s v="PRD Other, Crystal Mtn-RET"/>
        <s v="PRD Other, Encogen"/>
        <s v="PRD Other, Encogen-NSC"/>
        <s v="PRD Other, Ferndale"/>
        <s v="PRD Other, Ferndale-NSC"/>
        <s v="PRD Other, Frederickson"/>
        <s v="PRD Other, Frederickson-NSC"/>
        <s v="PRD Other, Fredonia"/>
        <s v="PRD Other, Fredonia 3&amp;4 OP"/>
        <s v="PRD Other, Fredonia 3&amp;4 OP-NSC"/>
        <s v="PRD Other, Goldendale"/>
        <s v="PRD Other, Goldendale OP"/>
        <s v="PRD Other, Goldendale OP-NSC"/>
        <s v="PRD Other, Mint Farm"/>
        <s v="PRD Other, Mint Farm OP"/>
        <s v="PRD Other, Mint Farm OP-NSC"/>
        <s v="PRD Other, South Whidbey-RET"/>
        <s v="PRD Other, Sumas"/>
        <s v="PRD Other, Sumas OP"/>
        <s v="PRD Other, Sumas OP-NSC"/>
        <s v="PRD Other, Whitehorn 1-RET"/>
        <s v="PRD Other, Whitehorn 2-3 C-NSC"/>
        <s v="PRD Other, Whitehorn 2-3 Com"/>
        <s v="1 PRD Other, Hopkins Ridge"/>
        <s v="1 PRD Other, Hopkins Ridge-NSC"/>
        <s v="1 PRD Other, LSR"/>
        <s v="1 PRD Other, LSR-NSC"/>
        <s v="1 PRD Other, Wild Horse"/>
        <s v="1 PRD Other, Wild Horse Expan"/>
        <s v="1 PRD Other, Wild Horse-NSC"/>
        <s v="1 PRD Other, Wld Hrs Expan-NSC"/>
        <s v="105 Sta Main Tools, Frederick"/>
        <s v="PRD Sta Main Tools, Encogen"/>
        <s v="PRD Sta Main Tools, Encog-NSC"/>
        <s v="PRD Sta Main Tools, Ferndale"/>
        <s v="PRD Sta Main Tools, Fernd-NSC"/>
        <s v="PRD Sta Main Tools, Fredonia"/>
        <s v="PRD Sta Main Tools, Fredo-NSC"/>
        <s v="PRD Sta Main Tools, Mint Farm"/>
        <s v="PRD Sta Main Tools, Mint-NSC"/>
        <s v="PRD Sta Main Tools, Sumas"/>
        <s v="PRD Sta Main Tools, Sumas-NSC"/>
        <s v="PRD Sta Main Tools,Goldendale"/>
        <s v="PRD Sta Main Tools,Golden-NSC"/>
        <s v="PRD Sta MainTools, Whiteh-NSC"/>
        <s v="PRD Sta MainTools, Whitehorn"/>
        <s v="PRD Sta MainTools,Crystal Mtn"/>
        <s v="PRD Sta MainTools,Crystal-NSC"/>
        <s v="PRD Sta MainTools,Fred1/E-NSC"/>
        <s v="PRD Sta MainTools,Fred1/Epcor"/>
        <s v="PRD Sta MainTools,Frederickso"/>
        <s v="PRD Sta MainTools,Frederi-NSC"/>
        <s v="1 PRD Sta Main Tools, Hopkins"/>
        <s v="1 PRD Sta Main Tools, Hopk-NSC"/>
        <s v="1 PRD Sta Main Tools, LSR"/>
        <s v="1 PRD Sta Main Tools, LSR-NSC"/>
        <s v="1 PRD Sta Main Tools,WildH-NSC"/>
        <s v="1 PRD Sta Main Tools,WildHorse"/>
        <s v="PRD ARO, Other Prod"/>
        <s v="PRD Energy Storage Equipme-NSC"/>
        <s v="PRD Energy Storage Equipment"/>
        <s v="105 TSM Land &amp; Land Rights"/>
        <s v="TSM Land &amp; Land Rights"/>
        <s v="TSM Land, 3rd AC"/>
        <s v="TSM Land, Baker"/>
        <s v="TSM Land, Colstrip"/>
        <s v="TSM Land, N Intertie"/>
        <s v="TSM Land, Wild Horse"/>
        <s v="TSM Land, Wind Ridge"/>
        <s v="105 TSM Easement"/>
        <s v="TSM Easement, Bkr Common-RET"/>
        <s v="TSM Easement, Upper Bkr- RET"/>
        <s v="0 TSM Easement"/>
        <s v="0 TSM Easement,Colstrip 1-2Com"/>
        <s v="0 TSM Easement,Colstrip 3-4Com"/>
        <s v="0 TSM Easement,Wild Horse-NonP"/>
        <s v="0 TSM Easement,Wild Horse-Proj"/>
        <s v="6 105 TSM Easements"/>
        <s v="6 TSM Easements"/>
        <s v="7 105 TSM Easements"/>
        <s v="7 DONOTUSE, Alpac"/>
        <s v="7 TSM Easements"/>
        <s v="7 TSM Easements, Baker Com"/>
        <s v="7 TSM Easements, Upper Baker"/>
        <s v="(GIF) Land, Wild Horse"/>
        <s v="9 (GIF) Easement, Colstrip 1-2"/>
        <s v="9 (GIF) Easement, Hopkins"/>
        <s v="9 (GIF) Easement, LSR"/>
        <s v="9 (GIF) Easement, Poison Sprin"/>
        <s v="9 (GIF) Easement, Upper Baker"/>
        <s v="9 (GIF) Easement, Wild Horse"/>
        <s v="TSM Str/Impv, 3rd AC Line"/>
        <s v="TSM Str/Impv, 3rd AC Line-NSC"/>
        <s v="TSM Str/Impv, Bkr Common-RET"/>
        <s v="TSM Str/Impv, Colstrip 3-4 Com"/>
        <s v="TSM Str/Impv, Colstrip3-4 -NSC"/>
        <s v="TSM Str/Impv, Mint Farm"/>
        <s v="TSM Str/Impv, Mint Farm OP"/>
        <s v="TSM Str/Impv, Mint Farm OP-NSC"/>
        <s v="TSM Str/Impv, Mint Farm-NSC"/>
        <s v="TSM Structures &amp; Improvement"/>
        <s v="105 TSM Structure &amp; Improve"/>
        <s v="TSM Structures &amp; Improvem-NSC"/>
        <s v="DONOTUSE Sub Arco North"/>
        <s v="DONOTUSE Sub Arco South"/>
        <s v="DONOTUSE Sub Texaco West"/>
        <s v="TSM Str/Impv, Baker Common"/>
        <s v="(GIF) Str/Impr, Fredonia 1&amp;2"/>
        <s v="(GIF) Str/Impr, Fredonia -NSC"/>
        <s v="(GIF) Struc/Improv, Ferndale"/>
        <s v="(GIF) Struc/Improv, Fernd-NSC"/>
        <s v="(GIF) Struc/Improv, LSR"/>
        <s v="(GIF) Struc/Improv, LSR-NSC"/>
        <s v="(GIF) Struc/Improv, Mint Farm"/>
        <s v="(GIF) Struc/Improv, Mint-NSC"/>
        <s v="(GIF) Struc/Improv, Snoq#1"/>
        <s v="(GIF) Struc/Improv, Snoq#2"/>
        <s v="(GIF) Struc/Improv, Whitehorn"/>
        <s v="(GIF) Struc/Improv, White-NSC"/>
        <s v="105 TSM Station Equipment"/>
        <s v="HOPKINS SUB@PLANT"/>
        <s v="TEST DO NOT USE"/>
        <s v="TSM Sta Eq LSR"/>
        <s v="TSM Sta Eq, 3rd AC Line"/>
        <s v="TSM Sta Eq, Baker Common-RET"/>
        <s v="TSM Sta Eq, Colstrip 1-2 Com"/>
        <s v="TSM Sta Eq, Colstrip 3-4"/>
        <s v="TSM Sta Eq, Cov-Ber NOT USED"/>
        <s v="TSM Sta Eq, Fred 1/APC"/>
        <s v="TSM Sta Eq, Fredonia 1&amp;2 OP"/>
        <s v="TSM Sta Eq, Lower Baker-RET"/>
        <s v="TSM Sta Eq, Mint Farm"/>
        <s v="TSM Sta Eq, Mint Farm OP"/>
        <s v="TSM Sta Eq, Snoqualmie 1"/>
        <s v="TSM Sta Eq, Snoqualmie 2-RET"/>
        <s v="TSM Sta Eq, Upper Baker-RET"/>
        <s v="TSM Sta Eq, Wild Horse"/>
        <s v="TSM Sta Eq, Wild Horse-WindRid"/>
        <s v="TSM Sta Eq, Wind Ridge-NonProj"/>
        <s v="TSM Station Equipment"/>
        <s v="TSM Station Equipment-NSC"/>
        <s v="WILD HORSE EXP SUB"/>
        <s v="WILD HORSE EXP SUB@PLANT"/>
        <s v="WILD HORSE SUB@PLANT"/>
        <s v="TSM Sta Eq, Baker Common"/>
        <s v="TSM Sta Eq, Encogen"/>
        <s v="TSM Sta Eq, Encogen-NSC"/>
        <s v="TSM Sta Eq, Fredonia3&amp;4 O-NSC"/>
        <s v="TSM Sta Eq, Fredonia3&amp;4 OP"/>
        <s v="TSM Sta Eq, Goldendale"/>
        <s v="TSM Sta Eq, Goldendale-NSC"/>
        <s v="TSM Sta Eq, Hop Ridge Exp-NSC"/>
        <s v="TSM Sta Eq, Hopkins Ridge"/>
        <s v="TSM Sta Eq, Hopkins Ridge Exp"/>
        <s v="TSM Sta Eq, Hopkins Ridge-NSC"/>
        <s v="TSM Sta Eq, Lower Baker"/>
        <s v="TSM Sta Eq, Lower Baker-NSC"/>
        <s v="TSM Sta Eq, Mint Farm-NSC"/>
        <s v="TSM Sta Eq, Snoqualmie 1-NSC"/>
        <s v="TSM Sta Eq, Snoqualmie 2"/>
        <s v="TSM Sta Eq, Snoqualmie 2-NSC"/>
        <s v="TSM Sta Eq, Sumas SMC"/>
        <s v="TSM Sta Eq, Sumas SMC-NSC"/>
        <s v="TSM Sta Eq, Sumas SMS"/>
        <s v="TSM Sta Eq, Sumas SMS-NSC"/>
        <s v="TSM Sta Eq, Upper Baker"/>
        <s v="TSM Sta Eq, Upper Baker-NSC"/>
        <s v="TSM Sta Eq, Wild Horse Solar"/>
        <s v="TSM Sta Eq, Wld Hrs Solar-NSC"/>
        <s v="TSM Substation Equipment"/>
        <s v="TSM Substation Equipment-NSC"/>
        <s v="DONOTUSE Sub, Fairchild"/>
        <s v="DONOTUSE Sub, Texaco E"/>
        <s v="DONOTUSE, Cov-Ber"/>
        <s v="DONOTUSE, Sub, Alpac"/>
        <s v="DONOTUSE, Sub, Arco C"/>
        <s v="DONOTUSE, Sub, Arco N"/>
        <s v="DONOTUSE, Sub, Arco S"/>
        <s v="DONOTUSE, Sub, BoeingRen"/>
        <s v="DONOTUSE, Sub, Capitol"/>
        <s v="DONOTUSE, Sub, Clover V"/>
        <s v="DONOTUSE, Sub, LiquidAir"/>
        <s v="DONOTUSE, Sub, MillerBay"/>
        <s v="DONOTUSE, Sub, Olym Avon"/>
        <s v="DONOTUSE, Sub, Olym Rntn"/>
        <s v="DONOTUSE, Sub, Paccar"/>
        <s v="DONOTUSE, Sub, Texaco W"/>
        <s v="DONOTUSE, Sub, Vitulli"/>
        <s v="DONOTUSE, Sub, Waterfront"/>
        <s v="TSM Poles, Sumas OP"/>
        <s v="TSM Poles, Sumas OP-NSC"/>
        <s v="TSM Sta Eq, Goldendale OP"/>
        <s v="TSM Sta Eq, Goldendale OP-NSC"/>
        <s v="TSM Sta Eq, Mint Farm OP-NSC"/>
        <s v="TSM Sub Eq, Sumas OP-SMC"/>
        <s v="TSM Sub Eq, Sumas OP-SMC-NSC"/>
        <s v="TSM Sub Eq, Sumas OP-SMS"/>
        <s v="TSM Sub Eq, Sumas OP-SMS-NSC"/>
        <s v="(LIF) Sta Eq, Sub-Txe"/>
        <s v="(LIF) Sta Eq, Sub-Txe-NSC"/>
        <s v="(GIF) Sta Eq, Arco Central"/>
        <s v="(GIF) Sta Eq, Arco Centra-NSC"/>
        <s v="(GIF) Sta Eq, Baker River Sw"/>
        <s v="(GIF) Sta Eq, Baker River-NSC"/>
        <s v="(GIF) Sta Eq, Colstrip 1-2"/>
        <s v="(GIF) Sta Eq, Colstrip 3-4"/>
        <s v="(GIF) Sta Eq, Colstrip1-2-NSC"/>
        <s v="(GIF) Sta Eq, Colstrip3-4-NSC"/>
        <s v="(GIF) Sta Eq, Electron Height"/>
        <s v="(GIF) Sta Eq, Electron He-NSC"/>
        <s v="(GIF) Sta Eq, Electron-RET"/>
        <s v="(GIF) Sta Eq, Encogen"/>
        <s v="(GIF) Sta Eq, Encogen-NSC"/>
        <s v="(GIF) Sta Eq, Ferndale"/>
        <s v="(GIF) Sta Eq, Ferndale-NSC"/>
        <s v="(GIF) Sta Eq, Fred 1/APC"/>
        <s v="(GIF) Sta Eq, Fred 1/APC-NSC"/>
        <s v="(GIF) Sta Eq, Frederickson"/>
        <s v="(GIF) Sta Eq, Frederickso-NSC"/>
        <s v="(GIF) Sta Eq, Fredonia 1&amp;2"/>
        <s v="(GIF) Sta Eq, Fredonia 1&amp;-NSC"/>
        <s v="(GIF) Sta Eq, Fredonia 3&amp;4"/>
        <s v="(GIF) Sta Eq, Fredonia 3&amp;-NSC"/>
        <s v="(GIF) Sta Eq, Goldendale"/>
        <s v="(GIF) Sta Eq, Goldendale-NSC"/>
        <s v="(GIF) Sta Eq, Hop Ridge-NSC"/>
        <s v="(GIF) Sta Eq, Hopkins Ridge"/>
        <s v="(GIF) Sta Eq, HPK sub@pla-NSC"/>
        <s v="(GIF) Sta Eq, HPK sub@plant"/>
        <s v="(GIF) Sta Eq, LB#4 -2013"/>
        <s v="(GIF) Sta Eq, LB#4 -2013-NSC"/>
        <s v="(GIF) Sta Eq, Lower Baker"/>
        <s v="(GIF) Sta Eq, Lower Baker-NSC"/>
        <s v="(GIF) Sta Eq, LSR"/>
        <s v="(GIF) Sta Eq, LSR-NSC"/>
        <s v="(GIF) Sta Eq, Mint Farm"/>
        <s v="(GIF) Sta Eq, Mint Farm-NSC"/>
        <s v="(GIF) Sta Eq, Nooksack"/>
        <s v="(GIF) Sta Eq, Nooksack-NSC"/>
        <s v="(GIF) Sta Eq, Poison Spring"/>
        <s v="(GIF) Sta Eq, Poison Spri-NSC"/>
        <s v="(GIF) Sta Eq, Shannon"/>
        <s v="(GIF) Sta Eq, Shannon-NSC"/>
        <s v="(GIF) Sta Eq, Snoq 1-2013"/>
        <s v="(GIF) Sta Eq, Snoq 1-2013-NSC"/>
        <s v="(GIF) Sta Eq, Snoq 2-2013"/>
        <s v="(GIF) Sta Eq, Snoq 2-2013-NSC"/>
        <s v="(GIF) Sta Eq, Snoq 2-NSC"/>
        <s v="(GIF) Sta Eq, Snoq Sw-NSC"/>
        <s v="(GIF) Sta Eq, Snoqualmie 2"/>
        <s v="(GIF) Sta Eq, Snoqualmie Sw"/>
        <s v="(GIF) Sta Eq, Stillwater"/>
        <s v="(GIF) Sta Eq, Stillwater-NSC"/>
        <s v="(GIF) Sta Eq, SUB-BRL4-2013"/>
        <s v="(GIF) Sta Eq, SUB-BRL4-20-NSC"/>
        <s v="(GIF) Sta Eq, Sumas OP-SMC"/>
        <s v="(GIF) Sta Eq, Sumas OP-SM-NSC"/>
        <s v="(GIF) Sta Eq, Terrell"/>
        <s v="(GIF) Sta Eq, Terrell-NSC"/>
        <s v="(GIF) Sta Eq, Texaco West"/>
        <s v="(GIF) Sta Eq, Texaco West-NSC"/>
        <s v="(GIF) Sta Eq, Upper Baker"/>
        <s v="(GIF) Sta Eq, Upper Baker-NSC"/>
        <s v="(GIF) Sta Eq, WHDE sub@plant"/>
        <s v="(GIF) Sta Eq, WHDE sub@pl-NSC"/>
        <s v="(GIF) Sta Eq, Whitehorn"/>
        <s v="(GIF) Sta Eq, Whitehorn-NSC"/>
        <s v="(GIF) Sta Eq, Wild H sub@-NSC"/>
        <s v="(GIF) Sta Eq, Wild H sub@plt"/>
        <s v="(GIF) Sta Eq, Wild Horse"/>
        <s v="(GIF) Sta Eq, Wild Horse Exp"/>
        <s v="(GIF) Sta Eq, Wild Horse-NSC"/>
        <s v="(GIF) Sta Eq, Wind Ridge"/>
        <s v="(GIF) Sta Eq, Wind Ridge-NSC"/>
        <s v="(GIF) Sta Eq, WindRid Non-NSC"/>
        <s v="(GIF) Sta Eq, WindRid NonProj"/>
        <s v="(GIF) Sta Eq, Wld Hrs Exp-NSC"/>
        <s v="TSM Poles, Mint Farm"/>
        <s v="TSM Poles, Mint Farm OP"/>
        <s v="TSM Towers &amp; Fixtures"/>
        <s v="TSM Twr/Fixt, 3rd AC Line"/>
        <s v="TSM Twr/Fixt, 3rd AC Line-NSC"/>
        <s v="TSM Twr/Fixt, Colstrip 1-2 Com"/>
        <s v="TSM Twr/Fixt, Colstrip 3-4 Com"/>
        <s v="TSM Twr/Fixt, Colstrip1-2 -NSC"/>
        <s v="TSM Twr/Fixt, Colstrip3-4 -NSC"/>
        <s v="TSM Twr/Fixt, MF OP-NOTUSED"/>
        <s v="TSM Twr/Fixt, Mint Farm"/>
        <s v="TSM Twr/Fixt, Mint Farm-NSC"/>
        <s v="TSM Twr/Fixt, N Intertie"/>
        <s v="TSM Twr/Fixt, N Intertie-NSC"/>
        <s v="TSM Twr/Fixt, WH-WindR-RET"/>
        <s v="TSM Twr/Fixt, WR-NonPr-NOTUSED"/>
        <s v="TSM Towers/Fixtures-RET"/>
        <s v="TSM Towers, Hopkins Ridge"/>
        <s v="TSM Towers, Hopkins Ridge-NSC"/>
        <s v="TSM Towers/Fixtures"/>
        <s v="(GIF) Twr/Fixt, Colstrip 1-2"/>
        <s v="(GIF) Twr/Fixt, Colstrip 3-4"/>
        <s v="(GIF) Twr/Fixt, Colstrip1-NSC"/>
        <s v="(GIF) Twr/Fixt, Colstrip3-NSC"/>
        <s v="(GIF) Twr/Fixt, Ferndale"/>
        <s v="(GIF) Twr/Fixt, Ferndale-NSC"/>
        <s v="(GIF) Twr/Fixt, LSR"/>
        <s v="(GIF) Twr/Fixt, LSR-NSC"/>
        <s v="TSM Poles &amp; Fixtures"/>
        <s v="TSM Poles &amp; Fixtures-NSC"/>
        <s v="TSM Poles, 3rd AC Line"/>
        <s v="TSM Poles, 3rd AC Line-NSC"/>
        <s v="TSM Poles, Baker Common"/>
        <s v="TSM Poles, Colstrip 1-2 Com"/>
        <s v="TSM Poles, Colstrip 3-4 Com"/>
        <s v="TSM Poles, Colstrip1-2 Com-NSC"/>
        <s v="TSM Poles, Colstrip3-4 Com-NSC"/>
        <s v="TSM Poles, Cov-Ber NOT USED"/>
        <s v="TSM Poles, Lower Baker-RET"/>
        <s v="TSM Poles, N Intertie"/>
        <s v="TSM Poles, N Intertie-NSC"/>
        <s v="TSM Poles, Snoqualmie 1-RET"/>
        <s v="TSM Poles, Snoqualmie 2"/>
        <s v="TSM Poles, Snoqualmie 2-NSC"/>
        <s v="TSM Poles, Upper Baker-RET"/>
        <s v="TSM Poles, Wild Horse"/>
        <s v="TSM Poles, Wild Horse-NSC"/>
        <s v="TSM Poles, Wild Horse-WindRidg"/>
        <s v="TSM Poles, Wind Ridge-NonP-NSC"/>
        <s v="TSM Poles, Wind Ridge-NonProje"/>
        <s v="TSM Poles, Wld Hrs-WindRid-NSC"/>
        <s v="TSM Poles"/>
        <s v="TSM Poles-NSC"/>
        <s v="105 TSM Poles"/>
        <s v="105 TSM Poles-NSC"/>
        <s v="TSM Poles, Baker Common-NSC"/>
        <s v="TSM Poles, Cov-Ber DONOTUSE"/>
        <s v="TSM Poles, Hopkins Ridge"/>
        <s v="TSM Poles, Hopkins Ridge-NSC"/>
        <s v="TSM Poles, Lower Baker"/>
        <s v="TSM Poles, Lower Baker-NSC"/>
        <s v="TSM Poles, Sumas"/>
        <s v="TSM Poles, Upper Baker"/>
        <s v="TSM Poles, Upper Baker-NSC"/>
        <s v="(GIF) Poles, Colstrip 1-2"/>
        <s v="(GIF) Poles, Colstrip 1-2-NSC"/>
        <s v="(GIF) Poles, Colstrip 3-4"/>
        <s v="(GIF) Poles, Colstrip 3-4-NSC"/>
        <s v="(GIF) Poles, Electron-RET"/>
        <s v="(GIF) Poles, Hop Ridge-NSC"/>
        <s v="(GIF) Poles, Hopkins Ridge"/>
        <s v="(GIF) Poles, Lower Baker"/>
        <s v="(GIF) Poles, Lower Baker-NSC"/>
        <s v="(GIF) Poles, Poison Spring"/>
        <s v="(GIF) Poles, Poison Sprin-NSC"/>
        <s v="(GIF) Poles, Scl-Tolt"/>
        <s v="(GIF) Poles, Scl-Tolt-NSC"/>
        <s v="(GIF) Poles, Snoqualmie 1"/>
        <s v="(GIF) Poles, Snoqualmie 1-NSC"/>
        <s v="(GIF) Poles, Snoqualmie 2"/>
        <s v="(GIF) Poles, Snoqualmie 2-NSC"/>
        <s v="(GIF) Poles, Sumas"/>
        <s v="(GIF) Poles, Sumas-NSC"/>
        <s v="(GIF) Poles, TLN-HPK@plan-NSC"/>
        <s v="(GIF) Poles, TLN-HPK@plant"/>
        <s v="(GIF) Poles, Upper Baker"/>
        <s v="(GIF) Poles, Upper Baker-NSC"/>
        <s v="(GIF) Poles, Wild Horse"/>
        <s v="(GIF) Poles, Wild Horse-NSC"/>
        <s v="(GIF) TSM Poles, LSR"/>
        <s v="(GIF) TSM Poles, LSR-NSC"/>
        <s v="TSM O/H Cond, 3rd AC Line"/>
        <s v="TSM O/H Cond, 3rd AC Line-NSC"/>
        <s v="TSM O/H Cond, Baker Common"/>
        <s v="TSM O/H Cond, Colstrip 1-2 Com"/>
        <s v="TSM O/H Cond, Colstrip 3-4 Com"/>
        <s v="TSM O/H Cond, Colstrip1-2 -NSC"/>
        <s v="TSM O/H Cond, Colstrip3-4 -NSC"/>
        <s v="TSM O/H Cond, Lower Baker-RET"/>
        <s v="TSM O/H Cond, Mint Farm"/>
        <s v="TSM O/H Cond, Mint Farm OP"/>
        <s v="TSM O/H Cond, Mint Farm OP-NSC"/>
        <s v="TSM O/H Cond, Mint Farm-NSC"/>
        <s v="TSM O/H Cond, N Intertie"/>
        <s v="TSM O/H Cond, N Intertie-NSC"/>
        <s v="TSM O/H Cond, Snoqualmie 1"/>
        <s v="TSM O/H Cond, Snoqualmie 1-NSC"/>
        <s v="TSM O/H Cond, Snoqualmie 2"/>
        <s v="TSM O/H Cond, Snoqualmie 2-NSC"/>
        <s v="TSM O/H Cond, Upper Baker-RET"/>
        <s v="TSM O/H Cond, Wild Horse"/>
        <s v="TSM O/H Cond, Wild Horse-NSC"/>
        <s v="TSM O/H Cond, Wild Horse-WindR"/>
        <s v="TSM O/H Cond, Wind Ridge-N-NSC"/>
        <s v="TSM O/H Cond, Wind Ridge-NonPr"/>
        <s v="TSM O/H Cond, Wld Hrs-Wind-NSC"/>
        <s v="TSM O/H Conductor &amp; Device-NSC"/>
        <s v="TSM O/H Conductor &amp; Devices"/>
        <s v="TSM O/H Cov-Ber NOT USED"/>
        <s v="TSM O/H Conductor/Devices"/>
        <s v="TSM O/H Conductor/Devices-NSC"/>
        <s v="105 TSM O/H Conductor/Devices"/>
        <s v="105 TSM O/H Conductor/Dev-NSC"/>
        <s v="TSM O/H Cond, Baker Commo-NSC"/>
        <s v="TSM O/H Cond, Hop Ridge-NSC"/>
        <s v="TSM O/H Cond, Hopkins Ridge"/>
        <s v="TSM O/H Cond, Lower Baker"/>
        <s v="TSM O/H Cond, Lower Baker-NSC"/>
        <s v="TSM O/H Cond, Snoq 1-NSC"/>
        <s v="TSM O/H Cond, Snoq 2-NSC"/>
        <s v="TSM O/H Cond, Sumas"/>
        <s v="TSM O/H Cond, Sumas OP"/>
        <s v="TSM O/H Cond, Sumas OP-NSC"/>
        <s v="TSM O/H Cond, Upper Baker"/>
        <s v="TSM O/H Cond, Upper Baker-NSC"/>
        <s v="TSM O/H Cov-Ber-DONOTUSE"/>
        <s v="(GIF) O/H Cond, Colstrip 1-2"/>
        <s v="(GIF) O/H Cond, Colstrip 3-4"/>
        <s v="(GIF) O/H Cond, Colstrip1-NSC"/>
        <s v="(GIF) O/H Cond, Colstrip3-NSC"/>
        <s v="(GIF) O/H Cond, Electron-RET"/>
        <s v="(GIF) O/H Cond, Hopkins"/>
        <s v="(GIF) O/H Cond, Hopkins-NSC"/>
        <s v="(GIF) O/H Cond, Lower Baker"/>
        <s v="(GIF) O/H Cond, Lower Bak-NSC"/>
        <s v="(GIF) O/H Cond, Poison Sp-NSC"/>
        <s v="(GIF) O/H Cond, Poison Spring"/>
        <s v="(GIF) O/H Cond, Scl-Tolt"/>
        <s v="(GIF) O/H Cond, Scl-Tolt-NSC"/>
        <s v="(GIF) O/H Cond, Snoq 1-NSC"/>
        <s v="(GIF) O/H Cond, Snoq 2-NSC"/>
        <s v="(GIF) O/H Cond, Snoqualmie 1"/>
        <s v="(GIF) O/H Cond, Snoqualmie 2"/>
        <s v="(GIF) O/H Cond, Sumas"/>
        <s v="(GIF) O/H Cond, Sumas-NSC"/>
        <s v="(GIF) O/H Cond, TLN-HPK@plant"/>
        <s v="(GIF) O/H Cond, TLN-HPK@p-NSC"/>
        <s v="(GIF) O/H Cond, Upper Baker"/>
        <s v="(GIF) O/H Cond, Upper Bak-NSC"/>
        <s v="(GIF) O/H Cond, Wild Horse"/>
        <s v="(GIF) O/H Cond, Wld Hrs-NSC"/>
        <s v="(GIF) O/H Conductor, LSR"/>
        <s v="(GIF) O/H Conductor, LSR-NSC"/>
        <s v="TSM U/G Conduit WH-NOTUSED"/>
        <s v="TSM U/G Conduit-RET"/>
        <s v="TSM U/G Conduit"/>
        <s v="TSM U/G Conduit, Koma Kul-NSC"/>
        <s v="TSM U/G Conduit, Koma Kuls"/>
        <s v="(GIF) UG Conduit, LSR"/>
        <s v="(GIF) UG Conduit, LSR-NSC"/>
        <s v="(GIF)U/G Conduit,TLN-WHD@-NSC"/>
        <s v="(GIF)U/G Conduit,TLN-WHD@plnt"/>
        <s v="TSM U/G Cond, Fred 1/APC-RET"/>
        <s v="TSM U/G COND, WDH-RET"/>
        <s v="TSM U/G Conductor&amp;Devices-RET"/>
        <s v="TSM U/G Conductor/Dev-RET"/>
        <s v="TSM U/G Cond, Koma Kulshan"/>
        <s v="TSM U/G Cond, Koma Kulsha-NSC"/>
        <s v="TSM U/G Conductor/Devices"/>
        <s v="(GIF) U/G Cond, Fred 1/APC"/>
        <s v="(GIF) U/G Cond, Fred 1/AP-NSC"/>
        <s v="(GIF) UG Conductor, LSR"/>
        <s v="(GIF) UG Conductor, LSR-NSC"/>
        <s v="(GIF)U/G Cond,TLN-HPK@plt"/>
        <s v="(GIF)U/G Cond,TLN-HPK@plt-NSC"/>
        <s v="(GIF)U/G Cond,TLN-WHD@pln-NSC"/>
        <s v="(GIF)U/G Cond,TLN-WHD@plnt"/>
        <s v="(GIF)U/G Cond,TLN-WHDE@pl-NSC"/>
        <s v="(GIF)U/G Cond,TLN-WHDE@plt"/>
        <s v="TSM Roads &amp; Trails"/>
        <s v="TSM Roads, 3rd AC Line"/>
        <s v="TSM Roads, 3rd AC Line-NSC"/>
        <s v="TSM Roads, Baker Common-RET"/>
        <s v="TSM Roads, Colstrip 1-2 Com"/>
        <s v="TSM Roads, Colstrip 3-4 Com"/>
        <s v="TSM Roads, Colstrip1-2 Co-NSC"/>
        <s v="TSM Roads, Colstrip3-4 Co-NSC"/>
        <s v="TSM Roads, Upper Baker-RET"/>
        <s v="TSM Roads &amp; Trails-RET"/>
        <s v="TSM Roads/Trails, Baker C-NSC"/>
        <s v="TSM Roads/Trails, Baker Com"/>
        <s v="TSM Roads/Trails, Upper Baker"/>
        <s v="TSM Roads/Trails, Upper B-NSC"/>
        <s v="TSM ARO Transmission"/>
        <s v="9 (GIF) Rd/Trail, Upper Baker"/>
        <s v="9 (GIF) Rd/Trail, Upper Ba-NSC"/>
        <s v="9 (GIF) Rds/Trail, LSR"/>
        <s v="9 (GIF) Rds/Trail, LSR-NSC"/>
        <s v="nly - Milwaukee Acq Adj"/>
        <s v="105 DST Land &amp; Land Rights"/>
        <s v="DST Land &amp; Land Rights"/>
        <s v="DST Land, Sub, Alpac"/>
        <s v="DST Land, Sub, Capitol"/>
        <s v="DST Land, Sub, Crescent Harbr"/>
        <s v="DST Land, Sub, Miller Bay"/>
        <s v="DST Land, Sub, Paccar"/>
        <s v="DST Land, Sub, Poulsbo"/>
        <s v="DST Land, Sub, Sumas Generati"/>
        <s v="DST Land, Sub, Viking"/>
        <s v="DST Land, Sub, Vitulli"/>
        <s v="105 DST Easements"/>
        <s v="0 DST Easements"/>
        <s v="0 DST Easements, Hopkins Ridge"/>
        <s v="DONOTUSE 105 HV DST SUB-BKB"/>
        <s v="DONOTUSE 105 HV DST TLN-0022"/>
        <s v="DONOTUSE 105 HV DST TLN-0105"/>
        <s v="DONOTUSE, Alpac"/>
        <s v="DONOTUSE, Arco Central"/>
        <s v="DONOTUSE, Capitol"/>
        <s v="DONOTUSE, Clover Valley"/>
        <s v="DONOTUSE, Miller Bay"/>
        <s v="DONOTUSE, Paccar"/>
        <s v="DONOTUSE, Texaco"/>
        <s v="DONOTUSE, Texaco East"/>
        <s v="DONOTUSE, Viking"/>
        <s v="DONOTUSE, Vitulli"/>
        <s v="DONOTUSE, Waterfront"/>
        <s v="DST Structures &amp; Improvement"/>
        <s v="DST Structures &amp; Improvem-NSC"/>
        <s v="102 DST Substation Equipment"/>
        <s v="105 DST Substation Equipment"/>
        <s v="DONOTUSE, Arco North"/>
        <s v="DONOTUSE, Arco South"/>
        <s v="DONOTUSE, Clover Vally"/>
        <s v="DONOTUSE, Crescent Hbr"/>
        <s v="DONOTUSE, Fairchild"/>
        <s v="DONOTUSE, Liquid Air"/>
        <s v="DONOTUSE, Olympic Avon"/>
        <s v="DONOTUSE, Olympic Bayv"/>
        <s v="DONOTUSE, Olympic Mobl"/>
        <s v="DONOTUSE, Olympic Rntn"/>
        <s v="DONOTUSE, Olympic Vail"/>
        <s v="DONOTUSE, Poulsbo"/>
        <s v="DONOTUSE, Roeder"/>
        <s v="DONOTUSE, Texaco West"/>
        <s v="DONOTUSE, Vituilli"/>
        <s v="DONOTUSE, Weyerhauser"/>
        <s v="DST Sub Eq LSR"/>
        <s v="DST Sub Eq Wild Horse Expan"/>
        <s v="DST Sub Eq Wild Horse Solar"/>
        <s v="DST Sub@Plant WildHorse Expan"/>
        <s v="DST Substation Equipment"/>
        <s v="DST Substation Equipment-NSC"/>
        <s v="DST Battery Storage Equipment"/>
        <s v="DST Battery Storage Equip-NSC"/>
        <s v="DST Poles, Hopkins Ridge"/>
        <s v="DST Poles, Hopkins Ridge-NSC"/>
        <s v="DST Poles, LSR"/>
        <s v="DST Poles, LSR-NSC"/>
        <s v="DST Poles, Wild Horse"/>
        <s v="DST Poles, Wild Horse Expan"/>
        <s v="DST Poles, Wild Horse Solar"/>
        <s v="DST Poles, Wild Horse-NSC"/>
        <s v="DST Poles, Wld Hrs Expan-NSC"/>
        <s v="DST Poles, Wld Hrs Solar-NSC"/>
        <s v="DST Poles/Towers/Fixtures"/>
        <s v="105 DST O/H Conductor/Devices"/>
        <s v="DST O/H Cond, Hopkins Ridge"/>
        <s v="DST O/H Cond, LSR"/>
        <s v="DST O/H Cond, Wild Horse"/>
        <s v="DST O/H Cond, WildHorse Expan"/>
        <s v="DST O/H Cond, WildHorse Solar"/>
        <s v="DST O/H Conductor/Devices"/>
        <s v="DST O/H Conductor/Devices-NSC"/>
        <s v="DST U/G Cond,Wild Horse Expan"/>
        <s v="DST U/G Cond,Wild Horse Solar"/>
        <s v="DST U/G Cond,Wild HorseWind"/>
        <s v="DST U/G Cond,Wld Hrs Expa-NSC"/>
        <s v="DST U/G Cond,Wld Hrs Sola-NSC"/>
        <s v="DST U/G Cond,Wld HrsWind-NSC"/>
        <s v="DST U/G Conduit"/>
        <s v="DST U/G Conduit, HopkinsRidge"/>
        <s v="DST U/G Conduit, HopkinsR-NSC"/>
        <s v="DST U/G Conduit, LSR"/>
        <s v="DST U/G Conduit, LSR-NSC"/>
        <s v="DST U/G Cond, Hop Ridge-NSC"/>
        <s v="DST U/G Cond, Hopkins Ridge"/>
        <s v="DST U/G Cond, LSR"/>
        <s v="DST U/G Cond, LSR-NSC"/>
        <s v="DST U/G Cond, Wild Horse"/>
        <s v="DST U/G Cond, Wild Horse Exp"/>
        <s v="DST U/G Cond, Wild Horse-NSC"/>
        <s v="DST U/G Cond, Wld Hrs Exp-NSC"/>
        <s v="DST U/G Conductor/Devices"/>
        <s v="DST Line Transformers"/>
        <s v="DST Line Transformers-NSC"/>
        <s v="DST Services"/>
        <s v="DST Services-NSC"/>
        <s v="105 DST AMI Meters"/>
        <s v="DST Meters AMR"/>
        <s v="DST Meters AMR-NSC"/>
        <s v="DST Meters AMI"/>
        <s v="DST Meters AMI-NSC"/>
        <s v="DST Install on Cust Prem-RET"/>
        <s v="DST Leased on Cust Prem-RET"/>
        <s v="DST Water Hter, 10 yr-NOTUSED"/>
        <s v="DST Water Htr, 15 yr-NOTUSED"/>
        <s v="DST Street Lighting &amp; Signal"/>
        <s v="DST Street Lighting &amp; Sign-NSC"/>
        <s v="DST ARO Distribution"/>
        <s v="nly - Dupont Acq Adj"/>
        <s v="105 GEN Land &amp; Land Rights"/>
        <s v="GEN Land &amp; Land Rights"/>
        <s v="DONOTUSE, Bellingham SvcC"/>
        <s v="DONOTUSE, Frederickson"/>
        <s v="DONOTUSE, Kitsap Svc Ctr"/>
        <s v="DONOTUSE, Lakewood Svc Ct"/>
        <s v="DONOTUSE, Mount Vernon BO"/>
        <s v="DONOTUSE, Poulsbo Svc Ctr"/>
        <s v="DONOTUSE, Pt Townsend Svc"/>
        <s v="DONOTUSE, Puyallup Bus Of"/>
        <s v="DONOTUSE, Redmond Svc Ctr"/>
        <s v="DONOTUSE, Shuffleton Subs"/>
        <s v="DONOTUSE, Skagit Svc Ctr"/>
        <s v="DONOTUSE, Vashon Svc Ctr"/>
        <s v="DONOTUSE, Whidbey Svc Ctr"/>
        <s v="GEN Str&amp;Impv, Burlington/-NSC"/>
        <s v="GEN Str&amp;Impv, Burlington/Skag"/>
        <s v="GEN Str/Impv, Colstrip 3-4"/>
        <s v="GEN Str/Impv, Colstrip3-4-NSC"/>
        <s v="GEN Str/Impv, Wildhorse"/>
        <s v="GEN Str/Impv, Wildhorse-NSC"/>
        <s v="GEN Structures &amp; Improvement"/>
        <s v="GEN Structures &amp; Improvem-NSC"/>
        <s v="GEN LH, Bellingham"/>
        <s v="GEN LH, Bellingham-NSC"/>
        <s v="GEN LH, Dayton"/>
        <s v="GEN LH, Dayton-NSC"/>
        <s v="GEN LH, Expired"/>
        <s v="GEN LH, Oak Harbor - RETIRED"/>
        <s v="GEN LH, Pomeroy - RETIRED"/>
        <s v="GEN LH, Pt Townsend-RETIRED"/>
        <s v="GEN Off Fur &amp; Eq, F1/Ep-RET"/>
        <s v="GEN Office Furn &amp; Eq, Enc-RET"/>
        <s v="GEN Office Furn &amp; Eq-RET"/>
        <s v="GEN Off F&amp;E Sumas OP old"/>
        <s v="GEN Off F&amp;E Sumas OP old-NSC"/>
        <s v="GEN Off Furn &amp; Eq, LSR"/>
        <s v="GEN Off Furn &amp; Eq, LSR-NSC"/>
        <s v="GEN Off Furn &amp; Eq, Mint Farm"/>
        <s v="GEN Off Furn &amp; Eq, Mint-NSC"/>
        <s v="GEN Off Furn &amp; Eq, MTF OP"/>
        <s v="GEN Off Furn &amp; Eq, MTF OP-NSC"/>
        <s v="GEN Off Furn &amp; Eq, WildHo-NSC"/>
        <s v="GEN Off Furn &amp; Eq, WildHorse"/>
        <s v="GEN Off Furn &amp; Eq,Sumas"/>
        <s v="GEN Off Furn &amp; Eq,Sumas-NSC"/>
        <s v="GEN Office F&amp;E, GLD OP old"/>
        <s v="GEN Office F&amp;E, GLD OP ol-NSC"/>
        <s v="GEN Office F&amp;E, LBK #3"/>
        <s v="GEN Office F&amp;E, Snoq 1-2013"/>
        <s v="GEN Office F&amp;E, Snoq 1-20-NSC"/>
        <s v="GEN Office F&amp;E, Snoq 1-NSC"/>
        <s v="GEN Office F&amp;E, Snoq 2-2013"/>
        <s v="GEN Office F&amp;E, Snoq 2-20-NSC"/>
        <s v="GEN Office F&amp;E, Snoqualmie 1"/>
        <s v="GEN Office Furn &amp; Eq, Gold"/>
        <s v="GEN Office Furn &amp; Eq, Gol-NSC"/>
        <s v="GEN Office Furn &amp; Eq, new"/>
        <s v="GEN Office Furn &amp; Eq, old"/>
        <s v="GEN Office Furn &amp; Eq, old-NSC"/>
        <s v="GEN Office Furn &amp; Eq, UBK"/>
        <s v="GEN Office Furn &amp; Eq, UBK-NSC"/>
        <s v="GEN Computer Eq, DO NOT USED"/>
        <s v="GEN Computer Eq, Encogen"/>
        <s v="GEN Computer Eq, Encogen-NSC"/>
        <s v="GEN Computer Eq, Fred 1/APC"/>
        <s v="GEN Computer Eq, Frederickson"/>
        <s v="GEN Computer Eq, Frederic-NSC"/>
        <s v="GEN Computer Eq, Fredonia"/>
        <s v="GEN Computer Eq, Fredonia-NSC"/>
        <s v="GEN Computer Eq, Goldendale"/>
        <s v="GEN Computer Eq, Goldenda-NSC"/>
        <s v="GEN Computer Eq, HPK Ridge"/>
        <s v="GEN Computer Eq, HPK Ridg-NSC"/>
        <s v="GEN Computer Eq, LB#4-2013"/>
        <s v="GEN Computer Eq, LB#4-201-NSC"/>
        <s v="GEN Computer Eq, LBK FSC"/>
        <s v="GEN Computer Eq, LBK FSC-NSC"/>
        <s v="GEN Computer Eq, LSR"/>
        <s v="GEN Computer Eq, LSR-NSC"/>
        <s v="GEN Computer Eq, Mint Farm"/>
        <s v="GEN Computer Eq, Mint-NSC"/>
        <s v="GEN Computer Eq, MTF OP"/>
        <s v="GEN Computer Eq, MTF OP-NSC"/>
        <s v="GEN Computer Eq, new"/>
        <s v="GEN Computer Eq, new-NSC"/>
        <s v="GEN Computer Eq, old-RETIRED"/>
        <s v="GEN Computer Eq, Snoqualmie 1"/>
        <s v="GEN Computer Eq, Snoqualmie 2"/>
        <s v="GEN Computer Eq, Sumas"/>
        <s v="GEN Computer Eq, Sumas OP-RET"/>
        <s v="GEN Computer Eq, Sumas-NSC"/>
        <s v="GEN Computer Eq, WHH #2-3"/>
        <s v="GEN Computer Eq, WHH #2-3-NSC"/>
        <s v="GEN Computer Eq, Wild Horse"/>
        <s v="GEN Computer Eq, Wild Hrs Exp"/>
        <s v="GEN Computer Eq, Wild Hrs-NSC"/>
        <s v="GEN Computer Eq, Wld Hrs-NSC"/>
        <s v="GEN Computer Equip, UBK"/>
        <s v="GEN Computer Equip, UBK-NSC"/>
        <s v="GEN Printers, new"/>
        <s v="GEN Printers, new-NSC"/>
        <s v="GEN Computer Equip- RET"/>
        <s v="GEN Trans Equip, Colstrip 1"/>
        <s v="GEN Trans Equip, Colstrip 2"/>
        <s v="GEN Trans Equip, Colstrip 3"/>
        <s v="GEN Trans Equip, Colstrip 4"/>
        <s v="GEN Trans Equip, Colstrip1-NSC"/>
        <s v="GEN Trans Equip, Colstrip2-NSC"/>
        <s v="GEN Trans Equip, Colstrip3-NSC"/>
        <s v="GEN Trans Equip, Colstrip4-NSC"/>
        <s v="GEN Trans Equip, new"/>
        <s v="GEN Trans Equip, old"/>
        <s v="GEN Trans Equip, old-NSC"/>
        <s v="GEN Trans Equip, Snoq Park"/>
        <s v="GEN Trans Equip, Snoq Park-NSC"/>
        <s v="GEN Transp Eq, Encogen old"/>
        <s v="GEN Transp Eq, Encogen old-NSC"/>
        <s v="GEN Stores Equip, new"/>
        <s v="GEN Stores Equip, old"/>
        <s v="GEN Stores Equip, old-NSC"/>
        <s v="GEN Stores Equip&gt;$20K-RET"/>
        <s v="GEN Tools Hop Ridge, new-NSC"/>
        <s v="GEN Tools Hopkins Ridge, new"/>
        <s v="GEN Tools LSR"/>
        <s v="GEN Tools LSR-NSC"/>
        <s v="GEN Tools, Colstrip 1"/>
        <s v="GEN Tools, Colstrip 1-NSC"/>
        <s v="GEN Tools, Colstrip 2"/>
        <s v="GEN Tools, Colstrip 2-NSC"/>
        <s v="GEN Tools, Colstrip 3"/>
        <s v="GEN Tools, Colstrip 3-NSC"/>
        <s v="GEN Tools, Colstrip 4"/>
        <s v="GEN Tools, Colstrip 4-NSC"/>
        <s v="GEN Tools/Garage,  MTF OP"/>
        <s v="GEN Tools/Garage,  MTF OP-NSC"/>
        <s v="GEN Tools/Garage, MTF new"/>
        <s v="GEN Tools/Garage, MTF new-NSC"/>
        <s v="GEN Tools/Garage/Shop, ne-NSC"/>
        <s v="GEN Tools/Garage/Shop, new"/>
        <s v="GEN Tools/Garage/Shop, old"/>
        <s v="GEN Tools/Garage/Shop, ol-NSC"/>
        <s v="GEN Tools/Garage/Shop- RET"/>
        <s v="GEN Tools/Garage/Shop-RET"/>
        <s v="GEN Laboratory Equip, new"/>
        <s v="GEN Laboratory Equip, new-NSC"/>
        <s v="GEN Laboratory Equip, old"/>
        <s v="GEN Laboratory Equip, old-NSC"/>
        <s v="GEN Laboratory Equip - RET"/>
        <s v="GEN Power-Op Equip, Colstrip 1"/>
        <s v="GEN Power-Op Equip, Colstrip 2"/>
        <s v="GEN Power-Op Equip, Colstrip 3"/>
        <s v="GEN Power-Op Equip, Colstrip 4"/>
        <s v="GEN Power-Op Equip, new"/>
        <s v="GEN Power-Op Equip, old-RET"/>
        <s v="GEN PwrOp Equp, Colstrip1-NSC"/>
        <s v="GEN PwrOp Equp, Colstrip2-NSC"/>
        <s v="GEN PwrOp Equp, Colstrip3-NSC"/>
        <s v="GEN PwrOp Equp, Colstrip4-NSC"/>
        <s v="DONOTUSE, Boeing Rentn"/>
        <s v="DONOTUSE, Olymp Avon"/>
        <s v="GEN Comm Equip, new"/>
        <s v="GEN Comm Equip, old"/>
        <s v="GEN Comm Equip, old-NSC"/>
        <s v="GEN Comm Equip, Snoq 1-NSC"/>
        <s v="GEN Comm Equip, Snoqualmie 1"/>
        <s v="GEN CommEq, 3rd AC new"/>
        <s v="GEN CommEq, 3rd AC new-NSC"/>
        <s v="GEN CommEq, 3rd AC old"/>
        <s v="GEN CommEq, 3rd AC old-NSC"/>
        <s v="GEN CommEq, Colstrip 1-2 new"/>
        <s v="GEN CommEq, Colstrip 1-2 old"/>
        <s v="GEN CommEq, Colstrip 1-4 new"/>
        <s v="GEN CommEq, Colstrip 1-4 old"/>
        <s v="GEN CommEq, Colstrip 3-4 new"/>
        <s v="GEN CommEq, Colstrip1-2 n-NSC"/>
        <s v="GEN CommEq, Colstrip1-2 o-NSC"/>
        <s v="GEN CommEq, Colstrip1-4 n-NSC"/>
        <s v="GEN CommEq, Colstrip1-4 o-NSC"/>
        <s v="GEN CommEq, Colstrip3-4 n-NSC"/>
        <s v="GEN CommEq, ENC new"/>
        <s v="GEN CommEq, Encogen"/>
        <s v="GEN CommEq, Fred 1/APC ne-NSC"/>
        <s v="GEN CommEq, Fred 1/APC new"/>
        <s v="GEN CommEq, Fred 1/APC old"/>
        <s v="GEN CommEq, Fred 1/APC ol-NSC"/>
        <s v="GEN CommEq, Frederickson"/>
        <s v="GEN CommEq, Frederickson-NSC"/>
        <s v="GEN CommEq, GLD OP old"/>
        <s v="GEN CommEq, GLD OP old-NSC"/>
        <s v="GEN CommEq, Goldendale ne-NSC"/>
        <s v="GEN CommEq, Goldendale new"/>
        <s v="GEN CommEq, Hop Ridge new-NSC"/>
        <s v="GEN CommEq, Hop Ridge old-NSC"/>
        <s v="GEN CommEq, Hopkins Exp"/>
        <s v="GEN CommEq, Hopkins Exp-NSC"/>
        <s v="GEN CommEq, Hopkins Ridge new"/>
        <s v="GEN CommEq, Hopkins Ridge old"/>
        <s v="GEN CommEq, LB #3"/>
        <s v="GEN CommEq, LB #3-NSC"/>
        <s v="GEN CommEq, LB#4-2013"/>
        <s v="GEN CommEq, LB#4-2013-NSC"/>
        <s v="GEN CommEq, LSR"/>
        <s v="GEN CommEq, LSR-NSC"/>
        <s v="GEN CommEq, MFT OP"/>
        <s v="GEN CommEq, MFT OP-NSC"/>
        <s v="GEN CommEq, Mint Farm"/>
        <s v="GEN CommEq, Mint Farm-NSC"/>
        <s v="GEN CommEq, Snoq 1-2013"/>
        <s v="GEN CommEq, Snoq 1-2013-NSC"/>
        <s v="GEN CommEq, Snoq 2-2013"/>
        <s v="GEN CommEq, Snoq 2-2013-NSC"/>
        <s v="GEN CommEq, Sumas new"/>
        <s v="GEN CommEq, Sumas new-NSC"/>
        <s v="GEN CommEq, SumasOPold-RET"/>
        <s v="GEN CommEq, UBK"/>
        <s v="GEN CommEq, UBK-NSC"/>
        <s v="GEN CommEq, Wild Horse new"/>
        <s v="GEN CommEq, Wild Horse old"/>
        <s v="GEN CommEq, Wld Hrs new-NSC"/>
        <s v="GEN CommEq, Wld Hrs old-NSC"/>
        <s v="GEN Mobile Communicat-RET"/>
        <s v="GEN Portable Radio Eq- RET"/>
        <s v="GEN Misc Equip, Encogen"/>
        <s v="GEN Misc Equip, Encogen-NSC"/>
        <s v="GEN Misc Equip, Frederick"/>
        <s v="GEN Misc Equip, Frederick-NSC"/>
        <s v="GEN Misc Equipment, new"/>
        <s v="GEN Misc Equipment, new-NSC"/>
        <s v="GEN Misc Equipment, old"/>
        <s v="GEN Misc Equipment, old-NSC"/>
        <s v="GEN Misc Equipment, Sumas"/>
        <s v="GEN Misc Equipment, Sumas-NSC"/>
        <s v="GEN Misc Equipment, UBK"/>
        <s v="GEN Misc Equipment, UBK-NSC"/>
        <s v="GEN Misc Equipment- RET"/>
        <s v="GEN ARO General Plant"/>
        <s v="INT Franchises &amp; Consents"/>
        <s v="Gas"/>
        <s v="PRD Land &amp; Land Rights"/>
        <s v="PRD Str/Impv, Dieringer"/>
        <s v="PRD Str/Impv, Dieringer-NSC"/>
        <s v="PRD Str/Impv, Swarr"/>
        <s v="PRD Str/Impv, Swarr-NSC"/>
        <s v="PRD Structures&amp;Improvement-RET"/>
        <s v="PRD Liq Gas Equip, Dieringer"/>
        <s v="PRD Liq Gas Equip, Diering-NSC"/>
        <s v="PRD Liq Gas Equip, Swarr"/>
        <s v="PRD Liq Gas Equip, Swarr-NSC"/>
        <s v="PRD Liquid Gas Equipment-RET"/>
        <s v="PRD Other Equipment"/>
        <s v="PRD Other Equipment-NSC"/>
        <s v="PRD ARO LNG"/>
        <s v="UGS Land &amp; Land Rights"/>
        <s v="UGS Right of Way"/>
        <s v="UGS Right of Way-NSC"/>
        <s v="UGS Easement"/>
        <s v="UGS Well Structures"/>
        <s v="UGS Well Structures-NSC"/>
        <s v="UGS Compressor Sta Struct-NSC"/>
        <s v="UGS Compressor Sta Structures"/>
        <s v="UGS Regulator Sta Structu-NSC"/>
        <s v="UGS Regulator Sta Structures"/>
        <s v="UGS Other Structures"/>
        <s v="UGS Other Structures-NSC"/>
        <s v="UGS Wells"/>
        <s v="UGS Wells-NSC"/>
        <s v="UGS Reservoirs"/>
        <s v="UGS Reservoirs-NSC"/>
        <s v="UGS Cushion Gas"/>
        <s v="UGS Cushion Gas-NSC"/>
        <s v="UGS Lines"/>
        <s v="UGS Lines-NSC"/>
        <s v="UGS Compressor Station"/>
        <s v="UGS Compressor Station-NSC"/>
        <s v="UGS Regulating Station"/>
        <s v="UGS Regulating Station-NSC"/>
        <s v="UGS Purification Equipment"/>
        <s v="UGS Purification Equipment-NSC"/>
        <s v="UGS Other Equipment"/>
        <s v="UGS Other Equipment-NSC"/>
        <s v="OSP Land &amp; Land Rights"/>
        <s v="OSP Structures &amp; Improveme-NSC"/>
        <s v="OSP Structures &amp; Improvements"/>
        <s v="OSP Gas Holders"/>
        <s v="OSP Gas Holders-NSC"/>
        <s v="OSP Purification Equipment"/>
        <s v="OSP Purification Equipment-NSC"/>
        <s v="105 LNG Transportation Equip"/>
        <s v="LNG Transportation Equipment"/>
        <s v="LNG Transportation Equipm-NSC"/>
        <s v="TSM Easements-RETIRED"/>
        <s v="TSM Structures &amp; Imp-RETIRED"/>
        <s v="TSM Mains-RETIRED"/>
        <s v="TSM Regulating Stat-RETIRED"/>
        <s v="DST Land &amp; Land Rights, Trans"/>
        <s v="DST Land, Trans, Everett-Delt"/>
        <s v="DST Easements"/>
        <s v="DST Easements, Everett-Delta"/>
        <s v="DST Easements, From Transmsn"/>
        <s v="DST Easements, Trans, Everett"/>
        <s v="Centralia Office-RET"/>
        <s v="DONOTUSE, Everett OprBase"/>
        <s v="DONOTUSE, Georgetown Oper"/>
        <s v="DONOTUSE, North Oper Base"/>
        <s v="DONOTUSE, North Oper Ctr"/>
        <s v="DST Structures &amp; Improvements"/>
        <s v="DST Structures &amp; Imprv, T-NSC"/>
        <s v="DST Structures &amp; Imprv, Trans"/>
        <s v="DST Mains-NOTUSED"/>
        <s v="DST Mains, Cast Iron"/>
        <s v="DST Mains, Plastic"/>
        <s v="DST Mains, Plastic-NSC"/>
        <s v="DST Mains, Bare Steel-RET"/>
        <s v="DST Mains, Wrap Stl, Kittitas"/>
        <s v="DST Mains, Wrap Stl, Kitt-NSC"/>
        <s v="DST Mains, Wrapped Steel"/>
        <s v="DST Mains, WrapStl, Evert-RET"/>
        <s v="DST Mains, Cathodic Protectio"/>
        <s v="DST Mains, Cathodic Prote-NSC"/>
        <s v="DST Mains, Frm Trans, St Wrap"/>
        <s v="DST Mains, Trans, Everett"/>
        <s v="DST Mains, Trans, Everett-NSC"/>
        <s v="DST Mains,FrmTrans, B St-RET"/>
        <s v="DST Measuring &amp; Reg Stati-NSC"/>
        <s v="DST Measuring &amp; Reg Station"/>
        <s v="DST Measuring &amp; Reg Sta, -NSC"/>
        <s v="DST Measuring &amp; Reg Sta, Tran"/>
        <s v="DST Services-DO NOT USE"/>
        <s v="DST Services, Cathodic Pr-NSC"/>
        <s v="DST Services, Cathodic Protec"/>
        <s v="DST Services, Plastic"/>
        <s v="DST Services, Plastic-NSC"/>
        <s v="DST Services, Steel Wrapped"/>
        <s v="DST Services, Steel Wrapp-NSC"/>
        <s v="DST Services, Bare Steel-RET"/>
        <s v="DST Services, Copper-RET"/>
        <s v="DST Meters (AMR)"/>
        <s v="DST Meters (AMR)-NSC"/>
        <s v="105 DST AMI Modules"/>
        <s v="DST Meters, AMI-DONOTUSE"/>
        <s v="DST Modules, AMI"/>
        <s v="DST Modules, AMI-NSC"/>
        <s v="DST Modules, AMR"/>
        <s v="DST Modules, AMR-NSC"/>
        <s v="DST Meter Installations (AMR)"/>
        <s v="DST Meter Installations (-NSC"/>
        <s v="DST MeterInstall AMI-DONOTUSE"/>
        <s v="DST Module Installations, AMI"/>
        <s v="DST Module Installations,-NSC"/>
        <s v="DST Module Installations, AMR"/>
        <s v="DST House Regulators"/>
        <s v="DST House Regulators-NSC"/>
        <s v="DST House Regulator Installs"/>
        <s v="DST House Regulator Instal-NSC"/>
        <s v="DST Industrial M&amp;R Sta Eq"/>
        <s v="DST Industrial M&amp;R Sta Eq-NSC"/>
        <s v="1 DST CNG Kent station"/>
        <s v="1 DST CNG Kent station-NSC"/>
        <s v="DST Com Water Heater"/>
        <s v="DST Com Water Heater&lt;1994-RET"/>
        <s v="DST Res Water Heater"/>
        <s v="DST Res Water Heater-NSC"/>
        <s v="DST ResWaterHeater &lt; 1994-RET"/>
        <s v="DST Res Conv Burner"/>
        <s v="DST Res Conv Burner-NSC"/>
        <s v="DST Com Wtr Htr, P&amp;V-RET"/>
        <s v="DST Com Conv Burner"/>
        <s v="DST Com Conv Burner-NSC"/>
        <s v="DST Res C B, Pipe &amp; Vent-RET"/>
        <s v="DST Com C B, P&amp;V &lt; 1994-RET"/>
        <s v="DST Com C Burner, P&amp;V-RET"/>
        <s v="DST ResWtrHtr, Pipe&amp;Vent-RET"/>
        <s v="DST Circulating Heaters-RET"/>
        <s v="DST Other Equipment"/>
        <s v="DST Other Equipment-NSC"/>
        <s v="105 GEN Structure  &amp; Impro-NSC"/>
        <s v="105 GEN Structure  &amp; Improv"/>
        <s v="Centralia Business Office"/>
        <s v="Centralia Business Office-NSC"/>
        <s v="GEN Structures &amp; Improvements"/>
        <s v="inactive"/>
        <s v="GEN Computer Eq, old -RETIRED"/>
        <s v="GEN Computer Equip- RETIRED"/>
        <s v="GEN Network Equipment"/>
        <s v="GEN Data Equipment"/>
        <s v="GEN Stores Equipment &gt; $20K"/>
        <s v="GEN Tools/Garage/Shop &gt; $20K"/>
        <s v="GEN Tools, 5 yrs"/>
        <s v="GEN Tools, From G387 &lt; $20K"/>
        <s v="GEN Laboratory Equip &gt; $20K"/>
        <s v="GEN Power Op Equip, new"/>
        <s v="GEN Power Op Equip, old"/>
        <s v="GEN Power Op Equip, old-NSC"/>
        <s v="GEN Mobile Comm Eq"/>
        <s v="GEN Telecommunications Eq"/>
        <s v="GEN Misc Equip, new"/>
        <s v="GEN Misc Equip, old"/>
        <s v="GEN Misc Equip, old-NSC"/>
        <s v="GEN Misc Equipment &gt; $20K"/>
        <s v="GEN Other Tangible Propert-NSC"/>
        <s v="GEN Other Tangible Property"/>
        <s v="118 CMN Misc Intangible- RET"/>
        <s v="CMN Software, CLX System"/>
        <s v="CMN Software, CLX System-NSC"/>
        <s v="INT Frequency Purchase"/>
        <s v="Common"/>
        <s v="105 CMN Land &amp; Land Rights"/>
        <s v="CMN Easements"/>
        <s v="CMN Land &amp; Land Rights"/>
        <s v="CMN Str/Impv, Elliott Ave-NSC"/>
        <s v="CMN Str/Impv, Elliott Avenue"/>
        <s v="CMN Str/Impv, ESO"/>
        <s v="CMN Str/Impv, ESO-NSC"/>
        <s v="CMN Str/Impv, Factoria Svc Ct"/>
        <s v="CMN Str/Impv, Factoria Sv-NSC"/>
        <s v="CMN Str/Impv, Factoria Trailr"/>
        <s v="CMN Str/Impv, Factoria Tr-NSC"/>
        <s v="CMN Str/Impv, Fleet Svc Facl"/>
        <s v="CMN Str/Impv, Fleet Svc F-NSC"/>
        <s v="CMN Str/Impv, Howell Bldg"/>
        <s v="CMN Str/Impv, Howell Bldg-NSC"/>
        <s v="CMN Str/Impv, Kittitas Svc Ct"/>
        <s v="CMN Str/Impv, Kittitas Sv-NSC"/>
        <s v="CMN Str/Impv, Olympia Bus/Eng"/>
        <s v="CMN Str/Impv, Olympia Bus-NSC"/>
        <s v="CMN Str/Impv, Olympia Svc Ctr"/>
        <s v="CMN Str/Impv, Olympia Svc-NSC"/>
        <s v="CMN Str/Impv, Puyallup Svc Ct"/>
        <s v="CMN Str/Impv, Puyallup Sv-NSC"/>
        <s v="CMN Str/Impv, Pwr Sys Bldg"/>
        <s v="CMN Str/Impv, Pwr Sys Bld-NSC"/>
        <s v="CMN Str/Impv, S King Complex"/>
        <s v="CMN Str/Impv, S King Comp-NSC"/>
        <s v="CMN Str/Impv, Tacoma Office"/>
        <s v="CMN Str/Impv, Tacoma Offi-NSC"/>
        <s v="CMN Structure &amp; Improvement"/>
        <s v="CMN LH, Bothell Access Ce-NSC"/>
        <s v="CMN LH, Bothell Access Center"/>
        <s v="CMN LH, Bothell Call Ctr-RET"/>
        <s v="CMN LH, Bothell Data Center"/>
        <s v="CMN LH, Bothell Data Cent-NSC"/>
        <s v="CMN LH, Ellensburg-RETIRED"/>
        <s v="CMN LH, Expired"/>
        <s v="CMN LH, Freeland Bus Ofc"/>
        <s v="CMN LH, Freeland Bus Ofc-NSC"/>
        <s v="CMN LH, Lincoln Exec Ctr"/>
        <s v="CMN LH, Lincoln Exec Ctr-NSC"/>
        <s v="CMN LH, Mt Erie Comm -RETIRED"/>
        <s v="CMN LH, PSE Building"/>
        <s v="CMN LH, PSE Building-NSC"/>
        <s v="CMN LH, PSE East Amend 2"/>
        <s v="CMN LH, PSE East Amend 2-NSC"/>
        <s v="CMN LH, PSE East Building"/>
        <s v="CMN LH, PSE East Building-NSC"/>
        <s v="CMN LH, Rattlesnake Mtn -RET"/>
        <s v="CMN LH, Redmond West/Will-NSC"/>
        <s v="CMN LH, Redmond West/Willow"/>
        <s v="CMN LH, S King Svc 2nd Am-RET"/>
        <s v="CMN LH, S King Svc -RETIRED"/>
        <s v="CMN LH, Sea Tac-RETIRED"/>
        <s v="CMN Office Furn &amp; Eq-notused"/>
        <s v="CMN Office Furn &amp; Eq, new"/>
        <s v="CMN Office Furn &amp; Eq, old"/>
        <s v="CMN Office Furn &amp; Eq, old-NSC"/>
        <s v="CMN Computer Eq, new"/>
        <s v="CMN Computer Eq, old-RETIRED"/>
        <s v="CMN Printers, new"/>
        <s v="CMN Printers, new-NSC"/>
        <s v="CMN Computer Equip&gt;$20K-RET"/>
        <s v="CMN Modular Furniture-notused"/>
        <s v="CMN Aircraft"/>
        <s v="CMN Aircraft-NSC"/>
        <s v="CMN Aircraft Engine Rebuild"/>
        <s v="CMN Aircraft Engine Rebui-NSC"/>
        <s v="CMN Stores Equipment new"/>
        <s v="CMN Stores Equipment old"/>
        <s v="CMN Stores Equipment old-NSC"/>
        <s v="CMN Tools/Shop/Garage new"/>
        <s v="CMN Tools/Shop/Garage old"/>
        <s v="CMN Tools/Shop/Garage old-NSC"/>
        <s v="CMN Tools/Shop/Gar&gt;$20K-RET"/>
        <s v="CMN Tools, 5 yrs-notused"/>
        <s v="CMN Laboratory Equipment-RET"/>
        <s v="GEN Power Op Equip, old-RET"/>
        <s v="105 CMN Comm Equip, AMI Net"/>
        <s v="105 CMN Comm Equip, AMI N-NSC"/>
        <s v="CMN Comm Equip, AMI Netwo-NSC"/>
        <s v="CMN Comm Equip, AMI Network"/>
        <s v="CMN Comm Equip, new"/>
        <s v="CMN Comm Equip, old"/>
        <s v="CMN Comm Equip, old-NSC"/>
        <s v="CMN Mobile Comm Eq-RET"/>
        <s v="CMN Portable Comm Eq-RET"/>
        <s v="CMN Misc Equipment, new"/>
        <s v="CMN Misc Equipment, old"/>
        <s v="CMN Misc Equipment, old-NSC"/>
        <s v="CMN Do Not Use"/>
        <s v="CMN Misc Equipment -DONOTUSE"/>
        <s v="CMN ARO General Plant"/>
        <s v="ease, Printer Great Am 2-NSC"/>
        <s v="ease, Printer Great Am 3-NSC"/>
        <s v="al Lease, BLC Vehicles-RETIRED"/>
        <s v="al Lease, Landis + Gyr-RETIRED"/>
        <s v="al Lease, Printer Great Am"/>
        <s v="al Lease, Printer Great Am 2"/>
        <s v="al Lease, Printer Great Am 3"/>
        <s v="al Lease, Printer Great Am-NSC"/>
        <s v="NUA Non Utility Land"/>
        <s v="NUA Misc Equipment"/>
        <s v="NUA Land and Land Rights"/>
        <s v="NUA Easements"/>
        <s v="NUA Structures &amp; Improvements"/>
        <s v="NUA Communications Equipment"/>
        <s v="Non-Utility"/>
      </sharedItems>
    </cacheField>
    <cacheField name="fc_desc" numFmtId="0">
      <sharedItems count="19">
        <s v="Non-Utility Property"/>
        <s v="Liq Nat Gas Term &amp; Proces"/>
        <s v="Intangible Plant, Electric"/>
        <s v="Steam Generation Plant"/>
        <s v="Hydro Generation Plant"/>
        <s v="Other Production Plant"/>
        <s v="Transmission Plant - Electric"/>
        <s v="Distribution Plant - Electric"/>
        <s v="General Plant, Electric"/>
        <s v="Intangible Plant, Gas "/>
        <s v="Mfg Gas Production Plant"/>
        <s v="Natural Gas Production Plant"/>
        <s v="Underground Storage"/>
        <s v="Other Storage Plant"/>
        <s v="Transmission Plant - Gas"/>
        <s v="Distribution Plant - Gas"/>
        <s v="General Plant, Gas"/>
        <s v="Intangible Plant, Common"/>
        <s v="General Plant, Common"/>
      </sharedItems>
    </cacheField>
    <cacheField name="Dec-17" numFmtId="0">
      <sharedItems containsSemiMixedTypes="0" containsString="0" containsNumber="1" containsInteger="1" minValue="-8536" maxValue="508089"/>
    </cacheField>
    <cacheField name="Jan-18" numFmtId="0">
      <sharedItems containsSemiMixedTypes="0" containsString="0" containsNumber="1" containsInteger="1" minValue="-8318" maxValue="510554"/>
    </cacheField>
    <cacheField name="Feb-18" numFmtId="0">
      <sharedItems containsSemiMixedTypes="0" containsString="0" containsNumber="1" containsInteger="1" minValue="-8099" maxValue="513088"/>
    </cacheField>
    <cacheField name="Mar-18" numFmtId="0">
      <sharedItems containsSemiMixedTypes="0" containsString="0" containsNumber="1" containsInteger="1" minValue="-7880" maxValue="513871"/>
    </cacheField>
    <cacheField name="Apr-18" numFmtId="0">
      <sharedItems containsSemiMixedTypes="0" containsString="0" containsNumber="1" containsInteger="1" minValue="-7662" maxValue="516147"/>
    </cacheField>
    <cacheField name="May-18" numFmtId="0">
      <sharedItems containsSemiMixedTypes="0" containsString="0" containsNumber="1" containsInteger="1" minValue="-7443" maxValue="518550"/>
    </cacheField>
    <cacheField name="Jun-18" numFmtId="0">
      <sharedItems containsSemiMixedTypes="0" containsString="0" containsNumber="1" containsInteger="1" minValue="-7224" maxValue="520998"/>
    </cacheField>
    <cacheField name="Jul-18" numFmtId="0">
      <sharedItems containsSemiMixedTypes="0" containsString="0" containsNumber="1" containsInteger="1" minValue="-7005" maxValue="523208"/>
    </cacheField>
    <cacheField name="Aug-18" numFmtId="0">
      <sharedItems containsSemiMixedTypes="0" containsString="0" containsNumber="1" containsInteger="1" minValue="-6787" maxValue="525140"/>
    </cacheField>
    <cacheField name="Sep-18" numFmtId="0">
      <sharedItems containsSemiMixedTypes="0" containsString="0" containsNumber="1" containsInteger="1" minValue="-6568" maxValue="527946"/>
    </cacheField>
    <cacheField name="Oct-18" numFmtId="0">
      <sharedItems containsSemiMixedTypes="0" containsString="0" containsNumber="1" containsInteger="1" minValue="-6349" maxValue="529426"/>
    </cacheField>
    <cacheField name="Nov-18" numFmtId="0">
      <sharedItems containsSemiMixedTypes="0" containsString="0" containsNumber="1" containsInteger="1" minValue="-6131" maxValue="532799"/>
    </cacheField>
    <cacheField name="Dec-18" numFmtId="0">
      <sharedItems containsSemiMixedTypes="0" containsString="0" containsNumber="1" containsInteger="1" minValue="-5912" maxValue="535231"/>
    </cacheField>
    <cacheField name="avg_of_avgs" numFmtId="0">
      <sharedItems containsSemiMixedTypes="0" containsString="0" containsNumber="1" containsInteger="1" minValue="-7224103" maxValue="521115457"/>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r:id="rId1" refreshedBy="KR" refreshedDate="43581.513852662036" createdVersion="4" refreshedVersion="4" minRefreshableVersion="3" recordCount="434">
  <cacheSource type="worksheet">
    <worksheetSource ref="B1:D435" sheet="Depr"/>
  </cacheSource>
  <cacheFields count="3">
    <cacheField name="account" numFmtId="0">
      <sharedItems count="43">
        <s v="G302"/>
        <s v="G303"/>
        <s v="G3511"/>
        <s v="G3512"/>
        <s v="G3514"/>
        <s v="G3520"/>
        <s v="G353"/>
        <s v="G354"/>
        <s v="G356"/>
        <s v="G357"/>
        <s v="G3742"/>
        <s v="G3750"/>
        <s v="G3762"/>
        <s v="G3764"/>
        <s v="G3765"/>
        <s v="G3780"/>
        <s v="G3781"/>
        <s v="G3801"/>
        <s v="G3802"/>
        <s v="G3803"/>
        <s v="G3810"/>
        <s v="G3812"/>
        <s v="G3813"/>
        <s v="G3820"/>
        <s v="G3822"/>
        <s v="G383"/>
        <s v="G384"/>
        <s v="G385"/>
        <s v="G3861"/>
        <s v="G3862"/>
        <s v="G3863"/>
        <s v="G3865"/>
        <s v="G387"/>
        <s v="G390"/>
        <s v="G3911"/>
        <s v="G3912"/>
        <s v="G392"/>
        <s v="G3930"/>
        <s v="G3940"/>
        <s v="G3950"/>
        <s v="G396"/>
        <s v="G3970"/>
        <s v="G3980"/>
      </sharedItems>
    </cacheField>
    <cacheField name="description" numFmtId="0">
      <sharedItems/>
    </cacheField>
    <cacheField name="depr adjustment" numFmtId="43">
      <sharedItems containsSemiMixedTypes="0" containsString="0" containsNumber="1" minValue="-474586.80999999959" maxValue="205076.9000000003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0">
  <r>
    <s v="Puget Sound Energy"/>
    <x v="0"/>
    <x v="0"/>
    <s v="INT Franchises &amp; Consents"/>
    <x v="0"/>
    <n v="220"/>
    <n v="220"/>
    <n v="220"/>
    <n v="220"/>
    <n v="220"/>
    <n v="220"/>
    <n v="220"/>
    <n v="220"/>
    <n v="220"/>
    <n v="220"/>
    <n v="220"/>
    <n v="220"/>
    <n v="220"/>
    <n v="219564"/>
  </r>
  <r>
    <s v="Puget Sound Energy"/>
    <x v="1"/>
    <x v="1"/>
    <s v="105 INT Misc Intangibles"/>
    <x v="0"/>
    <n v="0"/>
    <n v="0"/>
    <n v="0"/>
    <n v="0"/>
    <n v="0"/>
    <n v="0"/>
    <n v="0"/>
    <n v="0"/>
    <n v="0"/>
    <n v="0"/>
    <n v="0"/>
    <n v="0"/>
    <n v="0"/>
    <n v="0"/>
  </r>
  <r>
    <s v="Puget Sound Energy"/>
    <x v="2"/>
    <x v="1"/>
    <s v="118 CMN Misc Intangible- RET"/>
    <x v="0"/>
    <n v="0"/>
    <n v="0"/>
    <n v="0"/>
    <n v="0"/>
    <n v="0"/>
    <n v="0"/>
    <n v="0"/>
    <n v="0"/>
    <n v="0"/>
    <n v="0"/>
    <n v="0"/>
    <n v="0"/>
    <n v="0"/>
    <n v="0"/>
  </r>
  <r>
    <s v="Puget Sound Energy"/>
    <x v="3"/>
    <x v="1"/>
    <s v="CMN Software, CLX System-RET"/>
    <x v="0"/>
    <n v="0"/>
    <n v="0"/>
    <n v="0"/>
    <n v="0"/>
    <n v="0"/>
    <n v="0"/>
    <n v="0"/>
    <n v="0"/>
    <n v="0"/>
    <n v="0"/>
    <n v="0"/>
    <n v="0"/>
    <n v="0"/>
    <n v="0"/>
  </r>
  <r>
    <s v="Puget Sound Energy"/>
    <x v="4"/>
    <x v="1"/>
    <s v="INT Misc Intangible Plant"/>
    <x v="0"/>
    <n v="271464"/>
    <n v="267712"/>
    <n v="265413"/>
    <n v="266292"/>
    <n v="270124"/>
    <n v="295865"/>
    <n v="320864"/>
    <n v="325643"/>
    <n v="326952"/>
    <n v="389263"/>
    <n v="438821"/>
    <n v="449226"/>
    <n v="482195"/>
    <n v="332750379"/>
  </r>
  <r>
    <s v="Puget Sound Energy"/>
    <x v="5"/>
    <x v="1"/>
    <s v="INT Misc Intangible Plant-NSC"/>
    <x v="0"/>
    <n v="0"/>
    <n v="0"/>
    <n v="0"/>
    <n v="0"/>
    <n v="0"/>
    <n v="0"/>
    <n v="0"/>
    <n v="0"/>
    <n v="0"/>
    <n v="0"/>
    <n v="0"/>
    <n v="0"/>
    <n v="0"/>
    <n v="0"/>
  </r>
  <r>
    <s v="Puget Sound Energy"/>
    <x v="6"/>
    <x v="2"/>
    <s v="Common"/>
    <x v="0"/>
    <n v="0"/>
    <n v="0"/>
    <n v="0"/>
    <n v="0"/>
    <n v="0"/>
    <n v="0"/>
    <n v="0"/>
    <n v="0"/>
    <n v="0"/>
    <n v="0"/>
    <n v="0"/>
    <n v="0"/>
    <n v="0"/>
    <n v="0"/>
  </r>
  <r>
    <s v="Puget Sound Energy"/>
    <x v="7"/>
    <x v="3"/>
    <s v="105 CMN Land &amp; Land Rights"/>
    <x v="1"/>
    <n v="0"/>
    <n v="0"/>
    <n v="0"/>
    <n v="0"/>
    <n v="0"/>
    <n v="0"/>
    <n v="0"/>
    <n v="0"/>
    <n v="0"/>
    <n v="0"/>
    <n v="0"/>
    <n v="0"/>
    <n v="0"/>
    <n v="0"/>
  </r>
  <r>
    <s v="Puget Sound Energy"/>
    <x v="8"/>
    <x v="3"/>
    <s v="CMN Easements"/>
    <x v="1"/>
    <n v="14083"/>
    <n v="14083"/>
    <n v="14083"/>
    <n v="14083"/>
    <n v="14083"/>
    <n v="14083"/>
    <n v="14083"/>
    <n v="14083"/>
    <n v="14083"/>
    <n v="14083"/>
    <n v="14083"/>
    <n v="14083"/>
    <n v="14083"/>
    <n v="14082568"/>
  </r>
  <r>
    <s v="Puget Sound Energy"/>
    <x v="9"/>
    <x v="3"/>
    <s v="CMN Land &amp; Land Rights"/>
    <x v="1"/>
    <n v="30311"/>
    <n v="32016"/>
    <n v="32022"/>
    <n v="32022"/>
    <n v="32023"/>
    <n v="32023"/>
    <n v="32023"/>
    <n v="32024"/>
    <n v="32024"/>
    <n v="32024"/>
    <n v="32024"/>
    <n v="32024"/>
    <n v="32024"/>
    <n v="31951391"/>
  </r>
  <r>
    <s v="Puget Sound Energy"/>
    <x v="10"/>
    <x v="4"/>
    <s v="CMN Str/Impv, Elliott Ave-NSC"/>
    <x v="1"/>
    <n v="0"/>
    <n v="0"/>
    <n v="0"/>
    <n v="0"/>
    <n v="0"/>
    <n v="0"/>
    <n v="0"/>
    <n v="0"/>
    <n v="0"/>
    <n v="0"/>
    <n v="0"/>
    <n v="0"/>
    <n v="0"/>
    <n v="0"/>
  </r>
  <r>
    <s v="Puget Sound Energy"/>
    <x v="11"/>
    <x v="4"/>
    <s v="CMN Str/Impv, Elliott Avenue"/>
    <x v="1"/>
    <n v="0"/>
    <n v="0"/>
    <n v="0"/>
    <n v="0"/>
    <n v="0"/>
    <n v="0"/>
    <n v="0"/>
    <n v="0"/>
    <n v="0"/>
    <n v="0"/>
    <n v="0"/>
    <n v="0"/>
    <n v="0"/>
    <n v="0"/>
  </r>
  <r>
    <s v="Puget Sound Energy"/>
    <x v="12"/>
    <x v="4"/>
    <s v="CMN Str/Impv, ESO"/>
    <x v="1"/>
    <n v="26512"/>
    <n v="26512"/>
    <n v="26512"/>
    <n v="26512"/>
    <n v="26512"/>
    <n v="26512"/>
    <n v="26512"/>
    <n v="26512"/>
    <n v="26512"/>
    <n v="26512"/>
    <n v="26512"/>
    <n v="26512"/>
    <n v="26512"/>
    <n v="26511758"/>
  </r>
  <r>
    <s v="Puget Sound Energy"/>
    <x v="13"/>
    <x v="4"/>
    <s v="CMN Str/Impv, ESO-NSC"/>
    <x v="1"/>
    <n v="0"/>
    <n v="0"/>
    <n v="0"/>
    <n v="0"/>
    <n v="0"/>
    <n v="0"/>
    <n v="0"/>
    <n v="0"/>
    <n v="0"/>
    <n v="0"/>
    <n v="0"/>
    <n v="0"/>
    <n v="0"/>
    <n v="0"/>
  </r>
  <r>
    <s v="Puget Sound Energy"/>
    <x v="14"/>
    <x v="4"/>
    <s v="CMN Str/Impv, Factoria Svc Ct"/>
    <x v="1"/>
    <n v="18044"/>
    <n v="18044"/>
    <n v="18044"/>
    <n v="18044"/>
    <n v="18044"/>
    <n v="18044"/>
    <n v="18044"/>
    <n v="18044"/>
    <n v="18044"/>
    <n v="18044"/>
    <n v="18044"/>
    <n v="18044"/>
    <n v="18044"/>
    <n v="18043764"/>
  </r>
  <r>
    <s v="Puget Sound Energy"/>
    <x v="15"/>
    <x v="4"/>
    <s v="CMN Str/Impv, Factoria Sv-NSC"/>
    <x v="1"/>
    <n v="0"/>
    <n v="0"/>
    <n v="0"/>
    <n v="0"/>
    <n v="0"/>
    <n v="0"/>
    <n v="0"/>
    <n v="0"/>
    <n v="0"/>
    <n v="0"/>
    <n v="0"/>
    <n v="0"/>
    <n v="0"/>
    <n v="0"/>
  </r>
  <r>
    <s v="Puget Sound Energy"/>
    <x v="16"/>
    <x v="4"/>
    <s v="CMN Str/Impv, Factoria Trailr"/>
    <x v="1"/>
    <n v="21"/>
    <n v="21"/>
    <n v="21"/>
    <n v="21"/>
    <n v="21"/>
    <n v="21"/>
    <n v="21"/>
    <n v="21"/>
    <n v="21"/>
    <n v="21"/>
    <n v="21"/>
    <n v="21"/>
    <n v="21"/>
    <n v="21238"/>
  </r>
  <r>
    <s v="Puget Sound Energy"/>
    <x v="17"/>
    <x v="4"/>
    <s v="CMN Str/Impv, Factoria Tr-NSC"/>
    <x v="1"/>
    <n v="0"/>
    <n v="0"/>
    <n v="0"/>
    <n v="0"/>
    <n v="0"/>
    <n v="0"/>
    <n v="0"/>
    <n v="0"/>
    <n v="0"/>
    <n v="0"/>
    <n v="0"/>
    <n v="0"/>
    <n v="0"/>
    <n v="0"/>
  </r>
  <r>
    <s v="Puget Sound Energy"/>
    <x v="18"/>
    <x v="4"/>
    <s v="CMN Str/Impv, Fleet Svc Facl"/>
    <x v="1"/>
    <n v="4732"/>
    <n v="4732"/>
    <n v="4732"/>
    <n v="4732"/>
    <n v="4732"/>
    <n v="4732"/>
    <n v="4732"/>
    <n v="4732"/>
    <n v="4732"/>
    <n v="4732"/>
    <n v="4732"/>
    <n v="4732"/>
    <n v="4732"/>
    <n v="4732297"/>
  </r>
  <r>
    <s v="Puget Sound Energy"/>
    <x v="19"/>
    <x v="4"/>
    <s v="CMN Str/Impv, Fleet Svc F-NSC"/>
    <x v="1"/>
    <n v="0"/>
    <n v="0"/>
    <n v="0"/>
    <n v="0"/>
    <n v="0"/>
    <n v="0"/>
    <n v="0"/>
    <n v="0"/>
    <n v="0"/>
    <n v="0"/>
    <n v="0"/>
    <n v="0"/>
    <n v="0"/>
    <n v="0"/>
  </r>
  <r>
    <s v="Puget Sound Energy"/>
    <x v="20"/>
    <x v="4"/>
    <s v="CMN Str/Impv, Howell Bldg"/>
    <x v="1"/>
    <n v="967"/>
    <n v="967"/>
    <n v="967"/>
    <n v="967"/>
    <n v="967"/>
    <n v="967"/>
    <n v="967"/>
    <n v="967"/>
    <n v="967"/>
    <n v="967"/>
    <n v="967"/>
    <n v="967"/>
    <n v="967"/>
    <n v="967388"/>
  </r>
  <r>
    <s v="Puget Sound Energy"/>
    <x v="21"/>
    <x v="4"/>
    <s v="CMN Str/Impv, Howell Bldg-NSC"/>
    <x v="1"/>
    <n v="0"/>
    <n v="0"/>
    <n v="0"/>
    <n v="0"/>
    <n v="0"/>
    <n v="0"/>
    <n v="0"/>
    <n v="0"/>
    <n v="0"/>
    <n v="0"/>
    <n v="0"/>
    <n v="0"/>
    <n v="0"/>
    <n v="0"/>
  </r>
  <r>
    <s v="Puget Sound Energy"/>
    <x v="22"/>
    <x v="4"/>
    <s v="CMN Str/Impv, Kittitas Svc Ct"/>
    <x v="1"/>
    <n v="2968"/>
    <n v="2968"/>
    <n v="2968"/>
    <n v="2968"/>
    <n v="2968"/>
    <n v="2968"/>
    <n v="2968"/>
    <n v="2968"/>
    <n v="2968"/>
    <n v="2968"/>
    <n v="2968"/>
    <n v="2968"/>
    <n v="2968"/>
    <n v="2967832"/>
  </r>
  <r>
    <s v="Puget Sound Energy"/>
    <x v="23"/>
    <x v="4"/>
    <s v="CMN Str/Impv, Kittitas Sv-NSC"/>
    <x v="1"/>
    <n v="0"/>
    <n v="0"/>
    <n v="0"/>
    <n v="0"/>
    <n v="0"/>
    <n v="0"/>
    <n v="0"/>
    <n v="0"/>
    <n v="0"/>
    <n v="0"/>
    <n v="0"/>
    <n v="0"/>
    <n v="0"/>
    <n v="0"/>
  </r>
  <r>
    <s v="Puget Sound Energy"/>
    <x v="24"/>
    <x v="4"/>
    <s v="CMN Str/Impv, Olympia Bus/Eng"/>
    <x v="1"/>
    <n v="3459"/>
    <n v="3459"/>
    <n v="3459"/>
    <n v="3459"/>
    <n v="3459"/>
    <n v="3459"/>
    <n v="3459"/>
    <n v="3459"/>
    <n v="3459"/>
    <n v="3459"/>
    <n v="3459"/>
    <n v="3459"/>
    <n v="3459"/>
    <n v="3458656"/>
  </r>
  <r>
    <s v="Puget Sound Energy"/>
    <x v="25"/>
    <x v="4"/>
    <s v="CMN Str/Impv, Olympia Bus-NSC"/>
    <x v="1"/>
    <n v="0"/>
    <n v="0"/>
    <n v="0"/>
    <n v="0"/>
    <n v="0"/>
    <n v="0"/>
    <n v="0"/>
    <n v="0"/>
    <n v="0"/>
    <n v="0"/>
    <n v="0"/>
    <n v="0"/>
    <n v="0"/>
    <n v="0"/>
  </r>
  <r>
    <s v="Puget Sound Energy"/>
    <x v="26"/>
    <x v="4"/>
    <s v="CMN Str/Impv, Olympia Svc Ctr"/>
    <x v="1"/>
    <n v="5741"/>
    <n v="5741"/>
    <n v="5741"/>
    <n v="5741"/>
    <n v="5741"/>
    <n v="5741"/>
    <n v="5741"/>
    <n v="5741"/>
    <n v="5741"/>
    <n v="5741"/>
    <n v="5741"/>
    <n v="5741"/>
    <n v="5741"/>
    <n v="5740928"/>
  </r>
  <r>
    <s v="Puget Sound Energy"/>
    <x v="27"/>
    <x v="4"/>
    <s v="CMN Str/Impv, Olympia Svc-NSC"/>
    <x v="1"/>
    <n v="0"/>
    <n v="0"/>
    <n v="0"/>
    <n v="0"/>
    <n v="0"/>
    <n v="0"/>
    <n v="0"/>
    <n v="0"/>
    <n v="0"/>
    <n v="0"/>
    <n v="0"/>
    <n v="0"/>
    <n v="0"/>
    <n v="0"/>
  </r>
  <r>
    <s v="Puget Sound Energy"/>
    <x v="28"/>
    <x v="4"/>
    <s v="CMN Str/Impv, Puyallup Svc Ct"/>
    <x v="1"/>
    <n v="1407"/>
    <n v="1407"/>
    <n v="1407"/>
    <n v="1407"/>
    <n v="1407"/>
    <n v="1407"/>
    <n v="1407"/>
    <n v="1407"/>
    <n v="1407"/>
    <n v="1407"/>
    <n v="1407"/>
    <n v="1407"/>
    <n v="1407"/>
    <n v="1407438"/>
  </r>
  <r>
    <s v="Puget Sound Energy"/>
    <x v="29"/>
    <x v="4"/>
    <s v="CMN Str/Impv, Puyallup Sv-NSC"/>
    <x v="1"/>
    <n v="0"/>
    <n v="0"/>
    <n v="0"/>
    <n v="0"/>
    <n v="0"/>
    <n v="0"/>
    <n v="0"/>
    <n v="0"/>
    <n v="0"/>
    <n v="0"/>
    <n v="0"/>
    <n v="0"/>
    <n v="0"/>
    <n v="0"/>
  </r>
  <r>
    <s v="Puget Sound Energy"/>
    <x v="30"/>
    <x v="4"/>
    <s v="CMN Str/Impv, Pwr Sys Bldg"/>
    <x v="1"/>
    <n v="0"/>
    <n v="0"/>
    <n v="0"/>
    <n v="0"/>
    <n v="0"/>
    <n v="0"/>
    <n v="0"/>
    <n v="0"/>
    <n v="0"/>
    <n v="0"/>
    <n v="0"/>
    <n v="0"/>
    <n v="0"/>
    <n v="0"/>
  </r>
  <r>
    <s v="Puget Sound Energy"/>
    <x v="31"/>
    <x v="4"/>
    <s v="CMN Str/Impv, Pwr Sys Bld-NSC"/>
    <x v="1"/>
    <n v="0"/>
    <n v="0"/>
    <n v="0"/>
    <n v="0"/>
    <n v="0"/>
    <n v="0"/>
    <n v="0"/>
    <n v="0"/>
    <n v="0"/>
    <n v="0"/>
    <n v="0"/>
    <n v="0"/>
    <n v="0"/>
    <n v="0"/>
  </r>
  <r>
    <s v="Puget Sound Energy"/>
    <x v="32"/>
    <x v="4"/>
    <s v="CMN Str/Impv, S King Complex"/>
    <x v="1"/>
    <n v="26439"/>
    <n v="26350"/>
    <n v="26460"/>
    <n v="26456"/>
    <n v="26458"/>
    <n v="26462"/>
    <n v="26462"/>
    <n v="26462"/>
    <n v="26033"/>
    <n v="26452"/>
    <n v="26425"/>
    <n v="26439"/>
    <n v="26439"/>
    <n v="26408266"/>
  </r>
  <r>
    <s v="Puget Sound Energy"/>
    <x v="33"/>
    <x v="4"/>
    <s v="CMN Str/Impv, S King Comp-NSC"/>
    <x v="1"/>
    <n v="0"/>
    <n v="0"/>
    <n v="0"/>
    <n v="0"/>
    <n v="0"/>
    <n v="0"/>
    <n v="0"/>
    <n v="0"/>
    <n v="0"/>
    <n v="0"/>
    <n v="0"/>
    <n v="0"/>
    <n v="0"/>
    <n v="0"/>
  </r>
  <r>
    <s v="Puget Sound Energy"/>
    <x v="34"/>
    <x v="4"/>
    <s v="CMN Str/Impv, Tacoma Office"/>
    <x v="1"/>
    <n v="8528"/>
    <n v="8303"/>
    <n v="8304"/>
    <n v="8307"/>
    <n v="8327"/>
    <n v="8536"/>
    <n v="8536"/>
    <n v="8536"/>
    <n v="8537"/>
    <n v="8537"/>
    <n v="8537"/>
    <n v="8537"/>
    <n v="8537"/>
    <n v="8460641"/>
  </r>
  <r>
    <s v="Puget Sound Energy"/>
    <x v="35"/>
    <x v="4"/>
    <s v="CMN Str/Impv, Tacoma Offi-NSC"/>
    <x v="1"/>
    <n v="0"/>
    <n v="0"/>
    <n v="0"/>
    <n v="0"/>
    <n v="0"/>
    <n v="0"/>
    <n v="0"/>
    <n v="0"/>
    <n v="0"/>
    <n v="0"/>
    <n v="0"/>
    <n v="0"/>
    <n v="0"/>
    <n v="0"/>
  </r>
  <r>
    <s v="Puget Sound Energy"/>
    <x v="36"/>
    <x v="4"/>
    <s v="CMN Structure &amp; Improveme-NSC"/>
    <x v="1"/>
    <n v="0"/>
    <n v="0"/>
    <n v="0"/>
    <n v="0"/>
    <n v="0"/>
    <n v="0"/>
    <n v="0"/>
    <n v="0"/>
    <n v="0"/>
    <n v="0"/>
    <n v="0"/>
    <n v="0"/>
    <n v="0"/>
    <n v="0"/>
  </r>
  <r>
    <s v="Puget Sound Energy"/>
    <x v="37"/>
    <x v="4"/>
    <s v="CMN Structure &amp; Improvement"/>
    <x v="1"/>
    <n v="47467"/>
    <n v="48879"/>
    <n v="48956"/>
    <n v="53581"/>
    <n v="49302"/>
    <n v="49278"/>
    <n v="49268"/>
    <n v="49266"/>
    <n v="49446"/>
    <n v="58464"/>
    <n v="58657"/>
    <n v="58833"/>
    <n v="63717"/>
    <n v="52460079"/>
  </r>
  <r>
    <s v="Puget Sound Energy"/>
    <x v="38"/>
    <x v="5"/>
    <s v="CMN LH, Bothell Access Ce-NSC"/>
    <x v="1"/>
    <n v="0"/>
    <n v="0"/>
    <n v="0"/>
    <n v="0"/>
    <n v="0"/>
    <n v="0"/>
    <n v="0"/>
    <n v="0"/>
    <n v="0"/>
    <n v="0"/>
    <n v="0"/>
    <n v="0"/>
    <n v="0"/>
    <n v="0"/>
  </r>
  <r>
    <s v="Puget Sound Energy"/>
    <x v="39"/>
    <x v="5"/>
    <s v="CMN LH, Bothell Access Center"/>
    <x v="1"/>
    <n v="1175"/>
    <n v="1175"/>
    <n v="1175"/>
    <n v="1175"/>
    <n v="1175"/>
    <n v="1175"/>
    <n v="1175"/>
    <n v="1175"/>
    <n v="1175"/>
    <n v="1175"/>
    <n v="1175"/>
    <n v="1175"/>
    <n v="1175"/>
    <n v="1174683"/>
  </r>
  <r>
    <s v="Puget Sound Energy"/>
    <x v="40"/>
    <x v="5"/>
    <s v="CMN LH, Bothell Call Ctr-RET"/>
    <x v="1"/>
    <n v="0"/>
    <n v="0"/>
    <n v="0"/>
    <n v="0"/>
    <n v="0"/>
    <n v="0"/>
    <n v="0"/>
    <n v="0"/>
    <n v="0"/>
    <n v="0"/>
    <n v="0"/>
    <n v="0"/>
    <n v="0"/>
    <n v="0"/>
  </r>
  <r>
    <s v="Puget Sound Energy"/>
    <x v="41"/>
    <x v="5"/>
    <s v="CMN LH, Bothell Data Center"/>
    <x v="1"/>
    <n v="8876"/>
    <n v="8876"/>
    <n v="8876"/>
    <n v="8876"/>
    <n v="8876"/>
    <n v="8876"/>
    <n v="8876"/>
    <n v="8876"/>
    <n v="8876"/>
    <n v="8876"/>
    <n v="8876"/>
    <n v="8876"/>
    <n v="8876"/>
    <n v="8876073"/>
  </r>
  <r>
    <s v="Puget Sound Energy"/>
    <x v="42"/>
    <x v="5"/>
    <s v="CMN LH, Bothell Data Cent-NSC"/>
    <x v="1"/>
    <n v="0"/>
    <n v="0"/>
    <n v="0"/>
    <n v="0"/>
    <n v="0"/>
    <n v="0"/>
    <n v="0"/>
    <n v="0"/>
    <n v="0"/>
    <n v="0"/>
    <n v="0"/>
    <n v="0"/>
    <n v="0"/>
    <n v="0"/>
  </r>
  <r>
    <s v="Puget Sound Energy"/>
    <x v="43"/>
    <x v="5"/>
    <s v="CMN LH, Ellensburg-RETIRED"/>
    <x v="1"/>
    <n v="0"/>
    <n v="0"/>
    <n v="0"/>
    <n v="0"/>
    <n v="0"/>
    <n v="0"/>
    <n v="0"/>
    <n v="0"/>
    <n v="0"/>
    <n v="0"/>
    <n v="0"/>
    <n v="0"/>
    <n v="0"/>
    <n v="0"/>
  </r>
  <r>
    <s v="Puget Sound Energy"/>
    <x v="44"/>
    <x v="5"/>
    <s v="CMN LH, Expired"/>
    <x v="1"/>
    <n v="0"/>
    <n v="0"/>
    <n v="0"/>
    <n v="0"/>
    <n v="0"/>
    <n v="0"/>
    <n v="0"/>
    <n v="0"/>
    <n v="0"/>
    <n v="0"/>
    <n v="0"/>
    <n v="0"/>
    <n v="0"/>
    <n v="0"/>
  </r>
  <r>
    <s v="Puget Sound Energy"/>
    <x v="45"/>
    <x v="5"/>
    <s v="CMN LH, Freeland Bus Ofc"/>
    <x v="1"/>
    <n v="369"/>
    <n v="369"/>
    <n v="369"/>
    <n v="369"/>
    <n v="369"/>
    <n v="369"/>
    <n v="369"/>
    <n v="369"/>
    <n v="369"/>
    <n v="369"/>
    <n v="369"/>
    <n v="369"/>
    <n v="369"/>
    <n v="369061"/>
  </r>
  <r>
    <s v="Puget Sound Energy"/>
    <x v="46"/>
    <x v="5"/>
    <s v="CMN LH, Freeland Bus Ofc-NSC"/>
    <x v="1"/>
    <n v="0"/>
    <n v="0"/>
    <n v="0"/>
    <n v="0"/>
    <n v="0"/>
    <n v="0"/>
    <n v="0"/>
    <n v="0"/>
    <n v="0"/>
    <n v="0"/>
    <n v="0"/>
    <n v="0"/>
    <n v="0"/>
    <n v="0"/>
  </r>
  <r>
    <s v="Puget Sound Energy"/>
    <x v="47"/>
    <x v="5"/>
    <s v="CMN LH, Lincoln Exec Ctr"/>
    <x v="1"/>
    <n v="113"/>
    <n v="113"/>
    <n v="113"/>
    <n v="113"/>
    <n v="113"/>
    <n v="113"/>
    <n v="113"/>
    <n v="113"/>
    <n v="113"/>
    <n v="113"/>
    <n v="113"/>
    <n v="113"/>
    <n v="113"/>
    <n v="112871"/>
  </r>
  <r>
    <s v="Puget Sound Energy"/>
    <x v="48"/>
    <x v="5"/>
    <s v="CMN LH, Lincoln Exec Ctr-NSC"/>
    <x v="1"/>
    <n v="0"/>
    <n v="0"/>
    <n v="0"/>
    <n v="0"/>
    <n v="0"/>
    <n v="0"/>
    <n v="0"/>
    <n v="0"/>
    <n v="0"/>
    <n v="0"/>
    <n v="0"/>
    <n v="0"/>
    <n v="0"/>
    <n v="0"/>
  </r>
  <r>
    <s v="Puget Sound Energy"/>
    <x v="49"/>
    <x v="5"/>
    <s v="CMN LH, Mt Erie Comm -RETIRED"/>
    <x v="1"/>
    <n v="0"/>
    <n v="0"/>
    <n v="0"/>
    <n v="0"/>
    <n v="0"/>
    <n v="0"/>
    <n v="0"/>
    <n v="0"/>
    <n v="0"/>
    <n v="0"/>
    <n v="0"/>
    <n v="0"/>
    <n v="0"/>
    <n v="0"/>
  </r>
  <r>
    <s v="Puget Sound Energy"/>
    <x v="50"/>
    <x v="5"/>
    <s v="CMN LH, PSE Building"/>
    <x v="1"/>
    <n v="9522"/>
    <n v="9522"/>
    <n v="9522"/>
    <n v="9522"/>
    <n v="9522"/>
    <n v="9522"/>
    <n v="9522"/>
    <n v="0"/>
    <n v="0"/>
    <n v="0"/>
    <n v="0"/>
    <n v="0"/>
    <n v="0"/>
    <n v="5157737"/>
  </r>
  <r>
    <s v="Puget Sound Energy"/>
    <x v="51"/>
    <x v="5"/>
    <s v="CMN LH, PSE Building-NSC"/>
    <x v="1"/>
    <n v="0"/>
    <n v="0"/>
    <n v="0"/>
    <n v="0"/>
    <n v="0"/>
    <n v="0"/>
    <n v="0"/>
    <n v="0"/>
    <n v="0"/>
    <n v="0"/>
    <n v="0"/>
    <n v="0"/>
    <n v="0"/>
    <n v="0"/>
  </r>
  <r>
    <s v="Puget Sound Energy"/>
    <x v="52"/>
    <x v="5"/>
    <s v="CMN LH, PSE East Amend 2"/>
    <x v="1"/>
    <n v="0"/>
    <n v="0"/>
    <n v="0"/>
    <n v="0"/>
    <n v="0"/>
    <n v="0"/>
    <n v="0"/>
    <n v="0"/>
    <n v="0"/>
    <n v="0"/>
    <n v="0"/>
    <n v="0"/>
    <n v="0"/>
    <n v="0"/>
  </r>
  <r>
    <s v="Puget Sound Energy"/>
    <x v="53"/>
    <x v="5"/>
    <s v="CMN LH, PSE East Amend 2-NSC"/>
    <x v="1"/>
    <n v="0"/>
    <n v="0"/>
    <n v="0"/>
    <n v="0"/>
    <n v="0"/>
    <n v="0"/>
    <n v="0"/>
    <n v="0"/>
    <n v="0"/>
    <n v="0"/>
    <n v="0"/>
    <n v="0"/>
    <n v="0"/>
    <n v="0"/>
  </r>
  <r>
    <s v="Puget Sound Energy"/>
    <x v="54"/>
    <x v="5"/>
    <s v="CMN LH, PSE East Building"/>
    <x v="1"/>
    <n v="22904"/>
    <n v="22904"/>
    <n v="22904"/>
    <n v="22904"/>
    <n v="22904"/>
    <n v="22904"/>
    <n v="22904"/>
    <n v="22904"/>
    <n v="22904"/>
    <n v="22904"/>
    <n v="22904"/>
    <n v="22904"/>
    <n v="22904"/>
    <n v="22904035"/>
  </r>
  <r>
    <s v="Puget Sound Energy"/>
    <x v="55"/>
    <x v="5"/>
    <s v="CMN LH, PSE East Building-NSC"/>
    <x v="1"/>
    <n v="0"/>
    <n v="0"/>
    <n v="0"/>
    <n v="0"/>
    <n v="0"/>
    <n v="0"/>
    <n v="0"/>
    <n v="0"/>
    <n v="0"/>
    <n v="0"/>
    <n v="0"/>
    <n v="0"/>
    <n v="0"/>
    <n v="0"/>
  </r>
  <r>
    <s v="Puget Sound Energy"/>
    <x v="56"/>
    <x v="5"/>
    <s v="CMN LH, Rattlesnake Mtn -RET"/>
    <x v="1"/>
    <n v="0"/>
    <n v="0"/>
    <n v="0"/>
    <n v="0"/>
    <n v="0"/>
    <n v="0"/>
    <n v="0"/>
    <n v="0"/>
    <n v="0"/>
    <n v="0"/>
    <n v="0"/>
    <n v="0"/>
    <n v="0"/>
    <n v="0"/>
  </r>
  <r>
    <s v="Puget Sound Energy"/>
    <x v="57"/>
    <x v="5"/>
    <s v="CMN LH, Redmond West/Will-NSC"/>
    <x v="1"/>
    <n v="0"/>
    <n v="0"/>
    <n v="0"/>
    <n v="0"/>
    <n v="0"/>
    <n v="0"/>
    <n v="0"/>
    <n v="0"/>
    <n v="0"/>
    <n v="0"/>
    <n v="0"/>
    <n v="0"/>
    <n v="0"/>
    <n v="0"/>
  </r>
  <r>
    <s v="Puget Sound Energy"/>
    <x v="58"/>
    <x v="5"/>
    <s v="CMN LH, Redmond West/Willow"/>
    <x v="1"/>
    <n v="3440"/>
    <n v="3421"/>
    <n v="3421"/>
    <n v="3421"/>
    <n v="3421"/>
    <n v="3421"/>
    <n v="3421"/>
    <n v="3421"/>
    <n v="3421"/>
    <n v="3421"/>
    <n v="3421"/>
    <n v="3421"/>
    <n v="3421"/>
    <n v="3421725"/>
  </r>
  <r>
    <s v="Puget Sound Energy"/>
    <x v="59"/>
    <x v="5"/>
    <s v="CMN LH, S King Svc 2nd Am-RET"/>
    <x v="1"/>
    <n v="0"/>
    <n v="0"/>
    <n v="0"/>
    <n v="0"/>
    <n v="0"/>
    <n v="0"/>
    <n v="0"/>
    <n v="0"/>
    <n v="0"/>
    <n v="0"/>
    <n v="0"/>
    <n v="0"/>
    <n v="0"/>
    <n v="0"/>
  </r>
  <r>
    <s v="Puget Sound Energy"/>
    <x v="60"/>
    <x v="5"/>
    <s v="CMN LH, S King Svc -RETIRED"/>
    <x v="1"/>
    <n v="0"/>
    <n v="0"/>
    <n v="0"/>
    <n v="0"/>
    <n v="0"/>
    <n v="0"/>
    <n v="0"/>
    <n v="0"/>
    <n v="0"/>
    <n v="0"/>
    <n v="0"/>
    <n v="0"/>
    <n v="0"/>
    <n v="0"/>
  </r>
  <r>
    <s v="Puget Sound Energy"/>
    <x v="61"/>
    <x v="5"/>
    <s v="CMN LH, Sea Tac-RETIRED"/>
    <x v="1"/>
    <n v="0"/>
    <n v="0"/>
    <n v="0"/>
    <n v="0"/>
    <n v="0"/>
    <n v="0"/>
    <n v="0"/>
    <n v="0"/>
    <n v="0"/>
    <n v="0"/>
    <n v="0"/>
    <n v="0"/>
    <n v="0"/>
    <n v="0"/>
  </r>
  <r>
    <s v="Puget Sound Energy"/>
    <x v="62"/>
    <x v="6"/>
    <s v="CMN Office Furn &amp; Eq-notused"/>
    <x v="1"/>
    <n v="0"/>
    <n v="0"/>
    <n v="0"/>
    <n v="0"/>
    <n v="0"/>
    <n v="0"/>
    <n v="0"/>
    <n v="0"/>
    <n v="0"/>
    <n v="0"/>
    <n v="0"/>
    <n v="0"/>
    <n v="0"/>
    <n v="0"/>
  </r>
  <r>
    <s v="Puget Sound Energy"/>
    <x v="63"/>
    <x v="7"/>
    <s v="CMN Office Furn &amp; Eq, new"/>
    <x v="1"/>
    <n v="12420"/>
    <n v="12421"/>
    <n v="12415"/>
    <n v="12464"/>
    <n v="12464"/>
    <n v="12462"/>
    <n v="12462"/>
    <n v="23949"/>
    <n v="23949"/>
    <n v="23949"/>
    <n v="23949"/>
    <n v="23949"/>
    <n v="28295"/>
    <n v="17899412"/>
  </r>
  <r>
    <s v="Puget Sound Energy"/>
    <x v="64"/>
    <x v="7"/>
    <s v="CMN Office Furn &amp; Eq, new-NSC"/>
    <x v="1"/>
    <n v="0"/>
    <n v="0"/>
    <n v="0"/>
    <n v="0"/>
    <n v="0"/>
    <n v="0"/>
    <n v="0"/>
    <n v="0"/>
    <n v="0"/>
    <n v="0"/>
    <n v="0"/>
    <n v="0"/>
    <n v="0"/>
    <n v="0"/>
  </r>
  <r>
    <s v="Puget Sound Energy"/>
    <x v="65"/>
    <x v="7"/>
    <s v="CMN Office Furn &amp; Eq, old"/>
    <x v="1"/>
    <n v="11487"/>
    <n v="11487"/>
    <n v="11487"/>
    <n v="11487"/>
    <n v="11487"/>
    <n v="11487"/>
    <n v="11487"/>
    <n v="0"/>
    <n v="0"/>
    <n v="0"/>
    <n v="0"/>
    <n v="0"/>
    <n v="0"/>
    <n v="6222205"/>
  </r>
  <r>
    <s v="Puget Sound Energy"/>
    <x v="66"/>
    <x v="7"/>
    <s v="CMN Office Furn &amp; Eq, old-NSC"/>
    <x v="1"/>
    <n v="0"/>
    <n v="0"/>
    <n v="0"/>
    <n v="0"/>
    <n v="0"/>
    <n v="0"/>
    <n v="0"/>
    <n v="0"/>
    <n v="0"/>
    <n v="0"/>
    <n v="0"/>
    <n v="0"/>
    <n v="0"/>
    <n v="0"/>
  </r>
  <r>
    <s v="Puget Sound Energy"/>
    <x v="67"/>
    <x v="8"/>
    <s v="CMN Computer Eq, new"/>
    <x v="1"/>
    <n v="86440"/>
    <n v="89824"/>
    <n v="90195"/>
    <n v="90357"/>
    <n v="90371"/>
    <n v="84439"/>
    <n v="84984"/>
    <n v="86123"/>
    <n v="88868"/>
    <n v="91416"/>
    <n v="93450"/>
    <n v="93419"/>
    <n v="105830"/>
    <n v="89965154"/>
  </r>
  <r>
    <s v="Puget Sound Energy"/>
    <x v="68"/>
    <x v="8"/>
    <s v="CMN Computer Eq, new-NSC"/>
    <x v="1"/>
    <n v="0"/>
    <n v="0"/>
    <n v="0"/>
    <n v="0"/>
    <n v="0"/>
    <n v="0"/>
    <n v="0"/>
    <n v="0"/>
    <n v="0"/>
    <n v="0"/>
    <n v="0"/>
    <n v="0"/>
    <n v="0"/>
    <n v="0"/>
  </r>
  <r>
    <s v="Puget Sound Energy"/>
    <x v="69"/>
    <x v="8"/>
    <s v="CMN Computer Eq, old-RETIRED"/>
    <x v="1"/>
    <n v="0"/>
    <n v="0"/>
    <n v="0"/>
    <n v="0"/>
    <n v="0"/>
    <n v="0"/>
    <n v="0"/>
    <n v="0"/>
    <n v="0"/>
    <n v="0"/>
    <n v="0"/>
    <n v="0"/>
    <n v="0"/>
    <n v="0"/>
  </r>
  <r>
    <s v="Puget Sound Energy"/>
    <x v="70"/>
    <x v="9"/>
    <s v="CMN Printers, new"/>
    <x v="1"/>
    <n v="0"/>
    <n v="0"/>
    <n v="0"/>
    <n v="0"/>
    <n v="0"/>
    <n v="0"/>
    <n v="0"/>
    <n v="0"/>
    <n v="0"/>
    <n v="0"/>
    <n v="0"/>
    <n v="0"/>
    <n v="0"/>
    <n v="0"/>
  </r>
  <r>
    <s v="Puget Sound Energy"/>
    <x v="71"/>
    <x v="9"/>
    <s v="CMN Printers, new-NSC"/>
    <x v="1"/>
    <n v="0"/>
    <n v="0"/>
    <n v="0"/>
    <n v="0"/>
    <n v="0"/>
    <n v="0"/>
    <n v="0"/>
    <n v="0"/>
    <n v="0"/>
    <n v="0"/>
    <n v="0"/>
    <n v="0"/>
    <n v="0"/>
    <n v="0"/>
  </r>
  <r>
    <s v="Puget Sound Energy"/>
    <x v="72"/>
    <x v="10"/>
    <s v="CMN Computer Equip&gt;$20K-RET"/>
    <x v="1"/>
    <n v="0"/>
    <n v="0"/>
    <n v="0"/>
    <n v="0"/>
    <n v="0"/>
    <n v="0"/>
    <n v="0"/>
    <n v="0"/>
    <n v="0"/>
    <n v="0"/>
    <n v="0"/>
    <n v="0"/>
    <n v="0"/>
    <n v="0"/>
  </r>
  <r>
    <s v="Puget Sound Energy"/>
    <x v="73"/>
    <x v="11"/>
    <s v="CMN Modular Furniture-notused"/>
    <x v="1"/>
    <n v="0"/>
    <n v="0"/>
    <n v="0"/>
    <n v="0"/>
    <n v="0"/>
    <n v="0"/>
    <n v="0"/>
    <n v="0"/>
    <n v="0"/>
    <n v="0"/>
    <n v="0"/>
    <n v="0"/>
    <n v="0"/>
    <n v="0"/>
  </r>
  <r>
    <s v="Puget Sound Energy"/>
    <x v="74"/>
    <x v="12"/>
    <s v="GEN Trans Equip, new"/>
    <x v="1"/>
    <n v="4206"/>
    <n v="4206"/>
    <n v="4201"/>
    <n v="3906"/>
    <n v="3906"/>
    <n v="3906"/>
    <n v="3906"/>
    <n v="3906"/>
    <n v="3906"/>
    <n v="3906"/>
    <n v="3906"/>
    <n v="4057"/>
    <n v="4057"/>
    <n v="3986893"/>
  </r>
  <r>
    <s v="Puget Sound Energy"/>
    <x v="75"/>
    <x v="12"/>
    <s v="GEN Trans Equip, new-NSC"/>
    <x v="1"/>
    <n v="0"/>
    <n v="0"/>
    <n v="0"/>
    <n v="0"/>
    <n v="0"/>
    <n v="0"/>
    <n v="0"/>
    <n v="0"/>
    <n v="0"/>
    <n v="0"/>
    <n v="0"/>
    <n v="0"/>
    <n v="0"/>
    <n v="0"/>
  </r>
  <r>
    <s v="Puget Sound Energy"/>
    <x v="76"/>
    <x v="12"/>
    <s v="GEN Trans Equip, old"/>
    <x v="1"/>
    <n v="34"/>
    <n v="3"/>
    <n v="3"/>
    <n v="3"/>
    <n v="3"/>
    <n v="3"/>
    <n v="3"/>
    <n v="0"/>
    <n v="0"/>
    <n v="0"/>
    <n v="0"/>
    <n v="0"/>
    <n v="0"/>
    <n v="3166"/>
  </r>
  <r>
    <s v="Puget Sound Energy"/>
    <x v="77"/>
    <x v="12"/>
    <s v="GEN Trans Equip, old-NSC"/>
    <x v="1"/>
    <n v="0"/>
    <n v="0"/>
    <n v="0"/>
    <n v="0"/>
    <n v="0"/>
    <n v="0"/>
    <n v="0"/>
    <n v="0"/>
    <n v="0"/>
    <n v="0"/>
    <n v="0"/>
    <n v="0"/>
    <n v="0"/>
    <n v="0"/>
  </r>
  <r>
    <s v="Puget Sound Energy"/>
    <x v="78"/>
    <x v="13"/>
    <s v="CMN Aircraft"/>
    <x v="1"/>
    <n v="1509"/>
    <n v="1509"/>
    <n v="1509"/>
    <n v="1509"/>
    <n v="1509"/>
    <n v="1509"/>
    <n v="1509"/>
    <n v="1509"/>
    <n v="1509"/>
    <n v="1509"/>
    <n v="1509"/>
    <n v="1509"/>
    <n v="1509"/>
    <n v="1509234"/>
  </r>
  <r>
    <s v="Puget Sound Energy"/>
    <x v="79"/>
    <x v="13"/>
    <s v="CMN Aircraft-NSC"/>
    <x v="1"/>
    <n v="0"/>
    <n v="0"/>
    <n v="0"/>
    <n v="0"/>
    <n v="0"/>
    <n v="0"/>
    <n v="0"/>
    <n v="0"/>
    <n v="0"/>
    <n v="0"/>
    <n v="0"/>
    <n v="0"/>
    <n v="0"/>
    <n v="0"/>
  </r>
  <r>
    <s v="Puget Sound Energy"/>
    <x v="80"/>
    <x v="14"/>
    <s v="CMN Aircraft Engine Rebuild"/>
    <x v="1"/>
    <n v="833"/>
    <n v="833"/>
    <n v="833"/>
    <n v="833"/>
    <n v="833"/>
    <n v="833"/>
    <n v="833"/>
    <n v="833"/>
    <n v="833"/>
    <n v="833"/>
    <n v="833"/>
    <n v="833"/>
    <n v="833"/>
    <n v="832657"/>
  </r>
  <r>
    <s v="Puget Sound Energy"/>
    <x v="81"/>
    <x v="14"/>
    <s v="CMN Aircraft Engine Rebui-NSC"/>
    <x v="1"/>
    <n v="0"/>
    <n v="0"/>
    <n v="0"/>
    <n v="0"/>
    <n v="0"/>
    <n v="0"/>
    <n v="0"/>
    <n v="0"/>
    <n v="0"/>
    <n v="0"/>
    <n v="0"/>
    <n v="0"/>
    <n v="0"/>
    <n v="0"/>
  </r>
  <r>
    <s v="Puget Sound Energy"/>
    <x v="82"/>
    <x v="15"/>
    <s v="CMN Stores Equipment new"/>
    <x v="1"/>
    <n v="54"/>
    <n v="54"/>
    <n v="54"/>
    <n v="54"/>
    <n v="54"/>
    <n v="54"/>
    <n v="54"/>
    <n v="93"/>
    <n v="93"/>
    <n v="93"/>
    <n v="93"/>
    <n v="93"/>
    <n v="93"/>
    <n v="71504"/>
  </r>
  <r>
    <s v="Puget Sound Energy"/>
    <x v="83"/>
    <x v="15"/>
    <s v="CMN Stores Equipment new-NSC"/>
    <x v="1"/>
    <n v="0"/>
    <n v="0"/>
    <n v="0"/>
    <n v="0"/>
    <n v="0"/>
    <n v="0"/>
    <n v="0"/>
    <n v="0"/>
    <n v="0"/>
    <n v="0"/>
    <n v="0"/>
    <n v="0"/>
    <n v="0"/>
    <n v="0"/>
  </r>
  <r>
    <s v="Puget Sound Energy"/>
    <x v="84"/>
    <x v="15"/>
    <s v="CMN Stores Equipment old"/>
    <x v="1"/>
    <n v="39"/>
    <n v="39"/>
    <n v="39"/>
    <n v="39"/>
    <n v="39"/>
    <n v="39"/>
    <n v="39"/>
    <n v="0"/>
    <n v="0"/>
    <n v="0"/>
    <n v="0"/>
    <n v="0"/>
    <n v="0"/>
    <n v="21072"/>
  </r>
  <r>
    <s v="Puget Sound Energy"/>
    <x v="85"/>
    <x v="15"/>
    <s v="CMN Stores Equipment old-NSC"/>
    <x v="1"/>
    <n v="0"/>
    <n v="0"/>
    <n v="0"/>
    <n v="0"/>
    <n v="0"/>
    <n v="0"/>
    <n v="0"/>
    <n v="0"/>
    <n v="0"/>
    <n v="0"/>
    <n v="0"/>
    <n v="0"/>
    <n v="0"/>
    <n v="0"/>
  </r>
  <r>
    <s v="Puget Sound Energy"/>
    <x v="86"/>
    <x v="16"/>
    <s v="CMN Tools/Shop/Garage new"/>
    <x v="1"/>
    <n v="1139"/>
    <n v="1139"/>
    <n v="1139"/>
    <n v="1139"/>
    <n v="1139"/>
    <n v="1139"/>
    <n v="1139"/>
    <n v="1515"/>
    <n v="1515"/>
    <n v="1515"/>
    <n v="1515"/>
    <n v="1515"/>
    <n v="1515"/>
    <n v="1311469"/>
  </r>
  <r>
    <s v="Puget Sound Energy"/>
    <x v="87"/>
    <x v="16"/>
    <s v="CMN Tools/Shop/Garage new-NSC"/>
    <x v="1"/>
    <n v="0"/>
    <n v="0"/>
    <n v="0"/>
    <n v="0"/>
    <n v="0"/>
    <n v="0"/>
    <n v="0"/>
    <n v="0"/>
    <n v="0"/>
    <n v="0"/>
    <n v="0"/>
    <n v="0"/>
    <n v="0"/>
    <n v="0"/>
  </r>
  <r>
    <s v="Puget Sound Energy"/>
    <x v="88"/>
    <x v="16"/>
    <s v="CMN Tools/Shop/Garage old"/>
    <x v="1"/>
    <n v="544"/>
    <n v="376"/>
    <n v="376"/>
    <n v="376"/>
    <n v="376"/>
    <n v="376"/>
    <n v="376"/>
    <n v="0"/>
    <n v="0"/>
    <n v="0"/>
    <n v="0"/>
    <n v="0"/>
    <n v="0"/>
    <n v="210587"/>
  </r>
  <r>
    <s v="Puget Sound Energy"/>
    <x v="89"/>
    <x v="16"/>
    <s v="CMN Tools/Shop/Garage old-NSC"/>
    <x v="1"/>
    <n v="0"/>
    <n v="0"/>
    <n v="0"/>
    <n v="0"/>
    <n v="0"/>
    <n v="0"/>
    <n v="0"/>
    <n v="0"/>
    <n v="0"/>
    <n v="0"/>
    <n v="0"/>
    <n v="0"/>
    <n v="0"/>
    <n v="0"/>
  </r>
  <r>
    <s v="Puget Sound Energy"/>
    <x v="90"/>
    <x v="17"/>
    <s v="CMN Tools/Shop/Gar&gt;$20K-RET"/>
    <x v="1"/>
    <n v="0"/>
    <n v="0"/>
    <n v="0"/>
    <n v="0"/>
    <n v="0"/>
    <n v="0"/>
    <n v="0"/>
    <n v="0"/>
    <n v="0"/>
    <n v="0"/>
    <n v="0"/>
    <n v="0"/>
    <n v="0"/>
    <n v="0"/>
  </r>
  <r>
    <s v="Puget Sound Energy"/>
    <x v="91"/>
    <x v="18"/>
    <s v="CMN Tools, 5 yrs-notused"/>
    <x v="1"/>
    <n v="0"/>
    <n v="0"/>
    <n v="0"/>
    <n v="0"/>
    <n v="0"/>
    <n v="0"/>
    <n v="0"/>
    <n v="0"/>
    <n v="0"/>
    <n v="0"/>
    <n v="0"/>
    <n v="0"/>
    <n v="0"/>
    <n v="0"/>
  </r>
  <r>
    <s v="Puget Sound Energy"/>
    <x v="92"/>
    <x v="19"/>
    <s v="CMN Laboratory Equipment-RET"/>
    <x v="1"/>
    <n v="0"/>
    <n v="0"/>
    <n v="0"/>
    <n v="0"/>
    <n v="0"/>
    <n v="0"/>
    <n v="0"/>
    <n v="0"/>
    <n v="0"/>
    <n v="0"/>
    <n v="0"/>
    <n v="0"/>
    <n v="0"/>
    <n v="0"/>
  </r>
  <r>
    <s v="Puget Sound Energy"/>
    <x v="93"/>
    <x v="20"/>
    <s v="GEN Power Op Equip, new"/>
    <x v="1"/>
    <n v="410"/>
    <n v="410"/>
    <n v="415"/>
    <n v="710"/>
    <n v="710"/>
    <n v="710"/>
    <n v="710"/>
    <n v="710"/>
    <n v="710"/>
    <n v="710"/>
    <n v="710"/>
    <n v="727"/>
    <n v="727"/>
    <n v="649764"/>
  </r>
  <r>
    <s v="Puget Sound Energy"/>
    <x v="94"/>
    <x v="20"/>
    <s v="GEN Power Op Equip, new-NSC"/>
    <x v="1"/>
    <n v="0"/>
    <n v="0"/>
    <n v="0"/>
    <n v="0"/>
    <n v="0"/>
    <n v="0"/>
    <n v="0"/>
    <n v="0"/>
    <n v="0"/>
    <n v="0"/>
    <n v="0"/>
    <n v="0"/>
    <n v="0"/>
    <n v="0"/>
  </r>
  <r>
    <s v="Puget Sound Energy"/>
    <x v="95"/>
    <x v="20"/>
    <s v="GEN Power Op Equip, old-RET"/>
    <x v="1"/>
    <n v="0"/>
    <n v="0"/>
    <n v="0"/>
    <n v="0"/>
    <n v="0"/>
    <n v="0"/>
    <n v="0"/>
    <n v="0"/>
    <n v="0"/>
    <n v="0"/>
    <n v="0"/>
    <n v="0"/>
    <n v="0"/>
    <n v="0"/>
  </r>
  <r>
    <s v="Puget Sound Energy"/>
    <x v="96"/>
    <x v="21"/>
    <s v="105 CMN Comm Equip, AMI Net"/>
    <x v="1"/>
    <n v="418"/>
    <n v="0"/>
    <n v="0"/>
    <n v="0"/>
    <n v="0"/>
    <n v="0"/>
    <n v="0"/>
    <n v="0"/>
    <n v="0"/>
    <n v="0"/>
    <n v="0"/>
    <n v="0"/>
    <n v="0"/>
    <n v="17424"/>
  </r>
  <r>
    <s v="Puget Sound Energy"/>
    <x v="97"/>
    <x v="21"/>
    <s v="105 CMN Comm Equip, AMI N-NSC"/>
    <x v="1"/>
    <n v="0"/>
    <n v="0"/>
    <n v="0"/>
    <n v="0"/>
    <n v="0"/>
    <n v="0"/>
    <n v="0"/>
    <n v="0"/>
    <n v="0"/>
    <n v="0"/>
    <n v="0"/>
    <n v="0"/>
    <n v="0"/>
    <n v="0"/>
  </r>
  <r>
    <s v="Puget Sound Energy"/>
    <x v="98"/>
    <x v="21"/>
    <s v="CMN Comm Equip, new"/>
    <x v="1"/>
    <n v="61784"/>
    <n v="62205"/>
    <n v="65918"/>
    <n v="65942"/>
    <n v="66309"/>
    <n v="66397"/>
    <n v="66431"/>
    <n v="75669"/>
    <n v="69057"/>
    <n v="69088"/>
    <n v="69091"/>
    <n v="69108"/>
    <n v="71051"/>
    <n v="67636026"/>
  </r>
  <r>
    <s v="Puget Sound Energy"/>
    <x v="99"/>
    <x v="21"/>
    <s v="CMN Comm Equip, new-NSC"/>
    <x v="1"/>
    <n v="0"/>
    <n v="0"/>
    <n v="0"/>
    <n v="0"/>
    <n v="0"/>
    <n v="0"/>
    <n v="0"/>
    <n v="0"/>
    <n v="0"/>
    <n v="0"/>
    <n v="0"/>
    <n v="0"/>
    <n v="0"/>
    <n v="0"/>
  </r>
  <r>
    <s v="Puget Sound Energy"/>
    <x v="100"/>
    <x v="21"/>
    <s v="CMN Comm Equip, old"/>
    <x v="1"/>
    <n v="11239"/>
    <n v="10883"/>
    <n v="10883"/>
    <n v="10883"/>
    <n v="10883"/>
    <n v="10603"/>
    <n v="9222"/>
    <n v="0"/>
    <n v="0"/>
    <n v="0"/>
    <n v="0"/>
    <n v="0"/>
    <n v="0"/>
    <n v="5747977"/>
  </r>
  <r>
    <s v="Puget Sound Energy"/>
    <x v="101"/>
    <x v="21"/>
    <s v="CMN Comm Equip, old-NSC"/>
    <x v="1"/>
    <n v="0"/>
    <n v="0"/>
    <n v="0"/>
    <n v="0"/>
    <n v="0"/>
    <n v="0"/>
    <n v="0"/>
    <n v="0"/>
    <n v="0"/>
    <n v="0"/>
    <n v="0"/>
    <n v="0"/>
    <n v="0"/>
    <n v="0"/>
  </r>
  <r>
    <s v="Puget Sound Energy"/>
    <x v="102"/>
    <x v="22"/>
    <s v="CMN Mobile Comm Eq-RET"/>
    <x v="1"/>
    <n v="0"/>
    <n v="0"/>
    <n v="0"/>
    <n v="0"/>
    <n v="0"/>
    <n v="0"/>
    <n v="0"/>
    <n v="0"/>
    <n v="0"/>
    <n v="0"/>
    <n v="0"/>
    <n v="0"/>
    <n v="0"/>
    <n v="0"/>
  </r>
  <r>
    <s v="Puget Sound Energy"/>
    <x v="103"/>
    <x v="23"/>
    <s v="CMN Portable Comm Eq-RET"/>
    <x v="1"/>
    <n v="0"/>
    <n v="0"/>
    <n v="0"/>
    <n v="0"/>
    <n v="0"/>
    <n v="0"/>
    <n v="0"/>
    <n v="0"/>
    <n v="0"/>
    <n v="0"/>
    <n v="0"/>
    <n v="0"/>
    <n v="0"/>
    <n v="0"/>
  </r>
  <r>
    <s v="Puget Sound Energy"/>
    <x v="104"/>
    <x v="24"/>
    <s v="CMN Comm Equip, AMI Netwo-NSC"/>
    <x v="1"/>
    <n v="0"/>
    <n v="0"/>
    <n v="0"/>
    <n v="0"/>
    <n v="0"/>
    <n v="0"/>
    <n v="0"/>
    <n v="0"/>
    <n v="0"/>
    <n v="0"/>
    <n v="0"/>
    <n v="0"/>
    <n v="0"/>
    <n v="0"/>
  </r>
  <r>
    <s v="Puget Sound Energy"/>
    <x v="105"/>
    <x v="24"/>
    <s v="CMN Comm Equip, AMI Network"/>
    <x v="1"/>
    <n v="3995"/>
    <n v="3993"/>
    <n v="4812"/>
    <n v="4804"/>
    <n v="4804"/>
    <n v="4804"/>
    <n v="4804"/>
    <n v="4804"/>
    <n v="11873"/>
    <n v="11873"/>
    <n v="11873"/>
    <n v="11873"/>
    <n v="11873"/>
    <n v="7354069"/>
  </r>
  <r>
    <s v="Puget Sound Energy"/>
    <x v="106"/>
    <x v="25"/>
    <s v="CMN Misc Equipment, new"/>
    <x v="1"/>
    <n v="632"/>
    <n v="632"/>
    <n v="632"/>
    <n v="632"/>
    <n v="632"/>
    <n v="632"/>
    <n v="632"/>
    <n v="1058"/>
    <n v="1058"/>
    <n v="1058"/>
    <n v="1058"/>
    <n v="1058"/>
    <n v="1058"/>
    <n v="827407"/>
  </r>
  <r>
    <s v="Puget Sound Energy"/>
    <x v="107"/>
    <x v="25"/>
    <s v="CMN Misc Equipment, new-NSC"/>
    <x v="1"/>
    <n v="0"/>
    <n v="0"/>
    <n v="0"/>
    <n v="0"/>
    <n v="0"/>
    <n v="0"/>
    <n v="0"/>
    <n v="0"/>
    <n v="0"/>
    <n v="0"/>
    <n v="0"/>
    <n v="0"/>
    <n v="0"/>
    <n v="0"/>
  </r>
  <r>
    <s v="Puget Sound Energy"/>
    <x v="108"/>
    <x v="25"/>
    <s v="CMN Misc Equipment, old"/>
    <x v="1"/>
    <n v="426"/>
    <n v="426"/>
    <n v="426"/>
    <n v="426"/>
    <n v="426"/>
    <n v="426"/>
    <n v="426"/>
    <n v="0"/>
    <n v="0"/>
    <n v="0"/>
    <n v="0"/>
    <n v="0"/>
    <n v="0"/>
    <n v="230553"/>
  </r>
  <r>
    <s v="Puget Sound Energy"/>
    <x v="109"/>
    <x v="26"/>
    <s v="CMN Do Not Use"/>
    <x v="1"/>
    <n v="0"/>
    <n v="0"/>
    <n v="0"/>
    <n v="0"/>
    <n v="0"/>
    <n v="0"/>
    <n v="0"/>
    <n v="0"/>
    <n v="0"/>
    <n v="0"/>
    <n v="0"/>
    <n v="0"/>
    <n v="0"/>
    <n v="0"/>
  </r>
  <r>
    <s v="Puget Sound Energy"/>
    <x v="110"/>
    <x v="26"/>
    <s v="CMN Misc Equipment -DONOTUSE"/>
    <x v="1"/>
    <n v="0"/>
    <n v="0"/>
    <n v="0"/>
    <n v="0"/>
    <n v="0"/>
    <n v="0"/>
    <n v="0"/>
    <n v="0"/>
    <n v="0"/>
    <n v="0"/>
    <n v="0"/>
    <n v="0"/>
    <n v="0"/>
    <n v="0"/>
  </r>
  <r>
    <s v="Puget Sound Energy"/>
    <x v="111"/>
    <x v="27"/>
    <s v="CMN ARO General Plant"/>
    <x v="1"/>
    <n v="0"/>
    <n v="0"/>
    <n v="0"/>
    <n v="0"/>
    <n v="0"/>
    <n v="0"/>
    <n v="0"/>
    <n v="0"/>
    <n v="0"/>
    <n v="0"/>
    <n v="0"/>
    <n v="0"/>
    <n v="501"/>
    <n v="20882"/>
  </r>
  <r>
    <s v="Puget Sound Energy"/>
    <x v="112"/>
    <x v="28"/>
    <s v="ease, Printer Great Am 2-NSC"/>
    <x v="1"/>
    <n v="0"/>
    <n v="0"/>
    <n v="0"/>
    <n v="0"/>
    <n v="0"/>
    <n v="0"/>
    <n v="0"/>
    <n v="0"/>
    <n v="0"/>
    <n v="0"/>
    <n v="0"/>
    <n v="0"/>
    <n v="0"/>
    <n v="0"/>
  </r>
  <r>
    <s v="Puget Sound Energy"/>
    <x v="113"/>
    <x v="28"/>
    <s v="ease, Printer Great Am 3-NSC"/>
    <x v="1"/>
    <n v="0"/>
    <n v="0"/>
    <n v="0"/>
    <n v="0"/>
    <n v="0"/>
    <n v="0"/>
    <n v="0"/>
    <n v="0"/>
    <n v="0"/>
    <n v="0"/>
    <n v="0"/>
    <n v="0"/>
    <n v="0"/>
    <n v="0"/>
  </r>
  <r>
    <s v="Puget Sound Energy"/>
    <x v="114"/>
    <x v="29"/>
    <s v="al Lease, BLC Vehicles-RETIRED"/>
    <x v="1"/>
    <n v="0"/>
    <n v="0"/>
    <n v="0"/>
    <n v="0"/>
    <n v="0"/>
    <n v="0"/>
    <n v="0"/>
    <n v="0"/>
    <n v="0"/>
    <n v="0"/>
    <n v="0"/>
    <n v="0"/>
    <n v="0"/>
    <n v="0"/>
  </r>
  <r>
    <s v="Puget Sound Energy"/>
    <x v="115"/>
    <x v="29"/>
    <s v="al Lease, Landis + Gyr-RETIRED"/>
    <x v="1"/>
    <n v="0"/>
    <n v="0"/>
    <n v="0"/>
    <n v="0"/>
    <n v="0"/>
    <n v="0"/>
    <n v="0"/>
    <n v="0"/>
    <n v="0"/>
    <n v="0"/>
    <n v="0"/>
    <n v="0"/>
    <n v="0"/>
    <n v="0"/>
  </r>
  <r>
    <s v="Puget Sound Energy"/>
    <x v="116"/>
    <x v="29"/>
    <s v="al Lease, Printer Great Am"/>
    <x v="1"/>
    <n v="907"/>
    <n v="907"/>
    <n v="907"/>
    <n v="907"/>
    <n v="907"/>
    <n v="907"/>
    <n v="907"/>
    <n v="907"/>
    <n v="907"/>
    <n v="907"/>
    <n v="907"/>
    <n v="907"/>
    <n v="907"/>
    <n v="907181"/>
  </r>
  <r>
    <s v="Puget Sound Energy"/>
    <x v="117"/>
    <x v="29"/>
    <s v="al Lease, Printer Great Am 2"/>
    <x v="1"/>
    <n v="890"/>
    <n v="890"/>
    <n v="890"/>
    <n v="890"/>
    <n v="890"/>
    <n v="890"/>
    <n v="890"/>
    <n v="890"/>
    <n v="890"/>
    <n v="890"/>
    <n v="890"/>
    <n v="890"/>
    <n v="890"/>
    <n v="890236"/>
  </r>
  <r>
    <s v="Puget Sound Energy"/>
    <x v="118"/>
    <x v="29"/>
    <s v="al Lease, Printer Great Am 3"/>
    <x v="1"/>
    <n v="0"/>
    <n v="0"/>
    <n v="0"/>
    <n v="398"/>
    <n v="398"/>
    <n v="398"/>
    <n v="398"/>
    <n v="398"/>
    <n v="398"/>
    <n v="398"/>
    <n v="398"/>
    <n v="398"/>
    <n v="398"/>
    <n v="314850"/>
  </r>
  <r>
    <s v="Puget Sound Energy"/>
    <x v="119"/>
    <x v="29"/>
    <s v="al Lease, Printer Great Am-NSC"/>
    <x v="1"/>
    <n v="0"/>
    <n v="0"/>
    <n v="0"/>
    <n v="0"/>
    <n v="0"/>
    <n v="0"/>
    <n v="0"/>
    <n v="0"/>
    <n v="0"/>
    <n v="0"/>
    <n v="0"/>
    <n v="0"/>
    <n v="0"/>
    <n v="0"/>
  </r>
</pivotCacheRecords>
</file>

<file path=xl/pivotCache/pivotCacheRecords10.xml><?xml version="1.0" encoding="utf-8"?>
<pivotCacheRecords xmlns="http://schemas.openxmlformats.org/spreadsheetml/2006/main" xmlns:r="http://schemas.openxmlformats.org/officeDocument/2006/relationships" count="479">
  <r>
    <x v="0"/>
    <s v="INT Franchises &amp; Consents-1"/>
    <n v="1477.87"/>
    <n v="499.66784699999999"/>
  </r>
  <r>
    <x v="0"/>
    <s v="INT Franchises &amp; Consents-2"/>
    <n v="1477.87"/>
    <n v="499.66784699999999"/>
  </r>
  <r>
    <x v="0"/>
    <s v="INT Franchises &amp; Consents-3"/>
    <n v="1477.87"/>
    <n v="499.66784699999999"/>
  </r>
  <r>
    <x v="0"/>
    <s v="INT Franchises &amp; Consents-4"/>
    <n v="1477.87"/>
    <n v="499.66784699999999"/>
  </r>
  <r>
    <x v="0"/>
    <s v="INT Franchises &amp; Consents-5"/>
    <n v="1477.87"/>
    <n v="499.66784699999999"/>
  </r>
  <r>
    <x v="0"/>
    <s v="INT Franchises &amp; Consents-6"/>
    <n v="1477.87"/>
    <n v="499.66784699999999"/>
  </r>
  <r>
    <x v="0"/>
    <s v="INT Franchises &amp; Consents-7"/>
    <n v="1477.87"/>
    <n v="499.66784699999999"/>
  </r>
  <r>
    <x v="0"/>
    <s v="INT Franchises &amp; Consents-8"/>
    <n v="1477.87"/>
    <n v="499.66784699999999"/>
  </r>
  <r>
    <x v="0"/>
    <s v="INT Franchises &amp; Consents-9"/>
    <n v="1477.87"/>
    <n v="499.66784699999999"/>
  </r>
  <r>
    <x v="0"/>
    <s v="INT Franchises &amp; Consents-10"/>
    <n v="1477.87"/>
    <n v="499.66784699999999"/>
  </r>
  <r>
    <x v="0"/>
    <s v="INT Franchises &amp; Consents-11"/>
    <n v="1477.87"/>
    <n v="499.66784699999999"/>
  </r>
  <r>
    <x v="0"/>
    <s v="INT Franchises &amp; Consents-12"/>
    <n v="1477.87"/>
    <n v="499.66784699999999"/>
  </r>
  <r>
    <x v="1"/>
    <s v="INT Misc Intangible Plant-1"/>
    <n v="7324200.2999999998"/>
    <n v="2476312.1214299998"/>
  </r>
  <r>
    <x v="1"/>
    <s v="INT Misc Intangible Plant-2"/>
    <n v="7324200.2999999998"/>
    <n v="2476312.1214299998"/>
  </r>
  <r>
    <x v="1"/>
    <s v="INT Misc Intangible Plant-3"/>
    <n v="7324200.2999999998"/>
    <n v="2476312.1214299998"/>
  </r>
  <r>
    <x v="1"/>
    <s v="INT Misc Intangible Plant-4"/>
    <n v="7324200.2999999998"/>
    <n v="2476312.1214299998"/>
  </r>
  <r>
    <x v="1"/>
    <s v="INT Misc Intangible Plant-5"/>
    <n v="7324200.2999999998"/>
    <n v="2476312.1214299998"/>
  </r>
  <r>
    <x v="1"/>
    <s v="INT Misc Intangible Plant-6"/>
    <n v="7324200.2999999998"/>
    <n v="2476312.1214299998"/>
  </r>
  <r>
    <x v="1"/>
    <s v="INT Misc Intangible Plant-7"/>
    <n v="7324200.2999999998"/>
    <n v="2476312.1214299998"/>
  </r>
  <r>
    <x v="1"/>
    <s v="INT Misc Intangible Plant-8"/>
    <n v="7324200.2999999998"/>
    <n v="2476312.1214299998"/>
  </r>
  <r>
    <x v="1"/>
    <s v="INT Misc Intangible Plant-9"/>
    <n v="7324200.2999999998"/>
    <n v="2476312.1214299998"/>
  </r>
  <r>
    <x v="1"/>
    <s v="INT Misc Intangible Plant-10"/>
    <n v="7324200.2999999998"/>
    <n v="2476312.1214299998"/>
  </r>
  <r>
    <x v="1"/>
    <s v="INT Misc Intangible Plant-11"/>
    <n v="7324200.2999999998"/>
    <n v="2476312.1214299998"/>
  </r>
  <r>
    <x v="1"/>
    <s v="INT Misc Intangible Plant-12"/>
    <n v="7324200.2999999998"/>
    <n v="2476312.1214299998"/>
  </r>
  <r>
    <x v="2"/>
    <s v="CMN Easements-1"/>
    <n v="19363.53"/>
    <n v="6546.8094929999997"/>
  </r>
  <r>
    <x v="2"/>
    <s v="CMN Easements-2"/>
    <n v="19363.53"/>
    <n v="6546.8094929999997"/>
  </r>
  <r>
    <x v="2"/>
    <s v="CMN Easements-3"/>
    <n v="19363.53"/>
    <n v="6546.8094929999997"/>
  </r>
  <r>
    <x v="2"/>
    <s v="CMN Easements-4"/>
    <n v="19363.53"/>
    <n v="6546.8094929999997"/>
  </r>
  <r>
    <x v="2"/>
    <s v="CMN Easements-5"/>
    <n v="19363.53"/>
    <n v="6546.8094929999997"/>
  </r>
  <r>
    <x v="2"/>
    <s v="CMN Easements-6"/>
    <n v="19363.53"/>
    <n v="6546.8094929999997"/>
  </r>
  <r>
    <x v="2"/>
    <s v="CMN Easements-7"/>
    <n v="19363.53"/>
    <n v="6546.8094929999997"/>
  </r>
  <r>
    <x v="2"/>
    <s v="CMN Easements-8"/>
    <n v="19363.53"/>
    <n v="6546.8094929999997"/>
  </r>
  <r>
    <x v="2"/>
    <s v="CMN Easements-9"/>
    <n v="19363.53"/>
    <n v="6546.8094929999997"/>
  </r>
  <r>
    <x v="2"/>
    <s v="CMN Easements-10"/>
    <n v="19363.53"/>
    <n v="6546.8094929999997"/>
  </r>
  <r>
    <x v="2"/>
    <s v="CMN Easements-11"/>
    <n v="19363.53"/>
    <n v="6546.8094929999997"/>
  </r>
  <r>
    <x v="2"/>
    <s v="CMN Easements-12"/>
    <n v="19363.53"/>
    <n v="6546.8094929999997"/>
  </r>
  <r>
    <x v="3"/>
    <s v="CMN Str/Impv, ESO-1"/>
    <n v="65174.74"/>
    <n v="22035.579593999999"/>
  </r>
  <r>
    <x v="3"/>
    <s v="CMN Str/Impv, ESO-2"/>
    <n v="65174.74"/>
    <n v="22035.579593999999"/>
  </r>
  <r>
    <x v="3"/>
    <s v="CMN Str/Impv, ESO-3"/>
    <n v="65174.74"/>
    <n v="22035.579593999999"/>
  </r>
  <r>
    <x v="3"/>
    <s v="CMN Str/Impv, ESO-4"/>
    <n v="65174.74"/>
    <n v="22035.579593999999"/>
  </r>
  <r>
    <x v="3"/>
    <s v="CMN Str/Impv, ESO-5"/>
    <n v="65174.74"/>
    <n v="22035.579593999999"/>
  </r>
  <r>
    <x v="3"/>
    <s v="CMN Str/Impv, ESO-6"/>
    <n v="65174.74"/>
    <n v="22035.579593999999"/>
  </r>
  <r>
    <x v="3"/>
    <s v="CMN Str/Impv, ESO-7"/>
    <n v="65174.74"/>
    <n v="22035.579593999999"/>
  </r>
  <r>
    <x v="3"/>
    <s v="CMN Str/Impv, ESO-8"/>
    <n v="65174.74"/>
    <n v="22035.579593999999"/>
  </r>
  <r>
    <x v="3"/>
    <s v="CMN Str/Impv, ESO-9"/>
    <n v="65174.74"/>
    <n v="22035.579593999999"/>
  </r>
  <r>
    <x v="3"/>
    <s v="CMN Str/Impv, ESO-10"/>
    <n v="65174.74"/>
    <n v="22035.579593999999"/>
  </r>
  <r>
    <x v="3"/>
    <s v="CMN Str/Impv, ESO-11"/>
    <n v="65174.74"/>
    <n v="22035.579593999999"/>
  </r>
  <r>
    <x v="3"/>
    <s v="CMN Str/Impv, ESO-12"/>
    <n v="65174.74"/>
    <n v="22035.579593999999"/>
  </r>
  <r>
    <x v="3"/>
    <s v="CMN Str/Impv, Factoria Svc Ct-1"/>
    <n v="28268.559999999998"/>
    <n v="9557.6001359999991"/>
  </r>
  <r>
    <x v="3"/>
    <s v="CMN Str/Impv, Factoria Svc Ct-2"/>
    <n v="28268.559999999998"/>
    <n v="9557.6001359999991"/>
  </r>
  <r>
    <x v="3"/>
    <s v="CMN Str/Impv, Factoria Svc Ct-3"/>
    <n v="28268.559999999998"/>
    <n v="9557.6001359999991"/>
  </r>
  <r>
    <x v="3"/>
    <s v="CMN Str/Impv, Factoria Svc Ct-4"/>
    <n v="28268.559999999998"/>
    <n v="9557.6001359999991"/>
  </r>
  <r>
    <x v="3"/>
    <s v="CMN Str/Impv, Factoria Svc Ct-5"/>
    <n v="28268.559999999998"/>
    <n v="9557.6001359999991"/>
  </r>
  <r>
    <x v="3"/>
    <s v="CMN Str/Impv, Factoria Svc Ct-6"/>
    <n v="28268.559999999998"/>
    <n v="9557.6001359999991"/>
  </r>
  <r>
    <x v="3"/>
    <s v="CMN Str/Impv, Factoria Svc Ct-7"/>
    <n v="28268.559999999998"/>
    <n v="9557.6001359999991"/>
  </r>
  <r>
    <x v="3"/>
    <s v="CMN Str/Impv, Factoria Svc Ct-8"/>
    <n v="28268.559999999998"/>
    <n v="9557.6001359999991"/>
  </r>
  <r>
    <x v="3"/>
    <s v="CMN Str/Impv, Factoria Svc Ct-9"/>
    <n v="28268.559999999998"/>
    <n v="9557.6001359999991"/>
  </r>
  <r>
    <x v="3"/>
    <s v="CMN Str/Impv, Factoria Svc Ct-10"/>
    <n v="28268.559999999998"/>
    <n v="9557.6001359999991"/>
  </r>
  <r>
    <x v="3"/>
    <s v="CMN Str/Impv, Factoria Svc Ct-11"/>
    <n v="28268.559999999998"/>
    <n v="9557.6001359999991"/>
  </r>
  <r>
    <x v="3"/>
    <s v="CMN Str/Impv, Factoria Svc Ct-12"/>
    <n v="28268.559999999998"/>
    <n v="9557.6001359999991"/>
  </r>
  <r>
    <x v="3"/>
    <s v="CMN Str/Impv, Factoria Trailr-1"/>
    <n v="22.65"/>
    <n v="7.6579649999999999"/>
  </r>
  <r>
    <x v="3"/>
    <s v="CMN Str/Impv, Factoria Trailr-2"/>
    <n v="22.65"/>
    <n v="7.6579649999999999"/>
  </r>
  <r>
    <x v="3"/>
    <s v="CMN Str/Impv, Factoria Trailr-3"/>
    <n v="22.65"/>
    <n v="7.6579649999999999"/>
  </r>
  <r>
    <x v="3"/>
    <s v="CMN Str/Impv, Factoria Trailr-4"/>
    <n v="22.65"/>
    <n v="7.6579649999999999"/>
  </r>
  <r>
    <x v="3"/>
    <s v="CMN Str/Impv, Factoria Trailr-5"/>
    <n v="22.65"/>
    <n v="7.6579649999999999"/>
  </r>
  <r>
    <x v="3"/>
    <s v="CMN Str/Impv, Factoria Trailr-6"/>
    <n v="22.65"/>
    <n v="7.6579649999999999"/>
  </r>
  <r>
    <x v="3"/>
    <s v="CMN Str/Impv, Factoria Trailr-7"/>
    <n v="22.65"/>
    <n v="7.6579649999999999"/>
  </r>
  <r>
    <x v="3"/>
    <s v="CMN Str/Impv, Factoria Trailr-8"/>
    <n v="22.65"/>
    <n v="7.6579649999999999"/>
  </r>
  <r>
    <x v="3"/>
    <s v="CMN Str/Impv, Factoria Trailr-9"/>
    <n v="22.65"/>
    <n v="7.6579649999999999"/>
  </r>
  <r>
    <x v="3"/>
    <s v="CMN Str/Impv, Factoria Trailr-10"/>
    <n v="22.65"/>
    <n v="7.6579649999999999"/>
  </r>
  <r>
    <x v="3"/>
    <s v="CMN Str/Impv, Factoria Trailr-11"/>
    <n v="22.65"/>
    <n v="7.6579649999999999"/>
  </r>
  <r>
    <x v="3"/>
    <s v="CMN Str/Impv, Factoria Trailr-12"/>
    <n v="22.65"/>
    <n v="7.6579649999999999"/>
  </r>
  <r>
    <x v="3"/>
    <s v="CMN Str/Impv, Fleet Svc Facl-1"/>
    <n v="5047.78"/>
    <n v="1706.6544180000001"/>
  </r>
  <r>
    <x v="3"/>
    <s v="CMN Str/Impv, Fleet Svc Facl-2"/>
    <n v="5047.78"/>
    <n v="1706.6544180000001"/>
  </r>
  <r>
    <x v="3"/>
    <s v="CMN Str/Impv, Fleet Svc Facl-3"/>
    <n v="5047.78"/>
    <n v="1706.6544180000001"/>
  </r>
  <r>
    <x v="3"/>
    <s v="CMN Str/Impv, Fleet Svc Facl-4"/>
    <n v="5047.78"/>
    <n v="1706.6544180000001"/>
  </r>
  <r>
    <x v="3"/>
    <s v="CMN Str/Impv, Fleet Svc Facl-5"/>
    <n v="5047.78"/>
    <n v="1706.6544180000001"/>
  </r>
  <r>
    <x v="3"/>
    <s v="CMN Str/Impv, Fleet Svc Facl-6"/>
    <n v="5047.78"/>
    <n v="1706.6544180000001"/>
  </r>
  <r>
    <x v="3"/>
    <s v="CMN Str/Impv, Fleet Svc Facl-7"/>
    <n v="5047.78"/>
    <n v="1706.6544180000001"/>
  </r>
  <r>
    <x v="3"/>
    <s v="CMN Str/Impv, Fleet Svc Facl-8"/>
    <n v="5047.78"/>
    <n v="1706.6544180000001"/>
  </r>
  <r>
    <x v="3"/>
    <s v="CMN Str/Impv, Fleet Svc Facl-9"/>
    <n v="5047.78"/>
    <n v="1706.6544180000001"/>
  </r>
  <r>
    <x v="3"/>
    <s v="CMN Str/Impv, Fleet Svc Facl-10"/>
    <n v="5047.78"/>
    <n v="1706.6544180000001"/>
  </r>
  <r>
    <x v="3"/>
    <s v="CMN Str/Impv, Fleet Svc Facl-11"/>
    <n v="5047.78"/>
    <n v="1706.6544180000001"/>
  </r>
  <r>
    <x v="3"/>
    <s v="CMN Str/Impv, Fleet Svc Facl-12"/>
    <n v="5047.78"/>
    <n v="1706.6544180000001"/>
  </r>
  <r>
    <x v="3"/>
    <s v="CMN Str/Impv, Howell Bldg-1"/>
    <n v="1031.8799999999999"/>
    <n v="348.87862799999999"/>
  </r>
  <r>
    <x v="3"/>
    <s v="CMN Str/Impv, Howell Bldg-2"/>
    <n v="1031.8799999999999"/>
    <n v="348.87862799999999"/>
  </r>
  <r>
    <x v="3"/>
    <s v="CMN Str/Impv, Howell Bldg-3"/>
    <n v="1031.8799999999999"/>
    <n v="348.87862799999999"/>
  </r>
  <r>
    <x v="3"/>
    <s v="CMN Str/Impv, Howell Bldg-4"/>
    <n v="1031.8799999999999"/>
    <n v="348.87862799999999"/>
  </r>
  <r>
    <x v="3"/>
    <s v="CMN Str/Impv, Howell Bldg-5"/>
    <n v="1031.8799999999999"/>
    <n v="348.87862799999999"/>
  </r>
  <r>
    <x v="3"/>
    <s v="CMN Str/Impv, Howell Bldg-6"/>
    <n v="1031.8799999999999"/>
    <n v="348.87862799999999"/>
  </r>
  <r>
    <x v="3"/>
    <s v="CMN Str/Impv, Howell Bldg-7"/>
    <n v="1031.8799999999999"/>
    <n v="348.87862799999999"/>
  </r>
  <r>
    <x v="3"/>
    <s v="CMN Str/Impv, Howell Bldg-8"/>
    <n v="1031.8799999999999"/>
    <n v="348.87862799999999"/>
  </r>
  <r>
    <x v="3"/>
    <s v="CMN Str/Impv, Howell Bldg-9"/>
    <n v="1031.8799999999999"/>
    <n v="348.87862799999999"/>
  </r>
  <r>
    <x v="3"/>
    <s v="CMN Str/Impv, Howell Bldg-10"/>
    <n v="1031.8799999999999"/>
    <n v="348.87862799999999"/>
  </r>
  <r>
    <x v="3"/>
    <s v="CMN Str/Impv, Howell Bldg-11"/>
    <n v="1031.8799999999999"/>
    <n v="348.87862799999999"/>
  </r>
  <r>
    <x v="3"/>
    <s v="CMN Str/Impv, Howell Bldg-12"/>
    <n v="1031.8799999999999"/>
    <n v="348.87862799999999"/>
  </r>
  <r>
    <x v="3"/>
    <s v="CMN Str/Impv, Kittitas Svc Ct-1"/>
    <n v="3165.69"/>
    <n v="1070.3197890000001"/>
  </r>
  <r>
    <x v="3"/>
    <s v="CMN Str/Impv, Kittitas Svc Ct-2"/>
    <n v="3165.69"/>
    <n v="1070.3197890000001"/>
  </r>
  <r>
    <x v="3"/>
    <s v="CMN Str/Impv, Kittitas Svc Ct-3"/>
    <n v="3165.69"/>
    <n v="1070.3197890000001"/>
  </r>
  <r>
    <x v="3"/>
    <s v="CMN Str/Impv, Kittitas Svc Ct-4"/>
    <n v="3165.69"/>
    <n v="1070.3197890000001"/>
  </r>
  <r>
    <x v="3"/>
    <s v="CMN Str/Impv, Kittitas Svc Ct-5"/>
    <n v="3165.69"/>
    <n v="1070.3197890000001"/>
  </r>
  <r>
    <x v="3"/>
    <s v="CMN Str/Impv, Kittitas Svc Ct-6"/>
    <n v="3165.69"/>
    <n v="1070.3197890000001"/>
  </r>
  <r>
    <x v="3"/>
    <s v="CMN Str/Impv, Kittitas Svc Ct-7"/>
    <n v="3165.69"/>
    <n v="1070.3197890000001"/>
  </r>
  <r>
    <x v="3"/>
    <s v="CMN Str/Impv, Kittitas Svc Ct-8"/>
    <n v="3165.69"/>
    <n v="1070.3197890000001"/>
  </r>
  <r>
    <x v="3"/>
    <s v="CMN Str/Impv, Kittitas Svc Ct-9"/>
    <n v="3165.69"/>
    <n v="1070.3197890000001"/>
  </r>
  <r>
    <x v="3"/>
    <s v="CMN Str/Impv, Kittitas Svc Ct-10"/>
    <n v="3165.69"/>
    <n v="1070.3197890000001"/>
  </r>
  <r>
    <x v="3"/>
    <s v="CMN Str/Impv, Kittitas Svc Ct-11"/>
    <n v="3165.69"/>
    <n v="1070.3197890000001"/>
  </r>
  <r>
    <x v="3"/>
    <s v="CMN Str/Impv, Kittitas Svc Ct-12"/>
    <n v="3165.69"/>
    <n v="1070.3197890000001"/>
  </r>
  <r>
    <x v="3"/>
    <s v="CMN Str/Impv, Olympia Bus/Eng-1"/>
    <n v="3689.23"/>
    <n v="1247.328663"/>
  </r>
  <r>
    <x v="3"/>
    <s v="CMN Str/Impv, Olympia Bus/Eng-2"/>
    <n v="3689.23"/>
    <n v="1247.328663"/>
  </r>
  <r>
    <x v="3"/>
    <s v="CMN Str/Impv, Olympia Bus/Eng-3"/>
    <n v="3689.23"/>
    <n v="1247.328663"/>
  </r>
  <r>
    <x v="3"/>
    <s v="CMN Str/Impv, Olympia Bus/Eng-4"/>
    <n v="3689.23"/>
    <n v="1247.328663"/>
  </r>
  <r>
    <x v="3"/>
    <s v="CMN Str/Impv, Olympia Bus/Eng-5"/>
    <n v="3689.23"/>
    <n v="1247.328663"/>
  </r>
  <r>
    <x v="3"/>
    <s v="CMN Str/Impv, Olympia Bus/Eng-6"/>
    <n v="3689.23"/>
    <n v="1247.328663"/>
  </r>
  <r>
    <x v="3"/>
    <s v="CMN Str/Impv, Olympia Bus/Eng-7"/>
    <n v="3689.23"/>
    <n v="1247.328663"/>
  </r>
  <r>
    <x v="3"/>
    <s v="CMN Str/Impv, Olympia Bus/Eng-8"/>
    <n v="3689.23"/>
    <n v="1247.328663"/>
  </r>
  <r>
    <x v="3"/>
    <s v="CMN Str/Impv, Olympia Bus/Eng-9"/>
    <n v="3689.23"/>
    <n v="1247.328663"/>
  </r>
  <r>
    <x v="3"/>
    <s v="CMN Str/Impv, Olympia Bus/Eng-10"/>
    <n v="3689.23"/>
    <n v="1247.328663"/>
  </r>
  <r>
    <x v="3"/>
    <s v="CMN Str/Impv, Olympia Bus/Eng-11"/>
    <n v="3689.23"/>
    <n v="1247.328663"/>
  </r>
  <r>
    <x v="3"/>
    <s v="CMN Str/Impv, Olympia Bus/Eng-12"/>
    <n v="3689.23"/>
    <n v="1247.328663"/>
  </r>
  <r>
    <x v="3"/>
    <s v="CMN Str/Impv, Olympia Svc Ctr-1"/>
    <n v="6123.66"/>
    <n v="2070.4094460000001"/>
  </r>
  <r>
    <x v="3"/>
    <s v="CMN Str/Impv, Olympia Svc Ctr-2"/>
    <n v="6123.66"/>
    <n v="2070.4094460000001"/>
  </r>
  <r>
    <x v="3"/>
    <s v="CMN Str/Impv, Olympia Svc Ctr-3"/>
    <n v="6123.66"/>
    <n v="2070.4094460000001"/>
  </r>
  <r>
    <x v="3"/>
    <s v="CMN Str/Impv, Olympia Svc Ctr-4"/>
    <n v="6123.66"/>
    <n v="2070.4094460000001"/>
  </r>
  <r>
    <x v="3"/>
    <s v="CMN Str/Impv, Olympia Svc Ctr-5"/>
    <n v="6123.66"/>
    <n v="2070.4094460000001"/>
  </r>
  <r>
    <x v="3"/>
    <s v="CMN Str/Impv, Olympia Svc Ctr-6"/>
    <n v="6123.66"/>
    <n v="2070.4094460000001"/>
  </r>
  <r>
    <x v="3"/>
    <s v="CMN Str/Impv, Olympia Svc Ctr-7"/>
    <n v="6123.66"/>
    <n v="2070.4094460000001"/>
  </r>
  <r>
    <x v="3"/>
    <s v="CMN Str/Impv, Olympia Svc Ctr-8"/>
    <n v="6123.66"/>
    <n v="2070.4094460000001"/>
  </r>
  <r>
    <x v="3"/>
    <s v="CMN Str/Impv, Olympia Svc Ctr-9"/>
    <n v="6123.66"/>
    <n v="2070.4094460000001"/>
  </r>
  <r>
    <x v="3"/>
    <s v="CMN Str/Impv, Olympia Svc Ctr-10"/>
    <n v="6123.66"/>
    <n v="2070.4094460000001"/>
  </r>
  <r>
    <x v="3"/>
    <s v="CMN Str/Impv, Olympia Svc Ctr-11"/>
    <n v="6123.66"/>
    <n v="2070.4094460000001"/>
  </r>
  <r>
    <x v="3"/>
    <s v="CMN Str/Impv, Olympia Svc Ctr-12"/>
    <n v="6123.66"/>
    <n v="2070.4094460000001"/>
  </r>
  <r>
    <x v="3"/>
    <s v="CMN Str/Impv, Puyallup Svc Ct-1"/>
    <n v="1501.27"/>
    <n v="507.579387"/>
  </r>
  <r>
    <x v="3"/>
    <s v="CMN Str/Impv, Puyallup Svc Ct-2"/>
    <n v="1501.27"/>
    <n v="507.579387"/>
  </r>
  <r>
    <x v="3"/>
    <s v="CMN Str/Impv, Puyallup Svc Ct-3"/>
    <n v="1501.27"/>
    <n v="507.579387"/>
  </r>
  <r>
    <x v="3"/>
    <s v="CMN Str/Impv, Puyallup Svc Ct-4"/>
    <n v="1501.27"/>
    <n v="507.579387"/>
  </r>
  <r>
    <x v="3"/>
    <s v="CMN Str/Impv, Puyallup Svc Ct-5"/>
    <n v="1501.27"/>
    <n v="507.579387"/>
  </r>
  <r>
    <x v="3"/>
    <s v="CMN Str/Impv, Puyallup Svc Ct-6"/>
    <n v="1501.27"/>
    <n v="507.579387"/>
  </r>
  <r>
    <x v="3"/>
    <s v="CMN Str/Impv, Puyallup Svc Ct-7"/>
    <n v="1501.27"/>
    <n v="507.579387"/>
  </r>
  <r>
    <x v="3"/>
    <s v="CMN Str/Impv, Puyallup Svc Ct-8"/>
    <n v="1501.27"/>
    <n v="507.579387"/>
  </r>
  <r>
    <x v="3"/>
    <s v="CMN Str/Impv, Puyallup Svc Ct-9"/>
    <n v="1501.27"/>
    <n v="507.579387"/>
  </r>
  <r>
    <x v="3"/>
    <s v="CMN Str/Impv, Puyallup Svc Ct-10"/>
    <n v="1501.27"/>
    <n v="507.579387"/>
  </r>
  <r>
    <x v="3"/>
    <s v="CMN Str/Impv, Puyallup Svc Ct-11"/>
    <n v="1501.27"/>
    <n v="507.579387"/>
  </r>
  <r>
    <x v="3"/>
    <s v="CMN Str/Impv, Puyallup Svc Ct-12"/>
    <n v="1501.27"/>
    <n v="507.579387"/>
  </r>
  <r>
    <x v="3"/>
    <s v="CMN Str/Impv, S King Complex-1"/>
    <n v="28201.65"/>
    <n v="9534.9778650000007"/>
  </r>
  <r>
    <x v="3"/>
    <s v="CMN Str/Impv, S King Complex-2"/>
    <n v="28201.65"/>
    <n v="9534.9778650000007"/>
  </r>
  <r>
    <x v="3"/>
    <s v="CMN Str/Impv, S King Complex-3"/>
    <n v="28201.65"/>
    <n v="9534.9778650000007"/>
  </r>
  <r>
    <x v="3"/>
    <s v="CMN Str/Impv, S King Complex-4"/>
    <n v="28201.65"/>
    <n v="9534.9778650000007"/>
  </r>
  <r>
    <x v="3"/>
    <s v="CMN Str/Impv, S King Complex-5"/>
    <n v="28201.65"/>
    <n v="9534.9778650000007"/>
  </r>
  <r>
    <x v="3"/>
    <s v="CMN Str/Impv, S King Complex-6"/>
    <n v="28201.65"/>
    <n v="9534.9778650000007"/>
  </r>
  <r>
    <x v="3"/>
    <s v="CMN Str/Impv, S King Complex-7"/>
    <n v="28201.65"/>
    <n v="9534.9778650000007"/>
  </r>
  <r>
    <x v="3"/>
    <s v="CMN Str/Impv, S King Complex-8"/>
    <n v="28201.65"/>
    <n v="9534.9778650000007"/>
  </r>
  <r>
    <x v="3"/>
    <s v="CMN Str/Impv, S King Complex-9"/>
    <n v="28201.65"/>
    <n v="9534.9778650000007"/>
  </r>
  <r>
    <x v="3"/>
    <s v="CMN Str/Impv, S King Complex-10"/>
    <n v="28201.65"/>
    <n v="9534.9778650000007"/>
  </r>
  <r>
    <x v="3"/>
    <s v="CMN Str/Impv, S King Complex-11"/>
    <n v="28201.65"/>
    <n v="9534.9778650000007"/>
  </r>
  <r>
    <x v="3"/>
    <s v="CMN Str/Impv, S King Complex-12"/>
    <n v="28201.65"/>
    <n v="9534.9778650000007"/>
  </r>
  <r>
    <x v="3"/>
    <s v="CMN Str/Impv, Tacoma Office-1"/>
    <n v="9105.67"/>
    <n v="3078.627027"/>
  </r>
  <r>
    <x v="3"/>
    <s v="CMN Str/Impv, Tacoma Office-2"/>
    <n v="9105.67"/>
    <n v="3078.627027"/>
  </r>
  <r>
    <x v="3"/>
    <s v="CMN Str/Impv, Tacoma Office-3"/>
    <n v="9105.67"/>
    <n v="3078.627027"/>
  </r>
  <r>
    <x v="3"/>
    <s v="CMN Str/Impv, Tacoma Office-4"/>
    <n v="9105.67"/>
    <n v="3078.627027"/>
  </r>
  <r>
    <x v="3"/>
    <s v="CMN Str/Impv, Tacoma Office-5"/>
    <n v="9105.67"/>
    <n v="3078.627027"/>
  </r>
  <r>
    <x v="3"/>
    <s v="CMN Str/Impv, Tacoma Office-6"/>
    <n v="9105.67"/>
    <n v="3078.627027"/>
  </r>
  <r>
    <x v="3"/>
    <s v="CMN Str/Impv, Tacoma Office-7"/>
    <n v="9105.67"/>
    <n v="3078.627027"/>
  </r>
  <r>
    <x v="3"/>
    <s v="CMN Str/Impv, Tacoma Office-8"/>
    <n v="9105.67"/>
    <n v="3078.627027"/>
  </r>
  <r>
    <x v="3"/>
    <s v="CMN Str/Impv, Tacoma Office-9"/>
    <n v="9105.67"/>
    <n v="3078.627027"/>
  </r>
  <r>
    <x v="3"/>
    <s v="CMN Str/Impv, Tacoma Office-10"/>
    <n v="9105.67"/>
    <n v="3078.627027"/>
  </r>
  <r>
    <x v="3"/>
    <s v="CMN Str/Impv, Tacoma Office-11"/>
    <n v="9105.67"/>
    <n v="3078.627027"/>
  </r>
  <r>
    <x v="3"/>
    <s v="CMN Str/Impv, Tacoma Office-12"/>
    <n v="9105.67"/>
    <n v="3078.627027"/>
  </r>
  <r>
    <x v="3"/>
    <s v="CMN Structure &amp; Improvement-1"/>
    <n v="65360.3"/>
    <n v="22098.317430000003"/>
  </r>
  <r>
    <x v="3"/>
    <s v="CMN Structure &amp; Improvement-2"/>
    <n v="65360.3"/>
    <n v="22098.317430000003"/>
  </r>
  <r>
    <x v="3"/>
    <s v="CMN Structure &amp; Improvement-3"/>
    <n v="65360.3"/>
    <n v="22098.317430000003"/>
  </r>
  <r>
    <x v="3"/>
    <s v="CMN Structure &amp; Improvement-4"/>
    <n v="65360.3"/>
    <n v="22098.317430000003"/>
  </r>
  <r>
    <x v="3"/>
    <s v="CMN Structure &amp; Improvement-5"/>
    <n v="65360.3"/>
    <n v="22098.317430000003"/>
  </r>
  <r>
    <x v="3"/>
    <s v="CMN Structure &amp; Improvement-6"/>
    <n v="65360.3"/>
    <n v="22098.317430000003"/>
  </r>
  <r>
    <x v="3"/>
    <s v="CMN Structure &amp; Improvement-7"/>
    <n v="65360.3"/>
    <n v="22098.317430000003"/>
  </r>
  <r>
    <x v="3"/>
    <s v="CMN Structure &amp; Improvement-8"/>
    <n v="65360.3"/>
    <n v="22098.317430000003"/>
  </r>
  <r>
    <x v="3"/>
    <s v="CMN Structure &amp; Improvement-9"/>
    <n v="65360.3"/>
    <n v="22098.317430000003"/>
  </r>
  <r>
    <x v="3"/>
    <s v="CMN Structure &amp; Improvement-10"/>
    <n v="65360.3"/>
    <n v="22098.317430000003"/>
  </r>
  <r>
    <x v="3"/>
    <s v="CMN Structure &amp; Improvement-11"/>
    <n v="65360.3"/>
    <n v="22098.317430000003"/>
  </r>
  <r>
    <x v="3"/>
    <s v="CMN Structure &amp; Improvement-12"/>
    <n v="65360.3"/>
    <n v="22098.317430000003"/>
  </r>
  <r>
    <x v="4"/>
    <s v="CMN LH, Bothell Access Center-1"/>
    <n v="14793.75"/>
    <n v="5001.7668750000003"/>
  </r>
  <r>
    <x v="4"/>
    <s v="CMN LH, Bothell Access Center-2"/>
    <n v="14793.75"/>
    <n v="5001.7668750000003"/>
  </r>
  <r>
    <x v="4"/>
    <s v="CMN LH, Bothell Access Center-3"/>
    <n v="14793.75"/>
    <n v="5001.7668750000003"/>
  </r>
  <r>
    <x v="4"/>
    <s v="CMN LH, Bothell Access Center-4"/>
    <n v="14793.75"/>
    <n v="5001.7668750000003"/>
  </r>
  <r>
    <x v="4"/>
    <s v="CMN LH, Bothell Access Center-5"/>
    <n v="14793.75"/>
    <n v="5001.7668750000003"/>
  </r>
  <r>
    <x v="4"/>
    <s v="CMN LH, Bothell Access Center-6"/>
    <n v="14793.74"/>
    <n v="5001.7634939999998"/>
  </r>
  <r>
    <x v="4"/>
    <s v="CMN LH, Bothell Access Center-7"/>
    <n v="14793.75"/>
    <n v="5001.7668750000003"/>
  </r>
  <r>
    <x v="4"/>
    <s v="CMN LH, Bothell Access Center-8"/>
    <n v="14793.74"/>
    <n v="5001.7634939999998"/>
  </r>
  <r>
    <x v="4"/>
    <s v="CMN LH, Bothell Access Center-9"/>
    <n v="14793.75"/>
    <n v="5001.7668750000003"/>
  </r>
  <r>
    <x v="4"/>
    <s v="CMN LH, Bothell Access Center-10"/>
    <n v="14793.74"/>
    <n v="5001.7634939999998"/>
  </r>
  <r>
    <x v="4"/>
    <s v="CMN LH, Bothell Access Center-11"/>
    <n v="14793.75"/>
    <n v="5001.7668750000003"/>
  </r>
  <r>
    <x v="4"/>
    <s v="CMN LH, Bothell Access Center-12"/>
    <n v="14793.74"/>
    <n v="5001.7634939999998"/>
  </r>
  <r>
    <x v="4"/>
    <s v="CMN LH, Bothell Data Center-1"/>
    <n v="74883.95"/>
    <n v="25318.263494999999"/>
  </r>
  <r>
    <x v="4"/>
    <s v="CMN LH, Bothell Data Center-2"/>
    <n v="74883.95"/>
    <n v="25318.263494999999"/>
  </r>
  <r>
    <x v="4"/>
    <s v="CMN LH, Bothell Data Center-3"/>
    <n v="74883.95"/>
    <n v="25318.263494999999"/>
  </r>
  <r>
    <x v="4"/>
    <s v="CMN LH, Bothell Data Center-4"/>
    <n v="74883.95"/>
    <n v="25318.263494999999"/>
  </r>
  <r>
    <x v="4"/>
    <s v="CMN LH, Bothell Data Center-5"/>
    <n v="74883.95"/>
    <n v="25318.263494999999"/>
  </r>
  <r>
    <x v="4"/>
    <s v="CMN LH, Bothell Data Center-6"/>
    <n v="74883.95"/>
    <n v="25318.263494999999"/>
  </r>
  <r>
    <x v="4"/>
    <s v="CMN LH, Bothell Data Center-7"/>
    <n v="74883.95"/>
    <n v="25318.263494999999"/>
  </r>
  <r>
    <x v="4"/>
    <s v="CMN LH, Bothell Data Center-8"/>
    <n v="74883.95"/>
    <n v="25318.263494999999"/>
  </r>
  <r>
    <x v="4"/>
    <s v="CMN LH, Bothell Data Center-9"/>
    <n v="74883.95"/>
    <n v="25318.263494999999"/>
  </r>
  <r>
    <x v="4"/>
    <s v="CMN LH, Bothell Data Center-10"/>
    <n v="74883.95"/>
    <n v="25318.263494999999"/>
  </r>
  <r>
    <x v="4"/>
    <s v="CMN LH, Bothell Data Center-11"/>
    <n v="74883.95"/>
    <n v="25318.263494999999"/>
  </r>
  <r>
    <x v="4"/>
    <s v="CMN LH, Bothell Data Center-12"/>
    <n v="74883.95"/>
    <n v="25318.263494999999"/>
  </r>
  <r>
    <x v="4"/>
    <s v="CMN LH, Freeland Bus Ofc-1"/>
    <n v="284.81"/>
    <n v="96.294261000000006"/>
  </r>
  <r>
    <x v="4"/>
    <s v="CMN LH, Freeland Bus Ofc-2"/>
    <n v="284.8"/>
    <n v="96.290880000000001"/>
  </r>
  <r>
    <x v="4"/>
    <s v="CMN LH, Freeland Bus Ofc-3"/>
    <n v="284.81"/>
    <n v="96.294261000000006"/>
  </r>
  <r>
    <x v="4"/>
    <s v="CMN LH, Freeland Bus Ofc-4"/>
    <n v="284.8"/>
    <n v="96.290880000000001"/>
  </r>
  <r>
    <x v="4"/>
    <s v="CMN LH, Freeland Bus Ofc-5"/>
    <n v="284.81"/>
    <n v="96.294261000000006"/>
  </r>
  <r>
    <x v="4"/>
    <s v="CMN LH, Freeland Bus Ofc-6"/>
    <n v="284.8"/>
    <n v="96.290880000000001"/>
  </r>
  <r>
    <x v="4"/>
    <s v="CMN LH, Freeland Bus Ofc-7"/>
    <n v="284.81"/>
    <n v="96.294261000000006"/>
  </r>
  <r>
    <x v="4"/>
    <s v="CMN LH, Freeland Bus Ofc-8"/>
    <n v="284.8"/>
    <n v="96.290880000000001"/>
  </r>
  <r>
    <x v="4"/>
    <s v="CMN LH, Freeland Bus Ofc-9"/>
    <n v="284.81"/>
    <n v="96.294261000000006"/>
  </r>
  <r>
    <x v="4"/>
    <s v="CMN LH, Freeland Bus Ofc-10"/>
    <n v="284.8"/>
    <n v="96.290880000000001"/>
  </r>
  <r>
    <x v="4"/>
    <s v="CMN LH, Freeland Bus Ofc-11"/>
    <n v="284.81"/>
    <n v="96.294261000000006"/>
  </r>
  <r>
    <x v="4"/>
    <s v="CMN LH, Freeland Bus Ofc-12"/>
    <n v="284.8"/>
    <n v="96.290880000000001"/>
  </r>
  <r>
    <x v="4"/>
    <s v="CMN LH, Lincoln Exec Ctr-1"/>
    <n v="1296.82"/>
    <n v="438.45484199999999"/>
  </r>
  <r>
    <x v="4"/>
    <s v="CMN LH, Lincoln Exec Ctr-2"/>
    <n v="1296.82"/>
    <n v="438.45484199999999"/>
  </r>
  <r>
    <x v="4"/>
    <s v="CMN LH, Lincoln Exec Ctr-3"/>
    <n v="1296.82"/>
    <n v="438.45484199999999"/>
  </r>
  <r>
    <x v="4"/>
    <s v="CMN LH, Lincoln Exec Ctr-4"/>
    <n v="1296.82"/>
    <n v="438.45484199999999"/>
  </r>
  <r>
    <x v="4"/>
    <s v="CMN LH, Lincoln Exec Ctr-5"/>
    <n v="1296.82"/>
    <n v="438.45484199999999"/>
  </r>
  <r>
    <x v="4"/>
    <s v="CMN LH, Lincoln Exec Ctr-6"/>
    <n v="1296.83"/>
    <n v="438.45822299999998"/>
  </r>
  <r>
    <x v="4"/>
    <s v="CMN LH, Lincoln Exec Ctr-7"/>
    <n v="1296.82"/>
    <n v="438.45484199999999"/>
  </r>
  <r>
    <x v="4"/>
    <s v="CMN LH, Lincoln Exec Ctr-8"/>
    <n v="1296.83"/>
    <n v="438.45822299999998"/>
  </r>
  <r>
    <x v="4"/>
    <s v="CMN LH, Lincoln Exec Ctr-9"/>
    <n v="1296.82"/>
    <n v="438.45484199999999"/>
  </r>
  <r>
    <x v="4"/>
    <s v="CMN LH, Lincoln Exec Ctr-10"/>
    <n v="1296.83"/>
    <n v="438.45822299999998"/>
  </r>
  <r>
    <x v="4"/>
    <s v="CMN LH, Lincoln Exec Ctr-11"/>
    <n v="1296.82"/>
    <n v="438.45484199999999"/>
  </r>
  <r>
    <x v="4"/>
    <s v="CMN LH, Lincoln Exec Ctr-12"/>
    <n v="1296.83"/>
    <n v="438.45822299999998"/>
  </r>
  <r>
    <x v="4"/>
    <s v="CMN LH, PSE Building-1"/>
    <n v="21723.72"/>
    <n v="7344.7897320000011"/>
  </r>
  <r>
    <x v="4"/>
    <s v="CMN LH, PSE Building-2"/>
    <n v="21723.73"/>
    <n v="7344.7931129999997"/>
  </r>
  <r>
    <x v="4"/>
    <s v="CMN LH, PSE Building-3"/>
    <n v="21723.72"/>
    <n v="7344.7897320000011"/>
  </r>
  <r>
    <x v="4"/>
    <s v="CMN LH, PSE Building-4"/>
    <n v="21723.73"/>
    <n v="7344.7931129999997"/>
  </r>
  <r>
    <x v="4"/>
    <s v="CMN LH, PSE Building-5"/>
    <n v="21723.72"/>
    <n v="7344.7897320000011"/>
  </r>
  <r>
    <x v="4"/>
    <s v="CMN LH, PSE Building-6"/>
    <n v="21723.73"/>
    <n v="7344.7931129999997"/>
  </r>
  <r>
    <x v="4"/>
    <s v="CMN LH, PSE Building-7"/>
    <n v="21723.72"/>
    <n v="7344.7897320000011"/>
  </r>
  <r>
    <x v="4"/>
    <s v="CMN LH, PSE Building-8"/>
    <n v="0"/>
    <n v="0"/>
  </r>
  <r>
    <x v="4"/>
    <s v="CMN LH, PSE Building-9"/>
    <n v="0"/>
    <n v="0"/>
  </r>
  <r>
    <x v="4"/>
    <s v="CMN LH, PSE Building-10"/>
    <n v="0"/>
    <n v="0"/>
  </r>
  <r>
    <x v="4"/>
    <s v="CMN LH, PSE Building-11"/>
    <n v="0"/>
    <n v="0"/>
  </r>
  <r>
    <x v="4"/>
    <s v="CMN LH, PSE Building-12"/>
    <n v="0"/>
    <n v="0"/>
  </r>
  <r>
    <x v="4"/>
    <s v="CMN LH, PSE East Building-1"/>
    <n v="83661.34"/>
    <n v="28285.899054000001"/>
  </r>
  <r>
    <x v="4"/>
    <s v="CMN LH, PSE East Building-2"/>
    <n v="83661.34"/>
    <n v="28285.899054000001"/>
  </r>
  <r>
    <x v="4"/>
    <s v="CMN LH, PSE East Building-3"/>
    <n v="83661.34"/>
    <n v="28285.899054000001"/>
  </r>
  <r>
    <x v="4"/>
    <s v="CMN LH, PSE East Building-4"/>
    <n v="83661.34"/>
    <n v="28285.899054000001"/>
  </r>
  <r>
    <x v="4"/>
    <s v="CMN LH, PSE East Building-5"/>
    <n v="83661.34"/>
    <n v="28285.899054000001"/>
  </r>
  <r>
    <x v="4"/>
    <s v="CMN LH, PSE East Building-6"/>
    <n v="83661.34"/>
    <n v="28285.899054000001"/>
  </r>
  <r>
    <x v="4"/>
    <s v="CMN LH, PSE East Building-7"/>
    <n v="83661.34"/>
    <n v="28285.899054000001"/>
  </r>
  <r>
    <x v="4"/>
    <s v="CMN LH, PSE East Building-8"/>
    <n v="83661.34"/>
    <n v="28285.899054000001"/>
  </r>
  <r>
    <x v="4"/>
    <s v="CMN LH, PSE East Building-9"/>
    <n v="83661.34"/>
    <n v="28285.899054000001"/>
  </r>
  <r>
    <x v="4"/>
    <s v="CMN LH, PSE East Building-10"/>
    <n v="83661.34"/>
    <n v="28285.899054000001"/>
  </r>
  <r>
    <x v="4"/>
    <s v="CMN LH, PSE East Building-11"/>
    <n v="83661.34"/>
    <n v="28285.899054000001"/>
  </r>
  <r>
    <x v="4"/>
    <s v="CMN LH, PSE East Building-12"/>
    <n v="83661.34"/>
    <n v="28285.899054000001"/>
  </r>
  <r>
    <x v="4"/>
    <s v="CMN LH, Redmond West/Willow-1"/>
    <n v="12430.589999999998"/>
    <n v="4202.7824789999995"/>
  </r>
  <r>
    <x v="4"/>
    <s v="CMN LH, Redmond West/Willow-2"/>
    <n v="12349.929999999998"/>
    <n v="4175.5113329999995"/>
  </r>
  <r>
    <x v="4"/>
    <s v="CMN LH, Redmond West/Willow-3"/>
    <n v="12349.929999999998"/>
    <n v="4175.5113329999995"/>
  </r>
  <r>
    <x v="4"/>
    <s v="CMN LH, Redmond West/Willow-4"/>
    <n v="12349.929999999998"/>
    <n v="4175.5113329999995"/>
  </r>
  <r>
    <x v="4"/>
    <s v="CMN LH, Redmond West/Willow-5"/>
    <n v="12349.929999999998"/>
    <n v="4175.5113329999995"/>
  </r>
  <r>
    <x v="4"/>
    <s v="CMN LH, Redmond West/Willow-6"/>
    <n v="12349.929999999998"/>
    <n v="4175.5113329999995"/>
  </r>
  <r>
    <x v="4"/>
    <s v="CMN LH, Redmond West/Willow-7"/>
    <n v="12349.929999999998"/>
    <n v="4175.5113329999995"/>
  </r>
  <r>
    <x v="4"/>
    <s v="CMN LH, Redmond West/Willow-8"/>
    <n v="12349.929999999998"/>
    <n v="4175.5113329999995"/>
  </r>
  <r>
    <x v="4"/>
    <s v="CMN LH, Redmond West/Willow-9"/>
    <n v="12349.929999999998"/>
    <n v="4175.5113329999995"/>
  </r>
  <r>
    <x v="4"/>
    <s v="CMN LH, Redmond West/Willow-10"/>
    <n v="12349.929999999998"/>
    <n v="4175.5113329999995"/>
  </r>
  <r>
    <x v="4"/>
    <s v="CMN LH, Redmond West/Willow-11"/>
    <n v="12349.929999999998"/>
    <n v="4175.5113329999995"/>
  </r>
  <r>
    <x v="4"/>
    <s v="CMN LH, Redmond West/Willow-12"/>
    <n v="12349.929999999998"/>
    <n v="4175.5113329999995"/>
  </r>
  <r>
    <x v="5"/>
    <s v="CMN Office Furn &amp; Eq, new-1"/>
    <n v="-19613.770000000004"/>
    <n v="-6631.4156370000019"/>
  </r>
  <r>
    <x v="5"/>
    <s v="CMN Office Furn &amp; Eq, new-2"/>
    <n v="-19613.770000000004"/>
    <n v="-6631.4156370000019"/>
  </r>
  <r>
    <x v="5"/>
    <s v="CMN Office Furn &amp; Eq, new-3"/>
    <n v="-19613.770000000004"/>
    <n v="-6631.4156370000019"/>
  </r>
  <r>
    <x v="5"/>
    <s v="CMN Office Furn &amp; Eq, new-4"/>
    <n v="-19613.770000000004"/>
    <n v="-6631.4156370000019"/>
  </r>
  <r>
    <x v="5"/>
    <s v="CMN Office Furn &amp; Eq, new-5"/>
    <n v="-19613.770000000004"/>
    <n v="-6631.4156370000019"/>
  </r>
  <r>
    <x v="5"/>
    <s v="CMN Office Furn &amp; Eq, new-6"/>
    <n v="-19613.770000000004"/>
    <n v="-6631.4156370000019"/>
  </r>
  <r>
    <x v="5"/>
    <s v="CMN Office Furn &amp; Eq, new-7"/>
    <n v="-19613.770000000004"/>
    <n v="-6631.4156370000019"/>
  </r>
  <r>
    <x v="5"/>
    <s v="CMN Office Furn &amp; Eq, new-8"/>
    <n v="-19613.770000000004"/>
    <n v="-6631.4156370000019"/>
  </r>
  <r>
    <x v="5"/>
    <s v="CMN Office Furn &amp; Eq, new-9"/>
    <n v="-19613.770000000004"/>
    <n v="-6631.4156370000019"/>
  </r>
  <r>
    <x v="5"/>
    <s v="CMN Office Furn &amp; Eq, new-10"/>
    <n v="-19613.770000000004"/>
    <n v="-6631.4156370000019"/>
  </r>
  <r>
    <x v="5"/>
    <s v="CMN Office Furn &amp; Eq, new-11"/>
    <n v="-19613.770000000004"/>
    <n v="-6631.4156370000019"/>
  </r>
  <r>
    <x v="5"/>
    <s v="CMN Office Furn &amp; Eq, new-12"/>
    <n v="-19613.770000000004"/>
    <n v="-6631.4156370000019"/>
  </r>
  <r>
    <x v="5"/>
    <s v="CMN Office Furn &amp; Eq, old-1"/>
    <n v="88651.74"/>
    <n v="29973.153294000003"/>
  </r>
  <r>
    <x v="5"/>
    <s v="CMN Office Furn &amp; Eq, old-2"/>
    <n v="88651.74"/>
    <n v="29973.153294000003"/>
  </r>
  <r>
    <x v="5"/>
    <s v="CMN Office Furn &amp; Eq, old-3"/>
    <n v="88651.74"/>
    <n v="29973.153294000003"/>
  </r>
  <r>
    <x v="5"/>
    <s v="CMN Office Furn &amp; Eq, old-4"/>
    <n v="88651.74"/>
    <n v="29973.153294000003"/>
  </r>
  <r>
    <x v="5"/>
    <s v="CMN Office Furn &amp; Eq, old-5"/>
    <n v="88651.74"/>
    <n v="29973.153294000003"/>
  </r>
  <r>
    <x v="5"/>
    <s v="CMN Office Furn &amp; Eq, old-6"/>
    <n v="88651.74"/>
    <n v="29973.153294000003"/>
  </r>
  <r>
    <x v="5"/>
    <s v="CMN Office Furn &amp; Eq, old-7"/>
    <n v="0"/>
    <n v="0"/>
  </r>
  <r>
    <x v="5"/>
    <s v="CMN Office Furn &amp; Eq, old-8"/>
    <n v="0"/>
    <n v="0"/>
  </r>
  <r>
    <x v="5"/>
    <s v="CMN Office Furn &amp; Eq, old-9"/>
    <n v="0"/>
    <n v="0"/>
  </r>
  <r>
    <x v="5"/>
    <s v="CMN Office Furn &amp; Eq, old-10"/>
    <n v="0"/>
    <n v="0"/>
  </r>
  <r>
    <x v="5"/>
    <s v="CMN Office Furn &amp; Eq, old-11"/>
    <n v="0"/>
    <n v="0"/>
  </r>
  <r>
    <x v="5"/>
    <s v="CMN Office Furn &amp; Eq, old-12"/>
    <n v="0"/>
    <n v="0"/>
  </r>
  <r>
    <x v="6"/>
    <s v="CMN Computer Eq, new-1"/>
    <n v="1660411.12"/>
    <n v="561384.99967200006"/>
  </r>
  <r>
    <x v="6"/>
    <s v="CMN Computer Eq, new-2"/>
    <n v="1660411.12"/>
    <n v="561384.99967200006"/>
  </r>
  <r>
    <x v="6"/>
    <s v="CMN Computer Eq, new-3"/>
    <n v="1660411.12"/>
    <n v="561384.99967200006"/>
  </r>
  <r>
    <x v="6"/>
    <s v="CMN Computer Eq, new-4"/>
    <n v="1660411.12"/>
    <n v="561384.99967200006"/>
  </r>
  <r>
    <x v="6"/>
    <s v="CMN Computer Eq, new-5"/>
    <n v="1660411.12"/>
    <n v="561384.99967200006"/>
  </r>
  <r>
    <x v="6"/>
    <s v="CMN Computer Eq, new-6"/>
    <n v="1660411.12"/>
    <n v="561384.99967200006"/>
  </r>
  <r>
    <x v="6"/>
    <s v="CMN Computer Eq, new-7"/>
    <n v="1660411.12"/>
    <n v="561384.99967200006"/>
  </r>
  <r>
    <x v="6"/>
    <s v="CMN Computer Eq, new-8"/>
    <n v="1660411.12"/>
    <n v="561384.99967200006"/>
  </r>
  <r>
    <x v="6"/>
    <s v="CMN Computer Eq, new-9"/>
    <n v="1660411.12"/>
    <n v="561384.99967200006"/>
  </r>
  <r>
    <x v="6"/>
    <s v="CMN Computer Eq, new-10"/>
    <n v="1660411.12"/>
    <n v="561384.99967200006"/>
  </r>
  <r>
    <x v="6"/>
    <s v="CMN Computer Eq, new-11"/>
    <n v="1660411.12"/>
    <n v="561384.99967200006"/>
  </r>
  <r>
    <x v="6"/>
    <s v="CMN Computer Eq, new-12"/>
    <n v="1660411.12"/>
    <n v="561384.99967200006"/>
  </r>
  <r>
    <x v="7"/>
    <s v="GEN Trans Equip, new-1"/>
    <n v="4834.26"/>
    <n v="1634.4633060000001"/>
  </r>
  <r>
    <x v="7"/>
    <s v="GEN Trans Equip, new-2"/>
    <n v="4834.26"/>
    <n v="1634.4633060000001"/>
  </r>
  <r>
    <x v="7"/>
    <s v="GEN Trans Equip, new-3"/>
    <n v="4834.26"/>
    <n v="1634.4633060000001"/>
  </r>
  <r>
    <x v="7"/>
    <s v="GEN Trans Equip, new-4"/>
    <n v="4834.26"/>
    <n v="1634.4633060000001"/>
  </r>
  <r>
    <x v="7"/>
    <s v="GEN Trans Equip, new-5"/>
    <n v="4834.26"/>
    <n v="1634.4633060000001"/>
  </r>
  <r>
    <x v="7"/>
    <s v="GEN Trans Equip, new-6"/>
    <n v="4834.26"/>
    <n v="1634.4633060000001"/>
  </r>
  <r>
    <x v="7"/>
    <s v="GEN Trans Equip, new-7"/>
    <n v="4834.26"/>
    <n v="1634.4633060000001"/>
  </r>
  <r>
    <x v="7"/>
    <s v="GEN Trans Equip, new-8"/>
    <n v="4834.26"/>
    <n v="1634.4633060000001"/>
  </r>
  <r>
    <x v="7"/>
    <s v="GEN Trans Equip, new-9"/>
    <n v="4834.26"/>
    <n v="1634.4633060000001"/>
  </r>
  <r>
    <x v="7"/>
    <s v="GEN Trans Equip, new-10"/>
    <n v="4834.26"/>
    <n v="1634.4633060000001"/>
  </r>
  <r>
    <x v="7"/>
    <s v="GEN Trans Equip, new-11"/>
    <n v="4834.26"/>
    <n v="1634.4633060000001"/>
  </r>
  <r>
    <x v="7"/>
    <s v="GEN Trans Equip, new-12"/>
    <n v="4834.26"/>
    <n v="1634.4633060000001"/>
  </r>
  <r>
    <x v="7"/>
    <s v="GEN Trans Equip, old-1"/>
    <n v="-12.06"/>
    <n v="-4.0774860000000004"/>
  </r>
  <r>
    <x v="7"/>
    <s v="GEN Trans Equip, old-2"/>
    <n v="-12.06"/>
    <n v="-4.0774860000000004"/>
  </r>
  <r>
    <x v="7"/>
    <s v="GEN Trans Equip, old-3"/>
    <n v="-12.06"/>
    <n v="-4.0774860000000004"/>
  </r>
  <r>
    <x v="7"/>
    <s v="GEN Trans Equip, old-4"/>
    <n v="-12.06"/>
    <n v="-4.0774860000000004"/>
  </r>
  <r>
    <x v="7"/>
    <s v="GEN Trans Equip, old-5"/>
    <n v="-12.06"/>
    <n v="-4.0774860000000004"/>
  </r>
  <r>
    <x v="7"/>
    <s v="GEN Trans Equip, old-6"/>
    <n v="-12.06"/>
    <n v="-4.0774860000000004"/>
  </r>
  <r>
    <x v="7"/>
    <s v="GEN Trans Equip, old-7"/>
    <n v="0"/>
    <n v="0"/>
  </r>
  <r>
    <x v="7"/>
    <s v="GEN Trans Equip, old-8"/>
    <n v="0"/>
    <n v="0"/>
  </r>
  <r>
    <x v="7"/>
    <s v="GEN Trans Equip, old-9"/>
    <n v="0"/>
    <n v="0"/>
  </r>
  <r>
    <x v="7"/>
    <s v="GEN Trans Equip, old-10"/>
    <n v="0"/>
    <n v="0"/>
  </r>
  <r>
    <x v="7"/>
    <s v="GEN Trans Equip, old-11"/>
    <n v="0"/>
    <n v="0"/>
  </r>
  <r>
    <x v="7"/>
    <s v="GEN Trans Equip, old-12"/>
    <n v="0"/>
    <n v="0"/>
  </r>
  <r>
    <x v="8"/>
    <s v="CMN Stores Equipment new-1"/>
    <n v="24.439999999999998"/>
    <n v="8.2631639999999997"/>
  </r>
  <r>
    <x v="8"/>
    <s v="CMN Stores Equipment new-2"/>
    <n v="24.439999999999998"/>
    <n v="8.2631639999999997"/>
  </r>
  <r>
    <x v="8"/>
    <s v="CMN Stores Equipment new-3"/>
    <n v="24.439999999999998"/>
    <n v="8.2631639999999997"/>
  </r>
  <r>
    <x v="8"/>
    <s v="CMN Stores Equipment new-4"/>
    <n v="24.439999999999998"/>
    <n v="8.2631639999999997"/>
  </r>
  <r>
    <x v="8"/>
    <s v="CMN Stores Equipment new-5"/>
    <n v="24.439999999999998"/>
    <n v="8.2631639999999997"/>
  </r>
  <r>
    <x v="8"/>
    <s v="CMN Stores Equipment new-6"/>
    <n v="24.439999999999998"/>
    <n v="8.2631639999999997"/>
  </r>
  <r>
    <x v="8"/>
    <s v="CMN Stores Equipment new-7"/>
    <n v="24.439999999999998"/>
    <n v="8.2631639999999997"/>
  </r>
  <r>
    <x v="8"/>
    <s v="CMN Stores Equipment new-8"/>
    <n v="24.439999999999998"/>
    <n v="8.2631639999999997"/>
  </r>
  <r>
    <x v="8"/>
    <s v="CMN Stores Equipment new-9"/>
    <n v="24.439999999999998"/>
    <n v="8.2631639999999997"/>
  </r>
  <r>
    <x v="8"/>
    <s v="CMN Stores Equipment new-10"/>
    <n v="24.439999999999998"/>
    <n v="8.2631639999999997"/>
  </r>
  <r>
    <x v="8"/>
    <s v="CMN Stores Equipment new-11"/>
    <n v="24.439999999999998"/>
    <n v="8.2631639999999997"/>
  </r>
  <r>
    <x v="8"/>
    <s v="CMN Stores Equipment new-12"/>
    <n v="24.439999999999998"/>
    <n v="8.2631639999999997"/>
  </r>
  <r>
    <x v="8"/>
    <s v="CMN Stores Equipment old-1"/>
    <n v="322.70999999999998"/>
    <n v="109.108251"/>
  </r>
  <r>
    <x v="8"/>
    <s v="CMN Stores Equipment old-2"/>
    <n v="322.70999999999998"/>
    <n v="109.108251"/>
  </r>
  <r>
    <x v="8"/>
    <s v="CMN Stores Equipment old-3"/>
    <n v="322.70999999999998"/>
    <n v="109.108251"/>
  </r>
  <r>
    <x v="8"/>
    <s v="CMN Stores Equipment old-4"/>
    <n v="322.70999999999998"/>
    <n v="109.108251"/>
  </r>
  <r>
    <x v="8"/>
    <s v="CMN Stores Equipment old-5"/>
    <n v="322.70999999999998"/>
    <n v="109.108251"/>
  </r>
  <r>
    <x v="8"/>
    <s v="CMN Stores Equipment old-6"/>
    <n v="322.70999999999998"/>
    <n v="109.108251"/>
  </r>
  <r>
    <x v="8"/>
    <s v="CMN Stores Equipment old-7"/>
    <n v="0"/>
    <n v="0"/>
  </r>
  <r>
    <x v="8"/>
    <s v="CMN Stores Equipment old-8"/>
    <n v="0"/>
    <n v="0"/>
  </r>
  <r>
    <x v="8"/>
    <s v="CMN Stores Equipment old-9"/>
    <n v="0"/>
    <n v="0"/>
  </r>
  <r>
    <x v="8"/>
    <s v="CMN Stores Equipment old-10"/>
    <n v="0"/>
    <n v="0"/>
  </r>
  <r>
    <x v="8"/>
    <s v="CMN Stores Equipment old-11"/>
    <n v="0"/>
    <n v="0"/>
  </r>
  <r>
    <x v="8"/>
    <s v="CMN Stores Equipment old-12"/>
    <n v="0"/>
    <n v="0"/>
  </r>
  <r>
    <x v="9"/>
    <s v="CMN Tools/Shop/Garage new-1"/>
    <n v="-1659.4899999999998"/>
    <n v="-561.07356899999991"/>
  </r>
  <r>
    <x v="9"/>
    <s v="CMN Tools/Shop/Garage new-2"/>
    <n v="-1659.4899999999998"/>
    <n v="-561.07356899999991"/>
  </r>
  <r>
    <x v="9"/>
    <s v="CMN Tools/Shop/Garage new-3"/>
    <n v="-1659.4899999999998"/>
    <n v="-561.07356899999991"/>
  </r>
  <r>
    <x v="9"/>
    <s v="CMN Tools/Shop/Garage new-4"/>
    <n v="-1659.4899999999998"/>
    <n v="-561.07356899999991"/>
  </r>
  <r>
    <x v="9"/>
    <s v="CMN Tools/Shop/Garage new-5"/>
    <n v="-1659.4899999999998"/>
    <n v="-561.07356899999991"/>
  </r>
  <r>
    <x v="9"/>
    <s v="CMN Tools/Shop/Garage new-6"/>
    <n v="-1659.4899999999998"/>
    <n v="-561.07356899999991"/>
  </r>
  <r>
    <x v="9"/>
    <s v="CMN Tools/Shop/Garage new-7"/>
    <n v="-1659.4899999999998"/>
    <n v="-561.07356899999991"/>
  </r>
  <r>
    <x v="9"/>
    <s v="CMN Tools/Shop/Garage new-8"/>
    <n v="-1659.4899999999998"/>
    <n v="-561.07356899999991"/>
  </r>
  <r>
    <x v="9"/>
    <s v="CMN Tools/Shop/Garage new-9"/>
    <n v="-1659.4899999999998"/>
    <n v="-561.07356899999991"/>
  </r>
  <r>
    <x v="9"/>
    <s v="CMN Tools/Shop/Garage new-10"/>
    <n v="-1659.4899999999998"/>
    <n v="-561.07356899999991"/>
  </r>
  <r>
    <x v="9"/>
    <s v="CMN Tools/Shop/Garage new-11"/>
    <n v="-1659.4899999999998"/>
    <n v="-561.07356899999991"/>
  </r>
  <r>
    <x v="9"/>
    <s v="CMN Tools/Shop/Garage new-12"/>
    <n v="-1659.4899999999998"/>
    <n v="-561.07356899999991"/>
  </r>
  <r>
    <x v="9"/>
    <s v="CMN Tools/Shop/Garage old-1"/>
    <n v="3862.36"/>
    <n v="1305.863916"/>
  </r>
  <r>
    <x v="9"/>
    <s v="CMN Tools/Shop/Garage old-2"/>
    <n v="3862.36"/>
    <n v="1305.863916"/>
  </r>
  <r>
    <x v="9"/>
    <s v="CMN Tools/Shop/Garage old-3"/>
    <n v="3862.36"/>
    <n v="1305.863916"/>
  </r>
  <r>
    <x v="9"/>
    <s v="CMN Tools/Shop/Garage old-4"/>
    <n v="3862.36"/>
    <n v="1305.863916"/>
  </r>
  <r>
    <x v="9"/>
    <s v="CMN Tools/Shop/Garage old-5"/>
    <n v="3862.36"/>
    <n v="1305.863916"/>
  </r>
  <r>
    <x v="9"/>
    <s v="CMN Tools/Shop/Garage old-6"/>
    <n v="3862.36"/>
    <n v="1305.863916"/>
  </r>
  <r>
    <x v="9"/>
    <s v="CMN Tools/Shop/Garage old-7"/>
    <n v="0"/>
    <n v="0"/>
  </r>
  <r>
    <x v="9"/>
    <s v="CMN Tools/Shop/Garage old-8"/>
    <n v="0"/>
    <n v="0"/>
  </r>
  <r>
    <x v="9"/>
    <s v="CMN Tools/Shop/Garage old-9"/>
    <n v="0"/>
    <n v="0"/>
  </r>
  <r>
    <x v="9"/>
    <s v="CMN Tools/Shop/Garage old-10"/>
    <n v="0"/>
    <n v="0"/>
  </r>
  <r>
    <x v="9"/>
    <s v="CMN Tools/Shop/Garage old-11"/>
    <n v="0"/>
    <n v="0"/>
  </r>
  <r>
    <x v="9"/>
    <s v="CMN Tools/Shop/Garage old-12"/>
    <n v="0"/>
    <n v="0"/>
  </r>
  <r>
    <x v="10"/>
    <s v="GEN Power Op Equip, new-1"/>
    <n v="-13807.15"/>
    <n v="-4668.1974149999996"/>
  </r>
  <r>
    <x v="10"/>
    <s v="GEN Power Op Equip, new-2"/>
    <n v="-13807.15"/>
    <n v="-4668.1974149999996"/>
  </r>
  <r>
    <x v="10"/>
    <s v="GEN Power Op Equip, new-3"/>
    <n v="-13807.15"/>
    <n v="-4668.1974149999996"/>
  </r>
  <r>
    <x v="10"/>
    <s v="GEN Power Op Equip, new-4"/>
    <n v="-13807.15"/>
    <n v="-4668.1974149999996"/>
  </r>
  <r>
    <x v="10"/>
    <s v="GEN Power Op Equip, new-5"/>
    <n v="-13807.15"/>
    <n v="-4668.1974149999996"/>
  </r>
  <r>
    <x v="10"/>
    <s v="GEN Power Op Equip, new-6"/>
    <n v="-13807.15"/>
    <n v="-4668.1974149999996"/>
  </r>
  <r>
    <x v="10"/>
    <s v="GEN Power Op Equip, new-7"/>
    <n v="-13807.15"/>
    <n v="-4668.1974149999996"/>
  </r>
  <r>
    <x v="10"/>
    <s v="GEN Power Op Equip, new-8"/>
    <n v="-13807.15"/>
    <n v="-4668.1974149999996"/>
  </r>
  <r>
    <x v="10"/>
    <s v="GEN Power Op Equip, new-9"/>
    <n v="-13807.15"/>
    <n v="-4668.1974149999996"/>
  </r>
  <r>
    <x v="10"/>
    <s v="GEN Power Op Equip, new-10"/>
    <n v="-13807.15"/>
    <n v="-4668.1974149999996"/>
  </r>
  <r>
    <x v="10"/>
    <s v="GEN Power Op Equip, new-11"/>
    <n v="-13807.15"/>
    <n v="-4668.1974149999996"/>
  </r>
  <r>
    <x v="10"/>
    <s v="GEN Power Op Equip, new-12"/>
    <n v="-13807.15"/>
    <n v="-4668.1974149999996"/>
  </r>
  <r>
    <x v="11"/>
    <s v="CMN Comm Equip, AMI Network-1"/>
    <n v="65991.45"/>
    <n v="22311.709244999998"/>
  </r>
  <r>
    <x v="11"/>
    <s v="CMN Comm Equip, AMI Network-2"/>
    <n v="65991.45"/>
    <n v="22311.709244999998"/>
  </r>
  <r>
    <x v="11"/>
    <s v="CMN Comm Equip, AMI Network-3"/>
    <n v="65991.45"/>
    <n v="22311.709244999998"/>
  </r>
  <r>
    <x v="11"/>
    <s v="CMN Comm Equip, AMI Network-4"/>
    <n v="65991.45"/>
    <n v="22311.709244999998"/>
  </r>
  <r>
    <x v="11"/>
    <s v="CMN Comm Equip, AMI Network-5"/>
    <n v="65991.45"/>
    <n v="22311.709244999998"/>
  </r>
  <r>
    <x v="11"/>
    <s v="CMN Comm Equip, AMI Network-6"/>
    <n v="65991.45"/>
    <n v="22311.709244999998"/>
  </r>
  <r>
    <x v="11"/>
    <s v="CMN Comm Equip, AMI Network-7"/>
    <n v="65991.45"/>
    <n v="22311.709244999998"/>
  </r>
  <r>
    <x v="11"/>
    <s v="CMN Comm Equip, AMI Network-8"/>
    <n v="65991.45"/>
    <n v="22311.709244999998"/>
  </r>
  <r>
    <x v="11"/>
    <s v="CMN Comm Equip, AMI Network-9"/>
    <n v="65991.45"/>
    <n v="22311.709244999998"/>
  </r>
  <r>
    <x v="11"/>
    <s v="CMN Comm Equip, AMI Network-10"/>
    <n v="65991.45"/>
    <n v="22311.709244999998"/>
  </r>
  <r>
    <x v="11"/>
    <s v="CMN Comm Equip, AMI Network-11"/>
    <n v="65991.45"/>
    <n v="22311.709244999998"/>
  </r>
  <r>
    <x v="11"/>
    <s v="CMN Comm Equip, AMI Network-12"/>
    <n v="65991.45"/>
    <n v="22311.709244999998"/>
  </r>
  <r>
    <x v="11"/>
    <s v="CMN Comm Equip, new-1"/>
    <n v="434380.16000000003"/>
    <n v="146863.932096"/>
  </r>
  <r>
    <x v="11"/>
    <s v="CMN Comm Equip, new-2"/>
    <n v="434380.16000000003"/>
    <n v="146863.932096"/>
  </r>
  <r>
    <x v="11"/>
    <s v="CMN Comm Equip, new-3"/>
    <n v="434380.16000000003"/>
    <n v="146863.932096"/>
  </r>
  <r>
    <x v="11"/>
    <s v="CMN Comm Equip, new-4"/>
    <n v="434380.16000000003"/>
    <n v="146863.932096"/>
  </r>
  <r>
    <x v="11"/>
    <s v="CMN Comm Equip, new-5"/>
    <n v="434380.16000000003"/>
    <n v="146863.932096"/>
  </r>
  <r>
    <x v="11"/>
    <s v="CMN Comm Equip, new-6"/>
    <n v="434380.16000000003"/>
    <n v="146863.932096"/>
  </r>
  <r>
    <x v="11"/>
    <s v="CMN Comm Equip, new-7"/>
    <n v="434380.16000000003"/>
    <n v="146863.932096"/>
  </r>
  <r>
    <x v="11"/>
    <s v="CMN Comm Equip, new-8"/>
    <n v="434380.16000000003"/>
    <n v="146863.932096"/>
  </r>
  <r>
    <x v="11"/>
    <s v="CMN Comm Equip, new-9"/>
    <n v="434380.16000000003"/>
    <n v="146863.932096"/>
  </r>
  <r>
    <x v="11"/>
    <s v="CMN Comm Equip, new-10"/>
    <n v="434380.16000000003"/>
    <n v="146863.932096"/>
  </r>
  <r>
    <x v="11"/>
    <s v="CMN Comm Equip, new-11"/>
    <n v="434380.16000000003"/>
    <n v="146863.932096"/>
  </r>
  <r>
    <x v="11"/>
    <s v="CMN Comm Equip, new-12"/>
    <n v="434380.16000000003"/>
    <n v="146863.932096"/>
  </r>
  <r>
    <x v="11"/>
    <s v="CMN Comm Equip, old-1"/>
    <n v="199646.19"/>
    <n v="67500.376839000004"/>
  </r>
  <r>
    <x v="11"/>
    <s v="CMN Comm Equip, old-2"/>
    <n v="199646.19"/>
    <n v="67500.376839000004"/>
  </r>
  <r>
    <x v="11"/>
    <s v="CMN Comm Equip, old-3"/>
    <n v="199646.19"/>
    <n v="67500.376839000004"/>
  </r>
  <r>
    <x v="11"/>
    <s v="CMN Comm Equip, old-4"/>
    <n v="199646.19"/>
    <n v="67500.376839000004"/>
  </r>
  <r>
    <x v="11"/>
    <s v="CMN Comm Equip, old-5"/>
    <n v="199646.19"/>
    <n v="67500.376839000004"/>
  </r>
  <r>
    <x v="11"/>
    <s v="CMN Comm Equip, old-6"/>
    <n v="199646.19"/>
    <n v="67500.376839000004"/>
  </r>
  <r>
    <x v="11"/>
    <s v="CMN Comm Equip, old-7"/>
    <n v="0"/>
    <n v="0"/>
  </r>
  <r>
    <x v="11"/>
    <s v="CMN Comm Equip, old-8"/>
    <n v="0"/>
    <n v="0"/>
  </r>
  <r>
    <x v="11"/>
    <s v="CMN Comm Equip, old-9"/>
    <n v="0"/>
    <n v="0"/>
  </r>
  <r>
    <x v="11"/>
    <s v="CMN Comm Equip, old-10"/>
    <n v="0"/>
    <n v="0"/>
  </r>
  <r>
    <x v="11"/>
    <s v="CMN Comm Equip, old-11"/>
    <n v="0"/>
    <n v="0"/>
  </r>
  <r>
    <x v="11"/>
    <s v="CMN Comm Equip, old-12"/>
    <n v="0"/>
    <n v="0"/>
  </r>
  <r>
    <x v="12"/>
    <s v="CMN Misc Equipment, new-1"/>
    <n v="-19350.96"/>
    <n v="-6542.5595759999997"/>
  </r>
  <r>
    <x v="12"/>
    <s v="CMN Misc Equipment, new-2"/>
    <n v="-19350.96"/>
    <n v="-6542.5595759999997"/>
  </r>
  <r>
    <x v="12"/>
    <s v="CMN Misc Equipment, new-3"/>
    <n v="-19350.96"/>
    <n v="-6542.5595759999997"/>
  </r>
  <r>
    <x v="12"/>
    <s v="CMN Misc Equipment, new-4"/>
    <n v="-19350.96"/>
    <n v="-6542.5595759999997"/>
  </r>
  <r>
    <x v="12"/>
    <s v="CMN Misc Equipment, new-5"/>
    <n v="-19350.96"/>
    <n v="-6542.5595759999997"/>
  </r>
  <r>
    <x v="12"/>
    <s v="CMN Misc Equipment, new-6"/>
    <n v="-19350.96"/>
    <n v="-6542.5595759999997"/>
  </r>
  <r>
    <x v="12"/>
    <s v="CMN Misc Equipment, new-7"/>
    <n v="-19350.96"/>
    <n v="-6542.5595759999997"/>
  </r>
  <r>
    <x v="12"/>
    <s v="CMN Misc Equipment, new-8"/>
    <n v="-19350.96"/>
    <n v="-6542.5595759999997"/>
  </r>
  <r>
    <x v="12"/>
    <s v="CMN Misc Equipment, new-9"/>
    <n v="-19350.96"/>
    <n v="-6542.5595759999997"/>
  </r>
  <r>
    <x v="12"/>
    <s v="CMN Misc Equipment, new-10"/>
    <n v="-19350.96"/>
    <n v="-6542.5595759999997"/>
  </r>
  <r>
    <x v="12"/>
    <s v="CMN Misc Equipment, new-11"/>
    <n v="-19350.96"/>
    <n v="-6542.5595759999997"/>
  </r>
  <r>
    <x v="12"/>
    <s v="CMN Misc Equipment, new-12"/>
    <n v="-19350.96"/>
    <n v="-6542.5595759999997"/>
  </r>
  <r>
    <x v="12"/>
    <s v="CMN Misc Equipment, old-1"/>
    <n v="2690.59"/>
    <n v="909.68847900000003"/>
  </r>
  <r>
    <x v="12"/>
    <s v="CMN Misc Equipment, old-2"/>
    <n v="2690.59"/>
    <n v="909.68847900000003"/>
  </r>
  <r>
    <x v="12"/>
    <s v="CMN Misc Equipment, old-3"/>
    <n v="2690.59"/>
    <n v="909.68847900000003"/>
  </r>
  <r>
    <x v="12"/>
    <s v="CMN Misc Equipment, old-4"/>
    <n v="2690.59"/>
    <n v="909.68847900000003"/>
  </r>
  <r>
    <x v="12"/>
    <s v="CMN Misc Equipment, old-5"/>
    <n v="2690.59"/>
    <n v="909.68847900000003"/>
  </r>
  <r>
    <x v="12"/>
    <s v="CMN Misc Equipment, old-6"/>
    <n v="2690.59"/>
    <n v="909.68847900000003"/>
  </r>
  <r>
    <x v="12"/>
    <s v="CMN Misc Equipment, old-7"/>
    <n v="0"/>
    <n v="0"/>
  </r>
  <r>
    <x v="12"/>
    <s v="CMN Misc Equipment, old-8"/>
    <n v="0"/>
    <n v="0"/>
  </r>
  <r>
    <x v="12"/>
    <s v="CMN Misc Equipment, old-9"/>
    <n v="0"/>
    <n v="0"/>
  </r>
  <r>
    <x v="12"/>
    <s v="CMN Misc Equipment, old-10"/>
    <n v="0"/>
    <n v="0"/>
  </r>
  <r>
    <x v="12"/>
    <s v="CMN Misc Equipment, old-11"/>
    <n v="0"/>
    <n v="0"/>
  </r>
  <r>
    <x v="12"/>
    <s v="CMN Misc Equipment, old-12"/>
    <n v="0"/>
    <n v="0"/>
  </r>
  <r>
    <x v="13"/>
    <s v="al Lease, Printer Great Am-1"/>
    <n v="23499.11"/>
    <n v="7945.0490910000008"/>
  </r>
  <r>
    <x v="13"/>
    <s v="al Lease, Printer Great Am-2"/>
    <n v="23499.119999999999"/>
    <n v="7945.0524720000003"/>
  </r>
  <r>
    <x v="13"/>
    <s v="al Lease, Printer Great Am-3"/>
    <n v="23499.11"/>
    <n v="7945.0490910000008"/>
  </r>
  <r>
    <x v="13"/>
    <s v="al Lease, Printer Great Am-4"/>
    <n v="23499.119999999999"/>
    <n v="7945.0524720000003"/>
  </r>
  <r>
    <x v="13"/>
    <s v="al Lease, Printer Great Am-5"/>
    <n v="23499.11"/>
    <n v="7945.0490910000008"/>
  </r>
  <r>
    <x v="13"/>
    <s v="al Lease, Printer Great Am-6"/>
    <n v="23499.119999999999"/>
    <n v="7945.0524720000003"/>
  </r>
  <r>
    <x v="13"/>
    <s v="al Lease, Printer Great Am-7"/>
    <n v="23499.11"/>
    <n v="7945.0490910000008"/>
  </r>
  <r>
    <x v="13"/>
    <s v="al Lease, Printer Great Am-8"/>
    <n v="23499.119999999999"/>
    <n v="7945.0524720000003"/>
  </r>
  <r>
    <x v="13"/>
    <s v="al Lease, Printer Great Am-9"/>
    <n v="23499.11"/>
    <n v="7945.0490910000008"/>
  </r>
  <r>
    <x v="13"/>
    <s v="al Lease, Printer Great Am-10"/>
    <n v="23499.119999999999"/>
    <n v="7945.0524720000003"/>
  </r>
  <r>
    <x v="13"/>
    <s v="al Lease, Printer Great Am-11"/>
    <n v="23499.11"/>
    <n v="7945.0490910000008"/>
  </r>
  <r>
    <x v="13"/>
    <s v="al Lease, Printer Great Am-12"/>
    <n v="23499.119999999999"/>
    <n v="7945.0524720000003"/>
  </r>
  <r>
    <x v="13"/>
    <s v="al Lease, Printer Great Am 2-1"/>
    <n v="18945.48"/>
    <n v="6405.4667879999997"/>
  </r>
  <r>
    <x v="13"/>
    <s v="al Lease, Printer Great Am 2-2"/>
    <n v="18945.490000000002"/>
    <n v="6405.4701690000011"/>
  </r>
  <r>
    <x v="13"/>
    <s v="al Lease, Printer Great Am 2-3"/>
    <n v="18945.48"/>
    <n v="6405.4667879999997"/>
  </r>
  <r>
    <x v="13"/>
    <s v="al Lease, Printer Great Am 2-4"/>
    <n v="18945.490000000002"/>
    <n v="6405.4701690000011"/>
  </r>
  <r>
    <x v="13"/>
    <s v="al Lease, Printer Great Am 2-5"/>
    <n v="18945.48"/>
    <n v="6405.4667879999997"/>
  </r>
  <r>
    <x v="13"/>
    <s v="al Lease, Printer Great Am 2-6"/>
    <n v="18945.490000000002"/>
    <n v="6405.4701690000011"/>
  </r>
  <r>
    <x v="13"/>
    <s v="al Lease, Printer Great Am 2-7"/>
    <n v="18945.48"/>
    <n v="6405.4667879999997"/>
  </r>
  <r>
    <x v="13"/>
    <s v="al Lease, Printer Great Am 2-8"/>
    <n v="18945.490000000002"/>
    <n v="6405.4701690000011"/>
  </r>
  <r>
    <x v="13"/>
    <s v="al Lease, Printer Great Am 2-9"/>
    <n v="18945.48"/>
    <n v="6405.4667879999997"/>
  </r>
  <r>
    <x v="13"/>
    <s v="al Lease, Printer Great Am 2-10"/>
    <n v="18945.490000000002"/>
    <n v="6405.4701690000011"/>
  </r>
  <r>
    <x v="13"/>
    <s v="al Lease, Printer Great Am 2-11"/>
    <n v="18945.48"/>
    <n v="6405.4667879999997"/>
  </r>
  <r>
    <x v="13"/>
    <s v="al Lease, Printer Great Am 2-12"/>
    <n v="18945.490000000002"/>
    <n v="6405.4701690000011"/>
  </r>
  <r>
    <x v="13"/>
    <s v="al Lease, Printer Great Am 3-2"/>
    <n v="0"/>
    <n v="0"/>
  </r>
  <r>
    <x v="13"/>
    <s v="al Lease, Printer Great Am 3-3"/>
    <n v="12516.43"/>
    <n v="4231.804983"/>
  </r>
  <r>
    <x v="13"/>
    <s v="al Lease, Printer Great Am 3-4"/>
    <n v="8373.67"/>
    <n v="2831.137827"/>
  </r>
  <r>
    <x v="13"/>
    <s v="al Lease, Printer Great Am 3-5"/>
    <n v="8373.67"/>
    <n v="2831.137827"/>
  </r>
  <r>
    <x v="13"/>
    <s v="al Lease, Printer Great Am 3-6"/>
    <n v="8373.67"/>
    <n v="2831.137827"/>
  </r>
  <r>
    <x v="13"/>
    <s v="al Lease, Printer Great Am 3-7"/>
    <n v="8373.67"/>
    <n v="2831.137827"/>
  </r>
  <r>
    <x v="13"/>
    <s v="al Lease, Printer Great Am 3-8"/>
    <n v="8373.67"/>
    <n v="2831.137827"/>
  </r>
  <r>
    <x v="13"/>
    <s v="al Lease, Printer Great Am 3-9"/>
    <n v="8373.67"/>
    <n v="2831.137827"/>
  </r>
  <r>
    <x v="13"/>
    <s v="al Lease, Printer Great Am 3-10"/>
    <n v="8373.67"/>
    <n v="2831.137827"/>
  </r>
  <r>
    <x v="13"/>
    <s v="al Lease, Printer Great Am 3-11"/>
    <n v="8373.67"/>
    <n v="2831.137827"/>
  </r>
  <r>
    <x v="13"/>
    <s v="al Lease, Printer Great Am 3-12"/>
    <n v="8373.67"/>
    <n v="2831.137827"/>
  </r>
</pivotCacheRecords>
</file>

<file path=xl/pivotCache/pivotCacheRecords11.xml><?xml version="1.0" encoding="utf-8"?>
<pivotCacheRecords xmlns="http://schemas.openxmlformats.org/spreadsheetml/2006/main" xmlns:r="http://schemas.openxmlformats.org/officeDocument/2006/relationships" count="479">
  <r>
    <x v="0"/>
    <s v="INT Franchises &amp; Consents-1"/>
    <n v="1493.73"/>
    <n v="505.03011300000003"/>
  </r>
  <r>
    <x v="0"/>
    <s v="INT Franchises &amp; Consents-2"/>
    <n v="1493.83"/>
    <n v="505.06392299999999"/>
  </r>
  <r>
    <x v="0"/>
    <s v="INT Franchises &amp; Consents-3"/>
    <n v="1493.92"/>
    <n v="505.09435200000001"/>
  </r>
  <r>
    <x v="0"/>
    <s v="INT Franchises &amp; Consents-4"/>
    <n v="1493.93"/>
    <n v="505.09773300000006"/>
  </r>
  <r>
    <x v="0"/>
    <s v="INT Franchises &amp; Consents-5"/>
    <n v="1493.92"/>
    <n v="505.09435200000001"/>
  </r>
  <r>
    <x v="0"/>
    <s v="INT Franchises &amp; Consents-6"/>
    <n v="1493.93"/>
    <n v="505.09773300000006"/>
  </r>
  <r>
    <x v="0"/>
    <s v="INT Franchises &amp; Consents-7"/>
    <n v="1493.92"/>
    <n v="505.09435200000001"/>
  </r>
  <r>
    <x v="0"/>
    <s v="INT Franchises &amp; Consents-8"/>
    <n v="1493.93"/>
    <n v="505.09773300000006"/>
  </r>
  <r>
    <x v="0"/>
    <s v="INT Franchises &amp; Consents-9"/>
    <n v="1507.45"/>
    <n v="509.66884500000003"/>
  </r>
  <r>
    <x v="0"/>
    <s v="INT Franchises &amp; Consents-10"/>
    <n v="1507.46"/>
    <n v="509.67222600000002"/>
  </r>
  <r>
    <x v="0"/>
    <s v="INT Franchises &amp; Consents-11"/>
    <n v="1507.45"/>
    <n v="509.66884500000003"/>
  </r>
  <r>
    <x v="0"/>
    <s v="INT Franchises &amp; Consents-12"/>
    <n v="1477.87"/>
    <n v="499.66784699999999"/>
  </r>
  <r>
    <x v="1"/>
    <s v="INT Misc Intangible Plant-1"/>
    <n v="4339179.0599999996"/>
    <n v="1467076.440186"/>
  </r>
  <r>
    <x v="1"/>
    <s v="INT Misc Intangible Plant-2"/>
    <n v="4257809.83"/>
    <n v="1439565.5035230001"/>
  </r>
  <r>
    <x v="1"/>
    <s v="INT Misc Intangible Plant-3"/>
    <n v="4198218.37"/>
    <n v="1419417.6308970002"/>
  </r>
  <r>
    <x v="1"/>
    <s v="INT Misc Intangible Plant-4"/>
    <n v="4224114.3600000003"/>
    <n v="1428173.0651160001"/>
  </r>
  <r>
    <x v="1"/>
    <s v="INT Misc Intangible Plant-5"/>
    <n v="4255691.2699999996"/>
    <n v="1438849.2183869998"/>
  </r>
  <r>
    <x v="1"/>
    <s v="INT Misc Intangible Plant-6"/>
    <n v="4864673.4400000004"/>
    <n v="1644746.0900640001"/>
  </r>
  <r>
    <x v="1"/>
    <s v="INT Misc Intangible Plant-7"/>
    <n v="5249382.46"/>
    <n v="1774816.209726"/>
  </r>
  <r>
    <x v="1"/>
    <s v="INT Misc Intangible Plant-8"/>
    <n v="5323489.51"/>
    <n v="1799871.803331"/>
  </r>
  <r>
    <x v="1"/>
    <s v="INT Misc Intangible Plant-9"/>
    <n v="5904790.3399999999"/>
    <n v="1996409.6139539999"/>
  </r>
  <r>
    <x v="1"/>
    <s v="INT Misc Intangible Plant-10"/>
    <n v="6645107.9800000004"/>
    <n v="2246711.0080380002"/>
  </r>
  <r>
    <x v="1"/>
    <s v="INT Misc Intangible Plant-11"/>
    <n v="7396829.6900000004"/>
    <n v="2500868.1181890001"/>
  </r>
  <r>
    <x v="1"/>
    <s v="INT Misc Intangible Plant-12"/>
    <n v="7324200.2999999998"/>
    <n v="2476312.1214299998"/>
  </r>
  <r>
    <x v="2"/>
    <s v="CMN Easements-1"/>
    <n v="19363.53"/>
    <n v="6546.8094929999997"/>
  </r>
  <r>
    <x v="2"/>
    <s v="CMN Easements-2"/>
    <n v="19363.53"/>
    <n v="6546.8094929999997"/>
  </r>
  <r>
    <x v="2"/>
    <s v="CMN Easements-3"/>
    <n v="19363.53"/>
    <n v="6546.8094929999997"/>
  </r>
  <r>
    <x v="2"/>
    <s v="CMN Easements-4"/>
    <n v="19363.53"/>
    <n v="6546.8094929999997"/>
  </r>
  <r>
    <x v="2"/>
    <s v="CMN Easements-5"/>
    <n v="19363.53"/>
    <n v="6546.8094929999997"/>
  </r>
  <r>
    <x v="2"/>
    <s v="CMN Easements-6"/>
    <n v="19363.53"/>
    <n v="6546.8094929999997"/>
  </r>
  <r>
    <x v="2"/>
    <s v="CMN Easements-7"/>
    <n v="19363.53"/>
    <n v="6546.8094929999997"/>
  </r>
  <r>
    <x v="2"/>
    <s v="CMN Easements-8"/>
    <n v="19363.53"/>
    <n v="6546.8094929999997"/>
  </r>
  <r>
    <x v="2"/>
    <s v="CMN Easements-9"/>
    <n v="19363.53"/>
    <n v="6546.8094929999997"/>
  </r>
  <r>
    <x v="2"/>
    <s v="CMN Easements-10"/>
    <n v="19363.53"/>
    <n v="6546.8094929999997"/>
  </r>
  <r>
    <x v="2"/>
    <s v="CMN Easements-11"/>
    <n v="19363.53"/>
    <n v="6546.8094929999997"/>
  </r>
  <r>
    <x v="2"/>
    <s v="CMN Easements-12"/>
    <n v="19363.53"/>
    <n v="6546.8094929999997"/>
  </r>
  <r>
    <x v="3"/>
    <s v="CMN Str/Impv, ESO-1"/>
    <n v="65174.74"/>
    <n v="22035.579593999999"/>
  </r>
  <r>
    <x v="3"/>
    <s v="CMN Str/Impv, ESO-2"/>
    <n v="65174.74"/>
    <n v="22035.579593999999"/>
  </r>
  <r>
    <x v="3"/>
    <s v="CMN Str/Impv, ESO-3"/>
    <n v="65174.74"/>
    <n v="22035.579593999999"/>
  </r>
  <r>
    <x v="3"/>
    <s v="CMN Str/Impv, ESO-4"/>
    <n v="65174.74"/>
    <n v="22035.579593999999"/>
  </r>
  <r>
    <x v="3"/>
    <s v="CMN Str/Impv, ESO-5"/>
    <n v="65174.74"/>
    <n v="22035.579593999999"/>
  </r>
  <r>
    <x v="3"/>
    <s v="CMN Str/Impv, ESO-6"/>
    <n v="65174.74"/>
    <n v="22035.579593999999"/>
  </r>
  <r>
    <x v="3"/>
    <s v="CMN Str/Impv, ESO-7"/>
    <n v="65174.74"/>
    <n v="22035.579593999999"/>
  </r>
  <r>
    <x v="3"/>
    <s v="CMN Str/Impv, ESO-8"/>
    <n v="65174.74"/>
    <n v="22035.579593999999"/>
  </r>
  <r>
    <x v="3"/>
    <s v="CMN Str/Impv, ESO-9"/>
    <n v="65174.74"/>
    <n v="22035.579593999999"/>
  </r>
  <r>
    <x v="3"/>
    <s v="CMN Str/Impv, ESO-10"/>
    <n v="65174.74"/>
    <n v="22035.579593999999"/>
  </r>
  <r>
    <x v="3"/>
    <s v="CMN Str/Impv, ESO-11"/>
    <n v="65174.74"/>
    <n v="22035.579593999999"/>
  </r>
  <r>
    <x v="3"/>
    <s v="CMN Str/Impv, ESO-12"/>
    <n v="65174.74"/>
    <n v="22035.579593999999"/>
  </r>
  <r>
    <x v="3"/>
    <s v="CMN Str/Impv, Factoria Svc Ct-1"/>
    <n v="28268.559999999998"/>
    <n v="9557.6001359999991"/>
  </r>
  <r>
    <x v="3"/>
    <s v="CMN Str/Impv, Factoria Svc Ct-2"/>
    <n v="28268.559999999998"/>
    <n v="9557.6001359999991"/>
  </r>
  <r>
    <x v="3"/>
    <s v="CMN Str/Impv, Factoria Svc Ct-3"/>
    <n v="28268.559999999998"/>
    <n v="9557.6001359999991"/>
  </r>
  <r>
    <x v="3"/>
    <s v="CMN Str/Impv, Factoria Svc Ct-4"/>
    <n v="28268.559999999998"/>
    <n v="9557.6001359999991"/>
  </r>
  <r>
    <x v="3"/>
    <s v="CMN Str/Impv, Factoria Svc Ct-5"/>
    <n v="28268.559999999998"/>
    <n v="9557.6001359999991"/>
  </r>
  <r>
    <x v="3"/>
    <s v="CMN Str/Impv, Factoria Svc Ct-6"/>
    <n v="28268.559999999998"/>
    <n v="9557.6001359999991"/>
  </r>
  <r>
    <x v="3"/>
    <s v="CMN Str/Impv, Factoria Svc Ct-7"/>
    <n v="28268.559999999998"/>
    <n v="9557.6001359999991"/>
  </r>
  <r>
    <x v="3"/>
    <s v="CMN Str/Impv, Factoria Svc Ct-8"/>
    <n v="28268.559999999998"/>
    <n v="9557.6001359999991"/>
  </r>
  <r>
    <x v="3"/>
    <s v="CMN Str/Impv, Factoria Svc Ct-9"/>
    <n v="28268.559999999998"/>
    <n v="9557.6001359999991"/>
  </r>
  <r>
    <x v="3"/>
    <s v="CMN Str/Impv, Factoria Svc Ct-10"/>
    <n v="28268.559999999998"/>
    <n v="9557.6001359999991"/>
  </r>
  <r>
    <x v="3"/>
    <s v="CMN Str/Impv, Factoria Svc Ct-11"/>
    <n v="28268.559999999998"/>
    <n v="9557.6001359999991"/>
  </r>
  <r>
    <x v="3"/>
    <s v="CMN Str/Impv, Factoria Svc Ct-12"/>
    <n v="28268.559999999998"/>
    <n v="9557.6001359999991"/>
  </r>
  <r>
    <x v="3"/>
    <s v="CMN Str/Impv, Factoria Trailr-1"/>
    <n v="22.65"/>
    <n v="7.6579649999999999"/>
  </r>
  <r>
    <x v="3"/>
    <s v="CMN Str/Impv, Factoria Trailr-2"/>
    <n v="22.65"/>
    <n v="7.6579649999999999"/>
  </r>
  <r>
    <x v="3"/>
    <s v="CMN Str/Impv, Factoria Trailr-3"/>
    <n v="22.65"/>
    <n v="7.6579649999999999"/>
  </r>
  <r>
    <x v="3"/>
    <s v="CMN Str/Impv, Factoria Trailr-4"/>
    <n v="22.65"/>
    <n v="7.6579649999999999"/>
  </r>
  <r>
    <x v="3"/>
    <s v="CMN Str/Impv, Factoria Trailr-5"/>
    <n v="22.65"/>
    <n v="7.6579649999999999"/>
  </r>
  <r>
    <x v="3"/>
    <s v="CMN Str/Impv, Factoria Trailr-6"/>
    <n v="22.65"/>
    <n v="7.6579649999999999"/>
  </r>
  <r>
    <x v="3"/>
    <s v="CMN Str/Impv, Factoria Trailr-7"/>
    <n v="22.65"/>
    <n v="7.6579649999999999"/>
  </r>
  <r>
    <x v="3"/>
    <s v="CMN Str/Impv, Factoria Trailr-8"/>
    <n v="22.65"/>
    <n v="7.6579649999999999"/>
  </r>
  <r>
    <x v="3"/>
    <s v="CMN Str/Impv, Factoria Trailr-9"/>
    <n v="22.65"/>
    <n v="7.6579649999999999"/>
  </r>
  <r>
    <x v="3"/>
    <s v="CMN Str/Impv, Factoria Trailr-10"/>
    <n v="22.65"/>
    <n v="7.6579649999999999"/>
  </r>
  <r>
    <x v="3"/>
    <s v="CMN Str/Impv, Factoria Trailr-11"/>
    <n v="22.65"/>
    <n v="7.6579649999999999"/>
  </r>
  <r>
    <x v="3"/>
    <s v="CMN Str/Impv, Factoria Trailr-12"/>
    <n v="22.65"/>
    <n v="7.6579649999999999"/>
  </r>
  <r>
    <x v="3"/>
    <s v="CMN Str/Impv, Fleet Svc Facl-1"/>
    <n v="5047.78"/>
    <n v="1706.6544180000001"/>
  </r>
  <r>
    <x v="3"/>
    <s v="CMN Str/Impv, Fleet Svc Facl-2"/>
    <n v="5047.78"/>
    <n v="1706.6544180000001"/>
  </r>
  <r>
    <x v="3"/>
    <s v="CMN Str/Impv, Fleet Svc Facl-3"/>
    <n v="5047.78"/>
    <n v="1706.6544180000001"/>
  </r>
  <r>
    <x v="3"/>
    <s v="CMN Str/Impv, Fleet Svc Facl-4"/>
    <n v="5047.78"/>
    <n v="1706.6544180000001"/>
  </r>
  <r>
    <x v="3"/>
    <s v="CMN Str/Impv, Fleet Svc Facl-5"/>
    <n v="5047.78"/>
    <n v="1706.6544180000001"/>
  </r>
  <r>
    <x v="3"/>
    <s v="CMN Str/Impv, Fleet Svc Facl-6"/>
    <n v="5047.78"/>
    <n v="1706.6544180000001"/>
  </r>
  <r>
    <x v="3"/>
    <s v="CMN Str/Impv, Fleet Svc Facl-7"/>
    <n v="5047.78"/>
    <n v="1706.6544180000001"/>
  </r>
  <r>
    <x v="3"/>
    <s v="CMN Str/Impv, Fleet Svc Facl-8"/>
    <n v="5047.78"/>
    <n v="1706.6544180000001"/>
  </r>
  <r>
    <x v="3"/>
    <s v="CMN Str/Impv, Fleet Svc Facl-9"/>
    <n v="5047.78"/>
    <n v="1706.6544180000001"/>
  </r>
  <r>
    <x v="3"/>
    <s v="CMN Str/Impv, Fleet Svc Facl-10"/>
    <n v="5047.78"/>
    <n v="1706.6544180000001"/>
  </r>
  <r>
    <x v="3"/>
    <s v="CMN Str/Impv, Fleet Svc Facl-11"/>
    <n v="5047.78"/>
    <n v="1706.6544180000001"/>
  </r>
  <r>
    <x v="3"/>
    <s v="CMN Str/Impv, Fleet Svc Facl-12"/>
    <n v="5047.78"/>
    <n v="1706.6544180000001"/>
  </r>
  <r>
    <x v="3"/>
    <s v="CMN Str/Impv, Howell Bldg-1"/>
    <n v="1031.8799999999999"/>
    <n v="348.87862799999999"/>
  </r>
  <r>
    <x v="3"/>
    <s v="CMN Str/Impv, Howell Bldg-2"/>
    <n v="1031.8799999999999"/>
    <n v="348.87862799999999"/>
  </r>
  <r>
    <x v="3"/>
    <s v="CMN Str/Impv, Howell Bldg-3"/>
    <n v="1031.8799999999999"/>
    <n v="348.87862799999999"/>
  </r>
  <r>
    <x v="3"/>
    <s v="CMN Str/Impv, Howell Bldg-4"/>
    <n v="1031.8799999999999"/>
    <n v="348.87862799999999"/>
  </r>
  <r>
    <x v="3"/>
    <s v="CMN Str/Impv, Howell Bldg-5"/>
    <n v="1031.8799999999999"/>
    <n v="348.87862799999999"/>
  </r>
  <r>
    <x v="3"/>
    <s v="CMN Str/Impv, Howell Bldg-6"/>
    <n v="1031.8799999999999"/>
    <n v="348.87862799999999"/>
  </r>
  <r>
    <x v="3"/>
    <s v="CMN Str/Impv, Howell Bldg-7"/>
    <n v="1031.8799999999999"/>
    <n v="348.87862799999999"/>
  </r>
  <r>
    <x v="3"/>
    <s v="CMN Str/Impv, Howell Bldg-8"/>
    <n v="1031.8799999999999"/>
    <n v="348.87862799999999"/>
  </r>
  <r>
    <x v="3"/>
    <s v="CMN Str/Impv, Howell Bldg-9"/>
    <n v="1031.8799999999999"/>
    <n v="348.87862799999999"/>
  </r>
  <r>
    <x v="3"/>
    <s v="CMN Str/Impv, Howell Bldg-10"/>
    <n v="1031.8799999999999"/>
    <n v="348.87862799999999"/>
  </r>
  <r>
    <x v="3"/>
    <s v="CMN Str/Impv, Howell Bldg-11"/>
    <n v="1031.8799999999999"/>
    <n v="348.87862799999999"/>
  </r>
  <r>
    <x v="3"/>
    <s v="CMN Str/Impv, Howell Bldg-12"/>
    <n v="1031.8799999999999"/>
    <n v="348.87862799999999"/>
  </r>
  <r>
    <x v="3"/>
    <s v="CMN Str/Impv, Kittitas Svc Ct-1"/>
    <n v="3165.65"/>
    <n v="1070.3062650000002"/>
  </r>
  <r>
    <x v="3"/>
    <s v="CMN Str/Impv, Kittitas Svc Ct-2"/>
    <n v="3165.69"/>
    <n v="1070.3197890000001"/>
  </r>
  <r>
    <x v="3"/>
    <s v="CMN Str/Impv, Kittitas Svc Ct-3"/>
    <n v="3165.69"/>
    <n v="1070.3197890000001"/>
  </r>
  <r>
    <x v="3"/>
    <s v="CMN Str/Impv, Kittitas Svc Ct-4"/>
    <n v="3165.69"/>
    <n v="1070.3197890000001"/>
  </r>
  <r>
    <x v="3"/>
    <s v="CMN Str/Impv, Kittitas Svc Ct-5"/>
    <n v="3165.69"/>
    <n v="1070.3197890000001"/>
  </r>
  <r>
    <x v="3"/>
    <s v="CMN Str/Impv, Kittitas Svc Ct-6"/>
    <n v="3165.69"/>
    <n v="1070.3197890000001"/>
  </r>
  <r>
    <x v="3"/>
    <s v="CMN Str/Impv, Kittitas Svc Ct-7"/>
    <n v="3165.69"/>
    <n v="1070.3197890000001"/>
  </r>
  <r>
    <x v="3"/>
    <s v="CMN Str/Impv, Kittitas Svc Ct-8"/>
    <n v="3165.69"/>
    <n v="1070.3197890000001"/>
  </r>
  <r>
    <x v="3"/>
    <s v="CMN Str/Impv, Kittitas Svc Ct-9"/>
    <n v="3165.69"/>
    <n v="1070.3197890000001"/>
  </r>
  <r>
    <x v="3"/>
    <s v="CMN Str/Impv, Kittitas Svc Ct-10"/>
    <n v="3165.69"/>
    <n v="1070.3197890000001"/>
  </r>
  <r>
    <x v="3"/>
    <s v="CMN Str/Impv, Kittitas Svc Ct-11"/>
    <n v="3165.69"/>
    <n v="1070.3197890000001"/>
  </r>
  <r>
    <x v="3"/>
    <s v="CMN Str/Impv, Kittitas Svc Ct-12"/>
    <n v="3165.69"/>
    <n v="1070.3197890000001"/>
  </r>
  <r>
    <x v="3"/>
    <s v="CMN Str/Impv, Olympia Bus/Eng-1"/>
    <n v="3689.23"/>
    <n v="1247.328663"/>
  </r>
  <r>
    <x v="3"/>
    <s v="CMN Str/Impv, Olympia Bus/Eng-2"/>
    <n v="3689.23"/>
    <n v="1247.328663"/>
  </r>
  <r>
    <x v="3"/>
    <s v="CMN Str/Impv, Olympia Bus/Eng-3"/>
    <n v="3689.23"/>
    <n v="1247.328663"/>
  </r>
  <r>
    <x v="3"/>
    <s v="CMN Str/Impv, Olympia Bus/Eng-4"/>
    <n v="3689.23"/>
    <n v="1247.328663"/>
  </r>
  <r>
    <x v="3"/>
    <s v="CMN Str/Impv, Olympia Bus/Eng-5"/>
    <n v="3689.23"/>
    <n v="1247.328663"/>
  </r>
  <r>
    <x v="3"/>
    <s v="CMN Str/Impv, Olympia Bus/Eng-6"/>
    <n v="3689.23"/>
    <n v="1247.328663"/>
  </r>
  <r>
    <x v="3"/>
    <s v="CMN Str/Impv, Olympia Bus/Eng-7"/>
    <n v="3689.23"/>
    <n v="1247.328663"/>
  </r>
  <r>
    <x v="3"/>
    <s v="CMN Str/Impv, Olympia Bus/Eng-8"/>
    <n v="3689.23"/>
    <n v="1247.328663"/>
  </r>
  <r>
    <x v="3"/>
    <s v="CMN Str/Impv, Olympia Bus/Eng-9"/>
    <n v="3689.23"/>
    <n v="1247.328663"/>
  </r>
  <r>
    <x v="3"/>
    <s v="CMN Str/Impv, Olympia Bus/Eng-10"/>
    <n v="3689.23"/>
    <n v="1247.328663"/>
  </r>
  <r>
    <x v="3"/>
    <s v="CMN Str/Impv, Olympia Bus/Eng-11"/>
    <n v="3689.23"/>
    <n v="1247.328663"/>
  </r>
  <r>
    <x v="3"/>
    <s v="CMN Str/Impv, Olympia Bus/Eng-12"/>
    <n v="3689.23"/>
    <n v="1247.328663"/>
  </r>
  <r>
    <x v="3"/>
    <s v="CMN Str/Impv, Olympia Svc Ctr-1"/>
    <n v="6123.66"/>
    <n v="2070.4094460000001"/>
  </r>
  <r>
    <x v="3"/>
    <s v="CMN Str/Impv, Olympia Svc Ctr-2"/>
    <n v="6123.66"/>
    <n v="2070.4094460000001"/>
  </r>
  <r>
    <x v="3"/>
    <s v="CMN Str/Impv, Olympia Svc Ctr-3"/>
    <n v="6123.66"/>
    <n v="2070.4094460000001"/>
  </r>
  <r>
    <x v="3"/>
    <s v="CMN Str/Impv, Olympia Svc Ctr-4"/>
    <n v="6123.66"/>
    <n v="2070.4094460000001"/>
  </r>
  <r>
    <x v="3"/>
    <s v="CMN Str/Impv, Olympia Svc Ctr-5"/>
    <n v="6123.66"/>
    <n v="2070.4094460000001"/>
  </r>
  <r>
    <x v="3"/>
    <s v="CMN Str/Impv, Olympia Svc Ctr-6"/>
    <n v="6123.66"/>
    <n v="2070.4094460000001"/>
  </r>
  <r>
    <x v="3"/>
    <s v="CMN Str/Impv, Olympia Svc Ctr-7"/>
    <n v="6123.66"/>
    <n v="2070.4094460000001"/>
  </r>
  <r>
    <x v="3"/>
    <s v="CMN Str/Impv, Olympia Svc Ctr-8"/>
    <n v="6123.66"/>
    <n v="2070.4094460000001"/>
  </r>
  <r>
    <x v="3"/>
    <s v="CMN Str/Impv, Olympia Svc Ctr-9"/>
    <n v="6123.66"/>
    <n v="2070.4094460000001"/>
  </r>
  <r>
    <x v="3"/>
    <s v="CMN Str/Impv, Olympia Svc Ctr-10"/>
    <n v="6123.66"/>
    <n v="2070.4094460000001"/>
  </r>
  <r>
    <x v="3"/>
    <s v="CMN Str/Impv, Olympia Svc Ctr-11"/>
    <n v="6123.66"/>
    <n v="2070.4094460000001"/>
  </r>
  <r>
    <x v="3"/>
    <s v="CMN Str/Impv, Olympia Svc Ctr-12"/>
    <n v="6123.66"/>
    <n v="2070.4094460000001"/>
  </r>
  <r>
    <x v="3"/>
    <s v="CMN Str/Impv, Puyallup Svc Ct-1"/>
    <n v="1501.27"/>
    <n v="507.579387"/>
  </r>
  <r>
    <x v="3"/>
    <s v="CMN Str/Impv, Puyallup Svc Ct-2"/>
    <n v="1501.27"/>
    <n v="507.579387"/>
  </r>
  <r>
    <x v="3"/>
    <s v="CMN Str/Impv, Puyallup Svc Ct-3"/>
    <n v="1501.27"/>
    <n v="507.579387"/>
  </r>
  <r>
    <x v="3"/>
    <s v="CMN Str/Impv, Puyallup Svc Ct-4"/>
    <n v="1501.27"/>
    <n v="507.579387"/>
  </r>
  <r>
    <x v="3"/>
    <s v="CMN Str/Impv, Puyallup Svc Ct-5"/>
    <n v="1501.27"/>
    <n v="507.579387"/>
  </r>
  <r>
    <x v="3"/>
    <s v="CMN Str/Impv, Puyallup Svc Ct-6"/>
    <n v="1501.27"/>
    <n v="507.579387"/>
  </r>
  <r>
    <x v="3"/>
    <s v="CMN Str/Impv, Puyallup Svc Ct-7"/>
    <n v="1501.27"/>
    <n v="507.579387"/>
  </r>
  <r>
    <x v="3"/>
    <s v="CMN Str/Impv, Puyallup Svc Ct-8"/>
    <n v="1501.27"/>
    <n v="507.579387"/>
  </r>
  <r>
    <x v="3"/>
    <s v="CMN Str/Impv, Puyallup Svc Ct-9"/>
    <n v="1501.27"/>
    <n v="507.579387"/>
  </r>
  <r>
    <x v="3"/>
    <s v="CMN Str/Impv, Puyallup Svc Ct-10"/>
    <n v="1501.27"/>
    <n v="507.579387"/>
  </r>
  <r>
    <x v="3"/>
    <s v="CMN Str/Impv, Puyallup Svc Ct-11"/>
    <n v="1501.27"/>
    <n v="507.579387"/>
  </r>
  <r>
    <x v="3"/>
    <s v="CMN Str/Impv, Puyallup Svc Ct-12"/>
    <n v="1501.27"/>
    <n v="507.579387"/>
  </r>
  <r>
    <x v="3"/>
    <s v="CMN Str/Impv, S King Complex-1"/>
    <n v="28154.23"/>
    <n v="9518.9451630000003"/>
  </r>
  <r>
    <x v="3"/>
    <s v="CMN Str/Impv, S King Complex-2"/>
    <n v="28165.68"/>
    <n v="9522.8164080000006"/>
  </r>
  <r>
    <x v="3"/>
    <s v="CMN Str/Impv, S King Complex-3"/>
    <n v="28221.91"/>
    <n v="9541.8277710000002"/>
  </r>
  <r>
    <x v="3"/>
    <s v="CMN Str/Impv, S King Complex-4"/>
    <n v="28220.51"/>
    <n v="9541.3544309999997"/>
  </r>
  <r>
    <x v="3"/>
    <s v="CMN Str/Impv, S King Complex-5"/>
    <n v="28223.9"/>
    <n v="9542.5005900000015"/>
  </r>
  <r>
    <x v="3"/>
    <s v="CMN Str/Impv, S King Complex-6"/>
    <n v="28226.37"/>
    <n v="9543.3356970000004"/>
  </r>
  <r>
    <x v="3"/>
    <s v="CMN Str/Impv, S King Complex-7"/>
    <n v="28226.489999999998"/>
    <n v="9543.3762690000003"/>
  </r>
  <r>
    <x v="3"/>
    <s v="CMN Str/Impv, S King Complex-8"/>
    <n v="27997.69"/>
    <n v="9466.0189890000001"/>
  </r>
  <r>
    <x v="3"/>
    <s v="CMN Str/Impv, S King Complex-9"/>
    <n v="27992.22"/>
    <n v="9464.1695820000004"/>
  </r>
  <r>
    <x v="3"/>
    <s v="CMN Str/Impv, S King Complex-10"/>
    <n v="28201.059999999998"/>
    <n v="9534.778386"/>
  </r>
  <r>
    <x v="3"/>
    <s v="CMN Str/Impv, S King Complex-11"/>
    <n v="28194.1"/>
    <n v="9532.4252099999994"/>
  </r>
  <r>
    <x v="3"/>
    <s v="CMN Str/Impv, S King Complex-12"/>
    <n v="28201.65"/>
    <n v="9534.9778650000007"/>
  </r>
  <r>
    <x v="3"/>
    <s v="CMN Str/Impv, Tacoma Office-1"/>
    <n v="8976.44"/>
    <n v="3034.9343640000002"/>
  </r>
  <r>
    <x v="3"/>
    <s v="CMN Str/Impv, Tacoma Office-2"/>
    <n v="8857.2200000000012"/>
    <n v="2994.6260820000007"/>
  </r>
  <r>
    <x v="3"/>
    <s v="CMN Str/Impv, Tacoma Office-3"/>
    <n v="8859.26"/>
    <n v="2995.3158060000001"/>
  </r>
  <r>
    <x v="3"/>
    <s v="CMN Str/Impv, Tacoma Office-4"/>
    <n v="8871.25"/>
    <n v="2999.3696250000003"/>
  </r>
  <r>
    <x v="3"/>
    <s v="CMN Str/Impv, Tacoma Office-5"/>
    <n v="8993.4499999999989"/>
    <n v="3040.6854449999996"/>
  </r>
  <r>
    <x v="3"/>
    <s v="CMN Str/Impv, Tacoma Office-6"/>
    <n v="9105.24"/>
    <n v="3078.481644"/>
  </r>
  <r>
    <x v="3"/>
    <s v="CMN Str/Impv, Tacoma Office-7"/>
    <n v="9105.24"/>
    <n v="3078.481644"/>
  </r>
  <r>
    <x v="3"/>
    <s v="CMN Str/Impv, Tacoma Office-8"/>
    <n v="9105.4499999999989"/>
    <n v="3078.5526449999998"/>
  </r>
  <r>
    <x v="3"/>
    <s v="CMN Str/Impv, Tacoma Office-9"/>
    <n v="9105.67"/>
    <n v="3078.627027"/>
  </r>
  <r>
    <x v="3"/>
    <s v="CMN Str/Impv, Tacoma Office-10"/>
    <n v="9105.67"/>
    <n v="3078.627027"/>
  </r>
  <r>
    <x v="3"/>
    <s v="CMN Str/Impv, Tacoma Office-11"/>
    <n v="9105.67"/>
    <n v="3078.627027"/>
  </r>
  <r>
    <x v="3"/>
    <s v="CMN Str/Impv, Tacoma Office-12"/>
    <n v="9105.67"/>
    <n v="3078.627027"/>
  </r>
  <r>
    <x v="3"/>
    <s v="CMN Structure &amp; Improvement-1"/>
    <n v="51384.89"/>
    <n v="17373.231308999999"/>
  </r>
  <r>
    <x v="3"/>
    <s v="CMN Structure &amp; Improvement-2"/>
    <n v="52178.54"/>
    <n v="17641.564374000001"/>
  </r>
  <r>
    <x v="3"/>
    <s v="CMN Structure &amp; Improvement-3"/>
    <n v="54686"/>
    <n v="18489.336600000002"/>
  </r>
  <r>
    <x v="3"/>
    <s v="CMN Structure &amp; Improvement-4"/>
    <n v="54870.76"/>
    <n v="18551.803956"/>
  </r>
  <r>
    <x v="3"/>
    <s v="CMN Structure &amp; Improvement-5"/>
    <n v="52576.08"/>
    <n v="17775.972648000003"/>
  </r>
  <r>
    <x v="3"/>
    <s v="CMN Structure &amp; Improvement-6"/>
    <n v="52557.83"/>
    <n v="17769.802323"/>
  </r>
  <r>
    <x v="3"/>
    <s v="CMN Structure &amp; Improvement-7"/>
    <n v="52551.34"/>
    <n v="17767.608054"/>
  </r>
  <r>
    <x v="3"/>
    <s v="CMN Structure &amp; Improvement-8"/>
    <n v="52646.16"/>
    <n v="17799.666696"/>
  </r>
  <r>
    <x v="3"/>
    <s v="CMN Structure &amp; Improvement-9"/>
    <n v="57551.630000000005"/>
    <n v="19458.206103"/>
  </r>
  <r>
    <x v="3"/>
    <s v="CMN Structure &amp; Improvement-10"/>
    <n v="62464.23"/>
    <n v="21119.156163000003"/>
  </r>
  <r>
    <x v="3"/>
    <s v="CMN Structure &amp; Improvement-11"/>
    <n v="62661.24"/>
    <n v="21185.765243999998"/>
  </r>
  <r>
    <x v="3"/>
    <s v="CMN Structure &amp; Improvement-12"/>
    <n v="65360.3"/>
    <n v="22098.317430000003"/>
  </r>
  <r>
    <x v="4"/>
    <s v="CMN LH, Bothell Access Center-1"/>
    <n v="14793.75"/>
    <n v="5001.7668750000003"/>
  </r>
  <r>
    <x v="4"/>
    <s v="CMN LH, Bothell Access Center-2"/>
    <n v="14793.75"/>
    <n v="5001.7668750000003"/>
  </r>
  <r>
    <x v="4"/>
    <s v="CMN LH, Bothell Access Center-3"/>
    <n v="14793.75"/>
    <n v="5001.7668750000003"/>
  </r>
  <r>
    <x v="4"/>
    <s v="CMN LH, Bothell Access Center-4"/>
    <n v="14793.75"/>
    <n v="5001.7668750000003"/>
  </r>
  <r>
    <x v="4"/>
    <s v="CMN LH, Bothell Access Center-5"/>
    <n v="14793.75"/>
    <n v="5001.7668750000003"/>
  </r>
  <r>
    <x v="4"/>
    <s v="CMN LH, Bothell Access Center-6"/>
    <n v="14793.74"/>
    <n v="5001.7634939999998"/>
  </r>
  <r>
    <x v="4"/>
    <s v="CMN LH, Bothell Access Center-7"/>
    <n v="14793.75"/>
    <n v="5001.7668750000003"/>
  </r>
  <r>
    <x v="4"/>
    <s v="CMN LH, Bothell Access Center-8"/>
    <n v="14793.74"/>
    <n v="5001.7634939999998"/>
  </r>
  <r>
    <x v="4"/>
    <s v="CMN LH, Bothell Access Center-9"/>
    <n v="14793.75"/>
    <n v="5001.7668750000003"/>
  </r>
  <r>
    <x v="4"/>
    <s v="CMN LH, Bothell Access Center-10"/>
    <n v="14793.74"/>
    <n v="5001.7634939999998"/>
  </r>
  <r>
    <x v="4"/>
    <s v="CMN LH, Bothell Access Center-11"/>
    <n v="14793.75"/>
    <n v="5001.7668750000003"/>
  </r>
  <r>
    <x v="4"/>
    <s v="CMN LH, Bothell Access Center-12"/>
    <n v="14793.74"/>
    <n v="5001.7634939999998"/>
  </r>
  <r>
    <x v="4"/>
    <s v="CMN LH, Bothell Data Center-1"/>
    <n v="74883.95"/>
    <n v="25318.263494999999"/>
  </r>
  <r>
    <x v="4"/>
    <s v="CMN LH, Bothell Data Center-2"/>
    <n v="74883.95"/>
    <n v="25318.263494999999"/>
  </r>
  <r>
    <x v="4"/>
    <s v="CMN LH, Bothell Data Center-3"/>
    <n v="74883.95"/>
    <n v="25318.263494999999"/>
  </r>
  <r>
    <x v="4"/>
    <s v="CMN LH, Bothell Data Center-4"/>
    <n v="74883.95"/>
    <n v="25318.263494999999"/>
  </r>
  <r>
    <x v="4"/>
    <s v="CMN LH, Bothell Data Center-5"/>
    <n v="74883.95"/>
    <n v="25318.263494999999"/>
  </r>
  <r>
    <x v="4"/>
    <s v="CMN LH, Bothell Data Center-6"/>
    <n v="74883.95"/>
    <n v="25318.263494999999"/>
  </r>
  <r>
    <x v="4"/>
    <s v="CMN LH, Bothell Data Center-7"/>
    <n v="74883.95"/>
    <n v="25318.263494999999"/>
  </r>
  <r>
    <x v="4"/>
    <s v="CMN LH, Bothell Data Center-8"/>
    <n v="74883.95"/>
    <n v="25318.263494999999"/>
  </r>
  <r>
    <x v="4"/>
    <s v="CMN LH, Bothell Data Center-9"/>
    <n v="74883.95"/>
    <n v="25318.263494999999"/>
  </r>
  <r>
    <x v="4"/>
    <s v="CMN LH, Bothell Data Center-10"/>
    <n v="74883.95"/>
    <n v="25318.263494999999"/>
  </r>
  <r>
    <x v="4"/>
    <s v="CMN LH, Bothell Data Center-11"/>
    <n v="74883.95"/>
    <n v="25318.263494999999"/>
  </r>
  <r>
    <x v="4"/>
    <s v="CMN LH, Bothell Data Center-12"/>
    <n v="74883.95"/>
    <n v="25318.263494999999"/>
  </r>
  <r>
    <x v="4"/>
    <s v="CMN LH, Freeland Bus Ofc-1"/>
    <n v="284.81"/>
    <n v="96.294261000000006"/>
  </r>
  <r>
    <x v="4"/>
    <s v="CMN LH, Freeland Bus Ofc-2"/>
    <n v="284.8"/>
    <n v="96.290880000000001"/>
  </r>
  <r>
    <x v="4"/>
    <s v="CMN LH, Freeland Bus Ofc-3"/>
    <n v="284.81"/>
    <n v="96.294261000000006"/>
  </r>
  <r>
    <x v="4"/>
    <s v="CMN LH, Freeland Bus Ofc-4"/>
    <n v="284.8"/>
    <n v="96.290880000000001"/>
  </r>
  <r>
    <x v="4"/>
    <s v="CMN LH, Freeland Bus Ofc-5"/>
    <n v="284.81"/>
    <n v="96.294261000000006"/>
  </r>
  <r>
    <x v="4"/>
    <s v="CMN LH, Freeland Bus Ofc-6"/>
    <n v="284.8"/>
    <n v="96.290880000000001"/>
  </r>
  <r>
    <x v="4"/>
    <s v="CMN LH, Freeland Bus Ofc-7"/>
    <n v="284.81"/>
    <n v="96.294261000000006"/>
  </r>
  <r>
    <x v="4"/>
    <s v="CMN LH, Freeland Bus Ofc-8"/>
    <n v="284.8"/>
    <n v="96.290880000000001"/>
  </r>
  <r>
    <x v="4"/>
    <s v="CMN LH, Freeland Bus Ofc-9"/>
    <n v="284.81"/>
    <n v="96.294261000000006"/>
  </r>
  <r>
    <x v="4"/>
    <s v="CMN LH, Freeland Bus Ofc-10"/>
    <n v="284.8"/>
    <n v="96.290880000000001"/>
  </r>
  <r>
    <x v="4"/>
    <s v="CMN LH, Freeland Bus Ofc-11"/>
    <n v="284.81"/>
    <n v="96.294261000000006"/>
  </r>
  <r>
    <x v="4"/>
    <s v="CMN LH, Freeland Bus Ofc-12"/>
    <n v="284.8"/>
    <n v="96.290880000000001"/>
  </r>
  <r>
    <x v="4"/>
    <s v="CMN LH, Lincoln Exec Ctr-1"/>
    <n v="1296.82"/>
    <n v="438.45484199999999"/>
  </r>
  <r>
    <x v="4"/>
    <s v="CMN LH, Lincoln Exec Ctr-2"/>
    <n v="1296.82"/>
    <n v="438.45484199999999"/>
  </r>
  <r>
    <x v="4"/>
    <s v="CMN LH, Lincoln Exec Ctr-3"/>
    <n v="1296.82"/>
    <n v="438.45484199999999"/>
  </r>
  <r>
    <x v="4"/>
    <s v="CMN LH, Lincoln Exec Ctr-4"/>
    <n v="1296.82"/>
    <n v="438.45484199999999"/>
  </r>
  <r>
    <x v="4"/>
    <s v="CMN LH, Lincoln Exec Ctr-5"/>
    <n v="1296.82"/>
    <n v="438.45484199999999"/>
  </r>
  <r>
    <x v="4"/>
    <s v="CMN LH, Lincoln Exec Ctr-6"/>
    <n v="1296.83"/>
    <n v="438.45822299999998"/>
  </r>
  <r>
    <x v="4"/>
    <s v="CMN LH, Lincoln Exec Ctr-7"/>
    <n v="1296.82"/>
    <n v="438.45484199999999"/>
  </r>
  <r>
    <x v="4"/>
    <s v="CMN LH, Lincoln Exec Ctr-8"/>
    <n v="1296.83"/>
    <n v="438.45822299999998"/>
  </r>
  <r>
    <x v="4"/>
    <s v="CMN LH, Lincoln Exec Ctr-9"/>
    <n v="1296.82"/>
    <n v="438.45484199999999"/>
  </r>
  <r>
    <x v="4"/>
    <s v="CMN LH, Lincoln Exec Ctr-10"/>
    <n v="1296.83"/>
    <n v="438.45822299999998"/>
  </r>
  <r>
    <x v="4"/>
    <s v="CMN LH, Lincoln Exec Ctr-11"/>
    <n v="1296.82"/>
    <n v="438.45484199999999"/>
  </r>
  <r>
    <x v="4"/>
    <s v="CMN LH, Lincoln Exec Ctr-12"/>
    <n v="1296.83"/>
    <n v="438.45822299999998"/>
  </r>
  <r>
    <x v="4"/>
    <s v="CMN LH, PSE Building-1"/>
    <n v="21723.72"/>
    <n v="7344.7897320000011"/>
  </r>
  <r>
    <x v="4"/>
    <s v="CMN LH, PSE Building-2"/>
    <n v="21723.73"/>
    <n v="7344.7931129999997"/>
  </r>
  <r>
    <x v="4"/>
    <s v="CMN LH, PSE Building-3"/>
    <n v="21723.72"/>
    <n v="7344.7897320000011"/>
  </r>
  <r>
    <x v="4"/>
    <s v="CMN LH, PSE Building-4"/>
    <n v="21723.73"/>
    <n v="7344.7931129999997"/>
  </r>
  <r>
    <x v="4"/>
    <s v="CMN LH, PSE Building-5"/>
    <n v="21723.72"/>
    <n v="7344.7897320000011"/>
  </r>
  <r>
    <x v="4"/>
    <s v="CMN LH, PSE Building-6"/>
    <n v="21723.73"/>
    <n v="7344.7931129999997"/>
  </r>
  <r>
    <x v="4"/>
    <s v="CMN LH, PSE Building-7"/>
    <n v="21723.72"/>
    <n v="7344.7897320000011"/>
  </r>
  <r>
    <x v="4"/>
    <s v="CMN LH, PSE Building-8"/>
    <n v="0"/>
    <n v="0"/>
  </r>
  <r>
    <x v="4"/>
    <s v="CMN LH, PSE Building-9"/>
    <n v="0"/>
    <n v="0"/>
  </r>
  <r>
    <x v="4"/>
    <s v="CMN LH, PSE Building-10"/>
    <n v="0"/>
    <n v="0"/>
  </r>
  <r>
    <x v="4"/>
    <s v="CMN LH, PSE Building-11"/>
    <n v="0"/>
    <n v="0"/>
  </r>
  <r>
    <x v="4"/>
    <s v="CMN LH, PSE Building-12"/>
    <n v="0"/>
    <n v="0"/>
  </r>
  <r>
    <x v="4"/>
    <s v="CMN LH, PSE East Building-1"/>
    <n v="83661.34"/>
    <n v="28285.899054000001"/>
  </r>
  <r>
    <x v="4"/>
    <s v="CMN LH, PSE East Building-2"/>
    <n v="83661.34"/>
    <n v="28285.899054000001"/>
  </r>
  <r>
    <x v="4"/>
    <s v="CMN LH, PSE East Building-3"/>
    <n v="83661.34"/>
    <n v="28285.899054000001"/>
  </r>
  <r>
    <x v="4"/>
    <s v="CMN LH, PSE East Building-4"/>
    <n v="83661.34"/>
    <n v="28285.899054000001"/>
  </r>
  <r>
    <x v="4"/>
    <s v="CMN LH, PSE East Building-5"/>
    <n v="83661.34"/>
    <n v="28285.899054000001"/>
  </r>
  <r>
    <x v="4"/>
    <s v="CMN LH, PSE East Building-6"/>
    <n v="83661.34"/>
    <n v="28285.899054000001"/>
  </r>
  <r>
    <x v="4"/>
    <s v="CMN LH, PSE East Building-7"/>
    <n v="83661.34"/>
    <n v="28285.899054000001"/>
  </r>
  <r>
    <x v="4"/>
    <s v="CMN LH, PSE East Building-8"/>
    <n v="83661.34"/>
    <n v="28285.899054000001"/>
  </r>
  <r>
    <x v="4"/>
    <s v="CMN LH, PSE East Building-9"/>
    <n v="83661.34"/>
    <n v="28285.899054000001"/>
  </r>
  <r>
    <x v="4"/>
    <s v="CMN LH, PSE East Building-10"/>
    <n v="83661.34"/>
    <n v="28285.899054000001"/>
  </r>
  <r>
    <x v="4"/>
    <s v="CMN LH, PSE East Building-11"/>
    <n v="83661.34"/>
    <n v="28285.899054000001"/>
  </r>
  <r>
    <x v="4"/>
    <s v="CMN LH, PSE East Building-12"/>
    <n v="83661.34"/>
    <n v="28285.899054000001"/>
  </r>
  <r>
    <x v="4"/>
    <s v="CMN LH, Redmond West/Willow-1"/>
    <n v="12430.589999999998"/>
    <n v="4202.7824789999995"/>
  </r>
  <r>
    <x v="4"/>
    <s v="CMN LH, Redmond West/Willow-2"/>
    <n v="12349.929999999998"/>
    <n v="4175.5113329999995"/>
  </r>
  <r>
    <x v="4"/>
    <s v="CMN LH, Redmond West/Willow-3"/>
    <n v="12349.929999999998"/>
    <n v="4175.5113329999995"/>
  </r>
  <r>
    <x v="4"/>
    <s v="CMN LH, Redmond West/Willow-4"/>
    <n v="12349.929999999998"/>
    <n v="4175.5113329999995"/>
  </r>
  <r>
    <x v="4"/>
    <s v="CMN LH, Redmond West/Willow-5"/>
    <n v="12349.929999999998"/>
    <n v="4175.5113329999995"/>
  </r>
  <r>
    <x v="4"/>
    <s v="CMN LH, Redmond West/Willow-6"/>
    <n v="12349.929999999998"/>
    <n v="4175.5113329999995"/>
  </r>
  <r>
    <x v="4"/>
    <s v="CMN LH, Redmond West/Willow-7"/>
    <n v="12349.929999999998"/>
    <n v="4175.5113329999995"/>
  </r>
  <r>
    <x v="4"/>
    <s v="CMN LH, Redmond West/Willow-8"/>
    <n v="12349.929999999998"/>
    <n v="4175.5113329999995"/>
  </r>
  <r>
    <x v="4"/>
    <s v="CMN LH, Redmond West/Willow-9"/>
    <n v="12349.929999999998"/>
    <n v="4175.5113329999995"/>
  </r>
  <r>
    <x v="4"/>
    <s v="CMN LH, Redmond West/Willow-10"/>
    <n v="12349.929999999998"/>
    <n v="4175.5113329999995"/>
  </r>
  <r>
    <x v="4"/>
    <s v="CMN LH, Redmond West/Willow-11"/>
    <n v="12349.929999999998"/>
    <n v="4175.5113329999995"/>
  </r>
  <r>
    <x v="4"/>
    <s v="CMN LH, Redmond West/Willow-12"/>
    <n v="12349.929999999998"/>
    <n v="4175.5113329999995"/>
  </r>
  <r>
    <x v="5"/>
    <s v="CMN Office Furn &amp; Eq, new-1"/>
    <n v="51753.16"/>
    <n v="17497.743396000002"/>
  </r>
  <r>
    <x v="5"/>
    <s v="CMN Office Furn &amp; Eq, new-2"/>
    <n v="51741.58"/>
    <n v="17493.828198000003"/>
  </r>
  <r>
    <x v="5"/>
    <s v="CMN Office Furn &amp; Eq, new-3"/>
    <n v="51830.9"/>
    <n v="17524.027290000002"/>
  </r>
  <r>
    <x v="5"/>
    <s v="CMN Office Furn &amp; Eq, new-4"/>
    <n v="51932.9"/>
    <n v="17558.513490000001"/>
  </r>
  <r>
    <x v="5"/>
    <s v="CMN Office Furn &amp; Eq, new-5"/>
    <n v="51929.51"/>
    <n v="17557.367331000001"/>
  </r>
  <r>
    <x v="5"/>
    <s v="CMN Office Furn &amp; Eq, new-6"/>
    <n v="51926.12"/>
    <n v="17556.221172000001"/>
  </r>
  <r>
    <x v="5"/>
    <s v="CMN Office Furn &amp; Eq, new-7"/>
    <n v="-185731.15000000002"/>
    <n v="-62795.701815000008"/>
  </r>
  <r>
    <x v="5"/>
    <s v="CMN Office Furn &amp; Eq, new-8"/>
    <n v="-157121.91000000003"/>
    <n v="-53122.917771000015"/>
  </r>
  <r>
    <x v="5"/>
    <s v="CMN Office Furn &amp; Eq, new-9"/>
    <n v="-28666.340000000011"/>
    <n v="-9692.0895540000038"/>
  </r>
  <r>
    <x v="5"/>
    <s v="CMN Office Furn &amp; Eq, new-10"/>
    <n v="-28666.340000000011"/>
    <n v="-9692.0895540000038"/>
  </r>
  <r>
    <x v="5"/>
    <s v="CMN Office Furn &amp; Eq, new-11"/>
    <n v="-28666.340000000011"/>
    <n v="-9692.0895540000038"/>
  </r>
  <r>
    <x v="5"/>
    <s v="CMN Office Furn &amp; Eq, new-12"/>
    <n v="-19613.770000000004"/>
    <n v="-6631.4156370000019"/>
  </r>
  <r>
    <x v="5"/>
    <s v="CMN Office Furn &amp; Eq, old-1"/>
    <n v="88651.74"/>
    <n v="29973.153294000003"/>
  </r>
  <r>
    <x v="5"/>
    <s v="CMN Office Furn &amp; Eq, old-2"/>
    <n v="88651.74"/>
    <n v="29973.153294000003"/>
  </r>
  <r>
    <x v="5"/>
    <s v="CMN Office Furn &amp; Eq, old-3"/>
    <n v="88651.74"/>
    <n v="29973.153294000003"/>
  </r>
  <r>
    <x v="5"/>
    <s v="CMN Office Furn &amp; Eq, old-4"/>
    <n v="88651.74"/>
    <n v="29973.153294000003"/>
  </r>
  <r>
    <x v="5"/>
    <s v="CMN Office Furn &amp; Eq, old-5"/>
    <n v="88651.74"/>
    <n v="29973.153294000003"/>
  </r>
  <r>
    <x v="5"/>
    <s v="CMN Office Furn &amp; Eq, old-6"/>
    <n v="88651.74"/>
    <n v="29973.153294000003"/>
  </r>
  <r>
    <x v="5"/>
    <s v="CMN Office Furn &amp; Eq, old-7"/>
    <n v="0"/>
    <n v="0"/>
  </r>
  <r>
    <x v="5"/>
    <s v="CMN Office Furn &amp; Eq, old-8"/>
    <n v="0"/>
    <n v="0"/>
  </r>
  <r>
    <x v="5"/>
    <s v="CMN Office Furn &amp; Eq, old-9"/>
    <n v="0"/>
    <n v="0"/>
  </r>
  <r>
    <x v="5"/>
    <s v="CMN Office Furn &amp; Eq, old-10"/>
    <n v="0"/>
    <n v="0"/>
  </r>
  <r>
    <x v="5"/>
    <s v="CMN Office Furn &amp; Eq, old-11"/>
    <n v="0"/>
    <n v="0"/>
  </r>
  <r>
    <x v="5"/>
    <s v="CMN Office Furn &amp; Eq, old-12"/>
    <n v="0"/>
    <n v="0"/>
  </r>
  <r>
    <x v="6"/>
    <s v="CMN Computer Eq, new-1"/>
    <n v="1468867.41"/>
    <n v="496624.071321"/>
  </r>
  <r>
    <x v="6"/>
    <s v="CMN Computer Eq, new-2"/>
    <n v="1500158.7"/>
    <n v="507203.65646999999"/>
  </r>
  <r>
    <x v="6"/>
    <s v="CMN Computer Eq, new-3"/>
    <n v="1504601.12"/>
    <n v="508705.63867200003"/>
  </r>
  <r>
    <x v="6"/>
    <s v="CMN Computer Eq, new-4"/>
    <n v="1506072.53"/>
    <n v="509203.12239300006"/>
  </r>
  <r>
    <x v="6"/>
    <s v="CMN Computer Eq, new-5"/>
    <n v="1456757.16"/>
    <n v="492529.59579599998"/>
  </r>
  <r>
    <x v="6"/>
    <s v="CMN Computer Eq, new-6"/>
    <n v="1411859.45"/>
    <n v="477349.68004499999"/>
  </r>
  <r>
    <x v="6"/>
    <s v="CMN Computer Eq, new-7"/>
    <n v="1232064.2400000002"/>
    <n v="416560.91954400006"/>
  </r>
  <r>
    <x v="6"/>
    <s v="CMN Computer Eq, new-8"/>
    <n v="1458255.8"/>
    <n v="493036.28598000004"/>
  </r>
  <r>
    <x v="6"/>
    <s v="CMN Computer Eq, new-9"/>
    <n v="1502368.16"/>
    <n v="507950.67489600001"/>
  </r>
  <r>
    <x v="6"/>
    <s v="CMN Computer Eq, new-10"/>
    <n v="1540549.5"/>
    <n v="520859.78594999999"/>
  </r>
  <r>
    <x v="6"/>
    <s v="CMN Computer Eq, new-11"/>
    <n v="1557244.24"/>
    <n v="526504.27754400007"/>
  </r>
  <r>
    <x v="6"/>
    <s v="CMN Computer Eq, new-12"/>
    <n v="1660411.12"/>
    <n v="561384.99967200006"/>
  </r>
  <r>
    <x v="7"/>
    <s v="GEN Trans Equip, new-1"/>
    <n v="5012.29"/>
    <n v="1694.6552490000001"/>
  </r>
  <r>
    <x v="7"/>
    <s v="GEN Trans Equip, new-2"/>
    <n v="5009.1000000000004"/>
    <n v="1693.5767100000003"/>
  </r>
  <r>
    <x v="7"/>
    <s v="GEN Trans Equip, new-3"/>
    <n v="4654.6000000000004"/>
    <n v="1573.7202600000003"/>
  </r>
  <r>
    <x v="7"/>
    <s v="GEN Trans Equip, new-4"/>
    <n v="4654.6000000000004"/>
    <n v="1573.7202600000003"/>
  </r>
  <r>
    <x v="7"/>
    <s v="GEN Trans Equip, new-5"/>
    <n v="4654.6000000000004"/>
    <n v="1573.7202600000003"/>
  </r>
  <r>
    <x v="7"/>
    <s v="GEN Trans Equip, new-6"/>
    <n v="4654.6000000000004"/>
    <n v="1573.7202600000003"/>
  </r>
  <r>
    <x v="7"/>
    <s v="GEN Trans Equip, new-7"/>
    <n v="4656.67"/>
    <n v="1574.4201270000001"/>
  </r>
  <r>
    <x v="7"/>
    <s v="GEN Trans Equip, new-8"/>
    <n v="4654.6000000000004"/>
    <n v="1573.7202600000003"/>
  </r>
  <r>
    <x v="7"/>
    <s v="GEN Trans Equip, new-9"/>
    <n v="4654.6000000000004"/>
    <n v="1573.7202600000003"/>
  </r>
  <r>
    <x v="7"/>
    <s v="GEN Trans Equip, new-10"/>
    <n v="4654.6000000000004"/>
    <n v="1573.7202600000003"/>
  </r>
  <r>
    <x v="7"/>
    <s v="GEN Trans Equip, new-11"/>
    <n v="4744.43"/>
    <n v="1604.0917830000001"/>
  </r>
  <r>
    <x v="7"/>
    <s v="GEN Trans Equip, new-12"/>
    <n v="4834.26"/>
    <n v="1634.4633060000001"/>
  </r>
  <r>
    <x v="7"/>
    <s v="GEN Trans Equip, old-1"/>
    <n v="-12.06"/>
    <n v="-4.0774860000000004"/>
  </r>
  <r>
    <x v="7"/>
    <s v="GEN Trans Equip, old-2"/>
    <n v="-12.06"/>
    <n v="-4.0774860000000004"/>
  </r>
  <r>
    <x v="7"/>
    <s v="GEN Trans Equip, old-3"/>
    <n v="-12.06"/>
    <n v="-4.0774860000000004"/>
  </r>
  <r>
    <x v="7"/>
    <s v="GEN Trans Equip, old-4"/>
    <n v="-12.06"/>
    <n v="-4.0774860000000004"/>
  </r>
  <r>
    <x v="7"/>
    <s v="GEN Trans Equip, old-5"/>
    <n v="-12.06"/>
    <n v="-4.0774860000000004"/>
  </r>
  <r>
    <x v="7"/>
    <s v="GEN Trans Equip, old-6"/>
    <n v="-12.06"/>
    <n v="-4.0774860000000004"/>
  </r>
  <r>
    <x v="7"/>
    <s v="GEN Trans Equip, old-7"/>
    <n v="0"/>
    <n v="0"/>
  </r>
  <r>
    <x v="7"/>
    <s v="GEN Trans Equip, old-8"/>
    <n v="0"/>
    <n v="0"/>
  </r>
  <r>
    <x v="7"/>
    <s v="GEN Trans Equip, old-9"/>
    <n v="0"/>
    <n v="0"/>
  </r>
  <r>
    <x v="7"/>
    <s v="GEN Trans Equip, old-10"/>
    <n v="0"/>
    <n v="0"/>
  </r>
  <r>
    <x v="7"/>
    <s v="GEN Trans Equip, old-11"/>
    <n v="0"/>
    <n v="0"/>
  </r>
  <r>
    <x v="7"/>
    <s v="GEN Trans Equip, old-12"/>
    <n v="0"/>
    <n v="0"/>
  </r>
  <r>
    <x v="8"/>
    <s v="CMN Stores Equipment new-1"/>
    <n v="223.64"/>
    <n v="75.612684000000002"/>
  </r>
  <r>
    <x v="8"/>
    <s v="CMN Stores Equipment new-2"/>
    <n v="223.64"/>
    <n v="75.612684000000002"/>
  </r>
  <r>
    <x v="8"/>
    <s v="CMN Stores Equipment new-3"/>
    <n v="223.64"/>
    <n v="75.612684000000002"/>
  </r>
  <r>
    <x v="8"/>
    <s v="CMN Stores Equipment new-4"/>
    <n v="223.64"/>
    <n v="75.612684000000002"/>
  </r>
  <r>
    <x v="8"/>
    <s v="CMN Stores Equipment new-5"/>
    <n v="223.64"/>
    <n v="75.612684000000002"/>
  </r>
  <r>
    <x v="8"/>
    <s v="CMN Stores Equipment new-6"/>
    <n v="223.64"/>
    <n v="75.612684000000002"/>
  </r>
  <r>
    <x v="8"/>
    <s v="CMN Stores Equipment new-7"/>
    <n v="-738.6099999999999"/>
    <n v="-249.72404099999997"/>
  </r>
  <r>
    <x v="8"/>
    <s v="CMN Stores Equipment new-8"/>
    <n v="-336.85"/>
    <n v="-113.88898500000001"/>
  </r>
  <r>
    <x v="8"/>
    <s v="CMN Stores Equipment new-9"/>
    <n v="24.439999999999998"/>
    <n v="8.2631639999999997"/>
  </r>
  <r>
    <x v="8"/>
    <s v="CMN Stores Equipment new-10"/>
    <n v="24.439999999999998"/>
    <n v="8.2631639999999997"/>
  </r>
  <r>
    <x v="8"/>
    <s v="CMN Stores Equipment new-11"/>
    <n v="24.439999999999998"/>
    <n v="8.2631639999999997"/>
  </r>
  <r>
    <x v="8"/>
    <s v="CMN Stores Equipment new-12"/>
    <n v="24.439999999999998"/>
    <n v="8.2631639999999997"/>
  </r>
  <r>
    <x v="8"/>
    <s v="CMN Stores Equipment old-1"/>
    <n v="322.70999999999998"/>
    <n v="109.108251"/>
  </r>
  <r>
    <x v="8"/>
    <s v="CMN Stores Equipment old-2"/>
    <n v="322.70999999999998"/>
    <n v="109.108251"/>
  </r>
  <r>
    <x v="8"/>
    <s v="CMN Stores Equipment old-3"/>
    <n v="322.70999999999998"/>
    <n v="109.108251"/>
  </r>
  <r>
    <x v="8"/>
    <s v="CMN Stores Equipment old-4"/>
    <n v="322.70999999999998"/>
    <n v="109.108251"/>
  </r>
  <r>
    <x v="8"/>
    <s v="CMN Stores Equipment old-5"/>
    <n v="322.70999999999998"/>
    <n v="109.108251"/>
  </r>
  <r>
    <x v="8"/>
    <s v="CMN Stores Equipment old-6"/>
    <n v="322.70999999999998"/>
    <n v="109.108251"/>
  </r>
  <r>
    <x v="8"/>
    <s v="CMN Stores Equipment old-7"/>
    <n v="0"/>
    <n v="0"/>
  </r>
  <r>
    <x v="8"/>
    <s v="CMN Stores Equipment old-8"/>
    <n v="0"/>
    <n v="0"/>
  </r>
  <r>
    <x v="8"/>
    <s v="CMN Stores Equipment old-9"/>
    <n v="0"/>
    <n v="0"/>
  </r>
  <r>
    <x v="8"/>
    <s v="CMN Stores Equipment old-10"/>
    <n v="0"/>
    <n v="0"/>
  </r>
  <r>
    <x v="8"/>
    <s v="CMN Stores Equipment old-11"/>
    <n v="0"/>
    <n v="0"/>
  </r>
  <r>
    <x v="8"/>
    <s v="CMN Stores Equipment old-12"/>
    <n v="0"/>
    <n v="0"/>
  </r>
  <r>
    <x v="9"/>
    <s v="CMN Tools/Shop/Garage new-1"/>
    <n v="4746.67"/>
    <n v="1604.8491270000002"/>
  </r>
  <r>
    <x v="9"/>
    <s v="CMN Tools/Shop/Garage new-2"/>
    <n v="4746.67"/>
    <n v="1604.8491270000002"/>
  </r>
  <r>
    <x v="9"/>
    <s v="CMN Tools/Shop/Garage new-3"/>
    <n v="4746.67"/>
    <n v="1604.8491270000002"/>
  </r>
  <r>
    <x v="9"/>
    <s v="CMN Tools/Shop/Garage new-4"/>
    <n v="4746.67"/>
    <n v="1604.8491270000002"/>
  </r>
  <r>
    <x v="9"/>
    <s v="CMN Tools/Shop/Garage new-5"/>
    <n v="4746.67"/>
    <n v="1604.8491270000002"/>
  </r>
  <r>
    <x v="9"/>
    <s v="CMN Tools/Shop/Garage new-6"/>
    <n v="4746.67"/>
    <n v="1604.8491270000002"/>
  </r>
  <r>
    <x v="9"/>
    <s v="CMN Tools/Shop/Garage new-7"/>
    <n v="-8674.31"/>
    <n v="-2932.7842110000001"/>
  </r>
  <r>
    <x v="9"/>
    <s v="CMN Tools/Shop/Garage new-8"/>
    <n v="-9631.7199999999993"/>
    <n v="-3256.4845319999999"/>
  </r>
  <r>
    <x v="9"/>
    <s v="CMN Tools/Shop/Garage new-9"/>
    <n v="-1659.4899999999998"/>
    <n v="-561.07356899999991"/>
  </r>
  <r>
    <x v="9"/>
    <s v="CMN Tools/Shop/Garage new-10"/>
    <n v="-1659.4899999999998"/>
    <n v="-561.07356899999991"/>
  </r>
  <r>
    <x v="9"/>
    <s v="CMN Tools/Shop/Garage new-11"/>
    <n v="-1659.4899999999998"/>
    <n v="-561.07356899999991"/>
  </r>
  <r>
    <x v="9"/>
    <s v="CMN Tools/Shop/Garage new-12"/>
    <n v="-1659.4899999999998"/>
    <n v="-561.07356899999991"/>
  </r>
  <r>
    <x v="9"/>
    <s v="CMN Tools/Shop/Garage old-1"/>
    <n v="3862.36"/>
    <n v="1305.863916"/>
  </r>
  <r>
    <x v="9"/>
    <s v="CMN Tools/Shop/Garage old-2"/>
    <n v="3862.36"/>
    <n v="1305.863916"/>
  </r>
  <r>
    <x v="9"/>
    <s v="CMN Tools/Shop/Garage old-3"/>
    <n v="3862.36"/>
    <n v="1305.863916"/>
  </r>
  <r>
    <x v="9"/>
    <s v="CMN Tools/Shop/Garage old-4"/>
    <n v="3862.36"/>
    <n v="1305.863916"/>
  </r>
  <r>
    <x v="9"/>
    <s v="CMN Tools/Shop/Garage old-5"/>
    <n v="3862.36"/>
    <n v="1305.863916"/>
  </r>
  <r>
    <x v="9"/>
    <s v="CMN Tools/Shop/Garage old-6"/>
    <n v="3862.36"/>
    <n v="1305.863916"/>
  </r>
  <r>
    <x v="9"/>
    <s v="CMN Tools/Shop/Garage old-7"/>
    <n v="0"/>
    <n v="0"/>
  </r>
  <r>
    <x v="9"/>
    <s v="CMN Tools/Shop/Garage old-8"/>
    <n v="0"/>
    <n v="0"/>
  </r>
  <r>
    <x v="9"/>
    <s v="CMN Tools/Shop/Garage old-9"/>
    <n v="0"/>
    <n v="0"/>
  </r>
  <r>
    <x v="9"/>
    <s v="CMN Tools/Shop/Garage old-10"/>
    <n v="0"/>
    <n v="0"/>
  </r>
  <r>
    <x v="9"/>
    <s v="CMN Tools/Shop/Garage old-11"/>
    <n v="0"/>
    <n v="0"/>
  </r>
  <r>
    <x v="9"/>
    <s v="CMN Tools/Shop/Garage old-12"/>
    <n v="0"/>
    <n v="0"/>
  </r>
  <r>
    <x v="10"/>
    <s v="GEN Power Op Equip, new-1"/>
    <n v="969.39"/>
    <n v="327.75075900000002"/>
  </r>
  <r>
    <x v="10"/>
    <s v="GEN Power Op Equip, new-2"/>
    <n v="975.72"/>
    <n v="329.89093200000002"/>
  </r>
  <r>
    <x v="10"/>
    <s v="GEN Power Op Equip, new-3"/>
    <n v="1679.76"/>
    <n v="567.92685600000004"/>
  </r>
  <r>
    <x v="10"/>
    <s v="GEN Power Op Equip, new-4"/>
    <n v="1679.76"/>
    <n v="567.92685600000004"/>
  </r>
  <r>
    <x v="10"/>
    <s v="GEN Power Op Equip, new-5"/>
    <n v="1679.76"/>
    <n v="567.92685600000004"/>
  </r>
  <r>
    <x v="10"/>
    <s v="GEN Power Op Equip, new-6"/>
    <n v="1679.76"/>
    <n v="567.92685600000004"/>
  </r>
  <r>
    <x v="10"/>
    <s v="GEN Power Op Equip, new-7"/>
    <n v="1679.76"/>
    <n v="567.92685600000004"/>
  </r>
  <r>
    <x v="10"/>
    <s v="GEN Power Op Equip, new-8"/>
    <n v="-29373.34"/>
    <n v="-9931.1262540000007"/>
  </r>
  <r>
    <x v="10"/>
    <s v="GEN Power Op Equip, new-9"/>
    <n v="-13846.789999999999"/>
    <n v="-4681.5996989999994"/>
  </r>
  <r>
    <x v="10"/>
    <s v="GEN Power Op Equip, new-10"/>
    <n v="-13846.789999999999"/>
    <n v="-4681.5996989999994"/>
  </r>
  <r>
    <x v="10"/>
    <s v="GEN Power Op Equip, new-11"/>
    <n v="-13826.97"/>
    <n v="-4674.8985569999995"/>
  </r>
  <r>
    <x v="10"/>
    <s v="GEN Power Op Equip, new-12"/>
    <n v="-13807.15"/>
    <n v="-4668.1974149999996"/>
  </r>
  <r>
    <x v="11"/>
    <s v="CMN Comm Equip, AMI Network-1"/>
    <n v="22194.12"/>
    <n v="7503.831972"/>
  </r>
  <r>
    <x v="11"/>
    <s v="CMN Comm Equip, AMI Network-2"/>
    <n v="24471.74"/>
    <n v="8273.8952939999999"/>
  </r>
  <r>
    <x v="11"/>
    <s v="CMN Comm Equip, AMI Network-3"/>
    <n v="26725.64"/>
    <n v="9035.9388839999992"/>
  </r>
  <r>
    <x v="11"/>
    <s v="CMN Comm Equip, AMI Network-4"/>
    <n v="26701.91"/>
    <n v="9027.9157709999999"/>
  </r>
  <r>
    <x v="11"/>
    <s v="CMN Comm Equip, AMI Network-5"/>
    <n v="26701.91"/>
    <n v="9027.9157709999999"/>
  </r>
  <r>
    <x v="11"/>
    <s v="CMN Comm Equip, AMI Network-6"/>
    <n v="26701.91"/>
    <n v="9027.9157709999999"/>
  </r>
  <r>
    <x v="11"/>
    <s v="CMN Comm Equip, AMI Network-7"/>
    <n v="26701.91"/>
    <n v="9027.9157709999999"/>
  </r>
  <r>
    <x v="11"/>
    <s v="CMN Comm Equip, AMI Network-8"/>
    <n v="49218.59"/>
    <n v="16640.805279"/>
  </r>
  <r>
    <x v="11"/>
    <s v="CMN Comm Equip, AMI Network-9"/>
    <n v="65991.45"/>
    <n v="22311.709244999998"/>
  </r>
  <r>
    <x v="11"/>
    <s v="CMN Comm Equip, AMI Network-10"/>
    <n v="65991.45"/>
    <n v="22311.709244999998"/>
  </r>
  <r>
    <x v="11"/>
    <s v="CMN Comm Equip, AMI Network-11"/>
    <n v="65991.45"/>
    <n v="22311.709244999998"/>
  </r>
  <r>
    <x v="11"/>
    <s v="CMN Comm Equip, AMI Network-12"/>
    <n v="65991.45"/>
    <n v="22311.709244999998"/>
  </r>
  <r>
    <x v="11"/>
    <s v="CMN Comm Equip, new-1"/>
    <n v="345750.77"/>
    <n v="116898.33533700001"/>
  </r>
  <r>
    <x v="11"/>
    <s v="CMN Comm Equip, new-2"/>
    <n v="356076.56"/>
    <n v="120389.48493600001"/>
  </r>
  <r>
    <x v="11"/>
    <s v="CMN Comm Equip, new-3"/>
    <n v="366461.22"/>
    <n v="123900.53848199999"/>
  </r>
  <r>
    <x v="11"/>
    <s v="CMN Comm Equip, new-4"/>
    <n v="367545.81"/>
    <n v="124267.23836100001"/>
  </r>
  <r>
    <x v="11"/>
    <s v="CMN Comm Equip, new-5"/>
    <n v="368820.95"/>
    <n v="124698.36319500001"/>
  </r>
  <r>
    <x v="11"/>
    <s v="CMN Comm Equip, new-6"/>
    <n v="369149.81"/>
    <n v="124809.55076100001"/>
  </r>
  <r>
    <x v="11"/>
    <s v="CMN Comm Equip, new-7"/>
    <n v="-510089.99999999994"/>
    <n v="-172461.42899999997"/>
  </r>
  <r>
    <x v="11"/>
    <s v="CMN Comm Equip, new-8"/>
    <n v="489056.32"/>
    <n v="165349.941792"/>
  </r>
  <r>
    <x v="11"/>
    <s v="CMN Comm Equip, new-9"/>
    <n v="428783.48"/>
    <n v="144971.69458800001"/>
  </r>
  <r>
    <x v="11"/>
    <s v="CMN Comm Equip, new-10"/>
    <n v="428876.57999999996"/>
    <n v="145003.17169799999"/>
  </r>
  <r>
    <x v="11"/>
    <s v="CMN Comm Equip, new-11"/>
    <n v="428933.41000000003"/>
    <n v="145022.38592100001"/>
  </r>
  <r>
    <x v="11"/>
    <s v="CMN Comm Equip, new-12"/>
    <n v="434380.16000000003"/>
    <n v="146863.932096"/>
  </r>
  <r>
    <x v="11"/>
    <s v="CMN Comm Equip, old-1"/>
    <n v="199646.19"/>
    <n v="67500.376839000004"/>
  </r>
  <r>
    <x v="11"/>
    <s v="CMN Comm Equip, old-2"/>
    <n v="199646.19"/>
    <n v="67500.376839000004"/>
  </r>
  <r>
    <x v="11"/>
    <s v="CMN Comm Equip, old-3"/>
    <n v="199646.19"/>
    <n v="67500.376839000004"/>
  </r>
  <r>
    <x v="11"/>
    <s v="CMN Comm Equip, old-4"/>
    <n v="199646.19"/>
    <n v="67500.376839000004"/>
  </r>
  <r>
    <x v="11"/>
    <s v="CMN Comm Equip, old-5"/>
    <n v="199646.19"/>
    <n v="67500.376839000004"/>
  </r>
  <r>
    <x v="11"/>
    <s v="CMN Comm Equip, old-6"/>
    <n v="199646.19"/>
    <n v="67500.376839000004"/>
  </r>
  <r>
    <x v="11"/>
    <s v="CMN Comm Equip, old-7"/>
    <n v="0"/>
    <n v="0"/>
  </r>
  <r>
    <x v="11"/>
    <s v="CMN Comm Equip, old-8"/>
    <n v="0"/>
    <n v="0"/>
  </r>
  <r>
    <x v="11"/>
    <s v="CMN Comm Equip, old-9"/>
    <n v="0"/>
    <n v="0"/>
  </r>
  <r>
    <x v="11"/>
    <s v="CMN Comm Equip, old-10"/>
    <n v="0"/>
    <n v="0"/>
  </r>
  <r>
    <x v="11"/>
    <s v="CMN Comm Equip, old-11"/>
    <n v="0"/>
    <n v="0"/>
  </r>
  <r>
    <x v="11"/>
    <s v="CMN Comm Equip, old-12"/>
    <n v="0"/>
    <n v="0"/>
  </r>
  <r>
    <x v="12"/>
    <s v="CMN Misc Equipment, new-1"/>
    <n v="3514.66"/>
    <n v="1188.306546"/>
  </r>
  <r>
    <x v="12"/>
    <s v="CMN Misc Equipment, new-2"/>
    <n v="3514.66"/>
    <n v="1188.306546"/>
  </r>
  <r>
    <x v="12"/>
    <s v="CMN Misc Equipment, new-3"/>
    <n v="3514.66"/>
    <n v="1188.306546"/>
  </r>
  <r>
    <x v="12"/>
    <s v="CMN Misc Equipment, new-4"/>
    <n v="3514.66"/>
    <n v="1188.306546"/>
  </r>
  <r>
    <x v="12"/>
    <s v="CMN Misc Equipment, new-5"/>
    <n v="3514.66"/>
    <n v="1188.306546"/>
  </r>
  <r>
    <x v="12"/>
    <s v="CMN Misc Equipment, new-6"/>
    <n v="3514.66"/>
    <n v="1188.306546"/>
  </r>
  <r>
    <x v="12"/>
    <s v="CMN Misc Equipment, new-7"/>
    <n v="3672.49"/>
    <n v="1241.6688689999999"/>
  </r>
  <r>
    <x v="12"/>
    <s v="CMN Misc Equipment, new-8"/>
    <n v="-44582.41"/>
    <n v="-15073.312821000001"/>
  </r>
  <r>
    <x v="12"/>
    <s v="CMN Misc Equipment, new-9"/>
    <n v="-19350.96"/>
    <n v="-6542.5595759999997"/>
  </r>
  <r>
    <x v="12"/>
    <s v="CMN Misc Equipment, new-10"/>
    <n v="-19350.96"/>
    <n v="-6542.5595759999997"/>
  </r>
  <r>
    <x v="12"/>
    <s v="CMN Misc Equipment, new-11"/>
    <n v="-19350.96"/>
    <n v="-6542.5595759999997"/>
  </r>
  <r>
    <x v="12"/>
    <s v="CMN Misc Equipment, new-12"/>
    <n v="-19350.96"/>
    <n v="-6542.5595759999997"/>
  </r>
  <r>
    <x v="12"/>
    <s v="CMN Misc Equipment, old-1"/>
    <n v="2690.59"/>
    <n v="909.68847900000003"/>
  </r>
  <r>
    <x v="12"/>
    <s v="CMN Misc Equipment, old-2"/>
    <n v="2690.59"/>
    <n v="909.68847900000003"/>
  </r>
  <r>
    <x v="12"/>
    <s v="CMN Misc Equipment, old-3"/>
    <n v="2690.59"/>
    <n v="909.68847900000003"/>
  </r>
  <r>
    <x v="12"/>
    <s v="CMN Misc Equipment, old-4"/>
    <n v="2690.59"/>
    <n v="909.68847900000003"/>
  </r>
  <r>
    <x v="12"/>
    <s v="CMN Misc Equipment, old-5"/>
    <n v="2690.59"/>
    <n v="909.68847900000003"/>
  </r>
  <r>
    <x v="12"/>
    <s v="CMN Misc Equipment, old-6"/>
    <n v="2690.59"/>
    <n v="909.68847900000003"/>
  </r>
  <r>
    <x v="12"/>
    <s v="CMN Misc Equipment, old-7"/>
    <n v="0"/>
    <n v="0"/>
  </r>
  <r>
    <x v="12"/>
    <s v="CMN Misc Equipment, old-8"/>
    <n v="0"/>
    <n v="0"/>
  </r>
  <r>
    <x v="12"/>
    <s v="CMN Misc Equipment, old-9"/>
    <n v="0"/>
    <n v="0"/>
  </r>
  <r>
    <x v="12"/>
    <s v="CMN Misc Equipment, old-10"/>
    <n v="0"/>
    <n v="0"/>
  </r>
  <r>
    <x v="12"/>
    <s v="CMN Misc Equipment, old-11"/>
    <n v="0"/>
    <n v="0"/>
  </r>
  <r>
    <x v="12"/>
    <s v="CMN Misc Equipment, old-12"/>
    <n v="0"/>
    <n v="0"/>
  </r>
  <r>
    <x v="13"/>
    <s v="al Lease, Printer Great Am-1"/>
    <n v="23499.11"/>
    <n v="7945.0490910000008"/>
  </r>
  <r>
    <x v="13"/>
    <s v="al Lease, Printer Great Am-2"/>
    <n v="23499.119999999999"/>
    <n v="7945.0524720000003"/>
  </r>
  <r>
    <x v="13"/>
    <s v="al Lease, Printer Great Am-3"/>
    <n v="23499.11"/>
    <n v="7945.0490910000008"/>
  </r>
  <r>
    <x v="13"/>
    <s v="al Lease, Printer Great Am-4"/>
    <n v="23499.119999999999"/>
    <n v="7945.0524720000003"/>
  </r>
  <r>
    <x v="13"/>
    <s v="al Lease, Printer Great Am-5"/>
    <n v="23499.11"/>
    <n v="7945.0490910000008"/>
  </r>
  <r>
    <x v="13"/>
    <s v="al Lease, Printer Great Am-6"/>
    <n v="23499.119999999999"/>
    <n v="7945.0524720000003"/>
  </r>
  <r>
    <x v="13"/>
    <s v="al Lease, Printer Great Am-7"/>
    <n v="23499.11"/>
    <n v="7945.0490910000008"/>
  </r>
  <r>
    <x v="13"/>
    <s v="al Lease, Printer Great Am-8"/>
    <n v="23499.119999999999"/>
    <n v="7945.0524720000003"/>
  </r>
  <r>
    <x v="13"/>
    <s v="al Lease, Printer Great Am-9"/>
    <n v="23499.11"/>
    <n v="7945.0490910000008"/>
  </r>
  <r>
    <x v="13"/>
    <s v="al Lease, Printer Great Am-10"/>
    <n v="23499.119999999999"/>
    <n v="7945.0524720000003"/>
  </r>
  <r>
    <x v="13"/>
    <s v="al Lease, Printer Great Am-11"/>
    <n v="23499.11"/>
    <n v="7945.0490910000008"/>
  </r>
  <r>
    <x v="13"/>
    <s v="al Lease, Printer Great Am-12"/>
    <n v="23499.119999999999"/>
    <n v="7945.0524720000003"/>
  </r>
  <r>
    <x v="13"/>
    <s v="al Lease, Printer Great Am 2-1"/>
    <n v="18945.48"/>
    <n v="6405.4667879999997"/>
  </r>
  <r>
    <x v="13"/>
    <s v="al Lease, Printer Great Am 2-2"/>
    <n v="18945.490000000002"/>
    <n v="6405.4701690000011"/>
  </r>
  <r>
    <x v="13"/>
    <s v="al Lease, Printer Great Am 2-3"/>
    <n v="18945.48"/>
    <n v="6405.4667879999997"/>
  </r>
  <r>
    <x v="13"/>
    <s v="al Lease, Printer Great Am 2-4"/>
    <n v="18945.490000000002"/>
    <n v="6405.4701690000011"/>
  </r>
  <r>
    <x v="13"/>
    <s v="al Lease, Printer Great Am 2-5"/>
    <n v="18945.48"/>
    <n v="6405.4667879999997"/>
  </r>
  <r>
    <x v="13"/>
    <s v="al Lease, Printer Great Am 2-6"/>
    <n v="18945.490000000002"/>
    <n v="6405.4701690000011"/>
  </r>
  <r>
    <x v="13"/>
    <s v="al Lease, Printer Great Am 2-7"/>
    <n v="18945.48"/>
    <n v="6405.4667879999997"/>
  </r>
  <r>
    <x v="13"/>
    <s v="al Lease, Printer Great Am 2-8"/>
    <n v="18945.490000000002"/>
    <n v="6405.4701690000011"/>
  </r>
  <r>
    <x v="13"/>
    <s v="al Lease, Printer Great Am 2-9"/>
    <n v="18945.48"/>
    <n v="6405.4667879999997"/>
  </r>
  <r>
    <x v="13"/>
    <s v="al Lease, Printer Great Am 2-10"/>
    <n v="18945.490000000002"/>
    <n v="6405.4701690000011"/>
  </r>
  <r>
    <x v="13"/>
    <s v="al Lease, Printer Great Am 2-11"/>
    <n v="18945.48"/>
    <n v="6405.4667879999997"/>
  </r>
  <r>
    <x v="13"/>
    <s v="al Lease, Printer Great Am 2-12"/>
    <n v="18945.490000000002"/>
    <n v="6405.4701690000011"/>
  </r>
  <r>
    <x v="13"/>
    <s v="al Lease, Printer Great Am 3-2"/>
    <n v="0"/>
    <n v="0"/>
  </r>
  <r>
    <x v="13"/>
    <s v="al Lease, Printer Great Am 3-3"/>
    <n v="12516.43"/>
    <n v="4231.804983"/>
  </r>
  <r>
    <x v="13"/>
    <s v="al Lease, Printer Great Am 3-4"/>
    <n v="8373.67"/>
    <n v="2831.137827"/>
  </r>
  <r>
    <x v="13"/>
    <s v="al Lease, Printer Great Am 3-5"/>
    <n v="8373.67"/>
    <n v="2831.137827"/>
  </r>
  <r>
    <x v="13"/>
    <s v="al Lease, Printer Great Am 3-6"/>
    <n v="8373.67"/>
    <n v="2831.137827"/>
  </r>
  <r>
    <x v="13"/>
    <s v="al Lease, Printer Great Am 3-7"/>
    <n v="8373.67"/>
    <n v="2831.137827"/>
  </r>
  <r>
    <x v="13"/>
    <s v="al Lease, Printer Great Am 3-8"/>
    <n v="8373.67"/>
    <n v="2831.137827"/>
  </r>
  <r>
    <x v="13"/>
    <s v="al Lease, Printer Great Am 3-9"/>
    <n v="8373.67"/>
    <n v="2831.137827"/>
  </r>
  <r>
    <x v="13"/>
    <s v="al Lease, Printer Great Am 3-10"/>
    <n v="8373.67"/>
    <n v="2831.137827"/>
  </r>
  <r>
    <x v="13"/>
    <s v="al Lease, Printer Great Am 3-11"/>
    <n v="8373.67"/>
    <n v="2831.137827"/>
  </r>
  <r>
    <x v="13"/>
    <s v="al Lease, Printer Great Am 3-12"/>
    <n v="8373.67"/>
    <n v="2831.137827"/>
  </r>
</pivotCacheRecords>
</file>

<file path=xl/pivotCache/pivotCacheRecords12.xml><?xml version="1.0" encoding="utf-8"?>
<pivotCacheRecords xmlns="http://schemas.openxmlformats.org/spreadsheetml/2006/main" xmlns:r="http://schemas.openxmlformats.org/officeDocument/2006/relationships" count="12">
  <r>
    <x v="0"/>
    <s v="CMN ARO General Plant -1"/>
    <n v="2105.7800000000002"/>
    <n v="711.96421800000007"/>
  </r>
  <r>
    <x v="0"/>
    <s v="CMN ARO General Plant -2"/>
    <n v="2105.7800000000002"/>
    <n v="711.96421800000007"/>
  </r>
  <r>
    <x v="0"/>
    <s v="CMN ARO General Plant -3"/>
    <n v="2105.7800000000002"/>
    <n v="711.96421800000007"/>
  </r>
  <r>
    <x v="0"/>
    <s v="CMN ARO General Plant -4"/>
    <n v="2105.7800000000002"/>
    <n v="711.96421800000007"/>
  </r>
  <r>
    <x v="0"/>
    <s v="CMN ARO General Plant -5"/>
    <n v="2105.7800000000002"/>
    <n v="711.96421800000007"/>
  </r>
  <r>
    <x v="0"/>
    <s v="CMN ARO General Plant -6"/>
    <n v="2105.7800000000002"/>
    <n v="711.96421800000007"/>
  </r>
  <r>
    <x v="0"/>
    <s v="CMN ARO General Plant -7"/>
    <n v="2105.7800000000002"/>
    <n v="711.96421800000007"/>
  </r>
  <r>
    <x v="0"/>
    <s v="CMN ARO General Plant -8"/>
    <n v="2105.7800000000002"/>
    <n v="711.96421800000007"/>
  </r>
  <r>
    <x v="0"/>
    <s v="CMN ARO General Plant -9"/>
    <n v="2105.7800000000002"/>
    <n v="711.96421800000007"/>
  </r>
  <r>
    <x v="0"/>
    <s v="CMN ARO General Plant -10"/>
    <n v="2105.7800000000002"/>
    <n v="711.96421800000007"/>
  </r>
  <r>
    <x v="0"/>
    <s v="CMN ARO General Plant -11"/>
    <n v="2105.7800000000002"/>
    <n v="711.96421800000007"/>
  </r>
  <r>
    <x v="0"/>
    <s v="CMN ARO General Plant -12"/>
    <n v="2105.7800000000002"/>
    <n v="711.96421800000007"/>
  </r>
</pivotCacheRecords>
</file>

<file path=xl/pivotCache/pivotCacheRecords13.xml><?xml version="1.0" encoding="utf-8"?>
<pivotCacheRecords xmlns="http://schemas.openxmlformats.org/spreadsheetml/2006/main" xmlns:r="http://schemas.openxmlformats.org/officeDocument/2006/relationships" count="24">
  <r>
    <x v="0"/>
    <s v="PRD ARO LNG-1"/>
    <n v="0"/>
  </r>
  <r>
    <x v="0"/>
    <s v="PRD ARO LNG-2"/>
    <n v="0"/>
  </r>
  <r>
    <x v="0"/>
    <s v="PRD ARO LNG-3"/>
    <n v="0"/>
  </r>
  <r>
    <x v="0"/>
    <s v="PRD ARO LNG-4"/>
    <n v="0"/>
  </r>
  <r>
    <x v="0"/>
    <s v="PRD ARO LNG-5"/>
    <n v="0"/>
  </r>
  <r>
    <x v="0"/>
    <s v="PRD ARO LNG-6"/>
    <n v="0"/>
  </r>
  <r>
    <x v="0"/>
    <s v="PRD ARO LNG-7"/>
    <n v="0"/>
  </r>
  <r>
    <x v="0"/>
    <s v="PRD ARO LNG-8"/>
    <n v="0"/>
  </r>
  <r>
    <x v="0"/>
    <s v="PRD ARO LNG-9"/>
    <n v="0"/>
  </r>
  <r>
    <x v="0"/>
    <s v="PRD ARO LNG-10"/>
    <n v="0"/>
  </r>
  <r>
    <x v="0"/>
    <s v="PRD ARO LNG-11"/>
    <n v="0"/>
  </r>
  <r>
    <x v="0"/>
    <s v="PRD ARO LNG-12"/>
    <n v="0"/>
  </r>
  <r>
    <x v="1"/>
    <s v="DST ARO Distribution-1"/>
    <n v="12279.69"/>
  </r>
  <r>
    <x v="1"/>
    <s v="DST ARO Distribution-2"/>
    <n v="12279.69"/>
  </r>
  <r>
    <x v="1"/>
    <s v="DST ARO Distribution-3"/>
    <n v="12279.69"/>
  </r>
  <r>
    <x v="1"/>
    <s v="DST ARO Distribution-4"/>
    <n v="12279.69"/>
  </r>
  <r>
    <x v="1"/>
    <s v="DST ARO Distribution-5"/>
    <n v="12279.69"/>
  </r>
  <r>
    <x v="1"/>
    <s v="DST ARO Distribution-6"/>
    <n v="12279.69"/>
  </r>
  <r>
    <x v="1"/>
    <s v="DST ARO Distribution-7"/>
    <n v="12279.69"/>
  </r>
  <r>
    <x v="1"/>
    <s v="DST ARO Distribution-8"/>
    <n v="12279.69"/>
  </r>
  <r>
    <x v="1"/>
    <s v="DST ARO Distribution-9"/>
    <n v="12279.69"/>
  </r>
  <r>
    <x v="1"/>
    <s v="DST ARO Distribution-10"/>
    <n v="12279.69"/>
  </r>
  <r>
    <x v="1"/>
    <s v="DST ARO Distribution-11"/>
    <n v="12279.69"/>
  </r>
  <r>
    <x v="1"/>
    <s v="DST ARO Distribution-12"/>
    <n v="12279.69"/>
  </r>
</pivotCacheRecords>
</file>

<file path=xl/pivotCache/pivotCacheRecords14.xml><?xml version="1.0" encoding="utf-8"?>
<pivotCacheRecords xmlns="http://schemas.openxmlformats.org/spreadsheetml/2006/main" xmlns:r="http://schemas.openxmlformats.org/officeDocument/2006/relationships" count="24">
  <r>
    <x v="0"/>
    <s v="PRD ARO LNG-1"/>
    <n v="13.100000000000364"/>
  </r>
  <r>
    <x v="0"/>
    <s v="PRD ARO LNG-2"/>
    <n v="-23.17"/>
  </r>
  <r>
    <x v="0"/>
    <s v="PRD ARO LNG-3"/>
    <n v="0"/>
  </r>
  <r>
    <x v="0"/>
    <s v="PRD ARO LNG-4"/>
    <n v="0"/>
  </r>
  <r>
    <x v="0"/>
    <s v="PRD ARO LNG-5"/>
    <n v="0"/>
  </r>
  <r>
    <x v="0"/>
    <s v="PRD ARO LNG-6"/>
    <n v="0"/>
  </r>
  <r>
    <x v="0"/>
    <s v="PRD ARO LNG-7"/>
    <n v="0"/>
  </r>
  <r>
    <x v="0"/>
    <s v="PRD ARO LNG-8"/>
    <n v="0"/>
  </r>
  <r>
    <x v="0"/>
    <s v="PRD ARO LNG-9"/>
    <n v="0"/>
  </r>
  <r>
    <x v="0"/>
    <s v="PRD ARO LNG-10"/>
    <n v="0"/>
  </r>
  <r>
    <x v="0"/>
    <s v="PRD ARO LNG-11"/>
    <n v="0"/>
  </r>
  <r>
    <x v="0"/>
    <s v="PRD ARO LNG-12"/>
    <n v="0"/>
  </r>
  <r>
    <x v="1"/>
    <s v="DST ARO Distribution-1"/>
    <n v="15917.35"/>
  </r>
  <r>
    <x v="1"/>
    <s v="DST ARO Distribution-2"/>
    <n v="13944.92"/>
  </r>
  <r>
    <x v="1"/>
    <s v="DST ARO Distribution-3"/>
    <n v="11969.67"/>
  </r>
  <r>
    <x v="1"/>
    <s v="DST ARO Distribution-4"/>
    <n v="11969.69"/>
  </r>
  <r>
    <x v="1"/>
    <s v="DST ARO Distribution-5"/>
    <n v="11969.66"/>
  </r>
  <r>
    <x v="1"/>
    <s v="DST ARO Distribution-6"/>
    <n v="11969.67"/>
  </r>
  <r>
    <x v="1"/>
    <s v="DST ARO Distribution-7"/>
    <n v="11969.64"/>
  </r>
  <r>
    <x v="1"/>
    <s v="DST ARO Distribution-8"/>
    <n v="11969.64"/>
  </r>
  <r>
    <x v="1"/>
    <s v="DST ARO Distribution-9"/>
    <n v="11969.68"/>
  </r>
  <r>
    <x v="1"/>
    <s v="DST ARO Distribution-10"/>
    <n v="11969.67"/>
  </r>
  <r>
    <x v="1"/>
    <s v="DST ARO Distribution-11"/>
    <n v="11969.7"/>
  </r>
  <r>
    <x v="1"/>
    <s v="DST ARO Distribution-12"/>
    <n v="12279.69"/>
  </r>
</pivotCacheRecords>
</file>

<file path=xl/pivotCache/pivotCacheRecords15.xml><?xml version="1.0" encoding="utf-8"?>
<pivotCacheRecords xmlns="http://schemas.openxmlformats.org/spreadsheetml/2006/main" xmlns:r="http://schemas.openxmlformats.org/officeDocument/2006/relationships" count="529">
  <r>
    <x v="0"/>
    <s v="INT Franchises &amp; Consents-1"/>
    <n v="-55.13"/>
  </r>
  <r>
    <x v="0"/>
    <s v="INT Franchises &amp; Consents-2"/>
    <n v="-55.1"/>
  </r>
  <r>
    <x v="0"/>
    <s v="INT Franchises &amp; Consents-3"/>
    <n v="-55.13"/>
  </r>
  <r>
    <x v="0"/>
    <s v="INT Franchises &amp; Consents-4"/>
    <n v="-55.1"/>
  </r>
  <r>
    <x v="0"/>
    <s v="INT Franchises &amp; Consents-5"/>
    <n v="-55.13"/>
  </r>
  <r>
    <x v="0"/>
    <s v="INT Franchises &amp; Consents-6"/>
    <n v="-55.08"/>
  </r>
  <r>
    <x v="0"/>
    <s v="INT Franchises &amp; Consents-7"/>
    <n v="-55.13"/>
  </r>
  <r>
    <x v="0"/>
    <s v="INT Franchises &amp; Consents-8"/>
    <n v="-55.1"/>
  </r>
  <r>
    <x v="0"/>
    <s v="INT Franchises &amp; Consents-9"/>
    <n v="-55.13"/>
  </r>
  <r>
    <x v="0"/>
    <s v="INT Franchises &amp; Consents-10"/>
    <n v="-55.09"/>
  </r>
  <r>
    <x v="0"/>
    <s v="INT Franchises &amp; Consents-11"/>
    <n v="-55.14"/>
  </r>
  <r>
    <x v="1"/>
    <s v="INT Misc Intangible Plant-1"/>
    <n v="13890.62"/>
  </r>
  <r>
    <x v="1"/>
    <s v="INT Misc Intangible Plant-2"/>
    <n v="13645.36"/>
  </r>
  <r>
    <x v="1"/>
    <s v="INT Misc Intangible Plant-3"/>
    <n v="13645.35"/>
  </r>
  <r>
    <x v="1"/>
    <s v="INT Misc Intangible Plant-4"/>
    <n v="13645.36"/>
  </r>
  <r>
    <x v="1"/>
    <s v="INT Misc Intangible Plant-5"/>
    <n v="13645.38"/>
  </r>
  <r>
    <x v="1"/>
    <s v="INT Misc Intangible Plant-6"/>
    <n v="13645.42"/>
  </r>
  <r>
    <x v="1"/>
    <s v="INT Misc Intangible Plant-7"/>
    <n v="13645.37"/>
  </r>
  <r>
    <x v="1"/>
    <s v="INT Misc Intangible Plant-8"/>
    <n v="13645.41"/>
  </r>
  <r>
    <x v="1"/>
    <s v="INT Misc Intangible Plant-9"/>
    <n v="13645.4"/>
  </r>
  <r>
    <x v="1"/>
    <s v="INT Misc Intangible Plant-10"/>
    <n v="13645.39"/>
  </r>
  <r>
    <x v="1"/>
    <s v="INT Misc Intangible Plant-11"/>
    <n v="13085.53"/>
  </r>
  <r>
    <x v="2"/>
    <s v="1 UGS Well Structures-1"/>
    <n v="96.54"/>
  </r>
  <r>
    <x v="2"/>
    <s v="1 UGS Well Structures-2"/>
    <n v="96.54"/>
  </r>
  <r>
    <x v="2"/>
    <s v="1 UGS Well Structures-3"/>
    <n v="96.54"/>
  </r>
  <r>
    <x v="2"/>
    <s v="1 UGS Well Structures-4"/>
    <n v="96.54"/>
  </r>
  <r>
    <x v="2"/>
    <s v="1 UGS Well Structures-5"/>
    <n v="96.54"/>
  </r>
  <r>
    <x v="2"/>
    <s v="1 UGS Well Structures-6"/>
    <n v="96.54"/>
  </r>
  <r>
    <x v="2"/>
    <s v="1 UGS Well Structures-7"/>
    <n v="96.54"/>
  </r>
  <r>
    <x v="2"/>
    <s v="1 UGS Well Structures-8"/>
    <n v="96.54"/>
  </r>
  <r>
    <x v="2"/>
    <s v="1 UGS Well Structures-9"/>
    <n v="96.54"/>
  </r>
  <r>
    <x v="2"/>
    <s v="1 UGS Well Structures-10"/>
    <n v="48.27"/>
  </r>
  <r>
    <x v="2"/>
    <s v="2 UGS Compressor Sta Structures-1"/>
    <n v="91.34"/>
  </r>
  <r>
    <x v="2"/>
    <s v="2 UGS Compressor Sta Structures-2"/>
    <n v="-3.96"/>
  </r>
  <r>
    <x v="2"/>
    <s v="2 UGS Compressor Sta Structures-3"/>
    <n v="-3.96"/>
  </r>
  <r>
    <x v="2"/>
    <s v="2 UGS Compressor Sta Structures-4"/>
    <n v="-1.97"/>
  </r>
  <r>
    <x v="2"/>
    <s v="3 UGS Regulator Sta Structures-1"/>
    <n v="-0.01"/>
  </r>
  <r>
    <x v="2"/>
    <s v="3 UGS Regulator Sta Structures-2"/>
    <n v="-0.01"/>
  </r>
  <r>
    <x v="2"/>
    <s v="3 UGS Regulator Sta Structures-3"/>
    <n v="-0.01"/>
  </r>
  <r>
    <x v="2"/>
    <s v="3 UGS Regulator Sta Structures-4"/>
    <n v="-0.01"/>
  </r>
  <r>
    <x v="2"/>
    <s v="3 UGS Regulator Sta Structures-5"/>
    <n v="-0.01"/>
  </r>
  <r>
    <x v="2"/>
    <s v="3 UGS Regulator Sta Structures-6"/>
    <n v="-0.01"/>
  </r>
  <r>
    <x v="2"/>
    <s v="3 UGS Regulator Sta Structures-7"/>
    <n v="-0.01"/>
  </r>
  <r>
    <x v="2"/>
    <s v="3 UGS Regulator Sta Structures-8"/>
    <n v="-0.01"/>
  </r>
  <r>
    <x v="2"/>
    <s v="3 UGS Regulator Sta Structures-9"/>
    <n v="-0.01"/>
  </r>
  <r>
    <x v="2"/>
    <s v="3 UGS Regulator Sta Structures-10"/>
    <n v="-0.01"/>
  </r>
  <r>
    <x v="2"/>
    <s v="3 UGS Regulator Sta Structures-11"/>
    <n v="-0.01"/>
  </r>
  <r>
    <x v="2"/>
    <s v="3 UGS Regulator Sta Structures-12"/>
    <n v="-0.01"/>
  </r>
  <r>
    <x v="2"/>
    <s v="4 UGS Other Structures-1"/>
    <n v="77.48"/>
  </r>
  <r>
    <x v="2"/>
    <s v="4 UGS Other Structures-2"/>
    <n v="-2.56"/>
  </r>
  <r>
    <x v="2"/>
    <s v="4 UGS Other Structures-3"/>
    <n v="-2.56"/>
  </r>
  <r>
    <x v="2"/>
    <s v="4 UGS Other Structures-4"/>
    <n v="-1.29"/>
  </r>
  <r>
    <x v="2"/>
    <s v="4 UGS Other Structures-5"/>
    <n v="-0.01"/>
  </r>
  <r>
    <x v="2"/>
    <s v="4 UGS Other Structures-6"/>
    <n v="-0.01"/>
  </r>
  <r>
    <x v="2"/>
    <s v="4 UGS Other Structures-7"/>
    <n v="-0.01"/>
  </r>
  <r>
    <x v="2"/>
    <s v="4 UGS Other Structures-8"/>
    <n v="-0.01"/>
  </r>
  <r>
    <x v="2"/>
    <s v="4 UGS Other Structures-9"/>
    <n v="-0.01"/>
  </r>
  <r>
    <x v="2"/>
    <s v="4 UGS Other Structures-10"/>
    <n v="-0.01"/>
  </r>
  <r>
    <x v="2"/>
    <s v="4 UGS Other Structures-11"/>
    <n v="-0.01"/>
  </r>
  <r>
    <x v="2"/>
    <s v="4 UGS Other Structures-12"/>
    <n v="-0.01"/>
  </r>
  <r>
    <x v="3"/>
    <s v="0 UGS Wells-1"/>
    <n v="2196.5700000000002"/>
  </r>
  <r>
    <x v="3"/>
    <s v="0 UGS Wells-2"/>
    <n v="2161.44"/>
  </r>
  <r>
    <x v="3"/>
    <s v="0 UGS Wells-3"/>
    <n v="2161.44"/>
  </r>
  <r>
    <x v="3"/>
    <s v="0 UGS Wells-4"/>
    <n v="2161.77"/>
  </r>
  <r>
    <x v="3"/>
    <s v="0 UGS Wells-5"/>
    <n v="2162.1"/>
  </r>
  <r>
    <x v="3"/>
    <s v="0 UGS Wells-6"/>
    <n v="2162.1"/>
  </r>
  <r>
    <x v="3"/>
    <s v="0 UGS Wells-7"/>
    <n v="2162.1"/>
  </r>
  <r>
    <x v="3"/>
    <s v="0 UGS Wells-8"/>
    <n v="2162.1"/>
  </r>
  <r>
    <x v="3"/>
    <s v="0 UGS Wells-9"/>
    <n v="2162.1"/>
  </r>
  <r>
    <x v="3"/>
    <s v="0 UGS Wells-10"/>
    <n v="1101.2"/>
  </r>
  <r>
    <x v="3"/>
    <s v="0 UGS Wells-11"/>
    <n v="20.85"/>
  </r>
  <r>
    <x v="4"/>
    <s v="UGS Lines-1"/>
    <n v="1.49"/>
  </r>
  <r>
    <x v="4"/>
    <s v="UGS Lines-2"/>
    <n v="0.01"/>
  </r>
  <r>
    <x v="5"/>
    <s v="UGS Compressor Station-1"/>
    <n v="1017.58"/>
  </r>
  <r>
    <x v="5"/>
    <s v="UGS Compressor Station-2"/>
    <n v="444.64"/>
  </r>
  <r>
    <x v="5"/>
    <s v="UGS Compressor Station-3"/>
    <n v="409.92"/>
  </r>
  <r>
    <x v="5"/>
    <s v="UGS Compressor Station-4"/>
    <n v="366.33"/>
  </r>
  <r>
    <x v="5"/>
    <s v="UGS Compressor Station-5"/>
    <n v="369.77"/>
  </r>
  <r>
    <x v="5"/>
    <s v="UGS Compressor Station-6"/>
    <n v="386.62"/>
  </r>
  <r>
    <x v="5"/>
    <s v="UGS Compressor Station-7"/>
    <n v="386.62"/>
  </r>
  <r>
    <x v="5"/>
    <s v="UGS Compressor Station-8"/>
    <n v="386.62"/>
  </r>
  <r>
    <x v="5"/>
    <s v="UGS Compressor Station-9"/>
    <n v="386.62"/>
  </r>
  <r>
    <x v="5"/>
    <s v="UGS Compressor Station-10"/>
    <n v="284.93"/>
  </r>
  <r>
    <x v="5"/>
    <s v="UGS Compressor Station-11"/>
    <n v="183.25"/>
  </r>
  <r>
    <x v="6"/>
    <s v="UGS Regulating Station-1"/>
    <n v="-0.01"/>
  </r>
  <r>
    <x v="6"/>
    <s v="UGS Regulating Station-2"/>
    <n v="-0.01"/>
  </r>
  <r>
    <x v="6"/>
    <s v="UGS Regulating Station-3"/>
    <n v="-0.01"/>
  </r>
  <r>
    <x v="6"/>
    <s v="UGS Regulating Station-4"/>
    <n v="-0.01"/>
  </r>
  <r>
    <x v="6"/>
    <s v="UGS Regulating Station-5"/>
    <n v="-0.01"/>
  </r>
  <r>
    <x v="6"/>
    <s v="UGS Regulating Station-6"/>
    <n v="-0.01"/>
  </r>
  <r>
    <x v="6"/>
    <s v="UGS Regulating Station-7"/>
    <n v="-0.01"/>
  </r>
  <r>
    <x v="6"/>
    <s v="UGS Regulating Station-8"/>
    <n v="-0.01"/>
  </r>
  <r>
    <x v="6"/>
    <s v="UGS Regulating Station-9"/>
    <n v="-0.01"/>
  </r>
  <r>
    <x v="6"/>
    <s v="UGS Regulating Station-10"/>
    <n v="-0.01"/>
  </r>
  <r>
    <x v="6"/>
    <s v="UGS Regulating Station-11"/>
    <n v="-0.01"/>
  </r>
  <r>
    <x v="6"/>
    <s v="UGS Regulating Station-12"/>
    <n v="-0.01"/>
  </r>
  <r>
    <x v="7"/>
    <s v="UGS Purification Equipment-1"/>
    <n v="339.24"/>
  </r>
  <r>
    <x v="7"/>
    <s v="UGS Purification Equipment-2"/>
    <n v="319.16000000000003"/>
  </r>
  <r>
    <x v="7"/>
    <s v="UGS Purification Equipment-3"/>
    <n v="319.16000000000003"/>
  </r>
  <r>
    <x v="7"/>
    <s v="UGS Purification Equipment-4"/>
    <n v="319.58"/>
  </r>
  <r>
    <x v="7"/>
    <s v="UGS Purification Equipment-5"/>
    <n v="320.01"/>
  </r>
  <r>
    <x v="7"/>
    <s v="UGS Purification Equipment-6"/>
    <n v="320.01"/>
  </r>
  <r>
    <x v="7"/>
    <s v="UGS Purification Equipment-7"/>
    <n v="320.01"/>
  </r>
  <r>
    <x v="7"/>
    <s v="UGS Purification Equipment-8"/>
    <n v="320.01"/>
  </r>
  <r>
    <x v="7"/>
    <s v="UGS Purification Equipment-9"/>
    <n v="320.01"/>
  </r>
  <r>
    <x v="7"/>
    <s v="UGS Purification Equipment-10"/>
    <n v="168.23"/>
  </r>
  <r>
    <x v="7"/>
    <s v="UGS Purification Equipment-11"/>
    <n v="13.73"/>
  </r>
  <r>
    <x v="7"/>
    <s v="UGS Purification Equipment-12"/>
    <n v="0.01"/>
  </r>
  <r>
    <x v="8"/>
    <s v="UGS Other Equipment-1"/>
    <n v="71.27"/>
  </r>
  <r>
    <x v="8"/>
    <s v="UGS Other Equipment-2"/>
    <n v="71.27"/>
  </r>
  <r>
    <x v="8"/>
    <s v="UGS Other Equipment-3"/>
    <n v="71.27"/>
  </r>
  <r>
    <x v="8"/>
    <s v="UGS Other Equipment-4"/>
    <n v="71.27"/>
  </r>
  <r>
    <x v="8"/>
    <s v="UGS Other Equipment-5"/>
    <n v="71.27"/>
  </r>
  <r>
    <x v="8"/>
    <s v="UGS Other Equipment-6"/>
    <n v="48.27"/>
  </r>
  <r>
    <x v="8"/>
    <s v="UGS Other Equipment-7"/>
    <n v="25.27"/>
  </r>
  <r>
    <x v="8"/>
    <s v="UGS Other Equipment-8"/>
    <n v="25.27"/>
  </r>
  <r>
    <x v="8"/>
    <s v="UGS Other Equipment-9"/>
    <n v="88.03"/>
  </r>
  <r>
    <x v="8"/>
    <s v="UGS Other Equipment-10"/>
    <n v="75.39"/>
  </r>
  <r>
    <x v="9"/>
    <s v="OSP Purification Equipment-1"/>
    <n v="0.01"/>
  </r>
  <r>
    <x v="9"/>
    <s v="OSP Purification Equipment-2"/>
    <n v="0.01"/>
  </r>
  <r>
    <x v="9"/>
    <s v="OSP Purification Equipment-3"/>
    <n v="0.01"/>
  </r>
  <r>
    <x v="9"/>
    <s v="OSP Purification Equipment-4"/>
    <n v="0.01"/>
  </r>
  <r>
    <x v="9"/>
    <s v="OSP Purification Equipment-5"/>
    <n v="0.01"/>
  </r>
  <r>
    <x v="9"/>
    <s v="OSP Purification Equipment-6"/>
    <n v="0.01"/>
  </r>
  <r>
    <x v="9"/>
    <s v="OSP Purification Equipment-7"/>
    <n v="0.01"/>
  </r>
  <r>
    <x v="9"/>
    <s v="OSP Purification Equipment-8"/>
    <n v="0.01"/>
  </r>
  <r>
    <x v="9"/>
    <s v="OSP Purification Equipment-9"/>
    <n v="0.01"/>
  </r>
  <r>
    <x v="9"/>
    <s v="OSP Purification Equipment-10"/>
    <n v="0.01"/>
  </r>
  <r>
    <x v="9"/>
    <s v="OSP Purification Equipment-11"/>
    <n v="0.01"/>
  </r>
  <r>
    <x v="9"/>
    <s v="OSP Purification Equipment-12"/>
    <n v="0.01"/>
  </r>
  <r>
    <x v="10"/>
    <s v="2 DST Easements-1"/>
    <n v="0.02"/>
  </r>
  <r>
    <x v="10"/>
    <s v="2 DST Easements-2"/>
    <n v="0.02"/>
  </r>
  <r>
    <x v="10"/>
    <s v="2 DST Easements-3"/>
    <n v="0.02"/>
  </r>
  <r>
    <x v="10"/>
    <s v="2 DST Easements-4"/>
    <n v="0.02"/>
  </r>
  <r>
    <x v="10"/>
    <s v="2 DST Easements-5"/>
    <n v="0.02"/>
  </r>
  <r>
    <x v="10"/>
    <s v="2 DST Easements-6"/>
    <n v="0.02"/>
  </r>
  <r>
    <x v="10"/>
    <s v="2 DST Easements-7"/>
    <n v="0.02"/>
  </r>
  <r>
    <x v="10"/>
    <s v="2 DST Easements-8"/>
    <n v="0.02"/>
  </r>
  <r>
    <x v="10"/>
    <s v="2 DST Easements-9"/>
    <n v="0.02"/>
  </r>
  <r>
    <x v="10"/>
    <s v="2 DST Easements-10"/>
    <n v="0.01"/>
  </r>
  <r>
    <x v="11"/>
    <s v="0 Centralia Office-RET-1"/>
    <n v="-750.12"/>
  </r>
  <r>
    <x v="11"/>
    <s v="0 Centralia Office-RET-2"/>
    <n v="-750.12"/>
  </r>
  <r>
    <x v="11"/>
    <s v="0 Centralia Office-RET-3"/>
    <n v="-750.12"/>
  </r>
  <r>
    <x v="11"/>
    <s v="0 Centralia Office-RET-4"/>
    <n v="-750.12"/>
  </r>
  <r>
    <x v="11"/>
    <s v="0 Centralia Office-RET-5"/>
    <n v="-750.12"/>
  </r>
  <r>
    <x v="11"/>
    <s v="0 Centralia Office-RET-6"/>
    <n v="-750.12"/>
  </r>
  <r>
    <x v="11"/>
    <s v="0 Centralia Office-RET-7"/>
    <n v="-750.12"/>
  </r>
  <r>
    <x v="11"/>
    <s v="0 Centralia Office-RET-8"/>
    <n v="-750.12"/>
  </r>
  <r>
    <x v="11"/>
    <s v="0 DST Structures &amp; Improvements-1"/>
    <n v="-4365.12"/>
  </r>
  <r>
    <x v="11"/>
    <s v="0 DST Structures &amp; Improvements-2"/>
    <n v="-4365.12"/>
  </r>
  <r>
    <x v="11"/>
    <s v="0 DST Structures &amp; Improvements-3"/>
    <n v="-4365.12"/>
  </r>
  <r>
    <x v="11"/>
    <s v="0 DST Structures &amp; Improvements-4"/>
    <n v="-4365.12"/>
  </r>
  <r>
    <x v="11"/>
    <s v="0 DST Structures &amp; Improvements-5"/>
    <n v="-4365.12"/>
  </r>
  <r>
    <x v="11"/>
    <s v="0 DST Structures &amp; Improvements-6"/>
    <n v="-4365.12"/>
  </r>
  <r>
    <x v="12"/>
    <s v="2 DST Mains, Plastic-1"/>
    <n v="187308.09"/>
  </r>
  <r>
    <x v="12"/>
    <s v="2 DST Mains, Plastic-2"/>
    <n v="175242.44"/>
  </r>
  <r>
    <x v="12"/>
    <s v="2 DST Mains, Plastic-3"/>
    <n v="164035.32999999999"/>
  </r>
  <r>
    <x v="12"/>
    <s v="2 DST Mains, Plastic-4"/>
    <n v="151559.48000000001"/>
  </r>
  <r>
    <x v="12"/>
    <s v="2 DST Mains, Plastic-5"/>
    <n v="137137.26999999999"/>
  </r>
  <r>
    <x v="12"/>
    <s v="2 DST Mains, Plastic-6"/>
    <n v="119112.87"/>
  </r>
  <r>
    <x v="12"/>
    <s v="2 DST Mains, Plastic-7"/>
    <n v="101688.55"/>
  </r>
  <r>
    <x v="12"/>
    <s v="2 DST Mains, Plastic-8"/>
    <n v="86653.05"/>
  </r>
  <r>
    <x v="12"/>
    <s v="2 DST Mains, Plastic-9"/>
    <n v="69915.11"/>
  </r>
  <r>
    <x v="12"/>
    <s v="2 DST Mains, Plastic-10"/>
    <n v="46190.15"/>
  </r>
  <r>
    <x v="12"/>
    <s v="2 DST Mains, Plastic-11"/>
    <n v="22540.68"/>
  </r>
  <r>
    <x v="12"/>
    <s v="4 DST Mains, Wrap Stl, Kittitas-1"/>
    <n v="-0.01"/>
  </r>
  <r>
    <x v="12"/>
    <s v="4 DST Mains, Wrap Stl, Kittitas-2"/>
    <n v="-0.01"/>
  </r>
  <r>
    <x v="12"/>
    <s v="4 DST Mains, Wrap Stl, Kittitas-3"/>
    <n v="-0.01"/>
  </r>
  <r>
    <x v="12"/>
    <s v="4 DST Mains, Wrap Stl, Kittitas-4"/>
    <n v="-0.01"/>
  </r>
  <r>
    <x v="12"/>
    <s v="4 DST Mains, Wrap Stl, Kittitas-5"/>
    <n v="-0.01"/>
  </r>
  <r>
    <x v="12"/>
    <s v="4 DST Mains, Wrap Stl, Kittitas-6"/>
    <n v="-0.01"/>
  </r>
  <r>
    <x v="12"/>
    <s v="4 DST Mains, Wrap Stl, Kittitas-7"/>
    <n v="-0.01"/>
  </r>
  <r>
    <x v="12"/>
    <s v="4 DST Mains, Wrap Stl, Kittitas-8"/>
    <n v="-0.01"/>
  </r>
  <r>
    <x v="12"/>
    <s v="4 DST Mains, Wrap Stl, Kittitas-9"/>
    <n v="-0.01"/>
  </r>
  <r>
    <x v="12"/>
    <s v="4 DST Mains, Wrap Stl, Kittitas-10"/>
    <n v="-0.01"/>
  </r>
  <r>
    <x v="12"/>
    <s v="4 DST Mains, Wrap Stl, Kittitas-11"/>
    <n v="-0.01"/>
  </r>
  <r>
    <x v="12"/>
    <s v="4 DST Mains, Wrap Stl, Kittitas-12"/>
    <n v="-0.01"/>
  </r>
  <r>
    <x v="12"/>
    <s v="4 DST Mains, Wrapped Steel-1"/>
    <n v="30668.23"/>
  </r>
  <r>
    <x v="12"/>
    <s v="4 DST Mains, Wrapped Steel-2"/>
    <n v="31880.73"/>
  </r>
  <r>
    <x v="12"/>
    <s v="4 DST Mains, Wrapped Steel-3"/>
    <n v="31424.23"/>
  </r>
  <r>
    <x v="12"/>
    <s v="4 DST Mains, Wrapped Steel-4"/>
    <n v="29377.759999999998"/>
  </r>
  <r>
    <x v="12"/>
    <s v="4 DST Mains, Wrapped Steel-5"/>
    <n v="24919.34"/>
  </r>
  <r>
    <x v="12"/>
    <s v="4 DST Mains, Wrapped Steel-6"/>
    <n v="21041.15"/>
  </r>
  <r>
    <x v="12"/>
    <s v="4 DST Mains, Wrapped Steel-7"/>
    <n v="19432.099999999999"/>
  </r>
  <r>
    <x v="12"/>
    <s v="4 DST Mains, Wrapped Steel-8"/>
    <n v="19106.95"/>
  </r>
  <r>
    <x v="12"/>
    <s v="4 DST Mains, Wrapped Steel-9"/>
    <n v="14698.99"/>
  </r>
  <r>
    <x v="12"/>
    <s v="4 DST Mains, Wrapped Steel-10"/>
    <n v="8170.97"/>
  </r>
  <r>
    <x v="12"/>
    <s v="4 DST Mains, Wrapped Steel-11"/>
    <n v="6565.5"/>
  </r>
  <r>
    <x v="12"/>
    <s v="5 DST Mains, Cathodic Protectio-1"/>
    <n v="1315.57"/>
  </r>
  <r>
    <x v="12"/>
    <s v="5 DST Mains, Cathodic Protectio-2"/>
    <n v="1023.23"/>
  </r>
  <r>
    <x v="12"/>
    <s v="5 DST Mains, Cathodic Protectio-3"/>
    <n v="833.32"/>
  </r>
  <r>
    <x v="12"/>
    <s v="5 DST Mains, Cathodic Protectio-4"/>
    <n v="624.22"/>
  </r>
  <r>
    <x v="12"/>
    <s v="5 DST Mains, Cathodic Protectio-5"/>
    <n v="566.03"/>
  </r>
  <r>
    <x v="12"/>
    <s v="5 DST Mains, Cathodic Protectio-6"/>
    <n v="479.66"/>
  </r>
  <r>
    <x v="12"/>
    <s v="5 DST Mains, Cathodic Protectio-7"/>
    <n v="461.74"/>
  </r>
  <r>
    <x v="12"/>
    <s v="5 DST Mains, Cathodic Protectio-8"/>
    <n v="507.49"/>
  </r>
  <r>
    <x v="12"/>
    <s v="5 DST Mains, Cathodic Protectio-9"/>
    <n v="637.17999999999995"/>
  </r>
  <r>
    <x v="12"/>
    <s v="5 DST Mains, Cathodic Protectio-10"/>
    <n v="743.57"/>
  </r>
  <r>
    <x v="12"/>
    <s v="5 DST Mains, Cathodic Protectio-11"/>
    <n v="364.35"/>
  </r>
  <r>
    <x v="12"/>
    <s v="6 DST Mains, Frm Trans, St Wrap-1"/>
    <n v="0.01"/>
  </r>
  <r>
    <x v="12"/>
    <s v="6 DST Mains, Frm Trans, St Wrap-2"/>
    <n v="0.01"/>
  </r>
  <r>
    <x v="12"/>
    <s v="6 DST Mains, Frm Trans, St Wrap-3"/>
    <n v="0.01"/>
  </r>
  <r>
    <x v="12"/>
    <s v="6 DST Mains, Frm Trans, St Wrap-4"/>
    <n v="0.01"/>
  </r>
  <r>
    <x v="12"/>
    <s v="6 DST Mains, Frm Trans, St Wrap-5"/>
    <n v="0.01"/>
  </r>
  <r>
    <x v="12"/>
    <s v="6 DST Mains, Frm Trans, St Wrap-6"/>
    <n v="0.01"/>
  </r>
  <r>
    <x v="12"/>
    <s v="6 DST Mains, Frm Trans, St Wrap-7"/>
    <n v="0.01"/>
  </r>
  <r>
    <x v="12"/>
    <s v="6 DST Mains, Frm Trans, St Wrap-8"/>
    <n v="0.01"/>
  </r>
  <r>
    <x v="12"/>
    <s v="6 DST Mains, Frm Trans, St Wrap-9"/>
    <n v="0.01"/>
  </r>
  <r>
    <x v="12"/>
    <s v="6 DST Mains, Frm Trans, St Wrap-10"/>
    <n v="0.01"/>
  </r>
  <r>
    <x v="12"/>
    <s v="6 DST Mains, Frm Trans, St Wrap-11"/>
    <n v="0.01"/>
  </r>
  <r>
    <x v="12"/>
    <s v="6 DST Mains, Frm Trans, St Wrap-12"/>
    <n v="0.01"/>
  </r>
  <r>
    <x v="13"/>
    <s v="0 DST Measuring &amp; Reg Station-1"/>
    <n v="18804.689999999999"/>
  </r>
  <r>
    <x v="13"/>
    <s v="0 DST Measuring &amp; Reg Station-2"/>
    <n v="17664.27"/>
  </r>
  <r>
    <x v="13"/>
    <s v="0 DST Measuring &amp; Reg Station-3"/>
    <n v="17412.18"/>
  </r>
  <r>
    <x v="13"/>
    <s v="0 DST Measuring &amp; Reg Station-4"/>
    <n v="16623.32"/>
  </r>
  <r>
    <x v="13"/>
    <s v="0 DST Measuring &amp; Reg Station-5"/>
    <n v="15871.95"/>
  </r>
  <r>
    <x v="13"/>
    <s v="0 DST Measuring &amp; Reg Station-6"/>
    <n v="15190.1"/>
  </r>
  <r>
    <x v="13"/>
    <s v="0 DST Measuring &amp; Reg Station-7"/>
    <n v="14064.53"/>
  </r>
  <r>
    <x v="13"/>
    <s v="0 DST Measuring &amp; Reg Station-8"/>
    <n v="11494.75"/>
  </r>
  <r>
    <x v="13"/>
    <s v="0 DST Measuring &amp; Reg Station-9"/>
    <n v="8577.2900000000009"/>
  </r>
  <r>
    <x v="13"/>
    <s v="0 DST Measuring &amp; Reg Station-10"/>
    <n v="5576.21"/>
  </r>
  <r>
    <x v="13"/>
    <s v="0 DST Measuring &amp; Reg Station-11"/>
    <n v="2706.51"/>
  </r>
  <r>
    <x v="13"/>
    <s v="0 DST Measuring &amp; Reg Station-12"/>
    <n v="0.01"/>
  </r>
  <r>
    <x v="13"/>
    <s v="1 DST Measuring &amp; Reg Sta, Tran-1"/>
    <n v="-32.83"/>
  </r>
  <r>
    <x v="13"/>
    <s v="1 DST Measuring &amp; Reg Sta, Tran-2"/>
    <n v="-32.83"/>
  </r>
  <r>
    <x v="13"/>
    <s v="1 DST Measuring &amp; Reg Sta, Tran-3"/>
    <n v="-32.83"/>
  </r>
  <r>
    <x v="13"/>
    <s v="1 DST Measuring &amp; Reg Sta, Tran-4"/>
    <n v="-32.83"/>
  </r>
  <r>
    <x v="13"/>
    <s v="1 DST Measuring &amp; Reg Sta, Tran-5"/>
    <n v="-32.83"/>
  </r>
  <r>
    <x v="13"/>
    <s v="1 DST Measuring &amp; Reg Sta, Tran-6"/>
    <n v="-32.83"/>
  </r>
  <r>
    <x v="13"/>
    <s v="1 DST Measuring &amp; Reg Sta, Tran-7"/>
    <n v="-32.83"/>
  </r>
  <r>
    <x v="13"/>
    <s v="1 DST Measuring &amp; Reg Sta, Tran-8"/>
    <n v="-32.83"/>
  </r>
  <r>
    <x v="13"/>
    <s v="1 DST Measuring &amp; Reg Sta, Tran-9"/>
    <n v="-16.41"/>
  </r>
  <r>
    <x v="14"/>
    <s v="1 DST Services, Cathodic Protec-1"/>
    <n v="387.09"/>
  </r>
  <r>
    <x v="14"/>
    <s v="1 DST Services, Cathodic Protec-2"/>
    <n v="360.43"/>
  </r>
  <r>
    <x v="14"/>
    <s v="1 DST Services, Cathodic Protec-3"/>
    <n v="327.06"/>
  </r>
  <r>
    <x v="14"/>
    <s v="1 DST Services, Cathodic Protec-4"/>
    <n v="268.27999999999997"/>
  </r>
  <r>
    <x v="14"/>
    <s v="1 DST Services, Cathodic Protec-5"/>
    <n v="125.82"/>
  </r>
  <r>
    <x v="14"/>
    <s v="1 DST Services, Cathodic Protec-6"/>
    <n v="-110.31"/>
  </r>
  <r>
    <x v="14"/>
    <s v="1 DST Services, Cathodic Protec-7"/>
    <n v="-363.92"/>
  </r>
  <r>
    <x v="14"/>
    <s v="1 DST Services, Cathodic Protec-8"/>
    <n v="-511.15"/>
  </r>
  <r>
    <x v="14"/>
    <s v="1 DST Services, Cathodic Protec-9"/>
    <n v="-578.4"/>
  </r>
  <r>
    <x v="14"/>
    <s v="1 DST Services, Cathodic Protec-10"/>
    <n v="-366.22"/>
  </r>
  <r>
    <x v="14"/>
    <s v="1 DST Services, Cathodic Protec-11"/>
    <n v="-333.93"/>
  </r>
  <r>
    <x v="14"/>
    <s v="2 DST Services, Plastic-1"/>
    <n v="205076.91"/>
  </r>
  <r>
    <x v="14"/>
    <s v="2 DST Services, Plastic-2"/>
    <n v="191692.23"/>
  </r>
  <r>
    <x v="14"/>
    <s v="2 DST Services, Plastic-3"/>
    <n v="176808.48"/>
  </r>
  <r>
    <x v="14"/>
    <s v="2 DST Services, Plastic-4"/>
    <n v="161152.68"/>
  </r>
  <r>
    <x v="14"/>
    <s v="2 DST Services, Plastic-5"/>
    <n v="148309.35999999999"/>
  </r>
  <r>
    <x v="14"/>
    <s v="2 DST Services, Plastic-6"/>
    <n v="132326.62"/>
  </r>
  <r>
    <x v="14"/>
    <s v="2 DST Services, Plastic-7"/>
    <n v="116113.01"/>
  </r>
  <r>
    <x v="14"/>
    <s v="2 DST Services, Plastic-8"/>
    <n v="102553.21"/>
  </r>
  <r>
    <x v="14"/>
    <s v="2 DST Services, Plastic-9"/>
    <n v="86966.07"/>
  </r>
  <r>
    <x v="14"/>
    <s v="2 DST Services, Plastic-10"/>
    <n v="50156.62"/>
  </r>
  <r>
    <x v="14"/>
    <s v="2 DST Services, Plastic-11"/>
    <n v="-474586.8"/>
  </r>
  <r>
    <x v="14"/>
    <s v="2 DST Services, Plastic-12"/>
    <n v="0.01"/>
  </r>
  <r>
    <x v="14"/>
    <s v="3 DST Services, Steel Wrapped-1"/>
    <n v="66.7"/>
  </r>
  <r>
    <x v="14"/>
    <s v="3 DST Services, Steel Wrapped-2"/>
    <n v="105.03"/>
  </r>
  <r>
    <x v="14"/>
    <s v="3 DST Services, Steel Wrapped-3"/>
    <n v="101.37"/>
  </r>
  <r>
    <x v="14"/>
    <s v="3 DST Services, Steel Wrapped-4"/>
    <n v="301.42"/>
  </r>
  <r>
    <x v="14"/>
    <s v="3 DST Services, Steel Wrapped-5"/>
    <n v="448.62"/>
  </r>
  <r>
    <x v="14"/>
    <s v="3 DST Services, Steel Wrapped-6"/>
    <n v="625.69000000000005"/>
  </r>
  <r>
    <x v="14"/>
    <s v="3 DST Services, Steel Wrapped-7"/>
    <n v="674.3"/>
  </r>
  <r>
    <x v="14"/>
    <s v="3 DST Services, Steel Wrapped-8"/>
    <n v="399.69"/>
  </r>
  <r>
    <x v="14"/>
    <s v="3 DST Services, Steel Wrapped-9"/>
    <n v="281.27999999999997"/>
  </r>
  <r>
    <x v="14"/>
    <s v="3 DST Services, Steel Wrapped-10"/>
    <n v="64.599999999999994"/>
  </r>
  <r>
    <x v="14"/>
    <s v="3 DST Services, Steel Wrapped-11"/>
    <n v="-274.94"/>
  </r>
  <r>
    <x v="15"/>
    <s v="0 DST Meters (AMR)-1"/>
    <n v="-38055.629999999997"/>
  </r>
  <r>
    <x v="15"/>
    <s v="0 DST Meters (AMR)-2"/>
    <n v="-41110.74"/>
  </r>
  <r>
    <x v="15"/>
    <s v="0 DST Meters (AMR)-3"/>
    <n v="-44341.83"/>
  </r>
  <r>
    <x v="15"/>
    <s v="0 DST Meters (AMR)-4"/>
    <n v="-48089.4"/>
  </r>
  <r>
    <x v="15"/>
    <s v="0 DST Meters (AMR)-5"/>
    <n v="-49774.69"/>
  </r>
  <r>
    <x v="15"/>
    <s v="0 DST Meters (AMR)-6"/>
    <n v="-49600.24"/>
  </r>
  <r>
    <x v="15"/>
    <s v="0 DST Meters (AMR)-7"/>
    <n v="-50247.41"/>
  </r>
  <r>
    <x v="15"/>
    <s v="0 DST Meters (AMR)-8"/>
    <n v="5838.15"/>
  </r>
  <r>
    <x v="15"/>
    <s v="0 DST Meters (AMR)-9"/>
    <n v="4687.41"/>
  </r>
  <r>
    <x v="15"/>
    <s v="0 DST Meters (AMR)-10"/>
    <n v="2741.58"/>
  </r>
  <r>
    <x v="15"/>
    <s v="0 DST Meters (AMR)-11"/>
    <n v="1263.49"/>
  </r>
  <r>
    <x v="15"/>
    <s v="2 DST Modules, AMI-1"/>
    <n v="24546.47"/>
  </r>
  <r>
    <x v="15"/>
    <s v="2 DST Modules, AMI-2"/>
    <n v="24546.47"/>
  </r>
  <r>
    <x v="15"/>
    <s v="2 DST Modules, AMI-3"/>
    <n v="24546.47"/>
  </r>
  <r>
    <x v="15"/>
    <s v="2 DST Modules, AMI-4"/>
    <n v="24546.47"/>
  </r>
  <r>
    <x v="15"/>
    <s v="2 DST Modules, AMI-5"/>
    <n v="24546.47"/>
  </r>
  <r>
    <x v="15"/>
    <s v="2 DST Modules, AMI-6"/>
    <n v="24546.47"/>
  </r>
  <r>
    <x v="15"/>
    <s v="2 DST Modules, AMI-7"/>
    <n v="15149.07"/>
  </r>
  <r>
    <x v="15"/>
    <s v="2 DST Modules, AMI-8"/>
    <n v="4318.1400000000003"/>
  </r>
  <r>
    <x v="15"/>
    <s v="2 DST Modules, AMI-9"/>
    <n v="995.41"/>
  </r>
  <r>
    <x v="15"/>
    <s v="2 DST Modules, AMI-10"/>
    <n v="1505.78"/>
  </r>
  <r>
    <x v="15"/>
    <s v="2 DST Modules, AMI-11"/>
    <n v="102.75"/>
  </r>
  <r>
    <x v="15"/>
    <s v="3 DST Modules, AMR-1"/>
    <n v="109573.31"/>
  </r>
  <r>
    <x v="15"/>
    <s v="3 DST Modules, AMR-2"/>
    <n v="109573.31"/>
  </r>
  <r>
    <x v="15"/>
    <s v="3 DST Modules, AMR-3"/>
    <n v="109573.31"/>
  </r>
  <r>
    <x v="15"/>
    <s v="3 DST Modules, AMR-4"/>
    <n v="109573.31"/>
  </r>
  <r>
    <x v="15"/>
    <s v="3 DST Modules, AMR-5"/>
    <n v="109573.31"/>
  </r>
  <r>
    <x v="15"/>
    <s v="3 DST Modules, AMR-6"/>
    <n v="109573.31"/>
  </r>
  <r>
    <x v="15"/>
    <s v="3 DST Modules, AMR-7"/>
    <n v="107728.44"/>
  </r>
  <r>
    <x v="15"/>
    <s v="3 DST Modules, AMR-8"/>
    <n v="7234.24"/>
  </r>
  <r>
    <x v="15"/>
    <s v="3 DST Modules, AMR-9"/>
    <n v="-316947.09000000003"/>
  </r>
  <r>
    <x v="15"/>
    <s v="3 DST Modules, AMR-10"/>
    <n v="2748.53"/>
  </r>
  <r>
    <x v="15"/>
    <s v="3 DST Modules, AMR-11"/>
    <n v="580.11"/>
  </r>
  <r>
    <x v="16"/>
    <s v="0 DST Meter Installations (AMR)-1"/>
    <n v="-6445.08"/>
  </r>
  <r>
    <x v="16"/>
    <s v="0 DST Meter Installations (AMR)-2"/>
    <n v="-8437.27"/>
  </r>
  <r>
    <x v="16"/>
    <s v="0 DST Meter Installations (AMR)-3"/>
    <n v="-11183.52"/>
  </r>
  <r>
    <x v="16"/>
    <s v="0 DST Meter Installations (AMR)-4"/>
    <n v="-14141.74"/>
  </r>
  <r>
    <x v="16"/>
    <s v="0 DST Meter Installations (AMR)-5"/>
    <n v="-16275.21"/>
  </r>
  <r>
    <x v="16"/>
    <s v="0 DST Meter Installations (AMR)-6"/>
    <n v="-19376.23"/>
  </r>
  <r>
    <x v="16"/>
    <s v="0 DST Meter Installations (AMR)-7"/>
    <n v="-22634.97"/>
  </r>
  <r>
    <x v="16"/>
    <s v="0 DST Meter Installations (AMR)-8"/>
    <n v="-24990.06"/>
  </r>
  <r>
    <x v="16"/>
    <s v="0 DST Meter Installations (AMR)-9"/>
    <n v="-26456.400000000001"/>
  </r>
  <r>
    <x v="16"/>
    <s v="0 DST Meter Installations (AMR)-10"/>
    <n v="-13750.11"/>
  </r>
  <r>
    <x v="16"/>
    <s v="0 DST Meter Installations (AMR)-11"/>
    <n v="-353.39"/>
  </r>
  <r>
    <x v="16"/>
    <s v="2 DST Module Installations, AMI-1"/>
    <n v="1673.66"/>
  </r>
  <r>
    <x v="16"/>
    <s v="2 DST Module Installations, AMI-2"/>
    <n v="1673.66"/>
  </r>
  <r>
    <x v="16"/>
    <s v="2 DST Module Installations, AMI-3"/>
    <n v="1673.66"/>
  </r>
  <r>
    <x v="16"/>
    <s v="2 DST Module Installations, AMI-4"/>
    <n v="1673.66"/>
  </r>
  <r>
    <x v="16"/>
    <s v="2 DST Module Installations, AMI-5"/>
    <n v="1673.66"/>
  </r>
  <r>
    <x v="16"/>
    <s v="2 DST Module Installations, AMI-6"/>
    <n v="1673.66"/>
  </r>
  <r>
    <x v="16"/>
    <s v="2 DST Module Installations, AMI-7"/>
    <n v="1673.66"/>
  </r>
  <r>
    <x v="16"/>
    <s v="2 DST Module Installations, AMI-8"/>
    <n v="1673.66"/>
  </r>
  <r>
    <x v="16"/>
    <s v="2 DST Module Installations, AMI-9"/>
    <n v="1673.66"/>
  </r>
  <r>
    <x v="16"/>
    <s v="2 DST Module Installations, AMI-10"/>
    <n v="1673.66"/>
  </r>
  <r>
    <x v="16"/>
    <s v="2 DST Module Installations, AMI-11"/>
    <n v="1673.66"/>
  </r>
  <r>
    <x v="17"/>
    <s v="DST House Regulators-1"/>
    <n v="427.8"/>
  </r>
  <r>
    <x v="17"/>
    <s v="DST House Regulators-2"/>
    <n v="329.05"/>
  </r>
  <r>
    <x v="17"/>
    <s v="DST House Regulators-3"/>
    <n v="262.62"/>
  </r>
  <r>
    <x v="17"/>
    <s v="DST House Regulators-4"/>
    <n v="242.67"/>
  </r>
  <r>
    <x v="17"/>
    <s v="DST House Regulators-5"/>
    <n v="266.43"/>
  </r>
  <r>
    <x v="17"/>
    <s v="DST House Regulators-6"/>
    <n v="296.23"/>
  </r>
  <r>
    <x v="17"/>
    <s v="DST House Regulators-7"/>
    <n v="198.78"/>
  </r>
  <r>
    <x v="17"/>
    <s v="DST House Regulators-8"/>
    <n v="117.94"/>
  </r>
  <r>
    <x v="17"/>
    <s v="DST House Regulators-9"/>
    <n v="130.02000000000001"/>
  </r>
  <r>
    <x v="17"/>
    <s v="DST House Regulators-10"/>
    <n v="106"/>
  </r>
  <r>
    <x v="17"/>
    <s v="DST House Regulators-11"/>
    <n v="66.09"/>
  </r>
  <r>
    <x v="18"/>
    <s v="DST House Regulator Installs-1"/>
    <n v="-60.45"/>
  </r>
  <r>
    <x v="18"/>
    <s v="DST House Regulator Installs-2"/>
    <n v="-57.92"/>
  </r>
  <r>
    <x v="18"/>
    <s v="DST House Regulator Installs-3"/>
    <n v="-52.01"/>
  </r>
  <r>
    <x v="18"/>
    <s v="DST House Regulator Installs-4"/>
    <n v="-45.3"/>
  </r>
  <r>
    <x v="18"/>
    <s v="DST House Regulator Installs-5"/>
    <n v="-37.56"/>
  </r>
  <r>
    <x v="18"/>
    <s v="DST House Regulator Installs-6"/>
    <n v="-30.24"/>
  </r>
  <r>
    <x v="18"/>
    <s v="DST House Regulator Installs-7"/>
    <n v="-26.06"/>
  </r>
  <r>
    <x v="18"/>
    <s v="DST House Regulator Installs-8"/>
    <n v="-19.18"/>
  </r>
  <r>
    <x v="18"/>
    <s v="DST House Regulator Installs-9"/>
    <n v="-13.43"/>
  </r>
  <r>
    <x v="18"/>
    <s v="DST House Regulator Installs-10"/>
    <n v="-9.6199999999999992"/>
  </r>
  <r>
    <x v="18"/>
    <s v="DST House Regulator Installs-11"/>
    <n v="-4.4000000000000004"/>
  </r>
  <r>
    <x v="19"/>
    <s v="DST Industrial M&amp;R Sta Eq-1"/>
    <n v="16347.92"/>
  </r>
  <r>
    <x v="19"/>
    <s v="DST Industrial M&amp;R Sta Eq-2"/>
    <n v="17475.98"/>
  </r>
  <r>
    <x v="19"/>
    <s v="DST Industrial M&amp;R Sta Eq-3"/>
    <n v="16869.650000000001"/>
  </r>
  <r>
    <x v="19"/>
    <s v="DST Industrial M&amp;R Sta Eq-4"/>
    <n v="15906.22"/>
  </r>
  <r>
    <x v="19"/>
    <s v="DST Industrial M&amp;R Sta Eq-5"/>
    <n v="14361.18"/>
  </r>
  <r>
    <x v="19"/>
    <s v="DST Industrial M&amp;R Sta Eq-6"/>
    <n v="12492.75"/>
  </r>
  <r>
    <x v="19"/>
    <s v="DST Industrial M&amp;R Sta Eq-7"/>
    <n v="10721.92"/>
  </r>
  <r>
    <x v="19"/>
    <s v="DST Industrial M&amp;R Sta Eq-8"/>
    <n v="8736.7000000000007"/>
  </r>
  <r>
    <x v="19"/>
    <s v="DST Industrial M&amp;R Sta Eq-9"/>
    <n v="6704.58"/>
  </r>
  <r>
    <x v="19"/>
    <s v="DST Industrial M&amp;R Sta Eq-10"/>
    <n v="5033.37"/>
  </r>
  <r>
    <x v="19"/>
    <s v="DST Industrial M&amp;R Sta Eq-11"/>
    <n v="2920.13"/>
  </r>
  <r>
    <x v="20"/>
    <s v="1 DST Com Water Heater-1"/>
    <n v="10192.81"/>
  </r>
  <r>
    <x v="20"/>
    <s v="1 DST Com Water Heater-2"/>
    <n v="3128.64"/>
  </r>
  <r>
    <x v="20"/>
    <s v="1 DST Com Water Heater-3"/>
    <n v="1753.23"/>
  </r>
  <r>
    <x v="20"/>
    <s v="1 DST Com Water Heater-4"/>
    <n v="-25.89"/>
  </r>
  <r>
    <x v="20"/>
    <s v="1 DST Com Water Heater-5"/>
    <n v="-363.01"/>
  </r>
  <r>
    <x v="20"/>
    <s v="1 DST Com Water Heater-6"/>
    <n v="942.31"/>
  </r>
  <r>
    <x v="20"/>
    <s v="1 DST Com Water Heater-7"/>
    <n v="-6.23"/>
  </r>
  <r>
    <x v="20"/>
    <s v="1 DST Com Water Heater-8"/>
    <n v="-2400.77"/>
  </r>
  <r>
    <x v="20"/>
    <s v="1 DST Com Water Heater-9"/>
    <n v="-4779.37"/>
  </r>
  <r>
    <x v="20"/>
    <s v="1 DST Com Water Heater-10"/>
    <n v="-5018.95"/>
  </r>
  <r>
    <x v="20"/>
    <s v="1 DST Com Water Heater-11"/>
    <n v="-5025.8999999999996"/>
  </r>
  <r>
    <x v="20"/>
    <s v="1 DST Com Water Heater-12"/>
    <n v="-5736.13"/>
  </r>
  <r>
    <x v="20"/>
    <s v="1 DST Com Water Heater&lt;1994-RET-3"/>
    <n v="-3.96"/>
  </r>
  <r>
    <x v="20"/>
    <s v="1 DST Com Water Heater&lt;1994-RET-4"/>
    <n v="-16.440000000000001"/>
  </r>
  <r>
    <x v="20"/>
    <s v="1 DST Com Water Heater&lt;1994-RET-5"/>
    <n v="-12.48"/>
  </r>
  <r>
    <x v="20"/>
    <s v="1 DST Com Water Heater&lt;1994-RET-8"/>
    <n v="-806.17"/>
  </r>
  <r>
    <x v="20"/>
    <s v="1 DST Com Water Heater&lt;1994-RET-9"/>
    <n v="-1612.35"/>
  </r>
  <r>
    <x v="20"/>
    <s v="1 DST Com Water Heater&lt;1994-RET-10"/>
    <n v="-806.17"/>
  </r>
  <r>
    <x v="20"/>
    <s v="2 DST Res Water Heater-1"/>
    <n v="195160.21"/>
  </r>
  <r>
    <x v="20"/>
    <s v="2 DST Res Water Heater-2"/>
    <n v="55569.68"/>
  </r>
  <r>
    <x v="20"/>
    <s v="2 DST Res Water Heater-3"/>
    <n v="51781.49"/>
  </r>
  <r>
    <x v="20"/>
    <s v="2 DST Res Water Heater-4"/>
    <n v="49199.59"/>
  </r>
  <r>
    <x v="20"/>
    <s v="2 DST Res Water Heater-5"/>
    <n v="61976.02"/>
  </r>
  <r>
    <x v="20"/>
    <s v="2 DST Res Water Heater-6"/>
    <n v="76718.009999999995"/>
  </r>
  <r>
    <x v="20"/>
    <s v="2 DST Res Water Heater-7"/>
    <n v="74970.570000000007"/>
  </r>
  <r>
    <x v="20"/>
    <s v="2 DST Res Water Heater-8"/>
    <n v="67851.490000000005"/>
  </r>
  <r>
    <x v="20"/>
    <s v="2 DST Res Water Heater-9"/>
    <n v="61571.06"/>
  </r>
  <r>
    <x v="20"/>
    <s v="2 DST Res Water Heater-10"/>
    <n v="55387.72"/>
  </r>
  <r>
    <x v="20"/>
    <s v="2 DST Res Water Heater-11"/>
    <n v="49635.83"/>
  </r>
  <r>
    <x v="20"/>
    <s v="2 DST Res Water Heater-12"/>
    <n v="48499.79"/>
  </r>
  <r>
    <x v="20"/>
    <s v="2 DST ResWaterHeater &lt; 1994-RET-2"/>
    <n v="-0.02"/>
  </r>
  <r>
    <x v="20"/>
    <s v="2 DST ResWaterHeater &lt; 1994-RET-3"/>
    <n v="-11.36"/>
  </r>
  <r>
    <x v="20"/>
    <s v="2 DST ResWaterHeater &lt; 1994-RET-4"/>
    <n v="-37.979999999999997"/>
  </r>
  <r>
    <x v="20"/>
    <s v="2 DST ResWaterHeater &lt; 1994-RET-5"/>
    <n v="-26.66"/>
  </r>
  <r>
    <x v="20"/>
    <s v="2 DST ResWaterHeater &lt; 1994-RET-6"/>
    <n v="-0.05"/>
  </r>
  <r>
    <x v="20"/>
    <s v="2 DST ResWaterHeater &lt; 1994-RET-7"/>
    <n v="-0.04"/>
  </r>
  <r>
    <x v="20"/>
    <s v="2 DST ResWaterHeater &lt; 1994-RET-8"/>
    <n v="-94.6"/>
  </r>
  <r>
    <x v="20"/>
    <s v="2 DST ResWaterHeater &lt; 1994-RET-9"/>
    <n v="-687.88"/>
  </r>
  <r>
    <x v="20"/>
    <s v="2 DST ResWaterHeater &lt; 1994-RET-10"/>
    <n v="-343.94"/>
  </r>
  <r>
    <x v="20"/>
    <s v="3 DST Res Conv Burner-1"/>
    <n v="-31362.52"/>
  </r>
  <r>
    <x v="20"/>
    <s v="3 DST Res Conv Burner-2"/>
    <n v="-16295.06"/>
  </r>
  <r>
    <x v="20"/>
    <s v="3 DST Res Conv Burner-3"/>
    <n v="-16314.41"/>
  </r>
  <r>
    <x v="20"/>
    <s v="3 DST Res Conv Burner-4"/>
    <n v="-16335.66"/>
  </r>
  <r>
    <x v="20"/>
    <s v="3 DST Res Conv Burner-5"/>
    <n v="-16054.15"/>
  </r>
  <r>
    <x v="20"/>
    <s v="3 DST Res Conv Burner-6"/>
    <n v="-15631.38"/>
  </r>
  <r>
    <x v="20"/>
    <s v="3 DST Res Conv Burner-7"/>
    <n v="-15489.46"/>
  </r>
  <r>
    <x v="20"/>
    <s v="3 DST Res Conv Burner-8"/>
    <n v="-15489.46"/>
  </r>
  <r>
    <x v="20"/>
    <s v="3 DST Res Conv Burner-9"/>
    <n v="-15489.46"/>
  </r>
  <r>
    <x v="20"/>
    <s v="3 DST Res Conv Burner-10"/>
    <n v="-15489.46"/>
  </r>
  <r>
    <x v="20"/>
    <s v="3 DST Res Conv Burner-11"/>
    <n v="-15489.46"/>
  </r>
  <r>
    <x v="20"/>
    <s v="3 DST Res Conv Burner-12"/>
    <n v="-15489.46"/>
  </r>
  <r>
    <x v="20"/>
    <s v="5 DST Com Conv Burner-1"/>
    <n v="-4805.3900000000003"/>
  </r>
  <r>
    <x v="20"/>
    <s v="5 DST Com Conv Burner-2"/>
    <n v="-2340.67"/>
  </r>
  <r>
    <x v="20"/>
    <s v="5 DST Com Conv Burner-3"/>
    <n v="2340.67"/>
  </r>
  <r>
    <x v="20"/>
    <s v="5 DST Com Conv Burner-4"/>
    <n v="-2424.27"/>
  </r>
  <r>
    <x v="20"/>
    <s v="5 DST Com Conv Burner-5"/>
    <n v="-2380.98"/>
  </r>
  <r>
    <x v="20"/>
    <s v="5 DST Com Conv Burner-6"/>
    <n v="-2262.65"/>
  </r>
  <r>
    <x v="20"/>
    <s v="5 DST Com Conv Burner-7"/>
    <n v="-2262.65"/>
  </r>
  <r>
    <x v="20"/>
    <s v="5 DST Com Conv Burner-8"/>
    <n v="-2262.65"/>
  </r>
  <r>
    <x v="20"/>
    <s v="5 DST Com Conv Burner-9"/>
    <n v="-2262.65"/>
  </r>
  <r>
    <x v="20"/>
    <s v="5 DST Com Conv Burner-10"/>
    <n v="-2262.65"/>
  </r>
  <r>
    <x v="20"/>
    <s v="5 DST Com Conv Burner-11"/>
    <n v="-2262.65"/>
  </r>
  <r>
    <x v="20"/>
    <s v="5 DST Com Conv Burner-12"/>
    <n v="-2262.65"/>
  </r>
  <r>
    <x v="21"/>
    <s v="DST Other Equipment-1"/>
    <n v="-1958.12"/>
  </r>
  <r>
    <x v="21"/>
    <s v="DST Other Equipment-2"/>
    <n v="-176.33"/>
  </r>
  <r>
    <x v="21"/>
    <s v="DST Other Equipment-3"/>
    <n v="-147.69"/>
  </r>
  <r>
    <x v="21"/>
    <s v="DST Other Equipment-4"/>
    <n v="-119.05"/>
  </r>
  <r>
    <x v="21"/>
    <s v="DST Other Equipment-5"/>
    <n v="-119.05"/>
  </r>
  <r>
    <x v="21"/>
    <s v="DST Other Equipment-6"/>
    <n v="-119.05"/>
  </r>
  <r>
    <x v="21"/>
    <s v="DST Other Equipment-7"/>
    <n v="-119.05"/>
  </r>
  <r>
    <x v="21"/>
    <s v="DST Other Equipment-8"/>
    <n v="-119.05"/>
  </r>
  <r>
    <x v="21"/>
    <s v="DST Other Equipment-9"/>
    <n v="-59.53"/>
  </r>
  <r>
    <x v="22"/>
    <s v="Centralia Business Office-1"/>
    <n v="824.24"/>
  </r>
  <r>
    <x v="22"/>
    <s v="Centralia Business Office-2"/>
    <n v="824.24"/>
  </r>
  <r>
    <x v="22"/>
    <s v="Centralia Business Office-3"/>
    <n v="824.24"/>
  </r>
  <r>
    <x v="22"/>
    <s v="Centralia Business Office-4"/>
    <n v="824.24"/>
  </r>
  <r>
    <x v="22"/>
    <s v="Centralia Business Office-5"/>
    <n v="824.24"/>
  </r>
  <r>
    <x v="22"/>
    <s v="Centralia Business Office-6"/>
    <n v="824.24"/>
  </r>
  <r>
    <x v="22"/>
    <s v="Centralia Business Office-7"/>
    <n v="824.24"/>
  </r>
  <r>
    <x v="22"/>
    <s v="Centralia Business Office-8"/>
    <n v="824.24"/>
  </r>
  <r>
    <x v="22"/>
    <s v="GEN Structures &amp; Improvements-1"/>
    <n v="4820.29"/>
  </r>
  <r>
    <x v="22"/>
    <s v="GEN Structures &amp; Improvements-2"/>
    <n v="4820.1000000000004"/>
  </r>
  <r>
    <x v="22"/>
    <s v="GEN Structures &amp; Improvements-3"/>
    <n v="4808.26"/>
  </r>
  <r>
    <x v="22"/>
    <s v="GEN Structures &amp; Improvements-4"/>
    <n v="4796.4399999999996"/>
  </r>
  <r>
    <x v="22"/>
    <s v="GEN Structures &amp; Improvements-5"/>
    <n v="4796.46"/>
  </r>
  <r>
    <x v="22"/>
    <s v="GEN Structures &amp; Improvements-6"/>
    <n v="4796.46"/>
  </r>
  <r>
    <x v="23"/>
    <s v="1 GEN Office Furn &amp; Eq, new-7"/>
    <n v="13494.73"/>
  </r>
  <r>
    <x v="23"/>
    <s v="1 GEN Office Furn &amp; Eq, new-8"/>
    <n v="-3407.46"/>
  </r>
  <r>
    <x v="23"/>
    <s v="1 GEN Office Furn &amp; Eq, new-9"/>
    <n v="-1703.73"/>
  </r>
  <r>
    <x v="23"/>
    <s v="1 GEN Office Furn &amp; Eq, new-10"/>
    <n v="-1703.73"/>
  </r>
  <r>
    <x v="23"/>
    <s v="1 GEN Office Furn &amp; Eq, new-11"/>
    <n v="-1703.73"/>
  </r>
  <r>
    <x v="23"/>
    <s v="1 GEN Office Furn &amp; Eq, new-12"/>
    <n v="-1703.73"/>
  </r>
  <r>
    <x v="23"/>
    <s v="2 GEN Computer Eq, new-1"/>
    <n v="982.01"/>
  </r>
  <r>
    <x v="23"/>
    <s v="2 GEN Computer Eq, new-2"/>
    <n v="874.2"/>
  </r>
  <r>
    <x v="23"/>
    <s v="2 GEN Computer Eq, new-3"/>
    <n v="860.18"/>
  </r>
  <r>
    <x v="23"/>
    <s v="2 GEN Computer Eq, new-4"/>
    <n v="860.18"/>
  </r>
  <r>
    <x v="23"/>
    <s v="2 GEN Computer Eq, new-5"/>
    <n v="866.27"/>
  </r>
  <r>
    <x v="23"/>
    <s v="2 GEN Computer Eq, new-6"/>
    <n v="866.27"/>
  </r>
  <r>
    <x v="23"/>
    <s v="2 GEN Computer Eq, new-7"/>
    <n v="866.27"/>
  </r>
  <r>
    <x v="23"/>
    <s v="2 GEN Computer Eq, new-8"/>
    <n v="866.27"/>
  </r>
  <r>
    <x v="23"/>
    <s v="2 GEN Computer Eq, new-9"/>
    <n v="866.27"/>
  </r>
  <r>
    <x v="23"/>
    <s v="2 GEN Computer Eq, new-10"/>
    <n v="446.79"/>
  </r>
  <r>
    <x v="23"/>
    <s v="2 GEN Computer Eq, new-11"/>
    <n v="27.31"/>
  </r>
  <r>
    <x v="24"/>
    <s v="GEN Trans Equip, new-1"/>
    <n v="342.98"/>
  </r>
  <r>
    <x v="24"/>
    <s v="GEN Trans Equip, new-2"/>
    <n v="342.98"/>
  </r>
  <r>
    <x v="24"/>
    <s v="GEN Trans Equip, new-3"/>
    <n v="342.98"/>
  </r>
  <r>
    <x v="24"/>
    <s v="GEN Trans Equip, new-4"/>
    <n v="342.98"/>
  </r>
  <r>
    <x v="24"/>
    <s v="GEN Trans Equip, new-5"/>
    <n v="342.98"/>
  </r>
  <r>
    <x v="24"/>
    <s v="GEN Trans Equip, new-6"/>
    <n v="342.98"/>
  </r>
  <r>
    <x v="24"/>
    <s v="GEN Trans Equip, new-7"/>
    <n v="-2976.41"/>
  </r>
  <r>
    <x v="24"/>
    <s v="GEN Trans Equip, new-8"/>
    <n v="303.47000000000003"/>
  </r>
  <r>
    <x v="24"/>
    <s v="GEN Trans Equip, new-9"/>
    <n v="303.47000000000003"/>
  </r>
  <r>
    <x v="24"/>
    <s v="GEN Trans Equip, new-10"/>
    <n v="303.47000000000003"/>
  </r>
  <r>
    <x v="24"/>
    <s v="GEN Trans Equip, new-11"/>
    <n v="151.74"/>
  </r>
  <r>
    <x v="25"/>
    <s v="0 GEN Stores Equip, new-7"/>
    <n v="200.02"/>
  </r>
  <r>
    <x v="26"/>
    <s v="0 GEN Tools/Garage/Shop, new-1"/>
    <n v="15353"/>
  </r>
  <r>
    <x v="26"/>
    <s v="0 GEN Tools/Garage/Shop, new-2"/>
    <n v="14955.87"/>
  </r>
  <r>
    <x v="26"/>
    <s v="0 GEN Tools/Garage/Shop, new-3"/>
    <n v="14772.14"/>
  </r>
  <r>
    <x v="26"/>
    <s v="0 GEN Tools/Garage/Shop, new-4"/>
    <n v="14772.1"/>
  </r>
  <r>
    <x v="26"/>
    <s v="0 GEN Tools/Garage/Shop, new-5"/>
    <n v="14772.1"/>
  </r>
  <r>
    <x v="26"/>
    <s v="0 GEN Tools/Garage/Shop, new-6"/>
    <n v="14772.1"/>
  </r>
  <r>
    <x v="26"/>
    <s v="0 GEN Tools/Garage/Shop, new-7"/>
    <n v="208295.41"/>
  </r>
  <r>
    <x v="26"/>
    <s v="0 GEN Tools/Garage/Shop, new-8"/>
    <n v="22467.89"/>
  </r>
  <r>
    <x v="26"/>
    <s v="0 GEN Tools/Garage/Shop, new-9"/>
    <n v="11697.27"/>
  </r>
  <r>
    <x v="26"/>
    <s v="0 GEN Tools/Garage/Shop, new-10"/>
    <n v="11697.26"/>
  </r>
  <r>
    <x v="26"/>
    <s v="0 GEN Tools/Garage/Shop, new-11"/>
    <n v="11697.24"/>
  </r>
  <r>
    <x v="26"/>
    <s v="0 GEN Tools/Garage/Shop, new-12"/>
    <n v="10770.62"/>
  </r>
  <r>
    <x v="27"/>
    <s v="0 GEN Laboratory Equip, new-1"/>
    <n v="9469.6"/>
  </r>
  <r>
    <x v="27"/>
    <s v="0 GEN Laboratory Equip, new-2"/>
    <n v="9469.6"/>
  </r>
  <r>
    <x v="27"/>
    <s v="0 GEN Laboratory Equip, new-3"/>
    <n v="9469.6"/>
  </r>
  <r>
    <x v="27"/>
    <s v="0 GEN Laboratory Equip, new-4"/>
    <n v="9469.6"/>
  </r>
  <r>
    <x v="27"/>
    <s v="0 GEN Laboratory Equip, new-5"/>
    <n v="9469.6"/>
  </r>
  <r>
    <x v="27"/>
    <s v="0 GEN Laboratory Equip, new-6"/>
    <n v="9469.6"/>
  </r>
  <r>
    <x v="27"/>
    <s v="0 GEN Laboratory Equip, new-7"/>
    <n v="67276.649999999994"/>
  </r>
  <r>
    <x v="27"/>
    <s v="0 GEN Laboratory Equip, new-8"/>
    <n v="44256.54"/>
  </r>
  <r>
    <x v="27"/>
    <s v="0 GEN Laboratory Equip, new-9"/>
    <n v="22128.27"/>
  </r>
  <r>
    <x v="27"/>
    <s v="0 GEN Laboratory Equip, new-10"/>
    <n v="22128.27"/>
  </r>
  <r>
    <x v="27"/>
    <s v="0 GEN Laboratory Equip, new-11"/>
    <n v="22128.27"/>
  </r>
  <r>
    <x v="27"/>
    <s v="0 GEN Laboratory Equip, new-12"/>
    <n v="22128.27"/>
  </r>
  <r>
    <x v="28"/>
    <s v="GEN Power Op Equip, new-1"/>
    <n v="47.86"/>
  </r>
  <r>
    <x v="28"/>
    <s v="GEN Power Op Equip, new-2"/>
    <n v="47.86"/>
  </r>
  <r>
    <x v="28"/>
    <s v="GEN Power Op Equip, new-3"/>
    <n v="47.86"/>
  </r>
  <r>
    <x v="28"/>
    <s v="GEN Power Op Equip, new-4"/>
    <n v="47.86"/>
  </r>
  <r>
    <x v="28"/>
    <s v="GEN Power Op Equip, new-5"/>
    <n v="47.86"/>
  </r>
  <r>
    <x v="28"/>
    <s v="GEN Power Op Equip, new-6"/>
    <n v="47.86"/>
  </r>
  <r>
    <x v="28"/>
    <s v="GEN Power Op Equip, new-7"/>
    <n v="2517.7399999999998"/>
  </r>
  <r>
    <x v="28"/>
    <s v="GEN Power Op Equip, new-8"/>
    <n v="-1005.15"/>
  </r>
  <r>
    <x v="28"/>
    <s v="GEN Power Op Equip, new-9"/>
    <n v="-469.66"/>
  </r>
  <r>
    <x v="28"/>
    <s v="GEN Power Op Equip, new-10"/>
    <n v="-469.66"/>
  </r>
  <r>
    <x v="28"/>
    <s v="GEN Power Op Equip, new-11"/>
    <n v="-493.59"/>
  </r>
  <r>
    <x v="28"/>
    <s v="GEN Power Op Equip, new-12"/>
    <n v="-517.52"/>
  </r>
  <r>
    <x v="29"/>
    <s v="0 GEN Comm Equip, new-1"/>
    <n v="7727.58"/>
  </r>
  <r>
    <x v="29"/>
    <s v="0 GEN Comm Equip, new-2"/>
    <n v="7903.06"/>
  </r>
  <r>
    <x v="29"/>
    <s v="0 GEN Comm Equip, new-3"/>
    <n v="8077.78"/>
  </r>
  <r>
    <x v="29"/>
    <s v="0 GEN Comm Equip, new-4"/>
    <n v="8077.78"/>
  </r>
  <r>
    <x v="29"/>
    <s v="0 GEN Comm Equip, new-5"/>
    <n v="2942.16"/>
  </r>
  <r>
    <x v="29"/>
    <s v="0 GEN Comm Equip, new-6"/>
    <n v="-271.97000000000003"/>
  </r>
  <r>
    <x v="29"/>
    <s v="0 GEN Comm Equip, new-7"/>
    <n v="132224.13"/>
  </r>
  <r>
    <x v="29"/>
    <s v="0 GEN Comm Equip, new-8"/>
    <n v="-42963.39"/>
  </r>
  <r>
    <x v="29"/>
    <s v="0 GEN Comm Equip, new-9"/>
    <n v="-21467.71"/>
  </r>
  <r>
    <x v="29"/>
    <s v="0 GEN Comm Equip, new-10"/>
    <n v="-22057.279999999999"/>
  </r>
  <r>
    <x v="29"/>
    <s v="0 GEN Comm Equip, new-11"/>
    <n v="-22212.79"/>
  </r>
  <r>
    <x v="29"/>
    <s v="0 GEN Comm Equip, new-12"/>
    <n v="-21984.65"/>
  </r>
  <r>
    <x v="30"/>
    <s v="0 GEN Misc Equip, new-1"/>
    <n v="68.319999999999993"/>
  </r>
  <r>
    <x v="30"/>
    <s v="0 GEN Misc Equip, new-2"/>
    <n v="68.319999999999993"/>
  </r>
  <r>
    <x v="30"/>
    <s v="0 GEN Misc Equip, new-3"/>
    <n v="68.319999999999993"/>
  </r>
  <r>
    <x v="30"/>
    <s v="0 GEN Misc Equip, new-4"/>
    <n v="68.319999999999993"/>
  </r>
  <r>
    <x v="30"/>
    <s v="0 GEN Misc Equip, new-5"/>
    <n v="68.319999999999993"/>
  </r>
  <r>
    <x v="30"/>
    <s v="0 GEN Misc Equip, new-6"/>
    <n v="68.319999999999993"/>
  </r>
  <r>
    <x v="30"/>
    <s v="0 GEN Misc Equip, new-7"/>
    <n v="2687.71"/>
  </r>
  <r>
    <x v="30"/>
    <s v="0 GEN Misc Equip, new-8"/>
    <n v="-914.42"/>
  </r>
  <r>
    <x v="30"/>
    <s v="0 GEN Misc Equip, new-9"/>
    <n v="-457.21"/>
  </r>
  <r>
    <x v="30"/>
    <s v="0 GEN Misc Equip, new-10"/>
    <n v="-457.21"/>
  </r>
  <r>
    <x v="30"/>
    <s v="0 GEN Misc Equip, new-11"/>
    <n v="-457.21"/>
  </r>
  <r>
    <x v="30"/>
    <s v="0 GEN Misc Equip, new-12"/>
    <n v="-457.21"/>
  </r>
</pivotCacheRecords>
</file>

<file path=xl/pivotCache/pivotCacheRecords16.xml><?xml version="1.0" encoding="utf-8"?>
<pivotCacheRecords xmlns="http://schemas.openxmlformats.org/spreadsheetml/2006/main" xmlns:r="http://schemas.openxmlformats.org/officeDocument/2006/relationships" count="158">
  <r>
    <x v="0"/>
    <s v="INT Franchises &amp; Consents-1"/>
    <n v="-15.86"/>
  </r>
  <r>
    <x v="0"/>
    <s v="INT Franchises &amp; Consents-2"/>
    <n v="-15.96"/>
  </r>
  <r>
    <x v="0"/>
    <s v="INT Franchises &amp; Consents-3"/>
    <n v="-16.05"/>
  </r>
  <r>
    <x v="0"/>
    <s v="INT Franchises &amp; Consents-4"/>
    <n v="-16.059999999999999"/>
  </r>
  <r>
    <x v="0"/>
    <s v="INT Franchises &amp; Consents-5"/>
    <n v="-16.05"/>
  </r>
  <r>
    <x v="0"/>
    <s v="INT Franchises &amp; Consents-6"/>
    <n v="-16.059999999999999"/>
  </r>
  <r>
    <x v="0"/>
    <s v="INT Franchises &amp; Consents-7"/>
    <n v="-16.05"/>
  </r>
  <r>
    <x v="0"/>
    <s v="INT Franchises &amp; Consents-8"/>
    <n v="-16.059999999999999"/>
  </r>
  <r>
    <x v="0"/>
    <s v="INT Franchises &amp; Consents-9"/>
    <n v="-29.58"/>
  </r>
  <r>
    <x v="0"/>
    <s v="INT Franchises &amp; Consents-10"/>
    <n v="-29.59"/>
  </r>
  <r>
    <x v="0"/>
    <s v="INT Franchises &amp; Consents-11"/>
    <n v="-29.58"/>
  </r>
  <r>
    <x v="1"/>
    <s v="INT Misc Intangible Plant-1"/>
    <n v="2985021.24"/>
  </r>
  <r>
    <x v="1"/>
    <s v="INT Misc Intangible Plant-2"/>
    <n v="3066390.47"/>
  </r>
  <r>
    <x v="1"/>
    <s v="INT Misc Intangible Plant-3"/>
    <n v="3125981.93"/>
  </r>
  <r>
    <x v="1"/>
    <s v="INT Misc Intangible Plant-4"/>
    <n v="3100085.94"/>
  </r>
  <r>
    <x v="1"/>
    <s v="INT Misc Intangible Plant-5"/>
    <n v="3068509.03"/>
  </r>
  <r>
    <x v="1"/>
    <s v="INT Misc Intangible Plant-6"/>
    <n v="2459526.86"/>
  </r>
  <r>
    <x v="1"/>
    <s v="INT Misc Intangible Plant-7"/>
    <n v="2074817.84"/>
  </r>
  <r>
    <x v="1"/>
    <s v="INT Misc Intangible Plant-8"/>
    <n v="2000710.79"/>
  </r>
  <r>
    <x v="1"/>
    <s v="INT Misc Intangible Plant-9"/>
    <n v="1419409.96"/>
  </r>
  <r>
    <x v="1"/>
    <s v="INT Misc Intangible Plant-10"/>
    <n v="679092.32"/>
  </r>
  <r>
    <x v="1"/>
    <s v="INT Misc Intangible Plant-11"/>
    <n v="-72629.39"/>
  </r>
  <r>
    <x v="2"/>
    <s v="0 CMN Str/Impv, Kittitas Svc Ct-1"/>
    <n v="0.04"/>
  </r>
  <r>
    <x v="2"/>
    <s v="0 CMN Str/Impv, S King Complex-1"/>
    <n v="47.42"/>
  </r>
  <r>
    <x v="2"/>
    <s v="0 CMN Str/Impv, S King Complex-2"/>
    <n v="35.97"/>
  </r>
  <r>
    <x v="2"/>
    <s v="0 CMN Str/Impv, S King Complex-3"/>
    <n v="-20.260000000000002"/>
  </r>
  <r>
    <x v="2"/>
    <s v="0 CMN Str/Impv, S King Complex-4"/>
    <n v="-18.86"/>
  </r>
  <r>
    <x v="2"/>
    <s v="0 CMN Str/Impv, S King Complex-5"/>
    <n v="-22.25"/>
  </r>
  <r>
    <x v="2"/>
    <s v="0 CMN Str/Impv, S King Complex-6"/>
    <n v="-24.72"/>
  </r>
  <r>
    <x v="2"/>
    <s v="0 CMN Str/Impv, S King Complex-7"/>
    <n v="-24.84"/>
  </r>
  <r>
    <x v="2"/>
    <s v="0 CMN Str/Impv, S King Complex-8"/>
    <n v="203.96"/>
  </r>
  <r>
    <x v="2"/>
    <s v="0 CMN Str/Impv, S King Complex-9"/>
    <n v="209.43"/>
  </r>
  <r>
    <x v="2"/>
    <s v="0 CMN Str/Impv, S King Complex-10"/>
    <n v="0.59"/>
  </r>
  <r>
    <x v="2"/>
    <s v="0 CMN Str/Impv, S King Complex-11"/>
    <n v="7.55"/>
  </r>
  <r>
    <x v="2"/>
    <s v="0 CMN Str/Impv, Tacoma Office-1"/>
    <n v="129.22"/>
  </r>
  <r>
    <x v="2"/>
    <s v="0 CMN Str/Impv, Tacoma Office-2"/>
    <n v="248.44"/>
  </r>
  <r>
    <x v="2"/>
    <s v="0 CMN Str/Impv, Tacoma Office-3"/>
    <n v="246.4"/>
  </r>
  <r>
    <x v="2"/>
    <s v="0 CMN Str/Impv, Tacoma Office-4"/>
    <n v="234.41"/>
  </r>
  <r>
    <x v="2"/>
    <s v="0 CMN Str/Impv, Tacoma Office-5"/>
    <n v="112.21"/>
  </r>
  <r>
    <x v="2"/>
    <s v="0 CMN Str/Impv, Tacoma Office-6"/>
    <n v="0.42"/>
  </r>
  <r>
    <x v="2"/>
    <s v="0 CMN Str/Impv, Tacoma Office-7"/>
    <n v="0.42"/>
  </r>
  <r>
    <x v="2"/>
    <s v="0 CMN Str/Impv, Tacoma Office-8"/>
    <n v="0.21"/>
  </r>
  <r>
    <x v="2"/>
    <s v="0 CMN Str/Impv, Tacoma Office-9"/>
    <n v="-0.01"/>
  </r>
  <r>
    <x v="2"/>
    <s v="0 CMN Str/Impv, Tacoma Office-10"/>
    <n v="-0.01"/>
  </r>
  <r>
    <x v="2"/>
    <s v="0 CMN Str/Impv, Tacoma Office-11"/>
    <n v="-0.01"/>
  </r>
  <r>
    <x v="2"/>
    <s v="0 CMN Str/Impv, Tacoma Office-12"/>
    <n v="-0.01"/>
  </r>
  <r>
    <x v="2"/>
    <s v="0 CMN Structure &amp; Improvement-1"/>
    <n v="13975.41"/>
  </r>
  <r>
    <x v="2"/>
    <s v="0 CMN Structure &amp; Improvement-2"/>
    <n v="13181.76"/>
  </r>
  <r>
    <x v="2"/>
    <s v="0 CMN Structure &amp; Improvement-3"/>
    <n v="10674.3"/>
  </r>
  <r>
    <x v="2"/>
    <s v="0 CMN Structure &amp; Improvement-4"/>
    <n v="10489.54"/>
  </r>
  <r>
    <x v="2"/>
    <s v="0 CMN Structure &amp; Improvement-5"/>
    <n v="12784.22"/>
  </r>
  <r>
    <x v="2"/>
    <s v="0 CMN Structure &amp; Improvement-6"/>
    <n v="12802.47"/>
  </r>
  <r>
    <x v="2"/>
    <s v="0 CMN Structure &amp; Improvement-7"/>
    <n v="12808.96"/>
  </r>
  <r>
    <x v="2"/>
    <s v="0 CMN Structure &amp; Improvement-8"/>
    <n v="12714.14"/>
  </r>
  <r>
    <x v="2"/>
    <s v="0 CMN Structure &amp; Improvement-9"/>
    <n v="7808.67"/>
  </r>
  <r>
    <x v="2"/>
    <s v="0 CMN Structure &amp; Improvement-10"/>
    <n v="2896.07"/>
  </r>
  <r>
    <x v="2"/>
    <s v="0 CMN Structure &amp; Improvement-11"/>
    <n v="2699.06"/>
  </r>
  <r>
    <x v="3"/>
    <s v="1 CMN Office Furn &amp; Eq, new-1"/>
    <n v="57088.639999999999"/>
  </r>
  <r>
    <x v="3"/>
    <s v="1 CMN Office Furn &amp; Eq, new-2"/>
    <n v="57100.22"/>
  </r>
  <r>
    <x v="3"/>
    <s v="1 CMN Office Furn &amp; Eq, new-3"/>
    <n v="57010.9"/>
  </r>
  <r>
    <x v="3"/>
    <s v="1 CMN Office Furn &amp; Eq, new-4"/>
    <n v="56908.9"/>
  </r>
  <r>
    <x v="3"/>
    <s v="1 CMN Office Furn &amp; Eq, new-5"/>
    <n v="56912.29"/>
  </r>
  <r>
    <x v="3"/>
    <s v="1 CMN Office Furn &amp; Eq, new-6"/>
    <n v="56915.68"/>
  </r>
  <r>
    <x v="3"/>
    <s v="1 CMN Office Furn &amp; Eq, new-7"/>
    <n v="294572.95"/>
  </r>
  <r>
    <x v="3"/>
    <s v="1 CMN Office Furn &amp; Eq, new-8"/>
    <n v="265963.71000000002"/>
  </r>
  <r>
    <x v="3"/>
    <s v="1 CMN Office Furn &amp; Eq, new-9"/>
    <n v="137508.14000000001"/>
  </r>
  <r>
    <x v="3"/>
    <s v="1 CMN Office Furn &amp; Eq, new-10"/>
    <n v="137508.14000000001"/>
  </r>
  <r>
    <x v="3"/>
    <s v="1 CMN Office Furn &amp; Eq, new-11"/>
    <n v="137508.14000000001"/>
  </r>
  <r>
    <x v="3"/>
    <s v="1 CMN Office Furn &amp; Eq, new-12"/>
    <n v="128455.57"/>
  </r>
  <r>
    <x v="3"/>
    <s v="2 CMN Computer Eq, new-1"/>
    <n v="191543.71"/>
  </r>
  <r>
    <x v="3"/>
    <s v="2 CMN Computer Eq, new-2"/>
    <n v="160252.42000000001"/>
  </r>
  <r>
    <x v="3"/>
    <s v="2 CMN Computer Eq, new-3"/>
    <n v="155810"/>
  </r>
  <r>
    <x v="3"/>
    <s v="2 CMN Computer Eq, new-4"/>
    <n v="154338.59"/>
  </r>
  <r>
    <x v="3"/>
    <s v="2 CMN Computer Eq, new-5"/>
    <n v="203653.96"/>
  </r>
  <r>
    <x v="3"/>
    <s v="2 CMN Computer Eq, new-6"/>
    <n v="248551.67"/>
  </r>
  <r>
    <x v="3"/>
    <s v="2 CMN Computer Eq, new-7"/>
    <n v="428346.88"/>
  </r>
  <r>
    <x v="3"/>
    <s v="2 CMN Computer Eq, new-8"/>
    <n v="202155.32"/>
  </r>
  <r>
    <x v="3"/>
    <s v="2 CMN Computer Eq, new-9"/>
    <n v="158042.96"/>
  </r>
  <r>
    <x v="3"/>
    <s v="2 CMN Computer Eq, new-10"/>
    <n v="119861.62"/>
  </r>
  <r>
    <x v="3"/>
    <s v="2 CMN Computer Eq, new-11"/>
    <n v="103166.88"/>
  </r>
  <r>
    <x v="4"/>
    <s v="0 GEN Trans Equip, new-1"/>
    <n v="-178.03"/>
  </r>
  <r>
    <x v="4"/>
    <s v="0 GEN Trans Equip, new-2"/>
    <n v="-174.84"/>
  </r>
  <r>
    <x v="4"/>
    <s v="0 GEN Trans Equip, new-3"/>
    <n v="179.66"/>
  </r>
  <r>
    <x v="4"/>
    <s v="0 GEN Trans Equip, new-4"/>
    <n v="179.66"/>
  </r>
  <r>
    <x v="4"/>
    <s v="0 GEN Trans Equip, new-5"/>
    <n v="179.66"/>
  </r>
  <r>
    <x v="4"/>
    <s v="0 GEN Trans Equip, new-6"/>
    <n v="179.66"/>
  </r>
  <r>
    <x v="4"/>
    <s v="0 GEN Trans Equip, new-7"/>
    <n v="177.59"/>
  </r>
  <r>
    <x v="4"/>
    <s v="0 GEN Trans Equip, new-8"/>
    <n v="179.66"/>
  </r>
  <r>
    <x v="4"/>
    <s v="0 GEN Trans Equip, new-9"/>
    <n v="179.66"/>
  </r>
  <r>
    <x v="4"/>
    <s v="0 GEN Trans Equip, new-10"/>
    <n v="179.66"/>
  </r>
  <r>
    <x v="4"/>
    <s v="0 GEN Trans Equip, new-11"/>
    <n v="89.83"/>
  </r>
  <r>
    <x v="5"/>
    <s v="CMN Stores Equipment new-1"/>
    <n v="162.09"/>
  </r>
  <r>
    <x v="5"/>
    <s v="CMN Stores Equipment new-2"/>
    <n v="162.09"/>
  </r>
  <r>
    <x v="5"/>
    <s v="CMN Stores Equipment new-3"/>
    <n v="162.09"/>
  </r>
  <r>
    <x v="5"/>
    <s v="CMN Stores Equipment new-4"/>
    <n v="162.09"/>
  </r>
  <r>
    <x v="5"/>
    <s v="CMN Stores Equipment new-5"/>
    <n v="162.09"/>
  </r>
  <r>
    <x v="5"/>
    <s v="CMN Stores Equipment new-6"/>
    <n v="162.09"/>
  </r>
  <r>
    <x v="5"/>
    <s v="CMN Stores Equipment new-7"/>
    <n v="1124.3399999999999"/>
  </r>
  <r>
    <x v="5"/>
    <s v="CMN Stores Equipment new-8"/>
    <n v="722.58"/>
  </r>
  <r>
    <x v="5"/>
    <s v="CMN Stores Equipment new-9"/>
    <n v="361.29"/>
  </r>
  <r>
    <x v="5"/>
    <s v="CMN Stores Equipment new-10"/>
    <n v="361.29"/>
  </r>
  <r>
    <x v="5"/>
    <s v="CMN Stores Equipment new-11"/>
    <n v="361.29"/>
  </r>
  <r>
    <x v="5"/>
    <s v="CMN Stores Equipment new-12"/>
    <n v="361.29"/>
  </r>
  <r>
    <x v="6"/>
    <s v="0 CMN Tools/Shop/Garage new-1"/>
    <n v="1566.07"/>
  </r>
  <r>
    <x v="6"/>
    <s v="0 CMN Tools/Shop/Garage new-2"/>
    <n v="1566.07"/>
  </r>
  <r>
    <x v="6"/>
    <s v="0 CMN Tools/Shop/Garage new-3"/>
    <n v="1566.07"/>
  </r>
  <r>
    <x v="6"/>
    <s v="0 CMN Tools/Shop/Garage new-4"/>
    <n v="1566.07"/>
  </r>
  <r>
    <x v="6"/>
    <s v="0 CMN Tools/Shop/Garage new-5"/>
    <n v="1566.07"/>
  </r>
  <r>
    <x v="6"/>
    <s v="0 CMN Tools/Shop/Garage new-6"/>
    <n v="1566.07"/>
  </r>
  <r>
    <x v="6"/>
    <s v="0 CMN Tools/Shop/Garage new-7"/>
    <n v="14987.05"/>
  </r>
  <r>
    <x v="6"/>
    <s v="0 CMN Tools/Shop/Garage new-8"/>
    <n v="15944.46"/>
  </r>
  <r>
    <x v="6"/>
    <s v="0 CMN Tools/Shop/Garage new-9"/>
    <n v="7972.23"/>
  </r>
  <r>
    <x v="6"/>
    <s v="0 CMN Tools/Shop/Garage new-10"/>
    <n v="7972.23"/>
  </r>
  <r>
    <x v="6"/>
    <s v="0 CMN Tools/Shop/Garage new-11"/>
    <n v="7972.23"/>
  </r>
  <r>
    <x v="6"/>
    <s v="0 CMN Tools/Shop/Garage new-12"/>
    <n v="7972.23"/>
  </r>
  <r>
    <x v="7"/>
    <s v="GEN Power Op Equip, new-1"/>
    <n v="750.01"/>
  </r>
  <r>
    <x v="7"/>
    <s v="GEN Power Op Equip, new-2"/>
    <n v="743.68"/>
  </r>
  <r>
    <x v="7"/>
    <s v="GEN Power Op Equip, new-3"/>
    <n v="39.64"/>
  </r>
  <r>
    <x v="7"/>
    <s v="GEN Power Op Equip, new-4"/>
    <n v="39.64"/>
  </r>
  <r>
    <x v="7"/>
    <s v="GEN Power Op Equip, new-5"/>
    <n v="39.64"/>
  </r>
  <r>
    <x v="7"/>
    <s v="GEN Power Op Equip, new-6"/>
    <n v="39.64"/>
  </r>
  <r>
    <x v="7"/>
    <s v="GEN Power Op Equip, new-7"/>
    <n v="39.64"/>
  </r>
  <r>
    <x v="7"/>
    <s v="GEN Power Op Equip, new-8"/>
    <n v="31092.74"/>
  </r>
  <r>
    <x v="7"/>
    <s v="GEN Power Op Equip, new-9"/>
    <n v="15566.19"/>
  </r>
  <r>
    <x v="7"/>
    <s v="GEN Power Op Equip, new-10"/>
    <n v="15566.19"/>
  </r>
  <r>
    <x v="7"/>
    <s v="GEN Power Op Equip, new-11"/>
    <n v="15546.37"/>
  </r>
  <r>
    <x v="7"/>
    <s v="GEN Power Op Equip, new-12"/>
    <n v="15526.55"/>
  </r>
  <r>
    <x v="8"/>
    <s v="0 CMN Comm Equip, AMI Network-1"/>
    <n v="43797.33"/>
  </r>
  <r>
    <x v="8"/>
    <s v="0 CMN Comm Equip, AMI Network-2"/>
    <n v="41519.71"/>
  </r>
  <r>
    <x v="8"/>
    <s v="0 CMN Comm Equip, AMI Network-3"/>
    <n v="39265.81"/>
  </r>
  <r>
    <x v="8"/>
    <s v="0 CMN Comm Equip, AMI Network-4"/>
    <n v="39289.54"/>
  </r>
  <r>
    <x v="8"/>
    <s v="0 CMN Comm Equip, AMI Network-5"/>
    <n v="39289.54"/>
  </r>
  <r>
    <x v="8"/>
    <s v="0 CMN Comm Equip, AMI Network-6"/>
    <n v="39289.54"/>
  </r>
  <r>
    <x v="8"/>
    <s v="0 CMN Comm Equip, AMI Network-7"/>
    <n v="39289.54"/>
  </r>
  <r>
    <x v="8"/>
    <s v="0 CMN Comm Equip, AMI Network-8"/>
    <n v="16772.86"/>
  </r>
  <r>
    <x v="8"/>
    <s v="0 CMN Comm Equip, new-1"/>
    <n v="88629.39"/>
  </r>
  <r>
    <x v="8"/>
    <s v="0 CMN Comm Equip, new-2"/>
    <n v="78303.600000000006"/>
  </r>
  <r>
    <x v="8"/>
    <s v="0 CMN Comm Equip, new-3"/>
    <n v="67918.94"/>
  </r>
  <r>
    <x v="8"/>
    <s v="0 CMN Comm Equip, new-4"/>
    <n v="66834.350000000006"/>
  </r>
  <r>
    <x v="8"/>
    <s v="0 CMN Comm Equip, new-5"/>
    <n v="65559.210000000006"/>
  </r>
  <r>
    <x v="8"/>
    <s v="0 CMN Comm Equip, new-6"/>
    <n v="65230.35"/>
  </r>
  <r>
    <x v="8"/>
    <s v="0 CMN Comm Equip, new-7"/>
    <n v="944470.16"/>
  </r>
  <r>
    <x v="8"/>
    <s v="0 CMN Comm Equip, new-8"/>
    <n v="-54676.160000000003"/>
  </r>
  <r>
    <x v="8"/>
    <s v="0 CMN Comm Equip, new-9"/>
    <n v="5596.68"/>
  </r>
  <r>
    <x v="8"/>
    <s v="0 CMN Comm Equip, new-10"/>
    <n v="5503.58"/>
  </r>
  <r>
    <x v="8"/>
    <s v="0 CMN Comm Equip, new-11"/>
    <n v="5446.75"/>
  </r>
  <r>
    <x v="9"/>
    <s v="0 CMN Misc Equipment, new-1"/>
    <n v="2365.83"/>
  </r>
  <r>
    <x v="9"/>
    <s v="0 CMN Misc Equipment, new-2"/>
    <n v="2365.83"/>
  </r>
  <r>
    <x v="9"/>
    <s v="0 CMN Misc Equipment, new-3"/>
    <n v="2365.83"/>
  </r>
  <r>
    <x v="9"/>
    <s v="0 CMN Misc Equipment, new-4"/>
    <n v="2365.83"/>
  </r>
  <r>
    <x v="9"/>
    <s v="0 CMN Misc Equipment, new-5"/>
    <n v="2365.83"/>
  </r>
  <r>
    <x v="9"/>
    <s v="0 CMN Misc Equipment, new-6"/>
    <n v="2365.83"/>
  </r>
  <r>
    <x v="9"/>
    <s v="0 CMN Misc Equipment, new-7"/>
    <n v="2208"/>
  </r>
  <r>
    <x v="9"/>
    <s v="0 CMN Misc Equipment, new-8"/>
    <n v="50462.9"/>
  </r>
  <r>
    <x v="9"/>
    <s v="0 CMN Misc Equipment, new-9"/>
    <n v="25231.45"/>
  </r>
  <r>
    <x v="9"/>
    <s v="0 CMN Misc Equipment, new-10"/>
    <n v="25231.45"/>
  </r>
  <r>
    <x v="9"/>
    <s v="0 CMN Misc Equipment, new-11"/>
    <n v="25231.45"/>
  </r>
  <r>
    <x v="9"/>
    <s v="0 CMN Misc Equipment, new-12"/>
    <n v="25231.45"/>
  </r>
</pivotCacheRecords>
</file>

<file path=xl/pivotCache/pivotCacheRecords2.xml><?xml version="1.0" encoding="utf-8"?>
<pivotCacheRecords xmlns="http://schemas.openxmlformats.org/spreadsheetml/2006/main" xmlns:r="http://schemas.openxmlformats.org/officeDocument/2006/relationships" count="120">
  <r>
    <s v="Puget Sound Energy"/>
    <s v="C302 INT Franchises &amp; Consents"/>
    <x v="0"/>
    <s v="INT Franchises &amp; Consents"/>
    <s v="Intangible Plant, Common"/>
    <n v="23"/>
    <n v="25"/>
    <n v="26"/>
    <n v="28"/>
    <n v="29"/>
    <n v="31"/>
    <n v="32"/>
    <n v="34"/>
    <n v="35"/>
    <n v="37"/>
    <n v="38"/>
    <n v="40"/>
    <n v="41"/>
    <n v="32147"/>
  </r>
  <r>
    <s v="Puget Sound Energy"/>
    <s v="C303 105 INT Misc Intangibles"/>
    <x v="1"/>
    <s v="105 INT Misc Intangibles"/>
    <s v="Intangible Plant, Common"/>
    <n v="0"/>
    <n v="0"/>
    <n v="0"/>
    <n v="0"/>
    <n v="0"/>
    <n v="0"/>
    <n v="0"/>
    <n v="0"/>
    <n v="0"/>
    <n v="0"/>
    <n v="0"/>
    <n v="0"/>
    <n v="0"/>
    <n v="0"/>
  </r>
  <r>
    <s v="Puget Sound Energy"/>
    <s v="C303 118 CMN Misc Intangible- RET"/>
    <x v="1"/>
    <s v="118 CMN Misc Intangible- RET"/>
    <s v="Intangible Plant, Common"/>
    <n v="0"/>
    <n v="0"/>
    <n v="0"/>
    <n v="0"/>
    <n v="0"/>
    <n v="0"/>
    <n v="0"/>
    <n v="0"/>
    <n v="0"/>
    <n v="0"/>
    <n v="0"/>
    <n v="0"/>
    <n v="0"/>
    <n v="0"/>
  </r>
  <r>
    <s v="Puget Sound Energy"/>
    <s v="C303 CMN Software, CLX System-RET"/>
    <x v="1"/>
    <s v="CMN Software, CLX System-RET"/>
    <s v="Intangible Plant, Common"/>
    <n v="0"/>
    <n v="0"/>
    <n v="0"/>
    <n v="0"/>
    <n v="0"/>
    <n v="0"/>
    <n v="0"/>
    <n v="0"/>
    <n v="0"/>
    <n v="0"/>
    <n v="0"/>
    <n v="0"/>
    <n v="0"/>
    <n v="0"/>
  </r>
  <r>
    <s v="Puget Sound Energy"/>
    <s v="C303 INT Misc Intangible Plant"/>
    <x v="1"/>
    <s v="INT Misc Intangible Plant"/>
    <s v="Intangible Plant, Common"/>
    <n v="89932"/>
    <n v="89601"/>
    <n v="91589"/>
    <n v="95786"/>
    <n v="100010"/>
    <n v="98605"/>
    <n v="103342"/>
    <n v="108347"/>
    <n v="113670"/>
    <n v="119350"/>
    <n v="119868"/>
    <n v="127265"/>
    <n v="134589"/>
    <n v="106641111"/>
  </r>
  <r>
    <s v="Puget Sound Energy"/>
    <s v="C303 INT Misc Intangible Plant-NSC"/>
    <x v="1"/>
    <s v="INT Misc Intangible Plant-NSC"/>
    <s v="Intangible Plant, Common"/>
    <n v="0"/>
    <n v="0"/>
    <n v="0"/>
    <n v="0"/>
    <n v="0"/>
    <n v="0"/>
    <n v="0"/>
    <n v="0"/>
    <n v="0"/>
    <n v="0"/>
    <n v="0"/>
    <n v="0"/>
    <n v="0"/>
    <n v="0"/>
  </r>
  <r>
    <s v="Puget Sound Energy"/>
    <s v="None, Common"/>
    <x v="2"/>
    <s v="Common"/>
    <s v="Intangible Plant, Common"/>
    <n v="0"/>
    <n v="0"/>
    <n v="0"/>
    <n v="0"/>
    <n v="0"/>
    <n v="0"/>
    <n v="0"/>
    <n v="0"/>
    <n v="0"/>
    <n v="0"/>
    <n v="0"/>
    <n v="0"/>
    <n v="0"/>
    <n v="0"/>
  </r>
  <r>
    <s v="Puget Sound Energy"/>
    <s v="C389 105 CMN Land &amp; Land Rights"/>
    <x v="3"/>
    <s v="105 CMN Land &amp; Land Rights"/>
    <s v="General Plant, Common"/>
    <n v="0"/>
    <n v="0"/>
    <n v="0"/>
    <n v="0"/>
    <n v="0"/>
    <n v="0"/>
    <n v="0"/>
    <n v="0"/>
    <n v="0"/>
    <n v="0"/>
    <n v="0"/>
    <n v="0"/>
    <n v="0"/>
    <n v="0"/>
  </r>
  <r>
    <s v="Puget Sound Energy"/>
    <s v="C389 CMN Easements"/>
    <x v="3"/>
    <s v="CMN Easements"/>
    <s v="General Plant, Common"/>
    <n v="1978"/>
    <n v="1997"/>
    <n v="2016"/>
    <n v="2036"/>
    <n v="2055"/>
    <n v="2075"/>
    <n v="2094"/>
    <n v="2113"/>
    <n v="2133"/>
    <n v="2152"/>
    <n v="2171"/>
    <n v="2191"/>
    <n v="2210"/>
    <n v="2093906"/>
  </r>
  <r>
    <s v="Puget Sound Energy"/>
    <s v="C389 CMN Land &amp; Land Rights"/>
    <x v="3"/>
    <s v="CMN Land &amp; Land Rights"/>
    <s v="General Plant, Common"/>
    <n v="0"/>
    <n v="0"/>
    <n v="0"/>
    <n v="0"/>
    <n v="0"/>
    <n v="0"/>
    <n v="0"/>
    <n v="0"/>
    <n v="0"/>
    <n v="0"/>
    <n v="0"/>
    <n v="0"/>
    <n v="0"/>
    <n v="0"/>
  </r>
  <r>
    <s v="Puget Sound Energy"/>
    <s v="C3900 CMN Str/Impv, Elliott Ave-NSC"/>
    <x v="4"/>
    <s v="CMN Str/Impv, Elliott Ave-NSC"/>
    <s v="General Plant, Common"/>
    <n v="0"/>
    <n v="0"/>
    <n v="0"/>
    <n v="0"/>
    <n v="0"/>
    <n v="0"/>
    <n v="0"/>
    <n v="0"/>
    <n v="0"/>
    <n v="0"/>
    <n v="0"/>
    <n v="0"/>
    <n v="0"/>
    <n v="0"/>
  </r>
  <r>
    <s v="Puget Sound Energy"/>
    <s v="C3900 CMN Str/Impv, Elliott Avenue"/>
    <x v="4"/>
    <s v="CMN Str/Impv, Elliott Avenue"/>
    <s v="General Plant, Common"/>
    <n v="0"/>
    <n v="0"/>
    <n v="0"/>
    <n v="0"/>
    <n v="0"/>
    <n v="0"/>
    <n v="0"/>
    <n v="0"/>
    <n v="0"/>
    <n v="0"/>
    <n v="0"/>
    <n v="0"/>
    <n v="0"/>
    <n v="0"/>
  </r>
  <r>
    <s v="Puget Sound Energy"/>
    <s v="C3900 CMN Str/Impv, ESO"/>
    <x v="4"/>
    <s v="CMN Str/Impv, ESO"/>
    <s v="General Plant, Common"/>
    <n v="13193"/>
    <n v="13258"/>
    <n v="13323"/>
    <n v="13388"/>
    <n v="13453"/>
    <n v="13519"/>
    <n v="13584"/>
    <n v="13649"/>
    <n v="13714"/>
    <n v="13779"/>
    <n v="13844"/>
    <n v="13910"/>
    <n v="13975"/>
    <n v="13583792"/>
  </r>
  <r>
    <s v="Puget Sound Energy"/>
    <s v="C3900 CMN Str/Impv, ESO-NSC"/>
    <x v="4"/>
    <s v="CMN Str/Impv, ESO-NSC"/>
    <s v="General Plant, Common"/>
    <n v="0"/>
    <n v="0"/>
    <n v="0"/>
    <n v="0"/>
    <n v="0"/>
    <n v="0"/>
    <n v="0"/>
    <n v="0"/>
    <n v="0"/>
    <n v="0"/>
    <n v="0"/>
    <n v="0"/>
    <n v="0"/>
    <n v="0"/>
  </r>
  <r>
    <s v="Puget Sound Energy"/>
    <s v="C3900 CMN Str/Impv, Factoria Svc Ct"/>
    <x v="4"/>
    <s v="CMN Str/Impv, Factoria Svc Ct"/>
    <s v="General Plant, Common"/>
    <n v="7249"/>
    <n v="7277"/>
    <n v="7306"/>
    <n v="7334"/>
    <n v="7362"/>
    <n v="7391"/>
    <n v="7419"/>
    <n v="7447"/>
    <n v="7475"/>
    <n v="7504"/>
    <n v="7532"/>
    <n v="7560"/>
    <n v="7588"/>
    <n v="7418785"/>
  </r>
  <r>
    <s v="Puget Sound Energy"/>
    <s v="C3900 CMN Str/Impv, Factoria Sv-NSC"/>
    <x v="4"/>
    <s v="CMN Str/Impv, Factoria Sv-NSC"/>
    <s v="General Plant, Common"/>
    <n v="0"/>
    <n v="0"/>
    <n v="0"/>
    <n v="0"/>
    <n v="0"/>
    <n v="0"/>
    <n v="0"/>
    <n v="0"/>
    <n v="0"/>
    <n v="0"/>
    <n v="0"/>
    <n v="0"/>
    <n v="0"/>
    <n v="0"/>
  </r>
  <r>
    <s v="Puget Sound Energy"/>
    <s v="C3900 CMN Str/Impv, Factoria Trailr"/>
    <x v="4"/>
    <s v="CMN Str/Impv, Factoria Trailr"/>
    <s v="General Plant, Common"/>
    <n v="15"/>
    <n v="15"/>
    <n v="15"/>
    <n v="15"/>
    <n v="15"/>
    <n v="15"/>
    <n v="15"/>
    <n v="15"/>
    <n v="15"/>
    <n v="15"/>
    <n v="15"/>
    <n v="15"/>
    <n v="15"/>
    <n v="15356"/>
  </r>
  <r>
    <s v="Puget Sound Energy"/>
    <s v="C3900 CMN Str/Impv, Factoria Tr-NSC"/>
    <x v="4"/>
    <s v="CMN Str/Impv, Factoria Tr-NSC"/>
    <s v="General Plant, Common"/>
    <n v="0"/>
    <n v="0"/>
    <n v="0"/>
    <n v="0"/>
    <n v="0"/>
    <n v="0"/>
    <n v="0"/>
    <n v="0"/>
    <n v="0"/>
    <n v="0"/>
    <n v="0"/>
    <n v="0"/>
    <n v="0"/>
    <n v="0"/>
  </r>
  <r>
    <s v="Puget Sound Energy"/>
    <s v="C3900 CMN Str/Impv, Fleet Svc Facl"/>
    <x v="4"/>
    <s v="CMN Str/Impv, Fleet Svc Facl"/>
    <s v="General Plant, Common"/>
    <n v="3223"/>
    <n v="3228"/>
    <n v="3233"/>
    <n v="3238"/>
    <n v="3243"/>
    <n v="3248"/>
    <n v="3253"/>
    <n v="3258"/>
    <n v="3263"/>
    <n v="3268"/>
    <n v="3273"/>
    <n v="3278"/>
    <n v="3283"/>
    <n v="3253164"/>
  </r>
  <r>
    <s v="Puget Sound Energy"/>
    <s v="C3900 CMN Str/Impv, Fleet Svc F-NSC"/>
    <x v="4"/>
    <s v="CMN Str/Impv, Fleet Svc F-NSC"/>
    <s v="General Plant, Common"/>
    <n v="0"/>
    <n v="0"/>
    <n v="0"/>
    <n v="0"/>
    <n v="0"/>
    <n v="0"/>
    <n v="0"/>
    <n v="0"/>
    <n v="0"/>
    <n v="0"/>
    <n v="0"/>
    <n v="0"/>
    <n v="0"/>
    <n v="0"/>
  </r>
  <r>
    <s v="Puget Sound Energy"/>
    <s v="C3900 CMN Str/Impv, Howell Bldg"/>
    <x v="4"/>
    <s v="CMN Str/Impv, Howell Bldg"/>
    <s v="General Plant, Common"/>
    <n v="637"/>
    <n v="638"/>
    <n v="639"/>
    <n v="640"/>
    <n v="641"/>
    <n v="642"/>
    <n v="643"/>
    <n v="644"/>
    <n v="645"/>
    <n v="646"/>
    <n v="647"/>
    <n v="648"/>
    <n v="649"/>
    <n v="643128"/>
  </r>
  <r>
    <s v="Puget Sound Energy"/>
    <s v="C3900 CMN Str/Impv, Howell Bldg-NSC"/>
    <x v="4"/>
    <s v="CMN Str/Impv, Howell Bldg-NSC"/>
    <s v="General Plant, Common"/>
    <n v="0"/>
    <n v="0"/>
    <n v="0"/>
    <n v="0"/>
    <n v="0"/>
    <n v="0"/>
    <n v="0"/>
    <n v="0"/>
    <n v="0"/>
    <n v="0"/>
    <n v="0"/>
    <n v="0"/>
    <n v="0"/>
    <n v="0"/>
  </r>
  <r>
    <s v="Puget Sound Energy"/>
    <s v="C3900 CMN Str/Impv, Kittitas Svc Ct"/>
    <x v="4"/>
    <s v="CMN Str/Impv, Kittitas Svc Ct"/>
    <s v="General Plant, Common"/>
    <n v="1777"/>
    <n v="1780"/>
    <n v="1784"/>
    <n v="1787"/>
    <n v="1790"/>
    <n v="1793"/>
    <n v="1796"/>
    <n v="1799"/>
    <n v="1803"/>
    <n v="1806"/>
    <n v="1809"/>
    <n v="1812"/>
    <n v="1815"/>
    <n v="1796256"/>
  </r>
  <r>
    <s v="Puget Sound Energy"/>
    <s v="C3900 CMN Str/Impv, Kittitas Sv-NSC"/>
    <x v="4"/>
    <s v="CMN Str/Impv, Kittitas Sv-NSC"/>
    <s v="General Plant, Common"/>
    <n v="0"/>
    <n v="0"/>
    <n v="0"/>
    <n v="0"/>
    <n v="0"/>
    <n v="0"/>
    <n v="0"/>
    <n v="0"/>
    <n v="0"/>
    <n v="0"/>
    <n v="0"/>
    <n v="0"/>
    <n v="0"/>
    <n v="0"/>
  </r>
  <r>
    <s v="Puget Sound Energy"/>
    <s v="C3900 CMN Str/Impv, Olympia Bus/Eng"/>
    <x v="4"/>
    <s v="CMN Str/Impv, Olympia Bus/Eng"/>
    <s v="General Plant, Common"/>
    <n v="2440"/>
    <n v="2444"/>
    <n v="2447"/>
    <n v="2451"/>
    <n v="2455"/>
    <n v="2458"/>
    <n v="2462"/>
    <n v="2466"/>
    <n v="2470"/>
    <n v="2473"/>
    <n v="2477"/>
    <n v="2481"/>
    <n v="2484"/>
    <n v="2462157"/>
  </r>
  <r>
    <s v="Puget Sound Energy"/>
    <s v="C3900 CMN Str/Impv, Olympia Bus-NSC"/>
    <x v="4"/>
    <s v="CMN Str/Impv, Olympia Bus-NSC"/>
    <s v="General Plant, Common"/>
    <n v="0"/>
    <n v="0"/>
    <n v="0"/>
    <n v="0"/>
    <n v="0"/>
    <n v="0"/>
    <n v="0"/>
    <n v="0"/>
    <n v="0"/>
    <n v="0"/>
    <n v="0"/>
    <n v="0"/>
    <n v="0"/>
    <n v="0"/>
  </r>
  <r>
    <s v="Puget Sound Energy"/>
    <s v="C3900 CMN Str/Impv, Olympia Svc Ctr"/>
    <x v="4"/>
    <s v="CMN Str/Impv, Olympia Svc Ctr"/>
    <s v="General Plant, Common"/>
    <n v="3190"/>
    <n v="3196"/>
    <n v="3202"/>
    <n v="3208"/>
    <n v="3214"/>
    <n v="3220"/>
    <n v="3227"/>
    <n v="3233"/>
    <n v="3239"/>
    <n v="3245"/>
    <n v="3251"/>
    <n v="3257"/>
    <n v="3263"/>
    <n v="3226608"/>
  </r>
  <r>
    <s v="Puget Sound Energy"/>
    <s v="C3900 CMN Str/Impv, Olympia Svc-NSC"/>
    <x v="4"/>
    <s v="CMN Str/Impv, Olympia Svc-NSC"/>
    <s v="General Plant, Common"/>
    <n v="0"/>
    <n v="0"/>
    <n v="0"/>
    <n v="0"/>
    <n v="0"/>
    <n v="0"/>
    <n v="0"/>
    <n v="0"/>
    <n v="0"/>
    <n v="0"/>
    <n v="0"/>
    <n v="0"/>
    <n v="0"/>
    <n v="0"/>
  </r>
  <r>
    <s v="Puget Sound Energy"/>
    <s v="C3900 CMN Str/Impv, Puyallup Svc Ct"/>
    <x v="4"/>
    <s v="CMN Str/Impv, Puyallup Svc Ct"/>
    <s v="General Plant, Common"/>
    <n v="1250"/>
    <n v="1252"/>
    <n v="1253"/>
    <n v="1255"/>
    <n v="1256"/>
    <n v="1258"/>
    <n v="1259"/>
    <n v="1261"/>
    <n v="1262"/>
    <n v="1264"/>
    <n v="1265"/>
    <n v="1267"/>
    <n v="1268"/>
    <n v="1259097"/>
  </r>
  <r>
    <s v="Puget Sound Energy"/>
    <s v="C3900 CMN Str/Impv, Puyallup Sv-NSC"/>
    <x v="4"/>
    <s v="CMN Str/Impv, Puyallup Sv-NSC"/>
    <s v="General Plant, Common"/>
    <n v="0"/>
    <n v="0"/>
    <n v="0"/>
    <n v="0"/>
    <n v="0"/>
    <n v="0"/>
    <n v="0"/>
    <n v="0"/>
    <n v="0"/>
    <n v="0"/>
    <n v="0"/>
    <n v="0"/>
    <n v="0"/>
    <n v="0"/>
  </r>
  <r>
    <s v="Puget Sound Energy"/>
    <s v="C3900 CMN Str/Impv, Pwr Sys Bldg"/>
    <x v="4"/>
    <s v="CMN Str/Impv, Pwr Sys Bldg"/>
    <s v="General Plant, Common"/>
    <n v="0"/>
    <n v="0"/>
    <n v="0"/>
    <n v="0"/>
    <n v="0"/>
    <n v="0"/>
    <n v="0"/>
    <n v="0"/>
    <n v="0"/>
    <n v="0"/>
    <n v="0"/>
    <n v="0"/>
    <n v="0"/>
    <n v="0"/>
  </r>
  <r>
    <s v="Puget Sound Energy"/>
    <s v="C3900 CMN Str/Impv, Pwr Sys Bld-NSC"/>
    <x v="4"/>
    <s v="CMN Str/Impv, Pwr Sys Bld-NSC"/>
    <s v="General Plant, Common"/>
    <n v="0"/>
    <n v="0"/>
    <n v="0"/>
    <n v="0"/>
    <n v="0"/>
    <n v="0"/>
    <n v="0"/>
    <n v="0"/>
    <n v="0"/>
    <n v="0"/>
    <n v="0"/>
    <n v="0"/>
    <n v="0"/>
    <n v="0"/>
  </r>
  <r>
    <s v="Puget Sound Energy"/>
    <s v="C3900 CMN Str/Impv, S King Complex"/>
    <x v="4"/>
    <s v="CMN Str/Impv, S King Complex"/>
    <s v="General Plant, Common"/>
    <n v="742"/>
    <n v="770"/>
    <n v="799"/>
    <n v="827"/>
    <n v="855"/>
    <n v="883"/>
    <n v="911"/>
    <n v="940"/>
    <n v="968"/>
    <n v="996"/>
    <n v="1024"/>
    <n v="1052"/>
    <n v="1080"/>
    <n v="911346"/>
  </r>
  <r>
    <s v="Puget Sound Energy"/>
    <s v="C3900 CMN Str/Impv, S King Comp-NSC"/>
    <x v="4"/>
    <s v="CMN Str/Impv, S King Comp-NSC"/>
    <s v="General Plant, Common"/>
    <n v="0"/>
    <n v="0"/>
    <n v="0"/>
    <n v="0"/>
    <n v="0"/>
    <n v="0"/>
    <n v="0"/>
    <n v="0"/>
    <n v="0"/>
    <n v="0"/>
    <n v="0"/>
    <n v="0"/>
    <n v="0"/>
    <n v="0"/>
  </r>
  <r>
    <s v="Puget Sound Energy"/>
    <s v="C3900 CMN Str/Impv, Tacoma Office"/>
    <x v="4"/>
    <s v="CMN Str/Impv, Tacoma Office"/>
    <s v="General Plant, Common"/>
    <n v="5080"/>
    <n v="5089"/>
    <n v="5098"/>
    <n v="5107"/>
    <n v="5116"/>
    <n v="5125"/>
    <n v="5134"/>
    <n v="5143"/>
    <n v="5152"/>
    <n v="5161"/>
    <n v="5170"/>
    <n v="5179"/>
    <n v="5188"/>
    <n v="5134059"/>
  </r>
  <r>
    <s v="Puget Sound Energy"/>
    <s v="C3900 CMN Str/Impv, Tacoma Offi-NSC"/>
    <x v="4"/>
    <s v="CMN Str/Impv, Tacoma Offi-NSC"/>
    <s v="General Plant, Common"/>
    <n v="0"/>
    <n v="0"/>
    <n v="0"/>
    <n v="0"/>
    <n v="0"/>
    <n v="0"/>
    <n v="0"/>
    <n v="0"/>
    <n v="0"/>
    <n v="0"/>
    <n v="0"/>
    <n v="0"/>
    <n v="0"/>
    <n v="0"/>
  </r>
  <r>
    <s v="Puget Sound Energy"/>
    <s v="C3900 CMN Structure &amp; Improveme-NSC"/>
    <x v="4"/>
    <s v="CMN Structure &amp; Improveme-NSC"/>
    <s v="General Plant, Common"/>
    <n v="0"/>
    <n v="0"/>
    <n v="0"/>
    <n v="0"/>
    <n v="0"/>
    <n v="0"/>
    <n v="0"/>
    <n v="0"/>
    <n v="0"/>
    <n v="0"/>
    <n v="0"/>
    <n v="0"/>
    <n v="0"/>
    <n v="0"/>
  </r>
  <r>
    <s v="Puget Sound Energy"/>
    <s v="C3900 CMN Structure &amp; Improvement"/>
    <x v="4"/>
    <s v="CMN Structure &amp; Improvement"/>
    <s v="General Plant, Common"/>
    <n v="5243"/>
    <n v="5294"/>
    <n v="5346"/>
    <n v="5401"/>
    <n v="5456"/>
    <n v="5508"/>
    <n v="5561"/>
    <n v="5613"/>
    <n v="5666"/>
    <n v="5724"/>
    <n v="5786"/>
    <n v="5849"/>
    <n v="5914"/>
    <n v="5565225"/>
  </r>
  <r>
    <s v="Puget Sound Energy"/>
    <s v="C3901 CMN LH, Bothell Access Ce-NSC"/>
    <x v="5"/>
    <s v="CMN LH, Bothell Access Ce-NSC"/>
    <s v="General Plant, Common"/>
    <n v="0"/>
    <n v="0"/>
    <n v="0"/>
    <n v="0"/>
    <n v="0"/>
    <n v="0"/>
    <n v="0"/>
    <n v="0"/>
    <n v="0"/>
    <n v="0"/>
    <n v="0"/>
    <n v="0"/>
    <n v="0"/>
    <n v="0"/>
  </r>
  <r>
    <s v="Puget Sound Energy"/>
    <s v="C3901 CMN LH, Bothell Access Center"/>
    <x v="5"/>
    <s v="CMN LH, Bothell Access Center"/>
    <s v="General Plant, Common"/>
    <n v="553"/>
    <n v="568"/>
    <n v="583"/>
    <n v="598"/>
    <n v="613"/>
    <n v="627"/>
    <n v="642"/>
    <n v="657"/>
    <n v="672"/>
    <n v="686"/>
    <n v="701"/>
    <n v="716"/>
    <n v="731"/>
    <n v="642108"/>
  </r>
  <r>
    <s v="Puget Sound Energy"/>
    <s v="C3901 CMN LH, Bothell Call Ctr-RET"/>
    <x v="5"/>
    <s v="CMN LH, Bothell Call Ctr-RET"/>
    <s v="General Plant, Common"/>
    <n v="0"/>
    <n v="0"/>
    <n v="0"/>
    <n v="0"/>
    <n v="0"/>
    <n v="0"/>
    <n v="0"/>
    <n v="0"/>
    <n v="0"/>
    <n v="0"/>
    <n v="0"/>
    <n v="0"/>
    <n v="0"/>
    <n v="0"/>
  </r>
  <r>
    <s v="Puget Sound Energy"/>
    <s v="C3901 CMN LH, Bothell Data Center"/>
    <x v="5"/>
    <s v="CMN LH, Bothell Data Center"/>
    <s v="General Plant, Common"/>
    <n v="5731"/>
    <n v="5806"/>
    <n v="5881"/>
    <n v="5956"/>
    <n v="6030"/>
    <n v="6105"/>
    <n v="6180"/>
    <n v="6255"/>
    <n v="6330"/>
    <n v="6405"/>
    <n v="6480"/>
    <n v="6555"/>
    <n v="6630"/>
    <n v="6180251"/>
  </r>
  <r>
    <s v="Puget Sound Energy"/>
    <s v="C3901 CMN LH, Bothell Data Cent-NSC"/>
    <x v="5"/>
    <s v="CMN LH, Bothell Data Cent-NSC"/>
    <s v="General Plant, Common"/>
    <n v="0"/>
    <n v="0"/>
    <n v="0"/>
    <n v="0"/>
    <n v="0"/>
    <n v="0"/>
    <n v="0"/>
    <n v="0"/>
    <n v="0"/>
    <n v="0"/>
    <n v="0"/>
    <n v="0"/>
    <n v="0"/>
    <n v="0"/>
  </r>
  <r>
    <s v="Puget Sound Energy"/>
    <s v="C3901 CMN LH, Ellensburg-RETIRED"/>
    <x v="5"/>
    <s v="CMN LH, Ellensburg-RETIRED"/>
    <s v="General Plant, Common"/>
    <n v="0"/>
    <n v="0"/>
    <n v="0"/>
    <n v="0"/>
    <n v="0"/>
    <n v="0"/>
    <n v="0"/>
    <n v="0"/>
    <n v="0"/>
    <n v="0"/>
    <n v="0"/>
    <n v="0"/>
    <n v="0"/>
    <n v="0"/>
  </r>
  <r>
    <s v="Puget Sound Energy"/>
    <s v="C3901 CMN LH, Expired"/>
    <x v="5"/>
    <s v="CMN LH, Expired"/>
    <s v="General Plant, Common"/>
    <n v="0"/>
    <n v="0"/>
    <n v="0"/>
    <n v="0"/>
    <n v="0"/>
    <n v="0"/>
    <n v="0"/>
    <n v="0"/>
    <n v="0"/>
    <n v="0"/>
    <n v="0"/>
    <n v="0"/>
    <n v="0"/>
    <n v="0"/>
  </r>
  <r>
    <s v="Puget Sound Energy"/>
    <s v="C3901 CMN LH, Freeland Bus Ofc"/>
    <x v="5"/>
    <s v="CMN LH, Freeland Bus Ofc"/>
    <s v="General Plant, Common"/>
    <n v="333"/>
    <n v="333"/>
    <n v="334"/>
    <n v="334"/>
    <n v="334"/>
    <n v="335"/>
    <n v="335"/>
    <n v="335"/>
    <n v="335"/>
    <n v="336"/>
    <n v="336"/>
    <n v="336"/>
    <n v="337"/>
    <n v="334885"/>
  </r>
  <r>
    <s v="Puget Sound Energy"/>
    <s v="C3901 CMN LH, Freeland Bus Ofc-NSC"/>
    <x v="5"/>
    <s v="CMN LH, Freeland Bus Ofc-NSC"/>
    <s v="General Plant, Common"/>
    <n v="0"/>
    <n v="0"/>
    <n v="0"/>
    <n v="0"/>
    <n v="0"/>
    <n v="0"/>
    <n v="0"/>
    <n v="0"/>
    <n v="0"/>
    <n v="0"/>
    <n v="0"/>
    <n v="0"/>
    <n v="0"/>
    <n v="0"/>
  </r>
  <r>
    <s v="Puget Sound Energy"/>
    <s v="C3901 CMN LH, Lincoln Exec Ctr"/>
    <x v="5"/>
    <s v="CMN LH, Lincoln Exec Ctr"/>
    <s v="General Plant, Common"/>
    <n v="29"/>
    <n v="30"/>
    <n v="31"/>
    <n v="32"/>
    <n v="34"/>
    <n v="35"/>
    <n v="36"/>
    <n v="38"/>
    <n v="39"/>
    <n v="40"/>
    <n v="42"/>
    <n v="43"/>
    <n v="44"/>
    <n v="36359"/>
  </r>
  <r>
    <s v="Puget Sound Energy"/>
    <s v="C3901 CMN LH, Lincoln Exec Ctr-NSC"/>
    <x v="5"/>
    <s v="CMN LH, Lincoln Exec Ctr-NSC"/>
    <s v="General Plant, Common"/>
    <n v="0"/>
    <n v="0"/>
    <n v="0"/>
    <n v="0"/>
    <n v="0"/>
    <n v="0"/>
    <n v="0"/>
    <n v="0"/>
    <n v="0"/>
    <n v="0"/>
    <n v="0"/>
    <n v="0"/>
    <n v="0"/>
    <n v="0"/>
  </r>
  <r>
    <s v="Puget Sound Energy"/>
    <s v="C3901 CMN LH, Mt Erie Comm -RETIRED"/>
    <x v="5"/>
    <s v="CMN LH, Mt Erie Comm -RETIRED"/>
    <s v="General Plant, Common"/>
    <n v="0"/>
    <n v="0"/>
    <n v="0"/>
    <n v="0"/>
    <n v="0"/>
    <n v="0"/>
    <n v="0"/>
    <n v="0"/>
    <n v="0"/>
    <n v="0"/>
    <n v="0"/>
    <n v="0"/>
    <n v="0"/>
    <n v="0"/>
  </r>
  <r>
    <s v="Puget Sound Energy"/>
    <s v="C3901 CMN LH, PSE Building"/>
    <x v="5"/>
    <s v="CMN LH, PSE Building"/>
    <s v="General Plant, Common"/>
    <n v="9370"/>
    <n v="9392"/>
    <n v="9413"/>
    <n v="9435"/>
    <n v="9457"/>
    <n v="9479"/>
    <n v="9500"/>
    <n v="0"/>
    <n v="0"/>
    <n v="0"/>
    <n v="0"/>
    <n v="0"/>
    <n v="0"/>
    <n v="5113384"/>
  </r>
  <r>
    <s v="Puget Sound Energy"/>
    <s v="C3901 CMN LH, PSE Building-NSC"/>
    <x v="5"/>
    <s v="CMN LH, PSE Building-NSC"/>
    <s v="General Plant, Common"/>
    <n v="0"/>
    <n v="0"/>
    <n v="0"/>
    <n v="0"/>
    <n v="0"/>
    <n v="0"/>
    <n v="0"/>
    <n v="0"/>
    <n v="0"/>
    <n v="0"/>
    <n v="0"/>
    <n v="0"/>
    <n v="0"/>
    <n v="0"/>
  </r>
  <r>
    <s v="Puget Sound Energy"/>
    <s v="C3901 CMN LH, PSE East Amend 2"/>
    <x v="5"/>
    <s v="CMN LH, PSE East Amend 2"/>
    <s v="General Plant, Common"/>
    <n v="0"/>
    <n v="0"/>
    <n v="0"/>
    <n v="0"/>
    <n v="0"/>
    <n v="0"/>
    <n v="0"/>
    <n v="0"/>
    <n v="0"/>
    <n v="0"/>
    <n v="0"/>
    <n v="0"/>
    <n v="0"/>
    <n v="0"/>
  </r>
  <r>
    <s v="Puget Sound Energy"/>
    <s v="C3901 CMN LH, PSE East Amend 2-NSC"/>
    <x v="5"/>
    <s v="CMN LH, PSE East Amend 2-NSC"/>
    <s v="General Plant, Common"/>
    <n v="0"/>
    <n v="0"/>
    <n v="0"/>
    <n v="0"/>
    <n v="0"/>
    <n v="0"/>
    <n v="0"/>
    <n v="0"/>
    <n v="0"/>
    <n v="0"/>
    <n v="0"/>
    <n v="0"/>
    <n v="0"/>
    <n v="0"/>
  </r>
  <r>
    <s v="Puget Sound Energy"/>
    <s v="C3901 CMN LH, PSE East Building"/>
    <x v="5"/>
    <s v="CMN LH, PSE East Building"/>
    <s v="General Plant, Common"/>
    <n v="20060"/>
    <n v="20143"/>
    <n v="20227"/>
    <n v="20311"/>
    <n v="20394"/>
    <n v="20478"/>
    <n v="20562"/>
    <n v="20645"/>
    <n v="20729"/>
    <n v="20813"/>
    <n v="20896"/>
    <n v="20980"/>
    <n v="21063"/>
    <n v="20561518"/>
  </r>
  <r>
    <s v="Puget Sound Energy"/>
    <s v="C3901 CMN LH, PSE East Building-NSC"/>
    <x v="5"/>
    <s v="CMN LH, PSE East Building-NSC"/>
    <s v="General Plant, Common"/>
    <n v="0"/>
    <n v="0"/>
    <n v="0"/>
    <n v="0"/>
    <n v="0"/>
    <n v="0"/>
    <n v="0"/>
    <n v="0"/>
    <n v="0"/>
    <n v="0"/>
    <n v="0"/>
    <n v="0"/>
    <n v="0"/>
    <n v="0"/>
  </r>
  <r>
    <s v="Puget Sound Energy"/>
    <s v="C3901 CMN LH, Rattlesnake Mtn -RET"/>
    <x v="5"/>
    <s v="CMN LH, Rattlesnake Mtn -RET"/>
    <s v="General Plant, Common"/>
    <n v="0"/>
    <n v="0"/>
    <n v="0"/>
    <n v="0"/>
    <n v="0"/>
    <n v="0"/>
    <n v="0"/>
    <n v="0"/>
    <n v="0"/>
    <n v="0"/>
    <n v="0"/>
    <n v="0"/>
    <n v="0"/>
    <n v="0"/>
  </r>
  <r>
    <s v="Puget Sound Energy"/>
    <s v="C3901 CMN LH, Redmond West/Will-NSC"/>
    <x v="5"/>
    <s v="CMN LH, Redmond West/Will-NSC"/>
    <s v="General Plant, Common"/>
    <n v="0"/>
    <n v="0"/>
    <n v="0"/>
    <n v="0"/>
    <n v="0"/>
    <n v="0"/>
    <n v="0"/>
    <n v="0"/>
    <n v="0"/>
    <n v="0"/>
    <n v="0"/>
    <n v="0"/>
    <n v="0"/>
    <n v="0"/>
  </r>
  <r>
    <s v="Puget Sound Energy"/>
    <s v="C3901 CMN LH, Redmond West/Willow"/>
    <x v="5"/>
    <s v="CMN LH, Redmond West/Willow"/>
    <s v="General Plant, Common"/>
    <n v="1951"/>
    <n v="1964"/>
    <n v="1976"/>
    <n v="1988"/>
    <n v="2001"/>
    <n v="2013"/>
    <n v="2025"/>
    <n v="2038"/>
    <n v="2050"/>
    <n v="2062"/>
    <n v="2075"/>
    <n v="2087"/>
    <n v="2099"/>
    <n v="2025386"/>
  </r>
  <r>
    <s v="Puget Sound Energy"/>
    <s v="C3901 CMN LH, S King Svc 2nd Am-RET"/>
    <x v="5"/>
    <s v="CMN LH, S King Svc 2nd Am-RET"/>
    <s v="General Plant, Common"/>
    <n v="0"/>
    <n v="0"/>
    <n v="0"/>
    <n v="0"/>
    <n v="0"/>
    <n v="0"/>
    <n v="0"/>
    <n v="0"/>
    <n v="0"/>
    <n v="0"/>
    <n v="0"/>
    <n v="0"/>
    <n v="0"/>
    <n v="0"/>
  </r>
  <r>
    <s v="Puget Sound Energy"/>
    <s v="C3901 CMN LH, S King Svc -RETIRED"/>
    <x v="5"/>
    <s v="CMN LH, S King Svc -RETIRED"/>
    <s v="General Plant, Common"/>
    <n v="0"/>
    <n v="0"/>
    <n v="0"/>
    <n v="0"/>
    <n v="0"/>
    <n v="0"/>
    <n v="0"/>
    <n v="0"/>
    <n v="0"/>
    <n v="0"/>
    <n v="0"/>
    <n v="0"/>
    <n v="0"/>
    <n v="0"/>
  </r>
  <r>
    <s v="Puget Sound Energy"/>
    <s v="C3901 CMN LH, Sea Tac-RETIRED"/>
    <x v="5"/>
    <s v="CMN LH, Sea Tac-RETIRED"/>
    <s v="General Plant, Common"/>
    <n v="0"/>
    <n v="0"/>
    <n v="0"/>
    <n v="0"/>
    <n v="0"/>
    <n v="0"/>
    <n v="0"/>
    <n v="0"/>
    <n v="0"/>
    <n v="0"/>
    <n v="0"/>
    <n v="0"/>
    <n v="0"/>
    <n v="0"/>
  </r>
  <r>
    <s v="Puget Sound Energy"/>
    <s v="C3910 CMN Office Furn &amp; Eq-notused"/>
    <x v="6"/>
    <s v="CMN Office Furn &amp; Eq-notused"/>
    <s v="General Plant, Common"/>
    <n v="0"/>
    <n v="0"/>
    <n v="0"/>
    <n v="0"/>
    <n v="0"/>
    <n v="0"/>
    <n v="0"/>
    <n v="0"/>
    <n v="0"/>
    <n v="0"/>
    <n v="0"/>
    <n v="0"/>
    <n v="0"/>
    <n v="0"/>
  </r>
  <r>
    <s v="Puget Sound Energy"/>
    <s v="C3911 CMN Office Furn &amp; Eq, new"/>
    <x v="7"/>
    <s v="CMN Office Furn &amp; Eq, new"/>
    <s v="General Plant, Common"/>
    <n v="3017"/>
    <n v="3069"/>
    <n v="3121"/>
    <n v="3172"/>
    <n v="3224"/>
    <n v="3276"/>
    <n v="3328"/>
    <n v="9842"/>
    <n v="9685"/>
    <n v="9657"/>
    <n v="9628"/>
    <n v="9599"/>
    <n v="9580"/>
    <n v="6158463"/>
  </r>
  <r>
    <s v="Puget Sound Energy"/>
    <s v="C3911 CMN Office Furn &amp; Eq, new-NSC"/>
    <x v="7"/>
    <s v="CMN Office Furn &amp; Eq, new-NSC"/>
    <s v="General Plant, Common"/>
    <n v="0"/>
    <n v="0"/>
    <n v="0"/>
    <n v="0"/>
    <n v="0"/>
    <n v="0"/>
    <n v="0"/>
    <n v="0"/>
    <n v="0"/>
    <n v="0"/>
    <n v="0"/>
    <n v="0"/>
    <n v="0"/>
    <n v="0"/>
  </r>
  <r>
    <s v="Puget Sound Energy"/>
    <s v="C3911 CMN Office Furn &amp; Eq, old"/>
    <x v="7"/>
    <s v="CMN Office Furn &amp; Eq, old"/>
    <s v="General Plant, Common"/>
    <n v="6168"/>
    <n v="6257"/>
    <n v="6345"/>
    <n v="6434"/>
    <n v="6523"/>
    <n v="6611"/>
    <n v="6700"/>
    <n v="0"/>
    <n v="0"/>
    <n v="0"/>
    <n v="0"/>
    <n v="0"/>
    <n v="0"/>
    <n v="3496164"/>
  </r>
  <r>
    <s v="Puget Sound Energy"/>
    <s v="C3911 CMN Office Furn &amp; Eq, old-NSC"/>
    <x v="7"/>
    <s v="CMN Office Furn &amp; Eq, old-NSC"/>
    <s v="General Plant, Common"/>
    <n v="0"/>
    <n v="0"/>
    <n v="0"/>
    <n v="0"/>
    <n v="0"/>
    <n v="0"/>
    <n v="0"/>
    <n v="0"/>
    <n v="0"/>
    <n v="0"/>
    <n v="0"/>
    <n v="0"/>
    <n v="0"/>
    <n v="0"/>
  </r>
  <r>
    <s v="Puget Sound Energy"/>
    <s v="C3912 CMN Computer Eq, new"/>
    <x v="8"/>
    <s v="CMN Computer Eq, new"/>
    <s v="General Plant, Common"/>
    <n v="22553"/>
    <n v="23870"/>
    <n v="25276"/>
    <n v="26780"/>
    <n v="28286"/>
    <n v="23952"/>
    <n v="25364"/>
    <n v="25650"/>
    <n v="27074"/>
    <n v="28576"/>
    <n v="30066"/>
    <n v="31488"/>
    <n v="32464"/>
    <n v="26990891"/>
  </r>
  <r>
    <s v="Puget Sound Energy"/>
    <s v="C3912 CMN Computer Eq, new-NSC"/>
    <x v="8"/>
    <s v="CMN Computer Eq, new-NSC"/>
    <s v="General Plant, Common"/>
    <n v="0"/>
    <n v="0"/>
    <n v="0"/>
    <n v="0"/>
    <n v="0"/>
    <n v="0"/>
    <n v="0"/>
    <n v="0"/>
    <n v="0"/>
    <n v="0"/>
    <n v="0"/>
    <n v="0"/>
    <n v="0"/>
    <n v="0"/>
  </r>
  <r>
    <s v="Puget Sound Energy"/>
    <s v="C3912 CMN Computer Eq, old-RETIRED"/>
    <x v="8"/>
    <s v="CMN Computer Eq, old-RETIRED"/>
    <s v="General Plant, Common"/>
    <n v="0"/>
    <n v="0"/>
    <n v="0"/>
    <n v="0"/>
    <n v="0"/>
    <n v="0"/>
    <n v="0"/>
    <n v="0"/>
    <n v="0"/>
    <n v="0"/>
    <n v="0"/>
    <n v="0"/>
    <n v="0"/>
    <n v="0"/>
  </r>
  <r>
    <s v="Puget Sound Energy"/>
    <s v="C3913 CMN Printers, new"/>
    <x v="9"/>
    <s v="CMN Printers, new"/>
    <s v="General Plant, Common"/>
    <n v="0"/>
    <n v="0"/>
    <n v="0"/>
    <n v="0"/>
    <n v="0"/>
    <n v="0"/>
    <n v="0"/>
    <n v="0"/>
    <n v="0"/>
    <n v="0"/>
    <n v="0"/>
    <n v="0"/>
    <n v="0"/>
    <n v="0"/>
  </r>
  <r>
    <s v="Puget Sound Energy"/>
    <s v="C3913 CMN Printers, new-NSC"/>
    <x v="9"/>
    <s v="CMN Printers, new-NSC"/>
    <s v="General Plant, Common"/>
    <n v="0"/>
    <n v="0"/>
    <n v="0"/>
    <n v="0"/>
    <n v="0"/>
    <n v="0"/>
    <n v="0"/>
    <n v="0"/>
    <n v="0"/>
    <n v="0"/>
    <n v="0"/>
    <n v="0"/>
    <n v="0"/>
    <n v="0"/>
  </r>
  <r>
    <s v="Puget Sound Energy"/>
    <s v="C3914 CMN Computer Equip&gt;$20K-RET"/>
    <x v="10"/>
    <s v="CMN Computer Equip&gt;$20K-RET"/>
    <s v="General Plant, Common"/>
    <n v="0"/>
    <n v="0"/>
    <n v="0"/>
    <n v="0"/>
    <n v="0"/>
    <n v="0"/>
    <n v="0"/>
    <n v="0"/>
    <n v="0"/>
    <n v="0"/>
    <n v="0"/>
    <n v="0"/>
    <n v="0"/>
    <n v="0"/>
  </r>
  <r>
    <s v="Puget Sound Energy"/>
    <s v="C3917 CMN Modular Furniture-notused"/>
    <x v="11"/>
    <s v="CMN Modular Furniture-notused"/>
    <s v="General Plant, Common"/>
    <n v="0"/>
    <n v="0"/>
    <n v="0"/>
    <n v="0"/>
    <n v="0"/>
    <n v="0"/>
    <n v="0"/>
    <n v="0"/>
    <n v="0"/>
    <n v="0"/>
    <n v="0"/>
    <n v="0"/>
    <n v="0"/>
    <n v="0"/>
  </r>
  <r>
    <s v="Puget Sound Energy"/>
    <s v="C3920 GEN Trans Equip, new"/>
    <x v="12"/>
    <s v="GEN Trans Equip, new"/>
    <s v="General Plant, Common"/>
    <n v="3191"/>
    <n v="3196"/>
    <n v="3201"/>
    <n v="2985"/>
    <n v="2990"/>
    <n v="2995"/>
    <n v="2999"/>
    <n v="3005"/>
    <n v="3009"/>
    <n v="3014"/>
    <n v="3019"/>
    <n v="3023"/>
    <n v="3028"/>
    <n v="3045516"/>
  </r>
  <r>
    <s v="Puget Sound Energy"/>
    <s v="C3920 GEN Trans Equip, new-NSC"/>
    <x v="12"/>
    <s v="GEN Trans Equip, new-NSC"/>
    <s v="General Plant, Common"/>
    <n v="0"/>
    <n v="0"/>
    <n v="0"/>
    <n v="0"/>
    <n v="0"/>
    <n v="0"/>
    <n v="0"/>
    <n v="0"/>
    <n v="0"/>
    <n v="0"/>
    <n v="0"/>
    <n v="0"/>
    <n v="0"/>
    <n v="0"/>
  </r>
  <r>
    <s v="Puget Sound Energy"/>
    <s v="C3920 GEN Trans Equip, old"/>
    <x v="12"/>
    <s v="GEN Trans Equip, old"/>
    <s v="General Plant, Common"/>
    <n v="35"/>
    <n v="4"/>
    <n v="4"/>
    <n v="4"/>
    <n v="4"/>
    <n v="4"/>
    <n v="4"/>
    <n v="0"/>
    <n v="0"/>
    <n v="0"/>
    <n v="0"/>
    <n v="0"/>
    <n v="0"/>
    <n v="3537"/>
  </r>
  <r>
    <s v="Puget Sound Energy"/>
    <s v="C3920 GEN Trans Equip, old-NSC"/>
    <x v="12"/>
    <s v="GEN Trans Equip, old-NSC"/>
    <s v="General Plant, Common"/>
    <n v="0"/>
    <n v="0"/>
    <n v="0"/>
    <n v="0"/>
    <n v="0"/>
    <n v="0"/>
    <n v="0"/>
    <n v="0"/>
    <n v="0"/>
    <n v="0"/>
    <n v="0"/>
    <n v="0"/>
    <n v="0"/>
    <n v="0"/>
  </r>
  <r>
    <s v="Puget Sound Energy"/>
    <s v="C3921 CMN Aircraft"/>
    <x v="13"/>
    <s v="CMN Aircraft"/>
    <s v="General Plant, Common"/>
    <n v="924"/>
    <n v="924"/>
    <n v="924"/>
    <n v="924"/>
    <n v="924"/>
    <n v="924"/>
    <n v="924"/>
    <n v="924"/>
    <n v="924"/>
    <n v="924"/>
    <n v="924"/>
    <n v="924"/>
    <n v="924"/>
    <n v="923765"/>
  </r>
  <r>
    <s v="Puget Sound Energy"/>
    <s v="C3921 CMN Aircraft-NSC"/>
    <x v="13"/>
    <s v="CMN Aircraft-NSC"/>
    <s v="General Plant, Common"/>
    <n v="0"/>
    <n v="0"/>
    <n v="0"/>
    <n v="0"/>
    <n v="0"/>
    <n v="0"/>
    <n v="0"/>
    <n v="0"/>
    <n v="0"/>
    <n v="0"/>
    <n v="0"/>
    <n v="0"/>
    <n v="0"/>
    <n v="0"/>
  </r>
  <r>
    <s v="Puget Sound Energy"/>
    <s v="C3922 CMN Aircraft Engine Rebuild"/>
    <x v="14"/>
    <s v="CMN Aircraft Engine Rebuild"/>
    <s v="General Plant, Common"/>
    <n v="901"/>
    <n v="901"/>
    <n v="901"/>
    <n v="901"/>
    <n v="901"/>
    <n v="901"/>
    <n v="901"/>
    <n v="901"/>
    <n v="901"/>
    <n v="901"/>
    <n v="901"/>
    <n v="901"/>
    <n v="901"/>
    <n v="901043"/>
  </r>
  <r>
    <s v="Puget Sound Energy"/>
    <s v="C3922 CMN Aircraft Engine Rebui-NSC"/>
    <x v="14"/>
    <s v="CMN Aircraft Engine Rebui-NSC"/>
    <s v="General Plant, Common"/>
    <n v="0"/>
    <n v="0"/>
    <n v="0"/>
    <n v="0"/>
    <n v="0"/>
    <n v="0"/>
    <n v="0"/>
    <n v="0"/>
    <n v="0"/>
    <n v="0"/>
    <n v="0"/>
    <n v="0"/>
    <n v="0"/>
    <n v="0"/>
  </r>
  <r>
    <s v="Puget Sound Energy"/>
    <s v="C393 CMN Stores Equipment new"/>
    <x v="15"/>
    <s v="CMN Stores Equipment new"/>
    <s v="General Plant, Common"/>
    <n v="22"/>
    <n v="22"/>
    <n v="22"/>
    <n v="23"/>
    <n v="23"/>
    <n v="23"/>
    <n v="23"/>
    <n v="44"/>
    <n v="44"/>
    <n v="44"/>
    <n v="44"/>
    <n v="44"/>
    <n v="44"/>
    <n v="32383"/>
  </r>
  <r>
    <s v="Puget Sound Energy"/>
    <s v="C393 CMN Stores Equipment new-NSC"/>
    <x v="15"/>
    <s v="CMN Stores Equipment new-NSC"/>
    <s v="General Plant, Common"/>
    <n v="0"/>
    <n v="0"/>
    <n v="0"/>
    <n v="0"/>
    <n v="0"/>
    <n v="0"/>
    <n v="0"/>
    <n v="0"/>
    <n v="0"/>
    <n v="0"/>
    <n v="0"/>
    <n v="0"/>
    <n v="0"/>
    <n v="0"/>
  </r>
  <r>
    <s v="Puget Sound Energy"/>
    <s v="C393 CMN Stores Equipment old"/>
    <x v="15"/>
    <s v="CMN Stores Equipment old"/>
    <s v="General Plant, Common"/>
    <n v="20"/>
    <n v="20"/>
    <n v="20"/>
    <n v="21"/>
    <n v="21"/>
    <n v="21"/>
    <n v="21"/>
    <n v="0"/>
    <n v="0"/>
    <n v="0"/>
    <n v="0"/>
    <n v="0"/>
    <n v="0"/>
    <n v="11148"/>
  </r>
  <r>
    <s v="Puget Sound Energy"/>
    <s v="C393 CMN Stores Equipment old-NSC"/>
    <x v="15"/>
    <s v="CMN Stores Equipment old-NSC"/>
    <s v="General Plant, Common"/>
    <n v="0"/>
    <n v="0"/>
    <n v="0"/>
    <n v="0"/>
    <n v="0"/>
    <n v="0"/>
    <n v="0"/>
    <n v="0"/>
    <n v="0"/>
    <n v="0"/>
    <n v="0"/>
    <n v="0"/>
    <n v="0"/>
    <n v="0"/>
  </r>
  <r>
    <s v="Puget Sound Energy"/>
    <s v="C3940 CMN Tools/Shop/Garage new"/>
    <x v="16"/>
    <s v="CMN Tools/Shop/Garage new"/>
    <s v="General Plant, Common"/>
    <n v="403"/>
    <n v="408"/>
    <n v="412"/>
    <n v="417"/>
    <n v="422"/>
    <n v="427"/>
    <n v="511"/>
    <n v="670"/>
    <n v="660"/>
    <n v="851"/>
    <n v="850"/>
    <n v="848"/>
    <n v="1167"/>
    <n v="604996"/>
  </r>
  <r>
    <s v="Puget Sound Energy"/>
    <s v="C3940 CMN Tools/Shop/Garage new-NSC"/>
    <x v="16"/>
    <s v="CMN Tools/Shop/Garage new-NSC"/>
    <s v="General Plant, Common"/>
    <n v="0"/>
    <n v="0"/>
    <n v="0"/>
    <n v="0"/>
    <n v="0"/>
    <n v="0"/>
    <n v="0"/>
    <n v="0"/>
    <n v="0"/>
    <n v="0"/>
    <n v="0"/>
    <n v="0"/>
    <n v="0"/>
    <n v="0"/>
  </r>
  <r>
    <s v="Puget Sound Energy"/>
    <s v="C3940 CMN Tools/Shop/Garage old"/>
    <x v="16"/>
    <s v="CMN Tools/Shop/Garage old"/>
    <s v="General Plant, Common"/>
    <n v="312"/>
    <n v="148"/>
    <n v="152"/>
    <n v="156"/>
    <n v="160"/>
    <n v="163"/>
    <n v="167"/>
    <n v="0"/>
    <n v="0"/>
    <n v="0"/>
    <n v="0"/>
    <n v="0"/>
    <n v="0"/>
    <n v="91819"/>
  </r>
  <r>
    <s v="Puget Sound Energy"/>
    <s v="C3940 CMN Tools/Shop/Garage old-NSC"/>
    <x v="16"/>
    <s v="CMN Tools/Shop/Garage old-NSC"/>
    <s v="General Plant, Common"/>
    <n v="0"/>
    <n v="0"/>
    <n v="0"/>
    <n v="0"/>
    <n v="0"/>
    <n v="0"/>
    <n v="0"/>
    <n v="0"/>
    <n v="0"/>
    <n v="0"/>
    <n v="0"/>
    <n v="0"/>
    <n v="0"/>
    <n v="0"/>
  </r>
  <r>
    <s v="Puget Sound Energy"/>
    <s v="C3941 CMN Tools/Shop/Gar&gt;$20K-RET"/>
    <x v="17"/>
    <s v="CMN Tools/Shop/Gar&gt;$20K-RET"/>
    <s v="General Plant, Common"/>
    <n v="0"/>
    <n v="0"/>
    <n v="0"/>
    <n v="0"/>
    <n v="0"/>
    <n v="0"/>
    <n v="0"/>
    <n v="0"/>
    <n v="0"/>
    <n v="0"/>
    <n v="0"/>
    <n v="0"/>
    <n v="0"/>
    <n v="0"/>
  </r>
  <r>
    <s v="Puget Sound Energy"/>
    <s v="C3942 CMN Tools, 5 yrs-notused"/>
    <x v="18"/>
    <s v="CMN Tools, 5 yrs-notused"/>
    <s v="General Plant, Common"/>
    <n v="0"/>
    <n v="0"/>
    <n v="0"/>
    <n v="0"/>
    <n v="0"/>
    <n v="0"/>
    <n v="0"/>
    <n v="0"/>
    <n v="0"/>
    <n v="0"/>
    <n v="0"/>
    <n v="0"/>
    <n v="0"/>
    <n v="0"/>
  </r>
  <r>
    <s v="Puget Sound Energy"/>
    <s v="C395 CMN Laboratory Equipment-RET"/>
    <x v="19"/>
    <s v="CMN Laboratory Equipment-RET"/>
    <s v="General Plant, Common"/>
    <n v="0"/>
    <n v="0"/>
    <n v="0"/>
    <n v="0"/>
    <n v="0"/>
    <n v="0"/>
    <n v="0"/>
    <n v="0"/>
    <n v="0"/>
    <n v="0"/>
    <n v="0"/>
    <n v="0"/>
    <n v="0"/>
    <n v="0"/>
  </r>
  <r>
    <s v="Puget Sound Energy"/>
    <s v="C396 GEN Power Op Equip, new"/>
    <x v="20"/>
    <s v="GEN Power Op Equip, new"/>
    <s v="General Plant, Common"/>
    <n v="934"/>
    <n v="935"/>
    <n v="936"/>
    <n v="1158"/>
    <n v="1160"/>
    <n v="1161"/>
    <n v="1164"/>
    <n v="1166"/>
    <n v="1136"/>
    <n v="1123"/>
    <n v="1109"/>
    <n v="1096"/>
    <n v="1083"/>
    <n v="1095947"/>
  </r>
  <r>
    <s v="Puget Sound Energy"/>
    <s v="C396 GEN Power Op Equip, new-NSC"/>
    <x v="20"/>
    <s v="GEN Power Op Equip, new-NSC"/>
    <s v="General Plant, Common"/>
    <n v="0"/>
    <n v="0"/>
    <n v="0"/>
    <n v="0"/>
    <n v="0"/>
    <n v="0"/>
    <n v="0"/>
    <n v="0"/>
    <n v="0"/>
    <n v="0"/>
    <n v="0"/>
    <n v="0"/>
    <n v="0"/>
    <n v="0"/>
  </r>
  <r>
    <s v="Puget Sound Energy"/>
    <s v="C396 GEN Power Op Equip, old-RET"/>
    <x v="20"/>
    <s v="GEN Power Op Equip, old-RET"/>
    <s v="General Plant, Common"/>
    <n v="0"/>
    <n v="0"/>
    <n v="0"/>
    <n v="0"/>
    <n v="0"/>
    <n v="0"/>
    <n v="0"/>
    <n v="0"/>
    <n v="0"/>
    <n v="0"/>
    <n v="0"/>
    <n v="0"/>
    <n v="0"/>
    <n v="0"/>
  </r>
  <r>
    <s v="Puget Sound Energy"/>
    <s v="C3970 105 CMN Comm Equip, AMI Net"/>
    <x v="21"/>
    <s v="105 CMN Comm Equip, AMI Net"/>
    <s v="General Plant, Common"/>
    <n v="0"/>
    <n v="0"/>
    <n v="0"/>
    <n v="0"/>
    <n v="0"/>
    <n v="0"/>
    <n v="0"/>
    <n v="0"/>
    <n v="0"/>
    <n v="0"/>
    <n v="0"/>
    <n v="0"/>
    <n v="0"/>
    <n v="0"/>
  </r>
  <r>
    <s v="Puget Sound Energy"/>
    <s v="C3970 105 CMN Comm Equip, AMI N-NSC"/>
    <x v="21"/>
    <s v="105 CMN Comm Equip, AMI N-NSC"/>
    <s v="General Plant, Common"/>
    <n v="0"/>
    <n v="0"/>
    <n v="0"/>
    <n v="0"/>
    <n v="0"/>
    <n v="0"/>
    <n v="0"/>
    <n v="0"/>
    <n v="0"/>
    <n v="0"/>
    <n v="0"/>
    <n v="0"/>
    <n v="0"/>
    <n v="0"/>
  </r>
  <r>
    <s v="Puget Sound Energy"/>
    <s v="C3970 CMN Comm Equip, new"/>
    <x v="21"/>
    <s v="CMN Comm Equip, new"/>
    <s v="General Plant, Common"/>
    <n v="16178"/>
    <n v="16524"/>
    <n v="16880"/>
    <n v="17246"/>
    <n v="17614"/>
    <n v="17984"/>
    <n v="18353"/>
    <n v="16256"/>
    <n v="17040"/>
    <n v="17444"/>
    <n v="17865"/>
    <n v="18287"/>
    <n v="18639"/>
    <n v="17408338"/>
  </r>
  <r>
    <s v="Puget Sound Energy"/>
    <s v="C3970 CMN Comm Equip, new-NSC"/>
    <x v="21"/>
    <s v="CMN Comm Equip, new-NSC"/>
    <s v="General Plant, Common"/>
    <n v="0"/>
    <n v="0"/>
    <n v="0"/>
    <n v="0"/>
    <n v="0"/>
    <n v="0"/>
    <n v="0"/>
    <n v="0"/>
    <n v="0"/>
    <n v="0"/>
    <n v="0"/>
    <n v="0"/>
    <n v="0"/>
    <n v="0"/>
  </r>
  <r>
    <s v="Puget Sound Energy"/>
    <s v="C3970 CMN Comm Equip, old"/>
    <x v="21"/>
    <s v="CMN Comm Equip, old"/>
    <s v="General Plant, Common"/>
    <n v="-740"/>
    <n v="-896"/>
    <n v="-697"/>
    <n v="-497"/>
    <n v="-297"/>
    <n v="-377"/>
    <n v="-1559"/>
    <n v="0"/>
    <n v="0"/>
    <n v="0"/>
    <n v="0"/>
    <n v="0"/>
    <n v="0"/>
    <n v="-391144"/>
  </r>
  <r>
    <s v="Puget Sound Energy"/>
    <s v="C3970 CMN Comm Equip, old-NSC"/>
    <x v="21"/>
    <s v="CMN Comm Equip, old-NSC"/>
    <s v="General Plant, Common"/>
    <n v="0"/>
    <n v="0"/>
    <n v="0"/>
    <n v="0"/>
    <n v="0"/>
    <n v="0"/>
    <n v="0"/>
    <n v="0"/>
    <n v="0"/>
    <n v="0"/>
    <n v="0"/>
    <n v="0"/>
    <n v="0"/>
    <n v="0"/>
  </r>
  <r>
    <s v="Puget Sound Energy"/>
    <s v="C3971 CMN Mobile Comm Eq-RET"/>
    <x v="22"/>
    <s v="CMN Mobile Comm Eq-RET"/>
    <s v="General Plant, Common"/>
    <n v="0"/>
    <n v="0"/>
    <n v="0"/>
    <n v="0"/>
    <n v="0"/>
    <n v="0"/>
    <n v="0"/>
    <n v="0"/>
    <n v="0"/>
    <n v="0"/>
    <n v="0"/>
    <n v="0"/>
    <n v="0"/>
    <n v="0"/>
  </r>
  <r>
    <s v="Puget Sound Energy"/>
    <s v="C3973 CMN Portable Comm Eq-RET"/>
    <x v="23"/>
    <s v="CMN Portable Comm Eq-RET"/>
    <s v="General Plant, Common"/>
    <n v="0"/>
    <n v="0"/>
    <n v="0"/>
    <n v="0"/>
    <n v="0"/>
    <n v="0"/>
    <n v="0"/>
    <n v="0"/>
    <n v="0"/>
    <n v="0"/>
    <n v="0"/>
    <n v="0"/>
    <n v="0"/>
    <n v="0"/>
  </r>
  <r>
    <s v="Puget Sound Energy"/>
    <s v="C3974 CMN Comm Equip, AMI Netwo-NSC"/>
    <x v="24"/>
    <s v="CMN Comm Equip, AMI Netwo-NSC"/>
    <s v="General Plant, Common"/>
    <n v="0"/>
    <n v="0"/>
    <n v="0"/>
    <n v="0"/>
    <n v="0"/>
    <n v="0"/>
    <n v="0"/>
    <n v="0"/>
    <n v="0"/>
    <n v="0"/>
    <n v="0"/>
    <n v="0"/>
    <n v="0"/>
    <n v="0"/>
  </r>
  <r>
    <s v="Puget Sound Energy"/>
    <s v="C3974 CMN Comm Equip, AMI Network"/>
    <x v="24"/>
    <s v="CMN Comm Equip, AMI Network"/>
    <s v="General Plant, Common"/>
    <n v="669"/>
    <n v="692"/>
    <n v="716"/>
    <n v="743"/>
    <n v="769"/>
    <n v="796"/>
    <n v="823"/>
    <n v="850"/>
    <n v="603"/>
    <n v="669"/>
    <n v="735"/>
    <n v="801"/>
    <n v="867"/>
    <n v="747156"/>
  </r>
  <r>
    <s v="Puget Sound Energy"/>
    <s v="C3980 CMN Misc Equipment, new"/>
    <x v="25"/>
    <s v="CMN Misc Equipment, new"/>
    <s v="General Plant, Common"/>
    <n v="967"/>
    <n v="1058"/>
    <n v="1178"/>
    <n v="1225"/>
    <n v="1269"/>
    <n v="1368"/>
    <n v="1385"/>
    <n v="1669"/>
    <n v="1625"/>
    <n v="1605"/>
    <n v="1586"/>
    <n v="1567"/>
    <n v="1547"/>
    <n v="1399302"/>
  </r>
  <r>
    <s v="Puget Sound Energy"/>
    <s v="C3980 CMN Misc Equipment, new-NSC"/>
    <x v="25"/>
    <s v="CMN Misc Equipment, new-NSC"/>
    <s v="General Plant, Common"/>
    <n v="0"/>
    <n v="0"/>
    <n v="0"/>
    <n v="0"/>
    <n v="0"/>
    <n v="0"/>
    <n v="0"/>
    <n v="0"/>
    <n v="0"/>
    <n v="0"/>
    <n v="0"/>
    <n v="0"/>
    <n v="0"/>
    <n v="0"/>
  </r>
  <r>
    <s v="Puget Sound Energy"/>
    <s v="C3980 CMN Misc Equipment, old"/>
    <x v="25"/>
    <s v="CMN Misc Equipment, old"/>
    <s v="General Plant, Common"/>
    <n v="264"/>
    <n v="267"/>
    <n v="270"/>
    <n v="272"/>
    <n v="275"/>
    <n v="278"/>
    <n v="280"/>
    <n v="0"/>
    <n v="0"/>
    <n v="0"/>
    <n v="0"/>
    <n v="0"/>
    <n v="0"/>
    <n v="147817"/>
  </r>
  <r>
    <s v="Puget Sound Energy"/>
    <s v="C3981 CMN Do Not Use"/>
    <x v="26"/>
    <s v="CMN Do Not Use"/>
    <s v="General Plant, Common"/>
    <n v="0"/>
    <n v="0"/>
    <n v="0"/>
    <n v="0"/>
    <n v="0"/>
    <n v="0"/>
    <n v="0"/>
    <n v="0"/>
    <n v="0"/>
    <n v="0"/>
    <n v="0"/>
    <n v="0"/>
    <n v="0"/>
    <n v="0"/>
  </r>
  <r>
    <s v="Puget Sound Energy"/>
    <s v="C3981 CMN Misc Equipment -DONOTUSE"/>
    <x v="26"/>
    <s v="CMN Misc Equipment -DONOTUSE"/>
    <s v="General Plant, Common"/>
    <n v="0"/>
    <n v="0"/>
    <n v="0"/>
    <n v="0"/>
    <n v="0"/>
    <n v="0"/>
    <n v="0"/>
    <n v="0"/>
    <n v="0"/>
    <n v="0"/>
    <n v="0"/>
    <n v="0"/>
    <n v="0"/>
    <n v="0"/>
  </r>
  <r>
    <s v="Puget Sound Energy"/>
    <s v="C399 CMN ARO General Plant "/>
    <x v="27"/>
    <s v="CMN ARO General Plant"/>
    <s v="General Plant, Common"/>
    <n v="0"/>
    <n v="0"/>
    <n v="0"/>
    <n v="0"/>
    <n v="0"/>
    <n v="0"/>
    <n v="0"/>
    <n v="0"/>
    <n v="0"/>
    <n v="0"/>
    <n v="0"/>
    <n v="0"/>
    <n v="2"/>
    <n v="88"/>
  </r>
  <r>
    <s v="Puget Sound Energy"/>
    <s v="Cap Lease, Printer Great Am 2-NSC"/>
    <x v="28"/>
    <s v="ease, Printer Great Am 2-NSC"/>
    <s v="General Plant, Common"/>
    <n v="0"/>
    <n v="0"/>
    <n v="0"/>
    <n v="0"/>
    <n v="0"/>
    <n v="0"/>
    <n v="0"/>
    <n v="0"/>
    <n v="0"/>
    <n v="0"/>
    <n v="0"/>
    <n v="0"/>
    <n v="0"/>
    <n v="0"/>
  </r>
  <r>
    <s v="Puget Sound Energy"/>
    <s v="Cap Lease, Printer Great Am 3-NSC"/>
    <x v="28"/>
    <s v="ease, Printer Great Am 3-NSC"/>
    <s v="General Plant, Common"/>
    <n v="0"/>
    <n v="0"/>
    <n v="0"/>
    <n v="0"/>
    <n v="0"/>
    <n v="0"/>
    <n v="0"/>
    <n v="0"/>
    <n v="0"/>
    <n v="0"/>
    <n v="0"/>
    <n v="0"/>
    <n v="0"/>
    <n v="0"/>
  </r>
  <r>
    <s v="Puget Sound Energy"/>
    <s v="Capital Lease, BLC Vehicles-RETIRED"/>
    <x v="29"/>
    <s v="al Lease, BLC Vehicles-RETIRED"/>
    <s v="General Plant, Common"/>
    <n v="0"/>
    <n v="0"/>
    <n v="0"/>
    <n v="0"/>
    <n v="0"/>
    <n v="0"/>
    <n v="0"/>
    <n v="0"/>
    <n v="0"/>
    <n v="0"/>
    <n v="0"/>
    <n v="0"/>
    <n v="0"/>
    <n v="0"/>
  </r>
  <r>
    <s v="Puget Sound Energy"/>
    <s v="Capital Lease, Landis + Gyr-RETIRED"/>
    <x v="29"/>
    <s v="al Lease, Landis + Gyr-RETIRED"/>
    <s v="General Plant, Common"/>
    <n v="0"/>
    <n v="0"/>
    <n v="0"/>
    <n v="0"/>
    <n v="0"/>
    <n v="0"/>
    <n v="0"/>
    <n v="0"/>
    <n v="0"/>
    <n v="0"/>
    <n v="0"/>
    <n v="0"/>
    <n v="0"/>
    <n v="0"/>
  </r>
  <r>
    <s v="Puget Sound Energy"/>
    <s v="Capital Lease, Printer Great Am"/>
    <x v="29"/>
    <s v="al Lease, Printer Great Am"/>
    <s v="General Plant, Common"/>
    <n v="555"/>
    <n v="578"/>
    <n v="602"/>
    <n v="625"/>
    <n v="649"/>
    <n v="672"/>
    <n v="696"/>
    <n v="719"/>
    <n v="743"/>
    <n v="766"/>
    <n v="790"/>
    <n v="813"/>
    <n v="837"/>
    <n v="695689"/>
  </r>
  <r>
    <s v="Puget Sound Energy"/>
    <s v="Capital Lease, Printer Great Am 2"/>
    <x v="29"/>
    <s v="al Lease, Printer Great Am 2"/>
    <s v="General Plant, Common"/>
    <n v="113"/>
    <n v="132"/>
    <n v="151"/>
    <n v="170"/>
    <n v="189"/>
    <n v="208"/>
    <n v="227"/>
    <n v="246"/>
    <n v="265"/>
    <n v="284"/>
    <n v="303"/>
    <n v="322"/>
    <n v="341"/>
    <n v="227144"/>
  </r>
  <r>
    <s v="Puget Sound Energy"/>
    <s v="Capital Lease, Printer Great Am 3"/>
    <x v="29"/>
    <s v="al Lease, Printer Great Am 3"/>
    <s v="General Plant, Common"/>
    <n v="0"/>
    <n v="0"/>
    <n v="0"/>
    <n v="13"/>
    <n v="21"/>
    <n v="29"/>
    <n v="38"/>
    <n v="46"/>
    <n v="54"/>
    <n v="63"/>
    <n v="71"/>
    <n v="80"/>
    <n v="88"/>
    <n v="38170"/>
  </r>
  <r>
    <s v="Puget Sound Energy"/>
    <s v="Capital Lease, Printer Great Am-NSC"/>
    <x v="29"/>
    <s v="al Lease, Printer Great Am-NSC"/>
    <s v="General Plant, Common"/>
    <n v="0"/>
    <n v="0"/>
    <n v="0"/>
    <n v="0"/>
    <n v="0"/>
    <n v="0"/>
    <n v="0"/>
    <n v="0"/>
    <n v="0"/>
    <n v="0"/>
    <n v="0"/>
    <n v="0"/>
    <n v="0"/>
    <n v="0"/>
  </r>
</pivotCacheRecords>
</file>

<file path=xl/pivotCache/pivotCacheRecords3.xml><?xml version="1.0" encoding="utf-8"?>
<pivotCacheRecords xmlns="http://schemas.openxmlformats.org/spreadsheetml/2006/main" xmlns:r="http://schemas.openxmlformats.org/officeDocument/2006/relationships" count="1728">
  <r>
    <x v="0"/>
    <x v="0"/>
    <n v="0"/>
    <n v="0"/>
    <n v="0"/>
    <n v="0"/>
    <n v="0"/>
    <n v="0"/>
    <n v="0"/>
    <n v="0"/>
    <n v="0"/>
    <n v="0"/>
    <n v="0"/>
    <n v="0"/>
    <n v="0"/>
    <n v="0"/>
  </r>
  <r>
    <x v="1"/>
    <x v="0"/>
    <n v="0"/>
    <n v="0"/>
    <n v="0"/>
    <n v="0"/>
    <n v="0"/>
    <n v="0"/>
    <n v="0"/>
    <n v="0"/>
    <n v="0"/>
    <n v="0"/>
    <n v="0"/>
    <n v="0"/>
    <n v="0"/>
    <n v="0"/>
  </r>
  <r>
    <x v="2"/>
    <x v="0"/>
    <n v="0"/>
    <n v="0"/>
    <n v="0"/>
    <n v="0"/>
    <n v="0"/>
    <n v="0"/>
    <n v="0"/>
    <n v="0"/>
    <n v="0"/>
    <n v="0"/>
    <n v="0"/>
    <n v="0"/>
    <n v="0"/>
    <n v="0"/>
  </r>
  <r>
    <x v="3"/>
    <x v="0"/>
    <n v="0"/>
    <n v="0"/>
    <n v="0"/>
    <n v="0"/>
    <n v="0"/>
    <n v="0"/>
    <n v="0"/>
    <n v="0"/>
    <n v="0"/>
    <n v="0"/>
    <n v="0"/>
    <n v="0"/>
    <n v="0"/>
    <n v="0"/>
  </r>
  <r>
    <x v="4"/>
    <x v="1"/>
    <n v="0"/>
    <n v="0"/>
    <n v="0"/>
    <n v="0"/>
    <n v="0"/>
    <n v="0"/>
    <n v="0"/>
    <n v="0"/>
    <n v="0"/>
    <n v="0"/>
    <n v="0"/>
    <n v="2989"/>
    <n v="0"/>
    <n v="249103"/>
  </r>
  <r>
    <x v="5"/>
    <x v="2"/>
    <n v="114"/>
    <n v="114"/>
    <n v="114"/>
    <n v="114"/>
    <n v="114"/>
    <n v="114"/>
    <n v="114"/>
    <n v="114"/>
    <n v="114"/>
    <n v="114"/>
    <n v="114"/>
    <n v="114"/>
    <n v="114"/>
    <n v="114202"/>
  </r>
  <r>
    <x v="6"/>
    <x v="2"/>
    <n v="0"/>
    <n v="0"/>
    <n v="0"/>
    <n v="0"/>
    <n v="0"/>
    <n v="0"/>
    <n v="0"/>
    <n v="0"/>
    <n v="0"/>
    <n v="0"/>
    <n v="0"/>
    <n v="0"/>
    <n v="0"/>
    <n v="0"/>
  </r>
  <r>
    <x v="7"/>
    <x v="2"/>
    <n v="1754"/>
    <n v="1756"/>
    <n v="1757"/>
    <n v="1758"/>
    <n v="1758"/>
    <n v="1761"/>
    <n v="2172"/>
    <n v="2142"/>
    <n v="2105"/>
    <n v="2112"/>
    <n v="2124"/>
    <n v="2105"/>
    <n v="2105"/>
    <n v="1956603"/>
  </r>
  <r>
    <x v="8"/>
    <x v="2"/>
    <n v="40010"/>
    <n v="40010"/>
    <n v="40010"/>
    <n v="40010"/>
    <n v="40010"/>
    <n v="40010"/>
    <n v="40010"/>
    <n v="40010"/>
    <n v="40010"/>
    <n v="40010"/>
    <n v="40010"/>
    <n v="40010"/>
    <n v="40010"/>
    <n v="40009842"/>
  </r>
  <r>
    <x v="9"/>
    <x v="2"/>
    <n v="14988"/>
    <n v="14988"/>
    <n v="14988"/>
    <n v="14988"/>
    <n v="14988"/>
    <n v="14988"/>
    <n v="14988"/>
    <n v="14988"/>
    <n v="14988"/>
    <n v="14988"/>
    <n v="14988"/>
    <n v="14988"/>
    <n v="14988"/>
    <n v="14988060"/>
  </r>
  <r>
    <x v="10"/>
    <x v="2"/>
    <n v="0"/>
    <n v="0"/>
    <n v="0"/>
    <n v="0"/>
    <n v="0"/>
    <n v="0"/>
    <n v="0"/>
    <n v="0"/>
    <n v="0"/>
    <n v="0"/>
    <n v="0"/>
    <n v="0"/>
    <n v="0"/>
    <n v="0"/>
  </r>
  <r>
    <x v="11"/>
    <x v="2"/>
    <n v="22244"/>
    <n v="22244"/>
    <n v="22244"/>
    <n v="22244"/>
    <n v="22244"/>
    <n v="22244"/>
    <n v="22244"/>
    <n v="22244"/>
    <n v="22244"/>
    <n v="22244"/>
    <n v="22244"/>
    <n v="22244"/>
    <n v="22244"/>
    <n v="22243546"/>
  </r>
  <r>
    <x v="12"/>
    <x v="2"/>
    <n v="0"/>
    <n v="0"/>
    <n v="0"/>
    <n v="0"/>
    <n v="0"/>
    <n v="0"/>
    <n v="0"/>
    <n v="0"/>
    <n v="0"/>
    <n v="0"/>
    <n v="0"/>
    <n v="0"/>
    <n v="0"/>
    <n v="0"/>
  </r>
  <r>
    <x v="13"/>
    <x v="2"/>
    <n v="0"/>
    <n v="0"/>
    <n v="0"/>
    <n v="0"/>
    <n v="0"/>
    <n v="0"/>
    <n v="0"/>
    <n v="0"/>
    <n v="0"/>
    <n v="0"/>
    <n v="0"/>
    <n v="0"/>
    <n v="0"/>
    <n v="0"/>
  </r>
  <r>
    <x v="14"/>
    <x v="2"/>
    <n v="82655"/>
    <n v="82157"/>
    <n v="82139"/>
    <n v="82125"/>
    <n v="82150"/>
    <n v="82177"/>
    <n v="82177"/>
    <n v="81809"/>
    <n v="81835"/>
    <n v="81857"/>
    <n v="82067"/>
    <n v="82233"/>
    <n v="82438"/>
    <n v="82105996"/>
  </r>
  <r>
    <x v="15"/>
    <x v="2"/>
    <n v="0"/>
    <n v="0"/>
    <n v="0"/>
    <n v="0"/>
    <n v="0"/>
    <n v="0"/>
    <n v="0"/>
    <n v="0"/>
    <n v="0"/>
    <n v="0"/>
    <n v="0"/>
    <n v="0"/>
    <n v="0"/>
    <n v="0"/>
  </r>
  <r>
    <x v="16"/>
    <x v="2"/>
    <n v="0"/>
    <n v="0"/>
    <n v="0"/>
    <n v="0"/>
    <n v="0"/>
    <n v="0"/>
    <n v="0"/>
    <n v="0"/>
    <n v="0"/>
    <n v="0"/>
    <n v="0"/>
    <n v="0"/>
    <n v="0"/>
    <n v="0"/>
  </r>
  <r>
    <x v="17"/>
    <x v="2"/>
    <n v="0"/>
    <n v="0"/>
    <n v="0"/>
    <n v="0"/>
    <n v="0"/>
    <n v="0"/>
    <n v="0"/>
    <n v="0"/>
    <n v="0"/>
    <n v="0"/>
    <n v="0"/>
    <n v="0"/>
    <n v="0"/>
    <n v="0"/>
  </r>
  <r>
    <x v="18"/>
    <x v="2"/>
    <n v="99"/>
    <n v="99"/>
    <n v="99"/>
    <n v="99"/>
    <n v="99"/>
    <n v="99"/>
    <n v="99"/>
    <n v="99"/>
    <n v="99"/>
    <n v="99"/>
    <n v="99"/>
    <n v="99"/>
    <n v="99"/>
    <n v="98622"/>
  </r>
  <r>
    <x v="19"/>
    <x v="2"/>
    <n v="0"/>
    <n v="0"/>
    <n v="0"/>
    <n v="0"/>
    <n v="0"/>
    <n v="0"/>
    <n v="0"/>
    <n v="0"/>
    <n v="0"/>
    <n v="0"/>
    <n v="0"/>
    <n v="0"/>
    <n v="0"/>
    <n v="0"/>
  </r>
  <r>
    <x v="20"/>
    <x v="2"/>
    <n v="0"/>
    <n v="0"/>
    <n v="0"/>
    <n v="0"/>
    <n v="0"/>
    <n v="0"/>
    <n v="0"/>
    <n v="0"/>
    <n v="0"/>
    <n v="0"/>
    <n v="0"/>
    <n v="0"/>
    <n v="0"/>
    <n v="0"/>
  </r>
  <r>
    <x v="21"/>
    <x v="3"/>
    <n v="0"/>
    <n v="0"/>
    <n v="0"/>
    <n v="0"/>
    <n v="0"/>
    <n v="0"/>
    <n v="0"/>
    <n v="0"/>
    <n v="0"/>
    <n v="0"/>
    <n v="0"/>
    <n v="0"/>
    <n v="0"/>
    <n v="0"/>
  </r>
  <r>
    <x v="22"/>
    <x v="3"/>
    <n v="0"/>
    <n v="0"/>
    <n v="0"/>
    <n v="0"/>
    <n v="0"/>
    <n v="0"/>
    <n v="0"/>
    <n v="0"/>
    <n v="0"/>
    <n v="0"/>
    <n v="0"/>
    <n v="0"/>
    <n v="0"/>
    <n v="0"/>
  </r>
  <r>
    <x v="23"/>
    <x v="3"/>
    <n v="0"/>
    <n v="0"/>
    <n v="0"/>
    <n v="0"/>
    <n v="0"/>
    <n v="0"/>
    <n v="0"/>
    <n v="0"/>
    <n v="0"/>
    <n v="0"/>
    <n v="0"/>
    <n v="0"/>
    <n v="0"/>
    <n v="0"/>
  </r>
  <r>
    <x v="24"/>
    <x v="3"/>
    <n v="0"/>
    <n v="0"/>
    <n v="0"/>
    <n v="0"/>
    <n v="0"/>
    <n v="0"/>
    <n v="0"/>
    <n v="0"/>
    <n v="0"/>
    <n v="0"/>
    <n v="0"/>
    <n v="0"/>
    <n v="0"/>
    <n v="0"/>
  </r>
  <r>
    <x v="25"/>
    <x v="3"/>
    <n v="29"/>
    <n v="29"/>
    <n v="29"/>
    <n v="29"/>
    <n v="29"/>
    <n v="29"/>
    <n v="29"/>
    <n v="29"/>
    <n v="29"/>
    <n v="29"/>
    <n v="29"/>
    <n v="29"/>
    <n v="29"/>
    <n v="28925"/>
  </r>
  <r>
    <x v="26"/>
    <x v="3"/>
    <n v="948"/>
    <n v="948"/>
    <n v="948"/>
    <n v="948"/>
    <n v="948"/>
    <n v="948"/>
    <n v="948"/>
    <n v="948"/>
    <n v="948"/>
    <n v="948"/>
    <n v="948"/>
    <n v="948"/>
    <n v="948"/>
    <n v="948317"/>
  </r>
  <r>
    <x v="27"/>
    <x v="3"/>
    <n v="29"/>
    <n v="29"/>
    <n v="29"/>
    <n v="29"/>
    <n v="29"/>
    <n v="29"/>
    <n v="29"/>
    <n v="29"/>
    <n v="29"/>
    <n v="29"/>
    <n v="29"/>
    <n v="29"/>
    <n v="29"/>
    <n v="28925"/>
  </r>
  <r>
    <x v="28"/>
    <x v="3"/>
    <n v="0"/>
    <n v="0"/>
    <n v="0"/>
    <n v="0"/>
    <n v="0"/>
    <n v="0"/>
    <n v="0"/>
    <n v="0"/>
    <n v="0"/>
    <n v="0"/>
    <n v="0"/>
    <n v="0"/>
    <n v="0"/>
    <n v="0"/>
  </r>
  <r>
    <x v="29"/>
    <x v="3"/>
    <n v="2787"/>
    <n v="2787"/>
    <n v="2787"/>
    <n v="2787"/>
    <n v="2787"/>
    <n v="2787"/>
    <n v="2787"/>
    <n v="2787"/>
    <n v="2787"/>
    <n v="2787"/>
    <n v="2787"/>
    <n v="2787"/>
    <n v="2787"/>
    <n v="2787192"/>
  </r>
  <r>
    <x v="30"/>
    <x v="3"/>
    <n v="2"/>
    <n v="2"/>
    <n v="2"/>
    <n v="2"/>
    <n v="2"/>
    <n v="2"/>
    <n v="2"/>
    <n v="2"/>
    <n v="2"/>
    <n v="2"/>
    <n v="2"/>
    <n v="2"/>
    <n v="2"/>
    <n v="1648"/>
  </r>
  <r>
    <x v="31"/>
    <x v="3"/>
    <n v="0"/>
    <n v="0"/>
    <n v="0"/>
    <n v="0"/>
    <n v="0"/>
    <n v="0"/>
    <n v="0"/>
    <n v="0"/>
    <n v="0"/>
    <n v="0"/>
    <n v="0"/>
    <n v="0"/>
    <n v="0"/>
    <n v="0"/>
  </r>
  <r>
    <x v="32"/>
    <x v="3"/>
    <n v="0"/>
    <n v="0"/>
    <n v="0"/>
    <n v="0"/>
    <n v="0"/>
    <n v="0"/>
    <n v="0"/>
    <n v="0"/>
    <n v="0"/>
    <n v="95"/>
    <n v="95"/>
    <n v="95"/>
    <n v="95"/>
    <n v="27717"/>
  </r>
  <r>
    <x v="33"/>
    <x v="3"/>
    <n v="458"/>
    <n v="458"/>
    <n v="458"/>
    <n v="458"/>
    <n v="458"/>
    <n v="458"/>
    <n v="458"/>
    <n v="458"/>
    <n v="458"/>
    <n v="458"/>
    <n v="458"/>
    <n v="458"/>
    <n v="458"/>
    <n v="458042"/>
  </r>
  <r>
    <x v="34"/>
    <x v="3"/>
    <n v="0"/>
    <n v="0"/>
    <n v="0"/>
    <n v="0"/>
    <n v="0"/>
    <n v="0"/>
    <n v="0"/>
    <n v="0"/>
    <n v="0"/>
    <n v="0"/>
    <n v="0"/>
    <n v="0"/>
    <n v="0"/>
    <n v="0"/>
  </r>
  <r>
    <x v="35"/>
    <x v="3"/>
    <n v="167"/>
    <n v="167"/>
    <n v="167"/>
    <n v="167"/>
    <n v="167"/>
    <n v="167"/>
    <n v="167"/>
    <n v="167"/>
    <n v="167"/>
    <n v="167"/>
    <n v="167"/>
    <n v="167"/>
    <n v="647"/>
    <n v="187402"/>
  </r>
  <r>
    <x v="36"/>
    <x v="3"/>
    <n v="1325"/>
    <n v="1325"/>
    <n v="1325"/>
    <n v="1325"/>
    <n v="1325"/>
    <n v="1325"/>
    <n v="1325"/>
    <n v="1325"/>
    <n v="1325"/>
    <n v="1325"/>
    <n v="1325"/>
    <n v="1325"/>
    <n v="1325"/>
    <n v="1325313"/>
  </r>
  <r>
    <x v="37"/>
    <x v="3"/>
    <n v="0"/>
    <n v="0"/>
    <n v="0"/>
    <n v="0"/>
    <n v="0"/>
    <n v="0"/>
    <n v="0"/>
    <n v="0"/>
    <n v="0"/>
    <n v="0"/>
    <n v="0"/>
    <n v="0"/>
    <n v="0"/>
    <n v="0"/>
  </r>
  <r>
    <x v="38"/>
    <x v="3"/>
    <n v="9425"/>
    <n v="9305"/>
    <n v="9305"/>
    <n v="9305"/>
    <n v="9305"/>
    <n v="9331"/>
    <n v="9331"/>
    <n v="9339"/>
    <n v="9339"/>
    <n v="9345"/>
    <n v="9348"/>
    <n v="9364"/>
    <n v="9354"/>
    <n v="9333779"/>
  </r>
  <r>
    <x v="39"/>
    <x v="3"/>
    <n v="30924"/>
    <n v="30924"/>
    <n v="30924"/>
    <n v="30924"/>
    <n v="30924"/>
    <n v="30924"/>
    <n v="30924"/>
    <n v="30924"/>
    <n v="30924"/>
    <n v="30924"/>
    <n v="30924"/>
    <n v="30924"/>
    <n v="30924"/>
    <n v="30924399"/>
  </r>
  <r>
    <x v="40"/>
    <x v="3"/>
    <n v="0"/>
    <n v="0"/>
    <n v="0"/>
    <n v="0"/>
    <n v="0"/>
    <n v="0"/>
    <n v="0"/>
    <n v="0"/>
    <n v="0"/>
    <n v="0"/>
    <n v="0"/>
    <n v="0"/>
    <n v="0"/>
    <n v="0"/>
  </r>
  <r>
    <x v="41"/>
    <x v="3"/>
    <n v="4551"/>
    <n v="4471"/>
    <n v="4471"/>
    <n v="4471"/>
    <n v="4471"/>
    <n v="4498"/>
    <n v="4498"/>
    <n v="4505"/>
    <n v="4505"/>
    <n v="4511"/>
    <n v="4515"/>
    <n v="4530"/>
    <n v="4520"/>
    <n v="4498654"/>
  </r>
  <r>
    <x v="42"/>
    <x v="3"/>
    <n v="0"/>
    <n v="0"/>
    <n v="0"/>
    <n v="0"/>
    <n v="0"/>
    <n v="0"/>
    <n v="0"/>
    <n v="0"/>
    <n v="0"/>
    <n v="0"/>
    <n v="0"/>
    <n v="0"/>
    <n v="0"/>
    <n v="0"/>
  </r>
  <r>
    <x v="43"/>
    <x v="3"/>
    <n v="29141"/>
    <n v="29121"/>
    <n v="29131"/>
    <n v="29139"/>
    <n v="29147"/>
    <n v="29172"/>
    <n v="29172"/>
    <n v="30232"/>
    <n v="30232"/>
    <n v="30240"/>
    <n v="30253"/>
    <n v="30253"/>
    <n v="29987"/>
    <n v="29637886"/>
  </r>
  <r>
    <x v="44"/>
    <x v="3"/>
    <n v="70041"/>
    <n v="70041"/>
    <n v="70041"/>
    <n v="70041"/>
    <n v="70041"/>
    <n v="70041"/>
    <n v="70041"/>
    <n v="70041"/>
    <n v="70041"/>
    <n v="70041"/>
    <n v="70041"/>
    <n v="70041"/>
    <n v="70041"/>
    <n v="70041118"/>
  </r>
  <r>
    <x v="45"/>
    <x v="3"/>
    <n v="0"/>
    <n v="0"/>
    <n v="0"/>
    <n v="0"/>
    <n v="0"/>
    <n v="0"/>
    <n v="0"/>
    <n v="0"/>
    <n v="0"/>
    <n v="0"/>
    <n v="0"/>
    <n v="0"/>
    <n v="0"/>
    <n v="0"/>
  </r>
  <r>
    <x v="46"/>
    <x v="3"/>
    <n v="28005"/>
    <n v="27905"/>
    <n v="27914"/>
    <n v="27923"/>
    <n v="27931"/>
    <n v="27995"/>
    <n v="27996"/>
    <n v="28007"/>
    <n v="28007"/>
    <n v="28015"/>
    <n v="28028"/>
    <n v="28028"/>
    <n v="28124"/>
    <n v="27984436"/>
  </r>
  <r>
    <x v="47"/>
    <x v="3"/>
    <n v="0"/>
    <n v="0"/>
    <n v="0"/>
    <n v="0"/>
    <n v="0"/>
    <n v="0"/>
    <n v="0"/>
    <n v="0"/>
    <n v="0"/>
    <n v="0"/>
    <n v="0"/>
    <n v="0"/>
    <n v="0"/>
    <n v="0"/>
  </r>
  <r>
    <x v="48"/>
    <x v="3"/>
    <n v="0"/>
    <n v="0"/>
    <n v="0"/>
    <n v="0"/>
    <n v="0"/>
    <n v="0"/>
    <n v="0"/>
    <n v="0"/>
    <n v="0"/>
    <n v="0"/>
    <n v="0"/>
    <n v="0"/>
    <n v="0"/>
    <n v="0"/>
  </r>
  <r>
    <x v="49"/>
    <x v="3"/>
    <n v="0"/>
    <n v="0"/>
    <n v="0"/>
    <n v="0"/>
    <n v="0"/>
    <n v="0"/>
    <n v="0"/>
    <n v="0"/>
    <n v="0"/>
    <n v="0"/>
    <n v="0"/>
    <n v="0"/>
    <n v="0"/>
    <n v="0"/>
  </r>
  <r>
    <x v="50"/>
    <x v="3"/>
    <n v="0"/>
    <n v="0"/>
    <n v="0"/>
    <n v="0"/>
    <n v="0"/>
    <n v="0"/>
    <n v="0"/>
    <n v="0"/>
    <n v="0"/>
    <n v="0"/>
    <n v="0"/>
    <n v="0"/>
    <n v="0"/>
    <n v="0"/>
  </r>
  <r>
    <x v="51"/>
    <x v="3"/>
    <n v="0"/>
    <n v="0"/>
    <n v="0"/>
    <n v="0"/>
    <n v="0"/>
    <n v="0"/>
    <n v="0"/>
    <n v="0"/>
    <n v="0"/>
    <n v="0"/>
    <n v="0"/>
    <n v="0"/>
    <n v="0"/>
    <n v="0"/>
  </r>
  <r>
    <x v="52"/>
    <x v="3"/>
    <n v="609"/>
    <n v="609"/>
    <n v="609"/>
    <n v="609"/>
    <n v="609"/>
    <n v="609"/>
    <n v="609"/>
    <n v="609"/>
    <n v="609"/>
    <n v="609"/>
    <n v="609"/>
    <n v="609"/>
    <n v="609"/>
    <n v="608934"/>
  </r>
  <r>
    <x v="53"/>
    <x v="3"/>
    <n v="0"/>
    <n v="0"/>
    <n v="0"/>
    <n v="0"/>
    <n v="0"/>
    <n v="0"/>
    <n v="0"/>
    <n v="0"/>
    <n v="0"/>
    <n v="0"/>
    <n v="0"/>
    <n v="0"/>
    <n v="0"/>
    <n v="0"/>
  </r>
  <r>
    <x v="54"/>
    <x v="3"/>
    <n v="404"/>
    <n v="404"/>
    <n v="404"/>
    <n v="404"/>
    <n v="404"/>
    <n v="404"/>
    <n v="404"/>
    <n v="404"/>
    <n v="404"/>
    <n v="404"/>
    <n v="404"/>
    <n v="404"/>
    <n v="404"/>
    <n v="403636"/>
  </r>
  <r>
    <x v="55"/>
    <x v="3"/>
    <n v="0"/>
    <n v="0"/>
    <n v="0"/>
    <n v="0"/>
    <n v="0"/>
    <n v="0"/>
    <n v="0"/>
    <n v="0"/>
    <n v="0"/>
    <n v="0"/>
    <n v="0"/>
    <n v="0"/>
    <n v="0"/>
    <n v="0"/>
  </r>
  <r>
    <x v="56"/>
    <x v="3"/>
    <n v="288"/>
    <n v="404"/>
    <n v="403"/>
    <n v="429"/>
    <n v="429"/>
    <n v="429"/>
    <n v="460"/>
    <n v="460"/>
    <n v="460"/>
    <n v="460"/>
    <n v="460"/>
    <n v="460"/>
    <n v="460"/>
    <n v="435773"/>
  </r>
  <r>
    <x v="57"/>
    <x v="3"/>
    <n v="0"/>
    <n v="0"/>
    <n v="0"/>
    <n v="0"/>
    <n v="0"/>
    <n v="0"/>
    <n v="0"/>
    <n v="0"/>
    <n v="0"/>
    <n v="0"/>
    <n v="0"/>
    <n v="0"/>
    <n v="0"/>
    <n v="0"/>
  </r>
  <r>
    <x v="58"/>
    <x v="3"/>
    <n v="1844"/>
    <n v="1844"/>
    <n v="1844"/>
    <n v="1844"/>
    <n v="1844"/>
    <n v="1844"/>
    <n v="1844"/>
    <n v="1844"/>
    <n v="1844"/>
    <n v="1844"/>
    <n v="1844"/>
    <n v="1844"/>
    <n v="1844"/>
    <n v="1843914"/>
  </r>
  <r>
    <x v="59"/>
    <x v="3"/>
    <n v="0"/>
    <n v="0"/>
    <n v="0"/>
    <n v="0"/>
    <n v="0"/>
    <n v="0"/>
    <n v="0"/>
    <n v="0"/>
    <n v="0"/>
    <n v="0"/>
    <n v="0"/>
    <n v="0"/>
    <n v="0"/>
    <n v="0"/>
  </r>
  <r>
    <x v="60"/>
    <x v="3"/>
    <n v="0"/>
    <n v="0"/>
    <n v="0"/>
    <n v="0"/>
    <n v="0"/>
    <n v="0"/>
    <n v="0"/>
    <n v="0"/>
    <n v="0"/>
    <n v="0"/>
    <n v="0"/>
    <n v="0"/>
    <n v="0"/>
    <n v="0"/>
  </r>
  <r>
    <x v="61"/>
    <x v="3"/>
    <n v="91302"/>
    <n v="90522"/>
    <n v="90522"/>
    <n v="90524"/>
    <n v="90525"/>
    <n v="90585"/>
    <n v="90610"/>
    <n v="90615"/>
    <n v="90615"/>
    <n v="90654"/>
    <n v="90675"/>
    <n v="90693"/>
    <n v="90423"/>
    <n v="90616800"/>
  </r>
  <r>
    <x v="62"/>
    <x v="3"/>
    <n v="6036"/>
    <n v="6036"/>
    <n v="6036"/>
    <n v="6036"/>
    <n v="6036"/>
    <n v="6036"/>
    <n v="6036"/>
    <n v="6036"/>
    <n v="6036"/>
    <n v="6036"/>
    <n v="6036"/>
    <n v="6036"/>
    <n v="6036"/>
    <n v="6036236"/>
  </r>
  <r>
    <x v="63"/>
    <x v="3"/>
    <n v="0"/>
    <n v="0"/>
    <n v="0"/>
    <n v="0"/>
    <n v="0"/>
    <n v="0"/>
    <n v="0"/>
    <n v="0"/>
    <n v="0"/>
    <n v="0"/>
    <n v="0"/>
    <n v="0"/>
    <n v="0"/>
    <n v="0"/>
  </r>
  <r>
    <x v="64"/>
    <x v="3"/>
    <n v="89576"/>
    <n v="89143"/>
    <n v="89143"/>
    <n v="89237"/>
    <n v="89303"/>
    <n v="89551"/>
    <n v="90497"/>
    <n v="91247"/>
    <n v="91247"/>
    <n v="91258"/>
    <n v="91280"/>
    <n v="91298"/>
    <n v="89631"/>
    <n v="90233927"/>
  </r>
  <r>
    <x v="65"/>
    <x v="3"/>
    <n v="0"/>
    <n v="0"/>
    <n v="0"/>
    <n v="0"/>
    <n v="0"/>
    <n v="0"/>
    <n v="0"/>
    <n v="0"/>
    <n v="0"/>
    <n v="0"/>
    <n v="0"/>
    <n v="0"/>
    <n v="0"/>
    <n v="0"/>
  </r>
  <r>
    <x v="66"/>
    <x v="3"/>
    <n v="148463"/>
    <n v="146786"/>
    <n v="146816"/>
    <n v="146853"/>
    <n v="146886"/>
    <n v="146925"/>
    <n v="146956"/>
    <n v="146766"/>
    <n v="146854"/>
    <n v="147011"/>
    <n v="147179"/>
    <n v="147179"/>
    <n v="147108"/>
    <n v="146999695"/>
  </r>
  <r>
    <x v="67"/>
    <x v="3"/>
    <n v="15172"/>
    <n v="15172"/>
    <n v="15172"/>
    <n v="15172"/>
    <n v="15172"/>
    <n v="15172"/>
    <n v="15172"/>
    <n v="15172"/>
    <n v="15172"/>
    <n v="15172"/>
    <n v="15172"/>
    <n v="15172"/>
    <n v="15172"/>
    <n v="15171819"/>
  </r>
  <r>
    <x v="68"/>
    <x v="3"/>
    <n v="0"/>
    <n v="0"/>
    <n v="0"/>
    <n v="0"/>
    <n v="0"/>
    <n v="0"/>
    <n v="0"/>
    <n v="0"/>
    <n v="0"/>
    <n v="0"/>
    <n v="0"/>
    <n v="0"/>
    <n v="0"/>
    <n v="0"/>
  </r>
  <r>
    <x v="69"/>
    <x v="3"/>
    <n v="129348"/>
    <n v="129475"/>
    <n v="129501"/>
    <n v="129542"/>
    <n v="129579"/>
    <n v="129618"/>
    <n v="129653"/>
    <n v="129431"/>
    <n v="129520"/>
    <n v="129642"/>
    <n v="129810"/>
    <n v="129810"/>
    <n v="129733"/>
    <n v="129593591"/>
  </r>
  <r>
    <x v="70"/>
    <x v="3"/>
    <n v="0"/>
    <n v="0"/>
    <n v="0"/>
    <n v="0"/>
    <n v="0"/>
    <n v="0"/>
    <n v="0"/>
    <n v="0"/>
    <n v="0"/>
    <n v="0"/>
    <n v="0"/>
    <n v="0"/>
    <n v="0"/>
    <n v="0"/>
  </r>
  <r>
    <x v="71"/>
    <x v="3"/>
    <n v="0"/>
    <n v="0"/>
    <n v="0"/>
    <n v="0"/>
    <n v="0"/>
    <n v="0"/>
    <n v="0"/>
    <n v="0"/>
    <n v="0"/>
    <n v="0"/>
    <n v="0"/>
    <n v="0"/>
    <n v="0"/>
    <n v="0"/>
  </r>
  <r>
    <x v="72"/>
    <x v="3"/>
    <n v="0"/>
    <n v="0"/>
    <n v="0"/>
    <n v="0"/>
    <n v="0"/>
    <n v="0"/>
    <n v="0"/>
    <n v="0"/>
    <n v="0"/>
    <n v="0"/>
    <n v="0"/>
    <n v="0"/>
    <n v="0"/>
    <n v="0"/>
  </r>
  <r>
    <x v="73"/>
    <x v="3"/>
    <n v="43076"/>
    <n v="43076"/>
    <n v="43076"/>
    <n v="43076"/>
    <n v="43076"/>
    <n v="43076"/>
    <n v="43076"/>
    <n v="42010"/>
    <n v="42010"/>
    <n v="42010"/>
    <n v="42010"/>
    <n v="42010"/>
    <n v="42294"/>
    <n v="42598880"/>
  </r>
  <r>
    <x v="74"/>
    <x v="3"/>
    <n v="0"/>
    <n v="0"/>
    <n v="0"/>
    <n v="0"/>
    <n v="0"/>
    <n v="0"/>
    <n v="0"/>
    <n v="0"/>
    <n v="0"/>
    <n v="0"/>
    <n v="0"/>
    <n v="0"/>
    <n v="0"/>
    <n v="0"/>
  </r>
  <r>
    <x v="75"/>
    <x v="3"/>
    <n v="44686"/>
    <n v="44686"/>
    <n v="44686"/>
    <n v="44686"/>
    <n v="44686"/>
    <n v="44686"/>
    <n v="44686"/>
    <n v="44686"/>
    <n v="44686"/>
    <n v="44686"/>
    <n v="44686"/>
    <n v="44686"/>
    <n v="44686"/>
    <n v="44686468"/>
  </r>
  <r>
    <x v="76"/>
    <x v="3"/>
    <n v="0"/>
    <n v="0"/>
    <n v="0"/>
    <n v="0"/>
    <n v="0"/>
    <n v="0"/>
    <n v="0"/>
    <n v="0"/>
    <n v="0"/>
    <n v="0"/>
    <n v="0"/>
    <n v="0"/>
    <n v="0"/>
    <n v="0"/>
  </r>
  <r>
    <x v="77"/>
    <x v="3"/>
    <n v="18139"/>
    <n v="18139"/>
    <n v="18139"/>
    <n v="18139"/>
    <n v="18139"/>
    <n v="18139"/>
    <n v="18139"/>
    <n v="18139"/>
    <n v="18139"/>
    <n v="18139"/>
    <n v="18139"/>
    <n v="18139"/>
    <n v="18139"/>
    <n v="18138531"/>
  </r>
  <r>
    <x v="78"/>
    <x v="3"/>
    <n v="0"/>
    <n v="0"/>
    <n v="0"/>
    <n v="0"/>
    <n v="0"/>
    <n v="0"/>
    <n v="0"/>
    <n v="0"/>
    <n v="0"/>
    <n v="0"/>
    <n v="0"/>
    <n v="0"/>
    <n v="0"/>
    <n v="0"/>
  </r>
  <r>
    <x v="79"/>
    <x v="3"/>
    <n v="882"/>
    <n v="882"/>
    <n v="882"/>
    <n v="882"/>
    <n v="882"/>
    <n v="882"/>
    <n v="882"/>
    <n v="882"/>
    <n v="1294"/>
    <n v="1295"/>
    <n v="1305"/>
    <n v="1305"/>
    <n v="1305"/>
    <n v="1038747"/>
  </r>
  <r>
    <x v="80"/>
    <x v="3"/>
    <n v="85493"/>
    <n v="85493"/>
    <n v="85493"/>
    <n v="85493"/>
    <n v="85493"/>
    <n v="85493"/>
    <n v="85493"/>
    <n v="85493"/>
    <n v="85188"/>
    <n v="85188"/>
    <n v="85188"/>
    <n v="85188"/>
    <n v="85188"/>
    <n v="85378794"/>
  </r>
  <r>
    <x v="81"/>
    <x v="3"/>
    <n v="0"/>
    <n v="0"/>
    <n v="0"/>
    <n v="0"/>
    <n v="0"/>
    <n v="0"/>
    <n v="0"/>
    <n v="0"/>
    <n v="0"/>
    <n v="0"/>
    <n v="0"/>
    <n v="0"/>
    <n v="0"/>
    <n v="0"/>
  </r>
  <r>
    <x v="82"/>
    <x v="3"/>
    <n v="4040"/>
    <n v="4040"/>
    <n v="4040"/>
    <n v="4040"/>
    <n v="4040"/>
    <n v="4280"/>
    <n v="4270"/>
    <n v="4270"/>
    <n v="4270"/>
    <n v="4270"/>
    <n v="4270"/>
    <n v="4270"/>
    <n v="4270"/>
    <n v="4184321"/>
  </r>
  <r>
    <x v="83"/>
    <x v="3"/>
    <n v="22270"/>
    <n v="22270"/>
    <n v="22270"/>
    <n v="22342"/>
    <n v="22342"/>
    <n v="22342"/>
    <n v="22342"/>
    <n v="22342"/>
    <n v="22428"/>
    <n v="22428"/>
    <n v="22428"/>
    <n v="22428"/>
    <n v="22428"/>
    <n v="22359115"/>
  </r>
  <r>
    <x v="84"/>
    <x v="3"/>
    <n v="0"/>
    <n v="0"/>
    <n v="0"/>
    <n v="0"/>
    <n v="0"/>
    <n v="0"/>
    <n v="0"/>
    <n v="0"/>
    <n v="0"/>
    <n v="0"/>
    <n v="0"/>
    <n v="0"/>
    <n v="0"/>
    <n v="0"/>
  </r>
  <r>
    <x v="85"/>
    <x v="3"/>
    <n v="0"/>
    <n v="0"/>
    <n v="0"/>
    <n v="0"/>
    <n v="0"/>
    <n v="0"/>
    <n v="0"/>
    <n v="0"/>
    <n v="0"/>
    <n v="0"/>
    <n v="0"/>
    <n v="0"/>
    <n v="400"/>
    <n v="16679"/>
  </r>
  <r>
    <x v="86"/>
    <x v="3"/>
    <n v="15704"/>
    <n v="15704"/>
    <n v="15704"/>
    <n v="15704"/>
    <n v="15704"/>
    <n v="15704"/>
    <n v="15704"/>
    <n v="15704"/>
    <n v="15704"/>
    <n v="15704"/>
    <n v="15704"/>
    <n v="15704"/>
    <n v="15704"/>
    <n v="15704259"/>
  </r>
  <r>
    <x v="87"/>
    <x v="3"/>
    <n v="0"/>
    <n v="0"/>
    <n v="0"/>
    <n v="0"/>
    <n v="0"/>
    <n v="0"/>
    <n v="0"/>
    <n v="0"/>
    <n v="0"/>
    <n v="0"/>
    <n v="0"/>
    <n v="0"/>
    <n v="0"/>
    <n v="0"/>
  </r>
  <r>
    <x v="88"/>
    <x v="3"/>
    <n v="0"/>
    <n v="0"/>
    <n v="0"/>
    <n v="0"/>
    <n v="0"/>
    <n v="0"/>
    <n v="0"/>
    <n v="0"/>
    <n v="0"/>
    <n v="0"/>
    <n v="0"/>
    <n v="0"/>
    <n v="0"/>
    <n v="0"/>
  </r>
  <r>
    <x v="89"/>
    <x v="3"/>
    <n v="29611"/>
    <n v="28910"/>
    <n v="28910"/>
    <n v="28910"/>
    <n v="28910"/>
    <n v="28910"/>
    <n v="28910"/>
    <n v="28910"/>
    <n v="28910"/>
    <n v="28910"/>
    <n v="28910"/>
    <n v="28910"/>
    <n v="28794"/>
    <n v="28934255"/>
  </r>
  <r>
    <x v="90"/>
    <x v="3"/>
    <n v="3814"/>
    <n v="3814"/>
    <n v="3814"/>
    <n v="3814"/>
    <n v="3814"/>
    <n v="3814"/>
    <n v="3814"/>
    <n v="3814"/>
    <n v="3814"/>
    <n v="3814"/>
    <n v="3814"/>
    <n v="3814"/>
    <n v="3814"/>
    <n v="3813726"/>
  </r>
  <r>
    <x v="91"/>
    <x v="3"/>
    <n v="0"/>
    <n v="0"/>
    <n v="0"/>
    <n v="0"/>
    <n v="0"/>
    <n v="0"/>
    <n v="0"/>
    <n v="0"/>
    <n v="0"/>
    <n v="0"/>
    <n v="0"/>
    <n v="0"/>
    <n v="0"/>
    <n v="0"/>
  </r>
  <r>
    <x v="92"/>
    <x v="3"/>
    <n v="34134"/>
    <n v="33853"/>
    <n v="33853"/>
    <n v="33853"/>
    <n v="33853"/>
    <n v="33855"/>
    <n v="34207"/>
    <n v="34385"/>
    <n v="34385"/>
    <n v="34381"/>
    <n v="34381"/>
    <n v="34381"/>
    <n v="33894"/>
    <n v="34116856"/>
  </r>
  <r>
    <x v="93"/>
    <x v="3"/>
    <n v="0"/>
    <n v="0"/>
    <n v="0"/>
    <n v="0"/>
    <n v="0"/>
    <n v="0"/>
    <n v="0"/>
    <n v="0"/>
    <n v="0"/>
    <n v="0"/>
    <n v="0"/>
    <n v="0"/>
    <n v="0"/>
    <n v="0"/>
  </r>
  <r>
    <x v="94"/>
    <x v="3"/>
    <n v="44779"/>
    <n v="42229"/>
    <n v="42231"/>
    <n v="42230"/>
    <n v="42230"/>
    <n v="42230"/>
    <n v="42230"/>
    <n v="42230"/>
    <n v="42230"/>
    <n v="42231"/>
    <n v="42231"/>
    <n v="42231"/>
    <n v="42170"/>
    <n v="42333955"/>
  </r>
  <r>
    <x v="95"/>
    <x v="3"/>
    <n v="0"/>
    <n v="0"/>
    <n v="0"/>
    <n v="0"/>
    <n v="0"/>
    <n v="0"/>
    <n v="0"/>
    <n v="0"/>
    <n v="0"/>
    <n v="0"/>
    <n v="0"/>
    <n v="0"/>
    <n v="0"/>
    <n v="0"/>
  </r>
  <r>
    <x v="96"/>
    <x v="3"/>
    <n v="0"/>
    <n v="0"/>
    <n v="0"/>
    <n v="0"/>
    <n v="0"/>
    <n v="0"/>
    <n v="0"/>
    <n v="0"/>
    <n v="0"/>
    <n v="0"/>
    <n v="0"/>
    <n v="0"/>
    <n v="0"/>
    <n v="0"/>
  </r>
  <r>
    <x v="97"/>
    <x v="3"/>
    <n v="39066"/>
    <n v="39094"/>
    <n v="39094"/>
    <n v="39796"/>
    <n v="39788"/>
    <n v="39788"/>
    <n v="39788"/>
    <n v="39788"/>
    <n v="39788"/>
    <n v="39790"/>
    <n v="39789"/>
    <n v="39789"/>
    <n v="39956"/>
    <n v="39650247"/>
  </r>
  <r>
    <x v="98"/>
    <x v="3"/>
    <n v="0"/>
    <n v="0"/>
    <n v="0"/>
    <n v="0"/>
    <n v="0"/>
    <n v="0"/>
    <n v="0"/>
    <n v="0"/>
    <n v="0"/>
    <n v="0"/>
    <n v="0"/>
    <n v="0"/>
    <n v="0"/>
    <n v="0"/>
  </r>
  <r>
    <x v="99"/>
    <x v="3"/>
    <n v="0"/>
    <n v="0"/>
    <n v="0"/>
    <n v="0"/>
    <n v="0"/>
    <n v="0"/>
    <n v="0"/>
    <n v="0"/>
    <n v="0"/>
    <n v="0"/>
    <n v="0"/>
    <n v="0"/>
    <n v="0"/>
    <n v="0"/>
  </r>
  <r>
    <x v="100"/>
    <x v="3"/>
    <n v="20711"/>
    <n v="20711"/>
    <n v="20711"/>
    <n v="20711"/>
    <n v="20711"/>
    <n v="20711"/>
    <n v="20711"/>
    <n v="20711"/>
    <n v="20711"/>
    <n v="20711"/>
    <n v="20711"/>
    <n v="20711"/>
    <n v="22983"/>
    <n v="20805563"/>
  </r>
  <r>
    <x v="101"/>
    <x v="3"/>
    <n v="0"/>
    <n v="0"/>
    <n v="0"/>
    <n v="0"/>
    <n v="0"/>
    <n v="0"/>
    <n v="0"/>
    <n v="0"/>
    <n v="0"/>
    <n v="0"/>
    <n v="0"/>
    <n v="0"/>
    <n v="0"/>
    <n v="0"/>
  </r>
  <r>
    <x v="102"/>
    <x v="3"/>
    <n v="18176"/>
    <n v="18176"/>
    <n v="18176"/>
    <n v="18176"/>
    <n v="18176"/>
    <n v="18176"/>
    <n v="18176"/>
    <n v="18176"/>
    <n v="18176"/>
    <n v="18176"/>
    <n v="18176"/>
    <n v="18176"/>
    <n v="18176"/>
    <n v="18176145"/>
  </r>
  <r>
    <x v="103"/>
    <x v="3"/>
    <n v="0"/>
    <n v="0"/>
    <n v="0"/>
    <n v="0"/>
    <n v="0"/>
    <n v="0"/>
    <n v="0"/>
    <n v="0"/>
    <n v="0"/>
    <n v="0"/>
    <n v="0"/>
    <n v="0"/>
    <n v="0"/>
    <n v="0"/>
  </r>
  <r>
    <x v="104"/>
    <x v="3"/>
    <n v="16174"/>
    <n v="16174"/>
    <n v="16174"/>
    <n v="16174"/>
    <n v="16174"/>
    <n v="16174"/>
    <n v="16174"/>
    <n v="16174"/>
    <n v="16174"/>
    <n v="16174"/>
    <n v="16174"/>
    <n v="16174"/>
    <n v="16174"/>
    <n v="16174210"/>
  </r>
  <r>
    <x v="105"/>
    <x v="3"/>
    <n v="0"/>
    <n v="0"/>
    <n v="0"/>
    <n v="0"/>
    <n v="0"/>
    <n v="0"/>
    <n v="0"/>
    <n v="0"/>
    <n v="0"/>
    <n v="0"/>
    <n v="0"/>
    <n v="0"/>
    <n v="0"/>
    <n v="0"/>
  </r>
  <r>
    <x v="106"/>
    <x v="3"/>
    <n v="1408"/>
    <n v="1408"/>
    <n v="1408"/>
    <n v="1408"/>
    <n v="1408"/>
    <n v="1408"/>
    <n v="1408"/>
    <n v="1828"/>
    <n v="1825"/>
    <n v="1825"/>
    <n v="1825"/>
    <n v="1825"/>
    <n v="1829"/>
    <n v="1599574"/>
  </r>
  <r>
    <x v="107"/>
    <x v="3"/>
    <n v="0"/>
    <n v="0"/>
    <n v="0"/>
    <n v="0"/>
    <n v="0"/>
    <n v="0"/>
    <n v="0"/>
    <n v="0"/>
    <n v="0"/>
    <n v="0"/>
    <n v="0"/>
    <n v="0"/>
    <n v="0"/>
    <n v="0"/>
  </r>
  <r>
    <x v="108"/>
    <x v="3"/>
    <n v="88275"/>
    <n v="88275"/>
    <n v="88275"/>
    <n v="88275"/>
    <n v="88275"/>
    <n v="88275"/>
    <n v="88275"/>
    <n v="88117"/>
    <n v="88117"/>
    <n v="88117"/>
    <n v="88117"/>
    <n v="88117"/>
    <n v="88117"/>
    <n v="88202850"/>
  </r>
  <r>
    <x v="109"/>
    <x v="3"/>
    <n v="1251"/>
    <n v="1251"/>
    <n v="1251"/>
    <n v="1251"/>
    <n v="1251"/>
    <n v="1696"/>
    <n v="1696"/>
    <n v="1697"/>
    <n v="1697"/>
    <n v="1697"/>
    <n v="1697"/>
    <n v="1697"/>
    <n v="1697"/>
    <n v="1529497"/>
  </r>
  <r>
    <x v="110"/>
    <x v="3"/>
    <n v="23467"/>
    <n v="23467"/>
    <n v="23467"/>
    <n v="23467"/>
    <n v="23467"/>
    <n v="23467"/>
    <n v="23467"/>
    <n v="23467"/>
    <n v="23467"/>
    <n v="23467"/>
    <n v="23467"/>
    <n v="23467"/>
    <n v="23467"/>
    <n v="23467177"/>
  </r>
  <r>
    <x v="111"/>
    <x v="3"/>
    <n v="0"/>
    <n v="0"/>
    <n v="0"/>
    <n v="0"/>
    <n v="0"/>
    <n v="0"/>
    <n v="0"/>
    <n v="0"/>
    <n v="0"/>
    <n v="0"/>
    <n v="0"/>
    <n v="0"/>
    <n v="0"/>
    <n v="0"/>
  </r>
  <r>
    <x v="112"/>
    <x v="3"/>
    <n v="1553"/>
    <n v="1553"/>
    <n v="1553"/>
    <n v="1553"/>
    <n v="1553"/>
    <n v="1553"/>
    <n v="1553"/>
    <n v="1553"/>
    <n v="1553"/>
    <n v="1553"/>
    <n v="1553"/>
    <n v="3575"/>
    <n v="3692"/>
    <n v="1810705"/>
  </r>
  <r>
    <x v="113"/>
    <x v="3"/>
    <n v="20479"/>
    <n v="20479"/>
    <n v="20479"/>
    <n v="20479"/>
    <n v="20479"/>
    <n v="20479"/>
    <n v="20479"/>
    <n v="20479"/>
    <n v="20479"/>
    <n v="20479"/>
    <n v="20479"/>
    <n v="20469"/>
    <n v="20469"/>
    <n v="20478138"/>
  </r>
  <r>
    <x v="114"/>
    <x v="3"/>
    <n v="0"/>
    <n v="0"/>
    <n v="0"/>
    <n v="0"/>
    <n v="0"/>
    <n v="0"/>
    <n v="0"/>
    <n v="0"/>
    <n v="0"/>
    <n v="0"/>
    <n v="0"/>
    <n v="0"/>
    <n v="0"/>
    <n v="0"/>
  </r>
  <r>
    <x v="115"/>
    <x v="3"/>
    <n v="0"/>
    <n v="0"/>
    <n v="0"/>
    <n v="0"/>
    <n v="0"/>
    <n v="0"/>
    <n v="0"/>
    <n v="0"/>
    <n v="0"/>
    <n v="0"/>
    <n v="0"/>
    <n v="0"/>
    <n v="0"/>
    <n v="0"/>
  </r>
  <r>
    <x v="116"/>
    <x v="3"/>
    <n v="7401"/>
    <n v="7384"/>
    <n v="7384"/>
    <n v="7384"/>
    <n v="7384"/>
    <n v="7402"/>
    <n v="7402"/>
    <n v="7403"/>
    <n v="7403"/>
    <n v="7404"/>
    <n v="7404"/>
    <n v="7405"/>
    <n v="7339"/>
    <n v="7394003"/>
  </r>
  <r>
    <x v="117"/>
    <x v="3"/>
    <n v="2273"/>
    <n v="2273"/>
    <n v="2273"/>
    <n v="2273"/>
    <n v="2273"/>
    <n v="2273"/>
    <n v="2273"/>
    <n v="2273"/>
    <n v="2273"/>
    <n v="2273"/>
    <n v="2273"/>
    <n v="2273"/>
    <n v="2273"/>
    <n v="2272861"/>
  </r>
  <r>
    <x v="118"/>
    <x v="3"/>
    <n v="0"/>
    <n v="0"/>
    <n v="0"/>
    <n v="0"/>
    <n v="0"/>
    <n v="0"/>
    <n v="0"/>
    <n v="0"/>
    <n v="0"/>
    <n v="0"/>
    <n v="0"/>
    <n v="0"/>
    <n v="0"/>
    <n v="0"/>
  </r>
  <r>
    <x v="119"/>
    <x v="3"/>
    <n v="4148"/>
    <n v="4130"/>
    <n v="4130"/>
    <n v="4130"/>
    <n v="4130"/>
    <n v="4149"/>
    <n v="4149"/>
    <n v="4150"/>
    <n v="4150"/>
    <n v="4150"/>
    <n v="4151"/>
    <n v="4152"/>
    <n v="4085"/>
    <n v="4140585"/>
  </r>
  <r>
    <x v="120"/>
    <x v="3"/>
    <n v="0"/>
    <n v="0"/>
    <n v="0"/>
    <n v="0"/>
    <n v="0"/>
    <n v="0"/>
    <n v="0"/>
    <n v="0"/>
    <n v="0"/>
    <n v="0"/>
    <n v="0"/>
    <n v="0"/>
    <n v="0"/>
    <n v="0"/>
  </r>
  <r>
    <x v="121"/>
    <x v="3"/>
    <n v="7629"/>
    <n v="7144"/>
    <n v="7145"/>
    <n v="7146"/>
    <n v="7149"/>
    <n v="7150"/>
    <n v="7162"/>
    <n v="7144"/>
    <n v="7231"/>
    <n v="7235"/>
    <n v="7236"/>
    <n v="7236"/>
    <n v="7258"/>
    <n v="7201920"/>
  </r>
  <r>
    <x v="122"/>
    <x v="3"/>
    <n v="7639"/>
    <n v="7639"/>
    <n v="7639"/>
    <n v="7639"/>
    <n v="7639"/>
    <n v="7639"/>
    <n v="7639"/>
    <n v="7639"/>
    <n v="7639"/>
    <n v="7639"/>
    <n v="7639"/>
    <n v="7639"/>
    <n v="7639"/>
    <n v="7639006"/>
  </r>
  <r>
    <x v="123"/>
    <x v="3"/>
    <n v="0"/>
    <n v="0"/>
    <n v="0"/>
    <n v="0"/>
    <n v="0"/>
    <n v="0"/>
    <n v="0"/>
    <n v="0"/>
    <n v="0"/>
    <n v="0"/>
    <n v="0"/>
    <n v="0"/>
    <n v="0"/>
    <n v="0"/>
  </r>
  <r>
    <x v="124"/>
    <x v="3"/>
    <n v="6911"/>
    <n v="6465"/>
    <n v="6466"/>
    <n v="6467"/>
    <n v="6470"/>
    <n v="6471"/>
    <n v="6483"/>
    <n v="6465"/>
    <n v="6552"/>
    <n v="6556"/>
    <n v="6556"/>
    <n v="6556"/>
    <n v="6568"/>
    <n v="6520403"/>
  </r>
  <r>
    <x v="125"/>
    <x v="3"/>
    <n v="0"/>
    <n v="0"/>
    <n v="0"/>
    <n v="0"/>
    <n v="0"/>
    <n v="0"/>
    <n v="0"/>
    <n v="0"/>
    <n v="0"/>
    <n v="0"/>
    <n v="0"/>
    <n v="0"/>
    <n v="0"/>
    <n v="0"/>
  </r>
  <r>
    <x v="126"/>
    <x v="3"/>
    <n v="0"/>
    <n v="0"/>
    <n v="0"/>
    <n v="0"/>
    <n v="0"/>
    <n v="0"/>
    <n v="0"/>
    <n v="0"/>
    <n v="0"/>
    <n v="0"/>
    <n v="0"/>
    <n v="0"/>
    <n v="0"/>
    <n v="0"/>
  </r>
  <r>
    <x v="127"/>
    <x v="3"/>
    <n v="0"/>
    <n v="0"/>
    <n v="0"/>
    <n v="0"/>
    <n v="0"/>
    <n v="0"/>
    <n v="0"/>
    <n v="0"/>
    <n v="0"/>
    <n v="0"/>
    <n v="0"/>
    <n v="0"/>
    <n v="0"/>
    <n v="0"/>
  </r>
  <r>
    <x v="128"/>
    <x v="3"/>
    <n v="1679"/>
    <n v="1679"/>
    <n v="1679"/>
    <n v="1679"/>
    <n v="1679"/>
    <n v="1679"/>
    <n v="1679"/>
    <n v="1679"/>
    <n v="1679"/>
    <n v="1679"/>
    <n v="1679"/>
    <n v="1679"/>
    <n v="1679"/>
    <n v="1678559"/>
  </r>
  <r>
    <x v="129"/>
    <x v="3"/>
    <n v="0"/>
    <n v="0"/>
    <n v="0"/>
    <n v="0"/>
    <n v="0"/>
    <n v="0"/>
    <n v="0"/>
    <n v="0"/>
    <n v="0"/>
    <n v="0"/>
    <n v="0"/>
    <n v="0"/>
    <n v="0"/>
    <n v="0"/>
  </r>
  <r>
    <x v="130"/>
    <x v="3"/>
    <n v="1412"/>
    <n v="1412"/>
    <n v="1412"/>
    <n v="1412"/>
    <n v="1412"/>
    <n v="1412"/>
    <n v="1412"/>
    <n v="1412"/>
    <n v="1412"/>
    <n v="1412"/>
    <n v="1412"/>
    <n v="1412"/>
    <n v="1412"/>
    <n v="1412095"/>
  </r>
  <r>
    <x v="131"/>
    <x v="3"/>
    <n v="0"/>
    <n v="0"/>
    <n v="0"/>
    <n v="0"/>
    <n v="0"/>
    <n v="0"/>
    <n v="0"/>
    <n v="0"/>
    <n v="0"/>
    <n v="0"/>
    <n v="0"/>
    <n v="0"/>
    <n v="0"/>
    <n v="0"/>
  </r>
  <r>
    <x v="132"/>
    <x v="3"/>
    <n v="962"/>
    <n v="962"/>
    <n v="962"/>
    <n v="962"/>
    <n v="962"/>
    <n v="962"/>
    <n v="962"/>
    <n v="962"/>
    <n v="962"/>
    <n v="962"/>
    <n v="962"/>
    <n v="962"/>
    <n v="962"/>
    <n v="962487"/>
  </r>
  <r>
    <x v="133"/>
    <x v="3"/>
    <n v="0"/>
    <n v="0"/>
    <n v="0"/>
    <n v="0"/>
    <n v="0"/>
    <n v="0"/>
    <n v="0"/>
    <n v="0"/>
    <n v="0"/>
    <n v="0"/>
    <n v="0"/>
    <n v="0"/>
    <n v="0"/>
    <n v="0"/>
  </r>
  <r>
    <x v="134"/>
    <x v="3"/>
    <n v="0"/>
    <n v="0"/>
    <n v="0"/>
    <n v="0"/>
    <n v="0"/>
    <n v="0"/>
    <n v="0"/>
    <n v="0"/>
    <n v="0"/>
    <n v="0"/>
    <n v="0"/>
    <n v="0"/>
    <n v="0"/>
    <n v="0"/>
  </r>
  <r>
    <x v="135"/>
    <x v="3"/>
    <n v="0"/>
    <n v="0"/>
    <n v="0"/>
    <n v="0"/>
    <n v="0"/>
    <n v="0"/>
    <n v="0"/>
    <n v="0"/>
    <n v="0"/>
    <n v="0"/>
    <n v="0"/>
    <n v="0"/>
    <n v="0"/>
    <n v="0"/>
  </r>
  <r>
    <x v="136"/>
    <x v="3"/>
    <n v="7301"/>
    <n v="7301"/>
    <n v="7301"/>
    <n v="7301"/>
    <n v="7301"/>
    <n v="7301"/>
    <n v="7301"/>
    <n v="7301"/>
    <n v="7301"/>
    <n v="7301"/>
    <n v="7301"/>
    <n v="7301"/>
    <n v="7301"/>
    <n v="7300879"/>
  </r>
  <r>
    <x v="137"/>
    <x v="3"/>
    <n v="0"/>
    <n v="0"/>
    <n v="0"/>
    <n v="0"/>
    <n v="0"/>
    <n v="0"/>
    <n v="0"/>
    <n v="0"/>
    <n v="0"/>
    <n v="0"/>
    <n v="0"/>
    <n v="0"/>
    <n v="0"/>
    <n v="0"/>
  </r>
  <r>
    <x v="138"/>
    <x v="3"/>
    <n v="2200"/>
    <n v="2200"/>
    <n v="2200"/>
    <n v="2200"/>
    <n v="2200"/>
    <n v="2200"/>
    <n v="2200"/>
    <n v="2200"/>
    <n v="2200"/>
    <n v="2200"/>
    <n v="2200"/>
    <n v="2200"/>
    <n v="2200"/>
    <n v="2199936"/>
  </r>
  <r>
    <x v="139"/>
    <x v="3"/>
    <n v="0"/>
    <n v="0"/>
    <n v="0"/>
    <n v="0"/>
    <n v="0"/>
    <n v="0"/>
    <n v="0"/>
    <n v="0"/>
    <n v="0"/>
    <n v="0"/>
    <n v="0"/>
    <n v="0"/>
    <n v="0"/>
    <n v="0"/>
  </r>
  <r>
    <x v="140"/>
    <x v="3"/>
    <n v="10"/>
    <n v="10"/>
    <n v="10"/>
    <n v="10"/>
    <n v="10"/>
    <n v="10"/>
    <n v="10"/>
    <n v="10"/>
    <n v="10"/>
    <n v="10"/>
    <n v="78"/>
    <n v="78"/>
    <n v="78"/>
    <n v="24064"/>
  </r>
  <r>
    <x v="141"/>
    <x v="3"/>
    <n v="660"/>
    <n v="660"/>
    <n v="660"/>
    <n v="660"/>
    <n v="660"/>
    <n v="660"/>
    <n v="660"/>
    <n v="660"/>
    <n v="660"/>
    <n v="660"/>
    <n v="660"/>
    <n v="660"/>
    <n v="660"/>
    <n v="660424"/>
  </r>
  <r>
    <x v="142"/>
    <x v="3"/>
    <n v="0"/>
    <n v="0"/>
    <n v="0"/>
    <n v="0"/>
    <n v="0"/>
    <n v="0"/>
    <n v="0"/>
    <n v="0"/>
    <n v="0"/>
    <n v="0"/>
    <n v="0"/>
    <n v="0"/>
    <n v="0"/>
    <n v="0"/>
  </r>
  <r>
    <x v="143"/>
    <x v="3"/>
    <n v="0"/>
    <n v="0"/>
    <n v="0"/>
    <n v="0"/>
    <n v="0"/>
    <n v="0"/>
    <n v="0"/>
    <n v="0"/>
    <n v="0"/>
    <n v="0"/>
    <n v="0"/>
    <n v="0"/>
    <n v="0"/>
    <n v="0"/>
  </r>
  <r>
    <x v="144"/>
    <x v="3"/>
    <n v="0"/>
    <n v="0"/>
    <n v="0"/>
    <n v="0"/>
    <n v="0"/>
    <n v="0"/>
    <n v="0"/>
    <n v="0"/>
    <n v="0"/>
    <n v="0"/>
    <n v="0"/>
    <n v="0"/>
    <n v="0"/>
    <n v="0"/>
  </r>
  <r>
    <x v="145"/>
    <x v="3"/>
    <n v="989"/>
    <n v="989"/>
    <n v="989"/>
    <n v="989"/>
    <n v="989"/>
    <n v="989"/>
    <n v="989"/>
    <n v="989"/>
    <n v="989"/>
    <n v="989"/>
    <n v="989"/>
    <n v="989"/>
    <n v="987"/>
    <n v="989263"/>
  </r>
  <r>
    <x v="146"/>
    <x v="3"/>
    <n v="6205"/>
    <n v="6205"/>
    <n v="6205"/>
    <n v="6205"/>
    <n v="6205"/>
    <n v="6205"/>
    <n v="6205"/>
    <n v="6205"/>
    <n v="6205"/>
    <n v="6205"/>
    <n v="6205"/>
    <n v="6205"/>
    <n v="6205"/>
    <n v="6204690"/>
  </r>
  <r>
    <x v="147"/>
    <x v="3"/>
    <n v="0"/>
    <n v="0"/>
    <n v="0"/>
    <n v="0"/>
    <n v="0"/>
    <n v="0"/>
    <n v="0"/>
    <n v="0"/>
    <n v="0"/>
    <n v="0"/>
    <n v="0"/>
    <n v="0"/>
    <n v="0"/>
    <n v="0"/>
  </r>
  <r>
    <x v="148"/>
    <x v="3"/>
    <n v="252"/>
    <n v="252"/>
    <n v="252"/>
    <n v="252"/>
    <n v="252"/>
    <n v="252"/>
    <n v="252"/>
    <n v="252"/>
    <n v="252"/>
    <n v="252"/>
    <n v="252"/>
    <n v="252"/>
    <n v="252"/>
    <n v="251534"/>
  </r>
  <r>
    <x v="149"/>
    <x v="3"/>
    <n v="0"/>
    <n v="0"/>
    <n v="0"/>
    <n v="0"/>
    <n v="0"/>
    <n v="0"/>
    <n v="0"/>
    <n v="0"/>
    <n v="0"/>
    <n v="0"/>
    <n v="0"/>
    <n v="0"/>
    <n v="0"/>
    <n v="0"/>
  </r>
  <r>
    <x v="150"/>
    <x v="3"/>
    <n v="0"/>
    <n v="0"/>
    <n v="0"/>
    <n v="0"/>
    <n v="0"/>
    <n v="0"/>
    <n v="0"/>
    <n v="0"/>
    <n v="0"/>
    <n v="0"/>
    <n v="0"/>
    <n v="0"/>
    <n v="0"/>
    <n v="0"/>
  </r>
  <r>
    <x v="151"/>
    <x v="3"/>
    <n v="1120"/>
    <n v="1120"/>
    <n v="1120"/>
    <n v="1120"/>
    <n v="1120"/>
    <n v="1120"/>
    <n v="1120"/>
    <n v="1120"/>
    <n v="1120"/>
    <n v="1120"/>
    <n v="1120"/>
    <n v="1120"/>
    <n v="1117"/>
    <n v="1119700"/>
  </r>
  <r>
    <x v="152"/>
    <x v="3"/>
    <n v="0"/>
    <n v="0"/>
    <n v="0"/>
    <n v="0"/>
    <n v="0"/>
    <n v="0"/>
    <n v="0"/>
    <n v="0"/>
    <n v="0"/>
    <n v="0"/>
    <n v="0"/>
    <n v="0"/>
    <n v="0"/>
    <n v="0"/>
  </r>
  <r>
    <x v="153"/>
    <x v="3"/>
    <n v="1076"/>
    <n v="1071"/>
    <n v="1071"/>
    <n v="1071"/>
    <n v="1071"/>
    <n v="1071"/>
    <n v="1071"/>
    <n v="1071"/>
    <n v="1071"/>
    <n v="1071"/>
    <n v="1071"/>
    <n v="1071"/>
    <n v="1070"/>
    <n v="1071298"/>
  </r>
  <r>
    <x v="154"/>
    <x v="3"/>
    <n v="4326"/>
    <n v="4326"/>
    <n v="4326"/>
    <n v="4326"/>
    <n v="4326"/>
    <n v="4326"/>
    <n v="4326"/>
    <n v="4326"/>
    <n v="4326"/>
    <n v="4326"/>
    <n v="4326"/>
    <n v="4326"/>
    <n v="4326"/>
    <n v="4325615"/>
  </r>
  <r>
    <x v="155"/>
    <x v="3"/>
    <n v="0"/>
    <n v="0"/>
    <n v="0"/>
    <n v="0"/>
    <n v="0"/>
    <n v="0"/>
    <n v="0"/>
    <n v="0"/>
    <n v="0"/>
    <n v="0"/>
    <n v="0"/>
    <n v="0"/>
    <n v="0"/>
    <n v="0"/>
  </r>
  <r>
    <x v="156"/>
    <x v="3"/>
    <n v="0"/>
    <n v="0"/>
    <n v="0"/>
    <n v="0"/>
    <n v="0"/>
    <n v="0"/>
    <n v="0"/>
    <n v="0"/>
    <n v="0"/>
    <n v="0"/>
    <n v="0"/>
    <n v="0"/>
    <n v="0"/>
    <n v="0"/>
  </r>
  <r>
    <x v="157"/>
    <x v="3"/>
    <n v="1197"/>
    <n v="1193"/>
    <n v="1193"/>
    <n v="1193"/>
    <n v="1193"/>
    <n v="1193"/>
    <n v="1193"/>
    <n v="1193"/>
    <n v="1193"/>
    <n v="1193"/>
    <n v="1193"/>
    <n v="1193"/>
    <n v="1192"/>
    <n v="1192988"/>
  </r>
  <r>
    <x v="158"/>
    <x v="3"/>
    <n v="0"/>
    <n v="0"/>
    <n v="0"/>
    <n v="0"/>
    <n v="0"/>
    <n v="0"/>
    <n v="0"/>
    <n v="0"/>
    <n v="0"/>
    <n v="0"/>
    <n v="0"/>
    <n v="0"/>
    <n v="0"/>
    <n v="0"/>
  </r>
  <r>
    <x v="159"/>
    <x v="3"/>
    <n v="0"/>
    <n v="0"/>
    <n v="0"/>
    <n v="0"/>
    <n v="0"/>
    <n v="0"/>
    <n v="0"/>
    <n v="0"/>
    <n v="0"/>
    <n v="0"/>
    <n v="0"/>
    <n v="0"/>
    <n v="0"/>
    <n v="0"/>
  </r>
  <r>
    <x v="160"/>
    <x v="3"/>
    <n v="63"/>
    <n v="63"/>
    <n v="63"/>
    <n v="63"/>
    <n v="63"/>
    <n v="63"/>
    <n v="63"/>
    <n v="63"/>
    <n v="63"/>
    <n v="63"/>
    <n v="63"/>
    <n v="63"/>
    <n v="63"/>
    <n v="62866"/>
  </r>
  <r>
    <x v="161"/>
    <x v="3"/>
    <n v="0"/>
    <n v="0"/>
    <n v="0"/>
    <n v="0"/>
    <n v="0"/>
    <n v="0"/>
    <n v="0"/>
    <n v="0"/>
    <n v="0"/>
    <n v="0"/>
    <n v="0"/>
    <n v="0"/>
    <n v="0"/>
    <n v="0"/>
  </r>
  <r>
    <x v="162"/>
    <x v="3"/>
    <n v="336"/>
    <n v="336"/>
    <n v="336"/>
    <n v="336"/>
    <n v="336"/>
    <n v="336"/>
    <n v="336"/>
    <n v="336"/>
    <n v="336"/>
    <n v="336"/>
    <n v="336"/>
    <n v="336"/>
    <n v="336"/>
    <n v="336378"/>
  </r>
  <r>
    <x v="163"/>
    <x v="3"/>
    <n v="0"/>
    <n v="0"/>
    <n v="0"/>
    <n v="0"/>
    <n v="0"/>
    <n v="0"/>
    <n v="0"/>
    <n v="0"/>
    <n v="0"/>
    <n v="0"/>
    <n v="0"/>
    <n v="0"/>
    <n v="0"/>
    <n v="0"/>
  </r>
  <r>
    <x v="164"/>
    <x v="3"/>
    <n v="0"/>
    <n v="0"/>
    <n v="0"/>
    <n v="0"/>
    <n v="0"/>
    <n v="0"/>
    <n v="0"/>
    <n v="0"/>
    <n v="0"/>
    <n v="0"/>
    <n v="0"/>
    <n v="0"/>
    <n v="0"/>
    <n v="0"/>
  </r>
  <r>
    <x v="165"/>
    <x v="3"/>
    <n v="6"/>
    <n v="6"/>
    <n v="6"/>
    <n v="6"/>
    <n v="6"/>
    <n v="6"/>
    <n v="6"/>
    <n v="6"/>
    <n v="6"/>
    <n v="6"/>
    <n v="6"/>
    <n v="6"/>
    <n v="6"/>
    <n v="6163"/>
  </r>
  <r>
    <x v="166"/>
    <x v="3"/>
    <n v="0"/>
    <n v="0"/>
    <n v="0"/>
    <n v="0"/>
    <n v="0"/>
    <n v="0"/>
    <n v="0"/>
    <n v="0"/>
    <n v="0"/>
    <n v="0"/>
    <n v="0"/>
    <n v="0"/>
    <n v="0"/>
    <n v="0"/>
  </r>
  <r>
    <x v="167"/>
    <x v="3"/>
    <n v="0"/>
    <n v="0"/>
    <n v="0"/>
    <n v="0"/>
    <n v="0"/>
    <n v="0"/>
    <n v="0"/>
    <n v="0"/>
    <n v="11"/>
    <n v="11"/>
    <n v="11"/>
    <n v="11"/>
    <n v="11"/>
    <n v="4095"/>
  </r>
  <r>
    <x v="168"/>
    <x v="3"/>
    <n v="153"/>
    <n v="153"/>
    <n v="153"/>
    <n v="153"/>
    <n v="153"/>
    <n v="153"/>
    <n v="153"/>
    <n v="153"/>
    <n v="153"/>
    <n v="153"/>
    <n v="153"/>
    <n v="153"/>
    <n v="153"/>
    <n v="152757"/>
  </r>
  <r>
    <x v="169"/>
    <x v="3"/>
    <n v="0"/>
    <n v="0"/>
    <n v="0"/>
    <n v="0"/>
    <n v="0"/>
    <n v="0"/>
    <n v="0"/>
    <n v="0"/>
    <n v="0"/>
    <n v="0"/>
    <n v="0"/>
    <n v="0"/>
    <n v="0"/>
    <n v="0"/>
  </r>
  <r>
    <x v="170"/>
    <x v="3"/>
    <n v="72"/>
    <n v="72"/>
    <n v="72"/>
    <n v="72"/>
    <n v="72"/>
    <n v="72"/>
    <n v="72"/>
    <n v="72"/>
    <n v="72"/>
    <n v="72"/>
    <n v="72"/>
    <n v="72"/>
    <n v="72"/>
    <n v="72067"/>
  </r>
  <r>
    <x v="171"/>
    <x v="3"/>
    <n v="110"/>
    <n v="110"/>
    <n v="110"/>
    <n v="110"/>
    <n v="110"/>
    <n v="110"/>
    <n v="110"/>
    <n v="110"/>
    <n v="110"/>
    <n v="110"/>
    <n v="110"/>
    <n v="110"/>
    <n v="110"/>
    <n v="110376"/>
  </r>
  <r>
    <x v="172"/>
    <x v="3"/>
    <n v="0"/>
    <n v="0"/>
    <n v="0"/>
    <n v="0"/>
    <n v="0"/>
    <n v="0"/>
    <n v="0"/>
    <n v="0"/>
    <n v="0"/>
    <n v="0"/>
    <n v="0"/>
    <n v="0"/>
    <n v="0"/>
    <n v="0"/>
  </r>
  <r>
    <x v="173"/>
    <x v="3"/>
    <n v="253"/>
    <n v="253"/>
    <n v="253"/>
    <n v="253"/>
    <n v="253"/>
    <n v="253"/>
    <n v="253"/>
    <n v="253"/>
    <n v="253"/>
    <n v="253"/>
    <n v="253"/>
    <n v="253"/>
    <n v="253"/>
    <n v="252964"/>
  </r>
  <r>
    <x v="174"/>
    <x v="3"/>
    <n v="99770"/>
    <n v="99770"/>
    <n v="99770"/>
    <n v="99770"/>
    <n v="99770"/>
    <n v="99770"/>
    <n v="99770"/>
    <n v="99770"/>
    <n v="99770"/>
    <n v="99770"/>
    <n v="99770"/>
    <n v="99770"/>
    <n v="90567"/>
    <n v="99386675"/>
  </r>
  <r>
    <x v="175"/>
    <x v="4"/>
    <n v="27"/>
    <n v="10"/>
    <n v="10"/>
    <n v="10"/>
    <n v="10"/>
    <n v="10"/>
    <n v="10"/>
    <n v="10"/>
    <n v="10"/>
    <n v="10"/>
    <n v="10"/>
    <n v="10"/>
    <n v="10"/>
    <n v="10543"/>
  </r>
  <r>
    <x v="176"/>
    <x v="4"/>
    <n v="0"/>
    <n v="0"/>
    <n v="0"/>
    <n v="0"/>
    <n v="0"/>
    <n v="0"/>
    <n v="0"/>
    <n v="0"/>
    <n v="0"/>
    <n v="0"/>
    <n v="0"/>
    <n v="0"/>
    <n v="0"/>
    <n v="0"/>
  </r>
  <r>
    <x v="177"/>
    <x v="4"/>
    <n v="4314"/>
    <n v="4389"/>
    <n v="4390"/>
    <n v="4390"/>
    <n v="4390"/>
    <n v="4390"/>
    <n v="4390"/>
    <n v="4390"/>
    <n v="4390"/>
    <n v="4390"/>
    <n v="4390"/>
    <n v="4390"/>
    <n v="4510"/>
    <n v="4392170"/>
  </r>
  <r>
    <x v="178"/>
    <x v="4"/>
    <n v="0"/>
    <n v="0"/>
    <n v="0"/>
    <n v="0"/>
    <n v="0"/>
    <n v="0"/>
    <n v="0"/>
    <n v="0"/>
    <n v="0"/>
    <n v="0"/>
    <n v="0"/>
    <n v="0"/>
    <n v="0"/>
    <n v="0"/>
  </r>
  <r>
    <x v="179"/>
    <x v="4"/>
    <n v="0"/>
    <n v="0"/>
    <n v="0"/>
    <n v="0"/>
    <n v="0"/>
    <n v="0"/>
    <n v="0"/>
    <n v="0"/>
    <n v="0"/>
    <n v="0"/>
    <n v="0"/>
    <n v="0"/>
    <n v="0"/>
    <n v="0"/>
  </r>
  <r>
    <x v="180"/>
    <x v="4"/>
    <n v="521"/>
    <n v="522"/>
    <n v="522"/>
    <n v="522"/>
    <n v="522"/>
    <n v="522"/>
    <n v="522"/>
    <n v="522"/>
    <n v="522"/>
    <n v="522"/>
    <n v="522"/>
    <n v="522"/>
    <n v="522"/>
    <n v="521595"/>
  </r>
  <r>
    <x v="181"/>
    <x v="4"/>
    <n v="2001"/>
    <n v="2001"/>
    <n v="2001"/>
    <n v="2001"/>
    <n v="2001"/>
    <n v="2001"/>
    <n v="2001"/>
    <n v="2001"/>
    <n v="2001"/>
    <n v="2001"/>
    <n v="2001"/>
    <n v="2001"/>
    <n v="2001"/>
    <n v="2001428"/>
  </r>
  <r>
    <x v="182"/>
    <x v="4"/>
    <n v="19"/>
    <n v="19"/>
    <n v="19"/>
    <n v="19"/>
    <n v="19"/>
    <n v="19"/>
    <n v="19"/>
    <n v="19"/>
    <n v="19"/>
    <n v="19"/>
    <n v="19"/>
    <n v="19"/>
    <n v="19"/>
    <n v="18825"/>
  </r>
  <r>
    <x v="183"/>
    <x v="4"/>
    <n v="0"/>
    <n v="17"/>
    <n v="17"/>
    <n v="17"/>
    <n v="17"/>
    <n v="17"/>
    <n v="17"/>
    <n v="17"/>
    <n v="17"/>
    <n v="17"/>
    <n v="17"/>
    <n v="17"/>
    <n v="17"/>
    <n v="16064"/>
  </r>
  <r>
    <x v="184"/>
    <x v="4"/>
    <n v="33"/>
    <n v="33"/>
    <n v="33"/>
    <n v="33"/>
    <n v="33"/>
    <n v="33"/>
    <n v="33"/>
    <n v="33"/>
    <n v="33"/>
    <n v="33"/>
    <n v="33"/>
    <n v="33"/>
    <n v="33"/>
    <n v="32899"/>
  </r>
  <r>
    <x v="185"/>
    <x v="4"/>
    <n v="0"/>
    <n v="0"/>
    <n v="0"/>
    <n v="0"/>
    <n v="0"/>
    <n v="0"/>
    <n v="0"/>
    <n v="0"/>
    <n v="0"/>
    <n v="0"/>
    <n v="0"/>
    <n v="0"/>
    <n v="0"/>
    <n v="0"/>
  </r>
  <r>
    <x v="186"/>
    <x v="4"/>
    <n v="0"/>
    <n v="0"/>
    <n v="0"/>
    <n v="0"/>
    <n v="0"/>
    <n v="0"/>
    <n v="0"/>
    <n v="0"/>
    <n v="0"/>
    <n v="0"/>
    <n v="0"/>
    <n v="0"/>
    <n v="0"/>
    <n v="0"/>
  </r>
  <r>
    <x v="187"/>
    <x v="4"/>
    <n v="422"/>
    <n v="422"/>
    <n v="422"/>
    <n v="422"/>
    <n v="422"/>
    <n v="422"/>
    <n v="422"/>
    <n v="422"/>
    <n v="422"/>
    <n v="422"/>
    <n v="422"/>
    <n v="422"/>
    <n v="422"/>
    <n v="422423"/>
  </r>
  <r>
    <x v="188"/>
    <x v="4"/>
    <n v="7878"/>
    <n v="7878"/>
    <n v="7878"/>
    <n v="7878"/>
    <n v="7878"/>
    <n v="7878"/>
    <n v="7878"/>
    <n v="7878"/>
    <n v="7878"/>
    <n v="7878"/>
    <n v="7878"/>
    <n v="7878"/>
    <n v="7878"/>
    <n v="7877977"/>
  </r>
  <r>
    <x v="189"/>
    <x v="4"/>
    <n v="0"/>
    <n v="0"/>
    <n v="0"/>
    <n v="0"/>
    <n v="0"/>
    <n v="0"/>
    <n v="0"/>
    <n v="0"/>
    <n v="0"/>
    <n v="0"/>
    <n v="0"/>
    <n v="0"/>
    <n v="0"/>
    <n v="0"/>
  </r>
  <r>
    <x v="190"/>
    <x v="4"/>
    <n v="0"/>
    <n v="0"/>
    <n v="0"/>
    <n v="0"/>
    <n v="0"/>
    <n v="0"/>
    <n v="0"/>
    <n v="0"/>
    <n v="0"/>
    <n v="0"/>
    <n v="0"/>
    <n v="0"/>
    <n v="0"/>
    <n v="0"/>
  </r>
  <r>
    <x v="191"/>
    <x v="4"/>
    <n v="30364"/>
    <n v="30364"/>
    <n v="30364"/>
    <n v="30364"/>
    <n v="30364"/>
    <n v="30364"/>
    <n v="30364"/>
    <n v="30364"/>
    <n v="30364"/>
    <n v="30364"/>
    <n v="30364"/>
    <n v="30364"/>
    <n v="30364"/>
    <n v="30363652"/>
  </r>
  <r>
    <x v="192"/>
    <x v="4"/>
    <n v="0"/>
    <n v="0"/>
    <n v="0"/>
    <n v="0"/>
    <n v="0"/>
    <n v="0"/>
    <n v="0"/>
    <n v="0"/>
    <n v="0"/>
    <n v="0"/>
    <n v="0"/>
    <n v="0"/>
    <n v="0"/>
    <n v="0"/>
  </r>
  <r>
    <x v="193"/>
    <x v="4"/>
    <n v="6317"/>
    <n v="6317"/>
    <n v="6317"/>
    <n v="6317"/>
    <n v="6317"/>
    <n v="6317"/>
    <n v="6317"/>
    <n v="6317"/>
    <n v="6317"/>
    <n v="5118"/>
    <n v="5118"/>
    <n v="5118"/>
    <n v="5118"/>
    <n v="5967303"/>
  </r>
  <r>
    <x v="194"/>
    <x v="4"/>
    <n v="0"/>
    <n v="0"/>
    <n v="0"/>
    <n v="0"/>
    <n v="0"/>
    <n v="0"/>
    <n v="0"/>
    <n v="0"/>
    <n v="0"/>
    <n v="0"/>
    <n v="0"/>
    <n v="0"/>
    <n v="0"/>
    <n v="0"/>
  </r>
  <r>
    <x v="195"/>
    <x v="4"/>
    <n v="0"/>
    <n v="0"/>
    <n v="0"/>
    <n v="0"/>
    <n v="0"/>
    <n v="0"/>
    <n v="0"/>
    <n v="0"/>
    <n v="0"/>
    <n v="0"/>
    <n v="0"/>
    <n v="0"/>
    <n v="0"/>
    <n v="0"/>
  </r>
  <r>
    <x v="196"/>
    <x v="4"/>
    <n v="0"/>
    <n v="0"/>
    <n v="0"/>
    <n v="0"/>
    <n v="0"/>
    <n v="0"/>
    <n v="0"/>
    <n v="0"/>
    <n v="0"/>
    <n v="0"/>
    <n v="0"/>
    <n v="0"/>
    <n v="0"/>
    <n v="0"/>
  </r>
  <r>
    <x v="197"/>
    <x v="4"/>
    <n v="46882"/>
    <n v="46882"/>
    <n v="46882"/>
    <n v="46882"/>
    <n v="46882"/>
    <n v="46882"/>
    <n v="46882"/>
    <n v="46882"/>
    <n v="46882"/>
    <n v="46882"/>
    <n v="46882"/>
    <n v="46882"/>
    <n v="46882"/>
    <n v="46881506"/>
  </r>
  <r>
    <x v="198"/>
    <x v="4"/>
    <n v="0"/>
    <n v="0"/>
    <n v="0"/>
    <n v="0"/>
    <n v="0"/>
    <n v="0"/>
    <n v="0"/>
    <n v="0"/>
    <n v="0"/>
    <n v="0"/>
    <n v="0"/>
    <n v="0"/>
    <n v="0"/>
    <n v="0"/>
  </r>
  <r>
    <x v="199"/>
    <x v="4"/>
    <n v="49093"/>
    <n v="49093"/>
    <n v="49093"/>
    <n v="49093"/>
    <n v="49093"/>
    <n v="49093"/>
    <n v="49093"/>
    <n v="49093"/>
    <n v="49093"/>
    <n v="49093"/>
    <n v="49093"/>
    <n v="49094"/>
    <n v="49094"/>
    <n v="49092924"/>
  </r>
  <r>
    <x v="200"/>
    <x v="4"/>
    <n v="0"/>
    <n v="0"/>
    <n v="0"/>
    <n v="0"/>
    <n v="0"/>
    <n v="0"/>
    <n v="0"/>
    <n v="0"/>
    <n v="0"/>
    <n v="0"/>
    <n v="0"/>
    <n v="0"/>
    <n v="0"/>
    <n v="0"/>
  </r>
  <r>
    <x v="201"/>
    <x v="4"/>
    <n v="5838"/>
    <n v="5838"/>
    <n v="5838"/>
    <n v="5838"/>
    <n v="5838"/>
    <n v="5838"/>
    <n v="5838"/>
    <n v="5838"/>
    <n v="5838"/>
    <n v="5838"/>
    <n v="5838"/>
    <n v="5838"/>
    <n v="5838"/>
    <n v="5838129"/>
  </r>
  <r>
    <x v="202"/>
    <x v="4"/>
    <n v="0"/>
    <n v="0"/>
    <n v="0"/>
    <n v="0"/>
    <n v="0"/>
    <n v="0"/>
    <n v="0"/>
    <n v="0"/>
    <n v="0"/>
    <n v="0"/>
    <n v="0"/>
    <n v="0"/>
    <n v="0"/>
    <n v="0"/>
  </r>
  <r>
    <x v="203"/>
    <x v="4"/>
    <n v="12648"/>
    <n v="12648"/>
    <n v="12648"/>
    <n v="12648"/>
    <n v="12648"/>
    <n v="12648"/>
    <n v="12648"/>
    <n v="12648"/>
    <n v="12648"/>
    <n v="12648"/>
    <n v="12648"/>
    <n v="12648"/>
    <n v="12648"/>
    <n v="12648296"/>
  </r>
  <r>
    <x v="204"/>
    <x v="4"/>
    <n v="0"/>
    <n v="0"/>
    <n v="0"/>
    <n v="0"/>
    <n v="0"/>
    <n v="0"/>
    <n v="0"/>
    <n v="0"/>
    <n v="0"/>
    <n v="0"/>
    <n v="0"/>
    <n v="0"/>
    <n v="0"/>
    <n v="0"/>
  </r>
  <r>
    <x v="205"/>
    <x v="4"/>
    <n v="0"/>
    <n v="0"/>
    <n v="0"/>
    <n v="0"/>
    <n v="0"/>
    <n v="0"/>
    <n v="0"/>
    <n v="0"/>
    <n v="0"/>
    <n v="0"/>
    <n v="0"/>
    <n v="0"/>
    <n v="0"/>
    <n v="0"/>
  </r>
  <r>
    <x v="206"/>
    <x v="4"/>
    <n v="0"/>
    <n v="0"/>
    <n v="0"/>
    <n v="0"/>
    <n v="0"/>
    <n v="0"/>
    <n v="0"/>
    <n v="0"/>
    <n v="0"/>
    <n v="0"/>
    <n v="0"/>
    <n v="0"/>
    <n v="0"/>
    <n v="0"/>
  </r>
  <r>
    <x v="207"/>
    <x v="4"/>
    <n v="762"/>
    <n v="762"/>
    <n v="762"/>
    <n v="762"/>
    <n v="762"/>
    <n v="762"/>
    <n v="762"/>
    <n v="762"/>
    <n v="762"/>
    <n v="762"/>
    <n v="762"/>
    <n v="762"/>
    <n v="762"/>
    <n v="762026"/>
  </r>
  <r>
    <x v="208"/>
    <x v="4"/>
    <n v="0"/>
    <n v="0"/>
    <n v="0"/>
    <n v="0"/>
    <n v="0"/>
    <n v="0"/>
    <n v="0"/>
    <n v="0"/>
    <n v="0"/>
    <n v="0"/>
    <n v="0"/>
    <n v="0"/>
    <n v="0"/>
    <n v="0"/>
  </r>
  <r>
    <x v="209"/>
    <x v="4"/>
    <n v="7174"/>
    <n v="7174"/>
    <n v="7174"/>
    <n v="7174"/>
    <n v="7174"/>
    <n v="7174"/>
    <n v="7174"/>
    <n v="7247"/>
    <n v="7247"/>
    <n v="7247"/>
    <n v="7247"/>
    <n v="7247"/>
    <n v="7247"/>
    <n v="7207240"/>
  </r>
  <r>
    <x v="210"/>
    <x v="4"/>
    <n v="0"/>
    <n v="0"/>
    <n v="0"/>
    <n v="0"/>
    <n v="0"/>
    <n v="0"/>
    <n v="0"/>
    <n v="0"/>
    <n v="0"/>
    <n v="0"/>
    <n v="0"/>
    <n v="0"/>
    <n v="0"/>
    <n v="0"/>
  </r>
  <r>
    <x v="211"/>
    <x v="4"/>
    <n v="0"/>
    <n v="0"/>
    <n v="0"/>
    <n v="0"/>
    <n v="0"/>
    <n v="0"/>
    <n v="0"/>
    <n v="0"/>
    <n v="0"/>
    <n v="0"/>
    <n v="0"/>
    <n v="0"/>
    <n v="0"/>
    <n v="0"/>
  </r>
  <r>
    <x v="212"/>
    <x v="4"/>
    <n v="0"/>
    <n v="0"/>
    <n v="0"/>
    <n v="0"/>
    <n v="0"/>
    <n v="0"/>
    <n v="0"/>
    <n v="0"/>
    <n v="0"/>
    <n v="0"/>
    <n v="0"/>
    <n v="0"/>
    <n v="0"/>
    <n v="0"/>
  </r>
  <r>
    <x v="213"/>
    <x v="4"/>
    <n v="0"/>
    <n v="0"/>
    <n v="0"/>
    <n v="0"/>
    <n v="0"/>
    <n v="0"/>
    <n v="0"/>
    <n v="0"/>
    <n v="0"/>
    <n v="0"/>
    <n v="0"/>
    <n v="0"/>
    <n v="0"/>
    <n v="0"/>
  </r>
  <r>
    <x v="214"/>
    <x v="4"/>
    <n v="0"/>
    <n v="0"/>
    <n v="0"/>
    <n v="0"/>
    <n v="0"/>
    <n v="0"/>
    <n v="0"/>
    <n v="0"/>
    <n v="0"/>
    <n v="0"/>
    <n v="0"/>
    <n v="0"/>
    <n v="0"/>
    <n v="0"/>
  </r>
  <r>
    <x v="215"/>
    <x v="4"/>
    <n v="53554"/>
    <n v="53554"/>
    <n v="53554"/>
    <n v="53554"/>
    <n v="53554"/>
    <n v="53554"/>
    <n v="53554"/>
    <n v="53554"/>
    <n v="53554"/>
    <n v="53554"/>
    <n v="53554"/>
    <n v="53554"/>
    <n v="53554"/>
    <n v="53553621"/>
  </r>
  <r>
    <x v="216"/>
    <x v="4"/>
    <n v="0"/>
    <n v="0"/>
    <n v="0"/>
    <n v="0"/>
    <n v="0"/>
    <n v="0"/>
    <n v="0"/>
    <n v="0"/>
    <n v="0"/>
    <n v="0"/>
    <n v="0"/>
    <n v="0"/>
    <n v="0"/>
    <n v="0"/>
  </r>
  <r>
    <x v="217"/>
    <x v="4"/>
    <n v="61018"/>
    <n v="61018"/>
    <n v="61018"/>
    <n v="61018"/>
    <n v="61018"/>
    <n v="61018"/>
    <n v="61018"/>
    <n v="61018"/>
    <n v="61018"/>
    <n v="61018"/>
    <n v="61018"/>
    <n v="61019"/>
    <n v="61019"/>
    <n v="61017787"/>
  </r>
  <r>
    <x v="218"/>
    <x v="4"/>
    <n v="0"/>
    <n v="0"/>
    <n v="0"/>
    <n v="0"/>
    <n v="0"/>
    <n v="0"/>
    <n v="0"/>
    <n v="0"/>
    <n v="0"/>
    <n v="0"/>
    <n v="0"/>
    <n v="0"/>
    <n v="0"/>
    <n v="0"/>
  </r>
  <r>
    <x v="219"/>
    <x v="4"/>
    <n v="0"/>
    <n v="0"/>
    <n v="0"/>
    <n v="0"/>
    <n v="0"/>
    <n v="0"/>
    <n v="0"/>
    <n v="0"/>
    <n v="0"/>
    <n v="0"/>
    <n v="0"/>
    <n v="0"/>
    <n v="0"/>
    <n v="0"/>
  </r>
  <r>
    <x v="220"/>
    <x v="4"/>
    <n v="25888"/>
    <n v="25888"/>
    <n v="25888"/>
    <n v="25888"/>
    <n v="25888"/>
    <n v="25888"/>
    <n v="25888"/>
    <n v="25888"/>
    <n v="25888"/>
    <n v="25888"/>
    <n v="25888"/>
    <n v="25888"/>
    <n v="25888"/>
    <n v="25887774"/>
  </r>
  <r>
    <x v="221"/>
    <x v="4"/>
    <n v="18449"/>
    <n v="18449"/>
    <n v="18449"/>
    <n v="18449"/>
    <n v="18449"/>
    <n v="18449"/>
    <n v="18449"/>
    <n v="18449"/>
    <n v="18449"/>
    <n v="18449"/>
    <n v="18449"/>
    <n v="18449"/>
    <n v="18449"/>
    <n v="18449225"/>
  </r>
  <r>
    <x v="222"/>
    <x v="4"/>
    <n v="0"/>
    <n v="0"/>
    <n v="0"/>
    <n v="0"/>
    <n v="0"/>
    <n v="0"/>
    <n v="0"/>
    <n v="0"/>
    <n v="0"/>
    <n v="0"/>
    <n v="0"/>
    <n v="0"/>
    <n v="0"/>
    <n v="0"/>
  </r>
  <r>
    <x v="223"/>
    <x v="4"/>
    <n v="51265"/>
    <n v="51265"/>
    <n v="51265"/>
    <n v="51265"/>
    <n v="51265"/>
    <n v="51265"/>
    <n v="51265"/>
    <n v="51265"/>
    <n v="51265"/>
    <n v="51265"/>
    <n v="51265"/>
    <n v="51265"/>
    <n v="56323"/>
    <n v="51475587"/>
  </r>
  <r>
    <x v="224"/>
    <x v="4"/>
    <n v="0"/>
    <n v="0"/>
    <n v="0"/>
    <n v="0"/>
    <n v="0"/>
    <n v="0"/>
    <n v="0"/>
    <n v="0"/>
    <n v="0"/>
    <n v="0"/>
    <n v="0"/>
    <n v="0"/>
    <n v="0"/>
    <n v="0"/>
  </r>
  <r>
    <x v="225"/>
    <x v="4"/>
    <n v="23562"/>
    <n v="23562"/>
    <n v="23562"/>
    <n v="23562"/>
    <n v="23562"/>
    <n v="23562"/>
    <n v="23562"/>
    <n v="23562"/>
    <n v="23562"/>
    <n v="23562"/>
    <n v="23562"/>
    <n v="23562"/>
    <n v="23562"/>
    <n v="23561627"/>
  </r>
  <r>
    <x v="226"/>
    <x v="4"/>
    <n v="0"/>
    <n v="0"/>
    <n v="0"/>
    <n v="0"/>
    <n v="0"/>
    <n v="0"/>
    <n v="0"/>
    <n v="0"/>
    <n v="0"/>
    <n v="0"/>
    <n v="0"/>
    <n v="0"/>
    <n v="0"/>
    <n v="0"/>
  </r>
  <r>
    <x v="227"/>
    <x v="4"/>
    <n v="15467"/>
    <n v="15467"/>
    <n v="15467"/>
    <n v="15467"/>
    <n v="15467"/>
    <n v="15467"/>
    <n v="15467"/>
    <n v="15467"/>
    <n v="15467"/>
    <n v="15467"/>
    <n v="15467"/>
    <n v="15467"/>
    <n v="15467"/>
    <n v="15466592"/>
  </r>
  <r>
    <x v="228"/>
    <x v="4"/>
    <n v="0"/>
    <n v="0"/>
    <n v="0"/>
    <n v="0"/>
    <n v="0"/>
    <n v="0"/>
    <n v="0"/>
    <n v="0"/>
    <n v="0"/>
    <n v="0"/>
    <n v="0"/>
    <n v="0"/>
    <n v="0"/>
    <n v="0"/>
  </r>
  <r>
    <x v="229"/>
    <x v="4"/>
    <n v="0"/>
    <n v="0"/>
    <n v="0"/>
    <n v="0"/>
    <n v="0"/>
    <n v="0"/>
    <n v="0"/>
    <n v="0"/>
    <n v="0"/>
    <n v="0"/>
    <n v="0"/>
    <n v="0"/>
    <n v="0"/>
    <n v="0"/>
  </r>
  <r>
    <x v="230"/>
    <x v="4"/>
    <n v="0"/>
    <n v="0"/>
    <n v="0"/>
    <n v="0"/>
    <n v="0"/>
    <n v="0"/>
    <n v="0"/>
    <n v="0"/>
    <n v="0"/>
    <n v="0"/>
    <n v="0"/>
    <n v="0"/>
    <n v="0"/>
    <n v="0"/>
  </r>
  <r>
    <x v="231"/>
    <x v="4"/>
    <n v="0"/>
    <n v="0"/>
    <n v="0"/>
    <n v="0"/>
    <n v="0"/>
    <n v="0"/>
    <n v="0"/>
    <n v="0"/>
    <n v="0"/>
    <n v="0"/>
    <n v="0"/>
    <n v="0"/>
    <n v="0"/>
    <n v="0"/>
  </r>
  <r>
    <x v="232"/>
    <x v="4"/>
    <n v="813"/>
    <n v="813"/>
    <n v="813"/>
    <n v="813"/>
    <n v="813"/>
    <n v="813"/>
    <n v="813"/>
    <n v="813"/>
    <n v="813"/>
    <n v="813"/>
    <n v="813"/>
    <n v="813"/>
    <n v="813"/>
    <n v="813258"/>
  </r>
  <r>
    <x v="233"/>
    <x v="4"/>
    <n v="347"/>
    <n v="347"/>
    <n v="347"/>
    <n v="347"/>
    <n v="347"/>
    <n v="347"/>
    <n v="347"/>
    <n v="347"/>
    <n v="347"/>
    <n v="347"/>
    <n v="347"/>
    <n v="347"/>
    <n v="347"/>
    <n v="347116"/>
  </r>
  <r>
    <x v="234"/>
    <x v="4"/>
    <n v="60245"/>
    <n v="60245"/>
    <n v="60245"/>
    <n v="60245"/>
    <n v="60245"/>
    <n v="60245"/>
    <n v="60245"/>
    <n v="60245"/>
    <n v="60245"/>
    <n v="60245"/>
    <n v="60245"/>
    <n v="60245"/>
    <n v="60235"/>
    <n v="60244549"/>
  </r>
  <r>
    <x v="235"/>
    <x v="4"/>
    <n v="0"/>
    <n v="0"/>
    <n v="0"/>
    <n v="0"/>
    <n v="0"/>
    <n v="0"/>
    <n v="0"/>
    <n v="0"/>
    <n v="0"/>
    <n v="0"/>
    <n v="0"/>
    <n v="0"/>
    <n v="0"/>
    <n v="0"/>
  </r>
  <r>
    <x v="236"/>
    <x v="4"/>
    <n v="40909"/>
    <n v="40909"/>
    <n v="40909"/>
    <n v="40909"/>
    <n v="40909"/>
    <n v="40909"/>
    <n v="40909"/>
    <n v="40909"/>
    <n v="40909"/>
    <n v="40999"/>
    <n v="40999"/>
    <n v="41005"/>
    <n v="43328"/>
    <n v="41033105"/>
  </r>
  <r>
    <x v="237"/>
    <x v="4"/>
    <n v="0"/>
    <n v="0"/>
    <n v="0"/>
    <n v="0"/>
    <n v="0"/>
    <n v="0"/>
    <n v="0"/>
    <n v="0"/>
    <n v="0"/>
    <n v="0"/>
    <n v="0"/>
    <n v="0"/>
    <n v="0"/>
    <n v="0"/>
  </r>
  <r>
    <x v="238"/>
    <x v="4"/>
    <n v="0"/>
    <n v="0"/>
    <n v="0"/>
    <n v="0"/>
    <n v="0"/>
    <n v="0"/>
    <n v="0"/>
    <n v="0"/>
    <n v="0"/>
    <n v="0"/>
    <n v="0"/>
    <n v="0"/>
    <n v="0"/>
    <n v="0"/>
  </r>
  <r>
    <x v="239"/>
    <x v="4"/>
    <n v="0"/>
    <n v="0"/>
    <n v="0"/>
    <n v="0"/>
    <n v="0"/>
    <n v="0"/>
    <n v="0"/>
    <n v="0"/>
    <n v="0"/>
    <n v="0"/>
    <n v="0"/>
    <n v="0"/>
    <n v="0"/>
    <n v="0"/>
  </r>
  <r>
    <x v="240"/>
    <x v="4"/>
    <n v="0"/>
    <n v="0"/>
    <n v="0"/>
    <n v="0"/>
    <n v="0"/>
    <n v="0"/>
    <n v="0"/>
    <n v="0"/>
    <n v="0"/>
    <n v="0"/>
    <n v="0"/>
    <n v="0"/>
    <n v="0"/>
    <n v="0"/>
  </r>
  <r>
    <x v="241"/>
    <x v="4"/>
    <n v="0"/>
    <n v="0"/>
    <n v="0"/>
    <n v="0"/>
    <n v="0"/>
    <n v="0"/>
    <n v="0"/>
    <n v="0"/>
    <n v="0"/>
    <n v="0"/>
    <n v="0"/>
    <n v="0"/>
    <n v="0"/>
    <n v="0"/>
  </r>
  <r>
    <x v="242"/>
    <x v="4"/>
    <n v="0"/>
    <n v="0"/>
    <n v="0"/>
    <n v="0"/>
    <n v="0"/>
    <n v="0"/>
    <n v="0"/>
    <n v="0"/>
    <n v="0"/>
    <n v="0"/>
    <n v="0"/>
    <n v="0"/>
    <n v="0"/>
    <n v="0"/>
  </r>
  <r>
    <x v="243"/>
    <x v="4"/>
    <n v="30446"/>
    <n v="30446"/>
    <n v="30446"/>
    <n v="30446"/>
    <n v="30446"/>
    <n v="30446"/>
    <n v="30446"/>
    <n v="30446"/>
    <n v="30446"/>
    <n v="30446"/>
    <n v="30446"/>
    <n v="30446"/>
    <n v="30446"/>
    <n v="30445509"/>
  </r>
  <r>
    <x v="244"/>
    <x v="4"/>
    <n v="0"/>
    <n v="0"/>
    <n v="0"/>
    <n v="0"/>
    <n v="0"/>
    <n v="0"/>
    <n v="0"/>
    <n v="0"/>
    <n v="0"/>
    <n v="0"/>
    <n v="0"/>
    <n v="0"/>
    <n v="0"/>
    <n v="0"/>
  </r>
  <r>
    <x v="245"/>
    <x v="4"/>
    <n v="12184"/>
    <n v="12185"/>
    <n v="12185"/>
    <n v="12185"/>
    <n v="12185"/>
    <n v="12185"/>
    <n v="12185"/>
    <n v="12185"/>
    <n v="12185"/>
    <n v="12185"/>
    <n v="12185"/>
    <n v="12185"/>
    <n v="12185"/>
    <n v="12184871"/>
  </r>
  <r>
    <x v="246"/>
    <x v="4"/>
    <n v="0"/>
    <n v="0"/>
    <n v="0"/>
    <n v="0"/>
    <n v="0"/>
    <n v="0"/>
    <n v="0"/>
    <n v="0"/>
    <n v="0"/>
    <n v="0"/>
    <n v="0"/>
    <n v="0"/>
    <n v="0"/>
    <n v="0"/>
  </r>
  <r>
    <x v="247"/>
    <x v="4"/>
    <n v="0"/>
    <n v="0"/>
    <n v="0"/>
    <n v="0"/>
    <n v="0"/>
    <n v="0"/>
    <n v="0"/>
    <n v="0"/>
    <n v="0"/>
    <n v="0"/>
    <n v="0"/>
    <n v="0"/>
    <n v="0"/>
    <n v="0"/>
  </r>
  <r>
    <x v="248"/>
    <x v="4"/>
    <n v="35393"/>
    <n v="35393"/>
    <n v="35393"/>
    <n v="35393"/>
    <n v="35393"/>
    <n v="35393"/>
    <n v="35393"/>
    <n v="35393"/>
    <n v="35393"/>
    <n v="35393"/>
    <n v="35393"/>
    <n v="35393"/>
    <n v="36209"/>
    <n v="35426936"/>
  </r>
  <r>
    <x v="249"/>
    <x v="4"/>
    <n v="0"/>
    <n v="0"/>
    <n v="0"/>
    <n v="0"/>
    <n v="0"/>
    <n v="0"/>
    <n v="0"/>
    <n v="0"/>
    <n v="0"/>
    <n v="0"/>
    <n v="0"/>
    <n v="0"/>
    <n v="0"/>
    <n v="0"/>
  </r>
  <r>
    <x v="250"/>
    <x v="4"/>
    <n v="0"/>
    <n v="0"/>
    <n v="0"/>
    <n v="0"/>
    <n v="0"/>
    <n v="0"/>
    <n v="0"/>
    <n v="0"/>
    <n v="0"/>
    <n v="0"/>
    <n v="0"/>
    <n v="0"/>
    <n v="0"/>
    <n v="0"/>
  </r>
  <r>
    <x v="251"/>
    <x v="4"/>
    <n v="28602"/>
    <n v="28602"/>
    <n v="28602"/>
    <n v="28602"/>
    <n v="28602"/>
    <n v="28602"/>
    <n v="28602"/>
    <n v="28602"/>
    <n v="28602"/>
    <n v="28602"/>
    <n v="28602"/>
    <n v="28603"/>
    <n v="28603"/>
    <n v="28602557"/>
  </r>
  <r>
    <x v="252"/>
    <x v="4"/>
    <n v="0"/>
    <n v="0"/>
    <n v="0"/>
    <n v="0"/>
    <n v="0"/>
    <n v="0"/>
    <n v="0"/>
    <n v="0"/>
    <n v="0"/>
    <n v="0"/>
    <n v="0"/>
    <n v="0"/>
    <n v="0"/>
    <n v="0"/>
  </r>
  <r>
    <x v="253"/>
    <x v="4"/>
    <n v="0"/>
    <n v="0"/>
    <n v="0"/>
    <n v="0"/>
    <n v="0"/>
    <n v="0"/>
    <n v="0"/>
    <n v="0"/>
    <n v="0"/>
    <n v="0"/>
    <n v="0"/>
    <n v="0"/>
    <n v="0"/>
    <n v="0"/>
  </r>
  <r>
    <x v="254"/>
    <x v="4"/>
    <n v="0"/>
    <n v="0"/>
    <n v="0"/>
    <n v="0"/>
    <n v="0"/>
    <n v="0"/>
    <n v="0"/>
    <n v="0"/>
    <n v="0"/>
    <n v="0"/>
    <n v="0"/>
    <n v="0"/>
    <n v="0"/>
    <n v="0"/>
  </r>
  <r>
    <x v="255"/>
    <x v="4"/>
    <n v="0"/>
    <n v="0"/>
    <n v="0"/>
    <n v="0"/>
    <n v="0"/>
    <n v="0"/>
    <n v="0"/>
    <n v="0"/>
    <n v="0"/>
    <n v="0"/>
    <n v="0"/>
    <n v="0"/>
    <n v="0"/>
    <n v="0"/>
  </r>
  <r>
    <x v="256"/>
    <x v="4"/>
    <n v="1886"/>
    <n v="1886"/>
    <n v="1886"/>
    <n v="1886"/>
    <n v="1886"/>
    <n v="1886"/>
    <n v="1886"/>
    <n v="1886"/>
    <n v="1886"/>
    <n v="1886"/>
    <n v="1886"/>
    <n v="1886"/>
    <n v="1883"/>
    <n v="1885386"/>
  </r>
  <r>
    <x v="257"/>
    <x v="4"/>
    <n v="6615"/>
    <n v="6615"/>
    <n v="6615"/>
    <n v="6615"/>
    <n v="6615"/>
    <n v="6615"/>
    <n v="6615"/>
    <n v="6615"/>
    <n v="6615"/>
    <n v="6615"/>
    <n v="6632"/>
    <n v="6632"/>
    <n v="7786"/>
    <n v="6666352"/>
  </r>
  <r>
    <x v="258"/>
    <x v="4"/>
    <n v="13128"/>
    <n v="13128"/>
    <n v="13128"/>
    <n v="13128"/>
    <n v="13128"/>
    <n v="13128"/>
    <n v="13128"/>
    <n v="13128"/>
    <n v="13128"/>
    <n v="13128"/>
    <n v="13128"/>
    <n v="13128"/>
    <n v="13128"/>
    <n v="13128271"/>
  </r>
  <r>
    <x v="259"/>
    <x v="4"/>
    <n v="0"/>
    <n v="0"/>
    <n v="0"/>
    <n v="0"/>
    <n v="0"/>
    <n v="0"/>
    <n v="0"/>
    <n v="0"/>
    <n v="0"/>
    <n v="0"/>
    <n v="0"/>
    <n v="0"/>
    <n v="0"/>
    <n v="0"/>
  </r>
  <r>
    <x v="260"/>
    <x v="4"/>
    <n v="0"/>
    <n v="0"/>
    <n v="0"/>
    <n v="0"/>
    <n v="0"/>
    <n v="0"/>
    <n v="0"/>
    <n v="0"/>
    <n v="0"/>
    <n v="0"/>
    <n v="0"/>
    <n v="0"/>
    <n v="0"/>
    <n v="0"/>
  </r>
  <r>
    <x v="261"/>
    <x v="4"/>
    <n v="0"/>
    <n v="0"/>
    <n v="0"/>
    <n v="0"/>
    <n v="0"/>
    <n v="0"/>
    <n v="0"/>
    <n v="0"/>
    <n v="0"/>
    <n v="0"/>
    <n v="0"/>
    <n v="0"/>
    <n v="0"/>
    <n v="0"/>
  </r>
  <r>
    <x v="262"/>
    <x v="4"/>
    <n v="13539"/>
    <n v="13539"/>
    <n v="13539"/>
    <n v="13539"/>
    <n v="13539"/>
    <n v="13539"/>
    <n v="13539"/>
    <n v="13539"/>
    <n v="13539"/>
    <n v="13539"/>
    <n v="13539"/>
    <n v="13539"/>
    <n v="13539"/>
    <n v="13539297"/>
  </r>
  <r>
    <x v="263"/>
    <x v="4"/>
    <n v="0"/>
    <n v="0"/>
    <n v="0"/>
    <n v="0"/>
    <n v="0"/>
    <n v="0"/>
    <n v="0"/>
    <n v="0"/>
    <n v="0"/>
    <n v="0"/>
    <n v="0"/>
    <n v="0"/>
    <n v="0"/>
    <n v="0"/>
  </r>
  <r>
    <x v="264"/>
    <x v="4"/>
    <n v="2039"/>
    <n v="2039"/>
    <n v="2039"/>
    <n v="2039"/>
    <n v="2039"/>
    <n v="2039"/>
    <n v="2039"/>
    <n v="2039"/>
    <n v="2039"/>
    <n v="2039"/>
    <n v="2039"/>
    <n v="2039"/>
    <n v="2039"/>
    <n v="2038901"/>
  </r>
  <r>
    <x v="265"/>
    <x v="4"/>
    <n v="0"/>
    <n v="0"/>
    <n v="0"/>
    <n v="0"/>
    <n v="0"/>
    <n v="0"/>
    <n v="0"/>
    <n v="0"/>
    <n v="0"/>
    <n v="0"/>
    <n v="0"/>
    <n v="0"/>
    <n v="0"/>
    <n v="0"/>
  </r>
  <r>
    <x v="266"/>
    <x v="4"/>
    <n v="0"/>
    <n v="0"/>
    <n v="0"/>
    <n v="0"/>
    <n v="0"/>
    <n v="0"/>
    <n v="0"/>
    <n v="0"/>
    <n v="0"/>
    <n v="0"/>
    <n v="0"/>
    <n v="0"/>
    <n v="0"/>
    <n v="0"/>
  </r>
  <r>
    <x v="267"/>
    <x v="4"/>
    <n v="16463"/>
    <n v="16463"/>
    <n v="16463"/>
    <n v="16463"/>
    <n v="16463"/>
    <n v="16463"/>
    <n v="16463"/>
    <n v="16463"/>
    <n v="16463"/>
    <n v="16463"/>
    <n v="16463"/>
    <n v="16463"/>
    <n v="16463"/>
    <n v="16462783"/>
  </r>
  <r>
    <x v="268"/>
    <x v="4"/>
    <n v="0"/>
    <n v="0"/>
    <n v="0"/>
    <n v="0"/>
    <n v="0"/>
    <n v="0"/>
    <n v="0"/>
    <n v="0"/>
    <n v="0"/>
    <n v="0"/>
    <n v="0"/>
    <n v="0"/>
    <n v="0"/>
    <n v="0"/>
  </r>
  <r>
    <x v="269"/>
    <x v="4"/>
    <n v="0"/>
    <n v="0"/>
    <n v="0"/>
    <n v="0"/>
    <n v="0"/>
    <n v="0"/>
    <n v="0"/>
    <n v="0"/>
    <n v="0"/>
    <n v="0"/>
    <n v="0"/>
    <n v="0"/>
    <n v="0"/>
    <n v="0"/>
  </r>
  <r>
    <x v="270"/>
    <x v="4"/>
    <n v="11128"/>
    <n v="11128"/>
    <n v="11128"/>
    <n v="11128"/>
    <n v="11128"/>
    <n v="11128"/>
    <n v="11128"/>
    <n v="11128"/>
    <n v="11128"/>
    <n v="11128"/>
    <n v="11128"/>
    <n v="11128"/>
    <n v="11128"/>
    <n v="11127648"/>
  </r>
  <r>
    <x v="271"/>
    <x v="4"/>
    <n v="0"/>
    <n v="0"/>
    <n v="0"/>
    <n v="0"/>
    <n v="0"/>
    <n v="0"/>
    <n v="0"/>
    <n v="0"/>
    <n v="0"/>
    <n v="0"/>
    <n v="0"/>
    <n v="0"/>
    <n v="0"/>
    <n v="0"/>
  </r>
  <r>
    <x v="272"/>
    <x v="4"/>
    <n v="0"/>
    <n v="0"/>
    <n v="0"/>
    <n v="0"/>
    <n v="0"/>
    <n v="0"/>
    <n v="0"/>
    <n v="0"/>
    <n v="0"/>
    <n v="0"/>
    <n v="0"/>
    <n v="0"/>
    <n v="0"/>
    <n v="0"/>
  </r>
  <r>
    <x v="273"/>
    <x v="4"/>
    <n v="0"/>
    <n v="0"/>
    <n v="0"/>
    <n v="0"/>
    <n v="0"/>
    <n v="0"/>
    <n v="0"/>
    <n v="0"/>
    <n v="0"/>
    <n v="0"/>
    <n v="0"/>
    <n v="0"/>
    <n v="0"/>
    <n v="0"/>
  </r>
  <r>
    <x v="274"/>
    <x v="4"/>
    <n v="0"/>
    <n v="0"/>
    <n v="0"/>
    <n v="0"/>
    <n v="0"/>
    <n v="0"/>
    <n v="0"/>
    <n v="0"/>
    <n v="0"/>
    <n v="0"/>
    <n v="0"/>
    <n v="0"/>
    <n v="0"/>
    <n v="0"/>
  </r>
  <r>
    <x v="275"/>
    <x v="4"/>
    <n v="0"/>
    <n v="0"/>
    <n v="0"/>
    <n v="0"/>
    <n v="0"/>
    <n v="0"/>
    <n v="0"/>
    <n v="0"/>
    <n v="0"/>
    <n v="0"/>
    <n v="0"/>
    <n v="0"/>
    <n v="0"/>
    <n v="0"/>
  </r>
  <r>
    <x v="276"/>
    <x v="4"/>
    <n v="0"/>
    <n v="0"/>
    <n v="0"/>
    <n v="0"/>
    <n v="0"/>
    <n v="0"/>
    <n v="0"/>
    <n v="0"/>
    <n v="0"/>
    <n v="0"/>
    <n v="0"/>
    <n v="0"/>
    <n v="0"/>
    <n v="0"/>
  </r>
  <r>
    <x v="277"/>
    <x v="4"/>
    <n v="2738"/>
    <n v="2738"/>
    <n v="2738"/>
    <n v="2738"/>
    <n v="2738"/>
    <n v="2738"/>
    <n v="2738"/>
    <n v="2738"/>
    <n v="2738"/>
    <n v="2738"/>
    <n v="2738"/>
    <n v="2738"/>
    <n v="2738"/>
    <n v="2738078"/>
  </r>
  <r>
    <x v="278"/>
    <x v="4"/>
    <n v="0"/>
    <n v="0"/>
    <n v="0"/>
    <n v="0"/>
    <n v="0"/>
    <n v="0"/>
    <n v="0"/>
    <n v="0"/>
    <n v="0"/>
    <n v="0"/>
    <n v="0"/>
    <n v="0"/>
    <n v="0"/>
    <n v="0"/>
  </r>
  <r>
    <x v="279"/>
    <x v="4"/>
    <n v="0"/>
    <n v="0"/>
    <n v="0"/>
    <n v="0"/>
    <n v="0"/>
    <n v="0"/>
    <n v="0"/>
    <n v="0"/>
    <n v="0"/>
    <n v="0"/>
    <n v="0"/>
    <n v="0"/>
    <n v="0"/>
    <n v="0"/>
  </r>
  <r>
    <x v="280"/>
    <x v="4"/>
    <n v="289"/>
    <n v="289"/>
    <n v="289"/>
    <n v="289"/>
    <n v="289"/>
    <n v="289"/>
    <n v="289"/>
    <n v="289"/>
    <n v="289"/>
    <n v="289"/>
    <n v="289"/>
    <n v="289"/>
    <n v="289"/>
    <n v="288724"/>
  </r>
  <r>
    <x v="281"/>
    <x v="4"/>
    <n v="0"/>
    <n v="0"/>
    <n v="0"/>
    <n v="0"/>
    <n v="0"/>
    <n v="0"/>
    <n v="0"/>
    <n v="0"/>
    <n v="0"/>
    <n v="0"/>
    <n v="0"/>
    <n v="0"/>
    <n v="0"/>
    <n v="0"/>
  </r>
  <r>
    <x v="282"/>
    <x v="4"/>
    <n v="752"/>
    <n v="752"/>
    <n v="752"/>
    <n v="752"/>
    <n v="752"/>
    <n v="752"/>
    <n v="752"/>
    <n v="752"/>
    <n v="752"/>
    <n v="752"/>
    <n v="752"/>
    <n v="752"/>
    <n v="752"/>
    <n v="752239"/>
  </r>
  <r>
    <x v="283"/>
    <x v="4"/>
    <n v="6972"/>
    <n v="6972"/>
    <n v="6972"/>
    <n v="6972"/>
    <n v="6972"/>
    <n v="6972"/>
    <n v="6972"/>
    <n v="6972"/>
    <n v="6972"/>
    <n v="6972"/>
    <n v="6972"/>
    <n v="6972"/>
    <n v="6972"/>
    <n v="6971817"/>
  </r>
  <r>
    <x v="284"/>
    <x v="4"/>
    <n v="0"/>
    <n v="0"/>
    <n v="0"/>
    <n v="0"/>
    <n v="0"/>
    <n v="0"/>
    <n v="0"/>
    <n v="0"/>
    <n v="0"/>
    <n v="0"/>
    <n v="0"/>
    <n v="0"/>
    <n v="0"/>
    <n v="0"/>
  </r>
  <r>
    <x v="285"/>
    <x v="4"/>
    <n v="0"/>
    <n v="0"/>
    <n v="0"/>
    <n v="0"/>
    <n v="0"/>
    <n v="0"/>
    <n v="0"/>
    <n v="0"/>
    <n v="0"/>
    <n v="0"/>
    <n v="0"/>
    <n v="0"/>
    <n v="0"/>
    <n v="0"/>
  </r>
  <r>
    <x v="286"/>
    <x v="4"/>
    <n v="1480"/>
    <n v="1480"/>
    <n v="1480"/>
    <n v="1480"/>
    <n v="1480"/>
    <n v="1480"/>
    <n v="1480"/>
    <n v="1480"/>
    <n v="1480"/>
    <n v="1480"/>
    <n v="1480"/>
    <n v="1480"/>
    <n v="1480"/>
    <n v="1479907"/>
  </r>
  <r>
    <x v="287"/>
    <x v="4"/>
    <n v="0"/>
    <n v="0"/>
    <n v="0"/>
    <n v="0"/>
    <n v="0"/>
    <n v="0"/>
    <n v="0"/>
    <n v="0"/>
    <n v="0"/>
    <n v="0"/>
    <n v="0"/>
    <n v="0"/>
    <n v="0"/>
    <n v="0"/>
  </r>
  <r>
    <x v="288"/>
    <x v="4"/>
    <n v="1593"/>
    <n v="1593"/>
    <n v="1593"/>
    <n v="1593"/>
    <n v="1593"/>
    <n v="1593"/>
    <n v="1593"/>
    <n v="1593"/>
    <n v="1593"/>
    <n v="1593"/>
    <n v="1593"/>
    <n v="1593"/>
    <n v="1593"/>
    <n v="1593066"/>
  </r>
  <r>
    <x v="289"/>
    <x v="4"/>
    <n v="0"/>
    <n v="0"/>
    <n v="0"/>
    <n v="0"/>
    <n v="0"/>
    <n v="0"/>
    <n v="0"/>
    <n v="0"/>
    <n v="0"/>
    <n v="0"/>
    <n v="0"/>
    <n v="0"/>
    <n v="0"/>
    <n v="0"/>
  </r>
  <r>
    <x v="290"/>
    <x v="4"/>
    <n v="9"/>
    <n v="9"/>
    <n v="9"/>
    <n v="9"/>
    <n v="9"/>
    <n v="9"/>
    <n v="9"/>
    <n v="9"/>
    <n v="9"/>
    <n v="9"/>
    <n v="9"/>
    <n v="9"/>
    <n v="9"/>
    <n v="9082"/>
  </r>
  <r>
    <x v="291"/>
    <x v="4"/>
    <n v="0"/>
    <n v="0"/>
    <n v="0"/>
    <n v="0"/>
    <n v="0"/>
    <n v="0"/>
    <n v="0"/>
    <n v="0"/>
    <n v="0"/>
    <n v="0"/>
    <n v="0"/>
    <n v="0"/>
    <n v="0"/>
    <n v="0"/>
  </r>
  <r>
    <x v="292"/>
    <x v="4"/>
    <n v="96"/>
    <n v="96"/>
    <n v="96"/>
    <n v="96"/>
    <n v="96"/>
    <n v="96"/>
    <n v="96"/>
    <n v="96"/>
    <n v="96"/>
    <n v="96"/>
    <n v="96"/>
    <n v="96"/>
    <n v="96"/>
    <n v="96290"/>
  </r>
  <r>
    <x v="293"/>
    <x v="4"/>
    <n v="0"/>
    <n v="0"/>
    <n v="0"/>
    <n v="0"/>
    <n v="0"/>
    <n v="0"/>
    <n v="0"/>
    <n v="0"/>
    <n v="0"/>
    <n v="0"/>
    <n v="0"/>
    <n v="0"/>
    <n v="0"/>
    <n v="0"/>
  </r>
  <r>
    <x v="294"/>
    <x v="4"/>
    <n v="1"/>
    <n v="1"/>
    <n v="1"/>
    <n v="1"/>
    <n v="1"/>
    <n v="1"/>
    <n v="1"/>
    <n v="1"/>
    <n v="1"/>
    <n v="1"/>
    <n v="1"/>
    <n v="1"/>
    <n v="1"/>
    <n v="501"/>
  </r>
  <r>
    <x v="295"/>
    <x v="4"/>
    <n v="0"/>
    <n v="0"/>
    <n v="0"/>
    <n v="0"/>
    <n v="0"/>
    <n v="0"/>
    <n v="0"/>
    <n v="0"/>
    <n v="0"/>
    <n v="0"/>
    <n v="0"/>
    <n v="0"/>
    <n v="0"/>
    <n v="0"/>
  </r>
  <r>
    <x v="296"/>
    <x v="4"/>
    <n v="865"/>
    <n v="865"/>
    <n v="865"/>
    <n v="865"/>
    <n v="865"/>
    <n v="865"/>
    <n v="865"/>
    <n v="865"/>
    <n v="865"/>
    <n v="865"/>
    <n v="865"/>
    <n v="865"/>
    <n v="865"/>
    <n v="864878"/>
  </r>
  <r>
    <x v="297"/>
    <x v="4"/>
    <n v="0"/>
    <n v="0"/>
    <n v="0"/>
    <n v="0"/>
    <n v="0"/>
    <n v="0"/>
    <n v="0"/>
    <n v="0"/>
    <n v="0"/>
    <n v="0"/>
    <n v="0"/>
    <n v="0"/>
    <n v="0"/>
    <n v="0"/>
  </r>
  <r>
    <x v="298"/>
    <x v="4"/>
    <n v="27"/>
    <n v="27"/>
    <n v="27"/>
    <n v="27"/>
    <n v="27"/>
    <n v="27"/>
    <n v="27"/>
    <n v="27"/>
    <n v="27"/>
    <n v="27"/>
    <n v="27"/>
    <n v="27"/>
    <n v="27"/>
    <n v="27444"/>
  </r>
  <r>
    <x v="299"/>
    <x v="4"/>
    <n v="0"/>
    <n v="0"/>
    <n v="0"/>
    <n v="0"/>
    <n v="0"/>
    <n v="0"/>
    <n v="0"/>
    <n v="0"/>
    <n v="0"/>
    <n v="0"/>
    <n v="0"/>
    <n v="0"/>
    <n v="0"/>
    <n v="0"/>
  </r>
  <r>
    <x v="300"/>
    <x v="4"/>
    <n v="1215"/>
    <n v="1215"/>
    <n v="1215"/>
    <n v="1215"/>
    <n v="1215"/>
    <n v="1215"/>
    <n v="1215"/>
    <n v="1215"/>
    <n v="1215"/>
    <n v="1215"/>
    <n v="1215"/>
    <n v="1215"/>
    <n v="1215"/>
    <n v="1215229"/>
  </r>
  <r>
    <x v="301"/>
    <x v="4"/>
    <n v="0"/>
    <n v="0"/>
    <n v="0"/>
    <n v="0"/>
    <n v="0"/>
    <n v="0"/>
    <n v="0"/>
    <n v="0"/>
    <n v="0"/>
    <n v="0"/>
    <n v="0"/>
    <n v="0"/>
    <n v="0"/>
    <n v="0"/>
  </r>
  <r>
    <x v="302"/>
    <x v="4"/>
    <n v="0"/>
    <n v="0"/>
    <n v="0"/>
    <n v="0"/>
    <n v="0"/>
    <n v="0"/>
    <n v="0"/>
    <n v="0"/>
    <n v="0"/>
    <n v="0"/>
    <n v="0"/>
    <n v="0"/>
    <n v="0"/>
    <n v="0"/>
  </r>
  <r>
    <x v="303"/>
    <x v="4"/>
    <n v="718"/>
    <n v="718"/>
    <n v="718"/>
    <n v="718"/>
    <n v="718"/>
    <n v="718"/>
    <n v="718"/>
    <n v="718"/>
    <n v="718"/>
    <n v="718"/>
    <n v="718"/>
    <n v="718"/>
    <n v="718"/>
    <n v="718101"/>
  </r>
  <r>
    <x v="304"/>
    <x v="4"/>
    <n v="0"/>
    <n v="0"/>
    <n v="0"/>
    <n v="0"/>
    <n v="0"/>
    <n v="0"/>
    <n v="0"/>
    <n v="0"/>
    <n v="0"/>
    <n v="0"/>
    <n v="0"/>
    <n v="0"/>
    <n v="0"/>
    <n v="0"/>
  </r>
  <r>
    <x v="305"/>
    <x v="4"/>
    <n v="0"/>
    <n v="0"/>
    <n v="0"/>
    <n v="0"/>
    <n v="0"/>
    <n v="0"/>
    <n v="0"/>
    <n v="0"/>
    <n v="0"/>
    <n v="0"/>
    <n v="0"/>
    <n v="0"/>
    <n v="0"/>
    <n v="0"/>
  </r>
  <r>
    <x v="306"/>
    <x v="4"/>
    <n v="0"/>
    <n v="0"/>
    <n v="0"/>
    <n v="0"/>
    <n v="0"/>
    <n v="0"/>
    <n v="0"/>
    <n v="0"/>
    <n v="0"/>
    <n v="0"/>
    <n v="0"/>
    <n v="0"/>
    <n v="0"/>
    <n v="0"/>
  </r>
  <r>
    <x v="307"/>
    <x v="4"/>
    <n v="0"/>
    <n v="0"/>
    <n v="0"/>
    <n v="0"/>
    <n v="0"/>
    <n v="0"/>
    <n v="0"/>
    <n v="0"/>
    <n v="0"/>
    <n v="0"/>
    <n v="0"/>
    <n v="0"/>
    <n v="0"/>
    <n v="0"/>
  </r>
  <r>
    <x v="308"/>
    <x v="4"/>
    <n v="0"/>
    <n v="0"/>
    <n v="0"/>
    <n v="0"/>
    <n v="0"/>
    <n v="0"/>
    <n v="0"/>
    <n v="0"/>
    <n v="0"/>
    <n v="0"/>
    <n v="0"/>
    <n v="0"/>
    <n v="0"/>
    <n v="0"/>
  </r>
  <r>
    <x v="309"/>
    <x v="4"/>
    <n v="0"/>
    <n v="0"/>
    <n v="0"/>
    <n v="0"/>
    <n v="0"/>
    <n v="0"/>
    <n v="0"/>
    <n v="0"/>
    <n v="0"/>
    <n v="0"/>
    <n v="0"/>
    <n v="0"/>
    <n v="0"/>
    <n v="0"/>
  </r>
  <r>
    <x v="310"/>
    <x v="4"/>
    <n v="0"/>
    <n v="0"/>
    <n v="0"/>
    <n v="0"/>
    <n v="0"/>
    <n v="0"/>
    <n v="0"/>
    <n v="0"/>
    <n v="0"/>
    <n v="0"/>
    <n v="0"/>
    <n v="0"/>
    <n v="0"/>
    <n v="0"/>
  </r>
  <r>
    <x v="311"/>
    <x v="4"/>
    <n v="712"/>
    <n v="712"/>
    <n v="712"/>
    <n v="721"/>
    <n v="725"/>
    <n v="725"/>
    <n v="742"/>
    <n v="745"/>
    <n v="745"/>
    <n v="745"/>
    <n v="745"/>
    <n v="758"/>
    <n v="778"/>
    <n v="735108"/>
  </r>
  <r>
    <x v="312"/>
    <x v="4"/>
    <n v="0"/>
    <n v="0"/>
    <n v="0"/>
    <n v="0"/>
    <n v="0"/>
    <n v="0"/>
    <n v="0"/>
    <n v="0"/>
    <n v="0"/>
    <n v="0"/>
    <n v="0"/>
    <n v="0"/>
    <n v="0"/>
    <n v="0"/>
  </r>
  <r>
    <x v="313"/>
    <x v="4"/>
    <n v="67"/>
    <n v="67"/>
    <n v="67"/>
    <n v="67"/>
    <n v="67"/>
    <n v="67"/>
    <n v="67"/>
    <n v="67"/>
    <n v="67"/>
    <n v="67"/>
    <n v="67"/>
    <n v="67"/>
    <n v="67"/>
    <n v="66684"/>
  </r>
  <r>
    <x v="314"/>
    <x v="4"/>
    <n v="0"/>
    <n v="0"/>
    <n v="0"/>
    <n v="0"/>
    <n v="0"/>
    <n v="0"/>
    <n v="0"/>
    <n v="0"/>
    <n v="0"/>
    <n v="0"/>
    <n v="0"/>
    <n v="0"/>
    <n v="0"/>
    <n v="0"/>
  </r>
  <r>
    <x v="315"/>
    <x v="4"/>
    <n v="897"/>
    <n v="897"/>
    <n v="897"/>
    <n v="913"/>
    <n v="912"/>
    <n v="955"/>
    <n v="964"/>
    <n v="965"/>
    <n v="965"/>
    <n v="965"/>
    <n v="965"/>
    <n v="1056"/>
    <n v="1134"/>
    <n v="955920"/>
  </r>
  <r>
    <x v="316"/>
    <x v="4"/>
    <n v="0"/>
    <n v="0"/>
    <n v="0"/>
    <n v="0"/>
    <n v="0"/>
    <n v="0"/>
    <n v="0"/>
    <n v="0"/>
    <n v="0"/>
    <n v="0"/>
    <n v="0"/>
    <n v="0"/>
    <n v="0"/>
    <n v="0"/>
  </r>
  <r>
    <x v="317"/>
    <x v="4"/>
    <n v="0"/>
    <n v="0"/>
    <n v="0"/>
    <n v="0"/>
    <n v="0"/>
    <n v="0"/>
    <n v="0"/>
    <n v="0"/>
    <n v="0"/>
    <n v="0"/>
    <n v="0"/>
    <n v="0"/>
    <n v="0"/>
    <n v="0"/>
  </r>
  <r>
    <x v="318"/>
    <x v="4"/>
    <n v="80"/>
    <n v="80"/>
    <n v="80"/>
    <n v="80"/>
    <n v="80"/>
    <n v="80"/>
    <n v="80"/>
    <n v="80"/>
    <n v="80"/>
    <n v="80"/>
    <n v="80"/>
    <n v="80"/>
    <n v="80"/>
    <n v="80300"/>
  </r>
  <r>
    <x v="319"/>
    <x v="4"/>
    <n v="0"/>
    <n v="0"/>
    <n v="0"/>
    <n v="0"/>
    <n v="0"/>
    <n v="0"/>
    <n v="0"/>
    <n v="0"/>
    <n v="0"/>
    <n v="0"/>
    <n v="0"/>
    <n v="0"/>
    <n v="0"/>
    <n v="0"/>
  </r>
  <r>
    <x v="320"/>
    <x v="4"/>
    <n v="0"/>
    <n v="0"/>
    <n v="0"/>
    <n v="0"/>
    <n v="0"/>
    <n v="0"/>
    <n v="0"/>
    <n v="0"/>
    <n v="0"/>
    <n v="0"/>
    <n v="0"/>
    <n v="0"/>
    <n v="0"/>
    <n v="0"/>
  </r>
  <r>
    <x v="321"/>
    <x v="4"/>
    <n v="0"/>
    <n v="0"/>
    <n v="0"/>
    <n v="0"/>
    <n v="0"/>
    <n v="0"/>
    <n v="0"/>
    <n v="0"/>
    <n v="0"/>
    <n v="0"/>
    <n v="0"/>
    <n v="0"/>
    <n v="0"/>
    <n v="0"/>
  </r>
  <r>
    <x v="322"/>
    <x v="4"/>
    <n v="0"/>
    <n v="0"/>
    <n v="0"/>
    <n v="0"/>
    <n v="0"/>
    <n v="0"/>
    <n v="0"/>
    <n v="0"/>
    <n v="0"/>
    <n v="0"/>
    <n v="0"/>
    <n v="0"/>
    <n v="0"/>
    <n v="0"/>
  </r>
  <r>
    <x v="323"/>
    <x v="4"/>
    <n v="0"/>
    <n v="0"/>
    <n v="0"/>
    <n v="0"/>
    <n v="0"/>
    <n v="0"/>
    <n v="0"/>
    <n v="0"/>
    <n v="0"/>
    <n v="0"/>
    <n v="0"/>
    <n v="0"/>
    <n v="0"/>
    <n v="0"/>
  </r>
  <r>
    <x v="324"/>
    <x v="4"/>
    <n v="0"/>
    <n v="0"/>
    <n v="0"/>
    <n v="0"/>
    <n v="0"/>
    <n v="0"/>
    <n v="0"/>
    <n v="0"/>
    <n v="0"/>
    <n v="0"/>
    <n v="0"/>
    <n v="0"/>
    <n v="0"/>
    <n v="0"/>
  </r>
  <r>
    <x v="325"/>
    <x v="4"/>
    <n v="1484"/>
    <n v="1484"/>
    <n v="1484"/>
    <n v="1484"/>
    <n v="1484"/>
    <n v="1484"/>
    <n v="1484"/>
    <n v="1484"/>
    <n v="1484"/>
    <n v="1484"/>
    <n v="1484"/>
    <n v="1484"/>
    <n v="1484"/>
    <n v="1483899"/>
  </r>
  <r>
    <x v="326"/>
    <x v="4"/>
    <n v="0"/>
    <n v="0"/>
    <n v="0"/>
    <n v="0"/>
    <n v="0"/>
    <n v="0"/>
    <n v="0"/>
    <n v="0"/>
    <n v="0"/>
    <n v="0"/>
    <n v="0"/>
    <n v="0"/>
    <n v="0"/>
    <n v="0"/>
  </r>
  <r>
    <x v="327"/>
    <x v="4"/>
    <n v="0"/>
    <n v="0"/>
    <n v="0"/>
    <n v="0"/>
    <n v="0"/>
    <n v="0"/>
    <n v="0"/>
    <n v="0"/>
    <n v="0"/>
    <n v="0"/>
    <n v="0"/>
    <n v="0"/>
    <n v="0"/>
    <n v="0"/>
  </r>
  <r>
    <x v="328"/>
    <x v="4"/>
    <n v="104"/>
    <n v="104"/>
    <n v="104"/>
    <n v="104"/>
    <n v="104"/>
    <n v="104"/>
    <n v="104"/>
    <n v="104"/>
    <n v="104"/>
    <n v="104"/>
    <n v="104"/>
    <n v="104"/>
    <n v="104"/>
    <n v="104417"/>
  </r>
  <r>
    <x v="329"/>
    <x v="4"/>
    <n v="0"/>
    <n v="0"/>
    <n v="0"/>
    <n v="0"/>
    <n v="0"/>
    <n v="0"/>
    <n v="0"/>
    <n v="0"/>
    <n v="0"/>
    <n v="0"/>
    <n v="0"/>
    <n v="0"/>
    <n v="0"/>
    <n v="0"/>
  </r>
  <r>
    <x v="330"/>
    <x v="4"/>
    <n v="0"/>
    <n v="0"/>
    <n v="0"/>
    <n v="0"/>
    <n v="0"/>
    <n v="0"/>
    <n v="0"/>
    <n v="0"/>
    <n v="0"/>
    <n v="0"/>
    <n v="0"/>
    <n v="0"/>
    <n v="0"/>
    <n v="0"/>
  </r>
  <r>
    <x v="331"/>
    <x v="4"/>
    <n v="650"/>
    <n v="650"/>
    <n v="650"/>
    <n v="650"/>
    <n v="650"/>
    <n v="650"/>
    <n v="650"/>
    <n v="650"/>
    <n v="650"/>
    <n v="650"/>
    <n v="650"/>
    <n v="650"/>
    <n v="650"/>
    <n v="649594"/>
  </r>
  <r>
    <x v="332"/>
    <x v="4"/>
    <n v="0"/>
    <n v="0"/>
    <n v="0"/>
    <n v="0"/>
    <n v="0"/>
    <n v="0"/>
    <n v="0"/>
    <n v="0"/>
    <n v="0"/>
    <n v="0"/>
    <n v="0"/>
    <n v="0"/>
    <n v="0"/>
    <n v="0"/>
  </r>
  <r>
    <x v="333"/>
    <x v="4"/>
    <n v="0"/>
    <n v="0"/>
    <n v="0"/>
    <n v="0"/>
    <n v="0"/>
    <n v="0"/>
    <n v="0"/>
    <n v="0"/>
    <n v="0"/>
    <n v="0"/>
    <n v="0"/>
    <n v="0"/>
    <n v="0"/>
    <n v="0"/>
  </r>
  <r>
    <x v="334"/>
    <x v="4"/>
    <n v="159"/>
    <n v="159"/>
    <n v="159"/>
    <n v="159"/>
    <n v="159"/>
    <n v="159"/>
    <n v="159"/>
    <n v="159"/>
    <n v="159"/>
    <n v="159"/>
    <n v="159"/>
    <n v="159"/>
    <n v="159"/>
    <n v="158967"/>
  </r>
  <r>
    <x v="335"/>
    <x v="4"/>
    <n v="0"/>
    <n v="0"/>
    <n v="0"/>
    <n v="0"/>
    <n v="0"/>
    <n v="0"/>
    <n v="0"/>
    <n v="0"/>
    <n v="0"/>
    <n v="0"/>
    <n v="0"/>
    <n v="0"/>
    <n v="0"/>
    <n v="0"/>
  </r>
  <r>
    <x v="336"/>
    <x v="4"/>
    <n v="0"/>
    <n v="0"/>
    <n v="0"/>
    <n v="0"/>
    <n v="0"/>
    <n v="0"/>
    <n v="0"/>
    <n v="0"/>
    <n v="0"/>
    <n v="0"/>
    <n v="0"/>
    <n v="0"/>
    <n v="0"/>
    <n v="0"/>
  </r>
  <r>
    <x v="337"/>
    <x v="4"/>
    <n v="0"/>
    <n v="0"/>
    <n v="0"/>
    <n v="0"/>
    <n v="0"/>
    <n v="0"/>
    <n v="0"/>
    <n v="0"/>
    <n v="0"/>
    <n v="0"/>
    <n v="0"/>
    <n v="0"/>
    <n v="0"/>
    <n v="0"/>
  </r>
  <r>
    <x v="338"/>
    <x v="4"/>
    <n v="0"/>
    <n v="0"/>
    <n v="0"/>
    <n v="0"/>
    <n v="0"/>
    <n v="0"/>
    <n v="0"/>
    <n v="0"/>
    <n v="0"/>
    <n v="0"/>
    <n v="0"/>
    <n v="0"/>
    <n v="0"/>
    <n v="0"/>
  </r>
  <r>
    <x v="339"/>
    <x v="4"/>
    <n v="0"/>
    <n v="0"/>
    <n v="0"/>
    <n v="0"/>
    <n v="0"/>
    <n v="0"/>
    <n v="0"/>
    <n v="0"/>
    <n v="0"/>
    <n v="0"/>
    <n v="0"/>
    <n v="0"/>
    <n v="0"/>
    <n v="0"/>
  </r>
  <r>
    <x v="340"/>
    <x v="4"/>
    <n v="0"/>
    <n v="0"/>
    <n v="0"/>
    <n v="0"/>
    <n v="0"/>
    <n v="0"/>
    <n v="0"/>
    <n v="0"/>
    <n v="0"/>
    <n v="0"/>
    <n v="0"/>
    <n v="0"/>
    <n v="0"/>
    <n v="0"/>
  </r>
  <r>
    <x v="341"/>
    <x v="4"/>
    <n v="0"/>
    <n v="0"/>
    <n v="0"/>
    <n v="0"/>
    <n v="0"/>
    <n v="0"/>
    <n v="0"/>
    <n v="0"/>
    <n v="0"/>
    <n v="0"/>
    <n v="0"/>
    <n v="0"/>
    <n v="0"/>
    <n v="0"/>
  </r>
  <r>
    <x v="342"/>
    <x v="4"/>
    <n v="2648"/>
    <n v="2648"/>
    <n v="2648"/>
    <n v="2648"/>
    <n v="2648"/>
    <n v="2648"/>
    <n v="2648"/>
    <n v="2648"/>
    <n v="2648"/>
    <n v="2648"/>
    <n v="2648"/>
    <n v="2648"/>
    <n v="2648"/>
    <n v="2648182"/>
  </r>
  <r>
    <x v="343"/>
    <x v="4"/>
    <n v="0"/>
    <n v="0"/>
    <n v="0"/>
    <n v="0"/>
    <n v="0"/>
    <n v="0"/>
    <n v="0"/>
    <n v="0"/>
    <n v="0"/>
    <n v="0"/>
    <n v="0"/>
    <n v="0"/>
    <n v="0"/>
    <n v="0"/>
  </r>
  <r>
    <x v="344"/>
    <x v="4"/>
    <n v="0"/>
    <n v="0"/>
    <n v="0"/>
    <n v="0"/>
    <n v="0"/>
    <n v="0"/>
    <n v="0"/>
    <n v="0"/>
    <n v="0"/>
    <n v="0"/>
    <n v="0"/>
    <n v="0"/>
    <n v="0"/>
    <n v="0"/>
  </r>
  <r>
    <x v="345"/>
    <x v="4"/>
    <n v="0"/>
    <n v="0"/>
    <n v="0"/>
    <n v="0"/>
    <n v="0"/>
    <n v="0"/>
    <n v="0"/>
    <n v="0"/>
    <n v="0"/>
    <n v="0"/>
    <n v="0"/>
    <n v="0"/>
    <n v="0"/>
    <n v="0"/>
  </r>
  <r>
    <x v="346"/>
    <x v="5"/>
    <n v="1051"/>
    <n v="1051"/>
    <n v="1051"/>
    <n v="1051"/>
    <n v="1051"/>
    <n v="1051"/>
    <n v="1051"/>
    <n v="1051"/>
    <n v="1051"/>
    <n v="1051"/>
    <n v="1051"/>
    <n v="1051"/>
    <n v="1051"/>
    <n v="1051000"/>
  </r>
  <r>
    <x v="347"/>
    <x v="5"/>
    <n v="700"/>
    <n v="700"/>
    <n v="700"/>
    <n v="700"/>
    <n v="700"/>
    <n v="700"/>
    <n v="700"/>
    <n v="700"/>
    <n v="700"/>
    <n v="700"/>
    <n v="700"/>
    <n v="700"/>
    <n v="700"/>
    <n v="699814"/>
  </r>
  <r>
    <x v="348"/>
    <x v="5"/>
    <n v="786"/>
    <n v="786"/>
    <n v="786"/>
    <n v="786"/>
    <n v="786"/>
    <n v="786"/>
    <n v="786"/>
    <n v="786"/>
    <n v="786"/>
    <n v="786"/>
    <n v="786"/>
    <n v="786"/>
    <n v="786"/>
    <n v="785528"/>
  </r>
  <r>
    <x v="349"/>
    <x v="5"/>
    <n v="1281"/>
    <n v="1281"/>
    <n v="1281"/>
    <n v="1281"/>
    <n v="1281"/>
    <n v="1281"/>
    <n v="1281"/>
    <n v="1281"/>
    <n v="1281"/>
    <n v="1281"/>
    <n v="1281"/>
    <n v="1281"/>
    <n v="1281"/>
    <n v="1281059"/>
  </r>
  <r>
    <x v="350"/>
    <x v="5"/>
    <n v="0"/>
    <n v="0"/>
    <n v="0"/>
    <n v="0"/>
    <n v="0"/>
    <n v="0"/>
    <n v="0"/>
    <n v="0"/>
    <n v="0"/>
    <n v="0"/>
    <n v="0"/>
    <n v="0"/>
    <n v="0"/>
    <n v="0"/>
  </r>
  <r>
    <x v="351"/>
    <x v="5"/>
    <n v="1288"/>
    <n v="1288"/>
    <n v="1288"/>
    <n v="1288"/>
    <n v="1288"/>
    <n v="1288"/>
    <n v="1288"/>
    <n v="1288"/>
    <n v="1288"/>
    <n v="1288"/>
    <n v="1288"/>
    <n v="1288"/>
    <n v="1288"/>
    <n v="1288140"/>
  </r>
  <r>
    <x v="352"/>
    <x v="5"/>
    <n v="0"/>
    <n v="0"/>
    <n v="0"/>
    <n v="0"/>
    <n v="0"/>
    <n v="0"/>
    <n v="0"/>
    <n v="0"/>
    <n v="0"/>
    <n v="0"/>
    <n v="0"/>
    <n v="0"/>
    <n v="0"/>
    <n v="0"/>
  </r>
  <r>
    <x v="353"/>
    <x v="5"/>
    <n v="204"/>
    <n v="204"/>
    <n v="204"/>
    <n v="204"/>
    <n v="204"/>
    <n v="204"/>
    <n v="204"/>
    <n v="204"/>
    <n v="204"/>
    <n v="204"/>
    <n v="204"/>
    <n v="204"/>
    <n v="204"/>
    <n v="203682"/>
  </r>
  <r>
    <x v="354"/>
    <x v="5"/>
    <n v="1194"/>
    <n v="1194"/>
    <n v="1194"/>
    <n v="1194"/>
    <n v="1194"/>
    <n v="1194"/>
    <n v="1194"/>
    <n v="1194"/>
    <n v="1194"/>
    <n v="1194"/>
    <n v="1194"/>
    <n v="1194"/>
    <n v="1194"/>
    <n v="1194000"/>
  </r>
  <r>
    <x v="355"/>
    <x v="5"/>
    <n v="0"/>
    <n v="0"/>
    <n v="0"/>
    <n v="0"/>
    <n v="0"/>
    <n v="0"/>
    <n v="0"/>
    <n v="0"/>
    <n v="0"/>
    <n v="0"/>
    <n v="0"/>
    <n v="0"/>
    <n v="0"/>
    <n v="0"/>
  </r>
  <r>
    <x v="356"/>
    <x v="5"/>
    <n v="795"/>
    <n v="795"/>
    <n v="795"/>
    <n v="795"/>
    <n v="795"/>
    <n v="795"/>
    <n v="795"/>
    <n v="795"/>
    <n v="795"/>
    <n v="795"/>
    <n v="795"/>
    <n v="795"/>
    <n v="795"/>
    <n v="795165"/>
  </r>
  <r>
    <x v="357"/>
    <x v="5"/>
    <n v="0"/>
    <n v="0"/>
    <n v="0"/>
    <n v="0"/>
    <n v="0"/>
    <n v="0"/>
    <n v="0"/>
    <n v="0"/>
    <n v="0"/>
    <n v="0"/>
    <n v="0"/>
    <n v="0"/>
    <n v="0"/>
    <n v="0"/>
  </r>
  <r>
    <x v="358"/>
    <x v="5"/>
    <n v="0"/>
    <n v="0"/>
    <n v="0"/>
    <n v="0"/>
    <n v="0"/>
    <n v="0"/>
    <n v="0"/>
    <n v="0"/>
    <n v="0"/>
    <n v="0"/>
    <n v="0"/>
    <n v="0"/>
    <n v="0"/>
    <n v="0"/>
  </r>
  <r>
    <x v="359"/>
    <x v="5"/>
    <n v="365"/>
    <n v="365"/>
    <n v="365"/>
    <n v="365"/>
    <n v="365"/>
    <n v="365"/>
    <n v="365"/>
    <n v="365"/>
    <n v="365"/>
    <n v="365"/>
    <n v="365"/>
    <n v="365"/>
    <n v="365"/>
    <n v="364590"/>
  </r>
  <r>
    <x v="360"/>
    <x v="5"/>
    <n v="8132"/>
    <n v="8132"/>
    <n v="8132"/>
    <n v="8132"/>
    <n v="8132"/>
    <n v="8132"/>
    <n v="8132"/>
    <n v="8132"/>
    <n v="8132"/>
    <n v="8132"/>
    <n v="8132"/>
    <n v="8132"/>
    <n v="8132"/>
    <n v="8131854"/>
  </r>
  <r>
    <x v="361"/>
    <x v="5"/>
    <n v="222"/>
    <n v="222"/>
    <n v="222"/>
    <n v="222"/>
    <n v="222"/>
    <n v="222"/>
    <n v="222"/>
    <n v="222"/>
    <n v="222"/>
    <n v="222"/>
    <n v="222"/>
    <n v="222"/>
    <n v="222"/>
    <n v="221929"/>
  </r>
  <r>
    <x v="362"/>
    <x v="5"/>
    <n v="811"/>
    <n v="811"/>
    <n v="811"/>
    <n v="811"/>
    <n v="811"/>
    <n v="811"/>
    <n v="811"/>
    <n v="811"/>
    <n v="811"/>
    <n v="811"/>
    <n v="811"/>
    <n v="811"/>
    <n v="811"/>
    <n v="811210"/>
  </r>
  <r>
    <x v="363"/>
    <x v="5"/>
    <n v="0"/>
    <n v="0"/>
    <n v="0"/>
    <n v="0"/>
    <n v="0"/>
    <n v="0"/>
    <n v="0"/>
    <n v="0"/>
    <n v="0"/>
    <n v="0"/>
    <n v="0"/>
    <n v="0"/>
    <n v="0"/>
    <n v="0"/>
  </r>
  <r>
    <x v="364"/>
    <x v="5"/>
    <n v="9259"/>
    <n v="9507"/>
    <n v="9509"/>
    <n v="9537"/>
    <n v="9492"/>
    <n v="9506"/>
    <n v="9506"/>
    <n v="9479"/>
    <n v="9479"/>
    <n v="9479"/>
    <n v="9479"/>
    <n v="9479"/>
    <n v="9479"/>
    <n v="9485100"/>
  </r>
  <r>
    <x v="365"/>
    <x v="5"/>
    <n v="0"/>
    <n v="0"/>
    <n v="0"/>
    <n v="0"/>
    <n v="0"/>
    <n v="0"/>
    <n v="0"/>
    <n v="0"/>
    <n v="0"/>
    <n v="0"/>
    <n v="0"/>
    <n v="0"/>
    <n v="0"/>
    <n v="0"/>
  </r>
  <r>
    <x v="366"/>
    <x v="5"/>
    <n v="5927"/>
    <n v="5927"/>
    <n v="5927"/>
    <n v="5927"/>
    <n v="5927"/>
    <n v="5927"/>
    <n v="5927"/>
    <n v="5927"/>
    <n v="5927"/>
    <n v="5927"/>
    <n v="5927"/>
    <n v="5927"/>
    <n v="5986"/>
    <n v="5929518"/>
  </r>
  <r>
    <x v="367"/>
    <x v="5"/>
    <n v="0"/>
    <n v="0"/>
    <n v="0"/>
    <n v="0"/>
    <n v="0"/>
    <n v="0"/>
    <n v="0"/>
    <n v="0"/>
    <n v="0"/>
    <n v="0"/>
    <n v="0"/>
    <n v="0"/>
    <n v="0"/>
    <n v="0"/>
  </r>
  <r>
    <x v="368"/>
    <x v="5"/>
    <n v="5774"/>
    <n v="5774"/>
    <n v="5774"/>
    <n v="5774"/>
    <n v="5774"/>
    <n v="5774"/>
    <n v="5774"/>
    <n v="5774"/>
    <n v="5774"/>
    <n v="5774"/>
    <n v="5774"/>
    <n v="5774"/>
    <n v="5774"/>
    <n v="5774387"/>
  </r>
  <r>
    <x v="369"/>
    <x v="5"/>
    <n v="0"/>
    <n v="0"/>
    <n v="0"/>
    <n v="0"/>
    <n v="0"/>
    <n v="0"/>
    <n v="0"/>
    <n v="0"/>
    <n v="0"/>
    <n v="0"/>
    <n v="0"/>
    <n v="0"/>
    <n v="0"/>
    <n v="0"/>
  </r>
  <r>
    <x v="370"/>
    <x v="5"/>
    <n v="2854"/>
    <n v="2854"/>
    <n v="2854"/>
    <n v="2854"/>
    <n v="2854"/>
    <n v="2854"/>
    <n v="2854"/>
    <n v="2854"/>
    <n v="2854"/>
    <n v="2854"/>
    <n v="2854"/>
    <n v="2854"/>
    <n v="3069"/>
    <n v="2863233"/>
  </r>
  <r>
    <x v="371"/>
    <x v="5"/>
    <n v="0"/>
    <n v="0"/>
    <n v="0"/>
    <n v="0"/>
    <n v="0"/>
    <n v="0"/>
    <n v="0"/>
    <n v="0"/>
    <n v="0"/>
    <n v="0"/>
    <n v="0"/>
    <n v="0"/>
    <n v="0"/>
    <n v="0"/>
  </r>
  <r>
    <x v="372"/>
    <x v="5"/>
    <n v="3783"/>
    <n v="3783"/>
    <n v="3783"/>
    <n v="3783"/>
    <n v="3783"/>
    <n v="3783"/>
    <n v="3783"/>
    <n v="3783"/>
    <n v="3783"/>
    <n v="3783"/>
    <n v="3783"/>
    <n v="3783"/>
    <n v="3783"/>
    <n v="3782846"/>
  </r>
  <r>
    <x v="373"/>
    <x v="5"/>
    <n v="1253"/>
    <n v="1253"/>
    <n v="1253"/>
    <n v="1253"/>
    <n v="1253"/>
    <n v="1253"/>
    <n v="1253"/>
    <n v="1253"/>
    <n v="1253"/>
    <n v="1253"/>
    <n v="1613"/>
    <n v="1613"/>
    <n v="1635"/>
    <n v="1328676"/>
  </r>
  <r>
    <x v="374"/>
    <x v="5"/>
    <n v="0"/>
    <n v="0"/>
    <n v="0"/>
    <n v="0"/>
    <n v="0"/>
    <n v="0"/>
    <n v="0"/>
    <n v="0"/>
    <n v="0"/>
    <n v="0"/>
    <n v="0"/>
    <n v="0"/>
    <n v="0"/>
    <n v="0"/>
  </r>
  <r>
    <x v="375"/>
    <x v="5"/>
    <n v="458"/>
    <n v="458"/>
    <n v="458"/>
    <n v="458"/>
    <n v="458"/>
    <n v="458"/>
    <n v="458"/>
    <n v="458"/>
    <n v="458"/>
    <n v="458"/>
    <n v="458"/>
    <n v="458"/>
    <n v="458"/>
    <n v="457761"/>
  </r>
  <r>
    <x v="376"/>
    <x v="5"/>
    <n v="0"/>
    <n v="0"/>
    <n v="0"/>
    <n v="0"/>
    <n v="0"/>
    <n v="0"/>
    <n v="0"/>
    <n v="0"/>
    <n v="0"/>
    <n v="0"/>
    <n v="0"/>
    <n v="0"/>
    <n v="0"/>
    <n v="0"/>
  </r>
  <r>
    <x v="377"/>
    <x v="5"/>
    <n v="33993"/>
    <n v="33993"/>
    <n v="33993"/>
    <n v="33993"/>
    <n v="33993"/>
    <n v="33993"/>
    <n v="33993"/>
    <n v="33993"/>
    <n v="33993"/>
    <n v="33993"/>
    <n v="33993"/>
    <n v="33993"/>
    <n v="33993"/>
    <n v="33993049"/>
  </r>
  <r>
    <x v="378"/>
    <x v="5"/>
    <n v="978"/>
    <n v="1188"/>
    <n v="1189"/>
    <n v="1189"/>
    <n v="1211"/>
    <n v="1211"/>
    <n v="1211"/>
    <n v="1211"/>
    <n v="1211"/>
    <n v="1211"/>
    <n v="1211"/>
    <n v="1211"/>
    <n v="1211"/>
    <n v="1195897"/>
  </r>
  <r>
    <x v="379"/>
    <x v="5"/>
    <n v="10212"/>
    <n v="10212"/>
    <n v="10212"/>
    <n v="10212"/>
    <n v="10212"/>
    <n v="10212"/>
    <n v="10212"/>
    <n v="10212"/>
    <n v="10212"/>
    <n v="10212"/>
    <n v="10212"/>
    <n v="10212"/>
    <n v="10212"/>
    <n v="10211670"/>
  </r>
  <r>
    <x v="380"/>
    <x v="5"/>
    <n v="0"/>
    <n v="0"/>
    <n v="0"/>
    <n v="0"/>
    <n v="0"/>
    <n v="0"/>
    <n v="0"/>
    <n v="0"/>
    <n v="0"/>
    <n v="0"/>
    <n v="0"/>
    <n v="0"/>
    <n v="0"/>
    <n v="0"/>
  </r>
  <r>
    <x v="381"/>
    <x v="5"/>
    <n v="0"/>
    <n v="0"/>
    <n v="0"/>
    <n v="0"/>
    <n v="0"/>
    <n v="0"/>
    <n v="0"/>
    <n v="0"/>
    <n v="0"/>
    <n v="0"/>
    <n v="0"/>
    <n v="0"/>
    <n v="0"/>
    <n v="0"/>
  </r>
  <r>
    <x v="382"/>
    <x v="5"/>
    <n v="1134"/>
    <n v="1134"/>
    <n v="1134"/>
    <n v="1134"/>
    <n v="1134"/>
    <n v="1134"/>
    <n v="1134"/>
    <n v="1134"/>
    <n v="1134"/>
    <n v="1134"/>
    <n v="1134"/>
    <n v="1134"/>
    <n v="1134"/>
    <n v="1133740"/>
  </r>
  <r>
    <x v="383"/>
    <x v="5"/>
    <n v="2585"/>
    <n v="2585"/>
    <n v="2585"/>
    <n v="2585"/>
    <n v="2585"/>
    <n v="2585"/>
    <n v="2585"/>
    <n v="2585"/>
    <n v="2585"/>
    <n v="2585"/>
    <n v="2585"/>
    <n v="2585"/>
    <n v="2585"/>
    <n v="2585068"/>
  </r>
  <r>
    <x v="384"/>
    <x v="5"/>
    <n v="0"/>
    <n v="0"/>
    <n v="0"/>
    <n v="0"/>
    <n v="0"/>
    <n v="0"/>
    <n v="0"/>
    <n v="0"/>
    <n v="0"/>
    <n v="0"/>
    <n v="0"/>
    <n v="0"/>
    <n v="0"/>
    <n v="0"/>
  </r>
  <r>
    <x v="385"/>
    <x v="5"/>
    <n v="0"/>
    <n v="0"/>
    <n v="0"/>
    <n v="0"/>
    <n v="0"/>
    <n v="0"/>
    <n v="0"/>
    <n v="0"/>
    <n v="0"/>
    <n v="0"/>
    <n v="0"/>
    <n v="0"/>
    <n v="0"/>
    <n v="0"/>
  </r>
  <r>
    <x v="386"/>
    <x v="5"/>
    <n v="1161"/>
    <n v="1161"/>
    <n v="1161"/>
    <n v="1161"/>
    <n v="1161"/>
    <n v="1161"/>
    <n v="1161"/>
    <n v="1161"/>
    <n v="1486"/>
    <n v="1487"/>
    <n v="1487"/>
    <n v="1487"/>
    <n v="1487"/>
    <n v="1283358"/>
  </r>
  <r>
    <x v="387"/>
    <x v="5"/>
    <n v="0"/>
    <n v="0"/>
    <n v="0"/>
    <n v="0"/>
    <n v="0"/>
    <n v="0"/>
    <n v="0"/>
    <n v="0"/>
    <n v="0"/>
    <n v="0"/>
    <n v="0"/>
    <n v="0"/>
    <n v="0"/>
    <n v="0"/>
  </r>
  <r>
    <x v="388"/>
    <x v="5"/>
    <n v="0"/>
    <n v="0"/>
    <n v="0"/>
    <n v="0"/>
    <n v="0"/>
    <n v="0"/>
    <n v="0"/>
    <n v="0"/>
    <n v="0"/>
    <n v="0"/>
    <n v="0"/>
    <n v="0"/>
    <n v="0"/>
    <n v="0"/>
  </r>
  <r>
    <x v="389"/>
    <x v="5"/>
    <n v="3413"/>
    <n v="3413"/>
    <n v="3413"/>
    <n v="3413"/>
    <n v="3413"/>
    <n v="3413"/>
    <n v="3413"/>
    <n v="3413"/>
    <n v="3413"/>
    <n v="3413"/>
    <n v="3413"/>
    <n v="3413"/>
    <n v="3413"/>
    <n v="3413472"/>
  </r>
  <r>
    <x v="390"/>
    <x v="5"/>
    <n v="31394"/>
    <n v="31394"/>
    <n v="31394"/>
    <n v="31394"/>
    <n v="31394"/>
    <n v="31394"/>
    <n v="31394"/>
    <n v="31394"/>
    <n v="31394"/>
    <n v="31394"/>
    <n v="31394"/>
    <n v="31394"/>
    <n v="31394"/>
    <n v="31393617"/>
  </r>
  <r>
    <x v="391"/>
    <x v="5"/>
    <n v="0"/>
    <n v="0"/>
    <n v="0"/>
    <n v="0"/>
    <n v="0"/>
    <n v="0"/>
    <n v="0"/>
    <n v="0"/>
    <n v="0"/>
    <n v="0"/>
    <n v="0"/>
    <n v="0"/>
    <n v="0"/>
    <n v="0"/>
  </r>
  <r>
    <x v="392"/>
    <x v="5"/>
    <n v="11885"/>
    <n v="11885"/>
    <n v="11885"/>
    <n v="11885"/>
    <n v="11885"/>
    <n v="11885"/>
    <n v="11885"/>
    <n v="11885"/>
    <n v="11885"/>
    <n v="11885"/>
    <n v="11885"/>
    <n v="11885"/>
    <n v="11885"/>
    <n v="11884555"/>
  </r>
  <r>
    <x v="393"/>
    <x v="5"/>
    <n v="0"/>
    <n v="0"/>
    <n v="0"/>
    <n v="0"/>
    <n v="0"/>
    <n v="0"/>
    <n v="0"/>
    <n v="0"/>
    <n v="0"/>
    <n v="0"/>
    <n v="0"/>
    <n v="0"/>
    <n v="0"/>
    <n v="0"/>
  </r>
  <r>
    <x v="394"/>
    <x v="5"/>
    <n v="3236"/>
    <n v="3236"/>
    <n v="3236"/>
    <n v="3236"/>
    <n v="3236"/>
    <n v="3236"/>
    <n v="3236"/>
    <n v="3236"/>
    <n v="3236"/>
    <n v="3236"/>
    <n v="3236"/>
    <n v="3236"/>
    <n v="3236"/>
    <n v="3235517"/>
  </r>
  <r>
    <x v="395"/>
    <x v="5"/>
    <n v="0"/>
    <n v="0"/>
    <n v="0"/>
    <n v="0"/>
    <n v="0"/>
    <n v="0"/>
    <n v="0"/>
    <n v="0"/>
    <n v="0"/>
    <n v="0"/>
    <n v="0"/>
    <n v="0"/>
    <n v="0"/>
    <n v="0"/>
  </r>
  <r>
    <x v="396"/>
    <x v="5"/>
    <n v="0"/>
    <n v="0"/>
    <n v="0"/>
    <n v="0"/>
    <n v="0"/>
    <n v="0"/>
    <n v="0"/>
    <n v="0"/>
    <n v="0"/>
    <n v="0"/>
    <n v="0"/>
    <n v="0"/>
    <n v="0"/>
    <n v="0"/>
  </r>
  <r>
    <x v="397"/>
    <x v="5"/>
    <n v="1014"/>
    <n v="1014"/>
    <n v="1014"/>
    <n v="1014"/>
    <n v="1014"/>
    <n v="1014"/>
    <n v="1014"/>
    <n v="1014"/>
    <n v="1014"/>
    <n v="1014"/>
    <n v="1014"/>
    <n v="1014"/>
    <n v="1014"/>
    <n v="1014307"/>
  </r>
  <r>
    <x v="398"/>
    <x v="5"/>
    <n v="0"/>
    <n v="0"/>
    <n v="0"/>
    <n v="0"/>
    <n v="0"/>
    <n v="0"/>
    <n v="0"/>
    <n v="0"/>
    <n v="0"/>
    <n v="0"/>
    <n v="0"/>
    <n v="0"/>
    <n v="0"/>
    <n v="0"/>
  </r>
  <r>
    <x v="399"/>
    <x v="5"/>
    <n v="0"/>
    <n v="0"/>
    <n v="0"/>
    <n v="0"/>
    <n v="0"/>
    <n v="0"/>
    <n v="0"/>
    <n v="0"/>
    <n v="0"/>
    <n v="0"/>
    <n v="0"/>
    <n v="0"/>
    <n v="0"/>
    <n v="0"/>
  </r>
  <r>
    <x v="400"/>
    <x v="5"/>
    <n v="476"/>
    <n v="476"/>
    <n v="476"/>
    <n v="476"/>
    <n v="476"/>
    <n v="476"/>
    <n v="476"/>
    <n v="476"/>
    <n v="476"/>
    <n v="476"/>
    <n v="476"/>
    <n v="476"/>
    <n v="476"/>
    <n v="476309"/>
  </r>
  <r>
    <x v="401"/>
    <x v="5"/>
    <n v="0"/>
    <n v="0"/>
    <n v="0"/>
    <n v="0"/>
    <n v="0"/>
    <n v="0"/>
    <n v="0"/>
    <n v="0"/>
    <n v="0"/>
    <n v="0"/>
    <n v="0"/>
    <n v="0"/>
    <n v="0"/>
    <n v="0"/>
  </r>
  <r>
    <x v="402"/>
    <x v="5"/>
    <n v="8122"/>
    <n v="8122"/>
    <n v="8122"/>
    <n v="8122"/>
    <n v="8122"/>
    <n v="8122"/>
    <n v="8122"/>
    <n v="8122"/>
    <n v="8122"/>
    <n v="8122"/>
    <n v="8122"/>
    <n v="8122"/>
    <n v="8348"/>
    <n v="8131078"/>
  </r>
  <r>
    <x v="403"/>
    <x v="5"/>
    <n v="0"/>
    <n v="0"/>
    <n v="0"/>
    <n v="0"/>
    <n v="0"/>
    <n v="0"/>
    <n v="0"/>
    <n v="0"/>
    <n v="0"/>
    <n v="0"/>
    <n v="0"/>
    <n v="0"/>
    <n v="0"/>
    <n v="0"/>
  </r>
  <r>
    <x v="404"/>
    <x v="5"/>
    <n v="418"/>
    <n v="418"/>
    <n v="418"/>
    <n v="418"/>
    <n v="418"/>
    <n v="418"/>
    <n v="418"/>
    <n v="418"/>
    <n v="418"/>
    <n v="418"/>
    <n v="418"/>
    <n v="418"/>
    <n v="418"/>
    <n v="418443"/>
  </r>
  <r>
    <x v="405"/>
    <x v="5"/>
    <n v="0"/>
    <n v="0"/>
    <n v="0"/>
    <n v="0"/>
    <n v="0"/>
    <n v="0"/>
    <n v="0"/>
    <n v="0"/>
    <n v="0"/>
    <n v="0"/>
    <n v="0"/>
    <n v="0"/>
    <n v="0"/>
    <n v="0"/>
  </r>
  <r>
    <x v="406"/>
    <x v="5"/>
    <n v="1805"/>
    <n v="1805"/>
    <n v="1805"/>
    <n v="1805"/>
    <n v="1805"/>
    <n v="1805"/>
    <n v="1805"/>
    <n v="1805"/>
    <n v="1805"/>
    <n v="1805"/>
    <n v="1805"/>
    <n v="1805"/>
    <n v="1805"/>
    <n v="1804663"/>
  </r>
  <r>
    <x v="407"/>
    <x v="5"/>
    <n v="0"/>
    <n v="0"/>
    <n v="0"/>
    <n v="0"/>
    <n v="0"/>
    <n v="0"/>
    <n v="0"/>
    <n v="0"/>
    <n v="0"/>
    <n v="0"/>
    <n v="0"/>
    <n v="0"/>
    <n v="0"/>
    <n v="0"/>
  </r>
  <r>
    <x v="408"/>
    <x v="5"/>
    <n v="0"/>
    <n v="0"/>
    <n v="0"/>
    <n v="0"/>
    <n v="0"/>
    <n v="0"/>
    <n v="0"/>
    <n v="0"/>
    <n v="0"/>
    <n v="0"/>
    <n v="0"/>
    <n v="0"/>
    <n v="0"/>
    <n v="0"/>
  </r>
  <r>
    <x v="409"/>
    <x v="5"/>
    <n v="3702"/>
    <n v="3702"/>
    <n v="3702"/>
    <n v="3702"/>
    <n v="3702"/>
    <n v="3702"/>
    <n v="3702"/>
    <n v="3702"/>
    <n v="3702"/>
    <n v="3702"/>
    <n v="3702"/>
    <n v="3702"/>
    <n v="3702"/>
    <n v="3702107"/>
  </r>
  <r>
    <x v="410"/>
    <x v="5"/>
    <n v="2726"/>
    <n v="2726"/>
    <n v="2726"/>
    <n v="2726"/>
    <n v="2726"/>
    <n v="2726"/>
    <n v="2726"/>
    <n v="2726"/>
    <n v="2726"/>
    <n v="2726"/>
    <n v="2726"/>
    <n v="2726"/>
    <n v="2726"/>
    <n v="2725685"/>
  </r>
  <r>
    <x v="411"/>
    <x v="5"/>
    <n v="0"/>
    <n v="0"/>
    <n v="0"/>
    <n v="0"/>
    <n v="0"/>
    <n v="0"/>
    <n v="0"/>
    <n v="0"/>
    <n v="0"/>
    <n v="0"/>
    <n v="0"/>
    <n v="0"/>
    <n v="0"/>
    <n v="0"/>
  </r>
  <r>
    <x v="412"/>
    <x v="5"/>
    <n v="1888"/>
    <n v="1888"/>
    <n v="1888"/>
    <n v="1888"/>
    <n v="1888"/>
    <n v="1888"/>
    <n v="1888"/>
    <n v="1888"/>
    <n v="1888"/>
    <n v="1888"/>
    <n v="1888"/>
    <n v="1888"/>
    <n v="1888"/>
    <n v="1887875"/>
  </r>
  <r>
    <x v="413"/>
    <x v="5"/>
    <n v="0"/>
    <n v="0"/>
    <n v="0"/>
    <n v="0"/>
    <n v="0"/>
    <n v="0"/>
    <n v="0"/>
    <n v="0"/>
    <n v="0"/>
    <n v="0"/>
    <n v="0"/>
    <n v="0"/>
    <n v="0"/>
    <n v="0"/>
  </r>
  <r>
    <x v="414"/>
    <x v="5"/>
    <n v="1458"/>
    <n v="1458"/>
    <n v="1458"/>
    <n v="1458"/>
    <n v="1458"/>
    <n v="1458"/>
    <n v="1458"/>
    <n v="1458"/>
    <n v="1458"/>
    <n v="1458"/>
    <n v="1458"/>
    <n v="1458"/>
    <n v="1458"/>
    <n v="1457862"/>
  </r>
  <r>
    <x v="415"/>
    <x v="5"/>
    <n v="0"/>
    <n v="0"/>
    <n v="0"/>
    <n v="0"/>
    <n v="0"/>
    <n v="0"/>
    <n v="0"/>
    <n v="0"/>
    <n v="0"/>
    <n v="0"/>
    <n v="0"/>
    <n v="0"/>
    <n v="0"/>
    <n v="0"/>
  </r>
  <r>
    <x v="416"/>
    <x v="5"/>
    <n v="0"/>
    <n v="0"/>
    <n v="0"/>
    <n v="0"/>
    <n v="0"/>
    <n v="0"/>
    <n v="0"/>
    <n v="0"/>
    <n v="0"/>
    <n v="0"/>
    <n v="0"/>
    <n v="0"/>
    <n v="0"/>
    <n v="0"/>
  </r>
  <r>
    <x v="417"/>
    <x v="5"/>
    <n v="0"/>
    <n v="0"/>
    <n v="0"/>
    <n v="0"/>
    <n v="0"/>
    <n v="0"/>
    <n v="0"/>
    <n v="0"/>
    <n v="0"/>
    <n v="0"/>
    <n v="0"/>
    <n v="0"/>
    <n v="0"/>
    <n v="0"/>
  </r>
  <r>
    <x v="418"/>
    <x v="5"/>
    <n v="3890"/>
    <n v="3890"/>
    <n v="3890"/>
    <n v="3890"/>
    <n v="3890"/>
    <n v="3890"/>
    <n v="3890"/>
    <n v="3890"/>
    <n v="3890"/>
    <n v="3890"/>
    <n v="3890"/>
    <n v="3890"/>
    <n v="3890"/>
    <n v="3889943"/>
  </r>
  <r>
    <x v="419"/>
    <x v="5"/>
    <n v="0"/>
    <n v="0"/>
    <n v="0"/>
    <n v="0"/>
    <n v="0"/>
    <n v="0"/>
    <n v="0"/>
    <n v="0"/>
    <n v="0"/>
    <n v="0"/>
    <n v="0"/>
    <n v="0"/>
    <n v="0"/>
    <n v="0"/>
  </r>
  <r>
    <x v="420"/>
    <x v="5"/>
    <n v="0"/>
    <n v="0"/>
    <n v="0"/>
    <n v="0"/>
    <n v="0"/>
    <n v="0"/>
    <n v="0"/>
    <n v="0"/>
    <n v="0"/>
    <n v="0"/>
    <n v="0"/>
    <n v="0"/>
    <n v="0"/>
    <n v="0"/>
  </r>
  <r>
    <x v="421"/>
    <x v="5"/>
    <n v="134"/>
    <n v="134"/>
    <n v="134"/>
    <n v="134"/>
    <n v="134"/>
    <n v="134"/>
    <n v="134"/>
    <n v="134"/>
    <n v="134"/>
    <n v="134"/>
    <n v="134"/>
    <n v="134"/>
    <n v="134"/>
    <n v="134195"/>
  </r>
  <r>
    <x v="422"/>
    <x v="5"/>
    <n v="0"/>
    <n v="0"/>
    <n v="0"/>
    <n v="0"/>
    <n v="0"/>
    <n v="0"/>
    <n v="0"/>
    <n v="0"/>
    <n v="0"/>
    <n v="0"/>
    <n v="0"/>
    <n v="0"/>
    <n v="0"/>
    <n v="0"/>
  </r>
  <r>
    <x v="423"/>
    <x v="5"/>
    <n v="0"/>
    <n v="0"/>
    <n v="0"/>
    <n v="0"/>
    <n v="0"/>
    <n v="0"/>
    <n v="0"/>
    <n v="0"/>
    <n v="0"/>
    <n v="0"/>
    <n v="0"/>
    <n v="0"/>
    <n v="0"/>
    <n v="0"/>
  </r>
  <r>
    <x v="424"/>
    <x v="5"/>
    <n v="576"/>
    <n v="576"/>
    <n v="576"/>
    <n v="576"/>
    <n v="576"/>
    <n v="576"/>
    <n v="576"/>
    <n v="576"/>
    <n v="576"/>
    <n v="576"/>
    <n v="576"/>
    <n v="576"/>
    <n v="576"/>
    <n v="575843"/>
  </r>
  <r>
    <x v="425"/>
    <x v="5"/>
    <n v="0"/>
    <n v="0"/>
    <n v="0"/>
    <n v="0"/>
    <n v="0"/>
    <n v="0"/>
    <n v="0"/>
    <n v="0"/>
    <n v="0"/>
    <n v="0"/>
    <n v="0"/>
    <n v="0"/>
    <n v="0"/>
    <n v="0"/>
  </r>
  <r>
    <x v="426"/>
    <x v="5"/>
    <n v="29941"/>
    <n v="29941"/>
    <n v="29941"/>
    <n v="29941"/>
    <n v="29941"/>
    <n v="30464"/>
    <n v="30465"/>
    <n v="30465"/>
    <n v="30465"/>
    <n v="30465"/>
    <n v="30465"/>
    <n v="30465"/>
    <n v="30465"/>
    <n v="30268382"/>
  </r>
  <r>
    <x v="427"/>
    <x v="5"/>
    <n v="0"/>
    <n v="0"/>
    <n v="0"/>
    <n v="0"/>
    <n v="0"/>
    <n v="0"/>
    <n v="0"/>
    <n v="0"/>
    <n v="0"/>
    <n v="0"/>
    <n v="0"/>
    <n v="0"/>
    <n v="0"/>
    <n v="0"/>
  </r>
  <r>
    <x v="428"/>
    <x v="5"/>
    <n v="45398"/>
    <n v="45398"/>
    <n v="45398"/>
    <n v="45398"/>
    <n v="45398"/>
    <n v="45570"/>
    <n v="45573"/>
    <n v="45573"/>
    <n v="45573"/>
    <n v="45573"/>
    <n v="45635"/>
    <n v="45635"/>
    <n v="45715"/>
    <n v="45523424"/>
  </r>
  <r>
    <x v="429"/>
    <x v="5"/>
    <n v="54421"/>
    <n v="54554"/>
    <n v="54569"/>
    <n v="54569"/>
    <n v="54569"/>
    <n v="54569"/>
    <n v="54569"/>
    <n v="54569"/>
    <n v="54569"/>
    <n v="54569"/>
    <n v="56683"/>
    <n v="56685"/>
    <n v="56815"/>
    <n v="55007632"/>
  </r>
  <r>
    <x v="430"/>
    <x v="5"/>
    <n v="0"/>
    <n v="0"/>
    <n v="0"/>
    <n v="0"/>
    <n v="0"/>
    <n v="0"/>
    <n v="0"/>
    <n v="0"/>
    <n v="0"/>
    <n v="0"/>
    <n v="0"/>
    <n v="0"/>
    <n v="0"/>
    <n v="0"/>
  </r>
  <r>
    <x v="431"/>
    <x v="5"/>
    <n v="0"/>
    <n v="0"/>
    <n v="0"/>
    <n v="0"/>
    <n v="0"/>
    <n v="0"/>
    <n v="0"/>
    <n v="0"/>
    <n v="0"/>
    <n v="0"/>
    <n v="0"/>
    <n v="0"/>
    <n v="0"/>
    <n v="0"/>
  </r>
  <r>
    <x v="432"/>
    <x v="5"/>
    <n v="0"/>
    <n v="0"/>
    <n v="0"/>
    <n v="0"/>
    <n v="0"/>
    <n v="0"/>
    <n v="0"/>
    <n v="0"/>
    <n v="0"/>
    <n v="0"/>
    <n v="0"/>
    <n v="0"/>
    <n v="0"/>
    <n v="0"/>
  </r>
  <r>
    <x v="433"/>
    <x v="5"/>
    <n v="0"/>
    <n v="0"/>
    <n v="0"/>
    <n v="0"/>
    <n v="0"/>
    <n v="0"/>
    <n v="0"/>
    <n v="0"/>
    <n v="0"/>
    <n v="0"/>
    <n v="0"/>
    <n v="0"/>
    <n v="0"/>
    <n v="0"/>
  </r>
  <r>
    <x v="434"/>
    <x v="5"/>
    <n v="28235"/>
    <n v="28235"/>
    <n v="28235"/>
    <n v="28235"/>
    <n v="28235"/>
    <n v="28235"/>
    <n v="28235"/>
    <n v="28235"/>
    <n v="28235"/>
    <n v="28235"/>
    <n v="28235"/>
    <n v="28235"/>
    <n v="28235"/>
    <n v="28235000"/>
  </r>
  <r>
    <x v="435"/>
    <x v="5"/>
    <n v="5815"/>
    <n v="5815"/>
    <n v="5815"/>
    <n v="5815"/>
    <n v="5815"/>
    <n v="5878"/>
    <n v="5878"/>
    <n v="5878"/>
    <n v="5878"/>
    <n v="5892"/>
    <n v="5922"/>
    <n v="5922"/>
    <n v="8657"/>
    <n v="5978933"/>
  </r>
  <r>
    <x v="436"/>
    <x v="5"/>
    <n v="0"/>
    <n v="0"/>
    <n v="0"/>
    <n v="0"/>
    <n v="0"/>
    <n v="0"/>
    <n v="0"/>
    <n v="0"/>
    <n v="0"/>
    <n v="0"/>
    <n v="0"/>
    <n v="0"/>
    <n v="0"/>
    <n v="0"/>
  </r>
  <r>
    <x v="437"/>
    <x v="5"/>
    <n v="0"/>
    <n v="0"/>
    <n v="0"/>
    <n v="0"/>
    <n v="0"/>
    <n v="0"/>
    <n v="0"/>
    <n v="0"/>
    <n v="0"/>
    <n v="0"/>
    <n v="0"/>
    <n v="0"/>
    <n v="0"/>
    <n v="0"/>
  </r>
  <r>
    <x v="438"/>
    <x v="5"/>
    <n v="10728"/>
    <n v="10728"/>
    <n v="10728"/>
    <n v="10728"/>
    <n v="10728"/>
    <n v="10718"/>
    <n v="10718"/>
    <n v="10718"/>
    <n v="10959"/>
    <n v="10959"/>
    <n v="10959"/>
    <n v="10959"/>
    <n v="10959"/>
    <n v="10812261"/>
  </r>
  <r>
    <x v="439"/>
    <x v="5"/>
    <n v="142992"/>
    <n v="142855"/>
    <n v="142855"/>
    <n v="142617"/>
    <n v="142859"/>
    <n v="142728"/>
    <n v="142661"/>
    <n v="142651"/>
    <n v="142490"/>
    <n v="142493"/>
    <n v="142495"/>
    <n v="142400"/>
    <n v="142410"/>
    <n v="142650422"/>
  </r>
  <r>
    <x v="440"/>
    <x v="5"/>
    <n v="0"/>
    <n v="0"/>
    <n v="0"/>
    <n v="0"/>
    <n v="0"/>
    <n v="0"/>
    <n v="0"/>
    <n v="0"/>
    <n v="0"/>
    <n v="0"/>
    <n v="0"/>
    <n v="0"/>
    <n v="0"/>
    <n v="0"/>
  </r>
  <r>
    <x v="441"/>
    <x v="5"/>
    <n v="583464"/>
    <n v="583486"/>
    <n v="583480"/>
    <n v="583464"/>
    <n v="583489"/>
    <n v="583441"/>
    <n v="583205"/>
    <n v="583217"/>
    <n v="583188"/>
    <n v="583209"/>
    <n v="583416"/>
    <n v="583094"/>
    <n v="583095"/>
    <n v="583330781"/>
  </r>
  <r>
    <x v="442"/>
    <x v="5"/>
    <n v="0"/>
    <n v="0"/>
    <n v="0"/>
    <n v="0"/>
    <n v="0"/>
    <n v="0"/>
    <n v="0"/>
    <n v="0"/>
    <n v="0"/>
    <n v="0"/>
    <n v="0"/>
    <n v="0"/>
    <n v="0"/>
    <n v="0"/>
  </r>
  <r>
    <x v="443"/>
    <x v="5"/>
    <n v="3131"/>
    <n v="3131"/>
    <n v="3131"/>
    <n v="3131"/>
    <n v="3131"/>
    <n v="3131"/>
    <n v="3131"/>
    <n v="3131"/>
    <n v="3131"/>
    <n v="3131"/>
    <n v="3131"/>
    <n v="3131"/>
    <n v="3131"/>
    <n v="3130666"/>
  </r>
  <r>
    <x v="444"/>
    <x v="5"/>
    <n v="299548"/>
    <n v="299560"/>
    <n v="299551"/>
    <n v="299610"/>
    <n v="300215"/>
    <n v="299588"/>
    <n v="299596"/>
    <n v="299621"/>
    <n v="299660"/>
    <n v="299744"/>
    <n v="299758"/>
    <n v="299673"/>
    <n v="299680"/>
    <n v="299682547"/>
  </r>
  <r>
    <x v="445"/>
    <x v="5"/>
    <n v="0"/>
    <n v="0"/>
    <n v="0"/>
    <n v="0"/>
    <n v="0"/>
    <n v="0"/>
    <n v="0"/>
    <n v="0"/>
    <n v="0"/>
    <n v="0"/>
    <n v="0"/>
    <n v="0"/>
    <n v="0"/>
    <n v="0"/>
  </r>
  <r>
    <x v="446"/>
    <x v="5"/>
    <n v="0"/>
    <n v="0"/>
    <n v="0"/>
    <n v="0"/>
    <n v="0"/>
    <n v="0"/>
    <n v="0"/>
    <n v="0"/>
    <n v="0"/>
    <n v="0"/>
    <n v="0"/>
    <n v="0"/>
    <n v="0"/>
    <n v="0"/>
  </r>
  <r>
    <x v="447"/>
    <x v="5"/>
    <n v="67666"/>
    <n v="67666"/>
    <n v="67666"/>
    <n v="67665"/>
    <n v="67665"/>
    <n v="67593"/>
    <n v="67593"/>
    <n v="67593"/>
    <n v="67593"/>
    <n v="67593"/>
    <n v="67593"/>
    <n v="67593"/>
    <n v="67591"/>
    <n v="67620490"/>
  </r>
  <r>
    <x v="448"/>
    <x v="5"/>
    <n v="0"/>
    <n v="0"/>
    <n v="0"/>
    <n v="0"/>
    <n v="0"/>
    <n v="0"/>
    <n v="0"/>
    <n v="0"/>
    <n v="0"/>
    <n v="0"/>
    <n v="0"/>
    <n v="0"/>
    <n v="0"/>
    <n v="0"/>
  </r>
  <r>
    <x v="449"/>
    <x v="5"/>
    <n v="0"/>
    <n v="0"/>
    <n v="0"/>
    <n v="0"/>
    <n v="0"/>
    <n v="0"/>
    <n v="0"/>
    <n v="0"/>
    <n v="0"/>
    <n v="0"/>
    <n v="0"/>
    <n v="0"/>
    <n v="0"/>
    <n v="0"/>
  </r>
  <r>
    <x v="450"/>
    <x v="5"/>
    <n v="0"/>
    <n v="0"/>
    <n v="0"/>
    <n v="0"/>
    <n v="0"/>
    <n v="0"/>
    <n v="0"/>
    <n v="0"/>
    <n v="0"/>
    <n v="0"/>
    <n v="0"/>
    <n v="0"/>
    <n v="0"/>
    <n v="0"/>
  </r>
  <r>
    <x v="451"/>
    <x v="5"/>
    <n v="74376"/>
    <n v="74376"/>
    <n v="74376"/>
    <n v="74376"/>
    <n v="74376"/>
    <n v="74376"/>
    <n v="74376"/>
    <n v="74376"/>
    <n v="74376"/>
    <n v="74335"/>
    <n v="74343"/>
    <n v="74357"/>
    <n v="75070"/>
    <n v="74397216"/>
  </r>
  <r>
    <x v="452"/>
    <x v="5"/>
    <n v="0"/>
    <n v="0"/>
    <n v="0"/>
    <n v="0"/>
    <n v="0"/>
    <n v="0"/>
    <n v="0"/>
    <n v="0"/>
    <n v="0"/>
    <n v="0"/>
    <n v="0"/>
    <n v="0"/>
    <n v="0"/>
    <n v="0"/>
  </r>
  <r>
    <x v="453"/>
    <x v="5"/>
    <n v="48656"/>
    <n v="48637"/>
    <n v="48637"/>
    <n v="48637"/>
    <n v="48637"/>
    <n v="48637"/>
    <n v="48637"/>
    <n v="48637"/>
    <n v="48637"/>
    <n v="48637"/>
    <n v="48637"/>
    <n v="48637"/>
    <n v="50590"/>
    <n v="48718759"/>
  </r>
  <r>
    <x v="454"/>
    <x v="5"/>
    <n v="0"/>
    <n v="0"/>
    <n v="0"/>
    <n v="0"/>
    <n v="0"/>
    <n v="0"/>
    <n v="0"/>
    <n v="0"/>
    <n v="0"/>
    <n v="0"/>
    <n v="0"/>
    <n v="0"/>
    <n v="0"/>
    <n v="0"/>
  </r>
  <r>
    <x v="455"/>
    <x v="5"/>
    <n v="22756"/>
    <n v="22756"/>
    <n v="22763"/>
    <n v="22763"/>
    <n v="22763"/>
    <n v="22763"/>
    <n v="22763"/>
    <n v="22763"/>
    <n v="22763"/>
    <n v="22763"/>
    <n v="22763"/>
    <n v="22763"/>
    <n v="22763"/>
    <n v="22761972"/>
  </r>
  <r>
    <x v="456"/>
    <x v="5"/>
    <n v="0"/>
    <n v="0"/>
    <n v="0"/>
    <n v="0"/>
    <n v="0"/>
    <n v="0"/>
    <n v="0"/>
    <n v="0"/>
    <n v="0"/>
    <n v="0"/>
    <n v="0"/>
    <n v="0"/>
    <n v="0"/>
    <n v="0"/>
  </r>
  <r>
    <x v="457"/>
    <x v="5"/>
    <n v="39371"/>
    <n v="39371"/>
    <n v="39371"/>
    <n v="39371"/>
    <n v="39371"/>
    <n v="39371"/>
    <n v="39601"/>
    <n v="40257"/>
    <n v="40258"/>
    <n v="40258"/>
    <n v="40252"/>
    <n v="40252"/>
    <n v="40252"/>
    <n v="39795500"/>
  </r>
  <r>
    <x v="458"/>
    <x v="5"/>
    <n v="44242"/>
    <n v="44242"/>
    <n v="44242"/>
    <n v="44242"/>
    <n v="44242"/>
    <n v="44242"/>
    <n v="43729"/>
    <n v="43626"/>
    <n v="43626"/>
    <n v="43626"/>
    <n v="43626"/>
    <n v="43626"/>
    <n v="43626"/>
    <n v="43917086"/>
  </r>
  <r>
    <x v="459"/>
    <x v="5"/>
    <n v="0"/>
    <n v="0"/>
    <n v="0"/>
    <n v="0"/>
    <n v="0"/>
    <n v="0"/>
    <n v="0"/>
    <n v="0"/>
    <n v="0"/>
    <n v="0"/>
    <n v="0"/>
    <n v="0"/>
    <n v="0"/>
    <n v="0"/>
  </r>
  <r>
    <x v="460"/>
    <x v="5"/>
    <n v="23249"/>
    <n v="23283"/>
    <n v="23281"/>
    <n v="23302"/>
    <n v="23301"/>
    <n v="23303"/>
    <n v="23303"/>
    <n v="23326"/>
    <n v="23324"/>
    <n v="23324"/>
    <n v="23346"/>
    <n v="23512"/>
    <n v="23512"/>
    <n v="23332178"/>
  </r>
  <r>
    <x v="461"/>
    <x v="5"/>
    <n v="14781"/>
    <n v="14781"/>
    <n v="14781"/>
    <n v="14781"/>
    <n v="14781"/>
    <n v="14781"/>
    <n v="14861"/>
    <n v="14781"/>
    <n v="14781"/>
    <n v="14781"/>
    <n v="14781"/>
    <n v="14781"/>
    <n v="14781"/>
    <n v="14787976"/>
  </r>
  <r>
    <x v="462"/>
    <x v="5"/>
    <n v="0"/>
    <n v="0"/>
    <n v="0"/>
    <n v="0"/>
    <n v="0"/>
    <n v="0"/>
    <n v="0"/>
    <n v="0"/>
    <n v="0"/>
    <n v="0"/>
    <n v="0"/>
    <n v="0"/>
    <n v="0"/>
    <n v="0"/>
  </r>
  <r>
    <x v="463"/>
    <x v="5"/>
    <n v="7769"/>
    <n v="7769"/>
    <n v="7769"/>
    <n v="7770"/>
    <n v="7770"/>
    <n v="8310"/>
    <n v="8316"/>
    <n v="8311"/>
    <n v="8311"/>
    <n v="8311"/>
    <n v="8311"/>
    <n v="9117"/>
    <n v="9205"/>
    <n v="8212516"/>
  </r>
  <r>
    <x v="464"/>
    <x v="5"/>
    <n v="18514"/>
    <n v="18514"/>
    <n v="18514"/>
    <n v="18514"/>
    <n v="18514"/>
    <n v="18514"/>
    <n v="18514"/>
    <n v="18514"/>
    <n v="18514"/>
    <n v="18514"/>
    <n v="18514"/>
    <n v="17980"/>
    <n v="17980"/>
    <n v="18447551"/>
  </r>
  <r>
    <x v="465"/>
    <x v="5"/>
    <n v="0"/>
    <n v="0"/>
    <n v="0"/>
    <n v="0"/>
    <n v="0"/>
    <n v="0"/>
    <n v="0"/>
    <n v="0"/>
    <n v="0"/>
    <n v="0"/>
    <n v="0"/>
    <n v="0"/>
    <n v="0"/>
    <n v="0"/>
  </r>
  <r>
    <x v="466"/>
    <x v="5"/>
    <n v="0"/>
    <n v="0"/>
    <n v="0"/>
    <n v="0"/>
    <n v="0"/>
    <n v="0"/>
    <n v="0"/>
    <n v="0"/>
    <n v="0"/>
    <n v="0"/>
    <n v="0"/>
    <n v="0"/>
    <n v="0"/>
    <n v="0"/>
  </r>
  <r>
    <x v="467"/>
    <x v="5"/>
    <n v="407"/>
    <n v="407"/>
    <n v="407"/>
    <n v="427"/>
    <n v="427"/>
    <n v="427"/>
    <n v="427"/>
    <n v="427"/>
    <n v="427"/>
    <n v="427"/>
    <n v="427"/>
    <n v="427"/>
    <n v="427"/>
    <n v="423091"/>
  </r>
  <r>
    <x v="468"/>
    <x v="5"/>
    <n v="0"/>
    <n v="0"/>
    <n v="0"/>
    <n v="0"/>
    <n v="0"/>
    <n v="0"/>
    <n v="0"/>
    <n v="0"/>
    <n v="0"/>
    <n v="0"/>
    <n v="0"/>
    <n v="0"/>
    <n v="0"/>
    <n v="0"/>
  </r>
  <r>
    <x v="469"/>
    <x v="5"/>
    <n v="2109"/>
    <n v="2109"/>
    <n v="2109"/>
    <n v="2109"/>
    <n v="2109"/>
    <n v="2109"/>
    <n v="2109"/>
    <n v="2109"/>
    <n v="2109"/>
    <n v="2109"/>
    <n v="2109"/>
    <n v="2109"/>
    <n v="2109"/>
    <n v="2109234"/>
  </r>
  <r>
    <x v="470"/>
    <x v="5"/>
    <n v="0"/>
    <n v="0"/>
    <n v="0"/>
    <n v="0"/>
    <n v="0"/>
    <n v="0"/>
    <n v="0"/>
    <n v="0"/>
    <n v="0"/>
    <n v="0"/>
    <n v="0"/>
    <n v="0"/>
    <n v="0"/>
    <n v="0"/>
  </r>
  <r>
    <x v="471"/>
    <x v="5"/>
    <n v="3521"/>
    <n v="3521"/>
    <n v="3521"/>
    <n v="3521"/>
    <n v="3521"/>
    <n v="3521"/>
    <n v="3521"/>
    <n v="3521"/>
    <n v="3521"/>
    <n v="3521"/>
    <n v="3521"/>
    <n v="3521"/>
    <n v="3521"/>
    <n v="3521061"/>
  </r>
  <r>
    <x v="472"/>
    <x v="5"/>
    <n v="0"/>
    <n v="0"/>
    <n v="0"/>
    <n v="0"/>
    <n v="0"/>
    <n v="0"/>
    <n v="0"/>
    <n v="0"/>
    <n v="0"/>
    <n v="0"/>
    <n v="0"/>
    <n v="0"/>
    <n v="0"/>
    <n v="0"/>
  </r>
  <r>
    <x v="473"/>
    <x v="5"/>
    <n v="297"/>
    <n v="297"/>
    <n v="297"/>
    <n v="297"/>
    <n v="297"/>
    <n v="297"/>
    <n v="297"/>
    <n v="297"/>
    <n v="297"/>
    <n v="297"/>
    <n v="297"/>
    <n v="297"/>
    <n v="297"/>
    <n v="296767"/>
  </r>
  <r>
    <x v="474"/>
    <x v="5"/>
    <n v="0"/>
    <n v="0"/>
    <n v="0"/>
    <n v="0"/>
    <n v="0"/>
    <n v="0"/>
    <n v="0"/>
    <n v="0"/>
    <n v="0"/>
    <n v="0"/>
    <n v="0"/>
    <n v="0"/>
    <n v="0"/>
    <n v="0"/>
  </r>
  <r>
    <x v="475"/>
    <x v="5"/>
    <n v="2852"/>
    <n v="2852"/>
    <n v="2852"/>
    <n v="2852"/>
    <n v="2852"/>
    <n v="2852"/>
    <n v="2852"/>
    <n v="2852"/>
    <n v="2852"/>
    <n v="2852"/>
    <n v="2852"/>
    <n v="2852"/>
    <n v="2852"/>
    <n v="2851683"/>
  </r>
  <r>
    <x v="476"/>
    <x v="5"/>
    <n v="0"/>
    <n v="0"/>
    <n v="0"/>
    <n v="0"/>
    <n v="0"/>
    <n v="0"/>
    <n v="0"/>
    <n v="0"/>
    <n v="0"/>
    <n v="0"/>
    <n v="0"/>
    <n v="0"/>
    <n v="0"/>
    <n v="0"/>
  </r>
  <r>
    <x v="477"/>
    <x v="5"/>
    <n v="2060"/>
    <n v="2060"/>
    <n v="2060"/>
    <n v="2060"/>
    <n v="2060"/>
    <n v="2060"/>
    <n v="2060"/>
    <n v="2060"/>
    <n v="2060"/>
    <n v="2060"/>
    <n v="2060"/>
    <n v="2060"/>
    <n v="2060"/>
    <n v="2059820"/>
  </r>
  <r>
    <x v="478"/>
    <x v="5"/>
    <n v="5128"/>
    <n v="5128"/>
    <n v="5128"/>
    <n v="5128"/>
    <n v="5128"/>
    <n v="5128"/>
    <n v="5128"/>
    <n v="5128"/>
    <n v="5128"/>
    <n v="5128"/>
    <n v="5128"/>
    <n v="5128"/>
    <n v="5304"/>
    <n v="5135406"/>
  </r>
  <r>
    <x v="479"/>
    <x v="5"/>
    <n v="0"/>
    <n v="0"/>
    <n v="0"/>
    <n v="0"/>
    <n v="0"/>
    <n v="0"/>
    <n v="0"/>
    <n v="0"/>
    <n v="0"/>
    <n v="0"/>
    <n v="0"/>
    <n v="0"/>
    <n v="0"/>
    <n v="0"/>
  </r>
  <r>
    <x v="480"/>
    <x v="5"/>
    <n v="0"/>
    <n v="0"/>
    <n v="0"/>
    <n v="0"/>
    <n v="0"/>
    <n v="0"/>
    <n v="0"/>
    <n v="0"/>
    <n v="0"/>
    <n v="0"/>
    <n v="0"/>
    <n v="0"/>
    <n v="0"/>
    <n v="0"/>
  </r>
  <r>
    <x v="481"/>
    <x v="5"/>
    <n v="0"/>
    <n v="0"/>
    <n v="0"/>
    <n v="0"/>
    <n v="0"/>
    <n v="0"/>
    <n v="0"/>
    <n v="0"/>
    <n v="0"/>
    <n v="0"/>
    <n v="0"/>
    <n v="0"/>
    <n v="0"/>
    <n v="0"/>
  </r>
  <r>
    <x v="482"/>
    <x v="5"/>
    <n v="0"/>
    <n v="0"/>
    <n v="0"/>
    <n v="0"/>
    <n v="0"/>
    <n v="0"/>
    <n v="0"/>
    <n v="0"/>
    <n v="0"/>
    <n v="0"/>
    <n v="0"/>
    <n v="0"/>
    <n v="0"/>
    <n v="0"/>
  </r>
  <r>
    <x v="483"/>
    <x v="5"/>
    <n v="9468"/>
    <n v="9468"/>
    <n v="9468"/>
    <n v="9468"/>
    <n v="9468"/>
    <n v="9468"/>
    <n v="9468"/>
    <n v="9468"/>
    <n v="9468"/>
    <n v="9468"/>
    <n v="9468"/>
    <n v="9468"/>
    <n v="9468"/>
    <n v="9468135"/>
  </r>
  <r>
    <x v="484"/>
    <x v="5"/>
    <n v="0"/>
    <n v="0"/>
    <n v="0"/>
    <n v="0"/>
    <n v="0"/>
    <n v="198"/>
    <n v="198"/>
    <n v="293"/>
    <n v="293"/>
    <n v="293"/>
    <n v="293"/>
    <n v="293"/>
    <n v="293"/>
    <n v="167316"/>
  </r>
  <r>
    <x v="485"/>
    <x v="5"/>
    <n v="2824"/>
    <n v="2824"/>
    <n v="2824"/>
    <n v="2824"/>
    <n v="2824"/>
    <n v="2824"/>
    <n v="2824"/>
    <n v="2824"/>
    <n v="2824"/>
    <n v="2824"/>
    <n v="2824"/>
    <n v="2824"/>
    <n v="2824"/>
    <n v="2823972"/>
  </r>
  <r>
    <x v="486"/>
    <x v="5"/>
    <n v="0"/>
    <n v="0"/>
    <n v="0"/>
    <n v="0"/>
    <n v="0"/>
    <n v="0"/>
    <n v="0"/>
    <n v="0"/>
    <n v="0"/>
    <n v="0"/>
    <n v="0"/>
    <n v="0"/>
    <n v="0"/>
    <n v="0"/>
  </r>
  <r>
    <x v="487"/>
    <x v="5"/>
    <n v="293"/>
    <n v="293"/>
    <n v="293"/>
    <n v="293"/>
    <n v="293"/>
    <n v="293"/>
    <n v="293"/>
    <n v="293"/>
    <n v="293"/>
    <n v="293"/>
    <n v="362"/>
    <n v="362"/>
    <n v="362"/>
    <n v="307690"/>
  </r>
  <r>
    <x v="488"/>
    <x v="5"/>
    <n v="4082"/>
    <n v="4082"/>
    <n v="4082"/>
    <n v="4082"/>
    <n v="4082"/>
    <n v="4082"/>
    <n v="4082"/>
    <n v="4082"/>
    <n v="4082"/>
    <n v="4082"/>
    <n v="4082"/>
    <n v="4082"/>
    <n v="4082"/>
    <n v="4082462"/>
  </r>
  <r>
    <x v="489"/>
    <x v="5"/>
    <n v="0"/>
    <n v="0"/>
    <n v="0"/>
    <n v="0"/>
    <n v="0"/>
    <n v="0"/>
    <n v="0"/>
    <n v="0"/>
    <n v="0"/>
    <n v="0"/>
    <n v="0"/>
    <n v="0"/>
    <n v="0"/>
    <n v="0"/>
  </r>
  <r>
    <x v="490"/>
    <x v="5"/>
    <n v="0"/>
    <n v="0"/>
    <n v="0"/>
    <n v="0"/>
    <n v="0"/>
    <n v="0"/>
    <n v="0"/>
    <n v="0"/>
    <n v="0"/>
    <n v="0"/>
    <n v="0"/>
    <n v="0"/>
    <n v="0"/>
    <n v="0"/>
  </r>
  <r>
    <x v="491"/>
    <x v="5"/>
    <n v="202"/>
    <n v="202"/>
    <n v="202"/>
    <n v="202"/>
    <n v="202"/>
    <n v="202"/>
    <n v="202"/>
    <n v="202"/>
    <n v="202"/>
    <n v="202"/>
    <n v="202"/>
    <n v="202"/>
    <n v="202"/>
    <n v="201938"/>
  </r>
  <r>
    <x v="492"/>
    <x v="5"/>
    <n v="0"/>
    <n v="0"/>
    <n v="0"/>
    <n v="0"/>
    <n v="0"/>
    <n v="0"/>
    <n v="0"/>
    <n v="0"/>
    <n v="0"/>
    <n v="0"/>
    <n v="0"/>
    <n v="0"/>
    <n v="0"/>
    <n v="0"/>
  </r>
  <r>
    <x v="493"/>
    <x v="5"/>
    <n v="0"/>
    <n v="0"/>
    <n v="0"/>
    <n v="0"/>
    <n v="0"/>
    <n v="0"/>
    <n v="0"/>
    <n v="0"/>
    <n v="0"/>
    <n v="0"/>
    <n v="0"/>
    <n v="0"/>
    <n v="0"/>
    <n v="0"/>
  </r>
  <r>
    <x v="494"/>
    <x v="5"/>
    <n v="13605"/>
    <n v="13851"/>
    <n v="13851"/>
    <n v="13788"/>
    <n v="13794"/>
    <n v="13724"/>
    <n v="13722"/>
    <n v="13724"/>
    <n v="13720"/>
    <n v="13723"/>
    <n v="13723"/>
    <n v="13721"/>
    <n v="13716"/>
    <n v="13750201"/>
  </r>
  <r>
    <x v="495"/>
    <x v="5"/>
    <n v="68475"/>
    <n v="68475"/>
    <n v="68475"/>
    <n v="68475"/>
    <n v="68475"/>
    <n v="68473"/>
    <n v="68472"/>
    <n v="68472"/>
    <n v="68485"/>
    <n v="68469"/>
    <n v="68469"/>
    <n v="68772"/>
    <n v="68774"/>
    <n v="68511497"/>
  </r>
  <r>
    <x v="496"/>
    <x v="5"/>
    <n v="0"/>
    <n v="0"/>
    <n v="0"/>
    <n v="0"/>
    <n v="0"/>
    <n v="0"/>
    <n v="0"/>
    <n v="0"/>
    <n v="0"/>
    <n v="0"/>
    <n v="0"/>
    <n v="0"/>
    <n v="0"/>
    <n v="0"/>
  </r>
  <r>
    <x v="497"/>
    <x v="5"/>
    <n v="9214"/>
    <n v="9214"/>
    <n v="9214"/>
    <n v="9214"/>
    <n v="9214"/>
    <n v="9214"/>
    <n v="9214"/>
    <n v="9214"/>
    <n v="9214"/>
    <n v="9214"/>
    <n v="9214"/>
    <n v="9214"/>
    <n v="9214"/>
    <n v="9214314"/>
  </r>
  <r>
    <x v="498"/>
    <x v="5"/>
    <n v="26651"/>
    <n v="26664"/>
    <n v="26654"/>
    <n v="26643"/>
    <n v="26658"/>
    <n v="26638"/>
    <n v="26636"/>
    <n v="26660"/>
    <n v="26636"/>
    <n v="26636"/>
    <n v="26636"/>
    <n v="26632"/>
    <n v="26633"/>
    <n v="26644643"/>
  </r>
  <r>
    <x v="499"/>
    <x v="5"/>
    <n v="0"/>
    <n v="0"/>
    <n v="0"/>
    <n v="0"/>
    <n v="0"/>
    <n v="0"/>
    <n v="0"/>
    <n v="0"/>
    <n v="0"/>
    <n v="0"/>
    <n v="0"/>
    <n v="0"/>
    <n v="0"/>
    <n v="0"/>
  </r>
  <r>
    <x v="500"/>
    <x v="5"/>
    <n v="1081"/>
    <n v="1081"/>
    <n v="1081"/>
    <n v="1081"/>
    <n v="1081"/>
    <n v="1081"/>
    <n v="1081"/>
    <n v="1081"/>
    <n v="1081"/>
    <n v="1081"/>
    <n v="1081"/>
    <n v="1081"/>
    <n v="1081"/>
    <n v="1081259"/>
  </r>
  <r>
    <x v="501"/>
    <x v="5"/>
    <n v="0"/>
    <n v="0"/>
    <n v="0"/>
    <n v="0"/>
    <n v="0"/>
    <n v="0"/>
    <n v="0"/>
    <n v="0"/>
    <n v="0"/>
    <n v="0"/>
    <n v="0"/>
    <n v="0"/>
    <n v="0"/>
    <n v="0"/>
  </r>
  <r>
    <x v="502"/>
    <x v="5"/>
    <n v="0"/>
    <n v="0"/>
    <n v="0"/>
    <n v="0"/>
    <n v="0"/>
    <n v="0"/>
    <n v="0"/>
    <n v="0"/>
    <n v="0"/>
    <n v="0"/>
    <n v="0"/>
    <n v="0"/>
    <n v="0"/>
    <n v="0"/>
  </r>
  <r>
    <x v="503"/>
    <x v="5"/>
    <n v="0"/>
    <n v="0"/>
    <n v="0"/>
    <n v="0"/>
    <n v="0"/>
    <n v="0"/>
    <n v="0"/>
    <n v="0"/>
    <n v="0"/>
    <n v="0"/>
    <n v="0"/>
    <n v="0"/>
    <n v="0"/>
    <n v="0"/>
  </r>
  <r>
    <x v="504"/>
    <x v="5"/>
    <n v="793"/>
    <n v="793"/>
    <n v="793"/>
    <n v="793"/>
    <n v="793"/>
    <n v="793"/>
    <n v="793"/>
    <n v="793"/>
    <n v="793"/>
    <n v="793"/>
    <n v="793"/>
    <n v="793"/>
    <n v="793"/>
    <n v="792721"/>
  </r>
  <r>
    <x v="505"/>
    <x v="5"/>
    <n v="0"/>
    <n v="0"/>
    <n v="0"/>
    <n v="0"/>
    <n v="0"/>
    <n v="0"/>
    <n v="0"/>
    <n v="0"/>
    <n v="0"/>
    <n v="0"/>
    <n v="0"/>
    <n v="0"/>
    <n v="0"/>
    <n v="0"/>
  </r>
  <r>
    <x v="506"/>
    <x v="5"/>
    <n v="666"/>
    <n v="666"/>
    <n v="666"/>
    <n v="666"/>
    <n v="666"/>
    <n v="666"/>
    <n v="666"/>
    <n v="666"/>
    <n v="666"/>
    <n v="666"/>
    <n v="666"/>
    <n v="666"/>
    <n v="666"/>
    <n v="665876"/>
  </r>
  <r>
    <x v="507"/>
    <x v="5"/>
    <n v="0"/>
    <n v="0"/>
    <n v="0"/>
    <n v="0"/>
    <n v="0"/>
    <n v="0"/>
    <n v="0"/>
    <n v="0"/>
    <n v="0"/>
    <n v="0"/>
    <n v="0"/>
    <n v="0"/>
    <n v="0"/>
    <n v="0"/>
  </r>
  <r>
    <x v="508"/>
    <x v="5"/>
    <n v="156"/>
    <n v="156"/>
    <n v="156"/>
    <n v="156"/>
    <n v="156"/>
    <n v="156"/>
    <n v="156"/>
    <n v="156"/>
    <n v="156"/>
    <n v="156"/>
    <n v="156"/>
    <n v="156"/>
    <n v="156"/>
    <n v="156088"/>
  </r>
  <r>
    <x v="509"/>
    <x v="5"/>
    <n v="0"/>
    <n v="0"/>
    <n v="0"/>
    <n v="0"/>
    <n v="0"/>
    <n v="0"/>
    <n v="0"/>
    <n v="0"/>
    <n v="0"/>
    <n v="0"/>
    <n v="0"/>
    <n v="0"/>
    <n v="0"/>
    <n v="0"/>
  </r>
  <r>
    <x v="510"/>
    <x v="5"/>
    <n v="186"/>
    <n v="186"/>
    <n v="186"/>
    <n v="186"/>
    <n v="186"/>
    <n v="186"/>
    <n v="186"/>
    <n v="186"/>
    <n v="186"/>
    <n v="186"/>
    <n v="186"/>
    <n v="186"/>
    <n v="186"/>
    <n v="186111"/>
  </r>
  <r>
    <x v="511"/>
    <x v="5"/>
    <n v="167"/>
    <n v="167"/>
    <n v="167"/>
    <n v="167"/>
    <n v="167"/>
    <n v="167"/>
    <n v="167"/>
    <n v="167"/>
    <n v="167"/>
    <n v="167"/>
    <n v="167"/>
    <n v="167"/>
    <n v="167"/>
    <n v="167227"/>
  </r>
  <r>
    <x v="512"/>
    <x v="5"/>
    <n v="0"/>
    <n v="0"/>
    <n v="0"/>
    <n v="0"/>
    <n v="0"/>
    <n v="0"/>
    <n v="0"/>
    <n v="0"/>
    <n v="0"/>
    <n v="0"/>
    <n v="0"/>
    <n v="0"/>
    <n v="0"/>
    <n v="0"/>
  </r>
  <r>
    <x v="513"/>
    <x v="5"/>
    <n v="0"/>
    <n v="0"/>
    <n v="0"/>
    <n v="0"/>
    <n v="0"/>
    <n v="0"/>
    <n v="0"/>
    <n v="0"/>
    <n v="0"/>
    <n v="0"/>
    <n v="0"/>
    <n v="0"/>
    <n v="0"/>
    <n v="0"/>
  </r>
  <r>
    <x v="514"/>
    <x v="5"/>
    <n v="2134"/>
    <n v="2134"/>
    <n v="2134"/>
    <n v="2134"/>
    <n v="2134"/>
    <n v="2134"/>
    <n v="2134"/>
    <n v="2134"/>
    <n v="2134"/>
    <n v="2134"/>
    <n v="2134"/>
    <n v="2134"/>
    <n v="2134"/>
    <n v="2134388"/>
  </r>
  <r>
    <x v="515"/>
    <x v="5"/>
    <n v="0"/>
    <n v="0"/>
    <n v="0"/>
    <n v="0"/>
    <n v="0"/>
    <n v="0"/>
    <n v="0"/>
    <n v="0"/>
    <n v="0"/>
    <n v="0"/>
    <n v="0"/>
    <n v="0"/>
    <n v="0"/>
    <n v="0"/>
  </r>
  <r>
    <x v="516"/>
    <x v="5"/>
    <n v="81"/>
    <n v="81"/>
    <n v="81"/>
    <n v="81"/>
    <n v="81"/>
    <n v="81"/>
    <n v="81"/>
    <n v="159"/>
    <n v="159"/>
    <n v="247"/>
    <n v="247"/>
    <n v="247"/>
    <n v="332"/>
    <n v="145863"/>
  </r>
  <r>
    <x v="517"/>
    <x v="5"/>
    <n v="637"/>
    <n v="637"/>
    <n v="637"/>
    <n v="637"/>
    <n v="637"/>
    <n v="637"/>
    <n v="637"/>
    <n v="637"/>
    <n v="637"/>
    <n v="637"/>
    <n v="637"/>
    <n v="637"/>
    <n v="637"/>
    <n v="636604"/>
  </r>
  <r>
    <x v="518"/>
    <x v="5"/>
    <n v="0"/>
    <n v="0"/>
    <n v="0"/>
    <n v="0"/>
    <n v="0"/>
    <n v="0"/>
    <n v="0"/>
    <n v="0"/>
    <n v="0"/>
    <n v="0"/>
    <n v="0"/>
    <n v="0"/>
    <n v="0"/>
    <n v="0"/>
  </r>
  <r>
    <x v="519"/>
    <x v="5"/>
    <n v="0"/>
    <n v="0"/>
    <n v="0"/>
    <n v="0"/>
    <n v="0"/>
    <n v="0"/>
    <n v="0"/>
    <n v="0"/>
    <n v="0"/>
    <n v="0"/>
    <n v="0"/>
    <n v="0"/>
    <n v="0"/>
    <n v="0"/>
  </r>
  <r>
    <x v="520"/>
    <x v="5"/>
    <n v="0"/>
    <n v="0"/>
    <n v="0"/>
    <n v="0"/>
    <n v="0"/>
    <n v="0"/>
    <n v="0"/>
    <n v="0"/>
    <n v="0"/>
    <n v="0"/>
    <n v="0"/>
    <n v="0"/>
    <n v="0"/>
    <n v="0"/>
  </r>
  <r>
    <x v="521"/>
    <x v="5"/>
    <n v="2152"/>
    <n v="2152"/>
    <n v="2152"/>
    <n v="2152"/>
    <n v="2152"/>
    <n v="2152"/>
    <n v="2152"/>
    <n v="2152"/>
    <n v="2152"/>
    <n v="2152"/>
    <n v="2152"/>
    <n v="2191"/>
    <n v="2191"/>
    <n v="2156868"/>
  </r>
  <r>
    <x v="522"/>
    <x v="5"/>
    <n v="0"/>
    <n v="0"/>
    <n v="0"/>
    <n v="0"/>
    <n v="0"/>
    <n v="0"/>
    <n v="0"/>
    <n v="0"/>
    <n v="0"/>
    <n v="0"/>
    <n v="0"/>
    <n v="0"/>
    <n v="0"/>
    <n v="0"/>
  </r>
  <r>
    <x v="523"/>
    <x v="5"/>
    <n v="0"/>
    <n v="0"/>
    <n v="0"/>
    <n v="0"/>
    <n v="0"/>
    <n v="0"/>
    <n v="0"/>
    <n v="0"/>
    <n v="0"/>
    <n v="0"/>
    <n v="0"/>
    <n v="0"/>
    <n v="0"/>
    <n v="0"/>
  </r>
  <r>
    <x v="524"/>
    <x v="5"/>
    <n v="0"/>
    <n v="0"/>
    <n v="0"/>
    <n v="0"/>
    <n v="0"/>
    <n v="0"/>
    <n v="0"/>
    <n v="0"/>
    <n v="0"/>
    <n v="0"/>
    <n v="0"/>
    <n v="0"/>
    <n v="0"/>
    <n v="0"/>
  </r>
  <r>
    <x v="525"/>
    <x v="5"/>
    <n v="46"/>
    <n v="46"/>
    <n v="46"/>
    <n v="46"/>
    <n v="46"/>
    <n v="46"/>
    <n v="46"/>
    <n v="46"/>
    <n v="46"/>
    <n v="46"/>
    <n v="46"/>
    <n v="46"/>
    <n v="46"/>
    <n v="46462"/>
  </r>
  <r>
    <x v="526"/>
    <x v="5"/>
    <n v="479"/>
    <n v="479"/>
    <n v="479"/>
    <n v="479"/>
    <n v="479"/>
    <n v="479"/>
    <n v="479"/>
    <n v="479"/>
    <n v="479"/>
    <n v="479"/>
    <n v="479"/>
    <n v="479"/>
    <n v="479"/>
    <n v="479165"/>
  </r>
  <r>
    <x v="527"/>
    <x v="5"/>
    <n v="0"/>
    <n v="0"/>
    <n v="0"/>
    <n v="0"/>
    <n v="0"/>
    <n v="0"/>
    <n v="0"/>
    <n v="0"/>
    <n v="0"/>
    <n v="0"/>
    <n v="0"/>
    <n v="0"/>
    <n v="0"/>
    <n v="0"/>
  </r>
  <r>
    <x v="528"/>
    <x v="5"/>
    <n v="2820"/>
    <n v="2820"/>
    <n v="2820"/>
    <n v="2820"/>
    <n v="2820"/>
    <n v="2820"/>
    <n v="2820"/>
    <n v="2820"/>
    <n v="2820"/>
    <n v="2820"/>
    <n v="2820"/>
    <n v="2820"/>
    <n v="2820"/>
    <n v="2820159"/>
  </r>
  <r>
    <x v="529"/>
    <x v="5"/>
    <n v="0"/>
    <n v="0"/>
    <n v="0"/>
    <n v="0"/>
    <n v="0"/>
    <n v="0"/>
    <n v="0"/>
    <n v="0"/>
    <n v="0"/>
    <n v="0"/>
    <n v="0"/>
    <n v="0"/>
    <n v="0"/>
    <n v="0"/>
  </r>
  <r>
    <x v="530"/>
    <x v="5"/>
    <n v="677"/>
    <n v="677"/>
    <n v="677"/>
    <n v="677"/>
    <n v="677"/>
    <n v="677"/>
    <n v="677"/>
    <n v="677"/>
    <n v="677"/>
    <n v="677"/>
    <n v="677"/>
    <n v="677"/>
    <n v="677"/>
    <n v="677429"/>
  </r>
  <r>
    <x v="531"/>
    <x v="5"/>
    <n v="29"/>
    <n v="29"/>
    <n v="29"/>
    <n v="29"/>
    <n v="29"/>
    <n v="29"/>
    <n v="29"/>
    <n v="29"/>
    <n v="29"/>
    <n v="29"/>
    <n v="29"/>
    <n v="29"/>
    <n v="29"/>
    <n v="28654"/>
  </r>
  <r>
    <x v="532"/>
    <x v="5"/>
    <n v="0"/>
    <n v="0"/>
    <n v="0"/>
    <n v="0"/>
    <n v="0"/>
    <n v="0"/>
    <n v="0"/>
    <n v="0"/>
    <n v="0"/>
    <n v="0"/>
    <n v="0"/>
    <n v="0"/>
    <n v="0"/>
    <n v="0"/>
  </r>
  <r>
    <x v="533"/>
    <x v="5"/>
    <n v="0"/>
    <n v="0"/>
    <n v="0"/>
    <n v="0"/>
    <n v="0"/>
    <n v="0"/>
    <n v="0"/>
    <n v="0"/>
    <n v="0"/>
    <n v="0"/>
    <n v="0"/>
    <n v="0"/>
    <n v="0"/>
    <n v="0"/>
  </r>
  <r>
    <x v="534"/>
    <x v="5"/>
    <n v="0"/>
    <n v="0"/>
    <n v="0"/>
    <n v="0"/>
    <n v="0"/>
    <n v="0"/>
    <n v="0"/>
    <n v="0"/>
    <n v="0"/>
    <n v="0"/>
    <n v="0"/>
    <n v="0"/>
    <n v="0"/>
    <n v="0"/>
  </r>
  <r>
    <x v="535"/>
    <x v="5"/>
    <n v="413"/>
    <n v="413"/>
    <n v="461"/>
    <n v="461"/>
    <n v="461"/>
    <n v="461"/>
    <n v="461"/>
    <n v="461"/>
    <n v="461"/>
    <n v="461"/>
    <n v="461"/>
    <n v="501"/>
    <n v="501"/>
    <n v="459611"/>
  </r>
  <r>
    <x v="536"/>
    <x v="5"/>
    <n v="0"/>
    <n v="0"/>
    <n v="0"/>
    <n v="0"/>
    <n v="0"/>
    <n v="0"/>
    <n v="0"/>
    <n v="0"/>
    <n v="0"/>
    <n v="0"/>
    <n v="0"/>
    <n v="0"/>
    <n v="0"/>
    <n v="0"/>
  </r>
  <r>
    <x v="537"/>
    <x v="5"/>
    <n v="0"/>
    <n v="0"/>
    <n v="0"/>
    <n v="22"/>
    <n v="22"/>
    <n v="22"/>
    <n v="22"/>
    <n v="22"/>
    <n v="22"/>
    <n v="22"/>
    <n v="22"/>
    <n v="211"/>
    <n v="49"/>
    <n v="34103"/>
  </r>
  <r>
    <x v="538"/>
    <x v="5"/>
    <n v="0"/>
    <n v="0"/>
    <n v="0"/>
    <n v="0"/>
    <n v="0"/>
    <n v="0"/>
    <n v="0"/>
    <n v="0"/>
    <n v="0"/>
    <n v="0"/>
    <n v="0"/>
    <n v="0"/>
    <n v="0"/>
    <n v="0"/>
  </r>
  <r>
    <x v="539"/>
    <x v="5"/>
    <n v="537"/>
    <n v="537"/>
    <n v="538"/>
    <n v="538"/>
    <n v="538"/>
    <n v="538"/>
    <n v="538"/>
    <n v="538"/>
    <n v="538"/>
    <n v="554"/>
    <n v="554"/>
    <n v="572"/>
    <n v="579"/>
    <n v="545167"/>
  </r>
  <r>
    <x v="540"/>
    <x v="5"/>
    <n v="0"/>
    <n v="0"/>
    <n v="0"/>
    <n v="0"/>
    <n v="0"/>
    <n v="0"/>
    <n v="0"/>
    <n v="0"/>
    <n v="0"/>
    <n v="0"/>
    <n v="0"/>
    <n v="0"/>
    <n v="0"/>
    <n v="0"/>
  </r>
  <r>
    <x v="541"/>
    <x v="5"/>
    <n v="449"/>
    <n v="449"/>
    <n v="615"/>
    <n v="615"/>
    <n v="615"/>
    <n v="615"/>
    <n v="615"/>
    <n v="615"/>
    <n v="615"/>
    <n v="615"/>
    <n v="615"/>
    <n v="648"/>
    <n v="649"/>
    <n v="598241"/>
  </r>
  <r>
    <x v="542"/>
    <x v="5"/>
    <n v="0"/>
    <n v="0"/>
    <n v="0"/>
    <n v="0"/>
    <n v="0"/>
    <n v="0"/>
    <n v="0"/>
    <n v="0"/>
    <n v="0"/>
    <n v="0"/>
    <n v="0"/>
    <n v="0"/>
    <n v="0"/>
    <n v="0"/>
  </r>
  <r>
    <x v="543"/>
    <x v="5"/>
    <n v="331"/>
    <n v="331"/>
    <n v="350"/>
    <n v="350"/>
    <n v="350"/>
    <n v="350"/>
    <n v="350"/>
    <n v="350"/>
    <n v="350"/>
    <n v="350"/>
    <n v="350"/>
    <n v="375"/>
    <n v="381"/>
    <n v="350930"/>
  </r>
  <r>
    <x v="544"/>
    <x v="5"/>
    <n v="0"/>
    <n v="0"/>
    <n v="0"/>
    <n v="0"/>
    <n v="0"/>
    <n v="0"/>
    <n v="0"/>
    <n v="0"/>
    <n v="0"/>
    <n v="0"/>
    <n v="0"/>
    <n v="0"/>
    <n v="0"/>
    <n v="0"/>
  </r>
  <r>
    <x v="545"/>
    <x v="5"/>
    <n v="473"/>
    <n v="473"/>
    <n v="507"/>
    <n v="507"/>
    <n v="507"/>
    <n v="507"/>
    <n v="507"/>
    <n v="507"/>
    <n v="507"/>
    <n v="507"/>
    <n v="507"/>
    <n v="520"/>
    <n v="548"/>
    <n v="505303"/>
  </r>
  <r>
    <x v="546"/>
    <x v="5"/>
    <n v="0"/>
    <n v="0"/>
    <n v="0"/>
    <n v="0"/>
    <n v="0"/>
    <n v="0"/>
    <n v="0"/>
    <n v="0"/>
    <n v="0"/>
    <n v="0"/>
    <n v="0"/>
    <n v="0"/>
    <n v="0"/>
    <n v="0"/>
  </r>
  <r>
    <x v="547"/>
    <x v="5"/>
    <n v="0"/>
    <n v="0"/>
    <n v="0"/>
    <n v="0"/>
    <n v="0"/>
    <n v="0"/>
    <n v="0"/>
    <n v="0"/>
    <n v="0"/>
    <n v="0"/>
    <n v="0"/>
    <n v="0"/>
    <n v="0"/>
    <n v="0"/>
  </r>
  <r>
    <x v="548"/>
    <x v="5"/>
    <n v="267"/>
    <n v="267"/>
    <n v="267"/>
    <n v="267"/>
    <n v="267"/>
    <n v="267"/>
    <n v="267"/>
    <n v="267"/>
    <n v="267"/>
    <n v="289"/>
    <n v="289"/>
    <n v="312"/>
    <n v="322"/>
    <n v="276991"/>
  </r>
  <r>
    <x v="549"/>
    <x v="5"/>
    <n v="10"/>
    <n v="10"/>
    <n v="10"/>
    <n v="10"/>
    <n v="10"/>
    <n v="10"/>
    <n v="10"/>
    <n v="10"/>
    <n v="10"/>
    <n v="10"/>
    <n v="10"/>
    <n v="10"/>
    <n v="10"/>
    <n v="10249"/>
  </r>
  <r>
    <x v="550"/>
    <x v="5"/>
    <n v="0"/>
    <n v="0"/>
    <n v="0"/>
    <n v="0"/>
    <n v="0"/>
    <n v="0"/>
    <n v="0"/>
    <n v="0"/>
    <n v="0"/>
    <n v="0"/>
    <n v="0"/>
    <n v="0"/>
    <n v="0"/>
    <n v="0"/>
  </r>
  <r>
    <x v="551"/>
    <x v="5"/>
    <n v="0"/>
    <n v="0"/>
    <n v="0"/>
    <n v="0"/>
    <n v="0"/>
    <n v="0"/>
    <n v="0"/>
    <n v="0"/>
    <n v="0"/>
    <n v="0"/>
    <n v="0"/>
    <n v="0"/>
    <n v="0"/>
    <n v="0"/>
  </r>
  <r>
    <x v="552"/>
    <x v="5"/>
    <n v="61"/>
    <n v="61"/>
    <n v="61"/>
    <n v="61"/>
    <n v="61"/>
    <n v="61"/>
    <n v="61"/>
    <n v="61"/>
    <n v="61"/>
    <n v="61"/>
    <n v="61"/>
    <n v="61"/>
    <n v="61"/>
    <n v="60542"/>
  </r>
  <r>
    <x v="553"/>
    <x v="5"/>
    <n v="321"/>
    <n v="321"/>
    <n v="354"/>
    <n v="354"/>
    <n v="354"/>
    <n v="354"/>
    <n v="354"/>
    <n v="354"/>
    <n v="354"/>
    <n v="354"/>
    <n v="354"/>
    <n v="359"/>
    <n v="364"/>
    <n v="350769"/>
  </r>
  <r>
    <x v="554"/>
    <x v="5"/>
    <n v="0"/>
    <n v="0"/>
    <n v="0"/>
    <n v="0"/>
    <n v="0"/>
    <n v="0"/>
    <n v="0"/>
    <n v="0"/>
    <n v="0"/>
    <n v="0"/>
    <n v="0"/>
    <n v="0"/>
    <n v="0"/>
    <n v="0"/>
  </r>
  <r>
    <x v="555"/>
    <x v="5"/>
    <n v="325"/>
    <n v="325"/>
    <n v="333"/>
    <n v="333"/>
    <n v="333"/>
    <n v="333"/>
    <n v="333"/>
    <n v="333"/>
    <n v="333"/>
    <n v="333"/>
    <n v="333"/>
    <n v="333"/>
    <n v="333"/>
    <n v="332132"/>
  </r>
  <r>
    <x v="556"/>
    <x v="5"/>
    <n v="0"/>
    <n v="0"/>
    <n v="0"/>
    <n v="0"/>
    <n v="0"/>
    <n v="0"/>
    <n v="0"/>
    <n v="0"/>
    <n v="0"/>
    <n v="0"/>
    <n v="0"/>
    <n v="0"/>
    <n v="0"/>
    <n v="0"/>
  </r>
  <r>
    <x v="557"/>
    <x v="5"/>
    <n v="124"/>
    <n v="124"/>
    <n v="124"/>
    <n v="124"/>
    <n v="124"/>
    <n v="124"/>
    <n v="124"/>
    <n v="124"/>
    <n v="124"/>
    <n v="124"/>
    <n v="124"/>
    <n v="124"/>
    <n v="124"/>
    <n v="124261"/>
  </r>
  <r>
    <x v="558"/>
    <x v="5"/>
    <n v="0"/>
    <n v="0"/>
    <n v="0"/>
    <n v="0"/>
    <n v="0"/>
    <n v="0"/>
    <n v="0"/>
    <n v="0"/>
    <n v="0"/>
    <n v="0"/>
    <n v="0"/>
    <n v="0"/>
    <n v="0"/>
    <n v="0"/>
  </r>
  <r>
    <x v="559"/>
    <x v="5"/>
    <n v="0"/>
    <n v="0"/>
    <n v="0"/>
    <n v="0"/>
    <n v="0"/>
    <n v="0"/>
    <n v="0"/>
    <n v="0"/>
    <n v="0"/>
    <n v="0"/>
    <n v="0"/>
    <n v="0"/>
    <n v="0"/>
    <n v="0"/>
  </r>
  <r>
    <x v="560"/>
    <x v="5"/>
    <n v="334"/>
    <n v="334"/>
    <n v="334"/>
    <n v="334"/>
    <n v="334"/>
    <n v="334"/>
    <n v="334"/>
    <n v="334"/>
    <n v="334"/>
    <n v="334"/>
    <n v="334"/>
    <n v="334"/>
    <n v="334"/>
    <n v="333520"/>
  </r>
  <r>
    <x v="561"/>
    <x v="5"/>
    <n v="54363"/>
    <n v="54363"/>
    <n v="53576"/>
    <n v="53576"/>
    <n v="53576"/>
    <n v="53576"/>
    <n v="53576"/>
    <n v="53576"/>
    <n v="53576"/>
    <n v="53576"/>
    <n v="53576"/>
    <n v="53576"/>
    <n v="53576"/>
    <n v="53674342"/>
  </r>
  <r>
    <x v="562"/>
    <x v="5"/>
    <n v="0"/>
    <n v="0"/>
    <n v="0"/>
    <n v="0"/>
    <n v="0"/>
    <n v="0"/>
    <n v="0"/>
    <n v="0"/>
    <n v="0"/>
    <n v="0"/>
    <n v="0"/>
    <n v="0"/>
    <n v="0"/>
    <n v="0"/>
  </r>
  <r>
    <x v="563"/>
    <x v="5"/>
    <n v="4376"/>
    <n v="4997"/>
    <n v="4997"/>
    <n v="5026"/>
    <n v="5026"/>
    <n v="5026"/>
    <n v="5026"/>
    <n v="5026"/>
    <n v="5026"/>
    <n v="5026"/>
    <n v="5026"/>
    <n v="5026"/>
    <n v="5026"/>
    <n v="4993664"/>
  </r>
  <r>
    <x v="564"/>
    <x v="6"/>
    <n v="1741"/>
    <n v="1741"/>
    <n v="1741"/>
    <n v="1741"/>
    <n v="1741"/>
    <n v="1741"/>
    <n v="1741"/>
    <n v="1741"/>
    <n v="1741"/>
    <n v="1741"/>
    <n v="1741"/>
    <n v="1741"/>
    <n v="1741"/>
    <n v="1740818"/>
  </r>
  <r>
    <x v="565"/>
    <x v="6"/>
    <n v="1400"/>
    <n v="1400"/>
    <n v="1400"/>
    <n v="1400"/>
    <n v="1400"/>
    <n v="1400"/>
    <n v="1400"/>
    <n v="1400"/>
    <n v="1400"/>
    <n v="1400"/>
    <n v="1400"/>
    <n v="1400"/>
    <n v="1400"/>
    <n v="1399509"/>
  </r>
  <r>
    <x v="566"/>
    <x v="6"/>
    <n v="1769"/>
    <n v="1769"/>
    <n v="1769"/>
    <n v="1769"/>
    <n v="1769"/>
    <n v="1769"/>
    <n v="1769"/>
    <n v="1769"/>
    <n v="1769"/>
    <n v="1769"/>
    <n v="1769"/>
    <n v="1769"/>
    <n v="1769"/>
    <n v="1769178"/>
  </r>
  <r>
    <x v="567"/>
    <x v="6"/>
    <n v="0"/>
    <n v="0"/>
    <n v="0"/>
    <n v="0"/>
    <n v="0"/>
    <n v="0"/>
    <n v="0"/>
    <n v="0"/>
    <n v="0"/>
    <n v="0"/>
    <n v="0"/>
    <n v="0"/>
    <n v="0"/>
    <n v="0"/>
  </r>
  <r>
    <x v="568"/>
    <x v="6"/>
    <n v="10"/>
    <n v="10"/>
    <n v="10"/>
    <n v="10"/>
    <n v="10"/>
    <n v="10"/>
    <n v="10"/>
    <n v="10"/>
    <n v="10"/>
    <n v="10"/>
    <n v="10"/>
    <n v="10"/>
    <n v="10"/>
    <n v="10247"/>
  </r>
  <r>
    <x v="569"/>
    <x v="6"/>
    <n v="31"/>
    <n v="31"/>
    <n v="31"/>
    <n v="31"/>
    <n v="31"/>
    <n v="31"/>
    <n v="31"/>
    <n v="31"/>
    <n v="31"/>
    <n v="31"/>
    <n v="31"/>
    <n v="31"/>
    <n v="31"/>
    <n v="30604"/>
  </r>
  <r>
    <x v="570"/>
    <x v="6"/>
    <n v="0"/>
    <n v="0"/>
    <n v="0"/>
    <n v="0"/>
    <n v="0"/>
    <n v="0"/>
    <n v="0"/>
    <n v="0"/>
    <n v="0"/>
    <n v="0"/>
    <n v="0"/>
    <n v="0"/>
    <n v="0"/>
    <n v="0"/>
  </r>
  <r>
    <x v="571"/>
    <x v="6"/>
    <n v="52"/>
    <n v="52"/>
    <n v="52"/>
    <n v="52"/>
    <n v="52"/>
    <n v="52"/>
    <n v="52"/>
    <n v="52"/>
    <n v="52"/>
    <n v="52"/>
    <n v="52"/>
    <n v="52"/>
    <n v="52"/>
    <n v="52087"/>
  </r>
  <r>
    <x v="572"/>
    <x v="6"/>
    <n v="461"/>
    <n v="461"/>
    <n v="461"/>
    <n v="461"/>
    <n v="461"/>
    <n v="461"/>
    <n v="461"/>
    <n v="461"/>
    <n v="461"/>
    <n v="461"/>
    <n v="461"/>
    <n v="461"/>
    <n v="461"/>
    <n v="460720"/>
  </r>
  <r>
    <x v="573"/>
    <x v="6"/>
    <n v="0"/>
    <n v="0"/>
    <n v="0"/>
    <n v="0"/>
    <n v="0"/>
    <n v="0"/>
    <n v="0"/>
    <n v="0"/>
    <n v="0"/>
    <n v="0"/>
    <n v="0"/>
    <n v="0"/>
    <n v="0"/>
    <n v="0"/>
  </r>
  <r>
    <x v="574"/>
    <x v="6"/>
    <n v="0"/>
    <n v="0"/>
    <n v="0"/>
    <n v="0"/>
    <n v="0"/>
    <n v="0"/>
    <n v="0"/>
    <n v="0"/>
    <n v="0"/>
    <n v="0"/>
    <n v="0"/>
    <n v="0"/>
    <n v="0"/>
    <n v="0"/>
  </r>
  <r>
    <x v="575"/>
    <x v="6"/>
    <n v="16973"/>
    <n v="16975"/>
    <n v="16977"/>
    <n v="16977"/>
    <n v="16977"/>
    <n v="16977"/>
    <n v="16977"/>
    <n v="16977"/>
    <n v="16978"/>
    <n v="16978"/>
    <n v="16978"/>
    <n v="17053"/>
    <n v="17053"/>
    <n v="16986315"/>
  </r>
  <r>
    <x v="576"/>
    <x v="6"/>
    <n v="682"/>
    <n v="682"/>
    <n v="682"/>
    <n v="682"/>
    <n v="682"/>
    <n v="682"/>
    <n v="682"/>
    <n v="682"/>
    <n v="682"/>
    <n v="682"/>
    <n v="682"/>
    <n v="682"/>
    <n v="682"/>
    <n v="682303"/>
  </r>
  <r>
    <x v="577"/>
    <x v="6"/>
    <n v="1071"/>
    <n v="1071"/>
    <n v="1071"/>
    <n v="1071"/>
    <n v="1071"/>
    <n v="1071"/>
    <n v="1071"/>
    <n v="1071"/>
    <n v="1071"/>
    <n v="1071"/>
    <n v="1071"/>
    <n v="1071"/>
    <n v="1071"/>
    <n v="1071124"/>
  </r>
  <r>
    <x v="578"/>
    <x v="6"/>
    <n v="0"/>
    <n v="0"/>
    <n v="0"/>
    <n v="0"/>
    <n v="0"/>
    <n v="0"/>
    <n v="0"/>
    <n v="0"/>
    <n v="0"/>
    <n v="0"/>
    <n v="0"/>
    <n v="0"/>
    <n v="0"/>
    <n v="0"/>
  </r>
  <r>
    <x v="579"/>
    <x v="6"/>
    <n v="0"/>
    <n v="0"/>
    <n v="0"/>
    <n v="0"/>
    <n v="0"/>
    <n v="0"/>
    <n v="0"/>
    <n v="0"/>
    <n v="0"/>
    <n v="0"/>
    <n v="0"/>
    <n v="0"/>
    <n v="0"/>
    <n v="0"/>
  </r>
  <r>
    <x v="580"/>
    <x v="6"/>
    <n v="2603"/>
    <n v="2603"/>
    <n v="2603"/>
    <n v="2603"/>
    <n v="2603"/>
    <n v="2603"/>
    <n v="2603"/>
    <n v="2604"/>
    <n v="2605"/>
    <n v="2605"/>
    <n v="2606"/>
    <n v="2606"/>
    <n v="2606"/>
    <n v="2604116"/>
  </r>
  <r>
    <x v="581"/>
    <x v="6"/>
    <n v="2499"/>
    <n v="2499"/>
    <n v="2499"/>
    <n v="2499"/>
    <n v="2499"/>
    <n v="2499"/>
    <n v="2499"/>
    <n v="2499"/>
    <n v="2499"/>
    <n v="2499"/>
    <n v="2552"/>
    <n v="2552"/>
    <n v="2552"/>
    <n v="2509716"/>
  </r>
  <r>
    <x v="582"/>
    <x v="6"/>
    <n v="0"/>
    <n v="0"/>
    <n v="0"/>
    <n v="0"/>
    <n v="0"/>
    <n v="0"/>
    <n v="0"/>
    <n v="0"/>
    <n v="0"/>
    <n v="0"/>
    <n v="0"/>
    <n v="0"/>
    <n v="0"/>
    <n v="0"/>
  </r>
  <r>
    <x v="583"/>
    <x v="6"/>
    <n v="0"/>
    <n v="0"/>
    <n v="0"/>
    <n v="0"/>
    <n v="0"/>
    <n v="0"/>
    <n v="0"/>
    <n v="0"/>
    <n v="0"/>
    <n v="0"/>
    <n v="0"/>
    <n v="0"/>
    <n v="0"/>
    <n v="0"/>
  </r>
  <r>
    <x v="584"/>
    <x v="6"/>
    <n v="20312"/>
    <n v="20312"/>
    <n v="20312"/>
    <n v="20312"/>
    <n v="20312"/>
    <n v="20312"/>
    <n v="20312"/>
    <n v="20312"/>
    <n v="20312"/>
    <n v="20312"/>
    <n v="20312"/>
    <n v="20312"/>
    <n v="20312"/>
    <n v="20311643"/>
  </r>
  <r>
    <x v="585"/>
    <x v="6"/>
    <n v="70"/>
    <n v="70"/>
    <n v="70"/>
    <n v="70"/>
    <n v="70"/>
    <n v="70"/>
    <n v="70"/>
    <n v="70"/>
    <n v="70"/>
    <n v="70"/>
    <n v="70"/>
    <n v="70"/>
    <n v="70"/>
    <n v="69900"/>
  </r>
  <r>
    <x v="586"/>
    <x v="6"/>
    <n v="57"/>
    <n v="57"/>
    <n v="57"/>
    <n v="57"/>
    <n v="57"/>
    <n v="57"/>
    <n v="57"/>
    <n v="57"/>
    <n v="57"/>
    <n v="57"/>
    <n v="57"/>
    <n v="57"/>
    <n v="57"/>
    <n v="56577"/>
  </r>
  <r>
    <x v="587"/>
    <x v="6"/>
    <n v="8314"/>
    <n v="8314"/>
    <n v="8314"/>
    <n v="8314"/>
    <n v="8314"/>
    <n v="8314"/>
    <n v="8314"/>
    <n v="8314"/>
    <n v="8314"/>
    <n v="8314"/>
    <n v="8314"/>
    <n v="8314"/>
    <n v="8314"/>
    <n v="8314304"/>
  </r>
  <r>
    <x v="588"/>
    <x v="6"/>
    <n v="0"/>
    <n v="0"/>
    <n v="0"/>
    <n v="0"/>
    <n v="0"/>
    <n v="0"/>
    <n v="0"/>
    <n v="0"/>
    <n v="0"/>
    <n v="0"/>
    <n v="0"/>
    <n v="0"/>
    <n v="0"/>
    <n v="0"/>
  </r>
  <r>
    <x v="589"/>
    <x v="6"/>
    <n v="1045"/>
    <n v="1005"/>
    <n v="1005"/>
    <n v="1005"/>
    <n v="1005"/>
    <n v="1005"/>
    <n v="1005"/>
    <n v="1005"/>
    <n v="1005"/>
    <n v="1005"/>
    <n v="1005"/>
    <n v="1005"/>
    <n v="1005"/>
    <n v="1006987"/>
  </r>
  <r>
    <x v="590"/>
    <x v="6"/>
    <n v="11099"/>
    <n v="11139"/>
    <n v="11139"/>
    <n v="11139"/>
    <n v="11139"/>
    <n v="11139"/>
    <n v="11099"/>
    <n v="11099"/>
    <n v="11099"/>
    <n v="11099"/>
    <n v="11099"/>
    <n v="11099"/>
    <n v="11099"/>
    <n v="11115523"/>
  </r>
  <r>
    <x v="591"/>
    <x v="6"/>
    <n v="2"/>
    <n v="2"/>
    <n v="2"/>
    <n v="2"/>
    <n v="2"/>
    <n v="2"/>
    <n v="2"/>
    <n v="2"/>
    <n v="2"/>
    <n v="2"/>
    <n v="2"/>
    <n v="2"/>
    <n v="2"/>
    <n v="1908"/>
  </r>
  <r>
    <x v="592"/>
    <x v="6"/>
    <n v="4"/>
    <n v="4"/>
    <n v="4"/>
    <n v="4"/>
    <n v="4"/>
    <n v="4"/>
    <n v="4"/>
    <n v="4"/>
    <n v="4"/>
    <n v="4"/>
    <n v="4"/>
    <n v="4"/>
    <n v="4"/>
    <n v="3624"/>
  </r>
  <r>
    <x v="593"/>
    <x v="6"/>
    <n v="29"/>
    <n v="29"/>
    <n v="29"/>
    <n v="29"/>
    <n v="29"/>
    <n v="29"/>
    <n v="29"/>
    <n v="29"/>
    <n v="29"/>
    <n v="29"/>
    <n v="29"/>
    <n v="29"/>
    <n v="29"/>
    <n v="28500"/>
  </r>
  <r>
    <x v="594"/>
    <x v="6"/>
    <n v="0"/>
    <n v="0"/>
    <n v="0"/>
    <n v="0"/>
    <n v="0"/>
    <n v="0"/>
    <n v="0"/>
    <n v="0"/>
    <n v="0"/>
    <n v="0"/>
    <n v="0"/>
    <n v="0"/>
    <n v="0"/>
    <n v="0"/>
  </r>
  <r>
    <x v="595"/>
    <x v="6"/>
    <n v="132"/>
    <n v="132"/>
    <n v="132"/>
    <n v="132"/>
    <n v="132"/>
    <n v="132"/>
    <n v="132"/>
    <n v="132"/>
    <n v="132"/>
    <n v="132"/>
    <n v="132"/>
    <n v="132"/>
    <n v="132"/>
    <n v="132335"/>
  </r>
  <r>
    <x v="596"/>
    <x v="6"/>
    <n v="1"/>
    <n v="1"/>
    <n v="1"/>
    <n v="1"/>
    <n v="1"/>
    <n v="1"/>
    <n v="1"/>
    <n v="1"/>
    <n v="1"/>
    <n v="1"/>
    <n v="1"/>
    <n v="1"/>
    <n v="1"/>
    <n v="965"/>
  </r>
  <r>
    <x v="597"/>
    <x v="6"/>
    <n v="7"/>
    <n v="7"/>
    <n v="7"/>
    <n v="7"/>
    <n v="7"/>
    <n v="7"/>
    <n v="7"/>
    <n v="7"/>
    <n v="7"/>
    <n v="7"/>
    <n v="7"/>
    <n v="7"/>
    <n v="7"/>
    <n v="6965"/>
  </r>
  <r>
    <x v="598"/>
    <x v="6"/>
    <n v="1276"/>
    <n v="1276"/>
    <n v="1276"/>
    <n v="1276"/>
    <n v="1276"/>
    <n v="1276"/>
    <n v="1276"/>
    <n v="1276"/>
    <n v="1276"/>
    <n v="1276"/>
    <n v="1276"/>
    <n v="1276"/>
    <n v="1276"/>
    <n v="1276264"/>
  </r>
  <r>
    <x v="599"/>
    <x v="6"/>
    <n v="0"/>
    <n v="0"/>
    <n v="0"/>
    <n v="0"/>
    <n v="0"/>
    <n v="0"/>
    <n v="0"/>
    <n v="0"/>
    <n v="0"/>
    <n v="0"/>
    <n v="0"/>
    <n v="0"/>
    <n v="0"/>
    <n v="0"/>
  </r>
  <r>
    <x v="600"/>
    <x v="6"/>
    <n v="0"/>
    <n v="0"/>
    <n v="0"/>
    <n v="0"/>
    <n v="0"/>
    <n v="0"/>
    <n v="0"/>
    <n v="0"/>
    <n v="0"/>
    <n v="0"/>
    <n v="0"/>
    <n v="0"/>
    <n v="0"/>
    <n v="0"/>
  </r>
  <r>
    <x v="601"/>
    <x v="6"/>
    <n v="489"/>
    <n v="489"/>
    <n v="489"/>
    <n v="489"/>
    <n v="489"/>
    <n v="489"/>
    <n v="489"/>
    <n v="489"/>
    <n v="489"/>
    <n v="489"/>
    <n v="489"/>
    <n v="489"/>
    <n v="425"/>
    <n v="486087"/>
  </r>
  <r>
    <x v="602"/>
    <x v="6"/>
    <n v="0"/>
    <n v="0"/>
    <n v="0"/>
    <n v="0"/>
    <n v="0"/>
    <n v="0"/>
    <n v="0"/>
    <n v="0"/>
    <n v="0"/>
    <n v="0"/>
    <n v="0"/>
    <n v="0"/>
    <n v="0"/>
    <n v="0"/>
  </r>
  <r>
    <x v="603"/>
    <x v="6"/>
    <n v="0"/>
    <n v="0"/>
    <n v="0"/>
    <n v="0"/>
    <n v="0"/>
    <n v="0"/>
    <n v="0"/>
    <n v="0"/>
    <n v="0"/>
    <n v="0"/>
    <n v="0"/>
    <n v="0"/>
    <n v="0"/>
    <n v="0"/>
  </r>
  <r>
    <x v="604"/>
    <x v="6"/>
    <n v="0"/>
    <n v="0"/>
    <n v="0"/>
    <n v="0"/>
    <n v="0"/>
    <n v="0"/>
    <n v="0"/>
    <n v="0"/>
    <n v="0"/>
    <n v="0"/>
    <n v="0"/>
    <n v="0"/>
    <n v="0"/>
    <n v="0"/>
  </r>
  <r>
    <x v="605"/>
    <x v="6"/>
    <n v="0"/>
    <n v="0"/>
    <n v="0"/>
    <n v="0"/>
    <n v="0"/>
    <n v="0"/>
    <n v="0"/>
    <n v="0"/>
    <n v="0"/>
    <n v="0"/>
    <n v="0"/>
    <n v="0"/>
    <n v="0"/>
    <n v="0"/>
  </r>
  <r>
    <x v="606"/>
    <x v="6"/>
    <n v="0"/>
    <n v="0"/>
    <n v="0"/>
    <n v="0"/>
    <n v="0"/>
    <n v="0"/>
    <n v="0"/>
    <n v="0"/>
    <n v="0"/>
    <n v="0"/>
    <n v="0"/>
    <n v="0"/>
    <n v="0"/>
    <n v="0"/>
  </r>
  <r>
    <x v="607"/>
    <x v="6"/>
    <n v="4530"/>
    <n v="4530"/>
    <n v="4530"/>
    <n v="4530"/>
    <n v="4530"/>
    <n v="4530"/>
    <n v="4530"/>
    <n v="4530"/>
    <n v="4531"/>
    <n v="4531"/>
    <n v="4531"/>
    <n v="4531"/>
    <n v="4531"/>
    <n v="4530262"/>
  </r>
  <r>
    <x v="608"/>
    <x v="6"/>
    <n v="1875"/>
    <n v="1875"/>
    <n v="1875"/>
    <n v="1875"/>
    <n v="1875"/>
    <n v="1875"/>
    <n v="1875"/>
    <n v="1875"/>
    <n v="1875"/>
    <n v="1875"/>
    <n v="1875"/>
    <n v="1875"/>
    <n v="1875"/>
    <n v="1875043"/>
  </r>
  <r>
    <x v="609"/>
    <x v="6"/>
    <n v="1760"/>
    <n v="1760"/>
    <n v="1760"/>
    <n v="1760"/>
    <n v="1760"/>
    <n v="1760"/>
    <n v="1760"/>
    <n v="1760"/>
    <n v="1760"/>
    <n v="1760"/>
    <n v="1760"/>
    <n v="1760"/>
    <n v="1760"/>
    <n v="1759634"/>
  </r>
  <r>
    <x v="610"/>
    <x v="6"/>
    <n v="0"/>
    <n v="0"/>
    <n v="0"/>
    <n v="0"/>
    <n v="0"/>
    <n v="0"/>
    <n v="0"/>
    <n v="0"/>
    <n v="0"/>
    <n v="0"/>
    <n v="0"/>
    <n v="0"/>
    <n v="0"/>
    <n v="0"/>
  </r>
  <r>
    <x v="611"/>
    <x v="6"/>
    <n v="0"/>
    <n v="0"/>
    <n v="0"/>
    <n v="0"/>
    <n v="0"/>
    <n v="0"/>
    <n v="0"/>
    <n v="0"/>
    <n v="0"/>
    <n v="0"/>
    <n v="0"/>
    <n v="0"/>
    <n v="0"/>
    <n v="0"/>
  </r>
  <r>
    <x v="612"/>
    <x v="6"/>
    <n v="0"/>
    <n v="0"/>
    <n v="0"/>
    <n v="0"/>
    <n v="0"/>
    <n v="0"/>
    <n v="0"/>
    <n v="0"/>
    <n v="0"/>
    <n v="0"/>
    <n v="0"/>
    <n v="0"/>
    <n v="0"/>
    <n v="0"/>
  </r>
  <r>
    <x v="613"/>
    <x v="6"/>
    <n v="0"/>
    <n v="0"/>
    <n v="0"/>
    <n v="0"/>
    <n v="0"/>
    <n v="0"/>
    <n v="0"/>
    <n v="0"/>
    <n v="0"/>
    <n v="0"/>
    <n v="0"/>
    <n v="0"/>
    <n v="0"/>
    <n v="0"/>
  </r>
  <r>
    <x v="614"/>
    <x v="6"/>
    <n v="0"/>
    <n v="0"/>
    <n v="0"/>
    <n v="0"/>
    <n v="0"/>
    <n v="0"/>
    <n v="0"/>
    <n v="0"/>
    <n v="0"/>
    <n v="0"/>
    <n v="0"/>
    <n v="0"/>
    <n v="0"/>
    <n v="0"/>
  </r>
  <r>
    <x v="615"/>
    <x v="6"/>
    <n v="2256"/>
    <n v="2256"/>
    <n v="2256"/>
    <n v="2256"/>
    <n v="2256"/>
    <n v="2256"/>
    <n v="2256"/>
    <n v="2256"/>
    <n v="2256"/>
    <n v="2256"/>
    <n v="2256"/>
    <n v="2256"/>
    <n v="2256"/>
    <n v="2255721"/>
  </r>
  <r>
    <x v="616"/>
    <x v="6"/>
    <n v="0"/>
    <n v="0"/>
    <n v="0"/>
    <n v="0"/>
    <n v="0"/>
    <n v="0"/>
    <n v="0"/>
    <n v="0"/>
    <n v="0"/>
    <n v="0"/>
    <n v="0"/>
    <n v="0"/>
    <n v="0"/>
    <n v="0"/>
  </r>
  <r>
    <x v="617"/>
    <x v="6"/>
    <n v="40"/>
    <n v="40"/>
    <n v="40"/>
    <n v="40"/>
    <n v="40"/>
    <n v="40"/>
    <n v="40"/>
    <n v="40"/>
    <n v="40"/>
    <n v="40"/>
    <n v="40"/>
    <n v="40"/>
    <n v="40"/>
    <n v="40015"/>
  </r>
  <r>
    <x v="618"/>
    <x v="6"/>
    <n v="0"/>
    <n v="0"/>
    <n v="0"/>
    <n v="0"/>
    <n v="0"/>
    <n v="0"/>
    <n v="0"/>
    <n v="0"/>
    <n v="0"/>
    <n v="0"/>
    <n v="0"/>
    <n v="0"/>
    <n v="0"/>
    <n v="0"/>
  </r>
  <r>
    <x v="619"/>
    <x v="6"/>
    <n v="0"/>
    <n v="0"/>
    <n v="0"/>
    <n v="0"/>
    <n v="0"/>
    <n v="0"/>
    <n v="0"/>
    <n v="0"/>
    <n v="0"/>
    <n v="0"/>
    <n v="0"/>
    <n v="0"/>
    <n v="0"/>
    <n v="0"/>
  </r>
  <r>
    <x v="620"/>
    <x v="6"/>
    <n v="0"/>
    <n v="0"/>
    <n v="0"/>
    <n v="0"/>
    <n v="0"/>
    <n v="0"/>
    <n v="0"/>
    <n v="0"/>
    <n v="0"/>
    <n v="0"/>
    <n v="0"/>
    <n v="0"/>
    <n v="0"/>
    <n v="0"/>
  </r>
  <r>
    <x v="621"/>
    <x v="6"/>
    <n v="1684"/>
    <n v="1684"/>
    <n v="1684"/>
    <n v="1684"/>
    <n v="1684"/>
    <n v="1684"/>
    <n v="1684"/>
    <n v="1684"/>
    <n v="1684"/>
    <n v="1684"/>
    <n v="1684"/>
    <n v="1684"/>
    <n v="1684"/>
    <n v="1684036"/>
  </r>
  <r>
    <x v="622"/>
    <x v="6"/>
    <n v="0"/>
    <n v="0"/>
    <n v="0"/>
    <n v="0"/>
    <n v="0"/>
    <n v="0"/>
    <n v="0"/>
    <n v="0"/>
    <n v="0"/>
    <n v="0"/>
    <n v="0"/>
    <n v="0"/>
    <n v="0"/>
    <n v="0"/>
  </r>
  <r>
    <x v="623"/>
    <x v="6"/>
    <n v="153"/>
    <n v="153"/>
    <n v="153"/>
    <n v="153"/>
    <n v="153"/>
    <n v="153"/>
    <n v="153"/>
    <n v="153"/>
    <n v="153"/>
    <n v="153"/>
    <n v="153"/>
    <n v="153"/>
    <n v="153"/>
    <n v="153083"/>
  </r>
  <r>
    <x v="624"/>
    <x v="6"/>
    <n v="0"/>
    <n v="0"/>
    <n v="0"/>
    <n v="0"/>
    <n v="0"/>
    <n v="0"/>
    <n v="0"/>
    <n v="0"/>
    <n v="0"/>
    <n v="0"/>
    <n v="0"/>
    <n v="0"/>
    <n v="0"/>
    <n v="0"/>
  </r>
  <r>
    <x v="625"/>
    <x v="6"/>
    <n v="0"/>
    <n v="0"/>
    <n v="0"/>
    <n v="0"/>
    <n v="0"/>
    <n v="0"/>
    <n v="0"/>
    <n v="0"/>
    <n v="0"/>
    <n v="0"/>
    <n v="0"/>
    <n v="0"/>
    <n v="0"/>
    <n v="0"/>
  </r>
  <r>
    <x v="626"/>
    <x v="6"/>
    <n v="0"/>
    <n v="0"/>
    <n v="0"/>
    <n v="0"/>
    <n v="0"/>
    <n v="0"/>
    <n v="0"/>
    <n v="0"/>
    <n v="0"/>
    <n v="0"/>
    <n v="0"/>
    <n v="0"/>
    <n v="0"/>
    <n v="0"/>
  </r>
  <r>
    <x v="627"/>
    <x v="6"/>
    <n v="79"/>
    <n v="79"/>
    <n v="79"/>
    <n v="79"/>
    <n v="79"/>
    <n v="79"/>
    <n v="79"/>
    <n v="79"/>
    <n v="79"/>
    <n v="79"/>
    <n v="79"/>
    <n v="79"/>
    <n v="79"/>
    <n v="79169"/>
  </r>
  <r>
    <x v="628"/>
    <x v="6"/>
    <n v="0"/>
    <n v="0"/>
    <n v="0"/>
    <n v="0"/>
    <n v="0"/>
    <n v="0"/>
    <n v="0"/>
    <n v="0"/>
    <n v="0"/>
    <n v="0"/>
    <n v="0"/>
    <n v="0"/>
    <n v="0"/>
    <n v="0"/>
  </r>
  <r>
    <x v="629"/>
    <x v="6"/>
    <n v="0"/>
    <n v="0"/>
    <n v="0"/>
    <n v="0"/>
    <n v="0"/>
    <n v="0"/>
    <n v="0"/>
    <n v="0"/>
    <n v="0"/>
    <n v="0"/>
    <n v="0"/>
    <n v="0"/>
    <n v="0"/>
    <n v="0"/>
  </r>
  <r>
    <x v="630"/>
    <x v="6"/>
    <n v="0"/>
    <n v="0"/>
    <n v="0"/>
    <n v="0"/>
    <n v="0"/>
    <n v="0"/>
    <n v="0"/>
    <n v="0"/>
    <n v="0"/>
    <n v="0"/>
    <n v="0"/>
    <n v="0"/>
    <n v="0"/>
    <n v="0"/>
  </r>
  <r>
    <x v="631"/>
    <x v="6"/>
    <n v="0"/>
    <n v="0"/>
    <n v="0"/>
    <n v="0"/>
    <n v="0"/>
    <n v="0"/>
    <n v="0"/>
    <n v="0"/>
    <n v="0"/>
    <n v="0"/>
    <n v="0"/>
    <n v="0"/>
    <n v="0"/>
    <n v="0"/>
  </r>
  <r>
    <x v="632"/>
    <x v="6"/>
    <n v="0"/>
    <n v="0"/>
    <n v="0"/>
    <n v="0"/>
    <n v="0"/>
    <n v="0"/>
    <n v="0"/>
    <n v="0"/>
    <n v="0"/>
    <n v="0"/>
    <n v="0"/>
    <n v="0"/>
    <n v="0"/>
    <n v="0"/>
  </r>
  <r>
    <x v="633"/>
    <x v="6"/>
    <n v="38759"/>
    <n v="38759"/>
    <n v="38759"/>
    <n v="38759"/>
    <n v="38759"/>
    <n v="38759"/>
    <n v="38759"/>
    <n v="38759"/>
    <n v="38759"/>
    <n v="38759"/>
    <n v="38759"/>
    <n v="38759"/>
    <n v="38759"/>
    <n v="38758572"/>
  </r>
  <r>
    <x v="634"/>
    <x v="6"/>
    <n v="0"/>
    <n v="0"/>
    <n v="0"/>
    <n v="0"/>
    <n v="0"/>
    <n v="0"/>
    <n v="0"/>
    <n v="0"/>
    <n v="0"/>
    <n v="0"/>
    <n v="0"/>
    <n v="0"/>
    <n v="0"/>
    <n v="0"/>
  </r>
  <r>
    <x v="635"/>
    <x v="6"/>
    <n v="0"/>
    <n v="0"/>
    <n v="0"/>
    <n v="0"/>
    <n v="0"/>
    <n v="0"/>
    <n v="0"/>
    <n v="0"/>
    <n v="0"/>
    <n v="0"/>
    <n v="0"/>
    <n v="0"/>
    <n v="0"/>
    <n v="0"/>
  </r>
  <r>
    <x v="636"/>
    <x v="6"/>
    <n v="21071"/>
    <n v="21199"/>
    <n v="21203"/>
    <n v="21210"/>
    <n v="21217"/>
    <n v="21233"/>
    <n v="21237"/>
    <n v="21252"/>
    <n v="21262"/>
    <n v="21363"/>
    <n v="21393"/>
    <n v="21414"/>
    <n v="21430"/>
    <n v="21269377"/>
  </r>
  <r>
    <x v="637"/>
    <x v="6"/>
    <n v="0"/>
    <n v="0"/>
    <n v="0"/>
    <n v="0"/>
    <n v="0"/>
    <n v="0"/>
    <n v="0"/>
    <n v="0"/>
    <n v="0"/>
    <n v="0"/>
    <n v="0"/>
    <n v="0"/>
    <n v="0"/>
    <n v="0"/>
  </r>
  <r>
    <x v="638"/>
    <x v="6"/>
    <n v="0"/>
    <n v="0"/>
    <n v="0"/>
    <n v="0"/>
    <n v="0"/>
    <n v="0"/>
    <n v="0"/>
    <n v="0"/>
    <n v="0"/>
    <n v="0"/>
    <n v="0"/>
    <n v="0"/>
    <n v="0"/>
    <n v="0"/>
  </r>
  <r>
    <x v="639"/>
    <x v="6"/>
    <n v="0"/>
    <n v="0"/>
    <n v="0"/>
    <n v="0"/>
    <n v="0"/>
    <n v="0"/>
    <n v="0"/>
    <n v="0"/>
    <n v="0"/>
    <n v="0"/>
    <n v="0"/>
    <n v="0"/>
    <n v="0"/>
    <n v="0"/>
  </r>
  <r>
    <x v="640"/>
    <x v="6"/>
    <n v="0"/>
    <n v="0"/>
    <n v="0"/>
    <n v="0"/>
    <n v="0"/>
    <n v="0"/>
    <n v="0"/>
    <n v="0"/>
    <n v="0"/>
    <n v="0"/>
    <n v="0"/>
    <n v="0"/>
    <n v="0"/>
    <n v="0"/>
  </r>
  <r>
    <x v="641"/>
    <x v="6"/>
    <n v="0"/>
    <n v="0"/>
    <n v="0"/>
    <n v="0"/>
    <n v="0"/>
    <n v="0"/>
    <n v="0"/>
    <n v="0"/>
    <n v="0"/>
    <n v="0"/>
    <n v="0"/>
    <n v="0"/>
    <n v="0"/>
    <n v="0"/>
  </r>
  <r>
    <x v="642"/>
    <x v="6"/>
    <n v="0"/>
    <n v="0"/>
    <n v="0"/>
    <n v="0"/>
    <n v="0"/>
    <n v="0"/>
    <n v="0"/>
    <n v="0"/>
    <n v="0"/>
    <n v="0"/>
    <n v="0"/>
    <n v="0"/>
    <n v="0"/>
    <n v="0"/>
  </r>
  <r>
    <x v="643"/>
    <x v="6"/>
    <n v="0"/>
    <n v="0"/>
    <n v="0"/>
    <n v="0"/>
    <n v="0"/>
    <n v="0"/>
    <n v="0"/>
    <n v="0"/>
    <n v="0"/>
    <n v="0"/>
    <n v="0"/>
    <n v="0"/>
    <n v="0"/>
    <n v="0"/>
  </r>
  <r>
    <x v="644"/>
    <x v="6"/>
    <n v="0"/>
    <n v="0"/>
    <n v="0"/>
    <n v="0"/>
    <n v="0"/>
    <n v="0"/>
    <n v="0"/>
    <n v="0"/>
    <n v="0"/>
    <n v="0"/>
    <n v="0"/>
    <n v="0"/>
    <n v="0"/>
    <n v="0"/>
  </r>
  <r>
    <x v="645"/>
    <x v="6"/>
    <n v="0"/>
    <n v="0"/>
    <n v="0"/>
    <n v="0"/>
    <n v="0"/>
    <n v="0"/>
    <n v="0"/>
    <n v="0"/>
    <n v="0"/>
    <n v="0"/>
    <n v="0"/>
    <n v="0"/>
    <n v="0"/>
    <n v="0"/>
  </r>
  <r>
    <x v="646"/>
    <x v="6"/>
    <n v="0"/>
    <n v="0"/>
    <n v="0"/>
    <n v="0"/>
    <n v="0"/>
    <n v="0"/>
    <n v="0"/>
    <n v="0"/>
    <n v="0"/>
    <n v="0"/>
    <n v="0"/>
    <n v="0"/>
    <n v="0"/>
    <n v="0"/>
  </r>
  <r>
    <x v="647"/>
    <x v="6"/>
    <n v="3427"/>
    <n v="3427"/>
    <n v="3427"/>
    <n v="3427"/>
    <n v="3427"/>
    <n v="3427"/>
    <n v="3427"/>
    <n v="3427"/>
    <n v="3427"/>
    <n v="3427"/>
    <n v="3427"/>
    <n v="3427"/>
    <n v="3427"/>
    <n v="3427089"/>
  </r>
  <r>
    <x v="648"/>
    <x v="6"/>
    <n v="4293"/>
    <n v="4293"/>
    <n v="4293"/>
    <n v="4293"/>
    <n v="4293"/>
    <n v="4293"/>
    <n v="4293"/>
    <n v="4293"/>
    <n v="4293"/>
    <n v="4293"/>
    <n v="4293"/>
    <n v="4293"/>
    <n v="4293"/>
    <n v="4292698"/>
  </r>
  <r>
    <x v="649"/>
    <x v="6"/>
    <n v="255266"/>
    <n v="254211"/>
    <n v="254361"/>
    <n v="254391"/>
    <n v="92054"/>
    <n v="103176"/>
    <n v="103181"/>
    <n v="104597"/>
    <n v="104708"/>
    <n v="104790"/>
    <n v="104786"/>
    <n v="104786"/>
    <n v="104786"/>
    <n v="147088965"/>
  </r>
  <r>
    <x v="650"/>
    <x v="6"/>
    <n v="0"/>
    <n v="0"/>
    <n v="0"/>
    <n v="0"/>
    <n v="0"/>
    <n v="0"/>
    <n v="0"/>
    <n v="0"/>
    <n v="0"/>
    <n v="0"/>
    <n v="0"/>
    <n v="0"/>
    <n v="0"/>
    <n v="0"/>
  </r>
  <r>
    <x v="651"/>
    <x v="6"/>
    <n v="0"/>
    <n v="0"/>
    <n v="0"/>
    <n v="0"/>
    <n v="0"/>
    <n v="0"/>
    <n v="0"/>
    <n v="0"/>
    <n v="0"/>
    <n v="0"/>
    <n v="0"/>
    <n v="0"/>
    <n v="0"/>
    <n v="0"/>
  </r>
  <r>
    <x v="652"/>
    <x v="6"/>
    <n v="0"/>
    <n v="0"/>
    <n v="0"/>
    <n v="0"/>
    <n v="0"/>
    <n v="0"/>
    <n v="0"/>
    <n v="0"/>
    <n v="0"/>
    <n v="0"/>
    <n v="0"/>
    <n v="0"/>
    <n v="0"/>
    <n v="0"/>
  </r>
  <r>
    <x v="653"/>
    <x v="6"/>
    <n v="0"/>
    <n v="0"/>
    <n v="0"/>
    <n v="0"/>
    <n v="0"/>
    <n v="0"/>
    <n v="0"/>
    <n v="0"/>
    <n v="0"/>
    <n v="0"/>
    <n v="0"/>
    <n v="0"/>
    <n v="0"/>
    <n v="0"/>
  </r>
  <r>
    <x v="654"/>
    <x v="6"/>
    <n v="0"/>
    <n v="0"/>
    <n v="0"/>
    <n v="0"/>
    <n v="0"/>
    <n v="0"/>
    <n v="0"/>
    <n v="0"/>
    <n v="0"/>
    <n v="0"/>
    <n v="0"/>
    <n v="0"/>
    <n v="0"/>
    <n v="0"/>
  </r>
  <r>
    <x v="655"/>
    <x v="6"/>
    <n v="0"/>
    <n v="0"/>
    <n v="0"/>
    <n v="0"/>
    <n v="0"/>
    <n v="0"/>
    <n v="0"/>
    <n v="0"/>
    <n v="0"/>
    <n v="0"/>
    <n v="0"/>
    <n v="0"/>
    <n v="0"/>
    <n v="0"/>
  </r>
  <r>
    <x v="656"/>
    <x v="6"/>
    <n v="0"/>
    <n v="0"/>
    <n v="0"/>
    <n v="0"/>
    <n v="0"/>
    <n v="0"/>
    <n v="0"/>
    <n v="0"/>
    <n v="0"/>
    <n v="0"/>
    <n v="0"/>
    <n v="0"/>
    <n v="0"/>
    <n v="0"/>
  </r>
  <r>
    <x v="657"/>
    <x v="6"/>
    <n v="0"/>
    <n v="0"/>
    <n v="0"/>
    <n v="0"/>
    <n v="0"/>
    <n v="0"/>
    <n v="0"/>
    <n v="0"/>
    <n v="0"/>
    <n v="0"/>
    <n v="0"/>
    <n v="0"/>
    <n v="0"/>
    <n v="0"/>
  </r>
  <r>
    <x v="658"/>
    <x v="6"/>
    <n v="0"/>
    <n v="0"/>
    <n v="0"/>
    <n v="0"/>
    <n v="0"/>
    <n v="0"/>
    <n v="0"/>
    <n v="0"/>
    <n v="0"/>
    <n v="0"/>
    <n v="0"/>
    <n v="0"/>
    <n v="0"/>
    <n v="0"/>
  </r>
  <r>
    <x v="659"/>
    <x v="6"/>
    <n v="0"/>
    <n v="0"/>
    <n v="0"/>
    <n v="0"/>
    <n v="0"/>
    <n v="0"/>
    <n v="0"/>
    <n v="0"/>
    <n v="0"/>
    <n v="0"/>
    <n v="0"/>
    <n v="0"/>
    <n v="0"/>
    <n v="0"/>
  </r>
  <r>
    <x v="660"/>
    <x v="6"/>
    <n v="0"/>
    <n v="0"/>
    <n v="0"/>
    <n v="0"/>
    <n v="0"/>
    <n v="0"/>
    <n v="0"/>
    <n v="0"/>
    <n v="0"/>
    <n v="0"/>
    <n v="0"/>
    <n v="0"/>
    <n v="0"/>
    <n v="0"/>
  </r>
  <r>
    <x v="661"/>
    <x v="6"/>
    <n v="0"/>
    <n v="0"/>
    <n v="0"/>
    <n v="0"/>
    <n v="0"/>
    <n v="0"/>
    <n v="0"/>
    <n v="0"/>
    <n v="0"/>
    <n v="0"/>
    <n v="0"/>
    <n v="0"/>
    <n v="0"/>
    <n v="0"/>
  </r>
  <r>
    <x v="662"/>
    <x v="6"/>
    <n v="0"/>
    <n v="0"/>
    <n v="0"/>
    <n v="0"/>
    <n v="0"/>
    <n v="0"/>
    <n v="0"/>
    <n v="0"/>
    <n v="0"/>
    <n v="0"/>
    <n v="0"/>
    <n v="0"/>
    <n v="0"/>
    <n v="0"/>
  </r>
  <r>
    <x v="663"/>
    <x v="6"/>
    <n v="0"/>
    <n v="0"/>
    <n v="0"/>
    <n v="0"/>
    <n v="0"/>
    <n v="0"/>
    <n v="0"/>
    <n v="0"/>
    <n v="0"/>
    <n v="0"/>
    <n v="0"/>
    <n v="0"/>
    <n v="0"/>
    <n v="0"/>
  </r>
  <r>
    <x v="664"/>
    <x v="6"/>
    <n v="0"/>
    <n v="0"/>
    <n v="0"/>
    <n v="0"/>
    <n v="0"/>
    <n v="0"/>
    <n v="0"/>
    <n v="0"/>
    <n v="0"/>
    <n v="0"/>
    <n v="0"/>
    <n v="0"/>
    <n v="0"/>
    <n v="0"/>
  </r>
  <r>
    <x v="665"/>
    <x v="6"/>
    <n v="0"/>
    <n v="0"/>
    <n v="0"/>
    <n v="0"/>
    <n v="0"/>
    <n v="0"/>
    <n v="0"/>
    <n v="0"/>
    <n v="0"/>
    <n v="0"/>
    <n v="0"/>
    <n v="0"/>
    <n v="0"/>
    <n v="0"/>
  </r>
  <r>
    <x v="666"/>
    <x v="6"/>
    <n v="0"/>
    <n v="0"/>
    <n v="0"/>
    <n v="0"/>
    <n v="0"/>
    <n v="0"/>
    <n v="0"/>
    <n v="0"/>
    <n v="0"/>
    <n v="0"/>
    <n v="0"/>
    <n v="0"/>
    <n v="0"/>
    <n v="0"/>
  </r>
  <r>
    <x v="667"/>
    <x v="6"/>
    <n v="0"/>
    <n v="0"/>
    <n v="0"/>
    <n v="0"/>
    <n v="0"/>
    <n v="0"/>
    <n v="0"/>
    <n v="0"/>
    <n v="0"/>
    <n v="0"/>
    <n v="0"/>
    <n v="0"/>
    <n v="0"/>
    <n v="0"/>
  </r>
  <r>
    <x v="668"/>
    <x v="6"/>
    <n v="0"/>
    <n v="0"/>
    <n v="0"/>
    <n v="0"/>
    <n v="0"/>
    <n v="0"/>
    <n v="0"/>
    <n v="0"/>
    <n v="0"/>
    <n v="0"/>
    <n v="0"/>
    <n v="0"/>
    <n v="0"/>
    <n v="0"/>
  </r>
  <r>
    <x v="669"/>
    <x v="6"/>
    <n v="0"/>
    <n v="0"/>
    <n v="0"/>
    <n v="0"/>
    <n v="0"/>
    <n v="0"/>
    <n v="0"/>
    <n v="0"/>
    <n v="0"/>
    <n v="0"/>
    <n v="0"/>
    <n v="0"/>
    <n v="0"/>
    <n v="0"/>
  </r>
  <r>
    <x v="670"/>
    <x v="6"/>
    <n v="0"/>
    <n v="0"/>
    <n v="0"/>
    <n v="0"/>
    <n v="0"/>
    <n v="0"/>
    <n v="0"/>
    <n v="0"/>
    <n v="0"/>
    <n v="0"/>
    <n v="0"/>
    <n v="0"/>
    <n v="0"/>
    <n v="0"/>
  </r>
  <r>
    <x v="671"/>
    <x v="6"/>
    <n v="0"/>
    <n v="0"/>
    <n v="0"/>
    <n v="0"/>
    <n v="0"/>
    <n v="0"/>
    <n v="0"/>
    <n v="0"/>
    <n v="0"/>
    <n v="0"/>
    <n v="0"/>
    <n v="0"/>
    <n v="0"/>
    <n v="0"/>
  </r>
  <r>
    <x v="672"/>
    <x v="6"/>
    <n v="0"/>
    <n v="0"/>
    <n v="0"/>
    <n v="0"/>
    <n v="0"/>
    <n v="0"/>
    <n v="0"/>
    <n v="0"/>
    <n v="0"/>
    <n v="0"/>
    <n v="0"/>
    <n v="0"/>
    <n v="0"/>
    <n v="0"/>
  </r>
  <r>
    <x v="673"/>
    <x v="6"/>
    <n v="0"/>
    <n v="0"/>
    <n v="0"/>
    <n v="0"/>
    <n v="0"/>
    <n v="0"/>
    <n v="0"/>
    <n v="0"/>
    <n v="0"/>
    <n v="0"/>
    <n v="0"/>
    <n v="0"/>
    <n v="0"/>
    <n v="0"/>
  </r>
  <r>
    <x v="674"/>
    <x v="6"/>
    <n v="0"/>
    <n v="0"/>
    <n v="0"/>
    <n v="0"/>
    <n v="0"/>
    <n v="0"/>
    <n v="0"/>
    <n v="0"/>
    <n v="0"/>
    <n v="0"/>
    <n v="0"/>
    <n v="0"/>
    <n v="0"/>
    <n v="0"/>
  </r>
  <r>
    <x v="675"/>
    <x v="6"/>
    <n v="573"/>
    <n v="573"/>
    <n v="573"/>
    <n v="573"/>
    <n v="573"/>
    <n v="573"/>
    <n v="573"/>
    <n v="573"/>
    <n v="573"/>
    <n v="573"/>
    <n v="573"/>
    <n v="573"/>
    <n v="573"/>
    <n v="573152"/>
  </r>
  <r>
    <x v="676"/>
    <x v="6"/>
    <n v="0"/>
    <n v="0"/>
    <n v="0"/>
    <n v="0"/>
    <n v="0"/>
    <n v="0"/>
    <n v="0"/>
    <n v="0"/>
    <n v="0"/>
    <n v="0"/>
    <n v="0"/>
    <n v="0"/>
    <n v="0"/>
    <n v="0"/>
  </r>
  <r>
    <x v="677"/>
    <x v="6"/>
    <n v="0"/>
    <n v="0"/>
    <n v="0"/>
    <n v="0"/>
    <n v="0"/>
    <n v="0"/>
    <n v="0"/>
    <n v="0"/>
    <n v="0"/>
    <n v="0"/>
    <n v="0"/>
    <n v="0"/>
    <n v="0"/>
    <n v="0"/>
  </r>
  <r>
    <x v="678"/>
    <x v="6"/>
    <n v="0"/>
    <n v="0"/>
    <n v="0"/>
    <n v="0"/>
    <n v="0"/>
    <n v="0"/>
    <n v="0"/>
    <n v="0"/>
    <n v="0"/>
    <n v="0"/>
    <n v="0"/>
    <n v="0"/>
    <n v="0"/>
    <n v="0"/>
  </r>
  <r>
    <x v="679"/>
    <x v="6"/>
    <n v="0"/>
    <n v="0"/>
    <n v="0"/>
    <n v="0"/>
    <n v="0"/>
    <n v="0"/>
    <n v="0"/>
    <n v="0"/>
    <n v="0"/>
    <n v="0"/>
    <n v="0"/>
    <n v="0"/>
    <n v="0"/>
    <n v="0"/>
  </r>
  <r>
    <x v="680"/>
    <x v="6"/>
    <n v="0"/>
    <n v="0"/>
    <n v="0"/>
    <n v="0"/>
    <n v="0"/>
    <n v="0"/>
    <n v="0"/>
    <n v="0"/>
    <n v="0"/>
    <n v="0"/>
    <n v="0"/>
    <n v="0"/>
    <n v="0"/>
    <n v="0"/>
  </r>
  <r>
    <x v="681"/>
    <x v="6"/>
    <n v="0"/>
    <n v="0"/>
    <n v="0"/>
    <n v="0"/>
    <n v="165962"/>
    <n v="150905"/>
    <n v="151398"/>
    <n v="150193"/>
    <n v="150631"/>
    <n v="150651"/>
    <n v="160146"/>
    <n v="160939"/>
    <n v="163270"/>
    <n v="110205017"/>
  </r>
  <r>
    <x v="682"/>
    <x v="6"/>
    <n v="0"/>
    <n v="0"/>
    <n v="0"/>
    <n v="0"/>
    <n v="0"/>
    <n v="0"/>
    <n v="0"/>
    <n v="0"/>
    <n v="0"/>
    <n v="0"/>
    <n v="0"/>
    <n v="0"/>
    <n v="0"/>
    <n v="0"/>
  </r>
  <r>
    <x v="683"/>
    <x v="6"/>
    <n v="0"/>
    <n v="0"/>
    <n v="0"/>
    <n v="0"/>
    <n v="0"/>
    <n v="0"/>
    <n v="0"/>
    <n v="0"/>
    <n v="0"/>
    <n v="0"/>
    <n v="0"/>
    <n v="0"/>
    <n v="0"/>
    <n v="0"/>
  </r>
  <r>
    <x v="684"/>
    <x v="6"/>
    <n v="0"/>
    <n v="0"/>
    <n v="0"/>
    <n v="0"/>
    <n v="0"/>
    <n v="0"/>
    <n v="0"/>
    <n v="0"/>
    <n v="0"/>
    <n v="0"/>
    <n v="0"/>
    <n v="0"/>
    <n v="0"/>
    <n v="0"/>
  </r>
  <r>
    <x v="685"/>
    <x v="6"/>
    <n v="0"/>
    <n v="0"/>
    <n v="0"/>
    <n v="0"/>
    <n v="0"/>
    <n v="0"/>
    <n v="0"/>
    <n v="0"/>
    <n v="0"/>
    <n v="0"/>
    <n v="0"/>
    <n v="0"/>
    <n v="0"/>
    <n v="0"/>
  </r>
  <r>
    <x v="686"/>
    <x v="6"/>
    <n v="0"/>
    <n v="0"/>
    <n v="0"/>
    <n v="0"/>
    <n v="0"/>
    <n v="0"/>
    <n v="0"/>
    <n v="0"/>
    <n v="0"/>
    <n v="0"/>
    <n v="0"/>
    <n v="0"/>
    <n v="0"/>
    <n v="0"/>
  </r>
  <r>
    <x v="687"/>
    <x v="6"/>
    <n v="0"/>
    <n v="0"/>
    <n v="0"/>
    <n v="0"/>
    <n v="0"/>
    <n v="0"/>
    <n v="0"/>
    <n v="0"/>
    <n v="0"/>
    <n v="0"/>
    <n v="0"/>
    <n v="0"/>
    <n v="0"/>
    <n v="0"/>
  </r>
  <r>
    <x v="688"/>
    <x v="6"/>
    <n v="0"/>
    <n v="0"/>
    <n v="0"/>
    <n v="0"/>
    <n v="0"/>
    <n v="0"/>
    <n v="0"/>
    <n v="0"/>
    <n v="0"/>
    <n v="0"/>
    <n v="0"/>
    <n v="0"/>
    <n v="0"/>
    <n v="0"/>
  </r>
  <r>
    <x v="689"/>
    <x v="6"/>
    <n v="0"/>
    <n v="0"/>
    <n v="0"/>
    <n v="0"/>
    <n v="0"/>
    <n v="0"/>
    <n v="0"/>
    <n v="0"/>
    <n v="0"/>
    <n v="0"/>
    <n v="0"/>
    <n v="0"/>
    <n v="0"/>
    <n v="0"/>
  </r>
  <r>
    <x v="690"/>
    <x v="6"/>
    <n v="0"/>
    <n v="0"/>
    <n v="0"/>
    <n v="0"/>
    <n v="0"/>
    <n v="0"/>
    <n v="0"/>
    <n v="0"/>
    <n v="0"/>
    <n v="0"/>
    <n v="0"/>
    <n v="0"/>
    <n v="0"/>
    <n v="0"/>
  </r>
  <r>
    <x v="691"/>
    <x v="6"/>
    <n v="0"/>
    <n v="0"/>
    <n v="0"/>
    <n v="0"/>
    <n v="0"/>
    <n v="0"/>
    <n v="0"/>
    <n v="0"/>
    <n v="0"/>
    <n v="0"/>
    <n v="0"/>
    <n v="0"/>
    <n v="0"/>
    <n v="0"/>
  </r>
  <r>
    <x v="692"/>
    <x v="6"/>
    <n v="0"/>
    <n v="0"/>
    <n v="0"/>
    <n v="0"/>
    <n v="0"/>
    <n v="0"/>
    <n v="0"/>
    <n v="0"/>
    <n v="0"/>
    <n v="0"/>
    <n v="0"/>
    <n v="0"/>
    <n v="0"/>
    <n v="0"/>
  </r>
  <r>
    <x v="693"/>
    <x v="6"/>
    <n v="0"/>
    <n v="0"/>
    <n v="0"/>
    <n v="0"/>
    <n v="0"/>
    <n v="0"/>
    <n v="0"/>
    <n v="0"/>
    <n v="0"/>
    <n v="0"/>
    <n v="0"/>
    <n v="0"/>
    <n v="0"/>
    <n v="0"/>
  </r>
  <r>
    <x v="694"/>
    <x v="6"/>
    <n v="0"/>
    <n v="0"/>
    <n v="0"/>
    <n v="0"/>
    <n v="0"/>
    <n v="0"/>
    <n v="0"/>
    <n v="0"/>
    <n v="0"/>
    <n v="0"/>
    <n v="0"/>
    <n v="0"/>
    <n v="0"/>
    <n v="0"/>
  </r>
  <r>
    <x v="695"/>
    <x v="6"/>
    <n v="0"/>
    <n v="0"/>
    <n v="0"/>
    <n v="0"/>
    <n v="0"/>
    <n v="0"/>
    <n v="0"/>
    <n v="0"/>
    <n v="0"/>
    <n v="0"/>
    <n v="0"/>
    <n v="0"/>
    <n v="0"/>
    <n v="0"/>
  </r>
  <r>
    <x v="696"/>
    <x v="6"/>
    <n v="0"/>
    <n v="0"/>
    <n v="0"/>
    <n v="0"/>
    <n v="0"/>
    <n v="0"/>
    <n v="0"/>
    <n v="0"/>
    <n v="0"/>
    <n v="0"/>
    <n v="0"/>
    <n v="0"/>
    <n v="0"/>
    <n v="0"/>
  </r>
  <r>
    <x v="697"/>
    <x v="6"/>
    <n v="0"/>
    <n v="0"/>
    <n v="0"/>
    <n v="0"/>
    <n v="0"/>
    <n v="0"/>
    <n v="0"/>
    <n v="0"/>
    <n v="0"/>
    <n v="0"/>
    <n v="0"/>
    <n v="0"/>
    <n v="0"/>
    <n v="0"/>
  </r>
  <r>
    <x v="698"/>
    <x v="6"/>
    <n v="0"/>
    <n v="0"/>
    <n v="0"/>
    <n v="0"/>
    <n v="0"/>
    <n v="0"/>
    <n v="0"/>
    <n v="0"/>
    <n v="0"/>
    <n v="0"/>
    <n v="0"/>
    <n v="0"/>
    <n v="0"/>
    <n v="0"/>
  </r>
  <r>
    <x v="699"/>
    <x v="6"/>
    <n v="0"/>
    <n v="0"/>
    <n v="0"/>
    <n v="0"/>
    <n v="0"/>
    <n v="0"/>
    <n v="0"/>
    <n v="0"/>
    <n v="0"/>
    <n v="0"/>
    <n v="0"/>
    <n v="0"/>
    <n v="0"/>
    <n v="0"/>
  </r>
  <r>
    <x v="700"/>
    <x v="6"/>
    <n v="0"/>
    <n v="0"/>
    <n v="0"/>
    <n v="0"/>
    <n v="0"/>
    <n v="0"/>
    <n v="0"/>
    <n v="0"/>
    <n v="0"/>
    <n v="0"/>
    <n v="0"/>
    <n v="0"/>
    <n v="0"/>
    <n v="0"/>
  </r>
  <r>
    <x v="701"/>
    <x v="6"/>
    <n v="0"/>
    <n v="0"/>
    <n v="0"/>
    <n v="0"/>
    <n v="0"/>
    <n v="0"/>
    <n v="0"/>
    <n v="0"/>
    <n v="0"/>
    <n v="0"/>
    <n v="0"/>
    <n v="0"/>
    <n v="0"/>
    <n v="0"/>
  </r>
  <r>
    <x v="702"/>
    <x v="6"/>
    <n v="0"/>
    <n v="0"/>
    <n v="0"/>
    <n v="0"/>
    <n v="0"/>
    <n v="0"/>
    <n v="0"/>
    <n v="0"/>
    <n v="0"/>
    <n v="0"/>
    <n v="0"/>
    <n v="0"/>
    <n v="0"/>
    <n v="0"/>
  </r>
  <r>
    <x v="703"/>
    <x v="6"/>
    <n v="0"/>
    <n v="0"/>
    <n v="0"/>
    <n v="0"/>
    <n v="0"/>
    <n v="0"/>
    <n v="0"/>
    <n v="0"/>
    <n v="0"/>
    <n v="0"/>
    <n v="0"/>
    <n v="0"/>
    <n v="0"/>
    <n v="0"/>
  </r>
  <r>
    <x v="704"/>
    <x v="6"/>
    <n v="0"/>
    <n v="0"/>
    <n v="0"/>
    <n v="0"/>
    <n v="0"/>
    <n v="0"/>
    <n v="0"/>
    <n v="0"/>
    <n v="0"/>
    <n v="0"/>
    <n v="0"/>
    <n v="0"/>
    <n v="0"/>
    <n v="0"/>
  </r>
  <r>
    <x v="705"/>
    <x v="6"/>
    <n v="0"/>
    <n v="0"/>
    <n v="0"/>
    <n v="0"/>
    <n v="0"/>
    <n v="0"/>
    <n v="0"/>
    <n v="0"/>
    <n v="0"/>
    <n v="0"/>
    <n v="0"/>
    <n v="0"/>
    <n v="0"/>
    <n v="0"/>
  </r>
  <r>
    <x v="706"/>
    <x v="6"/>
    <n v="0"/>
    <n v="0"/>
    <n v="0"/>
    <n v="0"/>
    <n v="0"/>
    <n v="0"/>
    <n v="0"/>
    <n v="0"/>
    <n v="0"/>
    <n v="0"/>
    <n v="0"/>
    <n v="0"/>
    <n v="0"/>
    <n v="0"/>
  </r>
  <r>
    <x v="707"/>
    <x v="6"/>
    <n v="4275"/>
    <n v="4275"/>
    <n v="4275"/>
    <n v="4275"/>
    <n v="4275"/>
    <n v="4275"/>
    <n v="4275"/>
    <n v="4275"/>
    <n v="4275"/>
    <n v="4275"/>
    <n v="4275"/>
    <n v="4275"/>
    <n v="4275"/>
    <n v="4275337"/>
  </r>
  <r>
    <x v="708"/>
    <x v="6"/>
    <n v="0"/>
    <n v="0"/>
    <n v="0"/>
    <n v="0"/>
    <n v="0"/>
    <n v="0"/>
    <n v="0"/>
    <n v="0"/>
    <n v="0"/>
    <n v="0"/>
    <n v="0"/>
    <n v="0"/>
    <n v="0"/>
    <n v="0"/>
  </r>
  <r>
    <x v="709"/>
    <x v="6"/>
    <n v="0"/>
    <n v="0"/>
    <n v="0"/>
    <n v="0"/>
    <n v="0"/>
    <n v="0"/>
    <n v="0"/>
    <n v="0"/>
    <n v="0"/>
    <n v="0"/>
    <n v="0"/>
    <n v="0"/>
    <n v="0"/>
    <n v="0"/>
  </r>
  <r>
    <x v="710"/>
    <x v="6"/>
    <n v="0"/>
    <n v="0"/>
    <n v="0"/>
    <n v="0"/>
    <n v="0"/>
    <n v="0"/>
    <n v="0"/>
    <n v="0"/>
    <n v="0"/>
    <n v="0"/>
    <n v="0"/>
    <n v="0"/>
    <n v="0"/>
    <n v="0"/>
  </r>
  <r>
    <x v="711"/>
    <x v="6"/>
    <n v="0"/>
    <n v="0"/>
    <n v="0"/>
    <n v="0"/>
    <n v="0"/>
    <n v="0"/>
    <n v="0"/>
    <n v="0"/>
    <n v="0"/>
    <n v="0"/>
    <n v="0"/>
    <n v="0"/>
    <n v="0"/>
    <n v="0"/>
  </r>
  <r>
    <x v="712"/>
    <x v="6"/>
    <n v="0"/>
    <n v="0"/>
    <n v="0"/>
    <n v="0"/>
    <n v="0"/>
    <n v="0"/>
    <n v="0"/>
    <n v="0"/>
    <n v="0"/>
    <n v="0"/>
    <n v="0"/>
    <n v="0"/>
    <n v="0"/>
    <n v="0"/>
  </r>
  <r>
    <x v="713"/>
    <x v="6"/>
    <n v="795"/>
    <n v="795"/>
    <n v="795"/>
    <n v="795"/>
    <n v="795"/>
    <n v="795"/>
    <n v="795"/>
    <n v="795"/>
    <n v="795"/>
    <n v="795"/>
    <n v="795"/>
    <n v="795"/>
    <n v="795"/>
    <n v="795330"/>
  </r>
  <r>
    <x v="714"/>
    <x v="6"/>
    <n v="0"/>
    <n v="0"/>
    <n v="0"/>
    <n v="0"/>
    <n v="0"/>
    <n v="0"/>
    <n v="0"/>
    <n v="0"/>
    <n v="0"/>
    <n v="0"/>
    <n v="0"/>
    <n v="0"/>
    <n v="0"/>
    <n v="0"/>
  </r>
  <r>
    <x v="715"/>
    <x v="6"/>
    <n v="0"/>
    <n v="0"/>
    <n v="0"/>
    <n v="0"/>
    <n v="0"/>
    <n v="0"/>
    <n v="0"/>
    <n v="0"/>
    <n v="0"/>
    <n v="0"/>
    <n v="0"/>
    <n v="0"/>
    <n v="0"/>
    <n v="0"/>
  </r>
  <r>
    <x v="716"/>
    <x v="6"/>
    <n v="0"/>
    <n v="0"/>
    <n v="0"/>
    <n v="0"/>
    <n v="0"/>
    <n v="0"/>
    <n v="0"/>
    <n v="0"/>
    <n v="0"/>
    <n v="0"/>
    <n v="0"/>
    <n v="0"/>
    <n v="0"/>
    <n v="0"/>
  </r>
  <r>
    <x v="717"/>
    <x v="6"/>
    <n v="0"/>
    <n v="0"/>
    <n v="0"/>
    <n v="0"/>
    <n v="0"/>
    <n v="0"/>
    <n v="0"/>
    <n v="0"/>
    <n v="0"/>
    <n v="0"/>
    <n v="0"/>
    <n v="0"/>
    <n v="0"/>
    <n v="0"/>
  </r>
  <r>
    <x v="718"/>
    <x v="6"/>
    <n v="0"/>
    <n v="0"/>
    <n v="0"/>
    <n v="0"/>
    <n v="0"/>
    <n v="0"/>
    <n v="0"/>
    <n v="0"/>
    <n v="0"/>
    <n v="0"/>
    <n v="0"/>
    <n v="0"/>
    <n v="0"/>
    <n v="0"/>
  </r>
  <r>
    <x v="719"/>
    <x v="6"/>
    <n v="0"/>
    <n v="0"/>
    <n v="0"/>
    <n v="0"/>
    <n v="0"/>
    <n v="0"/>
    <n v="0"/>
    <n v="0"/>
    <n v="0"/>
    <n v="0"/>
    <n v="0"/>
    <n v="0"/>
    <n v="0"/>
    <n v="0"/>
  </r>
  <r>
    <x v="720"/>
    <x v="6"/>
    <n v="0"/>
    <n v="0"/>
    <n v="0"/>
    <n v="0"/>
    <n v="0"/>
    <n v="0"/>
    <n v="0"/>
    <n v="0"/>
    <n v="0"/>
    <n v="0"/>
    <n v="0"/>
    <n v="0"/>
    <n v="0"/>
    <n v="0"/>
  </r>
  <r>
    <x v="721"/>
    <x v="6"/>
    <n v="0"/>
    <n v="0"/>
    <n v="0"/>
    <n v="0"/>
    <n v="0"/>
    <n v="0"/>
    <n v="0"/>
    <n v="0"/>
    <n v="0"/>
    <n v="0"/>
    <n v="0"/>
    <n v="0"/>
    <n v="0"/>
    <n v="0"/>
  </r>
  <r>
    <x v="722"/>
    <x v="6"/>
    <n v="0"/>
    <n v="0"/>
    <n v="0"/>
    <n v="0"/>
    <n v="0"/>
    <n v="0"/>
    <n v="0"/>
    <n v="0"/>
    <n v="0"/>
    <n v="0"/>
    <n v="0"/>
    <n v="0"/>
    <n v="0"/>
    <n v="0"/>
  </r>
  <r>
    <x v="723"/>
    <x v="6"/>
    <n v="0"/>
    <n v="0"/>
    <n v="0"/>
    <n v="0"/>
    <n v="0"/>
    <n v="0"/>
    <n v="0"/>
    <n v="0"/>
    <n v="0"/>
    <n v="0"/>
    <n v="0"/>
    <n v="0"/>
    <n v="0"/>
    <n v="0"/>
  </r>
  <r>
    <x v="724"/>
    <x v="6"/>
    <n v="0"/>
    <n v="0"/>
    <n v="0"/>
    <n v="0"/>
    <n v="0"/>
    <n v="0"/>
    <n v="0"/>
    <n v="0"/>
    <n v="0"/>
    <n v="0"/>
    <n v="0"/>
    <n v="0"/>
    <n v="0"/>
    <n v="0"/>
  </r>
  <r>
    <x v="725"/>
    <x v="6"/>
    <n v="0"/>
    <n v="0"/>
    <n v="0"/>
    <n v="0"/>
    <n v="0"/>
    <n v="0"/>
    <n v="0"/>
    <n v="0"/>
    <n v="0"/>
    <n v="0"/>
    <n v="0"/>
    <n v="0"/>
    <n v="0"/>
    <n v="0"/>
  </r>
  <r>
    <x v="726"/>
    <x v="6"/>
    <n v="0"/>
    <n v="0"/>
    <n v="0"/>
    <n v="0"/>
    <n v="0"/>
    <n v="0"/>
    <n v="0"/>
    <n v="0"/>
    <n v="0"/>
    <n v="0"/>
    <n v="0"/>
    <n v="0"/>
    <n v="0"/>
    <n v="0"/>
  </r>
  <r>
    <x v="727"/>
    <x v="6"/>
    <n v="0"/>
    <n v="0"/>
    <n v="0"/>
    <n v="0"/>
    <n v="0"/>
    <n v="0"/>
    <n v="0"/>
    <n v="0"/>
    <n v="0"/>
    <n v="0"/>
    <n v="0"/>
    <n v="0"/>
    <n v="0"/>
    <n v="0"/>
  </r>
  <r>
    <x v="728"/>
    <x v="6"/>
    <n v="0"/>
    <n v="0"/>
    <n v="0"/>
    <n v="0"/>
    <n v="0"/>
    <n v="0"/>
    <n v="0"/>
    <n v="0"/>
    <n v="0"/>
    <n v="0"/>
    <n v="0"/>
    <n v="0"/>
    <n v="0"/>
    <n v="0"/>
  </r>
  <r>
    <x v="729"/>
    <x v="6"/>
    <n v="0"/>
    <n v="0"/>
    <n v="0"/>
    <n v="0"/>
    <n v="0"/>
    <n v="0"/>
    <n v="0"/>
    <n v="0"/>
    <n v="0"/>
    <n v="0"/>
    <n v="0"/>
    <n v="0"/>
    <n v="0"/>
    <n v="0"/>
  </r>
  <r>
    <x v="730"/>
    <x v="6"/>
    <n v="0"/>
    <n v="0"/>
    <n v="0"/>
    <n v="0"/>
    <n v="0"/>
    <n v="0"/>
    <n v="0"/>
    <n v="0"/>
    <n v="0"/>
    <n v="0"/>
    <n v="0"/>
    <n v="0"/>
    <n v="0"/>
    <n v="0"/>
  </r>
  <r>
    <x v="731"/>
    <x v="6"/>
    <n v="0"/>
    <n v="0"/>
    <n v="0"/>
    <n v="0"/>
    <n v="0"/>
    <n v="0"/>
    <n v="0"/>
    <n v="0"/>
    <n v="0"/>
    <n v="0"/>
    <n v="0"/>
    <n v="0"/>
    <n v="0"/>
    <n v="0"/>
  </r>
  <r>
    <x v="732"/>
    <x v="6"/>
    <n v="0"/>
    <n v="0"/>
    <n v="0"/>
    <n v="0"/>
    <n v="0"/>
    <n v="0"/>
    <n v="0"/>
    <n v="0"/>
    <n v="0"/>
    <n v="0"/>
    <n v="0"/>
    <n v="0"/>
    <n v="0"/>
    <n v="0"/>
  </r>
  <r>
    <x v="733"/>
    <x v="6"/>
    <n v="0"/>
    <n v="0"/>
    <n v="0"/>
    <n v="0"/>
    <n v="0"/>
    <n v="0"/>
    <n v="0"/>
    <n v="0"/>
    <n v="0"/>
    <n v="0"/>
    <n v="0"/>
    <n v="0"/>
    <n v="0"/>
    <n v="136"/>
  </r>
  <r>
    <x v="734"/>
    <x v="6"/>
    <n v="0"/>
    <n v="0"/>
    <n v="0"/>
    <n v="0"/>
    <n v="0"/>
    <n v="0"/>
    <n v="0"/>
    <n v="0"/>
    <n v="0"/>
    <n v="0"/>
    <n v="0"/>
    <n v="0"/>
    <n v="0"/>
    <n v="0"/>
  </r>
  <r>
    <x v="735"/>
    <x v="6"/>
    <n v="190900"/>
    <n v="190900"/>
    <n v="190893"/>
    <n v="190828"/>
    <n v="188742"/>
    <n v="188736"/>
    <n v="188694"/>
    <n v="188106"/>
    <n v="188019"/>
    <n v="187811"/>
    <n v="187799"/>
    <n v="187799"/>
    <n v="187799"/>
    <n v="188972996"/>
  </r>
  <r>
    <x v="736"/>
    <x v="6"/>
    <n v="0"/>
    <n v="0"/>
    <n v="0"/>
    <n v="0"/>
    <n v="0"/>
    <n v="0"/>
    <n v="0"/>
    <n v="0"/>
    <n v="0"/>
    <n v="0"/>
    <n v="0"/>
    <n v="0"/>
    <n v="0"/>
    <n v="0"/>
  </r>
  <r>
    <x v="737"/>
    <x v="6"/>
    <n v="405"/>
    <n v="405"/>
    <n v="405"/>
    <n v="405"/>
    <n v="405"/>
    <n v="405"/>
    <n v="405"/>
    <n v="405"/>
    <n v="405"/>
    <n v="405"/>
    <n v="405"/>
    <n v="405"/>
    <n v="405"/>
    <n v="405246"/>
  </r>
  <r>
    <x v="738"/>
    <x v="6"/>
    <n v="0"/>
    <n v="0"/>
    <n v="0"/>
    <n v="0"/>
    <n v="0"/>
    <n v="0"/>
    <n v="0"/>
    <n v="0"/>
    <n v="0"/>
    <n v="0"/>
    <n v="0"/>
    <n v="0"/>
    <n v="0"/>
    <n v="0"/>
  </r>
  <r>
    <x v="739"/>
    <x v="6"/>
    <n v="144"/>
    <n v="144"/>
    <n v="144"/>
    <n v="144"/>
    <n v="144"/>
    <n v="144"/>
    <n v="144"/>
    <n v="144"/>
    <n v="144"/>
    <n v="144"/>
    <n v="144"/>
    <n v="144"/>
    <n v="144"/>
    <n v="144100"/>
  </r>
  <r>
    <x v="740"/>
    <x v="6"/>
    <n v="0"/>
    <n v="0"/>
    <n v="0"/>
    <n v="0"/>
    <n v="0"/>
    <n v="0"/>
    <n v="0"/>
    <n v="0"/>
    <n v="0"/>
    <n v="0"/>
    <n v="0"/>
    <n v="0"/>
    <n v="0"/>
    <n v="0"/>
  </r>
  <r>
    <x v="741"/>
    <x v="6"/>
    <n v="134"/>
    <n v="134"/>
    <n v="134"/>
    <n v="134"/>
    <n v="134"/>
    <n v="134"/>
    <n v="134"/>
    <n v="134"/>
    <n v="134"/>
    <n v="134"/>
    <n v="134"/>
    <n v="134"/>
    <n v="134"/>
    <n v="134338"/>
  </r>
  <r>
    <x v="742"/>
    <x v="6"/>
    <n v="0"/>
    <n v="0"/>
    <n v="0"/>
    <n v="0"/>
    <n v="0"/>
    <n v="0"/>
    <n v="0"/>
    <n v="0"/>
    <n v="0"/>
    <n v="0"/>
    <n v="0"/>
    <n v="0"/>
    <n v="0"/>
    <n v="0"/>
  </r>
  <r>
    <x v="743"/>
    <x v="6"/>
    <n v="1231"/>
    <n v="1231"/>
    <n v="1231"/>
    <n v="1231"/>
    <n v="1231"/>
    <n v="1231"/>
    <n v="1231"/>
    <n v="1231"/>
    <n v="1231"/>
    <n v="1231"/>
    <n v="1231"/>
    <n v="1231"/>
    <n v="1231"/>
    <n v="1231131"/>
  </r>
  <r>
    <x v="744"/>
    <x v="6"/>
    <n v="3515"/>
    <n v="3515"/>
    <n v="3515"/>
    <n v="3515"/>
    <n v="3515"/>
    <n v="3515"/>
    <n v="3515"/>
    <n v="3515"/>
    <n v="3515"/>
    <n v="3515"/>
    <n v="3515"/>
    <n v="3515"/>
    <n v="3515"/>
    <n v="3515294"/>
  </r>
  <r>
    <x v="745"/>
    <x v="6"/>
    <n v="0"/>
    <n v="0"/>
    <n v="0"/>
    <n v="0"/>
    <n v="0"/>
    <n v="0"/>
    <n v="0"/>
    <n v="0"/>
    <n v="0"/>
    <n v="0"/>
    <n v="0"/>
    <n v="0"/>
    <n v="0"/>
    <n v="0"/>
  </r>
  <r>
    <x v="746"/>
    <x v="6"/>
    <n v="0"/>
    <n v="0"/>
    <n v="0"/>
    <n v="0"/>
    <n v="0"/>
    <n v="0"/>
    <n v="0"/>
    <n v="0"/>
    <n v="0"/>
    <n v="0"/>
    <n v="0"/>
    <n v="0"/>
    <n v="0"/>
    <n v="0"/>
  </r>
  <r>
    <x v="747"/>
    <x v="6"/>
    <n v="112"/>
    <n v="112"/>
    <n v="112"/>
    <n v="112"/>
    <n v="112"/>
    <n v="112"/>
    <n v="112"/>
    <n v="112"/>
    <n v="112"/>
    <n v="112"/>
    <n v="112"/>
    <n v="112"/>
    <n v="112"/>
    <n v="112021"/>
  </r>
  <r>
    <x v="748"/>
    <x v="6"/>
    <n v="0"/>
    <n v="0"/>
    <n v="0"/>
    <n v="0"/>
    <n v="0"/>
    <n v="0"/>
    <n v="0"/>
    <n v="0"/>
    <n v="0"/>
    <n v="0"/>
    <n v="0"/>
    <n v="0"/>
    <n v="0"/>
    <n v="0"/>
  </r>
  <r>
    <x v="749"/>
    <x v="6"/>
    <n v="0"/>
    <n v="0"/>
    <n v="0"/>
    <n v="0"/>
    <n v="0"/>
    <n v="0"/>
    <n v="0"/>
    <n v="0"/>
    <n v="0"/>
    <n v="0"/>
    <n v="0"/>
    <n v="0"/>
    <n v="0"/>
    <n v="0"/>
  </r>
  <r>
    <x v="750"/>
    <x v="6"/>
    <n v="5413"/>
    <n v="5413"/>
    <n v="5413"/>
    <n v="5413"/>
    <n v="5413"/>
    <n v="5413"/>
    <n v="5413"/>
    <n v="5413"/>
    <n v="5413"/>
    <n v="5413"/>
    <n v="5413"/>
    <n v="5413"/>
    <n v="5413"/>
    <n v="5413075"/>
  </r>
  <r>
    <x v="751"/>
    <x v="6"/>
    <n v="0"/>
    <n v="0"/>
    <n v="0"/>
    <n v="0"/>
    <n v="0"/>
    <n v="0"/>
    <n v="0"/>
    <n v="0"/>
    <n v="0"/>
    <n v="0"/>
    <n v="0"/>
    <n v="0"/>
    <n v="0"/>
    <n v="0"/>
  </r>
  <r>
    <x v="752"/>
    <x v="6"/>
    <n v="5619"/>
    <n v="5619"/>
    <n v="5619"/>
    <n v="5619"/>
    <n v="5619"/>
    <n v="5619"/>
    <n v="5619"/>
    <n v="5619"/>
    <n v="5619"/>
    <n v="5619"/>
    <n v="5619"/>
    <n v="5619"/>
    <n v="5619"/>
    <n v="5618562"/>
  </r>
  <r>
    <x v="753"/>
    <x v="6"/>
    <n v="0"/>
    <n v="0"/>
    <n v="0"/>
    <n v="0"/>
    <n v="0"/>
    <n v="0"/>
    <n v="0"/>
    <n v="0"/>
    <n v="0"/>
    <n v="0"/>
    <n v="0"/>
    <n v="0"/>
    <n v="0"/>
    <n v="0"/>
  </r>
  <r>
    <x v="754"/>
    <x v="6"/>
    <n v="5035"/>
    <n v="5035"/>
    <n v="5035"/>
    <n v="5035"/>
    <n v="5035"/>
    <n v="5035"/>
    <n v="5035"/>
    <n v="5035"/>
    <n v="5035"/>
    <n v="5035"/>
    <n v="5035"/>
    <n v="5035"/>
    <n v="5035"/>
    <n v="5035075"/>
  </r>
  <r>
    <x v="755"/>
    <x v="6"/>
    <n v="0"/>
    <n v="0"/>
    <n v="0"/>
    <n v="0"/>
    <n v="0"/>
    <n v="0"/>
    <n v="0"/>
    <n v="0"/>
    <n v="0"/>
    <n v="0"/>
    <n v="0"/>
    <n v="0"/>
    <n v="0"/>
    <n v="0"/>
  </r>
  <r>
    <x v="756"/>
    <x v="6"/>
    <n v="3189"/>
    <n v="3189"/>
    <n v="3189"/>
    <n v="3189"/>
    <n v="3189"/>
    <n v="3189"/>
    <n v="3189"/>
    <n v="3189"/>
    <n v="3189"/>
    <n v="3189"/>
    <n v="3189"/>
    <n v="3189"/>
    <n v="3189"/>
    <n v="3188706"/>
  </r>
  <r>
    <x v="757"/>
    <x v="6"/>
    <n v="0"/>
    <n v="0"/>
    <n v="0"/>
    <n v="0"/>
    <n v="0"/>
    <n v="0"/>
    <n v="0"/>
    <n v="0"/>
    <n v="0"/>
    <n v="0"/>
    <n v="0"/>
    <n v="0"/>
    <n v="0"/>
    <n v="0"/>
  </r>
  <r>
    <x v="758"/>
    <x v="6"/>
    <n v="3718"/>
    <n v="3718"/>
    <n v="3718"/>
    <n v="3718"/>
    <n v="3718"/>
    <n v="3718"/>
    <n v="3774"/>
    <n v="3774"/>
    <n v="3774"/>
    <n v="3774"/>
    <n v="3774"/>
    <n v="3774"/>
    <n v="3774"/>
    <n v="3748440"/>
  </r>
  <r>
    <x v="759"/>
    <x v="6"/>
    <n v="0"/>
    <n v="0"/>
    <n v="0"/>
    <n v="0"/>
    <n v="0"/>
    <n v="0"/>
    <n v="0"/>
    <n v="0"/>
    <n v="0"/>
    <n v="0"/>
    <n v="0"/>
    <n v="0"/>
    <n v="0"/>
    <n v="0"/>
  </r>
  <r>
    <x v="760"/>
    <x v="6"/>
    <n v="1732"/>
    <n v="1732"/>
    <n v="1732"/>
    <n v="1732"/>
    <n v="1732"/>
    <n v="1732"/>
    <n v="1732"/>
    <n v="1732"/>
    <n v="1732"/>
    <n v="1732"/>
    <n v="1732"/>
    <n v="1732"/>
    <n v="1732"/>
    <n v="1732090"/>
  </r>
  <r>
    <x v="761"/>
    <x v="6"/>
    <n v="0"/>
    <n v="0"/>
    <n v="0"/>
    <n v="0"/>
    <n v="0"/>
    <n v="0"/>
    <n v="0"/>
    <n v="0"/>
    <n v="0"/>
    <n v="0"/>
    <n v="0"/>
    <n v="0"/>
    <n v="0"/>
    <n v="0"/>
  </r>
  <r>
    <x v="762"/>
    <x v="6"/>
    <n v="411"/>
    <n v="411"/>
    <n v="411"/>
    <n v="411"/>
    <n v="411"/>
    <n v="411"/>
    <n v="411"/>
    <n v="411"/>
    <n v="411"/>
    <n v="411"/>
    <n v="411"/>
    <n v="411"/>
    <n v="411"/>
    <n v="411060"/>
  </r>
  <r>
    <x v="763"/>
    <x v="6"/>
    <n v="0"/>
    <n v="0"/>
    <n v="0"/>
    <n v="0"/>
    <n v="0"/>
    <n v="0"/>
    <n v="0"/>
    <n v="0"/>
    <n v="0"/>
    <n v="0"/>
    <n v="0"/>
    <n v="0"/>
    <n v="0"/>
    <n v="0"/>
  </r>
  <r>
    <x v="764"/>
    <x v="6"/>
    <n v="0"/>
    <n v="0"/>
    <n v="0"/>
    <n v="0"/>
    <n v="0"/>
    <n v="0"/>
    <n v="0"/>
    <n v="0"/>
    <n v="0"/>
    <n v="0"/>
    <n v="0"/>
    <n v="0"/>
    <n v="0"/>
    <n v="0"/>
  </r>
  <r>
    <x v="765"/>
    <x v="6"/>
    <n v="8796"/>
    <n v="8796"/>
    <n v="8796"/>
    <n v="8796"/>
    <n v="8796"/>
    <n v="8796"/>
    <n v="8796"/>
    <n v="8796"/>
    <n v="8796"/>
    <n v="8796"/>
    <n v="8796"/>
    <n v="8796"/>
    <n v="8796"/>
    <n v="8795959"/>
  </r>
  <r>
    <x v="766"/>
    <x v="6"/>
    <n v="0"/>
    <n v="0"/>
    <n v="0"/>
    <n v="0"/>
    <n v="0"/>
    <n v="0"/>
    <n v="0"/>
    <n v="0"/>
    <n v="0"/>
    <n v="0"/>
    <n v="0"/>
    <n v="0"/>
    <n v="0"/>
    <n v="0"/>
  </r>
  <r>
    <x v="767"/>
    <x v="6"/>
    <n v="9150"/>
    <n v="9150"/>
    <n v="9150"/>
    <n v="9150"/>
    <n v="9150"/>
    <n v="9150"/>
    <n v="9356"/>
    <n v="9356"/>
    <n v="9357"/>
    <n v="9357"/>
    <n v="9357"/>
    <n v="9357"/>
    <n v="9357"/>
    <n v="9261638"/>
  </r>
  <r>
    <x v="768"/>
    <x v="6"/>
    <n v="0"/>
    <n v="0"/>
    <n v="0"/>
    <n v="0"/>
    <n v="0"/>
    <n v="0"/>
    <n v="0"/>
    <n v="0"/>
    <n v="0"/>
    <n v="0"/>
    <n v="0"/>
    <n v="0"/>
    <n v="0"/>
    <n v="423"/>
  </r>
  <r>
    <x v="769"/>
    <x v="6"/>
    <n v="0"/>
    <n v="0"/>
    <n v="0"/>
    <n v="0"/>
    <n v="0"/>
    <n v="0"/>
    <n v="0"/>
    <n v="0"/>
    <n v="0"/>
    <n v="0"/>
    <n v="0"/>
    <n v="0"/>
    <n v="0"/>
    <n v="0"/>
  </r>
  <r>
    <x v="770"/>
    <x v="6"/>
    <n v="2700"/>
    <n v="2700"/>
    <n v="2700"/>
    <n v="2700"/>
    <n v="2700"/>
    <n v="2700"/>
    <n v="2700"/>
    <n v="2700"/>
    <n v="2700"/>
    <n v="2700"/>
    <n v="2700"/>
    <n v="2700"/>
    <n v="2700"/>
    <n v="2700205"/>
  </r>
  <r>
    <x v="771"/>
    <x v="6"/>
    <n v="0"/>
    <n v="0"/>
    <n v="0"/>
    <n v="0"/>
    <n v="0"/>
    <n v="0"/>
    <n v="0"/>
    <n v="0"/>
    <n v="0"/>
    <n v="0"/>
    <n v="0"/>
    <n v="0"/>
    <n v="0"/>
    <n v="0"/>
  </r>
  <r>
    <x v="772"/>
    <x v="6"/>
    <n v="23954"/>
    <n v="23954"/>
    <n v="23954"/>
    <n v="23954"/>
    <n v="23954"/>
    <n v="23954"/>
    <n v="24159"/>
    <n v="24159"/>
    <n v="24160"/>
    <n v="24160"/>
    <n v="24160"/>
    <n v="24160"/>
    <n v="24160"/>
    <n v="24065540"/>
  </r>
  <r>
    <x v="773"/>
    <x v="6"/>
    <n v="0"/>
    <n v="0"/>
    <n v="0"/>
    <n v="0"/>
    <n v="0"/>
    <n v="0"/>
    <n v="0"/>
    <n v="0"/>
    <n v="0"/>
    <n v="0"/>
    <n v="0"/>
    <n v="0"/>
    <n v="0"/>
    <n v="0"/>
  </r>
  <r>
    <x v="774"/>
    <x v="6"/>
    <n v="1783"/>
    <n v="1783"/>
    <n v="1783"/>
    <n v="1783"/>
    <n v="1783"/>
    <n v="1783"/>
    <n v="1783"/>
    <n v="1783"/>
    <n v="1783"/>
    <n v="1783"/>
    <n v="1783"/>
    <n v="1783"/>
    <n v="1783"/>
    <n v="1782985"/>
  </r>
  <r>
    <x v="775"/>
    <x v="6"/>
    <n v="0"/>
    <n v="0"/>
    <n v="0"/>
    <n v="0"/>
    <n v="0"/>
    <n v="0"/>
    <n v="0"/>
    <n v="0"/>
    <n v="0"/>
    <n v="0"/>
    <n v="0"/>
    <n v="0"/>
    <n v="0"/>
    <n v="0"/>
  </r>
  <r>
    <x v="776"/>
    <x v="6"/>
    <n v="31"/>
    <n v="31"/>
    <n v="31"/>
    <n v="31"/>
    <n v="31"/>
    <n v="31"/>
    <n v="31"/>
    <n v="31"/>
    <n v="31"/>
    <n v="31"/>
    <n v="31"/>
    <n v="31"/>
    <n v="31"/>
    <n v="30560"/>
  </r>
  <r>
    <x v="777"/>
    <x v="6"/>
    <n v="0"/>
    <n v="0"/>
    <n v="0"/>
    <n v="0"/>
    <n v="0"/>
    <n v="0"/>
    <n v="0"/>
    <n v="0"/>
    <n v="0"/>
    <n v="0"/>
    <n v="0"/>
    <n v="0"/>
    <n v="0"/>
    <n v="0"/>
  </r>
  <r>
    <x v="778"/>
    <x v="6"/>
    <n v="180"/>
    <n v="180"/>
    <n v="180"/>
    <n v="206"/>
    <n v="206"/>
    <n v="206"/>
    <n v="206"/>
    <n v="206"/>
    <n v="206"/>
    <n v="206"/>
    <n v="206"/>
    <n v="206"/>
    <n v="206"/>
    <n v="200462"/>
  </r>
  <r>
    <x v="779"/>
    <x v="6"/>
    <n v="0"/>
    <n v="0"/>
    <n v="0"/>
    <n v="0"/>
    <n v="0"/>
    <n v="0"/>
    <n v="0"/>
    <n v="0"/>
    <n v="0"/>
    <n v="0"/>
    <n v="0"/>
    <n v="0"/>
    <n v="0"/>
    <n v="0"/>
  </r>
  <r>
    <x v="780"/>
    <x v="6"/>
    <n v="127"/>
    <n v="127"/>
    <n v="127"/>
    <n v="127"/>
    <n v="127"/>
    <n v="127"/>
    <n v="127"/>
    <n v="127"/>
    <n v="127"/>
    <n v="127"/>
    <n v="127"/>
    <n v="127"/>
    <n v="127"/>
    <n v="126549"/>
  </r>
  <r>
    <x v="781"/>
    <x v="6"/>
    <n v="0"/>
    <n v="0"/>
    <n v="0"/>
    <n v="0"/>
    <n v="0"/>
    <n v="0"/>
    <n v="0"/>
    <n v="0"/>
    <n v="0"/>
    <n v="0"/>
    <n v="0"/>
    <n v="0"/>
    <n v="0"/>
    <n v="0"/>
  </r>
  <r>
    <x v="782"/>
    <x v="6"/>
    <n v="4059"/>
    <n v="4059"/>
    <n v="4059"/>
    <n v="4059"/>
    <n v="4059"/>
    <n v="4059"/>
    <n v="4059"/>
    <n v="4059"/>
    <n v="4059"/>
    <n v="4059"/>
    <n v="4059"/>
    <n v="4059"/>
    <n v="4059"/>
    <n v="4058986"/>
  </r>
  <r>
    <x v="783"/>
    <x v="6"/>
    <n v="0"/>
    <n v="0"/>
    <n v="0"/>
    <n v="0"/>
    <n v="0"/>
    <n v="0"/>
    <n v="0"/>
    <n v="0"/>
    <n v="0"/>
    <n v="0"/>
    <n v="0"/>
    <n v="0"/>
    <n v="0"/>
    <n v="0"/>
  </r>
  <r>
    <x v="784"/>
    <x v="6"/>
    <n v="4730"/>
    <n v="4730"/>
    <n v="4730"/>
    <n v="4730"/>
    <n v="4730"/>
    <n v="4730"/>
    <n v="4730"/>
    <n v="4730"/>
    <n v="4730"/>
    <n v="4730"/>
    <n v="4730"/>
    <n v="4730"/>
    <n v="4730"/>
    <n v="4729803"/>
  </r>
  <r>
    <x v="785"/>
    <x v="6"/>
    <n v="0"/>
    <n v="0"/>
    <n v="0"/>
    <n v="0"/>
    <n v="0"/>
    <n v="0"/>
    <n v="0"/>
    <n v="0"/>
    <n v="0"/>
    <n v="0"/>
    <n v="0"/>
    <n v="0"/>
    <n v="0"/>
    <n v="0"/>
  </r>
  <r>
    <x v="786"/>
    <x v="6"/>
    <n v="0"/>
    <n v="0"/>
    <n v="0"/>
    <n v="0"/>
    <n v="0"/>
    <n v="0"/>
    <n v="0"/>
    <n v="0"/>
    <n v="0"/>
    <n v="0"/>
    <n v="0"/>
    <n v="0"/>
    <n v="0"/>
    <n v="0"/>
  </r>
  <r>
    <x v="787"/>
    <x v="6"/>
    <n v="0"/>
    <n v="0"/>
    <n v="0"/>
    <n v="0"/>
    <n v="0"/>
    <n v="0"/>
    <n v="0"/>
    <n v="0"/>
    <n v="0"/>
    <n v="0"/>
    <n v="0"/>
    <n v="0"/>
    <n v="0"/>
    <n v="0"/>
  </r>
  <r>
    <x v="788"/>
    <x v="6"/>
    <n v="209"/>
    <n v="209"/>
    <n v="209"/>
    <n v="209"/>
    <n v="209"/>
    <n v="209"/>
    <n v="209"/>
    <n v="209"/>
    <n v="209"/>
    <n v="209"/>
    <n v="209"/>
    <n v="209"/>
    <n v="209"/>
    <n v="208637"/>
  </r>
  <r>
    <x v="789"/>
    <x v="6"/>
    <n v="267"/>
    <n v="267"/>
    <n v="267"/>
    <n v="267"/>
    <n v="267"/>
    <n v="267"/>
    <n v="267"/>
    <n v="267"/>
    <n v="267"/>
    <n v="267"/>
    <n v="187"/>
    <n v="187"/>
    <n v="187"/>
    <n v="249918"/>
  </r>
  <r>
    <x v="790"/>
    <x v="6"/>
    <n v="26"/>
    <n v="26"/>
    <n v="26"/>
    <n v="26"/>
    <n v="26"/>
    <n v="26"/>
    <n v="26"/>
    <n v="26"/>
    <n v="26"/>
    <n v="26"/>
    <n v="26"/>
    <n v="26"/>
    <n v="26"/>
    <n v="25891"/>
  </r>
  <r>
    <x v="791"/>
    <x v="6"/>
    <n v="0"/>
    <n v="0"/>
    <n v="0"/>
    <n v="0"/>
    <n v="0"/>
    <n v="0"/>
    <n v="0"/>
    <n v="0"/>
    <n v="0"/>
    <n v="0"/>
    <n v="0"/>
    <n v="0"/>
    <n v="0"/>
    <n v="0"/>
  </r>
  <r>
    <x v="792"/>
    <x v="6"/>
    <n v="2835"/>
    <n v="2835"/>
    <n v="2835"/>
    <n v="2835"/>
    <n v="2835"/>
    <n v="2835"/>
    <n v="2835"/>
    <n v="2835"/>
    <n v="2835"/>
    <n v="2835"/>
    <n v="2835"/>
    <n v="2835"/>
    <n v="2835"/>
    <n v="2835144"/>
  </r>
  <r>
    <x v="793"/>
    <x v="6"/>
    <n v="0"/>
    <n v="0"/>
    <n v="0"/>
    <n v="0"/>
    <n v="0"/>
    <n v="0"/>
    <n v="0"/>
    <n v="0"/>
    <n v="0"/>
    <n v="0"/>
    <n v="0"/>
    <n v="0"/>
    <n v="0"/>
    <n v="0"/>
  </r>
  <r>
    <x v="794"/>
    <x v="6"/>
    <n v="3525"/>
    <n v="3525"/>
    <n v="3525"/>
    <n v="3525"/>
    <n v="3525"/>
    <n v="3525"/>
    <n v="3525"/>
    <n v="3525"/>
    <n v="3525"/>
    <n v="3525"/>
    <n v="3525"/>
    <n v="3525"/>
    <n v="3525"/>
    <n v="3525000"/>
  </r>
  <r>
    <x v="795"/>
    <x v="6"/>
    <n v="0"/>
    <n v="0"/>
    <n v="0"/>
    <n v="0"/>
    <n v="0"/>
    <n v="0"/>
    <n v="0"/>
    <n v="0"/>
    <n v="0"/>
    <n v="0"/>
    <n v="0"/>
    <n v="0"/>
    <n v="0"/>
    <n v="0"/>
  </r>
  <r>
    <x v="796"/>
    <x v="6"/>
    <n v="137"/>
    <n v="137"/>
    <n v="137"/>
    <n v="137"/>
    <n v="137"/>
    <n v="137"/>
    <n v="137"/>
    <n v="137"/>
    <n v="137"/>
    <n v="137"/>
    <n v="137"/>
    <n v="137"/>
    <n v="137"/>
    <n v="136831"/>
  </r>
  <r>
    <x v="797"/>
    <x v="6"/>
    <n v="0"/>
    <n v="0"/>
    <n v="0"/>
    <n v="0"/>
    <n v="0"/>
    <n v="0"/>
    <n v="0"/>
    <n v="0"/>
    <n v="0"/>
    <n v="0"/>
    <n v="0"/>
    <n v="0"/>
    <n v="0"/>
    <n v="0"/>
  </r>
  <r>
    <x v="798"/>
    <x v="6"/>
    <n v="13"/>
    <n v="13"/>
    <n v="13"/>
    <n v="13"/>
    <n v="13"/>
    <n v="13"/>
    <n v="13"/>
    <n v="13"/>
    <n v="13"/>
    <n v="13"/>
    <n v="13"/>
    <n v="13"/>
    <n v="13"/>
    <n v="13113"/>
  </r>
  <r>
    <x v="799"/>
    <x v="6"/>
    <n v="0"/>
    <n v="0"/>
    <n v="0"/>
    <n v="0"/>
    <n v="0"/>
    <n v="0"/>
    <n v="0"/>
    <n v="0"/>
    <n v="0"/>
    <n v="0"/>
    <n v="0"/>
    <n v="0"/>
    <n v="0"/>
    <n v="0"/>
  </r>
  <r>
    <x v="800"/>
    <x v="6"/>
    <n v="2706"/>
    <n v="2706"/>
    <n v="2706"/>
    <n v="2706"/>
    <n v="2706"/>
    <n v="2706"/>
    <n v="2706"/>
    <n v="2706"/>
    <n v="2706"/>
    <n v="2706"/>
    <n v="2706"/>
    <n v="2706"/>
    <n v="2706"/>
    <n v="2705503"/>
  </r>
  <r>
    <x v="801"/>
    <x v="6"/>
    <n v="0"/>
    <n v="0"/>
    <n v="0"/>
    <n v="0"/>
    <n v="0"/>
    <n v="0"/>
    <n v="0"/>
    <n v="0"/>
    <n v="0"/>
    <n v="0"/>
    <n v="0"/>
    <n v="0"/>
    <n v="0"/>
    <n v="0"/>
  </r>
  <r>
    <x v="802"/>
    <x v="6"/>
    <n v="2885"/>
    <n v="2885"/>
    <n v="2885"/>
    <n v="2885"/>
    <n v="2885"/>
    <n v="2885"/>
    <n v="2885"/>
    <n v="2885"/>
    <n v="2885"/>
    <n v="2885"/>
    <n v="2885"/>
    <n v="2885"/>
    <n v="2885"/>
    <n v="2885148"/>
  </r>
  <r>
    <x v="803"/>
    <x v="6"/>
    <n v="0"/>
    <n v="0"/>
    <n v="0"/>
    <n v="0"/>
    <n v="0"/>
    <n v="0"/>
    <n v="0"/>
    <n v="0"/>
    <n v="0"/>
    <n v="0"/>
    <n v="0"/>
    <n v="0"/>
    <n v="0"/>
    <n v="0"/>
  </r>
  <r>
    <x v="804"/>
    <x v="6"/>
    <n v="2128"/>
    <n v="2128"/>
    <n v="2128"/>
    <n v="2128"/>
    <n v="2128"/>
    <n v="2128"/>
    <n v="2128"/>
    <n v="2128"/>
    <n v="2128"/>
    <n v="2128"/>
    <n v="2128"/>
    <n v="2128"/>
    <n v="2128"/>
    <n v="2128003"/>
  </r>
  <r>
    <x v="805"/>
    <x v="6"/>
    <n v="0"/>
    <n v="0"/>
    <n v="0"/>
    <n v="0"/>
    <n v="0"/>
    <n v="0"/>
    <n v="0"/>
    <n v="0"/>
    <n v="0"/>
    <n v="0"/>
    <n v="0"/>
    <n v="0"/>
    <n v="0"/>
    <n v="0"/>
  </r>
  <r>
    <x v="806"/>
    <x v="6"/>
    <n v="0"/>
    <n v="0"/>
    <n v="0"/>
    <n v="0"/>
    <n v="0"/>
    <n v="0"/>
    <n v="0"/>
    <n v="0"/>
    <n v="0"/>
    <n v="0"/>
    <n v="0"/>
    <n v="0"/>
    <n v="0"/>
    <n v="0"/>
  </r>
  <r>
    <x v="807"/>
    <x v="6"/>
    <n v="10815"/>
    <n v="10815"/>
    <n v="10815"/>
    <n v="10815"/>
    <n v="10815"/>
    <n v="10815"/>
    <n v="10815"/>
    <n v="10815"/>
    <n v="10815"/>
    <n v="10815"/>
    <n v="10815"/>
    <n v="10815"/>
    <n v="10815"/>
    <n v="10814697"/>
  </r>
  <r>
    <x v="808"/>
    <x v="6"/>
    <n v="9688"/>
    <n v="9688"/>
    <n v="9688"/>
    <n v="9688"/>
    <n v="9688"/>
    <n v="9688"/>
    <n v="9688"/>
    <n v="9688"/>
    <n v="9688"/>
    <n v="9688"/>
    <n v="9688"/>
    <n v="9688"/>
    <n v="9688"/>
    <n v="9687864"/>
  </r>
  <r>
    <x v="809"/>
    <x v="6"/>
    <n v="8292"/>
    <n v="8292"/>
    <n v="8292"/>
    <n v="8292"/>
    <n v="8292"/>
    <n v="8292"/>
    <n v="8292"/>
    <n v="8292"/>
    <n v="8292"/>
    <n v="8292"/>
    <n v="8292"/>
    <n v="8292"/>
    <n v="8292"/>
    <n v="8292075"/>
  </r>
  <r>
    <x v="810"/>
    <x v="6"/>
    <n v="0"/>
    <n v="0"/>
    <n v="0"/>
    <n v="0"/>
    <n v="0"/>
    <n v="0"/>
    <n v="0"/>
    <n v="0"/>
    <n v="0"/>
    <n v="0"/>
    <n v="0"/>
    <n v="0"/>
    <n v="0"/>
    <n v="0"/>
  </r>
  <r>
    <x v="811"/>
    <x v="6"/>
    <n v="152"/>
    <n v="152"/>
    <n v="152"/>
    <n v="152"/>
    <n v="152"/>
    <n v="152"/>
    <n v="152"/>
    <n v="152"/>
    <n v="152"/>
    <n v="152"/>
    <n v="152"/>
    <n v="152"/>
    <n v="152"/>
    <n v="151581"/>
  </r>
  <r>
    <x v="812"/>
    <x v="6"/>
    <n v="0"/>
    <n v="0"/>
    <n v="0"/>
    <n v="0"/>
    <n v="0"/>
    <n v="0"/>
    <n v="0"/>
    <n v="0"/>
    <n v="0"/>
    <n v="0"/>
    <n v="0"/>
    <n v="0"/>
    <n v="0"/>
    <n v="0"/>
  </r>
  <r>
    <x v="813"/>
    <x v="6"/>
    <n v="0"/>
    <n v="0"/>
    <n v="0"/>
    <n v="0"/>
    <n v="0"/>
    <n v="0"/>
    <n v="0"/>
    <n v="0"/>
    <n v="0"/>
    <n v="0"/>
    <n v="0"/>
    <n v="0"/>
    <n v="0"/>
    <n v="0"/>
  </r>
  <r>
    <x v="814"/>
    <x v="6"/>
    <n v="159"/>
    <n v="159"/>
    <n v="159"/>
    <n v="159"/>
    <n v="159"/>
    <n v="159"/>
    <n v="159"/>
    <n v="159"/>
    <n v="159"/>
    <n v="159"/>
    <n v="159"/>
    <n v="159"/>
    <n v="159"/>
    <n v="158947"/>
  </r>
  <r>
    <x v="815"/>
    <x v="6"/>
    <n v="0"/>
    <n v="0"/>
    <n v="0"/>
    <n v="0"/>
    <n v="0"/>
    <n v="0"/>
    <n v="0"/>
    <n v="0"/>
    <n v="0"/>
    <n v="0"/>
    <n v="0"/>
    <n v="0"/>
    <n v="0"/>
    <n v="0"/>
  </r>
  <r>
    <x v="816"/>
    <x v="6"/>
    <n v="0"/>
    <n v="0"/>
    <n v="0"/>
    <n v="0"/>
    <n v="0"/>
    <n v="0"/>
    <n v="0"/>
    <n v="0"/>
    <n v="0"/>
    <n v="0"/>
    <n v="0"/>
    <n v="0"/>
    <n v="0"/>
    <n v="0"/>
  </r>
  <r>
    <x v="817"/>
    <x v="6"/>
    <n v="0"/>
    <n v="0"/>
    <n v="0"/>
    <n v="0"/>
    <n v="0"/>
    <n v="0"/>
    <n v="0"/>
    <n v="0"/>
    <n v="0"/>
    <n v="0"/>
    <n v="0"/>
    <n v="0"/>
    <n v="0"/>
    <n v="0"/>
  </r>
  <r>
    <x v="818"/>
    <x v="6"/>
    <n v="26963"/>
    <n v="26963"/>
    <n v="26963"/>
    <n v="26963"/>
    <n v="26963"/>
    <n v="26963"/>
    <n v="26963"/>
    <n v="26963"/>
    <n v="26963"/>
    <n v="26963"/>
    <n v="26963"/>
    <n v="26963"/>
    <n v="26963"/>
    <n v="26962980"/>
  </r>
  <r>
    <x v="819"/>
    <x v="6"/>
    <n v="22781"/>
    <n v="22781"/>
    <n v="22781"/>
    <n v="22781"/>
    <n v="22781"/>
    <n v="22781"/>
    <n v="22781"/>
    <n v="22781"/>
    <n v="22781"/>
    <n v="22781"/>
    <n v="22781"/>
    <n v="22781"/>
    <n v="22781"/>
    <n v="22781417"/>
  </r>
  <r>
    <x v="820"/>
    <x v="6"/>
    <n v="0"/>
    <n v="0"/>
    <n v="0"/>
    <n v="0"/>
    <n v="0"/>
    <n v="0"/>
    <n v="0"/>
    <n v="0"/>
    <n v="0"/>
    <n v="0"/>
    <n v="0"/>
    <n v="0"/>
    <n v="0"/>
    <n v="0"/>
  </r>
  <r>
    <x v="821"/>
    <x v="6"/>
    <n v="14486"/>
    <n v="14486"/>
    <n v="14486"/>
    <n v="14486"/>
    <n v="14486"/>
    <n v="14486"/>
    <n v="14486"/>
    <n v="14486"/>
    <n v="14486"/>
    <n v="14486"/>
    <n v="14486"/>
    <n v="14486"/>
    <n v="14486"/>
    <n v="14485598"/>
  </r>
  <r>
    <x v="822"/>
    <x v="6"/>
    <n v="20589"/>
    <n v="20589"/>
    <n v="20589"/>
    <n v="20589"/>
    <n v="20589"/>
    <n v="20589"/>
    <n v="20589"/>
    <n v="20589"/>
    <n v="20589"/>
    <n v="20589"/>
    <n v="20589"/>
    <n v="20589"/>
    <n v="20589"/>
    <n v="20589184"/>
  </r>
  <r>
    <x v="823"/>
    <x v="6"/>
    <n v="0"/>
    <n v="0"/>
    <n v="0"/>
    <n v="0"/>
    <n v="0"/>
    <n v="0"/>
    <n v="0"/>
    <n v="0"/>
    <n v="0"/>
    <n v="0"/>
    <n v="0"/>
    <n v="0"/>
    <n v="0"/>
    <n v="0"/>
  </r>
  <r>
    <x v="824"/>
    <x v="6"/>
    <n v="0"/>
    <n v="0"/>
    <n v="0"/>
    <n v="0"/>
    <n v="0"/>
    <n v="0"/>
    <n v="0"/>
    <n v="0"/>
    <n v="0"/>
    <n v="0"/>
    <n v="0"/>
    <n v="0"/>
    <n v="0"/>
    <n v="0"/>
  </r>
  <r>
    <x v="825"/>
    <x v="6"/>
    <n v="0"/>
    <n v="0"/>
    <n v="0"/>
    <n v="0"/>
    <n v="0"/>
    <n v="0"/>
    <n v="0"/>
    <n v="0"/>
    <n v="0"/>
    <n v="0"/>
    <n v="0"/>
    <n v="0"/>
    <n v="0"/>
    <n v="0"/>
  </r>
  <r>
    <x v="826"/>
    <x v="6"/>
    <n v="0"/>
    <n v="0"/>
    <n v="0"/>
    <n v="0"/>
    <n v="0"/>
    <n v="0"/>
    <n v="0"/>
    <n v="0"/>
    <n v="0"/>
    <n v="0"/>
    <n v="0"/>
    <n v="0"/>
    <n v="0"/>
    <n v="0"/>
  </r>
  <r>
    <x v="827"/>
    <x v="6"/>
    <n v="0"/>
    <n v="0"/>
    <n v="0"/>
    <n v="0"/>
    <n v="0"/>
    <n v="0"/>
    <n v="0"/>
    <n v="0"/>
    <n v="0"/>
    <n v="0"/>
    <n v="0"/>
    <n v="0"/>
    <n v="0"/>
    <n v="0"/>
  </r>
  <r>
    <x v="828"/>
    <x v="6"/>
    <n v="5744"/>
    <n v="5744"/>
    <n v="5744"/>
    <n v="5744"/>
    <n v="5744"/>
    <n v="5744"/>
    <n v="5744"/>
    <n v="5744"/>
    <n v="5744"/>
    <n v="5744"/>
    <n v="5744"/>
    <n v="5744"/>
    <n v="5744"/>
    <n v="5744097"/>
  </r>
  <r>
    <x v="829"/>
    <x v="6"/>
    <n v="0"/>
    <n v="0"/>
    <n v="0"/>
    <n v="0"/>
    <n v="0"/>
    <n v="0"/>
    <n v="0"/>
    <n v="0"/>
    <n v="0"/>
    <n v="0"/>
    <n v="0"/>
    <n v="0"/>
    <n v="0"/>
    <n v="0"/>
  </r>
  <r>
    <x v="830"/>
    <x v="6"/>
    <n v="0"/>
    <n v="0"/>
    <n v="0"/>
    <n v="0"/>
    <n v="0"/>
    <n v="0"/>
    <n v="0"/>
    <n v="0"/>
    <n v="0"/>
    <n v="0"/>
    <n v="0"/>
    <n v="0"/>
    <n v="0"/>
    <n v="0"/>
  </r>
  <r>
    <x v="831"/>
    <x v="6"/>
    <n v="0"/>
    <n v="0"/>
    <n v="0"/>
    <n v="0"/>
    <n v="0"/>
    <n v="0"/>
    <n v="0"/>
    <n v="0"/>
    <n v="0"/>
    <n v="0"/>
    <n v="0"/>
    <n v="0"/>
    <n v="0"/>
    <n v="0"/>
  </r>
  <r>
    <x v="832"/>
    <x v="6"/>
    <n v="0"/>
    <n v="0"/>
    <n v="0"/>
    <n v="0"/>
    <n v="0"/>
    <n v="0"/>
    <n v="0"/>
    <n v="0"/>
    <n v="0"/>
    <n v="0"/>
    <n v="0"/>
    <n v="0"/>
    <n v="0"/>
    <n v="0"/>
  </r>
  <r>
    <x v="833"/>
    <x v="6"/>
    <n v="0"/>
    <n v="0"/>
    <n v="0"/>
    <n v="0"/>
    <n v="0"/>
    <n v="0"/>
    <n v="0"/>
    <n v="0"/>
    <n v="0"/>
    <n v="0"/>
    <n v="0"/>
    <n v="0"/>
    <n v="0"/>
    <n v="0"/>
  </r>
  <r>
    <x v="834"/>
    <x v="6"/>
    <n v="0"/>
    <n v="0"/>
    <n v="0"/>
    <n v="0"/>
    <n v="0"/>
    <n v="0"/>
    <n v="0"/>
    <n v="0"/>
    <n v="0"/>
    <n v="0"/>
    <n v="0"/>
    <n v="0"/>
    <n v="0"/>
    <n v="0"/>
  </r>
  <r>
    <x v="835"/>
    <x v="6"/>
    <n v="1507"/>
    <n v="1507"/>
    <n v="1507"/>
    <n v="1503"/>
    <n v="1503"/>
    <n v="1503"/>
    <n v="1503"/>
    <n v="1503"/>
    <n v="1503"/>
    <n v="1503"/>
    <n v="1503"/>
    <n v="1503"/>
    <n v="1503"/>
    <n v="1504148"/>
  </r>
  <r>
    <x v="836"/>
    <x v="6"/>
    <n v="89"/>
    <n v="89"/>
    <n v="89"/>
    <n v="89"/>
    <n v="89"/>
    <n v="89"/>
    <n v="89"/>
    <n v="89"/>
    <n v="89"/>
    <n v="89"/>
    <n v="89"/>
    <n v="89"/>
    <n v="89"/>
    <n v="88577"/>
  </r>
  <r>
    <x v="837"/>
    <x v="6"/>
    <n v="0"/>
    <n v="0"/>
    <n v="0"/>
    <n v="0"/>
    <n v="0"/>
    <n v="0"/>
    <n v="0"/>
    <n v="0"/>
    <n v="0"/>
    <n v="0"/>
    <n v="0"/>
    <n v="0"/>
    <n v="0"/>
    <n v="267"/>
  </r>
  <r>
    <x v="838"/>
    <x v="6"/>
    <n v="0"/>
    <n v="0"/>
    <n v="0"/>
    <n v="0"/>
    <n v="0"/>
    <n v="0"/>
    <n v="0"/>
    <n v="0"/>
    <n v="0"/>
    <n v="0"/>
    <n v="0"/>
    <n v="0"/>
    <n v="0"/>
    <n v="0"/>
  </r>
  <r>
    <x v="839"/>
    <x v="6"/>
    <n v="0"/>
    <n v="0"/>
    <n v="0"/>
    <n v="0"/>
    <n v="0"/>
    <n v="0"/>
    <n v="0"/>
    <n v="0"/>
    <n v="0"/>
    <n v="0"/>
    <n v="0"/>
    <n v="0"/>
    <n v="0"/>
    <n v="0"/>
  </r>
  <r>
    <x v="840"/>
    <x v="6"/>
    <n v="45"/>
    <n v="45"/>
    <n v="45"/>
    <n v="45"/>
    <n v="45"/>
    <n v="45"/>
    <n v="45"/>
    <n v="45"/>
    <n v="45"/>
    <n v="45"/>
    <n v="45"/>
    <n v="45"/>
    <n v="45"/>
    <n v="44555"/>
  </r>
  <r>
    <x v="841"/>
    <x v="6"/>
    <n v="0"/>
    <n v="0"/>
    <n v="0"/>
    <n v="0"/>
    <n v="0"/>
    <n v="0"/>
    <n v="0"/>
    <n v="0"/>
    <n v="0"/>
    <n v="0"/>
    <n v="0"/>
    <n v="0"/>
    <n v="0"/>
    <n v="0"/>
  </r>
  <r>
    <x v="842"/>
    <x v="6"/>
    <n v="0"/>
    <n v="0"/>
    <n v="0"/>
    <n v="0"/>
    <n v="0"/>
    <n v="0"/>
    <n v="0"/>
    <n v="0"/>
    <n v="0"/>
    <n v="0"/>
    <n v="0"/>
    <n v="0"/>
    <n v="0"/>
    <n v="0"/>
  </r>
  <r>
    <x v="843"/>
    <x v="6"/>
    <n v="0"/>
    <n v="0"/>
    <n v="0"/>
    <n v="0"/>
    <n v="0"/>
    <n v="0"/>
    <n v="0"/>
    <n v="0"/>
    <n v="0"/>
    <n v="0"/>
    <n v="0"/>
    <n v="0"/>
    <n v="0"/>
    <n v="0"/>
  </r>
  <r>
    <x v="844"/>
    <x v="6"/>
    <n v="88271"/>
    <n v="74499"/>
    <n v="74496"/>
    <n v="90787"/>
    <n v="90806"/>
    <n v="90764"/>
    <n v="90658"/>
    <n v="90658"/>
    <n v="90659"/>
    <n v="90661"/>
    <n v="90717"/>
    <n v="90717"/>
    <n v="90659"/>
    <n v="87907222"/>
  </r>
  <r>
    <x v="845"/>
    <x v="6"/>
    <n v="0"/>
    <n v="0"/>
    <n v="0"/>
    <n v="0"/>
    <n v="0"/>
    <n v="0"/>
    <n v="0"/>
    <n v="0"/>
    <n v="0"/>
    <n v="0"/>
    <n v="0"/>
    <n v="0"/>
    <n v="0"/>
    <n v="0"/>
  </r>
  <r>
    <x v="846"/>
    <x v="6"/>
    <n v="204"/>
    <n v="204"/>
    <n v="204"/>
    <n v="204"/>
    <n v="204"/>
    <n v="204"/>
    <n v="204"/>
    <n v="204"/>
    <n v="204"/>
    <n v="204"/>
    <n v="204"/>
    <n v="204"/>
    <n v="204"/>
    <n v="204200"/>
  </r>
  <r>
    <x v="847"/>
    <x v="6"/>
    <n v="0"/>
    <n v="0"/>
    <n v="0"/>
    <n v="0"/>
    <n v="0"/>
    <n v="0"/>
    <n v="0"/>
    <n v="0"/>
    <n v="0"/>
    <n v="0"/>
    <n v="0"/>
    <n v="0"/>
    <n v="0"/>
    <n v="0"/>
  </r>
  <r>
    <x v="848"/>
    <x v="6"/>
    <n v="0"/>
    <n v="0"/>
    <n v="0"/>
    <n v="0"/>
    <n v="0"/>
    <n v="0"/>
    <n v="0"/>
    <n v="0"/>
    <n v="0"/>
    <n v="0"/>
    <n v="0"/>
    <n v="0"/>
    <n v="0"/>
    <n v="0"/>
  </r>
  <r>
    <x v="849"/>
    <x v="6"/>
    <n v="0"/>
    <n v="0"/>
    <n v="0"/>
    <n v="0"/>
    <n v="0"/>
    <n v="0"/>
    <n v="0"/>
    <n v="0"/>
    <n v="0"/>
    <n v="0"/>
    <n v="0"/>
    <n v="0"/>
    <n v="0"/>
    <n v="0"/>
  </r>
  <r>
    <x v="850"/>
    <x v="6"/>
    <n v="0"/>
    <n v="0"/>
    <n v="0"/>
    <n v="0"/>
    <n v="0"/>
    <n v="0"/>
    <n v="0"/>
    <n v="0"/>
    <n v="0"/>
    <n v="0"/>
    <n v="0"/>
    <n v="0"/>
    <n v="0"/>
    <n v="0"/>
  </r>
  <r>
    <x v="851"/>
    <x v="6"/>
    <n v="0"/>
    <n v="0"/>
    <n v="0"/>
    <n v="0"/>
    <n v="0"/>
    <n v="0"/>
    <n v="0"/>
    <n v="0"/>
    <n v="0"/>
    <n v="0"/>
    <n v="0"/>
    <n v="0"/>
    <n v="0"/>
    <n v="0"/>
  </r>
  <r>
    <x v="852"/>
    <x v="6"/>
    <n v="0"/>
    <n v="0"/>
    <n v="0"/>
    <n v="0"/>
    <n v="0"/>
    <n v="0"/>
    <n v="0"/>
    <n v="0"/>
    <n v="0"/>
    <n v="0"/>
    <n v="0"/>
    <n v="0"/>
    <n v="0"/>
    <n v="0"/>
  </r>
  <r>
    <x v="853"/>
    <x v="6"/>
    <n v="0"/>
    <n v="0"/>
    <n v="0"/>
    <n v="0"/>
    <n v="0"/>
    <n v="0"/>
    <n v="0"/>
    <n v="0"/>
    <n v="0"/>
    <n v="0"/>
    <n v="0"/>
    <n v="0"/>
    <n v="0"/>
    <n v="0"/>
  </r>
  <r>
    <x v="854"/>
    <x v="6"/>
    <n v="0"/>
    <n v="0"/>
    <n v="0"/>
    <n v="0"/>
    <n v="0"/>
    <n v="0"/>
    <n v="0"/>
    <n v="0"/>
    <n v="0"/>
    <n v="0"/>
    <n v="0"/>
    <n v="0"/>
    <n v="0"/>
    <n v="0"/>
  </r>
  <r>
    <x v="855"/>
    <x v="6"/>
    <n v="3517"/>
    <n v="3517"/>
    <n v="3517"/>
    <n v="3517"/>
    <n v="3517"/>
    <n v="3517"/>
    <n v="3517"/>
    <n v="3517"/>
    <n v="3517"/>
    <n v="3517"/>
    <n v="3517"/>
    <n v="3517"/>
    <n v="3517"/>
    <n v="3516565"/>
  </r>
  <r>
    <x v="856"/>
    <x v="6"/>
    <n v="0"/>
    <n v="0"/>
    <n v="0"/>
    <n v="0"/>
    <n v="0"/>
    <n v="0"/>
    <n v="0"/>
    <n v="0"/>
    <n v="0"/>
    <n v="0"/>
    <n v="0"/>
    <n v="0"/>
    <n v="0"/>
    <n v="0"/>
  </r>
  <r>
    <x v="857"/>
    <x v="6"/>
    <n v="0"/>
    <n v="0"/>
    <n v="0"/>
    <n v="0"/>
    <n v="0"/>
    <n v="0"/>
    <n v="0"/>
    <n v="0"/>
    <n v="0"/>
    <n v="0"/>
    <n v="0"/>
    <n v="0"/>
    <n v="0"/>
    <n v="0"/>
  </r>
  <r>
    <x v="858"/>
    <x v="6"/>
    <n v="0"/>
    <n v="0"/>
    <n v="0"/>
    <n v="0"/>
    <n v="0"/>
    <n v="0"/>
    <n v="0"/>
    <n v="0"/>
    <n v="0"/>
    <n v="0"/>
    <n v="0"/>
    <n v="0"/>
    <n v="0"/>
    <n v="0"/>
  </r>
  <r>
    <x v="859"/>
    <x v="6"/>
    <n v="0"/>
    <n v="0"/>
    <n v="0"/>
    <n v="0"/>
    <n v="0"/>
    <n v="0"/>
    <n v="0"/>
    <n v="0"/>
    <n v="0"/>
    <n v="0"/>
    <n v="0"/>
    <n v="0"/>
    <n v="0"/>
    <n v="0"/>
  </r>
  <r>
    <x v="860"/>
    <x v="6"/>
    <n v="0"/>
    <n v="0"/>
    <n v="0"/>
    <n v="0"/>
    <n v="0"/>
    <n v="0"/>
    <n v="0"/>
    <n v="0"/>
    <n v="0"/>
    <n v="0"/>
    <n v="0"/>
    <n v="0"/>
    <n v="0"/>
    <n v="0"/>
  </r>
  <r>
    <x v="861"/>
    <x v="6"/>
    <n v="0"/>
    <n v="0"/>
    <n v="0"/>
    <n v="0"/>
    <n v="0"/>
    <n v="0"/>
    <n v="0"/>
    <n v="0"/>
    <n v="0"/>
    <n v="0"/>
    <n v="0"/>
    <n v="0"/>
    <n v="0"/>
    <n v="0"/>
  </r>
  <r>
    <x v="862"/>
    <x v="6"/>
    <n v="0"/>
    <n v="0"/>
    <n v="0"/>
    <n v="0"/>
    <n v="0"/>
    <n v="0"/>
    <n v="0"/>
    <n v="0"/>
    <n v="0"/>
    <n v="0"/>
    <n v="0"/>
    <n v="0"/>
    <n v="0"/>
    <n v="0"/>
  </r>
  <r>
    <x v="863"/>
    <x v="6"/>
    <n v="753"/>
    <n v="679"/>
    <n v="679"/>
    <n v="679"/>
    <n v="679"/>
    <n v="679"/>
    <n v="679"/>
    <n v="679"/>
    <n v="679"/>
    <n v="679"/>
    <n v="679"/>
    <n v="679"/>
    <n v="716"/>
    <n v="683580"/>
  </r>
  <r>
    <x v="864"/>
    <x v="6"/>
    <n v="0"/>
    <n v="0"/>
    <n v="0"/>
    <n v="0"/>
    <n v="0"/>
    <n v="0"/>
    <n v="0"/>
    <n v="0"/>
    <n v="0"/>
    <n v="0"/>
    <n v="0"/>
    <n v="0"/>
    <n v="0"/>
    <n v="0"/>
  </r>
  <r>
    <x v="865"/>
    <x v="6"/>
    <n v="5509"/>
    <n v="5509"/>
    <n v="5509"/>
    <n v="5509"/>
    <n v="5509"/>
    <n v="5509"/>
    <n v="5509"/>
    <n v="5509"/>
    <n v="5509"/>
    <n v="5509"/>
    <n v="5509"/>
    <n v="5509"/>
    <n v="5509"/>
    <n v="5509002"/>
  </r>
  <r>
    <x v="866"/>
    <x v="6"/>
    <n v="0"/>
    <n v="0"/>
    <n v="0"/>
    <n v="0"/>
    <n v="0"/>
    <n v="0"/>
    <n v="0"/>
    <n v="0"/>
    <n v="0"/>
    <n v="0"/>
    <n v="0"/>
    <n v="0"/>
    <n v="0"/>
    <n v="0"/>
  </r>
  <r>
    <x v="867"/>
    <x v="6"/>
    <n v="93992"/>
    <n v="98159"/>
    <n v="100451"/>
    <n v="100350"/>
    <n v="100989"/>
    <n v="99802"/>
    <n v="100705"/>
    <n v="100506"/>
    <n v="100699"/>
    <n v="100610"/>
    <n v="111617"/>
    <n v="113270"/>
    <n v="114799"/>
    <n v="102629465"/>
  </r>
  <r>
    <x v="868"/>
    <x v="6"/>
    <n v="0"/>
    <n v="0"/>
    <n v="0"/>
    <n v="0"/>
    <n v="0"/>
    <n v="0"/>
    <n v="0"/>
    <n v="0"/>
    <n v="0"/>
    <n v="0"/>
    <n v="0"/>
    <n v="0"/>
    <n v="0"/>
    <n v="0"/>
  </r>
  <r>
    <x v="869"/>
    <x v="6"/>
    <n v="1314"/>
    <n v="1314"/>
    <n v="1314"/>
    <n v="1314"/>
    <n v="1314"/>
    <n v="1314"/>
    <n v="1314"/>
    <n v="1314"/>
    <n v="1314"/>
    <n v="1314"/>
    <n v="1314"/>
    <n v="1314"/>
    <n v="1314"/>
    <n v="1314040"/>
  </r>
  <r>
    <x v="870"/>
    <x v="6"/>
    <n v="0"/>
    <n v="0"/>
    <n v="0"/>
    <n v="0"/>
    <n v="0"/>
    <n v="0"/>
    <n v="0"/>
    <n v="0"/>
    <n v="0"/>
    <n v="0"/>
    <n v="0"/>
    <n v="0"/>
    <n v="0"/>
    <n v="0"/>
  </r>
  <r>
    <x v="871"/>
    <x v="6"/>
    <n v="161100"/>
    <n v="161100"/>
    <n v="161099"/>
    <n v="161099"/>
    <n v="161099"/>
    <n v="161099"/>
    <n v="161080"/>
    <n v="161080"/>
    <n v="161080"/>
    <n v="161080"/>
    <n v="161080"/>
    <n v="161080"/>
    <n v="161127"/>
    <n v="161090737"/>
  </r>
  <r>
    <x v="872"/>
    <x v="6"/>
    <n v="7370"/>
    <n v="7370"/>
    <n v="7370"/>
    <n v="7370"/>
    <n v="7370"/>
    <n v="7370"/>
    <n v="7370"/>
    <n v="7370"/>
    <n v="7370"/>
    <n v="7370"/>
    <n v="7370"/>
    <n v="7370"/>
    <n v="7370"/>
    <n v="7370081"/>
  </r>
  <r>
    <x v="873"/>
    <x v="6"/>
    <n v="0"/>
    <n v="0"/>
    <n v="0"/>
    <n v="0"/>
    <n v="0"/>
    <n v="0"/>
    <n v="0"/>
    <n v="0"/>
    <n v="0"/>
    <n v="0"/>
    <n v="0"/>
    <n v="0"/>
    <n v="0"/>
    <n v="0"/>
  </r>
  <r>
    <x v="874"/>
    <x v="6"/>
    <n v="0"/>
    <n v="0"/>
    <n v="0"/>
    <n v="0"/>
    <n v="0"/>
    <n v="0"/>
    <n v="0"/>
    <n v="0"/>
    <n v="0"/>
    <n v="0"/>
    <n v="0"/>
    <n v="0"/>
    <n v="0"/>
    <n v="0"/>
  </r>
  <r>
    <x v="875"/>
    <x v="6"/>
    <n v="0"/>
    <n v="0"/>
    <n v="0"/>
    <n v="0"/>
    <n v="0"/>
    <n v="0"/>
    <n v="0"/>
    <n v="0"/>
    <n v="0"/>
    <n v="0"/>
    <n v="0"/>
    <n v="0"/>
    <n v="0"/>
    <n v="0"/>
  </r>
  <r>
    <x v="876"/>
    <x v="6"/>
    <n v="0"/>
    <n v="0"/>
    <n v="0"/>
    <n v="0"/>
    <n v="0"/>
    <n v="0"/>
    <n v="0"/>
    <n v="0"/>
    <n v="0"/>
    <n v="0"/>
    <n v="0"/>
    <n v="0"/>
    <n v="0"/>
    <n v="0"/>
  </r>
  <r>
    <x v="877"/>
    <x v="6"/>
    <n v="0"/>
    <n v="0"/>
    <n v="0"/>
    <n v="0"/>
    <n v="0"/>
    <n v="0"/>
    <n v="0"/>
    <n v="0"/>
    <n v="0"/>
    <n v="0"/>
    <n v="0"/>
    <n v="0"/>
    <n v="0"/>
    <n v="0"/>
  </r>
  <r>
    <x v="878"/>
    <x v="6"/>
    <n v="0"/>
    <n v="0"/>
    <n v="0"/>
    <n v="0"/>
    <n v="0"/>
    <n v="0"/>
    <n v="0"/>
    <n v="0"/>
    <n v="0"/>
    <n v="0"/>
    <n v="0"/>
    <n v="0"/>
    <n v="0"/>
    <n v="0"/>
  </r>
  <r>
    <x v="879"/>
    <x v="6"/>
    <n v="0"/>
    <n v="0"/>
    <n v="0"/>
    <n v="0"/>
    <n v="0"/>
    <n v="0"/>
    <n v="0"/>
    <n v="0"/>
    <n v="0"/>
    <n v="0"/>
    <n v="0"/>
    <n v="0"/>
    <n v="0"/>
    <n v="0"/>
  </r>
  <r>
    <x v="880"/>
    <x v="6"/>
    <n v="0"/>
    <n v="0"/>
    <n v="0"/>
    <n v="0"/>
    <n v="0"/>
    <n v="0"/>
    <n v="0"/>
    <n v="0"/>
    <n v="0"/>
    <n v="0"/>
    <n v="0"/>
    <n v="0"/>
    <n v="0"/>
    <n v="0"/>
  </r>
  <r>
    <x v="881"/>
    <x v="6"/>
    <n v="0"/>
    <n v="0"/>
    <n v="0"/>
    <n v="0"/>
    <n v="0"/>
    <n v="0"/>
    <n v="0"/>
    <n v="0"/>
    <n v="0"/>
    <n v="0"/>
    <n v="0"/>
    <n v="0"/>
    <n v="0"/>
    <n v="0"/>
  </r>
  <r>
    <x v="882"/>
    <x v="6"/>
    <n v="214"/>
    <n v="214"/>
    <n v="214"/>
    <n v="214"/>
    <n v="214"/>
    <n v="214"/>
    <n v="214"/>
    <n v="214"/>
    <n v="214"/>
    <n v="214"/>
    <n v="214"/>
    <n v="214"/>
    <n v="214"/>
    <n v="214027"/>
  </r>
  <r>
    <x v="883"/>
    <x v="6"/>
    <n v="0"/>
    <n v="0"/>
    <n v="0"/>
    <n v="0"/>
    <n v="0"/>
    <n v="0"/>
    <n v="0"/>
    <n v="0"/>
    <n v="0"/>
    <n v="0"/>
    <n v="0"/>
    <n v="0"/>
    <n v="0"/>
    <n v="0"/>
  </r>
  <r>
    <x v="884"/>
    <x v="6"/>
    <n v="0"/>
    <n v="0"/>
    <n v="0"/>
    <n v="0"/>
    <n v="0"/>
    <n v="0"/>
    <n v="0"/>
    <n v="0"/>
    <n v="0"/>
    <n v="0"/>
    <n v="0"/>
    <n v="0"/>
    <n v="0"/>
    <n v="0"/>
  </r>
  <r>
    <x v="885"/>
    <x v="6"/>
    <n v="49"/>
    <n v="49"/>
    <n v="49"/>
    <n v="49"/>
    <n v="49"/>
    <n v="49"/>
    <n v="49"/>
    <n v="49"/>
    <n v="49"/>
    <n v="49"/>
    <n v="49"/>
    <n v="49"/>
    <n v="49"/>
    <n v="49007"/>
  </r>
  <r>
    <x v="886"/>
    <x v="6"/>
    <n v="0"/>
    <n v="0"/>
    <n v="0"/>
    <n v="0"/>
    <n v="0"/>
    <n v="0"/>
    <n v="0"/>
    <n v="0"/>
    <n v="0"/>
    <n v="0"/>
    <n v="0"/>
    <n v="0"/>
    <n v="0"/>
    <n v="0"/>
  </r>
  <r>
    <x v="887"/>
    <x v="6"/>
    <n v="89"/>
    <n v="89"/>
    <n v="89"/>
    <n v="89"/>
    <n v="89"/>
    <n v="89"/>
    <n v="89"/>
    <n v="89"/>
    <n v="89"/>
    <n v="89"/>
    <n v="89"/>
    <n v="89"/>
    <n v="89"/>
    <n v="88692"/>
  </r>
  <r>
    <x v="888"/>
    <x v="6"/>
    <n v="0"/>
    <n v="0"/>
    <n v="0"/>
    <n v="0"/>
    <n v="0"/>
    <n v="0"/>
    <n v="0"/>
    <n v="0"/>
    <n v="0"/>
    <n v="0"/>
    <n v="0"/>
    <n v="0"/>
    <n v="0"/>
    <n v="0"/>
  </r>
  <r>
    <x v="889"/>
    <x v="6"/>
    <n v="0"/>
    <n v="0"/>
    <n v="0"/>
    <n v="0"/>
    <n v="0"/>
    <n v="0"/>
    <n v="0"/>
    <n v="0"/>
    <n v="0"/>
    <n v="0"/>
    <n v="0"/>
    <n v="0"/>
    <n v="0"/>
    <n v="0"/>
  </r>
  <r>
    <x v="890"/>
    <x v="6"/>
    <n v="0"/>
    <n v="0"/>
    <n v="0"/>
    <n v="0"/>
    <n v="0"/>
    <n v="0"/>
    <n v="0"/>
    <n v="0"/>
    <n v="0"/>
    <n v="0"/>
    <n v="0"/>
    <n v="0"/>
    <n v="0"/>
    <n v="0"/>
  </r>
  <r>
    <x v="891"/>
    <x v="6"/>
    <n v="1545"/>
    <n v="1545"/>
    <n v="1545"/>
    <n v="1545"/>
    <n v="1545"/>
    <n v="1545"/>
    <n v="1545"/>
    <n v="1545"/>
    <n v="1545"/>
    <n v="1545"/>
    <n v="1545"/>
    <n v="1545"/>
    <n v="1545"/>
    <n v="1544999"/>
  </r>
  <r>
    <x v="892"/>
    <x v="6"/>
    <n v="11"/>
    <n v="11"/>
    <n v="11"/>
    <n v="11"/>
    <n v="11"/>
    <n v="11"/>
    <n v="11"/>
    <n v="11"/>
    <n v="11"/>
    <n v="11"/>
    <n v="11"/>
    <n v="11"/>
    <n v="11"/>
    <n v="11360"/>
  </r>
  <r>
    <x v="893"/>
    <x v="6"/>
    <n v="0"/>
    <n v="0"/>
    <n v="0"/>
    <n v="0"/>
    <n v="0"/>
    <n v="0"/>
    <n v="0"/>
    <n v="0"/>
    <n v="0"/>
    <n v="0"/>
    <n v="0"/>
    <n v="0"/>
    <n v="0"/>
    <n v="0"/>
  </r>
  <r>
    <x v="894"/>
    <x v="6"/>
    <n v="935"/>
    <n v="935"/>
    <n v="935"/>
    <n v="935"/>
    <n v="935"/>
    <n v="935"/>
    <n v="935"/>
    <n v="935"/>
    <n v="935"/>
    <n v="935"/>
    <n v="935"/>
    <n v="935"/>
    <n v="935"/>
    <n v="935092"/>
  </r>
  <r>
    <x v="895"/>
    <x v="6"/>
    <n v="0"/>
    <n v="0"/>
    <n v="0"/>
    <n v="0"/>
    <n v="0"/>
    <n v="0"/>
    <n v="0"/>
    <n v="0"/>
    <n v="0"/>
    <n v="0"/>
    <n v="0"/>
    <n v="0"/>
    <n v="0"/>
    <n v="0"/>
  </r>
  <r>
    <x v="896"/>
    <x v="6"/>
    <n v="19"/>
    <n v="19"/>
    <n v="19"/>
    <n v="19"/>
    <n v="19"/>
    <n v="19"/>
    <n v="19"/>
    <n v="19"/>
    <n v="19"/>
    <n v="19"/>
    <n v="19"/>
    <n v="19"/>
    <n v="19"/>
    <n v="19272"/>
  </r>
  <r>
    <x v="897"/>
    <x v="6"/>
    <n v="0"/>
    <n v="0"/>
    <n v="0"/>
    <n v="0"/>
    <n v="0"/>
    <n v="0"/>
    <n v="0"/>
    <n v="0"/>
    <n v="0"/>
    <n v="0"/>
    <n v="0"/>
    <n v="0"/>
    <n v="0"/>
    <n v="0"/>
  </r>
  <r>
    <x v="898"/>
    <x v="6"/>
    <n v="0"/>
    <n v="0"/>
    <n v="0"/>
    <n v="0"/>
    <n v="0"/>
    <n v="0"/>
    <n v="0"/>
    <n v="0"/>
    <n v="0"/>
    <n v="0"/>
    <n v="0"/>
    <n v="0"/>
    <n v="0"/>
    <n v="236"/>
  </r>
  <r>
    <x v="899"/>
    <x v="6"/>
    <n v="0"/>
    <n v="0"/>
    <n v="0"/>
    <n v="0"/>
    <n v="0"/>
    <n v="0"/>
    <n v="0"/>
    <n v="0"/>
    <n v="0"/>
    <n v="0"/>
    <n v="0"/>
    <n v="0"/>
    <n v="0"/>
    <n v="0"/>
  </r>
  <r>
    <x v="900"/>
    <x v="6"/>
    <n v="237"/>
    <n v="237"/>
    <n v="237"/>
    <n v="237"/>
    <n v="237"/>
    <n v="237"/>
    <n v="237"/>
    <n v="237"/>
    <n v="237"/>
    <n v="237"/>
    <n v="237"/>
    <n v="237"/>
    <n v="237"/>
    <n v="236935"/>
  </r>
  <r>
    <x v="901"/>
    <x v="6"/>
    <n v="0"/>
    <n v="0"/>
    <n v="0"/>
    <n v="0"/>
    <n v="0"/>
    <n v="0"/>
    <n v="0"/>
    <n v="0"/>
    <n v="0"/>
    <n v="0"/>
    <n v="0"/>
    <n v="0"/>
    <n v="0"/>
    <n v="0"/>
  </r>
  <r>
    <x v="902"/>
    <x v="6"/>
    <n v="63"/>
    <n v="63"/>
    <n v="63"/>
    <n v="63"/>
    <n v="63"/>
    <n v="63"/>
    <n v="63"/>
    <n v="63"/>
    <n v="63"/>
    <n v="63"/>
    <n v="63"/>
    <n v="63"/>
    <n v="63"/>
    <n v="62500"/>
  </r>
  <r>
    <x v="903"/>
    <x v="6"/>
    <n v="0"/>
    <n v="0"/>
    <n v="0"/>
    <n v="0"/>
    <n v="0"/>
    <n v="0"/>
    <n v="0"/>
    <n v="0"/>
    <n v="0"/>
    <n v="0"/>
    <n v="0"/>
    <n v="0"/>
    <n v="0"/>
    <n v="0"/>
  </r>
  <r>
    <x v="904"/>
    <x v="6"/>
    <n v="0"/>
    <n v="0"/>
    <n v="0"/>
    <n v="0"/>
    <n v="0"/>
    <n v="0"/>
    <n v="0"/>
    <n v="0"/>
    <n v="0"/>
    <n v="0"/>
    <n v="0"/>
    <n v="0"/>
    <n v="0"/>
    <n v="0"/>
  </r>
  <r>
    <x v="905"/>
    <x v="6"/>
    <n v="89"/>
    <n v="89"/>
    <n v="89"/>
    <n v="89"/>
    <n v="89"/>
    <n v="89"/>
    <n v="89"/>
    <n v="89"/>
    <n v="89"/>
    <n v="89"/>
    <n v="89"/>
    <n v="89"/>
    <n v="89"/>
    <n v="89222"/>
  </r>
  <r>
    <x v="906"/>
    <x v="6"/>
    <n v="152"/>
    <n v="152"/>
    <n v="152"/>
    <n v="152"/>
    <n v="152"/>
    <n v="152"/>
    <n v="152"/>
    <n v="152"/>
    <n v="152"/>
    <n v="152"/>
    <n v="152"/>
    <n v="152"/>
    <n v="152"/>
    <n v="151700"/>
  </r>
  <r>
    <x v="907"/>
    <x v="6"/>
    <n v="0"/>
    <n v="0"/>
    <n v="0"/>
    <n v="0"/>
    <n v="0"/>
    <n v="0"/>
    <n v="0"/>
    <n v="0"/>
    <n v="0"/>
    <n v="0"/>
    <n v="0"/>
    <n v="0"/>
    <n v="0"/>
    <n v="0"/>
  </r>
  <r>
    <x v="908"/>
    <x v="6"/>
    <n v="1156"/>
    <n v="1156"/>
    <n v="1156"/>
    <n v="1156"/>
    <n v="1156"/>
    <n v="1156"/>
    <n v="1156"/>
    <n v="1156"/>
    <n v="1156"/>
    <n v="1156"/>
    <n v="1156"/>
    <n v="1156"/>
    <n v="1156"/>
    <n v="1155954"/>
  </r>
  <r>
    <x v="909"/>
    <x v="6"/>
    <n v="0"/>
    <n v="0"/>
    <n v="0"/>
    <n v="0"/>
    <n v="0"/>
    <n v="0"/>
    <n v="0"/>
    <n v="0"/>
    <n v="0"/>
    <n v="0"/>
    <n v="0"/>
    <n v="0"/>
    <n v="0"/>
    <n v="0"/>
  </r>
  <r>
    <x v="910"/>
    <x v="6"/>
    <n v="4534"/>
    <n v="4534"/>
    <n v="4534"/>
    <n v="4534"/>
    <n v="4534"/>
    <n v="4534"/>
    <n v="4534"/>
    <n v="4534"/>
    <n v="4534"/>
    <n v="4534"/>
    <n v="4534"/>
    <n v="4534"/>
    <n v="4534"/>
    <n v="4534314"/>
  </r>
  <r>
    <x v="911"/>
    <x v="6"/>
    <n v="0"/>
    <n v="0"/>
    <n v="0"/>
    <n v="0"/>
    <n v="0"/>
    <n v="0"/>
    <n v="0"/>
    <n v="0"/>
    <n v="0"/>
    <n v="0"/>
    <n v="0"/>
    <n v="0"/>
    <n v="0"/>
    <n v="0"/>
  </r>
  <r>
    <x v="912"/>
    <x v="6"/>
    <n v="23641"/>
    <n v="23641"/>
    <n v="23641"/>
    <n v="23641"/>
    <n v="23641"/>
    <n v="23641"/>
    <n v="23641"/>
    <n v="23641"/>
    <n v="23641"/>
    <n v="23641"/>
    <n v="23641"/>
    <n v="23641"/>
    <n v="23641"/>
    <n v="23640685"/>
  </r>
  <r>
    <x v="913"/>
    <x v="6"/>
    <n v="0"/>
    <n v="0"/>
    <n v="0"/>
    <n v="0"/>
    <n v="0"/>
    <n v="0"/>
    <n v="0"/>
    <n v="0"/>
    <n v="0"/>
    <n v="0"/>
    <n v="0"/>
    <n v="0"/>
    <n v="0"/>
    <n v="0"/>
  </r>
  <r>
    <x v="914"/>
    <x v="6"/>
    <n v="0"/>
    <n v="0"/>
    <n v="0"/>
    <n v="0"/>
    <n v="0"/>
    <n v="0"/>
    <n v="0"/>
    <n v="0"/>
    <n v="0"/>
    <n v="0"/>
    <n v="0"/>
    <n v="0"/>
    <n v="0"/>
    <n v="0"/>
  </r>
  <r>
    <x v="915"/>
    <x v="6"/>
    <n v="12904"/>
    <n v="12904"/>
    <n v="12904"/>
    <n v="12904"/>
    <n v="12904"/>
    <n v="12904"/>
    <n v="12904"/>
    <n v="12904"/>
    <n v="12904"/>
    <n v="12904"/>
    <n v="12904"/>
    <n v="12904"/>
    <n v="12904"/>
    <n v="12903739"/>
  </r>
  <r>
    <x v="916"/>
    <x v="6"/>
    <n v="19732"/>
    <n v="19732"/>
    <n v="19732"/>
    <n v="19732"/>
    <n v="19732"/>
    <n v="19732"/>
    <n v="19732"/>
    <n v="19732"/>
    <n v="19732"/>
    <n v="19732"/>
    <n v="19732"/>
    <n v="19732"/>
    <n v="19732"/>
    <n v="19732280"/>
  </r>
  <r>
    <x v="917"/>
    <x v="6"/>
    <n v="0"/>
    <n v="0"/>
    <n v="0"/>
    <n v="0"/>
    <n v="0"/>
    <n v="0"/>
    <n v="0"/>
    <n v="0"/>
    <n v="0"/>
    <n v="0"/>
    <n v="0"/>
    <n v="0"/>
    <n v="0"/>
    <n v="0"/>
  </r>
  <r>
    <x v="918"/>
    <x v="6"/>
    <n v="0"/>
    <n v="0"/>
    <n v="0"/>
    <n v="0"/>
    <n v="0"/>
    <n v="0"/>
    <n v="0"/>
    <n v="0"/>
    <n v="0"/>
    <n v="0"/>
    <n v="0"/>
    <n v="0"/>
    <n v="0"/>
    <n v="0"/>
  </r>
  <r>
    <x v="919"/>
    <x v="6"/>
    <n v="0"/>
    <n v="0"/>
    <n v="0"/>
    <n v="0"/>
    <n v="0"/>
    <n v="0"/>
    <n v="0"/>
    <n v="0"/>
    <n v="0"/>
    <n v="0"/>
    <n v="0"/>
    <n v="0"/>
    <n v="0"/>
    <n v="0"/>
  </r>
  <r>
    <x v="920"/>
    <x v="6"/>
    <n v="0"/>
    <n v="0"/>
    <n v="0"/>
    <n v="0"/>
    <n v="0"/>
    <n v="0"/>
    <n v="0"/>
    <n v="0"/>
    <n v="0"/>
    <n v="0"/>
    <n v="0"/>
    <n v="0"/>
    <n v="0"/>
    <n v="0"/>
  </r>
  <r>
    <x v="921"/>
    <x v="6"/>
    <n v="0"/>
    <n v="0"/>
    <n v="0"/>
    <n v="0"/>
    <n v="0"/>
    <n v="0"/>
    <n v="0"/>
    <n v="0"/>
    <n v="0"/>
    <n v="0"/>
    <n v="0"/>
    <n v="0"/>
    <n v="0"/>
    <n v="0"/>
  </r>
  <r>
    <x v="922"/>
    <x v="6"/>
    <n v="0"/>
    <n v="0"/>
    <n v="0"/>
    <n v="0"/>
    <n v="0"/>
    <n v="0"/>
    <n v="0"/>
    <n v="0"/>
    <n v="0"/>
    <n v="0"/>
    <n v="0"/>
    <n v="0"/>
    <n v="0"/>
    <n v="0"/>
  </r>
  <r>
    <x v="923"/>
    <x v="6"/>
    <n v="0"/>
    <n v="0"/>
    <n v="0"/>
    <n v="0"/>
    <n v="0"/>
    <n v="0"/>
    <n v="0"/>
    <n v="0"/>
    <n v="0"/>
    <n v="0"/>
    <n v="0"/>
    <n v="0"/>
    <n v="0"/>
    <n v="0"/>
  </r>
  <r>
    <x v="924"/>
    <x v="6"/>
    <n v="12701"/>
    <n v="12701"/>
    <n v="12701"/>
    <n v="12701"/>
    <n v="12701"/>
    <n v="12701"/>
    <n v="12701"/>
    <n v="12701"/>
    <n v="12701"/>
    <n v="12701"/>
    <n v="12701"/>
    <n v="12701"/>
    <n v="12701"/>
    <n v="12700860"/>
  </r>
  <r>
    <x v="925"/>
    <x v="6"/>
    <n v="0"/>
    <n v="0"/>
    <n v="0"/>
    <n v="0"/>
    <n v="0"/>
    <n v="0"/>
    <n v="0"/>
    <n v="0"/>
    <n v="0"/>
    <n v="0"/>
    <n v="0"/>
    <n v="0"/>
    <n v="0"/>
    <n v="0"/>
  </r>
  <r>
    <x v="926"/>
    <x v="6"/>
    <n v="0"/>
    <n v="0"/>
    <n v="0"/>
    <n v="0"/>
    <n v="0"/>
    <n v="0"/>
    <n v="0"/>
    <n v="0"/>
    <n v="0"/>
    <n v="0"/>
    <n v="0"/>
    <n v="0"/>
    <n v="0"/>
    <n v="0"/>
  </r>
  <r>
    <x v="927"/>
    <x v="6"/>
    <n v="0"/>
    <n v="0"/>
    <n v="0"/>
    <n v="0"/>
    <n v="0"/>
    <n v="0"/>
    <n v="0"/>
    <n v="0"/>
    <n v="0"/>
    <n v="0"/>
    <n v="0"/>
    <n v="0"/>
    <n v="0"/>
    <n v="0"/>
  </r>
  <r>
    <x v="928"/>
    <x v="6"/>
    <n v="0"/>
    <n v="0"/>
    <n v="0"/>
    <n v="0"/>
    <n v="0"/>
    <n v="0"/>
    <n v="0"/>
    <n v="0"/>
    <n v="0"/>
    <n v="0"/>
    <n v="0"/>
    <n v="0"/>
    <n v="0"/>
    <n v="0"/>
  </r>
  <r>
    <x v="929"/>
    <x v="6"/>
    <n v="0"/>
    <n v="0"/>
    <n v="0"/>
    <n v="0"/>
    <n v="0"/>
    <n v="0"/>
    <n v="0"/>
    <n v="0"/>
    <n v="0"/>
    <n v="0"/>
    <n v="0"/>
    <n v="0"/>
    <n v="0"/>
    <n v="0"/>
  </r>
  <r>
    <x v="930"/>
    <x v="6"/>
    <n v="0"/>
    <n v="0"/>
    <n v="0"/>
    <n v="0"/>
    <n v="0"/>
    <n v="0"/>
    <n v="0"/>
    <n v="0"/>
    <n v="0"/>
    <n v="0"/>
    <n v="0"/>
    <n v="0"/>
    <n v="0"/>
    <n v="0"/>
  </r>
  <r>
    <x v="931"/>
    <x v="6"/>
    <n v="0"/>
    <n v="0"/>
    <n v="0"/>
    <n v="0"/>
    <n v="0"/>
    <n v="0"/>
    <n v="0"/>
    <n v="0"/>
    <n v="0"/>
    <n v="0"/>
    <n v="0"/>
    <n v="0"/>
    <n v="0"/>
    <n v="0"/>
  </r>
  <r>
    <x v="932"/>
    <x v="6"/>
    <n v="0"/>
    <n v="0"/>
    <n v="0"/>
    <n v="0"/>
    <n v="0"/>
    <n v="0"/>
    <n v="0"/>
    <n v="0"/>
    <n v="0"/>
    <n v="0"/>
    <n v="0"/>
    <n v="0"/>
    <n v="0"/>
    <n v="0"/>
  </r>
  <r>
    <x v="933"/>
    <x v="6"/>
    <n v="286"/>
    <n v="286"/>
    <n v="286"/>
    <n v="286"/>
    <n v="286"/>
    <n v="286"/>
    <n v="286"/>
    <n v="286"/>
    <n v="286"/>
    <n v="286"/>
    <n v="286"/>
    <n v="286"/>
    <n v="286"/>
    <n v="285560"/>
  </r>
  <r>
    <x v="934"/>
    <x v="6"/>
    <n v="0"/>
    <n v="0"/>
    <n v="0"/>
    <n v="0"/>
    <n v="0"/>
    <n v="0"/>
    <n v="0"/>
    <n v="0"/>
    <n v="0"/>
    <n v="0"/>
    <n v="0"/>
    <n v="0"/>
    <n v="0"/>
    <n v="0"/>
  </r>
  <r>
    <x v="935"/>
    <x v="6"/>
    <n v="5400"/>
    <n v="5400"/>
    <n v="5400"/>
    <n v="5400"/>
    <n v="5400"/>
    <n v="5400"/>
    <n v="5400"/>
    <n v="5400"/>
    <n v="5400"/>
    <n v="5400"/>
    <n v="5400"/>
    <n v="5400"/>
    <n v="5400"/>
    <n v="5400292"/>
  </r>
  <r>
    <x v="936"/>
    <x v="6"/>
    <n v="0"/>
    <n v="0"/>
    <n v="0"/>
    <n v="0"/>
    <n v="0"/>
    <n v="0"/>
    <n v="0"/>
    <n v="0"/>
    <n v="0"/>
    <n v="0"/>
    <n v="0"/>
    <n v="0"/>
    <n v="0"/>
    <n v="0"/>
  </r>
  <r>
    <x v="937"/>
    <x v="6"/>
    <n v="0"/>
    <n v="0"/>
    <n v="0"/>
    <n v="0"/>
    <n v="0"/>
    <n v="0"/>
    <n v="0"/>
    <n v="0"/>
    <n v="0"/>
    <n v="0"/>
    <n v="0"/>
    <n v="0"/>
    <n v="0"/>
    <n v="0"/>
  </r>
  <r>
    <x v="938"/>
    <x v="6"/>
    <n v="67010"/>
    <n v="80590"/>
    <n v="80619"/>
    <n v="64518"/>
    <n v="64557"/>
    <n v="64560"/>
    <n v="65501"/>
    <n v="65505"/>
    <n v="65509"/>
    <n v="65509"/>
    <n v="65510"/>
    <n v="65510"/>
    <n v="69992"/>
    <n v="68032641"/>
  </r>
  <r>
    <x v="939"/>
    <x v="6"/>
    <n v="0"/>
    <n v="0"/>
    <n v="0"/>
    <n v="0"/>
    <n v="0"/>
    <n v="0"/>
    <n v="0"/>
    <n v="0"/>
    <n v="0"/>
    <n v="0"/>
    <n v="0"/>
    <n v="0"/>
    <n v="0"/>
    <n v="0"/>
  </r>
  <r>
    <x v="940"/>
    <x v="6"/>
    <n v="34338"/>
    <n v="32792"/>
    <n v="33264"/>
    <n v="33243"/>
    <n v="33269"/>
    <n v="33326"/>
    <n v="33643"/>
    <n v="33972"/>
    <n v="33983"/>
    <n v="33983"/>
    <n v="34070"/>
    <n v="34097"/>
    <n v="34072"/>
    <n v="33653922"/>
  </r>
  <r>
    <x v="941"/>
    <x v="6"/>
    <n v="0"/>
    <n v="0"/>
    <n v="0"/>
    <n v="0"/>
    <n v="0"/>
    <n v="0"/>
    <n v="0"/>
    <n v="0"/>
    <n v="0"/>
    <n v="0"/>
    <n v="0"/>
    <n v="0"/>
    <n v="0"/>
    <n v="0"/>
  </r>
  <r>
    <x v="942"/>
    <x v="6"/>
    <n v="557"/>
    <n v="557"/>
    <n v="557"/>
    <n v="557"/>
    <n v="557"/>
    <n v="557"/>
    <n v="557"/>
    <n v="557"/>
    <n v="557"/>
    <n v="557"/>
    <n v="557"/>
    <n v="557"/>
    <n v="557"/>
    <n v="556599"/>
  </r>
  <r>
    <x v="943"/>
    <x v="6"/>
    <n v="0"/>
    <n v="0"/>
    <n v="0"/>
    <n v="0"/>
    <n v="0"/>
    <n v="0"/>
    <n v="0"/>
    <n v="0"/>
    <n v="0"/>
    <n v="0"/>
    <n v="0"/>
    <n v="0"/>
    <n v="0"/>
    <n v="0"/>
  </r>
  <r>
    <x v="944"/>
    <x v="6"/>
    <n v="6098"/>
    <n v="6098"/>
    <n v="6098"/>
    <n v="6098"/>
    <n v="6098"/>
    <n v="6098"/>
    <n v="6098"/>
    <n v="6098"/>
    <n v="6098"/>
    <n v="6098"/>
    <n v="6098"/>
    <n v="6098"/>
    <n v="6098"/>
    <n v="6097570"/>
  </r>
  <r>
    <x v="945"/>
    <x v="6"/>
    <n v="0"/>
    <n v="0"/>
    <n v="0"/>
    <n v="0"/>
    <n v="0"/>
    <n v="0"/>
    <n v="0"/>
    <n v="0"/>
    <n v="0"/>
    <n v="0"/>
    <n v="0"/>
    <n v="0"/>
    <n v="0"/>
    <n v="0"/>
  </r>
  <r>
    <x v="946"/>
    <x v="6"/>
    <n v="0"/>
    <n v="0"/>
    <n v="0"/>
    <n v="0"/>
    <n v="0"/>
    <n v="0"/>
    <n v="0"/>
    <n v="0"/>
    <n v="0"/>
    <n v="0"/>
    <n v="0"/>
    <n v="0"/>
    <n v="0"/>
    <n v="0"/>
  </r>
  <r>
    <x v="947"/>
    <x v="6"/>
    <n v="0"/>
    <n v="0"/>
    <n v="0"/>
    <n v="0"/>
    <n v="0"/>
    <n v="0"/>
    <n v="0"/>
    <n v="0"/>
    <n v="0"/>
    <n v="0"/>
    <n v="0"/>
    <n v="0"/>
    <n v="0"/>
    <n v="0"/>
  </r>
  <r>
    <x v="948"/>
    <x v="6"/>
    <n v="0"/>
    <n v="0"/>
    <n v="0"/>
    <n v="0"/>
    <n v="0"/>
    <n v="0"/>
    <n v="0"/>
    <n v="0"/>
    <n v="0"/>
    <n v="0"/>
    <n v="0"/>
    <n v="0"/>
    <n v="0"/>
    <n v="0"/>
  </r>
  <r>
    <x v="949"/>
    <x v="6"/>
    <n v="0"/>
    <n v="0"/>
    <n v="0"/>
    <n v="0"/>
    <n v="0"/>
    <n v="0"/>
    <n v="0"/>
    <n v="0"/>
    <n v="0"/>
    <n v="0"/>
    <n v="0"/>
    <n v="0"/>
    <n v="0"/>
    <n v="0"/>
  </r>
  <r>
    <x v="950"/>
    <x v="6"/>
    <n v="0"/>
    <n v="0"/>
    <n v="0"/>
    <n v="0"/>
    <n v="0"/>
    <n v="0"/>
    <n v="0"/>
    <n v="0"/>
    <n v="0"/>
    <n v="0"/>
    <n v="0"/>
    <n v="0"/>
    <n v="0"/>
    <n v="0"/>
  </r>
  <r>
    <x v="951"/>
    <x v="6"/>
    <n v="0"/>
    <n v="0"/>
    <n v="0"/>
    <n v="0"/>
    <n v="0"/>
    <n v="0"/>
    <n v="0"/>
    <n v="0"/>
    <n v="0"/>
    <n v="0"/>
    <n v="0"/>
    <n v="0"/>
    <n v="0"/>
    <n v="0"/>
  </r>
  <r>
    <x v="952"/>
    <x v="6"/>
    <n v="0"/>
    <n v="0"/>
    <n v="0"/>
    <n v="0"/>
    <n v="0"/>
    <n v="0"/>
    <n v="0"/>
    <n v="0"/>
    <n v="0"/>
    <n v="0"/>
    <n v="0"/>
    <n v="0"/>
    <n v="0"/>
    <n v="0"/>
  </r>
  <r>
    <x v="953"/>
    <x v="6"/>
    <n v="0"/>
    <n v="0"/>
    <n v="0"/>
    <n v="0"/>
    <n v="0"/>
    <n v="0"/>
    <n v="0"/>
    <n v="0"/>
    <n v="0"/>
    <n v="0"/>
    <n v="0"/>
    <n v="0"/>
    <n v="0"/>
    <n v="0"/>
  </r>
  <r>
    <x v="954"/>
    <x v="6"/>
    <n v="0"/>
    <n v="0"/>
    <n v="0"/>
    <n v="0"/>
    <n v="0"/>
    <n v="0"/>
    <n v="0"/>
    <n v="0"/>
    <n v="0"/>
    <n v="0"/>
    <n v="0"/>
    <n v="0"/>
    <n v="0"/>
    <n v="0"/>
  </r>
  <r>
    <x v="955"/>
    <x v="6"/>
    <n v="0"/>
    <n v="0"/>
    <n v="0"/>
    <n v="0"/>
    <n v="0"/>
    <n v="0"/>
    <n v="0"/>
    <n v="0"/>
    <n v="0"/>
    <n v="0"/>
    <n v="0"/>
    <n v="0"/>
    <n v="0"/>
    <n v="0"/>
  </r>
  <r>
    <x v="956"/>
    <x v="6"/>
    <n v="0"/>
    <n v="0"/>
    <n v="0"/>
    <n v="0"/>
    <n v="0"/>
    <n v="0"/>
    <n v="0"/>
    <n v="0"/>
    <n v="0"/>
    <n v="0"/>
    <n v="0"/>
    <n v="0"/>
    <n v="0"/>
    <n v="0"/>
  </r>
  <r>
    <x v="957"/>
    <x v="6"/>
    <n v="683"/>
    <n v="683"/>
    <n v="683"/>
    <n v="683"/>
    <n v="683"/>
    <n v="683"/>
    <n v="683"/>
    <n v="683"/>
    <n v="683"/>
    <n v="683"/>
    <n v="683"/>
    <n v="683"/>
    <n v="683"/>
    <n v="683462"/>
  </r>
  <r>
    <x v="958"/>
    <x v="6"/>
    <n v="0"/>
    <n v="0"/>
    <n v="0"/>
    <n v="0"/>
    <n v="0"/>
    <n v="0"/>
    <n v="0"/>
    <n v="0"/>
    <n v="0"/>
    <n v="0"/>
    <n v="0"/>
    <n v="0"/>
    <n v="0"/>
    <n v="0"/>
  </r>
  <r>
    <x v="959"/>
    <x v="6"/>
    <n v="124993"/>
    <n v="125251"/>
    <n v="125257"/>
    <n v="125270"/>
    <n v="125278"/>
    <n v="125279"/>
    <n v="125280"/>
    <n v="125280"/>
    <n v="125280"/>
    <n v="125280"/>
    <n v="125280"/>
    <n v="125280"/>
    <n v="125280"/>
    <n v="125262579"/>
  </r>
  <r>
    <x v="960"/>
    <x v="6"/>
    <n v="0"/>
    <n v="0"/>
    <n v="0"/>
    <n v="0"/>
    <n v="0"/>
    <n v="0"/>
    <n v="0"/>
    <n v="0"/>
    <n v="0"/>
    <n v="0"/>
    <n v="0"/>
    <n v="0"/>
    <n v="0"/>
    <n v="0"/>
  </r>
  <r>
    <x v="961"/>
    <x v="6"/>
    <n v="0"/>
    <n v="0"/>
    <n v="0"/>
    <n v="0"/>
    <n v="0"/>
    <n v="0"/>
    <n v="0"/>
    <n v="0"/>
    <n v="0"/>
    <n v="0"/>
    <n v="0"/>
    <n v="0"/>
    <n v="0"/>
    <n v="0"/>
  </r>
  <r>
    <x v="962"/>
    <x v="6"/>
    <n v="254"/>
    <n v="254"/>
    <n v="254"/>
    <n v="254"/>
    <n v="254"/>
    <n v="254"/>
    <n v="254"/>
    <n v="254"/>
    <n v="254"/>
    <n v="254"/>
    <n v="254"/>
    <n v="254"/>
    <n v="254"/>
    <n v="254414"/>
  </r>
  <r>
    <x v="963"/>
    <x v="6"/>
    <n v="269"/>
    <n v="269"/>
    <n v="269"/>
    <n v="269"/>
    <n v="269"/>
    <n v="269"/>
    <n v="269"/>
    <n v="269"/>
    <n v="269"/>
    <n v="269"/>
    <n v="269"/>
    <n v="269"/>
    <n v="269"/>
    <n v="268533"/>
  </r>
  <r>
    <x v="964"/>
    <x v="6"/>
    <n v="0"/>
    <n v="0"/>
    <n v="0"/>
    <n v="0"/>
    <n v="0"/>
    <n v="0"/>
    <n v="0"/>
    <n v="0"/>
    <n v="0"/>
    <n v="0"/>
    <n v="0"/>
    <n v="0"/>
    <n v="0"/>
    <n v="0"/>
  </r>
  <r>
    <x v="965"/>
    <x v="6"/>
    <n v="0"/>
    <n v="0"/>
    <n v="0"/>
    <n v="0"/>
    <n v="0"/>
    <n v="0"/>
    <n v="0"/>
    <n v="0"/>
    <n v="0"/>
    <n v="0"/>
    <n v="0"/>
    <n v="0"/>
    <n v="0"/>
    <n v="0"/>
  </r>
  <r>
    <x v="966"/>
    <x v="6"/>
    <n v="0"/>
    <n v="0"/>
    <n v="0"/>
    <n v="0"/>
    <n v="0"/>
    <n v="0"/>
    <n v="0"/>
    <n v="0"/>
    <n v="0"/>
    <n v="0"/>
    <n v="0"/>
    <n v="0"/>
    <n v="0"/>
    <n v="0"/>
  </r>
  <r>
    <x v="967"/>
    <x v="6"/>
    <n v="1665"/>
    <n v="1665"/>
    <n v="1665"/>
    <n v="1665"/>
    <n v="1665"/>
    <n v="1665"/>
    <n v="1665"/>
    <n v="1665"/>
    <n v="1665"/>
    <n v="1665"/>
    <n v="1665"/>
    <n v="1665"/>
    <n v="1665"/>
    <n v="1664799"/>
  </r>
  <r>
    <x v="968"/>
    <x v="6"/>
    <n v="0"/>
    <n v="0"/>
    <n v="0"/>
    <n v="0"/>
    <n v="0"/>
    <n v="0"/>
    <n v="0"/>
    <n v="0"/>
    <n v="0"/>
    <n v="0"/>
    <n v="0"/>
    <n v="0"/>
    <n v="0"/>
    <n v="0"/>
  </r>
  <r>
    <x v="969"/>
    <x v="6"/>
    <n v="3"/>
    <n v="3"/>
    <n v="3"/>
    <n v="3"/>
    <n v="3"/>
    <n v="3"/>
    <n v="3"/>
    <n v="3"/>
    <n v="3"/>
    <n v="3"/>
    <n v="3"/>
    <n v="3"/>
    <n v="3"/>
    <n v="3337"/>
  </r>
  <r>
    <x v="970"/>
    <x v="6"/>
    <n v="0"/>
    <n v="0"/>
    <n v="0"/>
    <n v="0"/>
    <n v="0"/>
    <n v="0"/>
    <n v="0"/>
    <n v="0"/>
    <n v="0"/>
    <n v="0"/>
    <n v="0"/>
    <n v="0"/>
    <n v="0"/>
    <n v="0"/>
  </r>
  <r>
    <x v="971"/>
    <x v="6"/>
    <n v="0"/>
    <n v="0"/>
    <n v="0"/>
    <n v="0"/>
    <n v="0"/>
    <n v="0"/>
    <n v="0"/>
    <n v="0"/>
    <n v="0"/>
    <n v="0"/>
    <n v="0"/>
    <n v="0"/>
    <n v="0"/>
    <n v="0"/>
  </r>
  <r>
    <x v="972"/>
    <x v="6"/>
    <n v="252"/>
    <n v="252"/>
    <n v="252"/>
    <n v="252"/>
    <n v="252"/>
    <n v="252"/>
    <n v="252"/>
    <n v="252"/>
    <n v="252"/>
    <n v="252"/>
    <n v="252"/>
    <n v="252"/>
    <n v="252"/>
    <n v="251566"/>
  </r>
  <r>
    <x v="973"/>
    <x v="6"/>
    <n v="9"/>
    <n v="9"/>
    <n v="9"/>
    <n v="9"/>
    <n v="9"/>
    <n v="9"/>
    <n v="9"/>
    <n v="9"/>
    <n v="9"/>
    <n v="9"/>
    <n v="9"/>
    <n v="9"/>
    <n v="9"/>
    <n v="9387"/>
  </r>
  <r>
    <x v="974"/>
    <x v="6"/>
    <n v="0"/>
    <n v="0"/>
    <n v="0"/>
    <n v="0"/>
    <n v="0"/>
    <n v="0"/>
    <n v="0"/>
    <n v="0"/>
    <n v="0"/>
    <n v="0"/>
    <n v="0"/>
    <n v="0"/>
    <n v="0"/>
    <n v="0"/>
  </r>
  <r>
    <x v="975"/>
    <x v="6"/>
    <n v="0"/>
    <n v="0"/>
    <n v="0"/>
    <n v="0"/>
    <n v="0"/>
    <n v="0"/>
    <n v="0"/>
    <n v="0"/>
    <n v="0"/>
    <n v="0"/>
    <n v="0"/>
    <n v="0"/>
    <n v="0"/>
    <n v="0"/>
  </r>
  <r>
    <x v="976"/>
    <x v="6"/>
    <n v="0"/>
    <n v="0"/>
    <n v="0"/>
    <n v="0"/>
    <n v="0"/>
    <n v="0"/>
    <n v="0"/>
    <n v="0"/>
    <n v="0"/>
    <n v="0"/>
    <n v="0"/>
    <n v="0"/>
    <n v="0"/>
    <n v="0"/>
  </r>
  <r>
    <x v="977"/>
    <x v="6"/>
    <n v="164"/>
    <n v="164"/>
    <n v="164"/>
    <n v="164"/>
    <n v="164"/>
    <n v="164"/>
    <n v="164"/>
    <n v="164"/>
    <n v="164"/>
    <n v="164"/>
    <n v="164"/>
    <n v="164"/>
    <n v="164"/>
    <n v="164163"/>
  </r>
  <r>
    <x v="978"/>
    <x v="6"/>
    <n v="103"/>
    <n v="103"/>
    <n v="103"/>
    <n v="103"/>
    <n v="103"/>
    <n v="103"/>
    <n v="103"/>
    <n v="103"/>
    <n v="103"/>
    <n v="103"/>
    <n v="103"/>
    <n v="103"/>
    <n v="103"/>
    <n v="103401"/>
  </r>
  <r>
    <x v="979"/>
    <x v="6"/>
    <n v="63"/>
    <n v="63"/>
    <n v="63"/>
    <n v="63"/>
    <n v="63"/>
    <n v="63"/>
    <n v="63"/>
    <n v="63"/>
    <n v="63"/>
    <n v="63"/>
    <n v="63"/>
    <n v="63"/>
    <n v="63"/>
    <n v="62500"/>
  </r>
  <r>
    <x v="980"/>
    <x v="6"/>
    <n v="0"/>
    <n v="0"/>
    <n v="0"/>
    <n v="0"/>
    <n v="0"/>
    <n v="0"/>
    <n v="0"/>
    <n v="0"/>
    <n v="0"/>
    <n v="0"/>
    <n v="0"/>
    <n v="0"/>
    <n v="0"/>
    <n v="0"/>
  </r>
  <r>
    <x v="981"/>
    <x v="6"/>
    <n v="28"/>
    <n v="68"/>
    <n v="68"/>
    <n v="68"/>
    <n v="68"/>
    <n v="68"/>
    <n v="68"/>
    <n v="68"/>
    <n v="68"/>
    <n v="68"/>
    <n v="68"/>
    <n v="68"/>
    <n v="68"/>
    <n v="66205"/>
  </r>
  <r>
    <x v="982"/>
    <x v="6"/>
    <n v="0"/>
    <n v="0"/>
    <n v="0"/>
    <n v="0"/>
    <n v="0"/>
    <n v="0"/>
    <n v="0"/>
    <n v="0"/>
    <n v="0"/>
    <n v="0"/>
    <n v="0"/>
    <n v="0"/>
    <n v="0"/>
    <n v="0"/>
  </r>
  <r>
    <x v="983"/>
    <x v="6"/>
    <n v="59"/>
    <n v="59"/>
    <n v="59"/>
    <n v="59"/>
    <n v="59"/>
    <n v="59"/>
    <n v="59"/>
    <n v="59"/>
    <n v="59"/>
    <n v="59"/>
    <n v="59"/>
    <n v="59"/>
    <n v="59"/>
    <n v="59157"/>
  </r>
  <r>
    <x v="984"/>
    <x v="6"/>
    <n v="0"/>
    <n v="0"/>
    <n v="0"/>
    <n v="0"/>
    <n v="0"/>
    <n v="0"/>
    <n v="0"/>
    <n v="0"/>
    <n v="0"/>
    <n v="0"/>
    <n v="0"/>
    <n v="0"/>
    <n v="0"/>
    <n v="0"/>
  </r>
  <r>
    <x v="985"/>
    <x v="6"/>
    <n v="378"/>
    <n v="378"/>
    <n v="378"/>
    <n v="378"/>
    <n v="378"/>
    <n v="378"/>
    <n v="378"/>
    <n v="378"/>
    <n v="378"/>
    <n v="378"/>
    <n v="378"/>
    <n v="378"/>
    <n v="378"/>
    <n v="377727"/>
  </r>
  <r>
    <x v="986"/>
    <x v="6"/>
    <n v="0"/>
    <n v="0"/>
    <n v="0"/>
    <n v="0"/>
    <n v="0"/>
    <n v="0"/>
    <n v="0"/>
    <n v="0"/>
    <n v="0"/>
    <n v="0"/>
    <n v="0"/>
    <n v="0"/>
    <n v="0"/>
    <n v="0"/>
  </r>
  <r>
    <x v="987"/>
    <x v="6"/>
    <n v="3023"/>
    <n v="3023"/>
    <n v="3023"/>
    <n v="3023"/>
    <n v="3023"/>
    <n v="3023"/>
    <n v="3023"/>
    <n v="3023"/>
    <n v="3023"/>
    <n v="3023"/>
    <n v="3023"/>
    <n v="3023"/>
    <n v="3023"/>
    <n v="3022875"/>
  </r>
  <r>
    <x v="988"/>
    <x v="6"/>
    <n v="0"/>
    <n v="0"/>
    <n v="0"/>
    <n v="0"/>
    <n v="0"/>
    <n v="0"/>
    <n v="0"/>
    <n v="0"/>
    <n v="0"/>
    <n v="0"/>
    <n v="0"/>
    <n v="0"/>
    <n v="0"/>
    <n v="0"/>
  </r>
  <r>
    <x v="989"/>
    <x v="6"/>
    <n v="0"/>
    <n v="0"/>
    <n v="0"/>
    <n v="0"/>
    <n v="0"/>
    <n v="0"/>
    <n v="0"/>
    <n v="0"/>
    <n v="0"/>
    <n v="0"/>
    <n v="0"/>
    <n v="0"/>
    <n v="0"/>
    <n v="0"/>
  </r>
  <r>
    <x v="990"/>
    <x v="6"/>
    <n v="0"/>
    <n v="0"/>
    <n v="0"/>
    <n v="0"/>
    <n v="0"/>
    <n v="0"/>
    <n v="0"/>
    <n v="0"/>
    <n v="0"/>
    <n v="0"/>
    <n v="0"/>
    <n v="0"/>
    <n v="0"/>
    <n v="0"/>
  </r>
  <r>
    <x v="991"/>
    <x v="6"/>
    <n v="0"/>
    <n v="0"/>
    <n v="0"/>
    <n v="0"/>
    <n v="0"/>
    <n v="0"/>
    <n v="0"/>
    <n v="0"/>
    <n v="0"/>
    <n v="0"/>
    <n v="0"/>
    <n v="0"/>
    <n v="0"/>
    <n v="0"/>
  </r>
  <r>
    <x v="992"/>
    <x v="6"/>
    <n v="701"/>
    <n v="701"/>
    <n v="701"/>
    <n v="701"/>
    <n v="701"/>
    <n v="701"/>
    <n v="701"/>
    <n v="701"/>
    <n v="701"/>
    <n v="701"/>
    <n v="701"/>
    <n v="701"/>
    <n v="701"/>
    <n v="700575"/>
  </r>
  <r>
    <x v="993"/>
    <x v="6"/>
    <n v="0"/>
    <n v="0"/>
    <n v="0"/>
    <n v="0"/>
    <n v="0"/>
    <n v="0"/>
    <n v="0"/>
    <n v="0"/>
    <n v="0"/>
    <n v="0"/>
    <n v="0"/>
    <n v="0"/>
    <n v="0"/>
    <n v="0"/>
  </r>
  <r>
    <x v="994"/>
    <x v="6"/>
    <n v="0"/>
    <n v="0"/>
    <n v="0"/>
    <n v="0"/>
    <n v="0"/>
    <n v="0"/>
    <n v="0"/>
    <n v="0"/>
    <n v="0"/>
    <n v="0"/>
    <n v="0"/>
    <n v="0"/>
    <n v="0"/>
    <n v="0"/>
  </r>
  <r>
    <x v="995"/>
    <x v="6"/>
    <n v="0"/>
    <n v="0"/>
    <n v="0"/>
    <n v="0"/>
    <n v="0"/>
    <n v="0"/>
    <n v="0"/>
    <n v="0"/>
    <n v="0"/>
    <n v="0"/>
    <n v="0"/>
    <n v="0"/>
    <n v="0"/>
    <n v="0"/>
  </r>
  <r>
    <x v="996"/>
    <x v="6"/>
    <n v="0"/>
    <n v="0"/>
    <n v="0"/>
    <n v="0"/>
    <n v="0"/>
    <n v="0"/>
    <n v="0"/>
    <n v="0"/>
    <n v="0"/>
    <n v="0"/>
    <n v="0"/>
    <n v="0"/>
    <n v="0"/>
    <n v="0"/>
  </r>
  <r>
    <x v="997"/>
    <x v="6"/>
    <n v="0"/>
    <n v="0"/>
    <n v="0"/>
    <n v="0"/>
    <n v="0"/>
    <n v="0"/>
    <n v="0"/>
    <n v="0"/>
    <n v="0"/>
    <n v="0"/>
    <n v="0"/>
    <n v="0"/>
    <n v="0"/>
    <n v="0"/>
  </r>
  <r>
    <x v="998"/>
    <x v="6"/>
    <n v="510"/>
    <n v="510"/>
    <n v="510"/>
    <n v="510"/>
    <n v="510"/>
    <n v="510"/>
    <n v="510"/>
    <n v="510"/>
    <n v="510"/>
    <n v="510"/>
    <n v="510"/>
    <n v="510"/>
    <n v="510"/>
    <n v="510284"/>
  </r>
  <r>
    <x v="999"/>
    <x v="6"/>
    <n v="0"/>
    <n v="0"/>
    <n v="0"/>
    <n v="0"/>
    <n v="0"/>
    <n v="0"/>
    <n v="0"/>
    <n v="0"/>
    <n v="0"/>
    <n v="0"/>
    <n v="0"/>
    <n v="0"/>
    <n v="0"/>
    <n v="0"/>
  </r>
  <r>
    <x v="1000"/>
    <x v="6"/>
    <n v="0"/>
    <n v="0"/>
    <n v="0"/>
    <n v="0"/>
    <n v="0"/>
    <n v="0"/>
    <n v="0"/>
    <n v="0"/>
    <n v="0"/>
    <n v="0"/>
    <n v="0"/>
    <n v="0"/>
    <n v="0"/>
    <n v="0"/>
  </r>
  <r>
    <x v="1001"/>
    <x v="6"/>
    <n v="0"/>
    <n v="0"/>
    <n v="0"/>
    <n v="0"/>
    <n v="0"/>
    <n v="0"/>
    <n v="0"/>
    <n v="0"/>
    <n v="0"/>
    <n v="0"/>
    <n v="0"/>
    <n v="0"/>
    <n v="0"/>
    <n v="0"/>
  </r>
  <r>
    <x v="1002"/>
    <x v="6"/>
    <n v="0"/>
    <n v="0"/>
    <n v="0"/>
    <n v="0"/>
    <n v="0"/>
    <n v="0"/>
    <n v="0"/>
    <n v="0"/>
    <n v="0"/>
    <n v="0"/>
    <n v="0"/>
    <n v="0"/>
    <n v="0"/>
    <n v="0"/>
  </r>
  <r>
    <x v="1003"/>
    <x v="6"/>
    <n v="0"/>
    <n v="0"/>
    <n v="0"/>
    <n v="0"/>
    <n v="0"/>
    <n v="0"/>
    <n v="0"/>
    <n v="0"/>
    <n v="0"/>
    <n v="0"/>
    <n v="0"/>
    <n v="0"/>
    <n v="0"/>
    <n v="0"/>
  </r>
  <r>
    <x v="1004"/>
    <x v="6"/>
    <n v="0"/>
    <n v="0"/>
    <n v="0"/>
    <n v="0"/>
    <n v="0"/>
    <n v="0"/>
    <n v="0"/>
    <n v="0"/>
    <n v="0"/>
    <n v="0"/>
    <n v="0"/>
    <n v="0"/>
    <n v="0"/>
    <n v="0"/>
  </r>
  <r>
    <x v="1005"/>
    <x v="6"/>
    <n v="2933"/>
    <n v="2933"/>
    <n v="2933"/>
    <n v="2933"/>
    <n v="2933"/>
    <n v="2933"/>
    <n v="2933"/>
    <n v="2933"/>
    <n v="2933"/>
    <n v="2933"/>
    <n v="2933"/>
    <n v="2933"/>
    <n v="2933"/>
    <n v="2932873"/>
  </r>
  <r>
    <x v="1006"/>
    <x v="6"/>
    <n v="3475"/>
    <n v="3475"/>
    <n v="3475"/>
    <n v="3475"/>
    <n v="3475"/>
    <n v="3475"/>
    <n v="3475"/>
    <n v="3475"/>
    <n v="3475"/>
    <n v="3475"/>
    <n v="3475"/>
    <n v="3475"/>
    <n v="3475"/>
    <n v="3475101"/>
  </r>
  <r>
    <x v="1007"/>
    <x v="6"/>
    <n v="0"/>
    <n v="0"/>
    <n v="0"/>
    <n v="0"/>
    <n v="0"/>
    <n v="0"/>
    <n v="0"/>
    <n v="0"/>
    <n v="0"/>
    <n v="0"/>
    <n v="0"/>
    <n v="0"/>
    <n v="0"/>
    <n v="0"/>
  </r>
  <r>
    <x v="1008"/>
    <x v="6"/>
    <n v="22546"/>
    <n v="22546"/>
    <n v="22546"/>
    <n v="22546"/>
    <n v="22546"/>
    <n v="22546"/>
    <n v="22546"/>
    <n v="22546"/>
    <n v="22546"/>
    <n v="22546"/>
    <n v="22546"/>
    <n v="22546"/>
    <n v="22546"/>
    <n v="22545729"/>
  </r>
  <r>
    <x v="1009"/>
    <x v="6"/>
    <n v="0"/>
    <n v="0"/>
    <n v="0"/>
    <n v="0"/>
    <n v="0"/>
    <n v="0"/>
    <n v="0"/>
    <n v="0"/>
    <n v="0"/>
    <n v="0"/>
    <n v="0"/>
    <n v="0"/>
    <n v="0"/>
    <n v="0"/>
  </r>
  <r>
    <x v="1010"/>
    <x v="6"/>
    <n v="3837"/>
    <n v="3837"/>
    <n v="3837"/>
    <n v="3837"/>
    <n v="3837"/>
    <n v="3837"/>
    <n v="3837"/>
    <n v="3837"/>
    <n v="3837"/>
    <n v="3837"/>
    <n v="3837"/>
    <n v="3837"/>
    <n v="3837"/>
    <n v="3836676"/>
  </r>
  <r>
    <x v="1011"/>
    <x v="6"/>
    <n v="0"/>
    <n v="0"/>
    <n v="0"/>
    <n v="0"/>
    <n v="0"/>
    <n v="0"/>
    <n v="0"/>
    <n v="0"/>
    <n v="0"/>
    <n v="0"/>
    <n v="0"/>
    <n v="0"/>
    <n v="0"/>
    <n v="0"/>
  </r>
  <r>
    <x v="1012"/>
    <x v="6"/>
    <n v="0"/>
    <n v="0"/>
    <n v="0"/>
    <n v="0"/>
    <n v="0"/>
    <n v="0"/>
    <n v="0"/>
    <n v="0"/>
    <n v="0"/>
    <n v="0"/>
    <n v="0"/>
    <n v="0"/>
    <n v="0"/>
    <n v="0"/>
  </r>
  <r>
    <x v="1013"/>
    <x v="6"/>
    <n v="1080"/>
    <n v="1080"/>
    <n v="1080"/>
    <n v="1080"/>
    <n v="1080"/>
    <n v="1080"/>
    <n v="1080"/>
    <n v="1080"/>
    <n v="1080"/>
    <n v="1080"/>
    <n v="1080"/>
    <n v="1080"/>
    <n v="1080"/>
    <n v="1080001"/>
  </r>
  <r>
    <x v="1014"/>
    <x v="6"/>
    <n v="0"/>
    <n v="0"/>
    <n v="0"/>
    <n v="0"/>
    <n v="0"/>
    <n v="0"/>
    <n v="0"/>
    <n v="0"/>
    <n v="0"/>
    <n v="0"/>
    <n v="0"/>
    <n v="0"/>
    <n v="0"/>
    <n v="0"/>
  </r>
  <r>
    <x v="1015"/>
    <x v="6"/>
    <n v="3086"/>
    <n v="3086"/>
    <n v="3086"/>
    <n v="3086"/>
    <n v="3086"/>
    <n v="3086"/>
    <n v="3086"/>
    <n v="3086"/>
    <n v="3086"/>
    <n v="3086"/>
    <n v="3086"/>
    <n v="3086"/>
    <n v="3086"/>
    <n v="3086351"/>
  </r>
  <r>
    <x v="1016"/>
    <x v="6"/>
    <n v="820"/>
    <n v="820"/>
    <n v="820"/>
    <n v="820"/>
    <n v="820"/>
    <n v="820"/>
    <n v="820"/>
    <n v="820"/>
    <n v="820"/>
    <n v="820"/>
    <n v="820"/>
    <n v="820"/>
    <n v="820"/>
    <n v="819764"/>
  </r>
  <r>
    <x v="1017"/>
    <x v="6"/>
    <n v="75"/>
    <n v="75"/>
    <n v="75"/>
    <n v="75"/>
    <n v="75"/>
    <n v="75"/>
    <n v="75"/>
    <n v="75"/>
    <n v="75"/>
    <n v="75"/>
    <n v="75"/>
    <n v="75"/>
    <n v="75"/>
    <n v="74854"/>
  </r>
  <r>
    <x v="1018"/>
    <x v="6"/>
    <n v="0"/>
    <n v="0"/>
    <n v="0"/>
    <n v="0"/>
    <n v="0"/>
    <n v="0"/>
    <n v="0"/>
    <n v="0"/>
    <n v="0"/>
    <n v="0"/>
    <n v="0"/>
    <n v="0"/>
    <n v="0"/>
    <n v="0"/>
  </r>
  <r>
    <x v="1019"/>
    <x v="6"/>
    <n v="0"/>
    <n v="0"/>
    <n v="0"/>
    <n v="0"/>
    <n v="0"/>
    <n v="0"/>
    <n v="0"/>
    <n v="0"/>
    <n v="0"/>
    <n v="0"/>
    <n v="0"/>
    <n v="0"/>
    <n v="0"/>
    <n v="0"/>
  </r>
  <r>
    <x v="1020"/>
    <x v="6"/>
    <n v="114"/>
    <n v="114"/>
    <n v="114"/>
    <n v="114"/>
    <n v="114"/>
    <n v="114"/>
    <n v="114"/>
    <n v="114"/>
    <n v="114"/>
    <n v="114"/>
    <n v="114"/>
    <n v="114"/>
    <n v="114"/>
    <n v="113968"/>
  </r>
  <r>
    <x v="1021"/>
    <x v="6"/>
    <n v="331"/>
    <n v="331"/>
    <n v="331"/>
    <n v="331"/>
    <n v="331"/>
    <n v="331"/>
    <n v="331"/>
    <n v="331"/>
    <n v="331"/>
    <n v="331"/>
    <n v="331"/>
    <n v="331"/>
    <n v="331"/>
    <n v="331427"/>
  </r>
  <r>
    <x v="1022"/>
    <x v="6"/>
    <n v="0"/>
    <n v="0"/>
    <n v="0"/>
    <n v="0"/>
    <n v="0"/>
    <n v="0"/>
    <n v="0"/>
    <n v="0"/>
    <n v="0"/>
    <n v="0"/>
    <n v="0"/>
    <n v="0"/>
    <n v="0"/>
    <n v="0"/>
  </r>
  <r>
    <x v="1023"/>
    <x v="6"/>
    <n v="0"/>
    <n v="0"/>
    <n v="0"/>
    <n v="0"/>
    <n v="0"/>
    <n v="0"/>
    <n v="0"/>
    <n v="0"/>
    <n v="0"/>
    <n v="0"/>
    <n v="0"/>
    <n v="0"/>
    <n v="0"/>
    <n v="0"/>
  </r>
  <r>
    <x v="1024"/>
    <x v="6"/>
    <n v="0"/>
    <n v="0"/>
    <n v="0"/>
    <n v="0"/>
    <n v="0"/>
    <n v="0"/>
    <n v="0"/>
    <n v="0"/>
    <n v="0"/>
    <n v="0"/>
    <n v="0"/>
    <n v="0"/>
    <n v="0"/>
    <n v="0"/>
  </r>
  <r>
    <x v="1025"/>
    <x v="6"/>
    <n v="0"/>
    <n v="0"/>
    <n v="0"/>
    <n v="0"/>
    <n v="0"/>
    <n v="0"/>
    <n v="0"/>
    <n v="0"/>
    <n v="0"/>
    <n v="0"/>
    <n v="0"/>
    <n v="0"/>
    <n v="0"/>
    <n v="0"/>
  </r>
  <r>
    <x v="1026"/>
    <x v="6"/>
    <n v="568"/>
    <n v="568"/>
    <n v="568"/>
    <n v="568"/>
    <n v="568"/>
    <n v="568"/>
    <n v="568"/>
    <n v="568"/>
    <n v="568"/>
    <n v="568"/>
    <n v="568"/>
    <n v="568"/>
    <n v="568"/>
    <n v="568185"/>
  </r>
  <r>
    <x v="1027"/>
    <x v="6"/>
    <n v="0"/>
    <n v="0"/>
    <n v="0"/>
    <n v="0"/>
    <n v="0"/>
    <n v="0"/>
    <n v="0"/>
    <n v="0"/>
    <n v="0"/>
    <n v="0"/>
    <n v="0"/>
    <n v="0"/>
    <n v="0"/>
    <n v="0"/>
  </r>
  <r>
    <x v="1028"/>
    <x v="6"/>
    <n v="0"/>
    <n v="0"/>
    <n v="0"/>
    <n v="0"/>
    <n v="0"/>
    <n v="0"/>
    <n v="0"/>
    <n v="0"/>
    <n v="0"/>
    <n v="0"/>
    <n v="0"/>
    <n v="0"/>
    <n v="0"/>
    <n v="0"/>
  </r>
  <r>
    <x v="1029"/>
    <x v="6"/>
    <n v="0"/>
    <n v="0"/>
    <n v="0"/>
    <n v="0"/>
    <n v="0"/>
    <n v="0"/>
    <n v="0"/>
    <n v="0"/>
    <n v="0"/>
    <n v="0"/>
    <n v="0"/>
    <n v="0"/>
    <n v="0"/>
    <n v="0"/>
  </r>
  <r>
    <x v="1030"/>
    <x v="6"/>
    <n v="0"/>
    <n v="0"/>
    <n v="0"/>
    <n v="0"/>
    <n v="0"/>
    <n v="0"/>
    <n v="0"/>
    <n v="0"/>
    <n v="0"/>
    <n v="0"/>
    <n v="0"/>
    <n v="0"/>
    <n v="0"/>
    <n v="0"/>
  </r>
  <r>
    <x v="1031"/>
    <x v="6"/>
    <n v="3787"/>
    <n v="3787"/>
    <n v="3787"/>
    <n v="3787"/>
    <n v="3787"/>
    <n v="3787"/>
    <n v="3787"/>
    <n v="3787"/>
    <n v="3787"/>
    <n v="3787"/>
    <n v="3787"/>
    <n v="3787"/>
    <n v="4472"/>
    <n v="3815567"/>
  </r>
  <r>
    <x v="1032"/>
    <x v="6"/>
    <n v="8"/>
    <n v="8"/>
    <n v="8"/>
    <n v="8"/>
    <n v="8"/>
    <n v="8"/>
    <n v="8"/>
    <n v="8"/>
    <n v="8"/>
    <n v="8"/>
    <n v="8"/>
    <n v="8"/>
    <n v="8"/>
    <n v="8021"/>
  </r>
  <r>
    <x v="1033"/>
    <x v="6"/>
    <n v="0"/>
    <n v="0"/>
    <n v="0"/>
    <n v="0"/>
    <n v="0"/>
    <n v="0"/>
    <n v="0"/>
    <n v="0"/>
    <n v="0"/>
    <n v="0"/>
    <n v="0"/>
    <n v="0"/>
    <n v="0"/>
    <n v="0"/>
  </r>
  <r>
    <x v="1034"/>
    <x v="6"/>
    <n v="0"/>
    <n v="0"/>
    <n v="0"/>
    <n v="0"/>
    <n v="0"/>
    <n v="0"/>
    <n v="0"/>
    <n v="0"/>
    <n v="0"/>
    <n v="0"/>
    <n v="0"/>
    <n v="0"/>
    <n v="0"/>
    <n v="0"/>
  </r>
  <r>
    <x v="1035"/>
    <x v="6"/>
    <n v="0"/>
    <n v="0"/>
    <n v="0"/>
    <n v="0"/>
    <n v="0"/>
    <n v="0"/>
    <n v="0"/>
    <n v="0"/>
    <n v="0"/>
    <n v="0"/>
    <n v="0"/>
    <n v="0"/>
    <n v="0"/>
    <n v="0"/>
  </r>
  <r>
    <x v="1036"/>
    <x v="6"/>
    <n v="0"/>
    <n v="0"/>
    <n v="0"/>
    <n v="0"/>
    <n v="0"/>
    <n v="0"/>
    <n v="0"/>
    <n v="0"/>
    <n v="0"/>
    <n v="0"/>
    <n v="0"/>
    <n v="0"/>
    <n v="0"/>
    <n v="0"/>
  </r>
  <r>
    <x v="1037"/>
    <x v="7"/>
    <n v="11505"/>
    <n v="8684"/>
    <n v="8684"/>
    <n v="8684"/>
    <n v="8695"/>
    <n v="8695"/>
    <n v="8695"/>
    <n v="8684"/>
    <n v="8684"/>
    <n v="8684"/>
    <n v="8684"/>
    <n v="8684"/>
    <n v="10766"/>
    <n v="8891425"/>
  </r>
  <r>
    <x v="1038"/>
    <x v="7"/>
    <n v="30575"/>
    <n v="33403"/>
    <n v="33403"/>
    <n v="33403"/>
    <n v="33404"/>
    <n v="33404"/>
    <n v="33404"/>
    <n v="33415"/>
    <n v="33412"/>
    <n v="33413"/>
    <n v="33414"/>
    <n v="33420"/>
    <n v="33435"/>
    <n v="33291706"/>
  </r>
  <r>
    <x v="1039"/>
    <x v="7"/>
    <n v="256"/>
    <n v="256"/>
    <n v="256"/>
    <n v="256"/>
    <n v="256"/>
    <n v="256"/>
    <n v="256"/>
    <n v="256"/>
    <n v="256"/>
    <n v="256"/>
    <n v="256"/>
    <n v="256"/>
    <n v="256"/>
    <n v="255812"/>
  </r>
  <r>
    <x v="1040"/>
    <x v="7"/>
    <n v="31"/>
    <n v="31"/>
    <n v="31"/>
    <n v="31"/>
    <n v="31"/>
    <n v="31"/>
    <n v="31"/>
    <n v="31"/>
    <n v="31"/>
    <n v="31"/>
    <n v="31"/>
    <n v="31"/>
    <n v="31"/>
    <n v="31040"/>
  </r>
  <r>
    <x v="1041"/>
    <x v="7"/>
    <n v="5"/>
    <n v="5"/>
    <n v="5"/>
    <n v="5"/>
    <n v="5"/>
    <n v="5"/>
    <n v="5"/>
    <n v="5"/>
    <n v="5"/>
    <n v="5"/>
    <n v="5"/>
    <n v="5"/>
    <n v="5"/>
    <n v="4766"/>
  </r>
  <r>
    <x v="1042"/>
    <x v="7"/>
    <n v="12"/>
    <n v="12"/>
    <n v="12"/>
    <n v="12"/>
    <n v="12"/>
    <n v="12"/>
    <n v="12"/>
    <n v="12"/>
    <n v="12"/>
    <n v="12"/>
    <n v="12"/>
    <n v="12"/>
    <n v="12"/>
    <n v="12337"/>
  </r>
  <r>
    <x v="1043"/>
    <x v="7"/>
    <n v="204"/>
    <n v="204"/>
    <n v="204"/>
    <n v="204"/>
    <n v="204"/>
    <n v="204"/>
    <n v="204"/>
    <n v="204"/>
    <n v="204"/>
    <n v="204"/>
    <n v="204"/>
    <n v="204"/>
    <n v="204"/>
    <n v="204314"/>
  </r>
  <r>
    <x v="1044"/>
    <x v="7"/>
    <n v="4"/>
    <n v="4"/>
    <n v="4"/>
    <n v="4"/>
    <n v="4"/>
    <n v="4"/>
    <n v="4"/>
    <n v="4"/>
    <n v="4"/>
    <n v="4"/>
    <n v="4"/>
    <n v="4"/>
    <n v="4"/>
    <n v="4494"/>
  </r>
  <r>
    <x v="1045"/>
    <x v="7"/>
    <n v="0"/>
    <n v="0"/>
    <n v="0"/>
    <n v="0"/>
    <n v="0"/>
    <n v="0"/>
    <n v="0"/>
    <n v="0"/>
    <n v="0"/>
    <n v="0"/>
    <n v="0"/>
    <n v="0"/>
    <n v="0"/>
    <n v="0"/>
  </r>
  <r>
    <x v="1046"/>
    <x v="7"/>
    <n v="5"/>
    <n v="5"/>
    <n v="5"/>
    <n v="5"/>
    <n v="5"/>
    <n v="5"/>
    <n v="5"/>
    <n v="5"/>
    <n v="5"/>
    <n v="5"/>
    <n v="5"/>
    <n v="5"/>
    <n v="5"/>
    <n v="4635"/>
  </r>
  <r>
    <x v="1047"/>
    <x v="7"/>
    <n v="381"/>
    <n v="381"/>
    <n v="381"/>
    <n v="381"/>
    <n v="381"/>
    <n v="381"/>
    <n v="381"/>
    <n v="381"/>
    <n v="381"/>
    <n v="381"/>
    <n v="381"/>
    <n v="381"/>
    <n v="381"/>
    <n v="381411"/>
  </r>
  <r>
    <x v="1048"/>
    <x v="7"/>
    <n v="54"/>
    <n v="54"/>
    <n v="54"/>
    <n v="54"/>
    <n v="54"/>
    <n v="54"/>
    <n v="54"/>
    <n v="54"/>
    <n v="54"/>
    <n v="54"/>
    <n v="54"/>
    <n v="54"/>
    <n v="54"/>
    <n v="54386"/>
  </r>
  <r>
    <x v="1049"/>
    <x v="7"/>
    <n v="0"/>
    <n v="0"/>
    <n v="0"/>
    <n v="0"/>
    <n v="0"/>
    <n v="0"/>
    <n v="0"/>
    <n v="0"/>
    <n v="0"/>
    <n v="0"/>
    <n v="0"/>
    <n v="0"/>
    <n v="0"/>
    <n v="0"/>
  </r>
  <r>
    <x v="1050"/>
    <x v="7"/>
    <n v="6334"/>
    <n v="6335"/>
    <n v="6335"/>
    <n v="6335"/>
    <n v="6335"/>
    <n v="6335"/>
    <n v="6335"/>
    <n v="6335"/>
    <n v="6335"/>
    <n v="6335"/>
    <n v="6335"/>
    <n v="6335"/>
    <n v="6335"/>
    <n v="6334732"/>
  </r>
  <r>
    <x v="1051"/>
    <x v="7"/>
    <n v="0"/>
    <n v="0"/>
    <n v="0"/>
    <n v="0"/>
    <n v="0"/>
    <n v="0"/>
    <n v="0"/>
    <n v="0"/>
    <n v="0"/>
    <n v="0"/>
    <n v="0"/>
    <n v="0"/>
    <n v="0"/>
    <n v="0"/>
  </r>
  <r>
    <x v="1052"/>
    <x v="7"/>
    <n v="0"/>
    <n v="0"/>
    <n v="0"/>
    <n v="0"/>
    <n v="0"/>
    <n v="0"/>
    <n v="0"/>
    <n v="0"/>
    <n v="0"/>
    <n v="0"/>
    <n v="0"/>
    <n v="0"/>
    <n v="0"/>
    <n v="0"/>
  </r>
  <r>
    <x v="1053"/>
    <x v="7"/>
    <n v="0"/>
    <n v="0"/>
    <n v="0"/>
    <n v="0"/>
    <n v="0"/>
    <n v="0"/>
    <n v="0"/>
    <n v="0"/>
    <n v="0"/>
    <n v="0"/>
    <n v="0"/>
    <n v="0"/>
    <n v="0"/>
    <n v="0"/>
  </r>
  <r>
    <x v="1054"/>
    <x v="7"/>
    <n v="0"/>
    <n v="0"/>
    <n v="0"/>
    <n v="0"/>
    <n v="0"/>
    <n v="0"/>
    <n v="0"/>
    <n v="0"/>
    <n v="0"/>
    <n v="0"/>
    <n v="0"/>
    <n v="0"/>
    <n v="0"/>
    <n v="0"/>
  </r>
  <r>
    <x v="1055"/>
    <x v="7"/>
    <n v="0"/>
    <n v="0"/>
    <n v="0"/>
    <n v="0"/>
    <n v="0"/>
    <n v="0"/>
    <n v="0"/>
    <n v="0"/>
    <n v="0"/>
    <n v="0"/>
    <n v="0"/>
    <n v="0"/>
    <n v="0"/>
    <n v="0"/>
  </r>
  <r>
    <x v="1056"/>
    <x v="7"/>
    <n v="0"/>
    <n v="0"/>
    <n v="0"/>
    <n v="0"/>
    <n v="0"/>
    <n v="0"/>
    <n v="0"/>
    <n v="0"/>
    <n v="0"/>
    <n v="0"/>
    <n v="0"/>
    <n v="0"/>
    <n v="0"/>
    <n v="0"/>
  </r>
  <r>
    <x v="1057"/>
    <x v="7"/>
    <n v="0"/>
    <n v="0"/>
    <n v="0"/>
    <n v="0"/>
    <n v="0"/>
    <n v="0"/>
    <n v="0"/>
    <n v="0"/>
    <n v="0"/>
    <n v="0"/>
    <n v="0"/>
    <n v="0"/>
    <n v="0"/>
    <n v="0"/>
  </r>
  <r>
    <x v="1058"/>
    <x v="7"/>
    <n v="0"/>
    <n v="0"/>
    <n v="0"/>
    <n v="0"/>
    <n v="0"/>
    <n v="0"/>
    <n v="0"/>
    <n v="0"/>
    <n v="0"/>
    <n v="0"/>
    <n v="0"/>
    <n v="0"/>
    <n v="0"/>
    <n v="0"/>
  </r>
  <r>
    <x v="1059"/>
    <x v="7"/>
    <n v="0"/>
    <n v="0"/>
    <n v="0"/>
    <n v="0"/>
    <n v="0"/>
    <n v="0"/>
    <n v="0"/>
    <n v="0"/>
    <n v="0"/>
    <n v="0"/>
    <n v="0"/>
    <n v="0"/>
    <n v="0"/>
    <n v="0"/>
  </r>
  <r>
    <x v="1060"/>
    <x v="7"/>
    <n v="0"/>
    <n v="0"/>
    <n v="0"/>
    <n v="0"/>
    <n v="0"/>
    <n v="0"/>
    <n v="0"/>
    <n v="0"/>
    <n v="0"/>
    <n v="0"/>
    <n v="0"/>
    <n v="0"/>
    <n v="0"/>
    <n v="0"/>
  </r>
  <r>
    <x v="1061"/>
    <x v="7"/>
    <n v="0"/>
    <n v="0"/>
    <n v="0"/>
    <n v="0"/>
    <n v="0"/>
    <n v="0"/>
    <n v="0"/>
    <n v="0"/>
    <n v="0"/>
    <n v="0"/>
    <n v="0"/>
    <n v="0"/>
    <n v="0"/>
    <n v="0"/>
  </r>
  <r>
    <x v="1062"/>
    <x v="7"/>
    <n v="0"/>
    <n v="0"/>
    <n v="0"/>
    <n v="0"/>
    <n v="0"/>
    <n v="0"/>
    <n v="0"/>
    <n v="0"/>
    <n v="0"/>
    <n v="0"/>
    <n v="0"/>
    <n v="0"/>
    <n v="0"/>
    <n v="0"/>
  </r>
  <r>
    <x v="1063"/>
    <x v="7"/>
    <n v="0"/>
    <n v="0"/>
    <n v="0"/>
    <n v="0"/>
    <n v="0"/>
    <n v="0"/>
    <n v="0"/>
    <n v="0"/>
    <n v="0"/>
    <n v="0"/>
    <n v="0"/>
    <n v="0"/>
    <n v="0"/>
    <n v="0"/>
  </r>
  <r>
    <x v="1064"/>
    <x v="7"/>
    <n v="0"/>
    <n v="0"/>
    <n v="0"/>
    <n v="0"/>
    <n v="0"/>
    <n v="0"/>
    <n v="0"/>
    <n v="0"/>
    <n v="0"/>
    <n v="0"/>
    <n v="0"/>
    <n v="0"/>
    <n v="0"/>
    <n v="0"/>
  </r>
  <r>
    <x v="1065"/>
    <x v="7"/>
    <n v="0"/>
    <n v="0"/>
    <n v="0"/>
    <n v="0"/>
    <n v="0"/>
    <n v="0"/>
    <n v="0"/>
    <n v="0"/>
    <n v="0"/>
    <n v="0"/>
    <n v="0"/>
    <n v="0"/>
    <n v="0"/>
    <n v="0"/>
  </r>
  <r>
    <x v="1066"/>
    <x v="7"/>
    <n v="8019"/>
    <n v="8019"/>
    <n v="8019"/>
    <n v="8103"/>
    <n v="8103"/>
    <n v="8103"/>
    <n v="8103"/>
    <n v="8103"/>
    <n v="8103"/>
    <n v="8103"/>
    <n v="8103"/>
    <n v="8103"/>
    <n v="8103"/>
    <n v="8085159"/>
  </r>
  <r>
    <x v="1067"/>
    <x v="7"/>
    <n v="0"/>
    <n v="0"/>
    <n v="0"/>
    <n v="0"/>
    <n v="0"/>
    <n v="0"/>
    <n v="0"/>
    <n v="0"/>
    <n v="0"/>
    <n v="0"/>
    <n v="0"/>
    <n v="0"/>
    <n v="0"/>
    <n v="0"/>
  </r>
  <r>
    <x v="1068"/>
    <x v="7"/>
    <n v="0"/>
    <n v="0"/>
    <n v="0"/>
    <n v="0"/>
    <n v="0"/>
    <n v="0"/>
    <n v="0"/>
    <n v="0"/>
    <n v="0"/>
    <n v="0"/>
    <n v="0"/>
    <n v="0"/>
    <n v="0"/>
    <n v="0"/>
  </r>
  <r>
    <x v="1069"/>
    <x v="7"/>
    <n v="0"/>
    <n v="0"/>
    <n v="0"/>
    <n v="0"/>
    <n v="0"/>
    <n v="0"/>
    <n v="0"/>
    <n v="0"/>
    <n v="0"/>
    <n v="0"/>
    <n v="0"/>
    <n v="0"/>
    <n v="0"/>
    <n v="0"/>
  </r>
  <r>
    <x v="1070"/>
    <x v="7"/>
    <n v="0"/>
    <n v="0"/>
    <n v="0"/>
    <n v="0"/>
    <n v="0"/>
    <n v="0"/>
    <n v="0"/>
    <n v="0"/>
    <n v="0"/>
    <n v="0"/>
    <n v="0"/>
    <n v="0"/>
    <n v="0"/>
    <n v="0"/>
  </r>
  <r>
    <x v="1071"/>
    <x v="7"/>
    <n v="0"/>
    <n v="0"/>
    <n v="0"/>
    <n v="0"/>
    <n v="0"/>
    <n v="0"/>
    <n v="0"/>
    <n v="0"/>
    <n v="0"/>
    <n v="0"/>
    <n v="0"/>
    <n v="0"/>
    <n v="0"/>
    <n v="0"/>
  </r>
  <r>
    <x v="1072"/>
    <x v="7"/>
    <n v="0"/>
    <n v="0"/>
    <n v="0"/>
    <n v="0"/>
    <n v="0"/>
    <n v="0"/>
    <n v="0"/>
    <n v="0"/>
    <n v="0"/>
    <n v="0"/>
    <n v="0"/>
    <n v="0"/>
    <n v="0"/>
    <n v="0"/>
  </r>
  <r>
    <x v="1073"/>
    <x v="7"/>
    <n v="0"/>
    <n v="0"/>
    <n v="0"/>
    <n v="0"/>
    <n v="0"/>
    <n v="0"/>
    <n v="0"/>
    <n v="0"/>
    <n v="0"/>
    <n v="0"/>
    <n v="0"/>
    <n v="0"/>
    <n v="0"/>
    <n v="0"/>
  </r>
  <r>
    <x v="1074"/>
    <x v="7"/>
    <n v="0"/>
    <n v="0"/>
    <n v="0"/>
    <n v="0"/>
    <n v="0"/>
    <n v="0"/>
    <n v="0"/>
    <n v="0"/>
    <n v="0"/>
    <n v="0"/>
    <n v="0"/>
    <n v="0"/>
    <n v="0"/>
    <n v="0"/>
  </r>
  <r>
    <x v="1075"/>
    <x v="7"/>
    <n v="0"/>
    <n v="0"/>
    <n v="0"/>
    <n v="0"/>
    <n v="0"/>
    <n v="0"/>
    <n v="0"/>
    <n v="0"/>
    <n v="0"/>
    <n v="0"/>
    <n v="0"/>
    <n v="0"/>
    <n v="0"/>
    <n v="0"/>
  </r>
  <r>
    <x v="1076"/>
    <x v="7"/>
    <n v="0"/>
    <n v="0"/>
    <n v="0"/>
    <n v="0"/>
    <n v="0"/>
    <n v="0"/>
    <n v="0"/>
    <n v="0"/>
    <n v="0"/>
    <n v="0"/>
    <n v="0"/>
    <n v="0"/>
    <n v="0"/>
    <n v="0"/>
  </r>
  <r>
    <x v="1077"/>
    <x v="7"/>
    <n v="0"/>
    <n v="0"/>
    <n v="0"/>
    <n v="0"/>
    <n v="0"/>
    <n v="0"/>
    <n v="0"/>
    <n v="0"/>
    <n v="0"/>
    <n v="0"/>
    <n v="0"/>
    <n v="0"/>
    <n v="0"/>
    <n v="0"/>
  </r>
  <r>
    <x v="1078"/>
    <x v="7"/>
    <n v="0"/>
    <n v="0"/>
    <n v="0"/>
    <n v="0"/>
    <n v="0"/>
    <n v="0"/>
    <n v="0"/>
    <n v="0"/>
    <n v="0"/>
    <n v="0"/>
    <n v="0"/>
    <n v="0"/>
    <n v="0"/>
    <n v="0"/>
  </r>
  <r>
    <x v="1079"/>
    <x v="7"/>
    <n v="0"/>
    <n v="0"/>
    <n v="0"/>
    <n v="0"/>
    <n v="0"/>
    <n v="0"/>
    <n v="0"/>
    <n v="0"/>
    <n v="0"/>
    <n v="0"/>
    <n v="0"/>
    <n v="0"/>
    <n v="0"/>
    <n v="0"/>
  </r>
  <r>
    <x v="1080"/>
    <x v="7"/>
    <n v="0"/>
    <n v="0"/>
    <n v="0"/>
    <n v="0"/>
    <n v="0"/>
    <n v="0"/>
    <n v="0"/>
    <n v="0"/>
    <n v="0"/>
    <n v="0"/>
    <n v="0"/>
    <n v="0"/>
    <n v="0"/>
    <n v="0"/>
  </r>
  <r>
    <x v="1081"/>
    <x v="7"/>
    <n v="0"/>
    <n v="0"/>
    <n v="0"/>
    <n v="0"/>
    <n v="0"/>
    <n v="0"/>
    <n v="0"/>
    <n v="0"/>
    <n v="0"/>
    <n v="0"/>
    <n v="0"/>
    <n v="0"/>
    <n v="0"/>
    <n v="0"/>
  </r>
  <r>
    <x v="1082"/>
    <x v="7"/>
    <n v="0"/>
    <n v="0"/>
    <n v="0"/>
    <n v="0"/>
    <n v="0"/>
    <n v="0"/>
    <n v="0"/>
    <n v="0"/>
    <n v="0"/>
    <n v="0"/>
    <n v="0"/>
    <n v="0"/>
    <n v="0"/>
    <n v="0"/>
  </r>
  <r>
    <x v="1083"/>
    <x v="7"/>
    <n v="0"/>
    <n v="0"/>
    <n v="0"/>
    <n v="0"/>
    <n v="0"/>
    <n v="0"/>
    <n v="0"/>
    <n v="0"/>
    <n v="0"/>
    <n v="0"/>
    <n v="0"/>
    <n v="0"/>
    <n v="0"/>
    <n v="0"/>
  </r>
  <r>
    <x v="1084"/>
    <x v="7"/>
    <n v="0"/>
    <n v="0"/>
    <n v="0"/>
    <n v="0"/>
    <n v="0"/>
    <n v="0"/>
    <n v="0"/>
    <n v="0"/>
    <n v="0"/>
    <n v="0"/>
    <n v="0"/>
    <n v="0"/>
    <n v="0"/>
    <n v="0"/>
  </r>
  <r>
    <x v="1085"/>
    <x v="7"/>
    <n v="0"/>
    <n v="0"/>
    <n v="0"/>
    <n v="0"/>
    <n v="0"/>
    <n v="0"/>
    <n v="0"/>
    <n v="0"/>
    <n v="0"/>
    <n v="0"/>
    <n v="0"/>
    <n v="0"/>
    <n v="0"/>
    <n v="0"/>
  </r>
  <r>
    <x v="1086"/>
    <x v="7"/>
    <n v="0"/>
    <n v="0"/>
    <n v="0"/>
    <n v="0"/>
    <n v="0"/>
    <n v="0"/>
    <n v="0"/>
    <n v="0"/>
    <n v="0"/>
    <n v="0"/>
    <n v="0"/>
    <n v="0"/>
    <n v="0"/>
    <n v="0"/>
  </r>
  <r>
    <x v="1087"/>
    <x v="7"/>
    <n v="0"/>
    <n v="0"/>
    <n v="0"/>
    <n v="0"/>
    <n v="0"/>
    <n v="0"/>
    <n v="0"/>
    <n v="0"/>
    <n v="0"/>
    <n v="0"/>
    <n v="0"/>
    <n v="0"/>
    <n v="0"/>
    <n v="0"/>
  </r>
  <r>
    <x v="1088"/>
    <x v="7"/>
    <n v="0"/>
    <n v="0"/>
    <n v="0"/>
    <n v="0"/>
    <n v="0"/>
    <n v="0"/>
    <n v="0"/>
    <n v="0"/>
    <n v="0"/>
    <n v="0"/>
    <n v="0"/>
    <n v="0"/>
    <n v="0"/>
    <n v="0"/>
  </r>
  <r>
    <x v="1089"/>
    <x v="7"/>
    <n v="0"/>
    <n v="0"/>
    <n v="0"/>
    <n v="0"/>
    <n v="0"/>
    <n v="0"/>
    <n v="0"/>
    <n v="0"/>
    <n v="0"/>
    <n v="0"/>
    <n v="0"/>
    <n v="0"/>
    <n v="0"/>
    <n v="0"/>
  </r>
  <r>
    <x v="1090"/>
    <x v="7"/>
    <n v="0"/>
    <n v="0"/>
    <n v="0"/>
    <n v="0"/>
    <n v="0"/>
    <n v="0"/>
    <n v="0"/>
    <n v="0"/>
    <n v="0"/>
    <n v="0"/>
    <n v="0"/>
    <n v="0"/>
    <n v="0"/>
    <n v="0"/>
  </r>
  <r>
    <x v="1091"/>
    <x v="7"/>
    <n v="0"/>
    <n v="0"/>
    <n v="0"/>
    <n v="0"/>
    <n v="0"/>
    <n v="0"/>
    <n v="0"/>
    <n v="0"/>
    <n v="0"/>
    <n v="0"/>
    <n v="0"/>
    <n v="0"/>
    <n v="0"/>
    <n v="0"/>
  </r>
  <r>
    <x v="1092"/>
    <x v="7"/>
    <n v="0"/>
    <n v="0"/>
    <n v="0"/>
    <n v="0"/>
    <n v="0"/>
    <n v="0"/>
    <n v="0"/>
    <n v="0"/>
    <n v="0"/>
    <n v="0"/>
    <n v="0"/>
    <n v="0"/>
    <n v="0"/>
    <n v="0"/>
  </r>
  <r>
    <x v="1093"/>
    <x v="7"/>
    <n v="0"/>
    <n v="0"/>
    <n v="0"/>
    <n v="0"/>
    <n v="0"/>
    <n v="0"/>
    <n v="0"/>
    <n v="0"/>
    <n v="0"/>
    <n v="0"/>
    <n v="0"/>
    <n v="0"/>
    <n v="0"/>
    <n v="0"/>
  </r>
  <r>
    <x v="1094"/>
    <x v="7"/>
    <n v="0"/>
    <n v="0"/>
    <n v="0"/>
    <n v="0"/>
    <n v="0"/>
    <n v="0"/>
    <n v="0"/>
    <n v="0"/>
    <n v="0"/>
    <n v="0"/>
    <n v="0"/>
    <n v="0"/>
    <n v="0"/>
    <n v="0"/>
  </r>
  <r>
    <x v="1095"/>
    <x v="7"/>
    <n v="0"/>
    <n v="0"/>
    <n v="0"/>
    <n v="0"/>
    <n v="0"/>
    <n v="0"/>
    <n v="0"/>
    <n v="0"/>
    <n v="0"/>
    <n v="0"/>
    <n v="0"/>
    <n v="0"/>
    <n v="0"/>
    <n v="0"/>
  </r>
  <r>
    <x v="1096"/>
    <x v="7"/>
    <n v="181"/>
    <n v="181"/>
    <n v="181"/>
    <n v="181"/>
    <n v="181"/>
    <n v="181"/>
    <n v="181"/>
    <n v="181"/>
    <n v="181"/>
    <n v="181"/>
    <n v="181"/>
    <n v="181"/>
    <n v="181"/>
    <n v="180679"/>
  </r>
  <r>
    <x v="1097"/>
    <x v="7"/>
    <n v="0"/>
    <n v="0"/>
    <n v="0"/>
    <n v="0"/>
    <n v="0"/>
    <n v="0"/>
    <n v="0"/>
    <n v="0"/>
    <n v="0"/>
    <n v="0"/>
    <n v="0"/>
    <n v="0"/>
    <n v="0"/>
    <n v="0"/>
  </r>
  <r>
    <x v="1098"/>
    <x v="7"/>
    <n v="450894"/>
    <n v="450918"/>
    <n v="454219"/>
    <n v="453699"/>
    <n v="453832"/>
    <n v="457998"/>
    <n v="455976"/>
    <n v="456023"/>
    <n v="456439"/>
    <n v="458720"/>
    <n v="463601"/>
    <n v="464951"/>
    <n v="471186"/>
    <n v="457284644"/>
  </r>
  <r>
    <x v="1099"/>
    <x v="7"/>
    <n v="0"/>
    <n v="0"/>
    <n v="0"/>
    <n v="0"/>
    <n v="0"/>
    <n v="0"/>
    <n v="0"/>
    <n v="0"/>
    <n v="0"/>
    <n v="0"/>
    <n v="0"/>
    <n v="0"/>
    <n v="0"/>
    <n v="0"/>
  </r>
  <r>
    <x v="1100"/>
    <x v="7"/>
    <n v="1048"/>
    <n v="1048"/>
    <n v="1048"/>
    <n v="1101"/>
    <n v="1101"/>
    <n v="1101"/>
    <n v="1101"/>
    <n v="1101"/>
    <n v="1101"/>
    <n v="1101"/>
    <n v="1101"/>
    <n v="1101"/>
    <n v="1101"/>
    <n v="1090190"/>
  </r>
  <r>
    <x v="1101"/>
    <x v="7"/>
    <n v="0"/>
    <n v="0"/>
    <n v="0"/>
    <n v="0"/>
    <n v="0"/>
    <n v="0"/>
    <n v="0"/>
    <n v="0"/>
    <n v="0"/>
    <n v="0"/>
    <n v="0"/>
    <n v="0"/>
    <n v="0"/>
    <n v="0"/>
  </r>
  <r>
    <x v="1102"/>
    <x v="7"/>
    <n v="0"/>
    <n v="0"/>
    <n v="0"/>
    <n v="0"/>
    <n v="0"/>
    <n v="0"/>
    <n v="0"/>
    <n v="0"/>
    <n v="0"/>
    <n v="0"/>
    <n v="0"/>
    <n v="0"/>
    <n v="0"/>
    <n v="0"/>
  </r>
  <r>
    <x v="1103"/>
    <x v="7"/>
    <n v="0"/>
    <n v="0"/>
    <n v="0"/>
    <n v="0"/>
    <n v="0"/>
    <n v="0"/>
    <n v="0"/>
    <n v="0"/>
    <n v="0"/>
    <n v="0"/>
    <n v="0"/>
    <n v="0"/>
    <n v="0"/>
    <n v="0"/>
  </r>
  <r>
    <x v="1104"/>
    <x v="7"/>
    <n v="0"/>
    <n v="0"/>
    <n v="0"/>
    <n v="0"/>
    <n v="0"/>
    <n v="0"/>
    <n v="0"/>
    <n v="0"/>
    <n v="0"/>
    <n v="0"/>
    <n v="0"/>
    <n v="0"/>
    <n v="0"/>
    <n v="0"/>
  </r>
  <r>
    <x v="1105"/>
    <x v="7"/>
    <n v="0"/>
    <n v="0"/>
    <n v="0"/>
    <n v="0"/>
    <n v="0"/>
    <n v="0"/>
    <n v="0"/>
    <n v="0"/>
    <n v="0"/>
    <n v="0"/>
    <n v="0"/>
    <n v="0"/>
    <n v="0"/>
    <n v="0"/>
  </r>
  <r>
    <x v="1106"/>
    <x v="7"/>
    <n v="0"/>
    <n v="0"/>
    <n v="0"/>
    <n v="0"/>
    <n v="0"/>
    <n v="0"/>
    <n v="0"/>
    <n v="0"/>
    <n v="0"/>
    <n v="0"/>
    <n v="0"/>
    <n v="0"/>
    <n v="0"/>
    <n v="0"/>
  </r>
  <r>
    <x v="1107"/>
    <x v="7"/>
    <n v="0"/>
    <n v="0"/>
    <n v="0"/>
    <n v="0"/>
    <n v="0"/>
    <n v="0"/>
    <n v="0"/>
    <n v="0"/>
    <n v="0"/>
    <n v="0"/>
    <n v="0"/>
    <n v="0"/>
    <n v="0"/>
    <n v="0"/>
  </r>
  <r>
    <x v="1108"/>
    <x v="7"/>
    <n v="71"/>
    <n v="71"/>
    <n v="71"/>
    <n v="71"/>
    <n v="71"/>
    <n v="71"/>
    <n v="71"/>
    <n v="71"/>
    <n v="71"/>
    <n v="71"/>
    <n v="71"/>
    <n v="71"/>
    <n v="71"/>
    <n v="71312"/>
  </r>
  <r>
    <x v="1109"/>
    <x v="7"/>
    <n v="0"/>
    <n v="0"/>
    <n v="0"/>
    <n v="0"/>
    <n v="0"/>
    <n v="0"/>
    <n v="0"/>
    <n v="0"/>
    <n v="0"/>
    <n v="0"/>
    <n v="0"/>
    <n v="0"/>
    <n v="0"/>
    <n v="0"/>
  </r>
  <r>
    <x v="1110"/>
    <x v="7"/>
    <n v="0"/>
    <n v="0"/>
    <n v="0"/>
    <n v="0"/>
    <n v="0"/>
    <n v="0"/>
    <n v="0"/>
    <n v="0"/>
    <n v="0"/>
    <n v="0"/>
    <n v="0"/>
    <n v="0"/>
    <n v="0"/>
    <n v="0"/>
  </r>
  <r>
    <x v="1111"/>
    <x v="7"/>
    <n v="0"/>
    <n v="0"/>
    <n v="0"/>
    <n v="0"/>
    <n v="0"/>
    <n v="0"/>
    <n v="0"/>
    <n v="0"/>
    <n v="0"/>
    <n v="0"/>
    <n v="0"/>
    <n v="0"/>
    <n v="0"/>
    <n v="0"/>
  </r>
  <r>
    <x v="1112"/>
    <x v="7"/>
    <n v="366549"/>
    <n v="369714"/>
    <n v="370334"/>
    <n v="369302"/>
    <n v="368747"/>
    <n v="370358"/>
    <n v="370996"/>
    <n v="372013"/>
    <n v="373211"/>
    <n v="374738"/>
    <n v="376650"/>
    <n v="380360"/>
    <n v="387177"/>
    <n v="372773811"/>
  </r>
  <r>
    <x v="1113"/>
    <x v="7"/>
    <n v="0"/>
    <n v="0"/>
    <n v="0"/>
    <n v="0"/>
    <n v="0"/>
    <n v="0"/>
    <n v="0"/>
    <n v="0"/>
    <n v="0"/>
    <n v="0"/>
    <n v="0"/>
    <n v="0"/>
    <n v="0"/>
    <n v="0"/>
  </r>
  <r>
    <x v="1114"/>
    <x v="7"/>
    <n v="0"/>
    <n v="0"/>
    <n v="0"/>
    <n v="0"/>
    <n v="0"/>
    <n v="0"/>
    <n v="0"/>
    <n v="0"/>
    <n v="0"/>
    <n v="0"/>
    <n v="0"/>
    <n v="0"/>
    <n v="0"/>
    <n v="0"/>
  </r>
  <r>
    <x v="1115"/>
    <x v="7"/>
    <n v="0"/>
    <n v="0"/>
    <n v="0"/>
    <n v="0"/>
    <n v="0"/>
    <n v="0"/>
    <n v="0"/>
    <n v="0"/>
    <n v="0"/>
    <n v="0"/>
    <n v="0"/>
    <n v="0"/>
    <n v="0"/>
    <n v="0"/>
  </r>
  <r>
    <x v="1116"/>
    <x v="7"/>
    <n v="0"/>
    <n v="0"/>
    <n v="0"/>
    <n v="0"/>
    <n v="0"/>
    <n v="0"/>
    <n v="0"/>
    <n v="0"/>
    <n v="0"/>
    <n v="0"/>
    <n v="0"/>
    <n v="0"/>
    <n v="0"/>
    <n v="0"/>
  </r>
  <r>
    <x v="1117"/>
    <x v="7"/>
    <n v="0"/>
    <n v="0"/>
    <n v="0"/>
    <n v="0"/>
    <n v="0"/>
    <n v="0"/>
    <n v="0"/>
    <n v="0"/>
    <n v="0"/>
    <n v="0"/>
    <n v="0"/>
    <n v="0"/>
    <n v="0"/>
    <n v="0"/>
  </r>
  <r>
    <x v="1118"/>
    <x v="7"/>
    <n v="75"/>
    <n v="75"/>
    <n v="75"/>
    <n v="75"/>
    <n v="75"/>
    <n v="75"/>
    <n v="75"/>
    <n v="75"/>
    <n v="75"/>
    <n v="75"/>
    <n v="75"/>
    <n v="75"/>
    <n v="75"/>
    <n v="75387"/>
  </r>
  <r>
    <x v="1119"/>
    <x v="7"/>
    <n v="445929"/>
    <n v="448292"/>
    <n v="448095"/>
    <n v="449624"/>
    <n v="451390"/>
    <n v="452540"/>
    <n v="453065"/>
    <n v="454560"/>
    <n v="455426"/>
    <n v="456256"/>
    <n v="458380"/>
    <n v="462363"/>
    <n v="470279"/>
    <n v="454007925"/>
  </r>
  <r>
    <x v="1120"/>
    <x v="7"/>
    <n v="0"/>
    <n v="0"/>
    <n v="0"/>
    <n v="0"/>
    <n v="0"/>
    <n v="0"/>
    <n v="0"/>
    <n v="0"/>
    <n v="0"/>
    <n v="0"/>
    <n v="0"/>
    <n v="0"/>
    <n v="0"/>
    <n v="0"/>
  </r>
  <r>
    <x v="1121"/>
    <x v="7"/>
    <n v="0"/>
    <n v="0"/>
    <n v="0"/>
    <n v="0"/>
    <n v="0"/>
    <n v="0"/>
    <n v="0"/>
    <n v="0"/>
    <n v="0"/>
    <n v="0"/>
    <n v="0"/>
    <n v="0"/>
    <n v="0"/>
    <n v="0"/>
  </r>
  <r>
    <x v="1122"/>
    <x v="7"/>
    <n v="0"/>
    <n v="0"/>
    <n v="0"/>
    <n v="0"/>
    <n v="0"/>
    <n v="0"/>
    <n v="0"/>
    <n v="0"/>
    <n v="0"/>
    <n v="0"/>
    <n v="0"/>
    <n v="0"/>
    <n v="0"/>
    <n v="0"/>
  </r>
  <r>
    <x v="1123"/>
    <x v="7"/>
    <n v="0"/>
    <n v="0"/>
    <n v="0"/>
    <n v="0"/>
    <n v="0"/>
    <n v="0"/>
    <n v="0"/>
    <n v="0"/>
    <n v="0"/>
    <n v="0"/>
    <n v="0"/>
    <n v="0"/>
    <n v="0"/>
    <n v="0"/>
  </r>
  <r>
    <x v="1124"/>
    <x v="7"/>
    <n v="0"/>
    <n v="0"/>
    <n v="0"/>
    <n v="0"/>
    <n v="0"/>
    <n v="0"/>
    <n v="0"/>
    <n v="0"/>
    <n v="0"/>
    <n v="0"/>
    <n v="0"/>
    <n v="0"/>
    <n v="0"/>
    <n v="0"/>
  </r>
  <r>
    <x v="1125"/>
    <x v="7"/>
    <n v="0"/>
    <n v="0"/>
    <n v="0"/>
    <n v="0"/>
    <n v="0"/>
    <n v="0"/>
    <n v="0"/>
    <n v="0"/>
    <n v="0"/>
    <n v="0"/>
    <n v="0"/>
    <n v="0"/>
    <n v="0"/>
    <n v="0"/>
  </r>
  <r>
    <x v="1126"/>
    <x v="7"/>
    <n v="0"/>
    <n v="0"/>
    <n v="0"/>
    <n v="0"/>
    <n v="0"/>
    <n v="0"/>
    <n v="0"/>
    <n v="0"/>
    <n v="0"/>
    <n v="0"/>
    <n v="0"/>
    <n v="0"/>
    <n v="0"/>
    <n v="0"/>
  </r>
  <r>
    <x v="1127"/>
    <x v="7"/>
    <n v="708531"/>
    <n v="709377"/>
    <n v="711146"/>
    <n v="710827"/>
    <n v="713402"/>
    <n v="716968"/>
    <n v="718473"/>
    <n v="722203"/>
    <n v="723471"/>
    <n v="726837"/>
    <n v="731215"/>
    <n v="735660"/>
    <n v="742386"/>
    <n v="720419940"/>
  </r>
  <r>
    <x v="1128"/>
    <x v="7"/>
    <n v="0"/>
    <n v="0"/>
    <n v="0"/>
    <n v="0"/>
    <n v="0"/>
    <n v="0"/>
    <n v="0"/>
    <n v="0"/>
    <n v="0"/>
    <n v="0"/>
    <n v="0"/>
    <n v="0"/>
    <n v="0"/>
    <n v="0"/>
  </r>
  <r>
    <x v="1129"/>
    <x v="7"/>
    <n v="0"/>
    <n v="0"/>
    <n v="0"/>
    <n v="0"/>
    <n v="0"/>
    <n v="0"/>
    <n v="0"/>
    <n v="0"/>
    <n v="0"/>
    <n v="0"/>
    <n v="0"/>
    <n v="0"/>
    <n v="0"/>
    <n v="0"/>
  </r>
  <r>
    <x v="1130"/>
    <x v="7"/>
    <n v="0"/>
    <n v="0"/>
    <n v="0"/>
    <n v="0"/>
    <n v="0"/>
    <n v="0"/>
    <n v="0"/>
    <n v="0"/>
    <n v="0"/>
    <n v="0"/>
    <n v="0"/>
    <n v="0"/>
    <n v="0"/>
    <n v="0"/>
  </r>
  <r>
    <x v="1131"/>
    <x v="7"/>
    <n v="0"/>
    <n v="0"/>
    <n v="0"/>
    <n v="0"/>
    <n v="0"/>
    <n v="0"/>
    <n v="0"/>
    <n v="0"/>
    <n v="0"/>
    <n v="0"/>
    <n v="0"/>
    <n v="0"/>
    <n v="0"/>
    <n v="0"/>
  </r>
  <r>
    <x v="1132"/>
    <x v="7"/>
    <n v="0"/>
    <n v="0"/>
    <n v="0"/>
    <n v="0"/>
    <n v="0"/>
    <n v="0"/>
    <n v="0"/>
    <n v="0"/>
    <n v="0"/>
    <n v="0"/>
    <n v="0"/>
    <n v="0"/>
    <n v="0"/>
    <n v="0"/>
  </r>
  <r>
    <x v="1133"/>
    <x v="7"/>
    <n v="0"/>
    <n v="0"/>
    <n v="0"/>
    <n v="0"/>
    <n v="0"/>
    <n v="0"/>
    <n v="0"/>
    <n v="0"/>
    <n v="0"/>
    <n v="0"/>
    <n v="0"/>
    <n v="0"/>
    <n v="0"/>
    <n v="0"/>
  </r>
  <r>
    <x v="1134"/>
    <x v="7"/>
    <n v="0"/>
    <n v="0"/>
    <n v="0"/>
    <n v="0"/>
    <n v="0"/>
    <n v="0"/>
    <n v="0"/>
    <n v="0"/>
    <n v="0"/>
    <n v="0"/>
    <n v="0"/>
    <n v="0"/>
    <n v="0"/>
    <n v="0"/>
  </r>
  <r>
    <x v="1135"/>
    <x v="7"/>
    <n v="0"/>
    <n v="0"/>
    <n v="0"/>
    <n v="0"/>
    <n v="0"/>
    <n v="0"/>
    <n v="0"/>
    <n v="0"/>
    <n v="0"/>
    <n v="0"/>
    <n v="0"/>
    <n v="0"/>
    <n v="0"/>
    <n v="0"/>
  </r>
  <r>
    <x v="1136"/>
    <x v="7"/>
    <n v="0"/>
    <n v="0"/>
    <n v="0"/>
    <n v="0"/>
    <n v="0"/>
    <n v="0"/>
    <n v="0"/>
    <n v="0"/>
    <n v="0"/>
    <n v="0"/>
    <n v="0"/>
    <n v="0"/>
    <n v="0"/>
    <n v="0"/>
  </r>
  <r>
    <x v="1137"/>
    <x v="7"/>
    <n v="0"/>
    <n v="0"/>
    <n v="0"/>
    <n v="0"/>
    <n v="0"/>
    <n v="0"/>
    <n v="0"/>
    <n v="0"/>
    <n v="0"/>
    <n v="0"/>
    <n v="0"/>
    <n v="0"/>
    <n v="0"/>
    <n v="0"/>
  </r>
  <r>
    <x v="1138"/>
    <x v="7"/>
    <n v="0"/>
    <n v="0"/>
    <n v="0"/>
    <n v="0"/>
    <n v="0"/>
    <n v="0"/>
    <n v="0"/>
    <n v="0"/>
    <n v="0"/>
    <n v="0"/>
    <n v="0"/>
    <n v="0"/>
    <n v="0"/>
    <n v="0"/>
  </r>
  <r>
    <x v="1139"/>
    <x v="7"/>
    <n v="0"/>
    <n v="0"/>
    <n v="0"/>
    <n v="0"/>
    <n v="0"/>
    <n v="0"/>
    <n v="0"/>
    <n v="0"/>
    <n v="0"/>
    <n v="0"/>
    <n v="0"/>
    <n v="0"/>
    <n v="0"/>
    <n v="0"/>
  </r>
  <r>
    <x v="1140"/>
    <x v="7"/>
    <n v="918878"/>
    <n v="922313"/>
    <n v="926816"/>
    <n v="930804"/>
    <n v="933367"/>
    <n v="938918"/>
    <n v="942290"/>
    <n v="949164"/>
    <n v="955528"/>
    <n v="960320"/>
    <n v="967767"/>
    <n v="974575"/>
    <n v="982990"/>
    <n v="946066160"/>
  </r>
  <r>
    <x v="1141"/>
    <x v="7"/>
    <n v="481753"/>
    <n v="483491"/>
    <n v="485387"/>
    <n v="489155"/>
    <n v="489491"/>
    <n v="489738"/>
    <n v="491301"/>
    <n v="492760"/>
    <n v="493957"/>
    <n v="496349"/>
    <n v="496202"/>
    <n v="497669"/>
    <n v="499517"/>
    <n v="491344638"/>
  </r>
  <r>
    <x v="1142"/>
    <x v="7"/>
    <n v="0"/>
    <n v="0"/>
    <n v="0"/>
    <n v="0"/>
    <n v="0"/>
    <n v="0"/>
    <n v="0"/>
    <n v="0"/>
    <n v="0"/>
    <n v="0"/>
    <n v="0"/>
    <n v="0"/>
    <n v="0"/>
    <n v="0"/>
  </r>
  <r>
    <x v="1143"/>
    <x v="7"/>
    <n v="185266"/>
    <n v="185913"/>
    <n v="186124"/>
    <n v="186413"/>
    <n v="186634"/>
    <n v="186806"/>
    <n v="186935"/>
    <n v="187017"/>
    <n v="187276"/>
    <n v="187677"/>
    <n v="188219"/>
    <n v="188528"/>
    <n v="189026"/>
    <n v="187057274"/>
  </r>
  <r>
    <x v="1144"/>
    <x v="7"/>
    <n v="0"/>
    <n v="0"/>
    <n v="0"/>
    <n v="0"/>
    <n v="0"/>
    <n v="0"/>
    <n v="0"/>
    <n v="0"/>
    <n v="0"/>
    <n v="0"/>
    <n v="0"/>
    <n v="0"/>
    <n v="0"/>
    <n v="0"/>
  </r>
  <r>
    <x v="1145"/>
    <x v="7"/>
    <n v="0"/>
    <n v="0"/>
    <n v="0"/>
    <n v="0"/>
    <n v="0"/>
    <n v="0"/>
    <n v="0"/>
    <n v="0"/>
    <n v="0"/>
    <n v="0"/>
    <n v="0"/>
    <n v="0"/>
    <n v="0"/>
    <n v="0"/>
  </r>
  <r>
    <x v="1146"/>
    <x v="7"/>
    <n v="153129"/>
    <n v="153269"/>
    <n v="153444"/>
    <n v="153667"/>
    <n v="154311"/>
    <n v="153814"/>
    <n v="153370"/>
    <n v="153321"/>
    <n v="152534"/>
    <n v="151790"/>
    <n v="150636"/>
    <n v="149578"/>
    <n v="148860"/>
    <n v="152560709"/>
  </r>
  <r>
    <x v="1147"/>
    <x v="7"/>
    <n v="0"/>
    <n v="0"/>
    <n v="0"/>
    <n v="0"/>
    <n v="0"/>
    <n v="0"/>
    <n v="0"/>
    <n v="0"/>
    <n v="0"/>
    <n v="0"/>
    <n v="0"/>
    <n v="0"/>
    <n v="0"/>
    <n v="0"/>
  </r>
  <r>
    <x v="1148"/>
    <x v="7"/>
    <n v="38"/>
    <n v="38"/>
    <n v="38"/>
    <n v="15653"/>
    <n v="15653"/>
    <n v="15653"/>
    <n v="15651"/>
    <n v="19542"/>
    <n v="20138"/>
    <n v="23398"/>
    <n v="31071"/>
    <n v="31199"/>
    <n v="32500"/>
    <n v="17025150"/>
  </r>
  <r>
    <x v="1149"/>
    <x v="7"/>
    <n v="0"/>
    <n v="0"/>
    <n v="0"/>
    <n v="0"/>
    <n v="0"/>
    <n v="0"/>
    <n v="0"/>
    <n v="0"/>
    <n v="0"/>
    <n v="0"/>
    <n v="0"/>
    <n v="0"/>
    <n v="0"/>
    <n v="0"/>
  </r>
  <r>
    <x v="1150"/>
    <x v="7"/>
    <n v="0"/>
    <n v="0"/>
    <n v="0"/>
    <n v="0"/>
    <n v="0"/>
    <n v="0"/>
    <n v="0"/>
    <n v="0"/>
    <n v="0"/>
    <n v="0"/>
    <n v="0"/>
    <n v="0"/>
    <n v="0"/>
    <n v="0"/>
  </r>
  <r>
    <x v="1151"/>
    <x v="7"/>
    <n v="0"/>
    <n v="0"/>
    <n v="0"/>
    <n v="0"/>
    <n v="0"/>
    <n v="0"/>
    <n v="0"/>
    <n v="0"/>
    <n v="0"/>
    <n v="0"/>
    <n v="0"/>
    <n v="0"/>
    <n v="0"/>
    <n v="0"/>
  </r>
  <r>
    <x v="1152"/>
    <x v="7"/>
    <n v="0"/>
    <n v="0"/>
    <n v="0"/>
    <n v="0"/>
    <n v="0"/>
    <n v="0"/>
    <n v="0"/>
    <n v="0"/>
    <n v="0"/>
    <n v="0"/>
    <n v="0"/>
    <n v="0"/>
    <n v="0"/>
    <n v="0"/>
  </r>
  <r>
    <x v="1153"/>
    <x v="7"/>
    <n v="0"/>
    <n v="0"/>
    <n v="0"/>
    <n v="0"/>
    <n v="0"/>
    <n v="0"/>
    <n v="0"/>
    <n v="0"/>
    <n v="0"/>
    <n v="0"/>
    <n v="0"/>
    <n v="0"/>
    <n v="0"/>
    <n v="0"/>
  </r>
  <r>
    <x v="1154"/>
    <x v="7"/>
    <n v="55229"/>
    <n v="55547"/>
    <n v="55575"/>
    <n v="55422"/>
    <n v="55383"/>
    <n v="55221"/>
    <n v="55285"/>
    <n v="55271"/>
    <n v="55218"/>
    <n v="55177"/>
    <n v="55150"/>
    <n v="55182"/>
    <n v="57241"/>
    <n v="55388796"/>
  </r>
  <r>
    <x v="1155"/>
    <x v="7"/>
    <n v="0"/>
    <n v="0"/>
    <n v="0"/>
    <n v="0"/>
    <n v="0"/>
    <n v="0"/>
    <n v="0"/>
    <n v="0"/>
    <n v="0"/>
    <n v="0"/>
    <n v="0"/>
    <n v="0"/>
    <n v="0"/>
    <n v="0"/>
  </r>
  <r>
    <x v="1156"/>
    <x v="7"/>
    <n v="3412"/>
    <n v="3412"/>
    <n v="3412"/>
    <n v="3412"/>
    <n v="3412"/>
    <n v="3412"/>
    <n v="3412"/>
    <n v="3412"/>
    <n v="3412"/>
    <n v="3412"/>
    <n v="3412"/>
    <n v="3412"/>
    <n v="2343"/>
    <n v="3367727"/>
  </r>
  <r>
    <x v="1157"/>
    <x v="7"/>
    <n v="0"/>
    <n v="0"/>
    <n v="0"/>
    <n v="0"/>
    <n v="0"/>
    <n v="0"/>
    <n v="0"/>
    <n v="0"/>
    <n v="0"/>
    <n v="0"/>
    <n v="0"/>
    <n v="0"/>
    <n v="0"/>
    <n v="0"/>
  </r>
  <r>
    <x v="1158"/>
    <x v="8"/>
    <n v="404"/>
    <n v="404"/>
    <n v="404"/>
    <n v="404"/>
    <n v="404"/>
    <n v="404"/>
    <n v="404"/>
    <n v="404"/>
    <n v="404"/>
    <n v="404"/>
    <n v="404"/>
    <n v="404"/>
    <n v="404"/>
    <n v="404023"/>
  </r>
  <r>
    <x v="1159"/>
    <x v="8"/>
    <n v="5117"/>
    <n v="5117"/>
    <n v="5117"/>
    <n v="5117"/>
    <n v="5117"/>
    <n v="5117"/>
    <n v="5117"/>
    <n v="5117"/>
    <n v="5117"/>
    <n v="5117"/>
    <n v="5117"/>
    <n v="5117"/>
    <n v="5117"/>
    <n v="5116919"/>
  </r>
  <r>
    <x v="1160"/>
    <x v="8"/>
    <n v="0"/>
    <n v="0"/>
    <n v="0"/>
    <n v="0"/>
    <n v="0"/>
    <n v="0"/>
    <n v="0"/>
    <n v="0"/>
    <n v="0"/>
    <n v="0"/>
    <n v="0"/>
    <n v="0"/>
    <n v="0"/>
    <n v="0"/>
  </r>
  <r>
    <x v="1161"/>
    <x v="8"/>
    <n v="0"/>
    <n v="0"/>
    <n v="0"/>
    <n v="0"/>
    <n v="0"/>
    <n v="0"/>
    <n v="0"/>
    <n v="0"/>
    <n v="0"/>
    <n v="0"/>
    <n v="0"/>
    <n v="0"/>
    <n v="0"/>
    <n v="0"/>
  </r>
  <r>
    <x v="1162"/>
    <x v="8"/>
    <n v="0"/>
    <n v="0"/>
    <n v="0"/>
    <n v="0"/>
    <n v="0"/>
    <n v="0"/>
    <n v="0"/>
    <n v="0"/>
    <n v="0"/>
    <n v="0"/>
    <n v="0"/>
    <n v="0"/>
    <n v="0"/>
    <n v="0"/>
  </r>
  <r>
    <x v="1163"/>
    <x v="8"/>
    <n v="0"/>
    <n v="0"/>
    <n v="0"/>
    <n v="0"/>
    <n v="0"/>
    <n v="0"/>
    <n v="0"/>
    <n v="0"/>
    <n v="0"/>
    <n v="0"/>
    <n v="0"/>
    <n v="0"/>
    <n v="0"/>
    <n v="0"/>
  </r>
  <r>
    <x v="1164"/>
    <x v="8"/>
    <n v="0"/>
    <n v="0"/>
    <n v="0"/>
    <n v="0"/>
    <n v="0"/>
    <n v="0"/>
    <n v="0"/>
    <n v="0"/>
    <n v="0"/>
    <n v="0"/>
    <n v="0"/>
    <n v="0"/>
    <n v="0"/>
    <n v="0"/>
  </r>
  <r>
    <x v="1165"/>
    <x v="8"/>
    <n v="0"/>
    <n v="0"/>
    <n v="0"/>
    <n v="0"/>
    <n v="0"/>
    <n v="0"/>
    <n v="0"/>
    <n v="0"/>
    <n v="0"/>
    <n v="0"/>
    <n v="0"/>
    <n v="0"/>
    <n v="0"/>
    <n v="0"/>
  </r>
  <r>
    <x v="1166"/>
    <x v="8"/>
    <n v="0"/>
    <n v="0"/>
    <n v="0"/>
    <n v="0"/>
    <n v="0"/>
    <n v="0"/>
    <n v="0"/>
    <n v="0"/>
    <n v="0"/>
    <n v="0"/>
    <n v="0"/>
    <n v="0"/>
    <n v="0"/>
    <n v="0"/>
  </r>
  <r>
    <x v="1167"/>
    <x v="8"/>
    <n v="0"/>
    <n v="0"/>
    <n v="0"/>
    <n v="0"/>
    <n v="0"/>
    <n v="0"/>
    <n v="0"/>
    <n v="0"/>
    <n v="0"/>
    <n v="0"/>
    <n v="0"/>
    <n v="0"/>
    <n v="0"/>
    <n v="0"/>
  </r>
  <r>
    <x v="1168"/>
    <x v="8"/>
    <n v="0"/>
    <n v="0"/>
    <n v="0"/>
    <n v="0"/>
    <n v="0"/>
    <n v="0"/>
    <n v="0"/>
    <n v="0"/>
    <n v="0"/>
    <n v="0"/>
    <n v="0"/>
    <n v="0"/>
    <n v="0"/>
    <n v="0"/>
  </r>
  <r>
    <x v="1169"/>
    <x v="8"/>
    <n v="0"/>
    <n v="0"/>
    <n v="0"/>
    <n v="0"/>
    <n v="0"/>
    <n v="0"/>
    <n v="0"/>
    <n v="0"/>
    <n v="0"/>
    <n v="0"/>
    <n v="0"/>
    <n v="0"/>
    <n v="0"/>
    <n v="0"/>
  </r>
  <r>
    <x v="1170"/>
    <x v="8"/>
    <n v="0"/>
    <n v="0"/>
    <n v="0"/>
    <n v="0"/>
    <n v="0"/>
    <n v="0"/>
    <n v="0"/>
    <n v="0"/>
    <n v="0"/>
    <n v="0"/>
    <n v="0"/>
    <n v="0"/>
    <n v="0"/>
    <n v="0"/>
  </r>
  <r>
    <x v="1171"/>
    <x v="8"/>
    <n v="0"/>
    <n v="0"/>
    <n v="0"/>
    <n v="0"/>
    <n v="0"/>
    <n v="0"/>
    <n v="0"/>
    <n v="0"/>
    <n v="0"/>
    <n v="0"/>
    <n v="0"/>
    <n v="0"/>
    <n v="0"/>
    <n v="0"/>
  </r>
  <r>
    <x v="1172"/>
    <x v="8"/>
    <n v="0"/>
    <n v="0"/>
    <n v="0"/>
    <n v="0"/>
    <n v="0"/>
    <n v="0"/>
    <n v="0"/>
    <n v="0"/>
    <n v="0"/>
    <n v="0"/>
    <n v="0"/>
    <n v="0"/>
    <n v="0"/>
    <n v="0"/>
  </r>
  <r>
    <x v="1173"/>
    <x v="8"/>
    <n v="0"/>
    <n v="0"/>
    <n v="0"/>
    <n v="0"/>
    <n v="0"/>
    <n v="0"/>
    <n v="0"/>
    <n v="0"/>
    <n v="0"/>
    <n v="0"/>
    <n v="0"/>
    <n v="0"/>
    <n v="0"/>
    <n v="0"/>
  </r>
  <r>
    <x v="1174"/>
    <x v="8"/>
    <n v="20918"/>
    <n v="20918"/>
    <n v="20918"/>
    <n v="20918"/>
    <n v="20918"/>
    <n v="20918"/>
    <n v="20918"/>
    <n v="20918"/>
    <n v="20918"/>
    <n v="20918"/>
    <n v="20918"/>
    <n v="20918"/>
    <n v="20918"/>
    <n v="20917598"/>
  </r>
  <r>
    <x v="1175"/>
    <x v="8"/>
    <n v="539"/>
    <n v="539"/>
    <n v="539"/>
    <n v="539"/>
    <n v="539"/>
    <n v="539"/>
    <n v="539"/>
    <n v="539"/>
    <n v="539"/>
    <n v="539"/>
    <n v="539"/>
    <n v="539"/>
    <n v="539"/>
    <n v="539295"/>
  </r>
  <r>
    <x v="1176"/>
    <x v="8"/>
    <n v="0"/>
    <n v="0"/>
    <n v="0"/>
    <n v="0"/>
    <n v="0"/>
    <n v="0"/>
    <n v="0"/>
    <n v="0"/>
    <n v="0"/>
    <n v="0"/>
    <n v="0"/>
    <n v="0"/>
    <n v="0"/>
    <n v="0"/>
  </r>
  <r>
    <x v="1177"/>
    <x v="8"/>
    <n v="735"/>
    <n v="735"/>
    <n v="735"/>
    <n v="735"/>
    <n v="735"/>
    <n v="735"/>
    <n v="735"/>
    <n v="735"/>
    <n v="735"/>
    <n v="735"/>
    <n v="735"/>
    <n v="735"/>
    <n v="735"/>
    <n v="735273"/>
  </r>
  <r>
    <x v="1178"/>
    <x v="8"/>
    <n v="0"/>
    <n v="0"/>
    <n v="0"/>
    <n v="0"/>
    <n v="0"/>
    <n v="0"/>
    <n v="0"/>
    <n v="0"/>
    <n v="0"/>
    <n v="0"/>
    <n v="0"/>
    <n v="0"/>
    <n v="0"/>
    <n v="0"/>
  </r>
  <r>
    <x v="1179"/>
    <x v="8"/>
    <n v="44528"/>
    <n v="44108"/>
    <n v="44466"/>
    <n v="44620"/>
    <n v="44629"/>
    <n v="46375"/>
    <n v="47124"/>
    <n v="47394"/>
    <n v="47400"/>
    <n v="47401"/>
    <n v="47387"/>
    <n v="47387"/>
    <n v="48094"/>
    <n v="46216862"/>
  </r>
  <r>
    <x v="1180"/>
    <x v="8"/>
    <n v="0"/>
    <n v="0"/>
    <n v="0"/>
    <n v="0"/>
    <n v="0"/>
    <n v="0"/>
    <n v="0"/>
    <n v="0"/>
    <n v="0"/>
    <n v="0"/>
    <n v="0"/>
    <n v="0"/>
    <n v="0"/>
    <n v="0"/>
  </r>
  <r>
    <x v="1181"/>
    <x v="8"/>
    <n v="170"/>
    <n v="170"/>
    <n v="170"/>
    <n v="170"/>
    <n v="170"/>
    <n v="170"/>
    <n v="170"/>
    <n v="170"/>
    <n v="170"/>
    <n v="170"/>
    <n v="170"/>
    <n v="170"/>
    <n v="170"/>
    <n v="170443"/>
  </r>
  <r>
    <x v="1182"/>
    <x v="8"/>
    <n v="0"/>
    <n v="0"/>
    <n v="0"/>
    <n v="0"/>
    <n v="0"/>
    <n v="0"/>
    <n v="0"/>
    <n v="0"/>
    <n v="0"/>
    <n v="0"/>
    <n v="0"/>
    <n v="0"/>
    <n v="0"/>
    <n v="0"/>
  </r>
  <r>
    <x v="1183"/>
    <x v="8"/>
    <n v="14"/>
    <n v="14"/>
    <n v="14"/>
    <n v="14"/>
    <n v="14"/>
    <n v="14"/>
    <n v="14"/>
    <n v="14"/>
    <n v="14"/>
    <n v="14"/>
    <n v="14"/>
    <n v="14"/>
    <n v="14"/>
    <n v="14333"/>
  </r>
  <r>
    <x v="1184"/>
    <x v="8"/>
    <n v="0"/>
    <n v="0"/>
    <n v="0"/>
    <n v="0"/>
    <n v="0"/>
    <n v="0"/>
    <n v="0"/>
    <n v="0"/>
    <n v="0"/>
    <n v="0"/>
    <n v="0"/>
    <n v="0"/>
    <n v="0"/>
    <n v="0"/>
  </r>
  <r>
    <x v="1185"/>
    <x v="8"/>
    <n v="0"/>
    <n v="0"/>
    <n v="0"/>
    <n v="0"/>
    <n v="0"/>
    <n v="0"/>
    <n v="0"/>
    <n v="0"/>
    <n v="0"/>
    <n v="0"/>
    <n v="0"/>
    <n v="0"/>
    <n v="0"/>
    <n v="0"/>
  </r>
  <r>
    <x v="1186"/>
    <x v="8"/>
    <n v="0"/>
    <n v="0"/>
    <n v="0"/>
    <n v="0"/>
    <n v="0"/>
    <n v="0"/>
    <n v="0"/>
    <n v="0"/>
    <n v="0"/>
    <n v="0"/>
    <n v="0"/>
    <n v="0"/>
    <n v="0"/>
    <n v="0"/>
  </r>
  <r>
    <x v="1187"/>
    <x v="8"/>
    <n v="0"/>
    <n v="0"/>
    <n v="0"/>
    <n v="0"/>
    <n v="0"/>
    <n v="0"/>
    <n v="0"/>
    <n v="0"/>
    <n v="0"/>
    <n v="0"/>
    <n v="0"/>
    <n v="0"/>
    <n v="0"/>
    <n v="0"/>
  </r>
  <r>
    <x v="1188"/>
    <x v="8"/>
    <n v="0"/>
    <n v="0"/>
    <n v="0"/>
    <n v="0"/>
    <n v="0"/>
    <n v="0"/>
    <n v="0"/>
    <n v="0"/>
    <n v="0"/>
    <n v="0"/>
    <n v="0"/>
    <n v="0"/>
    <n v="0"/>
    <n v="0"/>
  </r>
  <r>
    <x v="1189"/>
    <x v="8"/>
    <n v="0"/>
    <n v="0"/>
    <n v="0"/>
    <n v="0"/>
    <n v="0"/>
    <n v="0"/>
    <n v="0"/>
    <n v="0"/>
    <n v="0"/>
    <n v="0"/>
    <n v="0"/>
    <n v="0"/>
    <n v="0"/>
    <n v="0"/>
  </r>
  <r>
    <x v="1190"/>
    <x v="8"/>
    <n v="0"/>
    <n v="0"/>
    <n v="0"/>
    <n v="0"/>
    <n v="0"/>
    <n v="0"/>
    <n v="0"/>
    <n v="0"/>
    <n v="0"/>
    <n v="0"/>
    <n v="0"/>
    <n v="0"/>
    <n v="0"/>
    <n v="0"/>
  </r>
  <r>
    <x v="1191"/>
    <x v="8"/>
    <n v="0"/>
    <n v="0"/>
    <n v="0"/>
    <n v="0"/>
    <n v="0"/>
    <n v="0"/>
    <n v="0"/>
    <n v="0"/>
    <n v="0"/>
    <n v="0"/>
    <n v="0"/>
    <n v="0"/>
    <n v="0"/>
    <n v="0"/>
  </r>
  <r>
    <x v="1192"/>
    <x v="8"/>
    <n v="105"/>
    <n v="105"/>
    <n v="105"/>
    <n v="105"/>
    <n v="105"/>
    <n v="105"/>
    <n v="105"/>
    <n v="0"/>
    <n v="0"/>
    <n v="0"/>
    <n v="0"/>
    <n v="0"/>
    <n v="0"/>
    <n v="56875"/>
  </r>
  <r>
    <x v="1193"/>
    <x v="8"/>
    <n v="0"/>
    <n v="0"/>
    <n v="0"/>
    <n v="0"/>
    <n v="0"/>
    <n v="0"/>
    <n v="0"/>
    <n v="0"/>
    <n v="0"/>
    <n v="0"/>
    <n v="0"/>
    <n v="0"/>
    <n v="0"/>
    <n v="0"/>
  </r>
  <r>
    <x v="1194"/>
    <x v="8"/>
    <n v="471"/>
    <n v="471"/>
    <n v="471"/>
    <n v="471"/>
    <n v="471"/>
    <n v="471"/>
    <n v="471"/>
    <n v="471"/>
    <n v="471"/>
    <n v="471"/>
    <n v="471"/>
    <n v="471"/>
    <n v="471"/>
    <n v="470534"/>
  </r>
  <r>
    <x v="1195"/>
    <x v="8"/>
    <n v="0"/>
    <n v="0"/>
    <n v="0"/>
    <n v="0"/>
    <n v="0"/>
    <n v="0"/>
    <n v="0"/>
    <n v="0"/>
    <n v="0"/>
    <n v="0"/>
    <n v="0"/>
    <n v="0"/>
    <n v="0"/>
    <n v="0"/>
  </r>
  <r>
    <x v="1196"/>
    <x v="8"/>
    <n v="0"/>
    <n v="0"/>
    <n v="0"/>
    <n v="0"/>
    <n v="0"/>
    <n v="0"/>
    <n v="0"/>
    <n v="0"/>
    <n v="0"/>
    <n v="0"/>
    <n v="0"/>
    <n v="0"/>
    <n v="0"/>
    <n v="0"/>
  </r>
  <r>
    <x v="1197"/>
    <x v="8"/>
    <n v="0"/>
    <n v="0"/>
    <n v="0"/>
    <n v="0"/>
    <n v="0"/>
    <n v="0"/>
    <n v="0"/>
    <n v="0"/>
    <n v="0"/>
    <n v="0"/>
    <n v="0"/>
    <n v="0"/>
    <n v="0"/>
    <n v="0"/>
  </r>
  <r>
    <x v="1198"/>
    <x v="8"/>
    <n v="3"/>
    <n v="3"/>
    <n v="3"/>
    <n v="3"/>
    <n v="3"/>
    <n v="3"/>
    <n v="3"/>
    <n v="3"/>
    <n v="3"/>
    <n v="3"/>
    <n v="3"/>
    <n v="3"/>
    <n v="3"/>
    <n v="2891"/>
  </r>
  <r>
    <x v="1199"/>
    <x v="8"/>
    <n v="0"/>
    <n v="0"/>
    <n v="0"/>
    <n v="0"/>
    <n v="0"/>
    <n v="0"/>
    <n v="0"/>
    <n v="0"/>
    <n v="0"/>
    <n v="0"/>
    <n v="0"/>
    <n v="0"/>
    <n v="0"/>
    <n v="0"/>
  </r>
  <r>
    <x v="1200"/>
    <x v="8"/>
    <n v="0"/>
    <n v="0"/>
    <n v="0"/>
    <n v="0"/>
    <n v="0"/>
    <n v="0"/>
    <n v="0"/>
    <n v="0"/>
    <n v="0"/>
    <n v="0"/>
    <n v="0"/>
    <n v="0"/>
    <n v="0"/>
    <n v="0"/>
  </r>
  <r>
    <x v="1201"/>
    <x v="8"/>
    <n v="7"/>
    <n v="7"/>
    <n v="7"/>
    <n v="7"/>
    <n v="7"/>
    <n v="7"/>
    <n v="7"/>
    <n v="7"/>
    <n v="7"/>
    <n v="7"/>
    <n v="7"/>
    <n v="7"/>
    <n v="7"/>
    <n v="6824"/>
  </r>
  <r>
    <x v="1202"/>
    <x v="8"/>
    <n v="0"/>
    <n v="0"/>
    <n v="0"/>
    <n v="0"/>
    <n v="0"/>
    <n v="0"/>
    <n v="0"/>
    <n v="105"/>
    <n v="105"/>
    <n v="105"/>
    <n v="105"/>
    <n v="105"/>
    <n v="105"/>
    <n v="48125"/>
  </r>
  <r>
    <x v="1203"/>
    <x v="8"/>
    <n v="0"/>
    <n v="0"/>
    <n v="0"/>
    <n v="0"/>
    <n v="0"/>
    <n v="0"/>
    <n v="0"/>
    <n v="0"/>
    <n v="0"/>
    <n v="0"/>
    <n v="0"/>
    <n v="0"/>
    <n v="0"/>
    <n v="0"/>
  </r>
  <r>
    <x v="1204"/>
    <x v="8"/>
    <n v="25"/>
    <n v="25"/>
    <n v="25"/>
    <n v="25"/>
    <n v="25"/>
    <n v="25"/>
    <n v="25"/>
    <n v="0"/>
    <n v="0"/>
    <n v="0"/>
    <n v="0"/>
    <n v="0"/>
    <n v="0"/>
    <n v="13631"/>
  </r>
  <r>
    <x v="1205"/>
    <x v="8"/>
    <n v="0"/>
    <n v="0"/>
    <n v="0"/>
    <n v="0"/>
    <n v="0"/>
    <n v="0"/>
    <n v="0"/>
    <n v="0"/>
    <n v="0"/>
    <n v="0"/>
    <n v="0"/>
    <n v="0"/>
    <n v="0"/>
    <n v="0"/>
  </r>
  <r>
    <x v="1206"/>
    <x v="8"/>
    <n v="46"/>
    <n v="46"/>
    <n v="46"/>
    <n v="46"/>
    <n v="46"/>
    <n v="46"/>
    <n v="46"/>
    <n v="46"/>
    <n v="46"/>
    <n v="46"/>
    <n v="46"/>
    <n v="46"/>
    <n v="46"/>
    <n v="45505"/>
  </r>
  <r>
    <x v="1207"/>
    <x v="8"/>
    <n v="0"/>
    <n v="0"/>
    <n v="0"/>
    <n v="0"/>
    <n v="0"/>
    <n v="0"/>
    <n v="0"/>
    <n v="0"/>
    <n v="0"/>
    <n v="0"/>
    <n v="0"/>
    <n v="0"/>
    <n v="0"/>
    <n v="0"/>
  </r>
  <r>
    <x v="1208"/>
    <x v="8"/>
    <n v="0"/>
    <n v="0"/>
    <n v="0"/>
    <n v="0"/>
    <n v="0"/>
    <n v="0"/>
    <n v="0"/>
    <n v="0"/>
    <n v="0"/>
    <n v="0"/>
    <n v="0"/>
    <n v="0"/>
    <n v="0"/>
    <n v="0"/>
  </r>
  <r>
    <x v="1209"/>
    <x v="8"/>
    <n v="0"/>
    <n v="0"/>
    <n v="0"/>
    <n v="0"/>
    <n v="0"/>
    <n v="0"/>
    <n v="0"/>
    <n v="0"/>
    <n v="0"/>
    <n v="0"/>
    <n v="0"/>
    <n v="0"/>
    <n v="0"/>
    <n v="0"/>
  </r>
  <r>
    <x v="1210"/>
    <x v="8"/>
    <n v="0"/>
    <n v="0"/>
    <n v="0"/>
    <n v="0"/>
    <n v="0"/>
    <n v="0"/>
    <n v="0"/>
    <n v="0"/>
    <n v="0"/>
    <n v="0"/>
    <n v="0"/>
    <n v="0"/>
    <n v="0"/>
    <n v="0"/>
  </r>
  <r>
    <x v="1211"/>
    <x v="8"/>
    <n v="0"/>
    <n v="0"/>
    <n v="0"/>
    <n v="0"/>
    <n v="0"/>
    <n v="0"/>
    <n v="0"/>
    <n v="0"/>
    <n v="0"/>
    <n v="0"/>
    <n v="0"/>
    <n v="0"/>
    <n v="0"/>
    <n v="0"/>
  </r>
  <r>
    <x v="1212"/>
    <x v="8"/>
    <n v="22"/>
    <n v="22"/>
    <n v="22"/>
    <n v="22"/>
    <n v="22"/>
    <n v="22"/>
    <n v="22"/>
    <n v="212"/>
    <n v="212"/>
    <n v="212"/>
    <n v="212"/>
    <n v="212"/>
    <n v="212"/>
    <n v="108805"/>
  </r>
  <r>
    <x v="1213"/>
    <x v="8"/>
    <n v="20"/>
    <n v="20"/>
    <n v="20"/>
    <n v="20"/>
    <n v="20"/>
    <n v="20"/>
    <n v="20"/>
    <n v="45"/>
    <n v="45"/>
    <n v="45"/>
    <n v="45"/>
    <n v="45"/>
    <n v="45"/>
    <n v="31789"/>
  </r>
  <r>
    <x v="1214"/>
    <x v="8"/>
    <n v="0"/>
    <n v="0"/>
    <n v="0"/>
    <n v="0"/>
    <n v="0"/>
    <n v="0"/>
    <n v="0"/>
    <n v="0"/>
    <n v="0"/>
    <n v="0"/>
    <n v="0"/>
    <n v="0"/>
    <n v="0"/>
    <n v="0"/>
  </r>
  <r>
    <x v="1215"/>
    <x v="8"/>
    <n v="971"/>
    <n v="971"/>
    <n v="971"/>
    <n v="971"/>
    <n v="971"/>
    <n v="971"/>
    <n v="971"/>
    <n v="3340"/>
    <n v="3340"/>
    <n v="3037"/>
    <n v="3037"/>
    <n v="3037"/>
    <n v="3037"/>
    <n v="1968217"/>
  </r>
  <r>
    <x v="1216"/>
    <x v="8"/>
    <n v="2563"/>
    <n v="2563"/>
    <n v="2563"/>
    <n v="2563"/>
    <n v="2563"/>
    <n v="2563"/>
    <n v="2563"/>
    <n v="0"/>
    <n v="0"/>
    <n v="0"/>
    <n v="0"/>
    <n v="0"/>
    <n v="0"/>
    <n v="1388075"/>
  </r>
  <r>
    <x v="1217"/>
    <x v="8"/>
    <n v="0"/>
    <n v="0"/>
    <n v="0"/>
    <n v="0"/>
    <n v="0"/>
    <n v="0"/>
    <n v="0"/>
    <n v="0"/>
    <n v="0"/>
    <n v="0"/>
    <n v="0"/>
    <n v="0"/>
    <n v="0"/>
    <n v="0"/>
  </r>
  <r>
    <x v="1218"/>
    <x v="8"/>
    <n v="22"/>
    <n v="22"/>
    <n v="22"/>
    <n v="22"/>
    <n v="22"/>
    <n v="22"/>
    <n v="22"/>
    <n v="25"/>
    <n v="25"/>
    <n v="25"/>
    <n v="25"/>
    <n v="25"/>
    <n v="25"/>
    <n v="22949"/>
  </r>
  <r>
    <x v="1219"/>
    <x v="8"/>
    <n v="0"/>
    <n v="0"/>
    <n v="0"/>
    <n v="0"/>
    <n v="0"/>
    <n v="0"/>
    <n v="0"/>
    <n v="0"/>
    <n v="0"/>
    <n v="0"/>
    <n v="0"/>
    <n v="0"/>
    <n v="0"/>
    <n v="0"/>
  </r>
  <r>
    <x v="1220"/>
    <x v="8"/>
    <n v="0"/>
    <n v="0"/>
    <n v="0"/>
    <n v="0"/>
    <n v="0"/>
    <n v="0"/>
    <n v="0"/>
    <n v="0"/>
    <n v="0"/>
    <n v="0"/>
    <n v="0"/>
    <n v="0"/>
    <n v="0"/>
    <n v="0"/>
  </r>
  <r>
    <x v="1221"/>
    <x v="8"/>
    <n v="1855"/>
    <n v="1855"/>
    <n v="1855"/>
    <n v="1855"/>
    <n v="1855"/>
    <n v="1855"/>
    <n v="1855"/>
    <n v="1855"/>
    <n v="1855"/>
    <n v="1855"/>
    <n v="1855"/>
    <n v="1855"/>
    <n v="0"/>
    <n v="1777830"/>
  </r>
  <r>
    <x v="1222"/>
    <x v="8"/>
    <n v="0"/>
    <n v="0"/>
    <n v="0"/>
    <n v="0"/>
    <n v="0"/>
    <n v="0"/>
    <n v="0"/>
    <n v="0"/>
    <n v="0"/>
    <n v="0"/>
    <n v="0"/>
    <n v="0"/>
    <n v="0"/>
    <n v="0"/>
  </r>
  <r>
    <x v="1223"/>
    <x v="8"/>
    <n v="0"/>
    <n v="0"/>
    <n v="0"/>
    <n v="0"/>
    <n v="0"/>
    <n v="0"/>
    <n v="0"/>
    <n v="0"/>
    <n v="0"/>
    <n v="0"/>
    <n v="0"/>
    <n v="0"/>
    <n v="0"/>
    <n v="0"/>
  </r>
  <r>
    <x v="1224"/>
    <x v="8"/>
    <n v="84"/>
    <n v="84"/>
    <n v="84"/>
    <n v="84"/>
    <n v="84"/>
    <n v="84"/>
    <n v="84"/>
    <n v="84"/>
    <n v="84"/>
    <n v="84"/>
    <n v="84"/>
    <n v="84"/>
    <n v="84"/>
    <n v="83654"/>
  </r>
  <r>
    <x v="1225"/>
    <x v="8"/>
    <n v="0"/>
    <n v="0"/>
    <n v="0"/>
    <n v="0"/>
    <n v="0"/>
    <n v="0"/>
    <n v="0"/>
    <n v="0"/>
    <n v="0"/>
    <n v="0"/>
    <n v="0"/>
    <n v="0"/>
    <n v="0"/>
    <n v="0"/>
  </r>
  <r>
    <x v="1226"/>
    <x v="8"/>
    <n v="1653"/>
    <n v="1653"/>
    <n v="1653"/>
    <n v="1653"/>
    <n v="1653"/>
    <n v="1653"/>
    <n v="1653"/>
    <n v="0"/>
    <n v="0"/>
    <n v="0"/>
    <n v="0"/>
    <n v="0"/>
    <n v="0"/>
    <n v="895128"/>
  </r>
  <r>
    <x v="1227"/>
    <x v="8"/>
    <n v="0"/>
    <n v="0"/>
    <n v="0"/>
    <n v="0"/>
    <n v="0"/>
    <n v="0"/>
    <n v="0"/>
    <n v="0"/>
    <n v="0"/>
    <n v="0"/>
    <n v="0"/>
    <n v="0"/>
    <n v="0"/>
    <n v="0"/>
  </r>
  <r>
    <x v="1228"/>
    <x v="8"/>
    <n v="720"/>
    <n v="720"/>
    <n v="720"/>
    <n v="720"/>
    <n v="720"/>
    <n v="720"/>
    <n v="235"/>
    <n v="235"/>
    <n v="235"/>
    <n v="235"/>
    <n v="235"/>
    <n v="235"/>
    <n v="191"/>
    <n v="455290"/>
  </r>
  <r>
    <x v="1229"/>
    <x v="8"/>
    <n v="0"/>
    <n v="0"/>
    <n v="0"/>
    <n v="0"/>
    <n v="0"/>
    <n v="0"/>
    <n v="0"/>
    <n v="0"/>
    <n v="0"/>
    <n v="0"/>
    <n v="0"/>
    <n v="0"/>
    <n v="0"/>
    <n v="0"/>
  </r>
  <r>
    <x v="1230"/>
    <x v="8"/>
    <n v="-17"/>
    <n v="-17"/>
    <n v="-17"/>
    <n v="35"/>
    <n v="35"/>
    <n v="35"/>
    <n v="35"/>
    <n v="35"/>
    <n v="35"/>
    <n v="35"/>
    <n v="35"/>
    <n v="35"/>
    <n v="35"/>
    <n v="24046"/>
  </r>
  <r>
    <x v="1231"/>
    <x v="8"/>
    <n v="0"/>
    <n v="0"/>
    <n v="0"/>
    <n v="0"/>
    <n v="0"/>
    <n v="0"/>
    <n v="0"/>
    <n v="0"/>
    <n v="0"/>
    <n v="0"/>
    <n v="0"/>
    <n v="0"/>
    <n v="0"/>
    <n v="0"/>
  </r>
  <r>
    <x v="1232"/>
    <x v="8"/>
    <n v="27"/>
    <n v="27"/>
    <n v="27"/>
    <n v="27"/>
    <n v="27"/>
    <n v="27"/>
    <n v="27"/>
    <n v="0"/>
    <n v="0"/>
    <n v="0"/>
    <n v="0"/>
    <n v="0"/>
    <n v="0"/>
    <n v="14867"/>
  </r>
  <r>
    <x v="1233"/>
    <x v="8"/>
    <n v="0"/>
    <n v="0"/>
    <n v="0"/>
    <n v="0"/>
    <n v="0"/>
    <n v="0"/>
    <n v="0"/>
    <n v="0"/>
    <n v="0"/>
    <n v="0"/>
    <n v="0"/>
    <n v="0"/>
    <n v="0"/>
    <n v="0"/>
  </r>
  <r>
    <x v="1234"/>
    <x v="8"/>
    <n v="64"/>
    <n v="64"/>
    <n v="64"/>
    <n v="64"/>
    <n v="64"/>
    <n v="64"/>
    <n v="0"/>
    <n v="0"/>
    <n v="0"/>
    <n v="0"/>
    <n v="0"/>
    <n v="0"/>
    <n v="0"/>
    <n v="29366"/>
  </r>
  <r>
    <x v="1235"/>
    <x v="8"/>
    <n v="0"/>
    <n v="0"/>
    <n v="0"/>
    <n v="0"/>
    <n v="0"/>
    <n v="0"/>
    <n v="0"/>
    <n v="0"/>
    <n v="0"/>
    <n v="0"/>
    <n v="0"/>
    <n v="0"/>
    <n v="0"/>
    <n v="0"/>
  </r>
  <r>
    <x v="1236"/>
    <x v="8"/>
    <n v="0"/>
    <n v="0"/>
    <n v="0"/>
    <n v="0"/>
    <n v="0"/>
    <n v="0"/>
    <n v="0"/>
    <n v="0"/>
    <n v="0"/>
    <n v="0"/>
    <n v="0"/>
    <n v="0"/>
    <n v="0"/>
    <n v="0"/>
  </r>
  <r>
    <x v="1237"/>
    <x v="8"/>
    <n v="0"/>
    <n v="0"/>
    <n v="0"/>
    <n v="0"/>
    <n v="0"/>
    <n v="0"/>
    <n v="0"/>
    <n v="0"/>
    <n v="0"/>
    <n v="0"/>
    <n v="0"/>
    <n v="0"/>
    <n v="0"/>
    <n v="0"/>
  </r>
  <r>
    <x v="1238"/>
    <x v="8"/>
    <n v="571"/>
    <n v="571"/>
    <n v="571"/>
    <n v="571"/>
    <n v="571"/>
    <n v="571"/>
    <n v="4"/>
    <n v="4"/>
    <n v="0"/>
    <n v="0"/>
    <n v="0"/>
    <n v="0"/>
    <n v="0"/>
    <n v="262569"/>
  </r>
  <r>
    <x v="1239"/>
    <x v="8"/>
    <n v="0"/>
    <n v="0"/>
    <n v="0"/>
    <n v="0"/>
    <n v="0"/>
    <n v="0"/>
    <n v="0"/>
    <n v="0"/>
    <n v="0"/>
    <n v="0"/>
    <n v="0"/>
    <n v="0"/>
    <n v="0"/>
    <n v="0"/>
  </r>
  <r>
    <x v="1240"/>
    <x v="8"/>
    <n v="0"/>
    <n v="0"/>
    <n v="0"/>
    <n v="0"/>
    <n v="0"/>
    <n v="0"/>
    <n v="0"/>
    <n v="0"/>
    <n v="0"/>
    <n v="0"/>
    <n v="0"/>
    <n v="0"/>
    <n v="0"/>
    <n v="0"/>
  </r>
  <r>
    <x v="1241"/>
    <x v="8"/>
    <n v="0"/>
    <n v="0"/>
    <n v="0"/>
    <n v="0"/>
    <n v="0"/>
    <n v="0"/>
    <n v="0"/>
    <n v="0"/>
    <n v="0"/>
    <n v="0"/>
    <n v="0"/>
    <n v="0"/>
    <n v="0"/>
    <n v="0"/>
  </r>
  <r>
    <x v="1242"/>
    <x v="8"/>
    <n v="16852"/>
    <n v="16725"/>
    <n v="17091"/>
    <n v="17177"/>
    <n v="17201"/>
    <n v="13035"/>
    <n v="13229"/>
    <n v="13494"/>
    <n v="14278"/>
    <n v="14957"/>
    <n v="16183"/>
    <n v="16648"/>
    <n v="15661"/>
    <n v="15522796"/>
  </r>
  <r>
    <x v="1243"/>
    <x v="8"/>
    <n v="0"/>
    <n v="0"/>
    <n v="0"/>
    <n v="0"/>
    <n v="0"/>
    <n v="0"/>
    <n v="0"/>
    <n v="0"/>
    <n v="0"/>
    <n v="0"/>
    <n v="0"/>
    <n v="0"/>
    <n v="0"/>
    <n v="0"/>
  </r>
  <r>
    <x v="1244"/>
    <x v="8"/>
    <n v="0"/>
    <n v="0"/>
    <n v="0"/>
    <n v="0"/>
    <n v="0"/>
    <n v="0"/>
    <n v="0"/>
    <n v="0"/>
    <n v="0"/>
    <n v="0"/>
    <n v="0"/>
    <n v="0"/>
    <n v="0"/>
    <n v="0"/>
  </r>
  <r>
    <x v="1245"/>
    <x v="8"/>
    <n v="62"/>
    <n v="62"/>
    <n v="62"/>
    <n v="62"/>
    <n v="62"/>
    <n v="62"/>
    <n v="62"/>
    <n v="62"/>
    <n v="62"/>
    <n v="62"/>
    <n v="62"/>
    <n v="62"/>
    <n v="0"/>
    <n v="59412"/>
  </r>
  <r>
    <x v="1246"/>
    <x v="8"/>
    <n v="47"/>
    <n v="47"/>
    <n v="47"/>
    <n v="47"/>
    <n v="47"/>
    <n v="47"/>
    <n v="47"/>
    <n v="47"/>
    <n v="47"/>
    <n v="47"/>
    <n v="47"/>
    <n v="47"/>
    <n v="0"/>
    <n v="44819"/>
  </r>
  <r>
    <x v="1247"/>
    <x v="8"/>
    <n v="0"/>
    <n v="0"/>
    <n v="0"/>
    <n v="0"/>
    <n v="0"/>
    <n v="0"/>
    <n v="0"/>
    <n v="0"/>
    <n v="0"/>
    <n v="0"/>
    <n v="0"/>
    <n v="0"/>
    <n v="0"/>
    <n v="0"/>
  </r>
  <r>
    <x v="1248"/>
    <x v="8"/>
    <n v="0"/>
    <n v="0"/>
    <n v="0"/>
    <n v="0"/>
    <n v="0"/>
    <n v="0"/>
    <n v="0"/>
    <n v="0"/>
    <n v="0"/>
    <n v="0"/>
    <n v="0"/>
    <n v="0"/>
    <n v="0"/>
    <n v="0"/>
  </r>
  <r>
    <x v="1249"/>
    <x v="8"/>
    <n v="0"/>
    <n v="0"/>
    <n v="0"/>
    <n v="0"/>
    <n v="0"/>
    <n v="0"/>
    <n v="0"/>
    <n v="0"/>
    <n v="0"/>
    <n v="0"/>
    <n v="0"/>
    <n v="0"/>
    <n v="0"/>
    <n v="0"/>
  </r>
  <r>
    <x v="1250"/>
    <x v="8"/>
    <n v="72"/>
    <n v="72"/>
    <n v="72"/>
    <n v="72"/>
    <n v="72"/>
    <n v="72"/>
    <n v="72"/>
    <n v="72"/>
    <n v="72"/>
    <n v="72"/>
    <n v="72"/>
    <n v="72"/>
    <n v="72"/>
    <n v="71744"/>
  </r>
  <r>
    <x v="1251"/>
    <x v="8"/>
    <n v="0"/>
    <n v="0"/>
    <n v="0"/>
    <n v="0"/>
    <n v="0"/>
    <n v="0"/>
    <n v="0"/>
    <n v="0"/>
    <n v="0"/>
    <n v="0"/>
    <n v="0"/>
    <n v="0"/>
    <n v="0"/>
    <n v="0"/>
  </r>
  <r>
    <x v="1252"/>
    <x v="8"/>
    <n v="5"/>
    <n v="5"/>
    <n v="5"/>
    <n v="5"/>
    <n v="5"/>
    <n v="5"/>
    <n v="5"/>
    <n v="5"/>
    <n v="5"/>
    <n v="5"/>
    <n v="5"/>
    <n v="5"/>
    <n v="5"/>
    <n v="4881"/>
  </r>
  <r>
    <x v="1253"/>
    <x v="8"/>
    <n v="53"/>
    <n v="53"/>
    <n v="53"/>
    <n v="53"/>
    <n v="53"/>
    <n v="53"/>
    <n v="53"/>
    <n v="53"/>
    <n v="53"/>
    <n v="53"/>
    <n v="53"/>
    <n v="53"/>
    <n v="53"/>
    <n v="53224"/>
  </r>
  <r>
    <x v="1254"/>
    <x v="8"/>
    <n v="0"/>
    <n v="0"/>
    <n v="0"/>
    <n v="0"/>
    <n v="0"/>
    <n v="0"/>
    <n v="0"/>
    <n v="0"/>
    <n v="0"/>
    <n v="0"/>
    <n v="0"/>
    <n v="0"/>
    <n v="0"/>
    <n v="0"/>
  </r>
  <r>
    <x v="1255"/>
    <x v="8"/>
    <n v="0"/>
    <n v="0"/>
    <n v="0"/>
    <n v="0"/>
    <n v="0"/>
    <n v="0"/>
    <n v="0"/>
    <n v="0"/>
    <n v="0"/>
    <n v="0"/>
    <n v="0"/>
    <n v="0"/>
    <n v="0"/>
    <n v="0"/>
  </r>
  <r>
    <x v="1256"/>
    <x v="8"/>
    <n v="555"/>
    <n v="555"/>
    <n v="555"/>
    <n v="555"/>
    <n v="555"/>
    <n v="555"/>
    <n v="555"/>
    <n v="555"/>
    <n v="555"/>
    <n v="555"/>
    <n v="555"/>
    <n v="555"/>
    <n v="555"/>
    <n v="555347"/>
  </r>
  <r>
    <x v="1257"/>
    <x v="8"/>
    <n v="0"/>
    <n v="0"/>
    <n v="0"/>
    <n v="0"/>
    <n v="0"/>
    <n v="0"/>
    <n v="0"/>
    <n v="0"/>
    <n v="0"/>
    <n v="0"/>
    <n v="0"/>
    <n v="0"/>
    <n v="0"/>
    <n v="0"/>
  </r>
  <r>
    <x v="1258"/>
    <x v="8"/>
    <n v="0"/>
    <n v="0"/>
    <n v="0"/>
    <n v="0"/>
    <n v="0"/>
    <n v="0"/>
    <n v="0"/>
    <n v="0"/>
    <n v="0"/>
    <n v="0"/>
    <n v="0"/>
    <n v="0"/>
    <n v="0"/>
    <n v="0"/>
  </r>
  <r>
    <x v="1259"/>
    <x v="8"/>
    <n v="0"/>
    <n v="0"/>
    <n v="0"/>
    <n v="0"/>
    <n v="0"/>
    <n v="0"/>
    <n v="0"/>
    <n v="0"/>
    <n v="0"/>
    <n v="0"/>
    <n v="0"/>
    <n v="0"/>
    <n v="0"/>
    <n v="0"/>
  </r>
  <r>
    <x v="1260"/>
    <x v="8"/>
    <n v="0"/>
    <n v="0"/>
    <n v="0"/>
    <n v="0"/>
    <n v="0"/>
    <n v="0"/>
    <n v="0"/>
    <n v="0"/>
    <n v="0"/>
    <n v="0"/>
    <n v="0"/>
    <n v="0"/>
    <n v="0"/>
    <n v="0"/>
  </r>
  <r>
    <x v="1261"/>
    <x v="8"/>
    <n v="99"/>
    <n v="99"/>
    <n v="99"/>
    <n v="145"/>
    <n v="145"/>
    <n v="145"/>
    <n v="145"/>
    <n v="145"/>
    <n v="145"/>
    <n v="148"/>
    <n v="152"/>
    <n v="152"/>
    <n v="152"/>
    <n v="137123"/>
  </r>
  <r>
    <x v="1262"/>
    <x v="8"/>
    <n v="99"/>
    <n v="99"/>
    <n v="99"/>
    <n v="145"/>
    <n v="145"/>
    <n v="145"/>
    <n v="145"/>
    <n v="145"/>
    <n v="145"/>
    <n v="148"/>
    <n v="152"/>
    <n v="152"/>
    <n v="152"/>
    <n v="137123"/>
  </r>
  <r>
    <x v="1263"/>
    <x v="8"/>
    <n v="63"/>
    <n v="63"/>
    <n v="63"/>
    <n v="97"/>
    <n v="97"/>
    <n v="97"/>
    <n v="97"/>
    <n v="97"/>
    <n v="97"/>
    <n v="99"/>
    <n v="102"/>
    <n v="102"/>
    <n v="102"/>
    <n v="91188"/>
  </r>
  <r>
    <x v="1264"/>
    <x v="8"/>
    <n v="63"/>
    <n v="63"/>
    <n v="63"/>
    <n v="92"/>
    <n v="92"/>
    <n v="92"/>
    <n v="92"/>
    <n v="92"/>
    <n v="92"/>
    <n v="94"/>
    <n v="96"/>
    <n v="96"/>
    <n v="96"/>
    <n v="86866"/>
  </r>
  <r>
    <x v="1265"/>
    <x v="8"/>
    <n v="0"/>
    <n v="0"/>
    <n v="0"/>
    <n v="0"/>
    <n v="0"/>
    <n v="0"/>
    <n v="0"/>
    <n v="0"/>
    <n v="0"/>
    <n v="0"/>
    <n v="0"/>
    <n v="0"/>
    <n v="0"/>
    <n v="0"/>
  </r>
  <r>
    <x v="1266"/>
    <x v="8"/>
    <n v="0"/>
    <n v="0"/>
    <n v="0"/>
    <n v="0"/>
    <n v="0"/>
    <n v="0"/>
    <n v="0"/>
    <n v="0"/>
    <n v="0"/>
    <n v="0"/>
    <n v="0"/>
    <n v="0"/>
    <n v="0"/>
    <n v="0"/>
  </r>
  <r>
    <x v="1267"/>
    <x v="8"/>
    <n v="0"/>
    <n v="0"/>
    <n v="0"/>
    <n v="0"/>
    <n v="0"/>
    <n v="0"/>
    <n v="0"/>
    <n v="0"/>
    <n v="0"/>
    <n v="0"/>
    <n v="0"/>
    <n v="0"/>
    <n v="0"/>
    <n v="0"/>
  </r>
  <r>
    <x v="1268"/>
    <x v="8"/>
    <n v="0"/>
    <n v="0"/>
    <n v="0"/>
    <n v="0"/>
    <n v="0"/>
    <n v="0"/>
    <n v="0"/>
    <n v="0"/>
    <n v="0"/>
    <n v="0"/>
    <n v="0"/>
    <n v="0"/>
    <n v="0"/>
    <n v="0"/>
  </r>
  <r>
    <x v="1269"/>
    <x v="8"/>
    <n v="9043"/>
    <n v="9043"/>
    <n v="9043"/>
    <n v="10463"/>
    <n v="10463"/>
    <n v="10463"/>
    <n v="10463"/>
    <n v="10499"/>
    <n v="10499"/>
    <n v="10499"/>
    <n v="10515"/>
    <n v="10623"/>
    <n v="10679"/>
    <n v="10202825"/>
  </r>
  <r>
    <x v="1270"/>
    <x v="8"/>
    <n v="0"/>
    <n v="0"/>
    <n v="0"/>
    <n v="0"/>
    <n v="0"/>
    <n v="0"/>
    <n v="0"/>
    <n v="0"/>
    <n v="0"/>
    <n v="0"/>
    <n v="0"/>
    <n v="0"/>
    <n v="0"/>
    <n v="72"/>
  </r>
  <r>
    <x v="1271"/>
    <x v="8"/>
    <n v="0"/>
    <n v="0"/>
    <n v="0"/>
    <n v="0"/>
    <n v="0"/>
    <n v="0"/>
    <n v="0"/>
    <n v="0"/>
    <n v="0"/>
    <n v="0"/>
    <n v="0"/>
    <n v="0"/>
    <n v="0"/>
    <n v="0"/>
  </r>
  <r>
    <x v="1272"/>
    <x v="8"/>
    <n v="23"/>
    <n v="23"/>
    <n v="23"/>
    <n v="23"/>
    <n v="23"/>
    <n v="23"/>
    <n v="23"/>
    <n v="23"/>
    <n v="23"/>
    <n v="23"/>
    <n v="23"/>
    <n v="23"/>
    <n v="23"/>
    <n v="22994"/>
  </r>
  <r>
    <x v="1273"/>
    <x v="8"/>
    <n v="0"/>
    <n v="0"/>
    <n v="0"/>
    <n v="0"/>
    <n v="0"/>
    <n v="0"/>
    <n v="0"/>
    <n v="0"/>
    <n v="0"/>
    <n v="0"/>
    <n v="0"/>
    <n v="0"/>
    <n v="0"/>
    <n v="0"/>
  </r>
  <r>
    <x v="1274"/>
    <x v="8"/>
    <n v="26"/>
    <n v="0"/>
    <n v="0"/>
    <n v="0"/>
    <n v="0"/>
    <n v="0"/>
    <n v="0"/>
    <n v="0"/>
    <n v="0"/>
    <n v="0"/>
    <n v="0"/>
    <n v="0"/>
    <n v="0"/>
    <n v="1100"/>
  </r>
  <r>
    <x v="1275"/>
    <x v="8"/>
    <n v="0"/>
    <n v="0"/>
    <n v="0"/>
    <n v="0"/>
    <n v="0"/>
    <n v="0"/>
    <n v="0"/>
    <n v="0"/>
    <n v="0"/>
    <n v="0"/>
    <n v="0"/>
    <n v="0"/>
    <n v="0"/>
    <n v="0"/>
  </r>
  <r>
    <x v="1276"/>
    <x v="8"/>
    <n v="171"/>
    <n v="171"/>
    <n v="171"/>
    <n v="171"/>
    <n v="171"/>
    <n v="171"/>
    <n v="171"/>
    <n v="171"/>
    <n v="171"/>
    <n v="171"/>
    <n v="171"/>
    <n v="171"/>
    <n v="171"/>
    <n v="170596"/>
  </r>
  <r>
    <x v="1277"/>
    <x v="8"/>
    <n v="0"/>
    <n v="0"/>
    <n v="0"/>
    <n v="0"/>
    <n v="0"/>
    <n v="0"/>
    <n v="0"/>
    <n v="0"/>
    <n v="0"/>
    <n v="0"/>
    <n v="0"/>
    <n v="0"/>
    <n v="0"/>
    <n v="0"/>
  </r>
  <r>
    <x v="1278"/>
    <x v="8"/>
    <n v="0"/>
    <n v="0"/>
    <n v="0"/>
    <n v="0"/>
    <n v="0"/>
    <n v="0"/>
    <n v="0"/>
    <n v="0"/>
    <n v="0"/>
    <n v="0"/>
    <n v="0"/>
    <n v="0"/>
    <n v="0"/>
    <n v="0"/>
  </r>
  <r>
    <x v="1279"/>
    <x v="8"/>
    <n v="0"/>
    <n v="0"/>
    <n v="0"/>
    <n v="0"/>
    <n v="0"/>
    <n v="0"/>
    <n v="0"/>
    <n v="0"/>
    <n v="0"/>
    <n v="0"/>
    <n v="0"/>
    <n v="0"/>
    <n v="0"/>
    <n v="0"/>
  </r>
  <r>
    <x v="1280"/>
    <x v="8"/>
    <n v="0"/>
    <n v="0"/>
    <n v="0"/>
    <n v="0"/>
    <n v="0"/>
    <n v="0"/>
    <n v="0"/>
    <n v="0"/>
    <n v="0"/>
    <n v="0"/>
    <n v="0"/>
    <n v="0"/>
    <n v="0"/>
    <n v="0"/>
  </r>
  <r>
    <x v="1281"/>
    <x v="8"/>
    <n v="24"/>
    <n v="24"/>
    <n v="24"/>
    <n v="24"/>
    <n v="24"/>
    <n v="24"/>
    <n v="24"/>
    <n v="24"/>
    <n v="24"/>
    <n v="24"/>
    <n v="24"/>
    <n v="24"/>
    <n v="24"/>
    <n v="23785"/>
  </r>
  <r>
    <x v="1282"/>
    <x v="8"/>
    <n v="313"/>
    <n v="313"/>
    <n v="313"/>
    <n v="313"/>
    <n v="313"/>
    <n v="313"/>
    <n v="313"/>
    <n v="313"/>
    <n v="313"/>
    <n v="313"/>
    <n v="313"/>
    <n v="313"/>
    <n v="313"/>
    <n v="312542"/>
  </r>
  <r>
    <x v="1283"/>
    <x v="8"/>
    <n v="0"/>
    <n v="0"/>
    <n v="0"/>
    <n v="0"/>
    <n v="0"/>
    <n v="0"/>
    <n v="0"/>
    <n v="0"/>
    <n v="0"/>
    <n v="0"/>
    <n v="0"/>
    <n v="0"/>
    <n v="0"/>
    <n v="0"/>
  </r>
  <r>
    <x v="1284"/>
    <x v="8"/>
    <n v="198"/>
    <n v="200"/>
    <n v="201"/>
    <n v="201"/>
    <n v="201"/>
    <n v="201"/>
    <n v="201"/>
    <n v="201"/>
    <n v="201"/>
    <n v="204"/>
    <n v="204"/>
    <n v="204"/>
    <n v="204"/>
    <n v="201984"/>
  </r>
  <r>
    <x v="1285"/>
    <x v="8"/>
    <n v="0"/>
    <n v="0"/>
    <n v="0"/>
    <n v="0"/>
    <n v="0"/>
    <n v="0"/>
    <n v="0"/>
    <n v="0"/>
    <n v="0"/>
    <n v="0"/>
    <n v="0"/>
    <n v="0"/>
    <n v="0"/>
    <n v="0"/>
  </r>
  <r>
    <x v="1286"/>
    <x v="8"/>
    <n v="185"/>
    <n v="186"/>
    <n v="187"/>
    <n v="188"/>
    <n v="188"/>
    <n v="188"/>
    <n v="188"/>
    <n v="188"/>
    <n v="188"/>
    <n v="191"/>
    <n v="191"/>
    <n v="191"/>
    <n v="191"/>
    <n v="188367"/>
  </r>
  <r>
    <x v="1287"/>
    <x v="8"/>
    <n v="0"/>
    <n v="0"/>
    <n v="0"/>
    <n v="0"/>
    <n v="0"/>
    <n v="0"/>
    <n v="0"/>
    <n v="0"/>
    <n v="0"/>
    <n v="0"/>
    <n v="0"/>
    <n v="0"/>
    <n v="0"/>
    <n v="0"/>
  </r>
  <r>
    <x v="1288"/>
    <x v="8"/>
    <n v="143"/>
    <n v="144"/>
    <n v="145"/>
    <n v="146"/>
    <n v="146"/>
    <n v="146"/>
    <n v="146"/>
    <n v="146"/>
    <n v="147"/>
    <n v="147"/>
    <n v="147"/>
    <n v="147"/>
    <n v="147"/>
    <n v="145805"/>
  </r>
  <r>
    <x v="1289"/>
    <x v="8"/>
    <n v="0"/>
    <n v="0"/>
    <n v="0"/>
    <n v="0"/>
    <n v="0"/>
    <n v="0"/>
    <n v="0"/>
    <n v="0"/>
    <n v="0"/>
    <n v="0"/>
    <n v="0"/>
    <n v="0"/>
    <n v="0"/>
    <n v="0"/>
  </r>
  <r>
    <x v="1290"/>
    <x v="8"/>
    <n v="137"/>
    <n v="137"/>
    <n v="138"/>
    <n v="139"/>
    <n v="139"/>
    <n v="139"/>
    <n v="139"/>
    <n v="139"/>
    <n v="140"/>
    <n v="140"/>
    <n v="140"/>
    <n v="140"/>
    <n v="140"/>
    <n v="139027"/>
  </r>
  <r>
    <x v="1291"/>
    <x v="8"/>
    <n v="0"/>
    <n v="0"/>
    <n v="0"/>
    <n v="0"/>
    <n v="0"/>
    <n v="0"/>
    <n v="0"/>
    <n v="0"/>
    <n v="0"/>
    <n v="0"/>
    <n v="0"/>
    <n v="0"/>
    <n v="0"/>
    <n v="0"/>
  </r>
  <r>
    <x v="1292"/>
    <x v="8"/>
    <n v="49"/>
    <n v="49"/>
    <n v="49"/>
    <n v="49"/>
    <n v="49"/>
    <n v="49"/>
    <n v="49"/>
    <n v="49"/>
    <n v="49"/>
    <n v="49"/>
    <n v="49"/>
    <n v="49"/>
    <n v="49"/>
    <n v="49486"/>
  </r>
  <r>
    <x v="1293"/>
    <x v="8"/>
    <n v="0"/>
    <n v="0"/>
    <n v="0"/>
    <n v="0"/>
    <n v="0"/>
    <n v="0"/>
    <n v="0"/>
    <n v="0"/>
    <n v="0"/>
    <n v="0"/>
    <n v="0"/>
    <n v="0"/>
    <n v="0"/>
    <n v="0"/>
  </r>
  <r>
    <x v="1294"/>
    <x v="8"/>
    <n v="0"/>
    <n v="0"/>
    <n v="0"/>
    <n v="0"/>
    <n v="0"/>
    <n v="0"/>
    <n v="0"/>
    <n v="0"/>
    <n v="0"/>
    <n v="0"/>
    <n v="0"/>
    <n v="0"/>
    <n v="0"/>
    <n v="0"/>
  </r>
  <r>
    <x v="1295"/>
    <x v="8"/>
    <n v="0"/>
    <n v="0"/>
    <n v="0"/>
    <n v="0"/>
    <n v="0"/>
    <n v="0"/>
    <n v="0"/>
    <n v="0"/>
    <n v="0"/>
    <n v="0"/>
    <n v="0"/>
    <n v="0"/>
    <n v="0"/>
    <n v="0"/>
  </r>
  <r>
    <x v="1296"/>
    <x v="8"/>
    <n v="0"/>
    <n v="0"/>
    <n v="0"/>
    <n v="0"/>
    <n v="0"/>
    <n v="0"/>
    <n v="0"/>
    <n v="0"/>
    <n v="0"/>
    <n v="0"/>
    <n v="0"/>
    <n v="0"/>
    <n v="0"/>
    <n v="0"/>
  </r>
  <r>
    <x v="1297"/>
    <x v="8"/>
    <n v="9796"/>
    <n v="9362"/>
    <n v="9362"/>
    <n v="9367"/>
    <n v="9367"/>
    <n v="9367"/>
    <n v="9367"/>
    <n v="10130"/>
    <n v="10130"/>
    <n v="10127"/>
    <n v="10127"/>
    <n v="10143"/>
    <n v="12162"/>
    <n v="9819186"/>
  </r>
  <r>
    <x v="1298"/>
    <x v="8"/>
    <n v="763"/>
    <n v="763"/>
    <n v="763"/>
    <n v="763"/>
    <n v="763"/>
    <n v="763"/>
    <n v="763"/>
    <n v="0"/>
    <n v="0"/>
    <n v="0"/>
    <n v="0"/>
    <n v="0"/>
    <n v="0"/>
    <n v="413328"/>
  </r>
  <r>
    <x v="1299"/>
    <x v="8"/>
    <n v="0"/>
    <n v="0"/>
    <n v="0"/>
    <n v="0"/>
    <n v="0"/>
    <n v="0"/>
    <n v="0"/>
    <n v="0"/>
    <n v="0"/>
    <n v="0"/>
    <n v="0"/>
    <n v="0"/>
    <n v="0"/>
    <n v="0"/>
  </r>
  <r>
    <x v="1300"/>
    <x v="8"/>
    <n v="0"/>
    <n v="0"/>
    <n v="0"/>
    <n v="0"/>
    <n v="0"/>
    <n v="0"/>
    <n v="0"/>
    <n v="0"/>
    <n v="0"/>
    <n v="0"/>
    <n v="0"/>
    <n v="0"/>
    <n v="0"/>
    <n v="0"/>
  </r>
  <r>
    <x v="1301"/>
    <x v="8"/>
    <n v="0"/>
    <n v="0"/>
    <n v="0"/>
    <n v="0"/>
    <n v="0"/>
    <n v="0"/>
    <n v="0"/>
    <n v="0"/>
    <n v="0"/>
    <n v="0"/>
    <n v="0"/>
    <n v="0"/>
    <n v="0"/>
    <n v="0"/>
  </r>
  <r>
    <x v="1302"/>
    <x v="8"/>
    <n v="3096"/>
    <n v="3096"/>
    <n v="3097"/>
    <n v="3097"/>
    <n v="3097"/>
    <n v="3097"/>
    <n v="3097"/>
    <n v="8009"/>
    <n v="8009"/>
    <n v="7820"/>
    <n v="7820"/>
    <n v="7820"/>
    <n v="7820"/>
    <n v="5292878"/>
  </r>
  <r>
    <x v="1303"/>
    <x v="8"/>
    <n v="0"/>
    <n v="0"/>
    <n v="0"/>
    <n v="0"/>
    <n v="0"/>
    <n v="0"/>
    <n v="0"/>
    <n v="0"/>
    <n v="0"/>
    <n v="0"/>
    <n v="0"/>
    <n v="0"/>
    <n v="0"/>
    <n v="0"/>
  </r>
  <r>
    <x v="1304"/>
    <x v="8"/>
    <n v="4913"/>
    <n v="4913"/>
    <n v="4913"/>
    <n v="4913"/>
    <n v="4913"/>
    <n v="4913"/>
    <n v="4913"/>
    <n v="0"/>
    <n v="0"/>
    <n v="0"/>
    <n v="0"/>
    <n v="0"/>
    <n v="0"/>
    <n v="2660940"/>
  </r>
  <r>
    <x v="1305"/>
    <x v="8"/>
    <n v="0"/>
    <n v="0"/>
    <n v="0"/>
    <n v="0"/>
    <n v="0"/>
    <n v="0"/>
    <n v="0"/>
    <n v="0"/>
    <n v="0"/>
    <n v="0"/>
    <n v="0"/>
    <n v="0"/>
    <n v="0"/>
    <n v="0"/>
  </r>
  <r>
    <x v="1306"/>
    <x v="8"/>
    <n v="0"/>
    <n v="0"/>
    <n v="0"/>
    <n v="0"/>
    <n v="0"/>
    <n v="0"/>
    <n v="0"/>
    <n v="0"/>
    <n v="0"/>
    <n v="0"/>
    <n v="0"/>
    <n v="0"/>
    <n v="0"/>
    <n v="0"/>
  </r>
  <r>
    <x v="1307"/>
    <x v="8"/>
    <n v="169"/>
    <n v="177"/>
    <n v="177"/>
    <n v="132"/>
    <n v="132"/>
    <n v="132"/>
    <n v="139"/>
    <n v="139"/>
    <n v="139"/>
    <n v="139"/>
    <n v="139"/>
    <n v="141"/>
    <n v="141"/>
    <n v="145164"/>
  </r>
  <r>
    <x v="1308"/>
    <x v="8"/>
    <n v="169"/>
    <n v="177"/>
    <n v="177"/>
    <n v="132"/>
    <n v="132"/>
    <n v="132"/>
    <n v="139"/>
    <n v="139"/>
    <n v="139"/>
    <n v="139"/>
    <n v="139"/>
    <n v="141"/>
    <n v="141"/>
    <n v="145163"/>
  </r>
  <r>
    <x v="1309"/>
    <x v="8"/>
    <n v="111"/>
    <n v="116"/>
    <n v="116"/>
    <n v="82"/>
    <n v="82"/>
    <n v="82"/>
    <n v="87"/>
    <n v="87"/>
    <n v="87"/>
    <n v="87"/>
    <n v="87"/>
    <n v="87"/>
    <n v="89"/>
    <n v="91915"/>
  </r>
  <r>
    <x v="1310"/>
    <x v="8"/>
    <n v="112"/>
    <n v="117"/>
    <n v="117"/>
    <n v="89"/>
    <n v="89"/>
    <n v="89"/>
    <n v="94"/>
    <n v="94"/>
    <n v="94"/>
    <n v="94"/>
    <n v="94"/>
    <n v="94"/>
    <n v="95"/>
    <n v="97296"/>
  </r>
  <r>
    <x v="1311"/>
    <x v="8"/>
    <n v="5662"/>
    <n v="5662"/>
    <n v="5662"/>
    <n v="4242"/>
    <n v="4242"/>
    <n v="4242"/>
    <n v="4242"/>
    <n v="4266"/>
    <n v="4266"/>
    <n v="4266"/>
    <n v="4250"/>
    <n v="4322"/>
    <n v="4360"/>
    <n v="4556270"/>
  </r>
  <r>
    <x v="1312"/>
    <x v="8"/>
    <n v="0"/>
    <n v="0"/>
    <n v="0"/>
    <n v="0"/>
    <n v="0"/>
    <n v="0"/>
    <n v="0"/>
    <n v="0"/>
    <n v="0"/>
    <n v="0"/>
    <n v="0"/>
    <n v="0"/>
    <n v="0"/>
    <n v="0"/>
  </r>
  <r>
    <x v="1313"/>
    <x v="8"/>
    <n v="0"/>
    <n v="0"/>
    <n v="0"/>
    <n v="0"/>
    <n v="0"/>
    <n v="0"/>
    <n v="0"/>
    <n v="0"/>
    <n v="0"/>
    <n v="0"/>
    <n v="0"/>
    <n v="0"/>
    <n v="0"/>
    <n v="0"/>
  </r>
  <r>
    <x v="1314"/>
    <x v="8"/>
    <n v="0"/>
    <n v="0"/>
    <n v="0"/>
    <n v="0"/>
    <n v="0"/>
    <n v="0"/>
    <n v="0"/>
    <n v="0"/>
    <n v="0"/>
    <n v="0"/>
    <n v="0"/>
    <n v="0"/>
    <n v="0"/>
    <n v="0"/>
  </r>
  <r>
    <x v="1315"/>
    <x v="8"/>
    <n v="0"/>
    <n v="0"/>
    <n v="0"/>
    <n v="0"/>
    <n v="0"/>
    <n v="0"/>
    <n v="0"/>
    <n v="0"/>
    <n v="0"/>
    <n v="0"/>
    <n v="0"/>
    <n v="0"/>
    <n v="0"/>
    <n v="0"/>
  </r>
  <r>
    <x v="1316"/>
    <x v="8"/>
    <n v="0"/>
    <n v="0"/>
    <n v="0"/>
    <n v="0"/>
    <n v="0"/>
    <n v="0"/>
    <n v="0"/>
    <n v="0"/>
    <n v="0"/>
    <n v="0"/>
    <n v="0"/>
    <n v="0"/>
    <n v="0"/>
    <n v="0"/>
  </r>
  <r>
    <x v="1317"/>
    <x v="8"/>
    <n v="0"/>
    <n v="0"/>
    <n v="0"/>
    <n v="0"/>
    <n v="0"/>
    <n v="0"/>
    <n v="0"/>
    <n v="0"/>
    <n v="0"/>
    <n v="0"/>
    <n v="0"/>
    <n v="0"/>
    <n v="0"/>
    <n v="0"/>
  </r>
  <r>
    <x v="1318"/>
    <x v="8"/>
    <n v="0"/>
    <n v="0"/>
    <n v="0"/>
    <n v="0"/>
    <n v="0"/>
    <n v="0"/>
    <n v="0"/>
    <n v="0"/>
    <n v="0"/>
    <n v="0"/>
    <n v="0"/>
    <n v="0"/>
    <n v="0"/>
    <n v="0"/>
  </r>
  <r>
    <x v="1319"/>
    <x v="8"/>
    <n v="0"/>
    <n v="0"/>
    <n v="0"/>
    <n v="0"/>
    <n v="0"/>
    <n v="0"/>
    <n v="0"/>
    <n v="0"/>
    <n v="0"/>
    <n v="0"/>
    <n v="0"/>
    <n v="0"/>
    <n v="0"/>
    <n v="0"/>
  </r>
  <r>
    <x v="1320"/>
    <x v="8"/>
    <n v="0"/>
    <n v="0"/>
    <n v="0"/>
    <n v="0"/>
    <n v="0"/>
    <n v="0"/>
    <n v="0"/>
    <n v="0"/>
    <n v="0"/>
    <n v="0"/>
    <n v="0"/>
    <n v="0"/>
    <n v="0"/>
    <n v="0"/>
  </r>
  <r>
    <x v="1321"/>
    <x v="8"/>
    <n v="0"/>
    <n v="0"/>
    <n v="0"/>
    <n v="0"/>
    <n v="0"/>
    <n v="0"/>
    <n v="0"/>
    <n v="0"/>
    <n v="0"/>
    <n v="0"/>
    <n v="0"/>
    <n v="0"/>
    <n v="0"/>
    <n v="0"/>
  </r>
  <r>
    <x v="1322"/>
    <x v="8"/>
    <n v="0"/>
    <n v="0"/>
    <n v="0"/>
    <n v="0"/>
    <n v="0"/>
    <n v="0"/>
    <n v="0"/>
    <n v="0"/>
    <n v="0"/>
    <n v="0"/>
    <n v="0"/>
    <n v="0"/>
    <n v="0"/>
    <n v="0"/>
  </r>
  <r>
    <x v="1323"/>
    <x v="8"/>
    <n v="0"/>
    <n v="0"/>
    <n v="0"/>
    <n v="0"/>
    <n v="0"/>
    <n v="0"/>
    <n v="0"/>
    <n v="0"/>
    <n v="0"/>
    <n v="0"/>
    <n v="0"/>
    <n v="0"/>
    <n v="0"/>
    <n v="0"/>
  </r>
  <r>
    <x v="1324"/>
    <x v="8"/>
    <n v="0"/>
    <n v="0"/>
    <n v="0"/>
    <n v="0"/>
    <n v="0"/>
    <n v="0"/>
    <n v="0"/>
    <n v="0"/>
    <n v="0"/>
    <n v="0"/>
    <n v="0"/>
    <n v="0"/>
    <n v="0"/>
    <n v="0"/>
  </r>
  <r>
    <x v="1325"/>
    <x v="8"/>
    <n v="0"/>
    <n v="0"/>
    <n v="0"/>
    <n v="0"/>
    <n v="0"/>
    <n v="0"/>
    <n v="0"/>
    <n v="0"/>
    <n v="0"/>
    <n v="0"/>
    <n v="0"/>
    <n v="0"/>
    <n v="0"/>
    <n v="0"/>
  </r>
  <r>
    <x v="1326"/>
    <x v="8"/>
    <n v="0"/>
    <n v="0"/>
    <n v="0"/>
    <n v="0"/>
    <n v="0"/>
    <n v="0"/>
    <n v="0"/>
    <n v="0"/>
    <n v="0"/>
    <n v="0"/>
    <n v="0"/>
    <n v="0"/>
    <n v="0"/>
    <n v="0"/>
  </r>
  <r>
    <x v="1327"/>
    <x v="8"/>
    <n v="0"/>
    <n v="0"/>
    <n v="0"/>
    <n v="0"/>
    <n v="0"/>
    <n v="0"/>
    <n v="0"/>
    <n v="0"/>
    <n v="0"/>
    <n v="0"/>
    <n v="0"/>
    <n v="0"/>
    <n v="0"/>
    <n v="0"/>
  </r>
  <r>
    <x v="1328"/>
    <x v="8"/>
    <n v="0"/>
    <n v="0"/>
    <n v="0"/>
    <n v="0"/>
    <n v="0"/>
    <n v="0"/>
    <n v="0"/>
    <n v="0"/>
    <n v="0"/>
    <n v="0"/>
    <n v="0"/>
    <n v="0"/>
    <n v="0"/>
    <n v="0"/>
  </r>
  <r>
    <x v="1329"/>
    <x v="8"/>
    <n v="0"/>
    <n v="0"/>
    <n v="0"/>
    <n v="0"/>
    <n v="0"/>
    <n v="0"/>
    <n v="0"/>
    <n v="0"/>
    <n v="0"/>
    <n v="0"/>
    <n v="0"/>
    <n v="0"/>
    <n v="0"/>
    <n v="0"/>
  </r>
  <r>
    <x v="1330"/>
    <x v="8"/>
    <n v="0"/>
    <n v="0"/>
    <n v="0"/>
    <n v="0"/>
    <n v="0"/>
    <n v="0"/>
    <n v="0"/>
    <n v="0"/>
    <n v="0"/>
    <n v="0"/>
    <n v="0"/>
    <n v="0"/>
    <n v="0"/>
    <n v="0"/>
  </r>
  <r>
    <x v="1331"/>
    <x v="8"/>
    <n v="0"/>
    <n v="0"/>
    <n v="0"/>
    <n v="0"/>
    <n v="0"/>
    <n v="0"/>
    <n v="0"/>
    <n v="0"/>
    <n v="0"/>
    <n v="0"/>
    <n v="0"/>
    <n v="0"/>
    <n v="0"/>
    <n v="0"/>
  </r>
  <r>
    <x v="1332"/>
    <x v="8"/>
    <n v="56414"/>
    <n v="56543"/>
    <n v="56825"/>
    <n v="56896"/>
    <n v="56913"/>
    <n v="56937"/>
    <n v="56936"/>
    <n v="64012"/>
    <n v="64113"/>
    <n v="64355"/>
    <n v="64557"/>
    <n v="64748"/>
    <n v="64791"/>
    <n v="60286424"/>
  </r>
  <r>
    <x v="1333"/>
    <x v="8"/>
    <n v="7627"/>
    <n v="7419"/>
    <n v="7419"/>
    <n v="7419"/>
    <n v="7419"/>
    <n v="7385"/>
    <n v="7366"/>
    <n v="0"/>
    <n v="0"/>
    <n v="0"/>
    <n v="0"/>
    <n v="0"/>
    <n v="0"/>
    <n v="4020151"/>
  </r>
  <r>
    <x v="1334"/>
    <x v="8"/>
    <n v="0"/>
    <n v="0"/>
    <n v="0"/>
    <n v="0"/>
    <n v="0"/>
    <n v="0"/>
    <n v="0"/>
    <n v="0"/>
    <n v="0"/>
    <n v="0"/>
    <n v="0"/>
    <n v="0"/>
    <n v="0"/>
    <n v="0"/>
  </r>
  <r>
    <x v="1335"/>
    <x v="8"/>
    <n v="0"/>
    <n v="0"/>
    <n v="0"/>
    <n v="0"/>
    <n v="0"/>
    <n v="0"/>
    <n v="0"/>
    <n v="0"/>
    <n v="0"/>
    <n v="0"/>
    <n v="0"/>
    <n v="0"/>
    <n v="0"/>
    <n v="0"/>
  </r>
  <r>
    <x v="1336"/>
    <x v="8"/>
    <n v="749"/>
    <n v="749"/>
    <n v="749"/>
    <n v="749"/>
    <n v="749"/>
    <n v="749"/>
    <n v="749"/>
    <n v="749"/>
    <n v="749"/>
    <n v="749"/>
    <n v="749"/>
    <n v="749"/>
    <n v="749"/>
    <n v="748903"/>
  </r>
  <r>
    <x v="1337"/>
    <x v="8"/>
    <n v="85"/>
    <n v="85"/>
    <n v="85"/>
    <n v="85"/>
    <n v="85"/>
    <n v="85"/>
    <n v="85"/>
    <n v="85"/>
    <n v="85"/>
    <n v="85"/>
    <n v="85"/>
    <n v="85"/>
    <n v="85"/>
    <n v="85203"/>
  </r>
  <r>
    <x v="1338"/>
    <x v="8"/>
    <n v="0"/>
    <n v="0"/>
    <n v="0"/>
    <n v="0"/>
    <n v="0"/>
    <n v="0"/>
    <n v="0"/>
    <n v="0"/>
    <n v="0"/>
    <n v="0"/>
    <n v="0"/>
    <n v="0"/>
    <n v="0"/>
    <n v="0"/>
  </r>
  <r>
    <x v="1339"/>
    <x v="8"/>
    <n v="0"/>
    <n v="0"/>
    <n v="0"/>
    <n v="0"/>
    <n v="0"/>
    <n v="0"/>
    <n v="0"/>
    <n v="0"/>
    <n v="0"/>
    <n v="0"/>
    <n v="0"/>
    <n v="0"/>
    <n v="0"/>
    <n v="0"/>
  </r>
  <r>
    <x v="1340"/>
    <x v="8"/>
    <n v="0"/>
    <n v="0"/>
    <n v="0"/>
    <n v="0"/>
    <n v="0"/>
    <n v="0"/>
    <n v="0"/>
    <n v="0"/>
    <n v="0"/>
    <n v="0"/>
    <n v="0"/>
    <n v="0"/>
    <n v="0"/>
    <n v="0"/>
  </r>
  <r>
    <x v="1341"/>
    <x v="8"/>
    <n v="0"/>
    <n v="0"/>
    <n v="0"/>
    <n v="0"/>
    <n v="0"/>
    <n v="0"/>
    <n v="0"/>
    <n v="0"/>
    <n v="0"/>
    <n v="0"/>
    <n v="0"/>
    <n v="0"/>
    <n v="0"/>
    <n v="0"/>
  </r>
  <r>
    <x v="1342"/>
    <x v="8"/>
    <n v="0"/>
    <n v="0"/>
    <n v="0"/>
    <n v="0"/>
    <n v="0"/>
    <n v="0"/>
    <n v="0"/>
    <n v="0"/>
    <n v="0"/>
    <n v="0"/>
    <n v="0"/>
    <n v="0"/>
    <n v="0"/>
    <n v="0"/>
  </r>
  <r>
    <x v="1343"/>
    <x v="8"/>
    <n v="1412"/>
    <n v="1412"/>
    <n v="1412"/>
    <n v="1412"/>
    <n v="1412"/>
    <n v="1412"/>
    <n v="1412"/>
    <n v="1902"/>
    <n v="1902"/>
    <n v="1902"/>
    <n v="1902"/>
    <n v="1902"/>
    <n v="1902"/>
    <n v="1636532"/>
  </r>
  <r>
    <x v="1344"/>
    <x v="8"/>
    <n v="609"/>
    <n v="491"/>
    <n v="491"/>
    <n v="491"/>
    <n v="491"/>
    <n v="491"/>
    <n v="491"/>
    <n v="0"/>
    <n v="0"/>
    <n v="0"/>
    <n v="0"/>
    <n v="0"/>
    <n v="0"/>
    <n v="270682"/>
  </r>
  <r>
    <x v="1345"/>
    <x v="8"/>
    <n v="0"/>
    <n v="0"/>
    <n v="0"/>
    <n v="0"/>
    <n v="0"/>
    <n v="0"/>
    <n v="0"/>
    <n v="0"/>
    <n v="0"/>
    <n v="0"/>
    <n v="0"/>
    <n v="0"/>
    <n v="0"/>
    <n v="0"/>
  </r>
  <r>
    <x v="1346"/>
    <x v="8"/>
    <n v="0"/>
    <n v="0"/>
    <n v="0"/>
    <n v="0"/>
    <n v="0"/>
    <n v="0"/>
    <n v="0"/>
    <n v="0"/>
    <n v="0"/>
    <n v="0"/>
    <n v="0"/>
    <n v="0"/>
    <n v="0"/>
    <n v="0"/>
  </r>
  <r>
    <x v="1347"/>
    <x v="8"/>
    <n v="0"/>
    <n v="0"/>
    <n v="0"/>
    <n v="0"/>
    <n v="0"/>
    <n v="0"/>
    <n v="0"/>
    <n v="0"/>
    <n v="0"/>
    <n v="0"/>
    <n v="0"/>
    <n v="0"/>
    <n v="0"/>
    <n v="0"/>
  </r>
  <r>
    <x v="1348"/>
    <x v="8"/>
    <n v="0"/>
    <n v="0"/>
    <n v="0"/>
    <n v="0"/>
    <n v="0"/>
    <n v="0"/>
    <n v="0"/>
    <n v="0"/>
    <n v="0"/>
    <n v="0"/>
    <n v="0"/>
    <n v="0"/>
    <n v="0"/>
    <n v="0"/>
  </r>
  <r>
    <x v="1349"/>
    <x v="8"/>
    <n v="0"/>
    <n v="0"/>
    <n v="0"/>
    <n v="0"/>
    <n v="0"/>
    <n v="0"/>
    <n v="0"/>
    <n v="0"/>
    <n v="0"/>
    <n v="0"/>
    <n v="0"/>
    <n v="0"/>
    <n v="0"/>
    <n v="0"/>
  </r>
  <r>
    <x v="1350"/>
    <x v="8"/>
    <n v="0"/>
    <n v="0"/>
    <n v="0"/>
    <n v="0"/>
    <n v="0"/>
    <n v="0"/>
    <n v="0"/>
    <n v="0"/>
    <n v="0"/>
    <n v="0"/>
    <n v="0"/>
    <n v="0"/>
    <n v="0"/>
    <n v="0"/>
  </r>
  <r>
    <x v="1351"/>
    <x v="8"/>
    <n v="0"/>
    <n v="0"/>
    <n v="0"/>
    <n v="0"/>
    <n v="0"/>
    <n v="0"/>
    <n v="0"/>
    <n v="0"/>
    <n v="0"/>
    <n v="0"/>
    <n v="0"/>
    <n v="0"/>
    <n v="0"/>
    <n v="0"/>
  </r>
  <r>
    <x v="1352"/>
    <x v="8"/>
    <n v="12"/>
    <n v="12"/>
    <n v="12"/>
    <n v="12"/>
    <n v="12"/>
    <n v="12"/>
    <n v="12"/>
    <n v="69"/>
    <n v="69"/>
    <n v="69"/>
    <n v="69"/>
    <n v="69"/>
    <n v="69"/>
    <n v="37966"/>
  </r>
  <r>
    <x v="1353"/>
    <x v="8"/>
    <n v="0"/>
    <n v="0"/>
    <n v="0"/>
    <n v="0"/>
    <n v="0"/>
    <n v="0"/>
    <n v="0"/>
    <n v="0"/>
    <n v="0"/>
    <n v="0"/>
    <n v="0"/>
    <n v="0"/>
    <n v="0"/>
    <n v="0"/>
  </r>
  <r>
    <x v="1354"/>
    <x v="8"/>
    <n v="1"/>
    <n v="1"/>
    <n v="1"/>
    <n v="1"/>
    <n v="1"/>
    <n v="1"/>
    <n v="1"/>
    <n v="204"/>
    <n v="204"/>
    <n v="204"/>
    <n v="204"/>
    <n v="204"/>
    <n v="204"/>
    <n v="94107"/>
  </r>
  <r>
    <x v="1355"/>
    <x v="8"/>
    <n v="203"/>
    <n v="203"/>
    <n v="203"/>
    <n v="203"/>
    <n v="203"/>
    <n v="203"/>
    <n v="203"/>
    <n v="0"/>
    <n v="0"/>
    <n v="0"/>
    <n v="0"/>
    <n v="0"/>
    <n v="0"/>
    <n v="109932"/>
  </r>
  <r>
    <x v="1356"/>
    <x v="8"/>
    <n v="0"/>
    <n v="0"/>
    <n v="0"/>
    <n v="0"/>
    <n v="0"/>
    <n v="0"/>
    <n v="0"/>
    <n v="0"/>
    <n v="0"/>
    <n v="0"/>
    <n v="0"/>
    <n v="0"/>
    <n v="0"/>
    <n v="0"/>
  </r>
  <r>
    <x v="1357"/>
    <x v="8"/>
    <n v="557"/>
    <n v="557"/>
    <n v="557"/>
    <n v="557"/>
    <n v="557"/>
    <n v="557"/>
    <n v="557"/>
    <n v="557"/>
    <n v="557"/>
    <n v="557"/>
    <n v="557"/>
    <n v="557"/>
    <n v="557"/>
    <n v="556690"/>
  </r>
  <r>
    <x v="1358"/>
    <x v="8"/>
    <n v="0"/>
    <n v="0"/>
    <n v="0"/>
    <n v="0"/>
    <n v="0"/>
    <n v="0"/>
    <n v="0"/>
    <n v="0"/>
    <n v="0"/>
    <n v="0"/>
    <n v="0"/>
    <n v="0"/>
    <n v="0"/>
    <n v="0"/>
  </r>
  <r>
    <x v="1359"/>
    <x v="8"/>
    <n v="9"/>
    <n v="9"/>
    <n v="9"/>
    <n v="9"/>
    <n v="9"/>
    <n v="9"/>
    <n v="9"/>
    <n v="0"/>
    <n v="0"/>
    <n v="0"/>
    <n v="0"/>
    <n v="0"/>
    <n v="0"/>
    <n v="5007"/>
  </r>
  <r>
    <x v="1360"/>
    <x v="8"/>
    <n v="0"/>
    <n v="0"/>
    <n v="0"/>
    <n v="0"/>
    <n v="0"/>
    <n v="0"/>
    <n v="0"/>
    <n v="0"/>
    <n v="0"/>
    <n v="0"/>
    <n v="0"/>
    <n v="0"/>
    <n v="0"/>
    <n v="0"/>
  </r>
  <r>
    <x v="1361"/>
    <x v="8"/>
    <n v="0"/>
    <n v="0"/>
    <n v="0"/>
    <n v="0"/>
    <n v="0"/>
    <n v="0"/>
    <n v="0"/>
    <n v="0"/>
    <n v="0"/>
    <n v="0"/>
    <n v="0"/>
    <n v="0"/>
    <n v="0"/>
    <n v="0"/>
  </r>
  <r>
    <x v="1362"/>
    <x v="8"/>
    <n v="101"/>
    <n v="101"/>
    <n v="101"/>
    <n v="101"/>
    <n v="101"/>
    <n v="101"/>
    <n v="101"/>
    <n v="110"/>
    <n v="110"/>
    <n v="110"/>
    <n v="110"/>
    <n v="110"/>
    <n v="110"/>
    <n v="104773"/>
  </r>
  <r>
    <x v="1363"/>
    <x v="8"/>
    <n v="0"/>
    <n v="0"/>
    <n v="0"/>
    <n v="0"/>
    <n v="0"/>
    <n v="0"/>
    <n v="0"/>
    <n v="0"/>
    <n v="0"/>
    <n v="0"/>
    <n v="0"/>
    <n v="0"/>
    <n v="0"/>
    <n v="0"/>
  </r>
  <r>
    <x v="1364"/>
    <x v="8"/>
    <n v="0"/>
    <n v="0"/>
    <n v="0"/>
    <n v="0"/>
    <n v="0"/>
    <n v="0"/>
    <n v="0"/>
    <n v="0"/>
    <n v="0"/>
    <n v="0"/>
    <n v="0"/>
    <n v="0"/>
    <n v="0"/>
    <n v="0"/>
  </r>
  <r>
    <x v="1365"/>
    <x v="8"/>
    <n v="33"/>
    <n v="33"/>
    <n v="33"/>
    <n v="33"/>
    <n v="33"/>
    <n v="33"/>
    <n v="33"/>
    <n v="33"/>
    <n v="33"/>
    <n v="33"/>
    <n v="33"/>
    <n v="33"/>
    <n v="33"/>
    <n v="32609"/>
  </r>
  <r>
    <x v="1366"/>
    <x v="8"/>
    <n v="0"/>
    <n v="0"/>
    <n v="0"/>
    <n v="0"/>
    <n v="0"/>
    <n v="0"/>
    <n v="0"/>
    <n v="0"/>
    <n v="0"/>
    <n v="0"/>
    <n v="0"/>
    <n v="0"/>
    <n v="0"/>
    <n v="0"/>
  </r>
  <r>
    <x v="1367"/>
    <x v="8"/>
    <n v="245"/>
    <n v="245"/>
    <n v="245"/>
    <n v="245"/>
    <n v="245"/>
    <n v="245"/>
    <n v="245"/>
    <n v="2348"/>
    <n v="2348"/>
    <n v="2348"/>
    <n v="2348"/>
    <n v="2348"/>
    <n v="2348"/>
    <n v="1209240"/>
  </r>
  <r>
    <x v="1368"/>
    <x v="8"/>
    <n v="2103"/>
    <n v="2103"/>
    <n v="2103"/>
    <n v="2103"/>
    <n v="2103"/>
    <n v="2103"/>
    <n v="2103"/>
    <n v="0"/>
    <n v="0"/>
    <n v="0"/>
    <n v="0"/>
    <n v="0"/>
    <n v="0"/>
    <n v="1139062"/>
  </r>
  <r>
    <x v="1369"/>
    <x v="8"/>
    <n v="70"/>
    <n v="70"/>
    <n v="70"/>
    <n v="70"/>
    <n v="70"/>
    <n v="70"/>
    <n v="70"/>
    <n v="124"/>
    <n v="124"/>
    <n v="124"/>
    <n v="124"/>
    <n v="124"/>
    <n v="124"/>
    <n v="94516"/>
  </r>
  <r>
    <x v="1370"/>
    <x v="8"/>
    <n v="0"/>
    <n v="0"/>
    <n v="0"/>
    <n v="0"/>
    <n v="0"/>
    <n v="0"/>
    <n v="0"/>
    <n v="0"/>
    <n v="0"/>
    <n v="0"/>
    <n v="0"/>
    <n v="0"/>
    <n v="0"/>
    <n v="0"/>
  </r>
  <r>
    <x v="1371"/>
    <x v="8"/>
    <n v="1656"/>
    <n v="1656"/>
    <n v="1656"/>
    <n v="1656"/>
    <n v="1656"/>
    <n v="1656"/>
    <n v="1656"/>
    <n v="1656"/>
    <n v="1656"/>
    <n v="1656"/>
    <n v="1656"/>
    <n v="1656"/>
    <n v="1656"/>
    <n v="1655837"/>
  </r>
  <r>
    <x v="1372"/>
    <x v="8"/>
    <n v="0"/>
    <n v="0"/>
    <n v="0"/>
    <n v="0"/>
    <n v="0"/>
    <n v="0"/>
    <n v="0"/>
    <n v="0"/>
    <n v="0"/>
    <n v="0"/>
    <n v="0"/>
    <n v="0"/>
    <n v="0"/>
    <n v="0"/>
  </r>
  <r>
    <x v="1373"/>
    <x v="8"/>
    <n v="15928"/>
    <n v="15928"/>
    <n v="15928"/>
    <n v="15928"/>
    <n v="15928"/>
    <n v="15928"/>
    <n v="15928"/>
    <n v="15928"/>
    <n v="15928"/>
    <n v="15928"/>
    <n v="15928"/>
    <n v="15928"/>
    <n v="15928"/>
    <n v="15927851"/>
  </r>
  <r>
    <x v="1374"/>
    <x v="8"/>
    <n v="0"/>
    <n v="0"/>
    <n v="0"/>
    <n v="0"/>
    <n v="0"/>
    <n v="0"/>
    <n v="0"/>
    <n v="0"/>
    <n v="0"/>
    <n v="0"/>
    <n v="0"/>
    <n v="0"/>
    <n v="0"/>
    <n v="0"/>
  </r>
  <r>
    <x v="1375"/>
    <x v="8"/>
    <n v="3"/>
    <n v="3"/>
    <n v="3"/>
    <n v="3"/>
    <n v="3"/>
    <n v="3"/>
    <n v="3"/>
    <n v="3"/>
    <n v="3"/>
    <n v="3"/>
    <n v="3"/>
    <n v="3"/>
    <n v="3"/>
    <n v="2655"/>
  </r>
  <r>
    <x v="1376"/>
    <x v="8"/>
    <n v="0"/>
    <n v="0"/>
    <n v="0"/>
    <n v="0"/>
    <n v="0"/>
    <n v="0"/>
    <n v="0"/>
    <n v="0"/>
    <n v="0"/>
    <n v="0"/>
    <n v="0"/>
    <n v="0"/>
    <n v="0"/>
    <n v="0"/>
  </r>
  <r>
    <x v="1377"/>
    <x v="8"/>
    <n v="299"/>
    <n v="299"/>
    <n v="299"/>
    <n v="299"/>
    <n v="299"/>
    <n v="299"/>
    <n v="299"/>
    <n v="299"/>
    <n v="299"/>
    <n v="299"/>
    <n v="299"/>
    <n v="299"/>
    <n v="299"/>
    <n v="298561"/>
  </r>
  <r>
    <x v="1378"/>
    <x v="8"/>
    <n v="0"/>
    <n v="0"/>
    <n v="0"/>
    <n v="0"/>
    <n v="0"/>
    <n v="0"/>
    <n v="0"/>
    <n v="0"/>
    <n v="0"/>
    <n v="0"/>
    <n v="0"/>
    <n v="0"/>
    <n v="0"/>
    <n v="0"/>
  </r>
  <r>
    <x v="1379"/>
    <x v="8"/>
    <n v="0"/>
    <n v="0"/>
    <n v="0"/>
    <n v="0"/>
    <n v="0"/>
    <n v="0"/>
    <n v="0"/>
    <n v="0"/>
    <n v="0"/>
    <n v="0"/>
    <n v="0"/>
    <n v="0"/>
    <n v="0"/>
    <n v="0"/>
  </r>
  <r>
    <x v="1380"/>
    <x v="8"/>
    <n v="0"/>
    <n v="0"/>
    <n v="0"/>
    <n v="0"/>
    <n v="0"/>
    <n v="0"/>
    <n v="0"/>
    <n v="0"/>
    <n v="0"/>
    <n v="0"/>
    <n v="0"/>
    <n v="0"/>
    <n v="0"/>
    <n v="0"/>
  </r>
  <r>
    <x v="1381"/>
    <x v="8"/>
    <n v="0"/>
    <n v="0"/>
    <n v="0"/>
    <n v="0"/>
    <n v="0"/>
    <n v="0"/>
    <n v="0"/>
    <n v="0"/>
    <n v="0"/>
    <n v="0"/>
    <n v="0"/>
    <n v="0"/>
    <n v="0"/>
    <n v="0"/>
  </r>
  <r>
    <x v="1382"/>
    <x v="8"/>
    <n v="0"/>
    <n v="0"/>
    <n v="0"/>
    <n v="0"/>
    <n v="0"/>
    <n v="0"/>
    <n v="0"/>
    <n v="0"/>
    <n v="0"/>
    <n v="0"/>
    <n v="0"/>
    <n v="0"/>
    <n v="0"/>
    <n v="0"/>
  </r>
  <r>
    <x v="1383"/>
    <x v="8"/>
    <n v="150"/>
    <n v="150"/>
    <n v="150"/>
    <n v="150"/>
    <n v="150"/>
    <n v="150"/>
    <n v="150"/>
    <n v="150"/>
    <n v="150"/>
    <n v="150"/>
    <n v="150"/>
    <n v="150"/>
    <n v="150"/>
    <n v="150385"/>
  </r>
  <r>
    <x v="1384"/>
    <x v="8"/>
    <n v="0"/>
    <n v="0"/>
    <n v="0"/>
    <n v="0"/>
    <n v="0"/>
    <n v="0"/>
    <n v="0"/>
    <n v="0"/>
    <n v="0"/>
    <n v="0"/>
    <n v="0"/>
    <n v="0"/>
    <n v="0"/>
    <n v="0"/>
  </r>
  <r>
    <x v="1385"/>
    <x v="8"/>
    <n v="0"/>
    <n v="0"/>
    <n v="0"/>
    <n v="0"/>
    <n v="0"/>
    <n v="0"/>
    <n v="0"/>
    <n v="0"/>
    <n v="0"/>
    <n v="0"/>
    <n v="0"/>
    <n v="0"/>
    <n v="0"/>
    <n v="0"/>
  </r>
  <r>
    <x v="1386"/>
    <x v="8"/>
    <n v="70"/>
    <n v="70"/>
    <n v="70"/>
    <n v="70"/>
    <n v="70"/>
    <n v="70"/>
    <n v="70"/>
    <n v="426"/>
    <n v="426"/>
    <n v="426"/>
    <n v="426"/>
    <n v="426"/>
    <n v="426"/>
    <n v="233036"/>
  </r>
  <r>
    <x v="1387"/>
    <x v="8"/>
    <n v="0"/>
    <n v="0"/>
    <n v="0"/>
    <n v="0"/>
    <n v="0"/>
    <n v="0"/>
    <n v="0"/>
    <n v="0"/>
    <n v="0"/>
    <n v="0"/>
    <n v="0"/>
    <n v="0"/>
    <n v="0"/>
    <n v="0"/>
  </r>
  <r>
    <x v="1388"/>
    <x v="8"/>
    <n v="805"/>
    <n v="805"/>
    <n v="805"/>
    <n v="805"/>
    <n v="805"/>
    <n v="806"/>
    <n v="806"/>
    <n v="2619"/>
    <n v="2619"/>
    <n v="2619"/>
    <n v="2619"/>
    <n v="2619"/>
    <n v="2619"/>
    <n v="1636527"/>
  </r>
  <r>
    <x v="1389"/>
    <x v="8"/>
    <n v="1813"/>
    <n v="1813"/>
    <n v="1813"/>
    <n v="1813"/>
    <n v="1813"/>
    <n v="1813"/>
    <n v="1813"/>
    <n v="0"/>
    <n v="0"/>
    <n v="0"/>
    <n v="0"/>
    <n v="0"/>
    <n v="0"/>
    <n v="981859"/>
  </r>
  <r>
    <x v="1390"/>
    <x v="8"/>
    <n v="0"/>
    <n v="0"/>
    <n v="0"/>
    <n v="0"/>
    <n v="0"/>
    <n v="0"/>
    <n v="0"/>
    <n v="0"/>
    <n v="0"/>
    <n v="0"/>
    <n v="0"/>
    <n v="0"/>
    <n v="0"/>
    <n v="0"/>
  </r>
  <r>
    <x v="1391"/>
    <x v="8"/>
    <n v="0"/>
    <n v="0"/>
    <n v="0"/>
    <n v="0"/>
    <n v="0"/>
    <n v="0"/>
    <n v="0"/>
    <n v="0"/>
    <n v="0"/>
    <n v="0"/>
    <n v="0"/>
    <n v="0"/>
    <n v="0"/>
    <n v="0"/>
  </r>
  <r>
    <x v="1392"/>
    <x v="8"/>
    <n v="0"/>
    <n v="0"/>
    <n v="0"/>
    <n v="0"/>
    <n v="0"/>
    <n v="0"/>
    <n v="0"/>
    <n v="0"/>
    <n v="0"/>
    <n v="0"/>
    <n v="0"/>
    <n v="0"/>
    <n v="0"/>
    <n v="0"/>
  </r>
  <r>
    <x v="1393"/>
    <x v="8"/>
    <n v="0"/>
    <n v="0"/>
    <n v="0"/>
    <n v="0"/>
    <n v="0"/>
    <n v="0"/>
    <n v="0"/>
    <n v="0"/>
    <n v="0"/>
    <n v="0"/>
    <n v="0"/>
    <n v="0"/>
    <n v="0"/>
    <n v="0"/>
  </r>
  <r>
    <x v="1394"/>
    <x v="8"/>
    <n v="0"/>
    <n v="0"/>
    <n v="0"/>
    <n v="0"/>
    <n v="0"/>
    <n v="0"/>
    <n v="0"/>
    <n v="1"/>
    <n v="1"/>
    <n v="1"/>
    <n v="1"/>
    <n v="1"/>
    <n v="1"/>
    <n v="283"/>
  </r>
  <r>
    <x v="1395"/>
    <x v="8"/>
    <n v="0"/>
    <n v="0"/>
    <n v="0"/>
    <n v="0"/>
    <n v="0"/>
    <n v="0"/>
    <n v="0"/>
    <n v="0"/>
    <n v="0"/>
    <n v="0"/>
    <n v="0"/>
    <n v="0"/>
    <n v="0"/>
    <n v="0"/>
  </r>
  <r>
    <x v="1396"/>
    <x v="8"/>
    <n v="1"/>
    <n v="1"/>
    <n v="1"/>
    <n v="1"/>
    <n v="1"/>
    <n v="1"/>
    <n v="1"/>
    <n v="1"/>
    <n v="1"/>
    <n v="1"/>
    <n v="1"/>
    <n v="1"/>
    <n v="1"/>
    <n v="1390"/>
  </r>
  <r>
    <x v="1397"/>
    <x v="8"/>
    <n v="0"/>
    <n v="0"/>
    <n v="0"/>
    <n v="0"/>
    <n v="0"/>
    <n v="0"/>
    <n v="0"/>
    <n v="0"/>
    <n v="0"/>
    <n v="0"/>
    <n v="0"/>
    <n v="0"/>
    <n v="0"/>
    <n v="0"/>
  </r>
  <r>
    <x v="1398"/>
    <x v="8"/>
    <n v="231"/>
    <n v="231"/>
    <n v="231"/>
    <n v="231"/>
    <n v="231"/>
    <n v="231"/>
    <n v="231"/>
    <n v="269"/>
    <n v="269"/>
    <n v="269"/>
    <n v="269"/>
    <n v="269"/>
    <n v="269"/>
    <n v="248295"/>
  </r>
  <r>
    <x v="1399"/>
    <x v="8"/>
    <n v="0"/>
    <n v="0"/>
    <n v="0"/>
    <n v="0"/>
    <n v="0"/>
    <n v="0"/>
    <n v="0"/>
    <n v="0"/>
    <n v="0"/>
    <n v="0"/>
    <n v="0"/>
    <n v="0"/>
    <n v="0"/>
    <n v="0"/>
  </r>
  <r>
    <x v="1400"/>
    <x v="8"/>
    <n v="43"/>
    <n v="43"/>
    <n v="43"/>
    <n v="43"/>
    <n v="43"/>
    <n v="43"/>
    <n v="43"/>
    <n v="0"/>
    <n v="0"/>
    <n v="0"/>
    <n v="0"/>
    <n v="0"/>
    <n v="0"/>
    <n v="23306"/>
  </r>
  <r>
    <x v="1401"/>
    <x v="8"/>
    <n v="0"/>
    <n v="0"/>
    <n v="0"/>
    <n v="0"/>
    <n v="0"/>
    <n v="0"/>
    <n v="0"/>
    <n v="0"/>
    <n v="0"/>
    <n v="0"/>
    <n v="0"/>
    <n v="0"/>
    <n v="0"/>
    <n v="0"/>
  </r>
  <r>
    <x v="1402"/>
    <x v="8"/>
    <n v="1"/>
    <n v="1"/>
    <n v="1"/>
    <n v="1"/>
    <n v="1"/>
    <n v="1"/>
    <n v="1"/>
    <n v="1"/>
    <n v="1"/>
    <n v="1"/>
    <n v="1"/>
    <n v="1"/>
    <n v="1"/>
    <n v="1307"/>
  </r>
  <r>
    <x v="1403"/>
    <x v="8"/>
    <n v="0"/>
    <n v="0"/>
    <n v="0"/>
    <n v="0"/>
    <n v="0"/>
    <n v="0"/>
    <n v="0"/>
    <n v="0"/>
    <n v="0"/>
    <n v="0"/>
    <n v="0"/>
    <n v="0"/>
    <n v="0"/>
    <n v="0"/>
  </r>
  <r>
    <x v="1404"/>
    <x v="8"/>
    <n v="1"/>
    <n v="1"/>
    <n v="1"/>
    <n v="1"/>
    <n v="1"/>
    <n v="1"/>
    <n v="1"/>
    <n v="5"/>
    <n v="5"/>
    <n v="5"/>
    <n v="5"/>
    <n v="5"/>
    <n v="5"/>
    <n v="2811"/>
  </r>
  <r>
    <x v="1405"/>
    <x v="8"/>
    <n v="0"/>
    <n v="0"/>
    <n v="0"/>
    <n v="0"/>
    <n v="0"/>
    <n v="0"/>
    <n v="0"/>
    <n v="0"/>
    <n v="0"/>
    <n v="0"/>
    <n v="0"/>
    <n v="0"/>
    <n v="0"/>
    <n v="0"/>
  </r>
  <r>
    <x v="1406"/>
    <x v="8"/>
    <n v="0"/>
    <n v="0"/>
    <n v="0"/>
    <n v="0"/>
    <n v="0"/>
    <n v="0"/>
    <n v="0"/>
    <n v="0"/>
    <n v="0"/>
    <n v="0"/>
    <n v="0"/>
    <n v="0"/>
    <n v="0"/>
    <n v="0"/>
  </r>
  <r>
    <x v="1407"/>
    <x v="8"/>
    <n v="0"/>
    <n v="0"/>
    <n v="0"/>
    <n v="0"/>
    <n v="0"/>
    <n v="0"/>
    <n v="0"/>
    <n v="0"/>
    <n v="0"/>
    <n v="0"/>
    <n v="0"/>
    <n v="0"/>
    <n v="0"/>
    <n v="0"/>
  </r>
  <r>
    <x v="1408"/>
    <x v="9"/>
    <n v="159"/>
    <n v="159"/>
    <n v="159"/>
    <n v="159"/>
    <n v="159"/>
    <n v="159"/>
    <n v="159"/>
    <n v="159"/>
    <n v="159"/>
    <n v="159"/>
    <n v="159"/>
    <n v="159"/>
    <n v="159"/>
    <n v="158692"/>
  </r>
  <r>
    <x v="1409"/>
    <x v="9"/>
    <n v="0"/>
    <n v="0"/>
    <n v="0"/>
    <n v="0"/>
    <n v="0"/>
    <n v="0"/>
    <n v="0"/>
    <n v="0"/>
    <n v="0"/>
    <n v="0"/>
    <n v="0"/>
    <n v="0"/>
    <n v="0"/>
    <n v="0"/>
  </r>
  <r>
    <x v="1410"/>
    <x v="9"/>
    <n v="458"/>
    <n v="458"/>
    <n v="458"/>
    <n v="458"/>
    <n v="458"/>
    <n v="458"/>
    <n v="458"/>
    <n v="458"/>
    <n v="458"/>
    <n v="458"/>
    <n v="458"/>
    <n v="458"/>
    <n v="458"/>
    <n v="457752"/>
  </r>
  <r>
    <x v="1411"/>
    <x v="9"/>
    <n v="26265"/>
    <n v="26295"/>
    <n v="26295"/>
    <n v="26295"/>
    <n v="26295"/>
    <n v="26295"/>
    <n v="26295"/>
    <n v="26295"/>
    <n v="26295"/>
    <n v="26295"/>
    <n v="26295"/>
    <n v="26353"/>
    <n v="27255"/>
    <n v="26338398"/>
  </r>
  <r>
    <x v="1412"/>
    <x v="9"/>
    <n v="0"/>
    <n v="0"/>
    <n v="0"/>
    <n v="0"/>
    <n v="0"/>
    <n v="0"/>
    <n v="0"/>
    <n v="0"/>
    <n v="0"/>
    <n v="0"/>
    <n v="0"/>
    <n v="0"/>
    <n v="0"/>
    <n v="0"/>
  </r>
  <r>
    <x v="1413"/>
    <x v="9"/>
    <n v="0"/>
    <n v="0"/>
    <n v="0"/>
    <n v="0"/>
    <n v="0"/>
    <n v="0"/>
    <n v="0"/>
    <n v="0"/>
    <n v="0"/>
    <n v="0"/>
    <n v="0"/>
    <n v="0"/>
    <n v="0"/>
    <n v="0"/>
  </r>
  <r>
    <x v="1414"/>
    <x v="10"/>
    <n v="153"/>
    <n v="153"/>
    <n v="153"/>
    <n v="153"/>
    <n v="153"/>
    <n v="153"/>
    <n v="153"/>
    <n v="153"/>
    <n v="153"/>
    <n v="153"/>
    <n v="153"/>
    <n v="153"/>
    <n v="153"/>
    <n v="153211"/>
  </r>
  <r>
    <x v="1415"/>
    <x v="10"/>
    <n v="43"/>
    <n v="43"/>
    <n v="43"/>
    <n v="43"/>
    <n v="43"/>
    <n v="43"/>
    <n v="43"/>
    <n v="43"/>
    <n v="43"/>
    <n v="43"/>
    <n v="43"/>
    <n v="43"/>
    <n v="43"/>
    <n v="43407"/>
  </r>
  <r>
    <x v="1416"/>
    <x v="10"/>
    <n v="0"/>
    <n v="0"/>
    <n v="0"/>
    <n v="0"/>
    <n v="0"/>
    <n v="0"/>
    <n v="0"/>
    <n v="0"/>
    <n v="0"/>
    <n v="0"/>
    <n v="0"/>
    <n v="0"/>
    <n v="0"/>
    <n v="0"/>
  </r>
  <r>
    <x v="1417"/>
    <x v="10"/>
    <n v="465"/>
    <n v="465"/>
    <n v="465"/>
    <n v="465"/>
    <n v="465"/>
    <n v="465"/>
    <n v="465"/>
    <n v="465"/>
    <n v="465"/>
    <n v="465"/>
    <n v="465"/>
    <n v="465"/>
    <n v="465"/>
    <n v="465331"/>
  </r>
  <r>
    <x v="1418"/>
    <x v="10"/>
    <n v="0"/>
    <n v="0"/>
    <n v="0"/>
    <n v="0"/>
    <n v="0"/>
    <n v="0"/>
    <n v="0"/>
    <n v="0"/>
    <n v="0"/>
    <n v="0"/>
    <n v="0"/>
    <n v="0"/>
    <n v="0"/>
    <n v="0"/>
  </r>
  <r>
    <x v="1419"/>
    <x v="10"/>
    <n v="0"/>
    <n v="0"/>
    <n v="0"/>
    <n v="0"/>
    <n v="0"/>
    <n v="0"/>
    <n v="0"/>
    <n v="0"/>
    <n v="0"/>
    <n v="0"/>
    <n v="0"/>
    <n v="0"/>
    <n v="0"/>
    <n v="0"/>
  </r>
  <r>
    <x v="1420"/>
    <x v="10"/>
    <n v="685"/>
    <n v="685"/>
    <n v="685"/>
    <n v="685"/>
    <n v="685"/>
    <n v="685"/>
    <n v="685"/>
    <n v="685"/>
    <n v="685"/>
    <n v="685"/>
    <n v="685"/>
    <n v="685"/>
    <n v="685"/>
    <n v="685183"/>
  </r>
  <r>
    <x v="1421"/>
    <x v="10"/>
    <n v="0"/>
    <n v="0"/>
    <n v="0"/>
    <n v="0"/>
    <n v="0"/>
    <n v="0"/>
    <n v="0"/>
    <n v="0"/>
    <n v="0"/>
    <n v="0"/>
    <n v="0"/>
    <n v="0"/>
    <n v="0"/>
    <n v="0"/>
  </r>
  <r>
    <x v="1422"/>
    <x v="10"/>
    <n v="5385"/>
    <n v="5385"/>
    <n v="5385"/>
    <n v="5385"/>
    <n v="5385"/>
    <n v="5385"/>
    <n v="5385"/>
    <n v="5385"/>
    <n v="5385"/>
    <n v="5385"/>
    <n v="5385"/>
    <n v="5385"/>
    <n v="5385"/>
    <n v="5385099"/>
  </r>
  <r>
    <x v="1423"/>
    <x v="10"/>
    <n v="0"/>
    <n v="0"/>
    <n v="0"/>
    <n v="0"/>
    <n v="0"/>
    <n v="0"/>
    <n v="0"/>
    <n v="0"/>
    <n v="0"/>
    <n v="0"/>
    <n v="0"/>
    <n v="0"/>
    <n v="0"/>
    <n v="0"/>
  </r>
  <r>
    <x v="1424"/>
    <x v="10"/>
    <n v="0"/>
    <n v="0"/>
    <n v="0"/>
    <n v="0"/>
    <n v="0"/>
    <n v="0"/>
    <n v="0"/>
    <n v="0"/>
    <n v="0"/>
    <n v="0"/>
    <n v="0"/>
    <n v="0"/>
    <n v="0"/>
    <n v="0"/>
  </r>
  <r>
    <x v="1425"/>
    <x v="10"/>
    <n v="5"/>
    <n v="5"/>
    <n v="5"/>
    <n v="5"/>
    <n v="5"/>
    <n v="5"/>
    <n v="5"/>
    <n v="5"/>
    <n v="5"/>
    <n v="5"/>
    <n v="5"/>
    <n v="5"/>
    <n v="5"/>
    <n v="4853"/>
  </r>
  <r>
    <x v="1426"/>
    <x v="10"/>
    <n v="0"/>
    <n v="0"/>
    <n v="0"/>
    <n v="0"/>
    <n v="0"/>
    <n v="0"/>
    <n v="0"/>
    <n v="0"/>
    <n v="0"/>
    <n v="0"/>
    <n v="0"/>
    <n v="0"/>
    <n v="0"/>
    <n v="0"/>
  </r>
  <r>
    <x v="1427"/>
    <x v="11"/>
    <n v="2667"/>
    <n v="2667"/>
    <n v="2667"/>
    <n v="3021"/>
    <n v="3021"/>
    <n v="3021"/>
    <n v="3159"/>
    <n v="3159"/>
    <n v="3159"/>
    <n v="3213"/>
    <n v="3213"/>
    <n v="3213"/>
    <n v="1646"/>
    <n v="2972515"/>
  </r>
  <r>
    <x v="1428"/>
    <x v="12"/>
    <n v="1247"/>
    <n v="1343"/>
    <n v="1343"/>
    <n v="1343"/>
    <n v="1343"/>
    <n v="1343"/>
    <n v="1343"/>
    <n v="1343"/>
    <n v="1343"/>
    <n v="1343"/>
    <n v="1343"/>
    <n v="1343"/>
    <n v="1343"/>
    <n v="1338910"/>
  </r>
  <r>
    <x v="1429"/>
    <x v="12"/>
    <n v="3"/>
    <n v="3"/>
    <n v="3"/>
    <n v="3"/>
    <n v="3"/>
    <n v="3"/>
    <n v="3"/>
    <n v="3"/>
    <n v="3"/>
    <n v="3"/>
    <n v="3"/>
    <n v="3"/>
    <n v="3"/>
    <n v="3437"/>
  </r>
  <r>
    <x v="1430"/>
    <x v="12"/>
    <n v="0"/>
    <n v="0"/>
    <n v="0"/>
    <n v="0"/>
    <n v="0"/>
    <n v="0"/>
    <n v="0"/>
    <n v="0"/>
    <n v="0"/>
    <n v="0"/>
    <n v="0"/>
    <n v="0"/>
    <n v="0"/>
    <n v="0"/>
  </r>
  <r>
    <x v="1431"/>
    <x v="12"/>
    <n v="34"/>
    <n v="34"/>
    <n v="34"/>
    <n v="34"/>
    <n v="34"/>
    <n v="34"/>
    <n v="34"/>
    <n v="34"/>
    <n v="34"/>
    <n v="34"/>
    <n v="34"/>
    <n v="34"/>
    <n v="34"/>
    <n v="33641"/>
  </r>
  <r>
    <x v="1432"/>
    <x v="12"/>
    <n v="230"/>
    <n v="230"/>
    <n v="230"/>
    <n v="230"/>
    <n v="230"/>
    <n v="230"/>
    <n v="230"/>
    <n v="230"/>
    <n v="230"/>
    <n v="230"/>
    <n v="301"/>
    <n v="301"/>
    <n v="301"/>
    <n v="244928"/>
  </r>
  <r>
    <x v="1433"/>
    <x v="12"/>
    <n v="0"/>
    <n v="0"/>
    <n v="0"/>
    <n v="0"/>
    <n v="0"/>
    <n v="0"/>
    <n v="0"/>
    <n v="0"/>
    <n v="0"/>
    <n v="0"/>
    <n v="0"/>
    <n v="0"/>
    <n v="0"/>
    <n v="0"/>
  </r>
  <r>
    <x v="1434"/>
    <x v="12"/>
    <n v="0"/>
    <n v="0"/>
    <n v="0"/>
    <n v="0"/>
    <n v="0"/>
    <n v="0"/>
    <n v="0"/>
    <n v="0"/>
    <n v="0"/>
    <n v="0"/>
    <n v="0"/>
    <n v="0"/>
    <n v="0"/>
    <n v="0"/>
  </r>
  <r>
    <x v="1435"/>
    <x v="12"/>
    <n v="470"/>
    <n v="561"/>
    <n v="561"/>
    <n v="561"/>
    <n v="559"/>
    <n v="559"/>
    <n v="559"/>
    <n v="559"/>
    <n v="559"/>
    <n v="559"/>
    <n v="559"/>
    <n v="559"/>
    <n v="559"/>
    <n v="555544"/>
  </r>
  <r>
    <x v="1436"/>
    <x v="12"/>
    <n v="0"/>
    <n v="0"/>
    <n v="0"/>
    <n v="0"/>
    <n v="0"/>
    <n v="0"/>
    <n v="0"/>
    <n v="0"/>
    <n v="0"/>
    <n v="0"/>
    <n v="0"/>
    <n v="0"/>
    <n v="0"/>
    <n v="0"/>
  </r>
  <r>
    <x v="1437"/>
    <x v="12"/>
    <n v="2"/>
    <n v="2"/>
    <n v="2"/>
    <n v="2"/>
    <n v="2"/>
    <n v="2"/>
    <n v="2"/>
    <n v="2"/>
    <n v="2"/>
    <n v="2"/>
    <n v="2"/>
    <n v="2"/>
    <n v="2"/>
    <n v="2245"/>
  </r>
  <r>
    <x v="1438"/>
    <x v="12"/>
    <n v="165"/>
    <n v="234"/>
    <n v="234"/>
    <n v="234"/>
    <n v="233"/>
    <n v="233"/>
    <n v="233"/>
    <n v="233"/>
    <n v="233"/>
    <n v="233"/>
    <n v="233"/>
    <n v="233"/>
    <n v="233"/>
    <n v="230066"/>
  </r>
  <r>
    <x v="1439"/>
    <x v="12"/>
    <n v="0"/>
    <n v="0"/>
    <n v="0"/>
    <n v="0"/>
    <n v="0"/>
    <n v="0"/>
    <n v="0"/>
    <n v="0"/>
    <n v="0"/>
    <n v="0"/>
    <n v="0"/>
    <n v="0"/>
    <n v="0"/>
    <n v="0"/>
  </r>
  <r>
    <x v="1440"/>
    <x v="12"/>
    <n v="12049"/>
    <n v="12096"/>
    <n v="12096"/>
    <n v="12096"/>
    <n v="12096"/>
    <n v="12096"/>
    <n v="12096"/>
    <n v="12096"/>
    <n v="12096"/>
    <n v="12096"/>
    <n v="13510"/>
    <n v="13536"/>
    <n v="13538"/>
    <n v="12391737"/>
  </r>
  <r>
    <x v="1441"/>
    <x v="12"/>
    <n v="0"/>
    <n v="0"/>
    <n v="0"/>
    <n v="0"/>
    <n v="0"/>
    <n v="0"/>
    <n v="0"/>
    <n v="0"/>
    <n v="0"/>
    <n v="0"/>
    <n v="0"/>
    <n v="0"/>
    <n v="0"/>
    <n v="0"/>
  </r>
  <r>
    <x v="1442"/>
    <x v="12"/>
    <n v="1758"/>
    <n v="1758"/>
    <n v="1758"/>
    <n v="1758"/>
    <n v="1758"/>
    <n v="1758"/>
    <n v="1758"/>
    <n v="1758"/>
    <n v="1758"/>
    <n v="1758"/>
    <n v="1758"/>
    <n v="1758"/>
    <n v="1758"/>
    <n v="1757701"/>
  </r>
  <r>
    <x v="1443"/>
    <x v="12"/>
    <n v="0"/>
    <n v="0"/>
    <n v="0"/>
    <n v="0"/>
    <n v="0"/>
    <n v="0"/>
    <n v="0"/>
    <n v="0"/>
    <n v="0"/>
    <n v="0"/>
    <n v="0"/>
    <n v="0"/>
    <n v="0"/>
    <n v="0"/>
  </r>
  <r>
    <x v="1444"/>
    <x v="12"/>
    <n v="4185"/>
    <n v="4185"/>
    <n v="4185"/>
    <n v="4185"/>
    <n v="4185"/>
    <n v="4185"/>
    <n v="4185"/>
    <n v="4185"/>
    <n v="4185"/>
    <n v="4185"/>
    <n v="4185"/>
    <n v="4185"/>
    <n v="4185"/>
    <n v="4185431"/>
  </r>
  <r>
    <x v="1445"/>
    <x v="12"/>
    <n v="0"/>
    <n v="0"/>
    <n v="0"/>
    <n v="0"/>
    <n v="0"/>
    <n v="0"/>
    <n v="0"/>
    <n v="0"/>
    <n v="0"/>
    <n v="0"/>
    <n v="0"/>
    <n v="0"/>
    <n v="0"/>
    <n v="0"/>
  </r>
  <r>
    <x v="1446"/>
    <x v="12"/>
    <n v="3152"/>
    <n v="3154"/>
    <n v="3154"/>
    <n v="3154"/>
    <n v="3154"/>
    <n v="3154"/>
    <n v="3154"/>
    <n v="3154"/>
    <n v="3154"/>
    <n v="3154"/>
    <n v="3154"/>
    <n v="3154"/>
    <n v="3154"/>
    <n v="3153485"/>
  </r>
  <r>
    <x v="1447"/>
    <x v="12"/>
    <n v="0"/>
    <n v="0"/>
    <n v="0"/>
    <n v="0"/>
    <n v="0"/>
    <n v="0"/>
    <n v="0"/>
    <n v="0"/>
    <n v="0"/>
    <n v="0"/>
    <n v="0"/>
    <n v="0"/>
    <n v="0"/>
    <n v="0"/>
  </r>
  <r>
    <x v="1448"/>
    <x v="12"/>
    <n v="18353"/>
    <n v="18799"/>
    <n v="18802"/>
    <n v="18826"/>
    <n v="18837"/>
    <n v="18823"/>
    <n v="18823"/>
    <n v="18823"/>
    <n v="18823"/>
    <n v="18823"/>
    <n v="18903"/>
    <n v="18903"/>
    <n v="19047"/>
    <n v="18823830"/>
  </r>
  <r>
    <x v="1449"/>
    <x v="12"/>
    <n v="0"/>
    <n v="0"/>
    <n v="0"/>
    <n v="0"/>
    <n v="0"/>
    <n v="0"/>
    <n v="0"/>
    <n v="0"/>
    <n v="0"/>
    <n v="0"/>
    <n v="0"/>
    <n v="0"/>
    <n v="0"/>
    <n v="0"/>
  </r>
  <r>
    <x v="1450"/>
    <x v="12"/>
    <n v="571"/>
    <n v="571"/>
    <n v="571"/>
    <n v="571"/>
    <n v="571"/>
    <n v="571"/>
    <n v="571"/>
    <n v="571"/>
    <n v="571"/>
    <n v="571"/>
    <n v="571"/>
    <n v="571"/>
    <n v="571"/>
    <n v="570995"/>
  </r>
  <r>
    <x v="1451"/>
    <x v="12"/>
    <n v="0"/>
    <n v="0"/>
    <n v="0"/>
    <n v="0"/>
    <n v="0"/>
    <n v="0"/>
    <n v="0"/>
    <n v="0"/>
    <n v="0"/>
    <n v="0"/>
    <n v="0"/>
    <n v="0"/>
    <n v="0"/>
    <n v="0"/>
  </r>
  <r>
    <x v="1452"/>
    <x v="12"/>
    <n v="2663"/>
    <n v="2680"/>
    <n v="2680"/>
    <n v="2680"/>
    <n v="2680"/>
    <n v="2680"/>
    <n v="2680"/>
    <n v="2680"/>
    <n v="2680"/>
    <n v="2680"/>
    <n v="2813"/>
    <n v="2816"/>
    <n v="2825"/>
    <n v="2707803"/>
  </r>
  <r>
    <x v="1453"/>
    <x v="12"/>
    <n v="0"/>
    <n v="0"/>
    <n v="0"/>
    <n v="0"/>
    <n v="0"/>
    <n v="0"/>
    <n v="0"/>
    <n v="0"/>
    <n v="0"/>
    <n v="0"/>
    <n v="0"/>
    <n v="0"/>
    <n v="0"/>
    <n v="0"/>
  </r>
  <r>
    <x v="1454"/>
    <x v="12"/>
    <n v="406"/>
    <n v="406"/>
    <n v="406"/>
    <n v="406"/>
    <n v="406"/>
    <n v="406"/>
    <n v="416"/>
    <n v="416"/>
    <n v="416"/>
    <n v="388"/>
    <n v="422"/>
    <n v="422"/>
    <n v="422"/>
    <n v="410309"/>
  </r>
  <r>
    <x v="1455"/>
    <x v="12"/>
    <n v="0"/>
    <n v="0"/>
    <n v="0"/>
    <n v="0"/>
    <n v="0"/>
    <n v="0"/>
    <n v="0"/>
    <n v="0"/>
    <n v="0"/>
    <n v="0"/>
    <n v="0"/>
    <n v="0"/>
    <n v="0"/>
    <n v="0"/>
  </r>
  <r>
    <x v="1456"/>
    <x v="13"/>
    <n v="1705"/>
    <n v="1705"/>
    <n v="1705"/>
    <n v="1705"/>
    <n v="1705"/>
    <n v="1705"/>
    <n v="1705"/>
    <n v="1705"/>
    <n v="1705"/>
    <n v="1705"/>
    <n v="1705"/>
    <n v="1705"/>
    <n v="1705"/>
    <n v="1704569"/>
  </r>
  <r>
    <x v="1457"/>
    <x v="13"/>
    <n v="0"/>
    <n v="0"/>
    <n v="0"/>
    <n v="0"/>
    <n v="0"/>
    <n v="0"/>
    <n v="0"/>
    <n v="0"/>
    <n v="0"/>
    <n v="0"/>
    <n v="0"/>
    <n v="0"/>
    <n v="0"/>
    <n v="0"/>
  </r>
  <r>
    <x v="1458"/>
    <x v="13"/>
    <n v="4156"/>
    <n v="4156"/>
    <n v="4156"/>
    <n v="4156"/>
    <n v="4156"/>
    <n v="4156"/>
    <n v="4156"/>
    <n v="4156"/>
    <n v="4156"/>
    <n v="4156"/>
    <n v="4156"/>
    <n v="4156"/>
    <n v="4156"/>
    <n v="4155602"/>
  </r>
  <r>
    <x v="1459"/>
    <x v="13"/>
    <n v="3683"/>
    <n v="3683"/>
    <n v="3683"/>
    <n v="3683"/>
    <n v="3683"/>
    <n v="3683"/>
    <n v="3683"/>
    <n v="3683"/>
    <n v="3683"/>
    <n v="3683"/>
    <n v="3683"/>
    <n v="3683"/>
    <n v="3683"/>
    <n v="3683221"/>
  </r>
  <r>
    <x v="1460"/>
    <x v="13"/>
    <n v="0"/>
    <n v="0"/>
    <n v="0"/>
    <n v="0"/>
    <n v="0"/>
    <n v="0"/>
    <n v="0"/>
    <n v="0"/>
    <n v="0"/>
    <n v="0"/>
    <n v="0"/>
    <n v="0"/>
    <n v="0"/>
    <n v="0"/>
  </r>
  <r>
    <x v="1461"/>
    <x v="13"/>
    <n v="3984"/>
    <n v="3984"/>
    <n v="3984"/>
    <n v="3984"/>
    <n v="3984"/>
    <n v="3984"/>
    <n v="3984"/>
    <n v="3984"/>
    <n v="3984"/>
    <n v="3984"/>
    <n v="3984"/>
    <n v="3984"/>
    <n v="3984"/>
    <n v="3984039"/>
  </r>
  <r>
    <x v="1462"/>
    <x v="13"/>
    <n v="0"/>
    <n v="0"/>
    <n v="0"/>
    <n v="0"/>
    <n v="0"/>
    <n v="0"/>
    <n v="0"/>
    <n v="0"/>
    <n v="0"/>
    <n v="0"/>
    <n v="0"/>
    <n v="0"/>
    <n v="0"/>
    <n v="0"/>
  </r>
  <r>
    <x v="1463"/>
    <x v="1"/>
    <n v="0"/>
    <n v="0"/>
    <n v="0"/>
    <n v="0"/>
    <n v="0"/>
    <n v="0"/>
    <n v="0"/>
    <n v="0"/>
    <n v="0"/>
    <n v="0"/>
    <n v="0"/>
    <n v="0"/>
    <n v="0"/>
    <n v="0"/>
  </r>
  <r>
    <x v="1464"/>
    <x v="1"/>
    <n v="971"/>
    <n v="971"/>
    <n v="971"/>
    <n v="971"/>
    <n v="971"/>
    <n v="971"/>
    <n v="971"/>
    <n v="971"/>
    <n v="971"/>
    <n v="971"/>
    <n v="971"/>
    <n v="971"/>
    <n v="971"/>
    <n v="970581"/>
  </r>
  <r>
    <x v="1465"/>
    <x v="1"/>
    <n v="0"/>
    <n v="0"/>
    <n v="0"/>
    <n v="0"/>
    <n v="0"/>
    <n v="0"/>
    <n v="0"/>
    <n v="0"/>
    <n v="0"/>
    <n v="0"/>
    <n v="0"/>
    <n v="0"/>
    <n v="0"/>
    <n v="0"/>
  </r>
  <r>
    <x v="1466"/>
    <x v="14"/>
    <n v="0"/>
    <n v="0"/>
    <n v="0"/>
    <n v="0"/>
    <n v="0"/>
    <n v="0"/>
    <n v="0"/>
    <n v="0"/>
    <n v="0"/>
    <n v="0"/>
    <n v="0"/>
    <n v="0"/>
    <n v="0"/>
    <n v="0"/>
  </r>
  <r>
    <x v="1467"/>
    <x v="14"/>
    <n v="0"/>
    <n v="0"/>
    <n v="0"/>
    <n v="0"/>
    <n v="0"/>
    <n v="0"/>
    <n v="0"/>
    <n v="0"/>
    <n v="0"/>
    <n v="0"/>
    <n v="0"/>
    <n v="0"/>
    <n v="0"/>
    <n v="0"/>
  </r>
  <r>
    <x v="1468"/>
    <x v="14"/>
    <n v="0"/>
    <n v="0"/>
    <n v="0"/>
    <n v="0"/>
    <n v="0"/>
    <n v="0"/>
    <n v="0"/>
    <n v="0"/>
    <n v="0"/>
    <n v="0"/>
    <n v="0"/>
    <n v="0"/>
    <n v="0"/>
    <n v="0"/>
  </r>
  <r>
    <x v="1469"/>
    <x v="14"/>
    <n v="0"/>
    <n v="0"/>
    <n v="0"/>
    <n v="0"/>
    <n v="0"/>
    <n v="0"/>
    <n v="0"/>
    <n v="0"/>
    <n v="0"/>
    <n v="0"/>
    <n v="0"/>
    <n v="0"/>
    <n v="0"/>
    <n v="0"/>
  </r>
  <r>
    <x v="1470"/>
    <x v="14"/>
    <n v="0"/>
    <n v="0"/>
    <n v="0"/>
    <n v="0"/>
    <n v="0"/>
    <n v="0"/>
    <n v="0"/>
    <n v="0"/>
    <n v="0"/>
    <n v="0"/>
    <n v="0"/>
    <n v="0"/>
    <n v="0"/>
    <n v="0"/>
  </r>
  <r>
    <x v="1471"/>
    <x v="14"/>
    <n v="0"/>
    <n v="0"/>
    <n v="0"/>
    <n v="0"/>
    <n v="0"/>
    <n v="0"/>
    <n v="0"/>
    <n v="0"/>
    <n v="0"/>
    <n v="0"/>
    <n v="0"/>
    <n v="0"/>
    <n v="0"/>
    <n v="0"/>
  </r>
  <r>
    <x v="1472"/>
    <x v="15"/>
    <n v="1437"/>
    <n v="611"/>
    <n v="611"/>
    <n v="611"/>
    <n v="611"/>
    <n v="611"/>
    <n v="611"/>
    <n v="611"/>
    <n v="611"/>
    <n v="611"/>
    <n v="611"/>
    <n v="611"/>
    <n v="611"/>
    <n v="645714"/>
  </r>
  <r>
    <x v="1473"/>
    <x v="15"/>
    <n v="8476"/>
    <n v="9302"/>
    <n v="9302"/>
    <n v="9302"/>
    <n v="9302"/>
    <n v="9302"/>
    <n v="9302"/>
    <n v="9302"/>
    <n v="9302"/>
    <n v="9302"/>
    <n v="9302"/>
    <n v="9302"/>
    <n v="9300"/>
    <n v="9267173"/>
  </r>
  <r>
    <x v="1474"/>
    <x v="15"/>
    <n v="125"/>
    <n v="125"/>
    <n v="125"/>
    <n v="125"/>
    <n v="125"/>
    <n v="125"/>
    <n v="125"/>
    <n v="125"/>
    <n v="125"/>
    <n v="125"/>
    <n v="125"/>
    <n v="125"/>
    <n v="125"/>
    <n v="125304"/>
  </r>
  <r>
    <x v="1475"/>
    <x v="15"/>
    <n v="215"/>
    <n v="215"/>
    <n v="215"/>
    <n v="215"/>
    <n v="215"/>
    <n v="215"/>
    <n v="215"/>
    <n v="215"/>
    <n v="215"/>
    <n v="215"/>
    <n v="215"/>
    <n v="215"/>
    <n v="215"/>
    <n v="215357"/>
  </r>
  <r>
    <x v="1476"/>
    <x v="15"/>
    <n v="0"/>
    <n v="0"/>
    <n v="0"/>
    <n v="0"/>
    <n v="0"/>
    <n v="0"/>
    <n v="0"/>
    <n v="0"/>
    <n v="0"/>
    <n v="0"/>
    <n v="0"/>
    <n v="0"/>
    <n v="0"/>
    <n v="0"/>
  </r>
  <r>
    <x v="1477"/>
    <x v="15"/>
    <n v="5873"/>
    <n v="5873"/>
    <n v="5873"/>
    <n v="5873"/>
    <n v="5873"/>
    <n v="5873"/>
    <n v="5873"/>
    <n v="5873"/>
    <n v="5873"/>
    <n v="5873"/>
    <n v="5873"/>
    <n v="5873"/>
    <n v="5873"/>
    <n v="5872614"/>
  </r>
  <r>
    <x v="1478"/>
    <x v="15"/>
    <n v="0"/>
    <n v="0"/>
    <n v="0"/>
    <n v="0"/>
    <n v="0"/>
    <n v="0"/>
    <n v="0"/>
    <n v="0"/>
    <n v="0"/>
    <n v="0"/>
    <n v="0"/>
    <n v="0"/>
    <n v="0"/>
    <n v="0"/>
  </r>
  <r>
    <x v="1479"/>
    <x v="15"/>
    <n v="4554"/>
    <n v="4554"/>
    <n v="4554"/>
    <n v="4554"/>
    <n v="4554"/>
    <n v="4554"/>
    <n v="4554"/>
    <n v="4554"/>
    <n v="4554"/>
    <n v="4554"/>
    <n v="4554"/>
    <n v="4554"/>
    <n v="4554"/>
    <n v="4553839"/>
  </r>
  <r>
    <x v="1480"/>
    <x v="15"/>
    <n v="3445"/>
    <n v="3445"/>
    <n v="3445"/>
    <n v="3445"/>
    <n v="3445"/>
    <n v="3445"/>
    <n v="3445"/>
    <n v="3445"/>
    <n v="3445"/>
    <n v="3445"/>
    <n v="3445"/>
    <n v="3445"/>
    <n v="3445"/>
    <n v="3444976"/>
  </r>
  <r>
    <x v="1481"/>
    <x v="15"/>
    <n v="356"/>
    <n v="356"/>
    <n v="356"/>
    <n v="356"/>
    <n v="356"/>
    <n v="356"/>
    <n v="356"/>
    <n v="356"/>
    <n v="356"/>
    <n v="0"/>
    <n v="0"/>
    <n v="0"/>
    <n v="0"/>
    <n v="252015"/>
  </r>
  <r>
    <x v="1482"/>
    <x v="15"/>
    <n v="0"/>
    <n v="0"/>
    <n v="0"/>
    <n v="0"/>
    <n v="0"/>
    <n v="0"/>
    <n v="0"/>
    <n v="0"/>
    <n v="0"/>
    <n v="0"/>
    <n v="0"/>
    <n v="0"/>
    <n v="0"/>
    <n v="0"/>
  </r>
  <r>
    <x v="1483"/>
    <x v="15"/>
    <n v="0"/>
    <n v="0"/>
    <n v="0"/>
    <n v="0"/>
    <n v="0"/>
    <n v="0"/>
    <n v="0"/>
    <n v="0"/>
    <n v="0"/>
    <n v="0"/>
    <n v="0"/>
    <n v="0"/>
    <n v="0"/>
    <n v="0"/>
  </r>
  <r>
    <x v="1484"/>
    <x v="15"/>
    <n v="0"/>
    <n v="0"/>
    <n v="0"/>
    <n v="0"/>
    <n v="0"/>
    <n v="0"/>
    <n v="0"/>
    <n v="0"/>
    <n v="0"/>
    <n v="0"/>
    <n v="0"/>
    <n v="0"/>
    <n v="0"/>
    <n v="0"/>
  </r>
  <r>
    <x v="1485"/>
    <x v="15"/>
    <n v="0"/>
    <n v="0"/>
    <n v="0"/>
    <n v="0"/>
    <n v="0"/>
    <n v="0"/>
    <n v="0"/>
    <n v="0"/>
    <n v="0"/>
    <n v="0"/>
    <n v="0"/>
    <n v="0"/>
    <n v="0"/>
    <n v="0"/>
  </r>
  <r>
    <x v="1486"/>
    <x v="15"/>
    <n v="38975"/>
    <n v="38975"/>
    <n v="38975"/>
    <n v="38975"/>
    <n v="38975"/>
    <n v="38975"/>
    <n v="38975"/>
    <n v="36904"/>
    <n v="36904"/>
    <n v="36904"/>
    <n v="36904"/>
    <n v="36904"/>
    <n v="36904"/>
    <n v="38025862"/>
  </r>
  <r>
    <x v="1487"/>
    <x v="15"/>
    <n v="0"/>
    <n v="0"/>
    <n v="0"/>
    <n v="0"/>
    <n v="0"/>
    <n v="0"/>
    <n v="0"/>
    <n v="0"/>
    <n v="0"/>
    <n v="0"/>
    <n v="0"/>
    <n v="0"/>
    <n v="0"/>
    <n v="0"/>
  </r>
  <r>
    <x v="1488"/>
    <x v="15"/>
    <n v="0"/>
    <n v="0"/>
    <n v="0"/>
    <n v="0"/>
    <n v="0"/>
    <n v="0"/>
    <n v="0"/>
    <n v="0"/>
    <n v="0"/>
    <n v="0"/>
    <n v="0"/>
    <n v="0"/>
    <n v="0"/>
    <n v="0"/>
  </r>
  <r>
    <x v="1489"/>
    <x v="15"/>
    <n v="411"/>
    <n v="411"/>
    <n v="411"/>
    <n v="411"/>
    <n v="411"/>
    <n v="411"/>
    <n v="411"/>
    <n v="411"/>
    <n v="411"/>
    <n v="411"/>
    <n v="411"/>
    <n v="411"/>
    <n v="411"/>
    <n v="410556"/>
  </r>
  <r>
    <x v="1490"/>
    <x v="15"/>
    <n v="0"/>
    <n v="0"/>
    <n v="0"/>
    <n v="0"/>
    <n v="0"/>
    <n v="0"/>
    <n v="0"/>
    <n v="0"/>
    <n v="0"/>
    <n v="0"/>
    <n v="0"/>
    <n v="0"/>
    <n v="0"/>
    <n v="0"/>
  </r>
  <r>
    <x v="1491"/>
    <x v="15"/>
    <n v="0"/>
    <n v="0"/>
    <n v="0"/>
    <n v="0"/>
    <n v="0"/>
    <n v="0"/>
    <n v="0"/>
    <n v="0"/>
    <n v="0"/>
    <n v="0"/>
    <n v="0"/>
    <n v="0"/>
    <n v="0"/>
    <n v="0"/>
  </r>
  <r>
    <x v="1492"/>
    <x v="15"/>
    <n v="1281223"/>
    <n v="1287010"/>
    <n v="1290154"/>
    <n v="1296091"/>
    <n v="1302426"/>
    <n v="1310278"/>
    <n v="1320156"/>
    <n v="1327417"/>
    <n v="1334946"/>
    <n v="1343882"/>
    <n v="1358283"/>
    <n v="1367139"/>
    <n v="1378748"/>
    <n v="1322313915"/>
  </r>
  <r>
    <x v="1493"/>
    <x v="15"/>
    <n v="0"/>
    <n v="0"/>
    <n v="0"/>
    <n v="0"/>
    <n v="0"/>
    <n v="0"/>
    <n v="0"/>
    <n v="0"/>
    <n v="0"/>
    <n v="0"/>
    <n v="0"/>
    <n v="0"/>
    <n v="0"/>
    <n v="0"/>
  </r>
  <r>
    <x v="1494"/>
    <x v="15"/>
    <n v="0"/>
    <n v="0"/>
    <n v="0"/>
    <n v="0"/>
    <n v="0"/>
    <n v="0"/>
    <n v="0"/>
    <n v="0"/>
    <n v="0"/>
    <n v="0"/>
    <n v="0"/>
    <n v="0"/>
    <n v="0"/>
    <n v="0"/>
  </r>
  <r>
    <x v="1495"/>
    <x v="15"/>
    <n v="33308"/>
    <n v="33308"/>
    <n v="33308"/>
    <n v="33308"/>
    <n v="33308"/>
    <n v="33308"/>
    <n v="33308"/>
    <n v="33308"/>
    <n v="33308"/>
    <n v="33308"/>
    <n v="33308"/>
    <n v="33308"/>
    <n v="33308"/>
    <n v="33307946"/>
  </r>
  <r>
    <x v="1496"/>
    <x v="15"/>
    <n v="0"/>
    <n v="0"/>
    <n v="0"/>
    <n v="0"/>
    <n v="0"/>
    <n v="0"/>
    <n v="0"/>
    <n v="0"/>
    <n v="0"/>
    <n v="0"/>
    <n v="0"/>
    <n v="0"/>
    <n v="0"/>
    <n v="0"/>
  </r>
  <r>
    <x v="1497"/>
    <x v="15"/>
    <n v="434315"/>
    <n v="432943"/>
    <n v="432999"/>
    <n v="433439"/>
    <n v="435221"/>
    <n v="438281"/>
    <n v="439433"/>
    <n v="440028"/>
    <n v="439786"/>
    <n v="444815"/>
    <n v="446875"/>
    <n v="446559"/>
    <n v="456233"/>
    <n v="439637701"/>
  </r>
  <r>
    <x v="1498"/>
    <x v="15"/>
    <n v="0"/>
    <n v="0"/>
    <n v="0"/>
    <n v="0"/>
    <n v="0"/>
    <n v="0"/>
    <n v="0"/>
    <n v="0"/>
    <n v="0"/>
    <n v="0"/>
    <n v="0"/>
    <n v="0"/>
    <n v="0"/>
    <n v="0"/>
  </r>
  <r>
    <x v="1499"/>
    <x v="15"/>
    <n v="36631"/>
    <n v="36812"/>
    <n v="36827"/>
    <n v="36940"/>
    <n v="36968"/>
    <n v="36979"/>
    <n v="37025"/>
    <n v="36991"/>
    <n v="36995"/>
    <n v="36904"/>
    <n v="36923"/>
    <n v="37132"/>
    <n v="37194"/>
    <n v="36950745"/>
  </r>
  <r>
    <x v="1500"/>
    <x v="15"/>
    <n v="0"/>
    <n v="0"/>
    <n v="0"/>
    <n v="0"/>
    <n v="0"/>
    <n v="0"/>
    <n v="0"/>
    <n v="0"/>
    <n v="0"/>
    <n v="0"/>
    <n v="0"/>
    <n v="0"/>
    <n v="0"/>
    <n v="0"/>
  </r>
  <r>
    <x v="1501"/>
    <x v="15"/>
    <n v="85658"/>
    <n v="85658"/>
    <n v="85658"/>
    <n v="85658"/>
    <n v="85658"/>
    <n v="85658"/>
    <n v="85658"/>
    <n v="85658"/>
    <n v="85658"/>
    <n v="85658"/>
    <n v="85658"/>
    <n v="85658"/>
    <n v="85658"/>
    <n v="85658213"/>
  </r>
  <r>
    <x v="1502"/>
    <x v="15"/>
    <n v="27164"/>
    <n v="27164"/>
    <n v="27164"/>
    <n v="27164"/>
    <n v="27164"/>
    <n v="27164"/>
    <n v="27164"/>
    <n v="27164"/>
    <n v="27164"/>
    <n v="27164"/>
    <n v="27164"/>
    <n v="27164"/>
    <n v="27164"/>
    <n v="27164308"/>
  </r>
  <r>
    <x v="1503"/>
    <x v="15"/>
    <n v="0"/>
    <n v="0"/>
    <n v="0"/>
    <n v="0"/>
    <n v="0"/>
    <n v="0"/>
    <n v="0"/>
    <n v="0"/>
    <n v="0"/>
    <n v="0"/>
    <n v="0"/>
    <n v="0"/>
    <n v="0"/>
    <n v="0"/>
  </r>
  <r>
    <x v="1504"/>
    <x v="15"/>
    <n v="0"/>
    <n v="0"/>
    <n v="0"/>
    <n v="0"/>
    <n v="0"/>
    <n v="0"/>
    <n v="0"/>
    <n v="0"/>
    <n v="0"/>
    <n v="0"/>
    <n v="0"/>
    <n v="0"/>
    <n v="0"/>
    <n v="0"/>
  </r>
  <r>
    <x v="1505"/>
    <x v="15"/>
    <n v="0"/>
    <n v="0"/>
    <n v="0"/>
    <n v="0"/>
    <n v="0"/>
    <n v="0"/>
    <n v="0"/>
    <n v="0"/>
    <n v="0"/>
    <n v="0"/>
    <n v="0"/>
    <n v="0"/>
    <n v="0"/>
    <n v="0"/>
  </r>
  <r>
    <x v="1506"/>
    <x v="15"/>
    <n v="96003"/>
    <n v="96640"/>
    <n v="96666"/>
    <n v="96786"/>
    <n v="97124"/>
    <n v="97223"/>
    <n v="97520"/>
    <n v="97877"/>
    <n v="99014"/>
    <n v="99573"/>
    <n v="100758"/>
    <n v="101240"/>
    <n v="102330"/>
    <n v="98298924"/>
  </r>
  <r>
    <x v="1507"/>
    <x v="15"/>
    <n v="0"/>
    <n v="0"/>
    <n v="0"/>
    <n v="0"/>
    <n v="0"/>
    <n v="0"/>
    <n v="0"/>
    <n v="0"/>
    <n v="0"/>
    <n v="0"/>
    <n v="0"/>
    <n v="0"/>
    <n v="0"/>
    <n v="0"/>
  </r>
  <r>
    <x v="1508"/>
    <x v="15"/>
    <n v="24807"/>
    <n v="24807"/>
    <n v="24807"/>
    <n v="24807"/>
    <n v="24807"/>
    <n v="24807"/>
    <n v="24807"/>
    <n v="24807"/>
    <n v="24807"/>
    <n v="24798"/>
    <n v="24798"/>
    <n v="24798"/>
    <n v="24798"/>
    <n v="24804406"/>
  </r>
  <r>
    <x v="1509"/>
    <x v="15"/>
    <n v="0"/>
    <n v="0"/>
    <n v="0"/>
    <n v="0"/>
    <n v="0"/>
    <n v="0"/>
    <n v="0"/>
    <n v="0"/>
    <n v="0"/>
    <n v="0"/>
    <n v="0"/>
    <n v="0"/>
    <n v="0"/>
    <n v="0"/>
  </r>
  <r>
    <x v="1510"/>
    <x v="15"/>
    <n v="0"/>
    <n v="0"/>
    <n v="0"/>
    <n v="0"/>
    <n v="0"/>
    <n v="0"/>
    <n v="0"/>
    <n v="0"/>
    <n v="0"/>
    <n v="0"/>
    <n v="0"/>
    <n v="0"/>
    <n v="0"/>
    <n v="0"/>
  </r>
  <r>
    <x v="1511"/>
    <x v="15"/>
    <n v="21192"/>
    <n v="21198"/>
    <n v="21211"/>
    <n v="21221"/>
    <n v="21251"/>
    <n v="21318"/>
    <n v="21412"/>
    <n v="21492"/>
    <n v="21513"/>
    <n v="21538"/>
    <n v="21368"/>
    <n v="21339"/>
    <n v="21316"/>
    <n v="21342859"/>
  </r>
  <r>
    <x v="1512"/>
    <x v="15"/>
    <n v="1033895"/>
    <n v="1039375"/>
    <n v="1043933"/>
    <n v="1050538"/>
    <n v="1055675"/>
    <n v="1060171"/>
    <n v="1067662"/>
    <n v="1072331"/>
    <n v="1077832"/>
    <n v="1084021"/>
    <n v="1105439"/>
    <n v="1110582"/>
    <n v="1116496"/>
    <n v="1070229423"/>
  </r>
  <r>
    <x v="1513"/>
    <x v="15"/>
    <n v="0"/>
    <n v="0"/>
    <n v="0"/>
    <n v="0"/>
    <n v="0"/>
    <n v="0"/>
    <n v="0"/>
    <n v="0"/>
    <n v="0"/>
    <n v="0"/>
    <n v="0"/>
    <n v="0"/>
    <n v="0"/>
    <n v="0"/>
  </r>
  <r>
    <x v="1514"/>
    <x v="15"/>
    <n v="38629"/>
    <n v="38582"/>
    <n v="38606"/>
    <n v="38585"/>
    <n v="38484"/>
    <n v="38495"/>
    <n v="38376"/>
    <n v="38465"/>
    <n v="38543"/>
    <n v="38538"/>
    <n v="38675"/>
    <n v="38644"/>
    <n v="38608"/>
    <n v="38550993"/>
  </r>
  <r>
    <x v="1515"/>
    <x v="15"/>
    <n v="0"/>
    <n v="0"/>
    <n v="0"/>
    <n v="0"/>
    <n v="0"/>
    <n v="0"/>
    <n v="0"/>
    <n v="0"/>
    <n v="0"/>
    <n v="0"/>
    <n v="0"/>
    <n v="0"/>
    <n v="0"/>
    <n v="0"/>
  </r>
  <r>
    <x v="1516"/>
    <x v="15"/>
    <n v="0"/>
    <n v="0"/>
    <n v="0"/>
    <n v="0"/>
    <n v="0"/>
    <n v="0"/>
    <n v="0"/>
    <n v="0"/>
    <n v="0"/>
    <n v="0"/>
    <n v="0"/>
    <n v="0"/>
    <n v="0"/>
    <n v="21"/>
  </r>
  <r>
    <x v="1517"/>
    <x v="15"/>
    <n v="0"/>
    <n v="0"/>
    <n v="0"/>
    <n v="0"/>
    <n v="0"/>
    <n v="0"/>
    <n v="0"/>
    <n v="0"/>
    <n v="0"/>
    <n v="0"/>
    <n v="0"/>
    <n v="0"/>
    <n v="0"/>
    <n v="0"/>
  </r>
  <r>
    <x v="1518"/>
    <x v="15"/>
    <n v="88512"/>
    <n v="89621"/>
    <n v="90314"/>
    <n v="91526"/>
    <n v="92523"/>
    <n v="92520"/>
    <n v="92421"/>
    <n v="92901"/>
    <n v="76144"/>
    <n v="76784"/>
    <n v="77292"/>
    <n v="77655"/>
    <n v="78037"/>
    <n v="86081203"/>
  </r>
  <r>
    <x v="1519"/>
    <x v="15"/>
    <n v="0"/>
    <n v="0"/>
    <n v="0"/>
    <n v="0"/>
    <n v="0"/>
    <n v="0"/>
    <n v="0"/>
    <n v="0"/>
    <n v="0"/>
    <n v="0"/>
    <n v="0"/>
    <n v="0"/>
    <n v="0"/>
    <n v="0"/>
  </r>
  <r>
    <x v="1520"/>
    <x v="15"/>
    <n v="0"/>
    <n v="0"/>
    <n v="0"/>
    <n v="0"/>
    <n v="0"/>
    <n v="0"/>
    <n v="0"/>
    <n v="0"/>
    <n v="0"/>
    <n v="0"/>
    <n v="0"/>
    <n v="0"/>
    <n v="0"/>
    <n v="0"/>
  </r>
  <r>
    <x v="1521"/>
    <x v="15"/>
    <n v="0"/>
    <n v="0"/>
    <n v="0"/>
    <n v="0"/>
    <n v="0"/>
    <n v="0"/>
    <n v="0"/>
    <n v="0"/>
    <n v="0"/>
    <n v="0"/>
    <n v="0"/>
    <n v="0"/>
    <n v="0"/>
    <n v="0"/>
  </r>
  <r>
    <x v="1522"/>
    <x v="15"/>
    <n v="0"/>
    <n v="0"/>
    <n v="0"/>
    <n v="0"/>
    <n v="0"/>
    <n v="0"/>
    <n v="0"/>
    <n v="4296"/>
    <n v="4626"/>
    <n v="4969"/>
    <n v="5564"/>
    <n v="5611"/>
    <n v="5611"/>
    <n v="2322526"/>
  </r>
  <r>
    <x v="1523"/>
    <x v="15"/>
    <n v="0"/>
    <n v="0"/>
    <n v="0"/>
    <n v="0"/>
    <n v="0"/>
    <n v="0"/>
    <n v="0"/>
    <n v="0"/>
    <n v="0"/>
    <n v="0"/>
    <n v="0"/>
    <n v="0"/>
    <n v="0"/>
    <n v="0"/>
  </r>
  <r>
    <x v="1524"/>
    <x v="15"/>
    <n v="0"/>
    <n v="0"/>
    <n v="0"/>
    <n v="0"/>
    <n v="0"/>
    <n v="0"/>
    <n v="0"/>
    <n v="633"/>
    <n v="17985"/>
    <n v="17946"/>
    <n v="18680"/>
    <n v="18690"/>
    <n v="18878"/>
    <n v="6947639"/>
  </r>
  <r>
    <x v="1525"/>
    <x v="15"/>
    <n v="0"/>
    <n v="0"/>
    <n v="0"/>
    <n v="0"/>
    <n v="0"/>
    <n v="0"/>
    <n v="0"/>
    <n v="0"/>
    <n v="0"/>
    <n v="0"/>
    <n v="0"/>
    <n v="0"/>
    <n v="0"/>
    <n v="0"/>
  </r>
  <r>
    <x v="1526"/>
    <x v="15"/>
    <n v="183881"/>
    <n v="185313"/>
    <n v="186006"/>
    <n v="188242"/>
    <n v="189161"/>
    <n v="190518"/>
    <n v="192469"/>
    <n v="193994"/>
    <n v="194981"/>
    <n v="195558"/>
    <n v="181428"/>
    <n v="181268"/>
    <n v="181051"/>
    <n v="188450224"/>
  </r>
  <r>
    <x v="1527"/>
    <x v="15"/>
    <n v="0"/>
    <n v="0"/>
    <n v="0"/>
    <n v="0"/>
    <n v="0"/>
    <n v="0"/>
    <n v="0"/>
    <n v="0"/>
    <n v="0"/>
    <n v="0"/>
    <n v="0"/>
    <n v="0"/>
    <n v="0"/>
    <n v="0"/>
  </r>
  <r>
    <x v="1528"/>
    <x v="15"/>
    <n v="0"/>
    <n v="0"/>
    <n v="0"/>
    <n v="0"/>
    <n v="0"/>
    <n v="0"/>
    <n v="0"/>
    <n v="0"/>
    <n v="0"/>
    <n v="0"/>
    <n v="0"/>
    <n v="0"/>
    <n v="0"/>
    <n v="0"/>
  </r>
  <r>
    <x v="1529"/>
    <x v="15"/>
    <n v="0"/>
    <n v="0"/>
    <n v="0"/>
    <n v="0"/>
    <n v="0"/>
    <n v="0"/>
    <n v="0"/>
    <n v="0"/>
    <n v="0"/>
    <n v="0"/>
    <n v="0"/>
    <n v="0"/>
    <n v="1785"/>
    <n v="74385"/>
  </r>
  <r>
    <x v="1530"/>
    <x v="15"/>
    <n v="0"/>
    <n v="0"/>
    <n v="0"/>
    <n v="0"/>
    <n v="0"/>
    <n v="0"/>
    <n v="0"/>
    <n v="0"/>
    <n v="0"/>
    <n v="0"/>
    <n v="0"/>
    <n v="0"/>
    <n v="0"/>
    <n v="0"/>
  </r>
  <r>
    <x v="1531"/>
    <x v="15"/>
    <n v="0"/>
    <n v="0"/>
    <n v="0"/>
    <n v="0"/>
    <n v="0"/>
    <n v="0"/>
    <n v="0"/>
    <n v="0"/>
    <n v="0"/>
    <n v="0"/>
    <n v="0"/>
    <n v="0"/>
    <n v="0"/>
    <n v="0"/>
  </r>
  <r>
    <x v="1532"/>
    <x v="15"/>
    <n v="0"/>
    <n v="0"/>
    <n v="0"/>
    <n v="0"/>
    <n v="0"/>
    <n v="0"/>
    <n v="0"/>
    <n v="0"/>
    <n v="0"/>
    <n v="0"/>
    <n v="0"/>
    <n v="0"/>
    <n v="0"/>
    <n v="0"/>
  </r>
  <r>
    <x v="1533"/>
    <x v="15"/>
    <n v="17293"/>
    <n v="17390"/>
    <n v="17458"/>
    <n v="17501"/>
    <n v="17491"/>
    <n v="17461"/>
    <n v="17442"/>
    <n v="17624"/>
    <n v="17576"/>
    <n v="17604"/>
    <n v="17616"/>
    <n v="17670"/>
    <n v="17726"/>
    <n v="17528638"/>
  </r>
  <r>
    <x v="1534"/>
    <x v="15"/>
    <n v="0"/>
    <n v="0"/>
    <n v="0"/>
    <n v="0"/>
    <n v="0"/>
    <n v="0"/>
    <n v="0"/>
    <n v="0"/>
    <n v="0"/>
    <n v="0"/>
    <n v="0"/>
    <n v="0"/>
    <n v="0"/>
    <n v="0"/>
  </r>
  <r>
    <x v="1535"/>
    <x v="15"/>
    <n v="83131"/>
    <n v="83130"/>
    <n v="83127"/>
    <n v="83122"/>
    <n v="83118"/>
    <n v="83111"/>
    <n v="83109"/>
    <n v="83106"/>
    <n v="83099"/>
    <n v="83098"/>
    <n v="83094"/>
    <n v="83091"/>
    <n v="83089"/>
    <n v="83109687"/>
  </r>
  <r>
    <x v="1536"/>
    <x v="15"/>
    <n v="0"/>
    <n v="0"/>
    <n v="0"/>
    <n v="0"/>
    <n v="0"/>
    <n v="0"/>
    <n v="0"/>
    <n v="0"/>
    <n v="0"/>
    <n v="0"/>
    <n v="0"/>
    <n v="0"/>
    <n v="0"/>
    <n v="0"/>
  </r>
  <r>
    <x v="1537"/>
    <x v="15"/>
    <n v="40574"/>
    <n v="40101"/>
    <n v="40179"/>
    <n v="40313"/>
    <n v="40516"/>
    <n v="40854"/>
    <n v="41171"/>
    <n v="41475"/>
    <n v="41866"/>
    <n v="42187"/>
    <n v="42452"/>
    <n v="42927"/>
    <n v="43475"/>
    <n v="41338703"/>
  </r>
  <r>
    <x v="1538"/>
    <x v="15"/>
    <n v="0"/>
    <n v="0"/>
    <n v="0"/>
    <n v="0"/>
    <n v="0"/>
    <n v="0"/>
    <n v="0"/>
    <n v="0"/>
    <n v="0"/>
    <n v="0"/>
    <n v="0"/>
    <n v="0"/>
    <n v="0"/>
    <n v="0"/>
  </r>
  <r>
    <x v="1539"/>
    <x v="15"/>
    <n v="1413"/>
    <n v="1413"/>
    <n v="1413"/>
    <n v="1413"/>
    <n v="1413"/>
    <n v="1413"/>
    <n v="1413"/>
    <n v="1413"/>
    <n v="1413"/>
    <n v="1413"/>
    <n v="1413"/>
    <n v="1413"/>
    <n v="1413"/>
    <n v="1413480"/>
  </r>
  <r>
    <x v="1540"/>
    <x v="15"/>
    <n v="0"/>
    <n v="0"/>
    <n v="0"/>
    <n v="0"/>
    <n v="0"/>
    <n v="0"/>
    <n v="0"/>
    <n v="0"/>
    <n v="0"/>
    <n v="0"/>
    <n v="0"/>
    <n v="0"/>
    <n v="0"/>
    <n v="0"/>
  </r>
  <r>
    <x v="1541"/>
    <x v="15"/>
    <n v="2605"/>
    <n v="2687"/>
    <n v="2744"/>
    <n v="2868"/>
    <n v="2978"/>
    <n v="2888"/>
    <n v="3022"/>
    <n v="3115"/>
    <n v="3597"/>
    <n v="3686"/>
    <n v="3654"/>
    <n v="3688"/>
    <n v="3825"/>
    <n v="3178554"/>
  </r>
  <r>
    <x v="1542"/>
    <x v="15"/>
    <n v="0"/>
    <n v="0"/>
    <n v="0"/>
    <n v="1"/>
    <n v="3"/>
    <n v="0"/>
    <n v="0"/>
    <n v="0"/>
    <n v="193"/>
    <n v="193"/>
    <n v="0"/>
    <n v="0"/>
    <n v="0"/>
    <n v="32576"/>
  </r>
  <r>
    <x v="1543"/>
    <x v="15"/>
    <n v="14121"/>
    <n v="14297"/>
    <n v="14451"/>
    <n v="14615"/>
    <n v="14830"/>
    <n v="11327"/>
    <n v="11448"/>
    <n v="11746"/>
    <n v="13097"/>
    <n v="13313"/>
    <n v="14581"/>
    <n v="14694"/>
    <n v="14854"/>
    <n v="13573928"/>
  </r>
  <r>
    <x v="1544"/>
    <x v="15"/>
    <n v="0"/>
    <n v="0"/>
    <n v="0"/>
    <n v="0"/>
    <n v="0"/>
    <n v="0"/>
    <n v="0"/>
    <n v="0"/>
    <n v="0"/>
    <n v="0"/>
    <n v="0"/>
    <n v="0"/>
    <n v="0"/>
    <n v="0"/>
  </r>
  <r>
    <x v="1545"/>
    <x v="15"/>
    <n v="0"/>
    <n v="0"/>
    <n v="0"/>
    <n v="3"/>
    <n v="6"/>
    <n v="0"/>
    <n v="0"/>
    <n v="0"/>
    <n v="83"/>
    <n v="83"/>
    <n v="0"/>
    <n v="0"/>
    <n v="0"/>
    <n v="14519"/>
  </r>
  <r>
    <x v="1546"/>
    <x v="15"/>
    <n v="86"/>
    <n v="86"/>
    <n v="86"/>
    <n v="86"/>
    <n v="86"/>
    <n v="86"/>
    <n v="52"/>
    <n v="52"/>
    <n v="52"/>
    <n v="52"/>
    <n v="52"/>
    <n v="52"/>
    <n v="52"/>
    <n v="67541"/>
  </r>
  <r>
    <x v="1547"/>
    <x v="15"/>
    <n v="0"/>
    <n v="0"/>
    <n v="0"/>
    <n v="0"/>
    <n v="0"/>
    <n v="0"/>
    <n v="0"/>
    <n v="0"/>
    <n v="0"/>
    <n v="0"/>
    <n v="0"/>
    <n v="0"/>
    <n v="0"/>
    <n v="0"/>
  </r>
  <r>
    <x v="1548"/>
    <x v="15"/>
    <n v="0"/>
    <n v="0"/>
    <n v="0"/>
    <n v="0"/>
    <n v="0"/>
    <n v="0"/>
    <n v="0"/>
    <n v="0"/>
    <n v="0"/>
    <n v="0"/>
    <n v="0"/>
    <n v="0"/>
    <n v="0"/>
    <n v="0"/>
  </r>
  <r>
    <x v="1549"/>
    <x v="15"/>
    <n v="6"/>
    <n v="0"/>
    <n v="0"/>
    <n v="0"/>
    <n v="0"/>
    <n v="0"/>
    <n v="0"/>
    <n v="0"/>
    <n v="0"/>
    <n v="0"/>
    <n v="0"/>
    <n v="0"/>
    <n v="0"/>
    <n v="249"/>
  </r>
  <r>
    <x v="1550"/>
    <x v="15"/>
    <n v="0"/>
    <n v="0"/>
    <n v="0"/>
    <n v="0"/>
    <n v="0"/>
    <n v="0"/>
    <n v="0"/>
    <n v="0"/>
    <n v="0"/>
    <n v="0"/>
    <n v="0"/>
    <n v="0"/>
    <n v="0"/>
    <n v="0"/>
  </r>
  <r>
    <x v="1551"/>
    <x v="15"/>
    <n v="0"/>
    <n v="0"/>
    <n v="0"/>
    <n v="0"/>
    <n v="0"/>
    <n v="0"/>
    <n v="0"/>
    <n v="0"/>
    <n v="0"/>
    <n v="0"/>
    <n v="0"/>
    <n v="0"/>
    <n v="0"/>
    <n v="0"/>
  </r>
  <r>
    <x v="1552"/>
    <x v="15"/>
    <n v="0"/>
    <n v="0"/>
    <n v="0"/>
    <n v="0"/>
    <n v="0"/>
    <n v="0"/>
    <n v="0"/>
    <n v="0"/>
    <n v="0"/>
    <n v="0"/>
    <n v="0"/>
    <n v="0"/>
    <n v="0"/>
    <n v="0"/>
  </r>
  <r>
    <x v="1553"/>
    <x v="15"/>
    <n v="0"/>
    <n v="0"/>
    <n v="0"/>
    <n v="0"/>
    <n v="0"/>
    <n v="0"/>
    <n v="0"/>
    <n v="0"/>
    <n v="0"/>
    <n v="0"/>
    <n v="0"/>
    <n v="0"/>
    <n v="0"/>
    <n v="0"/>
  </r>
  <r>
    <x v="1554"/>
    <x v="15"/>
    <n v="0"/>
    <n v="0"/>
    <n v="0"/>
    <n v="0"/>
    <n v="0"/>
    <n v="0"/>
    <n v="0"/>
    <n v="0"/>
    <n v="0"/>
    <n v="0"/>
    <n v="0"/>
    <n v="0"/>
    <n v="0"/>
    <n v="0"/>
  </r>
  <r>
    <x v="1555"/>
    <x v="15"/>
    <n v="0"/>
    <n v="0"/>
    <n v="0"/>
    <n v="0"/>
    <n v="0"/>
    <n v="0"/>
    <n v="0"/>
    <n v="0"/>
    <n v="0"/>
    <n v="0"/>
    <n v="0"/>
    <n v="0"/>
    <n v="0"/>
    <n v="0"/>
  </r>
  <r>
    <x v="1556"/>
    <x v="15"/>
    <n v="5373"/>
    <n v="5018"/>
    <n v="5018"/>
    <n v="5012"/>
    <n v="5012"/>
    <n v="5012"/>
    <n v="5012"/>
    <n v="5012"/>
    <n v="5012"/>
    <n v="5000"/>
    <n v="5000"/>
    <n v="5000"/>
    <n v="5000"/>
    <n v="5024638"/>
  </r>
  <r>
    <x v="1557"/>
    <x v="15"/>
    <n v="0"/>
    <n v="0"/>
    <n v="0"/>
    <n v="0"/>
    <n v="0"/>
    <n v="0"/>
    <n v="0"/>
    <n v="0"/>
    <n v="0"/>
    <n v="0"/>
    <n v="0"/>
    <n v="0"/>
    <n v="0"/>
    <n v="0"/>
  </r>
  <r>
    <x v="1558"/>
    <x v="15"/>
    <n v="12225"/>
    <n v="12225"/>
    <n v="9393"/>
    <n v="9393"/>
    <n v="9393"/>
    <n v="9393"/>
    <n v="9393"/>
    <n v="9393"/>
    <n v="9393"/>
    <n v="9393"/>
    <n v="9393"/>
    <n v="9393"/>
    <n v="10127"/>
    <n v="9777523"/>
  </r>
  <r>
    <x v="1559"/>
    <x v="16"/>
    <n v="0"/>
    <n v="0"/>
    <n v="0"/>
    <n v="0"/>
    <n v="0"/>
    <n v="0"/>
    <n v="0"/>
    <n v="0"/>
    <n v="0"/>
    <n v="0"/>
    <n v="0"/>
    <n v="0"/>
    <n v="0"/>
    <n v="0"/>
  </r>
  <r>
    <x v="1560"/>
    <x v="16"/>
    <n v="121"/>
    <n v="121"/>
    <n v="121"/>
    <n v="121"/>
    <n v="121"/>
    <n v="121"/>
    <n v="121"/>
    <n v="121"/>
    <n v="121"/>
    <n v="121"/>
    <n v="121"/>
    <n v="121"/>
    <n v="121"/>
    <n v="121045"/>
  </r>
  <r>
    <x v="1561"/>
    <x v="16"/>
    <n v="0"/>
    <n v="0"/>
    <n v="0"/>
    <n v="0"/>
    <n v="0"/>
    <n v="0"/>
    <n v="0"/>
    <n v="0"/>
    <n v="0"/>
    <n v="0"/>
    <n v="0"/>
    <n v="0"/>
    <n v="0"/>
    <n v="0"/>
  </r>
  <r>
    <x v="1562"/>
    <x v="16"/>
    <n v="0"/>
    <n v="0"/>
    <n v="0"/>
    <n v="0"/>
    <n v="0"/>
    <n v="0"/>
    <n v="0"/>
    <n v="0"/>
    <n v="0"/>
    <n v="0"/>
    <n v="0"/>
    <n v="0"/>
    <n v="0"/>
    <n v="0"/>
  </r>
  <r>
    <x v="1563"/>
    <x v="16"/>
    <n v="0"/>
    <n v="0"/>
    <n v="0"/>
    <n v="0"/>
    <n v="0"/>
    <n v="0"/>
    <n v="0"/>
    <n v="0"/>
    <n v="0"/>
    <n v="356"/>
    <n v="356"/>
    <n v="356"/>
    <n v="356"/>
    <n v="103771"/>
  </r>
  <r>
    <x v="1564"/>
    <x v="16"/>
    <n v="0"/>
    <n v="0"/>
    <n v="0"/>
    <n v="0"/>
    <n v="0"/>
    <n v="0"/>
    <n v="0"/>
    <n v="0"/>
    <n v="0"/>
    <n v="0"/>
    <n v="0"/>
    <n v="0"/>
    <n v="0"/>
    <n v="0"/>
  </r>
  <r>
    <x v="1565"/>
    <x v="16"/>
    <n v="64"/>
    <n v="64"/>
    <n v="64"/>
    <n v="74"/>
    <n v="74"/>
    <n v="74"/>
    <n v="74"/>
    <n v="2144"/>
    <n v="2144"/>
    <n v="2144"/>
    <n v="2144"/>
    <n v="2144"/>
    <n v="2144"/>
    <n v="1020803"/>
  </r>
  <r>
    <x v="1566"/>
    <x v="16"/>
    <n v="0"/>
    <n v="0"/>
    <n v="0"/>
    <n v="0"/>
    <n v="0"/>
    <n v="0"/>
    <n v="0"/>
    <n v="0"/>
    <n v="0"/>
    <n v="0"/>
    <n v="0"/>
    <n v="0"/>
    <n v="0"/>
    <n v="0"/>
  </r>
  <r>
    <x v="1567"/>
    <x v="16"/>
    <n v="3142"/>
    <n v="3142"/>
    <n v="3142"/>
    <n v="3142"/>
    <n v="3142"/>
    <n v="3142"/>
    <n v="3142"/>
    <n v="3142"/>
    <n v="3142"/>
    <n v="3142"/>
    <n v="3142"/>
    <n v="3142"/>
    <n v="3142"/>
    <n v="3141752"/>
  </r>
  <r>
    <x v="1568"/>
    <x v="16"/>
    <n v="0"/>
    <n v="0"/>
    <n v="0"/>
    <n v="0"/>
    <n v="0"/>
    <n v="0"/>
    <n v="0"/>
    <n v="0"/>
    <n v="0"/>
    <n v="0"/>
    <n v="0"/>
    <n v="0"/>
    <n v="0"/>
    <n v="0"/>
  </r>
  <r>
    <x v="1569"/>
    <x v="16"/>
    <n v="0"/>
    <n v="0"/>
    <n v="0"/>
    <n v="0"/>
    <n v="0"/>
    <n v="0"/>
    <n v="0"/>
    <n v="0"/>
    <n v="0"/>
    <n v="0"/>
    <n v="0"/>
    <n v="0"/>
    <n v="0"/>
    <n v="0"/>
  </r>
  <r>
    <x v="1570"/>
    <x v="16"/>
    <n v="772"/>
    <n v="784"/>
    <n v="784"/>
    <n v="785"/>
    <n v="784"/>
    <n v="784"/>
    <n v="784"/>
    <n v="784"/>
    <n v="784"/>
    <n v="784"/>
    <n v="835"/>
    <n v="835"/>
    <n v="838"/>
    <n v="794549"/>
  </r>
  <r>
    <x v="1571"/>
    <x v="16"/>
    <n v="0"/>
    <n v="0"/>
    <n v="0"/>
    <n v="0"/>
    <n v="0"/>
    <n v="0"/>
    <n v="0"/>
    <n v="0"/>
    <n v="0"/>
    <n v="0"/>
    <n v="0"/>
    <n v="0"/>
    <n v="0"/>
    <n v="0"/>
  </r>
  <r>
    <x v="1572"/>
    <x v="16"/>
    <n v="0"/>
    <n v="0"/>
    <n v="0"/>
    <n v="0"/>
    <n v="0"/>
    <n v="0"/>
    <n v="0"/>
    <n v="0"/>
    <n v="0"/>
    <n v="0"/>
    <n v="0"/>
    <n v="0"/>
    <n v="0"/>
    <n v="0"/>
  </r>
  <r>
    <x v="1573"/>
    <x v="16"/>
    <n v="0"/>
    <n v="0"/>
    <n v="0"/>
    <n v="0"/>
    <n v="0"/>
    <n v="0"/>
    <n v="0"/>
    <n v="0"/>
    <n v="0"/>
    <n v="0"/>
    <n v="0"/>
    <n v="0"/>
    <n v="0"/>
    <n v="0"/>
  </r>
  <r>
    <x v="1574"/>
    <x v="16"/>
    <n v="0"/>
    <n v="0"/>
    <n v="0"/>
    <n v="0"/>
    <n v="0"/>
    <n v="0"/>
    <n v="0"/>
    <n v="0"/>
    <n v="0"/>
    <n v="0"/>
    <n v="0"/>
    <n v="0"/>
    <n v="0"/>
    <n v="0"/>
  </r>
  <r>
    <x v="1575"/>
    <x v="16"/>
    <n v="0"/>
    <n v="0"/>
    <n v="0"/>
    <n v="0"/>
    <n v="0"/>
    <n v="0"/>
    <n v="0"/>
    <n v="0"/>
    <n v="0"/>
    <n v="0"/>
    <n v="0"/>
    <n v="0"/>
    <n v="0"/>
    <n v="0"/>
  </r>
  <r>
    <x v="1576"/>
    <x v="16"/>
    <n v="0"/>
    <n v="0"/>
    <n v="0"/>
    <n v="0"/>
    <n v="0"/>
    <n v="0"/>
    <n v="0"/>
    <n v="0"/>
    <n v="0"/>
    <n v="0"/>
    <n v="0"/>
    <n v="0"/>
    <n v="0"/>
    <n v="0"/>
  </r>
  <r>
    <x v="1577"/>
    <x v="16"/>
    <n v="6040"/>
    <n v="6040"/>
    <n v="6040"/>
    <n v="6040"/>
    <n v="6040"/>
    <n v="6040"/>
    <n v="6040"/>
    <n v="6051"/>
    <n v="6051"/>
    <n v="6051"/>
    <n v="6051"/>
    <n v="6131"/>
    <n v="6131"/>
    <n v="6055256"/>
  </r>
  <r>
    <x v="1578"/>
    <x v="16"/>
    <n v="401"/>
    <n v="401"/>
    <n v="401"/>
    <n v="401"/>
    <n v="401"/>
    <n v="401"/>
    <n v="401"/>
    <n v="0"/>
    <n v="0"/>
    <n v="0"/>
    <n v="0"/>
    <n v="0"/>
    <n v="0"/>
    <n v="217023"/>
  </r>
  <r>
    <x v="1579"/>
    <x v="16"/>
    <n v="0"/>
    <n v="0"/>
    <n v="0"/>
    <n v="0"/>
    <n v="0"/>
    <n v="0"/>
    <n v="0"/>
    <n v="0"/>
    <n v="0"/>
    <n v="0"/>
    <n v="0"/>
    <n v="0"/>
    <n v="0"/>
    <n v="0"/>
  </r>
  <r>
    <x v="1580"/>
    <x v="16"/>
    <n v="0"/>
    <n v="0"/>
    <n v="0"/>
    <n v="0"/>
    <n v="0"/>
    <n v="0"/>
    <n v="0"/>
    <n v="0"/>
    <n v="0"/>
    <n v="0"/>
    <n v="0"/>
    <n v="0"/>
    <n v="0"/>
    <n v="0"/>
  </r>
  <r>
    <x v="1581"/>
    <x v="16"/>
    <n v="0"/>
    <n v="0"/>
    <n v="0"/>
    <n v="0"/>
    <n v="0"/>
    <n v="0"/>
    <n v="0"/>
    <n v="0"/>
    <n v="0"/>
    <n v="0"/>
    <n v="0"/>
    <n v="0"/>
    <n v="0"/>
    <n v="0"/>
  </r>
  <r>
    <x v="1582"/>
    <x v="16"/>
    <n v="0"/>
    <n v="0"/>
    <n v="0"/>
    <n v="0"/>
    <n v="0"/>
    <n v="0"/>
    <n v="0"/>
    <n v="0"/>
    <n v="0"/>
    <n v="0"/>
    <n v="0"/>
    <n v="0"/>
    <n v="0"/>
    <n v="0"/>
  </r>
  <r>
    <x v="1583"/>
    <x v="16"/>
    <n v="0"/>
    <n v="0"/>
    <n v="0"/>
    <n v="0"/>
    <n v="0"/>
    <n v="0"/>
    <n v="0"/>
    <n v="0"/>
    <n v="0"/>
    <n v="0"/>
    <n v="0"/>
    <n v="0"/>
    <n v="0"/>
    <n v="0"/>
  </r>
  <r>
    <x v="1584"/>
    <x v="16"/>
    <n v="3609"/>
    <n v="3711"/>
    <n v="3799"/>
    <n v="3799"/>
    <n v="3799"/>
    <n v="3799"/>
    <n v="3799"/>
    <n v="7122"/>
    <n v="7122"/>
    <n v="7122"/>
    <n v="7122"/>
    <n v="7122"/>
    <n v="7567"/>
    <n v="5325679"/>
  </r>
  <r>
    <x v="1585"/>
    <x v="16"/>
    <n v="3974"/>
    <n v="3323"/>
    <n v="3323"/>
    <n v="3323"/>
    <n v="3323"/>
    <n v="3323"/>
    <n v="3323"/>
    <n v="0"/>
    <n v="0"/>
    <n v="0"/>
    <n v="0"/>
    <n v="0"/>
    <n v="0"/>
    <n v="1827020"/>
  </r>
  <r>
    <x v="1586"/>
    <x v="16"/>
    <n v="0"/>
    <n v="0"/>
    <n v="0"/>
    <n v="0"/>
    <n v="0"/>
    <n v="0"/>
    <n v="0"/>
    <n v="0"/>
    <n v="0"/>
    <n v="0"/>
    <n v="0"/>
    <n v="0"/>
    <n v="0"/>
    <n v="0"/>
  </r>
  <r>
    <x v="1587"/>
    <x v="16"/>
    <n v="0"/>
    <n v="0"/>
    <n v="0"/>
    <n v="0"/>
    <n v="0"/>
    <n v="0"/>
    <n v="0"/>
    <n v="0"/>
    <n v="0"/>
    <n v="0"/>
    <n v="0"/>
    <n v="0"/>
    <n v="0"/>
    <n v="0"/>
  </r>
  <r>
    <x v="1588"/>
    <x v="16"/>
    <n v="0"/>
    <n v="0"/>
    <n v="0"/>
    <n v="0"/>
    <n v="0"/>
    <n v="0"/>
    <n v="0"/>
    <n v="0"/>
    <n v="0"/>
    <n v="0"/>
    <n v="0"/>
    <n v="0"/>
    <n v="0"/>
    <n v="0"/>
  </r>
  <r>
    <x v="1589"/>
    <x v="16"/>
    <n v="0"/>
    <n v="0"/>
    <n v="0"/>
    <n v="0"/>
    <n v="0"/>
    <n v="0"/>
    <n v="0"/>
    <n v="0"/>
    <n v="0"/>
    <n v="0"/>
    <n v="0"/>
    <n v="0"/>
    <n v="0"/>
    <n v="0"/>
  </r>
  <r>
    <x v="1590"/>
    <x v="16"/>
    <n v="478"/>
    <n v="478"/>
    <n v="478"/>
    <n v="478"/>
    <n v="478"/>
    <n v="478"/>
    <n v="478"/>
    <n v="2751"/>
    <n v="2751"/>
    <n v="2751"/>
    <n v="2751"/>
    <n v="2751"/>
    <n v="2751"/>
    <n v="1519748"/>
  </r>
  <r>
    <x v="1591"/>
    <x v="16"/>
    <n v="2295"/>
    <n v="2295"/>
    <n v="2295"/>
    <n v="2295"/>
    <n v="2295"/>
    <n v="2295"/>
    <n v="2295"/>
    <n v="0"/>
    <n v="0"/>
    <n v="0"/>
    <n v="0"/>
    <n v="0"/>
    <n v="0"/>
    <n v="1243052"/>
  </r>
  <r>
    <x v="1592"/>
    <x v="16"/>
    <n v="0"/>
    <n v="0"/>
    <n v="0"/>
    <n v="0"/>
    <n v="0"/>
    <n v="0"/>
    <n v="0"/>
    <n v="0"/>
    <n v="0"/>
    <n v="0"/>
    <n v="0"/>
    <n v="0"/>
    <n v="0"/>
    <n v="0"/>
  </r>
  <r>
    <x v="1593"/>
    <x v="16"/>
    <n v="0"/>
    <n v="0"/>
    <n v="0"/>
    <n v="0"/>
    <n v="0"/>
    <n v="0"/>
    <n v="0"/>
    <n v="0"/>
    <n v="0"/>
    <n v="0"/>
    <n v="0"/>
    <n v="0"/>
    <n v="0"/>
    <n v="0"/>
  </r>
  <r>
    <x v="1594"/>
    <x v="16"/>
    <n v="14"/>
    <n v="14"/>
    <n v="14"/>
    <n v="14"/>
    <n v="14"/>
    <n v="14"/>
    <n v="14"/>
    <n v="20"/>
    <n v="14"/>
    <n v="14"/>
    <n v="14"/>
    <n v="23"/>
    <n v="23"/>
    <n v="15383"/>
  </r>
  <r>
    <x v="1595"/>
    <x v="16"/>
    <n v="8"/>
    <n v="8"/>
    <n v="8"/>
    <n v="8"/>
    <n v="8"/>
    <n v="7"/>
    <n v="7"/>
    <n v="0"/>
    <n v="0"/>
    <n v="0"/>
    <n v="0"/>
    <n v="0"/>
    <n v="0"/>
    <n v="4049"/>
  </r>
  <r>
    <x v="1596"/>
    <x v="16"/>
    <n v="0"/>
    <n v="0"/>
    <n v="0"/>
    <n v="0"/>
    <n v="0"/>
    <n v="0"/>
    <n v="0"/>
    <n v="0"/>
    <n v="0"/>
    <n v="0"/>
    <n v="0"/>
    <n v="0"/>
    <n v="0"/>
    <n v="0"/>
  </r>
  <r>
    <x v="1597"/>
    <x v="16"/>
    <n v="2289"/>
    <n v="2288"/>
    <n v="2225"/>
    <n v="2225"/>
    <n v="2225"/>
    <n v="4073"/>
    <n v="3382"/>
    <n v="3498"/>
    <n v="3498"/>
    <n v="3674"/>
    <n v="3710"/>
    <n v="3730"/>
    <n v="3628"/>
    <n v="3123900"/>
  </r>
  <r>
    <x v="1598"/>
    <x v="16"/>
    <n v="116"/>
    <n v="116"/>
    <n v="116"/>
    <n v="116"/>
    <n v="116"/>
    <n v="116"/>
    <n v="116"/>
    <n v="0"/>
    <n v="0"/>
    <n v="0"/>
    <n v="0"/>
    <n v="0"/>
    <n v="0"/>
    <n v="62720"/>
  </r>
  <r>
    <x v="1599"/>
    <x v="16"/>
    <n v="0"/>
    <n v="0"/>
    <n v="0"/>
    <n v="0"/>
    <n v="0"/>
    <n v="0"/>
    <n v="0"/>
    <n v="0"/>
    <n v="0"/>
    <n v="0"/>
    <n v="0"/>
    <n v="0"/>
    <n v="0"/>
    <n v="0"/>
  </r>
  <r>
    <x v="1600"/>
    <x v="16"/>
    <n v="0"/>
    <n v="0"/>
    <n v="0"/>
    <n v="0"/>
    <n v="0"/>
    <n v="0"/>
    <n v="0"/>
    <n v="0"/>
    <n v="0"/>
    <n v="0"/>
    <n v="0"/>
    <n v="0"/>
    <n v="0"/>
    <n v="0"/>
  </r>
  <r>
    <x v="1601"/>
    <x v="16"/>
    <n v="0"/>
    <n v="0"/>
    <n v="0"/>
    <n v="0"/>
    <n v="0"/>
    <n v="0"/>
    <n v="0"/>
    <n v="0"/>
    <n v="0"/>
    <n v="0"/>
    <n v="0"/>
    <n v="0"/>
    <n v="0"/>
    <n v="0"/>
  </r>
  <r>
    <x v="1602"/>
    <x v="16"/>
    <n v="143"/>
    <n v="143"/>
    <n v="143"/>
    <n v="143"/>
    <n v="143"/>
    <n v="143"/>
    <n v="143"/>
    <n v="156"/>
    <n v="156"/>
    <n v="156"/>
    <n v="156"/>
    <n v="156"/>
    <n v="156"/>
    <n v="148967"/>
  </r>
  <r>
    <x v="1603"/>
    <x v="16"/>
    <n v="12"/>
    <n v="12"/>
    <n v="12"/>
    <n v="12"/>
    <n v="12"/>
    <n v="12"/>
    <n v="12"/>
    <n v="0"/>
    <n v="0"/>
    <n v="0"/>
    <n v="0"/>
    <n v="0"/>
    <n v="0"/>
    <n v="6658"/>
  </r>
  <r>
    <x v="1604"/>
    <x v="16"/>
    <n v="0"/>
    <n v="0"/>
    <n v="0"/>
    <n v="0"/>
    <n v="0"/>
    <n v="0"/>
    <n v="0"/>
    <n v="0"/>
    <n v="0"/>
    <n v="0"/>
    <n v="0"/>
    <n v="0"/>
    <n v="0"/>
    <n v="0"/>
  </r>
  <r>
    <x v="1605"/>
    <x v="16"/>
    <n v="0"/>
    <n v="0"/>
    <n v="0"/>
    <n v="0"/>
    <n v="0"/>
    <n v="0"/>
    <n v="0"/>
    <n v="0"/>
    <n v="0"/>
    <n v="0"/>
    <n v="0"/>
    <n v="0"/>
    <n v="0"/>
    <n v="0"/>
  </r>
  <r>
    <x v="1606"/>
    <x v="16"/>
    <n v="0"/>
    <n v="0"/>
    <n v="0"/>
    <n v="0"/>
    <n v="0"/>
    <n v="0"/>
    <n v="0"/>
    <n v="0"/>
    <n v="0"/>
    <n v="0"/>
    <n v="0"/>
    <n v="0"/>
    <n v="0"/>
    <n v="0"/>
  </r>
  <r>
    <x v="1607"/>
    <x v="16"/>
    <n v="0"/>
    <n v="0"/>
    <n v="0"/>
    <n v="0"/>
    <n v="0"/>
    <n v="0"/>
    <n v="0"/>
    <n v="0"/>
    <n v="0"/>
    <n v="0"/>
    <n v="0"/>
    <n v="0"/>
    <n v="0"/>
    <n v="0"/>
  </r>
  <r>
    <x v="1608"/>
    <x v="17"/>
    <n v="220"/>
    <n v="220"/>
    <n v="220"/>
    <n v="220"/>
    <n v="220"/>
    <n v="220"/>
    <n v="220"/>
    <n v="220"/>
    <n v="220"/>
    <n v="220"/>
    <n v="220"/>
    <n v="220"/>
    <n v="220"/>
    <n v="219564"/>
  </r>
  <r>
    <x v="1609"/>
    <x v="17"/>
    <n v="0"/>
    <n v="0"/>
    <n v="0"/>
    <n v="0"/>
    <n v="0"/>
    <n v="0"/>
    <n v="0"/>
    <n v="0"/>
    <n v="0"/>
    <n v="0"/>
    <n v="0"/>
    <n v="0"/>
    <n v="0"/>
    <n v="0"/>
  </r>
  <r>
    <x v="1610"/>
    <x v="17"/>
    <n v="0"/>
    <n v="0"/>
    <n v="0"/>
    <n v="0"/>
    <n v="0"/>
    <n v="0"/>
    <n v="0"/>
    <n v="0"/>
    <n v="0"/>
    <n v="0"/>
    <n v="0"/>
    <n v="0"/>
    <n v="0"/>
    <n v="0"/>
  </r>
  <r>
    <x v="1611"/>
    <x v="17"/>
    <n v="0"/>
    <n v="0"/>
    <n v="0"/>
    <n v="0"/>
    <n v="0"/>
    <n v="0"/>
    <n v="0"/>
    <n v="0"/>
    <n v="0"/>
    <n v="0"/>
    <n v="0"/>
    <n v="0"/>
    <n v="0"/>
    <n v="0"/>
  </r>
  <r>
    <x v="1612"/>
    <x v="17"/>
    <n v="0"/>
    <n v="0"/>
    <n v="0"/>
    <n v="0"/>
    <n v="0"/>
    <n v="0"/>
    <n v="0"/>
    <n v="0"/>
    <n v="0"/>
    <n v="0"/>
    <n v="0"/>
    <n v="0"/>
    <n v="0"/>
    <n v="0"/>
  </r>
  <r>
    <x v="1613"/>
    <x v="17"/>
    <n v="271464"/>
    <n v="267712"/>
    <n v="265413"/>
    <n v="266292"/>
    <n v="270124"/>
    <n v="295865"/>
    <n v="320864"/>
    <n v="325643"/>
    <n v="326952"/>
    <n v="389263"/>
    <n v="438821"/>
    <n v="449226"/>
    <n v="482195"/>
    <n v="332750379"/>
  </r>
  <r>
    <x v="1614"/>
    <x v="17"/>
    <n v="0"/>
    <n v="0"/>
    <n v="0"/>
    <n v="0"/>
    <n v="0"/>
    <n v="0"/>
    <n v="0"/>
    <n v="0"/>
    <n v="0"/>
    <n v="0"/>
    <n v="0"/>
    <n v="0"/>
    <n v="0"/>
    <n v="0"/>
  </r>
  <r>
    <x v="1615"/>
    <x v="17"/>
    <n v="0"/>
    <n v="0"/>
    <n v="0"/>
    <n v="0"/>
    <n v="0"/>
    <n v="0"/>
    <n v="0"/>
    <n v="0"/>
    <n v="0"/>
    <n v="0"/>
    <n v="0"/>
    <n v="0"/>
    <n v="0"/>
    <n v="0"/>
  </r>
  <r>
    <x v="1616"/>
    <x v="18"/>
    <n v="0"/>
    <n v="0"/>
    <n v="0"/>
    <n v="0"/>
    <n v="0"/>
    <n v="0"/>
    <n v="0"/>
    <n v="0"/>
    <n v="0"/>
    <n v="0"/>
    <n v="0"/>
    <n v="0"/>
    <n v="0"/>
    <n v="0"/>
  </r>
  <r>
    <x v="1617"/>
    <x v="18"/>
    <n v="14083"/>
    <n v="14083"/>
    <n v="14083"/>
    <n v="14083"/>
    <n v="14083"/>
    <n v="14083"/>
    <n v="14083"/>
    <n v="14083"/>
    <n v="14083"/>
    <n v="14083"/>
    <n v="14083"/>
    <n v="14083"/>
    <n v="14083"/>
    <n v="14082568"/>
  </r>
  <r>
    <x v="1618"/>
    <x v="18"/>
    <n v="30311"/>
    <n v="32016"/>
    <n v="32022"/>
    <n v="32022"/>
    <n v="32023"/>
    <n v="32023"/>
    <n v="32023"/>
    <n v="32024"/>
    <n v="32024"/>
    <n v="32024"/>
    <n v="32024"/>
    <n v="32024"/>
    <n v="32024"/>
    <n v="31951391"/>
  </r>
  <r>
    <x v="1619"/>
    <x v="18"/>
    <n v="0"/>
    <n v="0"/>
    <n v="0"/>
    <n v="0"/>
    <n v="0"/>
    <n v="0"/>
    <n v="0"/>
    <n v="0"/>
    <n v="0"/>
    <n v="0"/>
    <n v="0"/>
    <n v="0"/>
    <n v="0"/>
    <n v="0"/>
  </r>
  <r>
    <x v="1620"/>
    <x v="18"/>
    <n v="0"/>
    <n v="0"/>
    <n v="0"/>
    <n v="0"/>
    <n v="0"/>
    <n v="0"/>
    <n v="0"/>
    <n v="0"/>
    <n v="0"/>
    <n v="0"/>
    <n v="0"/>
    <n v="0"/>
    <n v="0"/>
    <n v="0"/>
  </r>
  <r>
    <x v="1621"/>
    <x v="18"/>
    <n v="26512"/>
    <n v="26512"/>
    <n v="26512"/>
    <n v="26512"/>
    <n v="26512"/>
    <n v="26512"/>
    <n v="26512"/>
    <n v="26512"/>
    <n v="26512"/>
    <n v="26512"/>
    <n v="26512"/>
    <n v="26512"/>
    <n v="26512"/>
    <n v="26511758"/>
  </r>
  <r>
    <x v="1622"/>
    <x v="18"/>
    <n v="0"/>
    <n v="0"/>
    <n v="0"/>
    <n v="0"/>
    <n v="0"/>
    <n v="0"/>
    <n v="0"/>
    <n v="0"/>
    <n v="0"/>
    <n v="0"/>
    <n v="0"/>
    <n v="0"/>
    <n v="0"/>
    <n v="0"/>
  </r>
  <r>
    <x v="1623"/>
    <x v="18"/>
    <n v="18044"/>
    <n v="18044"/>
    <n v="18044"/>
    <n v="18044"/>
    <n v="18044"/>
    <n v="18044"/>
    <n v="18044"/>
    <n v="18044"/>
    <n v="18044"/>
    <n v="18044"/>
    <n v="18044"/>
    <n v="18044"/>
    <n v="18044"/>
    <n v="18043764"/>
  </r>
  <r>
    <x v="1624"/>
    <x v="18"/>
    <n v="0"/>
    <n v="0"/>
    <n v="0"/>
    <n v="0"/>
    <n v="0"/>
    <n v="0"/>
    <n v="0"/>
    <n v="0"/>
    <n v="0"/>
    <n v="0"/>
    <n v="0"/>
    <n v="0"/>
    <n v="0"/>
    <n v="0"/>
  </r>
  <r>
    <x v="1625"/>
    <x v="18"/>
    <n v="21"/>
    <n v="21"/>
    <n v="21"/>
    <n v="21"/>
    <n v="21"/>
    <n v="21"/>
    <n v="21"/>
    <n v="21"/>
    <n v="21"/>
    <n v="21"/>
    <n v="21"/>
    <n v="21"/>
    <n v="21"/>
    <n v="21238"/>
  </r>
  <r>
    <x v="1626"/>
    <x v="18"/>
    <n v="0"/>
    <n v="0"/>
    <n v="0"/>
    <n v="0"/>
    <n v="0"/>
    <n v="0"/>
    <n v="0"/>
    <n v="0"/>
    <n v="0"/>
    <n v="0"/>
    <n v="0"/>
    <n v="0"/>
    <n v="0"/>
    <n v="0"/>
  </r>
  <r>
    <x v="1627"/>
    <x v="18"/>
    <n v="4732"/>
    <n v="4732"/>
    <n v="4732"/>
    <n v="4732"/>
    <n v="4732"/>
    <n v="4732"/>
    <n v="4732"/>
    <n v="4732"/>
    <n v="4732"/>
    <n v="4732"/>
    <n v="4732"/>
    <n v="4732"/>
    <n v="4732"/>
    <n v="4732297"/>
  </r>
  <r>
    <x v="1628"/>
    <x v="18"/>
    <n v="0"/>
    <n v="0"/>
    <n v="0"/>
    <n v="0"/>
    <n v="0"/>
    <n v="0"/>
    <n v="0"/>
    <n v="0"/>
    <n v="0"/>
    <n v="0"/>
    <n v="0"/>
    <n v="0"/>
    <n v="0"/>
    <n v="0"/>
  </r>
  <r>
    <x v="1629"/>
    <x v="18"/>
    <n v="967"/>
    <n v="967"/>
    <n v="967"/>
    <n v="967"/>
    <n v="967"/>
    <n v="967"/>
    <n v="967"/>
    <n v="967"/>
    <n v="967"/>
    <n v="967"/>
    <n v="967"/>
    <n v="967"/>
    <n v="967"/>
    <n v="967388"/>
  </r>
  <r>
    <x v="1630"/>
    <x v="18"/>
    <n v="0"/>
    <n v="0"/>
    <n v="0"/>
    <n v="0"/>
    <n v="0"/>
    <n v="0"/>
    <n v="0"/>
    <n v="0"/>
    <n v="0"/>
    <n v="0"/>
    <n v="0"/>
    <n v="0"/>
    <n v="0"/>
    <n v="0"/>
  </r>
  <r>
    <x v="1631"/>
    <x v="18"/>
    <n v="2968"/>
    <n v="2968"/>
    <n v="2968"/>
    <n v="2968"/>
    <n v="2968"/>
    <n v="2968"/>
    <n v="2968"/>
    <n v="2968"/>
    <n v="2968"/>
    <n v="2968"/>
    <n v="2968"/>
    <n v="2968"/>
    <n v="2968"/>
    <n v="2967832"/>
  </r>
  <r>
    <x v="1632"/>
    <x v="18"/>
    <n v="0"/>
    <n v="0"/>
    <n v="0"/>
    <n v="0"/>
    <n v="0"/>
    <n v="0"/>
    <n v="0"/>
    <n v="0"/>
    <n v="0"/>
    <n v="0"/>
    <n v="0"/>
    <n v="0"/>
    <n v="0"/>
    <n v="0"/>
  </r>
  <r>
    <x v="1633"/>
    <x v="18"/>
    <n v="3459"/>
    <n v="3459"/>
    <n v="3459"/>
    <n v="3459"/>
    <n v="3459"/>
    <n v="3459"/>
    <n v="3459"/>
    <n v="3459"/>
    <n v="3459"/>
    <n v="3459"/>
    <n v="3459"/>
    <n v="3459"/>
    <n v="3459"/>
    <n v="3458656"/>
  </r>
  <r>
    <x v="1634"/>
    <x v="18"/>
    <n v="0"/>
    <n v="0"/>
    <n v="0"/>
    <n v="0"/>
    <n v="0"/>
    <n v="0"/>
    <n v="0"/>
    <n v="0"/>
    <n v="0"/>
    <n v="0"/>
    <n v="0"/>
    <n v="0"/>
    <n v="0"/>
    <n v="0"/>
  </r>
  <r>
    <x v="1635"/>
    <x v="18"/>
    <n v="5741"/>
    <n v="5741"/>
    <n v="5741"/>
    <n v="5741"/>
    <n v="5741"/>
    <n v="5741"/>
    <n v="5741"/>
    <n v="5741"/>
    <n v="5741"/>
    <n v="5741"/>
    <n v="5741"/>
    <n v="5741"/>
    <n v="5741"/>
    <n v="5740928"/>
  </r>
  <r>
    <x v="1636"/>
    <x v="18"/>
    <n v="0"/>
    <n v="0"/>
    <n v="0"/>
    <n v="0"/>
    <n v="0"/>
    <n v="0"/>
    <n v="0"/>
    <n v="0"/>
    <n v="0"/>
    <n v="0"/>
    <n v="0"/>
    <n v="0"/>
    <n v="0"/>
    <n v="0"/>
  </r>
  <r>
    <x v="1637"/>
    <x v="18"/>
    <n v="1407"/>
    <n v="1407"/>
    <n v="1407"/>
    <n v="1407"/>
    <n v="1407"/>
    <n v="1407"/>
    <n v="1407"/>
    <n v="1407"/>
    <n v="1407"/>
    <n v="1407"/>
    <n v="1407"/>
    <n v="1407"/>
    <n v="1407"/>
    <n v="1407438"/>
  </r>
  <r>
    <x v="1638"/>
    <x v="18"/>
    <n v="0"/>
    <n v="0"/>
    <n v="0"/>
    <n v="0"/>
    <n v="0"/>
    <n v="0"/>
    <n v="0"/>
    <n v="0"/>
    <n v="0"/>
    <n v="0"/>
    <n v="0"/>
    <n v="0"/>
    <n v="0"/>
    <n v="0"/>
  </r>
  <r>
    <x v="1639"/>
    <x v="18"/>
    <n v="0"/>
    <n v="0"/>
    <n v="0"/>
    <n v="0"/>
    <n v="0"/>
    <n v="0"/>
    <n v="0"/>
    <n v="0"/>
    <n v="0"/>
    <n v="0"/>
    <n v="0"/>
    <n v="0"/>
    <n v="0"/>
    <n v="0"/>
  </r>
  <r>
    <x v="1640"/>
    <x v="18"/>
    <n v="0"/>
    <n v="0"/>
    <n v="0"/>
    <n v="0"/>
    <n v="0"/>
    <n v="0"/>
    <n v="0"/>
    <n v="0"/>
    <n v="0"/>
    <n v="0"/>
    <n v="0"/>
    <n v="0"/>
    <n v="0"/>
    <n v="0"/>
  </r>
  <r>
    <x v="1641"/>
    <x v="18"/>
    <n v="26439"/>
    <n v="26350"/>
    <n v="26460"/>
    <n v="26456"/>
    <n v="26458"/>
    <n v="26462"/>
    <n v="26462"/>
    <n v="26462"/>
    <n v="26033"/>
    <n v="26452"/>
    <n v="26425"/>
    <n v="26439"/>
    <n v="26439"/>
    <n v="26408266"/>
  </r>
  <r>
    <x v="1642"/>
    <x v="18"/>
    <n v="0"/>
    <n v="0"/>
    <n v="0"/>
    <n v="0"/>
    <n v="0"/>
    <n v="0"/>
    <n v="0"/>
    <n v="0"/>
    <n v="0"/>
    <n v="0"/>
    <n v="0"/>
    <n v="0"/>
    <n v="0"/>
    <n v="0"/>
  </r>
  <r>
    <x v="1643"/>
    <x v="18"/>
    <n v="8528"/>
    <n v="8303"/>
    <n v="8304"/>
    <n v="8307"/>
    <n v="8327"/>
    <n v="8536"/>
    <n v="8536"/>
    <n v="8536"/>
    <n v="8537"/>
    <n v="8537"/>
    <n v="8537"/>
    <n v="8537"/>
    <n v="8537"/>
    <n v="8460641"/>
  </r>
  <r>
    <x v="1644"/>
    <x v="18"/>
    <n v="0"/>
    <n v="0"/>
    <n v="0"/>
    <n v="0"/>
    <n v="0"/>
    <n v="0"/>
    <n v="0"/>
    <n v="0"/>
    <n v="0"/>
    <n v="0"/>
    <n v="0"/>
    <n v="0"/>
    <n v="0"/>
    <n v="0"/>
  </r>
  <r>
    <x v="1645"/>
    <x v="18"/>
    <n v="47467"/>
    <n v="48879"/>
    <n v="48956"/>
    <n v="53581"/>
    <n v="49302"/>
    <n v="49278"/>
    <n v="49268"/>
    <n v="49266"/>
    <n v="49446"/>
    <n v="58464"/>
    <n v="58657"/>
    <n v="58833"/>
    <n v="63717"/>
    <n v="52460079"/>
  </r>
  <r>
    <x v="1646"/>
    <x v="18"/>
    <n v="0"/>
    <n v="0"/>
    <n v="0"/>
    <n v="0"/>
    <n v="0"/>
    <n v="0"/>
    <n v="0"/>
    <n v="0"/>
    <n v="0"/>
    <n v="0"/>
    <n v="0"/>
    <n v="0"/>
    <n v="0"/>
    <n v="0"/>
  </r>
  <r>
    <x v="1647"/>
    <x v="18"/>
    <n v="1175"/>
    <n v="1175"/>
    <n v="1175"/>
    <n v="1175"/>
    <n v="1175"/>
    <n v="1175"/>
    <n v="1175"/>
    <n v="1175"/>
    <n v="1175"/>
    <n v="1175"/>
    <n v="1175"/>
    <n v="1175"/>
    <n v="1175"/>
    <n v="1174683"/>
  </r>
  <r>
    <x v="1648"/>
    <x v="18"/>
    <n v="0"/>
    <n v="0"/>
    <n v="0"/>
    <n v="0"/>
    <n v="0"/>
    <n v="0"/>
    <n v="0"/>
    <n v="0"/>
    <n v="0"/>
    <n v="0"/>
    <n v="0"/>
    <n v="0"/>
    <n v="0"/>
    <n v="0"/>
  </r>
  <r>
    <x v="1649"/>
    <x v="18"/>
    <n v="8876"/>
    <n v="8876"/>
    <n v="8876"/>
    <n v="8876"/>
    <n v="8876"/>
    <n v="8876"/>
    <n v="8876"/>
    <n v="8876"/>
    <n v="8876"/>
    <n v="8876"/>
    <n v="8876"/>
    <n v="8876"/>
    <n v="8876"/>
    <n v="8876073"/>
  </r>
  <r>
    <x v="1650"/>
    <x v="18"/>
    <n v="0"/>
    <n v="0"/>
    <n v="0"/>
    <n v="0"/>
    <n v="0"/>
    <n v="0"/>
    <n v="0"/>
    <n v="0"/>
    <n v="0"/>
    <n v="0"/>
    <n v="0"/>
    <n v="0"/>
    <n v="0"/>
    <n v="0"/>
  </r>
  <r>
    <x v="1651"/>
    <x v="18"/>
    <n v="0"/>
    <n v="0"/>
    <n v="0"/>
    <n v="0"/>
    <n v="0"/>
    <n v="0"/>
    <n v="0"/>
    <n v="0"/>
    <n v="0"/>
    <n v="0"/>
    <n v="0"/>
    <n v="0"/>
    <n v="0"/>
    <n v="0"/>
  </r>
  <r>
    <x v="1652"/>
    <x v="18"/>
    <n v="0"/>
    <n v="0"/>
    <n v="0"/>
    <n v="0"/>
    <n v="0"/>
    <n v="0"/>
    <n v="0"/>
    <n v="0"/>
    <n v="0"/>
    <n v="0"/>
    <n v="0"/>
    <n v="0"/>
    <n v="0"/>
    <n v="0"/>
  </r>
  <r>
    <x v="1653"/>
    <x v="18"/>
    <n v="369"/>
    <n v="369"/>
    <n v="369"/>
    <n v="369"/>
    <n v="369"/>
    <n v="369"/>
    <n v="369"/>
    <n v="369"/>
    <n v="369"/>
    <n v="369"/>
    <n v="369"/>
    <n v="369"/>
    <n v="369"/>
    <n v="369061"/>
  </r>
  <r>
    <x v="1654"/>
    <x v="18"/>
    <n v="0"/>
    <n v="0"/>
    <n v="0"/>
    <n v="0"/>
    <n v="0"/>
    <n v="0"/>
    <n v="0"/>
    <n v="0"/>
    <n v="0"/>
    <n v="0"/>
    <n v="0"/>
    <n v="0"/>
    <n v="0"/>
    <n v="0"/>
  </r>
  <r>
    <x v="1655"/>
    <x v="18"/>
    <n v="113"/>
    <n v="113"/>
    <n v="113"/>
    <n v="113"/>
    <n v="113"/>
    <n v="113"/>
    <n v="113"/>
    <n v="113"/>
    <n v="113"/>
    <n v="113"/>
    <n v="113"/>
    <n v="113"/>
    <n v="113"/>
    <n v="112871"/>
  </r>
  <r>
    <x v="1656"/>
    <x v="18"/>
    <n v="0"/>
    <n v="0"/>
    <n v="0"/>
    <n v="0"/>
    <n v="0"/>
    <n v="0"/>
    <n v="0"/>
    <n v="0"/>
    <n v="0"/>
    <n v="0"/>
    <n v="0"/>
    <n v="0"/>
    <n v="0"/>
    <n v="0"/>
  </r>
  <r>
    <x v="1657"/>
    <x v="18"/>
    <n v="0"/>
    <n v="0"/>
    <n v="0"/>
    <n v="0"/>
    <n v="0"/>
    <n v="0"/>
    <n v="0"/>
    <n v="0"/>
    <n v="0"/>
    <n v="0"/>
    <n v="0"/>
    <n v="0"/>
    <n v="0"/>
    <n v="0"/>
  </r>
  <r>
    <x v="1658"/>
    <x v="18"/>
    <n v="9522"/>
    <n v="9522"/>
    <n v="9522"/>
    <n v="9522"/>
    <n v="9522"/>
    <n v="9522"/>
    <n v="9522"/>
    <n v="0"/>
    <n v="0"/>
    <n v="0"/>
    <n v="0"/>
    <n v="0"/>
    <n v="0"/>
    <n v="5157737"/>
  </r>
  <r>
    <x v="1659"/>
    <x v="18"/>
    <n v="0"/>
    <n v="0"/>
    <n v="0"/>
    <n v="0"/>
    <n v="0"/>
    <n v="0"/>
    <n v="0"/>
    <n v="0"/>
    <n v="0"/>
    <n v="0"/>
    <n v="0"/>
    <n v="0"/>
    <n v="0"/>
    <n v="0"/>
  </r>
  <r>
    <x v="1660"/>
    <x v="18"/>
    <n v="0"/>
    <n v="0"/>
    <n v="0"/>
    <n v="0"/>
    <n v="0"/>
    <n v="0"/>
    <n v="0"/>
    <n v="0"/>
    <n v="0"/>
    <n v="0"/>
    <n v="0"/>
    <n v="0"/>
    <n v="0"/>
    <n v="0"/>
  </r>
  <r>
    <x v="1661"/>
    <x v="18"/>
    <n v="0"/>
    <n v="0"/>
    <n v="0"/>
    <n v="0"/>
    <n v="0"/>
    <n v="0"/>
    <n v="0"/>
    <n v="0"/>
    <n v="0"/>
    <n v="0"/>
    <n v="0"/>
    <n v="0"/>
    <n v="0"/>
    <n v="0"/>
  </r>
  <r>
    <x v="1662"/>
    <x v="18"/>
    <n v="22904"/>
    <n v="22904"/>
    <n v="22904"/>
    <n v="22904"/>
    <n v="22904"/>
    <n v="22904"/>
    <n v="22904"/>
    <n v="22904"/>
    <n v="22904"/>
    <n v="22904"/>
    <n v="22904"/>
    <n v="22904"/>
    <n v="22904"/>
    <n v="22904035"/>
  </r>
  <r>
    <x v="1663"/>
    <x v="18"/>
    <n v="0"/>
    <n v="0"/>
    <n v="0"/>
    <n v="0"/>
    <n v="0"/>
    <n v="0"/>
    <n v="0"/>
    <n v="0"/>
    <n v="0"/>
    <n v="0"/>
    <n v="0"/>
    <n v="0"/>
    <n v="0"/>
    <n v="0"/>
  </r>
  <r>
    <x v="1664"/>
    <x v="18"/>
    <n v="0"/>
    <n v="0"/>
    <n v="0"/>
    <n v="0"/>
    <n v="0"/>
    <n v="0"/>
    <n v="0"/>
    <n v="0"/>
    <n v="0"/>
    <n v="0"/>
    <n v="0"/>
    <n v="0"/>
    <n v="0"/>
    <n v="0"/>
  </r>
  <r>
    <x v="1665"/>
    <x v="18"/>
    <n v="0"/>
    <n v="0"/>
    <n v="0"/>
    <n v="0"/>
    <n v="0"/>
    <n v="0"/>
    <n v="0"/>
    <n v="0"/>
    <n v="0"/>
    <n v="0"/>
    <n v="0"/>
    <n v="0"/>
    <n v="0"/>
    <n v="0"/>
  </r>
  <r>
    <x v="1666"/>
    <x v="18"/>
    <n v="3440"/>
    <n v="3421"/>
    <n v="3421"/>
    <n v="3421"/>
    <n v="3421"/>
    <n v="3421"/>
    <n v="3421"/>
    <n v="3421"/>
    <n v="3421"/>
    <n v="3421"/>
    <n v="3421"/>
    <n v="3421"/>
    <n v="3421"/>
    <n v="3421725"/>
  </r>
  <r>
    <x v="1667"/>
    <x v="18"/>
    <n v="0"/>
    <n v="0"/>
    <n v="0"/>
    <n v="0"/>
    <n v="0"/>
    <n v="0"/>
    <n v="0"/>
    <n v="0"/>
    <n v="0"/>
    <n v="0"/>
    <n v="0"/>
    <n v="0"/>
    <n v="0"/>
    <n v="0"/>
  </r>
  <r>
    <x v="1668"/>
    <x v="18"/>
    <n v="0"/>
    <n v="0"/>
    <n v="0"/>
    <n v="0"/>
    <n v="0"/>
    <n v="0"/>
    <n v="0"/>
    <n v="0"/>
    <n v="0"/>
    <n v="0"/>
    <n v="0"/>
    <n v="0"/>
    <n v="0"/>
    <n v="0"/>
  </r>
  <r>
    <x v="1669"/>
    <x v="18"/>
    <n v="0"/>
    <n v="0"/>
    <n v="0"/>
    <n v="0"/>
    <n v="0"/>
    <n v="0"/>
    <n v="0"/>
    <n v="0"/>
    <n v="0"/>
    <n v="0"/>
    <n v="0"/>
    <n v="0"/>
    <n v="0"/>
    <n v="0"/>
  </r>
  <r>
    <x v="1670"/>
    <x v="18"/>
    <n v="0"/>
    <n v="0"/>
    <n v="0"/>
    <n v="0"/>
    <n v="0"/>
    <n v="0"/>
    <n v="0"/>
    <n v="0"/>
    <n v="0"/>
    <n v="0"/>
    <n v="0"/>
    <n v="0"/>
    <n v="0"/>
    <n v="0"/>
  </r>
  <r>
    <x v="1671"/>
    <x v="18"/>
    <n v="12420"/>
    <n v="12421"/>
    <n v="12415"/>
    <n v="12464"/>
    <n v="12464"/>
    <n v="12462"/>
    <n v="12462"/>
    <n v="23949"/>
    <n v="23949"/>
    <n v="23949"/>
    <n v="23949"/>
    <n v="23949"/>
    <n v="28295"/>
    <n v="17899412"/>
  </r>
  <r>
    <x v="1672"/>
    <x v="18"/>
    <n v="11487"/>
    <n v="11487"/>
    <n v="11487"/>
    <n v="11487"/>
    <n v="11487"/>
    <n v="11487"/>
    <n v="11487"/>
    <n v="0"/>
    <n v="0"/>
    <n v="0"/>
    <n v="0"/>
    <n v="0"/>
    <n v="0"/>
    <n v="6222205"/>
  </r>
  <r>
    <x v="1673"/>
    <x v="18"/>
    <n v="0"/>
    <n v="0"/>
    <n v="0"/>
    <n v="0"/>
    <n v="0"/>
    <n v="0"/>
    <n v="0"/>
    <n v="0"/>
    <n v="0"/>
    <n v="0"/>
    <n v="0"/>
    <n v="0"/>
    <n v="0"/>
    <n v="0"/>
  </r>
  <r>
    <x v="1674"/>
    <x v="18"/>
    <n v="86440"/>
    <n v="89824"/>
    <n v="90195"/>
    <n v="90357"/>
    <n v="90371"/>
    <n v="84439"/>
    <n v="84984"/>
    <n v="86123"/>
    <n v="88868"/>
    <n v="91416"/>
    <n v="93450"/>
    <n v="93419"/>
    <n v="105830"/>
    <n v="89965154"/>
  </r>
  <r>
    <x v="1675"/>
    <x v="18"/>
    <n v="0"/>
    <n v="0"/>
    <n v="0"/>
    <n v="0"/>
    <n v="0"/>
    <n v="0"/>
    <n v="0"/>
    <n v="0"/>
    <n v="0"/>
    <n v="0"/>
    <n v="0"/>
    <n v="0"/>
    <n v="0"/>
    <n v="0"/>
  </r>
  <r>
    <x v="1676"/>
    <x v="18"/>
    <n v="0"/>
    <n v="0"/>
    <n v="0"/>
    <n v="0"/>
    <n v="0"/>
    <n v="0"/>
    <n v="0"/>
    <n v="0"/>
    <n v="0"/>
    <n v="0"/>
    <n v="0"/>
    <n v="0"/>
    <n v="0"/>
    <n v="0"/>
  </r>
  <r>
    <x v="1677"/>
    <x v="18"/>
    <n v="0"/>
    <n v="0"/>
    <n v="0"/>
    <n v="0"/>
    <n v="0"/>
    <n v="0"/>
    <n v="0"/>
    <n v="0"/>
    <n v="0"/>
    <n v="0"/>
    <n v="0"/>
    <n v="0"/>
    <n v="0"/>
    <n v="0"/>
  </r>
  <r>
    <x v="1678"/>
    <x v="18"/>
    <n v="0"/>
    <n v="0"/>
    <n v="0"/>
    <n v="0"/>
    <n v="0"/>
    <n v="0"/>
    <n v="0"/>
    <n v="0"/>
    <n v="0"/>
    <n v="0"/>
    <n v="0"/>
    <n v="0"/>
    <n v="0"/>
    <n v="0"/>
  </r>
  <r>
    <x v="1679"/>
    <x v="18"/>
    <n v="0"/>
    <n v="0"/>
    <n v="0"/>
    <n v="0"/>
    <n v="0"/>
    <n v="0"/>
    <n v="0"/>
    <n v="0"/>
    <n v="0"/>
    <n v="0"/>
    <n v="0"/>
    <n v="0"/>
    <n v="0"/>
    <n v="0"/>
  </r>
  <r>
    <x v="1680"/>
    <x v="18"/>
    <n v="4206"/>
    <n v="4206"/>
    <n v="4201"/>
    <n v="3906"/>
    <n v="3906"/>
    <n v="3906"/>
    <n v="3906"/>
    <n v="3906"/>
    <n v="3906"/>
    <n v="3906"/>
    <n v="3906"/>
    <n v="4057"/>
    <n v="4057"/>
    <n v="3986893"/>
  </r>
  <r>
    <x v="1681"/>
    <x v="18"/>
    <n v="34"/>
    <n v="3"/>
    <n v="3"/>
    <n v="3"/>
    <n v="3"/>
    <n v="3"/>
    <n v="3"/>
    <n v="0"/>
    <n v="0"/>
    <n v="0"/>
    <n v="0"/>
    <n v="0"/>
    <n v="0"/>
    <n v="3166"/>
  </r>
  <r>
    <x v="1682"/>
    <x v="18"/>
    <n v="0"/>
    <n v="0"/>
    <n v="0"/>
    <n v="0"/>
    <n v="0"/>
    <n v="0"/>
    <n v="0"/>
    <n v="0"/>
    <n v="0"/>
    <n v="0"/>
    <n v="0"/>
    <n v="0"/>
    <n v="0"/>
    <n v="0"/>
  </r>
  <r>
    <x v="1683"/>
    <x v="18"/>
    <n v="1509"/>
    <n v="1509"/>
    <n v="1509"/>
    <n v="1509"/>
    <n v="1509"/>
    <n v="1509"/>
    <n v="1509"/>
    <n v="1509"/>
    <n v="1509"/>
    <n v="1509"/>
    <n v="1509"/>
    <n v="1509"/>
    <n v="1509"/>
    <n v="1509234"/>
  </r>
  <r>
    <x v="1684"/>
    <x v="18"/>
    <n v="0"/>
    <n v="0"/>
    <n v="0"/>
    <n v="0"/>
    <n v="0"/>
    <n v="0"/>
    <n v="0"/>
    <n v="0"/>
    <n v="0"/>
    <n v="0"/>
    <n v="0"/>
    <n v="0"/>
    <n v="0"/>
    <n v="0"/>
  </r>
  <r>
    <x v="1685"/>
    <x v="18"/>
    <n v="833"/>
    <n v="833"/>
    <n v="833"/>
    <n v="833"/>
    <n v="833"/>
    <n v="833"/>
    <n v="833"/>
    <n v="833"/>
    <n v="833"/>
    <n v="833"/>
    <n v="833"/>
    <n v="833"/>
    <n v="833"/>
    <n v="832657"/>
  </r>
  <r>
    <x v="1686"/>
    <x v="18"/>
    <n v="0"/>
    <n v="0"/>
    <n v="0"/>
    <n v="0"/>
    <n v="0"/>
    <n v="0"/>
    <n v="0"/>
    <n v="0"/>
    <n v="0"/>
    <n v="0"/>
    <n v="0"/>
    <n v="0"/>
    <n v="0"/>
    <n v="0"/>
  </r>
  <r>
    <x v="1687"/>
    <x v="18"/>
    <n v="54"/>
    <n v="54"/>
    <n v="54"/>
    <n v="54"/>
    <n v="54"/>
    <n v="54"/>
    <n v="54"/>
    <n v="93"/>
    <n v="93"/>
    <n v="93"/>
    <n v="93"/>
    <n v="93"/>
    <n v="93"/>
    <n v="71504"/>
  </r>
  <r>
    <x v="1688"/>
    <x v="18"/>
    <n v="39"/>
    <n v="39"/>
    <n v="39"/>
    <n v="39"/>
    <n v="39"/>
    <n v="39"/>
    <n v="39"/>
    <n v="0"/>
    <n v="0"/>
    <n v="0"/>
    <n v="0"/>
    <n v="0"/>
    <n v="0"/>
    <n v="21072"/>
  </r>
  <r>
    <x v="1689"/>
    <x v="18"/>
    <n v="0"/>
    <n v="0"/>
    <n v="0"/>
    <n v="0"/>
    <n v="0"/>
    <n v="0"/>
    <n v="0"/>
    <n v="0"/>
    <n v="0"/>
    <n v="0"/>
    <n v="0"/>
    <n v="0"/>
    <n v="0"/>
    <n v="0"/>
  </r>
  <r>
    <x v="1690"/>
    <x v="18"/>
    <n v="1139"/>
    <n v="1139"/>
    <n v="1139"/>
    <n v="1139"/>
    <n v="1139"/>
    <n v="1139"/>
    <n v="1139"/>
    <n v="1515"/>
    <n v="1515"/>
    <n v="1515"/>
    <n v="1515"/>
    <n v="1515"/>
    <n v="1515"/>
    <n v="1311469"/>
  </r>
  <r>
    <x v="1691"/>
    <x v="18"/>
    <n v="544"/>
    <n v="376"/>
    <n v="376"/>
    <n v="376"/>
    <n v="376"/>
    <n v="376"/>
    <n v="376"/>
    <n v="0"/>
    <n v="0"/>
    <n v="0"/>
    <n v="0"/>
    <n v="0"/>
    <n v="0"/>
    <n v="210587"/>
  </r>
  <r>
    <x v="1692"/>
    <x v="18"/>
    <n v="0"/>
    <n v="0"/>
    <n v="0"/>
    <n v="0"/>
    <n v="0"/>
    <n v="0"/>
    <n v="0"/>
    <n v="0"/>
    <n v="0"/>
    <n v="0"/>
    <n v="0"/>
    <n v="0"/>
    <n v="0"/>
    <n v="0"/>
  </r>
  <r>
    <x v="1693"/>
    <x v="18"/>
    <n v="0"/>
    <n v="0"/>
    <n v="0"/>
    <n v="0"/>
    <n v="0"/>
    <n v="0"/>
    <n v="0"/>
    <n v="0"/>
    <n v="0"/>
    <n v="0"/>
    <n v="0"/>
    <n v="0"/>
    <n v="0"/>
    <n v="0"/>
  </r>
  <r>
    <x v="1694"/>
    <x v="18"/>
    <n v="0"/>
    <n v="0"/>
    <n v="0"/>
    <n v="0"/>
    <n v="0"/>
    <n v="0"/>
    <n v="0"/>
    <n v="0"/>
    <n v="0"/>
    <n v="0"/>
    <n v="0"/>
    <n v="0"/>
    <n v="0"/>
    <n v="0"/>
  </r>
  <r>
    <x v="1695"/>
    <x v="18"/>
    <n v="0"/>
    <n v="0"/>
    <n v="0"/>
    <n v="0"/>
    <n v="0"/>
    <n v="0"/>
    <n v="0"/>
    <n v="0"/>
    <n v="0"/>
    <n v="0"/>
    <n v="0"/>
    <n v="0"/>
    <n v="0"/>
    <n v="0"/>
  </r>
  <r>
    <x v="1696"/>
    <x v="18"/>
    <n v="410"/>
    <n v="410"/>
    <n v="415"/>
    <n v="710"/>
    <n v="710"/>
    <n v="710"/>
    <n v="710"/>
    <n v="710"/>
    <n v="710"/>
    <n v="710"/>
    <n v="710"/>
    <n v="727"/>
    <n v="727"/>
    <n v="649764"/>
  </r>
  <r>
    <x v="1697"/>
    <x v="18"/>
    <n v="0"/>
    <n v="0"/>
    <n v="0"/>
    <n v="0"/>
    <n v="0"/>
    <n v="0"/>
    <n v="0"/>
    <n v="0"/>
    <n v="0"/>
    <n v="0"/>
    <n v="0"/>
    <n v="0"/>
    <n v="0"/>
    <n v="0"/>
  </r>
  <r>
    <x v="1698"/>
    <x v="18"/>
    <n v="418"/>
    <n v="0"/>
    <n v="0"/>
    <n v="0"/>
    <n v="0"/>
    <n v="0"/>
    <n v="0"/>
    <n v="0"/>
    <n v="0"/>
    <n v="0"/>
    <n v="0"/>
    <n v="0"/>
    <n v="0"/>
    <n v="17424"/>
  </r>
  <r>
    <x v="1699"/>
    <x v="18"/>
    <n v="0"/>
    <n v="0"/>
    <n v="0"/>
    <n v="0"/>
    <n v="0"/>
    <n v="0"/>
    <n v="0"/>
    <n v="0"/>
    <n v="0"/>
    <n v="0"/>
    <n v="0"/>
    <n v="0"/>
    <n v="0"/>
    <n v="0"/>
  </r>
  <r>
    <x v="1700"/>
    <x v="18"/>
    <n v="0"/>
    <n v="0"/>
    <n v="0"/>
    <n v="0"/>
    <n v="0"/>
    <n v="0"/>
    <n v="0"/>
    <n v="0"/>
    <n v="0"/>
    <n v="0"/>
    <n v="0"/>
    <n v="0"/>
    <n v="0"/>
    <n v="0"/>
  </r>
  <r>
    <x v="1701"/>
    <x v="18"/>
    <n v="3995"/>
    <n v="3993"/>
    <n v="4812"/>
    <n v="4804"/>
    <n v="4804"/>
    <n v="4804"/>
    <n v="4804"/>
    <n v="4804"/>
    <n v="11873"/>
    <n v="11873"/>
    <n v="11873"/>
    <n v="11873"/>
    <n v="11873"/>
    <n v="7354069"/>
  </r>
  <r>
    <x v="1702"/>
    <x v="18"/>
    <n v="61784"/>
    <n v="62205"/>
    <n v="65918"/>
    <n v="65942"/>
    <n v="66309"/>
    <n v="66397"/>
    <n v="66431"/>
    <n v="75669"/>
    <n v="69057"/>
    <n v="69088"/>
    <n v="69091"/>
    <n v="69108"/>
    <n v="71051"/>
    <n v="67636026"/>
  </r>
  <r>
    <x v="1703"/>
    <x v="18"/>
    <n v="11239"/>
    <n v="10883"/>
    <n v="10883"/>
    <n v="10883"/>
    <n v="10883"/>
    <n v="10603"/>
    <n v="9222"/>
    <n v="0"/>
    <n v="0"/>
    <n v="0"/>
    <n v="0"/>
    <n v="0"/>
    <n v="0"/>
    <n v="5747977"/>
  </r>
  <r>
    <x v="1704"/>
    <x v="18"/>
    <n v="0"/>
    <n v="0"/>
    <n v="0"/>
    <n v="0"/>
    <n v="0"/>
    <n v="0"/>
    <n v="0"/>
    <n v="0"/>
    <n v="0"/>
    <n v="0"/>
    <n v="0"/>
    <n v="0"/>
    <n v="0"/>
    <n v="0"/>
  </r>
  <r>
    <x v="1705"/>
    <x v="18"/>
    <n v="0"/>
    <n v="0"/>
    <n v="0"/>
    <n v="0"/>
    <n v="0"/>
    <n v="0"/>
    <n v="0"/>
    <n v="0"/>
    <n v="0"/>
    <n v="0"/>
    <n v="0"/>
    <n v="0"/>
    <n v="0"/>
    <n v="0"/>
  </r>
  <r>
    <x v="1706"/>
    <x v="18"/>
    <n v="0"/>
    <n v="0"/>
    <n v="0"/>
    <n v="0"/>
    <n v="0"/>
    <n v="0"/>
    <n v="0"/>
    <n v="0"/>
    <n v="0"/>
    <n v="0"/>
    <n v="0"/>
    <n v="0"/>
    <n v="0"/>
    <n v="0"/>
  </r>
  <r>
    <x v="1707"/>
    <x v="18"/>
    <n v="632"/>
    <n v="632"/>
    <n v="632"/>
    <n v="632"/>
    <n v="632"/>
    <n v="632"/>
    <n v="632"/>
    <n v="1058"/>
    <n v="1058"/>
    <n v="1058"/>
    <n v="1058"/>
    <n v="1058"/>
    <n v="1058"/>
    <n v="827407"/>
  </r>
  <r>
    <x v="1708"/>
    <x v="18"/>
    <n v="426"/>
    <n v="426"/>
    <n v="426"/>
    <n v="426"/>
    <n v="426"/>
    <n v="426"/>
    <n v="426"/>
    <n v="0"/>
    <n v="0"/>
    <n v="0"/>
    <n v="0"/>
    <n v="0"/>
    <n v="0"/>
    <n v="230553"/>
  </r>
  <r>
    <x v="1709"/>
    <x v="18"/>
    <n v="0"/>
    <n v="0"/>
    <n v="0"/>
    <n v="0"/>
    <n v="0"/>
    <n v="0"/>
    <n v="0"/>
    <n v="0"/>
    <n v="0"/>
    <n v="0"/>
    <n v="0"/>
    <n v="0"/>
    <n v="0"/>
    <n v="0"/>
  </r>
  <r>
    <x v="1710"/>
    <x v="18"/>
    <n v="0"/>
    <n v="0"/>
    <n v="0"/>
    <n v="0"/>
    <n v="0"/>
    <n v="0"/>
    <n v="0"/>
    <n v="0"/>
    <n v="0"/>
    <n v="0"/>
    <n v="0"/>
    <n v="0"/>
    <n v="0"/>
    <n v="0"/>
  </r>
  <r>
    <x v="1711"/>
    <x v="18"/>
    <n v="0"/>
    <n v="0"/>
    <n v="0"/>
    <n v="0"/>
    <n v="0"/>
    <n v="0"/>
    <n v="0"/>
    <n v="0"/>
    <n v="0"/>
    <n v="0"/>
    <n v="0"/>
    <n v="0"/>
    <n v="0"/>
    <n v="0"/>
  </r>
  <r>
    <x v="1712"/>
    <x v="18"/>
    <n v="0"/>
    <n v="0"/>
    <n v="0"/>
    <n v="0"/>
    <n v="0"/>
    <n v="0"/>
    <n v="0"/>
    <n v="0"/>
    <n v="0"/>
    <n v="0"/>
    <n v="0"/>
    <n v="0"/>
    <n v="501"/>
    <n v="20882"/>
  </r>
  <r>
    <x v="1713"/>
    <x v="18"/>
    <n v="0"/>
    <n v="0"/>
    <n v="0"/>
    <n v="0"/>
    <n v="0"/>
    <n v="0"/>
    <n v="0"/>
    <n v="0"/>
    <n v="0"/>
    <n v="0"/>
    <n v="0"/>
    <n v="0"/>
    <n v="0"/>
    <n v="0"/>
  </r>
  <r>
    <x v="1714"/>
    <x v="18"/>
    <n v="0"/>
    <n v="0"/>
    <n v="0"/>
    <n v="0"/>
    <n v="0"/>
    <n v="0"/>
    <n v="0"/>
    <n v="0"/>
    <n v="0"/>
    <n v="0"/>
    <n v="0"/>
    <n v="0"/>
    <n v="0"/>
    <n v="0"/>
  </r>
  <r>
    <x v="1715"/>
    <x v="18"/>
    <n v="0"/>
    <n v="0"/>
    <n v="0"/>
    <n v="0"/>
    <n v="0"/>
    <n v="0"/>
    <n v="0"/>
    <n v="0"/>
    <n v="0"/>
    <n v="0"/>
    <n v="0"/>
    <n v="0"/>
    <n v="0"/>
    <n v="0"/>
  </r>
  <r>
    <x v="1716"/>
    <x v="18"/>
    <n v="0"/>
    <n v="0"/>
    <n v="0"/>
    <n v="0"/>
    <n v="0"/>
    <n v="0"/>
    <n v="0"/>
    <n v="0"/>
    <n v="0"/>
    <n v="0"/>
    <n v="0"/>
    <n v="0"/>
    <n v="0"/>
    <n v="0"/>
  </r>
  <r>
    <x v="1717"/>
    <x v="18"/>
    <n v="907"/>
    <n v="907"/>
    <n v="907"/>
    <n v="907"/>
    <n v="907"/>
    <n v="907"/>
    <n v="907"/>
    <n v="907"/>
    <n v="907"/>
    <n v="907"/>
    <n v="907"/>
    <n v="907"/>
    <n v="907"/>
    <n v="907181"/>
  </r>
  <r>
    <x v="1718"/>
    <x v="18"/>
    <n v="890"/>
    <n v="890"/>
    <n v="890"/>
    <n v="890"/>
    <n v="890"/>
    <n v="890"/>
    <n v="890"/>
    <n v="890"/>
    <n v="890"/>
    <n v="890"/>
    <n v="890"/>
    <n v="890"/>
    <n v="890"/>
    <n v="890236"/>
  </r>
  <r>
    <x v="1719"/>
    <x v="18"/>
    <n v="0"/>
    <n v="0"/>
    <n v="0"/>
    <n v="398"/>
    <n v="398"/>
    <n v="398"/>
    <n v="398"/>
    <n v="398"/>
    <n v="398"/>
    <n v="398"/>
    <n v="398"/>
    <n v="398"/>
    <n v="398"/>
    <n v="314850"/>
  </r>
  <r>
    <x v="1720"/>
    <x v="18"/>
    <n v="0"/>
    <n v="0"/>
    <n v="0"/>
    <n v="0"/>
    <n v="0"/>
    <n v="0"/>
    <n v="0"/>
    <n v="0"/>
    <n v="0"/>
    <n v="0"/>
    <n v="0"/>
    <n v="0"/>
    <n v="0"/>
    <n v="0"/>
  </r>
  <r>
    <x v="1721"/>
    <x v="0"/>
    <n v="2616"/>
    <n v="2616"/>
    <n v="2616"/>
    <n v="2616"/>
    <n v="2616"/>
    <n v="2616"/>
    <n v="2656"/>
    <n v="2656"/>
    <n v="2656"/>
    <n v="242"/>
    <n v="242"/>
    <n v="242"/>
    <n v="242"/>
    <n v="1933397"/>
  </r>
  <r>
    <x v="1722"/>
    <x v="0"/>
    <n v="0"/>
    <n v="0"/>
    <n v="0"/>
    <n v="0"/>
    <n v="0"/>
    <n v="0"/>
    <n v="0"/>
    <n v="0"/>
    <n v="0"/>
    <n v="0"/>
    <n v="0"/>
    <n v="0"/>
    <n v="0"/>
    <n v="0"/>
  </r>
  <r>
    <x v="1723"/>
    <x v="0"/>
    <n v="0"/>
    <n v="0"/>
    <n v="0"/>
    <n v="0"/>
    <n v="0"/>
    <n v="0"/>
    <n v="0"/>
    <n v="0"/>
    <n v="0"/>
    <n v="2414"/>
    <n v="2414"/>
    <n v="2414"/>
    <n v="2414"/>
    <n v="704032"/>
  </r>
  <r>
    <x v="1724"/>
    <x v="0"/>
    <n v="58"/>
    <n v="58"/>
    <n v="58"/>
    <n v="58"/>
    <n v="58"/>
    <n v="58"/>
    <n v="58"/>
    <n v="58"/>
    <n v="58"/>
    <n v="58"/>
    <n v="58"/>
    <n v="58"/>
    <n v="58"/>
    <n v="58240"/>
  </r>
  <r>
    <x v="1725"/>
    <x v="0"/>
    <n v="219"/>
    <n v="219"/>
    <n v="219"/>
    <n v="219"/>
    <n v="219"/>
    <n v="219"/>
    <n v="219"/>
    <n v="219"/>
    <n v="219"/>
    <n v="219"/>
    <n v="219"/>
    <n v="219"/>
    <n v="219"/>
    <n v="218733"/>
  </r>
  <r>
    <x v="1726"/>
    <x v="0"/>
    <n v="0"/>
    <n v="0"/>
    <n v="0"/>
    <n v="0"/>
    <n v="0"/>
    <n v="0"/>
    <n v="0"/>
    <n v="0"/>
    <n v="0"/>
    <n v="0"/>
    <n v="0"/>
    <n v="0"/>
    <n v="0"/>
    <n v="0"/>
  </r>
  <r>
    <x v="1727"/>
    <x v="0"/>
    <n v="0"/>
    <n v="0"/>
    <n v="0"/>
    <n v="0"/>
    <n v="0"/>
    <n v="0"/>
    <n v="0"/>
    <n v="0"/>
    <n v="0"/>
    <n v="0"/>
    <n v="0"/>
    <n v="0"/>
    <n v="0"/>
    <n v="0"/>
  </r>
</pivotCacheRecords>
</file>

<file path=xl/pivotCache/pivotCacheRecords4.xml><?xml version="1.0" encoding="utf-8"?>
<pivotCacheRecords xmlns="http://schemas.openxmlformats.org/spreadsheetml/2006/main" xmlns:r="http://schemas.openxmlformats.org/officeDocument/2006/relationships" count="1728">
  <r>
    <s v="N361 Structures &amp; Improvements"/>
    <x v="0"/>
    <n v="0"/>
    <n v="0"/>
    <n v="0"/>
    <n v="0"/>
    <n v="0"/>
    <n v="0"/>
    <n v="0"/>
    <n v="0"/>
    <n v="0"/>
    <n v="0"/>
    <n v="0"/>
    <n v="0"/>
    <n v="0"/>
    <n v="0"/>
  </r>
  <r>
    <s v="N362 Gas Holders"/>
    <x v="0"/>
    <n v="0"/>
    <n v="0"/>
    <n v="0"/>
    <n v="0"/>
    <n v="0"/>
    <n v="0"/>
    <n v="0"/>
    <n v="0"/>
    <n v="0"/>
    <n v="0"/>
    <n v="0"/>
    <n v="0"/>
    <n v="0"/>
    <n v="0"/>
  </r>
  <r>
    <s v="N363 Purification Equipment"/>
    <x v="0"/>
    <n v="0"/>
    <n v="0"/>
    <n v="0"/>
    <n v="0"/>
    <n v="0"/>
    <n v="0"/>
    <n v="0"/>
    <n v="0"/>
    <n v="0"/>
    <n v="0"/>
    <n v="0"/>
    <n v="0"/>
    <n v="0"/>
    <n v="0"/>
  </r>
  <r>
    <s v="N364 Transportation Equipment"/>
    <x v="0"/>
    <n v="0"/>
    <n v="0"/>
    <n v="0"/>
    <n v="0"/>
    <n v="0"/>
    <n v="0"/>
    <n v="0"/>
    <n v="0"/>
    <n v="0"/>
    <n v="0"/>
    <n v="0"/>
    <n v="0"/>
    <n v="0"/>
    <n v="0"/>
  </r>
  <r>
    <s v="N3649 PRD ARO PLNG"/>
    <x v="1"/>
    <n v="0"/>
    <n v="0"/>
    <n v="0"/>
    <n v="0"/>
    <n v="0"/>
    <n v="0"/>
    <n v="0"/>
    <n v="0"/>
    <n v="0"/>
    <n v="0"/>
    <n v="0"/>
    <n v="0"/>
    <n v="0"/>
    <n v="0"/>
  </r>
  <r>
    <s v="E301 INT Organization"/>
    <x v="2"/>
    <n v="0"/>
    <n v="0"/>
    <n v="0"/>
    <n v="0"/>
    <n v="0"/>
    <n v="0"/>
    <n v="0"/>
    <n v="0"/>
    <n v="0"/>
    <n v="0"/>
    <n v="0"/>
    <n v="0"/>
    <n v="0"/>
    <n v="0"/>
  </r>
  <r>
    <s v="E301 INT Organization-NSC"/>
    <x v="2"/>
    <n v="0"/>
    <n v="0"/>
    <n v="0"/>
    <n v="0"/>
    <n v="0"/>
    <n v="0"/>
    <n v="0"/>
    <n v="0"/>
    <n v="0"/>
    <n v="0"/>
    <n v="0"/>
    <n v="0"/>
    <n v="0"/>
    <n v="0"/>
  </r>
  <r>
    <s v="E302 INT Franchises"/>
    <x v="2"/>
    <n v="721"/>
    <n v="776"/>
    <n v="859"/>
    <n v="915"/>
    <n v="970"/>
    <n v="1025"/>
    <n v="1082"/>
    <n v="1108"/>
    <n v="1130"/>
    <n v="1188"/>
    <n v="1247"/>
    <n v="1305"/>
    <n v="1363"/>
    <n v="1053858"/>
  </r>
  <r>
    <s v="E302 INT Franchises, Baker Project"/>
    <x v="2"/>
    <n v="7225"/>
    <n v="7292"/>
    <n v="7359"/>
    <n v="7426"/>
    <n v="7492"/>
    <n v="7559"/>
    <n v="7626"/>
    <n v="7693"/>
    <n v="7760"/>
    <n v="7827"/>
    <n v="7894"/>
    <n v="7960"/>
    <n v="8027"/>
    <n v="7626172"/>
  </r>
  <r>
    <s v="E302 INT Franchises, Snoqualmie "/>
    <x v="2"/>
    <n v="4769"/>
    <n v="4801"/>
    <n v="4833"/>
    <n v="4865"/>
    <n v="4897"/>
    <n v="4928"/>
    <n v="4960"/>
    <n v="4992"/>
    <n v="5024"/>
    <n v="5056"/>
    <n v="5088"/>
    <n v="5120"/>
    <n v="5152"/>
    <n v="4960423"/>
  </r>
  <r>
    <s v="E303 105  INT LSR Dev Rights-NSC"/>
    <x v="2"/>
    <n v="0"/>
    <n v="0"/>
    <n v="0"/>
    <n v="0"/>
    <n v="0"/>
    <n v="0"/>
    <n v="0"/>
    <n v="0"/>
    <n v="0"/>
    <n v="0"/>
    <n v="0"/>
    <n v="0"/>
    <n v="0"/>
    <n v="0"/>
  </r>
  <r>
    <s v="E303 105  INT Misc Intangibles"/>
    <x v="2"/>
    <n v="0"/>
    <n v="0"/>
    <n v="0"/>
    <n v="0"/>
    <n v="0"/>
    <n v="0"/>
    <n v="0"/>
    <n v="0"/>
    <n v="0"/>
    <n v="0"/>
    <n v="0"/>
    <n v="0"/>
    <n v="0"/>
    <n v="0"/>
  </r>
  <r>
    <s v="E303 INT Enc Waste Wtr Fee-DONOTUSE"/>
    <x v="2"/>
    <n v="0"/>
    <n v="0"/>
    <n v="0"/>
    <n v="0"/>
    <n v="0"/>
    <n v="0"/>
    <n v="0"/>
    <n v="0"/>
    <n v="0"/>
    <n v="0"/>
    <n v="0"/>
    <n v="0"/>
    <n v="0"/>
    <n v="0"/>
  </r>
  <r>
    <s v="E303 INT LSR -DONOTUSE"/>
    <x v="2"/>
    <n v="0"/>
    <n v="0"/>
    <n v="0"/>
    <n v="0"/>
    <n v="0"/>
    <n v="0"/>
    <n v="0"/>
    <n v="0"/>
    <n v="0"/>
    <n v="0"/>
    <n v="0"/>
    <n v="0"/>
    <n v="0"/>
    <n v="0"/>
  </r>
  <r>
    <s v="E303 INT Misc Intangible Plant"/>
    <x v="2"/>
    <n v="38008"/>
    <n v="39165"/>
    <n v="40294"/>
    <n v="41445"/>
    <n v="42596"/>
    <n v="43712"/>
    <n v="44859"/>
    <n v="45590"/>
    <n v="46733"/>
    <n v="47872"/>
    <n v="48338"/>
    <n v="49498"/>
    <n v="50648"/>
    <n v="44535825"/>
  </r>
  <r>
    <s v="E303 INT Misc Intangible Plant-NSC"/>
    <x v="2"/>
    <n v="0"/>
    <n v="0"/>
    <n v="0"/>
    <n v="0"/>
    <n v="0"/>
    <n v="0"/>
    <n v="0"/>
    <n v="0"/>
    <n v="0"/>
    <n v="0"/>
    <n v="0"/>
    <n v="0"/>
    <n v="0"/>
    <n v="0"/>
  </r>
  <r>
    <s v="E303 INT Rock Island Expansion-NSC"/>
    <x v="2"/>
    <n v="0"/>
    <n v="0"/>
    <n v="0"/>
    <n v="0"/>
    <n v="0"/>
    <n v="0"/>
    <n v="0"/>
    <n v="0"/>
    <n v="0"/>
    <n v="0"/>
    <n v="0"/>
    <n v="0"/>
    <n v="0"/>
    <n v="0"/>
  </r>
  <r>
    <s v="E303 INT Rock Island Expansion-RET"/>
    <x v="2"/>
    <n v="0"/>
    <n v="0"/>
    <n v="0"/>
    <n v="0"/>
    <n v="0"/>
    <n v="0"/>
    <n v="0"/>
    <n v="0"/>
    <n v="0"/>
    <n v="0"/>
    <n v="0"/>
    <n v="0"/>
    <n v="0"/>
    <n v="0"/>
  </r>
  <r>
    <s v="E303 INT Whitehorn 2 &amp; 3 "/>
    <x v="2"/>
    <n v="60"/>
    <n v="62"/>
    <n v="63"/>
    <n v="65"/>
    <n v="67"/>
    <n v="68"/>
    <n v="70"/>
    <n v="72"/>
    <n v="73"/>
    <n v="75"/>
    <n v="76"/>
    <n v="78"/>
    <n v="80"/>
    <n v="69857"/>
  </r>
  <r>
    <s v="E303 INT Whitehorn 2 &amp; 3-NSC"/>
    <x v="2"/>
    <n v="0"/>
    <n v="0"/>
    <n v="0"/>
    <n v="0"/>
    <n v="0"/>
    <n v="0"/>
    <n v="0"/>
    <n v="0"/>
    <n v="0"/>
    <n v="0"/>
    <n v="0"/>
    <n v="0"/>
    <n v="0"/>
    <n v="0"/>
  </r>
  <r>
    <s v="None, Electric"/>
    <x v="2"/>
    <n v="0"/>
    <n v="0"/>
    <n v="0"/>
    <n v="0"/>
    <n v="0"/>
    <n v="0"/>
    <n v="0"/>
    <n v="0"/>
    <n v="0"/>
    <n v="0"/>
    <n v="0"/>
    <n v="0"/>
    <n v="0"/>
    <n v="0"/>
  </r>
  <r>
    <s v="Capital Lease, Fredonia-RETIRED"/>
    <x v="3"/>
    <n v="0"/>
    <n v="0"/>
    <n v="0"/>
    <n v="0"/>
    <n v="0"/>
    <n v="0"/>
    <n v="0"/>
    <n v="0"/>
    <n v="0"/>
    <n v="0"/>
    <n v="0"/>
    <n v="0"/>
    <n v="0"/>
    <n v="0"/>
  </r>
  <r>
    <s v="Capital Lease, FredoniaSalesTax-RET"/>
    <x v="3"/>
    <n v="0"/>
    <n v="0"/>
    <n v="0"/>
    <n v="0"/>
    <n v="0"/>
    <n v="0"/>
    <n v="0"/>
    <n v="0"/>
    <n v="0"/>
    <n v="0"/>
    <n v="0"/>
    <n v="0"/>
    <n v="0"/>
    <n v="0"/>
  </r>
  <r>
    <s v="Capital Lease, Whitehorn-RETIRED"/>
    <x v="3"/>
    <n v="0"/>
    <n v="0"/>
    <n v="0"/>
    <n v="0"/>
    <n v="0"/>
    <n v="0"/>
    <n v="0"/>
    <n v="0"/>
    <n v="0"/>
    <n v="0"/>
    <n v="0"/>
    <n v="0"/>
    <n v="0"/>
    <n v="0"/>
  </r>
  <r>
    <s v="E310 STM Land, Centralia-inactive"/>
    <x v="3"/>
    <n v="0"/>
    <n v="0"/>
    <n v="0"/>
    <n v="0"/>
    <n v="0"/>
    <n v="0"/>
    <n v="0"/>
    <n v="0"/>
    <n v="0"/>
    <n v="0"/>
    <n v="0"/>
    <n v="0"/>
    <n v="0"/>
    <n v="0"/>
  </r>
  <r>
    <s v="E310 STM Land, Colstrip 1"/>
    <x v="3"/>
    <n v="0"/>
    <n v="0"/>
    <n v="0"/>
    <n v="0"/>
    <n v="0"/>
    <n v="0"/>
    <n v="0"/>
    <n v="0"/>
    <n v="0"/>
    <n v="0"/>
    <n v="0"/>
    <n v="0"/>
    <n v="0"/>
    <n v="0"/>
  </r>
  <r>
    <s v="E310 STM Land, Colstrip 1-2 Com"/>
    <x v="3"/>
    <n v="0"/>
    <n v="0"/>
    <n v="0"/>
    <n v="0"/>
    <n v="0"/>
    <n v="0"/>
    <n v="0"/>
    <n v="0"/>
    <n v="0"/>
    <n v="0"/>
    <n v="0"/>
    <n v="0"/>
    <n v="0"/>
    <n v="0"/>
  </r>
  <r>
    <s v="E310 STM Land, Colstrip 2"/>
    <x v="3"/>
    <n v="0"/>
    <n v="0"/>
    <n v="0"/>
    <n v="0"/>
    <n v="0"/>
    <n v="0"/>
    <n v="0"/>
    <n v="0"/>
    <n v="0"/>
    <n v="0"/>
    <n v="0"/>
    <n v="0"/>
    <n v="0"/>
    <n v="0"/>
  </r>
  <r>
    <s v="E310 STM Land, Colstrip 3"/>
    <x v="3"/>
    <n v="0"/>
    <n v="0"/>
    <n v="0"/>
    <n v="0"/>
    <n v="0"/>
    <n v="0"/>
    <n v="0"/>
    <n v="0"/>
    <n v="0"/>
    <n v="0"/>
    <n v="0"/>
    <n v="0"/>
    <n v="0"/>
    <n v="0"/>
  </r>
  <r>
    <s v="E310 STM Land, Colstrip 3-4 Com"/>
    <x v="3"/>
    <n v="0"/>
    <n v="0"/>
    <n v="0"/>
    <n v="0"/>
    <n v="0"/>
    <n v="0"/>
    <n v="0"/>
    <n v="0"/>
    <n v="0"/>
    <n v="0"/>
    <n v="0"/>
    <n v="0"/>
    <n v="0"/>
    <n v="0"/>
  </r>
  <r>
    <s v="E310 STM Land, Colstrip 4"/>
    <x v="3"/>
    <n v="0"/>
    <n v="0"/>
    <n v="0"/>
    <n v="0"/>
    <n v="0"/>
    <n v="0"/>
    <n v="0"/>
    <n v="0"/>
    <n v="0"/>
    <n v="0"/>
    <n v="0"/>
    <n v="0"/>
    <n v="0"/>
    <n v="0"/>
  </r>
  <r>
    <s v="E310 STM Land, Epcor CoGen"/>
    <x v="3"/>
    <n v="0"/>
    <n v="0"/>
    <n v="0"/>
    <n v="0"/>
    <n v="0"/>
    <n v="0"/>
    <n v="0"/>
    <n v="0"/>
    <n v="0"/>
    <n v="0"/>
    <n v="0"/>
    <n v="0"/>
    <n v="0"/>
    <n v="0"/>
  </r>
  <r>
    <s v="E311 STM Str/Imprv, Mint Farm"/>
    <x v="3"/>
    <n v="0"/>
    <n v="0"/>
    <n v="0"/>
    <n v="0"/>
    <n v="0"/>
    <n v="0"/>
    <n v="0"/>
    <n v="0"/>
    <n v="0"/>
    <n v="0"/>
    <n v="0"/>
    <n v="1"/>
    <n v="1"/>
    <n v="110"/>
  </r>
  <r>
    <s v="E311 STM Str/Imprv, Mint Farm OP"/>
    <x v="3"/>
    <n v="133"/>
    <n v="134"/>
    <n v="135"/>
    <n v="136"/>
    <n v="137"/>
    <n v="138"/>
    <n v="140"/>
    <n v="141"/>
    <n v="142"/>
    <n v="143"/>
    <n v="144"/>
    <n v="145"/>
    <n v="146"/>
    <n v="139502"/>
  </r>
  <r>
    <s v="E311 STM Str/Imprv, Mint OP-NSC"/>
    <x v="3"/>
    <n v="0"/>
    <n v="0"/>
    <n v="0"/>
    <n v="0"/>
    <n v="0"/>
    <n v="0"/>
    <n v="0"/>
    <n v="0"/>
    <n v="0"/>
    <n v="0"/>
    <n v="0"/>
    <n v="0"/>
    <n v="0"/>
    <n v="0"/>
  </r>
  <r>
    <s v="E311 STM Str/Imprv, Sumas "/>
    <x v="3"/>
    <n v="25"/>
    <n v="25"/>
    <n v="25"/>
    <n v="25"/>
    <n v="26"/>
    <n v="26"/>
    <n v="26"/>
    <n v="26"/>
    <n v="26"/>
    <n v="27"/>
    <n v="27"/>
    <n v="27"/>
    <n v="28"/>
    <n v="25976"/>
  </r>
  <r>
    <s v="E311 STM Str/Imprv, Sumas OP"/>
    <x v="3"/>
    <n v="1205"/>
    <n v="1207"/>
    <n v="1208"/>
    <n v="1210"/>
    <n v="1212"/>
    <n v="1213"/>
    <n v="1215"/>
    <n v="1217"/>
    <n v="1218"/>
    <n v="1220"/>
    <n v="1222"/>
    <n v="1223"/>
    <n v="1225"/>
    <n v="1214939"/>
  </r>
  <r>
    <s v="E311 STM Str/Imprv, Sumas OP-NSC"/>
    <x v="3"/>
    <n v="0"/>
    <n v="0"/>
    <n v="0"/>
    <n v="0"/>
    <n v="0"/>
    <n v="0"/>
    <n v="0"/>
    <n v="0"/>
    <n v="0"/>
    <n v="0"/>
    <n v="0"/>
    <n v="0"/>
    <n v="0"/>
    <n v="0"/>
  </r>
  <r>
    <s v="E311 STM Str/Impv, Colstrip 1"/>
    <x v="3"/>
    <n v="5565"/>
    <n v="5480"/>
    <n v="5518"/>
    <n v="5556"/>
    <n v="5594"/>
    <n v="5631"/>
    <n v="5669"/>
    <n v="5707"/>
    <n v="5745"/>
    <n v="5782"/>
    <n v="5820"/>
    <n v="5858"/>
    <n v="5848"/>
    <n v="5672247"/>
  </r>
  <r>
    <s v="E311 STM Str/Impv, Colstrip 1-2 Com"/>
    <x v="3"/>
    <n v="27323"/>
    <n v="27391"/>
    <n v="27458"/>
    <n v="27525"/>
    <n v="27592"/>
    <n v="27659"/>
    <n v="27727"/>
    <n v="27794"/>
    <n v="27861"/>
    <n v="27929"/>
    <n v="27996"/>
    <n v="28063"/>
    <n v="28130"/>
    <n v="27726822"/>
  </r>
  <r>
    <s v="E311 STM Str/Impv, Colstrip 1-NSC"/>
    <x v="3"/>
    <n v="0"/>
    <n v="0"/>
    <n v="0"/>
    <n v="0"/>
    <n v="0"/>
    <n v="0"/>
    <n v="0"/>
    <n v="0"/>
    <n v="0"/>
    <n v="0"/>
    <n v="0"/>
    <n v="0"/>
    <n v="0"/>
    <n v="0"/>
  </r>
  <r>
    <s v="E311 STM Str/Impv, Colstrip 2"/>
    <x v="3"/>
    <n v="1128"/>
    <n v="1074"/>
    <n v="1102"/>
    <n v="1129"/>
    <n v="1157"/>
    <n v="1185"/>
    <n v="1212"/>
    <n v="1240"/>
    <n v="1268"/>
    <n v="1296"/>
    <n v="1324"/>
    <n v="1352"/>
    <n v="1331"/>
    <n v="1213962"/>
  </r>
  <r>
    <s v="E311 STM Str/Impv, Colstrip 2-NSC"/>
    <x v="3"/>
    <n v="0"/>
    <n v="0"/>
    <n v="0"/>
    <n v="0"/>
    <n v="0"/>
    <n v="0"/>
    <n v="0"/>
    <n v="0"/>
    <n v="0"/>
    <n v="0"/>
    <n v="0"/>
    <n v="0"/>
    <n v="0"/>
    <n v="0"/>
  </r>
  <r>
    <s v="E311 STM Str/Impv, Colstrip 3"/>
    <x v="3"/>
    <n v="21875"/>
    <n v="21720"/>
    <n v="21803"/>
    <n v="21886"/>
    <n v="21968"/>
    <n v="22051"/>
    <n v="22134"/>
    <n v="22236"/>
    <n v="22322"/>
    <n v="22408"/>
    <n v="22494"/>
    <n v="22580"/>
    <n v="22271"/>
    <n v="22139570"/>
  </r>
  <r>
    <s v="E311 STM Str/Impv, Colstrip 3-4 Com"/>
    <x v="3"/>
    <n v="55620"/>
    <n v="56077"/>
    <n v="55823"/>
    <n v="56630"/>
    <n v="56379"/>
    <n v="54337"/>
    <n v="54104"/>
    <n v="53854"/>
    <n v="53603"/>
    <n v="53354"/>
    <n v="53106"/>
    <n v="52858"/>
    <n v="52604"/>
    <n v="54519754"/>
  </r>
  <r>
    <s v="E311 STM Str/Impv, Colstrip 3-NSC"/>
    <x v="3"/>
    <n v="0"/>
    <n v="0"/>
    <n v="0"/>
    <n v="0"/>
    <n v="0"/>
    <n v="0"/>
    <n v="0"/>
    <n v="0"/>
    <n v="0"/>
    <n v="0"/>
    <n v="0"/>
    <n v="0"/>
    <n v="0"/>
    <n v="0"/>
  </r>
  <r>
    <s v="E311 STM Str/Impv, Colstrip 4"/>
    <x v="3"/>
    <n v="19746"/>
    <n v="19690"/>
    <n v="19776"/>
    <n v="19862"/>
    <n v="19947"/>
    <n v="20033"/>
    <n v="20119"/>
    <n v="20205"/>
    <n v="20291"/>
    <n v="20377"/>
    <n v="20463"/>
    <n v="20548"/>
    <n v="20428"/>
    <n v="20116431"/>
  </r>
  <r>
    <s v="E311 STM Str/Impv, Colstrip 4-NSC"/>
    <x v="3"/>
    <n v="0"/>
    <n v="0"/>
    <n v="0"/>
    <n v="0"/>
    <n v="0"/>
    <n v="0"/>
    <n v="0"/>
    <n v="0"/>
    <n v="0"/>
    <n v="0"/>
    <n v="0"/>
    <n v="0"/>
    <n v="0"/>
    <n v="0"/>
  </r>
  <r>
    <s v="E311 STM Str/Impv, Colstrip1-2 -NSC"/>
    <x v="3"/>
    <n v="0"/>
    <n v="0"/>
    <n v="0"/>
    <n v="0"/>
    <n v="0"/>
    <n v="0"/>
    <n v="0"/>
    <n v="0"/>
    <n v="0"/>
    <n v="0"/>
    <n v="0"/>
    <n v="0"/>
    <n v="0"/>
    <n v="0"/>
  </r>
  <r>
    <s v="E311 STM Str/Impv, Colstrip3-4 -NSC"/>
    <x v="3"/>
    <n v="0"/>
    <n v="0"/>
    <n v="0"/>
    <n v="0"/>
    <n v="0"/>
    <n v="0"/>
    <n v="0"/>
    <n v="0"/>
    <n v="0"/>
    <n v="0"/>
    <n v="0"/>
    <n v="0"/>
    <n v="0"/>
    <n v="0"/>
  </r>
  <r>
    <s v="E311 STM Str/Impv, ColstripCMM-RET"/>
    <x v="3"/>
    <n v="0"/>
    <n v="0"/>
    <n v="0"/>
    <n v="0"/>
    <n v="0"/>
    <n v="0"/>
    <n v="0"/>
    <n v="0"/>
    <n v="0"/>
    <n v="0"/>
    <n v="0"/>
    <n v="0"/>
    <n v="0"/>
    <n v="0"/>
  </r>
  <r>
    <s v="E311 STM Str/Impv, Encogen-RET"/>
    <x v="3"/>
    <n v="0"/>
    <n v="0"/>
    <n v="0"/>
    <n v="0"/>
    <n v="0"/>
    <n v="0"/>
    <n v="0"/>
    <n v="0"/>
    <n v="0"/>
    <n v="0"/>
    <n v="0"/>
    <n v="0"/>
    <n v="0"/>
    <n v="0"/>
  </r>
  <r>
    <s v="E311 STM Str/Impv, Ferndale"/>
    <x v="3"/>
    <n v="378"/>
    <n v="380"/>
    <n v="381"/>
    <n v="382"/>
    <n v="383"/>
    <n v="384"/>
    <n v="385"/>
    <n v="387"/>
    <n v="388"/>
    <n v="389"/>
    <n v="390"/>
    <n v="391"/>
    <n v="393"/>
    <n v="385474"/>
  </r>
  <r>
    <s v="E311 STM Str/Impv, Ferndale-NSC"/>
    <x v="3"/>
    <n v="0"/>
    <n v="0"/>
    <n v="0"/>
    <n v="0"/>
    <n v="0"/>
    <n v="0"/>
    <n v="0"/>
    <n v="0"/>
    <n v="0"/>
    <n v="0"/>
    <n v="0"/>
    <n v="0"/>
    <n v="0"/>
    <n v="0"/>
  </r>
  <r>
    <s v="E311 STM Str/Impv, Fred 1/APC"/>
    <x v="3"/>
    <n v="25"/>
    <n v="26"/>
    <n v="27"/>
    <n v="29"/>
    <n v="30"/>
    <n v="32"/>
    <n v="33"/>
    <n v="34"/>
    <n v="36"/>
    <n v="37"/>
    <n v="39"/>
    <n v="40"/>
    <n v="41"/>
    <n v="33028"/>
  </r>
  <r>
    <s v="E311 STM Str/Impv, Fred 1/APC-NSC"/>
    <x v="3"/>
    <n v="0"/>
    <n v="0"/>
    <n v="0"/>
    <n v="0"/>
    <n v="0"/>
    <n v="0"/>
    <n v="0"/>
    <n v="0"/>
    <n v="0"/>
    <n v="0"/>
    <n v="0"/>
    <n v="0"/>
    <n v="0"/>
    <n v="0"/>
  </r>
  <r>
    <s v="E311 STM Str/Impv, Goldendale"/>
    <x v="3"/>
    <n v="38"/>
    <n v="38"/>
    <n v="39"/>
    <n v="39"/>
    <n v="40"/>
    <n v="40"/>
    <n v="41"/>
    <n v="41"/>
    <n v="42"/>
    <n v="42"/>
    <n v="43"/>
    <n v="43"/>
    <n v="44"/>
    <n v="40650"/>
  </r>
  <r>
    <s v="E311 STM Str/Impv, Goldendale O-NSC"/>
    <x v="3"/>
    <n v="0"/>
    <n v="0"/>
    <n v="0"/>
    <n v="0"/>
    <n v="0"/>
    <n v="0"/>
    <n v="0"/>
    <n v="0"/>
    <n v="0"/>
    <n v="0"/>
    <n v="0"/>
    <n v="0"/>
    <n v="0"/>
    <n v="0"/>
  </r>
  <r>
    <s v="E311 STM Str/Impv, Goldendale OP"/>
    <x v="3"/>
    <n v="1479"/>
    <n v="1481"/>
    <n v="1483"/>
    <n v="1485"/>
    <n v="1487"/>
    <n v="1489"/>
    <n v="1491"/>
    <n v="1493"/>
    <n v="1495"/>
    <n v="1497"/>
    <n v="1499"/>
    <n v="1501"/>
    <n v="1503"/>
    <n v="1491082"/>
  </r>
  <r>
    <s v="E311 STM Str/Impv,Centralia-inactiv"/>
    <x v="3"/>
    <n v="0"/>
    <n v="0"/>
    <n v="0"/>
    <n v="0"/>
    <n v="0"/>
    <n v="0"/>
    <n v="0"/>
    <n v="0"/>
    <n v="0"/>
    <n v="0"/>
    <n v="0"/>
    <n v="0"/>
    <n v="0"/>
    <n v="0"/>
  </r>
  <r>
    <s v="E312 STM Boiler, Centralia-inactive"/>
    <x v="3"/>
    <n v="0"/>
    <n v="0"/>
    <n v="0"/>
    <n v="0"/>
    <n v="0"/>
    <n v="0"/>
    <n v="0"/>
    <n v="0"/>
    <n v="0"/>
    <n v="0"/>
    <n v="0"/>
    <n v="0"/>
    <n v="0"/>
    <n v="0"/>
  </r>
  <r>
    <s v="E312 STM Boiler, Colstrip 1"/>
    <x v="3"/>
    <n v="44045"/>
    <n v="43636"/>
    <n v="44102"/>
    <n v="44568"/>
    <n v="45034"/>
    <n v="45500"/>
    <n v="45967"/>
    <n v="46434"/>
    <n v="46900"/>
    <n v="47367"/>
    <n v="47834"/>
    <n v="48301"/>
    <n v="48493"/>
    <n v="45992641"/>
  </r>
  <r>
    <s v="E312 STM Boiler, Colstrip 1-2 Com"/>
    <x v="3"/>
    <n v="5256"/>
    <n v="5268"/>
    <n v="5281"/>
    <n v="5294"/>
    <n v="5306"/>
    <n v="5319"/>
    <n v="5331"/>
    <n v="5344"/>
    <n v="5357"/>
    <n v="5369"/>
    <n v="5382"/>
    <n v="5395"/>
    <n v="5407"/>
    <n v="5331439"/>
  </r>
  <r>
    <s v="E312 STM Boiler, Colstrip 1-NSC"/>
    <x v="3"/>
    <n v="0"/>
    <n v="0"/>
    <n v="0"/>
    <n v="0"/>
    <n v="0"/>
    <n v="0"/>
    <n v="0"/>
    <n v="0"/>
    <n v="0"/>
    <n v="0"/>
    <n v="0"/>
    <n v="0"/>
    <n v="0"/>
    <n v="0"/>
  </r>
  <r>
    <s v="E312 STM Boiler, Colstrip 2"/>
    <x v="3"/>
    <n v="39009"/>
    <n v="39039"/>
    <n v="39536"/>
    <n v="40033"/>
    <n v="40531"/>
    <n v="41030"/>
    <n v="41532"/>
    <n v="42038"/>
    <n v="42547"/>
    <n v="43056"/>
    <n v="43564"/>
    <n v="44073"/>
    <n v="42905"/>
    <n v="41494693"/>
  </r>
  <r>
    <s v="E312 STM Boiler, Colstrip 2-NSC"/>
    <x v="3"/>
    <n v="0"/>
    <n v="0"/>
    <n v="0"/>
    <n v="0"/>
    <n v="0"/>
    <n v="0"/>
    <n v="0"/>
    <n v="0"/>
    <n v="0"/>
    <n v="0"/>
    <n v="0"/>
    <n v="0"/>
    <n v="0"/>
    <n v="0"/>
  </r>
  <r>
    <s v="E312 STM Boiler, Colstrip 3"/>
    <x v="3"/>
    <n v="90897"/>
    <n v="88985"/>
    <n v="89498"/>
    <n v="90012"/>
    <n v="90526"/>
    <n v="91040"/>
    <n v="91555"/>
    <n v="92060"/>
    <n v="92574"/>
    <n v="93088"/>
    <n v="93603"/>
    <n v="94118"/>
    <n v="94286"/>
    <n v="91637705"/>
  </r>
  <r>
    <s v="E312 STM Boiler, Colstrip 3-4 Com"/>
    <x v="3"/>
    <n v="8175"/>
    <n v="8227"/>
    <n v="8278"/>
    <n v="8330"/>
    <n v="8382"/>
    <n v="8433"/>
    <n v="8485"/>
    <n v="8536"/>
    <n v="8588"/>
    <n v="8640"/>
    <n v="8691"/>
    <n v="8743"/>
    <n v="8794"/>
    <n v="8484821"/>
  </r>
  <r>
    <s v="E312 STM Boiler, Colstrip 3-NSC"/>
    <x v="3"/>
    <n v="0"/>
    <n v="0"/>
    <n v="0"/>
    <n v="0"/>
    <n v="0"/>
    <n v="0"/>
    <n v="0"/>
    <n v="0"/>
    <n v="0"/>
    <n v="0"/>
    <n v="0"/>
    <n v="0"/>
    <n v="0"/>
    <n v="0"/>
  </r>
  <r>
    <s v="E312 STM Boiler, Colstrip 4"/>
    <x v="3"/>
    <n v="76044"/>
    <n v="76136"/>
    <n v="76643"/>
    <n v="77150"/>
    <n v="77658"/>
    <n v="78165"/>
    <n v="78673"/>
    <n v="79172"/>
    <n v="79679"/>
    <n v="80187"/>
    <n v="80695"/>
    <n v="81203"/>
    <n v="81386"/>
    <n v="78672974"/>
  </r>
  <r>
    <s v="E312 STM Boiler, Colstrip 4-NSC"/>
    <x v="3"/>
    <n v="0"/>
    <n v="0"/>
    <n v="0"/>
    <n v="0"/>
    <n v="0"/>
    <n v="0"/>
    <n v="0"/>
    <n v="0"/>
    <n v="0"/>
    <n v="0"/>
    <n v="0"/>
    <n v="0"/>
    <n v="0"/>
    <n v="0"/>
  </r>
  <r>
    <s v="E312 STM Boiler, Colstrip1-2 Co-NSC"/>
    <x v="3"/>
    <n v="0"/>
    <n v="0"/>
    <n v="0"/>
    <n v="0"/>
    <n v="0"/>
    <n v="0"/>
    <n v="0"/>
    <n v="0"/>
    <n v="0"/>
    <n v="0"/>
    <n v="0"/>
    <n v="0"/>
    <n v="0"/>
    <n v="0"/>
  </r>
  <r>
    <s v="E312 STM Boiler, Colstrip3-4 Co-NSC"/>
    <x v="3"/>
    <n v="0"/>
    <n v="0"/>
    <n v="0"/>
    <n v="0"/>
    <n v="0"/>
    <n v="0"/>
    <n v="0"/>
    <n v="0"/>
    <n v="0"/>
    <n v="0"/>
    <n v="0"/>
    <n v="0"/>
    <n v="0"/>
    <n v="0"/>
  </r>
  <r>
    <s v="E312 STM Boiler, Encogen"/>
    <x v="3"/>
    <n v="35175"/>
    <n v="35233"/>
    <n v="35290"/>
    <n v="35348"/>
    <n v="35406"/>
    <n v="35464"/>
    <n v="35522"/>
    <n v="34325"/>
    <n v="34381"/>
    <n v="34437"/>
    <n v="34494"/>
    <n v="34550"/>
    <n v="34607"/>
    <n v="34945049"/>
  </r>
  <r>
    <s v="E312 STM Boiler, Encogen-NSC"/>
    <x v="3"/>
    <n v="0"/>
    <n v="0"/>
    <n v="0"/>
    <n v="0"/>
    <n v="0"/>
    <n v="0"/>
    <n v="0"/>
    <n v="0"/>
    <n v="0"/>
    <n v="0"/>
    <n v="0"/>
    <n v="0"/>
    <n v="0"/>
    <n v="0"/>
  </r>
  <r>
    <s v="E312 STM Boiler, Ferndale"/>
    <x v="3"/>
    <n v="31441"/>
    <n v="31520"/>
    <n v="31599"/>
    <n v="31678"/>
    <n v="31757"/>
    <n v="31836"/>
    <n v="31914"/>
    <n v="31993"/>
    <n v="32072"/>
    <n v="32151"/>
    <n v="32230"/>
    <n v="32309"/>
    <n v="32388"/>
    <n v="31914496"/>
  </r>
  <r>
    <s v="E312 STM Boiler, Ferndale-NSC"/>
    <x v="3"/>
    <n v="0"/>
    <n v="0"/>
    <n v="0"/>
    <n v="0"/>
    <n v="0"/>
    <n v="0"/>
    <n v="0"/>
    <n v="0"/>
    <n v="0"/>
    <n v="0"/>
    <n v="0"/>
    <n v="0"/>
    <n v="0"/>
    <n v="0"/>
  </r>
  <r>
    <s v="E312 STM Boiler, Fred 1/APC"/>
    <x v="3"/>
    <n v="8013"/>
    <n v="8051"/>
    <n v="8088"/>
    <n v="8126"/>
    <n v="8163"/>
    <n v="8201"/>
    <n v="8238"/>
    <n v="8275"/>
    <n v="8313"/>
    <n v="8350"/>
    <n v="8387"/>
    <n v="8425"/>
    <n v="8462"/>
    <n v="8237817"/>
  </r>
  <r>
    <s v="E312 STM Boiler, Fred 1/APC-NSC"/>
    <x v="3"/>
    <n v="0"/>
    <n v="0"/>
    <n v="0"/>
    <n v="0"/>
    <n v="0"/>
    <n v="0"/>
    <n v="0"/>
    <n v="0"/>
    <n v="0"/>
    <n v="0"/>
    <n v="0"/>
    <n v="0"/>
    <n v="0"/>
    <n v="0"/>
  </r>
  <r>
    <s v="E312 STM Boiler, Goldendale"/>
    <x v="3"/>
    <n v="294"/>
    <n v="295"/>
    <n v="296"/>
    <n v="296"/>
    <n v="297"/>
    <n v="298"/>
    <n v="299"/>
    <n v="300"/>
    <n v="301"/>
    <n v="302"/>
    <n v="303"/>
    <n v="304"/>
    <n v="305"/>
    <n v="299145"/>
  </r>
  <r>
    <s v="E312 STM Boiler, Goldendale OP"/>
    <x v="3"/>
    <n v="67887"/>
    <n v="67962"/>
    <n v="68038"/>
    <n v="68113"/>
    <n v="68189"/>
    <n v="68264"/>
    <n v="68340"/>
    <n v="68415"/>
    <n v="68186"/>
    <n v="68261"/>
    <n v="68336"/>
    <n v="68411"/>
    <n v="68487"/>
    <n v="68225207"/>
  </r>
  <r>
    <s v="E312 STM Boiler, Goldendale OP-NSC"/>
    <x v="3"/>
    <n v="0"/>
    <n v="0"/>
    <n v="0"/>
    <n v="0"/>
    <n v="0"/>
    <n v="0"/>
    <n v="0"/>
    <n v="0"/>
    <n v="0"/>
    <n v="0"/>
    <n v="0"/>
    <n v="0"/>
    <n v="0"/>
    <n v="0"/>
  </r>
  <r>
    <s v="E312 STM Boiler, Mint Farm "/>
    <x v="3"/>
    <n v="505"/>
    <n v="516"/>
    <n v="527"/>
    <n v="538"/>
    <n v="549"/>
    <n v="560"/>
    <n v="572"/>
    <n v="584"/>
    <n v="595"/>
    <n v="607"/>
    <n v="619"/>
    <n v="630"/>
    <n v="642"/>
    <n v="572547"/>
  </r>
  <r>
    <s v="E312 STM Boiler, Mint Farm OP"/>
    <x v="3"/>
    <n v="3446"/>
    <n v="3507"/>
    <n v="3568"/>
    <n v="3628"/>
    <n v="3689"/>
    <n v="3750"/>
    <n v="3811"/>
    <n v="3872"/>
    <n v="3933"/>
    <n v="3994"/>
    <n v="4055"/>
    <n v="4116"/>
    <n v="4177"/>
    <n v="3811368"/>
  </r>
  <r>
    <s v="E312 STM Boiler, Mint Farm OP-NSC"/>
    <x v="3"/>
    <n v="0"/>
    <n v="0"/>
    <n v="0"/>
    <n v="0"/>
    <n v="0"/>
    <n v="0"/>
    <n v="0"/>
    <n v="0"/>
    <n v="0"/>
    <n v="0"/>
    <n v="0"/>
    <n v="0"/>
    <n v="0"/>
    <n v="0"/>
  </r>
  <r>
    <s v="E312 STM Boiler, Sumas "/>
    <x v="3"/>
    <n v="0"/>
    <n v="0"/>
    <n v="0"/>
    <n v="0"/>
    <n v="0"/>
    <n v="0"/>
    <n v="0"/>
    <n v="0"/>
    <n v="0"/>
    <n v="0"/>
    <n v="0"/>
    <n v="0"/>
    <n v="0"/>
    <n v="7"/>
  </r>
  <r>
    <s v="E312 STM Boiler, Sumas OP"/>
    <x v="3"/>
    <n v="14276"/>
    <n v="14289"/>
    <n v="14302"/>
    <n v="14315"/>
    <n v="14328"/>
    <n v="14341"/>
    <n v="14354"/>
    <n v="14367"/>
    <n v="14381"/>
    <n v="14394"/>
    <n v="14407"/>
    <n v="14420"/>
    <n v="14433"/>
    <n v="14354379"/>
  </r>
  <r>
    <s v="E312 STM Boiler, Sumas OP-NSC"/>
    <x v="3"/>
    <n v="0"/>
    <n v="0"/>
    <n v="0"/>
    <n v="0"/>
    <n v="0"/>
    <n v="0"/>
    <n v="0"/>
    <n v="0"/>
    <n v="0"/>
    <n v="0"/>
    <n v="0"/>
    <n v="0"/>
    <n v="0"/>
    <n v="0"/>
  </r>
  <r>
    <s v="E314 DONOTUSE-Frederickson"/>
    <x v="3"/>
    <n v="0"/>
    <n v="0"/>
    <n v="0"/>
    <n v="0"/>
    <n v="0"/>
    <n v="0"/>
    <n v="0"/>
    <n v="0"/>
    <n v="0"/>
    <n v="0"/>
    <n v="0"/>
    <n v="0"/>
    <n v="0"/>
    <n v="0"/>
  </r>
  <r>
    <s v="E314 STM Turbogen, Colstrip 1"/>
    <x v="3"/>
    <n v="10725"/>
    <n v="10144"/>
    <n v="10307"/>
    <n v="10471"/>
    <n v="10634"/>
    <n v="10797"/>
    <n v="10961"/>
    <n v="11124"/>
    <n v="11287"/>
    <n v="11451"/>
    <n v="11614"/>
    <n v="11777"/>
    <n v="11824"/>
    <n v="10986902"/>
  </r>
  <r>
    <s v="E314 STM Turbogen, Colstrip 1-2 Com"/>
    <x v="3"/>
    <n v="3637"/>
    <n v="3646"/>
    <n v="3655"/>
    <n v="3663"/>
    <n v="3672"/>
    <n v="3681"/>
    <n v="3690"/>
    <n v="3698"/>
    <n v="3707"/>
    <n v="3716"/>
    <n v="3725"/>
    <n v="3733"/>
    <n v="3742"/>
    <n v="3689626"/>
  </r>
  <r>
    <s v="E314 STM Turbogen, Colstrip 1-NSC"/>
    <x v="3"/>
    <n v="0"/>
    <n v="0"/>
    <n v="0"/>
    <n v="0"/>
    <n v="0"/>
    <n v="0"/>
    <n v="0"/>
    <n v="0"/>
    <n v="0"/>
    <n v="0"/>
    <n v="0"/>
    <n v="0"/>
    <n v="0"/>
    <n v="0"/>
  </r>
  <r>
    <s v="E314 STM Turbogen, Colstrip 2"/>
    <x v="3"/>
    <n v="12993"/>
    <n v="12901"/>
    <n v="13089"/>
    <n v="13277"/>
    <n v="13465"/>
    <n v="13653"/>
    <n v="13842"/>
    <n v="14033"/>
    <n v="14224"/>
    <n v="14415"/>
    <n v="14606"/>
    <n v="14798"/>
    <n v="14500"/>
    <n v="13837560"/>
  </r>
  <r>
    <s v="E314 STM Turbogen, Colstrip 2-NSC"/>
    <x v="3"/>
    <n v="0"/>
    <n v="0"/>
    <n v="0"/>
    <n v="0"/>
    <n v="0"/>
    <n v="0"/>
    <n v="0"/>
    <n v="0"/>
    <n v="0"/>
    <n v="0"/>
    <n v="0"/>
    <n v="0"/>
    <n v="0"/>
    <n v="0"/>
  </r>
  <r>
    <s v="E314 STM Turbogen, Colstrip 3"/>
    <x v="3"/>
    <n v="16529"/>
    <n v="14165"/>
    <n v="14410"/>
    <n v="14656"/>
    <n v="14901"/>
    <n v="15146"/>
    <n v="15391"/>
    <n v="15637"/>
    <n v="15882"/>
    <n v="16127"/>
    <n v="16373"/>
    <n v="16618"/>
    <n v="16802"/>
    <n v="15497551"/>
  </r>
  <r>
    <s v="E314 STM Turbogen, Colstrip 3-4-RET"/>
    <x v="3"/>
    <n v="0"/>
    <n v="0"/>
    <n v="0"/>
    <n v="0"/>
    <n v="0"/>
    <n v="0"/>
    <n v="0"/>
    <n v="0"/>
    <n v="0"/>
    <n v="0"/>
    <n v="0"/>
    <n v="0"/>
    <n v="0"/>
    <n v="0"/>
  </r>
  <r>
    <s v="E314 STM Turbogen, Colstrip 3-NSC"/>
    <x v="3"/>
    <n v="0"/>
    <n v="0"/>
    <n v="0"/>
    <n v="0"/>
    <n v="0"/>
    <n v="0"/>
    <n v="0"/>
    <n v="0"/>
    <n v="0"/>
    <n v="0"/>
    <n v="0"/>
    <n v="0"/>
    <n v="0"/>
    <n v="0"/>
  </r>
  <r>
    <s v="E314 STM Turbogen, Colstrip 4"/>
    <x v="3"/>
    <n v="15422"/>
    <n v="15637"/>
    <n v="15852"/>
    <n v="16069"/>
    <n v="16288"/>
    <n v="16507"/>
    <n v="16726"/>
    <n v="16945"/>
    <n v="17163"/>
    <n v="17382"/>
    <n v="17601"/>
    <n v="17820"/>
    <n v="17978"/>
    <n v="16724302"/>
  </r>
  <r>
    <s v="E314 STM Turbogen, Colstrip 4-NSC"/>
    <x v="3"/>
    <n v="0"/>
    <n v="0"/>
    <n v="0"/>
    <n v="0"/>
    <n v="0"/>
    <n v="0"/>
    <n v="0"/>
    <n v="0"/>
    <n v="0"/>
    <n v="0"/>
    <n v="0"/>
    <n v="0"/>
    <n v="0"/>
    <n v="0"/>
  </r>
  <r>
    <s v="E314 STM Turbogen, Colstrip1-2 -NSC"/>
    <x v="3"/>
    <n v="0"/>
    <n v="0"/>
    <n v="0"/>
    <n v="0"/>
    <n v="0"/>
    <n v="0"/>
    <n v="0"/>
    <n v="0"/>
    <n v="0"/>
    <n v="0"/>
    <n v="0"/>
    <n v="0"/>
    <n v="0"/>
    <n v="0"/>
  </r>
  <r>
    <s v="E314 STM Turbogen, Encogen"/>
    <x v="3"/>
    <n v="17597"/>
    <n v="17623"/>
    <n v="17649"/>
    <n v="17675"/>
    <n v="17701"/>
    <n v="17727"/>
    <n v="17753"/>
    <n v="17779"/>
    <n v="17805"/>
    <n v="17830"/>
    <n v="17856"/>
    <n v="17882"/>
    <n v="17705"/>
    <n v="17744349"/>
  </r>
  <r>
    <s v="E314 STM Turbogen, Encogen-NSC"/>
    <x v="3"/>
    <n v="0"/>
    <n v="0"/>
    <n v="0"/>
    <n v="0"/>
    <n v="0"/>
    <n v="0"/>
    <n v="0"/>
    <n v="0"/>
    <n v="0"/>
    <n v="0"/>
    <n v="0"/>
    <n v="0"/>
    <n v="0"/>
    <n v="0"/>
  </r>
  <r>
    <s v="E314 STM Turbogen, Ferndale"/>
    <x v="3"/>
    <n v="12046"/>
    <n v="12083"/>
    <n v="12120"/>
    <n v="12156"/>
    <n v="12193"/>
    <n v="12230"/>
    <n v="12266"/>
    <n v="12303"/>
    <n v="12339"/>
    <n v="12376"/>
    <n v="12413"/>
    <n v="12449"/>
    <n v="12486"/>
    <n v="12266178"/>
  </r>
  <r>
    <s v="E314 STM Turbogen, Ferndale-NSC"/>
    <x v="3"/>
    <n v="0"/>
    <n v="0"/>
    <n v="0"/>
    <n v="0"/>
    <n v="0"/>
    <n v="0"/>
    <n v="0"/>
    <n v="0"/>
    <n v="0"/>
    <n v="0"/>
    <n v="0"/>
    <n v="0"/>
    <n v="0"/>
    <n v="0"/>
  </r>
  <r>
    <s v="E314 STM Turbogen, Fred 1/APC"/>
    <x v="3"/>
    <n v="7034"/>
    <n v="7072"/>
    <n v="7111"/>
    <n v="7150"/>
    <n v="7188"/>
    <n v="7227"/>
    <n v="7265"/>
    <n v="7304"/>
    <n v="7342"/>
    <n v="7381"/>
    <n v="7419"/>
    <n v="7458"/>
    <n v="7496"/>
    <n v="7265166"/>
  </r>
  <r>
    <s v="E314 STM Turbogen, Fred 1/APC-NSC"/>
    <x v="3"/>
    <n v="0"/>
    <n v="0"/>
    <n v="0"/>
    <n v="0"/>
    <n v="0"/>
    <n v="0"/>
    <n v="0"/>
    <n v="0"/>
    <n v="0"/>
    <n v="0"/>
    <n v="0"/>
    <n v="0"/>
    <n v="0"/>
    <n v="0"/>
  </r>
  <r>
    <s v="E314 STM Turbogen, Goldendale"/>
    <x v="3"/>
    <n v="51"/>
    <n v="52"/>
    <n v="53"/>
    <n v="55"/>
    <n v="56"/>
    <n v="57"/>
    <n v="59"/>
    <n v="60"/>
    <n v="62"/>
    <n v="64"/>
    <n v="65"/>
    <n v="67"/>
    <n v="69"/>
    <n v="59155"/>
  </r>
  <r>
    <s v="E314 STM Turbogen, Goldendale O-NSC"/>
    <x v="3"/>
    <n v="0"/>
    <n v="0"/>
    <n v="0"/>
    <n v="0"/>
    <n v="0"/>
    <n v="0"/>
    <n v="0"/>
    <n v="0"/>
    <n v="0"/>
    <n v="0"/>
    <n v="0"/>
    <n v="0"/>
    <n v="0"/>
    <n v="0"/>
  </r>
  <r>
    <s v="E314 STM Turbogen, Goldendale OP"/>
    <x v="3"/>
    <n v="70741"/>
    <n v="70824"/>
    <n v="70908"/>
    <n v="70992"/>
    <n v="71076"/>
    <n v="71160"/>
    <n v="71244"/>
    <n v="71132"/>
    <n v="71216"/>
    <n v="71300"/>
    <n v="71383"/>
    <n v="71467"/>
    <n v="71551"/>
    <n v="71154000"/>
  </r>
  <r>
    <s v="E314 STM Turbogen, Mint Farm"/>
    <x v="3"/>
    <n v="241"/>
    <n v="244"/>
    <n v="247"/>
    <n v="250"/>
    <n v="253"/>
    <n v="257"/>
    <n v="261"/>
    <n v="265"/>
    <n v="269"/>
    <n v="273"/>
    <n v="278"/>
    <n v="282"/>
    <n v="286"/>
    <n v="261830"/>
  </r>
  <r>
    <s v="E314 STM Turbogen, Mint Farm OP"/>
    <x v="3"/>
    <n v="7088"/>
    <n v="7146"/>
    <n v="7204"/>
    <n v="7262"/>
    <n v="7320"/>
    <n v="7378"/>
    <n v="7435"/>
    <n v="7493"/>
    <n v="7551"/>
    <n v="7609"/>
    <n v="7667"/>
    <n v="7725"/>
    <n v="7783"/>
    <n v="7435489"/>
  </r>
  <r>
    <s v="E314 STM Turbogen, Mint Farm OP-NSC"/>
    <x v="3"/>
    <n v="0"/>
    <n v="0"/>
    <n v="0"/>
    <n v="0"/>
    <n v="0"/>
    <n v="0"/>
    <n v="0"/>
    <n v="0"/>
    <n v="0"/>
    <n v="0"/>
    <n v="0"/>
    <n v="0"/>
    <n v="0"/>
    <n v="0"/>
  </r>
  <r>
    <s v="E314 STM Turbogen, Sumas "/>
    <x v="3"/>
    <n v="121"/>
    <n v="123"/>
    <n v="125"/>
    <n v="127"/>
    <n v="129"/>
    <n v="131"/>
    <n v="133"/>
    <n v="135"/>
    <n v="137"/>
    <n v="139"/>
    <n v="141"/>
    <n v="144"/>
    <n v="149"/>
    <n v="133011"/>
  </r>
  <r>
    <s v="E314 STM Turbogen, Sumas OP"/>
    <x v="3"/>
    <n v="18174"/>
    <n v="18200"/>
    <n v="18226"/>
    <n v="18253"/>
    <n v="18279"/>
    <n v="18305"/>
    <n v="18331"/>
    <n v="18357"/>
    <n v="18383"/>
    <n v="18409"/>
    <n v="18435"/>
    <n v="18451"/>
    <n v="18477"/>
    <n v="18329531"/>
  </r>
  <r>
    <s v="E314 STM Turbogen, Sumas OP-NSC"/>
    <x v="3"/>
    <n v="0"/>
    <n v="0"/>
    <n v="0"/>
    <n v="0"/>
    <n v="0"/>
    <n v="0"/>
    <n v="0"/>
    <n v="0"/>
    <n v="0"/>
    <n v="0"/>
    <n v="0"/>
    <n v="0"/>
    <n v="0"/>
    <n v="0"/>
  </r>
  <r>
    <s v="E314 STM Turbogen,Centralia-inactiv"/>
    <x v="3"/>
    <n v="0"/>
    <n v="0"/>
    <n v="0"/>
    <n v="0"/>
    <n v="0"/>
    <n v="0"/>
    <n v="0"/>
    <n v="0"/>
    <n v="0"/>
    <n v="0"/>
    <n v="0"/>
    <n v="0"/>
    <n v="0"/>
    <n v="0"/>
  </r>
  <r>
    <s v="E315 STM Accessory, Colstrip 1"/>
    <x v="3"/>
    <n v="4586"/>
    <n v="4601"/>
    <n v="4634"/>
    <n v="4667"/>
    <n v="4700"/>
    <n v="4733"/>
    <n v="4766"/>
    <n v="4799"/>
    <n v="4832"/>
    <n v="4865"/>
    <n v="4898"/>
    <n v="4931"/>
    <n v="4894"/>
    <n v="4763594"/>
  </r>
  <r>
    <s v="E315 STM Accessory, Colstrip 1-2 Cm"/>
    <x v="3"/>
    <n v="2032"/>
    <n v="2036"/>
    <n v="2040"/>
    <n v="2045"/>
    <n v="2055"/>
    <n v="2059"/>
    <n v="2064"/>
    <n v="2068"/>
    <n v="2073"/>
    <n v="2077"/>
    <n v="2082"/>
    <n v="2086"/>
    <n v="2090"/>
    <n v="2062097"/>
  </r>
  <r>
    <s v="E315 STM Accessory, Colstrip 1-NSC"/>
    <x v="3"/>
    <n v="0"/>
    <n v="0"/>
    <n v="0"/>
    <n v="0"/>
    <n v="0"/>
    <n v="0"/>
    <n v="0"/>
    <n v="0"/>
    <n v="0"/>
    <n v="0"/>
    <n v="0"/>
    <n v="0"/>
    <n v="0"/>
    <n v="0"/>
  </r>
  <r>
    <s v="E315 STM Accessory, Colstrip 2"/>
    <x v="3"/>
    <n v="1384"/>
    <n v="1389"/>
    <n v="1411"/>
    <n v="1434"/>
    <n v="1456"/>
    <n v="1479"/>
    <n v="1501"/>
    <n v="1524"/>
    <n v="1547"/>
    <n v="1569"/>
    <n v="1592"/>
    <n v="1614"/>
    <n v="1567"/>
    <n v="1499431"/>
  </r>
  <r>
    <s v="E315 STM Accessory, Colstrip 2-NSC"/>
    <x v="3"/>
    <n v="0"/>
    <n v="0"/>
    <n v="0"/>
    <n v="0"/>
    <n v="0"/>
    <n v="0"/>
    <n v="0"/>
    <n v="0"/>
    <n v="0"/>
    <n v="0"/>
    <n v="0"/>
    <n v="0"/>
    <n v="0"/>
    <n v="0"/>
  </r>
  <r>
    <s v="E315 STM Accessory, Colstrip 3"/>
    <x v="3"/>
    <n v="4603"/>
    <n v="3984"/>
    <n v="4008"/>
    <n v="4032"/>
    <n v="4056"/>
    <n v="4080"/>
    <n v="4104"/>
    <n v="4127"/>
    <n v="4151"/>
    <n v="4175"/>
    <n v="4199"/>
    <n v="4224"/>
    <n v="4248"/>
    <n v="4130423"/>
  </r>
  <r>
    <s v="E315 STM Accessory, Colstrip 3-4 Cm"/>
    <x v="3"/>
    <n v="5581"/>
    <n v="5604"/>
    <n v="5626"/>
    <n v="5649"/>
    <n v="5675"/>
    <n v="5738"/>
    <n v="5761"/>
    <n v="5783"/>
    <n v="5806"/>
    <n v="5829"/>
    <n v="5851"/>
    <n v="5874"/>
    <n v="5896"/>
    <n v="5744619"/>
  </r>
  <r>
    <s v="E315 STM Accessory, Colstrip 3-NSC"/>
    <x v="3"/>
    <n v="0"/>
    <n v="0"/>
    <n v="0"/>
    <n v="0"/>
    <n v="0"/>
    <n v="0"/>
    <n v="0"/>
    <n v="0"/>
    <n v="0"/>
    <n v="0"/>
    <n v="0"/>
    <n v="0"/>
    <n v="0"/>
    <n v="0"/>
  </r>
  <r>
    <s v="E315 STM Accessory, Colstrip 4"/>
    <x v="3"/>
    <n v="3874"/>
    <n v="3313"/>
    <n v="3339"/>
    <n v="3364"/>
    <n v="3389"/>
    <n v="3415"/>
    <n v="3440"/>
    <n v="3465"/>
    <n v="3491"/>
    <n v="3517"/>
    <n v="3542"/>
    <n v="3568"/>
    <n v="3594"/>
    <n v="3464768"/>
  </r>
  <r>
    <s v="E315 STM Accessory, Colstrip 4-NSC"/>
    <x v="3"/>
    <n v="0"/>
    <n v="0"/>
    <n v="0"/>
    <n v="0"/>
    <n v="0"/>
    <n v="0"/>
    <n v="0"/>
    <n v="0"/>
    <n v="0"/>
    <n v="0"/>
    <n v="0"/>
    <n v="0"/>
    <n v="0"/>
    <n v="0"/>
  </r>
  <r>
    <s v="E315 STM Accessory, Colstrip1-2-NSC"/>
    <x v="3"/>
    <n v="0"/>
    <n v="0"/>
    <n v="0"/>
    <n v="0"/>
    <n v="0"/>
    <n v="0"/>
    <n v="0"/>
    <n v="0"/>
    <n v="0"/>
    <n v="0"/>
    <n v="0"/>
    <n v="0"/>
    <n v="0"/>
    <n v="0"/>
  </r>
  <r>
    <s v="E315 STM Accessory, Colstrip3-4-NSC"/>
    <x v="3"/>
    <n v="0"/>
    <n v="0"/>
    <n v="0"/>
    <n v="0"/>
    <n v="0"/>
    <n v="0"/>
    <n v="0"/>
    <n v="0"/>
    <n v="0"/>
    <n v="0"/>
    <n v="0"/>
    <n v="0"/>
    <n v="0"/>
    <n v="0"/>
  </r>
  <r>
    <s v="E315 STM Accessory, Encogen"/>
    <x v="3"/>
    <n v="1368"/>
    <n v="1370"/>
    <n v="1371"/>
    <n v="1373"/>
    <n v="1375"/>
    <n v="1377"/>
    <n v="1379"/>
    <n v="1380"/>
    <n v="1382"/>
    <n v="1384"/>
    <n v="1386"/>
    <n v="1388"/>
    <n v="1389"/>
    <n v="1378660"/>
  </r>
  <r>
    <s v="E315 STM Accessory, Encogen-NSC"/>
    <x v="3"/>
    <n v="0"/>
    <n v="0"/>
    <n v="0"/>
    <n v="0"/>
    <n v="0"/>
    <n v="0"/>
    <n v="0"/>
    <n v="0"/>
    <n v="0"/>
    <n v="0"/>
    <n v="0"/>
    <n v="0"/>
    <n v="0"/>
    <n v="0"/>
  </r>
  <r>
    <s v="E315 STM Accessory, Ferndale"/>
    <x v="3"/>
    <n v="888"/>
    <n v="891"/>
    <n v="893"/>
    <n v="895"/>
    <n v="897"/>
    <n v="899"/>
    <n v="901"/>
    <n v="904"/>
    <n v="906"/>
    <n v="908"/>
    <n v="910"/>
    <n v="912"/>
    <n v="914"/>
    <n v="901413"/>
  </r>
  <r>
    <s v="E315 STM Accessory, Ferndale-NSC"/>
    <x v="3"/>
    <n v="0"/>
    <n v="0"/>
    <n v="0"/>
    <n v="0"/>
    <n v="0"/>
    <n v="0"/>
    <n v="0"/>
    <n v="0"/>
    <n v="0"/>
    <n v="0"/>
    <n v="0"/>
    <n v="0"/>
    <n v="0"/>
    <n v="0"/>
  </r>
  <r>
    <s v="E315 STM Accessory, Fred 1/APC"/>
    <x v="3"/>
    <n v="393"/>
    <n v="395"/>
    <n v="397"/>
    <n v="399"/>
    <n v="401"/>
    <n v="403"/>
    <n v="405"/>
    <n v="407"/>
    <n v="409"/>
    <n v="411"/>
    <n v="413"/>
    <n v="415"/>
    <n v="417"/>
    <n v="405221"/>
  </r>
  <r>
    <s v="E315 STM Accessory, Fred 1/APC-NSC"/>
    <x v="3"/>
    <n v="0"/>
    <n v="0"/>
    <n v="0"/>
    <n v="0"/>
    <n v="0"/>
    <n v="0"/>
    <n v="0"/>
    <n v="0"/>
    <n v="0"/>
    <n v="0"/>
    <n v="0"/>
    <n v="0"/>
    <n v="0"/>
    <n v="0"/>
  </r>
  <r>
    <s v="E315 STM Accessory, Goldendale"/>
    <x v="3"/>
    <n v="0"/>
    <n v="0"/>
    <n v="0"/>
    <n v="0"/>
    <n v="0"/>
    <n v="0"/>
    <n v="0"/>
    <n v="0"/>
    <n v="0"/>
    <n v="0"/>
    <n v="0"/>
    <n v="0"/>
    <n v="0"/>
    <n v="0"/>
  </r>
  <r>
    <s v="E315 STM Accessory, Goldendale -NSC"/>
    <x v="3"/>
    <n v="0"/>
    <n v="0"/>
    <n v="0"/>
    <n v="0"/>
    <n v="0"/>
    <n v="0"/>
    <n v="0"/>
    <n v="0"/>
    <n v="0"/>
    <n v="0"/>
    <n v="0"/>
    <n v="0"/>
    <n v="0"/>
    <n v="0"/>
  </r>
  <r>
    <s v="E315 STM Accessory, Goldendale OP"/>
    <x v="3"/>
    <n v="5854"/>
    <n v="5859"/>
    <n v="5864"/>
    <n v="5869"/>
    <n v="5874"/>
    <n v="5879"/>
    <n v="5884"/>
    <n v="5888"/>
    <n v="5893"/>
    <n v="5898"/>
    <n v="5903"/>
    <n v="5908"/>
    <n v="5913"/>
    <n v="5883537"/>
  </r>
  <r>
    <s v="E315 STM Accessory, Mint Farm "/>
    <x v="3"/>
    <n v="0"/>
    <n v="0"/>
    <n v="0"/>
    <n v="0"/>
    <n v="0"/>
    <n v="0"/>
    <n v="0"/>
    <n v="0"/>
    <n v="0"/>
    <n v="0"/>
    <n v="0"/>
    <n v="0"/>
    <n v="0"/>
    <n v="0"/>
  </r>
  <r>
    <s v="E315 STM Accessory, Mint Farm OP"/>
    <x v="3"/>
    <n v="664"/>
    <n v="668"/>
    <n v="673"/>
    <n v="677"/>
    <n v="682"/>
    <n v="686"/>
    <n v="691"/>
    <n v="695"/>
    <n v="700"/>
    <n v="704"/>
    <n v="709"/>
    <n v="714"/>
    <n v="718"/>
    <n v="690812"/>
  </r>
  <r>
    <s v="E315 STM Accessory, Mint OP-NSC"/>
    <x v="3"/>
    <n v="0"/>
    <n v="0"/>
    <n v="0"/>
    <n v="0"/>
    <n v="0"/>
    <n v="0"/>
    <n v="0"/>
    <n v="0"/>
    <n v="0"/>
    <n v="0"/>
    <n v="0"/>
    <n v="0"/>
    <n v="0"/>
    <n v="0"/>
  </r>
  <r>
    <s v="E315 STM Accessory, Sumas"/>
    <x v="3"/>
    <n v="1"/>
    <n v="1"/>
    <n v="1"/>
    <n v="1"/>
    <n v="1"/>
    <n v="1"/>
    <n v="1"/>
    <n v="1"/>
    <n v="1"/>
    <n v="1"/>
    <n v="1"/>
    <n v="1"/>
    <n v="1"/>
    <n v="993"/>
  </r>
  <r>
    <s v="E315 STM Accessory, Sumas OP"/>
    <x v="3"/>
    <n v="592"/>
    <n v="593"/>
    <n v="593"/>
    <n v="594"/>
    <n v="594"/>
    <n v="595"/>
    <n v="595"/>
    <n v="596"/>
    <n v="596"/>
    <n v="596"/>
    <n v="597"/>
    <n v="597"/>
    <n v="598"/>
    <n v="595140"/>
  </r>
  <r>
    <s v="E315 STM Accessory, Sumas OP-NSC"/>
    <x v="3"/>
    <n v="0"/>
    <n v="0"/>
    <n v="0"/>
    <n v="0"/>
    <n v="0"/>
    <n v="0"/>
    <n v="0"/>
    <n v="0"/>
    <n v="0"/>
    <n v="0"/>
    <n v="0"/>
    <n v="0"/>
    <n v="0"/>
    <n v="0"/>
  </r>
  <r>
    <s v="E315 STM Accessory,Centralia-inacti"/>
    <x v="3"/>
    <n v="0"/>
    <n v="0"/>
    <n v="0"/>
    <n v="0"/>
    <n v="0"/>
    <n v="0"/>
    <n v="0"/>
    <n v="0"/>
    <n v="0"/>
    <n v="0"/>
    <n v="0"/>
    <n v="0"/>
    <n v="0"/>
    <n v="0"/>
  </r>
  <r>
    <s v="E316 STM Misc, Centralia-inactive"/>
    <x v="3"/>
    <n v="0"/>
    <n v="0"/>
    <n v="0"/>
    <n v="0"/>
    <n v="0"/>
    <n v="0"/>
    <n v="0"/>
    <n v="0"/>
    <n v="0"/>
    <n v="0"/>
    <n v="0"/>
    <n v="0"/>
    <n v="0"/>
    <n v="0"/>
  </r>
  <r>
    <s v="E316 STM Misc, Colstrip 1"/>
    <x v="3"/>
    <n v="388"/>
    <n v="390"/>
    <n v="396"/>
    <n v="402"/>
    <n v="407"/>
    <n v="413"/>
    <n v="418"/>
    <n v="424"/>
    <n v="429"/>
    <n v="435"/>
    <n v="441"/>
    <n v="446"/>
    <n v="449"/>
    <n v="418309"/>
  </r>
  <r>
    <s v="E316 STM Misc, Colstrip 1-2 Com"/>
    <x v="3"/>
    <n v="5443"/>
    <n v="5460"/>
    <n v="5477"/>
    <n v="5494"/>
    <n v="5511"/>
    <n v="5527"/>
    <n v="5544"/>
    <n v="5561"/>
    <n v="5578"/>
    <n v="5595"/>
    <n v="5612"/>
    <n v="5629"/>
    <n v="5646"/>
    <n v="5544353"/>
  </r>
  <r>
    <s v="E316 STM Misc, Colstrip 1-2 Com-NSC"/>
    <x v="3"/>
    <n v="0"/>
    <n v="0"/>
    <n v="0"/>
    <n v="0"/>
    <n v="0"/>
    <n v="0"/>
    <n v="0"/>
    <n v="0"/>
    <n v="0"/>
    <n v="0"/>
    <n v="0"/>
    <n v="0"/>
    <n v="0"/>
    <n v="0"/>
  </r>
  <r>
    <s v="E316 STM Misc, Colstrip 1-4 Com"/>
    <x v="3"/>
    <n v="200"/>
    <n v="200"/>
    <n v="201"/>
    <n v="201"/>
    <n v="202"/>
    <n v="203"/>
    <n v="203"/>
    <n v="204"/>
    <n v="204"/>
    <n v="205"/>
    <n v="206"/>
    <n v="206"/>
    <n v="207"/>
    <n v="203227"/>
  </r>
  <r>
    <s v="E316 STM Misc, Colstrip 1-4 Com-NSC"/>
    <x v="3"/>
    <n v="0"/>
    <n v="0"/>
    <n v="0"/>
    <n v="0"/>
    <n v="0"/>
    <n v="0"/>
    <n v="0"/>
    <n v="0"/>
    <n v="0"/>
    <n v="0"/>
    <n v="0"/>
    <n v="0"/>
    <n v="0"/>
    <n v="0"/>
  </r>
  <r>
    <s v="E316 STM Misc, Colstrip 1-NSC"/>
    <x v="3"/>
    <n v="0"/>
    <n v="0"/>
    <n v="0"/>
    <n v="0"/>
    <n v="0"/>
    <n v="0"/>
    <n v="0"/>
    <n v="0"/>
    <n v="0"/>
    <n v="0"/>
    <n v="0"/>
    <n v="0"/>
    <n v="0"/>
    <n v="0"/>
  </r>
  <r>
    <s v="E316 STM Misc, Colstrip 2"/>
    <x v="3"/>
    <n v="504"/>
    <n v="507"/>
    <n v="513"/>
    <n v="519"/>
    <n v="525"/>
    <n v="531"/>
    <n v="537"/>
    <n v="543"/>
    <n v="549"/>
    <n v="555"/>
    <n v="560"/>
    <n v="566"/>
    <n v="570"/>
    <n v="536811"/>
  </r>
  <r>
    <s v="E316 STM Misc, Colstrip 2-NSC"/>
    <x v="3"/>
    <n v="0"/>
    <n v="0"/>
    <n v="0"/>
    <n v="0"/>
    <n v="0"/>
    <n v="0"/>
    <n v="0"/>
    <n v="0"/>
    <n v="0"/>
    <n v="0"/>
    <n v="0"/>
    <n v="0"/>
    <n v="0"/>
    <n v="0"/>
  </r>
  <r>
    <s v="E316 STM Misc, Colstrip 3"/>
    <x v="3"/>
    <n v="407"/>
    <n v="407"/>
    <n v="413"/>
    <n v="419"/>
    <n v="425"/>
    <n v="431"/>
    <n v="437"/>
    <n v="443"/>
    <n v="449"/>
    <n v="455"/>
    <n v="461"/>
    <n v="467"/>
    <n v="472"/>
    <n v="437362"/>
  </r>
  <r>
    <s v="E316 STM Misc, Colstrip 3-4 Com"/>
    <x v="3"/>
    <n v="2885"/>
    <n v="2900"/>
    <n v="2915"/>
    <n v="2930"/>
    <n v="2945"/>
    <n v="2960"/>
    <n v="2975"/>
    <n v="2990"/>
    <n v="3004"/>
    <n v="3019"/>
    <n v="3034"/>
    <n v="3049"/>
    <n v="3064"/>
    <n v="2974508"/>
  </r>
  <r>
    <s v="E316 STM Misc, Colstrip 3-4 Com-NSC"/>
    <x v="3"/>
    <n v="0"/>
    <n v="0"/>
    <n v="0"/>
    <n v="0"/>
    <n v="0"/>
    <n v="0"/>
    <n v="0"/>
    <n v="0"/>
    <n v="0"/>
    <n v="0"/>
    <n v="0"/>
    <n v="0"/>
    <n v="0"/>
    <n v="0"/>
  </r>
  <r>
    <s v="E316 STM Misc, Colstrip 3-NSC"/>
    <x v="3"/>
    <n v="0"/>
    <n v="0"/>
    <n v="0"/>
    <n v="0"/>
    <n v="0"/>
    <n v="0"/>
    <n v="0"/>
    <n v="0"/>
    <n v="0"/>
    <n v="0"/>
    <n v="0"/>
    <n v="0"/>
    <n v="0"/>
    <n v="0"/>
  </r>
  <r>
    <s v="E316 STM Misc, Colstrip 4"/>
    <x v="3"/>
    <n v="451"/>
    <n v="452"/>
    <n v="459"/>
    <n v="466"/>
    <n v="473"/>
    <n v="479"/>
    <n v="486"/>
    <n v="493"/>
    <n v="500"/>
    <n v="506"/>
    <n v="513"/>
    <n v="520"/>
    <n v="525"/>
    <n v="486270"/>
  </r>
  <r>
    <s v="E316 STM Misc, Colstrip 4-NSC"/>
    <x v="3"/>
    <n v="0"/>
    <n v="0"/>
    <n v="0"/>
    <n v="0"/>
    <n v="0"/>
    <n v="0"/>
    <n v="0"/>
    <n v="0"/>
    <n v="0"/>
    <n v="0"/>
    <n v="0"/>
    <n v="0"/>
    <n v="0"/>
    <n v="0"/>
  </r>
  <r>
    <s v="E316 STM Misc, Encogen-RET"/>
    <x v="3"/>
    <n v="0"/>
    <n v="0"/>
    <n v="0"/>
    <n v="0"/>
    <n v="0"/>
    <n v="0"/>
    <n v="0"/>
    <n v="0"/>
    <n v="0"/>
    <n v="0"/>
    <n v="0"/>
    <n v="0"/>
    <n v="0"/>
    <n v="0"/>
  </r>
  <r>
    <s v="E316 STM Misc, Ferndale"/>
    <x v="3"/>
    <n v="44"/>
    <n v="44"/>
    <n v="44"/>
    <n v="45"/>
    <n v="45"/>
    <n v="45"/>
    <n v="45"/>
    <n v="45"/>
    <n v="45"/>
    <n v="45"/>
    <n v="45"/>
    <n v="45"/>
    <n v="45"/>
    <n v="44810"/>
  </r>
  <r>
    <s v="E316 STM Misc, Ferndale-NSC"/>
    <x v="3"/>
    <n v="0"/>
    <n v="0"/>
    <n v="0"/>
    <n v="0"/>
    <n v="0"/>
    <n v="0"/>
    <n v="0"/>
    <n v="0"/>
    <n v="0"/>
    <n v="0"/>
    <n v="0"/>
    <n v="0"/>
    <n v="0"/>
    <n v="0"/>
  </r>
  <r>
    <s v="E316 STM Misc, Fred 1/APC"/>
    <x v="3"/>
    <n v="152"/>
    <n v="153"/>
    <n v="154"/>
    <n v="154"/>
    <n v="155"/>
    <n v="156"/>
    <n v="157"/>
    <n v="157"/>
    <n v="158"/>
    <n v="159"/>
    <n v="159"/>
    <n v="160"/>
    <n v="161"/>
    <n v="156539"/>
  </r>
  <r>
    <s v="E316 STM Misc, Fred 1/APC-NSC"/>
    <x v="3"/>
    <n v="0"/>
    <n v="0"/>
    <n v="0"/>
    <n v="0"/>
    <n v="0"/>
    <n v="0"/>
    <n v="0"/>
    <n v="0"/>
    <n v="0"/>
    <n v="0"/>
    <n v="0"/>
    <n v="0"/>
    <n v="0"/>
    <n v="0"/>
  </r>
  <r>
    <s v="E316 STM Misc, Goldendale"/>
    <x v="3"/>
    <n v="0"/>
    <n v="0"/>
    <n v="0"/>
    <n v="0"/>
    <n v="0"/>
    <n v="0"/>
    <n v="0"/>
    <n v="0"/>
    <n v="0"/>
    <n v="0"/>
    <n v="0"/>
    <n v="0"/>
    <n v="0"/>
    <n v="0"/>
  </r>
  <r>
    <s v="E316 STM Misc, Goldendale OP"/>
    <x v="3"/>
    <n v="5"/>
    <n v="5"/>
    <n v="5"/>
    <n v="5"/>
    <n v="5"/>
    <n v="5"/>
    <n v="5"/>
    <n v="5"/>
    <n v="5"/>
    <n v="5"/>
    <n v="5"/>
    <n v="5"/>
    <n v="5"/>
    <n v="4969"/>
  </r>
  <r>
    <s v="E316 STM Misc, Goldendale OP-NSC"/>
    <x v="3"/>
    <n v="0"/>
    <n v="0"/>
    <n v="0"/>
    <n v="0"/>
    <n v="0"/>
    <n v="0"/>
    <n v="0"/>
    <n v="0"/>
    <n v="0"/>
    <n v="0"/>
    <n v="0"/>
    <n v="0"/>
    <n v="0"/>
    <n v="0"/>
  </r>
  <r>
    <s v="E316 STM Misc, Mint Farm"/>
    <x v="3"/>
    <n v="0"/>
    <n v="0"/>
    <n v="0"/>
    <n v="0"/>
    <n v="0"/>
    <n v="0"/>
    <n v="0"/>
    <n v="0"/>
    <n v="0"/>
    <n v="0"/>
    <n v="0"/>
    <n v="0"/>
    <n v="0"/>
    <n v="21"/>
  </r>
  <r>
    <s v="E316 STM Misc, Mint Farm OP"/>
    <x v="3"/>
    <n v="44"/>
    <n v="44"/>
    <n v="45"/>
    <n v="45"/>
    <n v="46"/>
    <n v="46"/>
    <n v="46"/>
    <n v="47"/>
    <n v="47"/>
    <n v="47"/>
    <n v="48"/>
    <n v="48"/>
    <n v="48"/>
    <n v="46224"/>
  </r>
  <r>
    <s v="E316 STM Misc, Mint Farm OP-NSC"/>
    <x v="3"/>
    <n v="0"/>
    <n v="0"/>
    <n v="0"/>
    <n v="0"/>
    <n v="0"/>
    <n v="0"/>
    <n v="0"/>
    <n v="0"/>
    <n v="0"/>
    <n v="0"/>
    <n v="0"/>
    <n v="0"/>
    <n v="0"/>
    <n v="0"/>
  </r>
  <r>
    <s v="E316 STM Misc, Sumas "/>
    <x v="3"/>
    <n v="1"/>
    <n v="1"/>
    <n v="1"/>
    <n v="1"/>
    <n v="1"/>
    <n v="1"/>
    <n v="1"/>
    <n v="1"/>
    <n v="1"/>
    <n v="1"/>
    <n v="1"/>
    <n v="1"/>
    <n v="1"/>
    <n v="1118"/>
  </r>
  <r>
    <s v="E316 STM Misc, Sumas OP"/>
    <x v="3"/>
    <n v="99"/>
    <n v="99"/>
    <n v="99"/>
    <n v="99"/>
    <n v="99"/>
    <n v="99"/>
    <n v="99"/>
    <n v="99"/>
    <n v="99"/>
    <n v="100"/>
    <n v="100"/>
    <n v="100"/>
    <n v="100"/>
    <n v="99346"/>
  </r>
  <r>
    <s v="E316 STM Misc, Sumas OP-NSC"/>
    <x v="3"/>
    <n v="0"/>
    <n v="0"/>
    <n v="0"/>
    <n v="0"/>
    <n v="0"/>
    <n v="0"/>
    <n v="0"/>
    <n v="0"/>
    <n v="0"/>
    <n v="0"/>
    <n v="0"/>
    <n v="0"/>
    <n v="0"/>
    <n v="0"/>
  </r>
  <r>
    <s v="E3170 STM ARO Steam Prd "/>
    <x v="3"/>
    <n v="77"/>
    <n v="78"/>
    <n v="78"/>
    <n v="79"/>
    <n v="79"/>
    <n v="80"/>
    <n v="80"/>
    <n v="80"/>
    <n v="81"/>
    <n v="81"/>
    <n v="82"/>
    <n v="82"/>
    <n v="83"/>
    <n v="80001"/>
  </r>
  <r>
    <s v="E3171 STM ARO Steam Production"/>
    <x v="3"/>
    <n v="7769"/>
    <n v="9478"/>
    <n v="10775"/>
    <n v="12073"/>
    <n v="13370"/>
    <n v="14668"/>
    <n v="15965"/>
    <n v="17263"/>
    <n v="18560"/>
    <n v="19858"/>
    <n v="21155"/>
    <n v="22453"/>
    <n v="23631"/>
    <n v="15943158"/>
  </r>
  <r>
    <s v="E3300 105 HYD Land, White River"/>
    <x v="4"/>
    <n v="0"/>
    <n v="0"/>
    <n v="0"/>
    <n v="0"/>
    <n v="0"/>
    <n v="0"/>
    <n v="0"/>
    <n v="0"/>
    <n v="0"/>
    <n v="0"/>
    <n v="0"/>
    <n v="0"/>
    <n v="0"/>
    <n v="0"/>
  </r>
  <r>
    <s v="E3300 HYD Land, Electron"/>
    <x v="4"/>
    <n v="0"/>
    <n v="0"/>
    <n v="0"/>
    <n v="0"/>
    <n v="0"/>
    <n v="0"/>
    <n v="0"/>
    <n v="0"/>
    <n v="0"/>
    <n v="0"/>
    <n v="0"/>
    <n v="0"/>
    <n v="0"/>
    <n v="0"/>
  </r>
  <r>
    <s v="E3300 HYD Land, Lower Baker"/>
    <x v="4"/>
    <n v="0"/>
    <n v="0"/>
    <n v="0"/>
    <n v="0"/>
    <n v="0"/>
    <n v="0"/>
    <n v="0"/>
    <n v="0"/>
    <n v="0"/>
    <n v="0"/>
    <n v="0"/>
    <n v="0"/>
    <n v="0"/>
    <n v="0"/>
  </r>
  <r>
    <s v="E3300 HYD Land, Nooksack"/>
    <x v="4"/>
    <n v="0"/>
    <n v="0"/>
    <n v="0"/>
    <n v="0"/>
    <n v="0"/>
    <n v="0"/>
    <n v="0"/>
    <n v="0"/>
    <n v="0"/>
    <n v="0"/>
    <n v="0"/>
    <n v="0"/>
    <n v="0"/>
    <n v="0"/>
  </r>
  <r>
    <s v="E3300 HYD Land, Skookumchuck"/>
    <x v="4"/>
    <n v="0"/>
    <n v="0"/>
    <n v="0"/>
    <n v="0"/>
    <n v="0"/>
    <n v="0"/>
    <n v="0"/>
    <n v="0"/>
    <n v="0"/>
    <n v="0"/>
    <n v="0"/>
    <n v="0"/>
    <n v="0"/>
    <n v="0"/>
  </r>
  <r>
    <s v="E3300 HYD Land, Snoqualmie 1"/>
    <x v="4"/>
    <n v="0"/>
    <n v="0"/>
    <n v="0"/>
    <n v="0"/>
    <n v="0"/>
    <n v="0"/>
    <n v="0"/>
    <n v="0"/>
    <n v="0"/>
    <n v="0"/>
    <n v="0"/>
    <n v="0"/>
    <n v="0"/>
    <n v="0"/>
  </r>
  <r>
    <s v="E3300 HYD Land, Upper Baker"/>
    <x v="4"/>
    <n v="0"/>
    <n v="0"/>
    <n v="0"/>
    <n v="0"/>
    <n v="0"/>
    <n v="0"/>
    <n v="0"/>
    <n v="0"/>
    <n v="0"/>
    <n v="0"/>
    <n v="0"/>
    <n v="0"/>
    <n v="0"/>
    <n v="0"/>
  </r>
  <r>
    <s v="E3300 HYD Land, White River"/>
    <x v="4"/>
    <n v="0"/>
    <n v="0"/>
    <n v="0"/>
    <n v="0"/>
    <n v="0"/>
    <n v="0"/>
    <n v="0"/>
    <n v="0"/>
    <n v="0"/>
    <n v="0"/>
    <n v="0"/>
    <n v="0"/>
    <n v="0"/>
    <n v="0"/>
  </r>
  <r>
    <s v="E3301 105 HYD Easements"/>
    <x v="4"/>
    <n v="0"/>
    <n v="0"/>
    <n v="0"/>
    <n v="0"/>
    <n v="0"/>
    <n v="0"/>
    <n v="0"/>
    <n v="0"/>
    <n v="0"/>
    <n v="0"/>
    <n v="0"/>
    <n v="0"/>
    <n v="0"/>
    <n v="0"/>
  </r>
  <r>
    <s v="E33010 HYD Easements, Snoqualmie 1"/>
    <x v="4"/>
    <n v="12"/>
    <n v="12"/>
    <n v="12"/>
    <n v="13"/>
    <n v="13"/>
    <n v="13"/>
    <n v="13"/>
    <n v="13"/>
    <n v="13"/>
    <n v="13"/>
    <n v="13"/>
    <n v="13"/>
    <n v="13"/>
    <n v="12713"/>
  </r>
  <r>
    <s v="E3302 HYD Electron-DONOTUSE"/>
    <x v="4"/>
    <n v="0"/>
    <n v="0"/>
    <n v="0"/>
    <n v="0"/>
    <n v="0"/>
    <n v="0"/>
    <n v="0"/>
    <n v="0"/>
    <n v="0"/>
    <n v="0"/>
    <n v="0"/>
    <n v="0"/>
    <n v="0"/>
    <n v="0"/>
  </r>
  <r>
    <s v="E331 DONOTUSE, Snoq Park"/>
    <x v="4"/>
    <n v="0"/>
    <n v="0"/>
    <n v="0"/>
    <n v="0"/>
    <n v="0"/>
    <n v="0"/>
    <n v="0"/>
    <n v="0"/>
    <n v="0"/>
    <n v="0"/>
    <n v="0"/>
    <n v="0"/>
    <n v="0"/>
    <n v="0"/>
  </r>
  <r>
    <s v="E331 HYD S/I, LB AdultFishTrap2010"/>
    <x v="4"/>
    <n v="29"/>
    <n v="30"/>
    <n v="30"/>
    <n v="31"/>
    <n v="32"/>
    <n v="33"/>
    <n v="33"/>
    <n v="34"/>
    <n v="35"/>
    <n v="36"/>
    <n v="37"/>
    <n v="37"/>
    <n v="38"/>
    <n v="33459"/>
  </r>
  <r>
    <s v="E331 HYD S/I, UB FishHatchery2010"/>
    <x v="4"/>
    <n v="347"/>
    <n v="358"/>
    <n v="369"/>
    <n v="380"/>
    <n v="391"/>
    <n v="402"/>
    <n v="412"/>
    <n v="423"/>
    <n v="434"/>
    <n v="445"/>
    <n v="456"/>
    <n v="467"/>
    <n v="478"/>
    <n v="412485"/>
  </r>
  <r>
    <s v="E331 HYD S/I, UB FishHatchery20-NSC"/>
    <x v="4"/>
    <n v="0"/>
    <n v="0"/>
    <n v="0"/>
    <n v="0"/>
    <n v="0"/>
    <n v="0"/>
    <n v="0"/>
    <n v="0"/>
    <n v="0"/>
    <n v="0"/>
    <n v="0"/>
    <n v="0"/>
    <n v="0"/>
    <n v="0"/>
  </r>
  <r>
    <s v="E331 HYD Str/Impv, Electron-RET"/>
    <x v="4"/>
    <n v="0"/>
    <n v="0"/>
    <n v="0"/>
    <n v="0"/>
    <n v="0"/>
    <n v="0"/>
    <n v="0"/>
    <n v="0"/>
    <n v="0"/>
    <n v="0"/>
    <n v="0"/>
    <n v="0"/>
    <n v="0"/>
    <n v="0"/>
  </r>
  <r>
    <s v="E331 HYD Str/Impv, LB-2013"/>
    <x v="4"/>
    <n v="2950"/>
    <n v="3006"/>
    <n v="3061"/>
    <n v="3117"/>
    <n v="3173"/>
    <n v="3228"/>
    <n v="3284"/>
    <n v="3340"/>
    <n v="3395"/>
    <n v="3451"/>
    <n v="3507"/>
    <n v="3562"/>
    <n v="3618"/>
    <n v="3284008"/>
  </r>
  <r>
    <s v="E331 HYD Str/Impv, LB-2013-NSC"/>
    <x v="4"/>
    <n v="0"/>
    <n v="0"/>
    <n v="0"/>
    <n v="0"/>
    <n v="0"/>
    <n v="0"/>
    <n v="0"/>
    <n v="0"/>
    <n v="0"/>
    <n v="0"/>
    <n v="0"/>
    <n v="0"/>
    <n v="0"/>
    <n v="0"/>
  </r>
  <r>
    <s v="E331 HYD Str/Impv, Lower Baker"/>
    <x v="4"/>
    <n v="4217"/>
    <n v="4228"/>
    <n v="4240"/>
    <n v="4251"/>
    <n v="4263"/>
    <n v="4275"/>
    <n v="4286"/>
    <n v="4298"/>
    <n v="4309"/>
    <n v="4320"/>
    <n v="4329"/>
    <n v="4339"/>
    <n v="4348"/>
    <n v="4285042"/>
  </r>
  <r>
    <s v="E331 HYD Str/Impv, Lower Baker-NSC"/>
    <x v="4"/>
    <n v="0"/>
    <n v="0"/>
    <n v="0"/>
    <n v="0"/>
    <n v="0"/>
    <n v="0"/>
    <n v="0"/>
    <n v="0"/>
    <n v="0"/>
    <n v="0"/>
    <n v="0"/>
    <n v="0"/>
    <n v="0"/>
    <n v="0"/>
  </r>
  <r>
    <s v="E331 HYD Str/Impv, Nooksack-RET"/>
    <x v="4"/>
    <n v="0"/>
    <n v="0"/>
    <n v="0"/>
    <n v="0"/>
    <n v="0"/>
    <n v="0"/>
    <n v="0"/>
    <n v="0"/>
    <n v="0"/>
    <n v="0"/>
    <n v="0"/>
    <n v="0"/>
    <n v="0"/>
    <n v="0"/>
  </r>
  <r>
    <s v="E331 HYD Str/Impv, Skook-RET"/>
    <x v="4"/>
    <n v="0"/>
    <n v="0"/>
    <n v="0"/>
    <n v="0"/>
    <n v="0"/>
    <n v="0"/>
    <n v="0"/>
    <n v="0"/>
    <n v="0"/>
    <n v="0"/>
    <n v="0"/>
    <n v="0"/>
    <n v="0"/>
    <n v="0"/>
  </r>
  <r>
    <s v="E331 HYD Str/Impv, Snoq 1 - 2013"/>
    <x v="4"/>
    <n v="6331"/>
    <n v="6465"/>
    <n v="6599"/>
    <n v="6733"/>
    <n v="6867"/>
    <n v="7001"/>
    <n v="7135"/>
    <n v="7269"/>
    <n v="7403"/>
    <n v="7537"/>
    <n v="7671"/>
    <n v="7805"/>
    <n v="7939"/>
    <n v="7135432"/>
  </r>
  <r>
    <s v="E331 HYD Str/Impv, Snoq 1 - 201-NSC"/>
    <x v="4"/>
    <n v="0"/>
    <n v="0"/>
    <n v="0"/>
    <n v="0"/>
    <n v="0"/>
    <n v="0"/>
    <n v="0"/>
    <n v="0"/>
    <n v="0"/>
    <n v="0"/>
    <n v="0"/>
    <n v="0"/>
    <n v="0"/>
    <n v="0"/>
  </r>
  <r>
    <s v="E331 HYD Str/Impv, Snoq 2 - 2013"/>
    <x v="4"/>
    <n v="7284"/>
    <n v="7422"/>
    <n v="7559"/>
    <n v="7697"/>
    <n v="7834"/>
    <n v="7972"/>
    <n v="8109"/>
    <n v="8247"/>
    <n v="8384"/>
    <n v="8522"/>
    <n v="8659"/>
    <n v="8797"/>
    <n v="8934"/>
    <n v="8109206"/>
  </r>
  <r>
    <s v="E331 HYD Str/Impv, Snoq 2 - 201-NSC"/>
    <x v="4"/>
    <n v="0"/>
    <n v="0"/>
    <n v="0"/>
    <n v="0"/>
    <n v="0"/>
    <n v="0"/>
    <n v="0"/>
    <n v="0"/>
    <n v="0"/>
    <n v="0"/>
    <n v="0"/>
    <n v="0"/>
    <n v="0"/>
    <n v="0"/>
  </r>
  <r>
    <s v="E331 HYD Str/Impv, Snoq Park"/>
    <x v="4"/>
    <n v="803"/>
    <n v="820"/>
    <n v="836"/>
    <n v="852"/>
    <n v="869"/>
    <n v="885"/>
    <n v="901"/>
    <n v="918"/>
    <n v="934"/>
    <n v="950"/>
    <n v="967"/>
    <n v="983"/>
    <n v="999"/>
    <n v="901336"/>
  </r>
  <r>
    <s v="E331 HYD Str/Impv, Snoq Park-NSC"/>
    <x v="4"/>
    <n v="0"/>
    <n v="0"/>
    <n v="0"/>
    <n v="0"/>
    <n v="0"/>
    <n v="0"/>
    <n v="0"/>
    <n v="0"/>
    <n v="0"/>
    <n v="0"/>
    <n v="0"/>
    <n v="0"/>
    <n v="0"/>
    <n v="0"/>
  </r>
  <r>
    <s v="E331 HYD Str/Impv, Snoqualmie 1"/>
    <x v="4"/>
    <n v="1416"/>
    <n v="1453"/>
    <n v="1489"/>
    <n v="1525"/>
    <n v="1561"/>
    <n v="1597"/>
    <n v="1633"/>
    <n v="1669"/>
    <n v="1706"/>
    <n v="1742"/>
    <n v="1778"/>
    <n v="1814"/>
    <n v="1850"/>
    <n v="1633341"/>
  </r>
  <r>
    <s v="E331 HYD Str/Impv, Snoqualmie 1-NSC"/>
    <x v="4"/>
    <n v="0"/>
    <n v="0"/>
    <n v="0"/>
    <n v="0"/>
    <n v="0"/>
    <n v="0"/>
    <n v="0"/>
    <n v="0"/>
    <n v="0"/>
    <n v="0"/>
    <n v="0"/>
    <n v="0"/>
    <n v="0"/>
    <n v="0"/>
  </r>
  <r>
    <s v="E331 HYD Str/Impv, Snoqualmie 2"/>
    <x v="4"/>
    <n v="0"/>
    <n v="0"/>
    <n v="0"/>
    <n v="0"/>
    <n v="0"/>
    <n v="0"/>
    <n v="0"/>
    <n v="0"/>
    <n v="0"/>
    <n v="0"/>
    <n v="0"/>
    <n v="0"/>
    <n v="0"/>
    <n v="0"/>
  </r>
  <r>
    <s v="E331 HYD Str/Impv, Snoqualmie 2-NSC"/>
    <x v="4"/>
    <n v="0"/>
    <n v="0"/>
    <n v="0"/>
    <n v="0"/>
    <n v="0"/>
    <n v="0"/>
    <n v="0"/>
    <n v="0"/>
    <n v="0"/>
    <n v="0"/>
    <n v="0"/>
    <n v="0"/>
    <n v="0"/>
    <n v="0"/>
  </r>
  <r>
    <s v="E331 HYD Str/Impv, UB Koma Kulshan"/>
    <x v="4"/>
    <n v="491"/>
    <n v="492"/>
    <n v="493"/>
    <n v="494"/>
    <n v="495"/>
    <n v="496"/>
    <n v="497"/>
    <n v="498"/>
    <n v="500"/>
    <n v="501"/>
    <n v="502"/>
    <n v="503"/>
    <n v="504"/>
    <n v="497426"/>
  </r>
  <r>
    <s v="E331 HYD Str/Impv, UB Koma Kuls-NSC"/>
    <x v="4"/>
    <n v="0"/>
    <n v="0"/>
    <n v="0"/>
    <n v="0"/>
    <n v="0"/>
    <n v="0"/>
    <n v="0"/>
    <n v="0"/>
    <n v="0"/>
    <n v="0"/>
    <n v="0"/>
    <n v="0"/>
    <n v="0"/>
    <n v="0"/>
  </r>
  <r>
    <s v="E331 HYD Str/Impv, Upper Baker"/>
    <x v="4"/>
    <n v="5840"/>
    <n v="5850"/>
    <n v="5860"/>
    <n v="5870"/>
    <n v="5880"/>
    <n v="5890"/>
    <n v="5900"/>
    <n v="5910"/>
    <n v="5920"/>
    <n v="5930"/>
    <n v="5940"/>
    <n v="5950"/>
    <n v="5960"/>
    <n v="5899934"/>
  </r>
  <r>
    <s v="E331 HYD Str/Impv, Upper Baker-NSC"/>
    <x v="4"/>
    <n v="0"/>
    <n v="0"/>
    <n v="0"/>
    <n v="0"/>
    <n v="0"/>
    <n v="0"/>
    <n v="0"/>
    <n v="0"/>
    <n v="0"/>
    <n v="0"/>
    <n v="0"/>
    <n v="0"/>
    <n v="0"/>
    <n v="0"/>
  </r>
  <r>
    <s v="E331 HYD Str/Impv, White R-NOTUSED"/>
    <x v="4"/>
    <n v="0"/>
    <n v="0"/>
    <n v="0"/>
    <n v="0"/>
    <n v="0"/>
    <n v="0"/>
    <n v="0"/>
    <n v="0"/>
    <n v="0"/>
    <n v="0"/>
    <n v="0"/>
    <n v="0"/>
    <n v="0"/>
    <n v="0"/>
  </r>
  <r>
    <s v="E331 RETIRED  LB AdultFishTrap2011"/>
    <x v="4"/>
    <n v="0"/>
    <n v="0"/>
    <n v="0"/>
    <n v="0"/>
    <n v="0"/>
    <n v="0"/>
    <n v="0"/>
    <n v="0"/>
    <n v="0"/>
    <n v="0"/>
    <n v="0"/>
    <n v="0"/>
    <n v="0"/>
    <n v="0"/>
  </r>
  <r>
    <s v="E331 RETIRED UB FishHatchery2011"/>
    <x v="4"/>
    <n v="0"/>
    <n v="0"/>
    <n v="0"/>
    <n v="0"/>
    <n v="0"/>
    <n v="0"/>
    <n v="0"/>
    <n v="0"/>
    <n v="0"/>
    <n v="0"/>
    <n v="0"/>
    <n v="0"/>
    <n v="0"/>
    <n v="0"/>
  </r>
  <r>
    <s v="E332 102 HYD Electron Sale-RET"/>
    <x v="4"/>
    <n v="0"/>
    <n v="0"/>
    <n v="0"/>
    <n v="0"/>
    <n v="0"/>
    <n v="0"/>
    <n v="0"/>
    <n v="0"/>
    <n v="0"/>
    <n v="0"/>
    <n v="0"/>
    <n v="0"/>
    <n v="0"/>
    <n v="0"/>
  </r>
  <r>
    <s v="E332 HYD R/D/W, Snoq 1 - 2013"/>
    <x v="4"/>
    <n v="6772"/>
    <n v="6930"/>
    <n v="7089"/>
    <n v="7247"/>
    <n v="7406"/>
    <n v="7564"/>
    <n v="7723"/>
    <n v="7881"/>
    <n v="8039"/>
    <n v="8198"/>
    <n v="8356"/>
    <n v="8515"/>
    <n v="8673"/>
    <n v="7722537"/>
  </r>
  <r>
    <s v="E332 HYD R/D/W, Snoq 1 - 2013-NSC"/>
    <x v="4"/>
    <n v="0"/>
    <n v="0"/>
    <n v="0"/>
    <n v="0"/>
    <n v="0"/>
    <n v="0"/>
    <n v="0"/>
    <n v="0"/>
    <n v="0"/>
    <n v="0"/>
    <n v="0"/>
    <n v="0"/>
    <n v="0"/>
    <n v="0"/>
  </r>
  <r>
    <s v="E332 HYD R/D/W, Snoq 2 - 2013"/>
    <x v="4"/>
    <n v="6886"/>
    <n v="7070"/>
    <n v="7254"/>
    <n v="7437"/>
    <n v="7621"/>
    <n v="7804"/>
    <n v="7988"/>
    <n v="8171"/>
    <n v="8355"/>
    <n v="8538"/>
    <n v="8722"/>
    <n v="8906"/>
    <n v="9089"/>
    <n v="7987816"/>
  </r>
  <r>
    <s v="E332 HYD R/D/W, Snoq 2 - 2013-NSC"/>
    <x v="4"/>
    <n v="0"/>
    <n v="0"/>
    <n v="0"/>
    <n v="0"/>
    <n v="0"/>
    <n v="0"/>
    <n v="0"/>
    <n v="0"/>
    <n v="0"/>
    <n v="0"/>
    <n v="0"/>
    <n v="0"/>
    <n v="0"/>
    <n v="0"/>
  </r>
  <r>
    <s v="E332 HYD R/D/W, White River-NOTUSED"/>
    <x v="4"/>
    <n v="0"/>
    <n v="0"/>
    <n v="0"/>
    <n v="0"/>
    <n v="0"/>
    <n v="0"/>
    <n v="0"/>
    <n v="0"/>
    <n v="0"/>
    <n v="0"/>
    <n v="0"/>
    <n v="0"/>
    <n v="0"/>
    <n v="0"/>
  </r>
  <r>
    <s v="E332 HYD R/D/W,LBAdultFishTr2010"/>
    <x v="4"/>
    <n v="1463"/>
    <n v="1512"/>
    <n v="1562"/>
    <n v="1611"/>
    <n v="1660"/>
    <n v="1709"/>
    <n v="1758"/>
    <n v="1808"/>
    <n v="1857"/>
    <n v="1906"/>
    <n v="1955"/>
    <n v="2004"/>
    <n v="2054"/>
    <n v="1758419"/>
  </r>
  <r>
    <s v="E332 HYD R/D/W,UB FishHatch2010"/>
    <x v="4"/>
    <n v="587"/>
    <n v="611"/>
    <n v="636"/>
    <n v="660"/>
    <n v="685"/>
    <n v="709"/>
    <n v="734"/>
    <n v="758"/>
    <n v="782"/>
    <n v="807"/>
    <n v="831"/>
    <n v="856"/>
    <n v="880"/>
    <n v="733559"/>
  </r>
  <r>
    <s v="E332 HYD R/D/W,UB FishHatch2010-NSC"/>
    <x v="4"/>
    <n v="0"/>
    <n v="0"/>
    <n v="0"/>
    <n v="0"/>
    <n v="0"/>
    <n v="0"/>
    <n v="0"/>
    <n v="0"/>
    <n v="0"/>
    <n v="0"/>
    <n v="0"/>
    <n v="0"/>
    <n v="0"/>
    <n v="0"/>
  </r>
  <r>
    <s v="E332 HYD Res/Dam/Wwy, LB FSC"/>
    <x v="4"/>
    <n v="5464"/>
    <n v="5562"/>
    <n v="5659"/>
    <n v="5756"/>
    <n v="5854"/>
    <n v="5951"/>
    <n v="6049"/>
    <n v="6146"/>
    <n v="6243"/>
    <n v="6341"/>
    <n v="6438"/>
    <n v="6536"/>
    <n v="6638"/>
    <n v="6048764"/>
  </r>
  <r>
    <s v="E332 HYD Res/Dam/Wwy, LB FSC-NSC"/>
    <x v="4"/>
    <n v="0"/>
    <n v="0"/>
    <n v="0"/>
    <n v="0"/>
    <n v="0"/>
    <n v="0"/>
    <n v="0"/>
    <n v="0"/>
    <n v="0"/>
    <n v="0"/>
    <n v="0"/>
    <n v="0"/>
    <n v="0"/>
    <n v="0"/>
  </r>
  <r>
    <s v="E332 HYD Res/Dam/Wwy, LB-2013"/>
    <x v="4"/>
    <n v="2236"/>
    <n v="2280"/>
    <n v="2325"/>
    <n v="2370"/>
    <n v="2415"/>
    <n v="2460"/>
    <n v="2504"/>
    <n v="2549"/>
    <n v="2594"/>
    <n v="2639"/>
    <n v="2683"/>
    <n v="2728"/>
    <n v="2773"/>
    <n v="2504303"/>
  </r>
  <r>
    <s v="E332 HYD Res/Dam/Wwy, LB-2013-NSC"/>
    <x v="4"/>
    <n v="0"/>
    <n v="0"/>
    <n v="0"/>
    <n v="0"/>
    <n v="0"/>
    <n v="0"/>
    <n v="0"/>
    <n v="0"/>
    <n v="0"/>
    <n v="0"/>
    <n v="0"/>
    <n v="0"/>
    <n v="0"/>
    <n v="0"/>
  </r>
  <r>
    <s v="E332 HYD Res/Dam/Wwy, Lower Baker"/>
    <x v="4"/>
    <n v="15624"/>
    <n v="15654"/>
    <n v="15683"/>
    <n v="15712"/>
    <n v="15742"/>
    <n v="15771"/>
    <n v="15800"/>
    <n v="15830"/>
    <n v="15859"/>
    <n v="15889"/>
    <n v="15918"/>
    <n v="15947"/>
    <n v="15977"/>
    <n v="15800481"/>
  </r>
  <r>
    <s v="E332 HYD Res/Dam/Wwy, Lower Bak-NSC"/>
    <x v="4"/>
    <n v="0"/>
    <n v="0"/>
    <n v="0"/>
    <n v="0"/>
    <n v="0"/>
    <n v="0"/>
    <n v="0"/>
    <n v="0"/>
    <n v="0"/>
    <n v="0"/>
    <n v="0"/>
    <n v="0"/>
    <n v="0"/>
    <n v="0"/>
  </r>
  <r>
    <s v="E332 HYD Res/Dam/Wwy, Skook-RET"/>
    <x v="4"/>
    <n v="0"/>
    <n v="0"/>
    <n v="0"/>
    <n v="0"/>
    <n v="0"/>
    <n v="0"/>
    <n v="0"/>
    <n v="0"/>
    <n v="0"/>
    <n v="0"/>
    <n v="0"/>
    <n v="0"/>
    <n v="0"/>
    <n v="0"/>
  </r>
  <r>
    <s v="E332 HYD Res/Dam/Wwy, Snoq 1-NSC"/>
    <x v="4"/>
    <n v="0"/>
    <n v="0"/>
    <n v="0"/>
    <n v="0"/>
    <n v="0"/>
    <n v="0"/>
    <n v="0"/>
    <n v="0"/>
    <n v="0"/>
    <n v="0"/>
    <n v="0"/>
    <n v="0"/>
    <n v="0"/>
    <n v="0"/>
  </r>
  <r>
    <s v="E332 HYD Res/Dam/Wwy, Snoq 2-NSC"/>
    <x v="4"/>
    <n v="0"/>
    <n v="0"/>
    <n v="0"/>
    <n v="0"/>
    <n v="0"/>
    <n v="0"/>
    <n v="0"/>
    <n v="0"/>
    <n v="0"/>
    <n v="0"/>
    <n v="0"/>
    <n v="0"/>
    <n v="0"/>
    <n v="0"/>
  </r>
  <r>
    <s v="E332 HYD Res/Dam/Wwy, Snoqualmie 1"/>
    <x v="4"/>
    <n v="167"/>
    <n v="170"/>
    <n v="172"/>
    <n v="174"/>
    <n v="177"/>
    <n v="179"/>
    <n v="182"/>
    <n v="184"/>
    <n v="186"/>
    <n v="189"/>
    <n v="191"/>
    <n v="194"/>
    <n v="196"/>
    <n v="181548"/>
  </r>
  <r>
    <s v="E332 HYD Res/Dam/Wwy, Snoqualmie 2"/>
    <x v="4"/>
    <n v="81"/>
    <n v="82"/>
    <n v="83"/>
    <n v="84"/>
    <n v="85"/>
    <n v="86"/>
    <n v="87"/>
    <n v="88"/>
    <n v="89"/>
    <n v="90"/>
    <n v="91"/>
    <n v="92"/>
    <n v="94"/>
    <n v="87254"/>
  </r>
  <r>
    <s v="E332 HYD Res/Dam/Wwy, UB FSC"/>
    <x v="4"/>
    <n v="3824"/>
    <n v="3904"/>
    <n v="3984"/>
    <n v="4064"/>
    <n v="4144"/>
    <n v="4223"/>
    <n v="4303"/>
    <n v="4383"/>
    <n v="4463"/>
    <n v="4543"/>
    <n v="4623"/>
    <n v="4702"/>
    <n v="4759"/>
    <n v="4302318"/>
  </r>
  <r>
    <s v="E332 HYD Res/Dam/Wwy, UB FSC-NSC"/>
    <x v="4"/>
    <n v="0"/>
    <n v="0"/>
    <n v="0"/>
    <n v="0"/>
    <n v="0"/>
    <n v="0"/>
    <n v="0"/>
    <n v="0"/>
    <n v="0"/>
    <n v="0"/>
    <n v="0"/>
    <n v="0"/>
    <n v="0"/>
    <n v="0"/>
  </r>
  <r>
    <s v="E332 HYD Res/Dam/Wwy, Upper Baker"/>
    <x v="4"/>
    <n v="55556"/>
    <n v="55610"/>
    <n v="55665"/>
    <n v="55719"/>
    <n v="55773"/>
    <n v="55827"/>
    <n v="55881"/>
    <n v="55936"/>
    <n v="55990"/>
    <n v="56037"/>
    <n v="56091"/>
    <n v="56145"/>
    <n v="56201"/>
    <n v="55879361"/>
  </r>
  <r>
    <s v="E332 HYD Res/Dam/Wwy, Upper Bak-NSC"/>
    <x v="4"/>
    <n v="0"/>
    <n v="0"/>
    <n v="0"/>
    <n v="0"/>
    <n v="0"/>
    <n v="0"/>
    <n v="0"/>
    <n v="0"/>
    <n v="0"/>
    <n v="0"/>
    <n v="0"/>
    <n v="0"/>
    <n v="0"/>
    <n v="0"/>
  </r>
  <r>
    <s v="E332 HYD Res/Dam/Wwy,Electron-RET"/>
    <x v="4"/>
    <n v="0"/>
    <n v="0"/>
    <n v="0"/>
    <n v="0"/>
    <n v="0"/>
    <n v="0"/>
    <n v="0"/>
    <n v="0"/>
    <n v="0"/>
    <n v="0"/>
    <n v="0"/>
    <n v="0"/>
    <n v="0"/>
    <n v="0"/>
  </r>
  <r>
    <s v="E332 RETIRED LBAdultFishTr2011"/>
    <x v="4"/>
    <n v="0"/>
    <n v="0"/>
    <n v="0"/>
    <n v="0"/>
    <n v="0"/>
    <n v="0"/>
    <n v="0"/>
    <n v="0"/>
    <n v="0"/>
    <n v="0"/>
    <n v="0"/>
    <n v="0"/>
    <n v="0"/>
    <n v="0"/>
  </r>
  <r>
    <s v="E332 RETIRED UB FishHatch2011"/>
    <x v="4"/>
    <n v="0"/>
    <n v="0"/>
    <n v="0"/>
    <n v="0"/>
    <n v="0"/>
    <n v="0"/>
    <n v="0"/>
    <n v="0"/>
    <n v="0"/>
    <n v="0"/>
    <n v="0"/>
    <n v="0"/>
    <n v="0"/>
    <n v="0"/>
  </r>
  <r>
    <s v="E333 HYD W/T-, White River-NOTUSED"/>
    <x v="4"/>
    <n v="0"/>
    <n v="0"/>
    <n v="0"/>
    <n v="0"/>
    <n v="0"/>
    <n v="0"/>
    <n v="0"/>
    <n v="0"/>
    <n v="0"/>
    <n v="0"/>
    <n v="0"/>
    <n v="0"/>
    <n v="0"/>
    <n v="0"/>
  </r>
  <r>
    <s v="E333 HYD Wtrwhl/Trbn, Electron-RET"/>
    <x v="4"/>
    <n v="0"/>
    <n v="0"/>
    <n v="0"/>
    <n v="0"/>
    <n v="0"/>
    <n v="0"/>
    <n v="0"/>
    <n v="0"/>
    <n v="0"/>
    <n v="0"/>
    <n v="0"/>
    <n v="0"/>
    <n v="0"/>
    <n v="0"/>
  </r>
  <r>
    <s v="E333 HYD Wtrwhl/Trbn, LB-2013"/>
    <x v="4"/>
    <n v="2958"/>
    <n v="3013"/>
    <n v="3067"/>
    <n v="3122"/>
    <n v="3176"/>
    <n v="3231"/>
    <n v="3285"/>
    <n v="3340"/>
    <n v="3394"/>
    <n v="3449"/>
    <n v="3504"/>
    <n v="3558"/>
    <n v="3613"/>
    <n v="3285324"/>
  </r>
  <r>
    <s v="E333 HYD Wtrwhl/Trbn, LB-2013-NSC"/>
    <x v="4"/>
    <n v="0"/>
    <n v="0"/>
    <n v="0"/>
    <n v="0"/>
    <n v="0"/>
    <n v="0"/>
    <n v="0"/>
    <n v="0"/>
    <n v="0"/>
    <n v="0"/>
    <n v="0"/>
    <n v="0"/>
    <n v="0"/>
    <n v="0"/>
  </r>
  <r>
    <s v="E333 HYD Wtrwhl/Trbn, Lower Baker"/>
    <x v="4"/>
    <n v="4105"/>
    <n v="4127"/>
    <n v="4149"/>
    <n v="4170"/>
    <n v="4192"/>
    <n v="4214"/>
    <n v="4236"/>
    <n v="4058"/>
    <n v="4079"/>
    <n v="4101"/>
    <n v="4123"/>
    <n v="4145"/>
    <n v="4167"/>
    <n v="4144161"/>
  </r>
  <r>
    <s v="E333 HYD Wtrwhl/Trbn, Lower Bak-NSC"/>
    <x v="4"/>
    <n v="0"/>
    <n v="0"/>
    <n v="0"/>
    <n v="0"/>
    <n v="0"/>
    <n v="0"/>
    <n v="0"/>
    <n v="0"/>
    <n v="0"/>
    <n v="0"/>
    <n v="0"/>
    <n v="0"/>
    <n v="0"/>
    <n v="0"/>
  </r>
  <r>
    <s v="E333 HYD Wtrwhl/Trbn, Skookumchuck"/>
    <x v="4"/>
    <n v="0"/>
    <n v="0"/>
    <n v="0"/>
    <n v="0"/>
    <n v="0"/>
    <n v="0"/>
    <n v="0"/>
    <n v="0"/>
    <n v="0"/>
    <n v="0"/>
    <n v="0"/>
    <n v="0"/>
    <n v="0"/>
    <n v="0"/>
  </r>
  <r>
    <s v="E333 HYD Wtrwhl/Trbn, Snoq 1-2013"/>
    <x v="4"/>
    <n v="3853"/>
    <n v="3955"/>
    <n v="4057"/>
    <n v="4159"/>
    <n v="4262"/>
    <n v="4364"/>
    <n v="4466"/>
    <n v="4568"/>
    <n v="4670"/>
    <n v="4772"/>
    <n v="4874"/>
    <n v="4976"/>
    <n v="5079"/>
    <n v="4465659"/>
  </r>
  <r>
    <s v="E333 HYD Wtrwhl/Trbn, Snoq 1-20-NSC"/>
    <x v="4"/>
    <n v="0"/>
    <n v="0"/>
    <n v="0"/>
    <n v="0"/>
    <n v="0"/>
    <n v="0"/>
    <n v="0"/>
    <n v="0"/>
    <n v="0"/>
    <n v="0"/>
    <n v="0"/>
    <n v="0"/>
    <n v="0"/>
    <n v="0"/>
  </r>
  <r>
    <s v="E333 HYD Wtrwhl/Trbn, Snoq 1-NSC"/>
    <x v="4"/>
    <n v="0"/>
    <n v="0"/>
    <n v="0"/>
    <n v="0"/>
    <n v="0"/>
    <n v="0"/>
    <n v="0"/>
    <n v="0"/>
    <n v="0"/>
    <n v="0"/>
    <n v="0"/>
    <n v="0"/>
    <n v="0"/>
    <n v="0"/>
  </r>
  <r>
    <s v="E333 HYD Wtrwhl/Trbn, Snoq 2-2013"/>
    <x v="4"/>
    <n v="2109"/>
    <n v="2192"/>
    <n v="2276"/>
    <n v="2359"/>
    <n v="2442"/>
    <n v="2525"/>
    <n v="2608"/>
    <n v="2691"/>
    <n v="2775"/>
    <n v="2858"/>
    <n v="2941"/>
    <n v="3024"/>
    <n v="3107"/>
    <n v="2608255"/>
  </r>
  <r>
    <s v="E333 HYD Wtrwhl/Trbn, Snoq 2-20-NSC"/>
    <x v="4"/>
    <n v="0"/>
    <n v="0"/>
    <n v="0"/>
    <n v="0"/>
    <n v="0"/>
    <n v="0"/>
    <n v="0"/>
    <n v="0"/>
    <n v="0"/>
    <n v="0"/>
    <n v="0"/>
    <n v="0"/>
    <n v="0"/>
    <n v="0"/>
  </r>
  <r>
    <s v="E333 HYD Wtrwhl/Trbn, Snoq 2-NSC"/>
    <x v="4"/>
    <n v="0"/>
    <n v="0"/>
    <n v="0"/>
    <n v="0"/>
    <n v="0"/>
    <n v="0"/>
    <n v="0"/>
    <n v="0"/>
    <n v="0"/>
    <n v="0"/>
    <n v="0"/>
    <n v="0"/>
    <n v="0"/>
    <n v="0"/>
  </r>
  <r>
    <s v="E333 HYD Wtrwhl/Trbn, Snoq Park"/>
    <x v="4"/>
    <n v="0"/>
    <n v="0"/>
    <n v="0"/>
    <n v="0"/>
    <n v="0"/>
    <n v="0"/>
    <n v="0"/>
    <n v="0"/>
    <n v="0"/>
    <n v="0"/>
    <n v="0"/>
    <n v="0"/>
    <n v="0"/>
    <n v="0"/>
  </r>
  <r>
    <s v="E333 HYD Wtrwhl/Trbn, Snoq Park-NSC"/>
    <x v="4"/>
    <n v="0"/>
    <n v="0"/>
    <n v="0"/>
    <n v="0"/>
    <n v="0"/>
    <n v="0"/>
    <n v="0"/>
    <n v="0"/>
    <n v="0"/>
    <n v="0"/>
    <n v="0"/>
    <n v="0"/>
    <n v="0"/>
    <n v="0"/>
  </r>
  <r>
    <s v="E333 HYD Wtrwhl/Trbn, Snoqualmie 1"/>
    <x v="4"/>
    <n v="179"/>
    <n v="184"/>
    <n v="190"/>
    <n v="195"/>
    <n v="201"/>
    <n v="206"/>
    <n v="212"/>
    <n v="217"/>
    <n v="222"/>
    <n v="228"/>
    <n v="233"/>
    <n v="239"/>
    <n v="108"/>
    <n v="205857"/>
  </r>
  <r>
    <s v="E333 HYD Wtrwhl/Trbn, Snoqualmie 2"/>
    <x v="4"/>
    <n v="2066"/>
    <n v="2085"/>
    <n v="2105"/>
    <n v="2124"/>
    <n v="2143"/>
    <n v="2162"/>
    <n v="2182"/>
    <n v="2201"/>
    <n v="2220"/>
    <n v="2239"/>
    <n v="2259"/>
    <n v="2278"/>
    <n v="2299"/>
    <n v="2181742"/>
  </r>
  <r>
    <s v="E333 HYD Wtrwhl/Trbn, Upper Baker"/>
    <x v="4"/>
    <n v="9232"/>
    <n v="9242"/>
    <n v="9253"/>
    <n v="9263"/>
    <n v="9274"/>
    <n v="9284"/>
    <n v="9295"/>
    <n v="9305"/>
    <n v="9316"/>
    <n v="9326"/>
    <n v="9337"/>
    <n v="9347"/>
    <n v="9358"/>
    <n v="9294570"/>
  </r>
  <r>
    <s v="E333 HYD Wtrwhl/Trbn, Upper Bak-NSC"/>
    <x v="4"/>
    <n v="0"/>
    <n v="0"/>
    <n v="0"/>
    <n v="0"/>
    <n v="0"/>
    <n v="0"/>
    <n v="0"/>
    <n v="0"/>
    <n v="0"/>
    <n v="0"/>
    <n v="0"/>
    <n v="0"/>
    <n v="0"/>
    <n v="0"/>
  </r>
  <r>
    <s v="E334 HYD Acc, White River-NOTUSED"/>
    <x v="4"/>
    <n v="0"/>
    <n v="0"/>
    <n v="0"/>
    <n v="0"/>
    <n v="0"/>
    <n v="0"/>
    <n v="0"/>
    <n v="0"/>
    <n v="0"/>
    <n v="0"/>
    <n v="0"/>
    <n v="0"/>
    <n v="0"/>
    <n v="0"/>
  </r>
  <r>
    <s v="E334 HYD Accessory, Electron-RET"/>
    <x v="4"/>
    <n v="0"/>
    <n v="0"/>
    <n v="0"/>
    <n v="0"/>
    <n v="0"/>
    <n v="0"/>
    <n v="0"/>
    <n v="0"/>
    <n v="0"/>
    <n v="0"/>
    <n v="0"/>
    <n v="0"/>
    <n v="0"/>
    <n v="0"/>
  </r>
  <r>
    <s v="E334 HYD Accessory, LB-2013"/>
    <x v="4"/>
    <n v="1318"/>
    <n v="1343"/>
    <n v="1368"/>
    <n v="1393"/>
    <n v="1417"/>
    <n v="1442"/>
    <n v="1467"/>
    <n v="1492"/>
    <n v="1517"/>
    <n v="1542"/>
    <n v="1567"/>
    <n v="1592"/>
    <n v="1617"/>
    <n v="1467310"/>
  </r>
  <r>
    <s v="E334 HYD Accessory, LB-2013-NSC"/>
    <x v="4"/>
    <n v="0"/>
    <n v="0"/>
    <n v="0"/>
    <n v="0"/>
    <n v="0"/>
    <n v="0"/>
    <n v="0"/>
    <n v="0"/>
    <n v="0"/>
    <n v="0"/>
    <n v="0"/>
    <n v="0"/>
    <n v="0"/>
    <n v="0"/>
  </r>
  <r>
    <s v="E334 HYD Accessory, Lower Baker"/>
    <x v="4"/>
    <n v="1737"/>
    <n v="1740"/>
    <n v="1744"/>
    <n v="1748"/>
    <n v="1752"/>
    <n v="1755"/>
    <n v="1759"/>
    <n v="1763"/>
    <n v="1767"/>
    <n v="1770"/>
    <n v="1774"/>
    <n v="1778"/>
    <n v="1782"/>
    <n v="1759043"/>
  </r>
  <r>
    <s v="E334 HYD Accessory, Lower Baker-NSC"/>
    <x v="4"/>
    <n v="0"/>
    <n v="0"/>
    <n v="0"/>
    <n v="0"/>
    <n v="0"/>
    <n v="0"/>
    <n v="0"/>
    <n v="0"/>
    <n v="0"/>
    <n v="0"/>
    <n v="0"/>
    <n v="0"/>
    <n v="0"/>
    <n v="0"/>
  </r>
  <r>
    <s v="E334 HYD Accessory, Skookumchuck"/>
    <x v="4"/>
    <n v="0"/>
    <n v="0"/>
    <n v="0"/>
    <n v="0"/>
    <n v="0"/>
    <n v="0"/>
    <n v="0"/>
    <n v="0"/>
    <n v="0"/>
    <n v="0"/>
    <n v="0"/>
    <n v="0"/>
    <n v="0"/>
    <n v="0"/>
  </r>
  <r>
    <s v="E334 HYD Accessory, Snoq 1 - 2013"/>
    <x v="4"/>
    <n v="1880"/>
    <n v="1927"/>
    <n v="1975"/>
    <n v="2023"/>
    <n v="2070"/>
    <n v="2118"/>
    <n v="2165"/>
    <n v="2213"/>
    <n v="2261"/>
    <n v="2308"/>
    <n v="2356"/>
    <n v="2403"/>
    <n v="2451"/>
    <n v="2165375"/>
  </r>
  <r>
    <s v="E334 HYD Accessory, Snoq 1 - 20-NSC"/>
    <x v="4"/>
    <n v="0"/>
    <n v="0"/>
    <n v="0"/>
    <n v="0"/>
    <n v="0"/>
    <n v="0"/>
    <n v="0"/>
    <n v="0"/>
    <n v="0"/>
    <n v="0"/>
    <n v="0"/>
    <n v="0"/>
    <n v="0"/>
    <n v="0"/>
  </r>
  <r>
    <s v="E334 HYD Accessory, Snoq 1-NSC"/>
    <x v="4"/>
    <n v="0"/>
    <n v="0"/>
    <n v="0"/>
    <n v="0"/>
    <n v="0"/>
    <n v="0"/>
    <n v="0"/>
    <n v="0"/>
    <n v="0"/>
    <n v="0"/>
    <n v="0"/>
    <n v="0"/>
    <n v="0"/>
    <n v="0"/>
  </r>
  <r>
    <s v="E334 HYD Accessory, Snoq 2 - 2013"/>
    <x v="4"/>
    <n v="1168"/>
    <n v="1200"/>
    <n v="1233"/>
    <n v="1265"/>
    <n v="1298"/>
    <n v="1331"/>
    <n v="1363"/>
    <n v="1396"/>
    <n v="1428"/>
    <n v="1461"/>
    <n v="1493"/>
    <n v="1526"/>
    <n v="1558"/>
    <n v="1363093"/>
  </r>
  <r>
    <s v="E334 HYD Accessory, Snoq 2 - 20-NSC"/>
    <x v="4"/>
    <n v="0"/>
    <n v="0"/>
    <n v="0"/>
    <n v="0"/>
    <n v="0"/>
    <n v="0"/>
    <n v="0"/>
    <n v="0"/>
    <n v="0"/>
    <n v="0"/>
    <n v="0"/>
    <n v="0"/>
    <n v="0"/>
    <n v="0"/>
  </r>
  <r>
    <s v="E334 HYD Accessory, Snoq 2-NSC"/>
    <x v="4"/>
    <n v="0"/>
    <n v="0"/>
    <n v="0"/>
    <n v="0"/>
    <n v="0"/>
    <n v="0"/>
    <n v="0"/>
    <n v="0"/>
    <n v="0"/>
    <n v="0"/>
    <n v="0"/>
    <n v="0"/>
    <n v="0"/>
    <n v="0"/>
  </r>
  <r>
    <s v="E334 HYD Accessory, Snoq Park"/>
    <x v="4"/>
    <n v="0"/>
    <n v="0"/>
    <n v="0"/>
    <n v="0"/>
    <n v="0"/>
    <n v="0"/>
    <n v="0"/>
    <n v="0"/>
    <n v="0"/>
    <n v="0"/>
    <n v="0"/>
    <n v="0"/>
    <n v="0"/>
    <n v="0"/>
  </r>
  <r>
    <s v="E334 HYD Accessory, Snoq Park-NSC"/>
    <x v="4"/>
    <n v="0"/>
    <n v="0"/>
    <n v="0"/>
    <n v="0"/>
    <n v="0"/>
    <n v="0"/>
    <n v="0"/>
    <n v="0"/>
    <n v="0"/>
    <n v="0"/>
    <n v="0"/>
    <n v="0"/>
    <n v="0"/>
    <n v="0"/>
  </r>
  <r>
    <s v="E334 HYD Accessory, Snoqualmie 1"/>
    <x v="4"/>
    <n v="0"/>
    <n v="0"/>
    <n v="0"/>
    <n v="0"/>
    <n v="0"/>
    <n v="0"/>
    <n v="0"/>
    <n v="0"/>
    <n v="0"/>
    <n v="0"/>
    <n v="0"/>
    <n v="0"/>
    <n v="0"/>
    <n v="0"/>
  </r>
  <r>
    <s v="E334 HYD Accessory, Snoqualmie 2"/>
    <x v="4"/>
    <n v="0"/>
    <n v="0"/>
    <n v="0"/>
    <n v="0"/>
    <n v="0"/>
    <n v="0"/>
    <n v="0"/>
    <n v="0"/>
    <n v="0"/>
    <n v="0"/>
    <n v="0"/>
    <n v="0"/>
    <n v="0"/>
    <n v="0"/>
  </r>
  <r>
    <s v="E334 HYD Accessory, Upper Baker"/>
    <x v="4"/>
    <n v="1382"/>
    <n v="1386"/>
    <n v="1389"/>
    <n v="1392"/>
    <n v="1395"/>
    <n v="1398"/>
    <n v="1402"/>
    <n v="1405"/>
    <n v="1408"/>
    <n v="1411"/>
    <n v="1414"/>
    <n v="1418"/>
    <n v="1421"/>
    <n v="1401530"/>
  </r>
  <r>
    <s v="E334 HYD Accessory, Upper Baker-NSC"/>
    <x v="4"/>
    <n v="0"/>
    <n v="0"/>
    <n v="0"/>
    <n v="0"/>
    <n v="0"/>
    <n v="0"/>
    <n v="0"/>
    <n v="0"/>
    <n v="0"/>
    <n v="0"/>
    <n v="0"/>
    <n v="0"/>
    <n v="0"/>
    <n v="0"/>
  </r>
  <r>
    <s v="E335 HYD Misc, Electron-RET"/>
    <x v="4"/>
    <n v="0"/>
    <n v="0"/>
    <n v="0"/>
    <n v="0"/>
    <n v="0"/>
    <n v="0"/>
    <n v="0"/>
    <n v="0"/>
    <n v="0"/>
    <n v="0"/>
    <n v="0"/>
    <n v="0"/>
    <n v="0"/>
    <n v="0"/>
  </r>
  <r>
    <s v="E335 HYD Misc, LB-2013"/>
    <x v="4"/>
    <n v="27"/>
    <n v="28"/>
    <n v="28"/>
    <n v="29"/>
    <n v="30"/>
    <n v="30"/>
    <n v="31"/>
    <n v="32"/>
    <n v="32"/>
    <n v="33"/>
    <n v="34"/>
    <n v="34"/>
    <n v="35"/>
    <n v="30976"/>
  </r>
  <r>
    <s v="E335 HYD Misc, LB-2013-NSC"/>
    <x v="4"/>
    <n v="0"/>
    <n v="0"/>
    <n v="0"/>
    <n v="0"/>
    <n v="0"/>
    <n v="0"/>
    <n v="0"/>
    <n v="0"/>
    <n v="0"/>
    <n v="0"/>
    <n v="0"/>
    <n v="0"/>
    <n v="0"/>
    <n v="0"/>
  </r>
  <r>
    <s v="E335 HYD Misc, Lower Baker"/>
    <x v="4"/>
    <n v="557"/>
    <n v="558"/>
    <n v="560"/>
    <n v="562"/>
    <n v="564"/>
    <n v="565"/>
    <n v="567"/>
    <n v="569"/>
    <n v="570"/>
    <n v="572"/>
    <n v="575"/>
    <n v="577"/>
    <n v="578"/>
    <n v="567177"/>
  </r>
  <r>
    <s v="E335 HYD Misc, Lower Baker FSC"/>
    <x v="4"/>
    <n v="684"/>
    <n v="700"/>
    <n v="716"/>
    <n v="731"/>
    <n v="747"/>
    <n v="763"/>
    <n v="778"/>
    <n v="794"/>
    <n v="810"/>
    <n v="825"/>
    <n v="841"/>
    <n v="857"/>
    <n v="873"/>
    <n v="778391"/>
  </r>
  <r>
    <s v="E335 HYD Misc, Lower Baker FSC-NSC"/>
    <x v="4"/>
    <n v="0"/>
    <n v="0"/>
    <n v="0"/>
    <n v="0"/>
    <n v="0"/>
    <n v="0"/>
    <n v="0"/>
    <n v="0"/>
    <n v="0"/>
    <n v="0"/>
    <n v="0"/>
    <n v="0"/>
    <n v="0"/>
    <n v="0"/>
  </r>
  <r>
    <s v="E335 HYD Misc, Lower Baker-NSC"/>
    <x v="4"/>
    <n v="0"/>
    <n v="0"/>
    <n v="0"/>
    <n v="0"/>
    <n v="0"/>
    <n v="0"/>
    <n v="0"/>
    <n v="0"/>
    <n v="0"/>
    <n v="0"/>
    <n v="0"/>
    <n v="0"/>
    <n v="0"/>
    <n v="0"/>
  </r>
  <r>
    <s v="E335 HYD Misc, Snoq 1 - 2013"/>
    <x v="4"/>
    <n v="178"/>
    <n v="183"/>
    <n v="187"/>
    <n v="192"/>
    <n v="196"/>
    <n v="201"/>
    <n v="205"/>
    <n v="210"/>
    <n v="214"/>
    <n v="219"/>
    <n v="223"/>
    <n v="228"/>
    <n v="232"/>
    <n v="205282"/>
  </r>
  <r>
    <s v="E335 HYD Misc, Snoq 1 - 2013-NSC"/>
    <x v="4"/>
    <n v="0"/>
    <n v="0"/>
    <n v="0"/>
    <n v="0"/>
    <n v="0"/>
    <n v="0"/>
    <n v="0"/>
    <n v="0"/>
    <n v="0"/>
    <n v="0"/>
    <n v="0"/>
    <n v="0"/>
    <n v="0"/>
    <n v="0"/>
  </r>
  <r>
    <s v="E335 HYD Misc, Snoq 2 - 2013"/>
    <x v="4"/>
    <n v="236"/>
    <n v="241"/>
    <n v="245"/>
    <n v="250"/>
    <n v="255"/>
    <n v="259"/>
    <n v="264"/>
    <n v="269"/>
    <n v="274"/>
    <n v="278"/>
    <n v="283"/>
    <n v="288"/>
    <n v="293"/>
    <n v="264193"/>
  </r>
  <r>
    <s v="E335 HYD Misc, Snoq 2 - 2013-NSC"/>
    <x v="4"/>
    <n v="0"/>
    <n v="0"/>
    <n v="0"/>
    <n v="0"/>
    <n v="0"/>
    <n v="0"/>
    <n v="0"/>
    <n v="0"/>
    <n v="0"/>
    <n v="0"/>
    <n v="0"/>
    <n v="0"/>
    <n v="0"/>
    <n v="0"/>
  </r>
  <r>
    <s v="E335 HYD Misc, Snoq Park"/>
    <x v="4"/>
    <n v="1"/>
    <n v="1"/>
    <n v="1"/>
    <n v="1"/>
    <n v="1"/>
    <n v="1"/>
    <n v="1"/>
    <n v="1"/>
    <n v="1"/>
    <n v="1"/>
    <n v="1"/>
    <n v="1"/>
    <n v="1"/>
    <n v="803"/>
  </r>
  <r>
    <s v="E335 HYD Misc, Snoq Park-NSC"/>
    <x v="4"/>
    <n v="0"/>
    <n v="0"/>
    <n v="0"/>
    <n v="0"/>
    <n v="0"/>
    <n v="0"/>
    <n v="0"/>
    <n v="0"/>
    <n v="0"/>
    <n v="0"/>
    <n v="0"/>
    <n v="0"/>
    <n v="0"/>
    <n v="0"/>
  </r>
  <r>
    <s v="E335 HYD Misc, Snoqualmie 1"/>
    <x v="4"/>
    <n v="10"/>
    <n v="10"/>
    <n v="10"/>
    <n v="10"/>
    <n v="10"/>
    <n v="10"/>
    <n v="10"/>
    <n v="11"/>
    <n v="11"/>
    <n v="11"/>
    <n v="11"/>
    <n v="12"/>
    <n v="12"/>
    <n v="10550"/>
  </r>
  <r>
    <s v="E335 HYD Misc, Snoqualmie 1-NSC"/>
    <x v="4"/>
    <n v="0"/>
    <n v="0"/>
    <n v="0"/>
    <n v="0"/>
    <n v="0"/>
    <n v="0"/>
    <n v="0"/>
    <n v="0"/>
    <n v="0"/>
    <n v="0"/>
    <n v="0"/>
    <n v="0"/>
    <n v="0"/>
    <n v="0"/>
  </r>
  <r>
    <s v="E335 HYD Misc, Snoqualmie 2"/>
    <x v="4"/>
    <n v="1"/>
    <n v="1"/>
    <n v="1"/>
    <n v="1"/>
    <n v="1"/>
    <n v="1"/>
    <n v="1"/>
    <n v="1"/>
    <n v="1"/>
    <n v="1"/>
    <n v="1"/>
    <n v="1"/>
    <n v="1"/>
    <n v="536"/>
  </r>
  <r>
    <s v="E335 HYD Misc, Snoqualmie 2-NSC"/>
    <x v="4"/>
    <n v="0"/>
    <n v="0"/>
    <n v="0"/>
    <n v="0"/>
    <n v="0"/>
    <n v="0"/>
    <n v="0"/>
    <n v="0"/>
    <n v="0"/>
    <n v="0"/>
    <n v="0"/>
    <n v="0"/>
    <n v="0"/>
    <n v="0"/>
  </r>
  <r>
    <s v="E335 HYD Misc, UB Hatchery"/>
    <x v="4"/>
    <n v="38"/>
    <n v="39"/>
    <n v="41"/>
    <n v="42"/>
    <n v="43"/>
    <n v="45"/>
    <n v="46"/>
    <n v="48"/>
    <n v="49"/>
    <n v="51"/>
    <n v="52"/>
    <n v="53"/>
    <n v="55"/>
    <n v="46327"/>
  </r>
  <r>
    <s v="E335 HYD Misc, UB Hatchery-NSC"/>
    <x v="4"/>
    <n v="0"/>
    <n v="0"/>
    <n v="0"/>
    <n v="0"/>
    <n v="0"/>
    <n v="0"/>
    <n v="0"/>
    <n v="0"/>
    <n v="0"/>
    <n v="0"/>
    <n v="0"/>
    <n v="0"/>
    <n v="0"/>
    <n v="0"/>
  </r>
  <r>
    <s v="E335 HYD Misc, UB Koma Kulshan"/>
    <x v="4"/>
    <n v="32"/>
    <n v="32"/>
    <n v="32"/>
    <n v="32"/>
    <n v="32"/>
    <n v="32"/>
    <n v="32"/>
    <n v="32"/>
    <n v="32"/>
    <n v="32"/>
    <n v="32"/>
    <n v="32"/>
    <n v="32"/>
    <n v="32076"/>
  </r>
  <r>
    <s v="E335 HYD Misc, UB Koma Kulshan-NSC"/>
    <x v="4"/>
    <n v="0"/>
    <n v="0"/>
    <n v="0"/>
    <n v="0"/>
    <n v="0"/>
    <n v="0"/>
    <n v="0"/>
    <n v="0"/>
    <n v="0"/>
    <n v="0"/>
    <n v="0"/>
    <n v="0"/>
    <n v="0"/>
    <n v="0"/>
  </r>
  <r>
    <s v="E335 HYD Misc, Upper Baker"/>
    <x v="4"/>
    <n v="427"/>
    <n v="429"/>
    <n v="431"/>
    <n v="433"/>
    <n v="435"/>
    <n v="437"/>
    <n v="439"/>
    <n v="441"/>
    <n v="443"/>
    <n v="445"/>
    <n v="447"/>
    <n v="449"/>
    <n v="451"/>
    <n v="438726"/>
  </r>
  <r>
    <s v="E335 HYD Misc, Upper Baker-NSC"/>
    <x v="4"/>
    <n v="0"/>
    <n v="0"/>
    <n v="0"/>
    <n v="0"/>
    <n v="0"/>
    <n v="0"/>
    <n v="0"/>
    <n v="0"/>
    <n v="0"/>
    <n v="0"/>
    <n v="0"/>
    <n v="0"/>
    <n v="0"/>
    <n v="0"/>
  </r>
  <r>
    <s v="E335 HYD Misc, White River-NOTUSED"/>
    <x v="4"/>
    <n v="0"/>
    <n v="0"/>
    <n v="0"/>
    <n v="0"/>
    <n v="0"/>
    <n v="0"/>
    <n v="0"/>
    <n v="0"/>
    <n v="0"/>
    <n v="0"/>
    <n v="0"/>
    <n v="0"/>
    <n v="0"/>
    <n v="0"/>
  </r>
  <r>
    <s v="E3351 HYD S/M/Tools, Snoq 1-2013"/>
    <x v="4"/>
    <n v="569"/>
    <n v="570"/>
    <n v="571"/>
    <n v="572"/>
    <n v="572"/>
    <n v="573"/>
    <n v="574"/>
    <n v="575"/>
    <n v="576"/>
    <n v="576"/>
    <n v="577"/>
    <n v="578"/>
    <n v="579"/>
    <n v="573977"/>
  </r>
  <r>
    <s v="E3351 HYD S/M/Tools, Snoq 2-2013"/>
    <x v="4"/>
    <n v="0"/>
    <n v="0"/>
    <n v="0"/>
    <n v="0"/>
    <n v="0"/>
    <n v="0"/>
    <n v="0"/>
    <n v="0"/>
    <n v="0"/>
    <n v="0"/>
    <n v="0"/>
    <n v="0"/>
    <n v="0"/>
    <n v="0"/>
  </r>
  <r>
    <s v="E3351 HYD S/M/Tools, Snoq1-2013-NSC"/>
    <x v="4"/>
    <n v="0"/>
    <n v="0"/>
    <n v="0"/>
    <n v="0"/>
    <n v="0"/>
    <n v="0"/>
    <n v="0"/>
    <n v="0"/>
    <n v="0"/>
    <n v="0"/>
    <n v="0"/>
    <n v="0"/>
    <n v="0"/>
    <n v="0"/>
  </r>
  <r>
    <s v="E3351 HYD S/M/Tools, Snoq2-2013-NSC"/>
    <x v="4"/>
    <n v="0"/>
    <n v="0"/>
    <n v="0"/>
    <n v="0"/>
    <n v="0"/>
    <n v="0"/>
    <n v="0"/>
    <n v="0"/>
    <n v="0"/>
    <n v="0"/>
    <n v="0"/>
    <n v="0"/>
    <n v="0"/>
    <n v="0"/>
  </r>
  <r>
    <s v="E3351 HYD Sta Main Tool, UB Hatch"/>
    <x v="4"/>
    <n v="0"/>
    <n v="0"/>
    <n v="0"/>
    <n v="0"/>
    <n v="0"/>
    <n v="0"/>
    <n v="0"/>
    <n v="0"/>
    <n v="0"/>
    <n v="0"/>
    <n v="0"/>
    <n v="0"/>
    <n v="0"/>
    <n v="0"/>
  </r>
  <r>
    <s v="E3351 HYD Sta Main Tool, UB Hat-NSC"/>
    <x v="4"/>
    <n v="0"/>
    <n v="0"/>
    <n v="0"/>
    <n v="0"/>
    <n v="0"/>
    <n v="0"/>
    <n v="0"/>
    <n v="0"/>
    <n v="0"/>
    <n v="0"/>
    <n v="0"/>
    <n v="0"/>
    <n v="0"/>
    <n v="0"/>
  </r>
  <r>
    <s v="E3351 HYD Sta Main Tool, UB Res-NSC"/>
    <x v="4"/>
    <n v="0"/>
    <n v="0"/>
    <n v="0"/>
    <n v="0"/>
    <n v="0"/>
    <n v="0"/>
    <n v="0"/>
    <n v="0"/>
    <n v="0"/>
    <n v="0"/>
    <n v="0"/>
    <n v="0"/>
    <n v="0"/>
    <n v="0"/>
  </r>
  <r>
    <s v="E3351 HYD Sta Main Tool, UB Resort"/>
    <x v="4"/>
    <n v="0"/>
    <n v="0"/>
    <n v="0"/>
    <n v="0"/>
    <n v="0"/>
    <n v="0"/>
    <n v="0"/>
    <n v="0"/>
    <n v="0"/>
    <n v="0"/>
    <n v="0"/>
    <n v="0"/>
    <n v="0"/>
    <n v="0"/>
  </r>
  <r>
    <s v="E3351 HYD Sta Main Tool, Upper Bker"/>
    <x v="4"/>
    <n v="156"/>
    <n v="162"/>
    <n v="169"/>
    <n v="175"/>
    <n v="181"/>
    <n v="187"/>
    <n v="194"/>
    <n v="200"/>
    <n v="206"/>
    <n v="213"/>
    <n v="219"/>
    <n v="226"/>
    <n v="232"/>
    <n v="193818"/>
  </r>
  <r>
    <s v="E3351 HYD Sta Main Tool, Upper -NSC"/>
    <x v="4"/>
    <n v="0"/>
    <n v="0"/>
    <n v="0"/>
    <n v="0"/>
    <n v="0"/>
    <n v="0"/>
    <n v="0"/>
    <n v="0"/>
    <n v="0"/>
    <n v="0"/>
    <n v="0"/>
    <n v="0"/>
    <n v="0"/>
    <n v="0"/>
  </r>
  <r>
    <s v="E3351 HYD Sta Main Tools, LB-2013"/>
    <x v="4"/>
    <n v="2"/>
    <n v="2"/>
    <n v="2"/>
    <n v="2"/>
    <n v="2"/>
    <n v="2"/>
    <n v="2"/>
    <n v="2"/>
    <n v="2"/>
    <n v="3"/>
    <n v="3"/>
    <n v="3"/>
    <n v="3"/>
    <n v="2222"/>
  </r>
  <r>
    <s v="E3351 HYD Sta Main Tools, LB-20-NSC"/>
    <x v="4"/>
    <n v="0"/>
    <n v="0"/>
    <n v="0"/>
    <n v="0"/>
    <n v="0"/>
    <n v="0"/>
    <n v="0"/>
    <n v="0"/>
    <n v="0"/>
    <n v="0"/>
    <n v="0"/>
    <n v="0"/>
    <n v="0"/>
    <n v="0"/>
  </r>
  <r>
    <s v="E3351 HYD Sta Main Tools, Lwer Bker"/>
    <x v="4"/>
    <n v="680"/>
    <n v="681"/>
    <n v="682"/>
    <n v="684"/>
    <n v="685"/>
    <n v="686"/>
    <n v="688"/>
    <n v="689"/>
    <n v="691"/>
    <n v="692"/>
    <n v="693"/>
    <n v="695"/>
    <n v="696"/>
    <n v="687772"/>
  </r>
  <r>
    <s v="E3351 HYD Sta Main Tools, Lwer -NSC"/>
    <x v="4"/>
    <n v="0"/>
    <n v="0"/>
    <n v="0"/>
    <n v="0"/>
    <n v="0"/>
    <n v="0"/>
    <n v="0"/>
    <n v="0"/>
    <n v="0"/>
    <n v="0"/>
    <n v="0"/>
    <n v="0"/>
    <n v="0"/>
    <n v="0"/>
  </r>
  <r>
    <s v="E3351 HYD Sta Main Tools, Snoq 1"/>
    <x v="4"/>
    <n v="0"/>
    <n v="0"/>
    <n v="0"/>
    <n v="0"/>
    <n v="0"/>
    <n v="0"/>
    <n v="0"/>
    <n v="0"/>
    <n v="0"/>
    <n v="0"/>
    <n v="0"/>
    <n v="0"/>
    <n v="0"/>
    <n v="0"/>
  </r>
  <r>
    <s v="E3351 HYD Sta Main Tools, Snoq 2"/>
    <x v="4"/>
    <n v="88"/>
    <n v="88"/>
    <n v="88"/>
    <n v="88"/>
    <n v="88"/>
    <n v="88"/>
    <n v="88"/>
    <n v="88"/>
    <n v="88"/>
    <n v="88"/>
    <n v="88"/>
    <n v="88"/>
    <n v="88"/>
    <n v="88353"/>
  </r>
  <r>
    <s v="E3351 HYD Sta Main Tools, Snoq Park"/>
    <x v="4"/>
    <n v="0"/>
    <n v="0"/>
    <n v="0"/>
    <n v="0"/>
    <n v="0"/>
    <n v="0"/>
    <n v="0"/>
    <n v="0"/>
    <n v="0"/>
    <n v="0"/>
    <n v="0"/>
    <n v="0"/>
    <n v="0"/>
    <n v="0"/>
  </r>
  <r>
    <s v="E3351 HYD Sta Main Tools, Snoq2-NSC"/>
    <x v="4"/>
    <n v="0"/>
    <n v="0"/>
    <n v="0"/>
    <n v="0"/>
    <n v="0"/>
    <n v="0"/>
    <n v="0"/>
    <n v="0"/>
    <n v="0"/>
    <n v="0"/>
    <n v="0"/>
    <n v="0"/>
    <n v="0"/>
    <n v="0"/>
  </r>
  <r>
    <s v="E3351 HYD Sta Main Tools, SnoqP-NSC"/>
    <x v="4"/>
    <n v="0"/>
    <n v="0"/>
    <n v="0"/>
    <n v="0"/>
    <n v="0"/>
    <n v="0"/>
    <n v="0"/>
    <n v="0"/>
    <n v="0"/>
    <n v="0"/>
    <n v="0"/>
    <n v="0"/>
    <n v="0"/>
    <n v="0"/>
  </r>
  <r>
    <s v="E3351 HYD StaMainTools,Electron-RET"/>
    <x v="4"/>
    <n v="0"/>
    <n v="0"/>
    <n v="0"/>
    <n v="0"/>
    <n v="0"/>
    <n v="0"/>
    <n v="0"/>
    <n v="0"/>
    <n v="0"/>
    <n v="0"/>
    <n v="0"/>
    <n v="0"/>
    <n v="0"/>
    <n v="0"/>
  </r>
  <r>
    <s v="E336 HYD RR/Br, White River-NOTUSED"/>
    <x v="4"/>
    <n v="0"/>
    <n v="0"/>
    <n v="0"/>
    <n v="0"/>
    <n v="0"/>
    <n v="0"/>
    <n v="0"/>
    <n v="0"/>
    <n v="0"/>
    <n v="0"/>
    <n v="0"/>
    <n v="0"/>
    <n v="0"/>
    <n v="0"/>
  </r>
  <r>
    <s v="E336 HYD RR/Bridges, Electron-RET"/>
    <x v="4"/>
    <n v="0"/>
    <n v="0"/>
    <n v="0"/>
    <n v="0"/>
    <n v="0"/>
    <n v="0"/>
    <n v="0"/>
    <n v="0"/>
    <n v="0"/>
    <n v="0"/>
    <n v="0"/>
    <n v="0"/>
    <n v="0"/>
    <n v="0"/>
  </r>
  <r>
    <s v="E336 HYD RR/Bridges, LB-2013"/>
    <x v="4"/>
    <n v="144"/>
    <n v="147"/>
    <n v="150"/>
    <n v="153"/>
    <n v="156"/>
    <n v="158"/>
    <n v="161"/>
    <n v="164"/>
    <n v="167"/>
    <n v="170"/>
    <n v="173"/>
    <n v="176"/>
    <n v="178"/>
    <n v="161325"/>
  </r>
  <r>
    <s v="E336 HYD RR/Bridges, LB-2013-NSC"/>
    <x v="4"/>
    <n v="0"/>
    <n v="0"/>
    <n v="0"/>
    <n v="0"/>
    <n v="0"/>
    <n v="0"/>
    <n v="0"/>
    <n v="0"/>
    <n v="0"/>
    <n v="0"/>
    <n v="0"/>
    <n v="0"/>
    <n v="0"/>
    <n v="0"/>
  </r>
  <r>
    <s v="E336 HYD RR/Bridges, Lower Bake-NSC"/>
    <x v="4"/>
    <n v="0"/>
    <n v="0"/>
    <n v="0"/>
    <n v="0"/>
    <n v="0"/>
    <n v="0"/>
    <n v="0"/>
    <n v="0"/>
    <n v="0"/>
    <n v="0"/>
    <n v="0"/>
    <n v="0"/>
    <n v="0"/>
    <n v="0"/>
  </r>
  <r>
    <s v="E336 HYD RR/Bridges, Lower Baker"/>
    <x v="4"/>
    <n v="86"/>
    <n v="86"/>
    <n v="86"/>
    <n v="86"/>
    <n v="86"/>
    <n v="87"/>
    <n v="87"/>
    <n v="87"/>
    <n v="87"/>
    <n v="87"/>
    <n v="88"/>
    <n v="88"/>
    <n v="88"/>
    <n v="86851"/>
  </r>
  <r>
    <s v="E336 HYD RR/Bridges, Nooksack-RET"/>
    <x v="4"/>
    <n v="0"/>
    <n v="0"/>
    <n v="0"/>
    <n v="0"/>
    <n v="0"/>
    <n v="0"/>
    <n v="0"/>
    <n v="0"/>
    <n v="0"/>
    <n v="0"/>
    <n v="0"/>
    <n v="0"/>
    <n v="0"/>
    <n v="0"/>
  </r>
  <r>
    <s v="E336 HYD RR/Bridges, Skook-RET"/>
    <x v="4"/>
    <n v="0"/>
    <n v="0"/>
    <n v="0"/>
    <n v="0"/>
    <n v="0"/>
    <n v="0"/>
    <n v="0"/>
    <n v="0"/>
    <n v="0"/>
    <n v="0"/>
    <n v="0"/>
    <n v="0"/>
    <n v="0"/>
    <n v="0"/>
  </r>
  <r>
    <s v="E336 HYD RR/Bridges, Snoq 1 - 2013"/>
    <x v="4"/>
    <n v="86"/>
    <n v="88"/>
    <n v="90"/>
    <n v="92"/>
    <n v="94"/>
    <n v="96"/>
    <n v="97"/>
    <n v="99"/>
    <n v="101"/>
    <n v="103"/>
    <n v="105"/>
    <n v="107"/>
    <n v="108"/>
    <n v="97406"/>
  </r>
  <r>
    <s v="E336 HYD RR/Bridges, Snoq 1 - 2-NSC"/>
    <x v="4"/>
    <n v="0"/>
    <n v="0"/>
    <n v="0"/>
    <n v="0"/>
    <n v="0"/>
    <n v="0"/>
    <n v="0"/>
    <n v="0"/>
    <n v="0"/>
    <n v="0"/>
    <n v="0"/>
    <n v="0"/>
    <n v="0"/>
    <n v="0"/>
  </r>
  <r>
    <s v="E336 HYD RR/Bridges, Snoq 1-NSC"/>
    <x v="4"/>
    <n v="0"/>
    <n v="0"/>
    <n v="0"/>
    <n v="0"/>
    <n v="0"/>
    <n v="0"/>
    <n v="0"/>
    <n v="0"/>
    <n v="0"/>
    <n v="0"/>
    <n v="0"/>
    <n v="0"/>
    <n v="0"/>
    <n v="0"/>
  </r>
  <r>
    <s v="E336 HYD RR/Bridges, Snoq 2 - 2013"/>
    <x v="4"/>
    <n v="21"/>
    <n v="22"/>
    <n v="22"/>
    <n v="23"/>
    <n v="23"/>
    <n v="24"/>
    <n v="24"/>
    <n v="25"/>
    <n v="25"/>
    <n v="25"/>
    <n v="26"/>
    <n v="26"/>
    <n v="27"/>
    <n v="24054"/>
  </r>
  <r>
    <s v="E336 HYD RR/Bridges, Snoq 2 - 2-NSC"/>
    <x v="4"/>
    <n v="0"/>
    <n v="0"/>
    <n v="0"/>
    <n v="0"/>
    <n v="0"/>
    <n v="0"/>
    <n v="0"/>
    <n v="0"/>
    <n v="0"/>
    <n v="0"/>
    <n v="0"/>
    <n v="0"/>
    <n v="0"/>
    <n v="0"/>
  </r>
  <r>
    <s v="E336 HYD RR/Bridges, Snoq 2-NSC"/>
    <x v="4"/>
    <n v="0"/>
    <n v="0"/>
    <n v="0"/>
    <n v="0"/>
    <n v="0"/>
    <n v="0"/>
    <n v="0"/>
    <n v="0"/>
    <n v="0"/>
    <n v="0"/>
    <n v="0"/>
    <n v="0"/>
    <n v="0"/>
    <n v="0"/>
  </r>
  <r>
    <s v="E336 HYD RR/Bridges, Snoq Park"/>
    <x v="4"/>
    <n v="0"/>
    <n v="0"/>
    <n v="0"/>
    <n v="0"/>
    <n v="0"/>
    <n v="0"/>
    <n v="0"/>
    <n v="0"/>
    <n v="0"/>
    <n v="0"/>
    <n v="0"/>
    <n v="0"/>
    <n v="0"/>
    <n v="0"/>
  </r>
  <r>
    <s v="E336 HYD RR/Bridges, Snoq Park-NSC"/>
    <x v="4"/>
    <n v="0"/>
    <n v="0"/>
    <n v="0"/>
    <n v="0"/>
    <n v="0"/>
    <n v="0"/>
    <n v="0"/>
    <n v="0"/>
    <n v="0"/>
    <n v="0"/>
    <n v="0"/>
    <n v="0"/>
    <n v="0"/>
    <n v="0"/>
  </r>
  <r>
    <s v="E336 HYD RR/Bridges, Snoqualmie 1"/>
    <x v="4"/>
    <n v="0"/>
    <n v="0"/>
    <n v="0"/>
    <n v="0"/>
    <n v="0"/>
    <n v="0"/>
    <n v="0"/>
    <n v="0"/>
    <n v="0"/>
    <n v="0"/>
    <n v="0"/>
    <n v="0"/>
    <n v="0"/>
    <n v="0"/>
  </r>
  <r>
    <s v="E336 HYD RR/Bridges, Snoqualmie 2"/>
    <x v="4"/>
    <n v="0"/>
    <n v="0"/>
    <n v="0"/>
    <n v="0"/>
    <n v="0"/>
    <n v="0"/>
    <n v="0"/>
    <n v="0"/>
    <n v="0"/>
    <n v="0"/>
    <n v="0"/>
    <n v="0"/>
    <n v="0"/>
    <n v="0"/>
  </r>
  <r>
    <s v="E336 HYD RR/Bridges, Upper Bake-NSC"/>
    <x v="4"/>
    <n v="0"/>
    <n v="0"/>
    <n v="0"/>
    <n v="0"/>
    <n v="0"/>
    <n v="0"/>
    <n v="0"/>
    <n v="0"/>
    <n v="0"/>
    <n v="0"/>
    <n v="0"/>
    <n v="0"/>
    <n v="0"/>
    <n v="0"/>
  </r>
  <r>
    <s v="E336 HYD RR/Bridges, Upper Baker"/>
    <x v="4"/>
    <n v="248"/>
    <n v="253"/>
    <n v="259"/>
    <n v="265"/>
    <n v="270"/>
    <n v="276"/>
    <n v="281"/>
    <n v="287"/>
    <n v="293"/>
    <n v="298"/>
    <n v="304"/>
    <n v="309"/>
    <n v="315"/>
    <n v="281414"/>
  </r>
  <r>
    <s v="E337 HYD ARO Hydro Production"/>
    <x v="4"/>
    <n v="0"/>
    <n v="0"/>
    <n v="0"/>
    <n v="0"/>
    <n v="0"/>
    <n v="0"/>
    <n v="0"/>
    <n v="0"/>
    <n v="0"/>
    <n v="0"/>
    <n v="0"/>
    <n v="0"/>
    <n v="0"/>
    <n v="0"/>
  </r>
  <r>
    <s v="Tax only - WR Prelim Survey"/>
    <x v="4"/>
    <n v="0"/>
    <n v="0"/>
    <n v="0"/>
    <n v="0"/>
    <n v="0"/>
    <n v="0"/>
    <n v="0"/>
    <n v="0"/>
    <n v="0"/>
    <n v="0"/>
    <n v="0"/>
    <n v="0"/>
    <n v="0"/>
    <n v="0"/>
  </r>
  <r>
    <s v="Tax only - WR Reg Asset"/>
    <x v="4"/>
    <n v="0"/>
    <n v="0"/>
    <n v="0"/>
    <n v="0"/>
    <n v="0"/>
    <n v="0"/>
    <n v="0"/>
    <n v="0"/>
    <n v="0"/>
    <n v="0"/>
    <n v="0"/>
    <n v="0"/>
    <n v="0"/>
    <n v="0"/>
  </r>
  <r>
    <s v="E3400 PRD Land, Encogen"/>
    <x v="5"/>
    <n v="0"/>
    <n v="0"/>
    <n v="0"/>
    <n v="0"/>
    <n v="0"/>
    <n v="0"/>
    <n v="0"/>
    <n v="0"/>
    <n v="0"/>
    <n v="0"/>
    <n v="0"/>
    <n v="0"/>
    <n v="0"/>
    <n v="0"/>
  </r>
  <r>
    <s v="E3400 PRD Land, Freddy1/Epcor"/>
    <x v="5"/>
    <n v="0"/>
    <n v="0"/>
    <n v="0"/>
    <n v="0"/>
    <n v="0"/>
    <n v="0"/>
    <n v="0"/>
    <n v="0"/>
    <n v="0"/>
    <n v="0"/>
    <n v="0"/>
    <n v="0"/>
    <n v="0"/>
    <n v="0"/>
  </r>
  <r>
    <s v="E3400 PRD Land, Frederickson"/>
    <x v="5"/>
    <n v="0"/>
    <n v="0"/>
    <n v="0"/>
    <n v="0"/>
    <n v="0"/>
    <n v="0"/>
    <n v="0"/>
    <n v="0"/>
    <n v="0"/>
    <n v="0"/>
    <n v="0"/>
    <n v="0"/>
    <n v="0"/>
    <n v="0"/>
  </r>
  <r>
    <s v="E3400 PRD Land, Fredonia"/>
    <x v="5"/>
    <n v="0"/>
    <n v="0"/>
    <n v="0"/>
    <n v="0"/>
    <n v="0"/>
    <n v="0"/>
    <n v="0"/>
    <n v="0"/>
    <n v="0"/>
    <n v="0"/>
    <n v="0"/>
    <n v="0"/>
    <n v="0"/>
    <n v="0"/>
  </r>
  <r>
    <s v="E3400 PRD Land, Goldendale"/>
    <x v="5"/>
    <n v="0"/>
    <n v="0"/>
    <n v="0"/>
    <n v="0"/>
    <n v="0"/>
    <n v="0"/>
    <n v="0"/>
    <n v="0"/>
    <n v="0"/>
    <n v="0"/>
    <n v="0"/>
    <n v="0"/>
    <n v="0"/>
    <n v="0"/>
  </r>
  <r>
    <s v="E3400 PRD Land, Goldendale OP"/>
    <x v="5"/>
    <n v="0"/>
    <n v="0"/>
    <n v="0"/>
    <n v="0"/>
    <n v="0"/>
    <n v="0"/>
    <n v="0"/>
    <n v="0"/>
    <n v="0"/>
    <n v="0"/>
    <n v="0"/>
    <n v="0"/>
    <n v="0"/>
    <n v="0"/>
  </r>
  <r>
    <s v="E3400 PRD Land, Hopkins Ridge"/>
    <x v="5"/>
    <n v="0"/>
    <n v="0"/>
    <n v="0"/>
    <n v="0"/>
    <n v="0"/>
    <n v="0"/>
    <n v="0"/>
    <n v="0"/>
    <n v="0"/>
    <n v="0"/>
    <n v="0"/>
    <n v="0"/>
    <n v="0"/>
    <n v="0"/>
  </r>
  <r>
    <s v="E3400 PRD Land, Lower Snake River"/>
    <x v="5"/>
    <n v="0"/>
    <n v="0"/>
    <n v="0"/>
    <n v="0"/>
    <n v="0"/>
    <n v="0"/>
    <n v="0"/>
    <n v="0"/>
    <n v="0"/>
    <n v="0"/>
    <n v="0"/>
    <n v="0"/>
    <n v="0"/>
    <n v="0"/>
  </r>
  <r>
    <s v="E3400 PRD Land, Mint Farm"/>
    <x v="5"/>
    <n v="0"/>
    <n v="0"/>
    <n v="0"/>
    <n v="0"/>
    <n v="0"/>
    <n v="0"/>
    <n v="0"/>
    <n v="0"/>
    <n v="0"/>
    <n v="0"/>
    <n v="0"/>
    <n v="0"/>
    <n v="0"/>
    <n v="0"/>
  </r>
  <r>
    <s v="E3400 PRD Land, South Whidbey"/>
    <x v="5"/>
    <n v="0"/>
    <n v="0"/>
    <n v="0"/>
    <n v="0"/>
    <n v="0"/>
    <n v="0"/>
    <n v="0"/>
    <n v="0"/>
    <n v="0"/>
    <n v="0"/>
    <n v="0"/>
    <n v="0"/>
    <n v="0"/>
    <n v="0"/>
  </r>
  <r>
    <s v="E3400 PRD Land, Sumas "/>
    <x v="5"/>
    <n v="0"/>
    <n v="0"/>
    <n v="0"/>
    <n v="0"/>
    <n v="0"/>
    <n v="0"/>
    <n v="0"/>
    <n v="0"/>
    <n v="0"/>
    <n v="0"/>
    <n v="0"/>
    <n v="0"/>
    <n v="0"/>
    <n v="0"/>
  </r>
  <r>
    <s v="E3400 PRD Land, Whiskey Ridge Wind"/>
    <x v="5"/>
    <n v="0"/>
    <n v="0"/>
    <n v="0"/>
    <n v="0"/>
    <n v="0"/>
    <n v="0"/>
    <n v="0"/>
    <n v="0"/>
    <n v="0"/>
    <n v="0"/>
    <n v="0"/>
    <n v="0"/>
    <n v="0"/>
    <n v="0"/>
  </r>
  <r>
    <s v="E3400 PRD Land, Whitehorn 1"/>
    <x v="5"/>
    <n v="0"/>
    <n v="0"/>
    <n v="0"/>
    <n v="0"/>
    <n v="0"/>
    <n v="0"/>
    <n v="0"/>
    <n v="0"/>
    <n v="0"/>
    <n v="0"/>
    <n v="0"/>
    <n v="0"/>
    <n v="0"/>
    <n v="0"/>
  </r>
  <r>
    <s v="E3400 PRD Land, Whitehorn 2-3 Com"/>
    <x v="5"/>
    <n v="0"/>
    <n v="0"/>
    <n v="0"/>
    <n v="0"/>
    <n v="0"/>
    <n v="0"/>
    <n v="0"/>
    <n v="0"/>
    <n v="0"/>
    <n v="0"/>
    <n v="0"/>
    <n v="0"/>
    <n v="0"/>
    <n v="0"/>
  </r>
  <r>
    <s v="E3400 PRD Land, Wild Horse"/>
    <x v="5"/>
    <n v="0"/>
    <n v="0"/>
    <n v="0"/>
    <n v="0"/>
    <n v="0"/>
    <n v="0"/>
    <n v="0"/>
    <n v="0"/>
    <n v="0"/>
    <n v="0"/>
    <n v="0"/>
    <n v="0"/>
    <n v="0"/>
    <n v="0"/>
  </r>
  <r>
    <s v="E3401 PRD Easements, Fredonia"/>
    <x v="5"/>
    <n v="208"/>
    <n v="208"/>
    <n v="208"/>
    <n v="208"/>
    <n v="209"/>
    <n v="209"/>
    <n v="209"/>
    <n v="209"/>
    <n v="210"/>
    <n v="210"/>
    <n v="210"/>
    <n v="210"/>
    <n v="210"/>
    <n v="209115"/>
  </r>
  <r>
    <s v="E3410 PRD Str/Impv, Crystal Mtn"/>
    <x v="5"/>
    <n v="426"/>
    <n v="426"/>
    <n v="426"/>
    <n v="425"/>
    <n v="425"/>
    <n v="425"/>
    <n v="425"/>
    <n v="425"/>
    <n v="424"/>
    <n v="424"/>
    <n v="424"/>
    <n v="424"/>
    <n v="423"/>
    <n v="424768"/>
  </r>
  <r>
    <s v="E3410 PRD Str/Impv, Crystal Mtn-NSC"/>
    <x v="5"/>
    <n v="0"/>
    <n v="0"/>
    <n v="0"/>
    <n v="0"/>
    <n v="0"/>
    <n v="0"/>
    <n v="0"/>
    <n v="0"/>
    <n v="0"/>
    <n v="0"/>
    <n v="0"/>
    <n v="0"/>
    <n v="0"/>
    <n v="0"/>
  </r>
  <r>
    <s v="E3410 PRD Str/Impv, Encogen"/>
    <x v="5"/>
    <n v="6100"/>
    <n v="6120"/>
    <n v="6140"/>
    <n v="6160"/>
    <n v="6180"/>
    <n v="6199"/>
    <n v="6219"/>
    <n v="6239"/>
    <n v="6259"/>
    <n v="6279"/>
    <n v="6299"/>
    <n v="6319"/>
    <n v="6338"/>
    <n v="6219286"/>
  </r>
  <r>
    <s v="E3410 PRD Str/Impv, Encogen-NSC"/>
    <x v="5"/>
    <n v="0"/>
    <n v="0"/>
    <n v="0"/>
    <n v="0"/>
    <n v="0"/>
    <n v="0"/>
    <n v="0"/>
    <n v="0"/>
    <n v="0"/>
    <n v="0"/>
    <n v="0"/>
    <n v="0"/>
    <n v="0"/>
    <n v="0"/>
  </r>
  <r>
    <s v="E3410 PRD Str/Impv, Ferndale"/>
    <x v="5"/>
    <n v="3837"/>
    <n v="3841"/>
    <n v="3845"/>
    <n v="3849"/>
    <n v="3853"/>
    <n v="3857"/>
    <n v="3861"/>
    <n v="3865"/>
    <n v="3869"/>
    <n v="3873"/>
    <n v="3877"/>
    <n v="3881"/>
    <n v="3885"/>
    <n v="3860696"/>
  </r>
  <r>
    <s v="E3410 PRD Str/Impv, Ferndale-NSC"/>
    <x v="5"/>
    <n v="0"/>
    <n v="0"/>
    <n v="0"/>
    <n v="0"/>
    <n v="0"/>
    <n v="0"/>
    <n v="0"/>
    <n v="0"/>
    <n v="0"/>
    <n v="0"/>
    <n v="0"/>
    <n v="0"/>
    <n v="0"/>
    <n v="0"/>
  </r>
  <r>
    <s v="E3410 PRD Str/Impv, Fred 1/APC"/>
    <x v="5"/>
    <n v="2677"/>
    <n v="2686"/>
    <n v="2696"/>
    <n v="2705"/>
    <n v="2715"/>
    <n v="2724"/>
    <n v="2733"/>
    <n v="2742"/>
    <n v="2752"/>
    <n v="2761"/>
    <n v="2770"/>
    <n v="2779"/>
    <n v="2789"/>
    <n v="2733059"/>
  </r>
  <r>
    <s v="E3410 PRD Str/Impv, Fred 1/APC-NSC"/>
    <x v="5"/>
    <n v="0"/>
    <n v="0"/>
    <n v="0"/>
    <n v="0"/>
    <n v="0"/>
    <n v="0"/>
    <n v="0"/>
    <n v="0"/>
    <n v="0"/>
    <n v="0"/>
    <n v="0"/>
    <n v="0"/>
    <n v="0"/>
    <n v="0"/>
  </r>
  <r>
    <s v="E3410 PRD Str/Impv, Frederickson"/>
    <x v="5"/>
    <n v="2640"/>
    <n v="2643"/>
    <n v="2645"/>
    <n v="2647"/>
    <n v="2649"/>
    <n v="2651"/>
    <n v="2653"/>
    <n v="2656"/>
    <n v="2658"/>
    <n v="2660"/>
    <n v="2662"/>
    <n v="2664"/>
    <n v="2666"/>
    <n v="2653379"/>
  </r>
  <r>
    <s v="E3410 PRD Str/Impv, Frederickso-NSC"/>
    <x v="5"/>
    <n v="0"/>
    <n v="0"/>
    <n v="0"/>
    <n v="0"/>
    <n v="0"/>
    <n v="0"/>
    <n v="0"/>
    <n v="0"/>
    <n v="0"/>
    <n v="0"/>
    <n v="0"/>
    <n v="0"/>
    <n v="0"/>
    <n v="0"/>
  </r>
  <r>
    <s v="E3410 PRD Str/Impv, Fredonia"/>
    <x v="5"/>
    <n v="3608"/>
    <n v="3613"/>
    <n v="3619"/>
    <n v="3625"/>
    <n v="3630"/>
    <n v="3636"/>
    <n v="3642"/>
    <n v="3647"/>
    <n v="3653"/>
    <n v="3659"/>
    <n v="3664"/>
    <n v="3670"/>
    <n v="3676"/>
    <n v="3641791"/>
  </r>
  <r>
    <s v="E3410 PRD Str/Impv, Fredonia 3&amp;4 OP"/>
    <x v="5"/>
    <n v="680"/>
    <n v="682"/>
    <n v="684"/>
    <n v="686"/>
    <n v="688"/>
    <n v="690"/>
    <n v="692"/>
    <n v="694"/>
    <n v="695"/>
    <n v="697"/>
    <n v="700"/>
    <n v="702"/>
    <n v="704"/>
    <n v="691871"/>
  </r>
  <r>
    <s v="E3410 PRD Str/Impv, Fredonia 3&amp;-NSC"/>
    <x v="5"/>
    <n v="0"/>
    <n v="0"/>
    <n v="0"/>
    <n v="0"/>
    <n v="0"/>
    <n v="0"/>
    <n v="0"/>
    <n v="0"/>
    <n v="0"/>
    <n v="0"/>
    <n v="0"/>
    <n v="0"/>
    <n v="0"/>
    <n v="0"/>
  </r>
  <r>
    <s v="E3410 PRD Str/Impv, Goldendale"/>
    <x v="5"/>
    <n v="64"/>
    <n v="64"/>
    <n v="65"/>
    <n v="65"/>
    <n v="66"/>
    <n v="66"/>
    <n v="66"/>
    <n v="67"/>
    <n v="67"/>
    <n v="67"/>
    <n v="68"/>
    <n v="68"/>
    <n v="69"/>
    <n v="66314"/>
  </r>
  <r>
    <s v="E3410 PRD Str/Impv, Goldendale -NSC"/>
    <x v="5"/>
    <n v="0"/>
    <n v="0"/>
    <n v="0"/>
    <n v="0"/>
    <n v="0"/>
    <n v="0"/>
    <n v="0"/>
    <n v="0"/>
    <n v="0"/>
    <n v="0"/>
    <n v="0"/>
    <n v="0"/>
    <n v="0"/>
    <n v="0"/>
  </r>
  <r>
    <s v="E3410 PRD Str/Impv, Goldendale OP"/>
    <x v="5"/>
    <n v="27258"/>
    <n v="27287"/>
    <n v="27316"/>
    <n v="27344"/>
    <n v="27373"/>
    <n v="27402"/>
    <n v="27430"/>
    <n v="27459"/>
    <n v="27487"/>
    <n v="27516"/>
    <n v="27545"/>
    <n v="27573"/>
    <n v="27602"/>
    <n v="27430133"/>
  </r>
  <r>
    <s v="E3410 PRD Str/Impv, Mint Farm"/>
    <x v="5"/>
    <n v="178"/>
    <n v="180"/>
    <n v="182"/>
    <n v="185"/>
    <n v="188"/>
    <n v="190"/>
    <n v="193"/>
    <n v="195"/>
    <n v="198"/>
    <n v="201"/>
    <n v="203"/>
    <n v="206"/>
    <n v="209"/>
    <n v="192888"/>
  </r>
  <r>
    <s v="E3410 PRD Str/Impv, Mint Farm OP"/>
    <x v="5"/>
    <n v="3192"/>
    <n v="3214"/>
    <n v="3236"/>
    <n v="3258"/>
    <n v="3280"/>
    <n v="3302"/>
    <n v="3324"/>
    <n v="3346"/>
    <n v="3368"/>
    <n v="3390"/>
    <n v="3413"/>
    <n v="3435"/>
    <n v="3457"/>
    <n v="3324367"/>
  </r>
  <r>
    <s v="E3410 PRD Str/Impv, Mint OP-NSC"/>
    <x v="5"/>
    <n v="0"/>
    <n v="0"/>
    <n v="0"/>
    <n v="0"/>
    <n v="0"/>
    <n v="0"/>
    <n v="0"/>
    <n v="0"/>
    <n v="0"/>
    <n v="0"/>
    <n v="0"/>
    <n v="0"/>
    <n v="0"/>
    <n v="0"/>
  </r>
  <r>
    <s v="E3410 PRD Str/Impv, S Whidbey-RET"/>
    <x v="5"/>
    <n v="0"/>
    <n v="0"/>
    <n v="0"/>
    <n v="0"/>
    <n v="0"/>
    <n v="0"/>
    <n v="0"/>
    <n v="0"/>
    <n v="0"/>
    <n v="0"/>
    <n v="0"/>
    <n v="0"/>
    <n v="0"/>
    <n v="0"/>
  </r>
  <r>
    <s v="E3410 PRD Str/Impv, Sumas "/>
    <x v="5"/>
    <n v="64"/>
    <n v="65"/>
    <n v="67"/>
    <n v="68"/>
    <n v="69"/>
    <n v="71"/>
    <n v="72"/>
    <n v="74"/>
    <n v="75"/>
    <n v="76"/>
    <n v="78"/>
    <n v="79"/>
    <n v="81"/>
    <n v="72155"/>
  </r>
  <r>
    <s v="E3410 PRD Str/Impv, Sumas OP"/>
    <x v="5"/>
    <n v="2333"/>
    <n v="2336"/>
    <n v="2340"/>
    <n v="2343"/>
    <n v="2346"/>
    <n v="2349"/>
    <n v="2352"/>
    <n v="2356"/>
    <n v="2359"/>
    <n v="2362"/>
    <n v="2365"/>
    <n v="2369"/>
    <n v="2372"/>
    <n v="2352490"/>
  </r>
  <r>
    <s v="E3410 PRD Str/Impv, Sumas OP-NSC"/>
    <x v="5"/>
    <n v="0"/>
    <n v="0"/>
    <n v="0"/>
    <n v="0"/>
    <n v="0"/>
    <n v="0"/>
    <n v="0"/>
    <n v="0"/>
    <n v="0"/>
    <n v="0"/>
    <n v="0"/>
    <n v="0"/>
    <n v="0"/>
    <n v="0"/>
  </r>
  <r>
    <s v="E3410 PRD Str/Impv, Whitehorn 1-RET"/>
    <x v="5"/>
    <n v="0"/>
    <n v="0"/>
    <n v="0"/>
    <n v="0"/>
    <n v="0"/>
    <n v="0"/>
    <n v="0"/>
    <n v="0"/>
    <n v="0"/>
    <n v="0"/>
    <n v="0"/>
    <n v="0"/>
    <n v="0"/>
    <n v="0"/>
  </r>
  <r>
    <s v="E3410 PRD Str/Impv, Whitehorn 2-3Cm"/>
    <x v="5"/>
    <n v="552"/>
    <n v="554"/>
    <n v="557"/>
    <n v="560"/>
    <n v="563"/>
    <n v="565"/>
    <n v="568"/>
    <n v="571"/>
    <n v="574"/>
    <n v="578"/>
    <n v="581"/>
    <n v="585"/>
    <n v="588"/>
    <n v="568812"/>
  </r>
  <r>
    <s v="E3410 PRD Str/Impv, Whitehorn 2-NSC"/>
    <x v="5"/>
    <n v="0"/>
    <n v="0"/>
    <n v="0"/>
    <n v="0"/>
    <n v="0"/>
    <n v="0"/>
    <n v="0"/>
    <n v="0"/>
    <n v="0"/>
    <n v="0"/>
    <n v="0"/>
    <n v="0"/>
    <n v="0"/>
    <n v="0"/>
  </r>
  <r>
    <s v="E34101 PRD Str/Impv, Hop Ridge-NSC"/>
    <x v="5"/>
    <n v="0"/>
    <n v="0"/>
    <n v="0"/>
    <n v="0"/>
    <n v="0"/>
    <n v="0"/>
    <n v="0"/>
    <n v="0"/>
    <n v="0"/>
    <n v="0"/>
    <n v="0"/>
    <n v="0"/>
    <n v="0"/>
    <n v="0"/>
  </r>
  <r>
    <s v="E34101 PRD Str/Impv, Hopkins Ridge"/>
    <x v="5"/>
    <n v="148"/>
    <n v="167"/>
    <n v="187"/>
    <n v="207"/>
    <n v="226"/>
    <n v="246"/>
    <n v="265"/>
    <n v="285"/>
    <n v="304"/>
    <n v="324"/>
    <n v="344"/>
    <n v="363"/>
    <n v="383"/>
    <n v="265284"/>
  </r>
  <r>
    <s v="E34101 PRD Str/Impv, LSR"/>
    <x v="5"/>
    <n v="6245"/>
    <n v="6359"/>
    <n v="6473"/>
    <n v="6587"/>
    <n v="6701"/>
    <n v="6815"/>
    <n v="6929"/>
    <n v="7043"/>
    <n v="7157"/>
    <n v="7271"/>
    <n v="7385"/>
    <n v="7499"/>
    <n v="7613"/>
    <n v="6928661"/>
  </r>
  <r>
    <s v="E34101 PRD Str/Impv, LSR-NSC"/>
    <x v="5"/>
    <n v="0"/>
    <n v="0"/>
    <n v="0"/>
    <n v="0"/>
    <n v="0"/>
    <n v="0"/>
    <n v="0"/>
    <n v="0"/>
    <n v="0"/>
    <n v="0"/>
    <n v="0"/>
    <n v="0"/>
    <n v="0"/>
    <n v="0"/>
  </r>
  <r>
    <s v="E34101 PRD Str/Impv, Wild Horse"/>
    <x v="5"/>
    <n v="2333"/>
    <n v="2389"/>
    <n v="2446"/>
    <n v="2502"/>
    <n v="2558"/>
    <n v="2615"/>
    <n v="2671"/>
    <n v="2728"/>
    <n v="2784"/>
    <n v="2841"/>
    <n v="2897"/>
    <n v="2954"/>
    <n v="3010"/>
    <n v="2671366"/>
  </r>
  <r>
    <s v="E34101 PRD Str/Impv, Wild Horse-NSC"/>
    <x v="5"/>
    <n v="0"/>
    <n v="0"/>
    <n v="0"/>
    <n v="0"/>
    <n v="0"/>
    <n v="0"/>
    <n v="0"/>
    <n v="0"/>
    <n v="0"/>
    <n v="0"/>
    <n v="0"/>
    <n v="0"/>
    <n v="0"/>
    <n v="0"/>
  </r>
  <r>
    <s v="E34101 PRD Str/Impv,Wild Horse Expa"/>
    <x v="5"/>
    <n v="995"/>
    <n v="1011"/>
    <n v="1026"/>
    <n v="1041"/>
    <n v="1057"/>
    <n v="1072"/>
    <n v="1088"/>
    <n v="1103"/>
    <n v="1118"/>
    <n v="1134"/>
    <n v="1149"/>
    <n v="1164"/>
    <n v="1180"/>
    <n v="1087508"/>
  </r>
  <r>
    <s v="E34101 PRD Str/Impv,Wld Hrs Exp-NSC"/>
    <x v="5"/>
    <n v="0"/>
    <n v="0"/>
    <n v="0"/>
    <n v="0"/>
    <n v="0"/>
    <n v="0"/>
    <n v="0"/>
    <n v="0"/>
    <n v="0"/>
    <n v="0"/>
    <n v="0"/>
    <n v="0"/>
    <n v="0"/>
    <n v="0"/>
  </r>
  <r>
    <s v="E3411 PRD LH Impv, Whitehorn-DONOTU"/>
    <x v="5"/>
    <n v="0"/>
    <n v="0"/>
    <n v="0"/>
    <n v="0"/>
    <n v="0"/>
    <n v="0"/>
    <n v="0"/>
    <n v="0"/>
    <n v="0"/>
    <n v="0"/>
    <n v="0"/>
    <n v="0"/>
    <n v="0"/>
    <n v="0"/>
  </r>
  <r>
    <s v="E342 PRD Fuel Hldr, Fredonia 3&amp;4 OP"/>
    <x v="5"/>
    <n v="544"/>
    <n v="546"/>
    <n v="549"/>
    <n v="552"/>
    <n v="555"/>
    <n v="557"/>
    <n v="560"/>
    <n v="563"/>
    <n v="566"/>
    <n v="569"/>
    <n v="571"/>
    <n v="574"/>
    <n v="577"/>
    <n v="560215"/>
  </r>
  <r>
    <s v="E342 PRD Fuel Hldr, Fredonia 3&amp;-NSC"/>
    <x v="5"/>
    <n v="0"/>
    <n v="0"/>
    <n v="0"/>
    <n v="0"/>
    <n v="0"/>
    <n v="0"/>
    <n v="0"/>
    <n v="0"/>
    <n v="0"/>
    <n v="0"/>
    <n v="0"/>
    <n v="0"/>
    <n v="0"/>
    <n v="0"/>
  </r>
  <r>
    <s v="E342 PRD Fuel Hldr, Gldndale OP-NSC"/>
    <x v="5"/>
    <n v="0"/>
    <n v="0"/>
    <n v="0"/>
    <n v="0"/>
    <n v="0"/>
    <n v="0"/>
    <n v="0"/>
    <n v="0"/>
    <n v="0"/>
    <n v="0"/>
    <n v="0"/>
    <n v="0"/>
    <n v="0"/>
    <n v="0"/>
  </r>
  <r>
    <s v="E342 PRD Fuel Holder, Cystal Mtn"/>
    <x v="5"/>
    <n v="94"/>
    <n v="97"/>
    <n v="100"/>
    <n v="103"/>
    <n v="106"/>
    <n v="109"/>
    <n v="112"/>
    <n v="115"/>
    <n v="118"/>
    <n v="122"/>
    <n v="125"/>
    <n v="128"/>
    <n v="131"/>
    <n v="112243"/>
  </r>
  <r>
    <s v="E342 PRD Fuel Holder, Cystal Mt-NSC"/>
    <x v="5"/>
    <n v="0"/>
    <n v="0"/>
    <n v="0"/>
    <n v="0"/>
    <n v="0"/>
    <n v="0"/>
    <n v="0"/>
    <n v="0"/>
    <n v="0"/>
    <n v="0"/>
    <n v="0"/>
    <n v="0"/>
    <n v="0"/>
    <n v="0"/>
  </r>
  <r>
    <s v="E342 PRD Fuel Holder, Encogen"/>
    <x v="5"/>
    <n v="6750"/>
    <n v="6761"/>
    <n v="6771"/>
    <n v="6781"/>
    <n v="6792"/>
    <n v="6802"/>
    <n v="6813"/>
    <n v="6823"/>
    <n v="6833"/>
    <n v="6844"/>
    <n v="6854"/>
    <n v="6865"/>
    <n v="6875"/>
    <n v="6812624"/>
  </r>
  <r>
    <s v="E342 PRD Fuel Holder, Encogen-NSC"/>
    <x v="5"/>
    <n v="0"/>
    <n v="0"/>
    <n v="0"/>
    <n v="0"/>
    <n v="0"/>
    <n v="0"/>
    <n v="0"/>
    <n v="0"/>
    <n v="0"/>
    <n v="0"/>
    <n v="0"/>
    <n v="0"/>
    <n v="0"/>
    <n v="0"/>
  </r>
  <r>
    <s v="E342 PRD Fuel Holder, Ferndale"/>
    <x v="5"/>
    <n v="294"/>
    <n v="295"/>
    <n v="296"/>
    <n v="297"/>
    <n v="297"/>
    <n v="298"/>
    <n v="299"/>
    <n v="300"/>
    <n v="300"/>
    <n v="301"/>
    <n v="302"/>
    <n v="302"/>
    <n v="303"/>
    <n v="298777"/>
  </r>
  <r>
    <s v="E342 PRD Fuel Holder, Ferndale-NSC"/>
    <x v="5"/>
    <n v="0"/>
    <n v="0"/>
    <n v="0"/>
    <n v="0"/>
    <n v="0"/>
    <n v="0"/>
    <n v="0"/>
    <n v="0"/>
    <n v="0"/>
    <n v="0"/>
    <n v="0"/>
    <n v="0"/>
    <n v="0"/>
    <n v="0"/>
  </r>
  <r>
    <s v="E342 PRD Fuel Holder, Fred 1/APC"/>
    <x v="5"/>
    <n v="765"/>
    <n v="769"/>
    <n v="774"/>
    <n v="778"/>
    <n v="782"/>
    <n v="786"/>
    <n v="790"/>
    <n v="795"/>
    <n v="799"/>
    <n v="803"/>
    <n v="807"/>
    <n v="812"/>
    <n v="816"/>
    <n v="790498"/>
  </r>
  <r>
    <s v="E342 PRD Fuel Holder, Fred 1/AP-NSC"/>
    <x v="5"/>
    <n v="0"/>
    <n v="0"/>
    <n v="0"/>
    <n v="0"/>
    <n v="0"/>
    <n v="0"/>
    <n v="0"/>
    <n v="0"/>
    <n v="0"/>
    <n v="0"/>
    <n v="0"/>
    <n v="0"/>
    <n v="0"/>
    <n v="0"/>
  </r>
  <r>
    <s v="E342 PRD Fuel Holder, Frederick-NSC"/>
    <x v="5"/>
    <n v="0"/>
    <n v="0"/>
    <n v="0"/>
    <n v="0"/>
    <n v="0"/>
    <n v="0"/>
    <n v="0"/>
    <n v="0"/>
    <n v="0"/>
    <n v="0"/>
    <n v="0"/>
    <n v="0"/>
    <n v="0"/>
    <n v="0"/>
  </r>
  <r>
    <s v="E342 PRD Fuel Holder, Frederickson"/>
    <x v="5"/>
    <n v="3999"/>
    <n v="4001"/>
    <n v="4003"/>
    <n v="4005"/>
    <n v="4006"/>
    <n v="4008"/>
    <n v="4010"/>
    <n v="4011"/>
    <n v="4013"/>
    <n v="4015"/>
    <n v="4017"/>
    <n v="4018"/>
    <n v="4020"/>
    <n v="4009719"/>
  </r>
  <r>
    <s v="E342 PRD Fuel Holder, Fredonia"/>
    <x v="5"/>
    <n v="2062"/>
    <n v="2069"/>
    <n v="2077"/>
    <n v="2084"/>
    <n v="2091"/>
    <n v="2099"/>
    <n v="2106"/>
    <n v="2114"/>
    <n v="2121"/>
    <n v="2129"/>
    <n v="2136"/>
    <n v="2143"/>
    <n v="2151"/>
    <n v="2106275"/>
  </r>
  <r>
    <s v="E342 PRD Fuel Holder, Goldendale"/>
    <x v="5"/>
    <n v="0"/>
    <n v="0"/>
    <n v="0"/>
    <n v="0"/>
    <n v="0"/>
    <n v="0"/>
    <n v="0"/>
    <n v="0"/>
    <n v="0"/>
    <n v="0"/>
    <n v="0"/>
    <n v="0"/>
    <n v="0"/>
    <n v="0"/>
  </r>
  <r>
    <s v="E342 PRD Fuel Holder, Goldendale OP"/>
    <x v="5"/>
    <n v="1514"/>
    <n v="1516"/>
    <n v="1517"/>
    <n v="1519"/>
    <n v="1520"/>
    <n v="1522"/>
    <n v="1524"/>
    <n v="1525"/>
    <n v="1527"/>
    <n v="1529"/>
    <n v="1530"/>
    <n v="1532"/>
    <n v="1534"/>
    <n v="1523705"/>
  </r>
  <r>
    <s v="E342 PRD Fuel Holder, Mint Farm "/>
    <x v="5"/>
    <n v="0"/>
    <n v="0"/>
    <n v="0"/>
    <n v="0"/>
    <n v="0"/>
    <n v="0"/>
    <n v="0"/>
    <n v="0"/>
    <n v="0"/>
    <n v="0"/>
    <n v="0"/>
    <n v="0"/>
    <n v="0"/>
    <n v="0"/>
  </r>
  <r>
    <s v="E342 PRD Fuel Holder, Mint Farm OP"/>
    <x v="5"/>
    <n v="471"/>
    <n v="474"/>
    <n v="477"/>
    <n v="481"/>
    <n v="484"/>
    <n v="487"/>
    <n v="490"/>
    <n v="494"/>
    <n v="497"/>
    <n v="500"/>
    <n v="504"/>
    <n v="507"/>
    <n v="510"/>
    <n v="490484"/>
  </r>
  <r>
    <s v="E342 PRD Fuel Holder, Mint OP-NSC"/>
    <x v="5"/>
    <n v="0"/>
    <n v="0"/>
    <n v="0"/>
    <n v="0"/>
    <n v="0"/>
    <n v="0"/>
    <n v="0"/>
    <n v="0"/>
    <n v="0"/>
    <n v="0"/>
    <n v="0"/>
    <n v="0"/>
    <n v="0"/>
    <n v="0"/>
  </r>
  <r>
    <s v="E342 PRD Fuel Holder, South WHB-RET"/>
    <x v="5"/>
    <n v="0"/>
    <n v="0"/>
    <n v="0"/>
    <n v="0"/>
    <n v="0"/>
    <n v="0"/>
    <n v="0"/>
    <n v="0"/>
    <n v="0"/>
    <n v="0"/>
    <n v="0"/>
    <n v="0"/>
    <n v="0"/>
    <n v="0"/>
  </r>
  <r>
    <s v="E342 PRD Fuel Holder, Sumas "/>
    <x v="5"/>
    <n v="0"/>
    <n v="0"/>
    <n v="0"/>
    <n v="0"/>
    <n v="0"/>
    <n v="0"/>
    <n v="0"/>
    <n v="0"/>
    <n v="0"/>
    <n v="0"/>
    <n v="0"/>
    <n v="0"/>
    <n v="0"/>
    <n v="0"/>
  </r>
  <r>
    <s v="E342 PRD Fuel Holder, Sumas OP"/>
    <x v="5"/>
    <n v="3536"/>
    <n v="3539"/>
    <n v="3543"/>
    <n v="3546"/>
    <n v="3549"/>
    <n v="3552"/>
    <n v="3555"/>
    <n v="3559"/>
    <n v="3562"/>
    <n v="3565"/>
    <n v="3568"/>
    <n v="3571"/>
    <n v="3575"/>
    <n v="3555384"/>
  </r>
  <r>
    <s v="E342 PRD Fuel Holder, Sumas OP-NSC"/>
    <x v="5"/>
    <n v="0"/>
    <n v="0"/>
    <n v="0"/>
    <n v="0"/>
    <n v="0"/>
    <n v="0"/>
    <n v="0"/>
    <n v="0"/>
    <n v="0"/>
    <n v="0"/>
    <n v="0"/>
    <n v="0"/>
    <n v="0"/>
    <n v="0"/>
  </r>
  <r>
    <s v="E342 PRD Fuel Holder, WH 1-RET"/>
    <x v="5"/>
    <n v="0"/>
    <n v="0"/>
    <n v="0"/>
    <n v="0"/>
    <n v="0"/>
    <n v="0"/>
    <n v="0"/>
    <n v="0"/>
    <n v="0"/>
    <n v="0"/>
    <n v="0"/>
    <n v="0"/>
    <n v="0"/>
    <n v="0"/>
  </r>
  <r>
    <s v="E342 PRD Fuel Holder, Whitehorn 2-3"/>
    <x v="5"/>
    <n v="155"/>
    <n v="155"/>
    <n v="155"/>
    <n v="155"/>
    <n v="155"/>
    <n v="155"/>
    <n v="155"/>
    <n v="155"/>
    <n v="155"/>
    <n v="155"/>
    <n v="155"/>
    <n v="155"/>
    <n v="155"/>
    <n v="155400"/>
  </r>
  <r>
    <s v="E342 PRD Fuel Holder, Whitehorn-NSC"/>
    <x v="5"/>
    <n v="0"/>
    <n v="0"/>
    <n v="0"/>
    <n v="0"/>
    <n v="0"/>
    <n v="0"/>
    <n v="0"/>
    <n v="0"/>
    <n v="0"/>
    <n v="0"/>
    <n v="0"/>
    <n v="0"/>
    <n v="0"/>
    <n v="0"/>
  </r>
  <r>
    <s v="E3440 102 PRD Gen, Goldendale"/>
    <x v="5"/>
    <n v="0"/>
    <n v="0"/>
    <n v="0"/>
    <n v="0"/>
    <n v="0"/>
    <n v="0"/>
    <n v="0"/>
    <n v="0"/>
    <n v="0"/>
    <n v="0"/>
    <n v="0"/>
    <n v="0"/>
    <n v="0"/>
    <n v="0"/>
  </r>
  <r>
    <s v="E3440 PRD Gen, Crystal Mtn"/>
    <x v="5"/>
    <n v="438"/>
    <n v="439"/>
    <n v="441"/>
    <n v="442"/>
    <n v="443"/>
    <n v="445"/>
    <n v="446"/>
    <n v="448"/>
    <n v="449"/>
    <n v="451"/>
    <n v="452"/>
    <n v="454"/>
    <n v="455"/>
    <n v="446344"/>
  </r>
  <r>
    <s v="E3440 PRD Gen, Crystal Mtn-NSC"/>
    <x v="5"/>
    <n v="0"/>
    <n v="0"/>
    <n v="0"/>
    <n v="0"/>
    <n v="0"/>
    <n v="0"/>
    <n v="0"/>
    <n v="0"/>
    <n v="0"/>
    <n v="0"/>
    <n v="0"/>
    <n v="0"/>
    <n v="0"/>
    <n v="0"/>
  </r>
  <r>
    <s v="E3440 PRD Gen, Frederickson"/>
    <x v="5"/>
    <n v="24469"/>
    <n v="24511"/>
    <n v="24553"/>
    <n v="24595"/>
    <n v="24638"/>
    <n v="24680"/>
    <n v="24723"/>
    <n v="24766"/>
    <n v="24809"/>
    <n v="24852"/>
    <n v="24895"/>
    <n v="24937"/>
    <n v="24980"/>
    <n v="24723603"/>
  </r>
  <r>
    <s v="E3440 PRD Gen, Frederickson-NSC"/>
    <x v="5"/>
    <n v="0"/>
    <n v="0"/>
    <n v="0"/>
    <n v="0"/>
    <n v="0"/>
    <n v="0"/>
    <n v="0"/>
    <n v="0"/>
    <n v="0"/>
    <n v="0"/>
    <n v="0"/>
    <n v="0"/>
    <n v="0"/>
    <n v="0"/>
  </r>
  <r>
    <s v="E3440 PRD Gen, Fredonia"/>
    <x v="5"/>
    <n v="40474"/>
    <n v="40579"/>
    <n v="40684"/>
    <n v="40788"/>
    <n v="40893"/>
    <n v="40998"/>
    <n v="41103"/>
    <n v="41209"/>
    <n v="41314"/>
    <n v="41419"/>
    <n v="41524"/>
    <n v="41630"/>
    <n v="41735"/>
    <n v="41103767"/>
  </r>
  <r>
    <s v="E3440 PRD Gen, Fredonia 3&amp;4 OP"/>
    <x v="5"/>
    <n v="28723"/>
    <n v="28849"/>
    <n v="28975"/>
    <n v="29101"/>
    <n v="29227"/>
    <n v="29353"/>
    <n v="29479"/>
    <n v="29605"/>
    <n v="29731"/>
    <n v="29857"/>
    <n v="29712"/>
    <n v="29843"/>
    <n v="29974"/>
    <n v="29423255"/>
  </r>
  <r>
    <s v="E3440 PRD Gen, Fredonia 3&amp;4 OP-NSC"/>
    <x v="5"/>
    <n v="0"/>
    <n v="0"/>
    <n v="0"/>
    <n v="0"/>
    <n v="0"/>
    <n v="0"/>
    <n v="0"/>
    <n v="0"/>
    <n v="0"/>
    <n v="0"/>
    <n v="0"/>
    <n v="0"/>
    <n v="0"/>
    <n v="0"/>
  </r>
  <r>
    <s v="E3440 PRD Gen, South Whidbey-RET"/>
    <x v="5"/>
    <n v="0"/>
    <n v="0"/>
    <n v="0"/>
    <n v="0"/>
    <n v="0"/>
    <n v="0"/>
    <n v="0"/>
    <n v="0"/>
    <n v="0"/>
    <n v="0"/>
    <n v="0"/>
    <n v="0"/>
    <n v="0"/>
    <n v="0"/>
  </r>
  <r>
    <s v="E3440 PRD Gen, Whitehorn 1-RET"/>
    <x v="5"/>
    <n v="0"/>
    <n v="0"/>
    <n v="0"/>
    <n v="0"/>
    <n v="0"/>
    <n v="0"/>
    <n v="0"/>
    <n v="0"/>
    <n v="0"/>
    <n v="0"/>
    <n v="0"/>
    <n v="0"/>
    <n v="0"/>
    <n v="0"/>
  </r>
  <r>
    <s v="E3440 PRD Gen, Whitehorn 2&amp;3 pu-NSC"/>
    <x v="5"/>
    <n v="0"/>
    <n v="0"/>
    <n v="0"/>
    <n v="0"/>
    <n v="0"/>
    <n v="0"/>
    <n v="0"/>
    <n v="0"/>
    <n v="0"/>
    <n v="0"/>
    <n v="0"/>
    <n v="0"/>
    <n v="0"/>
    <n v="0"/>
  </r>
  <r>
    <s v="E3440 PRD Gen, Whitehorn 2&amp;3 purch"/>
    <x v="5"/>
    <n v="29404"/>
    <n v="29419"/>
    <n v="29435"/>
    <n v="29450"/>
    <n v="29465"/>
    <n v="29481"/>
    <n v="29496"/>
    <n v="29511"/>
    <n v="29526"/>
    <n v="29542"/>
    <n v="29557"/>
    <n v="29572"/>
    <n v="29588"/>
    <n v="29495884"/>
  </r>
  <r>
    <s v="E3440 PRD Gen, Whitehorn 2-3 Com"/>
    <x v="5"/>
    <n v="2175"/>
    <n v="2178"/>
    <n v="2181"/>
    <n v="2184"/>
    <n v="2188"/>
    <n v="2191"/>
    <n v="2194"/>
    <n v="2197"/>
    <n v="2200"/>
    <n v="2204"/>
    <n v="2207"/>
    <n v="2210"/>
    <n v="2214"/>
    <n v="2194014"/>
  </r>
  <r>
    <s v="E3440 PRD Gen, Whitehorn 2-3 Co-NSC"/>
    <x v="5"/>
    <n v="0"/>
    <n v="0"/>
    <n v="0"/>
    <n v="0"/>
    <n v="0"/>
    <n v="0"/>
    <n v="0"/>
    <n v="0"/>
    <n v="0"/>
    <n v="0"/>
    <n v="0"/>
    <n v="0"/>
    <n v="0"/>
    <n v="0"/>
  </r>
  <r>
    <s v="E34401 PRD Gen, Hopkins Expansi-NSC"/>
    <x v="5"/>
    <n v="0"/>
    <n v="0"/>
    <n v="0"/>
    <n v="0"/>
    <n v="0"/>
    <n v="0"/>
    <n v="0"/>
    <n v="0"/>
    <n v="0"/>
    <n v="0"/>
    <n v="0"/>
    <n v="0"/>
    <n v="0"/>
    <n v="0"/>
  </r>
  <r>
    <s v="E34401 PRD Gen, Hopkins Expansion"/>
    <x v="5"/>
    <n v="3314"/>
    <n v="3358"/>
    <n v="3401"/>
    <n v="3445"/>
    <n v="3488"/>
    <n v="3519"/>
    <n v="3563"/>
    <n v="3607"/>
    <n v="3651"/>
    <n v="3695"/>
    <n v="3740"/>
    <n v="3784"/>
    <n v="3829"/>
    <n v="3568507"/>
  </r>
  <r>
    <s v="E34401 PRD Gen, Hopkins Ridge"/>
    <x v="5"/>
    <n v="64538"/>
    <n v="65007"/>
    <n v="65476"/>
    <n v="65644"/>
    <n v="65873"/>
    <n v="66199"/>
    <n v="66590"/>
    <n v="67030"/>
    <n v="67296"/>
    <n v="67762"/>
    <n v="68229"/>
    <n v="68572"/>
    <n v="68971"/>
    <n v="66702580"/>
  </r>
  <r>
    <s v="E34401 PRD Gen, Hopkins Ridge-NSC"/>
    <x v="5"/>
    <n v="0"/>
    <n v="0"/>
    <n v="0"/>
    <n v="0"/>
    <n v="0"/>
    <n v="0"/>
    <n v="0"/>
    <n v="0"/>
    <n v="0"/>
    <n v="0"/>
    <n v="0"/>
    <n v="0"/>
    <n v="0"/>
    <n v="0"/>
  </r>
  <r>
    <s v="E34401 PRD Gen, LSR"/>
    <x v="5"/>
    <n v="141399"/>
    <n v="143371"/>
    <n v="145342"/>
    <n v="147064"/>
    <n v="149029"/>
    <n v="150927"/>
    <n v="152123"/>
    <n v="154086"/>
    <n v="155977"/>
    <n v="157932"/>
    <n v="159735"/>
    <n v="161578"/>
    <n v="163523"/>
    <n v="152468707"/>
  </r>
  <r>
    <s v="E34401 PRD Gen, LSR-NSC"/>
    <x v="5"/>
    <n v="0"/>
    <n v="0"/>
    <n v="0"/>
    <n v="0"/>
    <n v="0"/>
    <n v="0"/>
    <n v="0"/>
    <n v="0"/>
    <n v="0"/>
    <n v="0"/>
    <n v="0"/>
    <n v="0"/>
    <n v="0"/>
    <n v="0"/>
  </r>
  <r>
    <s v="E34401 PRD Gen, Wild Horse Solar"/>
    <x v="5"/>
    <n v="1311"/>
    <n v="1324"/>
    <n v="1337"/>
    <n v="1349"/>
    <n v="1362"/>
    <n v="1374"/>
    <n v="1387"/>
    <n v="1400"/>
    <n v="1412"/>
    <n v="1425"/>
    <n v="1438"/>
    <n v="1450"/>
    <n v="1463"/>
    <n v="1387042"/>
  </r>
  <r>
    <s v="E34401 PRD Gen, Wild Horse Wind"/>
    <x v="5"/>
    <n v="122246"/>
    <n v="123257"/>
    <n v="124262"/>
    <n v="124806"/>
    <n v="125822"/>
    <n v="125642"/>
    <n v="126633"/>
    <n v="127435"/>
    <n v="128434"/>
    <n v="128983"/>
    <n v="129993"/>
    <n v="129838"/>
    <n v="130844"/>
    <n v="126804126"/>
  </r>
  <r>
    <s v="E34401 PRD Gen, Wild Horse Wind-NSC"/>
    <x v="5"/>
    <n v="0"/>
    <n v="0"/>
    <n v="0"/>
    <n v="0"/>
    <n v="0"/>
    <n v="0"/>
    <n v="0"/>
    <n v="0"/>
    <n v="0"/>
    <n v="0"/>
    <n v="0"/>
    <n v="0"/>
    <n v="0"/>
    <n v="0"/>
  </r>
  <r>
    <s v="E34401 PRD Gen, Wld Hrs Solar-NSC"/>
    <x v="5"/>
    <n v="0"/>
    <n v="0"/>
    <n v="0"/>
    <n v="0"/>
    <n v="0"/>
    <n v="0"/>
    <n v="0"/>
    <n v="0"/>
    <n v="0"/>
    <n v="0"/>
    <n v="0"/>
    <n v="0"/>
    <n v="0"/>
    <n v="0"/>
  </r>
  <r>
    <s v="E34401 PRD Gen,Wild Horse Expansion"/>
    <x v="5"/>
    <n v="24749"/>
    <n v="25021"/>
    <n v="25294"/>
    <n v="25563"/>
    <n v="25836"/>
    <n v="25825"/>
    <n v="26097"/>
    <n v="26370"/>
    <n v="26643"/>
    <n v="26915"/>
    <n v="27188"/>
    <n v="27461"/>
    <n v="27730"/>
    <n v="26204424"/>
  </r>
  <r>
    <s v="E34401 PRD Gen,Wld Hrs Expansio-NSC"/>
    <x v="5"/>
    <n v="0"/>
    <n v="0"/>
    <n v="0"/>
    <n v="0"/>
    <n v="0"/>
    <n v="0"/>
    <n v="0"/>
    <n v="0"/>
    <n v="0"/>
    <n v="0"/>
    <n v="0"/>
    <n v="0"/>
    <n v="0"/>
    <n v="0"/>
  </r>
  <r>
    <s v="E3441 PRD Gen LH, Fredonia-RETIRED"/>
    <x v="5"/>
    <n v="0"/>
    <n v="0"/>
    <n v="0"/>
    <n v="0"/>
    <n v="0"/>
    <n v="0"/>
    <n v="0"/>
    <n v="0"/>
    <n v="0"/>
    <n v="0"/>
    <n v="0"/>
    <n v="0"/>
    <n v="0"/>
    <n v="0"/>
  </r>
  <r>
    <s v="E3441 PRD Gen LH, Whitehorn-DONOTUS"/>
    <x v="5"/>
    <n v="0"/>
    <n v="0"/>
    <n v="0"/>
    <n v="0"/>
    <n v="0"/>
    <n v="0"/>
    <n v="0"/>
    <n v="0"/>
    <n v="0"/>
    <n v="0"/>
    <n v="0"/>
    <n v="0"/>
    <n v="0"/>
    <n v="0"/>
  </r>
  <r>
    <s v="E34420 PRD Gen, Encogen"/>
    <x v="5"/>
    <n v="58116"/>
    <n v="58162"/>
    <n v="58207"/>
    <n v="58252"/>
    <n v="58297"/>
    <n v="58343"/>
    <n v="58388"/>
    <n v="58433"/>
    <n v="58478"/>
    <n v="58475"/>
    <n v="58521"/>
    <n v="58566"/>
    <n v="58426"/>
    <n v="58366102"/>
  </r>
  <r>
    <s v="E34420 PRD Gen, Encogen-NSC"/>
    <x v="5"/>
    <n v="0"/>
    <n v="0"/>
    <n v="0"/>
    <n v="0"/>
    <n v="0"/>
    <n v="0"/>
    <n v="0"/>
    <n v="0"/>
    <n v="0"/>
    <n v="0"/>
    <n v="0"/>
    <n v="0"/>
    <n v="0"/>
    <n v="0"/>
  </r>
  <r>
    <s v="E34420 PRD Gen, Ferndale "/>
    <x v="5"/>
    <n v="21508"/>
    <n v="21572"/>
    <n v="21636"/>
    <n v="21701"/>
    <n v="21765"/>
    <n v="21830"/>
    <n v="21894"/>
    <n v="21959"/>
    <n v="22023"/>
    <n v="22088"/>
    <n v="22152"/>
    <n v="22216"/>
    <n v="22282"/>
    <n v="21894313"/>
  </r>
  <r>
    <s v="E34420 PRD Gen, Ferndale-NSC"/>
    <x v="5"/>
    <n v="0"/>
    <n v="0"/>
    <n v="0"/>
    <n v="0"/>
    <n v="0"/>
    <n v="0"/>
    <n v="0"/>
    <n v="0"/>
    <n v="0"/>
    <n v="0"/>
    <n v="0"/>
    <n v="0"/>
    <n v="0"/>
    <n v="0"/>
  </r>
  <r>
    <s v="E34420 PRD Gen, Fred 1/APC"/>
    <x v="5"/>
    <n v="-8536"/>
    <n v="-8318"/>
    <n v="-8099"/>
    <n v="-7880"/>
    <n v="-7662"/>
    <n v="-7443"/>
    <n v="-7224"/>
    <n v="-7005"/>
    <n v="-6787"/>
    <n v="-6568"/>
    <n v="-6349"/>
    <n v="-6131"/>
    <n v="-5912"/>
    <n v="-7224103"/>
  </r>
  <r>
    <s v="E34420 PRD Gen, Fred 1/APC-NSC"/>
    <x v="5"/>
    <n v="0"/>
    <n v="0"/>
    <n v="0"/>
    <n v="0"/>
    <n v="0"/>
    <n v="0"/>
    <n v="0"/>
    <n v="0"/>
    <n v="0"/>
    <n v="0"/>
    <n v="0"/>
    <n v="0"/>
    <n v="0"/>
    <n v="0"/>
  </r>
  <r>
    <s v="E34420 PRD Gen, Goldendale"/>
    <x v="5"/>
    <n v="2948"/>
    <n v="3229"/>
    <n v="3510"/>
    <n v="3791"/>
    <n v="4072"/>
    <n v="4352"/>
    <n v="4634"/>
    <n v="4919"/>
    <n v="5206"/>
    <n v="5493"/>
    <n v="5780"/>
    <n v="6068"/>
    <n v="6355"/>
    <n v="4642106"/>
  </r>
  <r>
    <s v="E34420 PRD Gen, Goldendale OP"/>
    <x v="5"/>
    <n v="6928"/>
    <n v="7243"/>
    <n v="7559"/>
    <n v="7874"/>
    <n v="8190"/>
    <n v="8506"/>
    <n v="8306"/>
    <n v="8407"/>
    <n v="8719"/>
    <n v="9030"/>
    <n v="9341"/>
    <n v="9652"/>
    <n v="9963"/>
    <n v="8439321"/>
  </r>
  <r>
    <s v="E34420 PRD Gen, Goldendale-NSC"/>
    <x v="5"/>
    <n v="0"/>
    <n v="0"/>
    <n v="0"/>
    <n v="0"/>
    <n v="0"/>
    <n v="0"/>
    <n v="0"/>
    <n v="0"/>
    <n v="0"/>
    <n v="0"/>
    <n v="0"/>
    <n v="0"/>
    <n v="0"/>
    <n v="0"/>
  </r>
  <r>
    <s v="E34420 PRD Gen, Mint Farm"/>
    <x v="5"/>
    <n v="-6686"/>
    <n v="-6512"/>
    <n v="-6339"/>
    <n v="-6165"/>
    <n v="-5991"/>
    <n v="-5817"/>
    <n v="-5643"/>
    <n v="-5469"/>
    <n v="-5295"/>
    <n v="-5120"/>
    <n v="-4946"/>
    <n v="-4771"/>
    <n v="-4596"/>
    <n v="-5642338"/>
  </r>
  <r>
    <s v="E34420 PRD Gen, Mint Farm OP"/>
    <x v="5"/>
    <n v="-6672"/>
    <n v="-6561"/>
    <n v="-6451"/>
    <n v="-6341"/>
    <n v="-6230"/>
    <n v="-6120"/>
    <n v="-6009"/>
    <n v="-5899"/>
    <n v="-5788"/>
    <n v="-5678"/>
    <n v="-5568"/>
    <n v="-5457"/>
    <n v="-5347"/>
    <n v="-6009337"/>
  </r>
  <r>
    <s v="E34420 PRD Gen, Mint Farm OP-NSC"/>
    <x v="5"/>
    <n v="0"/>
    <n v="0"/>
    <n v="0"/>
    <n v="0"/>
    <n v="0"/>
    <n v="0"/>
    <n v="0"/>
    <n v="0"/>
    <n v="0"/>
    <n v="0"/>
    <n v="0"/>
    <n v="0"/>
    <n v="0"/>
    <n v="0"/>
  </r>
  <r>
    <s v="E34420 PRD Gen, Sumas "/>
    <x v="5"/>
    <n v="-1540"/>
    <n v="-1534"/>
    <n v="-1528"/>
    <n v="-1522"/>
    <n v="-1515"/>
    <n v="-1509"/>
    <n v="-1502"/>
    <n v="-1496"/>
    <n v="-1489"/>
    <n v="-1482"/>
    <n v="-1476"/>
    <n v="-1469"/>
    <n v="-1461"/>
    <n v="-1501793"/>
  </r>
  <r>
    <s v="E34420 PRD Gen, Sumas OP"/>
    <x v="5"/>
    <n v="14594"/>
    <n v="14609"/>
    <n v="14624"/>
    <n v="14639"/>
    <n v="14654"/>
    <n v="14668"/>
    <n v="14683"/>
    <n v="14698"/>
    <n v="14713"/>
    <n v="14728"/>
    <n v="14742"/>
    <n v="14222"/>
    <n v="14237"/>
    <n v="14616255"/>
  </r>
  <r>
    <s v="E34420 PRD Gen, Sumas-NSC"/>
    <x v="5"/>
    <n v="0"/>
    <n v="0"/>
    <n v="0"/>
    <n v="0"/>
    <n v="0"/>
    <n v="0"/>
    <n v="0"/>
    <n v="0"/>
    <n v="0"/>
    <n v="0"/>
    <n v="0"/>
    <n v="0"/>
    <n v="0"/>
    <n v="0"/>
  </r>
  <r>
    <s v="E345 102 PRD Accessory, Epcor CoG"/>
    <x v="5"/>
    <n v="0"/>
    <n v="0"/>
    <n v="0"/>
    <n v="0"/>
    <n v="0"/>
    <n v="0"/>
    <n v="0"/>
    <n v="0"/>
    <n v="0"/>
    <n v="0"/>
    <n v="0"/>
    <n v="0"/>
    <n v="0"/>
    <n v="0"/>
  </r>
  <r>
    <s v="E345 PRD Accessory, Cystal Mtn"/>
    <x v="5"/>
    <n v="215"/>
    <n v="216"/>
    <n v="218"/>
    <n v="220"/>
    <n v="222"/>
    <n v="224"/>
    <n v="225"/>
    <n v="227"/>
    <n v="229"/>
    <n v="231"/>
    <n v="233"/>
    <n v="235"/>
    <n v="236"/>
    <n v="225451"/>
  </r>
  <r>
    <s v="E345 PRD Accessory, Cystal Mtn-NSC"/>
    <x v="5"/>
    <n v="0"/>
    <n v="0"/>
    <n v="0"/>
    <n v="0"/>
    <n v="0"/>
    <n v="0"/>
    <n v="0"/>
    <n v="0"/>
    <n v="0"/>
    <n v="0"/>
    <n v="0"/>
    <n v="0"/>
    <n v="0"/>
    <n v="0"/>
  </r>
  <r>
    <s v="E345 PRD Accessory, Encogen"/>
    <x v="5"/>
    <n v="1661"/>
    <n v="1664"/>
    <n v="1667"/>
    <n v="1670"/>
    <n v="1673"/>
    <n v="1676"/>
    <n v="1679"/>
    <n v="1682"/>
    <n v="1685"/>
    <n v="1687"/>
    <n v="1690"/>
    <n v="1693"/>
    <n v="1696"/>
    <n v="1678792"/>
  </r>
  <r>
    <s v="E345 PRD Accessory, Encogen-NSC"/>
    <x v="5"/>
    <n v="0"/>
    <n v="0"/>
    <n v="0"/>
    <n v="0"/>
    <n v="0"/>
    <n v="0"/>
    <n v="0"/>
    <n v="0"/>
    <n v="0"/>
    <n v="0"/>
    <n v="0"/>
    <n v="0"/>
    <n v="0"/>
    <n v="0"/>
  </r>
  <r>
    <s v="E345 PRD Accessory, Ferndale"/>
    <x v="5"/>
    <n v="2477"/>
    <n v="2484"/>
    <n v="2490"/>
    <n v="2496"/>
    <n v="2502"/>
    <n v="2508"/>
    <n v="2514"/>
    <n v="2521"/>
    <n v="2527"/>
    <n v="2533"/>
    <n v="2539"/>
    <n v="2545"/>
    <n v="2552"/>
    <n v="2514491"/>
  </r>
  <r>
    <s v="E345 PRD Accessory, Ferndale-NSC"/>
    <x v="5"/>
    <n v="0"/>
    <n v="0"/>
    <n v="0"/>
    <n v="0"/>
    <n v="0"/>
    <n v="0"/>
    <n v="0"/>
    <n v="0"/>
    <n v="0"/>
    <n v="0"/>
    <n v="0"/>
    <n v="0"/>
    <n v="0"/>
    <n v="0"/>
  </r>
  <r>
    <s v="E345 PRD Accessory, Fred 1/APC"/>
    <x v="5"/>
    <n v="122"/>
    <n v="123"/>
    <n v="123"/>
    <n v="124"/>
    <n v="125"/>
    <n v="125"/>
    <n v="126"/>
    <n v="127"/>
    <n v="128"/>
    <n v="128"/>
    <n v="129"/>
    <n v="130"/>
    <n v="131"/>
    <n v="126215"/>
  </r>
  <r>
    <s v="E345 PRD Accessory, Fred 1/APC-NSC"/>
    <x v="5"/>
    <n v="0"/>
    <n v="0"/>
    <n v="0"/>
    <n v="0"/>
    <n v="0"/>
    <n v="0"/>
    <n v="0"/>
    <n v="0"/>
    <n v="0"/>
    <n v="0"/>
    <n v="0"/>
    <n v="0"/>
    <n v="0"/>
    <n v="0"/>
  </r>
  <r>
    <s v="E345 PRD Accessory, Frederickson"/>
    <x v="5"/>
    <n v="1992"/>
    <n v="1998"/>
    <n v="2004"/>
    <n v="2010"/>
    <n v="2016"/>
    <n v="2021"/>
    <n v="2027"/>
    <n v="2033"/>
    <n v="2039"/>
    <n v="2044"/>
    <n v="2050"/>
    <n v="2056"/>
    <n v="2062"/>
    <n v="2027135"/>
  </r>
  <r>
    <s v="E345 PRD Accessory, Frederickso-NSC"/>
    <x v="5"/>
    <n v="0"/>
    <n v="0"/>
    <n v="0"/>
    <n v="0"/>
    <n v="0"/>
    <n v="0"/>
    <n v="0"/>
    <n v="0"/>
    <n v="0"/>
    <n v="0"/>
    <n v="0"/>
    <n v="0"/>
    <n v="0"/>
    <n v="0"/>
  </r>
  <r>
    <s v="E345 PRD Accessory, Fredonia"/>
    <x v="5"/>
    <n v="818"/>
    <n v="826"/>
    <n v="833"/>
    <n v="840"/>
    <n v="848"/>
    <n v="855"/>
    <n v="863"/>
    <n v="870"/>
    <n v="877"/>
    <n v="885"/>
    <n v="892"/>
    <n v="899"/>
    <n v="907"/>
    <n v="862590"/>
  </r>
  <r>
    <s v="E345 PRD Accessory, Fredonia 3&amp;4 OP"/>
    <x v="5"/>
    <n v="2790"/>
    <n v="2809"/>
    <n v="2827"/>
    <n v="2845"/>
    <n v="2864"/>
    <n v="2882"/>
    <n v="2900"/>
    <n v="2919"/>
    <n v="2937"/>
    <n v="2956"/>
    <n v="2974"/>
    <n v="2992"/>
    <n v="3011"/>
    <n v="2900394"/>
  </r>
  <r>
    <s v="E345 PRD Accessory, Fredonia 3&amp;-NSC"/>
    <x v="5"/>
    <n v="0"/>
    <n v="0"/>
    <n v="0"/>
    <n v="0"/>
    <n v="0"/>
    <n v="0"/>
    <n v="0"/>
    <n v="0"/>
    <n v="0"/>
    <n v="0"/>
    <n v="0"/>
    <n v="0"/>
    <n v="0"/>
    <n v="0"/>
  </r>
  <r>
    <s v="E345 PRD Accessory, Fredonia-NSC"/>
    <x v="5"/>
    <n v="0"/>
    <n v="0"/>
    <n v="0"/>
    <n v="0"/>
    <n v="0"/>
    <n v="0"/>
    <n v="0"/>
    <n v="0"/>
    <n v="0"/>
    <n v="0"/>
    <n v="0"/>
    <n v="0"/>
    <n v="0"/>
    <n v="0"/>
  </r>
  <r>
    <s v="E345 PRD Accessory, Goldendale"/>
    <x v="5"/>
    <n v="0"/>
    <n v="0"/>
    <n v="0"/>
    <n v="0"/>
    <n v="0"/>
    <n v="0"/>
    <n v="0"/>
    <n v="0"/>
    <n v="0"/>
    <n v="0"/>
    <n v="0"/>
    <n v="0"/>
    <n v="0"/>
    <n v="0"/>
  </r>
  <r>
    <s v="E345 PRD Accessory, Goldendale -NSC"/>
    <x v="5"/>
    <n v="0"/>
    <n v="0"/>
    <n v="0"/>
    <n v="0"/>
    <n v="0"/>
    <n v="0"/>
    <n v="0"/>
    <n v="0"/>
    <n v="0"/>
    <n v="0"/>
    <n v="0"/>
    <n v="0"/>
    <n v="0"/>
    <n v="0"/>
  </r>
  <r>
    <s v="E345 PRD Accessory, Goldendale OP"/>
    <x v="5"/>
    <n v="7603"/>
    <n v="7611"/>
    <n v="7620"/>
    <n v="7628"/>
    <n v="7637"/>
    <n v="7645"/>
    <n v="7654"/>
    <n v="7662"/>
    <n v="7671"/>
    <n v="7680"/>
    <n v="7688"/>
    <n v="7697"/>
    <n v="7705"/>
    <n v="7653965"/>
  </r>
  <r>
    <s v="E345 PRD Accessory, Mint Farm"/>
    <x v="5"/>
    <n v="0"/>
    <n v="0"/>
    <n v="0"/>
    <n v="0"/>
    <n v="0"/>
    <n v="0"/>
    <n v="1"/>
    <n v="1"/>
    <n v="2"/>
    <n v="3"/>
    <n v="3"/>
    <n v="4"/>
    <n v="5"/>
    <n v="1385"/>
  </r>
  <r>
    <s v="E345 PRD Accessory, Mint Farm OP"/>
    <x v="5"/>
    <n v="910"/>
    <n v="916"/>
    <n v="923"/>
    <n v="930"/>
    <n v="936"/>
    <n v="943"/>
    <n v="950"/>
    <n v="956"/>
    <n v="963"/>
    <n v="970"/>
    <n v="976"/>
    <n v="983"/>
    <n v="990"/>
    <n v="949724"/>
  </r>
  <r>
    <s v="E345 PRD Accessory, Mint OP-NSC"/>
    <x v="5"/>
    <n v="0"/>
    <n v="0"/>
    <n v="0"/>
    <n v="0"/>
    <n v="0"/>
    <n v="0"/>
    <n v="0"/>
    <n v="0"/>
    <n v="0"/>
    <n v="0"/>
    <n v="0"/>
    <n v="0"/>
    <n v="0"/>
    <n v="0"/>
  </r>
  <r>
    <s v="E345 PRD Accessory, Sumas"/>
    <x v="5"/>
    <n v="40"/>
    <n v="41"/>
    <n v="41"/>
    <n v="41"/>
    <n v="41"/>
    <n v="42"/>
    <n v="42"/>
    <n v="42"/>
    <n v="43"/>
    <n v="43"/>
    <n v="43"/>
    <n v="44"/>
    <n v="44"/>
    <n v="42133"/>
  </r>
  <r>
    <s v="E345 PRD Accessory, Sumas OP"/>
    <x v="5"/>
    <n v="3705"/>
    <n v="3709"/>
    <n v="3714"/>
    <n v="3718"/>
    <n v="3722"/>
    <n v="3727"/>
    <n v="3731"/>
    <n v="3735"/>
    <n v="3739"/>
    <n v="3744"/>
    <n v="3748"/>
    <n v="3752"/>
    <n v="3757"/>
    <n v="3730857"/>
  </r>
  <r>
    <s v="E345 PRD Accessory, Sumas OP-NSC"/>
    <x v="5"/>
    <n v="0"/>
    <n v="0"/>
    <n v="0"/>
    <n v="0"/>
    <n v="0"/>
    <n v="0"/>
    <n v="0"/>
    <n v="0"/>
    <n v="0"/>
    <n v="0"/>
    <n v="0"/>
    <n v="0"/>
    <n v="0"/>
    <n v="0"/>
  </r>
  <r>
    <s v="E345 PRD Accessory, Whitehorn 1_RET"/>
    <x v="5"/>
    <n v="0"/>
    <n v="0"/>
    <n v="0"/>
    <n v="0"/>
    <n v="0"/>
    <n v="0"/>
    <n v="0"/>
    <n v="0"/>
    <n v="0"/>
    <n v="0"/>
    <n v="0"/>
    <n v="0"/>
    <n v="0"/>
    <n v="0"/>
  </r>
  <r>
    <s v="E345 PRD Accessory, Whitehorn 2-3 C"/>
    <x v="5"/>
    <n v="184"/>
    <n v="185"/>
    <n v="185"/>
    <n v="185"/>
    <n v="185"/>
    <n v="185"/>
    <n v="185"/>
    <n v="186"/>
    <n v="186"/>
    <n v="186"/>
    <n v="186"/>
    <n v="186"/>
    <n v="186"/>
    <n v="185472"/>
  </r>
  <r>
    <s v="E345 PRD Accessory, Whitehorn 2-NSC"/>
    <x v="5"/>
    <n v="0"/>
    <n v="0"/>
    <n v="0"/>
    <n v="0"/>
    <n v="0"/>
    <n v="0"/>
    <n v="0"/>
    <n v="0"/>
    <n v="0"/>
    <n v="0"/>
    <n v="0"/>
    <n v="0"/>
    <n v="0"/>
    <n v="0"/>
  </r>
  <r>
    <s v="E34501 PRD Accessory, Hop Ridge-NSC"/>
    <x v="5"/>
    <n v="0"/>
    <n v="0"/>
    <n v="0"/>
    <n v="0"/>
    <n v="0"/>
    <n v="0"/>
    <n v="0"/>
    <n v="0"/>
    <n v="0"/>
    <n v="0"/>
    <n v="0"/>
    <n v="0"/>
    <n v="0"/>
    <n v="0"/>
  </r>
  <r>
    <s v="E34501 PRD Accessory, Hopkins Ridge"/>
    <x v="5"/>
    <n v="6036"/>
    <n v="6091"/>
    <n v="6146"/>
    <n v="6121"/>
    <n v="6168"/>
    <n v="6138"/>
    <n v="6183"/>
    <n v="6230"/>
    <n v="6285"/>
    <n v="6340"/>
    <n v="6387"/>
    <n v="6442"/>
    <n v="6469"/>
    <n v="6231905"/>
  </r>
  <r>
    <s v="E34501 PRD Accessory, LSR"/>
    <x v="5"/>
    <n v="16483"/>
    <n v="16727"/>
    <n v="16970"/>
    <n v="17214"/>
    <n v="17457"/>
    <n v="17690"/>
    <n v="17855"/>
    <n v="18098"/>
    <n v="18205"/>
    <n v="18317"/>
    <n v="18561"/>
    <n v="18629"/>
    <n v="18863"/>
    <n v="17783052"/>
  </r>
  <r>
    <s v="E34501 PRD Accessory, LSR-NSC"/>
    <x v="5"/>
    <n v="0"/>
    <n v="0"/>
    <n v="0"/>
    <n v="0"/>
    <n v="0"/>
    <n v="0"/>
    <n v="0"/>
    <n v="0"/>
    <n v="0"/>
    <n v="0"/>
    <n v="0"/>
    <n v="0"/>
    <n v="0"/>
    <n v="0"/>
  </r>
  <r>
    <s v="E34501 PRD Accessory,Wild Horse Exp"/>
    <x v="5"/>
    <n v="2818"/>
    <n v="2855"/>
    <n v="2892"/>
    <n v="2928"/>
    <n v="2965"/>
    <n v="3002"/>
    <n v="3039"/>
    <n v="3076"/>
    <n v="3112"/>
    <n v="3149"/>
    <n v="3186"/>
    <n v="3223"/>
    <n v="3260"/>
    <n v="3038836"/>
  </r>
  <r>
    <s v="E34501 PRD Accessory,Wild HorseWind"/>
    <x v="5"/>
    <n v="12091"/>
    <n v="12195"/>
    <n v="12291"/>
    <n v="12380"/>
    <n v="12487"/>
    <n v="12577"/>
    <n v="12672"/>
    <n v="12779"/>
    <n v="12885"/>
    <n v="12991"/>
    <n v="13098"/>
    <n v="13193"/>
    <n v="13288"/>
    <n v="12686389"/>
  </r>
  <r>
    <s v="E34501 PRD Accessory,WildHorseS-NSC"/>
    <x v="5"/>
    <n v="0"/>
    <n v="0"/>
    <n v="0"/>
    <n v="0"/>
    <n v="0"/>
    <n v="0"/>
    <n v="0"/>
    <n v="0"/>
    <n v="0"/>
    <n v="0"/>
    <n v="0"/>
    <n v="0"/>
    <n v="0"/>
    <n v="0"/>
  </r>
  <r>
    <s v="E34501 PRD Accessory,WildHorseSolar"/>
    <x v="5"/>
    <n v="525"/>
    <n v="529"/>
    <n v="533"/>
    <n v="537"/>
    <n v="542"/>
    <n v="546"/>
    <n v="550"/>
    <n v="555"/>
    <n v="559"/>
    <n v="563"/>
    <n v="568"/>
    <n v="572"/>
    <n v="576"/>
    <n v="550413"/>
  </r>
  <r>
    <s v="E34501 PRD Accessory,Wld Hrs Ex-NSC"/>
    <x v="5"/>
    <n v="0"/>
    <n v="0"/>
    <n v="0"/>
    <n v="0"/>
    <n v="0"/>
    <n v="0"/>
    <n v="0"/>
    <n v="0"/>
    <n v="0"/>
    <n v="0"/>
    <n v="0"/>
    <n v="0"/>
    <n v="0"/>
    <n v="0"/>
  </r>
  <r>
    <s v="E34501 PRD Accessory,Wld HrsWin-NSC"/>
    <x v="5"/>
    <n v="0"/>
    <n v="0"/>
    <n v="0"/>
    <n v="0"/>
    <n v="0"/>
    <n v="0"/>
    <n v="0"/>
    <n v="0"/>
    <n v="0"/>
    <n v="0"/>
    <n v="0"/>
    <n v="0"/>
    <n v="0"/>
    <n v="0"/>
  </r>
  <r>
    <s v="E346 PRD Other, Crystal Mtn-RET"/>
    <x v="5"/>
    <n v="0"/>
    <n v="0"/>
    <n v="0"/>
    <n v="0"/>
    <n v="0"/>
    <n v="0"/>
    <n v="0"/>
    <n v="0"/>
    <n v="0"/>
    <n v="0"/>
    <n v="0"/>
    <n v="0"/>
    <n v="0"/>
    <n v="0"/>
  </r>
  <r>
    <s v="E346 PRD Other, Encogen"/>
    <x v="5"/>
    <n v="137"/>
    <n v="140"/>
    <n v="144"/>
    <n v="148"/>
    <n v="152"/>
    <n v="155"/>
    <n v="159"/>
    <n v="163"/>
    <n v="167"/>
    <n v="170"/>
    <n v="174"/>
    <n v="178"/>
    <n v="182"/>
    <n v="159170"/>
  </r>
  <r>
    <s v="E346 PRD Other, Encogen-NSC"/>
    <x v="5"/>
    <n v="0"/>
    <n v="0"/>
    <n v="0"/>
    <n v="0"/>
    <n v="0"/>
    <n v="0"/>
    <n v="0"/>
    <n v="0"/>
    <n v="0"/>
    <n v="0"/>
    <n v="0"/>
    <n v="0"/>
    <n v="0"/>
    <n v="0"/>
  </r>
  <r>
    <s v="E346 PRD Other, Ferndale"/>
    <x v="5"/>
    <n v="468"/>
    <n v="470"/>
    <n v="471"/>
    <n v="472"/>
    <n v="473"/>
    <n v="474"/>
    <n v="476"/>
    <n v="477"/>
    <n v="478"/>
    <n v="479"/>
    <n v="480"/>
    <n v="481"/>
    <n v="483"/>
    <n v="475521"/>
  </r>
  <r>
    <s v="E346 PRD Other, Ferndale-NSC"/>
    <x v="5"/>
    <n v="0"/>
    <n v="0"/>
    <n v="0"/>
    <n v="0"/>
    <n v="0"/>
    <n v="0"/>
    <n v="0"/>
    <n v="0"/>
    <n v="0"/>
    <n v="0"/>
    <n v="0"/>
    <n v="0"/>
    <n v="0"/>
    <n v="0"/>
  </r>
  <r>
    <s v="E346 PRD Other, Frederickson"/>
    <x v="5"/>
    <n v="167"/>
    <n v="167"/>
    <n v="167"/>
    <n v="167"/>
    <n v="167"/>
    <n v="167"/>
    <n v="167"/>
    <n v="167"/>
    <n v="167"/>
    <n v="168"/>
    <n v="168"/>
    <n v="168"/>
    <n v="168"/>
    <n v="167420"/>
  </r>
  <r>
    <s v="E346 PRD Other, Frederickson-NSC"/>
    <x v="5"/>
    <n v="0"/>
    <n v="0"/>
    <n v="0"/>
    <n v="0"/>
    <n v="0"/>
    <n v="0"/>
    <n v="0"/>
    <n v="0"/>
    <n v="0"/>
    <n v="0"/>
    <n v="0"/>
    <n v="0"/>
    <n v="0"/>
    <n v="0"/>
  </r>
  <r>
    <s v="E346 PRD Other, Fredonia"/>
    <x v="5"/>
    <n v="190"/>
    <n v="190"/>
    <n v="191"/>
    <n v="191"/>
    <n v="191"/>
    <n v="192"/>
    <n v="192"/>
    <n v="192"/>
    <n v="193"/>
    <n v="193"/>
    <n v="193"/>
    <n v="194"/>
    <n v="194"/>
    <n v="192041"/>
  </r>
  <r>
    <s v="E346 PRD Other, Fredonia 3&amp;4 OP"/>
    <x v="5"/>
    <n v="90"/>
    <n v="90"/>
    <n v="90"/>
    <n v="90"/>
    <n v="91"/>
    <n v="91"/>
    <n v="91"/>
    <n v="92"/>
    <n v="92"/>
    <n v="92"/>
    <n v="93"/>
    <n v="93"/>
    <n v="93"/>
    <n v="91429"/>
  </r>
  <r>
    <s v="E346 PRD Other, Fredonia 3&amp;4 OP-NSC"/>
    <x v="5"/>
    <n v="0"/>
    <n v="0"/>
    <n v="0"/>
    <n v="0"/>
    <n v="0"/>
    <n v="0"/>
    <n v="0"/>
    <n v="0"/>
    <n v="0"/>
    <n v="0"/>
    <n v="0"/>
    <n v="0"/>
    <n v="0"/>
    <n v="0"/>
  </r>
  <r>
    <s v="E346 PRD Other, Goldendale"/>
    <x v="5"/>
    <n v="7"/>
    <n v="7"/>
    <n v="7"/>
    <n v="7"/>
    <n v="7"/>
    <n v="7"/>
    <n v="7"/>
    <n v="7"/>
    <n v="7"/>
    <n v="7"/>
    <n v="7"/>
    <n v="7"/>
    <n v="7"/>
    <n v="7207"/>
  </r>
  <r>
    <s v="E346 PRD Other, Goldendale OP"/>
    <x v="5"/>
    <n v="1718"/>
    <n v="1714"/>
    <n v="1715"/>
    <n v="1717"/>
    <n v="1719"/>
    <n v="1721"/>
    <n v="1723"/>
    <n v="1725"/>
    <n v="1727"/>
    <n v="1729"/>
    <n v="1731"/>
    <n v="1733"/>
    <n v="1735"/>
    <n v="1723382"/>
  </r>
  <r>
    <s v="E346 PRD Other, Goldendale OP-NSC"/>
    <x v="5"/>
    <n v="0"/>
    <n v="0"/>
    <n v="0"/>
    <n v="0"/>
    <n v="0"/>
    <n v="0"/>
    <n v="0"/>
    <n v="0"/>
    <n v="0"/>
    <n v="0"/>
    <n v="0"/>
    <n v="0"/>
    <n v="0"/>
    <n v="0"/>
  </r>
  <r>
    <s v="E346 PRD Other, Mint Farm "/>
    <x v="5"/>
    <n v="21"/>
    <n v="21"/>
    <n v="22"/>
    <n v="22"/>
    <n v="22"/>
    <n v="22"/>
    <n v="22"/>
    <n v="23"/>
    <n v="21"/>
    <n v="21"/>
    <n v="22"/>
    <n v="22"/>
    <n v="23"/>
    <n v="21766"/>
  </r>
  <r>
    <s v="E346 PRD Other, Mint Farm OP"/>
    <x v="5"/>
    <n v="205"/>
    <n v="206"/>
    <n v="208"/>
    <n v="209"/>
    <n v="211"/>
    <n v="212"/>
    <n v="214"/>
    <n v="215"/>
    <n v="217"/>
    <n v="218"/>
    <n v="220"/>
    <n v="221"/>
    <n v="223"/>
    <n v="213644"/>
  </r>
  <r>
    <s v="E346 PRD Other, Mint Farm OP-NSC"/>
    <x v="5"/>
    <n v="0"/>
    <n v="0"/>
    <n v="0"/>
    <n v="0"/>
    <n v="0"/>
    <n v="0"/>
    <n v="0"/>
    <n v="0"/>
    <n v="0"/>
    <n v="0"/>
    <n v="0"/>
    <n v="0"/>
    <n v="0"/>
    <n v="0"/>
  </r>
  <r>
    <s v="E346 PRD Other, South Whidbey-RET"/>
    <x v="5"/>
    <n v="0"/>
    <n v="0"/>
    <n v="0"/>
    <n v="0"/>
    <n v="0"/>
    <n v="0"/>
    <n v="0"/>
    <n v="0"/>
    <n v="0"/>
    <n v="0"/>
    <n v="0"/>
    <n v="0"/>
    <n v="0"/>
    <n v="0"/>
  </r>
  <r>
    <s v="E346 PRD Other, Sumas "/>
    <x v="5"/>
    <n v="0"/>
    <n v="0"/>
    <n v="0"/>
    <n v="0"/>
    <n v="0"/>
    <n v="0"/>
    <n v="0"/>
    <n v="0"/>
    <n v="0"/>
    <n v="0"/>
    <n v="0"/>
    <n v="0"/>
    <n v="0"/>
    <n v="0"/>
  </r>
  <r>
    <s v="E346 PRD Other, Sumas OP"/>
    <x v="5"/>
    <n v="1820"/>
    <n v="1822"/>
    <n v="1824"/>
    <n v="1826"/>
    <n v="1828"/>
    <n v="1829"/>
    <n v="1831"/>
    <n v="1833"/>
    <n v="1835"/>
    <n v="1837"/>
    <n v="1839"/>
    <n v="1840"/>
    <n v="1842"/>
    <n v="1831217"/>
  </r>
  <r>
    <s v="E346 PRD Other, Sumas OP-NSC"/>
    <x v="5"/>
    <n v="0"/>
    <n v="0"/>
    <n v="0"/>
    <n v="0"/>
    <n v="0"/>
    <n v="0"/>
    <n v="0"/>
    <n v="0"/>
    <n v="0"/>
    <n v="0"/>
    <n v="0"/>
    <n v="0"/>
    <n v="0"/>
    <n v="0"/>
  </r>
  <r>
    <s v="E346 PRD Other, Whitehorn 1-RET"/>
    <x v="5"/>
    <n v="0"/>
    <n v="0"/>
    <n v="0"/>
    <n v="0"/>
    <n v="0"/>
    <n v="0"/>
    <n v="0"/>
    <n v="0"/>
    <n v="0"/>
    <n v="0"/>
    <n v="0"/>
    <n v="0"/>
    <n v="0"/>
    <n v="0"/>
  </r>
  <r>
    <s v="E346 PRD Other, Whitehorn 2-3 C-NSC"/>
    <x v="5"/>
    <n v="0"/>
    <n v="0"/>
    <n v="0"/>
    <n v="0"/>
    <n v="0"/>
    <n v="0"/>
    <n v="0"/>
    <n v="0"/>
    <n v="0"/>
    <n v="0"/>
    <n v="0"/>
    <n v="0"/>
    <n v="0"/>
    <n v="0"/>
  </r>
  <r>
    <s v="E346 PRD Other, Whitehorn 2-3 Com"/>
    <x v="5"/>
    <n v="32"/>
    <n v="32"/>
    <n v="32"/>
    <n v="32"/>
    <n v="32"/>
    <n v="32"/>
    <n v="32"/>
    <n v="32"/>
    <n v="33"/>
    <n v="33"/>
    <n v="33"/>
    <n v="33"/>
    <n v="33"/>
    <n v="32348"/>
  </r>
  <r>
    <s v="E34601 PRD Other, Hopkins Ridge"/>
    <x v="5"/>
    <n v="146"/>
    <n v="148"/>
    <n v="151"/>
    <n v="153"/>
    <n v="156"/>
    <n v="158"/>
    <n v="160"/>
    <n v="163"/>
    <n v="165"/>
    <n v="167"/>
    <n v="170"/>
    <n v="172"/>
    <n v="174"/>
    <n v="160279"/>
  </r>
  <r>
    <s v="E34601 PRD Other, Hopkins Ridge-NSC"/>
    <x v="5"/>
    <n v="0"/>
    <n v="0"/>
    <n v="0"/>
    <n v="0"/>
    <n v="0"/>
    <n v="0"/>
    <n v="0"/>
    <n v="0"/>
    <n v="0"/>
    <n v="0"/>
    <n v="0"/>
    <n v="0"/>
    <n v="0"/>
    <n v="0"/>
  </r>
  <r>
    <s v="E34601 PRD Other, LSR"/>
    <x v="5"/>
    <n v="698"/>
    <n v="708"/>
    <n v="718"/>
    <n v="728"/>
    <n v="738"/>
    <n v="748"/>
    <n v="758"/>
    <n v="768"/>
    <n v="778"/>
    <n v="788"/>
    <n v="798"/>
    <n v="808"/>
    <n v="818"/>
    <n v="757818"/>
  </r>
  <r>
    <s v="E34601 PRD Other, LSR-NSC"/>
    <x v="5"/>
    <n v="0"/>
    <n v="0"/>
    <n v="0"/>
    <n v="0"/>
    <n v="0"/>
    <n v="0"/>
    <n v="0"/>
    <n v="0"/>
    <n v="0"/>
    <n v="0"/>
    <n v="0"/>
    <n v="0"/>
    <n v="0"/>
    <n v="0"/>
  </r>
  <r>
    <s v="E34601 PRD Other, Wild Horse"/>
    <x v="5"/>
    <n v="201"/>
    <n v="204"/>
    <n v="208"/>
    <n v="211"/>
    <n v="214"/>
    <n v="217"/>
    <n v="220"/>
    <n v="224"/>
    <n v="227"/>
    <n v="230"/>
    <n v="233"/>
    <n v="236"/>
    <n v="239"/>
    <n v="220333"/>
  </r>
  <r>
    <s v="E34601 PRD Other, Wild Horse Expan"/>
    <x v="5"/>
    <n v="4"/>
    <n v="4"/>
    <n v="4"/>
    <n v="4"/>
    <n v="4"/>
    <n v="4"/>
    <n v="5"/>
    <n v="5"/>
    <n v="5"/>
    <n v="5"/>
    <n v="5"/>
    <n v="5"/>
    <n v="5"/>
    <n v="4549"/>
  </r>
  <r>
    <s v="E34601 PRD Other, Wild Horse-NSC"/>
    <x v="5"/>
    <n v="0"/>
    <n v="0"/>
    <n v="0"/>
    <n v="0"/>
    <n v="0"/>
    <n v="0"/>
    <n v="0"/>
    <n v="0"/>
    <n v="0"/>
    <n v="0"/>
    <n v="0"/>
    <n v="0"/>
    <n v="0"/>
    <n v="0"/>
  </r>
  <r>
    <s v="E34601 PRD Other, Wld Hrs Expan-NSC"/>
    <x v="5"/>
    <n v="0"/>
    <n v="0"/>
    <n v="0"/>
    <n v="0"/>
    <n v="0"/>
    <n v="0"/>
    <n v="0"/>
    <n v="0"/>
    <n v="0"/>
    <n v="0"/>
    <n v="0"/>
    <n v="0"/>
    <n v="0"/>
    <n v="0"/>
  </r>
  <r>
    <s v="E3461 105 Sta Main Tools, Frederick"/>
    <x v="5"/>
    <n v="0"/>
    <n v="0"/>
    <n v="0"/>
    <n v="0"/>
    <n v="0"/>
    <n v="0"/>
    <n v="0"/>
    <n v="0"/>
    <n v="0"/>
    <n v="0"/>
    <n v="0"/>
    <n v="0"/>
    <n v="0"/>
    <n v="0"/>
  </r>
  <r>
    <s v="E3461 PRD Sta Main Tools, Encogen"/>
    <x v="5"/>
    <n v="132"/>
    <n v="135"/>
    <n v="139"/>
    <n v="142"/>
    <n v="146"/>
    <n v="149"/>
    <n v="153"/>
    <n v="156"/>
    <n v="160"/>
    <n v="163"/>
    <n v="167"/>
    <n v="171"/>
    <n v="174"/>
    <n v="152867"/>
  </r>
  <r>
    <s v="E3461 PRD Sta Main Tools, Encog-NSC"/>
    <x v="5"/>
    <n v="0"/>
    <n v="0"/>
    <n v="0"/>
    <n v="0"/>
    <n v="0"/>
    <n v="0"/>
    <n v="0"/>
    <n v="0"/>
    <n v="0"/>
    <n v="0"/>
    <n v="0"/>
    <n v="0"/>
    <n v="0"/>
    <n v="0"/>
  </r>
  <r>
    <s v="E3461 PRD Sta Main Tools, Ferndale"/>
    <x v="5"/>
    <n v="0"/>
    <n v="0"/>
    <n v="0"/>
    <n v="0"/>
    <n v="0"/>
    <n v="0"/>
    <n v="0"/>
    <n v="1"/>
    <n v="1"/>
    <n v="1"/>
    <n v="1"/>
    <n v="2"/>
    <n v="2"/>
    <n v="545"/>
  </r>
  <r>
    <s v="E3461 PRD Sta Main Tools, Fernd-NSC"/>
    <x v="5"/>
    <n v="0"/>
    <n v="0"/>
    <n v="0"/>
    <n v="0"/>
    <n v="0"/>
    <n v="0"/>
    <n v="0"/>
    <n v="0"/>
    <n v="0"/>
    <n v="0"/>
    <n v="0"/>
    <n v="0"/>
    <n v="0"/>
    <n v="0"/>
  </r>
  <r>
    <s v="E3461 PRD Sta Main Tools, Fredonia"/>
    <x v="5"/>
    <n v="177"/>
    <n v="184"/>
    <n v="191"/>
    <n v="198"/>
    <n v="206"/>
    <n v="213"/>
    <n v="220"/>
    <n v="227"/>
    <n v="234"/>
    <n v="242"/>
    <n v="249"/>
    <n v="257"/>
    <n v="264"/>
    <n v="220068"/>
  </r>
  <r>
    <s v="E3461 PRD Sta Main Tools, Fredo-NSC"/>
    <x v="5"/>
    <n v="0"/>
    <n v="0"/>
    <n v="0"/>
    <n v="0"/>
    <n v="0"/>
    <n v="0"/>
    <n v="0"/>
    <n v="0"/>
    <n v="0"/>
    <n v="0"/>
    <n v="0"/>
    <n v="0"/>
    <n v="0"/>
    <n v="0"/>
  </r>
  <r>
    <s v="E3461 PRD Sta Main Tools, Mint Farm"/>
    <x v="5"/>
    <n v="77"/>
    <n v="81"/>
    <n v="85"/>
    <n v="90"/>
    <n v="94"/>
    <n v="99"/>
    <n v="104"/>
    <n v="109"/>
    <n v="113"/>
    <n v="118"/>
    <n v="123"/>
    <n v="128"/>
    <n v="133"/>
    <n v="104035"/>
  </r>
  <r>
    <s v="E3461 PRD Sta Main Tools, Mint-NSC"/>
    <x v="5"/>
    <n v="0"/>
    <n v="0"/>
    <n v="0"/>
    <n v="0"/>
    <n v="0"/>
    <n v="0"/>
    <n v="0"/>
    <n v="0"/>
    <n v="0"/>
    <n v="0"/>
    <n v="0"/>
    <n v="0"/>
    <n v="0"/>
    <n v="0"/>
  </r>
  <r>
    <s v="E3461 PRD Sta Main Tools, Sumas"/>
    <x v="5"/>
    <n v="37"/>
    <n v="40"/>
    <n v="43"/>
    <n v="46"/>
    <n v="49"/>
    <n v="51"/>
    <n v="54"/>
    <n v="57"/>
    <n v="60"/>
    <n v="63"/>
    <n v="66"/>
    <n v="69"/>
    <n v="72"/>
    <n v="54359"/>
  </r>
  <r>
    <s v="E3461 PRD Sta Main Tools, Sumas-NSC"/>
    <x v="5"/>
    <n v="0"/>
    <n v="0"/>
    <n v="0"/>
    <n v="0"/>
    <n v="0"/>
    <n v="0"/>
    <n v="0"/>
    <n v="0"/>
    <n v="0"/>
    <n v="0"/>
    <n v="0"/>
    <n v="0"/>
    <n v="0"/>
    <n v="0"/>
  </r>
  <r>
    <s v="E3461 PRD Sta Main Tools,Goldendale"/>
    <x v="5"/>
    <n v="47"/>
    <n v="51"/>
    <n v="55"/>
    <n v="59"/>
    <n v="63"/>
    <n v="67"/>
    <n v="71"/>
    <n v="75"/>
    <n v="79"/>
    <n v="84"/>
    <n v="88"/>
    <n v="92"/>
    <n v="96"/>
    <n v="71246"/>
  </r>
  <r>
    <s v="E3461 PRD Sta Main Tools,Golden-NSC"/>
    <x v="5"/>
    <n v="0"/>
    <n v="0"/>
    <n v="0"/>
    <n v="0"/>
    <n v="0"/>
    <n v="0"/>
    <n v="0"/>
    <n v="0"/>
    <n v="0"/>
    <n v="0"/>
    <n v="0"/>
    <n v="0"/>
    <n v="0"/>
    <n v="0"/>
  </r>
  <r>
    <s v="E3461 PRD Sta MainTools, Whiteh-NSC"/>
    <x v="5"/>
    <n v="0"/>
    <n v="0"/>
    <n v="0"/>
    <n v="0"/>
    <n v="0"/>
    <n v="0"/>
    <n v="0"/>
    <n v="0"/>
    <n v="0"/>
    <n v="0"/>
    <n v="0"/>
    <n v="0"/>
    <n v="0"/>
    <n v="0"/>
  </r>
  <r>
    <s v="E3461 PRD Sta MainTools, Whitehorn "/>
    <x v="5"/>
    <n v="107"/>
    <n v="109"/>
    <n v="111"/>
    <n v="114"/>
    <n v="116"/>
    <n v="119"/>
    <n v="121"/>
    <n v="123"/>
    <n v="126"/>
    <n v="128"/>
    <n v="131"/>
    <n v="134"/>
    <n v="136"/>
    <n v="121117"/>
  </r>
  <r>
    <s v="E3461 PRD Sta MainTools,Crystal Mtn"/>
    <x v="5"/>
    <n v="3"/>
    <n v="3"/>
    <n v="3"/>
    <n v="4"/>
    <n v="4"/>
    <n v="4"/>
    <n v="4"/>
    <n v="4"/>
    <n v="4"/>
    <n v="5"/>
    <n v="5"/>
    <n v="5"/>
    <n v="5"/>
    <n v="4016"/>
  </r>
  <r>
    <s v="E3461 PRD Sta MainTools,Crystal-NSC"/>
    <x v="5"/>
    <n v="0"/>
    <n v="0"/>
    <n v="0"/>
    <n v="0"/>
    <n v="0"/>
    <n v="0"/>
    <n v="0"/>
    <n v="0"/>
    <n v="0"/>
    <n v="0"/>
    <n v="0"/>
    <n v="0"/>
    <n v="0"/>
    <n v="0"/>
  </r>
  <r>
    <s v="E3461 PRD Sta MainTools,Fred1/E-NSC"/>
    <x v="5"/>
    <n v="0"/>
    <n v="0"/>
    <n v="0"/>
    <n v="0"/>
    <n v="0"/>
    <n v="0"/>
    <n v="0"/>
    <n v="0"/>
    <n v="0"/>
    <n v="0"/>
    <n v="0"/>
    <n v="0"/>
    <n v="0"/>
    <n v="0"/>
  </r>
  <r>
    <s v="E3461 PRD Sta MainTools,Fred1/Epcor"/>
    <x v="5"/>
    <n v="16"/>
    <n v="16"/>
    <n v="17"/>
    <n v="17"/>
    <n v="18"/>
    <n v="18"/>
    <n v="19"/>
    <n v="19"/>
    <n v="19"/>
    <n v="20"/>
    <n v="20"/>
    <n v="21"/>
    <n v="21"/>
    <n v="18519"/>
  </r>
  <r>
    <s v="E3461 PRD Sta MainTools,Frederickso"/>
    <x v="5"/>
    <n v="79"/>
    <n v="82"/>
    <n v="86"/>
    <n v="90"/>
    <n v="93"/>
    <n v="97"/>
    <n v="101"/>
    <n v="104"/>
    <n v="108"/>
    <n v="112"/>
    <n v="115"/>
    <n v="119"/>
    <n v="123"/>
    <n v="100634"/>
  </r>
  <r>
    <s v="E3461 PRD Sta MainTools,Frederi-NSC"/>
    <x v="5"/>
    <n v="0"/>
    <n v="0"/>
    <n v="0"/>
    <n v="0"/>
    <n v="0"/>
    <n v="0"/>
    <n v="0"/>
    <n v="0"/>
    <n v="0"/>
    <n v="0"/>
    <n v="0"/>
    <n v="0"/>
    <n v="0"/>
    <n v="0"/>
  </r>
  <r>
    <s v="E34611 PRD Sta Main Tools, Hopkins"/>
    <x v="5"/>
    <n v="113"/>
    <n v="116"/>
    <n v="119"/>
    <n v="121"/>
    <n v="124"/>
    <n v="127"/>
    <n v="130"/>
    <n v="132"/>
    <n v="135"/>
    <n v="138"/>
    <n v="141"/>
    <n v="143"/>
    <n v="146"/>
    <n v="129729"/>
  </r>
  <r>
    <s v="E34611 PRD Sta Main Tools, Hopk-NSC"/>
    <x v="5"/>
    <n v="0"/>
    <n v="0"/>
    <n v="0"/>
    <n v="0"/>
    <n v="0"/>
    <n v="0"/>
    <n v="0"/>
    <n v="0"/>
    <n v="0"/>
    <n v="0"/>
    <n v="0"/>
    <n v="0"/>
    <n v="0"/>
    <n v="0"/>
  </r>
  <r>
    <s v="E34611 PRD Sta Main Tools, LSR"/>
    <x v="5"/>
    <n v="16"/>
    <n v="17"/>
    <n v="18"/>
    <n v="19"/>
    <n v="19"/>
    <n v="20"/>
    <n v="21"/>
    <n v="22"/>
    <n v="22"/>
    <n v="23"/>
    <n v="24"/>
    <n v="25"/>
    <n v="25"/>
    <n v="20942"/>
  </r>
  <r>
    <s v="E34611 PRD Sta Main Tools, LSR-NSC"/>
    <x v="5"/>
    <n v="0"/>
    <n v="0"/>
    <n v="0"/>
    <n v="0"/>
    <n v="0"/>
    <n v="0"/>
    <n v="0"/>
    <n v="0"/>
    <n v="0"/>
    <n v="0"/>
    <n v="0"/>
    <n v="0"/>
    <n v="0"/>
    <n v="0"/>
  </r>
  <r>
    <s v="E34611 PRD Sta Main Tools,WildH-NSC"/>
    <x v="5"/>
    <n v="0"/>
    <n v="0"/>
    <n v="0"/>
    <n v="0"/>
    <n v="0"/>
    <n v="0"/>
    <n v="0"/>
    <n v="0"/>
    <n v="0"/>
    <n v="0"/>
    <n v="0"/>
    <n v="0"/>
    <n v="0"/>
    <n v="0"/>
  </r>
  <r>
    <s v="E34611 PRD Sta Main Tools,WildHorse"/>
    <x v="5"/>
    <n v="65"/>
    <n v="67"/>
    <n v="69"/>
    <n v="71"/>
    <n v="74"/>
    <n v="76"/>
    <n v="78"/>
    <n v="80"/>
    <n v="82"/>
    <n v="84"/>
    <n v="86"/>
    <n v="89"/>
    <n v="91"/>
    <n v="77858"/>
  </r>
  <r>
    <s v="E347 PRD ARO, Other Prod "/>
    <x v="5"/>
    <n v="6791"/>
    <n v="7064"/>
    <n v="7334"/>
    <n v="7602"/>
    <n v="7870"/>
    <n v="8139"/>
    <n v="8407"/>
    <n v="8675"/>
    <n v="8943"/>
    <n v="9211"/>
    <n v="9480"/>
    <n v="9748"/>
    <n v="10016"/>
    <n v="8406328"/>
  </r>
  <r>
    <s v="E348 PRD Energy Storage Equipme-NSC"/>
    <x v="5"/>
    <n v="0"/>
    <n v="0"/>
    <n v="0"/>
    <n v="0"/>
    <n v="0"/>
    <n v="0"/>
    <n v="0"/>
    <n v="0"/>
    <n v="0"/>
    <n v="0"/>
    <n v="0"/>
    <n v="0"/>
    <n v="0"/>
    <n v="0"/>
  </r>
  <r>
    <s v="E348 PRD Energy Storage Equipment"/>
    <x v="5"/>
    <n v="393"/>
    <n v="417"/>
    <n v="437"/>
    <n v="458"/>
    <n v="479"/>
    <n v="500"/>
    <n v="521"/>
    <n v="542"/>
    <n v="563"/>
    <n v="584"/>
    <n v="605"/>
    <n v="625"/>
    <n v="646"/>
    <n v="520885"/>
  </r>
  <r>
    <s v="E3500 105 TSM Land &amp; Land Rights"/>
    <x v="6"/>
    <n v="0"/>
    <n v="0"/>
    <n v="0"/>
    <n v="0"/>
    <n v="0"/>
    <n v="0"/>
    <n v="0"/>
    <n v="0"/>
    <n v="0"/>
    <n v="0"/>
    <n v="0"/>
    <n v="0"/>
    <n v="0"/>
    <n v="0"/>
  </r>
  <r>
    <s v="E3500 TSM Land &amp; Land Rights"/>
    <x v="6"/>
    <n v="0"/>
    <n v="0"/>
    <n v="0"/>
    <n v="0"/>
    <n v="0"/>
    <n v="0"/>
    <n v="0"/>
    <n v="0"/>
    <n v="0"/>
    <n v="0"/>
    <n v="0"/>
    <n v="0"/>
    <n v="0"/>
    <n v="0"/>
  </r>
  <r>
    <s v="E3500 TSM Land, 3rd AC"/>
    <x v="6"/>
    <n v="0"/>
    <n v="0"/>
    <n v="0"/>
    <n v="0"/>
    <n v="0"/>
    <n v="0"/>
    <n v="0"/>
    <n v="0"/>
    <n v="0"/>
    <n v="0"/>
    <n v="0"/>
    <n v="0"/>
    <n v="0"/>
    <n v="0"/>
  </r>
  <r>
    <s v="E3500 TSM Land, Baker"/>
    <x v="6"/>
    <n v="0"/>
    <n v="0"/>
    <n v="0"/>
    <n v="0"/>
    <n v="0"/>
    <n v="0"/>
    <n v="0"/>
    <n v="0"/>
    <n v="0"/>
    <n v="0"/>
    <n v="0"/>
    <n v="0"/>
    <n v="0"/>
    <n v="0"/>
  </r>
  <r>
    <s v="E3500 TSM Land, Colstrip"/>
    <x v="6"/>
    <n v="0"/>
    <n v="0"/>
    <n v="0"/>
    <n v="0"/>
    <n v="0"/>
    <n v="0"/>
    <n v="0"/>
    <n v="0"/>
    <n v="0"/>
    <n v="0"/>
    <n v="0"/>
    <n v="0"/>
    <n v="0"/>
    <n v="0"/>
  </r>
  <r>
    <s v="E3500 TSM Land, N Intertie"/>
    <x v="6"/>
    <n v="0"/>
    <n v="0"/>
    <n v="0"/>
    <n v="0"/>
    <n v="0"/>
    <n v="0"/>
    <n v="0"/>
    <n v="0"/>
    <n v="0"/>
    <n v="0"/>
    <n v="0"/>
    <n v="0"/>
    <n v="0"/>
    <n v="0"/>
  </r>
  <r>
    <s v="E3500 TSM Land, Wild Horse"/>
    <x v="6"/>
    <n v="0"/>
    <n v="0"/>
    <n v="0"/>
    <n v="0"/>
    <n v="0"/>
    <n v="0"/>
    <n v="0"/>
    <n v="0"/>
    <n v="0"/>
    <n v="0"/>
    <n v="0"/>
    <n v="0"/>
    <n v="0"/>
    <n v="0"/>
  </r>
  <r>
    <s v="E3500 TSM Land, Wind Ridge"/>
    <x v="6"/>
    <n v="0"/>
    <n v="0"/>
    <n v="0"/>
    <n v="0"/>
    <n v="0"/>
    <n v="0"/>
    <n v="0"/>
    <n v="0"/>
    <n v="0"/>
    <n v="0"/>
    <n v="0"/>
    <n v="0"/>
    <n v="0"/>
    <n v="0"/>
  </r>
  <r>
    <s v="E3501 105 TSM Easement"/>
    <x v="6"/>
    <n v="0"/>
    <n v="0"/>
    <n v="0"/>
    <n v="0"/>
    <n v="0"/>
    <n v="0"/>
    <n v="0"/>
    <n v="0"/>
    <n v="0"/>
    <n v="0"/>
    <n v="0"/>
    <n v="0"/>
    <n v="0"/>
    <n v="0"/>
  </r>
  <r>
    <s v="E3501 TSM Easement, Bkr Common-RET"/>
    <x v="6"/>
    <n v="0"/>
    <n v="0"/>
    <n v="0"/>
    <n v="0"/>
    <n v="0"/>
    <n v="0"/>
    <n v="0"/>
    <n v="0"/>
    <n v="0"/>
    <n v="0"/>
    <n v="0"/>
    <n v="0"/>
    <n v="0"/>
    <n v="0"/>
  </r>
  <r>
    <s v="E3501 TSM Easement, Upper Bkr- RET"/>
    <x v="6"/>
    <n v="0"/>
    <n v="0"/>
    <n v="0"/>
    <n v="0"/>
    <n v="0"/>
    <n v="0"/>
    <n v="0"/>
    <n v="0"/>
    <n v="0"/>
    <n v="0"/>
    <n v="0"/>
    <n v="0"/>
    <n v="0"/>
    <n v="0"/>
  </r>
  <r>
    <s v="E35010 TSM Easement"/>
    <x v="6"/>
    <n v="2880"/>
    <n v="2895"/>
    <n v="2911"/>
    <n v="2926"/>
    <n v="2942"/>
    <n v="2957"/>
    <n v="2973"/>
    <n v="2988"/>
    <n v="3004"/>
    <n v="3020"/>
    <n v="3035"/>
    <n v="3051"/>
    <n v="3066"/>
    <n v="2972944"/>
  </r>
  <r>
    <s v="E35010 TSM Easement,Colstrip 1-2Com"/>
    <x v="6"/>
    <n v="505"/>
    <n v="506"/>
    <n v="507"/>
    <n v="507"/>
    <n v="508"/>
    <n v="508"/>
    <n v="509"/>
    <n v="510"/>
    <n v="510"/>
    <n v="511"/>
    <n v="512"/>
    <n v="512"/>
    <n v="513"/>
    <n v="509036"/>
  </r>
  <r>
    <s v="E35010 TSM Easement,Colstrip 3-4Com"/>
    <x v="6"/>
    <n v="782"/>
    <n v="783"/>
    <n v="784"/>
    <n v="785"/>
    <n v="786"/>
    <n v="787"/>
    <n v="788"/>
    <n v="789"/>
    <n v="790"/>
    <n v="791"/>
    <n v="792"/>
    <n v="793"/>
    <n v="794"/>
    <n v="788117"/>
  </r>
  <r>
    <s v="E35010 TSM Easement,Wild Horse-NonP"/>
    <x v="6"/>
    <n v="0"/>
    <n v="0"/>
    <n v="0"/>
    <n v="0"/>
    <n v="0"/>
    <n v="0"/>
    <n v="0"/>
    <n v="0"/>
    <n v="0"/>
    <n v="0"/>
    <n v="0"/>
    <n v="0"/>
    <n v="0"/>
    <n v="0"/>
  </r>
  <r>
    <s v="E35010 TSM Easement,Wild Horse-Proj"/>
    <x v="6"/>
    <n v="0"/>
    <n v="0"/>
    <n v="0"/>
    <n v="0"/>
    <n v="0"/>
    <n v="0"/>
    <n v="0"/>
    <n v="0"/>
    <n v="0"/>
    <n v="0"/>
    <n v="0"/>
    <n v="0"/>
    <n v="0"/>
    <n v="0"/>
  </r>
  <r>
    <s v="E35016 105 TSM Easements"/>
    <x v="6"/>
    <n v="0"/>
    <n v="0"/>
    <n v="0"/>
    <n v="0"/>
    <n v="0"/>
    <n v="0"/>
    <n v="0"/>
    <n v="0"/>
    <n v="0"/>
    <n v="0"/>
    <n v="0"/>
    <n v="0"/>
    <n v="0"/>
    <n v="0"/>
  </r>
  <r>
    <s v="E35016 TSM Easements"/>
    <x v="6"/>
    <n v="281"/>
    <n v="284"/>
    <n v="287"/>
    <n v="290"/>
    <n v="293"/>
    <n v="296"/>
    <n v="299"/>
    <n v="302"/>
    <n v="305"/>
    <n v="308"/>
    <n v="311"/>
    <n v="314"/>
    <n v="317"/>
    <n v="299076"/>
  </r>
  <r>
    <s v="E35017 105 TSM Easements"/>
    <x v="6"/>
    <n v="0"/>
    <n v="0"/>
    <n v="0"/>
    <n v="0"/>
    <n v="0"/>
    <n v="0"/>
    <n v="0"/>
    <n v="0"/>
    <n v="0"/>
    <n v="0"/>
    <n v="0"/>
    <n v="0"/>
    <n v="0"/>
    <n v="0"/>
  </r>
  <r>
    <s v="E35017 DONOTUSE, Alpac"/>
    <x v="6"/>
    <n v="0"/>
    <n v="0"/>
    <n v="0"/>
    <n v="0"/>
    <n v="0"/>
    <n v="0"/>
    <n v="0"/>
    <n v="0"/>
    <n v="0"/>
    <n v="0"/>
    <n v="0"/>
    <n v="0"/>
    <n v="0"/>
    <n v="0"/>
  </r>
  <r>
    <s v="E35017 TSM Easements"/>
    <x v="6"/>
    <n v="8965"/>
    <n v="8983"/>
    <n v="9001"/>
    <n v="9019"/>
    <n v="9037"/>
    <n v="9055"/>
    <n v="9073"/>
    <n v="9090"/>
    <n v="9108"/>
    <n v="9126"/>
    <n v="9144"/>
    <n v="9162"/>
    <n v="9180"/>
    <n v="9072514"/>
  </r>
  <r>
    <s v="E35017 TSM Easements, Baker Com"/>
    <x v="6"/>
    <n v="65"/>
    <n v="65"/>
    <n v="65"/>
    <n v="65"/>
    <n v="66"/>
    <n v="66"/>
    <n v="66"/>
    <n v="66"/>
    <n v="66"/>
    <n v="66"/>
    <n v="66"/>
    <n v="66"/>
    <n v="66"/>
    <n v="65673"/>
  </r>
  <r>
    <s v="E35017 TSM Easements, Upper Baker"/>
    <x v="6"/>
    <n v="47"/>
    <n v="47"/>
    <n v="47"/>
    <n v="47"/>
    <n v="47"/>
    <n v="47"/>
    <n v="47"/>
    <n v="48"/>
    <n v="48"/>
    <n v="48"/>
    <n v="48"/>
    <n v="48"/>
    <n v="48"/>
    <n v="47500"/>
  </r>
  <r>
    <s v="E3506 105 TSM Land &amp; Land Rights"/>
    <x v="6"/>
    <n v="0"/>
    <n v="0"/>
    <n v="0"/>
    <n v="0"/>
    <n v="0"/>
    <n v="0"/>
    <n v="0"/>
    <n v="0"/>
    <n v="0"/>
    <n v="0"/>
    <n v="0"/>
    <n v="0"/>
    <n v="0"/>
    <n v="0"/>
  </r>
  <r>
    <s v="E3506 TSM Land &amp; Land Rights"/>
    <x v="6"/>
    <n v="0"/>
    <n v="0"/>
    <n v="0"/>
    <n v="0"/>
    <n v="0"/>
    <n v="0"/>
    <n v="0"/>
    <n v="0"/>
    <n v="0"/>
    <n v="0"/>
    <n v="0"/>
    <n v="0"/>
    <n v="0"/>
    <n v="0"/>
  </r>
  <r>
    <s v="E3507 105 TSM Land &amp; Land Rights"/>
    <x v="6"/>
    <n v="0"/>
    <n v="0"/>
    <n v="0"/>
    <n v="0"/>
    <n v="0"/>
    <n v="0"/>
    <n v="0"/>
    <n v="0"/>
    <n v="0"/>
    <n v="0"/>
    <n v="0"/>
    <n v="0"/>
    <n v="0"/>
    <n v="0"/>
  </r>
  <r>
    <s v="E3507 TSM Land &amp; Land Rights"/>
    <x v="6"/>
    <n v="0"/>
    <n v="0"/>
    <n v="0"/>
    <n v="0"/>
    <n v="0"/>
    <n v="0"/>
    <n v="0"/>
    <n v="0"/>
    <n v="0"/>
    <n v="0"/>
    <n v="0"/>
    <n v="0"/>
    <n v="0"/>
    <n v="0"/>
  </r>
  <r>
    <s v="E3509 (GIF) Land, Wild Horse"/>
    <x v="6"/>
    <n v="0"/>
    <n v="0"/>
    <n v="0"/>
    <n v="0"/>
    <n v="0"/>
    <n v="0"/>
    <n v="0"/>
    <n v="0"/>
    <n v="0"/>
    <n v="0"/>
    <n v="0"/>
    <n v="0"/>
    <n v="0"/>
    <n v="0"/>
  </r>
  <r>
    <s v="E35099 (GIF) Easement, Colstrip 1-2"/>
    <x v="6"/>
    <n v="3"/>
    <n v="3"/>
    <n v="3"/>
    <n v="3"/>
    <n v="3"/>
    <n v="3"/>
    <n v="3"/>
    <n v="3"/>
    <n v="3"/>
    <n v="3"/>
    <n v="3"/>
    <n v="3"/>
    <n v="3"/>
    <n v="3140"/>
  </r>
  <r>
    <s v="E35099 (GIF) Easement, Hopkins"/>
    <x v="6"/>
    <n v="8"/>
    <n v="8"/>
    <n v="8"/>
    <n v="8"/>
    <n v="8"/>
    <n v="8"/>
    <n v="8"/>
    <n v="8"/>
    <n v="8"/>
    <n v="8"/>
    <n v="9"/>
    <n v="9"/>
    <n v="9"/>
    <n v="8398"/>
  </r>
  <r>
    <s v="E35099 (GIF) Easement, LSR"/>
    <x v="6"/>
    <n v="0"/>
    <n v="0"/>
    <n v="0"/>
    <n v="0"/>
    <n v="0"/>
    <n v="0"/>
    <n v="0"/>
    <n v="0"/>
    <n v="0"/>
    <n v="0"/>
    <n v="0"/>
    <n v="0"/>
    <n v="0"/>
    <n v="0"/>
  </r>
  <r>
    <s v="E35099 (GIF) Easement, Poison Sprin"/>
    <x v="6"/>
    <n v="31"/>
    <n v="31"/>
    <n v="31"/>
    <n v="31"/>
    <n v="31"/>
    <n v="31"/>
    <n v="31"/>
    <n v="32"/>
    <n v="32"/>
    <n v="32"/>
    <n v="32"/>
    <n v="32"/>
    <n v="32"/>
    <n v="31413"/>
  </r>
  <r>
    <s v="E35099 (GIF) Easement, Upper Baker"/>
    <x v="6"/>
    <n v="1"/>
    <n v="1"/>
    <n v="1"/>
    <n v="1"/>
    <n v="1"/>
    <n v="1"/>
    <n v="1"/>
    <n v="1"/>
    <n v="1"/>
    <n v="1"/>
    <n v="1"/>
    <n v="1"/>
    <n v="1"/>
    <n v="837"/>
  </r>
  <r>
    <s v="E35099 (GIF) Easement, Wild Horse"/>
    <x v="6"/>
    <n v="1"/>
    <n v="1"/>
    <n v="1"/>
    <n v="1"/>
    <n v="1"/>
    <n v="1"/>
    <n v="1"/>
    <n v="1"/>
    <n v="1"/>
    <n v="1"/>
    <n v="1"/>
    <n v="1"/>
    <n v="1"/>
    <n v="979"/>
  </r>
  <r>
    <s v="E352 TSM Str/Impv, 3rd AC Line"/>
    <x v="6"/>
    <n v="555"/>
    <n v="557"/>
    <n v="558"/>
    <n v="560"/>
    <n v="561"/>
    <n v="563"/>
    <n v="565"/>
    <n v="566"/>
    <n v="568"/>
    <n v="569"/>
    <n v="571"/>
    <n v="573"/>
    <n v="574"/>
    <n v="564628"/>
  </r>
  <r>
    <s v="E352 TSM Str/Impv, 3rd AC Line-NSC"/>
    <x v="6"/>
    <n v="0"/>
    <n v="0"/>
    <n v="0"/>
    <n v="0"/>
    <n v="0"/>
    <n v="0"/>
    <n v="0"/>
    <n v="0"/>
    <n v="0"/>
    <n v="0"/>
    <n v="0"/>
    <n v="0"/>
    <n v="0"/>
    <n v="0"/>
  </r>
  <r>
    <s v="E352 TSM Str/Impv, Bkr Common-RET"/>
    <x v="6"/>
    <n v="0"/>
    <n v="0"/>
    <n v="0"/>
    <n v="0"/>
    <n v="0"/>
    <n v="0"/>
    <n v="0"/>
    <n v="0"/>
    <n v="0"/>
    <n v="0"/>
    <n v="0"/>
    <n v="0"/>
    <n v="0"/>
    <n v="0"/>
  </r>
  <r>
    <s v="E352 TSM Str/Impv, Colstrip 3-4 Com"/>
    <x v="6"/>
    <n v="352"/>
    <n v="353"/>
    <n v="353"/>
    <n v="354"/>
    <n v="355"/>
    <n v="355"/>
    <n v="356"/>
    <n v="356"/>
    <n v="357"/>
    <n v="358"/>
    <n v="358"/>
    <n v="359"/>
    <n v="295"/>
    <n v="353120"/>
  </r>
  <r>
    <s v="E352 TSM Str/Impv, Colstrip3-4 -NSC"/>
    <x v="6"/>
    <n v="0"/>
    <n v="0"/>
    <n v="0"/>
    <n v="0"/>
    <n v="0"/>
    <n v="0"/>
    <n v="0"/>
    <n v="0"/>
    <n v="0"/>
    <n v="0"/>
    <n v="0"/>
    <n v="0"/>
    <n v="0"/>
    <n v="0"/>
  </r>
  <r>
    <s v="E352 TSM Str/Impv, Mint Farm "/>
    <x v="6"/>
    <n v="0"/>
    <n v="0"/>
    <n v="0"/>
    <n v="0"/>
    <n v="0"/>
    <n v="0"/>
    <n v="0"/>
    <n v="0"/>
    <n v="0"/>
    <n v="0"/>
    <n v="0"/>
    <n v="0"/>
    <n v="0"/>
    <n v="0"/>
  </r>
  <r>
    <s v="E352 TSM Str/Impv, Mint Farm OP"/>
    <x v="6"/>
    <n v="0"/>
    <n v="0"/>
    <n v="0"/>
    <n v="0"/>
    <n v="0"/>
    <n v="0"/>
    <n v="0"/>
    <n v="0"/>
    <n v="0"/>
    <n v="0"/>
    <n v="0"/>
    <n v="0"/>
    <n v="0"/>
    <n v="0"/>
  </r>
  <r>
    <s v="E352 TSM Str/Impv, Mint Farm OP-NSC"/>
    <x v="6"/>
    <n v="0"/>
    <n v="0"/>
    <n v="0"/>
    <n v="0"/>
    <n v="0"/>
    <n v="0"/>
    <n v="0"/>
    <n v="0"/>
    <n v="0"/>
    <n v="0"/>
    <n v="0"/>
    <n v="0"/>
    <n v="0"/>
    <n v="0"/>
  </r>
  <r>
    <s v="E352 TSM Str/Impv, Mint Farm-NSC"/>
    <x v="6"/>
    <n v="0"/>
    <n v="0"/>
    <n v="0"/>
    <n v="0"/>
    <n v="0"/>
    <n v="0"/>
    <n v="0"/>
    <n v="0"/>
    <n v="0"/>
    <n v="0"/>
    <n v="0"/>
    <n v="0"/>
    <n v="0"/>
    <n v="0"/>
  </r>
  <r>
    <s v="E352 TSM Structures &amp; Improvement"/>
    <x v="6"/>
    <n v="393"/>
    <n v="399"/>
    <n v="404"/>
    <n v="410"/>
    <n v="416"/>
    <n v="422"/>
    <n v="427"/>
    <n v="433"/>
    <n v="439"/>
    <n v="445"/>
    <n v="450"/>
    <n v="456"/>
    <n v="462"/>
    <n v="427392"/>
  </r>
  <r>
    <s v="E3526 105 TSM Structure &amp; Improve"/>
    <x v="6"/>
    <n v="0"/>
    <n v="0"/>
    <n v="0"/>
    <n v="0"/>
    <n v="0"/>
    <n v="0"/>
    <n v="0"/>
    <n v="0"/>
    <n v="0"/>
    <n v="0"/>
    <n v="0"/>
    <n v="0"/>
    <n v="0"/>
    <n v="0"/>
  </r>
  <r>
    <s v="E3526 TSM Structures &amp; Improvement"/>
    <x v="6"/>
    <n v="252"/>
    <n v="255"/>
    <n v="257"/>
    <n v="259"/>
    <n v="262"/>
    <n v="264"/>
    <n v="266"/>
    <n v="269"/>
    <n v="271"/>
    <n v="274"/>
    <n v="276"/>
    <n v="278"/>
    <n v="281"/>
    <n v="266478"/>
  </r>
  <r>
    <s v="E3526 TSM Structures &amp; Improvem-NSC"/>
    <x v="6"/>
    <n v="0"/>
    <n v="0"/>
    <n v="0"/>
    <n v="0"/>
    <n v="0"/>
    <n v="0"/>
    <n v="0"/>
    <n v="0"/>
    <n v="0"/>
    <n v="0"/>
    <n v="0"/>
    <n v="0"/>
    <n v="0"/>
    <n v="0"/>
  </r>
  <r>
    <s v="E3527 DONOTUSE Sub Arco North"/>
    <x v="6"/>
    <n v="0"/>
    <n v="0"/>
    <n v="0"/>
    <n v="0"/>
    <n v="0"/>
    <n v="0"/>
    <n v="0"/>
    <n v="0"/>
    <n v="0"/>
    <n v="0"/>
    <n v="0"/>
    <n v="0"/>
    <n v="0"/>
    <n v="0"/>
  </r>
  <r>
    <s v="E3527 DONOTUSE Sub Arco South"/>
    <x v="6"/>
    <n v="0"/>
    <n v="0"/>
    <n v="0"/>
    <n v="0"/>
    <n v="0"/>
    <n v="0"/>
    <n v="0"/>
    <n v="0"/>
    <n v="0"/>
    <n v="0"/>
    <n v="0"/>
    <n v="0"/>
    <n v="0"/>
    <n v="0"/>
  </r>
  <r>
    <s v="E3527 DONOTUSE Sub Texaco West"/>
    <x v="6"/>
    <n v="0"/>
    <n v="0"/>
    <n v="0"/>
    <n v="0"/>
    <n v="0"/>
    <n v="0"/>
    <n v="0"/>
    <n v="0"/>
    <n v="0"/>
    <n v="0"/>
    <n v="0"/>
    <n v="0"/>
    <n v="0"/>
    <n v="0"/>
  </r>
  <r>
    <s v="E3527 TSM Str/Impv, Baker Common"/>
    <x v="6"/>
    <n v="0"/>
    <n v="0"/>
    <n v="0"/>
    <n v="0"/>
    <n v="0"/>
    <n v="0"/>
    <n v="0"/>
    <n v="0"/>
    <n v="0"/>
    <n v="0"/>
    <n v="0"/>
    <n v="0"/>
    <n v="0"/>
    <n v="0"/>
  </r>
  <r>
    <s v="E3527 TSM Structures &amp; Improvement"/>
    <x v="6"/>
    <n v="1217"/>
    <n v="1220"/>
    <n v="1222"/>
    <n v="1225"/>
    <n v="1227"/>
    <n v="1230"/>
    <n v="1232"/>
    <n v="1235"/>
    <n v="1237"/>
    <n v="1240"/>
    <n v="1242"/>
    <n v="1245"/>
    <n v="1247"/>
    <n v="1232167"/>
  </r>
  <r>
    <s v="E3527 TSM Structures &amp; Improvem-NSC"/>
    <x v="6"/>
    <n v="0"/>
    <n v="0"/>
    <n v="0"/>
    <n v="0"/>
    <n v="0"/>
    <n v="0"/>
    <n v="0"/>
    <n v="0"/>
    <n v="0"/>
    <n v="0"/>
    <n v="0"/>
    <n v="0"/>
    <n v="0"/>
    <n v="0"/>
  </r>
  <r>
    <s v="E3529 (GIF) Str/Impr, Fredonia 1&amp;2"/>
    <x v="6"/>
    <n v="27"/>
    <n v="27"/>
    <n v="27"/>
    <n v="27"/>
    <n v="27"/>
    <n v="27"/>
    <n v="27"/>
    <n v="28"/>
    <n v="28"/>
    <n v="28"/>
    <n v="28"/>
    <n v="28"/>
    <n v="28"/>
    <n v="27450"/>
  </r>
  <r>
    <s v="E3529 (GIF) Str/Impr, Fredonia -NSC"/>
    <x v="6"/>
    <n v="0"/>
    <n v="0"/>
    <n v="0"/>
    <n v="0"/>
    <n v="0"/>
    <n v="0"/>
    <n v="0"/>
    <n v="0"/>
    <n v="0"/>
    <n v="0"/>
    <n v="0"/>
    <n v="0"/>
    <n v="0"/>
    <n v="0"/>
  </r>
  <r>
    <s v="E3529 (GIF) Struc/Improv, Ferndale"/>
    <x v="6"/>
    <n v="0"/>
    <n v="0"/>
    <n v="0"/>
    <n v="0"/>
    <n v="0"/>
    <n v="0"/>
    <n v="0"/>
    <n v="0"/>
    <n v="0"/>
    <n v="0"/>
    <n v="0"/>
    <n v="0"/>
    <n v="0"/>
    <n v="0"/>
  </r>
  <r>
    <s v="E3529 (GIF) Struc/Improv, Fernd-NSC"/>
    <x v="6"/>
    <n v="0"/>
    <n v="0"/>
    <n v="0"/>
    <n v="0"/>
    <n v="0"/>
    <n v="0"/>
    <n v="0"/>
    <n v="0"/>
    <n v="0"/>
    <n v="0"/>
    <n v="0"/>
    <n v="0"/>
    <n v="0"/>
    <n v="0"/>
  </r>
  <r>
    <s v="E3529 (GIF) Struc/Improv, LSR"/>
    <x v="6"/>
    <n v="269"/>
    <n v="271"/>
    <n v="273"/>
    <n v="276"/>
    <n v="278"/>
    <n v="280"/>
    <n v="282"/>
    <n v="284"/>
    <n v="286"/>
    <n v="288"/>
    <n v="290"/>
    <n v="293"/>
    <n v="295"/>
    <n v="281967"/>
  </r>
  <r>
    <s v="E3529 (GIF) Struc/Improv, LSR-NSC"/>
    <x v="6"/>
    <n v="0"/>
    <n v="0"/>
    <n v="0"/>
    <n v="0"/>
    <n v="0"/>
    <n v="0"/>
    <n v="0"/>
    <n v="0"/>
    <n v="0"/>
    <n v="0"/>
    <n v="0"/>
    <n v="0"/>
    <n v="0"/>
    <n v="0"/>
  </r>
  <r>
    <s v="E3529 (GIF) Struc/Improv, Mint Farm"/>
    <x v="6"/>
    <n v="34"/>
    <n v="35"/>
    <n v="35"/>
    <n v="35"/>
    <n v="35"/>
    <n v="35"/>
    <n v="35"/>
    <n v="36"/>
    <n v="36"/>
    <n v="36"/>
    <n v="36"/>
    <n v="36"/>
    <n v="37"/>
    <n v="35464"/>
  </r>
  <r>
    <s v="E3529 (GIF) Struc/Improv, Mint-NSC"/>
    <x v="6"/>
    <n v="0"/>
    <n v="0"/>
    <n v="0"/>
    <n v="0"/>
    <n v="0"/>
    <n v="0"/>
    <n v="0"/>
    <n v="0"/>
    <n v="0"/>
    <n v="0"/>
    <n v="0"/>
    <n v="0"/>
    <n v="0"/>
    <n v="0"/>
  </r>
  <r>
    <s v="E3529 (GIF) Struc/Improv, Snoq#1"/>
    <x v="6"/>
    <n v="0"/>
    <n v="0"/>
    <n v="0"/>
    <n v="0"/>
    <n v="0"/>
    <n v="0"/>
    <n v="0"/>
    <n v="0"/>
    <n v="0"/>
    <n v="0"/>
    <n v="0"/>
    <n v="0"/>
    <n v="0"/>
    <n v="0"/>
  </r>
  <r>
    <s v="E3529 (GIF) Struc/Improv, Snoq#2"/>
    <x v="6"/>
    <n v="0"/>
    <n v="0"/>
    <n v="0"/>
    <n v="0"/>
    <n v="0"/>
    <n v="0"/>
    <n v="0"/>
    <n v="0"/>
    <n v="0"/>
    <n v="0"/>
    <n v="0"/>
    <n v="0"/>
    <n v="0"/>
    <n v="0"/>
  </r>
  <r>
    <s v="E3529 (GIF) Struc/Improv, Whitehorn"/>
    <x v="6"/>
    <n v="63"/>
    <n v="63"/>
    <n v="63"/>
    <n v="63"/>
    <n v="63"/>
    <n v="64"/>
    <n v="64"/>
    <n v="64"/>
    <n v="64"/>
    <n v="64"/>
    <n v="64"/>
    <n v="64"/>
    <n v="64"/>
    <n v="63651"/>
  </r>
  <r>
    <s v="E3529 (GIF) Struc/Improv, White-NSC"/>
    <x v="6"/>
    <n v="0"/>
    <n v="0"/>
    <n v="0"/>
    <n v="0"/>
    <n v="0"/>
    <n v="0"/>
    <n v="0"/>
    <n v="0"/>
    <n v="0"/>
    <n v="0"/>
    <n v="0"/>
    <n v="0"/>
    <n v="0"/>
    <n v="0"/>
  </r>
  <r>
    <s v="E353 105 TSM Station Equipment"/>
    <x v="6"/>
    <n v="0"/>
    <n v="0"/>
    <n v="0"/>
    <n v="0"/>
    <n v="0"/>
    <n v="0"/>
    <n v="0"/>
    <n v="0"/>
    <n v="0"/>
    <n v="0"/>
    <n v="0"/>
    <n v="0"/>
    <n v="0"/>
    <n v="0"/>
  </r>
  <r>
    <s v="E353 HOPKINS SUB@PLANT"/>
    <x v="6"/>
    <n v="0"/>
    <n v="0"/>
    <n v="0"/>
    <n v="0"/>
    <n v="0"/>
    <n v="0"/>
    <n v="0"/>
    <n v="0"/>
    <n v="0"/>
    <n v="0"/>
    <n v="0"/>
    <n v="0"/>
    <n v="0"/>
    <n v="0"/>
  </r>
  <r>
    <s v="E353 TEST DO NOT USE"/>
    <x v="6"/>
    <n v="0"/>
    <n v="0"/>
    <n v="0"/>
    <n v="0"/>
    <n v="0"/>
    <n v="0"/>
    <n v="0"/>
    <n v="0"/>
    <n v="0"/>
    <n v="0"/>
    <n v="0"/>
    <n v="0"/>
    <n v="0"/>
    <n v="0"/>
  </r>
  <r>
    <s v="E353 TSM Sta Eq LSR"/>
    <x v="6"/>
    <n v="220"/>
    <n v="220"/>
    <n v="220"/>
    <n v="220"/>
    <n v="220"/>
    <n v="220"/>
    <n v="220"/>
    <n v="220"/>
    <n v="220"/>
    <n v="220"/>
    <n v="220"/>
    <n v="220"/>
    <n v="220"/>
    <n v="219572"/>
  </r>
  <r>
    <s v="E353 TSM Sta Eq, 3rd AC Line"/>
    <x v="6"/>
    <n v="17903"/>
    <n v="17977"/>
    <n v="18052"/>
    <n v="18126"/>
    <n v="18201"/>
    <n v="18276"/>
    <n v="18350"/>
    <n v="18425"/>
    <n v="18499"/>
    <n v="18574"/>
    <n v="18649"/>
    <n v="18723"/>
    <n v="18798"/>
    <n v="18350179"/>
  </r>
  <r>
    <s v="E353 TSM Sta Eq, Baker Common-RET"/>
    <x v="6"/>
    <n v="0"/>
    <n v="0"/>
    <n v="0"/>
    <n v="0"/>
    <n v="0"/>
    <n v="0"/>
    <n v="0"/>
    <n v="0"/>
    <n v="0"/>
    <n v="0"/>
    <n v="0"/>
    <n v="0"/>
    <n v="0"/>
    <n v="0"/>
  </r>
  <r>
    <s v="E353 TSM Sta Eq, Colstrip 1-2 Com"/>
    <x v="6"/>
    <n v="0"/>
    <n v="0"/>
    <n v="0"/>
    <n v="0"/>
    <n v="0"/>
    <n v="0"/>
    <n v="0"/>
    <n v="0"/>
    <n v="0"/>
    <n v="0"/>
    <n v="0"/>
    <n v="0"/>
    <n v="0"/>
    <n v="0"/>
  </r>
  <r>
    <s v="E353 TSM Sta Eq, Colstrip 3-4 "/>
    <x v="6"/>
    <n v="11122"/>
    <n v="11162"/>
    <n v="11203"/>
    <n v="11244"/>
    <n v="11285"/>
    <n v="11326"/>
    <n v="11366"/>
    <n v="11407"/>
    <n v="11448"/>
    <n v="11485"/>
    <n v="11520"/>
    <n v="11561"/>
    <n v="11597"/>
    <n v="11363976"/>
  </r>
  <r>
    <s v="E353 TSM Sta Eq, Cov-Ber NOT USED"/>
    <x v="6"/>
    <n v="0"/>
    <n v="0"/>
    <n v="0"/>
    <n v="0"/>
    <n v="0"/>
    <n v="0"/>
    <n v="0"/>
    <n v="0"/>
    <n v="0"/>
    <n v="0"/>
    <n v="0"/>
    <n v="0"/>
    <n v="0"/>
    <n v="0"/>
  </r>
  <r>
    <s v="E353 TSM Sta Eq, Fred 1/APC"/>
    <x v="6"/>
    <n v="0"/>
    <n v="0"/>
    <n v="0"/>
    <n v="0"/>
    <n v="0"/>
    <n v="0"/>
    <n v="0"/>
    <n v="0"/>
    <n v="0"/>
    <n v="0"/>
    <n v="0"/>
    <n v="0"/>
    <n v="0"/>
    <n v="0"/>
  </r>
  <r>
    <s v="E353 TSM Sta Eq, Fredonia 1&amp;2 OP"/>
    <x v="6"/>
    <n v="0"/>
    <n v="0"/>
    <n v="0"/>
    <n v="0"/>
    <n v="0"/>
    <n v="0"/>
    <n v="0"/>
    <n v="0"/>
    <n v="0"/>
    <n v="0"/>
    <n v="0"/>
    <n v="0"/>
    <n v="0"/>
    <n v="0"/>
  </r>
  <r>
    <s v="E353 TSM Sta Eq, Lower Baker-RET"/>
    <x v="6"/>
    <n v="0"/>
    <n v="0"/>
    <n v="0"/>
    <n v="0"/>
    <n v="0"/>
    <n v="0"/>
    <n v="0"/>
    <n v="0"/>
    <n v="0"/>
    <n v="0"/>
    <n v="0"/>
    <n v="0"/>
    <n v="0"/>
    <n v="0"/>
  </r>
  <r>
    <s v="E353 TSM Sta Eq, Mint Farm"/>
    <x v="6"/>
    <n v="0"/>
    <n v="0"/>
    <n v="0"/>
    <n v="0"/>
    <n v="0"/>
    <n v="0"/>
    <n v="0"/>
    <n v="0"/>
    <n v="0"/>
    <n v="0"/>
    <n v="0"/>
    <n v="0"/>
    <n v="0"/>
    <n v="0"/>
  </r>
  <r>
    <s v="E353 TSM Sta Eq, Mint Farm OP"/>
    <x v="6"/>
    <n v="0"/>
    <n v="0"/>
    <n v="0"/>
    <n v="0"/>
    <n v="0"/>
    <n v="0"/>
    <n v="0"/>
    <n v="0"/>
    <n v="0"/>
    <n v="0"/>
    <n v="0"/>
    <n v="0"/>
    <n v="0"/>
    <n v="0"/>
  </r>
  <r>
    <s v="E353 TSM Sta Eq, Snoqualmie 1"/>
    <x v="6"/>
    <n v="0"/>
    <n v="0"/>
    <n v="0"/>
    <n v="0"/>
    <n v="0"/>
    <n v="0"/>
    <n v="0"/>
    <n v="0"/>
    <n v="0"/>
    <n v="0"/>
    <n v="0"/>
    <n v="0"/>
    <n v="0"/>
    <n v="0"/>
  </r>
  <r>
    <s v="E353 TSM Sta Eq, Snoqualmie 2-RET"/>
    <x v="6"/>
    <n v="0"/>
    <n v="0"/>
    <n v="0"/>
    <n v="0"/>
    <n v="0"/>
    <n v="0"/>
    <n v="0"/>
    <n v="0"/>
    <n v="0"/>
    <n v="0"/>
    <n v="0"/>
    <n v="0"/>
    <n v="0"/>
    <n v="0"/>
  </r>
  <r>
    <s v="E353 TSM Sta Eq, Upper Baker-RET"/>
    <x v="6"/>
    <n v="0"/>
    <n v="0"/>
    <n v="0"/>
    <n v="0"/>
    <n v="0"/>
    <n v="0"/>
    <n v="0"/>
    <n v="0"/>
    <n v="0"/>
    <n v="0"/>
    <n v="0"/>
    <n v="0"/>
    <n v="0"/>
    <n v="0"/>
  </r>
  <r>
    <s v="E353 TSM Sta Eq, Wild Horse"/>
    <x v="6"/>
    <n v="0"/>
    <n v="0"/>
    <n v="0"/>
    <n v="0"/>
    <n v="0"/>
    <n v="0"/>
    <n v="0"/>
    <n v="0"/>
    <n v="0"/>
    <n v="0"/>
    <n v="0"/>
    <n v="0"/>
    <n v="0"/>
    <n v="0"/>
  </r>
  <r>
    <s v="E353 TSM Sta Eq, Wild Horse-WindRid"/>
    <x v="6"/>
    <n v="796"/>
    <n v="802"/>
    <n v="809"/>
    <n v="816"/>
    <n v="822"/>
    <n v="829"/>
    <n v="835"/>
    <n v="842"/>
    <n v="849"/>
    <n v="855"/>
    <n v="862"/>
    <n v="868"/>
    <n v="875"/>
    <n v="835319"/>
  </r>
  <r>
    <s v="E353 TSM Sta Eq, Wind Ridge-NonProj"/>
    <x v="6"/>
    <n v="973"/>
    <n v="981"/>
    <n v="989"/>
    <n v="998"/>
    <n v="1006"/>
    <n v="1014"/>
    <n v="1022"/>
    <n v="1031"/>
    <n v="1039"/>
    <n v="1047"/>
    <n v="1055"/>
    <n v="1064"/>
    <n v="1072"/>
    <n v="1022305"/>
  </r>
  <r>
    <s v="E353 TSM Station Equipment"/>
    <x v="6"/>
    <n v="28390"/>
    <n v="28879"/>
    <n v="29369"/>
    <n v="29858"/>
    <n v="18707"/>
    <n v="16644"/>
    <n v="16839"/>
    <n v="17034"/>
    <n v="17227"/>
    <n v="17429"/>
    <n v="17630"/>
    <n v="17832"/>
    <n v="18034"/>
    <n v="20888425"/>
  </r>
  <r>
    <s v="E353 TSM Station Equipment-NSC"/>
    <x v="6"/>
    <n v="0"/>
    <n v="0"/>
    <n v="0"/>
    <n v="0"/>
    <n v="0"/>
    <n v="0"/>
    <n v="0"/>
    <n v="0"/>
    <n v="0"/>
    <n v="0"/>
    <n v="0"/>
    <n v="0"/>
    <n v="0"/>
    <n v="0"/>
  </r>
  <r>
    <s v="E353 WILD HORSE EXP SUB "/>
    <x v="6"/>
    <n v="0"/>
    <n v="0"/>
    <n v="0"/>
    <n v="0"/>
    <n v="0"/>
    <n v="0"/>
    <n v="0"/>
    <n v="0"/>
    <n v="0"/>
    <n v="0"/>
    <n v="0"/>
    <n v="0"/>
    <n v="0"/>
    <n v="0"/>
  </r>
  <r>
    <s v="E353 WILD HORSE EXP SUB@PLANT "/>
    <x v="6"/>
    <n v="0"/>
    <n v="0"/>
    <n v="0"/>
    <n v="0"/>
    <n v="0"/>
    <n v="0"/>
    <n v="0"/>
    <n v="0"/>
    <n v="0"/>
    <n v="0"/>
    <n v="0"/>
    <n v="0"/>
    <n v="0"/>
    <n v="0"/>
  </r>
  <r>
    <s v="E353 WILD HORSE SUB@PLANT"/>
    <x v="6"/>
    <n v="0"/>
    <n v="0"/>
    <n v="0"/>
    <n v="0"/>
    <n v="0"/>
    <n v="0"/>
    <n v="0"/>
    <n v="0"/>
    <n v="0"/>
    <n v="0"/>
    <n v="0"/>
    <n v="0"/>
    <n v="0"/>
    <n v="0"/>
  </r>
  <r>
    <s v="E3536 TSM Sta Eq, Baker Common"/>
    <x v="6"/>
    <n v="0"/>
    <n v="0"/>
    <n v="0"/>
    <n v="0"/>
    <n v="0"/>
    <n v="0"/>
    <n v="0"/>
    <n v="0"/>
    <n v="0"/>
    <n v="0"/>
    <n v="0"/>
    <n v="0"/>
    <n v="0"/>
    <n v="0"/>
  </r>
  <r>
    <s v="E3536 TSM Sta Eq, Encogen"/>
    <x v="6"/>
    <n v="0"/>
    <n v="0"/>
    <n v="0"/>
    <n v="0"/>
    <n v="0"/>
    <n v="0"/>
    <n v="0"/>
    <n v="0"/>
    <n v="0"/>
    <n v="0"/>
    <n v="0"/>
    <n v="0"/>
    <n v="0"/>
    <n v="0"/>
  </r>
  <r>
    <s v="E3536 TSM Sta Eq, Encogen-NSC"/>
    <x v="6"/>
    <n v="0"/>
    <n v="0"/>
    <n v="0"/>
    <n v="0"/>
    <n v="0"/>
    <n v="0"/>
    <n v="0"/>
    <n v="0"/>
    <n v="0"/>
    <n v="0"/>
    <n v="0"/>
    <n v="0"/>
    <n v="0"/>
    <n v="0"/>
  </r>
  <r>
    <s v="E3536 TSM Sta Eq, Fredonia3&amp;4 O-NSC"/>
    <x v="6"/>
    <n v="0"/>
    <n v="0"/>
    <n v="0"/>
    <n v="0"/>
    <n v="0"/>
    <n v="0"/>
    <n v="0"/>
    <n v="0"/>
    <n v="0"/>
    <n v="0"/>
    <n v="0"/>
    <n v="0"/>
    <n v="0"/>
    <n v="0"/>
  </r>
  <r>
    <s v="E3536 TSM Sta Eq, Fredonia3&amp;4 OP"/>
    <x v="6"/>
    <n v="0"/>
    <n v="0"/>
    <n v="0"/>
    <n v="0"/>
    <n v="0"/>
    <n v="0"/>
    <n v="0"/>
    <n v="0"/>
    <n v="0"/>
    <n v="0"/>
    <n v="0"/>
    <n v="0"/>
    <n v="0"/>
    <n v="0"/>
  </r>
  <r>
    <s v="E3536 TSM Sta Eq, Goldendale"/>
    <x v="6"/>
    <n v="0"/>
    <n v="0"/>
    <n v="0"/>
    <n v="0"/>
    <n v="0"/>
    <n v="0"/>
    <n v="0"/>
    <n v="0"/>
    <n v="0"/>
    <n v="0"/>
    <n v="0"/>
    <n v="0"/>
    <n v="0"/>
    <n v="0"/>
  </r>
  <r>
    <s v="E3536 TSM Sta Eq, Goldendale-NSC"/>
    <x v="6"/>
    <n v="0"/>
    <n v="0"/>
    <n v="0"/>
    <n v="0"/>
    <n v="0"/>
    <n v="0"/>
    <n v="0"/>
    <n v="0"/>
    <n v="0"/>
    <n v="0"/>
    <n v="0"/>
    <n v="0"/>
    <n v="0"/>
    <n v="0"/>
  </r>
  <r>
    <s v="E3536 TSM Sta Eq, Hop Ridge Exp-NSC"/>
    <x v="6"/>
    <n v="0"/>
    <n v="0"/>
    <n v="0"/>
    <n v="0"/>
    <n v="0"/>
    <n v="0"/>
    <n v="0"/>
    <n v="0"/>
    <n v="0"/>
    <n v="0"/>
    <n v="0"/>
    <n v="0"/>
    <n v="0"/>
    <n v="0"/>
  </r>
  <r>
    <s v="E3536 TSM Sta Eq, Hopkins Ridge"/>
    <x v="6"/>
    <n v="0"/>
    <n v="0"/>
    <n v="0"/>
    <n v="0"/>
    <n v="0"/>
    <n v="0"/>
    <n v="0"/>
    <n v="0"/>
    <n v="0"/>
    <n v="0"/>
    <n v="0"/>
    <n v="0"/>
    <n v="0"/>
    <n v="0"/>
  </r>
  <r>
    <s v="E3536 TSM Sta Eq, Hopkins Ridge Exp"/>
    <x v="6"/>
    <n v="0"/>
    <n v="0"/>
    <n v="0"/>
    <n v="0"/>
    <n v="0"/>
    <n v="0"/>
    <n v="0"/>
    <n v="0"/>
    <n v="0"/>
    <n v="0"/>
    <n v="0"/>
    <n v="0"/>
    <n v="0"/>
    <n v="0"/>
  </r>
  <r>
    <s v="E3536 TSM Sta Eq, Hopkins Ridge-NSC"/>
    <x v="6"/>
    <n v="0"/>
    <n v="0"/>
    <n v="0"/>
    <n v="0"/>
    <n v="0"/>
    <n v="0"/>
    <n v="0"/>
    <n v="0"/>
    <n v="0"/>
    <n v="0"/>
    <n v="0"/>
    <n v="0"/>
    <n v="0"/>
    <n v="0"/>
  </r>
  <r>
    <s v="E3536 TSM Sta Eq, Lower Baker"/>
    <x v="6"/>
    <n v="0"/>
    <n v="0"/>
    <n v="0"/>
    <n v="0"/>
    <n v="0"/>
    <n v="0"/>
    <n v="0"/>
    <n v="0"/>
    <n v="0"/>
    <n v="0"/>
    <n v="0"/>
    <n v="0"/>
    <n v="0"/>
    <n v="0"/>
  </r>
  <r>
    <s v="E3536 TSM Sta Eq, Lower Baker-NSC"/>
    <x v="6"/>
    <n v="0"/>
    <n v="0"/>
    <n v="0"/>
    <n v="0"/>
    <n v="0"/>
    <n v="0"/>
    <n v="0"/>
    <n v="0"/>
    <n v="0"/>
    <n v="0"/>
    <n v="0"/>
    <n v="0"/>
    <n v="0"/>
    <n v="0"/>
  </r>
  <r>
    <s v="E3536 TSM Sta Eq, Mint Farm "/>
    <x v="6"/>
    <n v="0"/>
    <n v="0"/>
    <n v="0"/>
    <n v="0"/>
    <n v="0"/>
    <n v="0"/>
    <n v="0"/>
    <n v="0"/>
    <n v="0"/>
    <n v="0"/>
    <n v="0"/>
    <n v="0"/>
    <n v="0"/>
    <n v="0"/>
  </r>
  <r>
    <s v="E3536 TSM Sta Eq, Mint Farm-NSC"/>
    <x v="6"/>
    <n v="0"/>
    <n v="0"/>
    <n v="0"/>
    <n v="0"/>
    <n v="0"/>
    <n v="0"/>
    <n v="0"/>
    <n v="0"/>
    <n v="0"/>
    <n v="0"/>
    <n v="0"/>
    <n v="0"/>
    <n v="0"/>
    <n v="0"/>
  </r>
  <r>
    <s v="E3536 TSM Sta Eq, Snoqualmie 1"/>
    <x v="6"/>
    <n v="0"/>
    <n v="0"/>
    <n v="0"/>
    <n v="0"/>
    <n v="0"/>
    <n v="0"/>
    <n v="0"/>
    <n v="0"/>
    <n v="0"/>
    <n v="0"/>
    <n v="0"/>
    <n v="0"/>
    <n v="0"/>
    <n v="0"/>
  </r>
  <r>
    <s v="E3536 TSM Sta Eq, Snoqualmie 1-NSC"/>
    <x v="6"/>
    <n v="0"/>
    <n v="0"/>
    <n v="0"/>
    <n v="0"/>
    <n v="0"/>
    <n v="0"/>
    <n v="0"/>
    <n v="0"/>
    <n v="0"/>
    <n v="0"/>
    <n v="0"/>
    <n v="0"/>
    <n v="0"/>
    <n v="0"/>
  </r>
  <r>
    <s v="E3536 TSM Sta Eq, Snoqualmie 2"/>
    <x v="6"/>
    <n v="0"/>
    <n v="0"/>
    <n v="0"/>
    <n v="0"/>
    <n v="0"/>
    <n v="0"/>
    <n v="0"/>
    <n v="0"/>
    <n v="0"/>
    <n v="0"/>
    <n v="0"/>
    <n v="0"/>
    <n v="0"/>
    <n v="0"/>
  </r>
  <r>
    <s v="E3536 TSM Sta Eq, Snoqualmie 2-NSC"/>
    <x v="6"/>
    <n v="0"/>
    <n v="0"/>
    <n v="0"/>
    <n v="0"/>
    <n v="0"/>
    <n v="0"/>
    <n v="0"/>
    <n v="0"/>
    <n v="0"/>
    <n v="0"/>
    <n v="0"/>
    <n v="0"/>
    <n v="0"/>
    <n v="0"/>
  </r>
  <r>
    <s v="E3536 TSM Sta Eq, Sumas SMC "/>
    <x v="6"/>
    <n v="0"/>
    <n v="0"/>
    <n v="0"/>
    <n v="0"/>
    <n v="0"/>
    <n v="0"/>
    <n v="0"/>
    <n v="0"/>
    <n v="0"/>
    <n v="0"/>
    <n v="0"/>
    <n v="0"/>
    <n v="0"/>
    <n v="0"/>
  </r>
  <r>
    <s v="E3536 TSM Sta Eq, Sumas SMC-NSC"/>
    <x v="6"/>
    <n v="0"/>
    <n v="0"/>
    <n v="0"/>
    <n v="0"/>
    <n v="0"/>
    <n v="0"/>
    <n v="0"/>
    <n v="0"/>
    <n v="0"/>
    <n v="0"/>
    <n v="0"/>
    <n v="0"/>
    <n v="0"/>
    <n v="0"/>
  </r>
  <r>
    <s v="E3536 TSM Sta Eq, Sumas SMS"/>
    <x v="6"/>
    <n v="32"/>
    <n v="33"/>
    <n v="34"/>
    <n v="35"/>
    <n v="37"/>
    <n v="38"/>
    <n v="39"/>
    <n v="40"/>
    <n v="41"/>
    <n v="42"/>
    <n v="44"/>
    <n v="45"/>
    <n v="46"/>
    <n v="38907"/>
  </r>
  <r>
    <s v="E3536 TSM Sta Eq, Sumas SMS-NSC"/>
    <x v="6"/>
    <n v="0"/>
    <n v="0"/>
    <n v="0"/>
    <n v="0"/>
    <n v="0"/>
    <n v="0"/>
    <n v="0"/>
    <n v="0"/>
    <n v="0"/>
    <n v="0"/>
    <n v="0"/>
    <n v="0"/>
    <n v="0"/>
    <n v="0"/>
  </r>
  <r>
    <s v="E3536 TSM Sta Eq, Upper Baker"/>
    <x v="6"/>
    <n v="0"/>
    <n v="0"/>
    <n v="0"/>
    <n v="0"/>
    <n v="0"/>
    <n v="0"/>
    <n v="0"/>
    <n v="0"/>
    <n v="0"/>
    <n v="0"/>
    <n v="0"/>
    <n v="0"/>
    <n v="0"/>
    <n v="0"/>
  </r>
  <r>
    <s v="E3536 TSM Sta Eq, Upper Baker-NSC"/>
    <x v="6"/>
    <n v="0"/>
    <n v="0"/>
    <n v="0"/>
    <n v="0"/>
    <n v="0"/>
    <n v="0"/>
    <n v="0"/>
    <n v="0"/>
    <n v="0"/>
    <n v="0"/>
    <n v="0"/>
    <n v="0"/>
    <n v="0"/>
    <n v="0"/>
  </r>
  <r>
    <s v="E3536 TSM Sta Eq, Wild Horse Solar"/>
    <x v="6"/>
    <n v="0"/>
    <n v="0"/>
    <n v="0"/>
    <n v="0"/>
    <n v="0"/>
    <n v="0"/>
    <n v="0"/>
    <n v="0"/>
    <n v="0"/>
    <n v="0"/>
    <n v="0"/>
    <n v="0"/>
    <n v="0"/>
    <n v="0"/>
  </r>
  <r>
    <s v="E3536 TSM Sta Eq, Wld Hrs Solar-NSC"/>
    <x v="6"/>
    <n v="0"/>
    <n v="0"/>
    <n v="0"/>
    <n v="0"/>
    <n v="0"/>
    <n v="0"/>
    <n v="0"/>
    <n v="0"/>
    <n v="0"/>
    <n v="0"/>
    <n v="0"/>
    <n v="0"/>
    <n v="0"/>
    <n v="0"/>
  </r>
  <r>
    <s v="E3536 TSM Substation Equipment"/>
    <x v="6"/>
    <n v="0"/>
    <n v="0"/>
    <n v="0"/>
    <n v="0"/>
    <n v="11423"/>
    <n v="11742"/>
    <n v="12041"/>
    <n v="12344"/>
    <n v="12652"/>
    <n v="12959"/>
    <n v="13277"/>
    <n v="13604"/>
    <n v="13935"/>
    <n v="8917552"/>
  </r>
  <r>
    <s v="E3536 TSM Substation Equipment-NSC"/>
    <x v="6"/>
    <n v="0"/>
    <n v="0"/>
    <n v="0"/>
    <n v="0"/>
    <n v="0"/>
    <n v="0"/>
    <n v="0"/>
    <n v="0"/>
    <n v="0"/>
    <n v="0"/>
    <n v="0"/>
    <n v="0"/>
    <n v="0"/>
    <n v="0"/>
  </r>
  <r>
    <s v="E3537 DONOTUSE Sub, Fairchild"/>
    <x v="6"/>
    <n v="0"/>
    <n v="0"/>
    <n v="0"/>
    <n v="0"/>
    <n v="0"/>
    <n v="0"/>
    <n v="0"/>
    <n v="0"/>
    <n v="0"/>
    <n v="0"/>
    <n v="0"/>
    <n v="0"/>
    <n v="0"/>
    <n v="0"/>
  </r>
  <r>
    <s v="E3537 DONOTUSE Sub, Texaco E"/>
    <x v="6"/>
    <n v="0"/>
    <n v="0"/>
    <n v="0"/>
    <n v="0"/>
    <n v="0"/>
    <n v="0"/>
    <n v="0"/>
    <n v="0"/>
    <n v="0"/>
    <n v="0"/>
    <n v="0"/>
    <n v="0"/>
    <n v="0"/>
    <n v="0"/>
  </r>
  <r>
    <s v="E3537 DONOTUSE, Cov-Ber "/>
    <x v="6"/>
    <n v="0"/>
    <n v="0"/>
    <n v="0"/>
    <n v="0"/>
    <n v="0"/>
    <n v="0"/>
    <n v="0"/>
    <n v="0"/>
    <n v="0"/>
    <n v="0"/>
    <n v="0"/>
    <n v="0"/>
    <n v="0"/>
    <n v="0"/>
  </r>
  <r>
    <s v="E3537 DONOTUSE, Sub, Alpac"/>
    <x v="6"/>
    <n v="0"/>
    <n v="0"/>
    <n v="0"/>
    <n v="0"/>
    <n v="0"/>
    <n v="0"/>
    <n v="0"/>
    <n v="0"/>
    <n v="0"/>
    <n v="0"/>
    <n v="0"/>
    <n v="0"/>
    <n v="0"/>
    <n v="0"/>
  </r>
  <r>
    <s v="E3537 DONOTUSE, Sub, Arco C"/>
    <x v="6"/>
    <n v="0"/>
    <n v="0"/>
    <n v="0"/>
    <n v="0"/>
    <n v="0"/>
    <n v="0"/>
    <n v="0"/>
    <n v="0"/>
    <n v="0"/>
    <n v="0"/>
    <n v="0"/>
    <n v="0"/>
    <n v="0"/>
    <n v="0"/>
  </r>
  <r>
    <s v="E3537 DONOTUSE, Sub, Arco N"/>
    <x v="6"/>
    <n v="0"/>
    <n v="0"/>
    <n v="0"/>
    <n v="0"/>
    <n v="0"/>
    <n v="0"/>
    <n v="0"/>
    <n v="0"/>
    <n v="0"/>
    <n v="0"/>
    <n v="0"/>
    <n v="0"/>
    <n v="0"/>
    <n v="0"/>
  </r>
  <r>
    <s v="E3537 DONOTUSE, Sub, Arco S"/>
    <x v="6"/>
    <n v="0"/>
    <n v="0"/>
    <n v="0"/>
    <n v="0"/>
    <n v="0"/>
    <n v="0"/>
    <n v="0"/>
    <n v="0"/>
    <n v="0"/>
    <n v="0"/>
    <n v="0"/>
    <n v="0"/>
    <n v="0"/>
    <n v="0"/>
  </r>
  <r>
    <s v="E3537 DONOTUSE, Sub, BoeingRen"/>
    <x v="6"/>
    <n v="0"/>
    <n v="0"/>
    <n v="0"/>
    <n v="0"/>
    <n v="0"/>
    <n v="0"/>
    <n v="0"/>
    <n v="0"/>
    <n v="0"/>
    <n v="0"/>
    <n v="0"/>
    <n v="0"/>
    <n v="0"/>
    <n v="0"/>
  </r>
  <r>
    <s v="E3537 DONOTUSE, Sub, Capitol"/>
    <x v="6"/>
    <n v="0"/>
    <n v="0"/>
    <n v="0"/>
    <n v="0"/>
    <n v="0"/>
    <n v="0"/>
    <n v="0"/>
    <n v="0"/>
    <n v="0"/>
    <n v="0"/>
    <n v="0"/>
    <n v="0"/>
    <n v="0"/>
    <n v="0"/>
  </r>
  <r>
    <s v="E3537 DONOTUSE, Sub, Clover V"/>
    <x v="6"/>
    <n v="0"/>
    <n v="0"/>
    <n v="0"/>
    <n v="0"/>
    <n v="0"/>
    <n v="0"/>
    <n v="0"/>
    <n v="0"/>
    <n v="0"/>
    <n v="0"/>
    <n v="0"/>
    <n v="0"/>
    <n v="0"/>
    <n v="0"/>
  </r>
  <r>
    <s v="E3537 DONOTUSE, Sub, LiquidAir"/>
    <x v="6"/>
    <n v="0"/>
    <n v="0"/>
    <n v="0"/>
    <n v="0"/>
    <n v="0"/>
    <n v="0"/>
    <n v="0"/>
    <n v="0"/>
    <n v="0"/>
    <n v="0"/>
    <n v="0"/>
    <n v="0"/>
    <n v="0"/>
    <n v="0"/>
  </r>
  <r>
    <s v="E3537 DONOTUSE, Sub, MillerBay"/>
    <x v="6"/>
    <n v="0"/>
    <n v="0"/>
    <n v="0"/>
    <n v="0"/>
    <n v="0"/>
    <n v="0"/>
    <n v="0"/>
    <n v="0"/>
    <n v="0"/>
    <n v="0"/>
    <n v="0"/>
    <n v="0"/>
    <n v="0"/>
    <n v="0"/>
  </r>
  <r>
    <s v="E3537 DONOTUSE, Sub, Olym Avon"/>
    <x v="6"/>
    <n v="0"/>
    <n v="0"/>
    <n v="0"/>
    <n v="0"/>
    <n v="0"/>
    <n v="0"/>
    <n v="0"/>
    <n v="0"/>
    <n v="0"/>
    <n v="0"/>
    <n v="0"/>
    <n v="0"/>
    <n v="0"/>
    <n v="0"/>
  </r>
  <r>
    <s v="E3537 DONOTUSE, Sub, Olym Rntn"/>
    <x v="6"/>
    <n v="0"/>
    <n v="0"/>
    <n v="0"/>
    <n v="0"/>
    <n v="0"/>
    <n v="0"/>
    <n v="0"/>
    <n v="0"/>
    <n v="0"/>
    <n v="0"/>
    <n v="0"/>
    <n v="0"/>
    <n v="0"/>
    <n v="0"/>
  </r>
  <r>
    <s v="E3537 DONOTUSE, Sub, Paccar"/>
    <x v="6"/>
    <n v="0"/>
    <n v="0"/>
    <n v="0"/>
    <n v="0"/>
    <n v="0"/>
    <n v="0"/>
    <n v="0"/>
    <n v="0"/>
    <n v="0"/>
    <n v="0"/>
    <n v="0"/>
    <n v="0"/>
    <n v="0"/>
    <n v="0"/>
  </r>
  <r>
    <s v="E3537 DONOTUSE, Sub, Texaco W"/>
    <x v="6"/>
    <n v="0"/>
    <n v="0"/>
    <n v="0"/>
    <n v="0"/>
    <n v="0"/>
    <n v="0"/>
    <n v="0"/>
    <n v="0"/>
    <n v="0"/>
    <n v="0"/>
    <n v="0"/>
    <n v="0"/>
    <n v="0"/>
    <n v="0"/>
  </r>
  <r>
    <s v="E3537 DONOTUSE, Sub, Vitulli"/>
    <x v="6"/>
    <n v="0"/>
    <n v="0"/>
    <n v="0"/>
    <n v="0"/>
    <n v="0"/>
    <n v="0"/>
    <n v="0"/>
    <n v="0"/>
    <n v="0"/>
    <n v="0"/>
    <n v="0"/>
    <n v="0"/>
    <n v="0"/>
    <n v="0"/>
  </r>
  <r>
    <s v="E3537 DONOTUSE, Sub, Waterfront"/>
    <x v="6"/>
    <n v="0"/>
    <n v="0"/>
    <n v="0"/>
    <n v="0"/>
    <n v="0"/>
    <n v="0"/>
    <n v="0"/>
    <n v="0"/>
    <n v="0"/>
    <n v="0"/>
    <n v="0"/>
    <n v="0"/>
    <n v="0"/>
    <n v="0"/>
  </r>
  <r>
    <s v="E3537 TSM Poles, Sumas OP"/>
    <x v="6"/>
    <n v="0"/>
    <n v="0"/>
    <n v="0"/>
    <n v="0"/>
    <n v="0"/>
    <n v="0"/>
    <n v="0"/>
    <n v="0"/>
    <n v="0"/>
    <n v="0"/>
    <n v="0"/>
    <n v="0"/>
    <n v="0"/>
    <n v="0"/>
  </r>
  <r>
    <s v="E3537 TSM Poles, Sumas OP-NSC"/>
    <x v="6"/>
    <n v="0"/>
    <n v="0"/>
    <n v="0"/>
    <n v="0"/>
    <n v="0"/>
    <n v="0"/>
    <n v="0"/>
    <n v="0"/>
    <n v="0"/>
    <n v="0"/>
    <n v="0"/>
    <n v="0"/>
    <n v="0"/>
    <n v="0"/>
  </r>
  <r>
    <s v="E3537 TSM Sta Eq, Baker Common"/>
    <x v="6"/>
    <n v="0"/>
    <n v="0"/>
    <n v="0"/>
    <n v="0"/>
    <n v="0"/>
    <n v="0"/>
    <n v="0"/>
    <n v="0"/>
    <n v="0"/>
    <n v="0"/>
    <n v="0"/>
    <n v="0"/>
    <n v="0"/>
    <n v="0"/>
  </r>
  <r>
    <s v="E3537 TSM Sta Eq, Encogen"/>
    <x v="6"/>
    <n v="0"/>
    <n v="0"/>
    <n v="0"/>
    <n v="0"/>
    <n v="0"/>
    <n v="0"/>
    <n v="0"/>
    <n v="0"/>
    <n v="0"/>
    <n v="0"/>
    <n v="0"/>
    <n v="0"/>
    <n v="0"/>
    <n v="0"/>
  </r>
  <r>
    <s v="E3537 TSM Sta Eq, Encogen-NSC"/>
    <x v="6"/>
    <n v="0"/>
    <n v="0"/>
    <n v="0"/>
    <n v="0"/>
    <n v="0"/>
    <n v="0"/>
    <n v="0"/>
    <n v="0"/>
    <n v="0"/>
    <n v="0"/>
    <n v="0"/>
    <n v="0"/>
    <n v="0"/>
    <n v="0"/>
  </r>
  <r>
    <s v="E3537 TSM Sta Eq, Fredonia3&amp;4 O-NSC"/>
    <x v="6"/>
    <n v="0"/>
    <n v="0"/>
    <n v="0"/>
    <n v="0"/>
    <n v="0"/>
    <n v="0"/>
    <n v="0"/>
    <n v="0"/>
    <n v="0"/>
    <n v="0"/>
    <n v="0"/>
    <n v="0"/>
    <n v="0"/>
    <n v="0"/>
  </r>
  <r>
    <s v="E3537 TSM Sta Eq, Fredonia3&amp;4 OP"/>
    <x v="6"/>
    <n v="2101"/>
    <n v="2110"/>
    <n v="2119"/>
    <n v="2128"/>
    <n v="2137"/>
    <n v="2145"/>
    <n v="2154"/>
    <n v="2163"/>
    <n v="2172"/>
    <n v="2181"/>
    <n v="2190"/>
    <n v="2199"/>
    <n v="2208"/>
    <n v="2154353"/>
  </r>
  <r>
    <s v="E3537 TSM Sta Eq, Goldendale"/>
    <x v="6"/>
    <n v="0"/>
    <n v="0"/>
    <n v="0"/>
    <n v="0"/>
    <n v="0"/>
    <n v="0"/>
    <n v="0"/>
    <n v="0"/>
    <n v="0"/>
    <n v="0"/>
    <n v="0"/>
    <n v="0"/>
    <n v="0"/>
    <n v="0"/>
  </r>
  <r>
    <s v="E3537 TSM Sta Eq, Goldendale OP"/>
    <x v="6"/>
    <n v="0"/>
    <n v="0"/>
    <n v="0"/>
    <n v="0"/>
    <n v="0"/>
    <n v="0"/>
    <n v="0"/>
    <n v="0"/>
    <n v="0"/>
    <n v="0"/>
    <n v="0"/>
    <n v="0"/>
    <n v="0"/>
    <n v="0"/>
  </r>
  <r>
    <s v="E3537 TSM Sta Eq, Goldendale OP-NSC"/>
    <x v="6"/>
    <n v="0"/>
    <n v="0"/>
    <n v="0"/>
    <n v="0"/>
    <n v="0"/>
    <n v="0"/>
    <n v="0"/>
    <n v="0"/>
    <n v="0"/>
    <n v="0"/>
    <n v="0"/>
    <n v="0"/>
    <n v="0"/>
    <n v="0"/>
  </r>
  <r>
    <s v="E3537 TSM Sta Eq, Hop Ridge Exp-NSC"/>
    <x v="6"/>
    <n v="0"/>
    <n v="0"/>
    <n v="0"/>
    <n v="0"/>
    <n v="0"/>
    <n v="0"/>
    <n v="0"/>
    <n v="0"/>
    <n v="0"/>
    <n v="0"/>
    <n v="0"/>
    <n v="0"/>
    <n v="0"/>
    <n v="0"/>
  </r>
  <r>
    <s v="E3537 TSM Sta Eq, Hopkins Ridge"/>
    <x v="6"/>
    <n v="0"/>
    <n v="0"/>
    <n v="0"/>
    <n v="0"/>
    <n v="0"/>
    <n v="0"/>
    <n v="0"/>
    <n v="0"/>
    <n v="0"/>
    <n v="0"/>
    <n v="0"/>
    <n v="0"/>
    <n v="0"/>
    <n v="0"/>
  </r>
  <r>
    <s v="E3537 TSM Sta Eq, Hopkins Ridge Exp"/>
    <x v="6"/>
    <n v="154"/>
    <n v="155"/>
    <n v="157"/>
    <n v="159"/>
    <n v="160"/>
    <n v="162"/>
    <n v="164"/>
    <n v="165"/>
    <n v="167"/>
    <n v="169"/>
    <n v="170"/>
    <n v="172"/>
    <n v="174"/>
    <n v="163652"/>
  </r>
  <r>
    <s v="E3537 TSM Sta Eq, Hopkins Ridge-NSC"/>
    <x v="6"/>
    <n v="0"/>
    <n v="0"/>
    <n v="0"/>
    <n v="0"/>
    <n v="0"/>
    <n v="0"/>
    <n v="0"/>
    <n v="0"/>
    <n v="0"/>
    <n v="0"/>
    <n v="0"/>
    <n v="0"/>
    <n v="0"/>
    <n v="0"/>
  </r>
  <r>
    <s v="E3537 TSM Sta Eq, Lower Baker"/>
    <x v="6"/>
    <n v="0"/>
    <n v="0"/>
    <n v="0"/>
    <n v="0"/>
    <n v="0"/>
    <n v="0"/>
    <n v="0"/>
    <n v="0"/>
    <n v="0"/>
    <n v="0"/>
    <n v="0"/>
    <n v="0"/>
    <n v="0"/>
    <n v="0"/>
  </r>
  <r>
    <s v="E3537 TSM Sta Eq, Lower Baker-NSC"/>
    <x v="6"/>
    <n v="0"/>
    <n v="0"/>
    <n v="0"/>
    <n v="0"/>
    <n v="0"/>
    <n v="0"/>
    <n v="0"/>
    <n v="0"/>
    <n v="0"/>
    <n v="0"/>
    <n v="0"/>
    <n v="0"/>
    <n v="0"/>
    <n v="0"/>
  </r>
  <r>
    <s v="E3537 TSM Sta Eq, Mint Farm "/>
    <x v="6"/>
    <n v="0"/>
    <n v="0"/>
    <n v="0"/>
    <n v="0"/>
    <n v="0"/>
    <n v="0"/>
    <n v="0"/>
    <n v="0"/>
    <n v="0"/>
    <n v="0"/>
    <n v="0"/>
    <n v="0"/>
    <n v="0"/>
    <n v="0"/>
  </r>
  <r>
    <s v="E3537 TSM Sta Eq, Mint Farm OP"/>
    <x v="6"/>
    <n v="0"/>
    <n v="0"/>
    <n v="0"/>
    <n v="0"/>
    <n v="0"/>
    <n v="0"/>
    <n v="0"/>
    <n v="0"/>
    <n v="0"/>
    <n v="0"/>
    <n v="0"/>
    <n v="0"/>
    <n v="0"/>
    <n v="0"/>
  </r>
  <r>
    <s v="E3537 TSM Sta Eq, Mint Farm OP-NSC"/>
    <x v="6"/>
    <n v="0"/>
    <n v="0"/>
    <n v="0"/>
    <n v="0"/>
    <n v="0"/>
    <n v="0"/>
    <n v="0"/>
    <n v="0"/>
    <n v="0"/>
    <n v="0"/>
    <n v="0"/>
    <n v="0"/>
    <n v="0"/>
    <n v="0"/>
  </r>
  <r>
    <s v="E3537 TSM Sta Eq, Mint Farm-NSC"/>
    <x v="6"/>
    <n v="0"/>
    <n v="0"/>
    <n v="0"/>
    <n v="0"/>
    <n v="0"/>
    <n v="0"/>
    <n v="0"/>
    <n v="0"/>
    <n v="0"/>
    <n v="0"/>
    <n v="0"/>
    <n v="0"/>
    <n v="0"/>
    <n v="0"/>
  </r>
  <r>
    <s v="E3537 TSM Sta Eq, Snoqualmie 1"/>
    <x v="6"/>
    <n v="0"/>
    <n v="0"/>
    <n v="0"/>
    <n v="0"/>
    <n v="0"/>
    <n v="0"/>
    <n v="0"/>
    <n v="0"/>
    <n v="0"/>
    <n v="0"/>
    <n v="0"/>
    <n v="0"/>
    <n v="0"/>
    <n v="0"/>
  </r>
  <r>
    <s v="E3537 TSM Sta Eq, Snoqualmie 1-NSC"/>
    <x v="6"/>
    <n v="0"/>
    <n v="0"/>
    <n v="0"/>
    <n v="0"/>
    <n v="0"/>
    <n v="0"/>
    <n v="0"/>
    <n v="0"/>
    <n v="0"/>
    <n v="0"/>
    <n v="0"/>
    <n v="0"/>
    <n v="0"/>
    <n v="0"/>
  </r>
  <r>
    <s v="E3537 TSM Sta Eq, Snoqualmie 2"/>
    <x v="6"/>
    <n v="0"/>
    <n v="0"/>
    <n v="0"/>
    <n v="0"/>
    <n v="0"/>
    <n v="0"/>
    <n v="0"/>
    <n v="0"/>
    <n v="0"/>
    <n v="0"/>
    <n v="0"/>
    <n v="0"/>
    <n v="0"/>
    <n v="0"/>
  </r>
  <r>
    <s v="E3537 TSM Sta Eq, Snoqualmie 2-NSC"/>
    <x v="6"/>
    <n v="0"/>
    <n v="0"/>
    <n v="0"/>
    <n v="0"/>
    <n v="0"/>
    <n v="0"/>
    <n v="0"/>
    <n v="0"/>
    <n v="0"/>
    <n v="0"/>
    <n v="0"/>
    <n v="0"/>
    <n v="0"/>
    <n v="0"/>
  </r>
  <r>
    <s v="E3537 TSM Sta Eq, Sumas SMC "/>
    <x v="6"/>
    <n v="0"/>
    <n v="0"/>
    <n v="0"/>
    <n v="0"/>
    <n v="0"/>
    <n v="0"/>
    <n v="0"/>
    <n v="0"/>
    <n v="0"/>
    <n v="0"/>
    <n v="0"/>
    <n v="0"/>
    <n v="0"/>
    <n v="0"/>
  </r>
  <r>
    <s v="E3537 TSM Sta Eq, Sumas SMS"/>
    <x v="6"/>
    <n v="0"/>
    <n v="0"/>
    <n v="0"/>
    <n v="0"/>
    <n v="0"/>
    <n v="0"/>
    <n v="0"/>
    <n v="0"/>
    <n v="0"/>
    <n v="0"/>
    <n v="0"/>
    <n v="0"/>
    <n v="0"/>
    <n v="0"/>
  </r>
  <r>
    <s v="E3537 TSM Sta Eq, Upper Baker"/>
    <x v="6"/>
    <n v="0"/>
    <n v="0"/>
    <n v="0"/>
    <n v="0"/>
    <n v="0"/>
    <n v="0"/>
    <n v="0"/>
    <n v="0"/>
    <n v="0"/>
    <n v="0"/>
    <n v="0"/>
    <n v="0"/>
    <n v="0"/>
    <n v="0"/>
  </r>
  <r>
    <s v="E3537 TSM Sta Eq, Upper Baker-NSC"/>
    <x v="6"/>
    <n v="0"/>
    <n v="0"/>
    <n v="0"/>
    <n v="0"/>
    <n v="0"/>
    <n v="0"/>
    <n v="0"/>
    <n v="0"/>
    <n v="0"/>
    <n v="0"/>
    <n v="0"/>
    <n v="0"/>
    <n v="0"/>
    <n v="0"/>
  </r>
  <r>
    <s v="E3537 TSM Sta Eq, Wild Horse Solar"/>
    <x v="6"/>
    <n v="0"/>
    <n v="0"/>
    <n v="0"/>
    <n v="0"/>
    <n v="0"/>
    <n v="0"/>
    <n v="0"/>
    <n v="0"/>
    <n v="0"/>
    <n v="0"/>
    <n v="0"/>
    <n v="0"/>
    <n v="0"/>
    <n v="0"/>
  </r>
  <r>
    <s v="E3537 TSM Sta Eq, Wld Hrs Solar-NSC"/>
    <x v="6"/>
    <n v="0"/>
    <n v="0"/>
    <n v="0"/>
    <n v="0"/>
    <n v="0"/>
    <n v="0"/>
    <n v="0"/>
    <n v="0"/>
    <n v="0"/>
    <n v="0"/>
    <n v="0"/>
    <n v="0"/>
    <n v="0"/>
    <n v="0"/>
  </r>
  <r>
    <s v="E3537 TSM Sub Eq, Sumas OP-SMC"/>
    <x v="6"/>
    <n v="0"/>
    <n v="0"/>
    <n v="0"/>
    <n v="0"/>
    <n v="0"/>
    <n v="0"/>
    <n v="0"/>
    <n v="0"/>
    <n v="0"/>
    <n v="0"/>
    <n v="0"/>
    <n v="0"/>
    <n v="0"/>
    <n v="0"/>
  </r>
  <r>
    <s v="E3537 TSM Sub Eq, Sumas OP-SMC-NSC"/>
    <x v="6"/>
    <n v="0"/>
    <n v="0"/>
    <n v="0"/>
    <n v="0"/>
    <n v="0"/>
    <n v="0"/>
    <n v="0"/>
    <n v="0"/>
    <n v="0"/>
    <n v="0"/>
    <n v="0"/>
    <n v="0"/>
    <n v="0"/>
    <n v="0"/>
  </r>
  <r>
    <s v="E3537 TSM Sub Eq, Sumas OP-SMS"/>
    <x v="6"/>
    <n v="0"/>
    <n v="0"/>
    <n v="0"/>
    <n v="0"/>
    <n v="0"/>
    <n v="0"/>
    <n v="0"/>
    <n v="0"/>
    <n v="0"/>
    <n v="0"/>
    <n v="0"/>
    <n v="0"/>
    <n v="0"/>
    <n v="141"/>
  </r>
  <r>
    <s v="E3537 TSM Sub Eq, Sumas OP-SMS-NSC"/>
    <x v="6"/>
    <n v="0"/>
    <n v="0"/>
    <n v="0"/>
    <n v="0"/>
    <n v="0"/>
    <n v="0"/>
    <n v="0"/>
    <n v="0"/>
    <n v="0"/>
    <n v="0"/>
    <n v="0"/>
    <n v="0"/>
    <n v="0"/>
    <n v="0"/>
  </r>
  <r>
    <s v="E3537 TSM Substation Equipment"/>
    <x v="6"/>
    <n v="65945"/>
    <n v="66340"/>
    <n v="66721"/>
    <n v="67041"/>
    <n v="65262"/>
    <n v="65642"/>
    <n v="65968"/>
    <n v="65771"/>
    <n v="66072"/>
    <n v="66213"/>
    <n v="66549"/>
    <n v="66938"/>
    <n v="67327"/>
    <n v="66262829"/>
  </r>
  <r>
    <s v="E3537 TSM Substation Equipment-NSC"/>
    <x v="6"/>
    <n v="0"/>
    <n v="0"/>
    <n v="0"/>
    <n v="0"/>
    <n v="0"/>
    <n v="0"/>
    <n v="0"/>
    <n v="0"/>
    <n v="0"/>
    <n v="0"/>
    <n v="0"/>
    <n v="0"/>
    <n v="0"/>
    <n v="0"/>
  </r>
  <r>
    <s v="E3538 (LIF) Sta Eq, Sub-Txe"/>
    <x v="6"/>
    <n v="204"/>
    <n v="205"/>
    <n v="206"/>
    <n v="207"/>
    <n v="207"/>
    <n v="208"/>
    <n v="209"/>
    <n v="210"/>
    <n v="211"/>
    <n v="211"/>
    <n v="212"/>
    <n v="213"/>
    <n v="214"/>
    <n v="209007"/>
  </r>
  <r>
    <s v="E3538 (LIF) Sta Eq, Sub-Txe-NSC"/>
    <x v="6"/>
    <n v="0"/>
    <n v="0"/>
    <n v="0"/>
    <n v="0"/>
    <n v="0"/>
    <n v="0"/>
    <n v="0"/>
    <n v="0"/>
    <n v="0"/>
    <n v="0"/>
    <n v="0"/>
    <n v="0"/>
    <n v="0"/>
    <n v="0"/>
  </r>
  <r>
    <s v="E3539 (GIF) Sta Eq, Arco Central"/>
    <x v="6"/>
    <n v="82"/>
    <n v="83"/>
    <n v="83"/>
    <n v="83"/>
    <n v="83"/>
    <n v="84"/>
    <n v="84"/>
    <n v="84"/>
    <n v="84"/>
    <n v="85"/>
    <n v="85"/>
    <n v="85"/>
    <n v="85"/>
    <n v="83835"/>
  </r>
  <r>
    <s v="E3539 (GIF) Sta Eq, Arco Centra-NSC"/>
    <x v="6"/>
    <n v="0"/>
    <n v="0"/>
    <n v="0"/>
    <n v="0"/>
    <n v="0"/>
    <n v="0"/>
    <n v="0"/>
    <n v="0"/>
    <n v="0"/>
    <n v="0"/>
    <n v="0"/>
    <n v="0"/>
    <n v="0"/>
    <n v="0"/>
  </r>
  <r>
    <s v="E3539 (GIF) Sta Eq, Baker River Sw"/>
    <x v="6"/>
    <n v="76"/>
    <n v="76"/>
    <n v="77"/>
    <n v="77"/>
    <n v="77"/>
    <n v="77"/>
    <n v="78"/>
    <n v="78"/>
    <n v="78"/>
    <n v="78"/>
    <n v="79"/>
    <n v="79"/>
    <n v="79"/>
    <n v="77569"/>
  </r>
  <r>
    <s v="E3539 (GIF) Sta Eq, Baker River-NSC"/>
    <x v="6"/>
    <n v="0"/>
    <n v="0"/>
    <n v="0"/>
    <n v="0"/>
    <n v="0"/>
    <n v="0"/>
    <n v="0"/>
    <n v="0"/>
    <n v="0"/>
    <n v="0"/>
    <n v="0"/>
    <n v="0"/>
    <n v="0"/>
    <n v="0"/>
  </r>
  <r>
    <s v="E3539 (GIF) Sta Eq, Colstrip 1-2"/>
    <x v="6"/>
    <n v="1172"/>
    <n v="1174"/>
    <n v="1176"/>
    <n v="1179"/>
    <n v="1181"/>
    <n v="1183"/>
    <n v="1185"/>
    <n v="1187"/>
    <n v="1189"/>
    <n v="1191"/>
    <n v="1194"/>
    <n v="1196"/>
    <n v="1198"/>
    <n v="1185005"/>
  </r>
  <r>
    <s v="E3539 (GIF) Sta Eq, Colstrip 3-4 "/>
    <x v="6"/>
    <n v="2763"/>
    <n v="2769"/>
    <n v="2775"/>
    <n v="2781"/>
    <n v="2787"/>
    <n v="2793"/>
    <n v="2799"/>
    <n v="2806"/>
    <n v="2812"/>
    <n v="2818"/>
    <n v="2824"/>
    <n v="2830"/>
    <n v="2836"/>
    <n v="2799467"/>
  </r>
  <r>
    <s v="E3539 (GIF) Sta Eq, Colstrip1-2-NSC"/>
    <x v="6"/>
    <n v="0"/>
    <n v="0"/>
    <n v="0"/>
    <n v="0"/>
    <n v="0"/>
    <n v="0"/>
    <n v="0"/>
    <n v="0"/>
    <n v="0"/>
    <n v="0"/>
    <n v="0"/>
    <n v="0"/>
    <n v="0"/>
    <n v="0"/>
  </r>
  <r>
    <s v="E3539 (GIF) Sta Eq, Colstrip3-4-NSC"/>
    <x v="6"/>
    <n v="0"/>
    <n v="0"/>
    <n v="0"/>
    <n v="0"/>
    <n v="0"/>
    <n v="0"/>
    <n v="0"/>
    <n v="0"/>
    <n v="0"/>
    <n v="0"/>
    <n v="0"/>
    <n v="0"/>
    <n v="0"/>
    <n v="0"/>
  </r>
  <r>
    <s v="E3539 (GIF) Sta Eq, Electron Height"/>
    <x v="6"/>
    <n v="74"/>
    <n v="74"/>
    <n v="75"/>
    <n v="75"/>
    <n v="75"/>
    <n v="75"/>
    <n v="75"/>
    <n v="76"/>
    <n v="76"/>
    <n v="76"/>
    <n v="76"/>
    <n v="76"/>
    <n v="77"/>
    <n v="75370"/>
  </r>
  <r>
    <s v="E3539 (GIF) Sta Eq, Electron He-NSC"/>
    <x v="6"/>
    <n v="0"/>
    <n v="0"/>
    <n v="0"/>
    <n v="0"/>
    <n v="0"/>
    <n v="0"/>
    <n v="0"/>
    <n v="0"/>
    <n v="0"/>
    <n v="0"/>
    <n v="0"/>
    <n v="0"/>
    <n v="0"/>
    <n v="0"/>
  </r>
  <r>
    <s v="E3539 (GIF) Sta Eq, Electron-RET"/>
    <x v="6"/>
    <n v="0"/>
    <n v="0"/>
    <n v="0"/>
    <n v="0"/>
    <n v="0"/>
    <n v="0"/>
    <n v="0"/>
    <n v="0"/>
    <n v="0"/>
    <n v="0"/>
    <n v="0"/>
    <n v="0"/>
    <n v="0"/>
    <n v="0"/>
  </r>
  <r>
    <s v="E3539 (GIF) Sta Eq, Encogen"/>
    <x v="6"/>
    <n v="4650"/>
    <n v="4660"/>
    <n v="4669"/>
    <n v="4679"/>
    <n v="4688"/>
    <n v="4697"/>
    <n v="4707"/>
    <n v="4716"/>
    <n v="4725"/>
    <n v="4735"/>
    <n v="4744"/>
    <n v="4754"/>
    <n v="4763"/>
    <n v="4706711"/>
  </r>
  <r>
    <s v="E3539 (GIF) Sta Eq, Encogen-NSC"/>
    <x v="6"/>
    <n v="0"/>
    <n v="0"/>
    <n v="0"/>
    <n v="0"/>
    <n v="0"/>
    <n v="0"/>
    <n v="0"/>
    <n v="0"/>
    <n v="0"/>
    <n v="0"/>
    <n v="0"/>
    <n v="0"/>
    <n v="0"/>
    <n v="0"/>
  </r>
  <r>
    <s v="E3539 (GIF) Sta Eq, Ferndale"/>
    <x v="6"/>
    <n v="3687"/>
    <n v="3697"/>
    <n v="3706"/>
    <n v="3716"/>
    <n v="3726"/>
    <n v="3736"/>
    <n v="3745"/>
    <n v="3755"/>
    <n v="3765"/>
    <n v="3775"/>
    <n v="3784"/>
    <n v="3794"/>
    <n v="3804"/>
    <n v="3745375"/>
  </r>
  <r>
    <s v="E3539 (GIF) Sta Eq, Ferndale-NSC"/>
    <x v="6"/>
    <n v="0"/>
    <n v="0"/>
    <n v="0"/>
    <n v="0"/>
    <n v="0"/>
    <n v="0"/>
    <n v="0"/>
    <n v="0"/>
    <n v="0"/>
    <n v="0"/>
    <n v="0"/>
    <n v="0"/>
    <n v="0"/>
    <n v="0"/>
  </r>
  <r>
    <s v="E3539 (GIF) Sta Eq, Fred 1/APC"/>
    <x v="6"/>
    <n v="1417"/>
    <n v="1425"/>
    <n v="1434"/>
    <n v="1443"/>
    <n v="1452"/>
    <n v="1460"/>
    <n v="1469"/>
    <n v="1478"/>
    <n v="1486"/>
    <n v="1495"/>
    <n v="1504"/>
    <n v="1513"/>
    <n v="1521"/>
    <n v="1468980"/>
  </r>
  <r>
    <s v="E3539 (GIF) Sta Eq, Fred 1/APC-NSC"/>
    <x v="6"/>
    <n v="0"/>
    <n v="0"/>
    <n v="0"/>
    <n v="0"/>
    <n v="0"/>
    <n v="0"/>
    <n v="0"/>
    <n v="0"/>
    <n v="0"/>
    <n v="0"/>
    <n v="0"/>
    <n v="0"/>
    <n v="0"/>
    <n v="0"/>
  </r>
  <r>
    <s v="E3539 (GIF) Sta Eq, Frederickson"/>
    <x v="6"/>
    <n v="446"/>
    <n v="451"/>
    <n v="457"/>
    <n v="462"/>
    <n v="468"/>
    <n v="473"/>
    <n v="479"/>
    <n v="484"/>
    <n v="490"/>
    <n v="496"/>
    <n v="501"/>
    <n v="507"/>
    <n v="512"/>
    <n v="478938"/>
  </r>
  <r>
    <s v="E3539 (GIF) Sta Eq, Frederickso-NSC"/>
    <x v="6"/>
    <n v="0"/>
    <n v="0"/>
    <n v="0"/>
    <n v="0"/>
    <n v="0"/>
    <n v="0"/>
    <n v="0"/>
    <n v="0"/>
    <n v="0"/>
    <n v="0"/>
    <n v="0"/>
    <n v="0"/>
    <n v="0"/>
    <n v="0"/>
  </r>
  <r>
    <s v="E3539 (GIF) Sta Eq, Fredonia 1&amp;2"/>
    <x v="6"/>
    <n v="1388"/>
    <n v="1395"/>
    <n v="1401"/>
    <n v="1408"/>
    <n v="1414"/>
    <n v="1421"/>
    <n v="1375"/>
    <n v="1381"/>
    <n v="1388"/>
    <n v="1394"/>
    <n v="1401"/>
    <n v="1407"/>
    <n v="1414"/>
    <n v="1398836"/>
  </r>
  <r>
    <s v="E3539 (GIF) Sta Eq, Fredonia 1&amp;-NSC"/>
    <x v="6"/>
    <n v="0"/>
    <n v="0"/>
    <n v="0"/>
    <n v="0"/>
    <n v="0"/>
    <n v="0"/>
    <n v="0"/>
    <n v="0"/>
    <n v="0"/>
    <n v="0"/>
    <n v="0"/>
    <n v="0"/>
    <n v="0"/>
    <n v="0"/>
  </r>
  <r>
    <s v="E3539 (GIF) Sta Eq, Fredonia 3&amp;4"/>
    <x v="6"/>
    <n v="563"/>
    <n v="566"/>
    <n v="569"/>
    <n v="572"/>
    <n v="575"/>
    <n v="578"/>
    <n v="581"/>
    <n v="584"/>
    <n v="587"/>
    <n v="590"/>
    <n v="593"/>
    <n v="596"/>
    <n v="599"/>
    <n v="581003"/>
  </r>
  <r>
    <s v="E3539 (GIF) Sta Eq, Fredonia 3&amp;-NSC"/>
    <x v="6"/>
    <n v="0"/>
    <n v="0"/>
    <n v="0"/>
    <n v="0"/>
    <n v="0"/>
    <n v="0"/>
    <n v="0"/>
    <n v="0"/>
    <n v="0"/>
    <n v="0"/>
    <n v="0"/>
    <n v="0"/>
    <n v="0"/>
    <n v="0"/>
  </r>
  <r>
    <s v="E3539 (GIF) Sta Eq, Goldendale"/>
    <x v="6"/>
    <n v="80"/>
    <n v="81"/>
    <n v="81"/>
    <n v="82"/>
    <n v="83"/>
    <n v="83"/>
    <n v="84"/>
    <n v="85"/>
    <n v="86"/>
    <n v="86"/>
    <n v="87"/>
    <n v="88"/>
    <n v="88"/>
    <n v="84166"/>
  </r>
  <r>
    <s v="E3539 (GIF) Sta Eq, Goldendale-NSC"/>
    <x v="6"/>
    <n v="0"/>
    <n v="0"/>
    <n v="0"/>
    <n v="0"/>
    <n v="0"/>
    <n v="0"/>
    <n v="0"/>
    <n v="0"/>
    <n v="0"/>
    <n v="0"/>
    <n v="0"/>
    <n v="0"/>
    <n v="0"/>
    <n v="0"/>
  </r>
  <r>
    <s v="E3539 (GIF) Sta Eq, Hop Ridge-NSC"/>
    <x v="6"/>
    <n v="0"/>
    <n v="0"/>
    <n v="0"/>
    <n v="0"/>
    <n v="0"/>
    <n v="0"/>
    <n v="0"/>
    <n v="0"/>
    <n v="0"/>
    <n v="0"/>
    <n v="0"/>
    <n v="0"/>
    <n v="0"/>
    <n v="0"/>
  </r>
  <r>
    <s v="E3539 (GIF) Sta Eq, Hopkins Ridge"/>
    <x v="6"/>
    <n v="1813"/>
    <n v="1828"/>
    <n v="1844"/>
    <n v="1859"/>
    <n v="1874"/>
    <n v="1889"/>
    <n v="1905"/>
    <n v="1920"/>
    <n v="1935"/>
    <n v="1950"/>
    <n v="1966"/>
    <n v="1981"/>
    <n v="1996"/>
    <n v="1904647"/>
  </r>
  <r>
    <s v="E3539 (GIF) Sta Eq, HPK sub@pla-NSC"/>
    <x v="6"/>
    <n v="0"/>
    <n v="0"/>
    <n v="0"/>
    <n v="0"/>
    <n v="0"/>
    <n v="0"/>
    <n v="0"/>
    <n v="0"/>
    <n v="0"/>
    <n v="0"/>
    <n v="0"/>
    <n v="0"/>
    <n v="0"/>
    <n v="0"/>
  </r>
  <r>
    <s v="E3539 (GIF) Sta Eq, HPK sub@plant"/>
    <x v="6"/>
    <n v="2389"/>
    <n v="2405"/>
    <n v="2420"/>
    <n v="2436"/>
    <n v="2452"/>
    <n v="2468"/>
    <n v="2484"/>
    <n v="2500"/>
    <n v="2517"/>
    <n v="2533"/>
    <n v="2549"/>
    <n v="2565"/>
    <n v="2581"/>
    <n v="2484544"/>
  </r>
  <r>
    <s v="E3539 (GIF) Sta Eq, LB#4 -2013"/>
    <x v="6"/>
    <n v="0"/>
    <n v="0"/>
    <n v="0"/>
    <n v="0"/>
    <n v="0"/>
    <n v="0"/>
    <n v="0"/>
    <n v="0"/>
    <n v="0"/>
    <n v="0"/>
    <n v="0"/>
    <n v="0"/>
    <n v="0"/>
    <n v="38"/>
  </r>
  <r>
    <s v="E3539 (GIF) Sta Eq, LB#4 -2013-NSC"/>
    <x v="6"/>
    <n v="0"/>
    <n v="0"/>
    <n v="0"/>
    <n v="0"/>
    <n v="0"/>
    <n v="0"/>
    <n v="0"/>
    <n v="0"/>
    <n v="0"/>
    <n v="0"/>
    <n v="0"/>
    <n v="0"/>
    <n v="0"/>
    <n v="0"/>
  </r>
  <r>
    <s v="E3539 (GIF) Sta Eq, Lower Baker"/>
    <x v="6"/>
    <n v="535"/>
    <n v="540"/>
    <n v="544"/>
    <n v="549"/>
    <n v="554"/>
    <n v="558"/>
    <n v="563"/>
    <n v="568"/>
    <n v="572"/>
    <n v="577"/>
    <n v="582"/>
    <n v="586"/>
    <n v="591"/>
    <n v="562959"/>
  </r>
  <r>
    <s v="E3539 (GIF) Sta Eq, Lower Baker-NSC"/>
    <x v="6"/>
    <n v="0"/>
    <n v="0"/>
    <n v="0"/>
    <n v="0"/>
    <n v="0"/>
    <n v="0"/>
    <n v="0"/>
    <n v="0"/>
    <n v="0"/>
    <n v="0"/>
    <n v="0"/>
    <n v="0"/>
    <n v="0"/>
    <n v="0"/>
  </r>
  <r>
    <s v="E3539 (GIF) Sta Eq, LSR"/>
    <x v="6"/>
    <n v="7147"/>
    <n v="7189"/>
    <n v="7230"/>
    <n v="7272"/>
    <n v="7314"/>
    <n v="7355"/>
    <n v="7397"/>
    <n v="7439"/>
    <n v="7481"/>
    <n v="7522"/>
    <n v="7564"/>
    <n v="7606"/>
    <n v="7648"/>
    <n v="7397202"/>
  </r>
  <r>
    <s v="E3539 (GIF) Sta Eq, LSR-NSC"/>
    <x v="6"/>
    <n v="0"/>
    <n v="0"/>
    <n v="0"/>
    <n v="0"/>
    <n v="0"/>
    <n v="0"/>
    <n v="0"/>
    <n v="0"/>
    <n v="0"/>
    <n v="0"/>
    <n v="0"/>
    <n v="0"/>
    <n v="0"/>
    <n v="0"/>
  </r>
  <r>
    <s v="E3539 (GIF) Sta Eq, Mint Farm"/>
    <x v="6"/>
    <n v="391"/>
    <n v="394"/>
    <n v="397"/>
    <n v="400"/>
    <n v="404"/>
    <n v="407"/>
    <n v="410"/>
    <n v="413"/>
    <n v="416"/>
    <n v="419"/>
    <n v="422"/>
    <n v="425"/>
    <n v="428"/>
    <n v="409719"/>
  </r>
  <r>
    <s v="E3539 (GIF) Sta Eq, Mint Farm-NSC"/>
    <x v="6"/>
    <n v="0"/>
    <n v="0"/>
    <n v="0"/>
    <n v="0"/>
    <n v="0"/>
    <n v="0"/>
    <n v="0"/>
    <n v="0"/>
    <n v="0"/>
    <n v="0"/>
    <n v="0"/>
    <n v="0"/>
    <n v="0"/>
    <n v="0"/>
  </r>
  <r>
    <s v="E3539 (GIF) Sta Eq, Nooksack"/>
    <x v="6"/>
    <n v="8"/>
    <n v="8"/>
    <n v="8"/>
    <n v="8"/>
    <n v="8"/>
    <n v="8"/>
    <n v="8"/>
    <n v="8"/>
    <n v="8"/>
    <n v="9"/>
    <n v="9"/>
    <n v="9"/>
    <n v="9"/>
    <n v="8357"/>
  </r>
  <r>
    <s v="E3539 (GIF) Sta Eq, Nooksack-NSC"/>
    <x v="6"/>
    <n v="0"/>
    <n v="0"/>
    <n v="0"/>
    <n v="0"/>
    <n v="0"/>
    <n v="0"/>
    <n v="0"/>
    <n v="0"/>
    <n v="0"/>
    <n v="0"/>
    <n v="0"/>
    <n v="0"/>
    <n v="0"/>
    <n v="0"/>
  </r>
  <r>
    <s v="E3539 (GIF) Sta Eq, Poison Spring"/>
    <x v="6"/>
    <n v="29"/>
    <n v="29"/>
    <n v="30"/>
    <n v="25"/>
    <n v="25"/>
    <n v="25"/>
    <n v="26"/>
    <n v="26"/>
    <n v="26"/>
    <n v="27"/>
    <n v="27"/>
    <n v="27"/>
    <n v="28"/>
    <n v="26766"/>
  </r>
  <r>
    <s v="E3539 (GIF) Sta Eq, Poison Spri-NSC"/>
    <x v="6"/>
    <n v="0"/>
    <n v="0"/>
    <n v="0"/>
    <n v="0"/>
    <n v="0"/>
    <n v="0"/>
    <n v="0"/>
    <n v="0"/>
    <n v="0"/>
    <n v="0"/>
    <n v="0"/>
    <n v="0"/>
    <n v="0"/>
    <n v="0"/>
  </r>
  <r>
    <s v="E3539 (GIF) Sta Eq, Shannon"/>
    <x v="6"/>
    <n v="30"/>
    <n v="30"/>
    <n v="30"/>
    <n v="30"/>
    <n v="30"/>
    <n v="31"/>
    <n v="31"/>
    <n v="31"/>
    <n v="31"/>
    <n v="32"/>
    <n v="32"/>
    <n v="32"/>
    <n v="32"/>
    <n v="30905"/>
  </r>
  <r>
    <s v="E3539 (GIF) Sta Eq, Shannon-NSC"/>
    <x v="6"/>
    <n v="0"/>
    <n v="0"/>
    <n v="0"/>
    <n v="0"/>
    <n v="0"/>
    <n v="0"/>
    <n v="0"/>
    <n v="0"/>
    <n v="0"/>
    <n v="0"/>
    <n v="0"/>
    <n v="0"/>
    <n v="0"/>
    <n v="0"/>
  </r>
  <r>
    <s v="E3539 (GIF) Sta Eq, Snoq 1-2013"/>
    <x v="6"/>
    <n v="557"/>
    <n v="564"/>
    <n v="571"/>
    <n v="578"/>
    <n v="585"/>
    <n v="592"/>
    <n v="599"/>
    <n v="606"/>
    <n v="613"/>
    <n v="620"/>
    <n v="627"/>
    <n v="634"/>
    <n v="641"/>
    <n v="599082"/>
  </r>
  <r>
    <s v="E3539 (GIF) Sta Eq, Snoq 1-2013-NSC"/>
    <x v="6"/>
    <n v="0"/>
    <n v="0"/>
    <n v="0"/>
    <n v="0"/>
    <n v="0"/>
    <n v="0"/>
    <n v="0"/>
    <n v="0"/>
    <n v="0"/>
    <n v="0"/>
    <n v="0"/>
    <n v="0"/>
    <n v="0"/>
    <n v="0"/>
  </r>
  <r>
    <s v="E3539 (GIF) Sta Eq, Snoq 2-2013"/>
    <x v="6"/>
    <n v="513"/>
    <n v="521"/>
    <n v="530"/>
    <n v="538"/>
    <n v="546"/>
    <n v="554"/>
    <n v="562"/>
    <n v="571"/>
    <n v="579"/>
    <n v="587"/>
    <n v="595"/>
    <n v="603"/>
    <n v="612"/>
    <n v="562456"/>
  </r>
  <r>
    <s v="E3539 (GIF) Sta Eq, Snoq 2-2013-NSC"/>
    <x v="6"/>
    <n v="0"/>
    <n v="0"/>
    <n v="0"/>
    <n v="0"/>
    <n v="0"/>
    <n v="0"/>
    <n v="0"/>
    <n v="0"/>
    <n v="0"/>
    <n v="0"/>
    <n v="0"/>
    <n v="0"/>
    <n v="0"/>
    <n v="0"/>
  </r>
  <r>
    <s v="E3539 (GIF) Sta Eq, Snoq 2-NSC"/>
    <x v="6"/>
    <n v="0"/>
    <n v="0"/>
    <n v="0"/>
    <n v="0"/>
    <n v="0"/>
    <n v="0"/>
    <n v="0"/>
    <n v="0"/>
    <n v="0"/>
    <n v="0"/>
    <n v="0"/>
    <n v="0"/>
    <n v="0"/>
    <n v="0"/>
  </r>
  <r>
    <s v="E3539 (GIF) Sta Eq, Snoq Sw-NSC"/>
    <x v="6"/>
    <n v="0"/>
    <n v="0"/>
    <n v="0"/>
    <n v="0"/>
    <n v="0"/>
    <n v="0"/>
    <n v="0"/>
    <n v="0"/>
    <n v="0"/>
    <n v="0"/>
    <n v="0"/>
    <n v="0"/>
    <n v="0"/>
    <n v="0"/>
  </r>
  <r>
    <s v="E3539 (GIF) Sta Eq, Snoqualmie 2"/>
    <x v="6"/>
    <n v="135"/>
    <n v="135"/>
    <n v="135"/>
    <n v="136"/>
    <n v="136"/>
    <n v="137"/>
    <n v="137"/>
    <n v="137"/>
    <n v="138"/>
    <n v="138"/>
    <n v="138"/>
    <n v="139"/>
    <n v="139"/>
    <n v="136905"/>
  </r>
  <r>
    <s v="E3539 (GIF) Sta Eq, Snoqualmie Sw"/>
    <x v="6"/>
    <n v="143"/>
    <n v="143"/>
    <n v="144"/>
    <n v="144"/>
    <n v="145"/>
    <n v="145"/>
    <n v="145"/>
    <n v="146"/>
    <n v="146"/>
    <n v="147"/>
    <n v="56"/>
    <n v="57"/>
    <n v="57"/>
    <n v="126439"/>
  </r>
  <r>
    <s v="E3539 (GIF) Sta Eq, Stillwater"/>
    <x v="6"/>
    <n v="11"/>
    <n v="11"/>
    <n v="11"/>
    <n v="11"/>
    <n v="11"/>
    <n v="11"/>
    <n v="11"/>
    <n v="11"/>
    <n v="11"/>
    <n v="11"/>
    <n v="12"/>
    <n v="12"/>
    <n v="12"/>
    <n v="11363"/>
  </r>
  <r>
    <s v="E3539 (GIF) Sta Eq, Stillwater-NSC"/>
    <x v="6"/>
    <n v="0"/>
    <n v="0"/>
    <n v="0"/>
    <n v="0"/>
    <n v="0"/>
    <n v="0"/>
    <n v="0"/>
    <n v="0"/>
    <n v="0"/>
    <n v="0"/>
    <n v="0"/>
    <n v="0"/>
    <n v="0"/>
    <n v="0"/>
  </r>
  <r>
    <s v="E3539 (GIF) Sta Eq, SUB-BRL4-2013"/>
    <x v="6"/>
    <n v="275"/>
    <n v="280"/>
    <n v="285"/>
    <n v="290"/>
    <n v="295"/>
    <n v="300"/>
    <n v="305"/>
    <n v="310"/>
    <n v="315"/>
    <n v="320"/>
    <n v="325"/>
    <n v="329"/>
    <n v="334"/>
    <n v="304867"/>
  </r>
  <r>
    <s v="E3539 (GIF) Sta Eq, SUB-BRL4-20-NSC"/>
    <x v="6"/>
    <n v="0"/>
    <n v="0"/>
    <n v="0"/>
    <n v="0"/>
    <n v="0"/>
    <n v="0"/>
    <n v="0"/>
    <n v="0"/>
    <n v="0"/>
    <n v="0"/>
    <n v="0"/>
    <n v="0"/>
    <n v="0"/>
    <n v="0"/>
  </r>
  <r>
    <s v="E3539 (GIF) Sta Eq, Sumas OP-SMC"/>
    <x v="6"/>
    <n v="3225"/>
    <n v="3232"/>
    <n v="3238"/>
    <n v="3244"/>
    <n v="3250"/>
    <n v="3256"/>
    <n v="3262"/>
    <n v="3268"/>
    <n v="3274"/>
    <n v="3280"/>
    <n v="3287"/>
    <n v="3293"/>
    <n v="3299"/>
    <n v="3262143"/>
  </r>
  <r>
    <s v="E3539 (GIF) Sta Eq, Sumas OP-SM-NSC"/>
    <x v="6"/>
    <n v="0"/>
    <n v="0"/>
    <n v="0"/>
    <n v="0"/>
    <n v="0"/>
    <n v="0"/>
    <n v="0"/>
    <n v="0"/>
    <n v="0"/>
    <n v="0"/>
    <n v="0"/>
    <n v="0"/>
    <n v="0"/>
    <n v="0"/>
  </r>
  <r>
    <s v="E3539 (GIF) Sta Eq, Terrell"/>
    <x v="6"/>
    <n v="67"/>
    <n v="67"/>
    <n v="67"/>
    <n v="67"/>
    <n v="68"/>
    <n v="68"/>
    <n v="68"/>
    <n v="68"/>
    <n v="69"/>
    <n v="69"/>
    <n v="69"/>
    <n v="69"/>
    <n v="70"/>
    <n v="68163"/>
  </r>
  <r>
    <s v="E3539 (GIF) Sta Eq, Terrell-NSC"/>
    <x v="6"/>
    <n v="0"/>
    <n v="0"/>
    <n v="0"/>
    <n v="0"/>
    <n v="0"/>
    <n v="0"/>
    <n v="0"/>
    <n v="0"/>
    <n v="0"/>
    <n v="0"/>
    <n v="0"/>
    <n v="0"/>
    <n v="0"/>
    <n v="0"/>
  </r>
  <r>
    <s v="E3539 (GIF) Sta Eq, Texaco West"/>
    <x v="6"/>
    <n v="7"/>
    <n v="7"/>
    <n v="7"/>
    <n v="7"/>
    <n v="7"/>
    <n v="7"/>
    <n v="7"/>
    <n v="7"/>
    <n v="7"/>
    <n v="7"/>
    <n v="7"/>
    <n v="7"/>
    <n v="7"/>
    <n v="7314"/>
  </r>
  <r>
    <s v="E3539 (GIF) Sta Eq, Texaco West-NSC"/>
    <x v="6"/>
    <n v="0"/>
    <n v="0"/>
    <n v="0"/>
    <n v="0"/>
    <n v="0"/>
    <n v="0"/>
    <n v="0"/>
    <n v="0"/>
    <n v="0"/>
    <n v="0"/>
    <n v="0"/>
    <n v="0"/>
    <n v="0"/>
    <n v="0"/>
  </r>
  <r>
    <s v="E3539 (GIF) Sta Eq, Upper Baker"/>
    <x v="6"/>
    <n v="548"/>
    <n v="553"/>
    <n v="557"/>
    <n v="562"/>
    <n v="567"/>
    <n v="572"/>
    <n v="576"/>
    <n v="581"/>
    <n v="586"/>
    <n v="590"/>
    <n v="595"/>
    <n v="600"/>
    <n v="604"/>
    <n v="576208"/>
  </r>
  <r>
    <s v="E3539 (GIF) Sta Eq, Upper Baker-NSC"/>
    <x v="6"/>
    <n v="0"/>
    <n v="0"/>
    <n v="0"/>
    <n v="0"/>
    <n v="0"/>
    <n v="0"/>
    <n v="0"/>
    <n v="0"/>
    <n v="0"/>
    <n v="0"/>
    <n v="0"/>
    <n v="0"/>
    <n v="0"/>
    <n v="0"/>
  </r>
  <r>
    <s v="E3539 (GIF) Sta Eq, WHDE sub@plant"/>
    <x v="6"/>
    <n v="442"/>
    <n v="447"/>
    <n v="452"/>
    <n v="457"/>
    <n v="462"/>
    <n v="467"/>
    <n v="472"/>
    <n v="477"/>
    <n v="482"/>
    <n v="487"/>
    <n v="492"/>
    <n v="497"/>
    <n v="502"/>
    <n v="471599"/>
  </r>
  <r>
    <s v="E3539 (GIF) Sta Eq, WHDE sub@pl-NSC"/>
    <x v="6"/>
    <n v="0"/>
    <n v="0"/>
    <n v="0"/>
    <n v="0"/>
    <n v="0"/>
    <n v="0"/>
    <n v="0"/>
    <n v="0"/>
    <n v="0"/>
    <n v="0"/>
    <n v="0"/>
    <n v="0"/>
    <n v="0"/>
    <n v="0"/>
  </r>
  <r>
    <s v="E3539 (GIF) Sta Eq, Whitehorn"/>
    <x v="6"/>
    <n v="1528"/>
    <n v="1531"/>
    <n v="1535"/>
    <n v="1539"/>
    <n v="1543"/>
    <n v="1546"/>
    <n v="1550"/>
    <n v="1554"/>
    <n v="1557"/>
    <n v="1561"/>
    <n v="1565"/>
    <n v="1568"/>
    <n v="1572"/>
    <n v="1549938"/>
  </r>
  <r>
    <s v="E3539 (GIF) Sta Eq, Whitehorn-NSC"/>
    <x v="6"/>
    <n v="0"/>
    <n v="0"/>
    <n v="0"/>
    <n v="0"/>
    <n v="0"/>
    <n v="0"/>
    <n v="0"/>
    <n v="0"/>
    <n v="0"/>
    <n v="0"/>
    <n v="0"/>
    <n v="0"/>
    <n v="0"/>
    <n v="0"/>
  </r>
  <r>
    <s v="E3539 (GIF) Sta Eq, Wild H sub@-NSC"/>
    <x v="6"/>
    <n v="0"/>
    <n v="0"/>
    <n v="0"/>
    <n v="0"/>
    <n v="0"/>
    <n v="0"/>
    <n v="0"/>
    <n v="0"/>
    <n v="0"/>
    <n v="0"/>
    <n v="0"/>
    <n v="0"/>
    <n v="0"/>
    <n v="0"/>
  </r>
  <r>
    <s v="E3539 (GIF) Sta Eq, Wild H sub@plt"/>
    <x v="6"/>
    <n v="2628"/>
    <n v="2646"/>
    <n v="2665"/>
    <n v="2684"/>
    <n v="2703"/>
    <n v="2721"/>
    <n v="2740"/>
    <n v="2759"/>
    <n v="2778"/>
    <n v="2796"/>
    <n v="2815"/>
    <n v="2834"/>
    <n v="2853"/>
    <n v="2740202"/>
  </r>
  <r>
    <s v="E3539 (GIF) Sta Eq, Wild Horse "/>
    <x v="6"/>
    <n v="2228"/>
    <n v="2245"/>
    <n v="2262"/>
    <n v="2279"/>
    <n v="2296"/>
    <n v="2312"/>
    <n v="2329"/>
    <n v="2346"/>
    <n v="2363"/>
    <n v="2380"/>
    <n v="2396"/>
    <n v="2413"/>
    <n v="2430"/>
    <n v="2329131"/>
  </r>
  <r>
    <s v="E3539 (GIF) Sta Eq, Wild Horse Exp"/>
    <x v="6"/>
    <n v="1252"/>
    <n v="1267"/>
    <n v="1281"/>
    <n v="1295"/>
    <n v="1310"/>
    <n v="1324"/>
    <n v="1338"/>
    <n v="1353"/>
    <n v="1367"/>
    <n v="1381"/>
    <n v="1396"/>
    <n v="1410"/>
    <n v="1425"/>
    <n v="1338371"/>
  </r>
  <r>
    <s v="E3539 (GIF) Sta Eq, Wild Horse-NSC"/>
    <x v="6"/>
    <n v="0"/>
    <n v="0"/>
    <n v="0"/>
    <n v="0"/>
    <n v="0"/>
    <n v="0"/>
    <n v="0"/>
    <n v="0"/>
    <n v="0"/>
    <n v="0"/>
    <n v="0"/>
    <n v="0"/>
    <n v="0"/>
    <n v="0"/>
  </r>
  <r>
    <s v="E3539 (GIF) Sta Eq, Wind Ridge"/>
    <x v="6"/>
    <n v="36"/>
    <n v="37"/>
    <n v="37"/>
    <n v="37"/>
    <n v="37"/>
    <n v="38"/>
    <n v="38"/>
    <n v="38"/>
    <n v="38"/>
    <n v="39"/>
    <n v="39"/>
    <n v="39"/>
    <n v="39"/>
    <n v="37900"/>
  </r>
  <r>
    <s v="E3539 (GIF) Sta Eq, Wind Ridge-NSC"/>
    <x v="6"/>
    <n v="0"/>
    <n v="0"/>
    <n v="0"/>
    <n v="0"/>
    <n v="0"/>
    <n v="0"/>
    <n v="0"/>
    <n v="0"/>
    <n v="0"/>
    <n v="0"/>
    <n v="0"/>
    <n v="0"/>
    <n v="0"/>
    <n v="0"/>
  </r>
  <r>
    <s v="E3539 (GIF) Sta Eq, WindRid Non-NSC"/>
    <x v="6"/>
    <n v="0"/>
    <n v="0"/>
    <n v="0"/>
    <n v="0"/>
    <n v="0"/>
    <n v="0"/>
    <n v="0"/>
    <n v="0"/>
    <n v="0"/>
    <n v="0"/>
    <n v="0"/>
    <n v="0"/>
    <n v="0"/>
    <n v="0"/>
  </r>
  <r>
    <s v="E3539 (GIF) Sta Eq, WindRid NonProj"/>
    <x v="6"/>
    <n v="36"/>
    <n v="36"/>
    <n v="37"/>
    <n v="37"/>
    <n v="37"/>
    <n v="37"/>
    <n v="38"/>
    <n v="38"/>
    <n v="38"/>
    <n v="39"/>
    <n v="39"/>
    <n v="39"/>
    <n v="39"/>
    <n v="37733"/>
  </r>
  <r>
    <s v="E3539 (GIF) Sta Eq, Wld Hrs Exp-NSC"/>
    <x v="6"/>
    <n v="0"/>
    <n v="0"/>
    <n v="0"/>
    <n v="0"/>
    <n v="0"/>
    <n v="0"/>
    <n v="0"/>
    <n v="0"/>
    <n v="0"/>
    <n v="0"/>
    <n v="0"/>
    <n v="0"/>
    <n v="0"/>
    <n v="0"/>
  </r>
  <r>
    <s v="E354 TSM Poles, Mint Farm "/>
    <x v="6"/>
    <n v="0"/>
    <n v="0"/>
    <n v="0"/>
    <n v="0"/>
    <n v="0"/>
    <n v="0"/>
    <n v="0"/>
    <n v="0"/>
    <n v="0"/>
    <n v="0"/>
    <n v="0"/>
    <n v="0"/>
    <n v="0"/>
    <n v="0"/>
  </r>
  <r>
    <s v="E354 TSM Poles, Mint Farm OP"/>
    <x v="6"/>
    <n v="0"/>
    <n v="0"/>
    <n v="0"/>
    <n v="0"/>
    <n v="0"/>
    <n v="0"/>
    <n v="0"/>
    <n v="0"/>
    <n v="0"/>
    <n v="0"/>
    <n v="0"/>
    <n v="0"/>
    <n v="0"/>
    <n v="0"/>
  </r>
  <r>
    <s v="E354 TSM Towers &amp; Fixtures"/>
    <x v="6"/>
    <n v="7407"/>
    <n v="7435"/>
    <n v="7463"/>
    <n v="7491"/>
    <n v="7519"/>
    <n v="7547"/>
    <n v="7575"/>
    <n v="7604"/>
    <n v="7632"/>
    <n v="7660"/>
    <n v="7688"/>
    <n v="7716"/>
    <n v="7744"/>
    <n v="7575465"/>
  </r>
  <r>
    <s v="E354 TSM Twr/Fixt, 3rd AC Line"/>
    <x v="6"/>
    <n v="9985"/>
    <n v="10009"/>
    <n v="10033"/>
    <n v="10056"/>
    <n v="10080"/>
    <n v="10104"/>
    <n v="10127"/>
    <n v="10151"/>
    <n v="10175"/>
    <n v="10199"/>
    <n v="10222"/>
    <n v="10246"/>
    <n v="10270"/>
    <n v="10127453"/>
  </r>
  <r>
    <s v="E354 TSM Twr/Fixt, 3rd AC Line-NSC"/>
    <x v="6"/>
    <n v="0"/>
    <n v="0"/>
    <n v="0"/>
    <n v="0"/>
    <n v="0"/>
    <n v="0"/>
    <n v="0"/>
    <n v="0"/>
    <n v="0"/>
    <n v="0"/>
    <n v="0"/>
    <n v="0"/>
    <n v="0"/>
    <n v="0"/>
  </r>
  <r>
    <s v="E354 TSM Twr/Fixt, Colstrip 1-2 Com"/>
    <x v="6"/>
    <n v="10821"/>
    <n v="10836"/>
    <n v="10852"/>
    <n v="10867"/>
    <n v="10882"/>
    <n v="10897"/>
    <n v="10912"/>
    <n v="10927"/>
    <n v="10942"/>
    <n v="10957"/>
    <n v="10972"/>
    <n v="10987"/>
    <n v="11002"/>
    <n v="10911884"/>
  </r>
  <r>
    <s v="E354 TSM Twr/Fixt, Colstrip 3-4 Com"/>
    <x v="6"/>
    <n v="15134"/>
    <n v="15156"/>
    <n v="15177"/>
    <n v="15199"/>
    <n v="15220"/>
    <n v="15241"/>
    <n v="15263"/>
    <n v="15284"/>
    <n v="15306"/>
    <n v="15327"/>
    <n v="15349"/>
    <n v="15370"/>
    <n v="15392"/>
    <n v="15262933"/>
  </r>
  <r>
    <s v="E354 TSM Twr/Fixt, Colstrip1-2 -NSC"/>
    <x v="6"/>
    <n v="0"/>
    <n v="0"/>
    <n v="0"/>
    <n v="0"/>
    <n v="0"/>
    <n v="0"/>
    <n v="0"/>
    <n v="0"/>
    <n v="0"/>
    <n v="0"/>
    <n v="0"/>
    <n v="0"/>
    <n v="0"/>
    <n v="0"/>
  </r>
  <r>
    <s v="E354 TSM Twr/Fixt, Colstrip3-4 -NSC"/>
    <x v="6"/>
    <n v="0"/>
    <n v="0"/>
    <n v="0"/>
    <n v="0"/>
    <n v="0"/>
    <n v="0"/>
    <n v="0"/>
    <n v="0"/>
    <n v="0"/>
    <n v="0"/>
    <n v="0"/>
    <n v="0"/>
    <n v="0"/>
    <n v="0"/>
  </r>
  <r>
    <s v="E354 TSM Twr/Fixt, MF OP-NOTUSED"/>
    <x v="6"/>
    <n v="0"/>
    <n v="0"/>
    <n v="0"/>
    <n v="0"/>
    <n v="0"/>
    <n v="0"/>
    <n v="0"/>
    <n v="0"/>
    <n v="0"/>
    <n v="0"/>
    <n v="0"/>
    <n v="0"/>
    <n v="0"/>
    <n v="0"/>
  </r>
  <r>
    <s v="E354 TSM Twr/Fixt, Mint Farm "/>
    <x v="6"/>
    <n v="0"/>
    <n v="0"/>
    <n v="0"/>
    <n v="0"/>
    <n v="0"/>
    <n v="0"/>
    <n v="0"/>
    <n v="0"/>
    <n v="0"/>
    <n v="0"/>
    <n v="0"/>
    <n v="0"/>
    <n v="0"/>
    <n v="0"/>
  </r>
  <r>
    <s v="E354 TSM Twr/Fixt, Mint Farm-NSC"/>
    <x v="6"/>
    <n v="0"/>
    <n v="0"/>
    <n v="0"/>
    <n v="0"/>
    <n v="0"/>
    <n v="0"/>
    <n v="0"/>
    <n v="0"/>
    <n v="0"/>
    <n v="0"/>
    <n v="0"/>
    <n v="0"/>
    <n v="0"/>
    <n v="0"/>
  </r>
  <r>
    <s v="E354 TSM Twr/Fixt, N Intertie"/>
    <x v="6"/>
    <n v="2044"/>
    <n v="2050"/>
    <n v="2056"/>
    <n v="2062"/>
    <n v="2068"/>
    <n v="2074"/>
    <n v="2080"/>
    <n v="2086"/>
    <n v="2092"/>
    <n v="2098"/>
    <n v="2104"/>
    <n v="2110"/>
    <n v="2116"/>
    <n v="2079684"/>
  </r>
  <r>
    <s v="E354 TSM Twr/Fixt, N Intertie-NSC"/>
    <x v="6"/>
    <n v="0"/>
    <n v="0"/>
    <n v="0"/>
    <n v="0"/>
    <n v="0"/>
    <n v="0"/>
    <n v="0"/>
    <n v="0"/>
    <n v="0"/>
    <n v="0"/>
    <n v="0"/>
    <n v="0"/>
    <n v="0"/>
    <n v="0"/>
  </r>
  <r>
    <s v="E354 TSM Twr/Fixt, WH-WindR-RET"/>
    <x v="6"/>
    <n v="0"/>
    <n v="0"/>
    <n v="0"/>
    <n v="0"/>
    <n v="0"/>
    <n v="0"/>
    <n v="0"/>
    <n v="0"/>
    <n v="0"/>
    <n v="0"/>
    <n v="0"/>
    <n v="0"/>
    <n v="0"/>
    <n v="0"/>
  </r>
  <r>
    <s v="E354 TSM Twr/Fixt, WR-NonPr-NOTUSED"/>
    <x v="6"/>
    <n v="0"/>
    <n v="0"/>
    <n v="0"/>
    <n v="0"/>
    <n v="0"/>
    <n v="0"/>
    <n v="0"/>
    <n v="0"/>
    <n v="0"/>
    <n v="0"/>
    <n v="0"/>
    <n v="0"/>
    <n v="0"/>
    <n v="0"/>
  </r>
  <r>
    <s v="E3546 TSM Towers/Fixtures-RET"/>
    <x v="6"/>
    <n v="0"/>
    <n v="0"/>
    <n v="0"/>
    <n v="0"/>
    <n v="0"/>
    <n v="0"/>
    <n v="0"/>
    <n v="0"/>
    <n v="0"/>
    <n v="0"/>
    <n v="0"/>
    <n v="0"/>
    <n v="0"/>
    <n v="0"/>
  </r>
  <r>
    <s v="E3547 TSM Towers, Hopkins Ridge"/>
    <x v="6"/>
    <n v="0"/>
    <n v="0"/>
    <n v="0"/>
    <n v="0"/>
    <n v="0"/>
    <n v="0"/>
    <n v="0"/>
    <n v="0"/>
    <n v="0"/>
    <n v="0"/>
    <n v="0"/>
    <n v="0"/>
    <n v="0"/>
    <n v="0"/>
  </r>
  <r>
    <s v="E3547 TSM Towers, Hopkins Ridge-NSC"/>
    <x v="6"/>
    <n v="0"/>
    <n v="0"/>
    <n v="0"/>
    <n v="0"/>
    <n v="0"/>
    <n v="0"/>
    <n v="0"/>
    <n v="0"/>
    <n v="0"/>
    <n v="0"/>
    <n v="0"/>
    <n v="0"/>
    <n v="0"/>
    <n v="0"/>
  </r>
  <r>
    <s v="E3547 TSM Towers/Fixtures"/>
    <x v="6"/>
    <n v="954"/>
    <n v="956"/>
    <n v="957"/>
    <n v="954"/>
    <n v="956"/>
    <n v="957"/>
    <n v="959"/>
    <n v="960"/>
    <n v="961"/>
    <n v="963"/>
    <n v="964"/>
    <n v="966"/>
    <n v="967"/>
    <n v="959505"/>
  </r>
  <r>
    <s v="E3549 (GIF) Twr/Fixt, Colstrip 1-2 "/>
    <x v="6"/>
    <n v="81"/>
    <n v="82"/>
    <n v="82"/>
    <n v="82"/>
    <n v="82"/>
    <n v="82"/>
    <n v="82"/>
    <n v="82"/>
    <n v="82"/>
    <n v="82"/>
    <n v="82"/>
    <n v="82"/>
    <n v="82"/>
    <n v="81676"/>
  </r>
  <r>
    <s v="E3549 (GIF) Twr/Fixt, Colstrip 3-4"/>
    <x v="6"/>
    <n v="0"/>
    <n v="0"/>
    <n v="0"/>
    <n v="0"/>
    <n v="0"/>
    <n v="0"/>
    <n v="0"/>
    <n v="0"/>
    <n v="0"/>
    <n v="0"/>
    <n v="0"/>
    <n v="0"/>
    <n v="0"/>
    <n v="196"/>
  </r>
  <r>
    <s v="E3549 (GIF) Twr/Fixt, Colstrip1-NSC"/>
    <x v="6"/>
    <n v="0"/>
    <n v="0"/>
    <n v="0"/>
    <n v="0"/>
    <n v="0"/>
    <n v="0"/>
    <n v="0"/>
    <n v="0"/>
    <n v="0"/>
    <n v="0"/>
    <n v="0"/>
    <n v="0"/>
    <n v="0"/>
    <n v="0"/>
  </r>
  <r>
    <s v="E3549 (GIF) Twr/Fixt, Colstrip3-NSC"/>
    <x v="6"/>
    <n v="0"/>
    <n v="0"/>
    <n v="0"/>
    <n v="0"/>
    <n v="0"/>
    <n v="0"/>
    <n v="0"/>
    <n v="0"/>
    <n v="0"/>
    <n v="0"/>
    <n v="0"/>
    <n v="0"/>
    <n v="0"/>
    <n v="0"/>
  </r>
  <r>
    <s v="E3549 (GIF) Twr/Fixt, Ferndale"/>
    <x v="6"/>
    <n v="31"/>
    <n v="31"/>
    <n v="31"/>
    <n v="31"/>
    <n v="31"/>
    <n v="31"/>
    <n v="31"/>
    <n v="31"/>
    <n v="31"/>
    <n v="31"/>
    <n v="31"/>
    <n v="32"/>
    <n v="32"/>
    <n v="31425"/>
  </r>
  <r>
    <s v="E3549 (GIF) Twr/Fixt, Ferndale-NSC"/>
    <x v="6"/>
    <n v="0"/>
    <n v="0"/>
    <n v="0"/>
    <n v="0"/>
    <n v="0"/>
    <n v="0"/>
    <n v="0"/>
    <n v="0"/>
    <n v="0"/>
    <n v="0"/>
    <n v="0"/>
    <n v="0"/>
    <n v="0"/>
    <n v="0"/>
  </r>
  <r>
    <s v="E3549 (GIF) Twr/Fixt, LSR"/>
    <x v="6"/>
    <n v="0"/>
    <n v="0"/>
    <n v="0"/>
    <n v="0"/>
    <n v="0"/>
    <n v="0"/>
    <n v="0"/>
    <n v="0"/>
    <n v="0"/>
    <n v="0"/>
    <n v="0"/>
    <n v="0"/>
    <n v="0"/>
    <n v="0"/>
  </r>
  <r>
    <s v="E3549 (GIF) Twr/Fixt, LSR-NSC"/>
    <x v="6"/>
    <n v="0"/>
    <n v="0"/>
    <n v="0"/>
    <n v="0"/>
    <n v="0"/>
    <n v="0"/>
    <n v="0"/>
    <n v="0"/>
    <n v="0"/>
    <n v="0"/>
    <n v="0"/>
    <n v="0"/>
    <n v="0"/>
    <n v="0"/>
  </r>
  <r>
    <s v="E355 TSM Poles &amp; Fixtures"/>
    <x v="6"/>
    <n v="26731"/>
    <n v="26929"/>
    <n v="27106"/>
    <n v="27519"/>
    <n v="27741"/>
    <n v="27963"/>
    <n v="28184"/>
    <n v="28405"/>
    <n v="28627"/>
    <n v="28848"/>
    <n v="29070"/>
    <n v="29291"/>
    <n v="29512"/>
    <n v="28150427"/>
  </r>
  <r>
    <s v="E355 TSM Poles &amp; Fixtures-NSC"/>
    <x v="6"/>
    <n v="0"/>
    <n v="0"/>
    <n v="0"/>
    <n v="0"/>
    <n v="0"/>
    <n v="0"/>
    <n v="0"/>
    <n v="0"/>
    <n v="0"/>
    <n v="0"/>
    <n v="0"/>
    <n v="0"/>
    <n v="0"/>
    <n v="0"/>
  </r>
  <r>
    <s v="E355 TSM Poles, 3rd AC Line"/>
    <x v="6"/>
    <n v="116"/>
    <n v="117"/>
    <n v="117"/>
    <n v="118"/>
    <n v="118"/>
    <n v="119"/>
    <n v="119"/>
    <n v="120"/>
    <n v="120"/>
    <n v="121"/>
    <n v="121"/>
    <n v="122"/>
    <n v="122"/>
    <n v="119395"/>
  </r>
  <r>
    <s v="E355 TSM Poles, 3rd AC Line-NSC"/>
    <x v="6"/>
    <n v="0"/>
    <n v="0"/>
    <n v="0"/>
    <n v="0"/>
    <n v="0"/>
    <n v="0"/>
    <n v="0"/>
    <n v="0"/>
    <n v="0"/>
    <n v="0"/>
    <n v="0"/>
    <n v="0"/>
    <n v="0"/>
    <n v="0"/>
  </r>
  <r>
    <s v="E355 TSM Poles, Baker Common"/>
    <x v="6"/>
    <n v="323"/>
    <n v="323"/>
    <n v="323"/>
    <n v="323"/>
    <n v="323"/>
    <n v="323"/>
    <n v="323"/>
    <n v="323"/>
    <n v="323"/>
    <n v="323"/>
    <n v="323"/>
    <n v="323"/>
    <n v="323"/>
    <n v="322988"/>
  </r>
  <r>
    <s v="E355 TSM Poles, Colstrip 1-2 Com"/>
    <x v="6"/>
    <n v="0"/>
    <n v="0"/>
    <n v="0"/>
    <n v="0"/>
    <n v="0"/>
    <n v="0"/>
    <n v="0"/>
    <n v="0"/>
    <n v="0"/>
    <n v="0"/>
    <n v="0"/>
    <n v="0"/>
    <n v="0"/>
    <n v="0"/>
  </r>
  <r>
    <s v="E355 TSM Poles, Colstrip 3-4 Com"/>
    <x v="6"/>
    <n v="0"/>
    <n v="0"/>
    <n v="0"/>
    <n v="0"/>
    <n v="0"/>
    <n v="0"/>
    <n v="0"/>
    <n v="0"/>
    <n v="0"/>
    <n v="0"/>
    <n v="0"/>
    <n v="0"/>
    <n v="0"/>
    <n v="0"/>
  </r>
  <r>
    <s v="E355 TSM Poles, Colstrip1-2 Com-NSC"/>
    <x v="6"/>
    <n v="0"/>
    <n v="0"/>
    <n v="0"/>
    <n v="0"/>
    <n v="0"/>
    <n v="0"/>
    <n v="0"/>
    <n v="0"/>
    <n v="0"/>
    <n v="0"/>
    <n v="0"/>
    <n v="0"/>
    <n v="0"/>
    <n v="0"/>
  </r>
  <r>
    <s v="E355 TSM Poles, Colstrip3-4 Com-NSC"/>
    <x v="6"/>
    <n v="0"/>
    <n v="0"/>
    <n v="0"/>
    <n v="0"/>
    <n v="0"/>
    <n v="0"/>
    <n v="0"/>
    <n v="0"/>
    <n v="0"/>
    <n v="0"/>
    <n v="0"/>
    <n v="0"/>
    <n v="0"/>
    <n v="0"/>
  </r>
  <r>
    <s v="E355 TSM Poles, Cov-Ber NOT USED"/>
    <x v="6"/>
    <n v="0"/>
    <n v="0"/>
    <n v="0"/>
    <n v="0"/>
    <n v="0"/>
    <n v="0"/>
    <n v="0"/>
    <n v="0"/>
    <n v="0"/>
    <n v="0"/>
    <n v="0"/>
    <n v="0"/>
    <n v="0"/>
    <n v="0"/>
  </r>
  <r>
    <s v="E355 TSM Poles, Lower Baker-RET"/>
    <x v="6"/>
    <n v="0"/>
    <n v="0"/>
    <n v="0"/>
    <n v="0"/>
    <n v="0"/>
    <n v="0"/>
    <n v="0"/>
    <n v="0"/>
    <n v="0"/>
    <n v="0"/>
    <n v="0"/>
    <n v="0"/>
    <n v="0"/>
    <n v="0"/>
  </r>
  <r>
    <s v="E355 TSM Poles, N Intertie"/>
    <x v="6"/>
    <n v="2052"/>
    <n v="2061"/>
    <n v="2070"/>
    <n v="2079"/>
    <n v="2088"/>
    <n v="2097"/>
    <n v="2106"/>
    <n v="2114"/>
    <n v="2123"/>
    <n v="2132"/>
    <n v="2141"/>
    <n v="2150"/>
    <n v="2159"/>
    <n v="2105529"/>
  </r>
  <r>
    <s v="E355 TSM Poles, N Intertie-NSC"/>
    <x v="6"/>
    <n v="0"/>
    <n v="0"/>
    <n v="0"/>
    <n v="0"/>
    <n v="0"/>
    <n v="0"/>
    <n v="0"/>
    <n v="0"/>
    <n v="0"/>
    <n v="0"/>
    <n v="0"/>
    <n v="0"/>
    <n v="0"/>
    <n v="0"/>
  </r>
  <r>
    <s v="E355 TSM Poles, Snoqualmie 1-RET"/>
    <x v="6"/>
    <n v="0"/>
    <n v="0"/>
    <n v="0"/>
    <n v="0"/>
    <n v="0"/>
    <n v="0"/>
    <n v="0"/>
    <n v="0"/>
    <n v="0"/>
    <n v="0"/>
    <n v="0"/>
    <n v="0"/>
    <n v="0"/>
    <n v="0"/>
  </r>
  <r>
    <s v="E355 TSM Poles, Snoqualmie 2"/>
    <x v="6"/>
    <n v="0"/>
    <n v="0"/>
    <n v="0"/>
    <n v="0"/>
    <n v="0"/>
    <n v="0"/>
    <n v="0"/>
    <n v="0"/>
    <n v="0"/>
    <n v="0"/>
    <n v="0"/>
    <n v="0"/>
    <n v="0"/>
    <n v="0"/>
  </r>
  <r>
    <s v="E355 TSM Poles, Snoqualmie 2-NSC"/>
    <x v="6"/>
    <n v="0"/>
    <n v="0"/>
    <n v="0"/>
    <n v="0"/>
    <n v="0"/>
    <n v="0"/>
    <n v="0"/>
    <n v="0"/>
    <n v="0"/>
    <n v="0"/>
    <n v="0"/>
    <n v="0"/>
    <n v="0"/>
    <n v="0"/>
  </r>
  <r>
    <s v="E355 TSM Poles, Upper Baker-RET"/>
    <x v="6"/>
    <n v="0"/>
    <n v="0"/>
    <n v="0"/>
    <n v="0"/>
    <n v="0"/>
    <n v="0"/>
    <n v="0"/>
    <n v="0"/>
    <n v="0"/>
    <n v="0"/>
    <n v="0"/>
    <n v="0"/>
    <n v="0"/>
    <n v="0"/>
  </r>
  <r>
    <s v="E355 TSM Poles, Wild Horse"/>
    <x v="6"/>
    <n v="0"/>
    <n v="0"/>
    <n v="0"/>
    <n v="0"/>
    <n v="0"/>
    <n v="0"/>
    <n v="0"/>
    <n v="0"/>
    <n v="0"/>
    <n v="0"/>
    <n v="0"/>
    <n v="0"/>
    <n v="0"/>
    <n v="0"/>
  </r>
  <r>
    <s v="E355 TSM Poles, Wild Horse-NSC"/>
    <x v="6"/>
    <n v="0"/>
    <n v="0"/>
    <n v="0"/>
    <n v="0"/>
    <n v="0"/>
    <n v="0"/>
    <n v="0"/>
    <n v="0"/>
    <n v="0"/>
    <n v="0"/>
    <n v="0"/>
    <n v="0"/>
    <n v="0"/>
    <n v="0"/>
  </r>
  <r>
    <s v="E355 TSM Poles, Wild Horse-WindRidg"/>
    <x v="6"/>
    <n v="-185"/>
    <n v="-183"/>
    <n v="-182"/>
    <n v="-180"/>
    <n v="-178"/>
    <n v="-177"/>
    <n v="-175"/>
    <n v="-173"/>
    <n v="-171"/>
    <n v="-170"/>
    <n v="-168"/>
    <n v="-166"/>
    <n v="-164"/>
    <n v="-174818"/>
  </r>
  <r>
    <s v="E355 TSM Poles, Wind Ridge-NonP-NSC"/>
    <x v="6"/>
    <n v="0"/>
    <n v="0"/>
    <n v="0"/>
    <n v="0"/>
    <n v="0"/>
    <n v="0"/>
    <n v="0"/>
    <n v="0"/>
    <n v="0"/>
    <n v="0"/>
    <n v="0"/>
    <n v="0"/>
    <n v="0"/>
    <n v="0"/>
  </r>
  <r>
    <s v="E355 TSM Poles, Wind Ridge-NonProje"/>
    <x v="6"/>
    <n v="1896"/>
    <n v="1910"/>
    <n v="1924"/>
    <n v="1938"/>
    <n v="1952"/>
    <n v="1966"/>
    <n v="1980"/>
    <n v="1994"/>
    <n v="2008"/>
    <n v="2022"/>
    <n v="2036"/>
    <n v="2050"/>
    <n v="2064"/>
    <n v="1980231"/>
  </r>
  <r>
    <s v="E355 TSM Poles, Wld Hrs-WindRid-NSC"/>
    <x v="6"/>
    <n v="0"/>
    <n v="0"/>
    <n v="0"/>
    <n v="0"/>
    <n v="0"/>
    <n v="0"/>
    <n v="0"/>
    <n v="0"/>
    <n v="0"/>
    <n v="0"/>
    <n v="0"/>
    <n v="0"/>
    <n v="0"/>
    <n v="0"/>
  </r>
  <r>
    <s v="E3556 TSM Poles "/>
    <x v="6"/>
    <n v="7735"/>
    <n v="7995"/>
    <n v="8264"/>
    <n v="8536"/>
    <n v="8809"/>
    <n v="9081"/>
    <n v="9352"/>
    <n v="9625"/>
    <n v="9897"/>
    <n v="10149"/>
    <n v="10436"/>
    <n v="10741"/>
    <n v="11020"/>
    <n v="9355253"/>
  </r>
  <r>
    <s v="E3556 TSM Poles-NSC"/>
    <x v="6"/>
    <n v="0"/>
    <n v="0"/>
    <n v="0"/>
    <n v="0"/>
    <n v="0"/>
    <n v="0"/>
    <n v="0"/>
    <n v="0"/>
    <n v="0"/>
    <n v="0"/>
    <n v="0"/>
    <n v="0"/>
    <n v="0"/>
    <n v="0"/>
  </r>
  <r>
    <s v="E3557 105 TSM Poles"/>
    <x v="6"/>
    <n v="110"/>
    <n v="110"/>
    <n v="110"/>
    <n v="110"/>
    <n v="110"/>
    <n v="110"/>
    <n v="110"/>
    <n v="110"/>
    <n v="110"/>
    <n v="110"/>
    <n v="110"/>
    <n v="110"/>
    <n v="110"/>
    <n v="110300"/>
  </r>
  <r>
    <s v="E3557 105 TSM Poles-NSC"/>
    <x v="6"/>
    <n v="0"/>
    <n v="0"/>
    <n v="0"/>
    <n v="0"/>
    <n v="0"/>
    <n v="0"/>
    <n v="0"/>
    <n v="0"/>
    <n v="0"/>
    <n v="0"/>
    <n v="0"/>
    <n v="0"/>
    <n v="0"/>
    <n v="0"/>
  </r>
  <r>
    <s v="E3557 TSM Poles "/>
    <x v="6"/>
    <n v="49382"/>
    <n v="49836"/>
    <n v="50266"/>
    <n v="50720"/>
    <n v="51175"/>
    <n v="51629"/>
    <n v="52064"/>
    <n v="52514"/>
    <n v="52969"/>
    <n v="53423"/>
    <n v="53877"/>
    <n v="54331"/>
    <n v="54784"/>
    <n v="52073793"/>
  </r>
  <r>
    <s v="E3557 TSM Poles, Baker Common"/>
    <x v="6"/>
    <n v="1832"/>
    <n v="1853"/>
    <n v="1874"/>
    <n v="1895"/>
    <n v="1916"/>
    <n v="1937"/>
    <n v="1958"/>
    <n v="1979"/>
    <n v="2000"/>
    <n v="2020"/>
    <n v="2041"/>
    <n v="2062"/>
    <n v="2083"/>
    <n v="1957747"/>
  </r>
  <r>
    <s v="E3557 TSM Poles, Baker Common-NSC"/>
    <x v="6"/>
    <n v="0"/>
    <n v="0"/>
    <n v="0"/>
    <n v="0"/>
    <n v="0"/>
    <n v="0"/>
    <n v="0"/>
    <n v="0"/>
    <n v="0"/>
    <n v="0"/>
    <n v="0"/>
    <n v="0"/>
    <n v="0"/>
    <n v="0"/>
  </r>
  <r>
    <s v="E3557 TSM Poles, Cov-Ber DONOTUSE"/>
    <x v="6"/>
    <n v="0"/>
    <n v="0"/>
    <n v="0"/>
    <n v="0"/>
    <n v="0"/>
    <n v="0"/>
    <n v="0"/>
    <n v="0"/>
    <n v="0"/>
    <n v="0"/>
    <n v="0"/>
    <n v="0"/>
    <n v="0"/>
    <n v="0"/>
  </r>
  <r>
    <s v="E3557 TSM Poles, Hopkins Ridge"/>
    <x v="6"/>
    <n v="0"/>
    <n v="0"/>
    <n v="0"/>
    <n v="0"/>
    <n v="0"/>
    <n v="0"/>
    <n v="0"/>
    <n v="0"/>
    <n v="0"/>
    <n v="0"/>
    <n v="0"/>
    <n v="0"/>
    <n v="0"/>
    <n v="0"/>
  </r>
  <r>
    <s v="E3557 TSM Poles, Hopkins Ridge-NSC"/>
    <x v="6"/>
    <n v="0"/>
    <n v="0"/>
    <n v="0"/>
    <n v="0"/>
    <n v="0"/>
    <n v="0"/>
    <n v="0"/>
    <n v="0"/>
    <n v="0"/>
    <n v="0"/>
    <n v="0"/>
    <n v="0"/>
    <n v="0"/>
    <n v="0"/>
  </r>
  <r>
    <s v="E3557 TSM Poles, Lower Baker"/>
    <x v="6"/>
    <n v="0"/>
    <n v="0"/>
    <n v="0"/>
    <n v="0"/>
    <n v="0"/>
    <n v="0"/>
    <n v="0"/>
    <n v="0"/>
    <n v="0"/>
    <n v="0"/>
    <n v="0"/>
    <n v="0"/>
    <n v="0"/>
    <n v="0"/>
  </r>
  <r>
    <s v="E3557 TSM Poles, Lower Baker-NSC"/>
    <x v="6"/>
    <n v="0"/>
    <n v="0"/>
    <n v="0"/>
    <n v="0"/>
    <n v="0"/>
    <n v="0"/>
    <n v="0"/>
    <n v="0"/>
    <n v="0"/>
    <n v="0"/>
    <n v="0"/>
    <n v="0"/>
    <n v="0"/>
    <n v="0"/>
  </r>
  <r>
    <s v="E3557 TSM Poles, Snoqualmie 2"/>
    <x v="6"/>
    <n v="0"/>
    <n v="0"/>
    <n v="0"/>
    <n v="0"/>
    <n v="0"/>
    <n v="0"/>
    <n v="0"/>
    <n v="0"/>
    <n v="0"/>
    <n v="0"/>
    <n v="0"/>
    <n v="0"/>
    <n v="0"/>
    <n v="0"/>
  </r>
  <r>
    <s v="E3557 TSM Poles, Snoqualmie 2-NSC"/>
    <x v="6"/>
    <n v="0"/>
    <n v="0"/>
    <n v="0"/>
    <n v="0"/>
    <n v="0"/>
    <n v="0"/>
    <n v="0"/>
    <n v="0"/>
    <n v="0"/>
    <n v="0"/>
    <n v="0"/>
    <n v="0"/>
    <n v="0"/>
    <n v="0"/>
  </r>
  <r>
    <s v="E3557 TSM Poles, Sumas"/>
    <x v="6"/>
    <n v="0"/>
    <n v="0"/>
    <n v="0"/>
    <n v="0"/>
    <n v="0"/>
    <n v="0"/>
    <n v="0"/>
    <n v="0"/>
    <n v="0"/>
    <n v="0"/>
    <n v="0"/>
    <n v="0"/>
    <n v="0"/>
    <n v="0"/>
  </r>
  <r>
    <s v="E3557 TSM Poles, Upper Baker"/>
    <x v="6"/>
    <n v="198"/>
    <n v="198"/>
    <n v="199"/>
    <n v="199"/>
    <n v="200"/>
    <n v="201"/>
    <n v="201"/>
    <n v="202"/>
    <n v="202"/>
    <n v="203"/>
    <n v="204"/>
    <n v="204"/>
    <n v="205"/>
    <n v="201207"/>
  </r>
  <r>
    <s v="E3557 TSM Poles, Upper Baker-NSC"/>
    <x v="6"/>
    <n v="0"/>
    <n v="0"/>
    <n v="0"/>
    <n v="0"/>
    <n v="0"/>
    <n v="0"/>
    <n v="0"/>
    <n v="0"/>
    <n v="0"/>
    <n v="0"/>
    <n v="0"/>
    <n v="0"/>
    <n v="0"/>
    <n v="0"/>
  </r>
  <r>
    <s v="E3557 TSM Poles-NSC"/>
    <x v="6"/>
    <n v="0"/>
    <n v="0"/>
    <n v="0"/>
    <n v="0"/>
    <n v="0"/>
    <n v="0"/>
    <n v="0"/>
    <n v="0"/>
    <n v="0"/>
    <n v="0"/>
    <n v="0"/>
    <n v="0"/>
    <n v="0"/>
    <n v="0"/>
  </r>
  <r>
    <s v="E3559 (GIF) Poles, Colstrip 1-2"/>
    <x v="6"/>
    <n v="60"/>
    <n v="60"/>
    <n v="60"/>
    <n v="60"/>
    <n v="61"/>
    <n v="61"/>
    <n v="61"/>
    <n v="61"/>
    <n v="61"/>
    <n v="61"/>
    <n v="61"/>
    <n v="61"/>
    <n v="62"/>
    <n v="60845"/>
  </r>
  <r>
    <s v="E3559 (GIF) Poles, Colstrip 1-2-NSC"/>
    <x v="6"/>
    <n v="0"/>
    <n v="0"/>
    <n v="0"/>
    <n v="0"/>
    <n v="0"/>
    <n v="0"/>
    <n v="0"/>
    <n v="0"/>
    <n v="0"/>
    <n v="0"/>
    <n v="0"/>
    <n v="0"/>
    <n v="0"/>
    <n v="0"/>
  </r>
  <r>
    <s v="E3559 (GIF) Poles, Colstrip 3-4"/>
    <x v="6"/>
    <n v="54"/>
    <n v="55"/>
    <n v="55"/>
    <n v="55"/>
    <n v="55"/>
    <n v="56"/>
    <n v="56"/>
    <n v="56"/>
    <n v="56"/>
    <n v="56"/>
    <n v="57"/>
    <n v="57"/>
    <n v="57"/>
    <n v="55739"/>
  </r>
  <r>
    <s v="E3559 (GIF) Poles, Colstrip 3-4-NSC"/>
    <x v="6"/>
    <n v="0"/>
    <n v="0"/>
    <n v="0"/>
    <n v="0"/>
    <n v="0"/>
    <n v="0"/>
    <n v="0"/>
    <n v="0"/>
    <n v="0"/>
    <n v="0"/>
    <n v="0"/>
    <n v="0"/>
    <n v="0"/>
    <n v="0"/>
  </r>
  <r>
    <s v="E3559 (GIF) Poles, Electron-RET"/>
    <x v="6"/>
    <n v="0"/>
    <n v="0"/>
    <n v="0"/>
    <n v="0"/>
    <n v="0"/>
    <n v="0"/>
    <n v="0"/>
    <n v="0"/>
    <n v="0"/>
    <n v="0"/>
    <n v="0"/>
    <n v="0"/>
    <n v="0"/>
    <n v="0"/>
  </r>
  <r>
    <s v="E3559 (GIF) Poles, Hop Ridge-NSC"/>
    <x v="6"/>
    <n v="0"/>
    <n v="0"/>
    <n v="0"/>
    <n v="0"/>
    <n v="0"/>
    <n v="0"/>
    <n v="0"/>
    <n v="0"/>
    <n v="0"/>
    <n v="0"/>
    <n v="0"/>
    <n v="0"/>
    <n v="0"/>
    <n v="0"/>
  </r>
  <r>
    <s v="E3559 (GIF) Poles, Hopkins Ridge"/>
    <x v="6"/>
    <n v="498"/>
    <n v="502"/>
    <n v="506"/>
    <n v="510"/>
    <n v="514"/>
    <n v="518"/>
    <n v="522"/>
    <n v="526"/>
    <n v="530"/>
    <n v="534"/>
    <n v="538"/>
    <n v="542"/>
    <n v="546"/>
    <n v="521828"/>
  </r>
  <r>
    <s v="E3559 (GIF) Poles, Lower Baker"/>
    <x v="6"/>
    <n v="11"/>
    <n v="11"/>
    <n v="11"/>
    <n v="11"/>
    <n v="11"/>
    <n v="11"/>
    <n v="11"/>
    <n v="11"/>
    <n v="11"/>
    <n v="12"/>
    <n v="12"/>
    <n v="12"/>
    <n v="12"/>
    <n v="11431"/>
  </r>
  <r>
    <s v="E3559 (GIF) Poles, Lower Baker-NSC"/>
    <x v="6"/>
    <n v="0"/>
    <n v="0"/>
    <n v="0"/>
    <n v="0"/>
    <n v="0"/>
    <n v="0"/>
    <n v="0"/>
    <n v="0"/>
    <n v="0"/>
    <n v="0"/>
    <n v="0"/>
    <n v="0"/>
    <n v="0"/>
    <n v="0"/>
  </r>
  <r>
    <s v="E3559 (GIF) Poles, Poison Spring"/>
    <x v="6"/>
    <n v="211"/>
    <n v="214"/>
    <n v="216"/>
    <n v="219"/>
    <n v="221"/>
    <n v="223"/>
    <n v="226"/>
    <n v="228"/>
    <n v="231"/>
    <n v="233"/>
    <n v="235"/>
    <n v="238"/>
    <n v="240"/>
    <n v="225750"/>
  </r>
  <r>
    <s v="E3559 (GIF) Poles, Poison Sprin-NSC"/>
    <x v="6"/>
    <n v="0"/>
    <n v="0"/>
    <n v="0"/>
    <n v="0"/>
    <n v="0"/>
    <n v="0"/>
    <n v="0"/>
    <n v="0"/>
    <n v="0"/>
    <n v="0"/>
    <n v="0"/>
    <n v="0"/>
    <n v="0"/>
    <n v="0"/>
  </r>
  <r>
    <s v="E3559 (GIF) Poles, Scl-Tolt"/>
    <x v="6"/>
    <n v="9"/>
    <n v="9"/>
    <n v="9"/>
    <n v="10"/>
    <n v="10"/>
    <n v="10"/>
    <n v="10"/>
    <n v="10"/>
    <n v="10"/>
    <n v="10"/>
    <n v="10"/>
    <n v="10"/>
    <n v="10"/>
    <n v="9689"/>
  </r>
  <r>
    <s v="E3559 (GIF) Poles, Scl-Tolt-NSC"/>
    <x v="6"/>
    <n v="0"/>
    <n v="0"/>
    <n v="0"/>
    <n v="0"/>
    <n v="0"/>
    <n v="0"/>
    <n v="0"/>
    <n v="0"/>
    <n v="0"/>
    <n v="0"/>
    <n v="0"/>
    <n v="0"/>
    <n v="0"/>
    <n v="0"/>
  </r>
  <r>
    <s v="E3559 (GIF) Poles, Snoqualmie 1"/>
    <x v="6"/>
    <n v="0"/>
    <n v="0"/>
    <n v="0"/>
    <n v="0"/>
    <n v="0"/>
    <n v="0"/>
    <n v="0"/>
    <n v="0"/>
    <n v="0"/>
    <n v="0"/>
    <n v="0"/>
    <n v="0"/>
    <n v="0"/>
    <n v="215"/>
  </r>
  <r>
    <s v="E3559 (GIF) Poles, Snoqualmie 1-NSC"/>
    <x v="6"/>
    <n v="0"/>
    <n v="0"/>
    <n v="0"/>
    <n v="0"/>
    <n v="0"/>
    <n v="0"/>
    <n v="0"/>
    <n v="0"/>
    <n v="0"/>
    <n v="0"/>
    <n v="0"/>
    <n v="0"/>
    <n v="0"/>
    <n v="0"/>
  </r>
  <r>
    <s v="E3559 (GIF) Poles, Snoqualmie 2"/>
    <x v="6"/>
    <n v="82"/>
    <n v="83"/>
    <n v="83"/>
    <n v="84"/>
    <n v="84"/>
    <n v="85"/>
    <n v="86"/>
    <n v="86"/>
    <n v="87"/>
    <n v="87"/>
    <n v="88"/>
    <n v="89"/>
    <n v="89"/>
    <n v="85666"/>
  </r>
  <r>
    <s v="E3559 (GIF) Poles, Snoqualmie 2-NSC"/>
    <x v="6"/>
    <n v="0"/>
    <n v="0"/>
    <n v="0"/>
    <n v="0"/>
    <n v="0"/>
    <n v="0"/>
    <n v="0"/>
    <n v="0"/>
    <n v="0"/>
    <n v="0"/>
    <n v="0"/>
    <n v="0"/>
    <n v="0"/>
    <n v="0"/>
  </r>
  <r>
    <s v="E3559 (GIF) Poles, Sumas"/>
    <x v="6"/>
    <n v="62"/>
    <n v="62"/>
    <n v="63"/>
    <n v="63"/>
    <n v="63"/>
    <n v="63"/>
    <n v="63"/>
    <n v="63"/>
    <n v="64"/>
    <n v="64"/>
    <n v="64"/>
    <n v="64"/>
    <n v="64"/>
    <n v="63291"/>
  </r>
  <r>
    <s v="E3559 (GIF) Poles, Sumas-NSC"/>
    <x v="6"/>
    <n v="0"/>
    <n v="0"/>
    <n v="0"/>
    <n v="0"/>
    <n v="0"/>
    <n v="0"/>
    <n v="0"/>
    <n v="0"/>
    <n v="0"/>
    <n v="0"/>
    <n v="0"/>
    <n v="0"/>
    <n v="0"/>
    <n v="0"/>
  </r>
  <r>
    <s v="E3559 (GIF) Poles, TLN-HPK@plan-NSC"/>
    <x v="6"/>
    <n v="0"/>
    <n v="0"/>
    <n v="0"/>
    <n v="0"/>
    <n v="0"/>
    <n v="0"/>
    <n v="0"/>
    <n v="0"/>
    <n v="0"/>
    <n v="0"/>
    <n v="0"/>
    <n v="0"/>
    <n v="0"/>
    <n v="0"/>
  </r>
  <r>
    <s v="E3559 (GIF) Poles, TLN-HPK@plant"/>
    <x v="6"/>
    <n v="31"/>
    <n v="31"/>
    <n v="31"/>
    <n v="32"/>
    <n v="32"/>
    <n v="32"/>
    <n v="32"/>
    <n v="32"/>
    <n v="33"/>
    <n v="33"/>
    <n v="33"/>
    <n v="33"/>
    <n v="34"/>
    <n v="32207"/>
  </r>
  <r>
    <s v="E3559 (GIF) Poles, Upper Baker"/>
    <x v="6"/>
    <n v="128"/>
    <n v="128"/>
    <n v="128"/>
    <n v="129"/>
    <n v="129"/>
    <n v="129"/>
    <n v="130"/>
    <n v="130"/>
    <n v="131"/>
    <n v="131"/>
    <n v="131"/>
    <n v="132"/>
    <n v="132"/>
    <n v="129888"/>
  </r>
  <r>
    <s v="E3559 (GIF) Poles, Upper Baker-NSC"/>
    <x v="6"/>
    <n v="0"/>
    <n v="0"/>
    <n v="0"/>
    <n v="0"/>
    <n v="0"/>
    <n v="0"/>
    <n v="0"/>
    <n v="0"/>
    <n v="0"/>
    <n v="0"/>
    <n v="0"/>
    <n v="0"/>
    <n v="0"/>
    <n v="0"/>
  </r>
  <r>
    <s v="E3559 (GIF) Poles, Wild Horse"/>
    <x v="6"/>
    <n v="342"/>
    <n v="345"/>
    <n v="348"/>
    <n v="351"/>
    <n v="354"/>
    <n v="357"/>
    <n v="360"/>
    <n v="363"/>
    <n v="366"/>
    <n v="369"/>
    <n v="372"/>
    <n v="375"/>
    <n v="378"/>
    <n v="360032"/>
  </r>
  <r>
    <s v="E3559 (GIF) Poles, Wild Horse-NSC"/>
    <x v="6"/>
    <n v="0"/>
    <n v="0"/>
    <n v="0"/>
    <n v="0"/>
    <n v="0"/>
    <n v="0"/>
    <n v="0"/>
    <n v="0"/>
    <n v="0"/>
    <n v="0"/>
    <n v="0"/>
    <n v="0"/>
    <n v="0"/>
    <n v="0"/>
  </r>
  <r>
    <s v="E3559 (GIF) TSM Poles, LSR"/>
    <x v="6"/>
    <n v="1013"/>
    <n v="1024"/>
    <n v="1036"/>
    <n v="1048"/>
    <n v="1060"/>
    <n v="1071"/>
    <n v="1083"/>
    <n v="1095"/>
    <n v="1106"/>
    <n v="1118"/>
    <n v="1130"/>
    <n v="1141"/>
    <n v="1153"/>
    <n v="1082868"/>
  </r>
  <r>
    <s v="E3559 (GIF) TSM Poles, LSR-NSC"/>
    <x v="6"/>
    <n v="0"/>
    <n v="0"/>
    <n v="0"/>
    <n v="0"/>
    <n v="0"/>
    <n v="0"/>
    <n v="0"/>
    <n v="0"/>
    <n v="0"/>
    <n v="0"/>
    <n v="0"/>
    <n v="0"/>
    <n v="0"/>
    <n v="0"/>
  </r>
  <r>
    <s v="E356 TSM O/H Cond, 3rd AC Line"/>
    <x v="6"/>
    <n v="13630"/>
    <n v="13655"/>
    <n v="13681"/>
    <n v="13706"/>
    <n v="13732"/>
    <n v="13757"/>
    <n v="13782"/>
    <n v="13808"/>
    <n v="13833"/>
    <n v="13859"/>
    <n v="13884"/>
    <n v="13910"/>
    <n v="13935"/>
    <n v="13782473"/>
  </r>
  <r>
    <s v="E356 TSM O/H Cond, 3rd AC Line-NSC"/>
    <x v="6"/>
    <n v="0"/>
    <n v="0"/>
    <n v="0"/>
    <n v="0"/>
    <n v="0"/>
    <n v="0"/>
    <n v="0"/>
    <n v="0"/>
    <n v="0"/>
    <n v="0"/>
    <n v="0"/>
    <n v="0"/>
    <n v="0"/>
    <n v="0"/>
  </r>
  <r>
    <s v="E356 TSM O/H Cond, Baker Common"/>
    <x v="6"/>
    <n v="0"/>
    <n v="0"/>
    <n v="0"/>
    <n v="0"/>
    <n v="0"/>
    <n v="0"/>
    <n v="0"/>
    <n v="0"/>
    <n v="0"/>
    <n v="0"/>
    <n v="0"/>
    <n v="0"/>
    <n v="0"/>
    <n v="0"/>
  </r>
  <r>
    <s v="E356 TSM O/H Cond, Colstrip 1-2 Com"/>
    <x v="6"/>
    <n v="10832"/>
    <n v="10846"/>
    <n v="10860"/>
    <n v="10874"/>
    <n v="10888"/>
    <n v="10902"/>
    <n v="10915"/>
    <n v="10929"/>
    <n v="10943"/>
    <n v="10957"/>
    <n v="10971"/>
    <n v="10985"/>
    <n v="10999"/>
    <n v="10915468"/>
  </r>
  <r>
    <s v="E356 TSM O/H Cond, Colstrip 3-4 Com"/>
    <x v="6"/>
    <n v="16288"/>
    <n v="16309"/>
    <n v="16331"/>
    <n v="16352"/>
    <n v="16373"/>
    <n v="16394"/>
    <n v="16415"/>
    <n v="16437"/>
    <n v="16458"/>
    <n v="16479"/>
    <n v="16500"/>
    <n v="16522"/>
    <n v="16543"/>
    <n v="16415461"/>
  </r>
  <r>
    <s v="E356 TSM O/H Cond, Colstrip1-2 -NSC"/>
    <x v="6"/>
    <n v="0"/>
    <n v="0"/>
    <n v="0"/>
    <n v="0"/>
    <n v="0"/>
    <n v="0"/>
    <n v="0"/>
    <n v="0"/>
    <n v="0"/>
    <n v="0"/>
    <n v="0"/>
    <n v="0"/>
    <n v="0"/>
    <n v="0"/>
  </r>
  <r>
    <s v="E356 TSM O/H Cond, Colstrip3-4 -NSC"/>
    <x v="6"/>
    <n v="0"/>
    <n v="0"/>
    <n v="0"/>
    <n v="0"/>
    <n v="0"/>
    <n v="0"/>
    <n v="0"/>
    <n v="0"/>
    <n v="0"/>
    <n v="0"/>
    <n v="0"/>
    <n v="0"/>
    <n v="0"/>
    <n v="0"/>
  </r>
  <r>
    <s v="E356 TSM O/H Cond, Lower Baker-RET"/>
    <x v="6"/>
    <n v="0"/>
    <n v="0"/>
    <n v="0"/>
    <n v="0"/>
    <n v="0"/>
    <n v="0"/>
    <n v="0"/>
    <n v="0"/>
    <n v="0"/>
    <n v="0"/>
    <n v="0"/>
    <n v="0"/>
    <n v="0"/>
    <n v="0"/>
  </r>
  <r>
    <s v="E356 TSM O/H Cond, Mint Farm "/>
    <x v="6"/>
    <n v="0"/>
    <n v="0"/>
    <n v="0"/>
    <n v="0"/>
    <n v="0"/>
    <n v="0"/>
    <n v="0"/>
    <n v="0"/>
    <n v="0"/>
    <n v="0"/>
    <n v="0"/>
    <n v="0"/>
    <n v="0"/>
    <n v="0"/>
  </r>
  <r>
    <s v="E356 TSM O/H Cond, Mint Farm OP"/>
    <x v="6"/>
    <n v="0"/>
    <n v="0"/>
    <n v="0"/>
    <n v="0"/>
    <n v="0"/>
    <n v="0"/>
    <n v="0"/>
    <n v="0"/>
    <n v="0"/>
    <n v="0"/>
    <n v="0"/>
    <n v="0"/>
    <n v="0"/>
    <n v="0"/>
  </r>
  <r>
    <s v="E356 TSM O/H Cond, Mint Farm OP-NSC"/>
    <x v="6"/>
    <n v="0"/>
    <n v="0"/>
    <n v="0"/>
    <n v="0"/>
    <n v="0"/>
    <n v="0"/>
    <n v="0"/>
    <n v="0"/>
    <n v="0"/>
    <n v="0"/>
    <n v="0"/>
    <n v="0"/>
    <n v="0"/>
    <n v="0"/>
  </r>
  <r>
    <s v="E356 TSM O/H Cond, Mint Farm-NSC"/>
    <x v="6"/>
    <n v="0"/>
    <n v="0"/>
    <n v="0"/>
    <n v="0"/>
    <n v="0"/>
    <n v="0"/>
    <n v="0"/>
    <n v="0"/>
    <n v="0"/>
    <n v="0"/>
    <n v="0"/>
    <n v="0"/>
    <n v="0"/>
    <n v="0"/>
  </r>
  <r>
    <s v="E356 TSM O/H Cond, N Intertie"/>
    <x v="6"/>
    <n v="6306"/>
    <n v="6320"/>
    <n v="6334"/>
    <n v="6347"/>
    <n v="6361"/>
    <n v="6375"/>
    <n v="6388"/>
    <n v="6402"/>
    <n v="6416"/>
    <n v="6429"/>
    <n v="6443"/>
    <n v="6457"/>
    <n v="6470"/>
    <n v="6388260"/>
  </r>
  <r>
    <s v="E356 TSM O/H Cond, N Intertie-NSC"/>
    <x v="6"/>
    <n v="0"/>
    <n v="0"/>
    <n v="0"/>
    <n v="0"/>
    <n v="0"/>
    <n v="0"/>
    <n v="0"/>
    <n v="0"/>
    <n v="0"/>
    <n v="0"/>
    <n v="0"/>
    <n v="0"/>
    <n v="0"/>
    <n v="0"/>
  </r>
  <r>
    <s v="E356 TSM O/H Cond, Snoqualmie 1"/>
    <x v="6"/>
    <n v="0"/>
    <n v="0"/>
    <n v="0"/>
    <n v="0"/>
    <n v="0"/>
    <n v="0"/>
    <n v="0"/>
    <n v="0"/>
    <n v="0"/>
    <n v="0"/>
    <n v="0"/>
    <n v="0"/>
    <n v="0"/>
    <n v="0"/>
  </r>
  <r>
    <s v="E356 TSM O/H Cond, Snoqualmie 1-NSC"/>
    <x v="6"/>
    <n v="0"/>
    <n v="0"/>
    <n v="0"/>
    <n v="0"/>
    <n v="0"/>
    <n v="0"/>
    <n v="0"/>
    <n v="0"/>
    <n v="0"/>
    <n v="0"/>
    <n v="0"/>
    <n v="0"/>
    <n v="0"/>
    <n v="0"/>
  </r>
  <r>
    <s v="E356 TSM O/H Cond, Snoqualmie 2"/>
    <x v="6"/>
    <n v="0"/>
    <n v="0"/>
    <n v="0"/>
    <n v="0"/>
    <n v="0"/>
    <n v="0"/>
    <n v="0"/>
    <n v="0"/>
    <n v="0"/>
    <n v="0"/>
    <n v="0"/>
    <n v="0"/>
    <n v="0"/>
    <n v="0"/>
  </r>
  <r>
    <s v="E356 TSM O/H Cond, Snoqualmie 2-NSC"/>
    <x v="6"/>
    <n v="0"/>
    <n v="0"/>
    <n v="0"/>
    <n v="0"/>
    <n v="0"/>
    <n v="0"/>
    <n v="0"/>
    <n v="0"/>
    <n v="0"/>
    <n v="0"/>
    <n v="0"/>
    <n v="0"/>
    <n v="0"/>
    <n v="0"/>
  </r>
  <r>
    <s v="E356 TSM O/H Cond, Upper Baker-RET"/>
    <x v="6"/>
    <n v="0"/>
    <n v="0"/>
    <n v="0"/>
    <n v="0"/>
    <n v="0"/>
    <n v="0"/>
    <n v="0"/>
    <n v="0"/>
    <n v="0"/>
    <n v="0"/>
    <n v="0"/>
    <n v="0"/>
    <n v="0"/>
    <n v="0"/>
  </r>
  <r>
    <s v="E356 TSM O/H Cond, Wild Horse"/>
    <x v="6"/>
    <n v="0"/>
    <n v="0"/>
    <n v="0"/>
    <n v="0"/>
    <n v="0"/>
    <n v="0"/>
    <n v="0"/>
    <n v="0"/>
    <n v="0"/>
    <n v="0"/>
    <n v="0"/>
    <n v="0"/>
    <n v="0"/>
    <n v="0"/>
  </r>
  <r>
    <s v="E356 TSM O/H Cond, Wild Horse-NSC"/>
    <x v="6"/>
    <n v="0"/>
    <n v="0"/>
    <n v="0"/>
    <n v="0"/>
    <n v="0"/>
    <n v="0"/>
    <n v="0"/>
    <n v="0"/>
    <n v="0"/>
    <n v="0"/>
    <n v="0"/>
    <n v="0"/>
    <n v="0"/>
    <n v="0"/>
  </r>
  <r>
    <s v="E356 TSM O/H Cond, Wild Horse-WindR"/>
    <x v="6"/>
    <n v="72"/>
    <n v="72"/>
    <n v="72"/>
    <n v="72"/>
    <n v="73"/>
    <n v="73"/>
    <n v="73"/>
    <n v="74"/>
    <n v="74"/>
    <n v="74"/>
    <n v="75"/>
    <n v="75"/>
    <n v="75"/>
    <n v="73364"/>
  </r>
  <r>
    <s v="E356 TSM O/H Cond, Wind Ridge-N-NSC"/>
    <x v="6"/>
    <n v="0"/>
    <n v="0"/>
    <n v="0"/>
    <n v="0"/>
    <n v="0"/>
    <n v="0"/>
    <n v="0"/>
    <n v="0"/>
    <n v="0"/>
    <n v="0"/>
    <n v="0"/>
    <n v="0"/>
    <n v="0"/>
    <n v="0"/>
  </r>
  <r>
    <s v="E356 TSM O/H Cond, Wind Ridge-NonPr"/>
    <x v="6"/>
    <n v="2066"/>
    <n v="2072"/>
    <n v="2078"/>
    <n v="2084"/>
    <n v="2089"/>
    <n v="2095"/>
    <n v="2101"/>
    <n v="2107"/>
    <n v="2113"/>
    <n v="2118"/>
    <n v="2124"/>
    <n v="2130"/>
    <n v="2136"/>
    <n v="2100984"/>
  </r>
  <r>
    <s v="E356 TSM O/H Cond, Wld Hrs-Wind-NSC"/>
    <x v="6"/>
    <n v="0"/>
    <n v="0"/>
    <n v="0"/>
    <n v="0"/>
    <n v="0"/>
    <n v="0"/>
    <n v="0"/>
    <n v="0"/>
    <n v="0"/>
    <n v="0"/>
    <n v="0"/>
    <n v="0"/>
    <n v="0"/>
    <n v="0"/>
  </r>
  <r>
    <s v="E356 TSM O/H Conductor &amp; Device-NSC"/>
    <x v="6"/>
    <n v="0"/>
    <n v="0"/>
    <n v="0"/>
    <n v="0"/>
    <n v="0"/>
    <n v="0"/>
    <n v="0"/>
    <n v="0"/>
    <n v="0"/>
    <n v="0"/>
    <n v="0"/>
    <n v="0"/>
    <n v="0"/>
    <n v="0"/>
  </r>
  <r>
    <s v="E356 TSM O/H Conductor &amp; Devices"/>
    <x v="6"/>
    <n v="23985"/>
    <n v="24064"/>
    <n v="24151"/>
    <n v="24029"/>
    <n v="24098"/>
    <n v="24168"/>
    <n v="24238"/>
    <n v="24308"/>
    <n v="24378"/>
    <n v="24450"/>
    <n v="24521"/>
    <n v="24591"/>
    <n v="24664"/>
    <n v="24276711"/>
  </r>
  <r>
    <s v="E356 TSM O/H Cov-Ber NOT USED"/>
    <x v="6"/>
    <n v="0"/>
    <n v="0"/>
    <n v="0"/>
    <n v="0"/>
    <n v="0"/>
    <n v="0"/>
    <n v="0"/>
    <n v="0"/>
    <n v="0"/>
    <n v="0"/>
    <n v="0"/>
    <n v="0"/>
    <n v="0"/>
    <n v="0"/>
  </r>
  <r>
    <s v="E3566 TSM O/H Conductor/Devices"/>
    <x v="6"/>
    <n v="2253"/>
    <n v="2303"/>
    <n v="2353"/>
    <n v="2403"/>
    <n v="2454"/>
    <n v="2504"/>
    <n v="2554"/>
    <n v="2605"/>
    <n v="2657"/>
    <n v="2708"/>
    <n v="2759"/>
    <n v="2811"/>
    <n v="2862"/>
    <n v="2555748"/>
  </r>
  <r>
    <s v="E3566 TSM O/H Conductor/Devices-NSC"/>
    <x v="6"/>
    <n v="0"/>
    <n v="0"/>
    <n v="0"/>
    <n v="0"/>
    <n v="0"/>
    <n v="0"/>
    <n v="0"/>
    <n v="0"/>
    <n v="0"/>
    <n v="0"/>
    <n v="0"/>
    <n v="0"/>
    <n v="0"/>
    <n v="0"/>
  </r>
  <r>
    <s v="E3567 105 TSM O/H Conductor/Devices"/>
    <x v="6"/>
    <n v="52"/>
    <n v="52"/>
    <n v="52"/>
    <n v="52"/>
    <n v="52"/>
    <n v="52"/>
    <n v="52"/>
    <n v="52"/>
    <n v="52"/>
    <n v="52"/>
    <n v="52"/>
    <n v="52"/>
    <n v="52"/>
    <n v="52126"/>
  </r>
  <r>
    <s v="E3567 105 TSM O/H Conductor/Dev-NSC"/>
    <x v="6"/>
    <n v="0"/>
    <n v="0"/>
    <n v="0"/>
    <n v="0"/>
    <n v="0"/>
    <n v="0"/>
    <n v="0"/>
    <n v="0"/>
    <n v="0"/>
    <n v="0"/>
    <n v="0"/>
    <n v="0"/>
    <n v="0"/>
    <n v="0"/>
  </r>
  <r>
    <s v="E3567 TSM O/H Cond, Baker Common"/>
    <x v="6"/>
    <n v="1121"/>
    <n v="1128"/>
    <n v="1134"/>
    <n v="1141"/>
    <n v="1148"/>
    <n v="1154"/>
    <n v="1161"/>
    <n v="1168"/>
    <n v="1174"/>
    <n v="1181"/>
    <n v="1188"/>
    <n v="1194"/>
    <n v="1201"/>
    <n v="1161002"/>
  </r>
  <r>
    <s v="E3567 TSM O/H Cond, Baker Commo-NSC"/>
    <x v="6"/>
    <n v="0"/>
    <n v="0"/>
    <n v="0"/>
    <n v="0"/>
    <n v="0"/>
    <n v="0"/>
    <n v="0"/>
    <n v="0"/>
    <n v="0"/>
    <n v="0"/>
    <n v="0"/>
    <n v="0"/>
    <n v="0"/>
    <n v="0"/>
  </r>
  <r>
    <s v="E3567 TSM O/H Cond, Hop Ridge-NSC"/>
    <x v="6"/>
    <n v="0"/>
    <n v="0"/>
    <n v="0"/>
    <n v="0"/>
    <n v="0"/>
    <n v="0"/>
    <n v="0"/>
    <n v="0"/>
    <n v="0"/>
    <n v="0"/>
    <n v="0"/>
    <n v="0"/>
    <n v="0"/>
    <n v="0"/>
  </r>
  <r>
    <s v="E3567 TSM O/H Cond, Hopkins Ridge"/>
    <x v="6"/>
    <n v="0"/>
    <n v="0"/>
    <n v="0"/>
    <n v="0"/>
    <n v="0"/>
    <n v="0"/>
    <n v="0"/>
    <n v="0"/>
    <n v="0"/>
    <n v="0"/>
    <n v="0"/>
    <n v="0"/>
    <n v="0"/>
    <n v="0"/>
  </r>
  <r>
    <s v="E3567 TSM O/H Cond, Lower Baker"/>
    <x v="6"/>
    <n v="0"/>
    <n v="0"/>
    <n v="0"/>
    <n v="0"/>
    <n v="0"/>
    <n v="0"/>
    <n v="0"/>
    <n v="0"/>
    <n v="0"/>
    <n v="0"/>
    <n v="0"/>
    <n v="0"/>
    <n v="0"/>
    <n v="0"/>
  </r>
  <r>
    <s v="E3567 TSM O/H Cond, Lower Baker-NSC"/>
    <x v="6"/>
    <n v="0"/>
    <n v="0"/>
    <n v="0"/>
    <n v="0"/>
    <n v="0"/>
    <n v="0"/>
    <n v="0"/>
    <n v="0"/>
    <n v="0"/>
    <n v="0"/>
    <n v="0"/>
    <n v="0"/>
    <n v="0"/>
    <n v="0"/>
  </r>
  <r>
    <s v="E3567 TSM O/H Cond, Snoq 1-NSC"/>
    <x v="6"/>
    <n v="0"/>
    <n v="0"/>
    <n v="0"/>
    <n v="0"/>
    <n v="0"/>
    <n v="0"/>
    <n v="0"/>
    <n v="0"/>
    <n v="0"/>
    <n v="0"/>
    <n v="0"/>
    <n v="0"/>
    <n v="0"/>
    <n v="0"/>
  </r>
  <r>
    <s v="E3567 TSM O/H Cond, Snoq 2-NSC"/>
    <x v="6"/>
    <n v="0"/>
    <n v="0"/>
    <n v="0"/>
    <n v="0"/>
    <n v="0"/>
    <n v="0"/>
    <n v="0"/>
    <n v="0"/>
    <n v="0"/>
    <n v="0"/>
    <n v="0"/>
    <n v="0"/>
    <n v="0"/>
    <n v="0"/>
  </r>
  <r>
    <s v="E3567 TSM O/H Cond, Snoqualmie 1"/>
    <x v="6"/>
    <n v="0"/>
    <n v="0"/>
    <n v="0"/>
    <n v="0"/>
    <n v="0"/>
    <n v="0"/>
    <n v="0"/>
    <n v="0"/>
    <n v="0"/>
    <n v="0"/>
    <n v="0"/>
    <n v="0"/>
    <n v="0"/>
    <n v="0"/>
  </r>
  <r>
    <s v="E3567 TSM O/H Cond, Snoqualmie 2"/>
    <x v="6"/>
    <n v="0"/>
    <n v="0"/>
    <n v="0"/>
    <n v="0"/>
    <n v="0"/>
    <n v="0"/>
    <n v="0"/>
    <n v="0"/>
    <n v="0"/>
    <n v="0"/>
    <n v="0"/>
    <n v="0"/>
    <n v="0"/>
    <n v="0"/>
  </r>
  <r>
    <s v="E3567 TSM O/H Cond, Sumas "/>
    <x v="6"/>
    <n v="0"/>
    <n v="0"/>
    <n v="0"/>
    <n v="0"/>
    <n v="0"/>
    <n v="0"/>
    <n v="0"/>
    <n v="0"/>
    <n v="0"/>
    <n v="0"/>
    <n v="0"/>
    <n v="0"/>
    <n v="0"/>
    <n v="0"/>
  </r>
  <r>
    <s v="E3567 TSM O/H Cond, Sumas OP"/>
    <x v="6"/>
    <n v="0"/>
    <n v="0"/>
    <n v="0"/>
    <n v="0"/>
    <n v="0"/>
    <n v="0"/>
    <n v="0"/>
    <n v="0"/>
    <n v="0"/>
    <n v="0"/>
    <n v="0"/>
    <n v="0"/>
    <n v="0"/>
    <n v="0"/>
  </r>
  <r>
    <s v="E3567 TSM O/H Cond, Sumas OP-NSC"/>
    <x v="6"/>
    <n v="0"/>
    <n v="0"/>
    <n v="0"/>
    <n v="0"/>
    <n v="0"/>
    <n v="0"/>
    <n v="0"/>
    <n v="0"/>
    <n v="0"/>
    <n v="0"/>
    <n v="0"/>
    <n v="0"/>
    <n v="0"/>
    <n v="0"/>
  </r>
  <r>
    <s v="E3567 TSM O/H Cond, Upper Baker"/>
    <x v="6"/>
    <n v="679"/>
    <n v="679"/>
    <n v="680"/>
    <n v="681"/>
    <n v="682"/>
    <n v="682"/>
    <n v="683"/>
    <n v="684"/>
    <n v="685"/>
    <n v="685"/>
    <n v="686"/>
    <n v="687"/>
    <n v="688"/>
    <n v="683083"/>
  </r>
  <r>
    <s v="E3567 TSM O/H Cond, Upper Baker-NSC"/>
    <x v="6"/>
    <n v="0"/>
    <n v="0"/>
    <n v="0"/>
    <n v="0"/>
    <n v="0"/>
    <n v="0"/>
    <n v="0"/>
    <n v="0"/>
    <n v="0"/>
    <n v="0"/>
    <n v="0"/>
    <n v="0"/>
    <n v="0"/>
    <n v="0"/>
  </r>
  <r>
    <s v="E3567 TSM O/H Conductor/Devices"/>
    <x v="6"/>
    <n v="71743"/>
    <n v="71880"/>
    <n v="72017"/>
    <n v="72154"/>
    <n v="72290"/>
    <n v="72427"/>
    <n v="72564"/>
    <n v="72701"/>
    <n v="72837"/>
    <n v="72974"/>
    <n v="73111"/>
    <n v="73247"/>
    <n v="73384"/>
    <n v="72563778"/>
  </r>
  <r>
    <s v="E3567 TSM O/H Conductor/Devices-NSC"/>
    <x v="6"/>
    <n v="0"/>
    <n v="0"/>
    <n v="0"/>
    <n v="0"/>
    <n v="0"/>
    <n v="0"/>
    <n v="0"/>
    <n v="0"/>
    <n v="0"/>
    <n v="0"/>
    <n v="0"/>
    <n v="0"/>
    <n v="0"/>
    <n v="0"/>
  </r>
  <r>
    <s v="E3567 TSM O/H Cov-Ber-DONOTUSE"/>
    <x v="6"/>
    <n v="0"/>
    <n v="0"/>
    <n v="0"/>
    <n v="0"/>
    <n v="0"/>
    <n v="0"/>
    <n v="0"/>
    <n v="0"/>
    <n v="0"/>
    <n v="0"/>
    <n v="0"/>
    <n v="0"/>
    <n v="0"/>
    <n v="0"/>
  </r>
  <r>
    <s v="E3569 (GIF) O/H Cond, Colstrip 1-2"/>
    <x v="6"/>
    <n v="177"/>
    <n v="178"/>
    <n v="178"/>
    <n v="178"/>
    <n v="179"/>
    <n v="179"/>
    <n v="179"/>
    <n v="180"/>
    <n v="180"/>
    <n v="180"/>
    <n v="181"/>
    <n v="181"/>
    <n v="181"/>
    <n v="179423"/>
  </r>
  <r>
    <s v="E3569 (GIF) O/H Cond, Colstrip 3-4"/>
    <x v="6"/>
    <n v="192"/>
    <n v="192"/>
    <n v="193"/>
    <n v="193"/>
    <n v="193"/>
    <n v="194"/>
    <n v="194"/>
    <n v="194"/>
    <n v="195"/>
    <n v="195"/>
    <n v="196"/>
    <n v="196"/>
    <n v="196"/>
    <n v="194117"/>
  </r>
  <r>
    <s v="E3569 (GIF) O/H Cond, Colstrip1-NSC"/>
    <x v="6"/>
    <n v="0"/>
    <n v="0"/>
    <n v="0"/>
    <n v="0"/>
    <n v="0"/>
    <n v="0"/>
    <n v="0"/>
    <n v="0"/>
    <n v="0"/>
    <n v="0"/>
    <n v="0"/>
    <n v="0"/>
    <n v="0"/>
    <n v="0"/>
  </r>
  <r>
    <s v="E3569 (GIF) O/H Cond, Colstrip3-NSC"/>
    <x v="6"/>
    <n v="0"/>
    <n v="0"/>
    <n v="0"/>
    <n v="0"/>
    <n v="0"/>
    <n v="0"/>
    <n v="0"/>
    <n v="0"/>
    <n v="0"/>
    <n v="0"/>
    <n v="0"/>
    <n v="0"/>
    <n v="0"/>
    <n v="0"/>
  </r>
  <r>
    <s v="E3569 (GIF) O/H Cond, Electron-RET"/>
    <x v="6"/>
    <n v="0"/>
    <n v="0"/>
    <n v="0"/>
    <n v="0"/>
    <n v="0"/>
    <n v="0"/>
    <n v="0"/>
    <n v="0"/>
    <n v="0"/>
    <n v="0"/>
    <n v="0"/>
    <n v="0"/>
    <n v="0"/>
    <n v="0"/>
  </r>
  <r>
    <s v="E3569 (GIF) O/H Cond, Hopkins"/>
    <x v="6"/>
    <n v="596"/>
    <n v="598"/>
    <n v="600"/>
    <n v="602"/>
    <n v="605"/>
    <n v="607"/>
    <n v="609"/>
    <n v="611"/>
    <n v="613"/>
    <n v="616"/>
    <n v="618"/>
    <n v="620"/>
    <n v="622"/>
    <n v="608942"/>
  </r>
  <r>
    <s v="E3569 (GIF) O/H Cond, Hopkins-NSC"/>
    <x v="6"/>
    <n v="0"/>
    <n v="0"/>
    <n v="0"/>
    <n v="0"/>
    <n v="0"/>
    <n v="0"/>
    <n v="0"/>
    <n v="0"/>
    <n v="0"/>
    <n v="0"/>
    <n v="0"/>
    <n v="0"/>
    <n v="0"/>
    <n v="0"/>
  </r>
  <r>
    <s v="E3569 (GIF) O/H Cond, Lower Baker"/>
    <x v="6"/>
    <n v="4"/>
    <n v="4"/>
    <n v="4"/>
    <n v="4"/>
    <n v="4"/>
    <n v="4"/>
    <n v="4"/>
    <n v="4"/>
    <n v="4"/>
    <n v="4"/>
    <n v="4"/>
    <n v="4"/>
    <n v="4"/>
    <n v="4441"/>
  </r>
  <r>
    <s v="E3569 (GIF) O/H Cond, Lower Bak-NSC"/>
    <x v="6"/>
    <n v="0"/>
    <n v="0"/>
    <n v="0"/>
    <n v="0"/>
    <n v="0"/>
    <n v="0"/>
    <n v="0"/>
    <n v="0"/>
    <n v="0"/>
    <n v="0"/>
    <n v="0"/>
    <n v="0"/>
    <n v="0"/>
    <n v="0"/>
  </r>
  <r>
    <s v="E3569 (GIF) O/H Cond, Poison Sp-NSC"/>
    <x v="6"/>
    <n v="0"/>
    <n v="0"/>
    <n v="0"/>
    <n v="0"/>
    <n v="0"/>
    <n v="0"/>
    <n v="0"/>
    <n v="0"/>
    <n v="0"/>
    <n v="0"/>
    <n v="0"/>
    <n v="0"/>
    <n v="0"/>
    <n v="0"/>
  </r>
  <r>
    <s v="E3569 (GIF) O/H Cond, Poison Spring"/>
    <x v="6"/>
    <n v="62"/>
    <n v="62"/>
    <n v="62"/>
    <n v="63"/>
    <n v="63"/>
    <n v="63"/>
    <n v="64"/>
    <n v="64"/>
    <n v="64"/>
    <n v="65"/>
    <n v="65"/>
    <n v="65"/>
    <n v="66"/>
    <n v="63564"/>
  </r>
  <r>
    <s v="E3569 (GIF) O/H Cond, Scl-Tolt"/>
    <x v="6"/>
    <n v="5"/>
    <n v="5"/>
    <n v="5"/>
    <n v="5"/>
    <n v="5"/>
    <n v="5"/>
    <n v="5"/>
    <n v="5"/>
    <n v="5"/>
    <n v="5"/>
    <n v="5"/>
    <n v="5"/>
    <n v="5"/>
    <n v="5355"/>
  </r>
  <r>
    <s v="E3569 (GIF) O/H Cond, Scl-Tolt-NSC"/>
    <x v="6"/>
    <n v="0"/>
    <n v="0"/>
    <n v="0"/>
    <n v="0"/>
    <n v="0"/>
    <n v="0"/>
    <n v="0"/>
    <n v="0"/>
    <n v="0"/>
    <n v="0"/>
    <n v="0"/>
    <n v="0"/>
    <n v="0"/>
    <n v="0"/>
  </r>
  <r>
    <s v="E3569 (GIF) O/H Cond, Snoq 1-NSC"/>
    <x v="6"/>
    <n v="0"/>
    <n v="0"/>
    <n v="0"/>
    <n v="0"/>
    <n v="0"/>
    <n v="0"/>
    <n v="0"/>
    <n v="0"/>
    <n v="0"/>
    <n v="0"/>
    <n v="0"/>
    <n v="0"/>
    <n v="0"/>
    <n v="0"/>
  </r>
  <r>
    <s v="E3569 (GIF) O/H Cond, Snoq 2-NSC"/>
    <x v="6"/>
    <n v="0"/>
    <n v="0"/>
    <n v="0"/>
    <n v="0"/>
    <n v="0"/>
    <n v="0"/>
    <n v="0"/>
    <n v="0"/>
    <n v="0"/>
    <n v="0"/>
    <n v="0"/>
    <n v="0"/>
    <n v="0"/>
    <n v="0"/>
  </r>
  <r>
    <s v="E3569 (GIF) O/H Cond, Snoqualmie 1"/>
    <x v="6"/>
    <n v="15"/>
    <n v="16"/>
    <n v="16"/>
    <n v="16"/>
    <n v="16"/>
    <n v="16"/>
    <n v="17"/>
    <n v="17"/>
    <n v="17"/>
    <n v="17"/>
    <n v="18"/>
    <n v="18"/>
    <n v="18"/>
    <n v="16636"/>
  </r>
  <r>
    <s v="E3569 (GIF) O/H Cond, Snoqualmie 2"/>
    <x v="6"/>
    <n v="62"/>
    <n v="63"/>
    <n v="63"/>
    <n v="63"/>
    <n v="63"/>
    <n v="63"/>
    <n v="63"/>
    <n v="63"/>
    <n v="64"/>
    <n v="64"/>
    <n v="64"/>
    <n v="64"/>
    <n v="64"/>
    <n v="63252"/>
  </r>
  <r>
    <s v="E3569 (GIF) O/H Cond, Sumas"/>
    <x v="6"/>
    <n v="59"/>
    <n v="59"/>
    <n v="59"/>
    <n v="59"/>
    <n v="59"/>
    <n v="59"/>
    <n v="59"/>
    <n v="59"/>
    <n v="59"/>
    <n v="60"/>
    <n v="60"/>
    <n v="60"/>
    <n v="60"/>
    <n v="59259"/>
  </r>
  <r>
    <s v="E3569 (GIF) O/H Cond, Sumas-NSC"/>
    <x v="6"/>
    <n v="0"/>
    <n v="0"/>
    <n v="0"/>
    <n v="0"/>
    <n v="0"/>
    <n v="0"/>
    <n v="0"/>
    <n v="0"/>
    <n v="0"/>
    <n v="0"/>
    <n v="0"/>
    <n v="0"/>
    <n v="0"/>
    <n v="0"/>
  </r>
  <r>
    <s v="E3569 (GIF) O/H Cond, TLN-HPK@plant"/>
    <x v="6"/>
    <n v="10"/>
    <n v="10"/>
    <n v="10"/>
    <n v="10"/>
    <n v="10"/>
    <n v="10"/>
    <n v="10"/>
    <n v="10"/>
    <n v="10"/>
    <n v="11"/>
    <n v="11"/>
    <n v="11"/>
    <n v="11"/>
    <n v="10274"/>
  </r>
  <r>
    <s v="E3569 (GIF) O/H Cond, TLN-HPK@p-NSC"/>
    <x v="6"/>
    <n v="0"/>
    <n v="0"/>
    <n v="0"/>
    <n v="0"/>
    <n v="0"/>
    <n v="0"/>
    <n v="0"/>
    <n v="0"/>
    <n v="0"/>
    <n v="0"/>
    <n v="0"/>
    <n v="0"/>
    <n v="0"/>
    <n v="0"/>
  </r>
  <r>
    <s v="E3569 (GIF) O/H Cond, Upper Baker"/>
    <x v="6"/>
    <n v="49"/>
    <n v="49"/>
    <n v="49"/>
    <n v="49"/>
    <n v="49"/>
    <n v="49"/>
    <n v="49"/>
    <n v="49"/>
    <n v="49"/>
    <n v="50"/>
    <n v="50"/>
    <n v="50"/>
    <n v="50"/>
    <n v="49267"/>
  </r>
  <r>
    <s v="E3569 (GIF) O/H Cond, Upper Bak-NSC"/>
    <x v="6"/>
    <n v="0"/>
    <n v="0"/>
    <n v="0"/>
    <n v="0"/>
    <n v="0"/>
    <n v="0"/>
    <n v="0"/>
    <n v="0"/>
    <n v="0"/>
    <n v="0"/>
    <n v="0"/>
    <n v="0"/>
    <n v="0"/>
    <n v="0"/>
  </r>
  <r>
    <s v="E3569 (GIF) O/H Cond, Wild Horse"/>
    <x v="6"/>
    <n v="91"/>
    <n v="91"/>
    <n v="92"/>
    <n v="92"/>
    <n v="93"/>
    <n v="93"/>
    <n v="94"/>
    <n v="94"/>
    <n v="95"/>
    <n v="95"/>
    <n v="96"/>
    <n v="96"/>
    <n v="97"/>
    <n v="93710"/>
  </r>
  <r>
    <s v="E3569 (GIF) O/H Cond, Wld Hrs-NSC"/>
    <x v="6"/>
    <n v="0"/>
    <n v="0"/>
    <n v="0"/>
    <n v="0"/>
    <n v="0"/>
    <n v="0"/>
    <n v="0"/>
    <n v="0"/>
    <n v="0"/>
    <n v="0"/>
    <n v="0"/>
    <n v="0"/>
    <n v="0"/>
    <n v="0"/>
  </r>
  <r>
    <s v="E3569 (GIF) O/H Conductor, LSR"/>
    <x v="6"/>
    <n v="549"/>
    <n v="553"/>
    <n v="557"/>
    <n v="561"/>
    <n v="565"/>
    <n v="569"/>
    <n v="573"/>
    <n v="577"/>
    <n v="581"/>
    <n v="585"/>
    <n v="589"/>
    <n v="593"/>
    <n v="597"/>
    <n v="572909"/>
  </r>
  <r>
    <s v="E3569 (GIF) O/H Conductor, LSR-NSC"/>
    <x v="6"/>
    <n v="0"/>
    <n v="0"/>
    <n v="0"/>
    <n v="0"/>
    <n v="0"/>
    <n v="0"/>
    <n v="0"/>
    <n v="0"/>
    <n v="0"/>
    <n v="0"/>
    <n v="0"/>
    <n v="0"/>
    <n v="0"/>
    <n v="0"/>
  </r>
  <r>
    <s v="E357 TSM U/G Conduit WH-NOTUSED"/>
    <x v="6"/>
    <n v="0"/>
    <n v="0"/>
    <n v="0"/>
    <n v="0"/>
    <n v="0"/>
    <n v="0"/>
    <n v="0"/>
    <n v="0"/>
    <n v="0"/>
    <n v="0"/>
    <n v="0"/>
    <n v="0"/>
    <n v="0"/>
    <n v="0"/>
  </r>
  <r>
    <s v="E357 TSM U/G Conduit-RET"/>
    <x v="6"/>
    <n v="0"/>
    <n v="0"/>
    <n v="0"/>
    <n v="0"/>
    <n v="0"/>
    <n v="0"/>
    <n v="0"/>
    <n v="0"/>
    <n v="0"/>
    <n v="0"/>
    <n v="0"/>
    <n v="0"/>
    <n v="0"/>
    <n v="0"/>
  </r>
  <r>
    <s v="E3576 TSM U/G Conduit-RET"/>
    <x v="6"/>
    <n v="0"/>
    <n v="0"/>
    <n v="0"/>
    <n v="0"/>
    <n v="0"/>
    <n v="0"/>
    <n v="0"/>
    <n v="0"/>
    <n v="0"/>
    <n v="0"/>
    <n v="0"/>
    <n v="0"/>
    <n v="0"/>
    <n v="0"/>
  </r>
  <r>
    <s v="E3577 TSM U/G Conduit"/>
    <x v="6"/>
    <n v="395"/>
    <n v="397"/>
    <n v="398"/>
    <n v="400"/>
    <n v="401"/>
    <n v="403"/>
    <n v="404"/>
    <n v="406"/>
    <n v="407"/>
    <n v="409"/>
    <n v="410"/>
    <n v="412"/>
    <n v="413"/>
    <n v="404260"/>
  </r>
  <r>
    <s v="E3577 TSM U/G Conduit, Koma Kul-NSC"/>
    <x v="6"/>
    <n v="0"/>
    <n v="0"/>
    <n v="0"/>
    <n v="0"/>
    <n v="0"/>
    <n v="0"/>
    <n v="0"/>
    <n v="0"/>
    <n v="0"/>
    <n v="0"/>
    <n v="0"/>
    <n v="0"/>
    <n v="0"/>
    <n v="0"/>
  </r>
  <r>
    <s v="E3577 TSM U/G Conduit, Koma Kuls"/>
    <x v="6"/>
    <n v="0"/>
    <n v="0"/>
    <n v="0"/>
    <n v="0"/>
    <n v="0"/>
    <n v="0"/>
    <n v="0"/>
    <n v="0"/>
    <n v="0"/>
    <n v="0"/>
    <n v="0"/>
    <n v="0"/>
    <n v="0"/>
    <n v="0"/>
  </r>
  <r>
    <s v="E3579 (GIF) UG Conduit, LSR"/>
    <x v="6"/>
    <n v="0"/>
    <n v="0"/>
    <n v="0"/>
    <n v="0"/>
    <n v="0"/>
    <n v="0"/>
    <n v="0"/>
    <n v="0"/>
    <n v="0"/>
    <n v="0"/>
    <n v="0"/>
    <n v="0"/>
    <n v="0"/>
    <n v="0"/>
  </r>
  <r>
    <s v="E3579 (GIF) UG Conduit, LSR-NSC"/>
    <x v="6"/>
    <n v="0"/>
    <n v="0"/>
    <n v="0"/>
    <n v="0"/>
    <n v="0"/>
    <n v="0"/>
    <n v="0"/>
    <n v="0"/>
    <n v="0"/>
    <n v="0"/>
    <n v="0"/>
    <n v="0"/>
    <n v="0"/>
    <n v="0"/>
  </r>
  <r>
    <s v="E3579 (GIF)U/G Conduit,TLN-WHD@-NSC"/>
    <x v="6"/>
    <n v="0"/>
    <n v="0"/>
    <n v="0"/>
    <n v="0"/>
    <n v="0"/>
    <n v="0"/>
    <n v="0"/>
    <n v="0"/>
    <n v="0"/>
    <n v="0"/>
    <n v="0"/>
    <n v="0"/>
    <n v="0"/>
    <n v="0"/>
  </r>
  <r>
    <s v="E3579 (GIF)U/G Conduit,TLN-WHD@plnt"/>
    <x v="6"/>
    <n v="129"/>
    <n v="130"/>
    <n v="130"/>
    <n v="131"/>
    <n v="132"/>
    <n v="132"/>
    <n v="133"/>
    <n v="134"/>
    <n v="135"/>
    <n v="135"/>
    <n v="136"/>
    <n v="137"/>
    <n v="138"/>
    <n v="133222"/>
  </r>
  <r>
    <s v="E358 TSM U/G Cond, Fred 1/APC-RET"/>
    <x v="6"/>
    <n v="0"/>
    <n v="0"/>
    <n v="0"/>
    <n v="0"/>
    <n v="0"/>
    <n v="0"/>
    <n v="0"/>
    <n v="0"/>
    <n v="0"/>
    <n v="0"/>
    <n v="0"/>
    <n v="0"/>
    <n v="0"/>
    <n v="0"/>
  </r>
  <r>
    <s v="E358 TSM U/G COND, WDH-RET "/>
    <x v="6"/>
    <n v="0"/>
    <n v="0"/>
    <n v="0"/>
    <n v="0"/>
    <n v="0"/>
    <n v="0"/>
    <n v="0"/>
    <n v="0"/>
    <n v="0"/>
    <n v="0"/>
    <n v="0"/>
    <n v="0"/>
    <n v="0"/>
    <n v="0"/>
  </r>
  <r>
    <s v="E358 TSM U/G Conductor&amp;Devices-RET"/>
    <x v="6"/>
    <n v="0"/>
    <n v="0"/>
    <n v="0"/>
    <n v="0"/>
    <n v="0"/>
    <n v="0"/>
    <n v="0"/>
    <n v="0"/>
    <n v="0"/>
    <n v="0"/>
    <n v="0"/>
    <n v="0"/>
    <n v="0"/>
    <n v="0"/>
  </r>
  <r>
    <s v="E3586 TSM U/G Conductor/Dev-RET"/>
    <x v="6"/>
    <n v="0"/>
    <n v="0"/>
    <n v="0"/>
    <n v="0"/>
    <n v="0"/>
    <n v="0"/>
    <n v="0"/>
    <n v="0"/>
    <n v="0"/>
    <n v="0"/>
    <n v="0"/>
    <n v="0"/>
    <n v="0"/>
    <n v="0"/>
  </r>
  <r>
    <s v="E3587 TSM U/G Cond, Koma Kulshan"/>
    <x v="6"/>
    <n v="0"/>
    <n v="0"/>
    <n v="0"/>
    <n v="0"/>
    <n v="0"/>
    <n v="0"/>
    <n v="0"/>
    <n v="0"/>
    <n v="0"/>
    <n v="0"/>
    <n v="0"/>
    <n v="0"/>
    <n v="0"/>
    <n v="0"/>
  </r>
  <r>
    <s v="E3587 TSM U/G Cond, Koma Kulsha-NSC"/>
    <x v="6"/>
    <n v="0"/>
    <n v="0"/>
    <n v="0"/>
    <n v="0"/>
    <n v="0"/>
    <n v="0"/>
    <n v="0"/>
    <n v="0"/>
    <n v="0"/>
    <n v="0"/>
    <n v="0"/>
    <n v="0"/>
    <n v="0"/>
    <n v="0"/>
  </r>
  <r>
    <s v="E3587 TSM U/G Conductor/Devices"/>
    <x v="6"/>
    <n v="2642"/>
    <n v="2644"/>
    <n v="2646"/>
    <n v="2648"/>
    <n v="2650"/>
    <n v="2651"/>
    <n v="2653"/>
    <n v="2655"/>
    <n v="2657"/>
    <n v="2659"/>
    <n v="2660"/>
    <n v="2662"/>
    <n v="2664"/>
    <n v="2653263"/>
  </r>
  <r>
    <s v="E3589 (GIF) U/G Cond, Fred 1/APC"/>
    <x v="6"/>
    <n v="1118"/>
    <n v="1122"/>
    <n v="1127"/>
    <n v="1131"/>
    <n v="1136"/>
    <n v="1140"/>
    <n v="1145"/>
    <n v="1149"/>
    <n v="1153"/>
    <n v="1158"/>
    <n v="1162"/>
    <n v="1167"/>
    <n v="1171"/>
    <n v="1144501"/>
  </r>
  <r>
    <s v="E3589 (GIF) U/G Cond, Fred 1/AP-NSC"/>
    <x v="6"/>
    <n v="0"/>
    <n v="0"/>
    <n v="0"/>
    <n v="0"/>
    <n v="0"/>
    <n v="0"/>
    <n v="0"/>
    <n v="0"/>
    <n v="0"/>
    <n v="0"/>
    <n v="0"/>
    <n v="0"/>
    <n v="0"/>
    <n v="0"/>
  </r>
  <r>
    <s v="E3589 (GIF) UG Conductor, LSR"/>
    <x v="6"/>
    <n v="5926"/>
    <n v="5955"/>
    <n v="5984"/>
    <n v="6013"/>
    <n v="6043"/>
    <n v="6072"/>
    <n v="6101"/>
    <n v="6130"/>
    <n v="6159"/>
    <n v="6188"/>
    <n v="6217"/>
    <n v="6246"/>
    <n v="6275"/>
    <n v="6100765"/>
  </r>
  <r>
    <s v="E3589 (GIF) UG Conductor, LSR-NSC"/>
    <x v="6"/>
    <n v="0"/>
    <n v="0"/>
    <n v="0"/>
    <n v="0"/>
    <n v="0"/>
    <n v="0"/>
    <n v="0"/>
    <n v="0"/>
    <n v="0"/>
    <n v="0"/>
    <n v="0"/>
    <n v="0"/>
    <n v="0"/>
    <n v="0"/>
  </r>
  <r>
    <s v="E3589 (GIF)U/G Cond,TLN-HPK@plt"/>
    <x v="6"/>
    <n v="1583"/>
    <n v="1588"/>
    <n v="1593"/>
    <n v="1598"/>
    <n v="1603"/>
    <n v="1608"/>
    <n v="1612"/>
    <n v="1617"/>
    <n v="1622"/>
    <n v="1627"/>
    <n v="1632"/>
    <n v="1637"/>
    <n v="1642"/>
    <n v="1612469"/>
  </r>
  <r>
    <s v="E3589 (GIF)U/G Cond,TLN-HPK@plt-NSC"/>
    <x v="6"/>
    <n v="0"/>
    <n v="0"/>
    <n v="0"/>
    <n v="0"/>
    <n v="0"/>
    <n v="0"/>
    <n v="0"/>
    <n v="0"/>
    <n v="0"/>
    <n v="0"/>
    <n v="0"/>
    <n v="0"/>
    <n v="0"/>
    <n v="0"/>
  </r>
  <r>
    <s v="E3589 (GIF)U/G Cond,TLN-WHD@pln-NSC"/>
    <x v="6"/>
    <n v="0"/>
    <n v="0"/>
    <n v="0"/>
    <n v="0"/>
    <n v="0"/>
    <n v="0"/>
    <n v="0"/>
    <n v="0"/>
    <n v="0"/>
    <n v="0"/>
    <n v="0"/>
    <n v="0"/>
    <n v="0"/>
    <n v="0"/>
  </r>
  <r>
    <s v="E3589 (GIF)U/G Cond,TLN-WHD@plnt"/>
    <x v="6"/>
    <n v="375"/>
    <n v="377"/>
    <n v="378"/>
    <n v="380"/>
    <n v="381"/>
    <n v="382"/>
    <n v="384"/>
    <n v="385"/>
    <n v="387"/>
    <n v="388"/>
    <n v="389"/>
    <n v="391"/>
    <n v="392"/>
    <n v="383851"/>
  </r>
  <r>
    <s v="E3589 (GIF)U/G Cond,TLN-WHDE@pl-NSC"/>
    <x v="6"/>
    <n v="0"/>
    <n v="0"/>
    <n v="0"/>
    <n v="0"/>
    <n v="0"/>
    <n v="0"/>
    <n v="0"/>
    <n v="0"/>
    <n v="0"/>
    <n v="0"/>
    <n v="0"/>
    <n v="0"/>
    <n v="0"/>
    <n v="0"/>
  </r>
  <r>
    <s v="E3589 (GIF)U/G Cond,TLN-WHDE@plt"/>
    <x v="6"/>
    <n v="780"/>
    <n v="784"/>
    <n v="788"/>
    <n v="792"/>
    <n v="796"/>
    <n v="800"/>
    <n v="804"/>
    <n v="808"/>
    <n v="812"/>
    <n v="816"/>
    <n v="820"/>
    <n v="824"/>
    <n v="828"/>
    <n v="803785"/>
  </r>
  <r>
    <s v="E3590 TSM Roads &amp; Trails"/>
    <x v="6"/>
    <n v="95"/>
    <n v="96"/>
    <n v="97"/>
    <n v="98"/>
    <n v="99"/>
    <n v="100"/>
    <n v="101"/>
    <n v="102"/>
    <n v="103"/>
    <n v="104"/>
    <n v="105"/>
    <n v="106"/>
    <n v="107"/>
    <n v="101216"/>
  </r>
  <r>
    <s v="E3590 TSM Roads, 3rd AC Line"/>
    <x v="6"/>
    <n v="17"/>
    <n v="17"/>
    <n v="17"/>
    <n v="17"/>
    <n v="17"/>
    <n v="18"/>
    <n v="18"/>
    <n v="18"/>
    <n v="18"/>
    <n v="18"/>
    <n v="18"/>
    <n v="18"/>
    <n v="18"/>
    <n v="17653"/>
  </r>
  <r>
    <s v="E3590 TSM Roads, 3rd AC Line-NSC"/>
    <x v="6"/>
    <n v="0"/>
    <n v="0"/>
    <n v="0"/>
    <n v="0"/>
    <n v="0"/>
    <n v="0"/>
    <n v="0"/>
    <n v="0"/>
    <n v="0"/>
    <n v="0"/>
    <n v="0"/>
    <n v="0"/>
    <n v="0"/>
    <n v="0"/>
  </r>
  <r>
    <s v="E3590 TSM Roads, Baker Common-RET"/>
    <x v="6"/>
    <n v="0"/>
    <n v="0"/>
    <n v="0"/>
    <n v="0"/>
    <n v="0"/>
    <n v="0"/>
    <n v="0"/>
    <n v="0"/>
    <n v="0"/>
    <n v="0"/>
    <n v="0"/>
    <n v="0"/>
    <n v="0"/>
    <n v="0"/>
  </r>
  <r>
    <s v="E3590 TSM Roads, Colstrip 1-2 Com"/>
    <x v="6"/>
    <n v="80"/>
    <n v="80"/>
    <n v="80"/>
    <n v="80"/>
    <n v="80"/>
    <n v="80"/>
    <n v="81"/>
    <n v="81"/>
    <n v="81"/>
    <n v="81"/>
    <n v="81"/>
    <n v="81"/>
    <n v="81"/>
    <n v="80608"/>
  </r>
  <r>
    <s v="E3590 TSM Roads, Colstrip 3-4 Com"/>
    <x v="6"/>
    <n v="230"/>
    <n v="230"/>
    <n v="230"/>
    <n v="231"/>
    <n v="231"/>
    <n v="232"/>
    <n v="232"/>
    <n v="232"/>
    <n v="233"/>
    <n v="233"/>
    <n v="234"/>
    <n v="234"/>
    <n v="234"/>
    <n v="232006"/>
  </r>
  <r>
    <s v="E3590 TSM Roads, Colstrip1-2 Co-NSC"/>
    <x v="6"/>
    <n v="0"/>
    <n v="0"/>
    <n v="0"/>
    <n v="0"/>
    <n v="0"/>
    <n v="0"/>
    <n v="0"/>
    <n v="0"/>
    <n v="0"/>
    <n v="0"/>
    <n v="0"/>
    <n v="0"/>
    <n v="0"/>
    <n v="0"/>
  </r>
  <r>
    <s v="E3590 TSM Roads, Colstrip3-4 Co-NSC"/>
    <x v="6"/>
    <n v="0"/>
    <n v="0"/>
    <n v="0"/>
    <n v="0"/>
    <n v="0"/>
    <n v="0"/>
    <n v="0"/>
    <n v="0"/>
    <n v="0"/>
    <n v="0"/>
    <n v="0"/>
    <n v="0"/>
    <n v="0"/>
    <n v="0"/>
  </r>
  <r>
    <s v="E3590 TSM Roads, Upper Baker-RET"/>
    <x v="6"/>
    <n v="0"/>
    <n v="0"/>
    <n v="0"/>
    <n v="0"/>
    <n v="0"/>
    <n v="0"/>
    <n v="0"/>
    <n v="0"/>
    <n v="0"/>
    <n v="0"/>
    <n v="0"/>
    <n v="0"/>
    <n v="0"/>
    <n v="0"/>
  </r>
  <r>
    <s v="E3596 TSM Roads &amp; Trails-RET"/>
    <x v="6"/>
    <n v="0"/>
    <n v="0"/>
    <n v="0"/>
    <n v="0"/>
    <n v="0"/>
    <n v="0"/>
    <n v="0"/>
    <n v="0"/>
    <n v="0"/>
    <n v="0"/>
    <n v="0"/>
    <n v="0"/>
    <n v="0"/>
    <n v="0"/>
  </r>
  <r>
    <s v="E3597 TSM Roads &amp; Trails"/>
    <x v="6"/>
    <n v="301"/>
    <n v="302"/>
    <n v="303"/>
    <n v="304"/>
    <n v="305"/>
    <n v="305"/>
    <n v="306"/>
    <n v="307"/>
    <n v="308"/>
    <n v="308"/>
    <n v="309"/>
    <n v="310"/>
    <n v="311"/>
    <n v="306106"/>
  </r>
  <r>
    <s v="E3597 TSM Roads/Trails, Baker C-NSC"/>
    <x v="6"/>
    <n v="0"/>
    <n v="0"/>
    <n v="0"/>
    <n v="0"/>
    <n v="0"/>
    <n v="0"/>
    <n v="0"/>
    <n v="0"/>
    <n v="0"/>
    <n v="0"/>
    <n v="0"/>
    <n v="0"/>
    <n v="0"/>
    <n v="0"/>
  </r>
  <r>
    <s v="E3597 TSM Roads/Trails, Baker Com"/>
    <x v="6"/>
    <n v="0"/>
    <n v="0"/>
    <n v="0"/>
    <n v="0"/>
    <n v="0"/>
    <n v="0"/>
    <n v="0"/>
    <n v="0"/>
    <n v="0"/>
    <n v="0"/>
    <n v="0"/>
    <n v="0"/>
    <n v="0"/>
    <n v="0"/>
  </r>
  <r>
    <s v="E3597 TSM Roads/Trails, Upper Baker"/>
    <x v="6"/>
    <n v="0"/>
    <n v="0"/>
    <n v="0"/>
    <n v="0"/>
    <n v="0"/>
    <n v="0"/>
    <n v="0"/>
    <n v="0"/>
    <n v="0"/>
    <n v="0"/>
    <n v="0"/>
    <n v="0"/>
    <n v="0"/>
    <n v="0"/>
  </r>
  <r>
    <s v="E3597 TSM Roads/Trails, Upper B-NSC"/>
    <x v="6"/>
    <n v="0"/>
    <n v="0"/>
    <n v="0"/>
    <n v="0"/>
    <n v="0"/>
    <n v="0"/>
    <n v="0"/>
    <n v="0"/>
    <n v="0"/>
    <n v="0"/>
    <n v="0"/>
    <n v="0"/>
    <n v="0"/>
    <n v="0"/>
  </r>
  <r>
    <s v="E3599 TSM ARO Transmission"/>
    <x v="6"/>
    <n v="230"/>
    <n v="237"/>
    <n v="244"/>
    <n v="251"/>
    <n v="258"/>
    <n v="265"/>
    <n v="272"/>
    <n v="279"/>
    <n v="286"/>
    <n v="292"/>
    <n v="299"/>
    <n v="306"/>
    <n v="314"/>
    <n v="271790"/>
  </r>
  <r>
    <s v="E35999 (GIF) Rd/Trail, Upper Baker"/>
    <x v="6"/>
    <n v="4"/>
    <n v="4"/>
    <n v="4"/>
    <n v="4"/>
    <n v="4"/>
    <n v="4"/>
    <n v="4"/>
    <n v="4"/>
    <n v="4"/>
    <n v="4"/>
    <n v="4"/>
    <n v="4"/>
    <n v="4"/>
    <n v="3679"/>
  </r>
  <r>
    <s v="E35999 (GIF) Rd/Trail, Upper Ba-NSC"/>
    <x v="6"/>
    <n v="0"/>
    <n v="0"/>
    <n v="0"/>
    <n v="0"/>
    <n v="0"/>
    <n v="0"/>
    <n v="0"/>
    <n v="0"/>
    <n v="0"/>
    <n v="0"/>
    <n v="0"/>
    <n v="0"/>
    <n v="0"/>
    <n v="0"/>
  </r>
  <r>
    <s v="E35999 (GIF) Rds/Trail, LSR"/>
    <x v="6"/>
    <n v="0"/>
    <n v="0"/>
    <n v="0"/>
    <n v="0"/>
    <n v="0"/>
    <n v="0"/>
    <n v="0"/>
    <n v="0"/>
    <n v="0"/>
    <n v="0"/>
    <n v="0"/>
    <n v="0"/>
    <n v="0"/>
    <n v="0"/>
  </r>
  <r>
    <s v="E35999 (GIF) Rds/Trail, LSR-NSC"/>
    <x v="6"/>
    <n v="0"/>
    <n v="0"/>
    <n v="0"/>
    <n v="0"/>
    <n v="0"/>
    <n v="0"/>
    <n v="0"/>
    <n v="0"/>
    <n v="0"/>
    <n v="0"/>
    <n v="0"/>
    <n v="0"/>
    <n v="0"/>
    <n v="0"/>
  </r>
  <r>
    <s v="Tax only - Milwaukee Acq Adj"/>
    <x v="6"/>
    <n v="0"/>
    <n v="0"/>
    <n v="0"/>
    <n v="0"/>
    <n v="0"/>
    <n v="0"/>
    <n v="0"/>
    <n v="0"/>
    <n v="0"/>
    <n v="0"/>
    <n v="0"/>
    <n v="0"/>
    <n v="0"/>
    <n v="0"/>
  </r>
  <r>
    <s v="E3600 105 DST Land &amp; Land Rights"/>
    <x v="7"/>
    <n v="0"/>
    <n v="0"/>
    <n v="0"/>
    <n v="0"/>
    <n v="0"/>
    <n v="0"/>
    <n v="0"/>
    <n v="0"/>
    <n v="0"/>
    <n v="0"/>
    <n v="0"/>
    <n v="0"/>
    <n v="0"/>
    <n v="0"/>
  </r>
  <r>
    <s v="E3600 DST Land &amp; Land Rights"/>
    <x v="7"/>
    <n v="0"/>
    <n v="0"/>
    <n v="0"/>
    <n v="0"/>
    <n v="0"/>
    <n v="0"/>
    <n v="0"/>
    <n v="0"/>
    <n v="0"/>
    <n v="0"/>
    <n v="0"/>
    <n v="0"/>
    <n v="0"/>
    <n v="0"/>
  </r>
  <r>
    <s v="E3600 DST Land, Sub, Alpac"/>
    <x v="7"/>
    <n v="0"/>
    <n v="0"/>
    <n v="0"/>
    <n v="0"/>
    <n v="0"/>
    <n v="0"/>
    <n v="0"/>
    <n v="0"/>
    <n v="0"/>
    <n v="0"/>
    <n v="0"/>
    <n v="0"/>
    <n v="0"/>
    <n v="9"/>
  </r>
  <r>
    <s v="E3600 DST Land, Sub, Capitol"/>
    <x v="7"/>
    <n v="0"/>
    <n v="0"/>
    <n v="0"/>
    <n v="0"/>
    <n v="0"/>
    <n v="0"/>
    <n v="0"/>
    <n v="0"/>
    <n v="0"/>
    <n v="0"/>
    <n v="0"/>
    <n v="0"/>
    <n v="0"/>
    <n v="0"/>
  </r>
  <r>
    <s v="E3600 DST Land, Sub, Crescent Harbr"/>
    <x v="7"/>
    <n v="0"/>
    <n v="0"/>
    <n v="0"/>
    <n v="0"/>
    <n v="0"/>
    <n v="0"/>
    <n v="0"/>
    <n v="0"/>
    <n v="0"/>
    <n v="0"/>
    <n v="0"/>
    <n v="0"/>
    <n v="0"/>
    <n v="0"/>
  </r>
  <r>
    <s v="E3600 DST Land, Sub, Miller Bay"/>
    <x v="7"/>
    <n v="0"/>
    <n v="0"/>
    <n v="0"/>
    <n v="0"/>
    <n v="0"/>
    <n v="0"/>
    <n v="0"/>
    <n v="0"/>
    <n v="0"/>
    <n v="0"/>
    <n v="0"/>
    <n v="0"/>
    <n v="0"/>
    <n v="0"/>
  </r>
  <r>
    <s v="E3600 DST Land, Sub, Paccar"/>
    <x v="7"/>
    <n v="0"/>
    <n v="0"/>
    <n v="0"/>
    <n v="0"/>
    <n v="0"/>
    <n v="0"/>
    <n v="0"/>
    <n v="0"/>
    <n v="0"/>
    <n v="0"/>
    <n v="0"/>
    <n v="0"/>
    <n v="0"/>
    <n v="0"/>
  </r>
  <r>
    <s v="E3600 DST Land, Sub, Poulsbo"/>
    <x v="7"/>
    <n v="0"/>
    <n v="0"/>
    <n v="0"/>
    <n v="0"/>
    <n v="0"/>
    <n v="0"/>
    <n v="0"/>
    <n v="0"/>
    <n v="0"/>
    <n v="0"/>
    <n v="0"/>
    <n v="0"/>
    <n v="0"/>
    <n v="0"/>
  </r>
  <r>
    <s v="E3600 DST Land, Sub, Sumas Generati"/>
    <x v="7"/>
    <n v="0"/>
    <n v="0"/>
    <n v="0"/>
    <n v="0"/>
    <n v="0"/>
    <n v="0"/>
    <n v="0"/>
    <n v="0"/>
    <n v="0"/>
    <n v="0"/>
    <n v="0"/>
    <n v="0"/>
    <n v="0"/>
    <n v="0"/>
  </r>
  <r>
    <s v="E3600 DST Land, Sub, Viking"/>
    <x v="7"/>
    <n v="0"/>
    <n v="0"/>
    <n v="0"/>
    <n v="0"/>
    <n v="0"/>
    <n v="0"/>
    <n v="0"/>
    <n v="0"/>
    <n v="0"/>
    <n v="0"/>
    <n v="0"/>
    <n v="0"/>
    <n v="0"/>
    <n v="0"/>
  </r>
  <r>
    <s v="E3600 DST Land, Sub, Vitulli"/>
    <x v="7"/>
    <n v="0"/>
    <n v="0"/>
    <n v="0"/>
    <n v="0"/>
    <n v="0"/>
    <n v="0"/>
    <n v="0"/>
    <n v="0"/>
    <n v="0"/>
    <n v="0"/>
    <n v="0"/>
    <n v="0"/>
    <n v="0"/>
    <n v="0"/>
  </r>
  <r>
    <s v="E3601 105 DST Easements"/>
    <x v="7"/>
    <n v="0"/>
    <n v="0"/>
    <n v="0"/>
    <n v="0"/>
    <n v="0"/>
    <n v="0"/>
    <n v="0"/>
    <n v="0"/>
    <n v="0"/>
    <n v="0"/>
    <n v="0"/>
    <n v="0"/>
    <n v="0"/>
    <n v="0"/>
  </r>
  <r>
    <s v="E3601 DONOTUSE, Sub, Vitulli"/>
    <x v="7"/>
    <n v="0"/>
    <n v="0"/>
    <n v="0"/>
    <n v="0"/>
    <n v="0"/>
    <n v="0"/>
    <n v="0"/>
    <n v="0"/>
    <n v="0"/>
    <n v="0"/>
    <n v="0"/>
    <n v="0"/>
    <n v="0"/>
    <n v="0"/>
  </r>
  <r>
    <s v="E36010 DST Easements"/>
    <x v="7"/>
    <n v="3327"/>
    <n v="3333"/>
    <n v="3338"/>
    <n v="3344"/>
    <n v="3350"/>
    <n v="3356"/>
    <n v="3362"/>
    <n v="3368"/>
    <n v="3374"/>
    <n v="3380"/>
    <n v="3386"/>
    <n v="3392"/>
    <n v="3398"/>
    <n v="3362210"/>
  </r>
  <r>
    <s v="E36010 DST Easements, Hopkins Ridge"/>
    <x v="7"/>
    <n v="0"/>
    <n v="0"/>
    <n v="0"/>
    <n v="0"/>
    <n v="0"/>
    <n v="0"/>
    <n v="0"/>
    <n v="0"/>
    <n v="0"/>
    <n v="0"/>
    <n v="0"/>
    <n v="0"/>
    <n v="0"/>
    <n v="0"/>
  </r>
  <r>
    <s v="E3603 DONOTUSE 105 HV DST SUB-BKB"/>
    <x v="7"/>
    <n v="0"/>
    <n v="0"/>
    <n v="0"/>
    <n v="0"/>
    <n v="0"/>
    <n v="0"/>
    <n v="0"/>
    <n v="0"/>
    <n v="0"/>
    <n v="0"/>
    <n v="0"/>
    <n v="0"/>
    <n v="0"/>
    <n v="0"/>
  </r>
  <r>
    <s v="E3603 DONOTUSE 105 HV DST TLN-0022"/>
    <x v="7"/>
    <n v="0"/>
    <n v="0"/>
    <n v="0"/>
    <n v="0"/>
    <n v="0"/>
    <n v="0"/>
    <n v="0"/>
    <n v="0"/>
    <n v="0"/>
    <n v="0"/>
    <n v="0"/>
    <n v="0"/>
    <n v="0"/>
    <n v="0"/>
  </r>
  <r>
    <s v="E3603 DONOTUSE 105 HV DST TLN-0105"/>
    <x v="7"/>
    <n v="0"/>
    <n v="0"/>
    <n v="0"/>
    <n v="0"/>
    <n v="0"/>
    <n v="0"/>
    <n v="0"/>
    <n v="0"/>
    <n v="0"/>
    <n v="0"/>
    <n v="0"/>
    <n v="0"/>
    <n v="0"/>
    <n v="0"/>
  </r>
  <r>
    <s v="E3610 DONOTUSE, Alpac"/>
    <x v="7"/>
    <n v="0"/>
    <n v="0"/>
    <n v="0"/>
    <n v="0"/>
    <n v="0"/>
    <n v="0"/>
    <n v="0"/>
    <n v="0"/>
    <n v="0"/>
    <n v="0"/>
    <n v="0"/>
    <n v="0"/>
    <n v="0"/>
    <n v="0"/>
  </r>
  <r>
    <s v="E3610 DONOTUSE, Arco Central"/>
    <x v="7"/>
    <n v="0"/>
    <n v="0"/>
    <n v="0"/>
    <n v="0"/>
    <n v="0"/>
    <n v="0"/>
    <n v="0"/>
    <n v="0"/>
    <n v="0"/>
    <n v="0"/>
    <n v="0"/>
    <n v="0"/>
    <n v="0"/>
    <n v="0"/>
  </r>
  <r>
    <s v="E3610 DONOTUSE, Capitol"/>
    <x v="7"/>
    <n v="0"/>
    <n v="0"/>
    <n v="0"/>
    <n v="0"/>
    <n v="0"/>
    <n v="0"/>
    <n v="0"/>
    <n v="0"/>
    <n v="0"/>
    <n v="0"/>
    <n v="0"/>
    <n v="0"/>
    <n v="0"/>
    <n v="0"/>
  </r>
  <r>
    <s v="E3610 DONOTUSE, Clover Valley"/>
    <x v="7"/>
    <n v="0"/>
    <n v="0"/>
    <n v="0"/>
    <n v="0"/>
    <n v="0"/>
    <n v="0"/>
    <n v="0"/>
    <n v="0"/>
    <n v="0"/>
    <n v="0"/>
    <n v="0"/>
    <n v="0"/>
    <n v="0"/>
    <n v="0"/>
  </r>
  <r>
    <s v="E3610 DONOTUSE, Miller Bay"/>
    <x v="7"/>
    <n v="0"/>
    <n v="0"/>
    <n v="0"/>
    <n v="0"/>
    <n v="0"/>
    <n v="0"/>
    <n v="0"/>
    <n v="0"/>
    <n v="0"/>
    <n v="0"/>
    <n v="0"/>
    <n v="0"/>
    <n v="0"/>
    <n v="0"/>
  </r>
  <r>
    <s v="E3610 DONOTUSE, Paccar"/>
    <x v="7"/>
    <n v="0"/>
    <n v="0"/>
    <n v="0"/>
    <n v="0"/>
    <n v="0"/>
    <n v="0"/>
    <n v="0"/>
    <n v="0"/>
    <n v="0"/>
    <n v="0"/>
    <n v="0"/>
    <n v="0"/>
    <n v="0"/>
    <n v="0"/>
  </r>
  <r>
    <s v="E3610 DONOTUSE, Texaco"/>
    <x v="7"/>
    <n v="0"/>
    <n v="0"/>
    <n v="0"/>
    <n v="0"/>
    <n v="0"/>
    <n v="0"/>
    <n v="0"/>
    <n v="0"/>
    <n v="0"/>
    <n v="0"/>
    <n v="0"/>
    <n v="0"/>
    <n v="0"/>
    <n v="0"/>
  </r>
  <r>
    <s v="E3610 DONOTUSE, Texaco East"/>
    <x v="7"/>
    <n v="0"/>
    <n v="0"/>
    <n v="0"/>
    <n v="0"/>
    <n v="0"/>
    <n v="0"/>
    <n v="0"/>
    <n v="0"/>
    <n v="0"/>
    <n v="0"/>
    <n v="0"/>
    <n v="0"/>
    <n v="0"/>
    <n v="0"/>
  </r>
  <r>
    <s v="E3610 DONOTUSE, Viking"/>
    <x v="7"/>
    <n v="0"/>
    <n v="0"/>
    <n v="0"/>
    <n v="0"/>
    <n v="0"/>
    <n v="0"/>
    <n v="0"/>
    <n v="0"/>
    <n v="0"/>
    <n v="0"/>
    <n v="0"/>
    <n v="0"/>
    <n v="0"/>
    <n v="0"/>
  </r>
  <r>
    <s v="E3610 DONOTUSE, Vitulli"/>
    <x v="7"/>
    <n v="0"/>
    <n v="0"/>
    <n v="0"/>
    <n v="0"/>
    <n v="0"/>
    <n v="0"/>
    <n v="0"/>
    <n v="0"/>
    <n v="0"/>
    <n v="0"/>
    <n v="0"/>
    <n v="0"/>
    <n v="0"/>
    <n v="0"/>
  </r>
  <r>
    <s v="E3610 DONOTUSE, Waterfront"/>
    <x v="7"/>
    <n v="0"/>
    <n v="0"/>
    <n v="0"/>
    <n v="0"/>
    <n v="0"/>
    <n v="0"/>
    <n v="0"/>
    <n v="0"/>
    <n v="0"/>
    <n v="0"/>
    <n v="0"/>
    <n v="0"/>
    <n v="0"/>
    <n v="0"/>
  </r>
  <r>
    <s v="E3610 DST Structures &amp; Improvement"/>
    <x v="7"/>
    <n v="2442"/>
    <n v="2454"/>
    <n v="2466"/>
    <n v="2477"/>
    <n v="2489"/>
    <n v="2501"/>
    <n v="2513"/>
    <n v="2525"/>
    <n v="2537"/>
    <n v="2549"/>
    <n v="2561"/>
    <n v="2573"/>
    <n v="2584"/>
    <n v="2513116"/>
  </r>
  <r>
    <s v="E3610 DST Structures &amp; Improvem-NSC"/>
    <x v="7"/>
    <n v="0"/>
    <n v="0"/>
    <n v="0"/>
    <n v="0"/>
    <n v="0"/>
    <n v="0"/>
    <n v="0"/>
    <n v="0"/>
    <n v="0"/>
    <n v="0"/>
    <n v="0"/>
    <n v="0"/>
    <n v="0"/>
    <n v="0"/>
  </r>
  <r>
    <s v="E3620 102 DST Substation Equipment"/>
    <x v="7"/>
    <n v="0"/>
    <n v="0"/>
    <n v="0"/>
    <n v="0"/>
    <n v="0"/>
    <n v="0"/>
    <n v="0"/>
    <n v="0"/>
    <n v="0"/>
    <n v="0"/>
    <n v="0"/>
    <n v="0"/>
    <n v="0"/>
    <n v="0"/>
  </r>
  <r>
    <s v="E3620 105 DST Substation Equipment"/>
    <x v="7"/>
    <n v="0"/>
    <n v="0"/>
    <n v="0"/>
    <n v="0"/>
    <n v="0"/>
    <n v="0"/>
    <n v="0"/>
    <n v="0"/>
    <n v="0"/>
    <n v="0"/>
    <n v="0"/>
    <n v="0"/>
    <n v="0"/>
    <n v="0"/>
  </r>
  <r>
    <s v="E3620 DONOTUSE, Alpac"/>
    <x v="7"/>
    <n v="0"/>
    <n v="0"/>
    <n v="0"/>
    <n v="0"/>
    <n v="0"/>
    <n v="0"/>
    <n v="0"/>
    <n v="0"/>
    <n v="0"/>
    <n v="0"/>
    <n v="0"/>
    <n v="0"/>
    <n v="0"/>
    <n v="0"/>
  </r>
  <r>
    <s v="E3620 DONOTUSE, Arco Central"/>
    <x v="7"/>
    <n v="0"/>
    <n v="0"/>
    <n v="0"/>
    <n v="0"/>
    <n v="0"/>
    <n v="0"/>
    <n v="0"/>
    <n v="0"/>
    <n v="0"/>
    <n v="0"/>
    <n v="0"/>
    <n v="0"/>
    <n v="0"/>
    <n v="0"/>
  </r>
  <r>
    <s v="E3620 DONOTUSE, Arco North"/>
    <x v="7"/>
    <n v="0"/>
    <n v="0"/>
    <n v="0"/>
    <n v="0"/>
    <n v="0"/>
    <n v="0"/>
    <n v="0"/>
    <n v="0"/>
    <n v="0"/>
    <n v="0"/>
    <n v="0"/>
    <n v="0"/>
    <n v="0"/>
    <n v="0"/>
  </r>
  <r>
    <s v="E3620 DONOTUSE, Arco South"/>
    <x v="7"/>
    <n v="0"/>
    <n v="0"/>
    <n v="0"/>
    <n v="0"/>
    <n v="0"/>
    <n v="0"/>
    <n v="0"/>
    <n v="0"/>
    <n v="0"/>
    <n v="0"/>
    <n v="0"/>
    <n v="0"/>
    <n v="0"/>
    <n v="0"/>
  </r>
  <r>
    <s v="E3620 DONOTUSE, Capitol"/>
    <x v="7"/>
    <n v="0"/>
    <n v="0"/>
    <n v="0"/>
    <n v="0"/>
    <n v="0"/>
    <n v="0"/>
    <n v="0"/>
    <n v="0"/>
    <n v="0"/>
    <n v="0"/>
    <n v="0"/>
    <n v="0"/>
    <n v="0"/>
    <n v="0"/>
  </r>
  <r>
    <s v="E3620 DONOTUSE, Clover Vally"/>
    <x v="7"/>
    <n v="0"/>
    <n v="0"/>
    <n v="0"/>
    <n v="0"/>
    <n v="0"/>
    <n v="0"/>
    <n v="0"/>
    <n v="0"/>
    <n v="0"/>
    <n v="0"/>
    <n v="0"/>
    <n v="0"/>
    <n v="0"/>
    <n v="0"/>
  </r>
  <r>
    <s v="E3620 DONOTUSE, Crescent Hbr"/>
    <x v="7"/>
    <n v="1"/>
    <n v="0"/>
    <n v="0"/>
    <n v="0"/>
    <n v="0"/>
    <n v="0"/>
    <n v="0"/>
    <n v="0"/>
    <n v="0"/>
    <n v="0"/>
    <n v="0"/>
    <n v="0"/>
    <n v="0"/>
    <n v="52"/>
  </r>
  <r>
    <s v="E3620 DONOTUSE, Fairchild"/>
    <x v="7"/>
    <n v="0"/>
    <n v="0"/>
    <n v="0"/>
    <n v="0"/>
    <n v="0"/>
    <n v="0"/>
    <n v="0"/>
    <n v="0"/>
    <n v="0"/>
    <n v="0"/>
    <n v="0"/>
    <n v="0"/>
    <n v="0"/>
    <n v="0"/>
  </r>
  <r>
    <s v="E3620 DONOTUSE, Liquid Air"/>
    <x v="7"/>
    <n v="0"/>
    <n v="0"/>
    <n v="0"/>
    <n v="0"/>
    <n v="0"/>
    <n v="0"/>
    <n v="0"/>
    <n v="0"/>
    <n v="0"/>
    <n v="0"/>
    <n v="0"/>
    <n v="0"/>
    <n v="0"/>
    <n v="0"/>
  </r>
  <r>
    <s v="E3620 DONOTUSE, Miller Bay"/>
    <x v="7"/>
    <n v="0"/>
    <n v="0"/>
    <n v="0"/>
    <n v="0"/>
    <n v="0"/>
    <n v="0"/>
    <n v="0"/>
    <n v="0"/>
    <n v="0"/>
    <n v="0"/>
    <n v="0"/>
    <n v="0"/>
    <n v="0"/>
    <n v="0"/>
  </r>
  <r>
    <s v="E3620 DONOTUSE, Olympic Avon"/>
    <x v="7"/>
    <n v="0"/>
    <n v="0"/>
    <n v="0"/>
    <n v="0"/>
    <n v="0"/>
    <n v="0"/>
    <n v="0"/>
    <n v="0"/>
    <n v="0"/>
    <n v="0"/>
    <n v="0"/>
    <n v="0"/>
    <n v="0"/>
    <n v="0"/>
  </r>
  <r>
    <s v="E3620 DONOTUSE, Olympic Bayv"/>
    <x v="7"/>
    <n v="0"/>
    <n v="0"/>
    <n v="0"/>
    <n v="0"/>
    <n v="0"/>
    <n v="0"/>
    <n v="0"/>
    <n v="0"/>
    <n v="0"/>
    <n v="0"/>
    <n v="0"/>
    <n v="0"/>
    <n v="0"/>
    <n v="0"/>
  </r>
  <r>
    <s v="E3620 DONOTUSE, Olympic Mobl"/>
    <x v="7"/>
    <n v="0"/>
    <n v="0"/>
    <n v="0"/>
    <n v="0"/>
    <n v="0"/>
    <n v="0"/>
    <n v="0"/>
    <n v="0"/>
    <n v="0"/>
    <n v="0"/>
    <n v="0"/>
    <n v="0"/>
    <n v="0"/>
    <n v="0"/>
  </r>
  <r>
    <s v="E3620 DONOTUSE, Olympic Rntn"/>
    <x v="7"/>
    <n v="0"/>
    <n v="0"/>
    <n v="0"/>
    <n v="0"/>
    <n v="0"/>
    <n v="0"/>
    <n v="0"/>
    <n v="0"/>
    <n v="0"/>
    <n v="0"/>
    <n v="0"/>
    <n v="0"/>
    <n v="0"/>
    <n v="0"/>
  </r>
  <r>
    <s v="E3620 DONOTUSE, Olympic Vail"/>
    <x v="7"/>
    <n v="0"/>
    <n v="0"/>
    <n v="0"/>
    <n v="0"/>
    <n v="0"/>
    <n v="0"/>
    <n v="0"/>
    <n v="0"/>
    <n v="0"/>
    <n v="0"/>
    <n v="0"/>
    <n v="0"/>
    <n v="0"/>
    <n v="0"/>
  </r>
  <r>
    <s v="E3620 DONOTUSE, Paccar"/>
    <x v="7"/>
    <n v="0"/>
    <n v="0"/>
    <n v="0"/>
    <n v="0"/>
    <n v="0"/>
    <n v="0"/>
    <n v="0"/>
    <n v="0"/>
    <n v="0"/>
    <n v="0"/>
    <n v="0"/>
    <n v="0"/>
    <n v="0"/>
    <n v="0"/>
  </r>
  <r>
    <s v="E3620 DONOTUSE, Poulsbo"/>
    <x v="7"/>
    <n v="0"/>
    <n v="0"/>
    <n v="0"/>
    <n v="0"/>
    <n v="0"/>
    <n v="0"/>
    <n v="0"/>
    <n v="0"/>
    <n v="0"/>
    <n v="0"/>
    <n v="0"/>
    <n v="0"/>
    <n v="0"/>
    <n v="0"/>
  </r>
  <r>
    <s v="E3620 DONOTUSE, Roeder"/>
    <x v="7"/>
    <n v="0"/>
    <n v="0"/>
    <n v="0"/>
    <n v="0"/>
    <n v="0"/>
    <n v="0"/>
    <n v="0"/>
    <n v="0"/>
    <n v="0"/>
    <n v="0"/>
    <n v="0"/>
    <n v="0"/>
    <n v="0"/>
    <n v="0"/>
  </r>
  <r>
    <s v="E3620 DONOTUSE, Texaco East"/>
    <x v="7"/>
    <n v="0"/>
    <n v="0"/>
    <n v="0"/>
    <n v="0"/>
    <n v="0"/>
    <n v="0"/>
    <n v="0"/>
    <n v="0"/>
    <n v="0"/>
    <n v="0"/>
    <n v="0"/>
    <n v="0"/>
    <n v="0"/>
    <n v="0"/>
  </r>
  <r>
    <s v="E3620 DONOTUSE, Texaco West"/>
    <x v="7"/>
    <n v="0"/>
    <n v="0"/>
    <n v="0"/>
    <n v="0"/>
    <n v="0"/>
    <n v="0"/>
    <n v="0"/>
    <n v="0"/>
    <n v="0"/>
    <n v="0"/>
    <n v="0"/>
    <n v="0"/>
    <n v="0"/>
    <n v="0"/>
  </r>
  <r>
    <s v="E3620 DONOTUSE, Viking"/>
    <x v="7"/>
    <n v="0"/>
    <n v="0"/>
    <n v="0"/>
    <n v="0"/>
    <n v="0"/>
    <n v="0"/>
    <n v="0"/>
    <n v="0"/>
    <n v="0"/>
    <n v="0"/>
    <n v="0"/>
    <n v="0"/>
    <n v="0"/>
    <n v="0"/>
  </r>
  <r>
    <s v="E3620 DONOTUSE, Vituilli"/>
    <x v="7"/>
    <n v="0"/>
    <n v="0"/>
    <n v="0"/>
    <n v="0"/>
    <n v="0"/>
    <n v="0"/>
    <n v="0"/>
    <n v="0"/>
    <n v="0"/>
    <n v="0"/>
    <n v="0"/>
    <n v="0"/>
    <n v="0"/>
    <n v="0"/>
  </r>
  <r>
    <s v="E3620 DONOTUSE, Waterfront"/>
    <x v="7"/>
    <n v="0"/>
    <n v="0"/>
    <n v="0"/>
    <n v="0"/>
    <n v="0"/>
    <n v="0"/>
    <n v="0"/>
    <n v="0"/>
    <n v="0"/>
    <n v="0"/>
    <n v="0"/>
    <n v="0"/>
    <n v="0"/>
    <n v="0"/>
  </r>
  <r>
    <s v="E3620 DONOTUSE, Weyerhauser"/>
    <x v="7"/>
    <n v="0"/>
    <n v="0"/>
    <n v="0"/>
    <n v="0"/>
    <n v="0"/>
    <n v="0"/>
    <n v="0"/>
    <n v="0"/>
    <n v="0"/>
    <n v="0"/>
    <n v="0"/>
    <n v="0"/>
    <n v="0"/>
    <n v="0"/>
  </r>
  <r>
    <s v="E3620 DST Sub Eq LSR"/>
    <x v="7"/>
    <n v="0"/>
    <n v="0"/>
    <n v="0"/>
    <n v="0"/>
    <n v="0"/>
    <n v="0"/>
    <n v="0"/>
    <n v="0"/>
    <n v="0"/>
    <n v="0"/>
    <n v="0"/>
    <n v="0"/>
    <n v="0"/>
    <n v="0"/>
  </r>
  <r>
    <s v="E3620 DST Sub Eq Wild Horse Expan"/>
    <x v="7"/>
    <n v="0"/>
    <n v="0"/>
    <n v="0"/>
    <n v="0"/>
    <n v="0"/>
    <n v="0"/>
    <n v="0"/>
    <n v="0"/>
    <n v="0"/>
    <n v="0"/>
    <n v="0"/>
    <n v="0"/>
    <n v="0"/>
    <n v="0"/>
  </r>
  <r>
    <s v="E3620 DST Sub Eq Wild Horse Solar"/>
    <x v="7"/>
    <n v="38"/>
    <n v="39"/>
    <n v="39"/>
    <n v="39"/>
    <n v="39"/>
    <n v="40"/>
    <n v="40"/>
    <n v="40"/>
    <n v="41"/>
    <n v="41"/>
    <n v="41"/>
    <n v="42"/>
    <n v="42"/>
    <n v="40038"/>
  </r>
  <r>
    <s v="E3620 DST Sub@Plant WildHorse Expan"/>
    <x v="7"/>
    <n v="0"/>
    <n v="0"/>
    <n v="0"/>
    <n v="0"/>
    <n v="0"/>
    <n v="0"/>
    <n v="0"/>
    <n v="0"/>
    <n v="0"/>
    <n v="0"/>
    <n v="0"/>
    <n v="0"/>
    <n v="0"/>
    <n v="0"/>
  </r>
  <r>
    <s v="E3620 DST Substation Equipment"/>
    <x v="7"/>
    <n v="131950"/>
    <n v="132716"/>
    <n v="133445"/>
    <n v="133653"/>
    <n v="134449"/>
    <n v="134914"/>
    <n v="135532"/>
    <n v="135424"/>
    <n v="135236"/>
    <n v="135666"/>
    <n v="135702"/>
    <n v="136070"/>
    <n v="136868"/>
    <n v="134768058"/>
  </r>
  <r>
    <s v="E3620 DST Substation Equipment-NSC"/>
    <x v="7"/>
    <n v="0"/>
    <n v="0"/>
    <n v="0"/>
    <n v="0"/>
    <n v="0"/>
    <n v="0"/>
    <n v="0"/>
    <n v="0"/>
    <n v="0"/>
    <n v="0"/>
    <n v="0"/>
    <n v="0"/>
    <n v="0"/>
    <n v="0"/>
  </r>
  <r>
    <s v="E3630 DST Battery Storage Equipment"/>
    <x v="7"/>
    <n v="69"/>
    <n v="74"/>
    <n v="78"/>
    <n v="82"/>
    <n v="87"/>
    <n v="92"/>
    <n v="96"/>
    <n v="101"/>
    <n v="105"/>
    <n v="110"/>
    <n v="114"/>
    <n v="119"/>
    <n v="124"/>
    <n v="96168"/>
  </r>
  <r>
    <s v="E3630 DST Battery Storage Equip-NSC"/>
    <x v="7"/>
    <n v="0"/>
    <n v="0"/>
    <n v="0"/>
    <n v="0"/>
    <n v="0"/>
    <n v="0"/>
    <n v="0"/>
    <n v="0"/>
    <n v="0"/>
    <n v="0"/>
    <n v="0"/>
    <n v="0"/>
    <n v="0"/>
    <n v="0"/>
  </r>
  <r>
    <s v="E3640 DST Poles, Hopkins Ridge"/>
    <x v="7"/>
    <n v="0"/>
    <n v="0"/>
    <n v="0"/>
    <n v="0"/>
    <n v="0"/>
    <n v="0"/>
    <n v="0"/>
    <n v="0"/>
    <n v="0"/>
    <n v="0"/>
    <n v="0"/>
    <n v="0"/>
    <n v="0"/>
    <n v="0"/>
  </r>
  <r>
    <s v="E3640 DST Poles, Hopkins Ridge-NSC"/>
    <x v="7"/>
    <n v="0"/>
    <n v="0"/>
    <n v="0"/>
    <n v="0"/>
    <n v="0"/>
    <n v="0"/>
    <n v="0"/>
    <n v="0"/>
    <n v="0"/>
    <n v="0"/>
    <n v="0"/>
    <n v="0"/>
    <n v="0"/>
    <n v="0"/>
  </r>
  <r>
    <s v="E3640 DST Poles, LSR"/>
    <x v="7"/>
    <n v="0"/>
    <n v="0"/>
    <n v="0"/>
    <n v="0"/>
    <n v="0"/>
    <n v="0"/>
    <n v="0"/>
    <n v="0"/>
    <n v="0"/>
    <n v="0"/>
    <n v="0"/>
    <n v="0"/>
    <n v="0"/>
    <n v="0"/>
  </r>
  <r>
    <s v="E3640 DST Poles, LSR-NSC"/>
    <x v="7"/>
    <n v="0"/>
    <n v="0"/>
    <n v="0"/>
    <n v="0"/>
    <n v="0"/>
    <n v="0"/>
    <n v="0"/>
    <n v="0"/>
    <n v="0"/>
    <n v="0"/>
    <n v="0"/>
    <n v="0"/>
    <n v="0"/>
    <n v="0"/>
  </r>
  <r>
    <s v="E3640 DST Poles, Wild Horse"/>
    <x v="7"/>
    <n v="0"/>
    <n v="0"/>
    <n v="0"/>
    <n v="0"/>
    <n v="0"/>
    <n v="0"/>
    <n v="0"/>
    <n v="0"/>
    <n v="0"/>
    <n v="0"/>
    <n v="0"/>
    <n v="0"/>
    <n v="0"/>
    <n v="0"/>
  </r>
  <r>
    <s v="E3640 DST Poles, Wild Horse Expan"/>
    <x v="7"/>
    <n v="0"/>
    <n v="0"/>
    <n v="0"/>
    <n v="0"/>
    <n v="0"/>
    <n v="0"/>
    <n v="0"/>
    <n v="0"/>
    <n v="0"/>
    <n v="0"/>
    <n v="0"/>
    <n v="0"/>
    <n v="0"/>
    <n v="0"/>
  </r>
  <r>
    <s v="E3640 DST Poles, Wild Horse Solar"/>
    <x v="7"/>
    <n v="19"/>
    <n v="19"/>
    <n v="19"/>
    <n v="20"/>
    <n v="20"/>
    <n v="20"/>
    <n v="20"/>
    <n v="20"/>
    <n v="21"/>
    <n v="21"/>
    <n v="21"/>
    <n v="21"/>
    <n v="21"/>
    <n v="20183"/>
  </r>
  <r>
    <s v="E3640 DST Poles, Wild Horse-NSC"/>
    <x v="7"/>
    <n v="0"/>
    <n v="0"/>
    <n v="0"/>
    <n v="0"/>
    <n v="0"/>
    <n v="0"/>
    <n v="0"/>
    <n v="0"/>
    <n v="0"/>
    <n v="0"/>
    <n v="0"/>
    <n v="0"/>
    <n v="0"/>
    <n v="0"/>
  </r>
  <r>
    <s v="E3640 DST Poles, Wld Hrs Expan-NSC"/>
    <x v="7"/>
    <n v="0"/>
    <n v="0"/>
    <n v="0"/>
    <n v="0"/>
    <n v="0"/>
    <n v="0"/>
    <n v="0"/>
    <n v="0"/>
    <n v="0"/>
    <n v="0"/>
    <n v="0"/>
    <n v="0"/>
    <n v="0"/>
    <n v="0"/>
  </r>
  <r>
    <s v="E3640 DST Poles, Wld Hrs Solar-NSC"/>
    <x v="7"/>
    <n v="0"/>
    <n v="0"/>
    <n v="0"/>
    <n v="0"/>
    <n v="0"/>
    <n v="0"/>
    <n v="0"/>
    <n v="0"/>
    <n v="0"/>
    <n v="0"/>
    <n v="0"/>
    <n v="0"/>
    <n v="0"/>
    <n v="0"/>
  </r>
  <r>
    <s v="E3640 DST Poles/Towers/Fixtures"/>
    <x v="7"/>
    <n v="154413"/>
    <n v="155175"/>
    <n v="155708"/>
    <n v="155740"/>
    <n v="156385"/>
    <n v="157066"/>
    <n v="157873"/>
    <n v="158561"/>
    <n v="159347"/>
    <n v="160306"/>
    <n v="160631"/>
    <n v="161240"/>
    <n v="161569"/>
    <n v="158002003"/>
  </r>
  <r>
    <s v="E3650 105 DST O/H Conductor/Devices"/>
    <x v="7"/>
    <n v="0"/>
    <n v="0"/>
    <n v="0"/>
    <n v="0"/>
    <n v="0"/>
    <n v="0"/>
    <n v="0"/>
    <n v="0"/>
    <n v="0"/>
    <n v="0"/>
    <n v="0"/>
    <n v="0"/>
    <n v="0"/>
    <n v="0"/>
  </r>
  <r>
    <s v="E3650 DST O/H Cond, Hopkins Ridge"/>
    <x v="7"/>
    <n v="0"/>
    <n v="0"/>
    <n v="0"/>
    <n v="0"/>
    <n v="0"/>
    <n v="0"/>
    <n v="0"/>
    <n v="0"/>
    <n v="0"/>
    <n v="0"/>
    <n v="0"/>
    <n v="0"/>
    <n v="0"/>
    <n v="0"/>
  </r>
  <r>
    <s v="E3650 DST O/H Cond, LSR"/>
    <x v="7"/>
    <n v="0"/>
    <n v="0"/>
    <n v="0"/>
    <n v="0"/>
    <n v="0"/>
    <n v="0"/>
    <n v="0"/>
    <n v="0"/>
    <n v="0"/>
    <n v="0"/>
    <n v="0"/>
    <n v="0"/>
    <n v="0"/>
    <n v="0"/>
  </r>
  <r>
    <s v="E3650 DST O/H Cond, Wild Horse"/>
    <x v="7"/>
    <n v="0"/>
    <n v="0"/>
    <n v="0"/>
    <n v="0"/>
    <n v="0"/>
    <n v="0"/>
    <n v="0"/>
    <n v="0"/>
    <n v="0"/>
    <n v="0"/>
    <n v="0"/>
    <n v="0"/>
    <n v="0"/>
    <n v="0"/>
  </r>
  <r>
    <s v="E3650 DST O/H Cond, WildHorse Expan"/>
    <x v="7"/>
    <n v="0"/>
    <n v="0"/>
    <n v="0"/>
    <n v="0"/>
    <n v="0"/>
    <n v="0"/>
    <n v="0"/>
    <n v="0"/>
    <n v="0"/>
    <n v="0"/>
    <n v="0"/>
    <n v="0"/>
    <n v="0"/>
    <n v="0"/>
  </r>
  <r>
    <s v="E3650 DST O/H Cond, WildHorse Solar"/>
    <x v="7"/>
    <n v="15"/>
    <n v="15"/>
    <n v="16"/>
    <n v="16"/>
    <n v="16"/>
    <n v="16"/>
    <n v="17"/>
    <n v="17"/>
    <n v="17"/>
    <n v="17"/>
    <n v="17"/>
    <n v="18"/>
    <n v="18"/>
    <n v="16528"/>
  </r>
  <r>
    <s v="E3650 DST O/H Conductor/Devices"/>
    <x v="7"/>
    <n v="124480"/>
    <n v="125321"/>
    <n v="125720"/>
    <n v="124757"/>
    <n v="125334"/>
    <n v="126182"/>
    <n v="127390"/>
    <n v="128088"/>
    <n v="129033"/>
    <n v="130449"/>
    <n v="130738"/>
    <n v="131368"/>
    <n v="132099"/>
    <n v="127722318"/>
  </r>
  <r>
    <s v="E3650 DST O/H Conductor/Devices-NSC"/>
    <x v="7"/>
    <n v="0"/>
    <n v="0"/>
    <n v="0"/>
    <n v="0"/>
    <n v="0"/>
    <n v="0"/>
    <n v="0"/>
    <n v="0"/>
    <n v="0"/>
    <n v="0"/>
    <n v="0"/>
    <n v="0"/>
    <n v="0"/>
    <n v="0"/>
  </r>
  <r>
    <s v="E3660 DST U/G Cond,Wild Horse Expan"/>
    <x v="7"/>
    <n v="0"/>
    <n v="0"/>
    <n v="0"/>
    <n v="0"/>
    <n v="0"/>
    <n v="0"/>
    <n v="0"/>
    <n v="0"/>
    <n v="0"/>
    <n v="0"/>
    <n v="0"/>
    <n v="0"/>
    <n v="0"/>
    <n v="0"/>
  </r>
  <r>
    <s v="E3660 DST U/G Cond,Wild Horse Solar"/>
    <x v="7"/>
    <n v="0"/>
    <n v="0"/>
    <n v="0"/>
    <n v="0"/>
    <n v="0"/>
    <n v="0"/>
    <n v="0"/>
    <n v="0"/>
    <n v="0"/>
    <n v="0"/>
    <n v="0"/>
    <n v="0"/>
    <n v="0"/>
    <n v="0"/>
  </r>
  <r>
    <s v="E3660 DST U/G Cond,Wild HorseWind"/>
    <x v="7"/>
    <n v="0"/>
    <n v="0"/>
    <n v="0"/>
    <n v="0"/>
    <n v="0"/>
    <n v="0"/>
    <n v="0"/>
    <n v="0"/>
    <n v="0"/>
    <n v="0"/>
    <n v="0"/>
    <n v="0"/>
    <n v="0"/>
    <n v="0"/>
  </r>
  <r>
    <s v="E3660 DST U/G Cond,Wld Hrs Expa-NSC"/>
    <x v="7"/>
    <n v="0"/>
    <n v="0"/>
    <n v="0"/>
    <n v="0"/>
    <n v="0"/>
    <n v="0"/>
    <n v="0"/>
    <n v="0"/>
    <n v="0"/>
    <n v="0"/>
    <n v="0"/>
    <n v="0"/>
    <n v="0"/>
    <n v="0"/>
  </r>
  <r>
    <s v="E3660 DST U/G Cond,Wld Hrs Sola-NSC"/>
    <x v="7"/>
    <n v="0"/>
    <n v="0"/>
    <n v="0"/>
    <n v="0"/>
    <n v="0"/>
    <n v="0"/>
    <n v="0"/>
    <n v="0"/>
    <n v="0"/>
    <n v="0"/>
    <n v="0"/>
    <n v="0"/>
    <n v="0"/>
    <n v="0"/>
  </r>
  <r>
    <s v="E3660 DST U/G Cond,Wld HrsWind-NSC"/>
    <x v="7"/>
    <n v="0"/>
    <n v="0"/>
    <n v="0"/>
    <n v="0"/>
    <n v="0"/>
    <n v="0"/>
    <n v="0"/>
    <n v="0"/>
    <n v="0"/>
    <n v="0"/>
    <n v="0"/>
    <n v="0"/>
    <n v="0"/>
    <n v="0"/>
  </r>
  <r>
    <s v="E3660 DST U/G Conduit"/>
    <x v="7"/>
    <n v="278960"/>
    <n v="279866"/>
    <n v="280815"/>
    <n v="281644"/>
    <n v="282623"/>
    <n v="283605"/>
    <n v="284581"/>
    <n v="285466"/>
    <n v="286408"/>
    <n v="287467"/>
    <n v="288192"/>
    <n v="289147"/>
    <n v="290127"/>
    <n v="284529695"/>
  </r>
  <r>
    <s v="E3660 DST U/G Conduit, HopkinsRidge"/>
    <x v="7"/>
    <n v="0"/>
    <n v="0"/>
    <n v="0"/>
    <n v="0"/>
    <n v="0"/>
    <n v="0"/>
    <n v="0"/>
    <n v="0"/>
    <n v="0"/>
    <n v="0"/>
    <n v="0"/>
    <n v="0"/>
    <n v="0"/>
    <n v="0"/>
  </r>
  <r>
    <s v="E3660 DST U/G Conduit, HopkinsR-NSC"/>
    <x v="7"/>
    <n v="0"/>
    <n v="0"/>
    <n v="0"/>
    <n v="0"/>
    <n v="0"/>
    <n v="0"/>
    <n v="0"/>
    <n v="0"/>
    <n v="0"/>
    <n v="0"/>
    <n v="0"/>
    <n v="0"/>
    <n v="0"/>
    <n v="0"/>
  </r>
  <r>
    <s v="E3660 DST U/G Conduit, LSR"/>
    <x v="7"/>
    <n v="0"/>
    <n v="0"/>
    <n v="0"/>
    <n v="0"/>
    <n v="0"/>
    <n v="0"/>
    <n v="0"/>
    <n v="0"/>
    <n v="0"/>
    <n v="0"/>
    <n v="0"/>
    <n v="0"/>
    <n v="0"/>
    <n v="239"/>
  </r>
  <r>
    <s v="E3660 DST U/G Conduit, LSR-NSC"/>
    <x v="7"/>
    <n v="0"/>
    <n v="0"/>
    <n v="0"/>
    <n v="0"/>
    <n v="0"/>
    <n v="0"/>
    <n v="0"/>
    <n v="0"/>
    <n v="0"/>
    <n v="0"/>
    <n v="0"/>
    <n v="0"/>
    <n v="0"/>
    <n v="0"/>
  </r>
  <r>
    <s v="E3670 DST U/G Cond, Hop Ridge-NSC"/>
    <x v="7"/>
    <n v="0"/>
    <n v="0"/>
    <n v="0"/>
    <n v="0"/>
    <n v="0"/>
    <n v="0"/>
    <n v="0"/>
    <n v="0"/>
    <n v="0"/>
    <n v="0"/>
    <n v="0"/>
    <n v="0"/>
    <n v="0"/>
    <n v="0"/>
  </r>
  <r>
    <s v="E3670 DST U/G Cond, Hopkins Ridge"/>
    <x v="7"/>
    <n v="0"/>
    <n v="0"/>
    <n v="0"/>
    <n v="0"/>
    <n v="0"/>
    <n v="0"/>
    <n v="0"/>
    <n v="0"/>
    <n v="0"/>
    <n v="0"/>
    <n v="0"/>
    <n v="0"/>
    <n v="0"/>
    <n v="0"/>
  </r>
  <r>
    <s v="E3670 DST U/G Cond, LSR"/>
    <x v="7"/>
    <n v="0"/>
    <n v="0"/>
    <n v="0"/>
    <n v="0"/>
    <n v="0"/>
    <n v="0"/>
    <n v="0"/>
    <n v="0"/>
    <n v="0"/>
    <n v="0"/>
    <n v="0"/>
    <n v="0"/>
    <n v="0"/>
    <n v="0"/>
  </r>
  <r>
    <s v="E3670 DST U/G Cond, LSR-NSC"/>
    <x v="7"/>
    <n v="0"/>
    <n v="0"/>
    <n v="0"/>
    <n v="0"/>
    <n v="0"/>
    <n v="0"/>
    <n v="0"/>
    <n v="0"/>
    <n v="0"/>
    <n v="0"/>
    <n v="0"/>
    <n v="0"/>
    <n v="0"/>
    <n v="0"/>
  </r>
  <r>
    <s v="E3670 DST U/G Cond, Wild Horse"/>
    <x v="7"/>
    <n v="0"/>
    <n v="0"/>
    <n v="0"/>
    <n v="0"/>
    <n v="0"/>
    <n v="0"/>
    <n v="0"/>
    <n v="0"/>
    <n v="0"/>
    <n v="0"/>
    <n v="0"/>
    <n v="0"/>
    <n v="0"/>
    <n v="0"/>
  </r>
  <r>
    <s v="E3670 DST U/G Cond, Wild Horse Exp"/>
    <x v="7"/>
    <n v="0"/>
    <n v="0"/>
    <n v="0"/>
    <n v="0"/>
    <n v="0"/>
    <n v="0"/>
    <n v="0"/>
    <n v="0"/>
    <n v="0"/>
    <n v="0"/>
    <n v="0"/>
    <n v="0"/>
    <n v="0"/>
    <n v="0"/>
  </r>
  <r>
    <s v="E3670 DST U/G Cond, Wild Horse-NSC"/>
    <x v="7"/>
    <n v="0"/>
    <n v="0"/>
    <n v="0"/>
    <n v="0"/>
    <n v="0"/>
    <n v="0"/>
    <n v="0"/>
    <n v="0"/>
    <n v="0"/>
    <n v="0"/>
    <n v="0"/>
    <n v="0"/>
    <n v="0"/>
    <n v="0"/>
  </r>
  <r>
    <s v="E3670 DST U/G Cond, Wld Hrs Exp-NSC"/>
    <x v="7"/>
    <n v="0"/>
    <n v="0"/>
    <n v="0"/>
    <n v="0"/>
    <n v="0"/>
    <n v="0"/>
    <n v="0"/>
    <n v="0"/>
    <n v="0"/>
    <n v="0"/>
    <n v="0"/>
    <n v="0"/>
    <n v="0"/>
    <n v="0"/>
  </r>
  <r>
    <s v="E3670 DST U/G Conductor/Devices"/>
    <x v="7"/>
    <n v="363884"/>
    <n v="366296"/>
    <n v="368756"/>
    <n v="367346"/>
    <n v="369594"/>
    <n v="372376"/>
    <n v="375150"/>
    <n v="377346"/>
    <n v="378747"/>
    <n v="381868"/>
    <n v="381848"/>
    <n v="383214"/>
    <n v="385223"/>
    <n v="374757888"/>
  </r>
  <r>
    <s v="E368 DST Line Transformers"/>
    <x v="7"/>
    <n v="193197"/>
    <n v="194434"/>
    <n v="195457"/>
    <n v="196688"/>
    <n v="198002"/>
    <n v="199326"/>
    <n v="200694"/>
    <n v="201918"/>
    <n v="203209"/>
    <n v="204621"/>
    <n v="205987"/>
    <n v="207357"/>
    <n v="208866"/>
    <n v="200727008"/>
  </r>
  <r>
    <s v="E368 DST Line Transformers-NSC"/>
    <x v="7"/>
    <n v="0"/>
    <n v="0"/>
    <n v="0"/>
    <n v="0"/>
    <n v="0"/>
    <n v="0"/>
    <n v="0"/>
    <n v="0"/>
    <n v="0"/>
    <n v="0"/>
    <n v="0"/>
    <n v="0"/>
    <n v="0"/>
    <n v="0"/>
  </r>
  <r>
    <s v="E369 DST Services"/>
    <x v="7"/>
    <n v="121331"/>
    <n v="121814"/>
    <n v="122290"/>
    <n v="122621"/>
    <n v="123069"/>
    <n v="123525"/>
    <n v="123991"/>
    <n v="124450"/>
    <n v="124902"/>
    <n v="125394"/>
    <n v="125797"/>
    <n v="126246"/>
    <n v="126694"/>
    <n v="124009233"/>
  </r>
  <r>
    <s v="E369 DST Services-NSC"/>
    <x v="7"/>
    <n v="0"/>
    <n v="0"/>
    <n v="0"/>
    <n v="0"/>
    <n v="0"/>
    <n v="0"/>
    <n v="0"/>
    <n v="0"/>
    <n v="0"/>
    <n v="0"/>
    <n v="0"/>
    <n v="0"/>
    <n v="0"/>
    <n v="0"/>
  </r>
  <r>
    <s v="E370 105 DST AMI Meters"/>
    <x v="7"/>
    <n v="0"/>
    <n v="0"/>
    <n v="0"/>
    <n v="0"/>
    <n v="0"/>
    <n v="0"/>
    <n v="0"/>
    <n v="0"/>
    <n v="0"/>
    <n v="0"/>
    <n v="0"/>
    <n v="0"/>
    <n v="0"/>
    <n v="0"/>
  </r>
  <r>
    <s v="E370 DST Meters AMR"/>
    <x v="7"/>
    <n v="32231"/>
    <n v="33252"/>
    <n v="34279"/>
    <n v="35305"/>
    <n v="36215"/>
    <n v="36402"/>
    <n v="36692"/>
    <n v="36821"/>
    <n v="36642"/>
    <n v="36516"/>
    <n v="35939"/>
    <n v="35618"/>
    <n v="35600"/>
    <n v="35633023"/>
  </r>
  <r>
    <s v="E370 DST Meters AMR-NSC"/>
    <x v="7"/>
    <n v="0"/>
    <n v="0"/>
    <n v="0"/>
    <n v="0"/>
    <n v="0"/>
    <n v="0"/>
    <n v="0"/>
    <n v="0"/>
    <n v="0"/>
    <n v="0"/>
    <n v="0"/>
    <n v="0"/>
    <n v="0"/>
    <n v="0"/>
  </r>
  <r>
    <s v="E3701 DST Meters AMI"/>
    <x v="7"/>
    <n v="0"/>
    <n v="0"/>
    <n v="0"/>
    <n v="36"/>
    <n v="108"/>
    <n v="180"/>
    <n v="252"/>
    <n v="332"/>
    <n v="423"/>
    <n v="523"/>
    <n v="648"/>
    <n v="790"/>
    <n v="936"/>
    <n v="313474"/>
  </r>
  <r>
    <s v="E3701 DST Meters AMI-NSC"/>
    <x v="7"/>
    <n v="0"/>
    <n v="0"/>
    <n v="0"/>
    <n v="0"/>
    <n v="0"/>
    <n v="0"/>
    <n v="0"/>
    <n v="0"/>
    <n v="0"/>
    <n v="0"/>
    <n v="0"/>
    <n v="0"/>
    <n v="0"/>
    <n v="0"/>
  </r>
  <r>
    <s v="E371 DST Install on Cust Prem-RET"/>
    <x v="7"/>
    <n v="0"/>
    <n v="0"/>
    <n v="0"/>
    <n v="0"/>
    <n v="0"/>
    <n v="0"/>
    <n v="0"/>
    <n v="0"/>
    <n v="0"/>
    <n v="0"/>
    <n v="0"/>
    <n v="0"/>
    <n v="0"/>
    <n v="0"/>
  </r>
  <r>
    <s v="E3720 DST Leased on Cust Prem-RET"/>
    <x v="7"/>
    <n v="0"/>
    <n v="0"/>
    <n v="0"/>
    <n v="0"/>
    <n v="0"/>
    <n v="0"/>
    <n v="0"/>
    <n v="0"/>
    <n v="0"/>
    <n v="0"/>
    <n v="0"/>
    <n v="0"/>
    <n v="0"/>
    <n v="0"/>
  </r>
  <r>
    <s v="E3721 DST Water Hter, 10 yr-NOTUSED"/>
    <x v="7"/>
    <n v="0"/>
    <n v="0"/>
    <n v="0"/>
    <n v="0"/>
    <n v="0"/>
    <n v="0"/>
    <n v="0"/>
    <n v="0"/>
    <n v="0"/>
    <n v="0"/>
    <n v="0"/>
    <n v="0"/>
    <n v="0"/>
    <n v="0"/>
  </r>
  <r>
    <s v="E3722 DST Water Htr, 15 yr-NOTUSED"/>
    <x v="7"/>
    <n v="0"/>
    <n v="0"/>
    <n v="0"/>
    <n v="0"/>
    <n v="0"/>
    <n v="0"/>
    <n v="0"/>
    <n v="0"/>
    <n v="0"/>
    <n v="0"/>
    <n v="0"/>
    <n v="0"/>
    <n v="0"/>
    <n v="0"/>
  </r>
  <r>
    <s v="E373 DST Street Lighting &amp; Signal"/>
    <x v="7"/>
    <n v="18031"/>
    <n v="18208"/>
    <n v="18388"/>
    <n v="18294"/>
    <n v="18395"/>
    <n v="18604"/>
    <n v="18784"/>
    <n v="18882"/>
    <n v="19098"/>
    <n v="19314"/>
    <n v="19526"/>
    <n v="19744"/>
    <n v="19966"/>
    <n v="18852826"/>
  </r>
  <r>
    <s v="E373 DST Street Lighting &amp; Sign-NSC"/>
    <x v="7"/>
    <n v="0"/>
    <n v="0"/>
    <n v="0"/>
    <n v="0"/>
    <n v="0"/>
    <n v="0"/>
    <n v="0"/>
    <n v="0"/>
    <n v="0"/>
    <n v="0"/>
    <n v="0"/>
    <n v="0"/>
    <n v="0"/>
    <n v="0"/>
  </r>
  <r>
    <s v="E374 DST ARO Distribution"/>
    <x v="7"/>
    <n v="391"/>
    <n v="396"/>
    <n v="402"/>
    <n v="407"/>
    <n v="413"/>
    <n v="418"/>
    <n v="424"/>
    <n v="429"/>
    <n v="435"/>
    <n v="440"/>
    <n v="446"/>
    <n v="451"/>
    <n v="456"/>
    <n v="423722"/>
  </r>
  <r>
    <s v="Tax only - Dupont Acq Adj"/>
    <x v="7"/>
    <n v="0"/>
    <n v="0"/>
    <n v="0"/>
    <n v="0"/>
    <n v="0"/>
    <n v="0"/>
    <n v="0"/>
    <n v="0"/>
    <n v="0"/>
    <n v="0"/>
    <n v="0"/>
    <n v="0"/>
    <n v="0"/>
    <n v="0"/>
  </r>
  <r>
    <s v="E389 105 GEN Land &amp; Land Rights"/>
    <x v="8"/>
    <n v="0"/>
    <n v="0"/>
    <n v="0"/>
    <n v="0"/>
    <n v="0"/>
    <n v="0"/>
    <n v="0"/>
    <n v="0"/>
    <n v="0"/>
    <n v="0"/>
    <n v="0"/>
    <n v="0"/>
    <n v="0"/>
    <n v="0"/>
  </r>
  <r>
    <s v="E389 GEN Land &amp; Land Rights"/>
    <x v="8"/>
    <n v="0"/>
    <n v="0"/>
    <n v="0"/>
    <n v="0"/>
    <n v="0"/>
    <n v="0"/>
    <n v="0"/>
    <n v="0"/>
    <n v="0"/>
    <n v="0"/>
    <n v="0"/>
    <n v="0"/>
    <n v="0"/>
    <n v="0"/>
  </r>
  <r>
    <s v="E3900 DONOTUSE, Bellingham SvcC"/>
    <x v="8"/>
    <n v="0"/>
    <n v="0"/>
    <n v="0"/>
    <n v="0"/>
    <n v="0"/>
    <n v="0"/>
    <n v="0"/>
    <n v="0"/>
    <n v="0"/>
    <n v="0"/>
    <n v="0"/>
    <n v="0"/>
    <n v="0"/>
    <n v="0"/>
  </r>
  <r>
    <s v="E3900 DONOTUSE, Frederickson"/>
    <x v="8"/>
    <n v="0"/>
    <n v="0"/>
    <n v="0"/>
    <n v="0"/>
    <n v="0"/>
    <n v="0"/>
    <n v="0"/>
    <n v="0"/>
    <n v="0"/>
    <n v="0"/>
    <n v="0"/>
    <n v="0"/>
    <n v="0"/>
    <n v="0"/>
  </r>
  <r>
    <s v="E3900 DONOTUSE, Kitsap Svc Ctr"/>
    <x v="8"/>
    <n v="0"/>
    <n v="0"/>
    <n v="0"/>
    <n v="0"/>
    <n v="0"/>
    <n v="0"/>
    <n v="0"/>
    <n v="0"/>
    <n v="0"/>
    <n v="0"/>
    <n v="0"/>
    <n v="0"/>
    <n v="0"/>
    <n v="0"/>
  </r>
  <r>
    <s v="E3900 DONOTUSE, Lakewood Svc Ct"/>
    <x v="8"/>
    <n v="0"/>
    <n v="0"/>
    <n v="0"/>
    <n v="0"/>
    <n v="0"/>
    <n v="0"/>
    <n v="0"/>
    <n v="0"/>
    <n v="0"/>
    <n v="0"/>
    <n v="0"/>
    <n v="0"/>
    <n v="0"/>
    <n v="0"/>
  </r>
  <r>
    <s v="E3900 DONOTUSE, Mount Vernon BO"/>
    <x v="8"/>
    <n v="0"/>
    <n v="0"/>
    <n v="0"/>
    <n v="0"/>
    <n v="0"/>
    <n v="0"/>
    <n v="0"/>
    <n v="0"/>
    <n v="0"/>
    <n v="0"/>
    <n v="0"/>
    <n v="0"/>
    <n v="0"/>
    <n v="0"/>
  </r>
  <r>
    <s v="E3900 DONOTUSE, Poulsbo Svc Ctr"/>
    <x v="8"/>
    <n v="0"/>
    <n v="0"/>
    <n v="0"/>
    <n v="0"/>
    <n v="0"/>
    <n v="0"/>
    <n v="0"/>
    <n v="0"/>
    <n v="0"/>
    <n v="0"/>
    <n v="0"/>
    <n v="0"/>
    <n v="0"/>
    <n v="0"/>
  </r>
  <r>
    <s v="E3900 DONOTUSE, Pt Townsend Svc"/>
    <x v="8"/>
    <n v="0"/>
    <n v="0"/>
    <n v="0"/>
    <n v="0"/>
    <n v="0"/>
    <n v="0"/>
    <n v="0"/>
    <n v="0"/>
    <n v="0"/>
    <n v="0"/>
    <n v="0"/>
    <n v="0"/>
    <n v="0"/>
    <n v="0"/>
  </r>
  <r>
    <s v="E3900 DONOTUSE, Puyallup Bus Of"/>
    <x v="8"/>
    <n v="0"/>
    <n v="0"/>
    <n v="0"/>
    <n v="0"/>
    <n v="0"/>
    <n v="0"/>
    <n v="0"/>
    <n v="0"/>
    <n v="0"/>
    <n v="0"/>
    <n v="0"/>
    <n v="0"/>
    <n v="0"/>
    <n v="0"/>
  </r>
  <r>
    <s v="E3900 DONOTUSE, Redmond Svc Ctr"/>
    <x v="8"/>
    <n v="0"/>
    <n v="0"/>
    <n v="0"/>
    <n v="0"/>
    <n v="0"/>
    <n v="0"/>
    <n v="0"/>
    <n v="0"/>
    <n v="0"/>
    <n v="0"/>
    <n v="0"/>
    <n v="0"/>
    <n v="0"/>
    <n v="0"/>
  </r>
  <r>
    <s v="E3900 DONOTUSE, Shuffleton Subs"/>
    <x v="8"/>
    <n v="0"/>
    <n v="0"/>
    <n v="0"/>
    <n v="0"/>
    <n v="0"/>
    <n v="0"/>
    <n v="0"/>
    <n v="0"/>
    <n v="0"/>
    <n v="0"/>
    <n v="0"/>
    <n v="0"/>
    <n v="0"/>
    <n v="0"/>
  </r>
  <r>
    <s v="E3900 DONOTUSE, Skagit Svc Ctr"/>
    <x v="8"/>
    <n v="0"/>
    <n v="0"/>
    <n v="0"/>
    <n v="0"/>
    <n v="0"/>
    <n v="0"/>
    <n v="0"/>
    <n v="0"/>
    <n v="0"/>
    <n v="0"/>
    <n v="0"/>
    <n v="0"/>
    <n v="0"/>
    <n v="0"/>
  </r>
  <r>
    <s v="E3900 DONOTUSE, Vashon Svc Ctr"/>
    <x v="8"/>
    <n v="0"/>
    <n v="0"/>
    <n v="0"/>
    <n v="0"/>
    <n v="0"/>
    <n v="0"/>
    <n v="0"/>
    <n v="0"/>
    <n v="0"/>
    <n v="0"/>
    <n v="0"/>
    <n v="0"/>
    <n v="0"/>
    <n v="0"/>
  </r>
  <r>
    <s v="E3900 DONOTUSE, Whidbey Svc Ctr"/>
    <x v="8"/>
    <n v="0"/>
    <n v="0"/>
    <n v="0"/>
    <n v="0"/>
    <n v="0"/>
    <n v="0"/>
    <n v="0"/>
    <n v="0"/>
    <n v="0"/>
    <n v="0"/>
    <n v="0"/>
    <n v="0"/>
    <n v="0"/>
    <n v="0"/>
  </r>
  <r>
    <s v="E3900 GEN Str&amp;Impv, Burlington/-NSC"/>
    <x v="8"/>
    <n v="0"/>
    <n v="0"/>
    <n v="0"/>
    <n v="0"/>
    <n v="0"/>
    <n v="0"/>
    <n v="0"/>
    <n v="0"/>
    <n v="0"/>
    <n v="0"/>
    <n v="0"/>
    <n v="0"/>
    <n v="0"/>
    <n v="0"/>
  </r>
  <r>
    <s v="E3900 GEN Str&amp;Impv, Burlington/Skag"/>
    <x v="8"/>
    <n v="9761"/>
    <n v="9792"/>
    <n v="9824"/>
    <n v="9855"/>
    <n v="9886"/>
    <n v="9917"/>
    <n v="9948"/>
    <n v="9980"/>
    <n v="10011"/>
    <n v="10042"/>
    <n v="10073"/>
    <n v="10104"/>
    <n v="10136"/>
    <n v="9948364"/>
  </r>
  <r>
    <s v="E3900 GEN Str/Impv, Colstrip 3-4"/>
    <x v="8"/>
    <n v="585"/>
    <n v="585"/>
    <n v="586"/>
    <n v="586"/>
    <n v="587"/>
    <n v="587"/>
    <n v="588"/>
    <n v="588"/>
    <n v="588"/>
    <n v="589"/>
    <n v="589"/>
    <n v="590"/>
    <n v="590"/>
    <n v="587601"/>
  </r>
  <r>
    <s v="E3900 GEN Str/Impv, Colstrip3-4-NSC"/>
    <x v="8"/>
    <n v="0"/>
    <n v="0"/>
    <n v="0"/>
    <n v="0"/>
    <n v="0"/>
    <n v="0"/>
    <n v="0"/>
    <n v="0"/>
    <n v="0"/>
    <n v="0"/>
    <n v="0"/>
    <n v="0"/>
    <n v="0"/>
    <n v="0"/>
  </r>
  <r>
    <s v="E3900 GEN Str/Impv, Wildhorse"/>
    <x v="8"/>
    <n v="487"/>
    <n v="488"/>
    <n v="488"/>
    <n v="489"/>
    <n v="490"/>
    <n v="490"/>
    <n v="491"/>
    <n v="491"/>
    <n v="492"/>
    <n v="493"/>
    <n v="493"/>
    <n v="494"/>
    <n v="494"/>
    <n v="490813"/>
  </r>
  <r>
    <s v="E3900 GEN Str/Impv, Wildhorse-NSC"/>
    <x v="8"/>
    <n v="0"/>
    <n v="0"/>
    <n v="0"/>
    <n v="0"/>
    <n v="0"/>
    <n v="0"/>
    <n v="0"/>
    <n v="0"/>
    <n v="0"/>
    <n v="0"/>
    <n v="0"/>
    <n v="0"/>
    <n v="0"/>
    <n v="0"/>
  </r>
  <r>
    <s v="E3900 GEN Structures &amp; Improvement"/>
    <x v="8"/>
    <n v="20604"/>
    <n v="20639"/>
    <n v="20674"/>
    <n v="20709"/>
    <n v="20744"/>
    <n v="20780"/>
    <n v="20817"/>
    <n v="20855"/>
    <n v="20892"/>
    <n v="20930"/>
    <n v="20967"/>
    <n v="21005"/>
    <n v="21043"/>
    <n v="20819558"/>
  </r>
  <r>
    <s v="E3900 GEN Structures &amp; Improvem-NSC"/>
    <x v="8"/>
    <n v="0"/>
    <n v="0"/>
    <n v="0"/>
    <n v="0"/>
    <n v="0"/>
    <n v="0"/>
    <n v="0"/>
    <n v="0"/>
    <n v="0"/>
    <n v="0"/>
    <n v="0"/>
    <n v="0"/>
    <n v="0"/>
    <n v="0"/>
  </r>
  <r>
    <s v="E3901 GEN LH, Bellingham"/>
    <x v="8"/>
    <n v="165"/>
    <n v="166"/>
    <n v="166"/>
    <n v="167"/>
    <n v="167"/>
    <n v="167"/>
    <n v="168"/>
    <n v="168"/>
    <n v="169"/>
    <n v="169"/>
    <n v="170"/>
    <n v="170"/>
    <n v="170"/>
    <n v="167966"/>
  </r>
  <r>
    <s v="E3901 GEN LH, Bellingham-NSC"/>
    <x v="8"/>
    <n v="0"/>
    <n v="0"/>
    <n v="0"/>
    <n v="0"/>
    <n v="0"/>
    <n v="0"/>
    <n v="0"/>
    <n v="0"/>
    <n v="0"/>
    <n v="0"/>
    <n v="0"/>
    <n v="0"/>
    <n v="0"/>
    <n v="0"/>
  </r>
  <r>
    <s v="E3901 GEN LH, Dayton"/>
    <x v="8"/>
    <n v="14"/>
    <n v="14"/>
    <n v="14"/>
    <n v="14"/>
    <n v="14"/>
    <n v="14"/>
    <n v="14"/>
    <n v="14"/>
    <n v="14"/>
    <n v="14"/>
    <n v="14"/>
    <n v="14"/>
    <n v="14"/>
    <n v="14226"/>
  </r>
  <r>
    <s v="E3901 GEN LH, Dayton-NSC"/>
    <x v="8"/>
    <n v="0"/>
    <n v="0"/>
    <n v="0"/>
    <n v="0"/>
    <n v="0"/>
    <n v="0"/>
    <n v="0"/>
    <n v="0"/>
    <n v="0"/>
    <n v="0"/>
    <n v="0"/>
    <n v="0"/>
    <n v="0"/>
    <n v="0"/>
  </r>
  <r>
    <s v="E3901 GEN LH, Expired"/>
    <x v="8"/>
    <n v="0"/>
    <n v="0"/>
    <n v="0"/>
    <n v="0"/>
    <n v="0"/>
    <n v="0"/>
    <n v="0"/>
    <n v="0"/>
    <n v="0"/>
    <n v="0"/>
    <n v="0"/>
    <n v="0"/>
    <n v="0"/>
    <n v="0"/>
  </r>
  <r>
    <s v="E3901 GEN LH, Oak Harbor - RETIRED"/>
    <x v="8"/>
    <n v="0"/>
    <n v="0"/>
    <n v="0"/>
    <n v="0"/>
    <n v="0"/>
    <n v="0"/>
    <n v="0"/>
    <n v="0"/>
    <n v="0"/>
    <n v="0"/>
    <n v="0"/>
    <n v="0"/>
    <n v="0"/>
    <n v="0"/>
  </r>
  <r>
    <s v="E3901 GEN LH, Pomeroy - RETIRED"/>
    <x v="8"/>
    <n v="0"/>
    <n v="0"/>
    <n v="0"/>
    <n v="0"/>
    <n v="0"/>
    <n v="0"/>
    <n v="0"/>
    <n v="0"/>
    <n v="0"/>
    <n v="0"/>
    <n v="0"/>
    <n v="0"/>
    <n v="0"/>
    <n v="0"/>
  </r>
  <r>
    <s v="E3901 GEN LH, Pt Townsend-RETIRED"/>
    <x v="8"/>
    <n v="0"/>
    <n v="0"/>
    <n v="0"/>
    <n v="0"/>
    <n v="0"/>
    <n v="0"/>
    <n v="0"/>
    <n v="0"/>
    <n v="0"/>
    <n v="0"/>
    <n v="0"/>
    <n v="0"/>
    <n v="0"/>
    <n v="0"/>
  </r>
  <r>
    <s v="E3910 GEN Off Fur &amp; Eq, F1/Ep-RET"/>
    <x v="8"/>
    <n v="0"/>
    <n v="0"/>
    <n v="0"/>
    <n v="0"/>
    <n v="0"/>
    <n v="0"/>
    <n v="0"/>
    <n v="0"/>
    <n v="0"/>
    <n v="0"/>
    <n v="0"/>
    <n v="0"/>
    <n v="0"/>
    <n v="0"/>
  </r>
  <r>
    <s v="E3910 GEN Office Furn &amp; Eq, Enc-RET"/>
    <x v="8"/>
    <n v="0"/>
    <n v="0"/>
    <n v="0"/>
    <n v="0"/>
    <n v="0"/>
    <n v="0"/>
    <n v="0"/>
    <n v="0"/>
    <n v="0"/>
    <n v="0"/>
    <n v="0"/>
    <n v="0"/>
    <n v="0"/>
    <n v="0"/>
  </r>
  <r>
    <s v="E3910 GEN Office Furn &amp; Eq-RET"/>
    <x v="8"/>
    <n v="0"/>
    <n v="0"/>
    <n v="0"/>
    <n v="0"/>
    <n v="0"/>
    <n v="0"/>
    <n v="0"/>
    <n v="0"/>
    <n v="0"/>
    <n v="0"/>
    <n v="0"/>
    <n v="0"/>
    <n v="0"/>
    <n v="0"/>
  </r>
  <r>
    <s v="E3911 GEN Off F&amp;E Sumas OP old"/>
    <x v="8"/>
    <n v="91"/>
    <n v="91"/>
    <n v="91"/>
    <n v="91"/>
    <n v="92"/>
    <n v="92"/>
    <n v="92"/>
    <n v="0"/>
    <n v="0"/>
    <n v="0"/>
    <n v="0"/>
    <n v="0"/>
    <n v="0"/>
    <n v="49527"/>
  </r>
  <r>
    <s v="E3911 GEN Off F&amp;E Sumas OP old-NSC"/>
    <x v="8"/>
    <n v="0"/>
    <n v="0"/>
    <n v="0"/>
    <n v="0"/>
    <n v="0"/>
    <n v="0"/>
    <n v="0"/>
    <n v="0"/>
    <n v="0"/>
    <n v="0"/>
    <n v="0"/>
    <n v="0"/>
    <n v="0"/>
    <n v="0"/>
  </r>
  <r>
    <s v="E3911 GEN Off Furn &amp; Eq, LSR"/>
    <x v="8"/>
    <n v="144"/>
    <n v="146"/>
    <n v="148"/>
    <n v="150"/>
    <n v="152"/>
    <n v="154"/>
    <n v="155"/>
    <n v="157"/>
    <n v="159"/>
    <n v="161"/>
    <n v="163"/>
    <n v="165"/>
    <n v="167"/>
    <n v="155476"/>
  </r>
  <r>
    <s v="E3911 GEN Off Furn &amp; Eq, LSR-NSC"/>
    <x v="8"/>
    <n v="0"/>
    <n v="0"/>
    <n v="0"/>
    <n v="0"/>
    <n v="0"/>
    <n v="0"/>
    <n v="0"/>
    <n v="0"/>
    <n v="0"/>
    <n v="0"/>
    <n v="0"/>
    <n v="0"/>
    <n v="0"/>
    <n v="0"/>
  </r>
  <r>
    <s v="E3911 GEN Off Furn &amp; Eq, Mint Farm"/>
    <x v="8"/>
    <n v="0"/>
    <n v="0"/>
    <n v="0"/>
    <n v="0"/>
    <n v="0"/>
    <n v="0"/>
    <n v="0"/>
    <n v="0"/>
    <n v="0"/>
    <n v="0"/>
    <n v="0"/>
    <n v="0"/>
    <n v="0"/>
    <n v="0"/>
  </r>
  <r>
    <s v="E3911 GEN Off Furn &amp; Eq, Mint-NSC"/>
    <x v="8"/>
    <n v="0"/>
    <n v="0"/>
    <n v="0"/>
    <n v="0"/>
    <n v="0"/>
    <n v="0"/>
    <n v="0"/>
    <n v="0"/>
    <n v="0"/>
    <n v="0"/>
    <n v="0"/>
    <n v="0"/>
    <n v="0"/>
    <n v="0"/>
  </r>
  <r>
    <s v="E3911 GEN Off Furn &amp; Eq, MTF OP"/>
    <x v="8"/>
    <n v="1"/>
    <n v="1"/>
    <n v="1"/>
    <n v="1"/>
    <n v="1"/>
    <n v="1"/>
    <n v="1"/>
    <n v="1"/>
    <n v="1"/>
    <n v="1"/>
    <n v="1"/>
    <n v="1"/>
    <n v="1"/>
    <n v="1241"/>
  </r>
  <r>
    <s v="E3911 GEN Off Furn &amp; Eq, MTF OP-NSC"/>
    <x v="8"/>
    <n v="0"/>
    <n v="0"/>
    <n v="0"/>
    <n v="0"/>
    <n v="0"/>
    <n v="0"/>
    <n v="0"/>
    <n v="0"/>
    <n v="0"/>
    <n v="0"/>
    <n v="0"/>
    <n v="0"/>
    <n v="0"/>
    <n v="0"/>
  </r>
  <r>
    <s v="E3911 GEN Off Furn &amp; Eq, WildHo-NSC"/>
    <x v="8"/>
    <n v="0"/>
    <n v="0"/>
    <n v="0"/>
    <n v="0"/>
    <n v="0"/>
    <n v="0"/>
    <n v="0"/>
    <n v="0"/>
    <n v="0"/>
    <n v="0"/>
    <n v="0"/>
    <n v="0"/>
    <n v="0"/>
    <n v="0"/>
  </r>
  <r>
    <s v="E3911 GEN Off Furn &amp; Eq, WildHorse"/>
    <x v="8"/>
    <n v="2"/>
    <n v="2"/>
    <n v="2"/>
    <n v="2"/>
    <n v="2"/>
    <n v="2"/>
    <n v="2"/>
    <n v="2"/>
    <n v="2"/>
    <n v="2"/>
    <n v="2"/>
    <n v="2"/>
    <n v="2"/>
    <n v="2008"/>
  </r>
  <r>
    <s v="E3911 GEN Off Furn &amp; Eq,Sumas"/>
    <x v="8"/>
    <n v="0"/>
    <n v="0"/>
    <n v="0"/>
    <n v="0"/>
    <n v="0"/>
    <n v="0"/>
    <n v="0"/>
    <n v="93"/>
    <n v="93"/>
    <n v="93"/>
    <n v="94"/>
    <n v="94"/>
    <n v="95"/>
    <n v="42867"/>
  </r>
  <r>
    <s v="E3911 GEN Off Furn &amp; Eq,Sumas-NSC"/>
    <x v="8"/>
    <n v="0"/>
    <n v="0"/>
    <n v="0"/>
    <n v="0"/>
    <n v="0"/>
    <n v="0"/>
    <n v="0"/>
    <n v="0"/>
    <n v="0"/>
    <n v="0"/>
    <n v="0"/>
    <n v="0"/>
    <n v="0"/>
    <n v="0"/>
  </r>
  <r>
    <s v="E3911 GEN Office F&amp;E, GLD OP old"/>
    <x v="8"/>
    <n v="11"/>
    <n v="12"/>
    <n v="12"/>
    <n v="12"/>
    <n v="12"/>
    <n v="13"/>
    <n v="13"/>
    <n v="0"/>
    <n v="0"/>
    <n v="0"/>
    <n v="0"/>
    <n v="0"/>
    <n v="0"/>
    <n v="6624"/>
  </r>
  <r>
    <s v="E3911 GEN Office F&amp;E, GLD OP ol-NSC"/>
    <x v="8"/>
    <n v="0"/>
    <n v="0"/>
    <n v="0"/>
    <n v="0"/>
    <n v="0"/>
    <n v="0"/>
    <n v="0"/>
    <n v="0"/>
    <n v="0"/>
    <n v="0"/>
    <n v="0"/>
    <n v="0"/>
    <n v="0"/>
    <n v="0"/>
  </r>
  <r>
    <s v="E3911 GEN Office F&amp;E, LBK #3"/>
    <x v="8"/>
    <n v="12"/>
    <n v="12"/>
    <n v="12"/>
    <n v="13"/>
    <n v="13"/>
    <n v="13"/>
    <n v="13"/>
    <n v="13"/>
    <n v="13"/>
    <n v="14"/>
    <n v="14"/>
    <n v="14"/>
    <n v="14"/>
    <n v="13082"/>
  </r>
  <r>
    <s v="E3911 GEN Office F&amp;E, Snoq 1-2013"/>
    <x v="8"/>
    <n v="0"/>
    <n v="0"/>
    <n v="0"/>
    <n v="0"/>
    <n v="0"/>
    <n v="0"/>
    <n v="0"/>
    <n v="0"/>
    <n v="0"/>
    <n v="0"/>
    <n v="0"/>
    <n v="0"/>
    <n v="0"/>
    <n v="0"/>
  </r>
  <r>
    <s v="E3911 GEN Office F&amp;E, Snoq 1-20-NSC"/>
    <x v="8"/>
    <n v="0"/>
    <n v="0"/>
    <n v="0"/>
    <n v="0"/>
    <n v="0"/>
    <n v="0"/>
    <n v="0"/>
    <n v="0"/>
    <n v="0"/>
    <n v="0"/>
    <n v="0"/>
    <n v="0"/>
    <n v="0"/>
    <n v="0"/>
  </r>
  <r>
    <s v="E3911 GEN Office F&amp;E, Snoq 1-NSC"/>
    <x v="8"/>
    <n v="0"/>
    <n v="0"/>
    <n v="0"/>
    <n v="0"/>
    <n v="0"/>
    <n v="0"/>
    <n v="0"/>
    <n v="0"/>
    <n v="0"/>
    <n v="0"/>
    <n v="0"/>
    <n v="0"/>
    <n v="0"/>
    <n v="0"/>
  </r>
  <r>
    <s v="E3911 GEN Office F&amp;E, Snoq 2-2013"/>
    <x v="8"/>
    <n v="0"/>
    <n v="0"/>
    <n v="0"/>
    <n v="0"/>
    <n v="0"/>
    <n v="0"/>
    <n v="0"/>
    <n v="0"/>
    <n v="0"/>
    <n v="0"/>
    <n v="0"/>
    <n v="0"/>
    <n v="0"/>
    <n v="0"/>
  </r>
  <r>
    <s v="E3911 GEN Office F&amp;E, Snoq 2-20-NSC"/>
    <x v="8"/>
    <n v="0"/>
    <n v="0"/>
    <n v="0"/>
    <n v="0"/>
    <n v="0"/>
    <n v="0"/>
    <n v="0"/>
    <n v="0"/>
    <n v="0"/>
    <n v="0"/>
    <n v="0"/>
    <n v="0"/>
    <n v="0"/>
    <n v="0"/>
  </r>
  <r>
    <s v="E3911 GEN Office F&amp;E, Snoqualmie 1"/>
    <x v="8"/>
    <n v="5"/>
    <n v="5"/>
    <n v="5"/>
    <n v="5"/>
    <n v="5"/>
    <n v="5"/>
    <n v="5"/>
    <n v="6"/>
    <n v="7"/>
    <n v="8"/>
    <n v="9"/>
    <n v="10"/>
    <n v="11"/>
    <n v="6703"/>
  </r>
  <r>
    <s v="E3911 GEN Office Furn &amp; Eq, Gold"/>
    <x v="8"/>
    <n v="6"/>
    <n v="6"/>
    <n v="6"/>
    <n v="6"/>
    <n v="6"/>
    <n v="6"/>
    <n v="6"/>
    <n v="19"/>
    <n v="19"/>
    <n v="20"/>
    <n v="20"/>
    <n v="20"/>
    <n v="20"/>
    <n v="12128"/>
  </r>
  <r>
    <s v="E3911 GEN Office Furn &amp; Eq, Gol-NSC"/>
    <x v="8"/>
    <n v="0"/>
    <n v="0"/>
    <n v="0"/>
    <n v="0"/>
    <n v="0"/>
    <n v="0"/>
    <n v="0"/>
    <n v="0"/>
    <n v="0"/>
    <n v="0"/>
    <n v="0"/>
    <n v="0"/>
    <n v="0"/>
    <n v="0"/>
  </r>
  <r>
    <s v="E3911 GEN Office Furn &amp; Eq, new"/>
    <x v="8"/>
    <n v="101"/>
    <n v="105"/>
    <n v="109"/>
    <n v="113"/>
    <n v="117"/>
    <n v="121"/>
    <n v="125"/>
    <n v="-103"/>
    <n v="-79"/>
    <n v="-363"/>
    <n v="-346"/>
    <n v="-328"/>
    <n v="-310"/>
    <n v="-52637"/>
  </r>
  <r>
    <s v="E3911 GEN Office Furn &amp; Eq, old"/>
    <x v="8"/>
    <n v="-283"/>
    <n v="-236"/>
    <n v="-188"/>
    <n v="-141"/>
    <n v="-94"/>
    <n v="-46"/>
    <n v="1"/>
    <n v="0"/>
    <n v="0"/>
    <n v="0"/>
    <n v="0"/>
    <n v="0"/>
    <n v="0"/>
    <n v="-70433"/>
  </r>
  <r>
    <s v="E3911 GEN Office Furn &amp; Eq, old-NSC"/>
    <x v="8"/>
    <n v="0"/>
    <n v="0"/>
    <n v="0"/>
    <n v="0"/>
    <n v="0"/>
    <n v="0"/>
    <n v="0"/>
    <n v="0"/>
    <n v="0"/>
    <n v="0"/>
    <n v="0"/>
    <n v="0"/>
    <n v="0"/>
    <n v="0"/>
  </r>
  <r>
    <s v="E3911 GEN Office Furn &amp; Eq, UBK"/>
    <x v="8"/>
    <n v="5"/>
    <n v="5"/>
    <n v="6"/>
    <n v="6"/>
    <n v="6"/>
    <n v="6"/>
    <n v="6"/>
    <n v="6"/>
    <n v="6"/>
    <n v="6"/>
    <n v="6"/>
    <n v="6"/>
    <n v="7"/>
    <n v="5908"/>
  </r>
  <r>
    <s v="E3911 GEN Office Furn &amp; Eq, UBK-NSC"/>
    <x v="8"/>
    <n v="0"/>
    <n v="0"/>
    <n v="0"/>
    <n v="0"/>
    <n v="0"/>
    <n v="0"/>
    <n v="0"/>
    <n v="0"/>
    <n v="0"/>
    <n v="0"/>
    <n v="0"/>
    <n v="0"/>
    <n v="0"/>
    <n v="0"/>
  </r>
  <r>
    <s v="E3912 GEN Computer Eq, DO NOT USED"/>
    <x v="8"/>
    <n v="0"/>
    <n v="0"/>
    <n v="0"/>
    <n v="0"/>
    <n v="0"/>
    <n v="0"/>
    <n v="0"/>
    <n v="0"/>
    <n v="0"/>
    <n v="0"/>
    <n v="0"/>
    <n v="0"/>
    <n v="0"/>
    <n v="0"/>
  </r>
  <r>
    <s v="E3912 GEN Computer Eq, Encogen"/>
    <x v="8"/>
    <n v="1620"/>
    <n v="1651"/>
    <n v="1682"/>
    <n v="1713"/>
    <n v="1744"/>
    <n v="1775"/>
    <n v="1806"/>
    <n v="1837"/>
    <n v="1868"/>
    <n v="1899"/>
    <n v="1930"/>
    <n v="1960"/>
    <n v="121"/>
    <n v="1727918"/>
  </r>
  <r>
    <s v="E3912 GEN Computer Eq, Encogen-NSC"/>
    <x v="8"/>
    <n v="0"/>
    <n v="0"/>
    <n v="0"/>
    <n v="0"/>
    <n v="0"/>
    <n v="0"/>
    <n v="0"/>
    <n v="0"/>
    <n v="0"/>
    <n v="0"/>
    <n v="0"/>
    <n v="0"/>
    <n v="0"/>
    <n v="0"/>
  </r>
  <r>
    <s v="E3912 GEN Computer Eq, Fred 1/APC"/>
    <x v="8"/>
    <n v="0"/>
    <n v="0"/>
    <n v="0"/>
    <n v="0"/>
    <n v="0"/>
    <n v="0"/>
    <n v="0"/>
    <n v="0"/>
    <n v="0"/>
    <n v="0"/>
    <n v="0"/>
    <n v="0"/>
    <n v="0"/>
    <n v="0"/>
  </r>
  <r>
    <s v="E3912 GEN Computer Eq, Frederickson"/>
    <x v="8"/>
    <n v="44"/>
    <n v="45"/>
    <n v="46"/>
    <n v="48"/>
    <n v="49"/>
    <n v="51"/>
    <n v="52"/>
    <n v="53"/>
    <n v="55"/>
    <n v="56"/>
    <n v="58"/>
    <n v="59"/>
    <n v="60"/>
    <n v="52055"/>
  </r>
  <r>
    <s v="E3912 GEN Computer Eq, Frederic-NSC"/>
    <x v="8"/>
    <n v="0"/>
    <n v="0"/>
    <n v="0"/>
    <n v="0"/>
    <n v="0"/>
    <n v="0"/>
    <n v="0"/>
    <n v="0"/>
    <n v="0"/>
    <n v="0"/>
    <n v="0"/>
    <n v="0"/>
    <n v="0"/>
    <n v="0"/>
  </r>
  <r>
    <s v="E3912 GEN Computer Eq, Fredonia"/>
    <x v="8"/>
    <n v="1443"/>
    <n v="1471"/>
    <n v="1498"/>
    <n v="1526"/>
    <n v="1554"/>
    <n v="1581"/>
    <n v="1609"/>
    <n v="-30"/>
    <n v="-30"/>
    <n v="-30"/>
    <n v="-30"/>
    <n v="-30"/>
    <n v="-30"/>
    <n v="816239"/>
  </r>
  <r>
    <s v="E3912 GEN Computer Eq, Fredonia-NSC"/>
    <x v="8"/>
    <n v="0"/>
    <n v="0"/>
    <n v="0"/>
    <n v="0"/>
    <n v="0"/>
    <n v="0"/>
    <n v="0"/>
    <n v="0"/>
    <n v="0"/>
    <n v="0"/>
    <n v="0"/>
    <n v="0"/>
    <n v="0"/>
    <n v="0"/>
  </r>
  <r>
    <s v="E3912 GEN Computer Eq, Goldendale"/>
    <x v="8"/>
    <n v="611"/>
    <n v="623"/>
    <n v="635"/>
    <n v="647"/>
    <n v="659"/>
    <n v="671"/>
    <n v="195"/>
    <n v="199"/>
    <n v="203"/>
    <n v="207"/>
    <n v="211"/>
    <n v="214"/>
    <n v="174"/>
    <n v="404813"/>
  </r>
  <r>
    <s v="E3912 GEN Computer Eq, Goldenda-NSC"/>
    <x v="8"/>
    <n v="0"/>
    <n v="0"/>
    <n v="0"/>
    <n v="0"/>
    <n v="0"/>
    <n v="0"/>
    <n v="0"/>
    <n v="0"/>
    <n v="0"/>
    <n v="0"/>
    <n v="0"/>
    <n v="0"/>
    <n v="0"/>
    <n v="0"/>
  </r>
  <r>
    <s v="E3912 GEN Computer Eq, HPK Ridge"/>
    <x v="8"/>
    <n v="10"/>
    <n v="10"/>
    <n v="10"/>
    <n v="12"/>
    <n v="12"/>
    <n v="13"/>
    <n v="13"/>
    <n v="14"/>
    <n v="15"/>
    <n v="15"/>
    <n v="16"/>
    <n v="16"/>
    <n v="17"/>
    <n v="13304"/>
  </r>
  <r>
    <s v="E3912 GEN Computer Eq, HPK Ridg-NSC"/>
    <x v="8"/>
    <n v="0"/>
    <n v="0"/>
    <n v="0"/>
    <n v="0"/>
    <n v="0"/>
    <n v="0"/>
    <n v="0"/>
    <n v="0"/>
    <n v="0"/>
    <n v="0"/>
    <n v="0"/>
    <n v="0"/>
    <n v="0"/>
    <n v="0"/>
  </r>
  <r>
    <s v="E3912 GEN Computer Eq, LB#4-2013"/>
    <x v="8"/>
    <n v="3"/>
    <n v="3"/>
    <n v="4"/>
    <n v="4"/>
    <n v="5"/>
    <n v="5"/>
    <n v="6"/>
    <n v="-22"/>
    <n v="-22"/>
    <n v="-22"/>
    <n v="-22"/>
    <n v="-22"/>
    <n v="-22"/>
    <n v="-7541"/>
  </r>
  <r>
    <s v="E3912 GEN Computer Eq, LB#4-201-NSC"/>
    <x v="8"/>
    <n v="0"/>
    <n v="0"/>
    <n v="0"/>
    <n v="0"/>
    <n v="0"/>
    <n v="0"/>
    <n v="0"/>
    <n v="0"/>
    <n v="0"/>
    <n v="0"/>
    <n v="0"/>
    <n v="0"/>
    <n v="0"/>
    <n v="0"/>
  </r>
  <r>
    <s v="E3912 GEN Computer Eq, LBK FSC"/>
    <x v="8"/>
    <n v="56"/>
    <n v="57"/>
    <n v="58"/>
    <n v="59"/>
    <n v="60"/>
    <n v="61"/>
    <n v="-2"/>
    <n v="-2"/>
    <n v="-2"/>
    <n v="-2"/>
    <n v="-2"/>
    <n v="-2"/>
    <n v="-2"/>
    <n v="25923"/>
  </r>
  <r>
    <s v="E3912 GEN Computer Eq, LBK FSC-NSC"/>
    <x v="8"/>
    <n v="0"/>
    <n v="0"/>
    <n v="0"/>
    <n v="0"/>
    <n v="0"/>
    <n v="0"/>
    <n v="0"/>
    <n v="0"/>
    <n v="0"/>
    <n v="0"/>
    <n v="0"/>
    <n v="0"/>
    <n v="0"/>
    <n v="0"/>
  </r>
  <r>
    <s v="E3912 GEN Computer Eq, LSR"/>
    <x v="8"/>
    <n v="1"/>
    <n v="1"/>
    <n v="1"/>
    <n v="1"/>
    <n v="1"/>
    <n v="1"/>
    <n v="1"/>
    <n v="1"/>
    <n v="1"/>
    <n v="1"/>
    <n v="1"/>
    <n v="1"/>
    <n v="1"/>
    <n v="667"/>
  </r>
  <r>
    <s v="E3912 GEN Computer Eq, LSR-NSC"/>
    <x v="8"/>
    <n v="0"/>
    <n v="0"/>
    <n v="0"/>
    <n v="0"/>
    <n v="0"/>
    <n v="0"/>
    <n v="0"/>
    <n v="0"/>
    <n v="0"/>
    <n v="0"/>
    <n v="0"/>
    <n v="0"/>
    <n v="0"/>
    <n v="0"/>
  </r>
  <r>
    <s v="E3912 GEN Computer Eq, Mint Farm"/>
    <x v="8"/>
    <n v="528"/>
    <n v="537"/>
    <n v="547"/>
    <n v="556"/>
    <n v="566"/>
    <n v="575"/>
    <n v="13"/>
    <n v="13"/>
    <n v="9"/>
    <n v="9"/>
    <n v="9"/>
    <n v="9"/>
    <n v="9"/>
    <n v="259180"/>
  </r>
  <r>
    <s v="E3912 GEN Computer Eq, Mint-NSC"/>
    <x v="8"/>
    <n v="0"/>
    <n v="0"/>
    <n v="0"/>
    <n v="0"/>
    <n v="0"/>
    <n v="0"/>
    <n v="0"/>
    <n v="0"/>
    <n v="0"/>
    <n v="0"/>
    <n v="0"/>
    <n v="0"/>
    <n v="0"/>
    <n v="0"/>
  </r>
  <r>
    <s v="E3912 GEN Computer Eq, MTF OP"/>
    <x v="8"/>
    <n v="0"/>
    <n v="0"/>
    <n v="0"/>
    <n v="0"/>
    <n v="0"/>
    <n v="0"/>
    <n v="0"/>
    <n v="0"/>
    <n v="0"/>
    <n v="0"/>
    <n v="0"/>
    <n v="0"/>
    <n v="0"/>
    <n v="0"/>
  </r>
  <r>
    <s v="E3912 GEN Computer Eq, MTF OP-NSC"/>
    <x v="8"/>
    <n v="0"/>
    <n v="0"/>
    <n v="0"/>
    <n v="0"/>
    <n v="0"/>
    <n v="0"/>
    <n v="0"/>
    <n v="0"/>
    <n v="0"/>
    <n v="0"/>
    <n v="0"/>
    <n v="0"/>
    <n v="0"/>
    <n v="0"/>
  </r>
  <r>
    <s v="E3912 GEN Computer Eq, new"/>
    <x v="8"/>
    <n v="8792"/>
    <n v="8900"/>
    <n v="9131"/>
    <n v="9417"/>
    <n v="9703"/>
    <n v="5033"/>
    <n v="5186"/>
    <n v="5338"/>
    <n v="5560"/>
    <n v="5767"/>
    <n v="5738"/>
    <n v="5983"/>
    <n v="4255"/>
    <n v="6856659"/>
  </r>
  <r>
    <s v="E3912 GEN Computer Eq, new-NSC"/>
    <x v="8"/>
    <n v="0"/>
    <n v="0"/>
    <n v="0"/>
    <n v="0"/>
    <n v="0"/>
    <n v="0"/>
    <n v="0"/>
    <n v="0"/>
    <n v="0"/>
    <n v="0"/>
    <n v="0"/>
    <n v="0"/>
    <n v="0"/>
    <n v="0"/>
  </r>
  <r>
    <s v="E3912 GEN Computer Eq, old-RETIRED"/>
    <x v="8"/>
    <n v="0"/>
    <n v="0"/>
    <n v="0"/>
    <n v="0"/>
    <n v="0"/>
    <n v="0"/>
    <n v="0"/>
    <n v="0"/>
    <n v="0"/>
    <n v="0"/>
    <n v="0"/>
    <n v="0"/>
    <n v="0"/>
    <n v="0"/>
  </r>
  <r>
    <s v="E3912 GEN Computer Eq, Snoqualmie 1"/>
    <x v="8"/>
    <n v="54"/>
    <n v="55"/>
    <n v="56"/>
    <n v="57"/>
    <n v="58"/>
    <n v="59"/>
    <n v="60"/>
    <n v="62"/>
    <n v="63"/>
    <n v="64"/>
    <n v="65"/>
    <n v="66"/>
    <n v="4"/>
    <n v="57882"/>
  </r>
  <r>
    <s v="E3912 GEN Computer Eq, Snoqualmie 2"/>
    <x v="8"/>
    <n v="41"/>
    <n v="42"/>
    <n v="43"/>
    <n v="43"/>
    <n v="44"/>
    <n v="45"/>
    <n v="46"/>
    <n v="46"/>
    <n v="47"/>
    <n v="48"/>
    <n v="49"/>
    <n v="50"/>
    <n v="3"/>
    <n v="43666"/>
  </r>
  <r>
    <s v="E3912 GEN Computer Eq, Sumas"/>
    <x v="8"/>
    <n v="61"/>
    <n v="61"/>
    <n v="61"/>
    <n v="61"/>
    <n v="61"/>
    <n v="61"/>
    <n v="61"/>
    <n v="61"/>
    <n v="61"/>
    <n v="61"/>
    <n v="61"/>
    <n v="61"/>
    <n v="61"/>
    <n v="60817"/>
  </r>
  <r>
    <s v="E3912 GEN Computer Eq, Sumas OP-RET"/>
    <x v="8"/>
    <n v="0"/>
    <n v="0"/>
    <n v="0"/>
    <n v="0"/>
    <n v="0"/>
    <n v="0"/>
    <n v="0"/>
    <n v="0"/>
    <n v="0"/>
    <n v="0"/>
    <n v="0"/>
    <n v="0"/>
    <n v="0"/>
    <n v="0"/>
  </r>
  <r>
    <s v="E3912 GEN Computer Eq, Sumas-NSC"/>
    <x v="8"/>
    <n v="0"/>
    <n v="0"/>
    <n v="0"/>
    <n v="0"/>
    <n v="0"/>
    <n v="0"/>
    <n v="0"/>
    <n v="0"/>
    <n v="0"/>
    <n v="0"/>
    <n v="0"/>
    <n v="0"/>
    <n v="0"/>
    <n v="0"/>
  </r>
  <r>
    <s v="E3912 GEN Computer Eq, WHH #2-3"/>
    <x v="8"/>
    <n v="50"/>
    <n v="51"/>
    <n v="53"/>
    <n v="54"/>
    <n v="55"/>
    <n v="56"/>
    <n v="57"/>
    <n v="59"/>
    <n v="60"/>
    <n v="61"/>
    <n v="62"/>
    <n v="63"/>
    <n v="65"/>
    <n v="57431"/>
  </r>
  <r>
    <s v="E3912 GEN Computer Eq, WHH #2-3-NSC"/>
    <x v="8"/>
    <n v="0"/>
    <n v="0"/>
    <n v="0"/>
    <n v="0"/>
    <n v="0"/>
    <n v="0"/>
    <n v="0"/>
    <n v="0"/>
    <n v="0"/>
    <n v="0"/>
    <n v="0"/>
    <n v="0"/>
    <n v="0"/>
    <n v="0"/>
  </r>
  <r>
    <s v="E3912 GEN Computer Eq, Wild Horse"/>
    <x v="8"/>
    <n v="2"/>
    <n v="3"/>
    <n v="3"/>
    <n v="3"/>
    <n v="3"/>
    <n v="3"/>
    <n v="3"/>
    <n v="3"/>
    <n v="3"/>
    <n v="3"/>
    <n v="3"/>
    <n v="3"/>
    <n v="3"/>
    <n v="2971"/>
  </r>
  <r>
    <s v="E3912 GEN Computer Eq, Wild Hrs Exp"/>
    <x v="8"/>
    <n v="20"/>
    <n v="21"/>
    <n v="22"/>
    <n v="23"/>
    <n v="24"/>
    <n v="25"/>
    <n v="26"/>
    <n v="26"/>
    <n v="27"/>
    <n v="28"/>
    <n v="29"/>
    <n v="30"/>
    <n v="31"/>
    <n v="25575"/>
  </r>
  <r>
    <s v="E3912 GEN Computer Eq, Wild Hrs-NSC"/>
    <x v="8"/>
    <n v="0"/>
    <n v="0"/>
    <n v="0"/>
    <n v="0"/>
    <n v="0"/>
    <n v="0"/>
    <n v="0"/>
    <n v="0"/>
    <n v="0"/>
    <n v="0"/>
    <n v="0"/>
    <n v="0"/>
    <n v="0"/>
    <n v="0"/>
  </r>
  <r>
    <s v="E3912 GEN Computer Eq, Wld Hrs-NSC"/>
    <x v="8"/>
    <n v="0"/>
    <n v="0"/>
    <n v="0"/>
    <n v="0"/>
    <n v="0"/>
    <n v="0"/>
    <n v="0"/>
    <n v="0"/>
    <n v="0"/>
    <n v="0"/>
    <n v="0"/>
    <n v="0"/>
    <n v="0"/>
    <n v="0"/>
  </r>
  <r>
    <s v="E3912 GEN Computer Equip, UBK"/>
    <x v="8"/>
    <n v="309"/>
    <n v="319"/>
    <n v="328"/>
    <n v="337"/>
    <n v="346"/>
    <n v="356"/>
    <n v="365"/>
    <n v="374"/>
    <n v="383"/>
    <n v="393"/>
    <n v="402"/>
    <n v="411"/>
    <n v="420"/>
    <n v="364885"/>
  </r>
  <r>
    <s v="E3912 GEN Computer Equip, UBK-NSC"/>
    <x v="8"/>
    <n v="0"/>
    <n v="0"/>
    <n v="0"/>
    <n v="0"/>
    <n v="0"/>
    <n v="0"/>
    <n v="0"/>
    <n v="0"/>
    <n v="0"/>
    <n v="0"/>
    <n v="0"/>
    <n v="0"/>
    <n v="0"/>
    <n v="0"/>
  </r>
  <r>
    <s v="E3913 GEN Printers, new"/>
    <x v="8"/>
    <n v="0"/>
    <n v="0"/>
    <n v="0"/>
    <n v="0"/>
    <n v="0"/>
    <n v="0"/>
    <n v="0"/>
    <n v="0"/>
    <n v="0"/>
    <n v="0"/>
    <n v="0"/>
    <n v="0"/>
    <n v="0"/>
    <n v="0"/>
  </r>
  <r>
    <s v="E3913 GEN Printers, new-NSC"/>
    <x v="8"/>
    <n v="0"/>
    <n v="0"/>
    <n v="0"/>
    <n v="0"/>
    <n v="0"/>
    <n v="0"/>
    <n v="0"/>
    <n v="0"/>
    <n v="0"/>
    <n v="0"/>
    <n v="0"/>
    <n v="0"/>
    <n v="0"/>
    <n v="0"/>
  </r>
  <r>
    <s v="E3914 GEN Computer Equip- RET"/>
    <x v="8"/>
    <n v="0"/>
    <n v="0"/>
    <n v="0"/>
    <n v="0"/>
    <n v="0"/>
    <n v="0"/>
    <n v="0"/>
    <n v="0"/>
    <n v="0"/>
    <n v="0"/>
    <n v="0"/>
    <n v="0"/>
    <n v="0"/>
    <n v="0"/>
  </r>
  <r>
    <s v="E392 GEN Trans Equip, Colstrip 1"/>
    <x v="8"/>
    <n v="36"/>
    <n v="37"/>
    <n v="37"/>
    <n v="56"/>
    <n v="56"/>
    <n v="57"/>
    <n v="58"/>
    <n v="58"/>
    <n v="59"/>
    <n v="59"/>
    <n v="60"/>
    <n v="61"/>
    <n v="61"/>
    <n v="53857"/>
  </r>
  <r>
    <s v="E392 GEN Trans Equip, Colstrip 2"/>
    <x v="8"/>
    <n v="36"/>
    <n v="37"/>
    <n v="37"/>
    <n v="52"/>
    <n v="53"/>
    <n v="54"/>
    <n v="54"/>
    <n v="55"/>
    <n v="56"/>
    <n v="56"/>
    <n v="57"/>
    <n v="57"/>
    <n v="58"/>
    <n v="51284"/>
  </r>
  <r>
    <s v="E392 GEN Trans Equip, Colstrip 3"/>
    <x v="8"/>
    <n v="23"/>
    <n v="23"/>
    <n v="24"/>
    <n v="35"/>
    <n v="35"/>
    <n v="36"/>
    <n v="36"/>
    <n v="37"/>
    <n v="37"/>
    <n v="38"/>
    <n v="38"/>
    <n v="39"/>
    <n v="39"/>
    <n v="34096"/>
  </r>
  <r>
    <s v="E392 GEN Trans Equip, Colstrip 4"/>
    <x v="8"/>
    <n v="23"/>
    <n v="23"/>
    <n v="24"/>
    <n v="33"/>
    <n v="34"/>
    <n v="34"/>
    <n v="35"/>
    <n v="35"/>
    <n v="35"/>
    <n v="36"/>
    <n v="36"/>
    <n v="37"/>
    <n v="37"/>
    <n v="32636"/>
  </r>
  <r>
    <s v="E392 GEN Trans Equip, Colstrip1-NSC"/>
    <x v="8"/>
    <n v="0"/>
    <n v="0"/>
    <n v="0"/>
    <n v="0"/>
    <n v="0"/>
    <n v="0"/>
    <n v="0"/>
    <n v="0"/>
    <n v="0"/>
    <n v="0"/>
    <n v="0"/>
    <n v="0"/>
    <n v="0"/>
    <n v="0"/>
  </r>
  <r>
    <s v="E392 GEN Trans Equip, Colstrip2-NSC"/>
    <x v="8"/>
    <n v="0"/>
    <n v="0"/>
    <n v="0"/>
    <n v="0"/>
    <n v="0"/>
    <n v="0"/>
    <n v="0"/>
    <n v="0"/>
    <n v="0"/>
    <n v="0"/>
    <n v="0"/>
    <n v="0"/>
    <n v="0"/>
    <n v="0"/>
  </r>
  <r>
    <s v="E392 GEN Trans Equip, Colstrip3-NSC"/>
    <x v="8"/>
    <n v="0"/>
    <n v="0"/>
    <n v="0"/>
    <n v="0"/>
    <n v="0"/>
    <n v="0"/>
    <n v="0"/>
    <n v="0"/>
    <n v="0"/>
    <n v="0"/>
    <n v="0"/>
    <n v="0"/>
    <n v="0"/>
    <n v="0"/>
  </r>
  <r>
    <s v="E392 GEN Trans Equip, Colstrip4-NSC"/>
    <x v="8"/>
    <n v="0"/>
    <n v="0"/>
    <n v="0"/>
    <n v="0"/>
    <n v="0"/>
    <n v="0"/>
    <n v="0"/>
    <n v="0"/>
    <n v="0"/>
    <n v="0"/>
    <n v="0"/>
    <n v="0"/>
    <n v="0"/>
    <n v="0"/>
  </r>
  <r>
    <s v="E392 GEN Trans Equip, new"/>
    <x v="8"/>
    <n v="6156"/>
    <n v="6195"/>
    <n v="6230"/>
    <n v="7094"/>
    <n v="7140"/>
    <n v="7186"/>
    <n v="7231"/>
    <n v="7277"/>
    <n v="7323"/>
    <n v="7369"/>
    <n v="7415"/>
    <n v="7461"/>
    <n v="7508"/>
    <n v="7062850"/>
  </r>
  <r>
    <s v="E392 GEN Trans Equip, old"/>
    <x v="8"/>
    <n v="0"/>
    <n v="0"/>
    <n v="0"/>
    <n v="0"/>
    <n v="0"/>
    <n v="0"/>
    <n v="0"/>
    <n v="0"/>
    <n v="0"/>
    <n v="0"/>
    <n v="0"/>
    <n v="0"/>
    <n v="0"/>
    <n v="62"/>
  </r>
  <r>
    <s v="E392 GEN Trans Equip, old-NSC"/>
    <x v="8"/>
    <n v="0"/>
    <n v="0"/>
    <n v="0"/>
    <n v="0"/>
    <n v="0"/>
    <n v="0"/>
    <n v="0"/>
    <n v="0"/>
    <n v="0"/>
    <n v="0"/>
    <n v="0"/>
    <n v="0"/>
    <n v="0"/>
    <n v="0"/>
  </r>
  <r>
    <s v="E392 GEN Trans Equip, Snoq Park"/>
    <x v="8"/>
    <n v="4"/>
    <n v="5"/>
    <n v="5"/>
    <n v="5"/>
    <n v="5"/>
    <n v="5"/>
    <n v="5"/>
    <n v="5"/>
    <n v="5"/>
    <n v="5"/>
    <n v="5"/>
    <n v="6"/>
    <n v="6"/>
    <n v="5057"/>
  </r>
  <r>
    <s v="E392 GEN Trans Equip, Snoq Park-NSC"/>
    <x v="8"/>
    <n v="0"/>
    <n v="0"/>
    <n v="0"/>
    <n v="0"/>
    <n v="0"/>
    <n v="0"/>
    <n v="0"/>
    <n v="0"/>
    <n v="0"/>
    <n v="0"/>
    <n v="0"/>
    <n v="0"/>
    <n v="0"/>
    <n v="0"/>
  </r>
  <r>
    <s v="E392 GEN Transp Eq, Encogen old"/>
    <x v="8"/>
    <n v="22"/>
    <n v="-5"/>
    <n v="0"/>
    <n v="-5"/>
    <n v="-4"/>
    <n v="-4"/>
    <n v="-4"/>
    <n v="-4"/>
    <n v="-4"/>
    <n v="-4"/>
    <n v="-4"/>
    <n v="-4"/>
    <n v="-4"/>
    <n v="-2833"/>
  </r>
  <r>
    <s v="E392 GEN Transp Eq, Encogen old-NSC"/>
    <x v="8"/>
    <n v="0"/>
    <n v="0"/>
    <n v="0"/>
    <n v="0"/>
    <n v="0"/>
    <n v="0"/>
    <n v="0"/>
    <n v="0"/>
    <n v="0"/>
    <n v="0"/>
    <n v="0"/>
    <n v="0"/>
    <n v="0"/>
    <n v="0"/>
  </r>
  <r>
    <s v="E3930 GEN Stores Equip, new"/>
    <x v="8"/>
    <n v="41"/>
    <n v="41"/>
    <n v="-296"/>
    <n v="43"/>
    <n v="44"/>
    <n v="44"/>
    <n v="45"/>
    <n v="41"/>
    <n v="42"/>
    <n v="43"/>
    <n v="44"/>
    <n v="45"/>
    <n v="46"/>
    <n v="14967"/>
  </r>
  <r>
    <s v="E3930 GEN Stores Equip, old"/>
    <x v="8"/>
    <n v="-338"/>
    <n v="-333"/>
    <n v="11"/>
    <n v="-322"/>
    <n v="-316"/>
    <n v="-310"/>
    <n v="-305"/>
    <n v="-299"/>
    <n v="-293"/>
    <n v="-288"/>
    <n v="-282"/>
    <n v="-277"/>
    <n v="-271"/>
    <n v="-276508"/>
  </r>
  <r>
    <s v="E3930 GEN Stores Equip, old-NSC"/>
    <x v="8"/>
    <n v="0"/>
    <n v="0"/>
    <n v="0"/>
    <n v="0"/>
    <n v="0"/>
    <n v="0"/>
    <n v="0"/>
    <n v="0"/>
    <n v="0"/>
    <n v="0"/>
    <n v="0"/>
    <n v="0"/>
    <n v="0"/>
    <n v="0"/>
  </r>
  <r>
    <s v="E3931 GEN Stores Equip&gt;$20K-RET"/>
    <x v="8"/>
    <n v="0"/>
    <n v="0"/>
    <n v="0"/>
    <n v="0"/>
    <n v="0"/>
    <n v="0"/>
    <n v="0"/>
    <n v="0"/>
    <n v="0"/>
    <n v="0"/>
    <n v="0"/>
    <n v="0"/>
    <n v="0"/>
    <n v="0"/>
  </r>
  <r>
    <s v="E3940 GEN Tools Hop Ridge, new-NSC"/>
    <x v="8"/>
    <n v="0"/>
    <n v="0"/>
    <n v="0"/>
    <n v="0"/>
    <n v="0"/>
    <n v="0"/>
    <n v="0"/>
    <n v="0"/>
    <n v="0"/>
    <n v="0"/>
    <n v="0"/>
    <n v="0"/>
    <n v="0"/>
    <n v="0"/>
  </r>
  <r>
    <s v="E3940 GEN Tools Hopkins Ridge, new"/>
    <x v="8"/>
    <n v="11"/>
    <n v="11"/>
    <n v="11"/>
    <n v="11"/>
    <n v="11"/>
    <n v="11"/>
    <n v="12"/>
    <n v="12"/>
    <n v="12"/>
    <n v="12"/>
    <n v="12"/>
    <n v="12"/>
    <n v="12"/>
    <n v="11520"/>
  </r>
  <r>
    <s v="E3940 GEN Tools LSR"/>
    <x v="8"/>
    <n v="48"/>
    <n v="49"/>
    <n v="51"/>
    <n v="52"/>
    <n v="53"/>
    <n v="55"/>
    <n v="56"/>
    <n v="57"/>
    <n v="59"/>
    <n v="60"/>
    <n v="61"/>
    <n v="63"/>
    <n v="64"/>
    <n v="55997"/>
  </r>
  <r>
    <s v="E3940 GEN Tools LSR-NSC"/>
    <x v="8"/>
    <n v="0"/>
    <n v="0"/>
    <n v="0"/>
    <n v="0"/>
    <n v="0"/>
    <n v="0"/>
    <n v="0"/>
    <n v="0"/>
    <n v="0"/>
    <n v="0"/>
    <n v="0"/>
    <n v="0"/>
    <n v="0"/>
    <n v="0"/>
  </r>
  <r>
    <s v="E3940 GEN Tools, Colstrip 1"/>
    <x v="8"/>
    <n v="46"/>
    <n v="47"/>
    <n v="47"/>
    <n v="48"/>
    <n v="49"/>
    <n v="50"/>
    <n v="51"/>
    <n v="52"/>
    <n v="52"/>
    <n v="53"/>
    <n v="54"/>
    <n v="55"/>
    <n v="56"/>
    <n v="50744"/>
  </r>
  <r>
    <s v="E3940 GEN Tools, Colstrip 1-NSC"/>
    <x v="8"/>
    <n v="0"/>
    <n v="0"/>
    <n v="0"/>
    <n v="0"/>
    <n v="0"/>
    <n v="0"/>
    <n v="0"/>
    <n v="0"/>
    <n v="0"/>
    <n v="0"/>
    <n v="0"/>
    <n v="0"/>
    <n v="0"/>
    <n v="0"/>
  </r>
  <r>
    <s v="E3940 GEN Tools, Colstrip 2"/>
    <x v="8"/>
    <n v="40"/>
    <n v="41"/>
    <n v="42"/>
    <n v="43"/>
    <n v="43"/>
    <n v="44"/>
    <n v="45"/>
    <n v="46"/>
    <n v="47"/>
    <n v="47"/>
    <n v="48"/>
    <n v="49"/>
    <n v="50"/>
    <n v="45071"/>
  </r>
  <r>
    <s v="E3940 GEN Tools, Colstrip 2-NSC"/>
    <x v="8"/>
    <n v="0"/>
    <n v="0"/>
    <n v="0"/>
    <n v="0"/>
    <n v="0"/>
    <n v="0"/>
    <n v="0"/>
    <n v="0"/>
    <n v="0"/>
    <n v="0"/>
    <n v="0"/>
    <n v="0"/>
    <n v="0"/>
    <n v="0"/>
  </r>
  <r>
    <s v="E3940 GEN Tools, Colstrip 3"/>
    <x v="8"/>
    <n v="34"/>
    <n v="34"/>
    <n v="35"/>
    <n v="35"/>
    <n v="36"/>
    <n v="37"/>
    <n v="37"/>
    <n v="38"/>
    <n v="38"/>
    <n v="39"/>
    <n v="40"/>
    <n v="40"/>
    <n v="41"/>
    <n v="37221"/>
  </r>
  <r>
    <s v="E3940 GEN Tools, Colstrip 3-NSC"/>
    <x v="8"/>
    <n v="0"/>
    <n v="0"/>
    <n v="0"/>
    <n v="0"/>
    <n v="0"/>
    <n v="0"/>
    <n v="0"/>
    <n v="0"/>
    <n v="0"/>
    <n v="0"/>
    <n v="0"/>
    <n v="0"/>
    <n v="0"/>
    <n v="0"/>
  </r>
  <r>
    <s v="E3940 GEN Tools, Colstrip 4"/>
    <x v="8"/>
    <n v="31"/>
    <n v="32"/>
    <n v="33"/>
    <n v="33"/>
    <n v="34"/>
    <n v="34"/>
    <n v="35"/>
    <n v="36"/>
    <n v="36"/>
    <n v="37"/>
    <n v="37"/>
    <n v="38"/>
    <n v="38"/>
    <n v="34930"/>
  </r>
  <r>
    <s v="E3940 GEN Tools, Colstrip 4-NSC"/>
    <x v="8"/>
    <n v="0"/>
    <n v="0"/>
    <n v="0"/>
    <n v="0"/>
    <n v="0"/>
    <n v="0"/>
    <n v="0"/>
    <n v="0"/>
    <n v="0"/>
    <n v="0"/>
    <n v="0"/>
    <n v="0"/>
    <n v="0"/>
    <n v="0"/>
  </r>
  <r>
    <s v="E3940 GEN Tools/Garage,  MTF OP"/>
    <x v="8"/>
    <n v="25"/>
    <n v="25"/>
    <n v="25"/>
    <n v="25"/>
    <n v="26"/>
    <n v="26"/>
    <n v="26"/>
    <n v="26"/>
    <n v="27"/>
    <n v="27"/>
    <n v="27"/>
    <n v="27"/>
    <n v="27"/>
    <n v="26096"/>
  </r>
  <r>
    <s v="E3940 GEN Tools/Garage,  MTF OP-NSC"/>
    <x v="8"/>
    <n v="0"/>
    <n v="0"/>
    <n v="0"/>
    <n v="0"/>
    <n v="0"/>
    <n v="0"/>
    <n v="0"/>
    <n v="0"/>
    <n v="0"/>
    <n v="0"/>
    <n v="0"/>
    <n v="0"/>
    <n v="0"/>
    <n v="0"/>
  </r>
  <r>
    <s v="E3940 GEN Tools/Garage, MTF new"/>
    <x v="8"/>
    <n v="0"/>
    <n v="0"/>
    <n v="0"/>
    <n v="0"/>
    <n v="0"/>
    <n v="0"/>
    <n v="0"/>
    <n v="0"/>
    <n v="0"/>
    <n v="10"/>
    <n v="19"/>
    <n v="28"/>
    <n v="0"/>
    <n v="4783"/>
  </r>
  <r>
    <s v="E3940 GEN Tools/Garage, MTF new-NSC"/>
    <x v="8"/>
    <n v="0"/>
    <n v="0"/>
    <n v="0"/>
    <n v="0"/>
    <n v="0"/>
    <n v="0"/>
    <n v="0"/>
    <n v="0"/>
    <n v="0"/>
    <n v="0"/>
    <n v="0"/>
    <n v="0"/>
    <n v="0"/>
    <n v="0"/>
  </r>
  <r>
    <s v="E3940 GEN Tools/Garage/Shop, ne-NSC"/>
    <x v="8"/>
    <n v="0"/>
    <n v="0"/>
    <n v="0"/>
    <n v="0"/>
    <n v="0"/>
    <n v="0"/>
    <n v="0"/>
    <n v="0"/>
    <n v="0"/>
    <n v="0"/>
    <n v="0"/>
    <n v="0"/>
    <n v="0"/>
    <n v="0"/>
  </r>
  <r>
    <s v="E3940 GEN Tools/Garage/Shop, new"/>
    <x v="8"/>
    <n v="1847"/>
    <n v="1887"/>
    <n v="1926"/>
    <n v="1965"/>
    <n v="2004"/>
    <n v="2043"/>
    <n v="2082"/>
    <n v="2007"/>
    <n v="2068"/>
    <n v="2117"/>
    <n v="2169"/>
    <n v="2220"/>
    <n v="2276"/>
    <n v="2045579"/>
  </r>
  <r>
    <s v="E3940 GEN Tools/Garage/Shop, old"/>
    <x v="8"/>
    <n v="-132"/>
    <n v="-117"/>
    <n v="-102"/>
    <n v="-87"/>
    <n v="-72"/>
    <n v="-57"/>
    <n v="-42"/>
    <n v="0"/>
    <n v="0"/>
    <n v="0"/>
    <n v="0"/>
    <n v="0"/>
    <n v="0"/>
    <n v="-45286"/>
  </r>
  <r>
    <s v="E3940 GEN Tools/Garage/Shop, ol-NSC"/>
    <x v="8"/>
    <n v="0"/>
    <n v="0"/>
    <n v="0"/>
    <n v="0"/>
    <n v="0"/>
    <n v="0"/>
    <n v="0"/>
    <n v="0"/>
    <n v="0"/>
    <n v="0"/>
    <n v="0"/>
    <n v="0"/>
    <n v="0"/>
    <n v="0"/>
  </r>
  <r>
    <s v="E3941 GEN Tools/Garage/Shop- RET"/>
    <x v="8"/>
    <n v="0"/>
    <n v="0"/>
    <n v="0"/>
    <n v="0"/>
    <n v="0"/>
    <n v="0"/>
    <n v="0"/>
    <n v="0"/>
    <n v="0"/>
    <n v="0"/>
    <n v="0"/>
    <n v="0"/>
    <n v="0"/>
    <n v="0"/>
  </r>
  <r>
    <s v="E3942 GEN Tools/Garage/Shop-RET"/>
    <x v="8"/>
    <n v="0"/>
    <n v="0"/>
    <n v="0"/>
    <n v="0"/>
    <n v="0"/>
    <n v="0"/>
    <n v="0"/>
    <n v="0"/>
    <n v="0"/>
    <n v="0"/>
    <n v="0"/>
    <n v="0"/>
    <n v="0"/>
    <n v="0"/>
  </r>
  <r>
    <s v="E3950 GEN Laboratory Equip, new"/>
    <x v="8"/>
    <n v="786"/>
    <n v="799"/>
    <n v="812"/>
    <n v="824"/>
    <n v="837"/>
    <n v="850"/>
    <n v="863"/>
    <n v="1400"/>
    <n v="1417"/>
    <n v="1253"/>
    <n v="1277"/>
    <n v="1302"/>
    <n v="1326"/>
    <n v="1057517"/>
  </r>
  <r>
    <s v="E3950 GEN Laboratory Equip, new-NSC"/>
    <x v="8"/>
    <n v="0"/>
    <n v="0"/>
    <n v="0"/>
    <n v="0"/>
    <n v="0"/>
    <n v="0"/>
    <n v="0"/>
    <n v="0"/>
    <n v="0"/>
    <n v="0"/>
    <n v="0"/>
    <n v="0"/>
    <n v="0"/>
    <n v="0"/>
  </r>
  <r>
    <s v="E3950 GEN Laboratory Equip, old"/>
    <x v="8"/>
    <n v="426"/>
    <n v="501"/>
    <n v="575"/>
    <n v="650"/>
    <n v="725"/>
    <n v="800"/>
    <n v="874"/>
    <n v="0"/>
    <n v="0"/>
    <n v="0"/>
    <n v="0"/>
    <n v="0"/>
    <n v="0"/>
    <n v="361472"/>
  </r>
  <r>
    <s v="E3950 GEN Laboratory Equip, old-NSC"/>
    <x v="8"/>
    <n v="0"/>
    <n v="0"/>
    <n v="0"/>
    <n v="0"/>
    <n v="0"/>
    <n v="0"/>
    <n v="0"/>
    <n v="0"/>
    <n v="0"/>
    <n v="0"/>
    <n v="0"/>
    <n v="0"/>
    <n v="0"/>
    <n v="0"/>
  </r>
  <r>
    <s v="E3951 GEN Laboratory Equip - RET"/>
    <x v="8"/>
    <n v="0"/>
    <n v="0"/>
    <n v="0"/>
    <n v="0"/>
    <n v="0"/>
    <n v="0"/>
    <n v="0"/>
    <n v="0"/>
    <n v="0"/>
    <n v="0"/>
    <n v="0"/>
    <n v="0"/>
    <n v="0"/>
    <n v="0"/>
  </r>
  <r>
    <s v="E396 GEN Power-Op Equip, Colstrip 1"/>
    <x v="8"/>
    <n v="42"/>
    <n v="43"/>
    <n v="44"/>
    <n v="27"/>
    <n v="28"/>
    <n v="29"/>
    <n v="29"/>
    <n v="30"/>
    <n v="31"/>
    <n v="32"/>
    <n v="32"/>
    <n v="33"/>
    <n v="34"/>
    <n v="33128"/>
  </r>
  <r>
    <s v="E396 GEN Power-Op Equip, Colstrip 2"/>
    <x v="8"/>
    <n v="35"/>
    <n v="36"/>
    <n v="37"/>
    <n v="23"/>
    <n v="24"/>
    <n v="25"/>
    <n v="26"/>
    <n v="26"/>
    <n v="27"/>
    <n v="28"/>
    <n v="29"/>
    <n v="29"/>
    <n v="30"/>
    <n v="28633"/>
  </r>
  <r>
    <s v="E396 GEN Power-Op Equip, Colstrip 3"/>
    <x v="8"/>
    <n v="24"/>
    <n v="25"/>
    <n v="25"/>
    <n v="15"/>
    <n v="15"/>
    <n v="16"/>
    <n v="16"/>
    <n v="17"/>
    <n v="17"/>
    <n v="18"/>
    <n v="18"/>
    <n v="19"/>
    <n v="19"/>
    <n v="18596"/>
  </r>
  <r>
    <s v="E396 GEN Power-Op Equip, Colstrip 4"/>
    <x v="8"/>
    <n v="24"/>
    <n v="24"/>
    <n v="25"/>
    <n v="16"/>
    <n v="17"/>
    <n v="17"/>
    <n v="18"/>
    <n v="18"/>
    <n v="19"/>
    <n v="19"/>
    <n v="20"/>
    <n v="20"/>
    <n v="21"/>
    <n v="19464"/>
  </r>
  <r>
    <s v="E396 GEN Power-Op Equip, new"/>
    <x v="8"/>
    <n v="2804"/>
    <n v="2835"/>
    <n v="2866"/>
    <n v="2076"/>
    <n v="2099"/>
    <n v="2123"/>
    <n v="2146"/>
    <n v="2169"/>
    <n v="2185"/>
    <n v="2205"/>
    <n v="2225"/>
    <n v="2245"/>
    <n v="2265"/>
    <n v="2308925"/>
  </r>
  <r>
    <s v="E396 GEN Power-Op Equip, old-RET"/>
    <x v="8"/>
    <n v="0"/>
    <n v="0"/>
    <n v="0"/>
    <n v="0"/>
    <n v="0"/>
    <n v="0"/>
    <n v="0"/>
    <n v="0"/>
    <n v="0"/>
    <n v="0"/>
    <n v="0"/>
    <n v="0"/>
    <n v="0"/>
    <n v="0"/>
  </r>
  <r>
    <s v="E396 GEN PwrOp Equp, Colstrip1-NSC"/>
    <x v="8"/>
    <n v="0"/>
    <n v="0"/>
    <n v="0"/>
    <n v="0"/>
    <n v="0"/>
    <n v="0"/>
    <n v="0"/>
    <n v="0"/>
    <n v="0"/>
    <n v="0"/>
    <n v="0"/>
    <n v="0"/>
    <n v="0"/>
    <n v="0"/>
  </r>
  <r>
    <s v="E396 GEN PwrOp Equp, Colstrip2-NSC"/>
    <x v="8"/>
    <n v="0"/>
    <n v="0"/>
    <n v="0"/>
    <n v="0"/>
    <n v="0"/>
    <n v="0"/>
    <n v="0"/>
    <n v="0"/>
    <n v="0"/>
    <n v="0"/>
    <n v="0"/>
    <n v="0"/>
    <n v="0"/>
    <n v="0"/>
  </r>
  <r>
    <s v="E396 GEN PwrOp Equp, Colstrip3-NSC"/>
    <x v="8"/>
    <n v="0"/>
    <n v="0"/>
    <n v="0"/>
    <n v="0"/>
    <n v="0"/>
    <n v="0"/>
    <n v="0"/>
    <n v="0"/>
    <n v="0"/>
    <n v="0"/>
    <n v="0"/>
    <n v="0"/>
    <n v="0"/>
    <n v="0"/>
  </r>
  <r>
    <s v="E396 GEN PwrOp Equp, Colstrip4-NSC"/>
    <x v="8"/>
    <n v="0"/>
    <n v="0"/>
    <n v="0"/>
    <n v="0"/>
    <n v="0"/>
    <n v="0"/>
    <n v="0"/>
    <n v="0"/>
    <n v="0"/>
    <n v="0"/>
    <n v="0"/>
    <n v="0"/>
    <n v="0"/>
    <n v="0"/>
  </r>
  <r>
    <s v="E3970 DONOTUSE, Alpac"/>
    <x v="8"/>
    <n v="0"/>
    <n v="0"/>
    <n v="0"/>
    <n v="0"/>
    <n v="0"/>
    <n v="0"/>
    <n v="0"/>
    <n v="0"/>
    <n v="0"/>
    <n v="0"/>
    <n v="0"/>
    <n v="0"/>
    <n v="0"/>
    <n v="0"/>
  </r>
  <r>
    <s v="E3970 DONOTUSE, Arco Central"/>
    <x v="8"/>
    <n v="0"/>
    <n v="0"/>
    <n v="0"/>
    <n v="0"/>
    <n v="0"/>
    <n v="0"/>
    <n v="0"/>
    <n v="0"/>
    <n v="0"/>
    <n v="0"/>
    <n v="0"/>
    <n v="0"/>
    <n v="0"/>
    <n v="0"/>
  </r>
  <r>
    <s v="E3970 DONOTUSE, Arco North"/>
    <x v="8"/>
    <n v="0"/>
    <n v="0"/>
    <n v="0"/>
    <n v="0"/>
    <n v="0"/>
    <n v="0"/>
    <n v="0"/>
    <n v="0"/>
    <n v="0"/>
    <n v="0"/>
    <n v="0"/>
    <n v="0"/>
    <n v="0"/>
    <n v="0"/>
  </r>
  <r>
    <s v="E3970 DONOTUSE, Arco South"/>
    <x v="8"/>
    <n v="0"/>
    <n v="0"/>
    <n v="0"/>
    <n v="0"/>
    <n v="0"/>
    <n v="0"/>
    <n v="0"/>
    <n v="0"/>
    <n v="0"/>
    <n v="0"/>
    <n v="0"/>
    <n v="0"/>
    <n v="0"/>
    <n v="0"/>
  </r>
  <r>
    <s v="E3970 DONOTUSE, Boeing Rentn"/>
    <x v="8"/>
    <n v="0"/>
    <n v="0"/>
    <n v="0"/>
    <n v="0"/>
    <n v="0"/>
    <n v="0"/>
    <n v="0"/>
    <n v="0"/>
    <n v="0"/>
    <n v="0"/>
    <n v="0"/>
    <n v="0"/>
    <n v="0"/>
    <n v="0"/>
  </r>
  <r>
    <s v="E3970 DONOTUSE, Clover Vally"/>
    <x v="8"/>
    <n v="0"/>
    <n v="0"/>
    <n v="0"/>
    <n v="0"/>
    <n v="0"/>
    <n v="0"/>
    <n v="0"/>
    <n v="0"/>
    <n v="0"/>
    <n v="0"/>
    <n v="0"/>
    <n v="0"/>
    <n v="0"/>
    <n v="0"/>
  </r>
  <r>
    <s v="E3970 DONOTUSE, Cov-Ber "/>
    <x v="8"/>
    <n v="0"/>
    <n v="0"/>
    <n v="0"/>
    <n v="0"/>
    <n v="0"/>
    <n v="0"/>
    <n v="0"/>
    <n v="0"/>
    <n v="0"/>
    <n v="0"/>
    <n v="0"/>
    <n v="0"/>
    <n v="0"/>
    <n v="0"/>
  </r>
  <r>
    <s v="E3970 DONOTUSE, Crescent Hbr"/>
    <x v="8"/>
    <n v="0"/>
    <n v="0"/>
    <n v="0"/>
    <n v="0"/>
    <n v="0"/>
    <n v="0"/>
    <n v="0"/>
    <n v="0"/>
    <n v="0"/>
    <n v="0"/>
    <n v="0"/>
    <n v="0"/>
    <n v="0"/>
    <n v="0"/>
  </r>
  <r>
    <s v="E3970 DONOTUSE, Olymp Avon"/>
    <x v="8"/>
    <n v="0"/>
    <n v="0"/>
    <n v="0"/>
    <n v="0"/>
    <n v="0"/>
    <n v="0"/>
    <n v="0"/>
    <n v="0"/>
    <n v="0"/>
    <n v="0"/>
    <n v="0"/>
    <n v="0"/>
    <n v="0"/>
    <n v="0"/>
  </r>
  <r>
    <s v="E3970 DONOTUSE, Paccar"/>
    <x v="8"/>
    <n v="0"/>
    <n v="0"/>
    <n v="0"/>
    <n v="0"/>
    <n v="0"/>
    <n v="0"/>
    <n v="0"/>
    <n v="0"/>
    <n v="0"/>
    <n v="0"/>
    <n v="0"/>
    <n v="0"/>
    <n v="0"/>
    <n v="0"/>
  </r>
  <r>
    <s v="E3970 DONOTUSE, Poulsbo"/>
    <x v="8"/>
    <n v="0"/>
    <n v="0"/>
    <n v="0"/>
    <n v="0"/>
    <n v="0"/>
    <n v="0"/>
    <n v="0"/>
    <n v="0"/>
    <n v="0"/>
    <n v="0"/>
    <n v="0"/>
    <n v="0"/>
    <n v="0"/>
    <n v="0"/>
  </r>
  <r>
    <s v="E3970 DONOTUSE, Texaco East"/>
    <x v="8"/>
    <n v="0"/>
    <n v="0"/>
    <n v="0"/>
    <n v="0"/>
    <n v="0"/>
    <n v="0"/>
    <n v="0"/>
    <n v="0"/>
    <n v="0"/>
    <n v="0"/>
    <n v="0"/>
    <n v="0"/>
    <n v="0"/>
    <n v="0"/>
  </r>
  <r>
    <s v="E3970 DONOTUSE, Texaco West"/>
    <x v="8"/>
    <n v="0"/>
    <n v="0"/>
    <n v="0"/>
    <n v="0"/>
    <n v="0"/>
    <n v="0"/>
    <n v="0"/>
    <n v="0"/>
    <n v="0"/>
    <n v="0"/>
    <n v="0"/>
    <n v="0"/>
    <n v="0"/>
    <n v="0"/>
  </r>
  <r>
    <s v="E3970 DONOTUSE, Vitulli"/>
    <x v="8"/>
    <n v="0"/>
    <n v="0"/>
    <n v="0"/>
    <n v="0"/>
    <n v="0"/>
    <n v="0"/>
    <n v="0"/>
    <n v="0"/>
    <n v="0"/>
    <n v="0"/>
    <n v="0"/>
    <n v="0"/>
    <n v="0"/>
    <n v="0"/>
  </r>
  <r>
    <s v="E3970 DONOTUSE, Waterfront"/>
    <x v="8"/>
    <n v="0"/>
    <n v="0"/>
    <n v="0"/>
    <n v="0"/>
    <n v="0"/>
    <n v="0"/>
    <n v="0"/>
    <n v="0"/>
    <n v="0"/>
    <n v="0"/>
    <n v="0"/>
    <n v="0"/>
    <n v="0"/>
    <n v="0"/>
  </r>
  <r>
    <s v="E3970 GEN Comm Equip, new"/>
    <x v="8"/>
    <n v="16601"/>
    <n v="16910"/>
    <n v="16491"/>
    <n v="17541"/>
    <n v="17857"/>
    <n v="18174"/>
    <n v="18490"/>
    <n v="19688"/>
    <n v="20028"/>
    <n v="20377"/>
    <n v="20576"/>
    <n v="20756"/>
    <n v="21050"/>
    <n v="18809478"/>
  </r>
  <r>
    <s v="E3970 GEN Comm Equip, old"/>
    <x v="8"/>
    <n v="1135"/>
    <n v="1036"/>
    <n v="1144"/>
    <n v="1252"/>
    <n v="1361"/>
    <n v="1438"/>
    <n v="1526"/>
    <n v="0"/>
    <n v="0"/>
    <n v="0"/>
    <n v="0"/>
    <n v="0"/>
    <n v="0"/>
    <n v="693734"/>
  </r>
  <r>
    <s v="E3970 GEN Comm Equip, old-NSC"/>
    <x v="8"/>
    <n v="0"/>
    <n v="0"/>
    <n v="0"/>
    <n v="0"/>
    <n v="0"/>
    <n v="0"/>
    <n v="0"/>
    <n v="0"/>
    <n v="0"/>
    <n v="0"/>
    <n v="0"/>
    <n v="0"/>
    <n v="0"/>
    <n v="0"/>
  </r>
  <r>
    <s v="E3970 GEN Comm Equip, Snoq 1-NSC"/>
    <x v="8"/>
    <n v="0"/>
    <n v="0"/>
    <n v="0"/>
    <n v="0"/>
    <n v="0"/>
    <n v="0"/>
    <n v="0"/>
    <n v="0"/>
    <n v="0"/>
    <n v="0"/>
    <n v="0"/>
    <n v="0"/>
    <n v="0"/>
    <n v="0"/>
  </r>
  <r>
    <s v="E3970 GEN Comm Equip, Snoqualmie 1"/>
    <x v="8"/>
    <n v="372"/>
    <n v="376"/>
    <n v="380"/>
    <n v="384"/>
    <n v="388"/>
    <n v="392"/>
    <n v="397"/>
    <n v="401"/>
    <n v="405"/>
    <n v="409"/>
    <n v="413"/>
    <n v="417"/>
    <n v="422"/>
    <n v="396590"/>
  </r>
  <r>
    <s v="E3970 GEN CommEq, 3rd AC new"/>
    <x v="8"/>
    <n v="10"/>
    <n v="11"/>
    <n v="11"/>
    <n v="12"/>
    <n v="12"/>
    <n v="13"/>
    <n v="13"/>
    <n v="13"/>
    <n v="14"/>
    <n v="14"/>
    <n v="15"/>
    <n v="15"/>
    <n v="16"/>
    <n v="13024"/>
  </r>
  <r>
    <s v="E3970 GEN CommEq, 3rd AC new-NSC"/>
    <x v="8"/>
    <n v="0"/>
    <n v="0"/>
    <n v="0"/>
    <n v="0"/>
    <n v="0"/>
    <n v="0"/>
    <n v="0"/>
    <n v="0"/>
    <n v="0"/>
    <n v="0"/>
    <n v="0"/>
    <n v="0"/>
    <n v="0"/>
    <n v="0"/>
  </r>
  <r>
    <s v="E3970 GEN CommEq, 3rd AC old"/>
    <x v="8"/>
    <n v="-734"/>
    <n v="-722"/>
    <n v="24"/>
    <n v="-698"/>
    <n v="-685"/>
    <n v="-673"/>
    <n v="-661"/>
    <n v="-649"/>
    <n v="-636"/>
    <n v="-624"/>
    <n v="-612"/>
    <n v="-600"/>
    <n v="-587"/>
    <n v="-599668"/>
  </r>
  <r>
    <s v="E3970 GEN CommEq, 3rd AC old-NSC"/>
    <x v="8"/>
    <n v="0"/>
    <n v="0"/>
    <n v="0"/>
    <n v="0"/>
    <n v="0"/>
    <n v="0"/>
    <n v="0"/>
    <n v="0"/>
    <n v="0"/>
    <n v="0"/>
    <n v="0"/>
    <n v="0"/>
    <n v="0"/>
    <n v="0"/>
  </r>
  <r>
    <s v="E3970 GEN CommEq, Colstrip 1-2 new"/>
    <x v="8"/>
    <n v="0"/>
    <n v="0"/>
    <n v="0"/>
    <n v="0"/>
    <n v="0"/>
    <n v="0"/>
    <n v="0"/>
    <n v="0"/>
    <n v="0"/>
    <n v="0"/>
    <n v="0"/>
    <n v="0"/>
    <n v="0"/>
    <n v="0"/>
  </r>
  <r>
    <s v="E3970 GEN CommEq, Colstrip 1-2 old"/>
    <x v="8"/>
    <n v="-3"/>
    <n v="-3"/>
    <n v="-3"/>
    <n v="-2"/>
    <n v="-2"/>
    <n v="-2"/>
    <n v="-2"/>
    <n v="-2"/>
    <n v="-2"/>
    <n v="-2"/>
    <n v="-2"/>
    <n v="-2"/>
    <n v="-2"/>
    <n v="-2336"/>
  </r>
  <r>
    <s v="E3970 GEN CommEq, Colstrip 1-4 new"/>
    <x v="8"/>
    <n v="548"/>
    <n v="556"/>
    <n v="564"/>
    <n v="572"/>
    <n v="579"/>
    <n v="587"/>
    <n v="595"/>
    <n v="856"/>
    <n v="867"/>
    <n v="877"/>
    <n v="888"/>
    <n v="899"/>
    <n v="909"/>
    <n v="714053"/>
  </r>
  <r>
    <s v="E3970 GEN CommEq, Colstrip 1-4 old"/>
    <x v="8"/>
    <n v="342"/>
    <n v="228"/>
    <n v="233"/>
    <n v="237"/>
    <n v="242"/>
    <n v="246"/>
    <n v="251"/>
    <n v="0"/>
    <n v="0"/>
    <n v="0"/>
    <n v="0"/>
    <n v="0"/>
    <n v="0"/>
    <n v="133992"/>
  </r>
  <r>
    <s v="E3970 GEN CommEq, Colstrip 3-4 new"/>
    <x v="8"/>
    <n v="0"/>
    <n v="0"/>
    <n v="0"/>
    <n v="0"/>
    <n v="0"/>
    <n v="0"/>
    <n v="0"/>
    <n v="0"/>
    <n v="0"/>
    <n v="0"/>
    <n v="0"/>
    <n v="0"/>
    <n v="0"/>
    <n v="0"/>
  </r>
  <r>
    <s v="E3970 GEN CommEq, Colstrip1-2 n-NSC"/>
    <x v="8"/>
    <n v="0"/>
    <n v="0"/>
    <n v="0"/>
    <n v="0"/>
    <n v="0"/>
    <n v="0"/>
    <n v="0"/>
    <n v="0"/>
    <n v="0"/>
    <n v="0"/>
    <n v="0"/>
    <n v="0"/>
    <n v="0"/>
    <n v="0"/>
  </r>
  <r>
    <s v="E3970 GEN CommEq, Colstrip1-2 o-NSC"/>
    <x v="8"/>
    <n v="0"/>
    <n v="0"/>
    <n v="0"/>
    <n v="0"/>
    <n v="0"/>
    <n v="0"/>
    <n v="0"/>
    <n v="0"/>
    <n v="0"/>
    <n v="0"/>
    <n v="0"/>
    <n v="0"/>
    <n v="0"/>
    <n v="0"/>
  </r>
  <r>
    <s v="E3970 GEN CommEq, Colstrip1-4 n-NSC"/>
    <x v="8"/>
    <n v="0"/>
    <n v="0"/>
    <n v="0"/>
    <n v="0"/>
    <n v="0"/>
    <n v="0"/>
    <n v="0"/>
    <n v="0"/>
    <n v="0"/>
    <n v="0"/>
    <n v="0"/>
    <n v="0"/>
    <n v="0"/>
    <n v="0"/>
  </r>
  <r>
    <s v="E3970 GEN CommEq, Colstrip1-4 o-NSC"/>
    <x v="8"/>
    <n v="0"/>
    <n v="0"/>
    <n v="0"/>
    <n v="0"/>
    <n v="0"/>
    <n v="0"/>
    <n v="0"/>
    <n v="0"/>
    <n v="0"/>
    <n v="0"/>
    <n v="0"/>
    <n v="0"/>
    <n v="0"/>
    <n v="0"/>
  </r>
  <r>
    <s v="E3970 GEN CommEq, Colstrip3-4 n-NSC"/>
    <x v="8"/>
    <n v="0"/>
    <n v="0"/>
    <n v="0"/>
    <n v="0"/>
    <n v="0"/>
    <n v="0"/>
    <n v="0"/>
    <n v="0"/>
    <n v="0"/>
    <n v="0"/>
    <n v="0"/>
    <n v="0"/>
    <n v="0"/>
    <n v="0"/>
  </r>
  <r>
    <s v="E3970 GEN CommEq, ENC new"/>
    <x v="8"/>
    <n v="2"/>
    <n v="2"/>
    <n v="2"/>
    <n v="2"/>
    <n v="2"/>
    <n v="2"/>
    <n v="2"/>
    <n v="2"/>
    <n v="2"/>
    <n v="2"/>
    <n v="2"/>
    <n v="2"/>
    <n v="2"/>
    <n v="1550"/>
  </r>
  <r>
    <s v="E3970 GEN CommEq, Encogen"/>
    <x v="8"/>
    <n v="1"/>
    <n v="1"/>
    <n v="1"/>
    <n v="1"/>
    <n v="1"/>
    <n v="1"/>
    <n v="1"/>
    <n v="14"/>
    <n v="14"/>
    <n v="15"/>
    <n v="15"/>
    <n v="15"/>
    <n v="16"/>
    <n v="7379"/>
  </r>
  <r>
    <s v="E3970 GEN CommEq, Fred 1/APC ne-NSC"/>
    <x v="8"/>
    <n v="0"/>
    <n v="0"/>
    <n v="0"/>
    <n v="0"/>
    <n v="0"/>
    <n v="0"/>
    <n v="0"/>
    <n v="0"/>
    <n v="0"/>
    <n v="0"/>
    <n v="0"/>
    <n v="0"/>
    <n v="0"/>
    <n v="0"/>
  </r>
  <r>
    <s v="E3970 GEN CommEq, Fred 1/APC new"/>
    <x v="8"/>
    <n v="1"/>
    <n v="1"/>
    <n v="1"/>
    <n v="1"/>
    <n v="1"/>
    <n v="1"/>
    <n v="1"/>
    <n v="126"/>
    <n v="127"/>
    <n v="129"/>
    <n v="130"/>
    <n v="131"/>
    <n v="132"/>
    <n v="59372"/>
  </r>
  <r>
    <s v="E3970 GEN CommEq, Fred 1/APC old"/>
    <x v="8"/>
    <n v="116"/>
    <n v="117"/>
    <n v="119"/>
    <n v="120"/>
    <n v="122"/>
    <n v="123"/>
    <n v="124"/>
    <n v="0"/>
    <n v="0"/>
    <n v="0"/>
    <n v="0"/>
    <n v="0"/>
    <n v="0"/>
    <n v="65252"/>
  </r>
  <r>
    <s v="E3970 GEN CommEq, Fred 1/APC ol-NSC"/>
    <x v="8"/>
    <n v="0"/>
    <n v="0"/>
    <n v="0"/>
    <n v="0"/>
    <n v="0"/>
    <n v="0"/>
    <n v="0"/>
    <n v="0"/>
    <n v="0"/>
    <n v="0"/>
    <n v="0"/>
    <n v="0"/>
    <n v="0"/>
    <n v="0"/>
  </r>
  <r>
    <s v="E3970 GEN CommEq, Frederickson"/>
    <x v="8"/>
    <n v="231"/>
    <n v="235"/>
    <n v="238"/>
    <n v="241"/>
    <n v="244"/>
    <n v="247"/>
    <n v="250"/>
    <n v="253"/>
    <n v="256"/>
    <n v="259"/>
    <n v="262"/>
    <n v="265"/>
    <n v="269"/>
    <n v="249983"/>
  </r>
  <r>
    <s v="E3970 GEN CommEq, Frederickson-NSC"/>
    <x v="8"/>
    <n v="0"/>
    <n v="0"/>
    <n v="0"/>
    <n v="0"/>
    <n v="0"/>
    <n v="0"/>
    <n v="0"/>
    <n v="0"/>
    <n v="0"/>
    <n v="0"/>
    <n v="0"/>
    <n v="0"/>
    <n v="0"/>
    <n v="0"/>
  </r>
  <r>
    <s v="E3970 GEN CommEq, GLD OP old"/>
    <x v="8"/>
    <n v="5"/>
    <n v="6"/>
    <n v="6"/>
    <n v="6"/>
    <n v="6"/>
    <n v="6"/>
    <n v="6"/>
    <n v="0"/>
    <n v="0"/>
    <n v="0"/>
    <n v="0"/>
    <n v="0"/>
    <n v="0"/>
    <n v="3088"/>
  </r>
  <r>
    <s v="E3970 GEN CommEq, GLD OP old-NSC"/>
    <x v="8"/>
    <n v="0"/>
    <n v="0"/>
    <n v="0"/>
    <n v="0"/>
    <n v="0"/>
    <n v="0"/>
    <n v="0"/>
    <n v="0"/>
    <n v="0"/>
    <n v="0"/>
    <n v="0"/>
    <n v="0"/>
    <n v="0"/>
    <n v="0"/>
  </r>
  <r>
    <s v="E3970 GEN CommEq, Goldendale ne-NSC"/>
    <x v="8"/>
    <n v="0"/>
    <n v="0"/>
    <n v="0"/>
    <n v="0"/>
    <n v="0"/>
    <n v="0"/>
    <n v="0"/>
    <n v="0"/>
    <n v="0"/>
    <n v="0"/>
    <n v="0"/>
    <n v="0"/>
    <n v="0"/>
    <n v="0"/>
  </r>
  <r>
    <s v="E3970 GEN CommEq, Goldendale new"/>
    <x v="8"/>
    <n v="30"/>
    <n v="31"/>
    <n v="31"/>
    <n v="32"/>
    <n v="33"/>
    <n v="33"/>
    <n v="34"/>
    <n v="40"/>
    <n v="41"/>
    <n v="41"/>
    <n v="42"/>
    <n v="43"/>
    <n v="43"/>
    <n v="36400"/>
  </r>
  <r>
    <s v="E3970 GEN CommEq, Hop Ridge new-NSC"/>
    <x v="8"/>
    <n v="0"/>
    <n v="0"/>
    <n v="0"/>
    <n v="0"/>
    <n v="0"/>
    <n v="0"/>
    <n v="0"/>
    <n v="0"/>
    <n v="0"/>
    <n v="0"/>
    <n v="0"/>
    <n v="0"/>
    <n v="0"/>
    <n v="0"/>
  </r>
  <r>
    <s v="E3970 GEN CommEq, Hop Ridge old-NSC"/>
    <x v="8"/>
    <n v="0"/>
    <n v="0"/>
    <n v="0"/>
    <n v="0"/>
    <n v="0"/>
    <n v="0"/>
    <n v="0"/>
    <n v="0"/>
    <n v="0"/>
    <n v="0"/>
    <n v="0"/>
    <n v="0"/>
    <n v="0"/>
    <n v="0"/>
  </r>
  <r>
    <s v="E3970 GEN CommEq, Hopkins Exp"/>
    <x v="8"/>
    <n v="14"/>
    <n v="14"/>
    <n v="14"/>
    <n v="14"/>
    <n v="14"/>
    <n v="14"/>
    <n v="15"/>
    <n v="15"/>
    <n v="15"/>
    <n v="15"/>
    <n v="15"/>
    <n v="16"/>
    <n v="16"/>
    <n v="14643"/>
  </r>
  <r>
    <s v="E3970 GEN CommEq, Hopkins Exp-NSC"/>
    <x v="8"/>
    <n v="0"/>
    <n v="0"/>
    <n v="0"/>
    <n v="0"/>
    <n v="0"/>
    <n v="0"/>
    <n v="0"/>
    <n v="0"/>
    <n v="0"/>
    <n v="0"/>
    <n v="0"/>
    <n v="0"/>
    <n v="0"/>
    <n v="0"/>
  </r>
  <r>
    <s v="E3970 GEN CommEq, Hopkins Ridge new"/>
    <x v="8"/>
    <n v="125"/>
    <n v="127"/>
    <n v="128"/>
    <n v="130"/>
    <n v="131"/>
    <n v="132"/>
    <n v="134"/>
    <n v="1446"/>
    <n v="1459"/>
    <n v="1472"/>
    <n v="1485"/>
    <n v="1498"/>
    <n v="1511"/>
    <n v="746485"/>
  </r>
  <r>
    <s v="E3970 GEN CommEq, Hopkins Ridge old"/>
    <x v="8"/>
    <n v="1209"/>
    <n v="1224"/>
    <n v="1239"/>
    <n v="1254"/>
    <n v="1269"/>
    <n v="1284"/>
    <n v="1299"/>
    <n v="0"/>
    <n v="0"/>
    <n v="0"/>
    <n v="0"/>
    <n v="0"/>
    <n v="0"/>
    <n v="681173"/>
  </r>
  <r>
    <s v="E3970 GEN CommEq, LB #3"/>
    <x v="8"/>
    <n v="35"/>
    <n v="35"/>
    <n v="36"/>
    <n v="36"/>
    <n v="36"/>
    <n v="37"/>
    <n v="37"/>
    <n v="49"/>
    <n v="50"/>
    <n v="51"/>
    <n v="52"/>
    <n v="52"/>
    <n v="53"/>
    <n v="43002"/>
  </r>
  <r>
    <s v="E3970 GEN CommEq, LB #3-NSC"/>
    <x v="8"/>
    <n v="0"/>
    <n v="0"/>
    <n v="0"/>
    <n v="0"/>
    <n v="0"/>
    <n v="0"/>
    <n v="0"/>
    <n v="0"/>
    <n v="0"/>
    <n v="0"/>
    <n v="0"/>
    <n v="0"/>
    <n v="0"/>
    <n v="0"/>
  </r>
  <r>
    <s v="E3970 GEN CommEq, LB#4-2013"/>
    <x v="8"/>
    <n v="263"/>
    <n v="272"/>
    <n v="281"/>
    <n v="291"/>
    <n v="300"/>
    <n v="309"/>
    <n v="318"/>
    <n v="327"/>
    <n v="337"/>
    <n v="346"/>
    <n v="355"/>
    <n v="364"/>
    <n v="373"/>
    <n v="318164"/>
  </r>
  <r>
    <s v="E3970 GEN CommEq, LB#4-2013-NSC"/>
    <x v="8"/>
    <n v="0"/>
    <n v="0"/>
    <n v="0"/>
    <n v="0"/>
    <n v="0"/>
    <n v="0"/>
    <n v="0"/>
    <n v="0"/>
    <n v="0"/>
    <n v="0"/>
    <n v="0"/>
    <n v="0"/>
    <n v="0"/>
    <n v="0"/>
  </r>
  <r>
    <s v="E3970 GEN CommEq, LSR"/>
    <x v="8"/>
    <n v="6357"/>
    <n v="6445"/>
    <n v="6534"/>
    <n v="6622"/>
    <n v="6711"/>
    <n v="6800"/>
    <n v="6888"/>
    <n v="6977"/>
    <n v="7065"/>
    <n v="7154"/>
    <n v="7242"/>
    <n v="7331"/>
    <n v="7419"/>
    <n v="6888035"/>
  </r>
  <r>
    <s v="E3970 GEN CommEq, LSR-NSC"/>
    <x v="8"/>
    <n v="0"/>
    <n v="0"/>
    <n v="0"/>
    <n v="0"/>
    <n v="0"/>
    <n v="0"/>
    <n v="0"/>
    <n v="0"/>
    <n v="0"/>
    <n v="0"/>
    <n v="0"/>
    <n v="0"/>
    <n v="0"/>
    <n v="0"/>
  </r>
  <r>
    <s v="E3970 GEN CommEq, MFT OP"/>
    <x v="8"/>
    <n v="1"/>
    <n v="1"/>
    <n v="1"/>
    <n v="1"/>
    <n v="1"/>
    <n v="1"/>
    <n v="2"/>
    <n v="2"/>
    <n v="2"/>
    <n v="2"/>
    <n v="2"/>
    <n v="2"/>
    <n v="2"/>
    <n v="1506"/>
  </r>
  <r>
    <s v="E3970 GEN CommEq, MFT OP-NSC"/>
    <x v="8"/>
    <n v="0"/>
    <n v="0"/>
    <n v="0"/>
    <n v="0"/>
    <n v="0"/>
    <n v="0"/>
    <n v="0"/>
    <n v="0"/>
    <n v="0"/>
    <n v="0"/>
    <n v="0"/>
    <n v="0"/>
    <n v="0"/>
    <n v="0"/>
  </r>
  <r>
    <s v="E3970 GEN CommEq, Mint Farm"/>
    <x v="8"/>
    <n v="159"/>
    <n v="160"/>
    <n v="162"/>
    <n v="164"/>
    <n v="165"/>
    <n v="167"/>
    <n v="169"/>
    <n v="170"/>
    <n v="172"/>
    <n v="174"/>
    <n v="175"/>
    <n v="177"/>
    <n v="179"/>
    <n v="168659"/>
  </r>
  <r>
    <s v="E3970 GEN CommEq, Mint Farm-NSC"/>
    <x v="8"/>
    <n v="0"/>
    <n v="0"/>
    <n v="0"/>
    <n v="0"/>
    <n v="0"/>
    <n v="0"/>
    <n v="0"/>
    <n v="0"/>
    <n v="0"/>
    <n v="0"/>
    <n v="0"/>
    <n v="0"/>
    <n v="0"/>
    <n v="0"/>
  </r>
  <r>
    <s v="E3970 GEN CommEq, Snoq 1-2013"/>
    <x v="8"/>
    <n v="0"/>
    <n v="0"/>
    <n v="0"/>
    <n v="0"/>
    <n v="0"/>
    <n v="0"/>
    <n v="0"/>
    <n v="0"/>
    <n v="0"/>
    <n v="0"/>
    <n v="0"/>
    <n v="0"/>
    <n v="0"/>
    <n v="0"/>
  </r>
  <r>
    <s v="E3970 GEN CommEq, Snoq 1-2013-NSC"/>
    <x v="8"/>
    <n v="0"/>
    <n v="0"/>
    <n v="0"/>
    <n v="0"/>
    <n v="0"/>
    <n v="0"/>
    <n v="0"/>
    <n v="0"/>
    <n v="0"/>
    <n v="0"/>
    <n v="0"/>
    <n v="0"/>
    <n v="0"/>
    <n v="0"/>
  </r>
  <r>
    <s v="E3970 GEN CommEq, Snoq 2-2013"/>
    <x v="8"/>
    <n v="0"/>
    <n v="0"/>
    <n v="0"/>
    <n v="0"/>
    <n v="0"/>
    <n v="0"/>
    <n v="0"/>
    <n v="0"/>
    <n v="0"/>
    <n v="0"/>
    <n v="0"/>
    <n v="0"/>
    <n v="0"/>
    <n v="0"/>
  </r>
  <r>
    <s v="E3970 GEN CommEq, Snoq 2-2013-NSC"/>
    <x v="8"/>
    <n v="0"/>
    <n v="0"/>
    <n v="0"/>
    <n v="0"/>
    <n v="0"/>
    <n v="0"/>
    <n v="0"/>
    <n v="0"/>
    <n v="0"/>
    <n v="0"/>
    <n v="0"/>
    <n v="0"/>
    <n v="0"/>
    <n v="0"/>
  </r>
  <r>
    <s v="E3970 GEN CommEq, Sumas new"/>
    <x v="8"/>
    <n v="85"/>
    <n v="86"/>
    <n v="87"/>
    <n v="88"/>
    <n v="89"/>
    <n v="89"/>
    <n v="90"/>
    <n v="91"/>
    <n v="92"/>
    <n v="93"/>
    <n v="94"/>
    <n v="94"/>
    <n v="95"/>
    <n v="90276"/>
  </r>
  <r>
    <s v="E3970 GEN CommEq, Sumas new-NSC"/>
    <x v="8"/>
    <n v="0"/>
    <n v="0"/>
    <n v="0"/>
    <n v="0"/>
    <n v="0"/>
    <n v="0"/>
    <n v="0"/>
    <n v="0"/>
    <n v="0"/>
    <n v="0"/>
    <n v="0"/>
    <n v="0"/>
    <n v="0"/>
    <n v="0"/>
  </r>
  <r>
    <s v="E3970 GEN CommEq, SumasOPold-RET"/>
    <x v="8"/>
    <n v="0"/>
    <n v="0"/>
    <n v="0"/>
    <n v="0"/>
    <n v="0"/>
    <n v="0"/>
    <n v="0"/>
    <n v="0"/>
    <n v="0"/>
    <n v="0"/>
    <n v="0"/>
    <n v="0"/>
    <n v="0"/>
    <n v="0"/>
  </r>
  <r>
    <s v="E3970 GEN CommEq, UBK"/>
    <x v="8"/>
    <n v="32"/>
    <n v="33"/>
    <n v="33"/>
    <n v="34"/>
    <n v="34"/>
    <n v="34"/>
    <n v="35"/>
    <n v="109"/>
    <n v="112"/>
    <n v="114"/>
    <n v="116"/>
    <n v="119"/>
    <n v="121"/>
    <n v="70709"/>
  </r>
  <r>
    <s v="E3970 GEN CommEq, UBK-NSC"/>
    <x v="8"/>
    <n v="0"/>
    <n v="0"/>
    <n v="0"/>
    <n v="0"/>
    <n v="0"/>
    <n v="0"/>
    <n v="0"/>
    <n v="0"/>
    <n v="0"/>
    <n v="0"/>
    <n v="0"/>
    <n v="0"/>
    <n v="0"/>
    <n v="0"/>
  </r>
  <r>
    <s v="E3970 GEN CommEq, Wild Horse new"/>
    <x v="8"/>
    <n v="233"/>
    <n v="237"/>
    <n v="242"/>
    <n v="246"/>
    <n v="251"/>
    <n v="255"/>
    <n v="260"/>
    <n v="1431"/>
    <n v="1446"/>
    <n v="1460"/>
    <n v="1475"/>
    <n v="1490"/>
    <n v="1504"/>
    <n v="805085"/>
  </r>
  <r>
    <s v="E3970 GEN CommEq, Wild Horse old"/>
    <x v="8"/>
    <n v="1084"/>
    <n v="1096"/>
    <n v="1109"/>
    <n v="1121"/>
    <n v="1133"/>
    <n v="1145"/>
    <n v="1157"/>
    <n v="0"/>
    <n v="0"/>
    <n v="0"/>
    <n v="0"/>
    <n v="0"/>
    <n v="0"/>
    <n v="608599"/>
  </r>
  <r>
    <s v="E3970 GEN CommEq, Wld Hrs new-NSC"/>
    <x v="8"/>
    <n v="0"/>
    <n v="0"/>
    <n v="0"/>
    <n v="0"/>
    <n v="0"/>
    <n v="0"/>
    <n v="0"/>
    <n v="0"/>
    <n v="0"/>
    <n v="0"/>
    <n v="0"/>
    <n v="0"/>
    <n v="0"/>
    <n v="0"/>
  </r>
  <r>
    <s v="E3970 GEN CommEq, Wld Hrs old-NSC"/>
    <x v="8"/>
    <n v="0"/>
    <n v="0"/>
    <n v="0"/>
    <n v="0"/>
    <n v="0"/>
    <n v="0"/>
    <n v="0"/>
    <n v="0"/>
    <n v="0"/>
    <n v="0"/>
    <n v="0"/>
    <n v="0"/>
    <n v="0"/>
    <n v="0"/>
  </r>
  <r>
    <s v="E3971 GEN Mobile Communicat-RET"/>
    <x v="8"/>
    <n v="0"/>
    <n v="0"/>
    <n v="0"/>
    <n v="0"/>
    <n v="0"/>
    <n v="0"/>
    <n v="0"/>
    <n v="0"/>
    <n v="0"/>
    <n v="0"/>
    <n v="0"/>
    <n v="0"/>
    <n v="0"/>
    <n v="0"/>
  </r>
  <r>
    <s v="E3973 GEN Portable Radio Eq- RET"/>
    <x v="8"/>
    <n v="0"/>
    <n v="0"/>
    <n v="0"/>
    <n v="0"/>
    <n v="0"/>
    <n v="0"/>
    <n v="0"/>
    <n v="0"/>
    <n v="0"/>
    <n v="0"/>
    <n v="0"/>
    <n v="0"/>
    <n v="0"/>
    <n v="0"/>
  </r>
  <r>
    <s v="E3980 GEN Misc Equip, Encogen"/>
    <x v="8"/>
    <n v="0"/>
    <n v="0"/>
    <n v="0"/>
    <n v="0"/>
    <n v="0"/>
    <n v="0"/>
    <n v="0"/>
    <n v="0"/>
    <n v="0"/>
    <n v="0"/>
    <n v="0"/>
    <n v="0"/>
    <n v="0"/>
    <n v="-38"/>
  </r>
  <r>
    <s v="E3980 GEN Misc Equip, Encogen-NSC"/>
    <x v="8"/>
    <n v="0"/>
    <n v="0"/>
    <n v="0"/>
    <n v="0"/>
    <n v="0"/>
    <n v="0"/>
    <n v="0"/>
    <n v="0"/>
    <n v="0"/>
    <n v="0"/>
    <n v="0"/>
    <n v="0"/>
    <n v="0"/>
    <n v="0"/>
  </r>
  <r>
    <s v="E3980 GEN Misc Equip, Frederick"/>
    <x v="8"/>
    <n v="1"/>
    <n v="1"/>
    <n v="1"/>
    <n v="1"/>
    <n v="1"/>
    <n v="1"/>
    <n v="1"/>
    <n v="1"/>
    <n v="1"/>
    <n v="1"/>
    <n v="1"/>
    <n v="1"/>
    <n v="1"/>
    <n v="552"/>
  </r>
  <r>
    <s v="E3980 GEN Misc Equip, Frederick-NSC"/>
    <x v="8"/>
    <n v="0"/>
    <n v="0"/>
    <n v="0"/>
    <n v="0"/>
    <n v="0"/>
    <n v="0"/>
    <n v="0"/>
    <n v="0"/>
    <n v="0"/>
    <n v="0"/>
    <n v="0"/>
    <n v="0"/>
    <n v="0"/>
    <n v="0"/>
  </r>
  <r>
    <s v="E3980 GEN Misc Equipment, new"/>
    <x v="8"/>
    <n v="52"/>
    <n v="53"/>
    <n v="54"/>
    <n v="55"/>
    <n v="57"/>
    <n v="58"/>
    <n v="60"/>
    <n v="51"/>
    <n v="53"/>
    <n v="55"/>
    <n v="57"/>
    <n v="59"/>
    <n v="61"/>
    <n v="55723"/>
  </r>
  <r>
    <s v="E3980 GEN Misc Equipment, new-NSC"/>
    <x v="8"/>
    <n v="0"/>
    <n v="0"/>
    <n v="0"/>
    <n v="0"/>
    <n v="0"/>
    <n v="0"/>
    <n v="0"/>
    <n v="0"/>
    <n v="0"/>
    <n v="0"/>
    <n v="0"/>
    <n v="0"/>
    <n v="0"/>
    <n v="0"/>
  </r>
  <r>
    <s v="E3980 GEN Misc Equipment, old"/>
    <x v="8"/>
    <n v="-12"/>
    <n v="-11"/>
    <n v="-10"/>
    <n v="-10"/>
    <n v="-9"/>
    <n v="-8"/>
    <n v="-7"/>
    <n v="0"/>
    <n v="0"/>
    <n v="0"/>
    <n v="0"/>
    <n v="0"/>
    <n v="0"/>
    <n v="-5033"/>
  </r>
  <r>
    <s v="E3980 GEN Misc Equipment, old-NSC"/>
    <x v="8"/>
    <n v="0"/>
    <n v="0"/>
    <n v="0"/>
    <n v="0"/>
    <n v="0"/>
    <n v="0"/>
    <n v="0"/>
    <n v="0"/>
    <n v="0"/>
    <n v="0"/>
    <n v="0"/>
    <n v="0"/>
    <n v="0"/>
    <n v="0"/>
  </r>
  <r>
    <s v="E3980 GEN Misc Equipment, Sumas"/>
    <x v="8"/>
    <n v="0"/>
    <n v="0"/>
    <n v="0"/>
    <n v="0"/>
    <n v="1"/>
    <n v="1"/>
    <n v="1"/>
    <n v="1"/>
    <n v="1"/>
    <n v="1"/>
    <n v="1"/>
    <n v="1"/>
    <n v="1"/>
    <n v="520"/>
  </r>
  <r>
    <s v="E3980 GEN Misc Equipment, Sumas-NSC"/>
    <x v="8"/>
    <n v="0"/>
    <n v="0"/>
    <n v="0"/>
    <n v="0"/>
    <n v="0"/>
    <n v="0"/>
    <n v="0"/>
    <n v="0"/>
    <n v="0"/>
    <n v="0"/>
    <n v="0"/>
    <n v="0"/>
    <n v="0"/>
    <n v="0"/>
  </r>
  <r>
    <s v="E3980 GEN Misc Equipment, UBK"/>
    <x v="8"/>
    <n v="0"/>
    <n v="0"/>
    <n v="0"/>
    <n v="0"/>
    <n v="0"/>
    <n v="0"/>
    <n v="0"/>
    <n v="0"/>
    <n v="0"/>
    <n v="0"/>
    <n v="0"/>
    <n v="0"/>
    <n v="0"/>
    <n v="161"/>
  </r>
  <r>
    <s v="E3980 GEN Misc Equipment, UBK-NSC"/>
    <x v="8"/>
    <n v="0"/>
    <n v="0"/>
    <n v="0"/>
    <n v="0"/>
    <n v="0"/>
    <n v="0"/>
    <n v="0"/>
    <n v="0"/>
    <n v="0"/>
    <n v="0"/>
    <n v="0"/>
    <n v="0"/>
    <n v="0"/>
    <n v="0"/>
  </r>
  <r>
    <s v="E3981 GEN Misc Equipment- RET"/>
    <x v="8"/>
    <n v="0"/>
    <n v="0"/>
    <n v="0"/>
    <n v="0"/>
    <n v="0"/>
    <n v="0"/>
    <n v="0"/>
    <n v="0"/>
    <n v="0"/>
    <n v="0"/>
    <n v="0"/>
    <n v="0"/>
    <n v="0"/>
    <n v="0"/>
  </r>
  <r>
    <s v="E399 GEN ARO General Plant "/>
    <x v="8"/>
    <n v="0"/>
    <n v="0"/>
    <n v="0"/>
    <n v="0"/>
    <n v="0"/>
    <n v="0"/>
    <n v="0"/>
    <n v="0"/>
    <n v="0"/>
    <n v="0"/>
    <n v="0"/>
    <n v="0"/>
    <n v="0"/>
    <n v="0"/>
  </r>
  <r>
    <s v="G301 INT Organization"/>
    <x v="9"/>
    <n v="0"/>
    <n v="0"/>
    <n v="0"/>
    <n v="0"/>
    <n v="0"/>
    <n v="0"/>
    <n v="0"/>
    <n v="0"/>
    <n v="0"/>
    <n v="0"/>
    <n v="0"/>
    <n v="0"/>
    <n v="0"/>
    <n v="0"/>
  </r>
  <r>
    <s v="G301 INT Organization-NSC"/>
    <x v="9"/>
    <n v="0"/>
    <n v="0"/>
    <n v="0"/>
    <n v="0"/>
    <n v="0"/>
    <n v="0"/>
    <n v="0"/>
    <n v="0"/>
    <n v="0"/>
    <n v="0"/>
    <n v="0"/>
    <n v="0"/>
    <n v="0"/>
    <n v="0"/>
  </r>
  <r>
    <s v="G302 INT Franchises &amp; Consents"/>
    <x v="9"/>
    <n v="180"/>
    <n v="183"/>
    <n v="186"/>
    <n v="190"/>
    <n v="193"/>
    <n v="196"/>
    <n v="199"/>
    <n v="202"/>
    <n v="206"/>
    <n v="209"/>
    <n v="212"/>
    <n v="215"/>
    <n v="218"/>
    <n v="199170"/>
  </r>
  <r>
    <s v="G303 INT Misc Intangible Plant"/>
    <x v="9"/>
    <n v="9540"/>
    <n v="9810"/>
    <n v="10080"/>
    <n v="10350"/>
    <n v="10620"/>
    <n v="10890"/>
    <n v="11160"/>
    <n v="11430"/>
    <n v="11700"/>
    <n v="11970"/>
    <n v="12240"/>
    <n v="12511"/>
    <n v="12795"/>
    <n v="11160653"/>
  </r>
  <r>
    <s v="G303 INT Misc Intangible Plant-NSC"/>
    <x v="9"/>
    <n v="0"/>
    <n v="0"/>
    <n v="0"/>
    <n v="0"/>
    <n v="0"/>
    <n v="0"/>
    <n v="0"/>
    <n v="0"/>
    <n v="0"/>
    <n v="0"/>
    <n v="0"/>
    <n v="0"/>
    <n v="0"/>
    <n v="0"/>
  </r>
  <r>
    <s v="None, Gas"/>
    <x v="9"/>
    <n v="0"/>
    <n v="0"/>
    <n v="0"/>
    <n v="0"/>
    <n v="0"/>
    <n v="0"/>
    <n v="0"/>
    <n v="0"/>
    <n v="0"/>
    <n v="0"/>
    <n v="0"/>
    <n v="0"/>
    <n v="0"/>
    <n v="0"/>
  </r>
  <r>
    <s v="G304 PRD Land &amp; Land Rights"/>
    <x v="10"/>
    <n v="0"/>
    <n v="0"/>
    <n v="0"/>
    <n v="0"/>
    <n v="0"/>
    <n v="0"/>
    <n v="0"/>
    <n v="0"/>
    <n v="0"/>
    <n v="0"/>
    <n v="0"/>
    <n v="0"/>
    <n v="0"/>
    <n v="0"/>
  </r>
  <r>
    <s v="G305 PRD Str/Impv, Dieringer"/>
    <x v="10"/>
    <n v="41"/>
    <n v="41"/>
    <n v="41"/>
    <n v="41"/>
    <n v="41"/>
    <n v="41"/>
    <n v="41"/>
    <n v="41"/>
    <n v="41"/>
    <n v="41"/>
    <n v="41"/>
    <n v="41"/>
    <n v="41"/>
    <n v="40930"/>
  </r>
  <r>
    <s v="G305 PRD Str/Impv, Dieringer-NSC"/>
    <x v="10"/>
    <n v="0"/>
    <n v="0"/>
    <n v="0"/>
    <n v="0"/>
    <n v="0"/>
    <n v="0"/>
    <n v="0"/>
    <n v="0"/>
    <n v="0"/>
    <n v="0"/>
    <n v="0"/>
    <n v="0"/>
    <n v="0"/>
    <n v="0"/>
  </r>
  <r>
    <s v="G305 PRD Str/Impv, Swarr"/>
    <x v="10"/>
    <n v="452"/>
    <n v="452"/>
    <n v="451"/>
    <n v="452"/>
    <n v="452"/>
    <n v="452"/>
    <n v="452"/>
    <n v="452"/>
    <n v="452"/>
    <n v="452"/>
    <n v="452"/>
    <n v="452"/>
    <n v="452"/>
    <n v="451755"/>
  </r>
  <r>
    <s v="G305 PRD Str/Impv, Swarr-NSC"/>
    <x v="10"/>
    <n v="0"/>
    <n v="0"/>
    <n v="0"/>
    <n v="0"/>
    <n v="0"/>
    <n v="0"/>
    <n v="0"/>
    <n v="0"/>
    <n v="0"/>
    <n v="0"/>
    <n v="0"/>
    <n v="0"/>
    <n v="0"/>
    <n v="0"/>
  </r>
  <r>
    <s v="G305 PRD Structures&amp;Improvement-RET"/>
    <x v="10"/>
    <n v="0"/>
    <n v="0"/>
    <n v="0"/>
    <n v="0"/>
    <n v="0"/>
    <n v="0"/>
    <n v="0"/>
    <n v="0"/>
    <n v="0"/>
    <n v="0"/>
    <n v="0"/>
    <n v="0"/>
    <n v="0"/>
    <n v="-24"/>
  </r>
  <r>
    <s v="G311 PRD Liq Gas Equip, Dieringer"/>
    <x v="10"/>
    <n v="696"/>
    <n v="697"/>
    <n v="697"/>
    <n v="697"/>
    <n v="698"/>
    <n v="698"/>
    <n v="699"/>
    <n v="699"/>
    <n v="700"/>
    <n v="700"/>
    <n v="701"/>
    <n v="701"/>
    <n v="702"/>
    <n v="698828"/>
  </r>
  <r>
    <s v="G311 PRD Liq Gas Equip, Diering-NSC"/>
    <x v="10"/>
    <n v="0"/>
    <n v="0"/>
    <n v="0"/>
    <n v="0"/>
    <n v="0"/>
    <n v="0"/>
    <n v="0"/>
    <n v="0"/>
    <n v="0"/>
    <n v="0"/>
    <n v="0"/>
    <n v="0"/>
    <n v="0"/>
    <n v="0"/>
  </r>
  <r>
    <s v="G311 PRD Liq Gas Equip, Swarr"/>
    <x v="10"/>
    <n v="5130"/>
    <n v="5133"/>
    <n v="5131"/>
    <n v="5133"/>
    <n v="5135"/>
    <n v="5138"/>
    <n v="5140"/>
    <n v="5143"/>
    <n v="5145"/>
    <n v="5148"/>
    <n v="5150"/>
    <n v="5153"/>
    <n v="5155"/>
    <n v="5140989"/>
  </r>
  <r>
    <s v="G311 PRD Liq Gas Equip, Swarr-NSC"/>
    <x v="10"/>
    <n v="0"/>
    <n v="0"/>
    <n v="0"/>
    <n v="0"/>
    <n v="0"/>
    <n v="0"/>
    <n v="0"/>
    <n v="0"/>
    <n v="0"/>
    <n v="0"/>
    <n v="0"/>
    <n v="0"/>
    <n v="0"/>
    <n v="0"/>
  </r>
  <r>
    <s v="G311 PRD Liquid Gas Equipment-RET"/>
    <x v="10"/>
    <n v="-5"/>
    <n v="-5"/>
    <n v="0"/>
    <n v="0"/>
    <n v="0"/>
    <n v="0"/>
    <n v="0"/>
    <n v="0"/>
    <n v="0"/>
    <n v="0"/>
    <n v="0"/>
    <n v="0"/>
    <n v="0"/>
    <n v="-601"/>
  </r>
  <r>
    <s v="G320 PRD Other Equipment"/>
    <x v="10"/>
    <n v="1"/>
    <n v="1"/>
    <n v="1"/>
    <n v="1"/>
    <n v="1"/>
    <n v="1"/>
    <n v="1"/>
    <n v="1"/>
    <n v="1"/>
    <n v="1"/>
    <n v="1"/>
    <n v="1"/>
    <n v="1"/>
    <n v="902"/>
  </r>
  <r>
    <s v="G320 PRD Other Equipment-NSC"/>
    <x v="10"/>
    <n v="0"/>
    <n v="0"/>
    <n v="0"/>
    <n v="0"/>
    <n v="0"/>
    <n v="0"/>
    <n v="0"/>
    <n v="0"/>
    <n v="0"/>
    <n v="0"/>
    <n v="0"/>
    <n v="0"/>
    <n v="0"/>
    <n v="0"/>
  </r>
  <r>
    <s v="G3649 PRD ARO LNG"/>
    <x v="11"/>
    <n v="0"/>
    <n v="0"/>
    <n v="0"/>
    <n v="0"/>
    <n v="0"/>
    <n v="0"/>
    <n v="0"/>
    <n v="0"/>
    <n v="0"/>
    <n v="0"/>
    <n v="0"/>
    <n v="0"/>
    <n v="0"/>
    <n v="2"/>
  </r>
  <r>
    <s v="G350 UGS Land &amp; Land Rights"/>
    <x v="12"/>
    <n v="0"/>
    <n v="0"/>
    <n v="0"/>
    <n v="0"/>
    <n v="0"/>
    <n v="0"/>
    <n v="0"/>
    <n v="0"/>
    <n v="0"/>
    <n v="0"/>
    <n v="0"/>
    <n v="0"/>
    <n v="0"/>
    <n v="0"/>
  </r>
  <r>
    <s v="G3502 UGS Right of Way"/>
    <x v="12"/>
    <n v="0"/>
    <n v="0"/>
    <n v="0"/>
    <n v="0"/>
    <n v="0"/>
    <n v="0"/>
    <n v="0"/>
    <n v="0"/>
    <n v="0"/>
    <n v="0"/>
    <n v="0"/>
    <n v="0"/>
    <n v="0"/>
    <n v="185"/>
  </r>
  <r>
    <s v="G3502 UGS Right of Way-NSC"/>
    <x v="12"/>
    <n v="0"/>
    <n v="0"/>
    <n v="0"/>
    <n v="0"/>
    <n v="0"/>
    <n v="0"/>
    <n v="0"/>
    <n v="0"/>
    <n v="0"/>
    <n v="0"/>
    <n v="0"/>
    <n v="0"/>
    <n v="0"/>
    <n v="0"/>
  </r>
  <r>
    <s v="G3504 UGS Easement"/>
    <x v="12"/>
    <n v="5"/>
    <n v="5"/>
    <n v="5"/>
    <n v="5"/>
    <n v="5"/>
    <n v="5"/>
    <n v="6"/>
    <n v="6"/>
    <n v="6"/>
    <n v="6"/>
    <n v="6"/>
    <n v="6"/>
    <n v="6"/>
    <n v="5540"/>
  </r>
  <r>
    <s v="G3511 UGS Well Structures"/>
    <x v="12"/>
    <n v="182"/>
    <n v="182"/>
    <n v="182"/>
    <n v="182"/>
    <n v="183"/>
    <n v="183"/>
    <n v="183"/>
    <n v="184"/>
    <n v="184"/>
    <n v="184"/>
    <n v="185"/>
    <n v="185"/>
    <n v="186"/>
    <n v="183460"/>
  </r>
  <r>
    <s v="G3511 UGS Well Structures-NSC"/>
    <x v="12"/>
    <n v="0"/>
    <n v="0"/>
    <n v="0"/>
    <n v="0"/>
    <n v="0"/>
    <n v="0"/>
    <n v="0"/>
    <n v="0"/>
    <n v="0"/>
    <n v="0"/>
    <n v="0"/>
    <n v="0"/>
    <n v="0"/>
    <n v="0"/>
  </r>
  <r>
    <s v="G3512 UGS Compressor Sta Struct-NSC"/>
    <x v="12"/>
    <n v="0"/>
    <n v="0"/>
    <n v="0"/>
    <n v="0"/>
    <n v="0"/>
    <n v="0"/>
    <n v="0"/>
    <n v="0"/>
    <n v="0"/>
    <n v="0"/>
    <n v="0"/>
    <n v="0"/>
    <n v="0"/>
    <n v="0"/>
  </r>
  <r>
    <s v="G3512 UGS Compressor Sta Structures"/>
    <x v="12"/>
    <n v="209"/>
    <n v="210"/>
    <n v="211"/>
    <n v="212"/>
    <n v="213"/>
    <n v="214"/>
    <n v="215"/>
    <n v="217"/>
    <n v="218"/>
    <n v="219"/>
    <n v="220"/>
    <n v="221"/>
    <n v="222"/>
    <n v="215469"/>
  </r>
  <r>
    <s v="G3513 UGS Regulator Sta Structu-NSC"/>
    <x v="12"/>
    <n v="0"/>
    <n v="0"/>
    <n v="0"/>
    <n v="0"/>
    <n v="0"/>
    <n v="0"/>
    <n v="0"/>
    <n v="0"/>
    <n v="0"/>
    <n v="0"/>
    <n v="0"/>
    <n v="0"/>
    <n v="0"/>
    <n v="0"/>
  </r>
  <r>
    <s v="G3513 UGS Regulator Sta Structures"/>
    <x v="12"/>
    <n v="2"/>
    <n v="2"/>
    <n v="2"/>
    <n v="2"/>
    <n v="2"/>
    <n v="2"/>
    <n v="2"/>
    <n v="2"/>
    <n v="2"/>
    <n v="2"/>
    <n v="2"/>
    <n v="2"/>
    <n v="2"/>
    <n v="1764"/>
  </r>
  <r>
    <s v="G3514 UGS Other Structures"/>
    <x v="12"/>
    <n v="61"/>
    <n v="61"/>
    <n v="62"/>
    <n v="62"/>
    <n v="63"/>
    <n v="63"/>
    <n v="64"/>
    <n v="64"/>
    <n v="65"/>
    <n v="66"/>
    <n v="66"/>
    <n v="67"/>
    <n v="67"/>
    <n v="63878"/>
  </r>
  <r>
    <s v="G3514 UGS Other Structures-NSC"/>
    <x v="12"/>
    <n v="0"/>
    <n v="0"/>
    <n v="0"/>
    <n v="0"/>
    <n v="0"/>
    <n v="0"/>
    <n v="0"/>
    <n v="0"/>
    <n v="0"/>
    <n v="0"/>
    <n v="0"/>
    <n v="0"/>
    <n v="0"/>
    <n v="0"/>
  </r>
  <r>
    <s v="G3520 UGS Wells"/>
    <x v="12"/>
    <n v="6457"/>
    <n v="6475"/>
    <n v="6493"/>
    <n v="6511"/>
    <n v="6530"/>
    <n v="6548"/>
    <n v="6566"/>
    <n v="6584"/>
    <n v="6602"/>
    <n v="6620"/>
    <n v="6639"/>
    <n v="6660"/>
    <n v="6680"/>
    <n v="6566391"/>
  </r>
  <r>
    <s v="G3520 UGS Wells-NSC"/>
    <x v="12"/>
    <n v="0"/>
    <n v="0"/>
    <n v="0"/>
    <n v="0"/>
    <n v="0"/>
    <n v="0"/>
    <n v="0"/>
    <n v="0"/>
    <n v="0"/>
    <n v="0"/>
    <n v="0"/>
    <n v="0"/>
    <n v="0"/>
    <n v="0"/>
  </r>
  <r>
    <s v="G3522 UGS Reservoirs"/>
    <x v="12"/>
    <n v="1200"/>
    <n v="1202"/>
    <n v="1204"/>
    <n v="1206"/>
    <n v="1209"/>
    <n v="1211"/>
    <n v="1213"/>
    <n v="1215"/>
    <n v="1217"/>
    <n v="1220"/>
    <n v="1222"/>
    <n v="1224"/>
    <n v="1226"/>
    <n v="1212966"/>
  </r>
  <r>
    <s v="G3522 UGS Reservoirs-NSC"/>
    <x v="12"/>
    <n v="0"/>
    <n v="0"/>
    <n v="0"/>
    <n v="0"/>
    <n v="0"/>
    <n v="0"/>
    <n v="0"/>
    <n v="0"/>
    <n v="0"/>
    <n v="0"/>
    <n v="0"/>
    <n v="0"/>
    <n v="0"/>
    <n v="0"/>
  </r>
  <r>
    <s v="G3523 UGS Cushion Gas"/>
    <x v="12"/>
    <n v="2185"/>
    <n v="2191"/>
    <n v="2198"/>
    <n v="2205"/>
    <n v="2211"/>
    <n v="2218"/>
    <n v="2224"/>
    <n v="2231"/>
    <n v="2237"/>
    <n v="2244"/>
    <n v="2251"/>
    <n v="2257"/>
    <n v="2264"/>
    <n v="2224283"/>
  </r>
  <r>
    <s v="G3523 UGS Cushion Gas-NSC"/>
    <x v="12"/>
    <n v="0"/>
    <n v="0"/>
    <n v="0"/>
    <n v="0"/>
    <n v="0"/>
    <n v="0"/>
    <n v="0"/>
    <n v="0"/>
    <n v="0"/>
    <n v="0"/>
    <n v="0"/>
    <n v="0"/>
    <n v="0"/>
    <n v="0"/>
  </r>
  <r>
    <s v="G353 UGS Lines"/>
    <x v="12"/>
    <n v="1767"/>
    <n v="1773"/>
    <n v="1779"/>
    <n v="1785"/>
    <n v="1791"/>
    <n v="1797"/>
    <n v="1803"/>
    <n v="1809"/>
    <n v="1815"/>
    <n v="1821"/>
    <n v="1827"/>
    <n v="1833"/>
    <n v="1838"/>
    <n v="1802949"/>
  </r>
  <r>
    <s v="G353 UGS Lines-NSC"/>
    <x v="12"/>
    <n v="0"/>
    <n v="0"/>
    <n v="0"/>
    <n v="0"/>
    <n v="0"/>
    <n v="0"/>
    <n v="0"/>
    <n v="0"/>
    <n v="0"/>
    <n v="0"/>
    <n v="0"/>
    <n v="0"/>
    <n v="0"/>
    <n v="0"/>
  </r>
  <r>
    <s v="G354 UGS Compressor Station"/>
    <x v="12"/>
    <n v="7030"/>
    <n v="7078"/>
    <n v="7126"/>
    <n v="7174"/>
    <n v="7222"/>
    <n v="7270"/>
    <n v="7318"/>
    <n v="7366"/>
    <n v="7414"/>
    <n v="7462"/>
    <n v="7510"/>
    <n v="7558"/>
    <n v="7606"/>
    <n v="7317747"/>
  </r>
  <r>
    <s v="G354 UGS Compressor Station-NSC"/>
    <x v="12"/>
    <n v="0"/>
    <n v="0"/>
    <n v="0"/>
    <n v="0"/>
    <n v="0"/>
    <n v="0"/>
    <n v="0"/>
    <n v="0"/>
    <n v="0"/>
    <n v="0"/>
    <n v="0"/>
    <n v="0"/>
    <n v="0"/>
    <n v="0"/>
  </r>
  <r>
    <s v="G355 UGS Regulating Station"/>
    <x v="12"/>
    <n v="271"/>
    <n v="273"/>
    <n v="275"/>
    <n v="277"/>
    <n v="279"/>
    <n v="281"/>
    <n v="283"/>
    <n v="285"/>
    <n v="287"/>
    <n v="289"/>
    <n v="291"/>
    <n v="293"/>
    <n v="295"/>
    <n v="282779"/>
  </r>
  <r>
    <s v="G355 UGS Regulating Station-NSC"/>
    <x v="12"/>
    <n v="0"/>
    <n v="0"/>
    <n v="0"/>
    <n v="0"/>
    <n v="0"/>
    <n v="0"/>
    <n v="0"/>
    <n v="0"/>
    <n v="0"/>
    <n v="0"/>
    <n v="0"/>
    <n v="0"/>
    <n v="0"/>
    <n v="0"/>
  </r>
  <r>
    <s v="G356 UGS Purification Equipment"/>
    <x v="12"/>
    <n v="1123"/>
    <n v="1129"/>
    <n v="1136"/>
    <n v="1142"/>
    <n v="1148"/>
    <n v="1154"/>
    <n v="1160"/>
    <n v="1166"/>
    <n v="1172"/>
    <n v="1178"/>
    <n v="1184"/>
    <n v="1191"/>
    <n v="1197"/>
    <n v="1160042"/>
  </r>
  <r>
    <s v="G356 UGS Purification Equipment-NSC"/>
    <x v="12"/>
    <n v="0"/>
    <n v="0"/>
    <n v="0"/>
    <n v="0"/>
    <n v="0"/>
    <n v="0"/>
    <n v="0"/>
    <n v="0"/>
    <n v="0"/>
    <n v="0"/>
    <n v="0"/>
    <n v="0"/>
    <n v="0"/>
    <n v="0"/>
  </r>
  <r>
    <s v="G357 UGS Other Equipment"/>
    <x v="12"/>
    <n v="32"/>
    <n v="34"/>
    <n v="36"/>
    <n v="38"/>
    <n v="39"/>
    <n v="41"/>
    <n v="43"/>
    <n v="45"/>
    <n v="50"/>
    <n v="23"/>
    <n v="47"/>
    <n v="49"/>
    <n v="50"/>
    <n v="40533"/>
  </r>
  <r>
    <s v="G357 UGS Other Equipment-NSC"/>
    <x v="12"/>
    <n v="0"/>
    <n v="0"/>
    <n v="0"/>
    <n v="0"/>
    <n v="0"/>
    <n v="0"/>
    <n v="0"/>
    <n v="0"/>
    <n v="0"/>
    <n v="0"/>
    <n v="0"/>
    <n v="0"/>
    <n v="0"/>
    <n v="0"/>
  </r>
  <r>
    <s v="G360 OSP Land &amp; Land Rights"/>
    <x v="13"/>
    <n v="0"/>
    <n v="0"/>
    <n v="0"/>
    <n v="0"/>
    <n v="0"/>
    <n v="0"/>
    <n v="0"/>
    <n v="0"/>
    <n v="0"/>
    <n v="0"/>
    <n v="0"/>
    <n v="0"/>
    <n v="0"/>
    <n v="0"/>
  </r>
  <r>
    <s v="G361 OSP Structures &amp; Improveme-NSC"/>
    <x v="13"/>
    <n v="0"/>
    <n v="0"/>
    <n v="0"/>
    <n v="0"/>
    <n v="0"/>
    <n v="0"/>
    <n v="0"/>
    <n v="0"/>
    <n v="0"/>
    <n v="0"/>
    <n v="0"/>
    <n v="0"/>
    <n v="0"/>
    <n v="0"/>
  </r>
  <r>
    <s v="G361 OSP Structures &amp; Improvements"/>
    <x v="13"/>
    <n v="1619"/>
    <n v="1628"/>
    <n v="1636"/>
    <n v="1645"/>
    <n v="1654"/>
    <n v="1662"/>
    <n v="1671"/>
    <n v="1679"/>
    <n v="1688"/>
    <n v="1697"/>
    <n v="1705"/>
    <n v="1714"/>
    <n v="1723"/>
    <n v="1670827"/>
  </r>
  <r>
    <s v="G362 OSP Gas Holders"/>
    <x v="13"/>
    <n v="1483"/>
    <n v="1493"/>
    <n v="1504"/>
    <n v="1515"/>
    <n v="1525"/>
    <n v="1536"/>
    <n v="1547"/>
    <n v="1557"/>
    <n v="1568"/>
    <n v="1579"/>
    <n v="1589"/>
    <n v="1600"/>
    <n v="1611"/>
    <n v="1546608"/>
  </r>
  <r>
    <s v="G362 OSP Gas Holders-NSC"/>
    <x v="13"/>
    <n v="0"/>
    <n v="0"/>
    <n v="0"/>
    <n v="0"/>
    <n v="0"/>
    <n v="0"/>
    <n v="0"/>
    <n v="0"/>
    <n v="0"/>
    <n v="0"/>
    <n v="0"/>
    <n v="0"/>
    <n v="0"/>
    <n v="0"/>
  </r>
  <r>
    <s v="G363 OSP Purification Equipment"/>
    <x v="13"/>
    <n v="1883"/>
    <n v="1891"/>
    <n v="1900"/>
    <n v="1909"/>
    <n v="1917"/>
    <n v="1926"/>
    <n v="1935"/>
    <n v="1944"/>
    <n v="1952"/>
    <n v="1961"/>
    <n v="1970"/>
    <n v="1979"/>
    <n v="1987"/>
    <n v="1934946"/>
  </r>
  <r>
    <s v="G363 OSP Purification Equipment-NSC"/>
    <x v="13"/>
    <n v="0"/>
    <n v="0"/>
    <n v="0"/>
    <n v="0"/>
    <n v="0"/>
    <n v="0"/>
    <n v="0"/>
    <n v="0"/>
    <n v="0"/>
    <n v="0"/>
    <n v="0"/>
    <n v="0"/>
    <n v="0"/>
    <n v="0"/>
  </r>
  <r>
    <s v="G3644 105 LNG Transportation Equip"/>
    <x v="1"/>
    <n v="0"/>
    <n v="0"/>
    <n v="0"/>
    <n v="0"/>
    <n v="0"/>
    <n v="0"/>
    <n v="0"/>
    <n v="0"/>
    <n v="0"/>
    <n v="0"/>
    <n v="0"/>
    <n v="0"/>
    <n v="0"/>
    <n v="0"/>
  </r>
  <r>
    <s v="G3644 LNG Transportation Equipment"/>
    <x v="1"/>
    <n v="623"/>
    <n v="625"/>
    <n v="626"/>
    <n v="628"/>
    <n v="630"/>
    <n v="632"/>
    <n v="634"/>
    <n v="636"/>
    <n v="638"/>
    <n v="640"/>
    <n v="641"/>
    <n v="643"/>
    <n v="645"/>
    <n v="633937"/>
  </r>
  <r>
    <s v="G3644 LNG Transportation Equipm-NSC"/>
    <x v="1"/>
    <n v="0"/>
    <n v="0"/>
    <n v="0"/>
    <n v="0"/>
    <n v="0"/>
    <n v="0"/>
    <n v="0"/>
    <n v="0"/>
    <n v="0"/>
    <n v="0"/>
    <n v="0"/>
    <n v="0"/>
    <n v="0"/>
    <n v="0"/>
  </r>
  <r>
    <s v="G3650 105 TSM Land &amp; Land Rights"/>
    <x v="14"/>
    <n v="0"/>
    <n v="0"/>
    <n v="0"/>
    <n v="0"/>
    <n v="0"/>
    <n v="0"/>
    <n v="0"/>
    <n v="0"/>
    <n v="0"/>
    <n v="0"/>
    <n v="0"/>
    <n v="0"/>
    <n v="0"/>
    <n v="0"/>
  </r>
  <r>
    <s v="G3650 TSM Land &amp; Land Rights"/>
    <x v="14"/>
    <n v="0"/>
    <n v="0"/>
    <n v="0"/>
    <n v="0"/>
    <n v="0"/>
    <n v="0"/>
    <n v="0"/>
    <n v="0"/>
    <n v="0"/>
    <n v="0"/>
    <n v="0"/>
    <n v="0"/>
    <n v="0"/>
    <n v="0"/>
  </r>
  <r>
    <s v="G3651 TSM Easements-RETIRED"/>
    <x v="14"/>
    <n v="0"/>
    <n v="0"/>
    <n v="0"/>
    <n v="0"/>
    <n v="0"/>
    <n v="0"/>
    <n v="0"/>
    <n v="0"/>
    <n v="0"/>
    <n v="0"/>
    <n v="0"/>
    <n v="0"/>
    <n v="0"/>
    <n v="0"/>
  </r>
  <r>
    <s v="G366 TSM Structures &amp; Imp-RETIRED"/>
    <x v="14"/>
    <n v="0"/>
    <n v="0"/>
    <n v="0"/>
    <n v="0"/>
    <n v="0"/>
    <n v="0"/>
    <n v="0"/>
    <n v="0"/>
    <n v="0"/>
    <n v="0"/>
    <n v="0"/>
    <n v="0"/>
    <n v="0"/>
    <n v="0"/>
  </r>
  <r>
    <s v="G367 TSM Mains-RETIRED"/>
    <x v="14"/>
    <n v="0"/>
    <n v="0"/>
    <n v="0"/>
    <n v="0"/>
    <n v="0"/>
    <n v="0"/>
    <n v="0"/>
    <n v="0"/>
    <n v="0"/>
    <n v="0"/>
    <n v="0"/>
    <n v="0"/>
    <n v="0"/>
    <n v="0"/>
  </r>
  <r>
    <s v="G369 TSM Regulating Stat-RETIRED"/>
    <x v="14"/>
    <n v="0"/>
    <n v="0"/>
    <n v="0"/>
    <n v="0"/>
    <n v="0"/>
    <n v="0"/>
    <n v="0"/>
    <n v="0"/>
    <n v="0"/>
    <n v="0"/>
    <n v="0"/>
    <n v="0"/>
    <n v="0"/>
    <n v="0"/>
  </r>
  <r>
    <s v="G3740 105 DST Land &amp; Land Rights"/>
    <x v="15"/>
    <n v="0"/>
    <n v="0"/>
    <n v="0"/>
    <n v="0"/>
    <n v="0"/>
    <n v="0"/>
    <n v="0"/>
    <n v="0"/>
    <n v="0"/>
    <n v="0"/>
    <n v="0"/>
    <n v="0"/>
    <n v="0"/>
    <n v="0"/>
  </r>
  <r>
    <s v="G3740 DST Land &amp; Land Rights"/>
    <x v="15"/>
    <n v="0"/>
    <n v="0"/>
    <n v="0"/>
    <n v="0"/>
    <n v="0"/>
    <n v="0"/>
    <n v="0"/>
    <n v="0"/>
    <n v="0"/>
    <n v="0"/>
    <n v="0"/>
    <n v="0"/>
    <n v="0"/>
    <n v="0"/>
  </r>
  <r>
    <s v="G3741 DST Land &amp; Land Rights, Trans"/>
    <x v="15"/>
    <n v="0"/>
    <n v="0"/>
    <n v="0"/>
    <n v="0"/>
    <n v="0"/>
    <n v="0"/>
    <n v="0"/>
    <n v="0"/>
    <n v="0"/>
    <n v="0"/>
    <n v="0"/>
    <n v="0"/>
    <n v="0"/>
    <n v="0"/>
  </r>
  <r>
    <s v="G3741 DST Land, Trans, Everett-Delt"/>
    <x v="15"/>
    <n v="0"/>
    <n v="0"/>
    <n v="0"/>
    <n v="0"/>
    <n v="0"/>
    <n v="0"/>
    <n v="0"/>
    <n v="0"/>
    <n v="0"/>
    <n v="0"/>
    <n v="0"/>
    <n v="0"/>
    <n v="0"/>
    <n v="0"/>
  </r>
  <r>
    <s v="G3742 105 DST Easements"/>
    <x v="15"/>
    <n v="0"/>
    <n v="0"/>
    <n v="0"/>
    <n v="0"/>
    <n v="0"/>
    <n v="0"/>
    <n v="0"/>
    <n v="0"/>
    <n v="0"/>
    <n v="0"/>
    <n v="0"/>
    <n v="0"/>
    <n v="0"/>
    <n v="0"/>
  </r>
  <r>
    <s v="G3742 DST Easements"/>
    <x v="15"/>
    <n v="321"/>
    <n v="329"/>
    <n v="336"/>
    <n v="344"/>
    <n v="352"/>
    <n v="360"/>
    <n v="367"/>
    <n v="375"/>
    <n v="383"/>
    <n v="390"/>
    <n v="398"/>
    <n v="406"/>
    <n v="414"/>
    <n v="367264"/>
  </r>
  <r>
    <s v="G3742 DST Easements, Everett-Delta"/>
    <x v="15"/>
    <n v="0"/>
    <n v="0"/>
    <n v="0"/>
    <n v="0"/>
    <n v="0"/>
    <n v="0"/>
    <n v="0"/>
    <n v="0"/>
    <n v="0"/>
    <n v="0"/>
    <n v="0"/>
    <n v="0"/>
    <n v="0"/>
    <n v="0"/>
  </r>
  <r>
    <s v="G3743 DST Easements, From Transmsn"/>
    <x v="15"/>
    <n v="1023"/>
    <n v="1028"/>
    <n v="1034"/>
    <n v="1039"/>
    <n v="1045"/>
    <n v="1050"/>
    <n v="1056"/>
    <n v="1061"/>
    <n v="1067"/>
    <n v="1072"/>
    <n v="1078"/>
    <n v="1083"/>
    <n v="1089"/>
    <n v="1055899"/>
  </r>
  <r>
    <s v="G3743 DST Easements, Trans, Everett"/>
    <x v="15"/>
    <n v="905"/>
    <n v="909"/>
    <n v="913"/>
    <n v="918"/>
    <n v="922"/>
    <n v="926"/>
    <n v="930"/>
    <n v="934"/>
    <n v="938"/>
    <n v="943"/>
    <n v="947"/>
    <n v="951"/>
    <n v="955"/>
    <n v="930059"/>
  </r>
  <r>
    <s v="G3750 Centralia Office-RET"/>
    <x v="15"/>
    <n v="220"/>
    <n v="220"/>
    <n v="221"/>
    <n v="222"/>
    <n v="223"/>
    <n v="223"/>
    <n v="224"/>
    <n v="225"/>
    <n v="226"/>
    <n v="-1"/>
    <n v="-1"/>
    <n v="0"/>
    <n v="0"/>
    <n v="157679"/>
  </r>
  <r>
    <s v="G3750 DONOTUSE, Everett OprBase"/>
    <x v="15"/>
    <n v="0"/>
    <n v="0"/>
    <n v="0"/>
    <n v="0"/>
    <n v="0"/>
    <n v="0"/>
    <n v="0"/>
    <n v="0"/>
    <n v="0"/>
    <n v="0"/>
    <n v="0"/>
    <n v="0"/>
    <n v="0"/>
    <n v="0"/>
  </r>
  <r>
    <s v="G3750 DONOTUSE, Georgetown Oper"/>
    <x v="15"/>
    <n v="0"/>
    <n v="0"/>
    <n v="0"/>
    <n v="0"/>
    <n v="0"/>
    <n v="0"/>
    <n v="0"/>
    <n v="0"/>
    <n v="0"/>
    <n v="0"/>
    <n v="0"/>
    <n v="0"/>
    <n v="0"/>
    <n v="0"/>
  </r>
  <r>
    <s v="G3750 DONOTUSE, North Oper Base"/>
    <x v="15"/>
    <n v="0"/>
    <n v="0"/>
    <n v="0"/>
    <n v="0"/>
    <n v="0"/>
    <n v="0"/>
    <n v="0"/>
    <n v="0"/>
    <n v="0"/>
    <n v="0"/>
    <n v="0"/>
    <n v="0"/>
    <n v="0"/>
    <n v="0"/>
  </r>
  <r>
    <s v="G3750 DONOTUSE, North Oper Ctr"/>
    <x v="15"/>
    <n v="0"/>
    <n v="0"/>
    <n v="0"/>
    <n v="0"/>
    <n v="0"/>
    <n v="0"/>
    <n v="0"/>
    <n v="0"/>
    <n v="0"/>
    <n v="0"/>
    <n v="0"/>
    <n v="0"/>
    <n v="0"/>
    <n v="0"/>
  </r>
  <r>
    <s v="G3750 DST Structures &amp; Improvements"/>
    <x v="15"/>
    <n v="6999"/>
    <n v="7081"/>
    <n v="7163"/>
    <n v="7245"/>
    <n v="7327"/>
    <n v="7410"/>
    <n v="7492"/>
    <n v="6752"/>
    <n v="6830"/>
    <n v="6908"/>
    <n v="6986"/>
    <n v="7063"/>
    <n v="7141"/>
    <n v="7110562"/>
  </r>
  <r>
    <s v="G3750 DST Structures &amp; Improvem-NSC"/>
    <x v="15"/>
    <n v="0"/>
    <n v="0"/>
    <n v="0"/>
    <n v="0"/>
    <n v="0"/>
    <n v="0"/>
    <n v="0"/>
    <n v="0"/>
    <n v="0"/>
    <n v="0"/>
    <n v="0"/>
    <n v="0"/>
    <n v="0"/>
    <n v="0"/>
  </r>
  <r>
    <s v="G3751 DST Structures &amp; Imprv, T-NSC"/>
    <x v="15"/>
    <n v="0"/>
    <n v="0"/>
    <n v="0"/>
    <n v="0"/>
    <n v="0"/>
    <n v="0"/>
    <n v="0"/>
    <n v="0"/>
    <n v="0"/>
    <n v="0"/>
    <n v="0"/>
    <n v="0"/>
    <n v="0"/>
    <n v="0"/>
  </r>
  <r>
    <s v="G3751 DST Structures &amp; Imprv, Trans"/>
    <x v="15"/>
    <n v="151"/>
    <n v="151"/>
    <n v="152"/>
    <n v="153"/>
    <n v="154"/>
    <n v="155"/>
    <n v="156"/>
    <n v="157"/>
    <n v="158"/>
    <n v="158"/>
    <n v="159"/>
    <n v="160"/>
    <n v="161"/>
    <n v="155781"/>
  </r>
  <r>
    <s v="G3760 DST Mains-NOTUSED"/>
    <x v="15"/>
    <n v="0"/>
    <n v="0"/>
    <n v="0"/>
    <n v="0"/>
    <n v="0"/>
    <n v="0"/>
    <n v="0"/>
    <n v="0"/>
    <n v="0"/>
    <n v="0"/>
    <n v="0"/>
    <n v="0"/>
    <n v="0"/>
    <n v="0"/>
  </r>
  <r>
    <s v="G3761 DST Mains, Cast Iron"/>
    <x v="15"/>
    <n v="0"/>
    <n v="0"/>
    <n v="0"/>
    <n v="0"/>
    <n v="0"/>
    <n v="0"/>
    <n v="0"/>
    <n v="0"/>
    <n v="0"/>
    <n v="0"/>
    <n v="0"/>
    <n v="0"/>
    <n v="0"/>
    <n v="0"/>
  </r>
  <r>
    <s v="G3762 DST Mains, Plastic"/>
    <x v="15"/>
    <n v="414534"/>
    <n v="417002"/>
    <n v="419074"/>
    <n v="420678"/>
    <n v="423096"/>
    <n v="424956"/>
    <n v="427432"/>
    <n v="430135"/>
    <n v="432398"/>
    <n v="435088"/>
    <n v="436623"/>
    <n v="438672"/>
    <n v="441035"/>
    <n v="427744928"/>
  </r>
  <r>
    <s v="G3762 DST Mains, Plastic-NSC"/>
    <x v="15"/>
    <n v="0"/>
    <n v="0"/>
    <n v="0"/>
    <n v="0"/>
    <n v="0"/>
    <n v="0"/>
    <n v="0"/>
    <n v="0"/>
    <n v="0"/>
    <n v="0"/>
    <n v="0"/>
    <n v="0"/>
    <n v="0"/>
    <n v="0"/>
  </r>
  <r>
    <s v="G3763 DST Mains, Bare Steel-RET"/>
    <x v="15"/>
    <n v="0"/>
    <n v="0"/>
    <n v="0"/>
    <n v="0"/>
    <n v="0"/>
    <n v="0"/>
    <n v="0"/>
    <n v="0"/>
    <n v="0"/>
    <n v="0"/>
    <n v="0"/>
    <n v="0"/>
    <n v="0"/>
    <n v="0"/>
  </r>
  <r>
    <s v="G3764 DST Mains, Wrap Stl, Kittitas"/>
    <x v="15"/>
    <n v="11936"/>
    <n v="11997"/>
    <n v="12058"/>
    <n v="12120"/>
    <n v="12181"/>
    <n v="12242"/>
    <n v="12304"/>
    <n v="12365"/>
    <n v="12426"/>
    <n v="12488"/>
    <n v="12549"/>
    <n v="12610"/>
    <n v="12672"/>
    <n v="12303740"/>
  </r>
  <r>
    <s v="G3764 DST Mains, Wrap Stl, Kitt-NSC"/>
    <x v="15"/>
    <n v="0"/>
    <n v="0"/>
    <n v="0"/>
    <n v="0"/>
    <n v="0"/>
    <n v="0"/>
    <n v="0"/>
    <n v="0"/>
    <n v="0"/>
    <n v="0"/>
    <n v="0"/>
    <n v="0"/>
    <n v="0"/>
    <n v="0"/>
  </r>
  <r>
    <s v="G3764 DST Mains, Wrapped Steel"/>
    <x v="15"/>
    <n v="189226"/>
    <n v="190000"/>
    <n v="190784"/>
    <n v="191299"/>
    <n v="191944"/>
    <n v="192692"/>
    <n v="193451"/>
    <n v="194163"/>
    <n v="194802"/>
    <n v="195244"/>
    <n v="195853"/>
    <n v="196654"/>
    <n v="197386"/>
    <n v="193349240"/>
  </r>
  <r>
    <s v="G3764 DST Mains, WrapStl, Evert-RET"/>
    <x v="15"/>
    <n v="0"/>
    <n v="0"/>
    <n v="0"/>
    <n v="0"/>
    <n v="0"/>
    <n v="0"/>
    <n v="0"/>
    <n v="0"/>
    <n v="0"/>
    <n v="0"/>
    <n v="0"/>
    <n v="0"/>
    <n v="0"/>
    <n v="0"/>
  </r>
  <r>
    <s v="G3765 DST Mains, Cathodic Protectio"/>
    <x v="15"/>
    <n v="11777"/>
    <n v="11887"/>
    <n v="11996"/>
    <n v="12107"/>
    <n v="12217"/>
    <n v="12327"/>
    <n v="12437"/>
    <n v="12501"/>
    <n v="12611"/>
    <n v="12630"/>
    <n v="12740"/>
    <n v="12851"/>
    <n v="12962"/>
    <n v="12389449"/>
  </r>
  <r>
    <s v="G3765 DST Mains, Cathodic Prote-NSC"/>
    <x v="15"/>
    <n v="0"/>
    <n v="0"/>
    <n v="0"/>
    <n v="0"/>
    <n v="0"/>
    <n v="0"/>
    <n v="0"/>
    <n v="0"/>
    <n v="0"/>
    <n v="0"/>
    <n v="0"/>
    <n v="0"/>
    <n v="0"/>
    <n v="0"/>
  </r>
  <r>
    <s v="G3766 DST Mains, Frm Trans, St Wrap"/>
    <x v="15"/>
    <n v="47528"/>
    <n v="47686"/>
    <n v="47844"/>
    <n v="48002"/>
    <n v="48159"/>
    <n v="48317"/>
    <n v="48475"/>
    <n v="48633"/>
    <n v="48790"/>
    <n v="48948"/>
    <n v="49106"/>
    <n v="49264"/>
    <n v="49421"/>
    <n v="48474885"/>
  </r>
  <r>
    <s v="G3766 DST Mains, Trans, Everett"/>
    <x v="15"/>
    <n v="10153"/>
    <n v="10203"/>
    <n v="10253"/>
    <n v="10303"/>
    <n v="10353"/>
    <n v="10403"/>
    <n v="10453"/>
    <n v="10503"/>
    <n v="10554"/>
    <n v="10604"/>
    <n v="10654"/>
    <n v="10704"/>
    <n v="10754"/>
    <n v="10453470"/>
  </r>
  <r>
    <s v="G3766 DST Mains, Trans, Everett-NSC"/>
    <x v="15"/>
    <n v="0"/>
    <n v="0"/>
    <n v="0"/>
    <n v="0"/>
    <n v="0"/>
    <n v="0"/>
    <n v="0"/>
    <n v="0"/>
    <n v="0"/>
    <n v="0"/>
    <n v="0"/>
    <n v="0"/>
    <n v="0"/>
    <n v="0"/>
  </r>
  <r>
    <s v="G3767 DST Mains,FrmTrans, B St-RET"/>
    <x v="15"/>
    <n v="0"/>
    <n v="0"/>
    <n v="0"/>
    <n v="0"/>
    <n v="0"/>
    <n v="0"/>
    <n v="0"/>
    <n v="0"/>
    <n v="0"/>
    <n v="0"/>
    <n v="0"/>
    <n v="0"/>
    <n v="0"/>
    <n v="0"/>
  </r>
  <r>
    <s v="G3780 DST Measuring &amp; Reg Stati-NSC"/>
    <x v="15"/>
    <n v="0"/>
    <n v="0"/>
    <n v="0"/>
    <n v="0"/>
    <n v="0"/>
    <n v="0"/>
    <n v="0"/>
    <n v="0"/>
    <n v="0"/>
    <n v="0"/>
    <n v="0"/>
    <n v="0"/>
    <n v="0"/>
    <n v="0"/>
  </r>
  <r>
    <s v="G3780 DST Measuring &amp; Reg Station"/>
    <x v="15"/>
    <n v="21802"/>
    <n v="22131"/>
    <n v="22464"/>
    <n v="22797"/>
    <n v="23116"/>
    <n v="23448"/>
    <n v="23781"/>
    <n v="23982"/>
    <n v="24311"/>
    <n v="24622"/>
    <n v="24967"/>
    <n v="25307"/>
    <n v="25657"/>
    <n v="23721390"/>
  </r>
  <r>
    <s v="G3781 DST Measuring &amp; Reg Sta, -NSC"/>
    <x v="15"/>
    <n v="0"/>
    <n v="0"/>
    <n v="0"/>
    <n v="0"/>
    <n v="0"/>
    <n v="0"/>
    <n v="0"/>
    <n v="0"/>
    <n v="0"/>
    <n v="0"/>
    <n v="0"/>
    <n v="0"/>
    <n v="0"/>
    <n v="0"/>
  </r>
  <r>
    <s v="G3781 DST Measuring &amp; Reg Sta, Tran"/>
    <x v="15"/>
    <n v="14768"/>
    <n v="14853"/>
    <n v="14939"/>
    <n v="15024"/>
    <n v="15109"/>
    <n v="15195"/>
    <n v="15280"/>
    <n v="15365"/>
    <n v="15448"/>
    <n v="15524"/>
    <n v="15609"/>
    <n v="15694"/>
    <n v="15780"/>
    <n v="15276154"/>
  </r>
  <r>
    <s v="G3800 DST Services-DO NOT USE"/>
    <x v="15"/>
    <n v="0"/>
    <n v="0"/>
    <n v="0"/>
    <n v="0"/>
    <n v="0"/>
    <n v="0"/>
    <n v="0"/>
    <n v="0"/>
    <n v="0"/>
    <n v="0"/>
    <n v="0"/>
    <n v="0"/>
    <n v="0"/>
    <n v="0"/>
  </r>
  <r>
    <s v="G3801 DST Services, Cathodic Pr-NSC"/>
    <x v="15"/>
    <n v="0"/>
    <n v="0"/>
    <n v="0"/>
    <n v="0"/>
    <n v="0"/>
    <n v="0"/>
    <n v="0"/>
    <n v="0"/>
    <n v="0"/>
    <n v="0"/>
    <n v="0"/>
    <n v="0"/>
    <n v="0"/>
    <n v="0"/>
  </r>
  <r>
    <s v="G3801 DST Services, Cathodic Protec"/>
    <x v="15"/>
    <n v="6881"/>
    <n v="6943"/>
    <n v="7005"/>
    <n v="7067"/>
    <n v="7130"/>
    <n v="7192"/>
    <n v="7254"/>
    <n v="7317"/>
    <n v="7380"/>
    <n v="7443"/>
    <n v="7506"/>
    <n v="7568"/>
    <n v="7631"/>
    <n v="7255173"/>
  </r>
  <r>
    <s v="G3802 DST Services, Plastic"/>
    <x v="15"/>
    <n v="508089"/>
    <n v="510554"/>
    <n v="513088"/>
    <n v="513871"/>
    <n v="516147"/>
    <n v="518550"/>
    <n v="520998"/>
    <n v="523208"/>
    <n v="525140"/>
    <n v="527946"/>
    <n v="529426"/>
    <n v="532799"/>
    <n v="535231"/>
    <n v="521115457"/>
  </r>
  <r>
    <s v="G3802 DST Services, Plastic-NSC"/>
    <x v="15"/>
    <n v="0"/>
    <n v="0"/>
    <n v="0"/>
    <n v="0"/>
    <n v="0"/>
    <n v="0"/>
    <n v="0"/>
    <n v="0"/>
    <n v="0"/>
    <n v="0"/>
    <n v="0"/>
    <n v="0"/>
    <n v="0"/>
    <n v="0"/>
  </r>
  <r>
    <s v="G3803 DST Services, Steel Wrapped"/>
    <x v="15"/>
    <n v="32827"/>
    <n v="32864"/>
    <n v="32955"/>
    <n v="32157"/>
    <n v="31970"/>
    <n v="31941"/>
    <n v="31775"/>
    <n v="31655"/>
    <n v="31471"/>
    <n v="31574"/>
    <n v="31125"/>
    <n v="30965"/>
    <n v="30847"/>
    <n v="31857377"/>
  </r>
  <r>
    <s v="G3803 DST Services, Steel Wrapp-NSC"/>
    <x v="15"/>
    <n v="0"/>
    <n v="0"/>
    <n v="0"/>
    <n v="0"/>
    <n v="0"/>
    <n v="0"/>
    <n v="0"/>
    <n v="0"/>
    <n v="0"/>
    <n v="0"/>
    <n v="0"/>
    <n v="0"/>
    <n v="0"/>
    <n v="0"/>
  </r>
  <r>
    <s v="G3804 DST Services, Bare Steel-RET"/>
    <x v="15"/>
    <n v="0"/>
    <n v="0"/>
    <n v="0"/>
    <n v="0"/>
    <n v="0"/>
    <n v="0"/>
    <n v="0"/>
    <n v="0"/>
    <n v="0"/>
    <n v="0"/>
    <n v="0"/>
    <n v="0"/>
    <n v="0"/>
    <n v="0"/>
  </r>
  <r>
    <s v="G3805 DST Services, Copper-RET"/>
    <x v="15"/>
    <n v="0"/>
    <n v="0"/>
    <n v="0"/>
    <n v="0"/>
    <n v="0"/>
    <n v="0"/>
    <n v="0"/>
    <n v="0"/>
    <n v="0"/>
    <n v="0"/>
    <n v="0"/>
    <n v="0"/>
    <n v="0"/>
    <n v="0"/>
  </r>
  <r>
    <s v="G3810 DST Meters (AMR)"/>
    <x v="15"/>
    <n v="20949"/>
    <n v="21193"/>
    <n v="21433"/>
    <n v="21692"/>
    <n v="21922"/>
    <n v="22232"/>
    <n v="22419"/>
    <n v="22623"/>
    <n v="22082"/>
    <n v="22296"/>
    <n v="22236"/>
    <n v="22415"/>
    <n v="22588"/>
    <n v="22026075"/>
  </r>
  <r>
    <s v="G3810 DST Meters (AMR)-NSC"/>
    <x v="15"/>
    <n v="0"/>
    <n v="0"/>
    <n v="0"/>
    <n v="0"/>
    <n v="0"/>
    <n v="0"/>
    <n v="0"/>
    <n v="0"/>
    <n v="0"/>
    <n v="0"/>
    <n v="0"/>
    <n v="0"/>
    <n v="0"/>
    <n v="0"/>
  </r>
  <r>
    <s v="G3811 105 DST AMI Modules"/>
    <x v="15"/>
    <n v="0"/>
    <n v="0"/>
    <n v="0"/>
    <n v="0"/>
    <n v="0"/>
    <n v="0"/>
    <n v="0"/>
    <n v="0"/>
    <n v="0"/>
    <n v="0"/>
    <n v="0"/>
    <n v="0"/>
    <n v="0"/>
    <n v="0"/>
  </r>
  <r>
    <s v="G3811 DST Meters, AMI-DONOTUSE"/>
    <x v="15"/>
    <n v="0"/>
    <n v="0"/>
    <n v="0"/>
    <n v="0"/>
    <n v="0"/>
    <n v="0"/>
    <n v="0"/>
    <n v="0"/>
    <n v="0"/>
    <n v="0"/>
    <n v="0"/>
    <n v="0"/>
    <n v="0"/>
    <n v="0"/>
  </r>
  <r>
    <s v="G3812 DST Modules, AMI"/>
    <x v="15"/>
    <n v="0"/>
    <n v="0"/>
    <n v="0"/>
    <n v="0"/>
    <n v="0"/>
    <n v="0"/>
    <n v="0"/>
    <n v="9"/>
    <n v="32"/>
    <n v="56"/>
    <n v="79"/>
    <n v="103"/>
    <n v="128"/>
    <n v="28705"/>
  </r>
  <r>
    <s v="G3812 DST Modules, AMI-NSC"/>
    <x v="15"/>
    <n v="0"/>
    <n v="0"/>
    <n v="0"/>
    <n v="0"/>
    <n v="0"/>
    <n v="0"/>
    <n v="0"/>
    <n v="0"/>
    <n v="0"/>
    <n v="0"/>
    <n v="0"/>
    <n v="0"/>
    <n v="0"/>
    <n v="0"/>
  </r>
  <r>
    <s v="G3813 DST Modules, AMR"/>
    <x v="15"/>
    <n v="0"/>
    <n v="0"/>
    <n v="0"/>
    <n v="0"/>
    <n v="0"/>
    <n v="0"/>
    <n v="0"/>
    <n v="2"/>
    <n v="802"/>
    <n v="960"/>
    <n v="1067"/>
    <n v="834"/>
    <n v="943"/>
    <n v="344612"/>
  </r>
  <r>
    <s v="G3813 DST Modules, AMR-NSC"/>
    <x v="15"/>
    <n v="0"/>
    <n v="0"/>
    <n v="0"/>
    <n v="0"/>
    <n v="0"/>
    <n v="0"/>
    <n v="0"/>
    <n v="0"/>
    <n v="0"/>
    <n v="0"/>
    <n v="0"/>
    <n v="0"/>
    <n v="0"/>
    <n v="0"/>
  </r>
  <r>
    <s v="G3820 DST Meter Installations (AMR)"/>
    <x v="15"/>
    <n v="50189"/>
    <n v="50524"/>
    <n v="50859"/>
    <n v="51193"/>
    <n v="51526"/>
    <n v="51881"/>
    <n v="52204"/>
    <n v="52531"/>
    <n v="52865"/>
    <n v="53209"/>
    <n v="53473"/>
    <n v="53141"/>
    <n v="53456"/>
    <n v="52102286"/>
  </r>
  <r>
    <s v="G3820 DST Meter Installations (-NSC"/>
    <x v="15"/>
    <n v="0"/>
    <n v="0"/>
    <n v="0"/>
    <n v="0"/>
    <n v="0"/>
    <n v="0"/>
    <n v="0"/>
    <n v="0"/>
    <n v="0"/>
    <n v="0"/>
    <n v="0"/>
    <n v="0"/>
    <n v="0"/>
    <n v="0"/>
  </r>
  <r>
    <s v="G3821 DST MeterInstall AMI-DONOTUSE"/>
    <x v="15"/>
    <n v="0"/>
    <n v="0"/>
    <n v="0"/>
    <n v="0"/>
    <n v="0"/>
    <n v="0"/>
    <n v="0"/>
    <n v="0"/>
    <n v="0"/>
    <n v="0"/>
    <n v="0"/>
    <n v="0"/>
    <n v="0"/>
    <n v="0"/>
  </r>
  <r>
    <s v="G3822 DST Module Installations, AMI"/>
    <x v="15"/>
    <n v="0"/>
    <n v="0"/>
    <n v="0"/>
    <n v="0"/>
    <n v="0"/>
    <n v="0"/>
    <n v="0"/>
    <n v="0"/>
    <n v="0"/>
    <n v="0"/>
    <n v="0"/>
    <n v="0"/>
    <n v="2"/>
    <n v="70"/>
  </r>
  <r>
    <s v="G3822 DST Module Installations,-NSC"/>
    <x v="15"/>
    <n v="0"/>
    <n v="0"/>
    <n v="0"/>
    <n v="0"/>
    <n v="0"/>
    <n v="0"/>
    <n v="0"/>
    <n v="0"/>
    <n v="0"/>
    <n v="0"/>
    <n v="0"/>
    <n v="0"/>
    <n v="0"/>
    <n v="0"/>
  </r>
  <r>
    <s v="G3823 DST Module Installations, AMR"/>
    <x v="15"/>
    <n v="0"/>
    <n v="0"/>
    <n v="0"/>
    <n v="0"/>
    <n v="0"/>
    <n v="0"/>
    <n v="0"/>
    <n v="0"/>
    <n v="0"/>
    <n v="0"/>
    <n v="0"/>
    <n v="0"/>
    <n v="0"/>
    <n v="0"/>
  </r>
  <r>
    <s v="G3823 DST Module Installations,-NSC"/>
    <x v="15"/>
    <n v="0"/>
    <n v="0"/>
    <n v="0"/>
    <n v="0"/>
    <n v="0"/>
    <n v="0"/>
    <n v="0"/>
    <n v="0"/>
    <n v="0"/>
    <n v="0"/>
    <n v="0"/>
    <n v="0"/>
    <n v="0"/>
    <n v="0"/>
  </r>
  <r>
    <s v="G383 DST House Regulators"/>
    <x v="15"/>
    <n v="8046"/>
    <n v="8065"/>
    <n v="8082"/>
    <n v="8094"/>
    <n v="8103"/>
    <n v="8073"/>
    <n v="8067"/>
    <n v="8064"/>
    <n v="8018"/>
    <n v="8027"/>
    <n v="8003"/>
    <n v="7993"/>
    <n v="7985"/>
    <n v="8050339"/>
  </r>
  <r>
    <s v="G383 DST House Regulators-NSC"/>
    <x v="15"/>
    <n v="0"/>
    <n v="0"/>
    <n v="0"/>
    <n v="0"/>
    <n v="0"/>
    <n v="0"/>
    <n v="0"/>
    <n v="0"/>
    <n v="0"/>
    <n v="0"/>
    <n v="0"/>
    <n v="0"/>
    <n v="0"/>
    <n v="0"/>
  </r>
  <r>
    <s v="G384 DST House Regulator Installs"/>
    <x v="15"/>
    <n v="28109"/>
    <n v="28233"/>
    <n v="28356"/>
    <n v="28476"/>
    <n v="28593"/>
    <n v="28707"/>
    <n v="28829"/>
    <n v="28949"/>
    <n v="29066"/>
    <n v="29189"/>
    <n v="29309"/>
    <n v="29430"/>
    <n v="29551"/>
    <n v="28830681"/>
  </r>
  <r>
    <s v="G384 DST House Regulator Instal-NSC"/>
    <x v="15"/>
    <n v="0"/>
    <n v="0"/>
    <n v="0"/>
    <n v="0"/>
    <n v="0"/>
    <n v="0"/>
    <n v="0"/>
    <n v="0"/>
    <n v="0"/>
    <n v="0"/>
    <n v="0"/>
    <n v="0"/>
    <n v="0"/>
    <n v="0"/>
  </r>
  <r>
    <s v="G385 DST Industrial M&amp;R Sta Eq"/>
    <x v="15"/>
    <n v="1397"/>
    <n v="961"/>
    <n v="1176"/>
    <n v="1398"/>
    <n v="1615"/>
    <n v="1847"/>
    <n v="2031"/>
    <n v="2267"/>
    <n v="2430"/>
    <n v="2669"/>
    <n v="2888"/>
    <n v="3131"/>
    <n v="3378"/>
    <n v="2066624"/>
  </r>
  <r>
    <s v="G385 DST Industrial M&amp;R Sta Eq-NSC"/>
    <x v="15"/>
    <n v="0"/>
    <n v="0"/>
    <n v="0"/>
    <n v="0"/>
    <n v="0"/>
    <n v="0"/>
    <n v="0"/>
    <n v="0"/>
    <n v="0"/>
    <n v="0"/>
    <n v="0"/>
    <n v="0"/>
    <n v="0"/>
    <n v="0"/>
  </r>
  <r>
    <s v="G38601 DST CNG Kent station"/>
    <x v="15"/>
    <n v="116"/>
    <n v="124"/>
    <n v="132"/>
    <n v="140"/>
    <n v="148"/>
    <n v="156"/>
    <n v="164"/>
    <n v="171"/>
    <n v="179"/>
    <n v="187"/>
    <n v="195"/>
    <n v="203"/>
    <n v="211"/>
    <n v="163625"/>
  </r>
  <r>
    <s v="G38601 DST CNG Kent station-NSC"/>
    <x v="15"/>
    <n v="0"/>
    <n v="0"/>
    <n v="0"/>
    <n v="0"/>
    <n v="0"/>
    <n v="0"/>
    <n v="0"/>
    <n v="0"/>
    <n v="0"/>
    <n v="0"/>
    <n v="0"/>
    <n v="0"/>
    <n v="0"/>
    <n v="0"/>
  </r>
  <r>
    <s v="G3861 DST Com Water Heater"/>
    <x v="15"/>
    <n v="1115"/>
    <n v="1134"/>
    <n v="513"/>
    <n v="543"/>
    <n v="574"/>
    <n v="456"/>
    <n v="472"/>
    <n v="503"/>
    <n v="918"/>
    <n v="954"/>
    <n v="814"/>
    <n v="881"/>
    <n v="918"/>
    <n v="731583"/>
  </r>
  <r>
    <s v="G3861 DST Com Water Heater&lt;1994-RET"/>
    <x v="15"/>
    <n v="-646"/>
    <n v="-647"/>
    <n v="-1"/>
    <n v="-1"/>
    <n v="-1"/>
    <n v="-5"/>
    <n v="0"/>
    <n v="0"/>
    <n v="220"/>
    <n v="222"/>
    <n v="30"/>
    <n v="0"/>
    <n v="0"/>
    <n v="-42010"/>
  </r>
  <r>
    <s v="G3862 DST Res Water Heater"/>
    <x v="15"/>
    <n v="10684"/>
    <n v="10606"/>
    <n v="10501"/>
    <n v="10540"/>
    <n v="10645"/>
    <n v="7043"/>
    <n v="7040"/>
    <n v="7218"/>
    <n v="8453"/>
    <n v="8478"/>
    <n v="9703"/>
    <n v="9785"/>
    <n v="9860"/>
    <n v="9190316"/>
  </r>
  <r>
    <s v="G3862 DST Res Water Heater-NSC"/>
    <x v="15"/>
    <n v="0"/>
    <n v="0"/>
    <n v="0"/>
    <n v="0"/>
    <n v="0"/>
    <n v="0"/>
    <n v="0"/>
    <n v="0"/>
    <n v="0"/>
    <n v="0"/>
    <n v="0"/>
    <n v="0"/>
    <n v="0"/>
    <n v="0"/>
  </r>
  <r>
    <s v="G3862 DST ResWaterHeater &lt; 1994-RET"/>
    <x v="15"/>
    <n v="-165"/>
    <n v="-168"/>
    <n v="-3"/>
    <n v="-3"/>
    <n v="-1"/>
    <n v="-10"/>
    <n v="-4"/>
    <n v="-6"/>
    <n v="89"/>
    <n v="87"/>
    <n v="9"/>
    <n v="0"/>
    <n v="0"/>
    <n v="-7575"/>
  </r>
  <r>
    <s v="G3863 DST Res Conv Burner"/>
    <x v="15"/>
    <n v="-899"/>
    <n v="-870"/>
    <n v="-853"/>
    <n v="-838"/>
    <n v="-822"/>
    <n v="-805"/>
    <n v="-825"/>
    <n v="-809"/>
    <n v="-793"/>
    <n v="-777"/>
    <n v="-763"/>
    <n v="-747"/>
    <n v="-731"/>
    <n v="-809802"/>
  </r>
  <r>
    <s v="G3863 DST Res Conv Burner-NSC"/>
    <x v="15"/>
    <n v="0"/>
    <n v="0"/>
    <n v="0"/>
    <n v="0"/>
    <n v="0"/>
    <n v="0"/>
    <n v="0"/>
    <n v="0"/>
    <n v="0"/>
    <n v="0"/>
    <n v="0"/>
    <n v="0"/>
    <n v="0"/>
    <n v="0"/>
  </r>
  <r>
    <s v="G3864 DST Com Wtr Htr, P&amp;V-RET"/>
    <x v="15"/>
    <n v="0"/>
    <n v="0"/>
    <n v="0"/>
    <n v="0"/>
    <n v="0"/>
    <n v="0"/>
    <n v="0"/>
    <n v="0"/>
    <n v="0"/>
    <n v="0"/>
    <n v="0"/>
    <n v="0"/>
    <n v="0"/>
    <n v="0"/>
  </r>
  <r>
    <s v="G3865 DST Com Conv Burner"/>
    <x v="15"/>
    <n v="-135"/>
    <n v="-136"/>
    <n v="-133"/>
    <n v="-136"/>
    <n v="-133"/>
    <n v="-131"/>
    <n v="-129"/>
    <n v="-126"/>
    <n v="-124"/>
    <n v="-122"/>
    <n v="-120"/>
    <n v="-117"/>
    <n v="-115"/>
    <n v="-127691"/>
  </r>
  <r>
    <s v="G3865 DST Com Conv Burner-NSC"/>
    <x v="15"/>
    <n v="0"/>
    <n v="0"/>
    <n v="0"/>
    <n v="0"/>
    <n v="0"/>
    <n v="0"/>
    <n v="0"/>
    <n v="0"/>
    <n v="0"/>
    <n v="0"/>
    <n v="0"/>
    <n v="0"/>
    <n v="0"/>
    <n v="0"/>
  </r>
  <r>
    <s v="G3866 DST Res C B, Pipe &amp; Vent-RET"/>
    <x v="15"/>
    <n v="0"/>
    <n v="0"/>
    <n v="0"/>
    <n v="0"/>
    <n v="0"/>
    <n v="0"/>
    <n v="0"/>
    <n v="0"/>
    <n v="0"/>
    <n v="0"/>
    <n v="0"/>
    <n v="0"/>
    <n v="0"/>
    <n v="0"/>
  </r>
  <r>
    <s v="G3867 DST Com C B, P&amp;V &lt; 1994-RET"/>
    <x v="15"/>
    <n v="0"/>
    <n v="0"/>
    <n v="0"/>
    <n v="0"/>
    <n v="0"/>
    <n v="0"/>
    <n v="0"/>
    <n v="0"/>
    <n v="0"/>
    <n v="0"/>
    <n v="0"/>
    <n v="0"/>
    <n v="0"/>
    <n v="0"/>
  </r>
  <r>
    <s v="G3867 DST Com C Burner, P&amp;V-RET"/>
    <x v="15"/>
    <n v="0"/>
    <n v="0"/>
    <n v="0"/>
    <n v="0"/>
    <n v="0"/>
    <n v="0"/>
    <n v="0"/>
    <n v="0"/>
    <n v="0"/>
    <n v="0"/>
    <n v="0"/>
    <n v="0"/>
    <n v="0"/>
    <n v="0"/>
  </r>
  <r>
    <s v="G3868 DST ResWtrHtr, Pipe&amp;Vent-RET"/>
    <x v="15"/>
    <n v="0"/>
    <n v="0"/>
    <n v="0"/>
    <n v="0"/>
    <n v="0"/>
    <n v="0"/>
    <n v="0"/>
    <n v="0"/>
    <n v="0"/>
    <n v="0"/>
    <n v="0"/>
    <n v="0"/>
    <n v="0"/>
    <n v="0"/>
  </r>
  <r>
    <s v="G3869 DST Circulating Heaters-RET"/>
    <x v="15"/>
    <n v="0"/>
    <n v="0"/>
    <n v="0"/>
    <n v="0"/>
    <n v="0"/>
    <n v="0"/>
    <n v="0"/>
    <n v="0"/>
    <n v="0"/>
    <n v="0"/>
    <n v="0"/>
    <n v="0"/>
    <n v="0"/>
    <n v="0"/>
  </r>
  <r>
    <s v="G387 DST Other Equipment"/>
    <x v="15"/>
    <n v="43"/>
    <n v="-275"/>
    <n v="-227"/>
    <n v="-178"/>
    <n v="-128"/>
    <n v="-78"/>
    <n v="-27"/>
    <n v="23"/>
    <n v="70"/>
    <n v="108"/>
    <n v="155"/>
    <n v="205"/>
    <n v="255"/>
    <n v="-16946"/>
  </r>
  <r>
    <s v="G387 DST Other Equipment-NSC"/>
    <x v="15"/>
    <n v="0"/>
    <n v="0"/>
    <n v="0"/>
    <n v="0"/>
    <n v="0"/>
    <n v="0"/>
    <n v="0"/>
    <n v="0"/>
    <n v="0"/>
    <n v="0"/>
    <n v="0"/>
    <n v="0"/>
    <n v="0"/>
    <n v="0"/>
  </r>
  <r>
    <s v="G388 DST ARO Distribution"/>
    <x v="15"/>
    <n v="781"/>
    <n v="797"/>
    <n v="811"/>
    <n v="823"/>
    <n v="835"/>
    <n v="847"/>
    <n v="859"/>
    <n v="870"/>
    <n v="882"/>
    <n v="894"/>
    <n v="906"/>
    <n v="918"/>
    <n v="931"/>
    <n v="858119"/>
  </r>
  <r>
    <s v="G389 105 GEN Land &amp; Land Rights"/>
    <x v="16"/>
    <n v="0"/>
    <n v="0"/>
    <n v="0"/>
    <n v="0"/>
    <n v="0"/>
    <n v="0"/>
    <n v="0"/>
    <n v="0"/>
    <n v="0"/>
    <n v="0"/>
    <n v="0"/>
    <n v="0"/>
    <n v="0"/>
    <n v="0"/>
  </r>
  <r>
    <s v="G389 GEN Land &amp; Land Rights"/>
    <x v="16"/>
    <n v="0"/>
    <n v="0"/>
    <n v="0"/>
    <n v="0"/>
    <n v="0"/>
    <n v="0"/>
    <n v="0"/>
    <n v="0"/>
    <n v="0"/>
    <n v="0"/>
    <n v="0"/>
    <n v="0"/>
    <n v="0"/>
    <n v="0"/>
  </r>
  <r>
    <s v="G390 105 GEN Structure  &amp; Impro-NSC"/>
    <x v="16"/>
    <n v="0"/>
    <n v="0"/>
    <n v="0"/>
    <n v="0"/>
    <n v="0"/>
    <n v="0"/>
    <n v="0"/>
    <n v="0"/>
    <n v="0"/>
    <n v="0"/>
    <n v="0"/>
    <n v="0"/>
    <n v="0"/>
    <n v="0"/>
  </r>
  <r>
    <s v="G390 105 GEN Structure  &amp; Improv"/>
    <x v="16"/>
    <n v="0"/>
    <n v="0"/>
    <n v="0"/>
    <n v="0"/>
    <n v="0"/>
    <n v="0"/>
    <n v="0"/>
    <n v="0"/>
    <n v="0"/>
    <n v="0"/>
    <n v="0"/>
    <n v="0"/>
    <n v="0"/>
    <n v="0"/>
  </r>
  <r>
    <s v="G390 Centralia Business Office"/>
    <x v="16"/>
    <n v="0"/>
    <n v="0"/>
    <n v="0"/>
    <n v="0"/>
    <n v="0"/>
    <n v="0"/>
    <n v="0"/>
    <n v="0"/>
    <n v="0"/>
    <n v="227"/>
    <n v="228"/>
    <n v="228"/>
    <n v="229"/>
    <n v="66476"/>
  </r>
  <r>
    <s v="G390 Centralia Business Office-NSC"/>
    <x v="16"/>
    <n v="0"/>
    <n v="0"/>
    <n v="0"/>
    <n v="0"/>
    <n v="0"/>
    <n v="0"/>
    <n v="0"/>
    <n v="0"/>
    <n v="0"/>
    <n v="0"/>
    <n v="0"/>
    <n v="0"/>
    <n v="0"/>
    <n v="0"/>
  </r>
  <r>
    <s v="G390 GEN Structures &amp; Improvements"/>
    <x v="16"/>
    <n v="1"/>
    <n v="2"/>
    <n v="2"/>
    <n v="2"/>
    <n v="2"/>
    <n v="2"/>
    <n v="2"/>
    <n v="825"/>
    <n v="830"/>
    <n v="835"/>
    <n v="840"/>
    <n v="845"/>
    <n v="850"/>
    <n v="384234"/>
  </r>
  <r>
    <s v="G3910 inactive"/>
    <x v="16"/>
    <n v="0"/>
    <n v="0"/>
    <n v="0"/>
    <n v="0"/>
    <n v="0"/>
    <n v="0"/>
    <n v="0"/>
    <n v="0"/>
    <n v="0"/>
    <n v="0"/>
    <n v="0"/>
    <n v="0"/>
    <n v="0"/>
    <n v="0"/>
  </r>
  <r>
    <s v="G3911 GEN Office Furn &amp; Eq, new"/>
    <x v="16"/>
    <n v="781"/>
    <n v="794"/>
    <n v="-397"/>
    <n v="821"/>
    <n v="834"/>
    <n v="847"/>
    <n v="860"/>
    <n v="859"/>
    <n v="876"/>
    <n v="891"/>
    <n v="906"/>
    <n v="920"/>
    <n v="935"/>
    <n v="755730"/>
  </r>
  <r>
    <s v="G3911 GEN Office Furn &amp; Eq, old"/>
    <x v="16"/>
    <n v="-1225"/>
    <n v="-1205"/>
    <n v="20"/>
    <n v="-1164"/>
    <n v="-1143"/>
    <n v="-1123"/>
    <n v="-1103"/>
    <n v="-1082"/>
    <n v="-1062"/>
    <n v="-1041"/>
    <n v="-1021"/>
    <n v="-1000"/>
    <n v="-980"/>
    <n v="-1002193"/>
  </r>
  <r>
    <s v="G3911 GEN Office Furn &amp; Eq, old-NSC"/>
    <x v="16"/>
    <n v="0"/>
    <n v="0"/>
    <n v="0"/>
    <n v="0"/>
    <n v="0"/>
    <n v="0"/>
    <n v="0"/>
    <n v="0"/>
    <n v="0"/>
    <n v="0"/>
    <n v="0"/>
    <n v="0"/>
    <n v="0"/>
    <n v="0"/>
  </r>
  <r>
    <s v="G3912 GEN Computer Eq, new"/>
    <x v="16"/>
    <n v="180"/>
    <n v="193"/>
    <n v="206"/>
    <n v="220"/>
    <n v="233"/>
    <n v="246"/>
    <n v="259"/>
    <n v="272"/>
    <n v="285"/>
    <n v="298"/>
    <n v="312"/>
    <n v="325"/>
    <n v="322"/>
    <n v="258307"/>
  </r>
  <r>
    <s v="G3912 GEN Computer Eq, old -RETIRED"/>
    <x v="16"/>
    <n v="0"/>
    <n v="0"/>
    <n v="0"/>
    <n v="0"/>
    <n v="0"/>
    <n v="0"/>
    <n v="0"/>
    <n v="0"/>
    <n v="0"/>
    <n v="0"/>
    <n v="0"/>
    <n v="0"/>
    <n v="0"/>
    <n v="0"/>
  </r>
  <r>
    <s v="G3913 GEN Printers, new"/>
    <x v="16"/>
    <n v="0"/>
    <n v="0"/>
    <n v="0"/>
    <n v="0"/>
    <n v="0"/>
    <n v="0"/>
    <n v="0"/>
    <n v="0"/>
    <n v="0"/>
    <n v="0"/>
    <n v="0"/>
    <n v="0"/>
    <n v="0"/>
    <n v="0"/>
  </r>
  <r>
    <s v="G3913 GEN Printers, new-NSC"/>
    <x v="16"/>
    <n v="0"/>
    <n v="0"/>
    <n v="0"/>
    <n v="0"/>
    <n v="0"/>
    <n v="0"/>
    <n v="0"/>
    <n v="0"/>
    <n v="0"/>
    <n v="0"/>
    <n v="0"/>
    <n v="0"/>
    <n v="0"/>
    <n v="0"/>
  </r>
  <r>
    <s v="G3914 GEN Computer Equip- RETIRED"/>
    <x v="16"/>
    <n v="0"/>
    <n v="0"/>
    <n v="0"/>
    <n v="0"/>
    <n v="0"/>
    <n v="0"/>
    <n v="0"/>
    <n v="0"/>
    <n v="0"/>
    <n v="0"/>
    <n v="0"/>
    <n v="0"/>
    <n v="0"/>
    <n v="0"/>
  </r>
  <r>
    <s v="G3915 GEN Network Equipment"/>
    <x v="16"/>
    <n v="0"/>
    <n v="0"/>
    <n v="0"/>
    <n v="0"/>
    <n v="0"/>
    <n v="0"/>
    <n v="0"/>
    <n v="0"/>
    <n v="0"/>
    <n v="0"/>
    <n v="0"/>
    <n v="0"/>
    <n v="0"/>
    <n v="0"/>
  </r>
  <r>
    <s v="G3916 GEN Data Equipment"/>
    <x v="16"/>
    <n v="0"/>
    <n v="0"/>
    <n v="0"/>
    <n v="0"/>
    <n v="0"/>
    <n v="0"/>
    <n v="0"/>
    <n v="0"/>
    <n v="0"/>
    <n v="0"/>
    <n v="0"/>
    <n v="0"/>
    <n v="0"/>
    <n v="0"/>
  </r>
  <r>
    <s v="G392 GEN Trans Equip, new"/>
    <x v="16"/>
    <n v="4280"/>
    <n v="4302"/>
    <n v="4325"/>
    <n v="4348"/>
    <n v="4371"/>
    <n v="4394"/>
    <n v="4416"/>
    <n v="4391"/>
    <n v="4414"/>
    <n v="4437"/>
    <n v="4459"/>
    <n v="4482"/>
    <n v="4506"/>
    <n v="4394388"/>
  </r>
  <r>
    <s v="G392 GEN Trans Equip, old"/>
    <x v="16"/>
    <n v="332"/>
    <n v="333"/>
    <n v="334"/>
    <n v="335"/>
    <n v="336"/>
    <n v="337"/>
    <n v="339"/>
    <n v="0"/>
    <n v="0"/>
    <n v="0"/>
    <n v="0"/>
    <n v="0"/>
    <n v="0"/>
    <n v="181687"/>
  </r>
  <r>
    <s v="G392 GEN Trans Equip, old-NSC"/>
    <x v="16"/>
    <n v="0"/>
    <n v="0"/>
    <n v="0"/>
    <n v="0"/>
    <n v="0"/>
    <n v="0"/>
    <n v="0"/>
    <n v="0"/>
    <n v="0"/>
    <n v="0"/>
    <n v="0"/>
    <n v="0"/>
    <n v="0"/>
    <n v="0"/>
  </r>
  <r>
    <s v="G3930 GEN Stores Equip, new"/>
    <x v="16"/>
    <n v="0"/>
    <n v="0"/>
    <n v="0"/>
    <n v="0"/>
    <n v="0"/>
    <n v="0"/>
    <n v="0"/>
    <n v="0"/>
    <n v="0"/>
    <n v="0"/>
    <n v="0"/>
    <n v="0"/>
    <n v="0"/>
    <n v="-17"/>
  </r>
  <r>
    <s v="G3930 GEN Stores Equip, old"/>
    <x v="16"/>
    <n v="-18"/>
    <n v="-18"/>
    <n v="0"/>
    <n v="0"/>
    <n v="-17"/>
    <n v="-17"/>
    <n v="-17"/>
    <n v="-16"/>
    <n v="-16"/>
    <n v="-16"/>
    <n v="-16"/>
    <n v="-15"/>
    <n v="-15"/>
    <n v="-13729"/>
  </r>
  <r>
    <s v="G3930 GEN Stores Equip, old-NSC"/>
    <x v="16"/>
    <n v="0"/>
    <n v="0"/>
    <n v="0"/>
    <n v="0"/>
    <n v="0"/>
    <n v="0"/>
    <n v="0"/>
    <n v="0"/>
    <n v="0"/>
    <n v="0"/>
    <n v="0"/>
    <n v="0"/>
    <n v="0"/>
    <n v="0"/>
  </r>
  <r>
    <s v="G3931 GEN Stores Equipment &gt; $20K"/>
    <x v="16"/>
    <n v="0"/>
    <n v="0"/>
    <n v="0"/>
    <n v="0"/>
    <n v="0"/>
    <n v="0"/>
    <n v="0"/>
    <n v="0"/>
    <n v="0"/>
    <n v="0"/>
    <n v="0"/>
    <n v="0"/>
    <n v="0"/>
    <n v="0"/>
  </r>
  <r>
    <s v="G3940 GEN Tools/Garage/Shop, new"/>
    <x v="16"/>
    <n v="742"/>
    <n v="757"/>
    <n v="772"/>
    <n v="788"/>
    <n v="804"/>
    <n v="820"/>
    <n v="836"/>
    <n v="1530"/>
    <n v="1538"/>
    <n v="1557"/>
    <n v="1576"/>
    <n v="1595"/>
    <n v="1609"/>
    <n v="1145666"/>
  </r>
  <r>
    <s v="G3940 GEN Tools/Garage/Shop, old"/>
    <x v="16"/>
    <n v="1250"/>
    <n v="645"/>
    <n v="690"/>
    <n v="735"/>
    <n v="781"/>
    <n v="826"/>
    <n v="872"/>
    <n v="0"/>
    <n v="0"/>
    <n v="0"/>
    <n v="0"/>
    <n v="0"/>
    <n v="0"/>
    <n v="431181"/>
  </r>
  <r>
    <s v="G3940 GEN Tools/Garage/Shop, ol-NSC"/>
    <x v="16"/>
    <n v="0"/>
    <n v="0"/>
    <n v="0"/>
    <n v="0"/>
    <n v="0"/>
    <n v="0"/>
    <n v="0"/>
    <n v="0"/>
    <n v="0"/>
    <n v="0"/>
    <n v="0"/>
    <n v="0"/>
    <n v="0"/>
    <n v="0"/>
  </r>
  <r>
    <s v="G3941 GEN Tools/Garage/Shop &gt; $20K"/>
    <x v="16"/>
    <n v="0"/>
    <n v="0"/>
    <n v="0"/>
    <n v="0"/>
    <n v="0"/>
    <n v="0"/>
    <n v="0"/>
    <n v="0"/>
    <n v="0"/>
    <n v="0"/>
    <n v="0"/>
    <n v="0"/>
    <n v="0"/>
    <n v="0"/>
  </r>
  <r>
    <s v="G3942 GEN Tools, 5 yrs"/>
    <x v="16"/>
    <n v="0"/>
    <n v="0"/>
    <n v="0"/>
    <n v="0"/>
    <n v="0"/>
    <n v="0"/>
    <n v="0"/>
    <n v="0"/>
    <n v="0"/>
    <n v="0"/>
    <n v="0"/>
    <n v="0"/>
    <n v="0"/>
    <n v="0"/>
  </r>
  <r>
    <s v="G3943 GEN Tools, From G387 &lt; $20K"/>
    <x v="16"/>
    <n v="0"/>
    <n v="0"/>
    <n v="0"/>
    <n v="0"/>
    <n v="0"/>
    <n v="0"/>
    <n v="0"/>
    <n v="0"/>
    <n v="0"/>
    <n v="0"/>
    <n v="0"/>
    <n v="0"/>
    <n v="0"/>
    <n v="0"/>
  </r>
  <r>
    <s v="G3950 GEN Laboratory Equip, new"/>
    <x v="16"/>
    <n v="148"/>
    <n v="150"/>
    <n v="152"/>
    <n v="154"/>
    <n v="156"/>
    <n v="158"/>
    <n v="160"/>
    <n v="1341"/>
    <n v="1308"/>
    <n v="1298"/>
    <n v="1287"/>
    <n v="1276"/>
    <n v="1266"/>
    <n v="678793"/>
  </r>
  <r>
    <s v="G3950 GEN Laboratory Equip, old"/>
    <x v="16"/>
    <n v="1144"/>
    <n v="1163"/>
    <n v="1182"/>
    <n v="1202"/>
    <n v="1221"/>
    <n v="1240"/>
    <n v="1259"/>
    <n v="0"/>
    <n v="0"/>
    <n v="0"/>
    <n v="0"/>
    <n v="0"/>
    <n v="0"/>
    <n v="653282"/>
  </r>
  <r>
    <s v="G3950 GEN Laboratory Equip, old-NSC"/>
    <x v="16"/>
    <n v="0"/>
    <n v="0"/>
    <n v="0"/>
    <n v="0"/>
    <n v="0"/>
    <n v="0"/>
    <n v="0"/>
    <n v="0"/>
    <n v="0"/>
    <n v="0"/>
    <n v="0"/>
    <n v="0"/>
    <n v="0"/>
    <n v="0"/>
  </r>
  <r>
    <s v="G3951 GEN Laboratory Equip &gt; $20K"/>
    <x v="16"/>
    <n v="0"/>
    <n v="0"/>
    <n v="0"/>
    <n v="0"/>
    <n v="0"/>
    <n v="0"/>
    <n v="0"/>
    <n v="0"/>
    <n v="0"/>
    <n v="0"/>
    <n v="0"/>
    <n v="0"/>
    <n v="0"/>
    <n v="0"/>
  </r>
  <r>
    <s v="G396 GEN Power Op Equip, new"/>
    <x v="16"/>
    <n v="0"/>
    <n v="0"/>
    <n v="0"/>
    <n v="0"/>
    <n v="0"/>
    <n v="0"/>
    <n v="0"/>
    <n v="-27"/>
    <n v="-32"/>
    <n v="-32"/>
    <n v="-31"/>
    <n v="-30"/>
    <n v="-30"/>
    <n v="-13700"/>
  </r>
  <r>
    <s v="G396 GEN Power Op Equip, old"/>
    <x v="16"/>
    <n v="-27"/>
    <n v="-26"/>
    <n v="-26"/>
    <n v="-25"/>
    <n v="-25"/>
    <n v="-25"/>
    <n v="-25"/>
    <n v="0"/>
    <n v="0"/>
    <n v="0"/>
    <n v="0"/>
    <n v="0"/>
    <n v="0"/>
    <n v="-13807"/>
  </r>
  <r>
    <s v="G396 GEN Power Op Equip, old-NSC"/>
    <x v="16"/>
    <n v="0"/>
    <n v="0"/>
    <n v="0"/>
    <n v="0"/>
    <n v="0"/>
    <n v="0"/>
    <n v="0"/>
    <n v="0"/>
    <n v="0"/>
    <n v="0"/>
    <n v="0"/>
    <n v="0"/>
    <n v="0"/>
    <n v="0"/>
  </r>
  <r>
    <s v="G3970 GEN Comm Equip, new"/>
    <x v="16"/>
    <n v="475"/>
    <n v="488"/>
    <n v="500"/>
    <n v="512"/>
    <n v="525"/>
    <n v="542"/>
    <n v="563"/>
    <n v="-561"/>
    <n v="-497"/>
    <n v="-455"/>
    <n v="-413"/>
    <n v="-370"/>
    <n v="-328"/>
    <n v="75687"/>
  </r>
  <r>
    <s v="G3970 GEN Comm Equip, old"/>
    <x v="16"/>
    <n v="-1137"/>
    <n v="-1116"/>
    <n v="-1095"/>
    <n v="-1075"/>
    <n v="-1054"/>
    <n v="-1033"/>
    <n v="-1012"/>
    <n v="0"/>
    <n v="0"/>
    <n v="0"/>
    <n v="0"/>
    <n v="0"/>
    <n v="0"/>
    <n v="-579433"/>
  </r>
  <r>
    <s v="G3970 GEN Comm Equip, old-NSC"/>
    <x v="16"/>
    <n v="0"/>
    <n v="0"/>
    <n v="0"/>
    <n v="0"/>
    <n v="0"/>
    <n v="0"/>
    <n v="0"/>
    <n v="0"/>
    <n v="0"/>
    <n v="0"/>
    <n v="0"/>
    <n v="0"/>
    <n v="0"/>
    <n v="0"/>
  </r>
  <r>
    <s v="G3971 GEN Mobile Comm Eq"/>
    <x v="16"/>
    <n v="0"/>
    <n v="0"/>
    <n v="0"/>
    <n v="0"/>
    <n v="0"/>
    <n v="0"/>
    <n v="0"/>
    <n v="0"/>
    <n v="0"/>
    <n v="0"/>
    <n v="0"/>
    <n v="0"/>
    <n v="0"/>
    <n v="0"/>
  </r>
  <r>
    <s v="G3972 GEN Telecommunications Eq"/>
    <x v="16"/>
    <n v="0"/>
    <n v="0"/>
    <n v="0"/>
    <n v="0"/>
    <n v="0"/>
    <n v="0"/>
    <n v="0"/>
    <n v="0"/>
    <n v="0"/>
    <n v="0"/>
    <n v="0"/>
    <n v="0"/>
    <n v="0"/>
    <n v="0"/>
  </r>
  <r>
    <s v="G3980 GEN Misc Equip, new"/>
    <x v="16"/>
    <n v="51"/>
    <n v="52"/>
    <n v="53"/>
    <n v="54"/>
    <n v="54"/>
    <n v="55"/>
    <n v="56"/>
    <n v="41"/>
    <n v="42"/>
    <n v="44"/>
    <n v="45"/>
    <n v="46"/>
    <n v="48"/>
    <n v="49273"/>
  </r>
  <r>
    <s v="G3980 GEN Misc Equip, old"/>
    <x v="16"/>
    <n v="-16"/>
    <n v="-16"/>
    <n v="-15"/>
    <n v="-15"/>
    <n v="-14"/>
    <n v="-14"/>
    <n v="-13"/>
    <n v="0"/>
    <n v="0"/>
    <n v="0"/>
    <n v="0"/>
    <n v="0"/>
    <n v="0"/>
    <n v="-7991"/>
  </r>
  <r>
    <s v="G3980 GEN Misc Equip, old-NSC"/>
    <x v="16"/>
    <n v="0"/>
    <n v="0"/>
    <n v="0"/>
    <n v="0"/>
    <n v="0"/>
    <n v="0"/>
    <n v="0"/>
    <n v="0"/>
    <n v="0"/>
    <n v="0"/>
    <n v="0"/>
    <n v="0"/>
    <n v="0"/>
    <n v="0"/>
  </r>
  <r>
    <s v="G3981 GEN Misc Equipment &gt; $20K"/>
    <x v="16"/>
    <n v="0"/>
    <n v="0"/>
    <n v="0"/>
    <n v="0"/>
    <n v="0"/>
    <n v="0"/>
    <n v="0"/>
    <n v="0"/>
    <n v="0"/>
    <n v="0"/>
    <n v="0"/>
    <n v="0"/>
    <n v="0"/>
    <n v="0"/>
  </r>
  <r>
    <s v="G399 GEN Other Tangible Propert-NSC"/>
    <x v="16"/>
    <n v="0"/>
    <n v="0"/>
    <n v="0"/>
    <n v="0"/>
    <n v="0"/>
    <n v="0"/>
    <n v="0"/>
    <n v="0"/>
    <n v="0"/>
    <n v="0"/>
    <n v="0"/>
    <n v="0"/>
    <n v="0"/>
    <n v="0"/>
  </r>
  <r>
    <s v="G399 GEN Other Tangible Property"/>
    <x v="16"/>
    <n v="0"/>
    <n v="0"/>
    <n v="0"/>
    <n v="0"/>
    <n v="0"/>
    <n v="0"/>
    <n v="0"/>
    <n v="0"/>
    <n v="0"/>
    <n v="0"/>
    <n v="0"/>
    <n v="0"/>
    <n v="0"/>
    <n v="0"/>
  </r>
  <r>
    <s v="C302 INT Franchises &amp; Consents"/>
    <x v="17"/>
    <n v="23"/>
    <n v="25"/>
    <n v="26"/>
    <n v="28"/>
    <n v="29"/>
    <n v="31"/>
    <n v="32"/>
    <n v="34"/>
    <n v="35"/>
    <n v="37"/>
    <n v="38"/>
    <n v="40"/>
    <n v="41"/>
    <n v="32147"/>
  </r>
  <r>
    <s v="C303 118 CMN Misc Intangible- RET"/>
    <x v="17"/>
    <n v="0"/>
    <n v="0"/>
    <n v="0"/>
    <n v="0"/>
    <n v="0"/>
    <n v="0"/>
    <n v="0"/>
    <n v="0"/>
    <n v="0"/>
    <n v="0"/>
    <n v="0"/>
    <n v="0"/>
    <n v="0"/>
    <n v="0"/>
  </r>
  <r>
    <s v="C303 CMN Software, CLX System"/>
    <x v="17"/>
    <n v="0"/>
    <n v="0"/>
    <n v="0"/>
    <n v="0"/>
    <n v="0"/>
    <n v="0"/>
    <n v="0"/>
    <n v="0"/>
    <n v="0"/>
    <n v="0"/>
    <n v="0"/>
    <n v="0"/>
    <n v="0"/>
    <n v="0"/>
  </r>
  <r>
    <s v="C303 CMN Software, CLX System-NSC"/>
    <x v="17"/>
    <n v="0"/>
    <n v="0"/>
    <n v="0"/>
    <n v="0"/>
    <n v="0"/>
    <n v="0"/>
    <n v="0"/>
    <n v="0"/>
    <n v="0"/>
    <n v="0"/>
    <n v="0"/>
    <n v="0"/>
    <n v="0"/>
    <n v="0"/>
  </r>
  <r>
    <s v="C303 INT Frequency Purchase"/>
    <x v="17"/>
    <n v="0"/>
    <n v="0"/>
    <n v="0"/>
    <n v="0"/>
    <n v="0"/>
    <n v="0"/>
    <n v="0"/>
    <n v="0"/>
    <n v="0"/>
    <n v="0"/>
    <n v="0"/>
    <n v="0"/>
    <n v="0"/>
    <n v="0"/>
  </r>
  <r>
    <s v="C303 INT Misc Intangible Plant"/>
    <x v="17"/>
    <n v="89932"/>
    <n v="89601"/>
    <n v="91589"/>
    <n v="95786"/>
    <n v="100010"/>
    <n v="98605"/>
    <n v="103342"/>
    <n v="108347"/>
    <n v="113670"/>
    <n v="119350"/>
    <n v="119868"/>
    <n v="127265"/>
    <n v="134589"/>
    <n v="106641111"/>
  </r>
  <r>
    <s v="C303 INT Misc Intangible Plant-NSC"/>
    <x v="17"/>
    <n v="0"/>
    <n v="0"/>
    <n v="0"/>
    <n v="0"/>
    <n v="0"/>
    <n v="0"/>
    <n v="0"/>
    <n v="0"/>
    <n v="0"/>
    <n v="0"/>
    <n v="0"/>
    <n v="0"/>
    <n v="0"/>
    <n v="0"/>
  </r>
  <r>
    <s v="None, Common"/>
    <x v="17"/>
    <n v="0"/>
    <n v="0"/>
    <n v="0"/>
    <n v="0"/>
    <n v="0"/>
    <n v="0"/>
    <n v="0"/>
    <n v="0"/>
    <n v="0"/>
    <n v="0"/>
    <n v="0"/>
    <n v="0"/>
    <n v="0"/>
    <n v="0"/>
  </r>
  <r>
    <s v="C389 105 CMN Land &amp; Land Rights"/>
    <x v="18"/>
    <n v="0"/>
    <n v="0"/>
    <n v="0"/>
    <n v="0"/>
    <n v="0"/>
    <n v="0"/>
    <n v="0"/>
    <n v="0"/>
    <n v="0"/>
    <n v="0"/>
    <n v="0"/>
    <n v="0"/>
    <n v="0"/>
    <n v="0"/>
  </r>
  <r>
    <s v="C389 CMN Easements"/>
    <x v="18"/>
    <n v="1978"/>
    <n v="1997"/>
    <n v="2016"/>
    <n v="2036"/>
    <n v="2055"/>
    <n v="2075"/>
    <n v="2094"/>
    <n v="2113"/>
    <n v="2133"/>
    <n v="2152"/>
    <n v="2171"/>
    <n v="2191"/>
    <n v="2210"/>
    <n v="2093906"/>
  </r>
  <r>
    <s v="C389 CMN Land &amp; Land Rights"/>
    <x v="18"/>
    <n v="0"/>
    <n v="0"/>
    <n v="0"/>
    <n v="0"/>
    <n v="0"/>
    <n v="0"/>
    <n v="0"/>
    <n v="0"/>
    <n v="0"/>
    <n v="0"/>
    <n v="0"/>
    <n v="0"/>
    <n v="0"/>
    <n v="0"/>
  </r>
  <r>
    <s v="C3900 CMN Str/Impv, Elliott Ave-NSC"/>
    <x v="18"/>
    <n v="0"/>
    <n v="0"/>
    <n v="0"/>
    <n v="0"/>
    <n v="0"/>
    <n v="0"/>
    <n v="0"/>
    <n v="0"/>
    <n v="0"/>
    <n v="0"/>
    <n v="0"/>
    <n v="0"/>
    <n v="0"/>
    <n v="0"/>
  </r>
  <r>
    <s v="C3900 CMN Str/Impv, Elliott Avenue"/>
    <x v="18"/>
    <n v="0"/>
    <n v="0"/>
    <n v="0"/>
    <n v="0"/>
    <n v="0"/>
    <n v="0"/>
    <n v="0"/>
    <n v="0"/>
    <n v="0"/>
    <n v="0"/>
    <n v="0"/>
    <n v="0"/>
    <n v="0"/>
    <n v="0"/>
  </r>
  <r>
    <s v="C3900 CMN Str/Impv, ESO"/>
    <x v="18"/>
    <n v="13193"/>
    <n v="13258"/>
    <n v="13323"/>
    <n v="13388"/>
    <n v="13453"/>
    <n v="13519"/>
    <n v="13584"/>
    <n v="13649"/>
    <n v="13714"/>
    <n v="13779"/>
    <n v="13844"/>
    <n v="13910"/>
    <n v="13975"/>
    <n v="13583792"/>
  </r>
  <r>
    <s v="C3900 CMN Str/Impv, ESO-NSC"/>
    <x v="18"/>
    <n v="0"/>
    <n v="0"/>
    <n v="0"/>
    <n v="0"/>
    <n v="0"/>
    <n v="0"/>
    <n v="0"/>
    <n v="0"/>
    <n v="0"/>
    <n v="0"/>
    <n v="0"/>
    <n v="0"/>
    <n v="0"/>
    <n v="0"/>
  </r>
  <r>
    <s v="C3900 CMN Str/Impv, Factoria Svc Ct"/>
    <x v="18"/>
    <n v="7249"/>
    <n v="7277"/>
    <n v="7306"/>
    <n v="7334"/>
    <n v="7362"/>
    <n v="7391"/>
    <n v="7419"/>
    <n v="7447"/>
    <n v="7475"/>
    <n v="7504"/>
    <n v="7532"/>
    <n v="7560"/>
    <n v="7588"/>
    <n v="7418785"/>
  </r>
  <r>
    <s v="C3900 CMN Str/Impv, Factoria Sv-NSC"/>
    <x v="18"/>
    <n v="0"/>
    <n v="0"/>
    <n v="0"/>
    <n v="0"/>
    <n v="0"/>
    <n v="0"/>
    <n v="0"/>
    <n v="0"/>
    <n v="0"/>
    <n v="0"/>
    <n v="0"/>
    <n v="0"/>
    <n v="0"/>
    <n v="0"/>
  </r>
  <r>
    <s v="C3900 CMN Str/Impv, Factoria Trailr"/>
    <x v="18"/>
    <n v="15"/>
    <n v="15"/>
    <n v="15"/>
    <n v="15"/>
    <n v="15"/>
    <n v="15"/>
    <n v="15"/>
    <n v="15"/>
    <n v="15"/>
    <n v="15"/>
    <n v="15"/>
    <n v="15"/>
    <n v="15"/>
    <n v="15356"/>
  </r>
  <r>
    <s v="C3900 CMN Str/Impv, Factoria Tr-NSC"/>
    <x v="18"/>
    <n v="0"/>
    <n v="0"/>
    <n v="0"/>
    <n v="0"/>
    <n v="0"/>
    <n v="0"/>
    <n v="0"/>
    <n v="0"/>
    <n v="0"/>
    <n v="0"/>
    <n v="0"/>
    <n v="0"/>
    <n v="0"/>
    <n v="0"/>
  </r>
  <r>
    <s v="C3900 CMN Str/Impv, Fleet Svc Facl"/>
    <x v="18"/>
    <n v="3223"/>
    <n v="3228"/>
    <n v="3233"/>
    <n v="3238"/>
    <n v="3243"/>
    <n v="3248"/>
    <n v="3253"/>
    <n v="3258"/>
    <n v="3263"/>
    <n v="3268"/>
    <n v="3273"/>
    <n v="3278"/>
    <n v="3283"/>
    <n v="3253164"/>
  </r>
  <r>
    <s v="C3900 CMN Str/Impv, Fleet Svc F-NSC"/>
    <x v="18"/>
    <n v="0"/>
    <n v="0"/>
    <n v="0"/>
    <n v="0"/>
    <n v="0"/>
    <n v="0"/>
    <n v="0"/>
    <n v="0"/>
    <n v="0"/>
    <n v="0"/>
    <n v="0"/>
    <n v="0"/>
    <n v="0"/>
    <n v="0"/>
  </r>
  <r>
    <s v="C3900 CMN Str/Impv, Howell Bldg"/>
    <x v="18"/>
    <n v="637"/>
    <n v="638"/>
    <n v="639"/>
    <n v="640"/>
    <n v="641"/>
    <n v="642"/>
    <n v="643"/>
    <n v="644"/>
    <n v="645"/>
    <n v="646"/>
    <n v="647"/>
    <n v="648"/>
    <n v="649"/>
    <n v="643128"/>
  </r>
  <r>
    <s v="C3900 CMN Str/Impv, Howell Bldg-NSC"/>
    <x v="18"/>
    <n v="0"/>
    <n v="0"/>
    <n v="0"/>
    <n v="0"/>
    <n v="0"/>
    <n v="0"/>
    <n v="0"/>
    <n v="0"/>
    <n v="0"/>
    <n v="0"/>
    <n v="0"/>
    <n v="0"/>
    <n v="0"/>
    <n v="0"/>
  </r>
  <r>
    <s v="C3900 CMN Str/Impv, Kittitas Svc Ct"/>
    <x v="18"/>
    <n v="1777"/>
    <n v="1780"/>
    <n v="1784"/>
    <n v="1787"/>
    <n v="1790"/>
    <n v="1793"/>
    <n v="1796"/>
    <n v="1799"/>
    <n v="1803"/>
    <n v="1806"/>
    <n v="1809"/>
    <n v="1812"/>
    <n v="1815"/>
    <n v="1796256"/>
  </r>
  <r>
    <s v="C3900 CMN Str/Impv, Kittitas Sv-NSC"/>
    <x v="18"/>
    <n v="0"/>
    <n v="0"/>
    <n v="0"/>
    <n v="0"/>
    <n v="0"/>
    <n v="0"/>
    <n v="0"/>
    <n v="0"/>
    <n v="0"/>
    <n v="0"/>
    <n v="0"/>
    <n v="0"/>
    <n v="0"/>
    <n v="0"/>
  </r>
  <r>
    <s v="C3900 CMN Str/Impv, Olympia Bus/Eng"/>
    <x v="18"/>
    <n v="2440"/>
    <n v="2444"/>
    <n v="2447"/>
    <n v="2451"/>
    <n v="2455"/>
    <n v="2458"/>
    <n v="2462"/>
    <n v="2466"/>
    <n v="2470"/>
    <n v="2473"/>
    <n v="2477"/>
    <n v="2481"/>
    <n v="2484"/>
    <n v="2462157"/>
  </r>
  <r>
    <s v="C3900 CMN Str/Impv, Olympia Bus-NSC"/>
    <x v="18"/>
    <n v="0"/>
    <n v="0"/>
    <n v="0"/>
    <n v="0"/>
    <n v="0"/>
    <n v="0"/>
    <n v="0"/>
    <n v="0"/>
    <n v="0"/>
    <n v="0"/>
    <n v="0"/>
    <n v="0"/>
    <n v="0"/>
    <n v="0"/>
  </r>
  <r>
    <s v="C3900 CMN Str/Impv, Olympia Svc Ctr"/>
    <x v="18"/>
    <n v="3190"/>
    <n v="3196"/>
    <n v="3202"/>
    <n v="3208"/>
    <n v="3214"/>
    <n v="3220"/>
    <n v="3227"/>
    <n v="3233"/>
    <n v="3239"/>
    <n v="3245"/>
    <n v="3251"/>
    <n v="3257"/>
    <n v="3263"/>
    <n v="3226608"/>
  </r>
  <r>
    <s v="C3900 CMN Str/Impv, Olympia Svc-NSC"/>
    <x v="18"/>
    <n v="0"/>
    <n v="0"/>
    <n v="0"/>
    <n v="0"/>
    <n v="0"/>
    <n v="0"/>
    <n v="0"/>
    <n v="0"/>
    <n v="0"/>
    <n v="0"/>
    <n v="0"/>
    <n v="0"/>
    <n v="0"/>
    <n v="0"/>
  </r>
  <r>
    <s v="C3900 CMN Str/Impv, Puyallup Svc Ct"/>
    <x v="18"/>
    <n v="1250"/>
    <n v="1252"/>
    <n v="1253"/>
    <n v="1255"/>
    <n v="1256"/>
    <n v="1258"/>
    <n v="1259"/>
    <n v="1261"/>
    <n v="1262"/>
    <n v="1264"/>
    <n v="1265"/>
    <n v="1267"/>
    <n v="1268"/>
    <n v="1259097"/>
  </r>
  <r>
    <s v="C3900 CMN Str/Impv, Puyallup Sv-NSC"/>
    <x v="18"/>
    <n v="0"/>
    <n v="0"/>
    <n v="0"/>
    <n v="0"/>
    <n v="0"/>
    <n v="0"/>
    <n v="0"/>
    <n v="0"/>
    <n v="0"/>
    <n v="0"/>
    <n v="0"/>
    <n v="0"/>
    <n v="0"/>
    <n v="0"/>
  </r>
  <r>
    <s v="C3900 CMN Str/Impv, Pwr Sys Bldg"/>
    <x v="18"/>
    <n v="0"/>
    <n v="0"/>
    <n v="0"/>
    <n v="0"/>
    <n v="0"/>
    <n v="0"/>
    <n v="0"/>
    <n v="0"/>
    <n v="0"/>
    <n v="0"/>
    <n v="0"/>
    <n v="0"/>
    <n v="0"/>
    <n v="0"/>
  </r>
  <r>
    <s v="C3900 CMN Str/Impv, Pwr Sys Bld-NSC"/>
    <x v="18"/>
    <n v="0"/>
    <n v="0"/>
    <n v="0"/>
    <n v="0"/>
    <n v="0"/>
    <n v="0"/>
    <n v="0"/>
    <n v="0"/>
    <n v="0"/>
    <n v="0"/>
    <n v="0"/>
    <n v="0"/>
    <n v="0"/>
    <n v="0"/>
  </r>
  <r>
    <s v="C3900 CMN Str/Impv, S King Complex"/>
    <x v="18"/>
    <n v="742"/>
    <n v="770"/>
    <n v="799"/>
    <n v="827"/>
    <n v="855"/>
    <n v="883"/>
    <n v="911"/>
    <n v="940"/>
    <n v="968"/>
    <n v="996"/>
    <n v="1024"/>
    <n v="1052"/>
    <n v="1080"/>
    <n v="911346"/>
  </r>
  <r>
    <s v="C3900 CMN Str/Impv, S King Comp-NSC"/>
    <x v="18"/>
    <n v="0"/>
    <n v="0"/>
    <n v="0"/>
    <n v="0"/>
    <n v="0"/>
    <n v="0"/>
    <n v="0"/>
    <n v="0"/>
    <n v="0"/>
    <n v="0"/>
    <n v="0"/>
    <n v="0"/>
    <n v="0"/>
    <n v="0"/>
  </r>
  <r>
    <s v="C3900 CMN Str/Impv, Tacoma Office"/>
    <x v="18"/>
    <n v="5080"/>
    <n v="5089"/>
    <n v="5098"/>
    <n v="5107"/>
    <n v="5116"/>
    <n v="5125"/>
    <n v="5134"/>
    <n v="5143"/>
    <n v="5152"/>
    <n v="5161"/>
    <n v="5170"/>
    <n v="5179"/>
    <n v="5188"/>
    <n v="5134059"/>
  </r>
  <r>
    <s v="C3900 CMN Str/Impv, Tacoma Offi-NSC"/>
    <x v="18"/>
    <n v="0"/>
    <n v="0"/>
    <n v="0"/>
    <n v="0"/>
    <n v="0"/>
    <n v="0"/>
    <n v="0"/>
    <n v="0"/>
    <n v="0"/>
    <n v="0"/>
    <n v="0"/>
    <n v="0"/>
    <n v="0"/>
    <n v="0"/>
  </r>
  <r>
    <s v="C3900 CMN Structure &amp; Improvement"/>
    <x v="18"/>
    <n v="5243"/>
    <n v="5294"/>
    <n v="5346"/>
    <n v="5401"/>
    <n v="5456"/>
    <n v="5508"/>
    <n v="5561"/>
    <n v="5613"/>
    <n v="5666"/>
    <n v="5724"/>
    <n v="5786"/>
    <n v="5849"/>
    <n v="5914"/>
    <n v="5565225"/>
  </r>
  <r>
    <s v="C3901 CMN LH, Bothell Access Ce-NSC"/>
    <x v="18"/>
    <n v="0"/>
    <n v="0"/>
    <n v="0"/>
    <n v="0"/>
    <n v="0"/>
    <n v="0"/>
    <n v="0"/>
    <n v="0"/>
    <n v="0"/>
    <n v="0"/>
    <n v="0"/>
    <n v="0"/>
    <n v="0"/>
    <n v="0"/>
  </r>
  <r>
    <s v="C3901 CMN LH, Bothell Access Center"/>
    <x v="18"/>
    <n v="553"/>
    <n v="568"/>
    <n v="583"/>
    <n v="598"/>
    <n v="613"/>
    <n v="627"/>
    <n v="642"/>
    <n v="657"/>
    <n v="672"/>
    <n v="686"/>
    <n v="701"/>
    <n v="716"/>
    <n v="731"/>
    <n v="642108"/>
  </r>
  <r>
    <s v="C3901 CMN LH, Bothell Call Ctr-RET"/>
    <x v="18"/>
    <n v="0"/>
    <n v="0"/>
    <n v="0"/>
    <n v="0"/>
    <n v="0"/>
    <n v="0"/>
    <n v="0"/>
    <n v="0"/>
    <n v="0"/>
    <n v="0"/>
    <n v="0"/>
    <n v="0"/>
    <n v="0"/>
    <n v="0"/>
  </r>
  <r>
    <s v="C3901 CMN LH, Bothell Data Center"/>
    <x v="18"/>
    <n v="5731"/>
    <n v="5806"/>
    <n v="5881"/>
    <n v="5956"/>
    <n v="6030"/>
    <n v="6105"/>
    <n v="6180"/>
    <n v="6255"/>
    <n v="6330"/>
    <n v="6405"/>
    <n v="6480"/>
    <n v="6555"/>
    <n v="6630"/>
    <n v="6180251"/>
  </r>
  <r>
    <s v="C3901 CMN LH, Bothell Data Cent-NSC"/>
    <x v="18"/>
    <n v="0"/>
    <n v="0"/>
    <n v="0"/>
    <n v="0"/>
    <n v="0"/>
    <n v="0"/>
    <n v="0"/>
    <n v="0"/>
    <n v="0"/>
    <n v="0"/>
    <n v="0"/>
    <n v="0"/>
    <n v="0"/>
    <n v="0"/>
  </r>
  <r>
    <s v="C3901 CMN LH, Ellensburg-RETIRED"/>
    <x v="18"/>
    <n v="0"/>
    <n v="0"/>
    <n v="0"/>
    <n v="0"/>
    <n v="0"/>
    <n v="0"/>
    <n v="0"/>
    <n v="0"/>
    <n v="0"/>
    <n v="0"/>
    <n v="0"/>
    <n v="0"/>
    <n v="0"/>
    <n v="0"/>
  </r>
  <r>
    <s v="C3901 CMN LH, Expired"/>
    <x v="18"/>
    <n v="0"/>
    <n v="0"/>
    <n v="0"/>
    <n v="0"/>
    <n v="0"/>
    <n v="0"/>
    <n v="0"/>
    <n v="0"/>
    <n v="0"/>
    <n v="0"/>
    <n v="0"/>
    <n v="0"/>
    <n v="0"/>
    <n v="0"/>
  </r>
  <r>
    <s v="C3901 CMN LH, Freeland Bus Ofc"/>
    <x v="18"/>
    <n v="333"/>
    <n v="333"/>
    <n v="334"/>
    <n v="334"/>
    <n v="334"/>
    <n v="335"/>
    <n v="335"/>
    <n v="335"/>
    <n v="335"/>
    <n v="336"/>
    <n v="336"/>
    <n v="336"/>
    <n v="337"/>
    <n v="334885"/>
  </r>
  <r>
    <s v="C3901 CMN LH, Freeland Bus Ofc-NSC"/>
    <x v="18"/>
    <n v="0"/>
    <n v="0"/>
    <n v="0"/>
    <n v="0"/>
    <n v="0"/>
    <n v="0"/>
    <n v="0"/>
    <n v="0"/>
    <n v="0"/>
    <n v="0"/>
    <n v="0"/>
    <n v="0"/>
    <n v="0"/>
    <n v="0"/>
  </r>
  <r>
    <s v="C3901 CMN LH, Lincoln Exec Ctr"/>
    <x v="18"/>
    <n v="29"/>
    <n v="30"/>
    <n v="31"/>
    <n v="32"/>
    <n v="34"/>
    <n v="35"/>
    <n v="36"/>
    <n v="38"/>
    <n v="39"/>
    <n v="40"/>
    <n v="42"/>
    <n v="43"/>
    <n v="44"/>
    <n v="36359"/>
  </r>
  <r>
    <s v="C3901 CMN LH, Lincoln Exec Ctr-NSC"/>
    <x v="18"/>
    <n v="0"/>
    <n v="0"/>
    <n v="0"/>
    <n v="0"/>
    <n v="0"/>
    <n v="0"/>
    <n v="0"/>
    <n v="0"/>
    <n v="0"/>
    <n v="0"/>
    <n v="0"/>
    <n v="0"/>
    <n v="0"/>
    <n v="0"/>
  </r>
  <r>
    <s v="C3901 CMN LH, Mt Erie Comm -RETIRED"/>
    <x v="18"/>
    <n v="0"/>
    <n v="0"/>
    <n v="0"/>
    <n v="0"/>
    <n v="0"/>
    <n v="0"/>
    <n v="0"/>
    <n v="0"/>
    <n v="0"/>
    <n v="0"/>
    <n v="0"/>
    <n v="0"/>
    <n v="0"/>
    <n v="0"/>
  </r>
  <r>
    <s v="C3901 CMN LH, PSE Building"/>
    <x v="18"/>
    <n v="9370"/>
    <n v="9392"/>
    <n v="9413"/>
    <n v="9435"/>
    <n v="9457"/>
    <n v="9479"/>
    <n v="9500"/>
    <n v="0"/>
    <n v="0"/>
    <n v="0"/>
    <n v="0"/>
    <n v="0"/>
    <n v="0"/>
    <n v="5113384"/>
  </r>
  <r>
    <s v="C3901 CMN LH, PSE Building-NSC"/>
    <x v="18"/>
    <n v="0"/>
    <n v="0"/>
    <n v="0"/>
    <n v="0"/>
    <n v="0"/>
    <n v="0"/>
    <n v="0"/>
    <n v="0"/>
    <n v="0"/>
    <n v="0"/>
    <n v="0"/>
    <n v="0"/>
    <n v="0"/>
    <n v="0"/>
  </r>
  <r>
    <s v="C3901 CMN LH, PSE East Amend 2"/>
    <x v="18"/>
    <n v="0"/>
    <n v="0"/>
    <n v="0"/>
    <n v="0"/>
    <n v="0"/>
    <n v="0"/>
    <n v="0"/>
    <n v="0"/>
    <n v="0"/>
    <n v="0"/>
    <n v="0"/>
    <n v="0"/>
    <n v="0"/>
    <n v="0"/>
  </r>
  <r>
    <s v="C3901 CMN LH, PSE East Amend 2-NSC"/>
    <x v="18"/>
    <n v="0"/>
    <n v="0"/>
    <n v="0"/>
    <n v="0"/>
    <n v="0"/>
    <n v="0"/>
    <n v="0"/>
    <n v="0"/>
    <n v="0"/>
    <n v="0"/>
    <n v="0"/>
    <n v="0"/>
    <n v="0"/>
    <n v="0"/>
  </r>
  <r>
    <s v="C3901 CMN LH, PSE East Building"/>
    <x v="18"/>
    <n v="20060"/>
    <n v="20143"/>
    <n v="20227"/>
    <n v="20311"/>
    <n v="20394"/>
    <n v="20478"/>
    <n v="20562"/>
    <n v="20645"/>
    <n v="20729"/>
    <n v="20813"/>
    <n v="20896"/>
    <n v="20980"/>
    <n v="21063"/>
    <n v="20561518"/>
  </r>
  <r>
    <s v="C3901 CMN LH, PSE East Building-NSC"/>
    <x v="18"/>
    <n v="0"/>
    <n v="0"/>
    <n v="0"/>
    <n v="0"/>
    <n v="0"/>
    <n v="0"/>
    <n v="0"/>
    <n v="0"/>
    <n v="0"/>
    <n v="0"/>
    <n v="0"/>
    <n v="0"/>
    <n v="0"/>
    <n v="0"/>
  </r>
  <r>
    <s v="C3901 CMN LH, Rattlesnake Mtn -RET"/>
    <x v="18"/>
    <n v="0"/>
    <n v="0"/>
    <n v="0"/>
    <n v="0"/>
    <n v="0"/>
    <n v="0"/>
    <n v="0"/>
    <n v="0"/>
    <n v="0"/>
    <n v="0"/>
    <n v="0"/>
    <n v="0"/>
    <n v="0"/>
    <n v="0"/>
  </r>
  <r>
    <s v="C3901 CMN LH, Redmond West/Will-NSC"/>
    <x v="18"/>
    <n v="0"/>
    <n v="0"/>
    <n v="0"/>
    <n v="0"/>
    <n v="0"/>
    <n v="0"/>
    <n v="0"/>
    <n v="0"/>
    <n v="0"/>
    <n v="0"/>
    <n v="0"/>
    <n v="0"/>
    <n v="0"/>
    <n v="0"/>
  </r>
  <r>
    <s v="C3901 CMN LH, Redmond West/Willow"/>
    <x v="18"/>
    <n v="1951"/>
    <n v="1964"/>
    <n v="1976"/>
    <n v="1988"/>
    <n v="2001"/>
    <n v="2013"/>
    <n v="2025"/>
    <n v="2038"/>
    <n v="2050"/>
    <n v="2062"/>
    <n v="2075"/>
    <n v="2087"/>
    <n v="2099"/>
    <n v="2025386"/>
  </r>
  <r>
    <s v="C3901 CMN LH, S King Svc 2nd Am-RET"/>
    <x v="18"/>
    <n v="0"/>
    <n v="0"/>
    <n v="0"/>
    <n v="0"/>
    <n v="0"/>
    <n v="0"/>
    <n v="0"/>
    <n v="0"/>
    <n v="0"/>
    <n v="0"/>
    <n v="0"/>
    <n v="0"/>
    <n v="0"/>
    <n v="0"/>
  </r>
  <r>
    <s v="C3901 CMN LH, S King Svc -RETIRED"/>
    <x v="18"/>
    <n v="0"/>
    <n v="0"/>
    <n v="0"/>
    <n v="0"/>
    <n v="0"/>
    <n v="0"/>
    <n v="0"/>
    <n v="0"/>
    <n v="0"/>
    <n v="0"/>
    <n v="0"/>
    <n v="0"/>
    <n v="0"/>
    <n v="0"/>
  </r>
  <r>
    <s v="C3901 CMN LH, Sea Tac-RETIRED"/>
    <x v="18"/>
    <n v="0"/>
    <n v="0"/>
    <n v="0"/>
    <n v="0"/>
    <n v="0"/>
    <n v="0"/>
    <n v="0"/>
    <n v="0"/>
    <n v="0"/>
    <n v="0"/>
    <n v="0"/>
    <n v="0"/>
    <n v="0"/>
    <n v="0"/>
  </r>
  <r>
    <s v="C3910 CMN Office Furn &amp; Eq-notused"/>
    <x v="18"/>
    <n v="0"/>
    <n v="0"/>
    <n v="0"/>
    <n v="0"/>
    <n v="0"/>
    <n v="0"/>
    <n v="0"/>
    <n v="0"/>
    <n v="0"/>
    <n v="0"/>
    <n v="0"/>
    <n v="0"/>
    <n v="0"/>
    <n v="0"/>
  </r>
  <r>
    <s v="C3911 CMN Office Furn &amp; Eq, new"/>
    <x v="18"/>
    <n v="3017"/>
    <n v="3069"/>
    <n v="3121"/>
    <n v="3172"/>
    <n v="3224"/>
    <n v="3276"/>
    <n v="3328"/>
    <n v="9842"/>
    <n v="9685"/>
    <n v="9657"/>
    <n v="9628"/>
    <n v="9599"/>
    <n v="9580"/>
    <n v="6158463"/>
  </r>
  <r>
    <s v="C3911 CMN Office Furn &amp; Eq, old"/>
    <x v="18"/>
    <n v="6168"/>
    <n v="6257"/>
    <n v="6345"/>
    <n v="6434"/>
    <n v="6523"/>
    <n v="6611"/>
    <n v="6700"/>
    <n v="0"/>
    <n v="0"/>
    <n v="0"/>
    <n v="0"/>
    <n v="0"/>
    <n v="0"/>
    <n v="3496164"/>
  </r>
  <r>
    <s v="C3911 CMN Office Furn &amp; Eq, old-NSC"/>
    <x v="18"/>
    <n v="0"/>
    <n v="0"/>
    <n v="0"/>
    <n v="0"/>
    <n v="0"/>
    <n v="0"/>
    <n v="0"/>
    <n v="0"/>
    <n v="0"/>
    <n v="0"/>
    <n v="0"/>
    <n v="0"/>
    <n v="0"/>
    <n v="0"/>
  </r>
  <r>
    <s v="C3912 CMN Computer Eq, new"/>
    <x v="18"/>
    <n v="22553"/>
    <n v="23870"/>
    <n v="25276"/>
    <n v="26780"/>
    <n v="28286"/>
    <n v="23952"/>
    <n v="25364"/>
    <n v="25650"/>
    <n v="27074"/>
    <n v="28576"/>
    <n v="30066"/>
    <n v="31488"/>
    <n v="32464"/>
    <n v="26990891"/>
  </r>
  <r>
    <s v="C3912 CMN Computer Eq, old-RETIRED"/>
    <x v="18"/>
    <n v="0"/>
    <n v="0"/>
    <n v="0"/>
    <n v="0"/>
    <n v="0"/>
    <n v="0"/>
    <n v="0"/>
    <n v="0"/>
    <n v="0"/>
    <n v="0"/>
    <n v="0"/>
    <n v="0"/>
    <n v="0"/>
    <n v="0"/>
  </r>
  <r>
    <s v="C3913 CMN Printers, new"/>
    <x v="18"/>
    <n v="0"/>
    <n v="0"/>
    <n v="0"/>
    <n v="0"/>
    <n v="0"/>
    <n v="0"/>
    <n v="0"/>
    <n v="0"/>
    <n v="0"/>
    <n v="0"/>
    <n v="0"/>
    <n v="0"/>
    <n v="0"/>
    <n v="0"/>
  </r>
  <r>
    <s v="C3913 CMN Printers, new-NSC"/>
    <x v="18"/>
    <n v="0"/>
    <n v="0"/>
    <n v="0"/>
    <n v="0"/>
    <n v="0"/>
    <n v="0"/>
    <n v="0"/>
    <n v="0"/>
    <n v="0"/>
    <n v="0"/>
    <n v="0"/>
    <n v="0"/>
    <n v="0"/>
    <n v="0"/>
  </r>
  <r>
    <s v="C3914 CMN Computer Equip&gt;$20K-RET"/>
    <x v="18"/>
    <n v="0"/>
    <n v="0"/>
    <n v="0"/>
    <n v="0"/>
    <n v="0"/>
    <n v="0"/>
    <n v="0"/>
    <n v="0"/>
    <n v="0"/>
    <n v="0"/>
    <n v="0"/>
    <n v="0"/>
    <n v="0"/>
    <n v="0"/>
  </r>
  <r>
    <s v="C3917 CMN Modular Furniture-notused"/>
    <x v="18"/>
    <n v="0"/>
    <n v="0"/>
    <n v="0"/>
    <n v="0"/>
    <n v="0"/>
    <n v="0"/>
    <n v="0"/>
    <n v="0"/>
    <n v="0"/>
    <n v="0"/>
    <n v="0"/>
    <n v="0"/>
    <n v="0"/>
    <n v="0"/>
  </r>
  <r>
    <s v="C3920 GEN Trans Equip, new"/>
    <x v="18"/>
    <n v="3191"/>
    <n v="3196"/>
    <n v="3201"/>
    <n v="2985"/>
    <n v="2990"/>
    <n v="2995"/>
    <n v="2999"/>
    <n v="3005"/>
    <n v="3009"/>
    <n v="3014"/>
    <n v="3019"/>
    <n v="3023"/>
    <n v="3028"/>
    <n v="3045516"/>
  </r>
  <r>
    <s v="C3920 GEN Trans Equip, old"/>
    <x v="18"/>
    <n v="35"/>
    <n v="4"/>
    <n v="4"/>
    <n v="4"/>
    <n v="4"/>
    <n v="4"/>
    <n v="4"/>
    <n v="0"/>
    <n v="0"/>
    <n v="0"/>
    <n v="0"/>
    <n v="0"/>
    <n v="0"/>
    <n v="3537"/>
  </r>
  <r>
    <s v="C3920 GEN Trans Equip, old-NSC"/>
    <x v="18"/>
    <n v="0"/>
    <n v="0"/>
    <n v="0"/>
    <n v="0"/>
    <n v="0"/>
    <n v="0"/>
    <n v="0"/>
    <n v="0"/>
    <n v="0"/>
    <n v="0"/>
    <n v="0"/>
    <n v="0"/>
    <n v="0"/>
    <n v="0"/>
  </r>
  <r>
    <s v="C3921 CMN Aircraft"/>
    <x v="18"/>
    <n v="924"/>
    <n v="924"/>
    <n v="924"/>
    <n v="924"/>
    <n v="924"/>
    <n v="924"/>
    <n v="924"/>
    <n v="924"/>
    <n v="924"/>
    <n v="924"/>
    <n v="924"/>
    <n v="924"/>
    <n v="924"/>
    <n v="923765"/>
  </r>
  <r>
    <s v="C3921 CMN Aircraft-NSC"/>
    <x v="18"/>
    <n v="0"/>
    <n v="0"/>
    <n v="0"/>
    <n v="0"/>
    <n v="0"/>
    <n v="0"/>
    <n v="0"/>
    <n v="0"/>
    <n v="0"/>
    <n v="0"/>
    <n v="0"/>
    <n v="0"/>
    <n v="0"/>
    <n v="0"/>
  </r>
  <r>
    <s v="C3922 CMN Aircraft Engine Rebuild"/>
    <x v="18"/>
    <n v="901"/>
    <n v="901"/>
    <n v="901"/>
    <n v="901"/>
    <n v="901"/>
    <n v="901"/>
    <n v="901"/>
    <n v="901"/>
    <n v="901"/>
    <n v="901"/>
    <n v="901"/>
    <n v="901"/>
    <n v="901"/>
    <n v="901043"/>
  </r>
  <r>
    <s v="C3922 CMN Aircraft Engine Rebui-NSC"/>
    <x v="18"/>
    <n v="0"/>
    <n v="0"/>
    <n v="0"/>
    <n v="0"/>
    <n v="0"/>
    <n v="0"/>
    <n v="0"/>
    <n v="0"/>
    <n v="0"/>
    <n v="0"/>
    <n v="0"/>
    <n v="0"/>
    <n v="0"/>
    <n v="0"/>
  </r>
  <r>
    <s v="C393 CMN Stores Equipment new"/>
    <x v="18"/>
    <n v="22"/>
    <n v="22"/>
    <n v="22"/>
    <n v="23"/>
    <n v="23"/>
    <n v="23"/>
    <n v="23"/>
    <n v="44"/>
    <n v="44"/>
    <n v="44"/>
    <n v="44"/>
    <n v="44"/>
    <n v="44"/>
    <n v="32383"/>
  </r>
  <r>
    <s v="C393 CMN Stores Equipment old"/>
    <x v="18"/>
    <n v="20"/>
    <n v="20"/>
    <n v="20"/>
    <n v="21"/>
    <n v="21"/>
    <n v="21"/>
    <n v="21"/>
    <n v="0"/>
    <n v="0"/>
    <n v="0"/>
    <n v="0"/>
    <n v="0"/>
    <n v="0"/>
    <n v="11148"/>
  </r>
  <r>
    <s v="C393 CMN Stores Equipment old-NSC"/>
    <x v="18"/>
    <n v="0"/>
    <n v="0"/>
    <n v="0"/>
    <n v="0"/>
    <n v="0"/>
    <n v="0"/>
    <n v="0"/>
    <n v="0"/>
    <n v="0"/>
    <n v="0"/>
    <n v="0"/>
    <n v="0"/>
    <n v="0"/>
    <n v="0"/>
  </r>
  <r>
    <s v="C3940 CMN Tools/Shop/Garage new"/>
    <x v="18"/>
    <n v="403"/>
    <n v="408"/>
    <n v="412"/>
    <n v="417"/>
    <n v="422"/>
    <n v="427"/>
    <n v="511"/>
    <n v="670"/>
    <n v="660"/>
    <n v="851"/>
    <n v="850"/>
    <n v="848"/>
    <n v="1167"/>
    <n v="604996"/>
  </r>
  <r>
    <s v="C3940 CMN Tools/Shop/Garage old"/>
    <x v="18"/>
    <n v="312"/>
    <n v="148"/>
    <n v="152"/>
    <n v="156"/>
    <n v="160"/>
    <n v="163"/>
    <n v="167"/>
    <n v="0"/>
    <n v="0"/>
    <n v="0"/>
    <n v="0"/>
    <n v="0"/>
    <n v="0"/>
    <n v="91819"/>
  </r>
  <r>
    <s v="C3940 CMN Tools/Shop/Garage old-NSC"/>
    <x v="18"/>
    <n v="0"/>
    <n v="0"/>
    <n v="0"/>
    <n v="0"/>
    <n v="0"/>
    <n v="0"/>
    <n v="0"/>
    <n v="0"/>
    <n v="0"/>
    <n v="0"/>
    <n v="0"/>
    <n v="0"/>
    <n v="0"/>
    <n v="0"/>
  </r>
  <r>
    <s v="C3941 CMN Tools/Shop/Gar&gt;$20K-RET"/>
    <x v="18"/>
    <n v="0"/>
    <n v="0"/>
    <n v="0"/>
    <n v="0"/>
    <n v="0"/>
    <n v="0"/>
    <n v="0"/>
    <n v="0"/>
    <n v="0"/>
    <n v="0"/>
    <n v="0"/>
    <n v="0"/>
    <n v="0"/>
    <n v="0"/>
  </r>
  <r>
    <s v="C3942 CMN Tools, 5 yrs-notused"/>
    <x v="18"/>
    <n v="0"/>
    <n v="0"/>
    <n v="0"/>
    <n v="0"/>
    <n v="0"/>
    <n v="0"/>
    <n v="0"/>
    <n v="0"/>
    <n v="0"/>
    <n v="0"/>
    <n v="0"/>
    <n v="0"/>
    <n v="0"/>
    <n v="0"/>
  </r>
  <r>
    <s v="C395 CMN Laboratory Equipment-RET"/>
    <x v="18"/>
    <n v="0"/>
    <n v="0"/>
    <n v="0"/>
    <n v="0"/>
    <n v="0"/>
    <n v="0"/>
    <n v="0"/>
    <n v="0"/>
    <n v="0"/>
    <n v="0"/>
    <n v="0"/>
    <n v="0"/>
    <n v="0"/>
    <n v="0"/>
  </r>
  <r>
    <s v="C396 GEN Power Op Equip, new"/>
    <x v="18"/>
    <n v="934"/>
    <n v="935"/>
    <n v="936"/>
    <n v="1158"/>
    <n v="1160"/>
    <n v="1161"/>
    <n v="1164"/>
    <n v="1166"/>
    <n v="1136"/>
    <n v="1123"/>
    <n v="1109"/>
    <n v="1096"/>
    <n v="1083"/>
    <n v="1095947"/>
  </r>
  <r>
    <s v="C396 GEN Power Op Equip, old-RET"/>
    <x v="18"/>
    <n v="0"/>
    <n v="0"/>
    <n v="0"/>
    <n v="0"/>
    <n v="0"/>
    <n v="0"/>
    <n v="0"/>
    <n v="0"/>
    <n v="0"/>
    <n v="0"/>
    <n v="0"/>
    <n v="0"/>
    <n v="0"/>
    <n v="0"/>
  </r>
  <r>
    <s v="C3970 105 CMN Comm Equip, AMI Net"/>
    <x v="18"/>
    <n v="0"/>
    <n v="0"/>
    <n v="0"/>
    <n v="0"/>
    <n v="0"/>
    <n v="0"/>
    <n v="0"/>
    <n v="0"/>
    <n v="0"/>
    <n v="0"/>
    <n v="0"/>
    <n v="0"/>
    <n v="0"/>
    <n v="0"/>
  </r>
  <r>
    <s v="C3970 105 CMN Comm Equip, AMI N-NSC"/>
    <x v="18"/>
    <n v="0"/>
    <n v="0"/>
    <n v="0"/>
    <n v="0"/>
    <n v="0"/>
    <n v="0"/>
    <n v="0"/>
    <n v="0"/>
    <n v="0"/>
    <n v="0"/>
    <n v="0"/>
    <n v="0"/>
    <n v="0"/>
    <n v="0"/>
  </r>
  <r>
    <s v="C3970 CMN Comm Equip, AMI Netwo-NSC"/>
    <x v="18"/>
    <n v="0"/>
    <n v="0"/>
    <n v="0"/>
    <n v="0"/>
    <n v="0"/>
    <n v="0"/>
    <n v="0"/>
    <n v="0"/>
    <n v="0"/>
    <n v="0"/>
    <n v="0"/>
    <n v="0"/>
    <n v="0"/>
    <n v="0"/>
  </r>
  <r>
    <s v="C3970 CMN Comm Equip, AMI Network"/>
    <x v="18"/>
    <n v="669"/>
    <n v="692"/>
    <n v="716"/>
    <n v="743"/>
    <n v="769"/>
    <n v="796"/>
    <n v="823"/>
    <n v="850"/>
    <n v="603"/>
    <n v="669"/>
    <n v="735"/>
    <n v="801"/>
    <n v="867"/>
    <n v="747156"/>
  </r>
  <r>
    <s v="C3970 CMN Comm Equip, new"/>
    <x v="18"/>
    <n v="16178"/>
    <n v="16524"/>
    <n v="16880"/>
    <n v="17246"/>
    <n v="17614"/>
    <n v="17984"/>
    <n v="18353"/>
    <n v="16256"/>
    <n v="17040"/>
    <n v="17444"/>
    <n v="17865"/>
    <n v="18287"/>
    <n v="18639"/>
    <n v="17408338"/>
  </r>
  <r>
    <s v="C3970 CMN Comm Equip, old"/>
    <x v="18"/>
    <n v="-740"/>
    <n v="-896"/>
    <n v="-697"/>
    <n v="-497"/>
    <n v="-297"/>
    <n v="-377"/>
    <n v="-1559"/>
    <n v="0"/>
    <n v="0"/>
    <n v="0"/>
    <n v="0"/>
    <n v="0"/>
    <n v="0"/>
    <n v="-391144"/>
  </r>
  <r>
    <s v="C3970 CMN Comm Equip, old-NSC"/>
    <x v="18"/>
    <n v="0"/>
    <n v="0"/>
    <n v="0"/>
    <n v="0"/>
    <n v="0"/>
    <n v="0"/>
    <n v="0"/>
    <n v="0"/>
    <n v="0"/>
    <n v="0"/>
    <n v="0"/>
    <n v="0"/>
    <n v="0"/>
    <n v="0"/>
  </r>
  <r>
    <s v="C3971 CMN Mobile Comm Eq-RET"/>
    <x v="18"/>
    <n v="0"/>
    <n v="0"/>
    <n v="0"/>
    <n v="0"/>
    <n v="0"/>
    <n v="0"/>
    <n v="0"/>
    <n v="0"/>
    <n v="0"/>
    <n v="0"/>
    <n v="0"/>
    <n v="0"/>
    <n v="0"/>
    <n v="0"/>
  </r>
  <r>
    <s v="C3973 CMN Portable Comm Eq-RET"/>
    <x v="18"/>
    <n v="0"/>
    <n v="0"/>
    <n v="0"/>
    <n v="0"/>
    <n v="0"/>
    <n v="0"/>
    <n v="0"/>
    <n v="0"/>
    <n v="0"/>
    <n v="0"/>
    <n v="0"/>
    <n v="0"/>
    <n v="0"/>
    <n v="0"/>
  </r>
  <r>
    <s v="C3980 CMN Misc Equipment, new"/>
    <x v="18"/>
    <n v="967"/>
    <n v="1058"/>
    <n v="1178"/>
    <n v="1225"/>
    <n v="1269"/>
    <n v="1368"/>
    <n v="1385"/>
    <n v="1669"/>
    <n v="1625"/>
    <n v="1605"/>
    <n v="1586"/>
    <n v="1567"/>
    <n v="1547"/>
    <n v="1399302"/>
  </r>
  <r>
    <s v="C3980 CMN Misc Equipment, old"/>
    <x v="18"/>
    <n v="264"/>
    <n v="267"/>
    <n v="270"/>
    <n v="272"/>
    <n v="275"/>
    <n v="278"/>
    <n v="280"/>
    <n v="0"/>
    <n v="0"/>
    <n v="0"/>
    <n v="0"/>
    <n v="0"/>
    <n v="0"/>
    <n v="147817"/>
  </r>
  <r>
    <s v="C3980 CMN Misc Equipment, old-NSC"/>
    <x v="18"/>
    <n v="0"/>
    <n v="0"/>
    <n v="0"/>
    <n v="0"/>
    <n v="0"/>
    <n v="0"/>
    <n v="0"/>
    <n v="0"/>
    <n v="0"/>
    <n v="0"/>
    <n v="0"/>
    <n v="0"/>
    <n v="0"/>
    <n v="0"/>
  </r>
  <r>
    <s v="C3981 CMN Do Not Use"/>
    <x v="18"/>
    <n v="0"/>
    <n v="0"/>
    <n v="0"/>
    <n v="0"/>
    <n v="0"/>
    <n v="0"/>
    <n v="0"/>
    <n v="0"/>
    <n v="0"/>
    <n v="0"/>
    <n v="0"/>
    <n v="0"/>
    <n v="0"/>
    <n v="0"/>
  </r>
  <r>
    <s v="C3981 CMN Misc Equipment -DONOTUSE"/>
    <x v="18"/>
    <n v="0"/>
    <n v="0"/>
    <n v="0"/>
    <n v="0"/>
    <n v="0"/>
    <n v="0"/>
    <n v="0"/>
    <n v="0"/>
    <n v="0"/>
    <n v="0"/>
    <n v="0"/>
    <n v="0"/>
    <n v="0"/>
    <n v="0"/>
  </r>
  <r>
    <s v="C399 CMN ARO General Plant "/>
    <x v="18"/>
    <n v="0"/>
    <n v="0"/>
    <n v="0"/>
    <n v="0"/>
    <n v="0"/>
    <n v="0"/>
    <n v="0"/>
    <n v="0"/>
    <n v="0"/>
    <n v="0"/>
    <n v="0"/>
    <n v="0"/>
    <n v="2"/>
    <n v="88"/>
  </r>
  <r>
    <s v="Cap Lease, Printer Great Am 2-NSC"/>
    <x v="18"/>
    <n v="0"/>
    <n v="0"/>
    <n v="0"/>
    <n v="0"/>
    <n v="0"/>
    <n v="0"/>
    <n v="0"/>
    <n v="0"/>
    <n v="0"/>
    <n v="0"/>
    <n v="0"/>
    <n v="0"/>
    <n v="0"/>
    <n v="0"/>
  </r>
  <r>
    <s v="Cap Lease, Printer Great Am 3-NSC"/>
    <x v="18"/>
    <n v="0"/>
    <n v="0"/>
    <n v="0"/>
    <n v="0"/>
    <n v="0"/>
    <n v="0"/>
    <n v="0"/>
    <n v="0"/>
    <n v="0"/>
    <n v="0"/>
    <n v="0"/>
    <n v="0"/>
    <n v="0"/>
    <n v="0"/>
  </r>
  <r>
    <s v="Capital Lease, BLC Vehicles-RETIRED"/>
    <x v="18"/>
    <n v="0"/>
    <n v="0"/>
    <n v="0"/>
    <n v="0"/>
    <n v="0"/>
    <n v="0"/>
    <n v="0"/>
    <n v="0"/>
    <n v="0"/>
    <n v="0"/>
    <n v="0"/>
    <n v="0"/>
    <n v="0"/>
    <n v="0"/>
  </r>
  <r>
    <s v="Capital Lease, Landis + Gyr-RETIRED"/>
    <x v="18"/>
    <n v="0"/>
    <n v="0"/>
    <n v="0"/>
    <n v="0"/>
    <n v="0"/>
    <n v="0"/>
    <n v="0"/>
    <n v="0"/>
    <n v="0"/>
    <n v="0"/>
    <n v="0"/>
    <n v="0"/>
    <n v="0"/>
    <n v="0"/>
  </r>
  <r>
    <s v="Capital Lease, Printer Great Am"/>
    <x v="18"/>
    <n v="555"/>
    <n v="578"/>
    <n v="602"/>
    <n v="625"/>
    <n v="649"/>
    <n v="672"/>
    <n v="696"/>
    <n v="719"/>
    <n v="743"/>
    <n v="766"/>
    <n v="790"/>
    <n v="813"/>
    <n v="837"/>
    <n v="695689"/>
  </r>
  <r>
    <s v="Capital Lease, Printer Great Am 2"/>
    <x v="18"/>
    <n v="113"/>
    <n v="132"/>
    <n v="151"/>
    <n v="170"/>
    <n v="189"/>
    <n v="208"/>
    <n v="227"/>
    <n v="246"/>
    <n v="265"/>
    <n v="284"/>
    <n v="303"/>
    <n v="322"/>
    <n v="341"/>
    <n v="227144"/>
  </r>
  <r>
    <s v="Capital Lease, Printer Great Am 3"/>
    <x v="18"/>
    <n v="0"/>
    <n v="0"/>
    <n v="0"/>
    <n v="13"/>
    <n v="21"/>
    <n v="29"/>
    <n v="38"/>
    <n v="46"/>
    <n v="54"/>
    <n v="63"/>
    <n v="71"/>
    <n v="80"/>
    <n v="88"/>
    <n v="38170"/>
  </r>
  <r>
    <s v="Capital Lease, Printer Great Am-NSC"/>
    <x v="18"/>
    <n v="0"/>
    <n v="0"/>
    <n v="0"/>
    <n v="0"/>
    <n v="0"/>
    <n v="0"/>
    <n v="0"/>
    <n v="0"/>
    <n v="0"/>
    <n v="0"/>
    <n v="0"/>
    <n v="0"/>
    <n v="0"/>
    <n v="0"/>
  </r>
  <r>
    <s v="N300 NUA Non Utility Land"/>
    <x v="0"/>
    <n v="-5"/>
    <n v="-5"/>
    <n v="-5"/>
    <n v="-5"/>
    <n v="-5"/>
    <n v="-5"/>
    <n v="-5"/>
    <n v="-5"/>
    <n v="-5"/>
    <n v="0"/>
    <n v="0"/>
    <n v="0"/>
    <n v="0"/>
    <n v="-3247"/>
  </r>
  <r>
    <s v="N346 NUA Misc Equipment"/>
    <x v="0"/>
    <n v="0"/>
    <n v="0"/>
    <n v="0"/>
    <n v="0"/>
    <n v="0"/>
    <n v="0"/>
    <n v="0"/>
    <n v="0"/>
    <n v="0"/>
    <n v="0"/>
    <n v="0"/>
    <n v="0"/>
    <n v="0"/>
    <n v="0"/>
  </r>
  <r>
    <s v="N3890 NUA Land and Land Rights"/>
    <x v="0"/>
    <n v="0"/>
    <n v="0"/>
    <n v="0"/>
    <n v="0"/>
    <n v="0"/>
    <n v="0"/>
    <n v="0"/>
    <n v="0"/>
    <n v="0"/>
    <n v="0"/>
    <n v="0"/>
    <n v="0"/>
    <n v="0"/>
    <n v="0"/>
  </r>
  <r>
    <s v="N3891 NUA Easements"/>
    <x v="0"/>
    <n v="0"/>
    <n v="0"/>
    <n v="0"/>
    <n v="0"/>
    <n v="0"/>
    <n v="0"/>
    <n v="0"/>
    <n v="0"/>
    <n v="0"/>
    <n v="-5"/>
    <n v="-5"/>
    <n v="-5"/>
    <n v="-5"/>
    <n v="-1337"/>
  </r>
  <r>
    <s v="N390 NUA Structures &amp; Improvements"/>
    <x v="0"/>
    <n v="25"/>
    <n v="25"/>
    <n v="25"/>
    <n v="25"/>
    <n v="25"/>
    <n v="25"/>
    <n v="25"/>
    <n v="25"/>
    <n v="25"/>
    <n v="25"/>
    <n v="25"/>
    <n v="25"/>
    <n v="25"/>
    <n v="25296"/>
  </r>
  <r>
    <s v="N397 NUA Communications Equipment"/>
    <x v="0"/>
    <n v="0"/>
    <n v="0"/>
    <n v="0"/>
    <n v="0"/>
    <n v="0"/>
    <n v="0"/>
    <n v="0"/>
    <n v="0"/>
    <n v="0"/>
    <n v="0"/>
    <n v="0"/>
    <n v="0"/>
    <n v="0"/>
    <n v="0"/>
  </r>
  <r>
    <s v="None, Non-Utility"/>
    <x v="0"/>
    <n v="0"/>
    <n v="0"/>
    <n v="0"/>
    <n v="0"/>
    <n v="0"/>
    <n v="0"/>
    <n v="0"/>
    <n v="0"/>
    <n v="0"/>
    <n v="0"/>
    <n v="0"/>
    <n v="0"/>
    <n v="0"/>
    <n v="0"/>
  </r>
</pivotCacheRecords>
</file>

<file path=xl/pivotCache/pivotCacheRecords5.xml><?xml version="1.0" encoding="utf-8"?>
<pivotCacheRecords xmlns="http://schemas.openxmlformats.org/spreadsheetml/2006/main" xmlns:r="http://schemas.openxmlformats.org/officeDocument/2006/relationships" count="1728">
  <r>
    <s v="N361 Structures &amp; Improvements"/>
    <x v="0"/>
    <s v="Structures &amp; Improvements"/>
    <x v="0"/>
    <n v="0"/>
    <n v="0"/>
    <n v="0"/>
    <n v="0"/>
    <n v="0"/>
    <n v="0"/>
    <n v="0"/>
    <n v="0"/>
    <n v="0"/>
    <n v="0"/>
    <n v="0"/>
    <n v="0"/>
    <n v="0"/>
    <n v="0"/>
  </r>
  <r>
    <s v="N362 Gas Holders"/>
    <x v="1"/>
    <s v="Gas Holders"/>
    <x v="0"/>
    <n v="0"/>
    <n v="0"/>
    <n v="0"/>
    <n v="0"/>
    <n v="0"/>
    <n v="0"/>
    <n v="0"/>
    <n v="0"/>
    <n v="0"/>
    <n v="0"/>
    <n v="0"/>
    <n v="0"/>
    <n v="0"/>
    <n v="0"/>
  </r>
  <r>
    <s v="N363 Purification Equipment"/>
    <x v="2"/>
    <s v="Purification Equipment"/>
    <x v="0"/>
    <n v="0"/>
    <n v="0"/>
    <n v="0"/>
    <n v="0"/>
    <n v="0"/>
    <n v="0"/>
    <n v="0"/>
    <n v="0"/>
    <n v="0"/>
    <n v="0"/>
    <n v="0"/>
    <n v="0"/>
    <n v="0"/>
    <n v="0"/>
  </r>
  <r>
    <s v="N364 Transportation Equipment"/>
    <x v="3"/>
    <s v="Transportation Equipment"/>
    <x v="0"/>
    <n v="0"/>
    <n v="0"/>
    <n v="0"/>
    <n v="0"/>
    <n v="0"/>
    <n v="0"/>
    <n v="0"/>
    <n v="0"/>
    <n v="0"/>
    <n v="0"/>
    <n v="0"/>
    <n v="0"/>
    <n v="0"/>
    <n v="0"/>
  </r>
  <r>
    <s v="N3649 PRD ARO PLNG"/>
    <x v="4"/>
    <s v="PRD ARO PLNG"/>
    <x v="1"/>
    <n v="0"/>
    <n v="0"/>
    <n v="0"/>
    <n v="0"/>
    <n v="0"/>
    <n v="0"/>
    <n v="0"/>
    <n v="0"/>
    <n v="0"/>
    <n v="0"/>
    <n v="0"/>
    <n v="2989"/>
    <n v="0"/>
    <n v="249103"/>
  </r>
  <r>
    <s v="E301 INT Organization"/>
    <x v="5"/>
    <s v="INT Organization"/>
    <x v="2"/>
    <n v="114"/>
    <n v="114"/>
    <n v="114"/>
    <n v="114"/>
    <n v="114"/>
    <n v="114"/>
    <n v="114"/>
    <n v="114"/>
    <n v="114"/>
    <n v="114"/>
    <n v="114"/>
    <n v="114"/>
    <n v="114"/>
    <n v="114202"/>
  </r>
  <r>
    <s v="E301 INT Organization-NSC"/>
    <x v="5"/>
    <s v="INT Organization-NSC"/>
    <x v="2"/>
    <n v="0"/>
    <n v="0"/>
    <n v="0"/>
    <n v="0"/>
    <n v="0"/>
    <n v="0"/>
    <n v="0"/>
    <n v="0"/>
    <n v="0"/>
    <n v="0"/>
    <n v="0"/>
    <n v="0"/>
    <n v="0"/>
    <n v="0"/>
  </r>
  <r>
    <s v="E302 INT Franchises"/>
    <x v="6"/>
    <s v="INT Franchises"/>
    <x v="2"/>
    <n v="1754"/>
    <n v="1756"/>
    <n v="1757"/>
    <n v="1758"/>
    <n v="1758"/>
    <n v="1761"/>
    <n v="2172"/>
    <n v="2142"/>
    <n v="2105"/>
    <n v="2112"/>
    <n v="2124"/>
    <n v="2105"/>
    <n v="2105"/>
    <n v="1956603"/>
  </r>
  <r>
    <s v="E302 INT Franchises, Baker Project"/>
    <x v="6"/>
    <s v="INT Franchises, Baker Project"/>
    <x v="2"/>
    <n v="40010"/>
    <n v="40010"/>
    <n v="40010"/>
    <n v="40010"/>
    <n v="40010"/>
    <n v="40010"/>
    <n v="40010"/>
    <n v="40010"/>
    <n v="40010"/>
    <n v="40010"/>
    <n v="40010"/>
    <n v="40010"/>
    <n v="40010"/>
    <n v="40009842"/>
  </r>
  <r>
    <s v="E302 INT Franchises, Snoqualmie "/>
    <x v="6"/>
    <s v="INT Franchises, Snoqualmie"/>
    <x v="2"/>
    <n v="14988"/>
    <n v="14988"/>
    <n v="14988"/>
    <n v="14988"/>
    <n v="14988"/>
    <n v="14988"/>
    <n v="14988"/>
    <n v="14988"/>
    <n v="14988"/>
    <n v="14988"/>
    <n v="14988"/>
    <n v="14988"/>
    <n v="14988"/>
    <n v="14988060"/>
  </r>
  <r>
    <s v="E303 105  INT LSR Dev Rights-NSC"/>
    <x v="7"/>
    <s v="105  INT LSR Dev Rights-NSC"/>
    <x v="2"/>
    <n v="0"/>
    <n v="0"/>
    <n v="0"/>
    <n v="0"/>
    <n v="0"/>
    <n v="0"/>
    <n v="0"/>
    <n v="0"/>
    <n v="0"/>
    <n v="0"/>
    <n v="0"/>
    <n v="0"/>
    <n v="0"/>
    <n v="0"/>
  </r>
  <r>
    <s v="E303 105  INT Misc Intangibles"/>
    <x v="7"/>
    <s v="105  INT Misc Intangibles"/>
    <x v="2"/>
    <n v="22244"/>
    <n v="22244"/>
    <n v="22244"/>
    <n v="22244"/>
    <n v="22244"/>
    <n v="22244"/>
    <n v="22244"/>
    <n v="22244"/>
    <n v="22244"/>
    <n v="22244"/>
    <n v="22244"/>
    <n v="22244"/>
    <n v="22244"/>
    <n v="22243546"/>
  </r>
  <r>
    <s v="E303 INT Enc Waste Wtr Fee-DONOTUSE"/>
    <x v="7"/>
    <s v="INT Enc Waste Wtr Fee-DONOTUSE"/>
    <x v="2"/>
    <n v="0"/>
    <n v="0"/>
    <n v="0"/>
    <n v="0"/>
    <n v="0"/>
    <n v="0"/>
    <n v="0"/>
    <n v="0"/>
    <n v="0"/>
    <n v="0"/>
    <n v="0"/>
    <n v="0"/>
    <n v="0"/>
    <n v="0"/>
  </r>
  <r>
    <s v="E303 INT LSR -DONOTUSE"/>
    <x v="7"/>
    <s v="INT LSR -DONOTUSE"/>
    <x v="2"/>
    <n v="0"/>
    <n v="0"/>
    <n v="0"/>
    <n v="0"/>
    <n v="0"/>
    <n v="0"/>
    <n v="0"/>
    <n v="0"/>
    <n v="0"/>
    <n v="0"/>
    <n v="0"/>
    <n v="0"/>
    <n v="0"/>
    <n v="0"/>
  </r>
  <r>
    <s v="E303 INT Misc Intangible Plant"/>
    <x v="7"/>
    <s v="INT Misc Intangible Plant"/>
    <x v="2"/>
    <n v="82655"/>
    <n v="82157"/>
    <n v="82139"/>
    <n v="82125"/>
    <n v="82150"/>
    <n v="82177"/>
    <n v="82177"/>
    <n v="81809"/>
    <n v="81835"/>
    <n v="81857"/>
    <n v="82067"/>
    <n v="82233"/>
    <n v="82438"/>
    <n v="82105996"/>
  </r>
  <r>
    <s v="E303 INT Misc Intangible Plant-NSC"/>
    <x v="7"/>
    <s v="INT Misc Intangible Plant-NSC"/>
    <x v="2"/>
    <n v="0"/>
    <n v="0"/>
    <n v="0"/>
    <n v="0"/>
    <n v="0"/>
    <n v="0"/>
    <n v="0"/>
    <n v="0"/>
    <n v="0"/>
    <n v="0"/>
    <n v="0"/>
    <n v="0"/>
    <n v="0"/>
    <n v="0"/>
  </r>
  <r>
    <s v="E303 INT Rock Island Expansion-NSC"/>
    <x v="7"/>
    <s v="INT Rock Island Expansion-NSC"/>
    <x v="2"/>
    <n v="0"/>
    <n v="0"/>
    <n v="0"/>
    <n v="0"/>
    <n v="0"/>
    <n v="0"/>
    <n v="0"/>
    <n v="0"/>
    <n v="0"/>
    <n v="0"/>
    <n v="0"/>
    <n v="0"/>
    <n v="0"/>
    <n v="0"/>
  </r>
  <r>
    <s v="E303 INT Rock Island Expansion-RET"/>
    <x v="7"/>
    <s v="INT Rock Island Expansion-RET"/>
    <x v="2"/>
    <n v="0"/>
    <n v="0"/>
    <n v="0"/>
    <n v="0"/>
    <n v="0"/>
    <n v="0"/>
    <n v="0"/>
    <n v="0"/>
    <n v="0"/>
    <n v="0"/>
    <n v="0"/>
    <n v="0"/>
    <n v="0"/>
    <n v="0"/>
  </r>
  <r>
    <s v="E303 INT Whitehorn 2 &amp; 3 "/>
    <x v="7"/>
    <s v="INT Whitehorn 2 &amp; 3"/>
    <x v="2"/>
    <n v="99"/>
    <n v="99"/>
    <n v="99"/>
    <n v="99"/>
    <n v="99"/>
    <n v="99"/>
    <n v="99"/>
    <n v="99"/>
    <n v="99"/>
    <n v="99"/>
    <n v="99"/>
    <n v="99"/>
    <n v="99"/>
    <n v="98622"/>
  </r>
  <r>
    <s v="E303 INT Whitehorn 2 &amp; 3-NSC"/>
    <x v="7"/>
    <s v="INT Whitehorn 2 &amp; 3-NSC"/>
    <x v="2"/>
    <n v="0"/>
    <n v="0"/>
    <n v="0"/>
    <n v="0"/>
    <n v="0"/>
    <n v="0"/>
    <n v="0"/>
    <n v="0"/>
    <n v="0"/>
    <n v="0"/>
    <n v="0"/>
    <n v="0"/>
    <n v="0"/>
    <n v="0"/>
  </r>
  <r>
    <s v="None, Electric"/>
    <x v="8"/>
    <s v="Electric"/>
    <x v="2"/>
    <n v="0"/>
    <n v="0"/>
    <n v="0"/>
    <n v="0"/>
    <n v="0"/>
    <n v="0"/>
    <n v="0"/>
    <n v="0"/>
    <n v="0"/>
    <n v="0"/>
    <n v="0"/>
    <n v="0"/>
    <n v="0"/>
    <n v="0"/>
  </r>
  <r>
    <s v="Capital Lease, Fredonia-RETIRED"/>
    <x v="9"/>
    <s v="al Lease, Fredonia-RETIRED"/>
    <x v="3"/>
    <n v="0"/>
    <n v="0"/>
    <n v="0"/>
    <n v="0"/>
    <n v="0"/>
    <n v="0"/>
    <n v="0"/>
    <n v="0"/>
    <n v="0"/>
    <n v="0"/>
    <n v="0"/>
    <n v="0"/>
    <n v="0"/>
    <n v="0"/>
  </r>
  <r>
    <s v="Capital Lease, FredoniaSalesTax-RET"/>
    <x v="9"/>
    <s v="al Lease, FredoniaSalesTax-RET"/>
    <x v="3"/>
    <n v="0"/>
    <n v="0"/>
    <n v="0"/>
    <n v="0"/>
    <n v="0"/>
    <n v="0"/>
    <n v="0"/>
    <n v="0"/>
    <n v="0"/>
    <n v="0"/>
    <n v="0"/>
    <n v="0"/>
    <n v="0"/>
    <n v="0"/>
  </r>
  <r>
    <s v="Capital Lease, Whitehorn-RETIRED"/>
    <x v="9"/>
    <s v="al Lease, Whitehorn-RETIRED"/>
    <x v="3"/>
    <n v="0"/>
    <n v="0"/>
    <n v="0"/>
    <n v="0"/>
    <n v="0"/>
    <n v="0"/>
    <n v="0"/>
    <n v="0"/>
    <n v="0"/>
    <n v="0"/>
    <n v="0"/>
    <n v="0"/>
    <n v="0"/>
    <n v="0"/>
  </r>
  <r>
    <s v="E310 STM Land, Centralia-inactive"/>
    <x v="10"/>
    <s v="STM Land, Centralia-inactive"/>
    <x v="3"/>
    <n v="0"/>
    <n v="0"/>
    <n v="0"/>
    <n v="0"/>
    <n v="0"/>
    <n v="0"/>
    <n v="0"/>
    <n v="0"/>
    <n v="0"/>
    <n v="0"/>
    <n v="0"/>
    <n v="0"/>
    <n v="0"/>
    <n v="0"/>
  </r>
  <r>
    <s v="E310 STM Land, Colstrip 1"/>
    <x v="10"/>
    <s v="STM Land, Colstrip 1"/>
    <x v="3"/>
    <n v="29"/>
    <n v="29"/>
    <n v="29"/>
    <n v="29"/>
    <n v="29"/>
    <n v="29"/>
    <n v="29"/>
    <n v="29"/>
    <n v="29"/>
    <n v="29"/>
    <n v="29"/>
    <n v="29"/>
    <n v="29"/>
    <n v="28925"/>
  </r>
  <r>
    <s v="E310 STM Land, Colstrip 1-2 Com"/>
    <x v="10"/>
    <s v="STM Land, Colstrip 1-2 Com"/>
    <x v="3"/>
    <n v="948"/>
    <n v="948"/>
    <n v="948"/>
    <n v="948"/>
    <n v="948"/>
    <n v="948"/>
    <n v="948"/>
    <n v="948"/>
    <n v="948"/>
    <n v="948"/>
    <n v="948"/>
    <n v="948"/>
    <n v="948"/>
    <n v="948317"/>
  </r>
  <r>
    <s v="E310 STM Land, Colstrip 2"/>
    <x v="10"/>
    <s v="STM Land, Colstrip 2"/>
    <x v="3"/>
    <n v="29"/>
    <n v="29"/>
    <n v="29"/>
    <n v="29"/>
    <n v="29"/>
    <n v="29"/>
    <n v="29"/>
    <n v="29"/>
    <n v="29"/>
    <n v="29"/>
    <n v="29"/>
    <n v="29"/>
    <n v="29"/>
    <n v="28925"/>
  </r>
  <r>
    <s v="E310 STM Land, Colstrip 3"/>
    <x v="10"/>
    <s v="STM Land, Colstrip 3"/>
    <x v="3"/>
    <n v="0"/>
    <n v="0"/>
    <n v="0"/>
    <n v="0"/>
    <n v="0"/>
    <n v="0"/>
    <n v="0"/>
    <n v="0"/>
    <n v="0"/>
    <n v="0"/>
    <n v="0"/>
    <n v="0"/>
    <n v="0"/>
    <n v="0"/>
  </r>
  <r>
    <s v="E310 STM Land, Colstrip 3-4 Com"/>
    <x v="10"/>
    <s v="STM Land, Colstrip 3-4 Com"/>
    <x v="3"/>
    <n v="2787"/>
    <n v="2787"/>
    <n v="2787"/>
    <n v="2787"/>
    <n v="2787"/>
    <n v="2787"/>
    <n v="2787"/>
    <n v="2787"/>
    <n v="2787"/>
    <n v="2787"/>
    <n v="2787"/>
    <n v="2787"/>
    <n v="2787"/>
    <n v="2787192"/>
  </r>
  <r>
    <s v="E310 STM Land, Colstrip 4"/>
    <x v="10"/>
    <s v="STM Land, Colstrip 4"/>
    <x v="3"/>
    <n v="2"/>
    <n v="2"/>
    <n v="2"/>
    <n v="2"/>
    <n v="2"/>
    <n v="2"/>
    <n v="2"/>
    <n v="2"/>
    <n v="2"/>
    <n v="2"/>
    <n v="2"/>
    <n v="2"/>
    <n v="2"/>
    <n v="1648"/>
  </r>
  <r>
    <s v="E310 STM Land, Epcor CoGen"/>
    <x v="10"/>
    <s v="STM Land, Epcor CoGen"/>
    <x v="3"/>
    <n v="0"/>
    <n v="0"/>
    <n v="0"/>
    <n v="0"/>
    <n v="0"/>
    <n v="0"/>
    <n v="0"/>
    <n v="0"/>
    <n v="0"/>
    <n v="0"/>
    <n v="0"/>
    <n v="0"/>
    <n v="0"/>
    <n v="0"/>
  </r>
  <r>
    <s v="E311 STM Str/Imprv, Mint Farm"/>
    <x v="11"/>
    <s v="STM Str/Imprv, Mint Farm"/>
    <x v="3"/>
    <n v="0"/>
    <n v="0"/>
    <n v="0"/>
    <n v="0"/>
    <n v="0"/>
    <n v="0"/>
    <n v="0"/>
    <n v="0"/>
    <n v="0"/>
    <n v="95"/>
    <n v="95"/>
    <n v="95"/>
    <n v="95"/>
    <n v="27717"/>
  </r>
  <r>
    <s v="E311 STM Str/Imprv, Mint Farm OP"/>
    <x v="11"/>
    <s v="STM Str/Imprv, Mint Farm OP"/>
    <x v="3"/>
    <n v="458"/>
    <n v="458"/>
    <n v="458"/>
    <n v="458"/>
    <n v="458"/>
    <n v="458"/>
    <n v="458"/>
    <n v="458"/>
    <n v="458"/>
    <n v="458"/>
    <n v="458"/>
    <n v="458"/>
    <n v="458"/>
    <n v="458042"/>
  </r>
  <r>
    <s v="E311 STM Str/Imprv, Mint OP-NSC"/>
    <x v="11"/>
    <s v="STM Str/Imprv, Mint OP-NSC"/>
    <x v="3"/>
    <n v="0"/>
    <n v="0"/>
    <n v="0"/>
    <n v="0"/>
    <n v="0"/>
    <n v="0"/>
    <n v="0"/>
    <n v="0"/>
    <n v="0"/>
    <n v="0"/>
    <n v="0"/>
    <n v="0"/>
    <n v="0"/>
    <n v="0"/>
  </r>
  <r>
    <s v="E311 STM Str/Imprv, Sumas "/>
    <x v="11"/>
    <s v="STM Str/Imprv, Sumas"/>
    <x v="3"/>
    <n v="167"/>
    <n v="167"/>
    <n v="167"/>
    <n v="167"/>
    <n v="167"/>
    <n v="167"/>
    <n v="167"/>
    <n v="167"/>
    <n v="167"/>
    <n v="167"/>
    <n v="167"/>
    <n v="167"/>
    <n v="647"/>
    <n v="187402"/>
  </r>
  <r>
    <s v="E311 STM Str/Imprv, Sumas OP"/>
    <x v="11"/>
    <s v="STM Str/Imprv, Sumas OP"/>
    <x v="3"/>
    <n v="1325"/>
    <n v="1325"/>
    <n v="1325"/>
    <n v="1325"/>
    <n v="1325"/>
    <n v="1325"/>
    <n v="1325"/>
    <n v="1325"/>
    <n v="1325"/>
    <n v="1325"/>
    <n v="1325"/>
    <n v="1325"/>
    <n v="1325"/>
    <n v="1325313"/>
  </r>
  <r>
    <s v="E311 STM Str/Imprv, Sumas OP-NSC"/>
    <x v="11"/>
    <s v="STM Str/Imprv, Sumas OP-NSC"/>
    <x v="3"/>
    <n v="0"/>
    <n v="0"/>
    <n v="0"/>
    <n v="0"/>
    <n v="0"/>
    <n v="0"/>
    <n v="0"/>
    <n v="0"/>
    <n v="0"/>
    <n v="0"/>
    <n v="0"/>
    <n v="0"/>
    <n v="0"/>
    <n v="0"/>
  </r>
  <r>
    <s v="E311 STM Str/Impv, Colstrip 1"/>
    <x v="11"/>
    <s v="STM Str/Impv, Colstrip 1"/>
    <x v="3"/>
    <n v="9425"/>
    <n v="9305"/>
    <n v="9305"/>
    <n v="9305"/>
    <n v="9305"/>
    <n v="9331"/>
    <n v="9331"/>
    <n v="9339"/>
    <n v="9339"/>
    <n v="9345"/>
    <n v="9348"/>
    <n v="9364"/>
    <n v="9354"/>
    <n v="9333779"/>
  </r>
  <r>
    <s v="E311 STM Str/Impv, Colstrip 1-2 Com"/>
    <x v="11"/>
    <s v="STM Str/Impv, Colstrip 1-2 Com"/>
    <x v="3"/>
    <n v="30924"/>
    <n v="30924"/>
    <n v="30924"/>
    <n v="30924"/>
    <n v="30924"/>
    <n v="30924"/>
    <n v="30924"/>
    <n v="30924"/>
    <n v="30924"/>
    <n v="30924"/>
    <n v="30924"/>
    <n v="30924"/>
    <n v="30924"/>
    <n v="30924399"/>
  </r>
  <r>
    <s v="E311 STM Str/Impv, Colstrip 1-NSC"/>
    <x v="11"/>
    <s v="STM Str/Impv, Colstrip 1-NSC"/>
    <x v="3"/>
    <n v="0"/>
    <n v="0"/>
    <n v="0"/>
    <n v="0"/>
    <n v="0"/>
    <n v="0"/>
    <n v="0"/>
    <n v="0"/>
    <n v="0"/>
    <n v="0"/>
    <n v="0"/>
    <n v="0"/>
    <n v="0"/>
    <n v="0"/>
  </r>
  <r>
    <s v="E311 STM Str/Impv, Colstrip 2"/>
    <x v="11"/>
    <s v="STM Str/Impv, Colstrip 2"/>
    <x v="3"/>
    <n v="4551"/>
    <n v="4471"/>
    <n v="4471"/>
    <n v="4471"/>
    <n v="4471"/>
    <n v="4498"/>
    <n v="4498"/>
    <n v="4505"/>
    <n v="4505"/>
    <n v="4511"/>
    <n v="4515"/>
    <n v="4530"/>
    <n v="4520"/>
    <n v="4498654"/>
  </r>
  <r>
    <s v="E311 STM Str/Impv, Colstrip 2-NSC"/>
    <x v="11"/>
    <s v="STM Str/Impv, Colstrip 2-NSC"/>
    <x v="3"/>
    <n v="0"/>
    <n v="0"/>
    <n v="0"/>
    <n v="0"/>
    <n v="0"/>
    <n v="0"/>
    <n v="0"/>
    <n v="0"/>
    <n v="0"/>
    <n v="0"/>
    <n v="0"/>
    <n v="0"/>
    <n v="0"/>
    <n v="0"/>
  </r>
  <r>
    <s v="E311 STM Str/Impv, Colstrip 3"/>
    <x v="11"/>
    <s v="STM Str/Impv, Colstrip 3"/>
    <x v="3"/>
    <n v="29141"/>
    <n v="29121"/>
    <n v="29131"/>
    <n v="29139"/>
    <n v="29147"/>
    <n v="29172"/>
    <n v="29172"/>
    <n v="30232"/>
    <n v="30232"/>
    <n v="30240"/>
    <n v="30253"/>
    <n v="30253"/>
    <n v="29987"/>
    <n v="29637886"/>
  </r>
  <r>
    <s v="E311 STM Str/Impv, Colstrip 3-4 Com"/>
    <x v="11"/>
    <s v="STM Str/Impv, Colstrip 3-4 Com"/>
    <x v="3"/>
    <n v="70041"/>
    <n v="70041"/>
    <n v="70041"/>
    <n v="70041"/>
    <n v="70041"/>
    <n v="70041"/>
    <n v="70041"/>
    <n v="70041"/>
    <n v="70041"/>
    <n v="70041"/>
    <n v="70041"/>
    <n v="70041"/>
    <n v="70041"/>
    <n v="70041118"/>
  </r>
  <r>
    <s v="E311 STM Str/Impv, Colstrip 3-NSC"/>
    <x v="11"/>
    <s v="STM Str/Impv, Colstrip 3-NSC"/>
    <x v="3"/>
    <n v="0"/>
    <n v="0"/>
    <n v="0"/>
    <n v="0"/>
    <n v="0"/>
    <n v="0"/>
    <n v="0"/>
    <n v="0"/>
    <n v="0"/>
    <n v="0"/>
    <n v="0"/>
    <n v="0"/>
    <n v="0"/>
    <n v="0"/>
  </r>
  <r>
    <s v="E311 STM Str/Impv, Colstrip 4"/>
    <x v="11"/>
    <s v="STM Str/Impv, Colstrip 4"/>
    <x v="3"/>
    <n v="28005"/>
    <n v="27905"/>
    <n v="27914"/>
    <n v="27923"/>
    <n v="27931"/>
    <n v="27995"/>
    <n v="27996"/>
    <n v="28007"/>
    <n v="28007"/>
    <n v="28015"/>
    <n v="28028"/>
    <n v="28028"/>
    <n v="28124"/>
    <n v="27984436"/>
  </r>
  <r>
    <s v="E311 STM Str/Impv, Colstrip 4-NSC"/>
    <x v="11"/>
    <s v="STM Str/Impv, Colstrip 4-NSC"/>
    <x v="3"/>
    <n v="0"/>
    <n v="0"/>
    <n v="0"/>
    <n v="0"/>
    <n v="0"/>
    <n v="0"/>
    <n v="0"/>
    <n v="0"/>
    <n v="0"/>
    <n v="0"/>
    <n v="0"/>
    <n v="0"/>
    <n v="0"/>
    <n v="0"/>
  </r>
  <r>
    <s v="E311 STM Str/Impv, Colstrip1-2 -NSC"/>
    <x v="11"/>
    <s v="STM Str/Impv, Colstrip1-2 -NSC"/>
    <x v="3"/>
    <n v="0"/>
    <n v="0"/>
    <n v="0"/>
    <n v="0"/>
    <n v="0"/>
    <n v="0"/>
    <n v="0"/>
    <n v="0"/>
    <n v="0"/>
    <n v="0"/>
    <n v="0"/>
    <n v="0"/>
    <n v="0"/>
    <n v="0"/>
  </r>
  <r>
    <s v="E311 STM Str/Impv, Colstrip3-4 -NSC"/>
    <x v="11"/>
    <s v="STM Str/Impv, Colstrip3-4 -NSC"/>
    <x v="3"/>
    <n v="0"/>
    <n v="0"/>
    <n v="0"/>
    <n v="0"/>
    <n v="0"/>
    <n v="0"/>
    <n v="0"/>
    <n v="0"/>
    <n v="0"/>
    <n v="0"/>
    <n v="0"/>
    <n v="0"/>
    <n v="0"/>
    <n v="0"/>
  </r>
  <r>
    <s v="E311 STM Str/Impv, ColstripCMM-RET"/>
    <x v="11"/>
    <s v="STM Str/Impv, ColstripCMM-RET"/>
    <x v="3"/>
    <n v="0"/>
    <n v="0"/>
    <n v="0"/>
    <n v="0"/>
    <n v="0"/>
    <n v="0"/>
    <n v="0"/>
    <n v="0"/>
    <n v="0"/>
    <n v="0"/>
    <n v="0"/>
    <n v="0"/>
    <n v="0"/>
    <n v="0"/>
  </r>
  <r>
    <s v="E311 STM Str/Impv, Encogen-RET"/>
    <x v="11"/>
    <s v="STM Str/Impv, Encogen-RET"/>
    <x v="3"/>
    <n v="0"/>
    <n v="0"/>
    <n v="0"/>
    <n v="0"/>
    <n v="0"/>
    <n v="0"/>
    <n v="0"/>
    <n v="0"/>
    <n v="0"/>
    <n v="0"/>
    <n v="0"/>
    <n v="0"/>
    <n v="0"/>
    <n v="0"/>
  </r>
  <r>
    <s v="E311 STM Str/Impv, Ferndale"/>
    <x v="11"/>
    <s v="STM Str/Impv, Ferndale"/>
    <x v="3"/>
    <n v="609"/>
    <n v="609"/>
    <n v="609"/>
    <n v="609"/>
    <n v="609"/>
    <n v="609"/>
    <n v="609"/>
    <n v="609"/>
    <n v="609"/>
    <n v="609"/>
    <n v="609"/>
    <n v="609"/>
    <n v="609"/>
    <n v="608934"/>
  </r>
  <r>
    <s v="E311 STM Str/Impv, Ferndale-NSC"/>
    <x v="11"/>
    <s v="STM Str/Impv, Ferndale-NSC"/>
    <x v="3"/>
    <n v="0"/>
    <n v="0"/>
    <n v="0"/>
    <n v="0"/>
    <n v="0"/>
    <n v="0"/>
    <n v="0"/>
    <n v="0"/>
    <n v="0"/>
    <n v="0"/>
    <n v="0"/>
    <n v="0"/>
    <n v="0"/>
    <n v="0"/>
  </r>
  <r>
    <s v="E311 STM Str/Impv, Fred 1/APC"/>
    <x v="11"/>
    <s v="STM Str/Impv, Fred 1/APC"/>
    <x v="3"/>
    <n v="404"/>
    <n v="404"/>
    <n v="404"/>
    <n v="404"/>
    <n v="404"/>
    <n v="404"/>
    <n v="404"/>
    <n v="404"/>
    <n v="404"/>
    <n v="404"/>
    <n v="404"/>
    <n v="404"/>
    <n v="404"/>
    <n v="403636"/>
  </r>
  <r>
    <s v="E311 STM Str/Impv, Fred 1/APC-NSC"/>
    <x v="11"/>
    <s v="STM Str/Impv, Fred 1/APC-NSC"/>
    <x v="3"/>
    <n v="0"/>
    <n v="0"/>
    <n v="0"/>
    <n v="0"/>
    <n v="0"/>
    <n v="0"/>
    <n v="0"/>
    <n v="0"/>
    <n v="0"/>
    <n v="0"/>
    <n v="0"/>
    <n v="0"/>
    <n v="0"/>
    <n v="0"/>
  </r>
  <r>
    <s v="E311 STM Str/Impv, Goldendale"/>
    <x v="11"/>
    <s v="STM Str/Impv, Goldendale"/>
    <x v="3"/>
    <n v="288"/>
    <n v="404"/>
    <n v="403"/>
    <n v="429"/>
    <n v="429"/>
    <n v="429"/>
    <n v="460"/>
    <n v="460"/>
    <n v="460"/>
    <n v="460"/>
    <n v="460"/>
    <n v="460"/>
    <n v="460"/>
    <n v="435773"/>
  </r>
  <r>
    <s v="E311 STM Str/Impv, Goldendale O-NSC"/>
    <x v="11"/>
    <s v="STM Str/Impv, Goldendale O-NSC"/>
    <x v="3"/>
    <n v="0"/>
    <n v="0"/>
    <n v="0"/>
    <n v="0"/>
    <n v="0"/>
    <n v="0"/>
    <n v="0"/>
    <n v="0"/>
    <n v="0"/>
    <n v="0"/>
    <n v="0"/>
    <n v="0"/>
    <n v="0"/>
    <n v="0"/>
  </r>
  <r>
    <s v="E311 STM Str/Impv, Goldendale OP"/>
    <x v="11"/>
    <s v="STM Str/Impv, Goldendale OP"/>
    <x v="3"/>
    <n v="1844"/>
    <n v="1844"/>
    <n v="1844"/>
    <n v="1844"/>
    <n v="1844"/>
    <n v="1844"/>
    <n v="1844"/>
    <n v="1844"/>
    <n v="1844"/>
    <n v="1844"/>
    <n v="1844"/>
    <n v="1844"/>
    <n v="1844"/>
    <n v="1843914"/>
  </r>
  <r>
    <s v="E311 STM Str/Impv,Centralia-inactiv"/>
    <x v="11"/>
    <s v="STM Str/Impv,Centralia-inactiv"/>
    <x v="3"/>
    <n v="0"/>
    <n v="0"/>
    <n v="0"/>
    <n v="0"/>
    <n v="0"/>
    <n v="0"/>
    <n v="0"/>
    <n v="0"/>
    <n v="0"/>
    <n v="0"/>
    <n v="0"/>
    <n v="0"/>
    <n v="0"/>
    <n v="0"/>
  </r>
  <r>
    <s v="E312 STM Boiler, Centralia-inactive"/>
    <x v="12"/>
    <s v="STM Boiler, Centralia-inactive"/>
    <x v="3"/>
    <n v="0"/>
    <n v="0"/>
    <n v="0"/>
    <n v="0"/>
    <n v="0"/>
    <n v="0"/>
    <n v="0"/>
    <n v="0"/>
    <n v="0"/>
    <n v="0"/>
    <n v="0"/>
    <n v="0"/>
    <n v="0"/>
    <n v="0"/>
  </r>
  <r>
    <s v="E312 STM Boiler, Colstrip 1"/>
    <x v="12"/>
    <s v="STM Boiler, Colstrip 1"/>
    <x v="3"/>
    <n v="91302"/>
    <n v="90522"/>
    <n v="90522"/>
    <n v="90524"/>
    <n v="90525"/>
    <n v="90585"/>
    <n v="90610"/>
    <n v="90615"/>
    <n v="90615"/>
    <n v="90654"/>
    <n v="90675"/>
    <n v="90693"/>
    <n v="90423"/>
    <n v="90616800"/>
  </r>
  <r>
    <s v="E312 STM Boiler, Colstrip 1-2 Com"/>
    <x v="12"/>
    <s v="STM Boiler, Colstrip 1-2 Com"/>
    <x v="3"/>
    <n v="6036"/>
    <n v="6036"/>
    <n v="6036"/>
    <n v="6036"/>
    <n v="6036"/>
    <n v="6036"/>
    <n v="6036"/>
    <n v="6036"/>
    <n v="6036"/>
    <n v="6036"/>
    <n v="6036"/>
    <n v="6036"/>
    <n v="6036"/>
    <n v="6036236"/>
  </r>
  <r>
    <s v="E312 STM Boiler, Colstrip 1-NSC"/>
    <x v="12"/>
    <s v="STM Boiler, Colstrip 1-NSC"/>
    <x v="3"/>
    <n v="0"/>
    <n v="0"/>
    <n v="0"/>
    <n v="0"/>
    <n v="0"/>
    <n v="0"/>
    <n v="0"/>
    <n v="0"/>
    <n v="0"/>
    <n v="0"/>
    <n v="0"/>
    <n v="0"/>
    <n v="0"/>
    <n v="0"/>
  </r>
  <r>
    <s v="E312 STM Boiler, Colstrip 2"/>
    <x v="12"/>
    <s v="STM Boiler, Colstrip 2"/>
    <x v="3"/>
    <n v="89576"/>
    <n v="89143"/>
    <n v="89143"/>
    <n v="89237"/>
    <n v="89303"/>
    <n v="89551"/>
    <n v="90497"/>
    <n v="91247"/>
    <n v="91247"/>
    <n v="91258"/>
    <n v="91280"/>
    <n v="91298"/>
    <n v="89631"/>
    <n v="90233927"/>
  </r>
  <r>
    <s v="E312 STM Boiler, Colstrip 2-NSC"/>
    <x v="12"/>
    <s v="STM Boiler, Colstrip 2-NSC"/>
    <x v="3"/>
    <n v="0"/>
    <n v="0"/>
    <n v="0"/>
    <n v="0"/>
    <n v="0"/>
    <n v="0"/>
    <n v="0"/>
    <n v="0"/>
    <n v="0"/>
    <n v="0"/>
    <n v="0"/>
    <n v="0"/>
    <n v="0"/>
    <n v="0"/>
  </r>
  <r>
    <s v="E312 STM Boiler, Colstrip 3"/>
    <x v="12"/>
    <s v="STM Boiler, Colstrip 3"/>
    <x v="3"/>
    <n v="148463"/>
    <n v="146786"/>
    <n v="146816"/>
    <n v="146853"/>
    <n v="146886"/>
    <n v="146925"/>
    <n v="146956"/>
    <n v="146766"/>
    <n v="146854"/>
    <n v="147011"/>
    <n v="147179"/>
    <n v="147179"/>
    <n v="147108"/>
    <n v="146999695"/>
  </r>
  <r>
    <s v="E312 STM Boiler, Colstrip 3-4 Com"/>
    <x v="12"/>
    <s v="STM Boiler, Colstrip 3-4 Com"/>
    <x v="3"/>
    <n v="15172"/>
    <n v="15172"/>
    <n v="15172"/>
    <n v="15172"/>
    <n v="15172"/>
    <n v="15172"/>
    <n v="15172"/>
    <n v="15172"/>
    <n v="15172"/>
    <n v="15172"/>
    <n v="15172"/>
    <n v="15172"/>
    <n v="15172"/>
    <n v="15171819"/>
  </r>
  <r>
    <s v="E312 STM Boiler, Colstrip 3-NSC"/>
    <x v="12"/>
    <s v="STM Boiler, Colstrip 3-NSC"/>
    <x v="3"/>
    <n v="0"/>
    <n v="0"/>
    <n v="0"/>
    <n v="0"/>
    <n v="0"/>
    <n v="0"/>
    <n v="0"/>
    <n v="0"/>
    <n v="0"/>
    <n v="0"/>
    <n v="0"/>
    <n v="0"/>
    <n v="0"/>
    <n v="0"/>
  </r>
  <r>
    <s v="E312 STM Boiler, Colstrip 4"/>
    <x v="12"/>
    <s v="STM Boiler, Colstrip 4"/>
    <x v="3"/>
    <n v="129348"/>
    <n v="129475"/>
    <n v="129501"/>
    <n v="129542"/>
    <n v="129579"/>
    <n v="129618"/>
    <n v="129653"/>
    <n v="129431"/>
    <n v="129520"/>
    <n v="129642"/>
    <n v="129810"/>
    <n v="129810"/>
    <n v="129733"/>
    <n v="129593591"/>
  </r>
  <r>
    <s v="E312 STM Boiler, Colstrip 4-NSC"/>
    <x v="12"/>
    <s v="STM Boiler, Colstrip 4-NSC"/>
    <x v="3"/>
    <n v="0"/>
    <n v="0"/>
    <n v="0"/>
    <n v="0"/>
    <n v="0"/>
    <n v="0"/>
    <n v="0"/>
    <n v="0"/>
    <n v="0"/>
    <n v="0"/>
    <n v="0"/>
    <n v="0"/>
    <n v="0"/>
    <n v="0"/>
  </r>
  <r>
    <s v="E312 STM Boiler, Colstrip1-2 Co-NSC"/>
    <x v="12"/>
    <s v="STM Boiler, Colstrip1-2 Co-NSC"/>
    <x v="3"/>
    <n v="0"/>
    <n v="0"/>
    <n v="0"/>
    <n v="0"/>
    <n v="0"/>
    <n v="0"/>
    <n v="0"/>
    <n v="0"/>
    <n v="0"/>
    <n v="0"/>
    <n v="0"/>
    <n v="0"/>
    <n v="0"/>
    <n v="0"/>
  </r>
  <r>
    <s v="E312 STM Boiler, Colstrip3-4 Co-NSC"/>
    <x v="12"/>
    <s v="STM Boiler, Colstrip3-4 Co-NSC"/>
    <x v="3"/>
    <n v="0"/>
    <n v="0"/>
    <n v="0"/>
    <n v="0"/>
    <n v="0"/>
    <n v="0"/>
    <n v="0"/>
    <n v="0"/>
    <n v="0"/>
    <n v="0"/>
    <n v="0"/>
    <n v="0"/>
    <n v="0"/>
    <n v="0"/>
  </r>
  <r>
    <s v="E312 STM Boiler, Encogen"/>
    <x v="12"/>
    <s v="STM Boiler, Encogen"/>
    <x v="3"/>
    <n v="43076"/>
    <n v="43076"/>
    <n v="43076"/>
    <n v="43076"/>
    <n v="43076"/>
    <n v="43076"/>
    <n v="43076"/>
    <n v="42010"/>
    <n v="42010"/>
    <n v="42010"/>
    <n v="42010"/>
    <n v="42010"/>
    <n v="42294"/>
    <n v="42598880"/>
  </r>
  <r>
    <s v="E312 STM Boiler, Encogen-NSC"/>
    <x v="12"/>
    <s v="STM Boiler, Encogen-NSC"/>
    <x v="3"/>
    <n v="0"/>
    <n v="0"/>
    <n v="0"/>
    <n v="0"/>
    <n v="0"/>
    <n v="0"/>
    <n v="0"/>
    <n v="0"/>
    <n v="0"/>
    <n v="0"/>
    <n v="0"/>
    <n v="0"/>
    <n v="0"/>
    <n v="0"/>
  </r>
  <r>
    <s v="E312 STM Boiler, Ferndale"/>
    <x v="12"/>
    <s v="STM Boiler, Ferndale"/>
    <x v="3"/>
    <n v="44686"/>
    <n v="44686"/>
    <n v="44686"/>
    <n v="44686"/>
    <n v="44686"/>
    <n v="44686"/>
    <n v="44686"/>
    <n v="44686"/>
    <n v="44686"/>
    <n v="44686"/>
    <n v="44686"/>
    <n v="44686"/>
    <n v="44686"/>
    <n v="44686468"/>
  </r>
  <r>
    <s v="E312 STM Boiler, Ferndale-NSC"/>
    <x v="12"/>
    <s v="STM Boiler, Ferndale-NSC"/>
    <x v="3"/>
    <n v="0"/>
    <n v="0"/>
    <n v="0"/>
    <n v="0"/>
    <n v="0"/>
    <n v="0"/>
    <n v="0"/>
    <n v="0"/>
    <n v="0"/>
    <n v="0"/>
    <n v="0"/>
    <n v="0"/>
    <n v="0"/>
    <n v="0"/>
  </r>
  <r>
    <s v="E312 STM Boiler, Fred 1/APC"/>
    <x v="12"/>
    <s v="STM Boiler, Fred 1/APC"/>
    <x v="3"/>
    <n v="18139"/>
    <n v="18139"/>
    <n v="18139"/>
    <n v="18139"/>
    <n v="18139"/>
    <n v="18139"/>
    <n v="18139"/>
    <n v="18139"/>
    <n v="18139"/>
    <n v="18139"/>
    <n v="18139"/>
    <n v="18139"/>
    <n v="18139"/>
    <n v="18138531"/>
  </r>
  <r>
    <s v="E312 STM Boiler, Fred 1/APC-NSC"/>
    <x v="12"/>
    <s v="STM Boiler, Fred 1/APC-NSC"/>
    <x v="3"/>
    <n v="0"/>
    <n v="0"/>
    <n v="0"/>
    <n v="0"/>
    <n v="0"/>
    <n v="0"/>
    <n v="0"/>
    <n v="0"/>
    <n v="0"/>
    <n v="0"/>
    <n v="0"/>
    <n v="0"/>
    <n v="0"/>
    <n v="0"/>
  </r>
  <r>
    <s v="E312 STM Boiler, Goldendale"/>
    <x v="12"/>
    <s v="STM Boiler, Goldendale"/>
    <x v="3"/>
    <n v="882"/>
    <n v="882"/>
    <n v="882"/>
    <n v="882"/>
    <n v="882"/>
    <n v="882"/>
    <n v="882"/>
    <n v="882"/>
    <n v="1294"/>
    <n v="1295"/>
    <n v="1305"/>
    <n v="1305"/>
    <n v="1305"/>
    <n v="1038747"/>
  </r>
  <r>
    <s v="E312 STM Boiler, Goldendale OP"/>
    <x v="12"/>
    <s v="STM Boiler, Goldendale OP"/>
    <x v="3"/>
    <n v="85493"/>
    <n v="85493"/>
    <n v="85493"/>
    <n v="85493"/>
    <n v="85493"/>
    <n v="85493"/>
    <n v="85493"/>
    <n v="85493"/>
    <n v="85188"/>
    <n v="85188"/>
    <n v="85188"/>
    <n v="85188"/>
    <n v="85188"/>
    <n v="85378794"/>
  </r>
  <r>
    <s v="E312 STM Boiler, Goldendale OP-NSC"/>
    <x v="12"/>
    <s v="STM Boiler, Goldendale OP-NSC"/>
    <x v="3"/>
    <n v="0"/>
    <n v="0"/>
    <n v="0"/>
    <n v="0"/>
    <n v="0"/>
    <n v="0"/>
    <n v="0"/>
    <n v="0"/>
    <n v="0"/>
    <n v="0"/>
    <n v="0"/>
    <n v="0"/>
    <n v="0"/>
    <n v="0"/>
  </r>
  <r>
    <s v="E312 STM Boiler, Mint Farm "/>
    <x v="12"/>
    <s v="STM Boiler, Mint Farm"/>
    <x v="3"/>
    <n v="4040"/>
    <n v="4040"/>
    <n v="4040"/>
    <n v="4040"/>
    <n v="4040"/>
    <n v="4280"/>
    <n v="4270"/>
    <n v="4270"/>
    <n v="4270"/>
    <n v="4270"/>
    <n v="4270"/>
    <n v="4270"/>
    <n v="4270"/>
    <n v="4184321"/>
  </r>
  <r>
    <s v="E312 STM Boiler, Mint Farm OP"/>
    <x v="12"/>
    <s v="STM Boiler, Mint Farm OP"/>
    <x v="3"/>
    <n v="22270"/>
    <n v="22270"/>
    <n v="22270"/>
    <n v="22342"/>
    <n v="22342"/>
    <n v="22342"/>
    <n v="22342"/>
    <n v="22342"/>
    <n v="22428"/>
    <n v="22428"/>
    <n v="22428"/>
    <n v="22428"/>
    <n v="22428"/>
    <n v="22359115"/>
  </r>
  <r>
    <s v="E312 STM Boiler, Mint Farm OP-NSC"/>
    <x v="12"/>
    <s v="STM Boiler, Mint Farm OP-NSC"/>
    <x v="3"/>
    <n v="0"/>
    <n v="0"/>
    <n v="0"/>
    <n v="0"/>
    <n v="0"/>
    <n v="0"/>
    <n v="0"/>
    <n v="0"/>
    <n v="0"/>
    <n v="0"/>
    <n v="0"/>
    <n v="0"/>
    <n v="0"/>
    <n v="0"/>
  </r>
  <r>
    <s v="E312 STM Boiler, Sumas "/>
    <x v="12"/>
    <s v="STM Boiler, Sumas"/>
    <x v="3"/>
    <n v="0"/>
    <n v="0"/>
    <n v="0"/>
    <n v="0"/>
    <n v="0"/>
    <n v="0"/>
    <n v="0"/>
    <n v="0"/>
    <n v="0"/>
    <n v="0"/>
    <n v="0"/>
    <n v="0"/>
    <n v="400"/>
    <n v="16679"/>
  </r>
  <r>
    <s v="E312 STM Boiler, Sumas OP"/>
    <x v="12"/>
    <s v="STM Boiler, Sumas OP"/>
    <x v="3"/>
    <n v="15704"/>
    <n v="15704"/>
    <n v="15704"/>
    <n v="15704"/>
    <n v="15704"/>
    <n v="15704"/>
    <n v="15704"/>
    <n v="15704"/>
    <n v="15704"/>
    <n v="15704"/>
    <n v="15704"/>
    <n v="15704"/>
    <n v="15704"/>
    <n v="15704259"/>
  </r>
  <r>
    <s v="E312 STM Boiler, Sumas OP-NSC"/>
    <x v="12"/>
    <s v="STM Boiler, Sumas OP-NSC"/>
    <x v="3"/>
    <n v="0"/>
    <n v="0"/>
    <n v="0"/>
    <n v="0"/>
    <n v="0"/>
    <n v="0"/>
    <n v="0"/>
    <n v="0"/>
    <n v="0"/>
    <n v="0"/>
    <n v="0"/>
    <n v="0"/>
    <n v="0"/>
    <n v="0"/>
  </r>
  <r>
    <s v="E314 DONOTUSE-Frederickson"/>
    <x v="13"/>
    <s v="DONOTUSE-Frederickson"/>
    <x v="3"/>
    <n v="0"/>
    <n v="0"/>
    <n v="0"/>
    <n v="0"/>
    <n v="0"/>
    <n v="0"/>
    <n v="0"/>
    <n v="0"/>
    <n v="0"/>
    <n v="0"/>
    <n v="0"/>
    <n v="0"/>
    <n v="0"/>
    <n v="0"/>
  </r>
  <r>
    <s v="E314 STM Turbogen, Colstrip 1"/>
    <x v="13"/>
    <s v="STM Turbogen, Colstrip 1"/>
    <x v="3"/>
    <n v="29611"/>
    <n v="28910"/>
    <n v="28910"/>
    <n v="28910"/>
    <n v="28910"/>
    <n v="28910"/>
    <n v="28910"/>
    <n v="28910"/>
    <n v="28910"/>
    <n v="28910"/>
    <n v="28910"/>
    <n v="28910"/>
    <n v="28794"/>
    <n v="28934255"/>
  </r>
  <r>
    <s v="E314 STM Turbogen, Colstrip 1-2 Com"/>
    <x v="13"/>
    <s v="STM Turbogen, Colstrip 1-2 Com"/>
    <x v="3"/>
    <n v="3814"/>
    <n v="3814"/>
    <n v="3814"/>
    <n v="3814"/>
    <n v="3814"/>
    <n v="3814"/>
    <n v="3814"/>
    <n v="3814"/>
    <n v="3814"/>
    <n v="3814"/>
    <n v="3814"/>
    <n v="3814"/>
    <n v="3814"/>
    <n v="3813726"/>
  </r>
  <r>
    <s v="E314 STM Turbogen, Colstrip 1-NSC"/>
    <x v="13"/>
    <s v="STM Turbogen, Colstrip 1-NSC"/>
    <x v="3"/>
    <n v="0"/>
    <n v="0"/>
    <n v="0"/>
    <n v="0"/>
    <n v="0"/>
    <n v="0"/>
    <n v="0"/>
    <n v="0"/>
    <n v="0"/>
    <n v="0"/>
    <n v="0"/>
    <n v="0"/>
    <n v="0"/>
    <n v="0"/>
  </r>
  <r>
    <s v="E314 STM Turbogen, Colstrip 2"/>
    <x v="13"/>
    <s v="STM Turbogen, Colstrip 2"/>
    <x v="3"/>
    <n v="34134"/>
    <n v="33853"/>
    <n v="33853"/>
    <n v="33853"/>
    <n v="33853"/>
    <n v="33855"/>
    <n v="34207"/>
    <n v="34385"/>
    <n v="34385"/>
    <n v="34381"/>
    <n v="34381"/>
    <n v="34381"/>
    <n v="33894"/>
    <n v="34116856"/>
  </r>
  <r>
    <s v="E314 STM Turbogen, Colstrip 2-NSC"/>
    <x v="13"/>
    <s v="STM Turbogen, Colstrip 2-NSC"/>
    <x v="3"/>
    <n v="0"/>
    <n v="0"/>
    <n v="0"/>
    <n v="0"/>
    <n v="0"/>
    <n v="0"/>
    <n v="0"/>
    <n v="0"/>
    <n v="0"/>
    <n v="0"/>
    <n v="0"/>
    <n v="0"/>
    <n v="0"/>
    <n v="0"/>
  </r>
  <r>
    <s v="E314 STM Turbogen, Colstrip 3"/>
    <x v="13"/>
    <s v="STM Turbogen, Colstrip 3"/>
    <x v="3"/>
    <n v="44779"/>
    <n v="42229"/>
    <n v="42231"/>
    <n v="42230"/>
    <n v="42230"/>
    <n v="42230"/>
    <n v="42230"/>
    <n v="42230"/>
    <n v="42230"/>
    <n v="42231"/>
    <n v="42231"/>
    <n v="42231"/>
    <n v="42170"/>
    <n v="42333955"/>
  </r>
  <r>
    <s v="E314 STM Turbogen, Colstrip 3-4-RET"/>
    <x v="13"/>
    <s v="STM Turbogen, Colstrip 3-4-RET"/>
    <x v="3"/>
    <n v="0"/>
    <n v="0"/>
    <n v="0"/>
    <n v="0"/>
    <n v="0"/>
    <n v="0"/>
    <n v="0"/>
    <n v="0"/>
    <n v="0"/>
    <n v="0"/>
    <n v="0"/>
    <n v="0"/>
    <n v="0"/>
    <n v="0"/>
  </r>
  <r>
    <s v="E314 STM Turbogen, Colstrip 3-NSC"/>
    <x v="13"/>
    <s v="STM Turbogen, Colstrip 3-NSC"/>
    <x v="3"/>
    <n v="0"/>
    <n v="0"/>
    <n v="0"/>
    <n v="0"/>
    <n v="0"/>
    <n v="0"/>
    <n v="0"/>
    <n v="0"/>
    <n v="0"/>
    <n v="0"/>
    <n v="0"/>
    <n v="0"/>
    <n v="0"/>
    <n v="0"/>
  </r>
  <r>
    <s v="E314 STM Turbogen, Colstrip 4"/>
    <x v="13"/>
    <s v="STM Turbogen, Colstrip 4"/>
    <x v="3"/>
    <n v="39066"/>
    <n v="39094"/>
    <n v="39094"/>
    <n v="39796"/>
    <n v="39788"/>
    <n v="39788"/>
    <n v="39788"/>
    <n v="39788"/>
    <n v="39788"/>
    <n v="39790"/>
    <n v="39789"/>
    <n v="39789"/>
    <n v="39956"/>
    <n v="39650247"/>
  </r>
  <r>
    <s v="E314 STM Turbogen, Colstrip 4-NSC"/>
    <x v="13"/>
    <s v="STM Turbogen, Colstrip 4-NSC"/>
    <x v="3"/>
    <n v="0"/>
    <n v="0"/>
    <n v="0"/>
    <n v="0"/>
    <n v="0"/>
    <n v="0"/>
    <n v="0"/>
    <n v="0"/>
    <n v="0"/>
    <n v="0"/>
    <n v="0"/>
    <n v="0"/>
    <n v="0"/>
    <n v="0"/>
  </r>
  <r>
    <s v="E314 STM Turbogen, Colstrip1-2 -NSC"/>
    <x v="13"/>
    <s v="STM Turbogen, Colstrip1-2 -NSC"/>
    <x v="3"/>
    <n v="0"/>
    <n v="0"/>
    <n v="0"/>
    <n v="0"/>
    <n v="0"/>
    <n v="0"/>
    <n v="0"/>
    <n v="0"/>
    <n v="0"/>
    <n v="0"/>
    <n v="0"/>
    <n v="0"/>
    <n v="0"/>
    <n v="0"/>
  </r>
  <r>
    <s v="E314 STM Turbogen, Encogen"/>
    <x v="13"/>
    <s v="STM Turbogen, Encogen"/>
    <x v="3"/>
    <n v="20711"/>
    <n v="20711"/>
    <n v="20711"/>
    <n v="20711"/>
    <n v="20711"/>
    <n v="20711"/>
    <n v="20711"/>
    <n v="20711"/>
    <n v="20711"/>
    <n v="20711"/>
    <n v="20711"/>
    <n v="20711"/>
    <n v="22983"/>
    <n v="20805563"/>
  </r>
  <r>
    <s v="E314 STM Turbogen, Encogen-NSC"/>
    <x v="13"/>
    <s v="STM Turbogen, Encogen-NSC"/>
    <x v="3"/>
    <n v="0"/>
    <n v="0"/>
    <n v="0"/>
    <n v="0"/>
    <n v="0"/>
    <n v="0"/>
    <n v="0"/>
    <n v="0"/>
    <n v="0"/>
    <n v="0"/>
    <n v="0"/>
    <n v="0"/>
    <n v="0"/>
    <n v="0"/>
  </r>
  <r>
    <s v="E314 STM Turbogen, Ferndale"/>
    <x v="13"/>
    <s v="STM Turbogen, Ferndale"/>
    <x v="3"/>
    <n v="18176"/>
    <n v="18176"/>
    <n v="18176"/>
    <n v="18176"/>
    <n v="18176"/>
    <n v="18176"/>
    <n v="18176"/>
    <n v="18176"/>
    <n v="18176"/>
    <n v="18176"/>
    <n v="18176"/>
    <n v="18176"/>
    <n v="18176"/>
    <n v="18176145"/>
  </r>
  <r>
    <s v="E314 STM Turbogen, Ferndale-NSC"/>
    <x v="13"/>
    <s v="STM Turbogen, Ferndale-NSC"/>
    <x v="3"/>
    <n v="0"/>
    <n v="0"/>
    <n v="0"/>
    <n v="0"/>
    <n v="0"/>
    <n v="0"/>
    <n v="0"/>
    <n v="0"/>
    <n v="0"/>
    <n v="0"/>
    <n v="0"/>
    <n v="0"/>
    <n v="0"/>
    <n v="0"/>
  </r>
  <r>
    <s v="E314 STM Turbogen, Fred 1/APC"/>
    <x v="13"/>
    <s v="STM Turbogen, Fred 1/APC"/>
    <x v="3"/>
    <n v="16174"/>
    <n v="16174"/>
    <n v="16174"/>
    <n v="16174"/>
    <n v="16174"/>
    <n v="16174"/>
    <n v="16174"/>
    <n v="16174"/>
    <n v="16174"/>
    <n v="16174"/>
    <n v="16174"/>
    <n v="16174"/>
    <n v="16174"/>
    <n v="16174210"/>
  </r>
  <r>
    <s v="E314 STM Turbogen, Fred 1/APC-NSC"/>
    <x v="13"/>
    <s v="STM Turbogen, Fred 1/APC-NSC"/>
    <x v="3"/>
    <n v="0"/>
    <n v="0"/>
    <n v="0"/>
    <n v="0"/>
    <n v="0"/>
    <n v="0"/>
    <n v="0"/>
    <n v="0"/>
    <n v="0"/>
    <n v="0"/>
    <n v="0"/>
    <n v="0"/>
    <n v="0"/>
    <n v="0"/>
  </r>
  <r>
    <s v="E314 STM Turbogen, Goldendale"/>
    <x v="13"/>
    <s v="STM Turbogen, Goldendale"/>
    <x v="3"/>
    <n v="1408"/>
    <n v="1408"/>
    <n v="1408"/>
    <n v="1408"/>
    <n v="1408"/>
    <n v="1408"/>
    <n v="1408"/>
    <n v="1828"/>
    <n v="1825"/>
    <n v="1825"/>
    <n v="1825"/>
    <n v="1825"/>
    <n v="1829"/>
    <n v="1599574"/>
  </r>
  <r>
    <s v="E314 STM Turbogen, Goldendale O-NSC"/>
    <x v="13"/>
    <s v="STM Turbogen, Goldendale O-NSC"/>
    <x v="3"/>
    <n v="0"/>
    <n v="0"/>
    <n v="0"/>
    <n v="0"/>
    <n v="0"/>
    <n v="0"/>
    <n v="0"/>
    <n v="0"/>
    <n v="0"/>
    <n v="0"/>
    <n v="0"/>
    <n v="0"/>
    <n v="0"/>
    <n v="0"/>
  </r>
  <r>
    <s v="E314 STM Turbogen, Goldendale OP"/>
    <x v="13"/>
    <s v="STM Turbogen, Goldendale OP"/>
    <x v="3"/>
    <n v="88275"/>
    <n v="88275"/>
    <n v="88275"/>
    <n v="88275"/>
    <n v="88275"/>
    <n v="88275"/>
    <n v="88275"/>
    <n v="88117"/>
    <n v="88117"/>
    <n v="88117"/>
    <n v="88117"/>
    <n v="88117"/>
    <n v="88117"/>
    <n v="88202850"/>
  </r>
  <r>
    <s v="E314 STM Turbogen, Mint Farm"/>
    <x v="13"/>
    <s v="STM Turbogen, Mint Farm"/>
    <x v="3"/>
    <n v="1251"/>
    <n v="1251"/>
    <n v="1251"/>
    <n v="1251"/>
    <n v="1251"/>
    <n v="1696"/>
    <n v="1696"/>
    <n v="1697"/>
    <n v="1697"/>
    <n v="1697"/>
    <n v="1697"/>
    <n v="1697"/>
    <n v="1697"/>
    <n v="1529497"/>
  </r>
  <r>
    <s v="E314 STM Turbogen, Mint Farm OP"/>
    <x v="13"/>
    <s v="STM Turbogen, Mint Farm OP"/>
    <x v="3"/>
    <n v="23467"/>
    <n v="23467"/>
    <n v="23467"/>
    <n v="23467"/>
    <n v="23467"/>
    <n v="23467"/>
    <n v="23467"/>
    <n v="23467"/>
    <n v="23467"/>
    <n v="23467"/>
    <n v="23467"/>
    <n v="23467"/>
    <n v="23467"/>
    <n v="23467177"/>
  </r>
  <r>
    <s v="E314 STM Turbogen, Mint Farm OP-NSC"/>
    <x v="13"/>
    <s v="STM Turbogen, Mint Farm OP-NSC"/>
    <x v="3"/>
    <n v="0"/>
    <n v="0"/>
    <n v="0"/>
    <n v="0"/>
    <n v="0"/>
    <n v="0"/>
    <n v="0"/>
    <n v="0"/>
    <n v="0"/>
    <n v="0"/>
    <n v="0"/>
    <n v="0"/>
    <n v="0"/>
    <n v="0"/>
  </r>
  <r>
    <s v="E314 STM Turbogen, Sumas "/>
    <x v="13"/>
    <s v="STM Turbogen, Sumas"/>
    <x v="3"/>
    <n v="1553"/>
    <n v="1553"/>
    <n v="1553"/>
    <n v="1553"/>
    <n v="1553"/>
    <n v="1553"/>
    <n v="1553"/>
    <n v="1553"/>
    <n v="1553"/>
    <n v="1553"/>
    <n v="1553"/>
    <n v="3575"/>
    <n v="3692"/>
    <n v="1810705"/>
  </r>
  <r>
    <s v="E314 STM Turbogen, Sumas OP"/>
    <x v="13"/>
    <s v="STM Turbogen, Sumas OP"/>
    <x v="3"/>
    <n v="20479"/>
    <n v="20479"/>
    <n v="20479"/>
    <n v="20479"/>
    <n v="20479"/>
    <n v="20479"/>
    <n v="20479"/>
    <n v="20479"/>
    <n v="20479"/>
    <n v="20479"/>
    <n v="20479"/>
    <n v="20469"/>
    <n v="20469"/>
    <n v="20478138"/>
  </r>
  <r>
    <s v="E314 STM Turbogen, Sumas OP-NSC"/>
    <x v="13"/>
    <s v="STM Turbogen, Sumas OP-NSC"/>
    <x v="3"/>
    <n v="0"/>
    <n v="0"/>
    <n v="0"/>
    <n v="0"/>
    <n v="0"/>
    <n v="0"/>
    <n v="0"/>
    <n v="0"/>
    <n v="0"/>
    <n v="0"/>
    <n v="0"/>
    <n v="0"/>
    <n v="0"/>
    <n v="0"/>
  </r>
  <r>
    <s v="E314 STM Turbogen,Centralia-inactiv"/>
    <x v="13"/>
    <s v="STM Turbogen,Centralia-inactiv"/>
    <x v="3"/>
    <n v="0"/>
    <n v="0"/>
    <n v="0"/>
    <n v="0"/>
    <n v="0"/>
    <n v="0"/>
    <n v="0"/>
    <n v="0"/>
    <n v="0"/>
    <n v="0"/>
    <n v="0"/>
    <n v="0"/>
    <n v="0"/>
    <n v="0"/>
  </r>
  <r>
    <s v="E315 STM Accessory, Colstrip 1"/>
    <x v="14"/>
    <s v="STM Accessory, Colstrip 1"/>
    <x v="3"/>
    <n v="7401"/>
    <n v="7384"/>
    <n v="7384"/>
    <n v="7384"/>
    <n v="7384"/>
    <n v="7402"/>
    <n v="7402"/>
    <n v="7403"/>
    <n v="7403"/>
    <n v="7404"/>
    <n v="7404"/>
    <n v="7405"/>
    <n v="7339"/>
    <n v="7394003"/>
  </r>
  <r>
    <s v="E315 STM Accessory, Colstrip 1-2 Cm"/>
    <x v="14"/>
    <s v="STM Accessory, Colstrip 1-2 Cm"/>
    <x v="3"/>
    <n v="2273"/>
    <n v="2273"/>
    <n v="2273"/>
    <n v="2273"/>
    <n v="2273"/>
    <n v="2273"/>
    <n v="2273"/>
    <n v="2273"/>
    <n v="2273"/>
    <n v="2273"/>
    <n v="2273"/>
    <n v="2273"/>
    <n v="2273"/>
    <n v="2272861"/>
  </r>
  <r>
    <s v="E315 STM Accessory, Colstrip 1-NSC"/>
    <x v="14"/>
    <s v="STM Accessory, Colstrip 1-NSC"/>
    <x v="3"/>
    <n v="0"/>
    <n v="0"/>
    <n v="0"/>
    <n v="0"/>
    <n v="0"/>
    <n v="0"/>
    <n v="0"/>
    <n v="0"/>
    <n v="0"/>
    <n v="0"/>
    <n v="0"/>
    <n v="0"/>
    <n v="0"/>
    <n v="0"/>
  </r>
  <r>
    <s v="E315 STM Accessory, Colstrip 2"/>
    <x v="14"/>
    <s v="STM Accessory, Colstrip 2"/>
    <x v="3"/>
    <n v="4148"/>
    <n v="4130"/>
    <n v="4130"/>
    <n v="4130"/>
    <n v="4130"/>
    <n v="4149"/>
    <n v="4149"/>
    <n v="4150"/>
    <n v="4150"/>
    <n v="4150"/>
    <n v="4151"/>
    <n v="4152"/>
    <n v="4085"/>
    <n v="4140585"/>
  </r>
  <r>
    <s v="E315 STM Accessory, Colstrip 2-NSC"/>
    <x v="14"/>
    <s v="STM Accessory, Colstrip 2-NSC"/>
    <x v="3"/>
    <n v="0"/>
    <n v="0"/>
    <n v="0"/>
    <n v="0"/>
    <n v="0"/>
    <n v="0"/>
    <n v="0"/>
    <n v="0"/>
    <n v="0"/>
    <n v="0"/>
    <n v="0"/>
    <n v="0"/>
    <n v="0"/>
    <n v="0"/>
  </r>
  <r>
    <s v="E315 STM Accessory, Colstrip 3"/>
    <x v="14"/>
    <s v="STM Accessory, Colstrip 3"/>
    <x v="3"/>
    <n v="7629"/>
    <n v="7144"/>
    <n v="7145"/>
    <n v="7146"/>
    <n v="7149"/>
    <n v="7150"/>
    <n v="7162"/>
    <n v="7144"/>
    <n v="7231"/>
    <n v="7235"/>
    <n v="7236"/>
    <n v="7236"/>
    <n v="7258"/>
    <n v="7201920"/>
  </r>
  <r>
    <s v="E315 STM Accessory, Colstrip 3-4 Cm"/>
    <x v="14"/>
    <s v="STM Accessory, Colstrip 3-4 Cm"/>
    <x v="3"/>
    <n v="7639"/>
    <n v="7639"/>
    <n v="7639"/>
    <n v="7639"/>
    <n v="7639"/>
    <n v="7639"/>
    <n v="7639"/>
    <n v="7639"/>
    <n v="7639"/>
    <n v="7639"/>
    <n v="7639"/>
    <n v="7639"/>
    <n v="7639"/>
    <n v="7639006"/>
  </r>
  <r>
    <s v="E315 STM Accessory, Colstrip 3-NSC"/>
    <x v="14"/>
    <s v="STM Accessory, Colstrip 3-NSC"/>
    <x v="3"/>
    <n v="0"/>
    <n v="0"/>
    <n v="0"/>
    <n v="0"/>
    <n v="0"/>
    <n v="0"/>
    <n v="0"/>
    <n v="0"/>
    <n v="0"/>
    <n v="0"/>
    <n v="0"/>
    <n v="0"/>
    <n v="0"/>
    <n v="0"/>
  </r>
  <r>
    <s v="E315 STM Accessory, Colstrip 4"/>
    <x v="14"/>
    <s v="STM Accessory, Colstrip 4"/>
    <x v="3"/>
    <n v="6911"/>
    <n v="6465"/>
    <n v="6466"/>
    <n v="6467"/>
    <n v="6470"/>
    <n v="6471"/>
    <n v="6483"/>
    <n v="6465"/>
    <n v="6552"/>
    <n v="6556"/>
    <n v="6556"/>
    <n v="6556"/>
    <n v="6568"/>
    <n v="6520403"/>
  </r>
  <r>
    <s v="E315 STM Accessory, Colstrip 4-NSC"/>
    <x v="14"/>
    <s v="STM Accessory, Colstrip 4-NSC"/>
    <x v="3"/>
    <n v="0"/>
    <n v="0"/>
    <n v="0"/>
    <n v="0"/>
    <n v="0"/>
    <n v="0"/>
    <n v="0"/>
    <n v="0"/>
    <n v="0"/>
    <n v="0"/>
    <n v="0"/>
    <n v="0"/>
    <n v="0"/>
    <n v="0"/>
  </r>
  <r>
    <s v="E315 STM Accessory, Colstrip1-2-NSC"/>
    <x v="14"/>
    <s v="STM Accessory, Colstrip1-2-NSC"/>
    <x v="3"/>
    <n v="0"/>
    <n v="0"/>
    <n v="0"/>
    <n v="0"/>
    <n v="0"/>
    <n v="0"/>
    <n v="0"/>
    <n v="0"/>
    <n v="0"/>
    <n v="0"/>
    <n v="0"/>
    <n v="0"/>
    <n v="0"/>
    <n v="0"/>
  </r>
  <r>
    <s v="E315 STM Accessory, Colstrip3-4-NSC"/>
    <x v="14"/>
    <s v="STM Accessory, Colstrip3-4-NSC"/>
    <x v="3"/>
    <n v="0"/>
    <n v="0"/>
    <n v="0"/>
    <n v="0"/>
    <n v="0"/>
    <n v="0"/>
    <n v="0"/>
    <n v="0"/>
    <n v="0"/>
    <n v="0"/>
    <n v="0"/>
    <n v="0"/>
    <n v="0"/>
    <n v="0"/>
  </r>
  <r>
    <s v="E315 STM Accessory, Encogen"/>
    <x v="14"/>
    <s v="STM Accessory, Encogen"/>
    <x v="3"/>
    <n v="1679"/>
    <n v="1679"/>
    <n v="1679"/>
    <n v="1679"/>
    <n v="1679"/>
    <n v="1679"/>
    <n v="1679"/>
    <n v="1679"/>
    <n v="1679"/>
    <n v="1679"/>
    <n v="1679"/>
    <n v="1679"/>
    <n v="1679"/>
    <n v="1678559"/>
  </r>
  <r>
    <s v="E315 STM Accessory, Encogen-NSC"/>
    <x v="14"/>
    <s v="STM Accessory, Encogen-NSC"/>
    <x v="3"/>
    <n v="0"/>
    <n v="0"/>
    <n v="0"/>
    <n v="0"/>
    <n v="0"/>
    <n v="0"/>
    <n v="0"/>
    <n v="0"/>
    <n v="0"/>
    <n v="0"/>
    <n v="0"/>
    <n v="0"/>
    <n v="0"/>
    <n v="0"/>
  </r>
  <r>
    <s v="E315 STM Accessory, Ferndale"/>
    <x v="14"/>
    <s v="STM Accessory, Ferndale"/>
    <x v="3"/>
    <n v="1412"/>
    <n v="1412"/>
    <n v="1412"/>
    <n v="1412"/>
    <n v="1412"/>
    <n v="1412"/>
    <n v="1412"/>
    <n v="1412"/>
    <n v="1412"/>
    <n v="1412"/>
    <n v="1412"/>
    <n v="1412"/>
    <n v="1412"/>
    <n v="1412095"/>
  </r>
  <r>
    <s v="E315 STM Accessory, Ferndale-NSC"/>
    <x v="14"/>
    <s v="STM Accessory, Ferndale-NSC"/>
    <x v="3"/>
    <n v="0"/>
    <n v="0"/>
    <n v="0"/>
    <n v="0"/>
    <n v="0"/>
    <n v="0"/>
    <n v="0"/>
    <n v="0"/>
    <n v="0"/>
    <n v="0"/>
    <n v="0"/>
    <n v="0"/>
    <n v="0"/>
    <n v="0"/>
  </r>
  <r>
    <s v="E315 STM Accessory, Fred 1/APC"/>
    <x v="14"/>
    <s v="STM Accessory, Fred 1/APC"/>
    <x v="3"/>
    <n v="962"/>
    <n v="962"/>
    <n v="962"/>
    <n v="962"/>
    <n v="962"/>
    <n v="962"/>
    <n v="962"/>
    <n v="962"/>
    <n v="962"/>
    <n v="962"/>
    <n v="962"/>
    <n v="962"/>
    <n v="962"/>
    <n v="962487"/>
  </r>
  <r>
    <s v="E315 STM Accessory, Fred 1/APC-NSC"/>
    <x v="14"/>
    <s v="STM Accessory, Fred 1/APC-NSC"/>
    <x v="3"/>
    <n v="0"/>
    <n v="0"/>
    <n v="0"/>
    <n v="0"/>
    <n v="0"/>
    <n v="0"/>
    <n v="0"/>
    <n v="0"/>
    <n v="0"/>
    <n v="0"/>
    <n v="0"/>
    <n v="0"/>
    <n v="0"/>
    <n v="0"/>
  </r>
  <r>
    <s v="E315 STM Accessory, Goldendale"/>
    <x v="14"/>
    <s v="STM Accessory, Goldendale"/>
    <x v="3"/>
    <n v="0"/>
    <n v="0"/>
    <n v="0"/>
    <n v="0"/>
    <n v="0"/>
    <n v="0"/>
    <n v="0"/>
    <n v="0"/>
    <n v="0"/>
    <n v="0"/>
    <n v="0"/>
    <n v="0"/>
    <n v="0"/>
    <n v="0"/>
  </r>
  <r>
    <s v="E315 STM Accessory, Goldendale -NSC"/>
    <x v="14"/>
    <s v="STM Accessory, Goldendale -NSC"/>
    <x v="3"/>
    <n v="0"/>
    <n v="0"/>
    <n v="0"/>
    <n v="0"/>
    <n v="0"/>
    <n v="0"/>
    <n v="0"/>
    <n v="0"/>
    <n v="0"/>
    <n v="0"/>
    <n v="0"/>
    <n v="0"/>
    <n v="0"/>
    <n v="0"/>
  </r>
  <r>
    <s v="E315 STM Accessory, Goldendale OP"/>
    <x v="14"/>
    <s v="STM Accessory, Goldendale OP"/>
    <x v="3"/>
    <n v="7301"/>
    <n v="7301"/>
    <n v="7301"/>
    <n v="7301"/>
    <n v="7301"/>
    <n v="7301"/>
    <n v="7301"/>
    <n v="7301"/>
    <n v="7301"/>
    <n v="7301"/>
    <n v="7301"/>
    <n v="7301"/>
    <n v="7301"/>
    <n v="7300879"/>
  </r>
  <r>
    <s v="E315 STM Accessory, Mint Farm "/>
    <x v="14"/>
    <s v="STM Accessory, Mint Farm"/>
    <x v="3"/>
    <n v="0"/>
    <n v="0"/>
    <n v="0"/>
    <n v="0"/>
    <n v="0"/>
    <n v="0"/>
    <n v="0"/>
    <n v="0"/>
    <n v="0"/>
    <n v="0"/>
    <n v="0"/>
    <n v="0"/>
    <n v="0"/>
    <n v="0"/>
  </r>
  <r>
    <s v="E315 STM Accessory, Mint Farm OP"/>
    <x v="14"/>
    <s v="STM Accessory, Mint Farm OP"/>
    <x v="3"/>
    <n v="2200"/>
    <n v="2200"/>
    <n v="2200"/>
    <n v="2200"/>
    <n v="2200"/>
    <n v="2200"/>
    <n v="2200"/>
    <n v="2200"/>
    <n v="2200"/>
    <n v="2200"/>
    <n v="2200"/>
    <n v="2200"/>
    <n v="2200"/>
    <n v="2199936"/>
  </r>
  <r>
    <s v="E315 STM Accessory, Mint OP-NSC"/>
    <x v="14"/>
    <s v="STM Accessory, Mint OP-NSC"/>
    <x v="3"/>
    <n v="0"/>
    <n v="0"/>
    <n v="0"/>
    <n v="0"/>
    <n v="0"/>
    <n v="0"/>
    <n v="0"/>
    <n v="0"/>
    <n v="0"/>
    <n v="0"/>
    <n v="0"/>
    <n v="0"/>
    <n v="0"/>
    <n v="0"/>
  </r>
  <r>
    <s v="E315 STM Accessory, Sumas"/>
    <x v="14"/>
    <s v="STM Accessory, Sumas"/>
    <x v="3"/>
    <n v="10"/>
    <n v="10"/>
    <n v="10"/>
    <n v="10"/>
    <n v="10"/>
    <n v="10"/>
    <n v="10"/>
    <n v="10"/>
    <n v="10"/>
    <n v="10"/>
    <n v="78"/>
    <n v="78"/>
    <n v="78"/>
    <n v="24064"/>
  </r>
  <r>
    <s v="E315 STM Accessory, Sumas OP"/>
    <x v="14"/>
    <s v="STM Accessory, Sumas OP"/>
    <x v="3"/>
    <n v="660"/>
    <n v="660"/>
    <n v="660"/>
    <n v="660"/>
    <n v="660"/>
    <n v="660"/>
    <n v="660"/>
    <n v="660"/>
    <n v="660"/>
    <n v="660"/>
    <n v="660"/>
    <n v="660"/>
    <n v="660"/>
    <n v="660424"/>
  </r>
  <r>
    <s v="E315 STM Accessory, Sumas OP-NSC"/>
    <x v="14"/>
    <s v="STM Accessory, Sumas OP-NSC"/>
    <x v="3"/>
    <n v="0"/>
    <n v="0"/>
    <n v="0"/>
    <n v="0"/>
    <n v="0"/>
    <n v="0"/>
    <n v="0"/>
    <n v="0"/>
    <n v="0"/>
    <n v="0"/>
    <n v="0"/>
    <n v="0"/>
    <n v="0"/>
    <n v="0"/>
  </r>
  <r>
    <s v="E315 STM Accessory,Centralia-inacti"/>
    <x v="14"/>
    <s v="STM Accessory,Centralia-inacti"/>
    <x v="3"/>
    <n v="0"/>
    <n v="0"/>
    <n v="0"/>
    <n v="0"/>
    <n v="0"/>
    <n v="0"/>
    <n v="0"/>
    <n v="0"/>
    <n v="0"/>
    <n v="0"/>
    <n v="0"/>
    <n v="0"/>
    <n v="0"/>
    <n v="0"/>
  </r>
  <r>
    <s v="E316 STM Misc, Centralia-inactive"/>
    <x v="15"/>
    <s v="STM Misc, Centralia-inactive"/>
    <x v="3"/>
    <n v="0"/>
    <n v="0"/>
    <n v="0"/>
    <n v="0"/>
    <n v="0"/>
    <n v="0"/>
    <n v="0"/>
    <n v="0"/>
    <n v="0"/>
    <n v="0"/>
    <n v="0"/>
    <n v="0"/>
    <n v="0"/>
    <n v="0"/>
  </r>
  <r>
    <s v="E316 STM Misc, Colstrip 1"/>
    <x v="15"/>
    <s v="STM Misc, Colstrip 1"/>
    <x v="3"/>
    <n v="989"/>
    <n v="989"/>
    <n v="989"/>
    <n v="989"/>
    <n v="989"/>
    <n v="989"/>
    <n v="989"/>
    <n v="989"/>
    <n v="989"/>
    <n v="989"/>
    <n v="989"/>
    <n v="989"/>
    <n v="987"/>
    <n v="989263"/>
  </r>
  <r>
    <s v="E316 STM Misc, Colstrip 1-2 Com"/>
    <x v="15"/>
    <s v="STM Misc, Colstrip 1-2 Com"/>
    <x v="3"/>
    <n v="6205"/>
    <n v="6205"/>
    <n v="6205"/>
    <n v="6205"/>
    <n v="6205"/>
    <n v="6205"/>
    <n v="6205"/>
    <n v="6205"/>
    <n v="6205"/>
    <n v="6205"/>
    <n v="6205"/>
    <n v="6205"/>
    <n v="6205"/>
    <n v="6204690"/>
  </r>
  <r>
    <s v="E316 STM Misc, Colstrip 1-2 Com-NSC"/>
    <x v="15"/>
    <s v="STM Misc, Colstrip 1-2 Com-NSC"/>
    <x v="3"/>
    <n v="0"/>
    <n v="0"/>
    <n v="0"/>
    <n v="0"/>
    <n v="0"/>
    <n v="0"/>
    <n v="0"/>
    <n v="0"/>
    <n v="0"/>
    <n v="0"/>
    <n v="0"/>
    <n v="0"/>
    <n v="0"/>
    <n v="0"/>
  </r>
  <r>
    <s v="E316 STM Misc, Colstrip 1-4 Com"/>
    <x v="15"/>
    <s v="STM Misc, Colstrip 1-4 Com"/>
    <x v="3"/>
    <n v="252"/>
    <n v="252"/>
    <n v="252"/>
    <n v="252"/>
    <n v="252"/>
    <n v="252"/>
    <n v="252"/>
    <n v="252"/>
    <n v="252"/>
    <n v="252"/>
    <n v="252"/>
    <n v="252"/>
    <n v="252"/>
    <n v="251534"/>
  </r>
  <r>
    <s v="E316 STM Misc, Colstrip 1-4 Com-NSC"/>
    <x v="15"/>
    <s v="STM Misc, Colstrip 1-4 Com-NSC"/>
    <x v="3"/>
    <n v="0"/>
    <n v="0"/>
    <n v="0"/>
    <n v="0"/>
    <n v="0"/>
    <n v="0"/>
    <n v="0"/>
    <n v="0"/>
    <n v="0"/>
    <n v="0"/>
    <n v="0"/>
    <n v="0"/>
    <n v="0"/>
    <n v="0"/>
  </r>
  <r>
    <s v="E316 STM Misc, Colstrip 1-NSC"/>
    <x v="15"/>
    <s v="STM Misc, Colstrip 1-NSC"/>
    <x v="3"/>
    <n v="0"/>
    <n v="0"/>
    <n v="0"/>
    <n v="0"/>
    <n v="0"/>
    <n v="0"/>
    <n v="0"/>
    <n v="0"/>
    <n v="0"/>
    <n v="0"/>
    <n v="0"/>
    <n v="0"/>
    <n v="0"/>
    <n v="0"/>
  </r>
  <r>
    <s v="E316 STM Misc, Colstrip 2"/>
    <x v="15"/>
    <s v="STM Misc, Colstrip 2"/>
    <x v="3"/>
    <n v="1120"/>
    <n v="1120"/>
    <n v="1120"/>
    <n v="1120"/>
    <n v="1120"/>
    <n v="1120"/>
    <n v="1120"/>
    <n v="1120"/>
    <n v="1120"/>
    <n v="1120"/>
    <n v="1120"/>
    <n v="1120"/>
    <n v="1117"/>
    <n v="1119700"/>
  </r>
  <r>
    <s v="E316 STM Misc, Colstrip 2-NSC"/>
    <x v="15"/>
    <s v="STM Misc, Colstrip 2-NSC"/>
    <x v="3"/>
    <n v="0"/>
    <n v="0"/>
    <n v="0"/>
    <n v="0"/>
    <n v="0"/>
    <n v="0"/>
    <n v="0"/>
    <n v="0"/>
    <n v="0"/>
    <n v="0"/>
    <n v="0"/>
    <n v="0"/>
    <n v="0"/>
    <n v="0"/>
  </r>
  <r>
    <s v="E316 STM Misc, Colstrip 3"/>
    <x v="15"/>
    <s v="STM Misc, Colstrip 3"/>
    <x v="3"/>
    <n v="1076"/>
    <n v="1071"/>
    <n v="1071"/>
    <n v="1071"/>
    <n v="1071"/>
    <n v="1071"/>
    <n v="1071"/>
    <n v="1071"/>
    <n v="1071"/>
    <n v="1071"/>
    <n v="1071"/>
    <n v="1071"/>
    <n v="1070"/>
    <n v="1071298"/>
  </r>
  <r>
    <s v="E316 STM Misc, Colstrip 3-4 Com"/>
    <x v="15"/>
    <s v="STM Misc, Colstrip 3-4 Com"/>
    <x v="3"/>
    <n v="4326"/>
    <n v="4326"/>
    <n v="4326"/>
    <n v="4326"/>
    <n v="4326"/>
    <n v="4326"/>
    <n v="4326"/>
    <n v="4326"/>
    <n v="4326"/>
    <n v="4326"/>
    <n v="4326"/>
    <n v="4326"/>
    <n v="4326"/>
    <n v="4325615"/>
  </r>
  <r>
    <s v="E316 STM Misc, Colstrip 3-4 Com-NSC"/>
    <x v="15"/>
    <s v="STM Misc, Colstrip 3-4 Com-NSC"/>
    <x v="3"/>
    <n v="0"/>
    <n v="0"/>
    <n v="0"/>
    <n v="0"/>
    <n v="0"/>
    <n v="0"/>
    <n v="0"/>
    <n v="0"/>
    <n v="0"/>
    <n v="0"/>
    <n v="0"/>
    <n v="0"/>
    <n v="0"/>
    <n v="0"/>
  </r>
  <r>
    <s v="E316 STM Misc, Colstrip 3-NSC"/>
    <x v="15"/>
    <s v="STM Misc, Colstrip 3-NSC"/>
    <x v="3"/>
    <n v="0"/>
    <n v="0"/>
    <n v="0"/>
    <n v="0"/>
    <n v="0"/>
    <n v="0"/>
    <n v="0"/>
    <n v="0"/>
    <n v="0"/>
    <n v="0"/>
    <n v="0"/>
    <n v="0"/>
    <n v="0"/>
    <n v="0"/>
  </r>
  <r>
    <s v="E316 STM Misc, Colstrip 4"/>
    <x v="15"/>
    <s v="STM Misc, Colstrip 4"/>
    <x v="3"/>
    <n v="1197"/>
    <n v="1193"/>
    <n v="1193"/>
    <n v="1193"/>
    <n v="1193"/>
    <n v="1193"/>
    <n v="1193"/>
    <n v="1193"/>
    <n v="1193"/>
    <n v="1193"/>
    <n v="1193"/>
    <n v="1193"/>
    <n v="1192"/>
    <n v="1192988"/>
  </r>
  <r>
    <s v="E316 STM Misc, Colstrip 4-NSC"/>
    <x v="15"/>
    <s v="STM Misc, Colstrip 4-NSC"/>
    <x v="3"/>
    <n v="0"/>
    <n v="0"/>
    <n v="0"/>
    <n v="0"/>
    <n v="0"/>
    <n v="0"/>
    <n v="0"/>
    <n v="0"/>
    <n v="0"/>
    <n v="0"/>
    <n v="0"/>
    <n v="0"/>
    <n v="0"/>
    <n v="0"/>
  </r>
  <r>
    <s v="E316 STM Misc, Encogen-RET"/>
    <x v="15"/>
    <s v="STM Misc, Encogen-RET"/>
    <x v="3"/>
    <n v="0"/>
    <n v="0"/>
    <n v="0"/>
    <n v="0"/>
    <n v="0"/>
    <n v="0"/>
    <n v="0"/>
    <n v="0"/>
    <n v="0"/>
    <n v="0"/>
    <n v="0"/>
    <n v="0"/>
    <n v="0"/>
    <n v="0"/>
  </r>
  <r>
    <s v="E316 STM Misc, Ferndale"/>
    <x v="15"/>
    <s v="STM Misc, Ferndale"/>
    <x v="3"/>
    <n v="63"/>
    <n v="63"/>
    <n v="63"/>
    <n v="63"/>
    <n v="63"/>
    <n v="63"/>
    <n v="63"/>
    <n v="63"/>
    <n v="63"/>
    <n v="63"/>
    <n v="63"/>
    <n v="63"/>
    <n v="63"/>
    <n v="62866"/>
  </r>
  <r>
    <s v="E316 STM Misc, Ferndale-NSC"/>
    <x v="15"/>
    <s v="STM Misc, Ferndale-NSC"/>
    <x v="3"/>
    <n v="0"/>
    <n v="0"/>
    <n v="0"/>
    <n v="0"/>
    <n v="0"/>
    <n v="0"/>
    <n v="0"/>
    <n v="0"/>
    <n v="0"/>
    <n v="0"/>
    <n v="0"/>
    <n v="0"/>
    <n v="0"/>
    <n v="0"/>
  </r>
  <r>
    <s v="E316 STM Misc, Fred 1/APC"/>
    <x v="15"/>
    <s v="STM Misc, Fred 1/APC"/>
    <x v="3"/>
    <n v="336"/>
    <n v="336"/>
    <n v="336"/>
    <n v="336"/>
    <n v="336"/>
    <n v="336"/>
    <n v="336"/>
    <n v="336"/>
    <n v="336"/>
    <n v="336"/>
    <n v="336"/>
    <n v="336"/>
    <n v="336"/>
    <n v="336378"/>
  </r>
  <r>
    <s v="E316 STM Misc, Fred 1/APC-NSC"/>
    <x v="15"/>
    <s v="STM Misc, Fred 1/APC-NSC"/>
    <x v="3"/>
    <n v="0"/>
    <n v="0"/>
    <n v="0"/>
    <n v="0"/>
    <n v="0"/>
    <n v="0"/>
    <n v="0"/>
    <n v="0"/>
    <n v="0"/>
    <n v="0"/>
    <n v="0"/>
    <n v="0"/>
    <n v="0"/>
    <n v="0"/>
  </r>
  <r>
    <s v="E316 STM Misc, Goldendale"/>
    <x v="15"/>
    <s v="STM Misc, Goldendale"/>
    <x v="3"/>
    <n v="0"/>
    <n v="0"/>
    <n v="0"/>
    <n v="0"/>
    <n v="0"/>
    <n v="0"/>
    <n v="0"/>
    <n v="0"/>
    <n v="0"/>
    <n v="0"/>
    <n v="0"/>
    <n v="0"/>
    <n v="0"/>
    <n v="0"/>
  </r>
  <r>
    <s v="E316 STM Misc, Goldendale OP"/>
    <x v="15"/>
    <s v="STM Misc, Goldendale OP"/>
    <x v="3"/>
    <n v="6"/>
    <n v="6"/>
    <n v="6"/>
    <n v="6"/>
    <n v="6"/>
    <n v="6"/>
    <n v="6"/>
    <n v="6"/>
    <n v="6"/>
    <n v="6"/>
    <n v="6"/>
    <n v="6"/>
    <n v="6"/>
    <n v="6163"/>
  </r>
  <r>
    <s v="E316 STM Misc, Goldendale OP-NSC"/>
    <x v="15"/>
    <s v="STM Misc, Goldendale OP-NSC"/>
    <x v="3"/>
    <n v="0"/>
    <n v="0"/>
    <n v="0"/>
    <n v="0"/>
    <n v="0"/>
    <n v="0"/>
    <n v="0"/>
    <n v="0"/>
    <n v="0"/>
    <n v="0"/>
    <n v="0"/>
    <n v="0"/>
    <n v="0"/>
    <n v="0"/>
  </r>
  <r>
    <s v="E316 STM Misc, Mint Farm"/>
    <x v="15"/>
    <s v="STM Misc, Mint Farm"/>
    <x v="3"/>
    <n v="0"/>
    <n v="0"/>
    <n v="0"/>
    <n v="0"/>
    <n v="0"/>
    <n v="0"/>
    <n v="0"/>
    <n v="0"/>
    <n v="11"/>
    <n v="11"/>
    <n v="11"/>
    <n v="11"/>
    <n v="11"/>
    <n v="4095"/>
  </r>
  <r>
    <s v="E316 STM Misc, Mint Farm OP"/>
    <x v="15"/>
    <s v="STM Misc, Mint Farm OP"/>
    <x v="3"/>
    <n v="153"/>
    <n v="153"/>
    <n v="153"/>
    <n v="153"/>
    <n v="153"/>
    <n v="153"/>
    <n v="153"/>
    <n v="153"/>
    <n v="153"/>
    <n v="153"/>
    <n v="153"/>
    <n v="153"/>
    <n v="153"/>
    <n v="152757"/>
  </r>
  <r>
    <s v="E316 STM Misc, Mint Farm OP-NSC"/>
    <x v="15"/>
    <s v="STM Misc, Mint Farm OP-NSC"/>
    <x v="3"/>
    <n v="0"/>
    <n v="0"/>
    <n v="0"/>
    <n v="0"/>
    <n v="0"/>
    <n v="0"/>
    <n v="0"/>
    <n v="0"/>
    <n v="0"/>
    <n v="0"/>
    <n v="0"/>
    <n v="0"/>
    <n v="0"/>
    <n v="0"/>
  </r>
  <r>
    <s v="E316 STM Misc, Sumas "/>
    <x v="15"/>
    <s v="STM Misc, Sumas"/>
    <x v="3"/>
    <n v="72"/>
    <n v="72"/>
    <n v="72"/>
    <n v="72"/>
    <n v="72"/>
    <n v="72"/>
    <n v="72"/>
    <n v="72"/>
    <n v="72"/>
    <n v="72"/>
    <n v="72"/>
    <n v="72"/>
    <n v="72"/>
    <n v="72067"/>
  </r>
  <r>
    <s v="E316 STM Misc, Sumas OP"/>
    <x v="15"/>
    <s v="STM Misc, Sumas OP"/>
    <x v="3"/>
    <n v="110"/>
    <n v="110"/>
    <n v="110"/>
    <n v="110"/>
    <n v="110"/>
    <n v="110"/>
    <n v="110"/>
    <n v="110"/>
    <n v="110"/>
    <n v="110"/>
    <n v="110"/>
    <n v="110"/>
    <n v="110"/>
    <n v="110376"/>
  </r>
  <r>
    <s v="E316 STM Misc, Sumas OP-NSC"/>
    <x v="15"/>
    <s v="STM Misc, Sumas OP-NSC"/>
    <x v="3"/>
    <n v="0"/>
    <n v="0"/>
    <n v="0"/>
    <n v="0"/>
    <n v="0"/>
    <n v="0"/>
    <n v="0"/>
    <n v="0"/>
    <n v="0"/>
    <n v="0"/>
    <n v="0"/>
    <n v="0"/>
    <n v="0"/>
    <n v="0"/>
  </r>
  <r>
    <s v="E3170 STM ARO Steam Prd "/>
    <x v="16"/>
    <s v="STM ARO Steam Prd"/>
    <x v="3"/>
    <n v="253"/>
    <n v="253"/>
    <n v="253"/>
    <n v="253"/>
    <n v="253"/>
    <n v="253"/>
    <n v="253"/>
    <n v="253"/>
    <n v="253"/>
    <n v="253"/>
    <n v="253"/>
    <n v="253"/>
    <n v="253"/>
    <n v="252964"/>
  </r>
  <r>
    <s v="E3171 STM ARO Steam Production"/>
    <x v="17"/>
    <s v="STM ARO Steam Production"/>
    <x v="3"/>
    <n v="99770"/>
    <n v="99770"/>
    <n v="99770"/>
    <n v="99770"/>
    <n v="99770"/>
    <n v="99770"/>
    <n v="99770"/>
    <n v="99770"/>
    <n v="99770"/>
    <n v="99770"/>
    <n v="99770"/>
    <n v="99770"/>
    <n v="90567"/>
    <n v="99386675"/>
  </r>
  <r>
    <s v="E3300 105 HYD Land, White River"/>
    <x v="18"/>
    <s v="105 HYD Land, White River"/>
    <x v="4"/>
    <n v="27"/>
    <n v="10"/>
    <n v="10"/>
    <n v="10"/>
    <n v="10"/>
    <n v="10"/>
    <n v="10"/>
    <n v="10"/>
    <n v="10"/>
    <n v="10"/>
    <n v="10"/>
    <n v="10"/>
    <n v="10"/>
    <n v="10543"/>
  </r>
  <r>
    <s v="E3300 HYD Land, Electron"/>
    <x v="18"/>
    <s v="HYD Land, Electron"/>
    <x v="4"/>
    <n v="0"/>
    <n v="0"/>
    <n v="0"/>
    <n v="0"/>
    <n v="0"/>
    <n v="0"/>
    <n v="0"/>
    <n v="0"/>
    <n v="0"/>
    <n v="0"/>
    <n v="0"/>
    <n v="0"/>
    <n v="0"/>
    <n v="0"/>
  </r>
  <r>
    <s v="E3300 HYD Land, Lower Baker"/>
    <x v="18"/>
    <s v="HYD Land, Lower Baker"/>
    <x v="4"/>
    <n v="4314"/>
    <n v="4389"/>
    <n v="4390"/>
    <n v="4390"/>
    <n v="4390"/>
    <n v="4390"/>
    <n v="4390"/>
    <n v="4390"/>
    <n v="4390"/>
    <n v="4390"/>
    <n v="4390"/>
    <n v="4390"/>
    <n v="4510"/>
    <n v="4392170"/>
  </r>
  <r>
    <s v="E3300 HYD Land, Nooksack"/>
    <x v="18"/>
    <s v="HYD Land, Nooksack"/>
    <x v="4"/>
    <n v="0"/>
    <n v="0"/>
    <n v="0"/>
    <n v="0"/>
    <n v="0"/>
    <n v="0"/>
    <n v="0"/>
    <n v="0"/>
    <n v="0"/>
    <n v="0"/>
    <n v="0"/>
    <n v="0"/>
    <n v="0"/>
    <n v="0"/>
  </r>
  <r>
    <s v="E3300 HYD Land, Skookumchuck"/>
    <x v="18"/>
    <s v="HYD Land, Skookumchuck"/>
    <x v="4"/>
    <n v="0"/>
    <n v="0"/>
    <n v="0"/>
    <n v="0"/>
    <n v="0"/>
    <n v="0"/>
    <n v="0"/>
    <n v="0"/>
    <n v="0"/>
    <n v="0"/>
    <n v="0"/>
    <n v="0"/>
    <n v="0"/>
    <n v="0"/>
  </r>
  <r>
    <s v="E3300 HYD Land, Snoqualmie 1"/>
    <x v="18"/>
    <s v="HYD Land, Snoqualmie 1"/>
    <x v="4"/>
    <n v="521"/>
    <n v="522"/>
    <n v="522"/>
    <n v="522"/>
    <n v="522"/>
    <n v="522"/>
    <n v="522"/>
    <n v="522"/>
    <n v="522"/>
    <n v="522"/>
    <n v="522"/>
    <n v="522"/>
    <n v="522"/>
    <n v="521595"/>
  </r>
  <r>
    <s v="E3300 HYD Land, Upper Baker"/>
    <x v="18"/>
    <s v="HYD Land, Upper Baker"/>
    <x v="4"/>
    <n v="2001"/>
    <n v="2001"/>
    <n v="2001"/>
    <n v="2001"/>
    <n v="2001"/>
    <n v="2001"/>
    <n v="2001"/>
    <n v="2001"/>
    <n v="2001"/>
    <n v="2001"/>
    <n v="2001"/>
    <n v="2001"/>
    <n v="2001"/>
    <n v="2001428"/>
  </r>
  <r>
    <s v="E3300 HYD Land, White River"/>
    <x v="18"/>
    <s v="HYD Land, White River"/>
    <x v="4"/>
    <n v="19"/>
    <n v="19"/>
    <n v="19"/>
    <n v="19"/>
    <n v="19"/>
    <n v="19"/>
    <n v="19"/>
    <n v="19"/>
    <n v="19"/>
    <n v="19"/>
    <n v="19"/>
    <n v="19"/>
    <n v="19"/>
    <n v="18825"/>
  </r>
  <r>
    <s v="E3301 105 HYD Easements"/>
    <x v="19"/>
    <s v="105 HYD Easements"/>
    <x v="4"/>
    <n v="0"/>
    <n v="17"/>
    <n v="17"/>
    <n v="17"/>
    <n v="17"/>
    <n v="17"/>
    <n v="17"/>
    <n v="17"/>
    <n v="17"/>
    <n v="17"/>
    <n v="17"/>
    <n v="17"/>
    <n v="17"/>
    <n v="16064"/>
  </r>
  <r>
    <s v="E33010 HYD Easements, Snoqualmie 1"/>
    <x v="19"/>
    <s v="0 HYD Easements, Snoqualmie 1"/>
    <x v="4"/>
    <n v="33"/>
    <n v="33"/>
    <n v="33"/>
    <n v="33"/>
    <n v="33"/>
    <n v="33"/>
    <n v="33"/>
    <n v="33"/>
    <n v="33"/>
    <n v="33"/>
    <n v="33"/>
    <n v="33"/>
    <n v="33"/>
    <n v="32899"/>
  </r>
  <r>
    <s v="E3302 HYD Electron-DONOTUSE"/>
    <x v="20"/>
    <s v="HYD Electron-DONOTUSE"/>
    <x v="4"/>
    <n v="0"/>
    <n v="0"/>
    <n v="0"/>
    <n v="0"/>
    <n v="0"/>
    <n v="0"/>
    <n v="0"/>
    <n v="0"/>
    <n v="0"/>
    <n v="0"/>
    <n v="0"/>
    <n v="0"/>
    <n v="0"/>
    <n v="0"/>
  </r>
  <r>
    <s v="E331 DONOTUSE, Snoq Park"/>
    <x v="21"/>
    <s v="DONOTUSE, Snoq Park"/>
    <x v="4"/>
    <n v="0"/>
    <n v="0"/>
    <n v="0"/>
    <n v="0"/>
    <n v="0"/>
    <n v="0"/>
    <n v="0"/>
    <n v="0"/>
    <n v="0"/>
    <n v="0"/>
    <n v="0"/>
    <n v="0"/>
    <n v="0"/>
    <n v="0"/>
  </r>
  <r>
    <s v="E331 HYD S/I, LB AdultFishTrap2010"/>
    <x v="21"/>
    <s v="HYD S/I, LB AdultFishTrap2010"/>
    <x v="4"/>
    <n v="422"/>
    <n v="422"/>
    <n v="422"/>
    <n v="422"/>
    <n v="422"/>
    <n v="422"/>
    <n v="422"/>
    <n v="422"/>
    <n v="422"/>
    <n v="422"/>
    <n v="422"/>
    <n v="422"/>
    <n v="422"/>
    <n v="422423"/>
  </r>
  <r>
    <s v="E331 HYD S/I, UB FishHatchery2010"/>
    <x v="21"/>
    <s v="HYD S/I, UB FishHatchery2010"/>
    <x v="4"/>
    <n v="7878"/>
    <n v="7878"/>
    <n v="7878"/>
    <n v="7878"/>
    <n v="7878"/>
    <n v="7878"/>
    <n v="7878"/>
    <n v="7878"/>
    <n v="7878"/>
    <n v="7878"/>
    <n v="7878"/>
    <n v="7878"/>
    <n v="7878"/>
    <n v="7877977"/>
  </r>
  <r>
    <s v="E331 HYD S/I, UB FishHatchery20-NSC"/>
    <x v="21"/>
    <s v="HYD S/I, UB FishHatchery20-NSC"/>
    <x v="4"/>
    <n v="0"/>
    <n v="0"/>
    <n v="0"/>
    <n v="0"/>
    <n v="0"/>
    <n v="0"/>
    <n v="0"/>
    <n v="0"/>
    <n v="0"/>
    <n v="0"/>
    <n v="0"/>
    <n v="0"/>
    <n v="0"/>
    <n v="0"/>
  </r>
  <r>
    <s v="E331 HYD Str/Impv, Electron-RET"/>
    <x v="21"/>
    <s v="HYD Str/Impv, Electron-RET"/>
    <x v="4"/>
    <n v="0"/>
    <n v="0"/>
    <n v="0"/>
    <n v="0"/>
    <n v="0"/>
    <n v="0"/>
    <n v="0"/>
    <n v="0"/>
    <n v="0"/>
    <n v="0"/>
    <n v="0"/>
    <n v="0"/>
    <n v="0"/>
    <n v="0"/>
  </r>
  <r>
    <s v="E331 HYD Str/Impv, LB-2013"/>
    <x v="21"/>
    <s v="HYD Str/Impv, LB-2013"/>
    <x v="4"/>
    <n v="30364"/>
    <n v="30364"/>
    <n v="30364"/>
    <n v="30364"/>
    <n v="30364"/>
    <n v="30364"/>
    <n v="30364"/>
    <n v="30364"/>
    <n v="30364"/>
    <n v="30364"/>
    <n v="30364"/>
    <n v="30364"/>
    <n v="30364"/>
    <n v="30363652"/>
  </r>
  <r>
    <s v="E331 HYD Str/Impv, LB-2013-NSC"/>
    <x v="21"/>
    <s v="HYD Str/Impv, LB-2013-NSC"/>
    <x v="4"/>
    <n v="0"/>
    <n v="0"/>
    <n v="0"/>
    <n v="0"/>
    <n v="0"/>
    <n v="0"/>
    <n v="0"/>
    <n v="0"/>
    <n v="0"/>
    <n v="0"/>
    <n v="0"/>
    <n v="0"/>
    <n v="0"/>
    <n v="0"/>
  </r>
  <r>
    <s v="E331 HYD Str/Impv, Lower Baker"/>
    <x v="21"/>
    <s v="HYD Str/Impv, Lower Baker"/>
    <x v="4"/>
    <n v="6317"/>
    <n v="6317"/>
    <n v="6317"/>
    <n v="6317"/>
    <n v="6317"/>
    <n v="6317"/>
    <n v="6317"/>
    <n v="6317"/>
    <n v="6317"/>
    <n v="5118"/>
    <n v="5118"/>
    <n v="5118"/>
    <n v="5118"/>
    <n v="5967303"/>
  </r>
  <r>
    <s v="E331 HYD Str/Impv, Lower Baker-NSC"/>
    <x v="21"/>
    <s v="HYD Str/Impv, Lower Baker-NSC"/>
    <x v="4"/>
    <n v="0"/>
    <n v="0"/>
    <n v="0"/>
    <n v="0"/>
    <n v="0"/>
    <n v="0"/>
    <n v="0"/>
    <n v="0"/>
    <n v="0"/>
    <n v="0"/>
    <n v="0"/>
    <n v="0"/>
    <n v="0"/>
    <n v="0"/>
  </r>
  <r>
    <s v="E331 HYD Str/Impv, Nooksack-RET"/>
    <x v="21"/>
    <s v="HYD Str/Impv, Nooksack-RET"/>
    <x v="4"/>
    <n v="0"/>
    <n v="0"/>
    <n v="0"/>
    <n v="0"/>
    <n v="0"/>
    <n v="0"/>
    <n v="0"/>
    <n v="0"/>
    <n v="0"/>
    <n v="0"/>
    <n v="0"/>
    <n v="0"/>
    <n v="0"/>
    <n v="0"/>
  </r>
  <r>
    <s v="E331 HYD Str/Impv, Skook-RET"/>
    <x v="21"/>
    <s v="HYD Str/Impv, Skook-RET"/>
    <x v="4"/>
    <n v="0"/>
    <n v="0"/>
    <n v="0"/>
    <n v="0"/>
    <n v="0"/>
    <n v="0"/>
    <n v="0"/>
    <n v="0"/>
    <n v="0"/>
    <n v="0"/>
    <n v="0"/>
    <n v="0"/>
    <n v="0"/>
    <n v="0"/>
  </r>
  <r>
    <s v="E331 HYD Str/Impv, Snoq 1 - 2013"/>
    <x v="21"/>
    <s v="HYD Str/Impv, Snoq 1 - 2013"/>
    <x v="4"/>
    <n v="46882"/>
    <n v="46882"/>
    <n v="46882"/>
    <n v="46882"/>
    <n v="46882"/>
    <n v="46882"/>
    <n v="46882"/>
    <n v="46882"/>
    <n v="46882"/>
    <n v="46882"/>
    <n v="46882"/>
    <n v="46882"/>
    <n v="46882"/>
    <n v="46881506"/>
  </r>
  <r>
    <s v="E331 HYD Str/Impv, Snoq 1 - 201-NSC"/>
    <x v="21"/>
    <s v="HYD Str/Impv, Snoq 1 - 201-NSC"/>
    <x v="4"/>
    <n v="0"/>
    <n v="0"/>
    <n v="0"/>
    <n v="0"/>
    <n v="0"/>
    <n v="0"/>
    <n v="0"/>
    <n v="0"/>
    <n v="0"/>
    <n v="0"/>
    <n v="0"/>
    <n v="0"/>
    <n v="0"/>
    <n v="0"/>
  </r>
  <r>
    <s v="E331 HYD Str/Impv, Snoq 2 - 2013"/>
    <x v="21"/>
    <s v="HYD Str/Impv, Snoq 2 - 2013"/>
    <x v="4"/>
    <n v="49093"/>
    <n v="49093"/>
    <n v="49093"/>
    <n v="49093"/>
    <n v="49093"/>
    <n v="49093"/>
    <n v="49093"/>
    <n v="49093"/>
    <n v="49093"/>
    <n v="49093"/>
    <n v="49093"/>
    <n v="49094"/>
    <n v="49094"/>
    <n v="49092924"/>
  </r>
  <r>
    <s v="E331 HYD Str/Impv, Snoq 2 - 201-NSC"/>
    <x v="21"/>
    <s v="HYD Str/Impv, Snoq 2 - 201-NSC"/>
    <x v="4"/>
    <n v="0"/>
    <n v="0"/>
    <n v="0"/>
    <n v="0"/>
    <n v="0"/>
    <n v="0"/>
    <n v="0"/>
    <n v="0"/>
    <n v="0"/>
    <n v="0"/>
    <n v="0"/>
    <n v="0"/>
    <n v="0"/>
    <n v="0"/>
  </r>
  <r>
    <s v="E331 HYD Str/Impv, Snoq Park"/>
    <x v="21"/>
    <s v="HYD Str/Impv, Snoq Park"/>
    <x v="4"/>
    <n v="5838"/>
    <n v="5838"/>
    <n v="5838"/>
    <n v="5838"/>
    <n v="5838"/>
    <n v="5838"/>
    <n v="5838"/>
    <n v="5838"/>
    <n v="5838"/>
    <n v="5838"/>
    <n v="5838"/>
    <n v="5838"/>
    <n v="5838"/>
    <n v="5838129"/>
  </r>
  <r>
    <s v="E331 HYD Str/Impv, Snoq Park-NSC"/>
    <x v="21"/>
    <s v="HYD Str/Impv, Snoq Park-NSC"/>
    <x v="4"/>
    <n v="0"/>
    <n v="0"/>
    <n v="0"/>
    <n v="0"/>
    <n v="0"/>
    <n v="0"/>
    <n v="0"/>
    <n v="0"/>
    <n v="0"/>
    <n v="0"/>
    <n v="0"/>
    <n v="0"/>
    <n v="0"/>
    <n v="0"/>
  </r>
  <r>
    <s v="E331 HYD Str/Impv, Snoqualmie 1"/>
    <x v="21"/>
    <s v="HYD Str/Impv, Snoqualmie 1"/>
    <x v="4"/>
    <n v="12648"/>
    <n v="12648"/>
    <n v="12648"/>
    <n v="12648"/>
    <n v="12648"/>
    <n v="12648"/>
    <n v="12648"/>
    <n v="12648"/>
    <n v="12648"/>
    <n v="12648"/>
    <n v="12648"/>
    <n v="12648"/>
    <n v="12648"/>
    <n v="12648296"/>
  </r>
  <r>
    <s v="E331 HYD Str/Impv, Snoqualmie 1-NSC"/>
    <x v="21"/>
    <s v="HYD Str/Impv, Snoqualmie 1-NSC"/>
    <x v="4"/>
    <n v="0"/>
    <n v="0"/>
    <n v="0"/>
    <n v="0"/>
    <n v="0"/>
    <n v="0"/>
    <n v="0"/>
    <n v="0"/>
    <n v="0"/>
    <n v="0"/>
    <n v="0"/>
    <n v="0"/>
    <n v="0"/>
    <n v="0"/>
  </r>
  <r>
    <s v="E331 HYD Str/Impv, Snoqualmie 2"/>
    <x v="21"/>
    <s v="HYD Str/Impv, Snoqualmie 2"/>
    <x v="4"/>
    <n v="0"/>
    <n v="0"/>
    <n v="0"/>
    <n v="0"/>
    <n v="0"/>
    <n v="0"/>
    <n v="0"/>
    <n v="0"/>
    <n v="0"/>
    <n v="0"/>
    <n v="0"/>
    <n v="0"/>
    <n v="0"/>
    <n v="0"/>
  </r>
  <r>
    <s v="E331 HYD Str/Impv, Snoqualmie 2-NSC"/>
    <x v="21"/>
    <s v="HYD Str/Impv, Snoqualmie 2-NSC"/>
    <x v="4"/>
    <n v="0"/>
    <n v="0"/>
    <n v="0"/>
    <n v="0"/>
    <n v="0"/>
    <n v="0"/>
    <n v="0"/>
    <n v="0"/>
    <n v="0"/>
    <n v="0"/>
    <n v="0"/>
    <n v="0"/>
    <n v="0"/>
    <n v="0"/>
  </r>
  <r>
    <s v="E331 HYD Str/Impv, UB Koma Kulshan"/>
    <x v="21"/>
    <s v="HYD Str/Impv, UB Koma Kulshan"/>
    <x v="4"/>
    <n v="762"/>
    <n v="762"/>
    <n v="762"/>
    <n v="762"/>
    <n v="762"/>
    <n v="762"/>
    <n v="762"/>
    <n v="762"/>
    <n v="762"/>
    <n v="762"/>
    <n v="762"/>
    <n v="762"/>
    <n v="762"/>
    <n v="762026"/>
  </r>
  <r>
    <s v="E331 HYD Str/Impv, UB Koma Kuls-NSC"/>
    <x v="21"/>
    <s v="HYD Str/Impv, UB Koma Kuls-NSC"/>
    <x v="4"/>
    <n v="0"/>
    <n v="0"/>
    <n v="0"/>
    <n v="0"/>
    <n v="0"/>
    <n v="0"/>
    <n v="0"/>
    <n v="0"/>
    <n v="0"/>
    <n v="0"/>
    <n v="0"/>
    <n v="0"/>
    <n v="0"/>
    <n v="0"/>
  </r>
  <r>
    <s v="E331 HYD Str/Impv, Upper Baker"/>
    <x v="21"/>
    <s v="HYD Str/Impv, Upper Baker"/>
    <x v="4"/>
    <n v="7174"/>
    <n v="7174"/>
    <n v="7174"/>
    <n v="7174"/>
    <n v="7174"/>
    <n v="7174"/>
    <n v="7174"/>
    <n v="7247"/>
    <n v="7247"/>
    <n v="7247"/>
    <n v="7247"/>
    <n v="7247"/>
    <n v="7247"/>
    <n v="7207240"/>
  </r>
  <r>
    <s v="E331 HYD Str/Impv, Upper Baker-NSC"/>
    <x v="21"/>
    <s v="HYD Str/Impv, Upper Baker-NSC"/>
    <x v="4"/>
    <n v="0"/>
    <n v="0"/>
    <n v="0"/>
    <n v="0"/>
    <n v="0"/>
    <n v="0"/>
    <n v="0"/>
    <n v="0"/>
    <n v="0"/>
    <n v="0"/>
    <n v="0"/>
    <n v="0"/>
    <n v="0"/>
    <n v="0"/>
  </r>
  <r>
    <s v="E331 HYD Str/Impv, White R-NOTUSED"/>
    <x v="21"/>
    <s v="HYD Str/Impv, White R-NOTUSED"/>
    <x v="4"/>
    <n v="0"/>
    <n v="0"/>
    <n v="0"/>
    <n v="0"/>
    <n v="0"/>
    <n v="0"/>
    <n v="0"/>
    <n v="0"/>
    <n v="0"/>
    <n v="0"/>
    <n v="0"/>
    <n v="0"/>
    <n v="0"/>
    <n v="0"/>
  </r>
  <r>
    <s v="E331 RETIRED  LB AdultFishTrap2011"/>
    <x v="21"/>
    <s v="RETIRED  LB AdultFishTrap2011"/>
    <x v="4"/>
    <n v="0"/>
    <n v="0"/>
    <n v="0"/>
    <n v="0"/>
    <n v="0"/>
    <n v="0"/>
    <n v="0"/>
    <n v="0"/>
    <n v="0"/>
    <n v="0"/>
    <n v="0"/>
    <n v="0"/>
    <n v="0"/>
    <n v="0"/>
  </r>
  <r>
    <s v="E331 RETIRED UB FishHatchery2011"/>
    <x v="21"/>
    <s v="RETIRED UB FishHatchery2011"/>
    <x v="4"/>
    <n v="0"/>
    <n v="0"/>
    <n v="0"/>
    <n v="0"/>
    <n v="0"/>
    <n v="0"/>
    <n v="0"/>
    <n v="0"/>
    <n v="0"/>
    <n v="0"/>
    <n v="0"/>
    <n v="0"/>
    <n v="0"/>
    <n v="0"/>
  </r>
  <r>
    <s v="E332 102 HYD Electron Sale-RET"/>
    <x v="22"/>
    <s v="102 HYD Electron Sale-RET"/>
    <x v="4"/>
    <n v="0"/>
    <n v="0"/>
    <n v="0"/>
    <n v="0"/>
    <n v="0"/>
    <n v="0"/>
    <n v="0"/>
    <n v="0"/>
    <n v="0"/>
    <n v="0"/>
    <n v="0"/>
    <n v="0"/>
    <n v="0"/>
    <n v="0"/>
  </r>
  <r>
    <s v="E332 HYD R/D/W, Snoq 1 - 2013"/>
    <x v="22"/>
    <s v="HYD R/D/W, Snoq 1 - 2013"/>
    <x v="4"/>
    <n v="53554"/>
    <n v="53554"/>
    <n v="53554"/>
    <n v="53554"/>
    <n v="53554"/>
    <n v="53554"/>
    <n v="53554"/>
    <n v="53554"/>
    <n v="53554"/>
    <n v="53554"/>
    <n v="53554"/>
    <n v="53554"/>
    <n v="53554"/>
    <n v="53553621"/>
  </r>
  <r>
    <s v="E332 HYD R/D/W, Snoq 1 - 2013-NSC"/>
    <x v="22"/>
    <s v="HYD R/D/W, Snoq 1 - 2013-NSC"/>
    <x v="4"/>
    <n v="0"/>
    <n v="0"/>
    <n v="0"/>
    <n v="0"/>
    <n v="0"/>
    <n v="0"/>
    <n v="0"/>
    <n v="0"/>
    <n v="0"/>
    <n v="0"/>
    <n v="0"/>
    <n v="0"/>
    <n v="0"/>
    <n v="0"/>
  </r>
  <r>
    <s v="E332 HYD R/D/W, Snoq 2 - 2013"/>
    <x v="22"/>
    <s v="HYD R/D/W, Snoq 2 - 2013"/>
    <x v="4"/>
    <n v="61018"/>
    <n v="61018"/>
    <n v="61018"/>
    <n v="61018"/>
    <n v="61018"/>
    <n v="61018"/>
    <n v="61018"/>
    <n v="61018"/>
    <n v="61018"/>
    <n v="61018"/>
    <n v="61018"/>
    <n v="61019"/>
    <n v="61019"/>
    <n v="61017787"/>
  </r>
  <r>
    <s v="E332 HYD R/D/W, Snoq 2 - 2013-NSC"/>
    <x v="22"/>
    <s v="HYD R/D/W, Snoq 2 - 2013-NSC"/>
    <x v="4"/>
    <n v="0"/>
    <n v="0"/>
    <n v="0"/>
    <n v="0"/>
    <n v="0"/>
    <n v="0"/>
    <n v="0"/>
    <n v="0"/>
    <n v="0"/>
    <n v="0"/>
    <n v="0"/>
    <n v="0"/>
    <n v="0"/>
    <n v="0"/>
  </r>
  <r>
    <s v="E332 HYD R/D/W, White River-NOTUSED"/>
    <x v="22"/>
    <s v="HYD R/D/W, White River-NOTUSED"/>
    <x v="4"/>
    <n v="0"/>
    <n v="0"/>
    <n v="0"/>
    <n v="0"/>
    <n v="0"/>
    <n v="0"/>
    <n v="0"/>
    <n v="0"/>
    <n v="0"/>
    <n v="0"/>
    <n v="0"/>
    <n v="0"/>
    <n v="0"/>
    <n v="0"/>
  </r>
  <r>
    <s v="E332 HYD R/D/W,LBAdultFishTr2010"/>
    <x v="22"/>
    <s v="HYD R/D/W,LBAdultFishTr2010"/>
    <x v="4"/>
    <n v="25888"/>
    <n v="25888"/>
    <n v="25888"/>
    <n v="25888"/>
    <n v="25888"/>
    <n v="25888"/>
    <n v="25888"/>
    <n v="25888"/>
    <n v="25888"/>
    <n v="25888"/>
    <n v="25888"/>
    <n v="25888"/>
    <n v="25888"/>
    <n v="25887774"/>
  </r>
  <r>
    <s v="E332 HYD R/D/W,UB FishHatch2010"/>
    <x v="22"/>
    <s v="HYD R/D/W,UB FishHatch2010"/>
    <x v="4"/>
    <n v="18449"/>
    <n v="18449"/>
    <n v="18449"/>
    <n v="18449"/>
    <n v="18449"/>
    <n v="18449"/>
    <n v="18449"/>
    <n v="18449"/>
    <n v="18449"/>
    <n v="18449"/>
    <n v="18449"/>
    <n v="18449"/>
    <n v="18449"/>
    <n v="18449225"/>
  </r>
  <r>
    <s v="E332 HYD R/D/W,UB FishHatch2010-NSC"/>
    <x v="22"/>
    <s v="HYD R/D/W,UB FishHatch2010-NSC"/>
    <x v="4"/>
    <n v="0"/>
    <n v="0"/>
    <n v="0"/>
    <n v="0"/>
    <n v="0"/>
    <n v="0"/>
    <n v="0"/>
    <n v="0"/>
    <n v="0"/>
    <n v="0"/>
    <n v="0"/>
    <n v="0"/>
    <n v="0"/>
    <n v="0"/>
  </r>
  <r>
    <s v="E332 HYD Res/Dam/Wwy, LB FSC"/>
    <x v="22"/>
    <s v="HYD Res/Dam/Wwy, LB FSC"/>
    <x v="4"/>
    <n v="51265"/>
    <n v="51265"/>
    <n v="51265"/>
    <n v="51265"/>
    <n v="51265"/>
    <n v="51265"/>
    <n v="51265"/>
    <n v="51265"/>
    <n v="51265"/>
    <n v="51265"/>
    <n v="51265"/>
    <n v="51265"/>
    <n v="56323"/>
    <n v="51475587"/>
  </r>
  <r>
    <s v="E332 HYD Res/Dam/Wwy, LB FSC-NSC"/>
    <x v="22"/>
    <s v="HYD Res/Dam/Wwy, LB FSC-NSC"/>
    <x v="4"/>
    <n v="0"/>
    <n v="0"/>
    <n v="0"/>
    <n v="0"/>
    <n v="0"/>
    <n v="0"/>
    <n v="0"/>
    <n v="0"/>
    <n v="0"/>
    <n v="0"/>
    <n v="0"/>
    <n v="0"/>
    <n v="0"/>
    <n v="0"/>
  </r>
  <r>
    <s v="E332 HYD Res/Dam/Wwy, LB-2013"/>
    <x v="22"/>
    <s v="HYD Res/Dam/Wwy, LB-2013"/>
    <x v="4"/>
    <n v="23562"/>
    <n v="23562"/>
    <n v="23562"/>
    <n v="23562"/>
    <n v="23562"/>
    <n v="23562"/>
    <n v="23562"/>
    <n v="23562"/>
    <n v="23562"/>
    <n v="23562"/>
    <n v="23562"/>
    <n v="23562"/>
    <n v="23562"/>
    <n v="23561627"/>
  </r>
  <r>
    <s v="E332 HYD Res/Dam/Wwy, LB-2013-NSC"/>
    <x v="22"/>
    <s v="HYD Res/Dam/Wwy, LB-2013-NSC"/>
    <x v="4"/>
    <n v="0"/>
    <n v="0"/>
    <n v="0"/>
    <n v="0"/>
    <n v="0"/>
    <n v="0"/>
    <n v="0"/>
    <n v="0"/>
    <n v="0"/>
    <n v="0"/>
    <n v="0"/>
    <n v="0"/>
    <n v="0"/>
    <n v="0"/>
  </r>
  <r>
    <s v="E332 HYD Res/Dam/Wwy, Lower Baker"/>
    <x v="22"/>
    <s v="HYD Res/Dam/Wwy, Lower Baker"/>
    <x v="4"/>
    <n v="15467"/>
    <n v="15467"/>
    <n v="15467"/>
    <n v="15467"/>
    <n v="15467"/>
    <n v="15467"/>
    <n v="15467"/>
    <n v="15467"/>
    <n v="15467"/>
    <n v="15467"/>
    <n v="15467"/>
    <n v="15467"/>
    <n v="15467"/>
    <n v="15466592"/>
  </r>
  <r>
    <s v="E332 HYD Res/Dam/Wwy, Lower Bak-NSC"/>
    <x v="22"/>
    <s v="HYD Res/Dam/Wwy, Lower Bak-NSC"/>
    <x v="4"/>
    <n v="0"/>
    <n v="0"/>
    <n v="0"/>
    <n v="0"/>
    <n v="0"/>
    <n v="0"/>
    <n v="0"/>
    <n v="0"/>
    <n v="0"/>
    <n v="0"/>
    <n v="0"/>
    <n v="0"/>
    <n v="0"/>
    <n v="0"/>
  </r>
  <r>
    <s v="E332 HYD Res/Dam/Wwy, Skook-RET"/>
    <x v="22"/>
    <s v="HYD Res/Dam/Wwy, Skook-RET"/>
    <x v="4"/>
    <n v="0"/>
    <n v="0"/>
    <n v="0"/>
    <n v="0"/>
    <n v="0"/>
    <n v="0"/>
    <n v="0"/>
    <n v="0"/>
    <n v="0"/>
    <n v="0"/>
    <n v="0"/>
    <n v="0"/>
    <n v="0"/>
    <n v="0"/>
  </r>
  <r>
    <s v="E332 HYD Res/Dam/Wwy, Snoq 1-NSC"/>
    <x v="22"/>
    <s v="HYD Res/Dam/Wwy, Snoq 1-NSC"/>
    <x v="4"/>
    <n v="0"/>
    <n v="0"/>
    <n v="0"/>
    <n v="0"/>
    <n v="0"/>
    <n v="0"/>
    <n v="0"/>
    <n v="0"/>
    <n v="0"/>
    <n v="0"/>
    <n v="0"/>
    <n v="0"/>
    <n v="0"/>
    <n v="0"/>
  </r>
  <r>
    <s v="E332 HYD Res/Dam/Wwy, Snoq 2-NSC"/>
    <x v="22"/>
    <s v="HYD Res/Dam/Wwy, Snoq 2-NSC"/>
    <x v="4"/>
    <n v="0"/>
    <n v="0"/>
    <n v="0"/>
    <n v="0"/>
    <n v="0"/>
    <n v="0"/>
    <n v="0"/>
    <n v="0"/>
    <n v="0"/>
    <n v="0"/>
    <n v="0"/>
    <n v="0"/>
    <n v="0"/>
    <n v="0"/>
  </r>
  <r>
    <s v="E332 HYD Res/Dam/Wwy, Snoqualmie 1"/>
    <x v="22"/>
    <s v="HYD Res/Dam/Wwy, Snoqualmie 1"/>
    <x v="4"/>
    <n v="813"/>
    <n v="813"/>
    <n v="813"/>
    <n v="813"/>
    <n v="813"/>
    <n v="813"/>
    <n v="813"/>
    <n v="813"/>
    <n v="813"/>
    <n v="813"/>
    <n v="813"/>
    <n v="813"/>
    <n v="813"/>
    <n v="813258"/>
  </r>
  <r>
    <s v="E332 HYD Res/Dam/Wwy, Snoqualmie 2"/>
    <x v="22"/>
    <s v="HYD Res/Dam/Wwy, Snoqualmie 2"/>
    <x v="4"/>
    <n v="347"/>
    <n v="347"/>
    <n v="347"/>
    <n v="347"/>
    <n v="347"/>
    <n v="347"/>
    <n v="347"/>
    <n v="347"/>
    <n v="347"/>
    <n v="347"/>
    <n v="347"/>
    <n v="347"/>
    <n v="347"/>
    <n v="347116"/>
  </r>
  <r>
    <s v="E332 HYD Res/Dam/Wwy, UB FSC"/>
    <x v="22"/>
    <s v="HYD Res/Dam/Wwy, UB FSC"/>
    <x v="4"/>
    <n v="60245"/>
    <n v="60245"/>
    <n v="60245"/>
    <n v="60245"/>
    <n v="60245"/>
    <n v="60245"/>
    <n v="60245"/>
    <n v="60245"/>
    <n v="60245"/>
    <n v="60245"/>
    <n v="60245"/>
    <n v="60245"/>
    <n v="60235"/>
    <n v="60244549"/>
  </r>
  <r>
    <s v="E332 HYD Res/Dam/Wwy, UB FSC-NSC"/>
    <x v="22"/>
    <s v="HYD Res/Dam/Wwy, UB FSC-NSC"/>
    <x v="4"/>
    <n v="0"/>
    <n v="0"/>
    <n v="0"/>
    <n v="0"/>
    <n v="0"/>
    <n v="0"/>
    <n v="0"/>
    <n v="0"/>
    <n v="0"/>
    <n v="0"/>
    <n v="0"/>
    <n v="0"/>
    <n v="0"/>
    <n v="0"/>
  </r>
  <r>
    <s v="E332 HYD Res/Dam/Wwy, Upper Baker"/>
    <x v="22"/>
    <s v="HYD Res/Dam/Wwy, Upper Baker"/>
    <x v="4"/>
    <n v="40909"/>
    <n v="40909"/>
    <n v="40909"/>
    <n v="40909"/>
    <n v="40909"/>
    <n v="40909"/>
    <n v="40909"/>
    <n v="40909"/>
    <n v="40909"/>
    <n v="40999"/>
    <n v="40999"/>
    <n v="41005"/>
    <n v="43328"/>
    <n v="41033105"/>
  </r>
  <r>
    <s v="E332 HYD Res/Dam/Wwy, Upper Bak-NSC"/>
    <x v="22"/>
    <s v="HYD Res/Dam/Wwy, Upper Bak-NSC"/>
    <x v="4"/>
    <n v="0"/>
    <n v="0"/>
    <n v="0"/>
    <n v="0"/>
    <n v="0"/>
    <n v="0"/>
    <n v="0"/>
    <n v="0"/>
    <n v="0"/>
    <n v="0"/>
    <n v="0"/>
    <n v="0"/>
    <n v="0"/>
    <n v="0"/>
  </r>
  <r>
    <s v="E332 HYD Res/Dam/Wwy,Electron-RET"/>
    <x v="22"/>
    <s v="HYD Res/Dam/Wwy,Electron-RET"/>
    <x v="4"/>
    <n v="0"/>
    <n v="0"/>
    <n v="0"/>
    <n v="0"/>
    <n v="0"/>
    <n v="0"/>
    <n v="0"/>
    <n v="0"/>
    <n v="0"/>
    <n v="0"/>
    <n v="0"/>
    <n v="0"/>
    <n v="0"/>
    <n v="0"/>
  </r>
  <r>
    <s v="E332 RETIRED LBAdultFishTr2011"/>
    <x v="22"/>
    <s v="RETIRED LBAdultFishTr2011"/>
    <x v="4"/>
    <n v="0"/>
    <n v="0"/>
    <n v="0"/>
    <n v="0"/>
    <n v="0"/>
    <n v="0"/>
    <n v="0"/>
    <n v="0"/>
    <n v="0"/>
    <n v="0"/>
    <n v="0"/>
    <n v="0"/>
    <n v="0"/>
    <n v="0"/>
  </r>
  <r>
    <s v="E332 RETIRED UB FishHatch2011"/>
    <x v="22"/>
    <s v="RETIRED UB FishHatch2011"/>
    <x v="4"/>
    <n v="0"/>
    <n v="0"/>
    <n v="0"/>
    <n v="0"/>
    <n v="0"/>
    <n v="0"/>
    <n v="0"/>
    <n v="0"/>
    <n v="0"/>
    <n v="0"/>
    <n v="0"/>
    <n v="0"/>
    <n v="0"/>
    <n v="0"/>
  </r>
  <r>
    <s v="E333 HYD W/T-, White River-NOTUSED"/>
    <x v="23"/>
    <s v="HYD W/T-, White River-NOTUSED"/>
    <x v="4"/>
    <n v="0"/>
    <n v="0"/>
    <n v="0"/>
    <n v="0"/>
    <n v="0"/>
    <n v="0"/>
    <n v="0"/>
    <n v="0"/>
    <n v="0"/>
    <n v="0"/>
    <n v="0"/>
    <n v="0"/>
    <n v="0"/>
    <n v="0"/>
  </r>
  <r>
    <s v="E333 HYD Wtrwhl/Trbn, Electron-RET"/>
    <x v="23"/>
    <s v="HYD Wtrwhl/Trbn, Electron-RET"/>
    <x v="4"/>
    <n v="0"/>
    <n v="0"/>
    <n v="0"/>
    <n v="0"/>
    <n v="0"/>
    <n v="0"/>
    <n v="0"/>
    <n v="0"/>
    <n v="0"/>
    <n v="0"/>
    <n v="0"/>
    <n v="0"/>
    <n v="0"/>
    <n v="0"/>
  </r>
  <r>
    <s v="E333 HYD Wtrwhl/Trbn, LB-2013"/>
    <x v="23"/>
    <s v="HYD Wtrwhl/Trbn, LB-2013"/>
    <x v="4"/>
    <n v="30446"/>
    <n v="30446"/>
    <n v="30446"/>
    <n v="30446"/>
    <n v="30446"/>
    <n v="30446"/>
    <n v="30446"/>
    <n v="30446"/>
    <n v="30446"/>
    <n v="30446"/>
    <n v="30446"/>
    <n v="30446"/>
    <n v="30446"/>
    <n v="30445509"/>
  </r>
  <r>
    <s v="E333 HYD Wtrwhl/Trbn, LB-2013-NSC"/>
    <x v="23"/>
    <s v="HYD Wtrwhl/Trbn, LB-2013-NSC"/>
    <x v="4"/>
    <n v="0"/>
    <n v="0"/>
    <n v="0"/>
    <n v="0"/>
    <n v="0"/>
    <n v="0"/>
    <n v="0"/>
    <n v="0"/>
    <n v="0"/>
    <n v="0"/>
    <n v="0"/>
    <n v="0"/>
    <n v="0"/>
    <n v="0"/>
  </r>
  <r>
    <s v="E333 HYD Wtrwhl/Trbn, Lower Baker"/>
    <x v="23"/>
    <s v="HYD Wtrwhl/Trbn, Lower Baker"/>
    <x v="4"/>
    <n v="12184"/>
    <n v="12185"/>
    <n v="12185"/>
    <n v="12185"/>
    <n v="12185"/>
    <n v="12185"/>
    <n v="12185"/>
    <n v="12185"/>
    <n v="12185"/>
    <n v="12185"/>
    <n v="12185"/>
    <n v="12185"/>
    <n v="12185"/>
    <n v="12184871"/>
  </r>
  <r>
    <s v="E333 HYD Wtrwhl/Trbn, Lower Bak-NSC"/>
    <x v="23"/>
    <s v="HYD Wtrwhl/Trbn, Lower Bak-NSC"/>
    <x v="4"/>
    <n v="0"/>
    <n v="0"/>
    <n v="0"/>
    <n v="0"/>
    <n v="0"/>
    <n v="0"/>
    <n v="0"/>
    <n v="0"/>
    <n v="0"/>
    <n v="0"/>
    <n v="0"/>
    <n v="0"/>
    <n v="0"/>
    <n v="0"/>
  </r>
  <r>
    <s v="E333 HYD Wtrwhl/Trbn, Skookumchuck"/>
    <x v="23"/>
    <s v="HYD Wtrwhl/Trbn, Skookumchuck"/>
    <x v="4"/>
    <n v="0"/>
    <n v="0"/>
    <n v="0"/>
    <n v="0"/>
    <n v="0"/>
    <n v="0"/>
    <n v="0"/>
    <n v="0"/>
    <n v="0"/>
    <n v="0"/>
    <n v="0"/>
    <n v="0"/>
    <n v="0"/>
    <n v="0"/>
  </r>
  <r>
    <s v="E333 HYD Wtrwhl/Trbn, Snoq 1-2013"/>
    <x v="23"/>
    <s v="HYD Wtrwhl/Trbn, Snoq 1-2013"/>
    <x v="4"/>
    <n v="35393"/>
    <n v="35393"/>
    <n v="35393"/>
    <n v="35393"/>
    <n v="35393"/>
    <n v="35393"/>
    <n v="35393"/>
    <n v="35393"/>
    <n v="35393"/>
    <n v="35393"/>
    <n v="35393"/>
    <n v="35393"/>
    <n v="36209"/>
    <n v="35426936"/>
  </r>
  <r>
    <s v="E333 HYD Wtrwhl/Trbn, Snoq 1-20-NSC"/>
    <x v="23"/>
    <s v="HYD Wtrwhl/Trbn, Snoq 1-20-NSC"/>
    <x v="4"/>
    <n v="0"/>
    <n v="0"/>
    <n v="0"/>
    <n v="0"/>
    <n v="0"/>
    <n v="0"/>
    <n v="0"/>
    <n v="0"/>
    <n v="0"/>
    <n v="0"/>
    <n v="0"/>
    <n v="0"/>
    <n v="0"/>
    <n v="0"/>
  </r>
  <r>
    <s v="E333 HYD Wtrwhl/Trbn, Snoq 1-NSC"/>
    <x v="23"/>
    <s v="HYD Wtrwhl/Trbn, Snoq 1-NSC"/>
    <x v="4"/>
    <n v="0"/>
    <n v="0"/>
    <n v="0"/>
    <n v="0"/>
    <n v="0"/>
    <n v="0"/>
    <n v="0"/>
    <n v="0"/>
    <n v="0"/>
    <n v="0"/>
    <n v="0"/>
    <n v="0"/>
    <n v="0"/>
    <n v="0"/>
  </r>
  <r>
    <s v="E333 HYD Wtrwhl/Trbn, Snoq 2-2013"/>
    <x v="23"/>
    <s v="HYD Wtrwhl/Trbn, Snoq 2-2013"/>
    <x v="4"/>
    <n v="28602"/>
    <n v="28602"/>
    <n v="28602"/>
    <n v="28602"/>
    <n v="28602"/>
    <n v="28602"/>
    <n v="28602"/>
    <n v="28602"/>
    <n v="28602"/>
    <n v="28602"/>
    <n v="28602"/>
    <n v="28603"/>
    <n v="28603"/>
    <n v="28602557"/>
  </r>
  <r>
    <s v="E333 HYD Wtrwhl/Trbn, Snoq 2-20-NSC"/>
    <x v="23"/>
    <s v="HYD Wtrwhl/Trbn, Snoq 2-20-NSC"/>
    <x v="4"/>
    <n v="0"/>
    <n v="0"/>
    <n v="0"/>
    <n v="0"/>
    <n v="0"/>
    <n v="0"/>
    <n v="0"/>
    <n v="0"/>
    <n v="0"/>
    <n v="0"/>
    <n v="0"/>
    <n v="0"/>
    <n v="0"/>
    <n v="0"/>
  </r>
  <r>
    <s v="E333 HYD Wtrwhl/Trbn, Snoq 2-NSC"/>
    <x v="23"/>
    <s v="HYD Wtrwhl/Trbn, Snoq 2-NSC"/>
    <x v="4"/>
    <n v="0"/>
    <n v="0"/>
    <n v="0"/>
    <n v="0"/>
    <n v="0"/>
    <n v="0"/>
    <n v="0"/>
    <n v="0"/>
    <n v="0"/>
    <n v="0"/>
    <n v="0"/>
    <n v="0"/>
    <n v="0"/>
    <n v="0"/>
  </r>
  <r>
    <s v="E333 HYD Wtrwhl/Trbn, Snoq Park"/>
    <x v="23"/>
    <s v="HYD Wtrwhl/Trbn, Snoq Park"/>
    <x v="4"/>
    <n v="0"/>
    <n v="0"/>
    <n v="0"/>
    <n v="0"/>
    <n v="0"/>
    <n v="0"/>
    <n v="0"/>
    <n v="0"/>
    <n v="0"/>
    <n v="0"/>
    <n v="0"/>
    <n v="0"/>
    <n v="0"/>
    <n v="0"/>
  </r>
  <r>
    <s v="E333 HYD Wtrwhl/Trbn, Snoq Park-NSC"/>
    <x v="23"/>
    <s v="HYD Wtrwhl/Trbn, Snoq Park-NSC"/>
    <x v="4"/>
    <n v="0"/>
    <n v="0"/>
    <n v="0"/>
    <n v="0"/>
    <n v="0"/>
    <n v="0"/>
    <n v="0"/>
    <n v="0"/>
    <n v="0"/>
    <n v="0"/>
    <n v="0"/>
    <n v="0"/>
    <n v="0"/>
    <n v="0"/>
  </r>
  <r>
    <s v="E333 HYD Wtrwhl/Trbn, Snoqualmie 1"/>
    <x v="23"/>
    <s v="HYD Wtrwhl/Trbn, Snoqualmie 1"/>
    <x v="4"/>
    <n v="1886"/>
    <n v="1886"/>
    <n v="1886"/>
    <n v="1886"/>
    <n v="1886"/>
    <n v="1886"/>
    <n v="1886"/>
    <n v="1886"/>
    <n v="1886"/>
    <n v="1886"/>
    <n v="1886"/>
    <n v="1886"/>
    <n v="1883"/>
    <n v="1885386"/>
  </r>
  <r>
    <s v="E333 HYD Wtrwhl/Trbn, Snoqualmie 2"/>
    <x v="23"/>
    <s v="HYD Wtrwhl/Trbn, Snoqualmie 2"/>
    <x v="4"/>
    <n v="6615"/>
    <n v="6615"/>
    <n v="6615"/>
    <n v="6615"/>
    <n v="6615"/>
    <n v="6615"/>
    <n v="6615"/>
    <n v="6615"/>
    <n v="6615"/>
    <n v="6615"/>
    <n v="6632"/>
    <n v="6632"/>
    <n v="7786"/>
    <n v="6666352"/>
  </r>
  <r>
    <s v="E333 HYD Wtrwhl/Trbn, Upper Baker"/>
    <x v="23"/>
    <s v="HYD Wtrwhl/Trbn, Upper Baker"/>
    <x v="4"/>
    <n v="13128"/>
    <n v="13128"/>
    <n v="13128"/>
    <n v="13128"/>
    <n v="13128"/>
    <n v="13128"/>
    <n v="13128"/>
    <n v="13128"/>
    <n v="13128"/>
    <n v="13128"/>
    <n v="13128"/>
    <n v="13128"/>
    <n v="13128"/>
    <n v="13128271"/>
  </r>
  <r>
    <s v="E333 HYD Wtrwhl/Trbn, Upper Bak-NSC"/>
    <x v="23"/>
    <s v="HYD Wtrwhl/Trbn, Upper Bak-NSC"/>
    <x v="4"/>
    <n v="0"/>
    <n v="0"/>
    <n v="0"/>
    <n v="0"/>
    <n v="0"/>
    <n v="0"/>
    <n v="0"/>
    <n v="0"/>
    <n v="0"/>
    <n v="0"/>
    <n v="0"/>
    <n v="0"/>
    <n v="0"/>
    <n v="0"/>
  </r>
  <r>
    <s v="E334 HYD Acc, White River-NOTUSED"/>
    <x v="24"/>
    <s v="HYD Acc, White River-NOTUSED"/>
    <x v="4"/>
    <n v="0"/>
    <n v="0"/>
    <n v="0"/>
    <n v="0"/>
    <n v="0"/>
    <n v="0"/>
    <n v="0"/>
    <n v="0"/>
    <n v="0"/>
    <n v="0"/>
    <n v="0"/>
    <n v="0"/>
    <n v="0"/>
    <n v="0"/>
  </r>
  <r>
    <s v="E334 HYD Accessory, Electron-RET"/>
    <x v="24"/>
    <s v="HYD Accessory, Electron-RET"/>
    <x v="4"/>
    <n v="0"/>
    <n v="0"/>
    <n v="0"/>
    <n v="0"/>
    <n v="0"/>
    <n v="0"/>
    <n v="0"/>
    <n v="0"/>
    <n v="0"/>
    <n v="0"/>
    <n v="0"/>
    <n v="0"/>
    <n v="0"/>
    <n v="0"/>
  </r>
  <r>
    <s v="E334 HYD Accessory, LB-2013"/>
    <x v="24"/>
    <s v="HYD Accessory, LB-2013"/>
    <x v="4"/>
    <n v="13539"/>
    <n v="13539"/>
    <n v="13539"/>
    <n v="13539"/>
    <n v="13539"/>
    <n v="13539"/>
    <n v="13539"/>
    <n v="13539"/>
    <n v="13539"/>
    <n v="13539"/>
    <n v="13539"/>
    <n v="13539"/>
    <n v="13539"/>
    <n v="13539297"/>
  </r>
  <r>
    <s v="E334 HYD Accessory, LB-2013-NSC"/>
    <x v="24"/>
    <s v="HYD Accessory, LB-2013-NSC"/>
    <x v="4"/>
    <n v="0"/>
    <n v="0"/>
    <n v="0"/>
    <n v="0"/>
    <n v="0"/>
    <n v="0"/>
    <n v="0"/>
    <n v="0"/>
    <n v="0"/>
    <n v="0"/>
    <n v="0"/>
    <n v="0"/>
    <n v="0"/>
    <n v="0"/>
  </r>
  <r>
    <s v="E334 HYD Accessory, Lower Baker"/>
    <x v="24"/>
    <s v="HYD Accessory, Lower Baker"/>
    <x v="4"/>
    <n v="2039"/>
    <n v="2039"/>
    <n v="2039"/>
    <n v="2039"/>
    <n v="2039"/>
    <n v="2039"/>
    <n v="2039"/>
    <n v="2039"/>
    <n v="2039"/>
    <n v="2039"/>
    <n v="2039"/>
    <n v="2039"/>
    <n v="2039"/>
    <n v="2038901"/>
  </r>
  <r>
    <s v="E334 HYD Accessory, Lower Baker-NSC"/>
    <x v="24"/>
    <s v="HYD Accessory, Lower Baker-NSC"/>
    <x v="4"/>
    <n v="0"/>
    <n v="0"/>
    <n v="0"/>
    <n v="0"/>
    <n v="0"/>
    <n v="0"/>
    <n v="0"/>
    <n v="0"/>
    <n v="0"/>
    <n v="0"/>
    <n v="0"/>
    <n v="0"/>
    <n v="0"/>
    <n v="0"/>
  </r>
  <r>
    <s v="E334 HYD Accessory, Skookumchuck"/>
    <x v="24"/>
    <s v="HYD Accessory, Skookumchuck"/>
    <x v="4"/>
    <n v="0"/>
    <n v="0"/>
    <n v="0"/>
    <n v="0"/>
    <n v="0"/>
    <n v="0"/>
    <n v="0"/>
    <n v="0"/>
    <n v="0"/>
    <n v="0"/>
    <n v="0"/>
    <n v="0"/>
    <n v="0"/>
    <n v="0"/>
  </r>
  <r>
    <s v="E334 HYD Accessory, Snoq 1 - 2013"/>
    <x v="24"/>
    <s v="HYD Accessory, Snoq 1 - 2013"/>
    <x v="4"/>
    <n v="16463"/>
    <n v="16463"/>
    <n v="16463"/>
    <n v="16463"/>
    <n v="16463"/>
    <n v="16463"/>
    <n v="16463"/>
    <n v="16463"/>
    <n v="16463"/>
    <n v="16463"/>
    <n v="16463"/>
    <n v="16463"/>
    <n v="16463"/>
    <n v="16462783"/>
  </r>
  <r>
    <s v="E334 HYD Accessory, Snoq 1 - 20-NSC"/>
    <x v="24"/>
    <s v="HYD Accessory, Snoq 1 - 20-NSC"/>
    <x v="4"/>
    <n v="0"/>
    <n v="0"/>
    <n v="0"/>
    <n v="0"/>
    <n v="0"/>
    <n v="0"/>
    <n v="0"/>
    <n v="0"/>
    <n v="0"/>
    <n v="0"/>
    <n v="0"/>
    <n v="0"/>
    <n v="0"/>
    <n v="0"/>
  </r>
  <r>
    <s v="E334 HYD Accessory, Snoq 1-NSC"/>
    <x v="24"/>
    <s v="HYD Accessory, Snoq 1-NSC"/>
    <x v="4"/>
    <n v="0"/>
    <n v="0"/>
    <n v="0"/>
    <n v="0"/>
    <n v="0"/>
    <n v="0"/>
    <n v="0"/>
    <n v="0"/>
    <n v="0"/>
    <n v="0"/>
    <n v="0"/>
    <n v="0"/>
    <n v="0"/>
    <n v="0"/>
  </r>
  <r>
    <s v="E334 HYD Accessory, Snoq 2 - 2013"/>
    <x v="24"/>
    <s v="HYD Accessory, Snoq 2 - 2013"/>
    <x v="4"/>
    <n v="11128"/>
    <n v="11128"/>
    <n v="11128"/>
    <n v="11128"/>
    <n v="11128"/>
    <n v="11128"/>
    <n v="11128"/>
    <n v="11128"/>
    <n v="11128"/>
    <n v="11128"/>
    <n v="11128"/>
    <n v="11128"/>
    <n v="11128"/>
    <n v="11127648"/>
  </r>
  <r>
    <s v="E334 HYD Accessory, Snoq 2 - 20-NSC"/>
    <x v="24"/>
    <s v="HYD Accessory, Snoq 2 - 20-NSC"/>
    <x v="4"/>
    <n v="0"/>
    <n v="0"/>
    <n v="0"/>
    <n v="0"/>
    <n v="0"/>
    <n v="0"/>
    <n v="0"/>
    <n v="0"/>
    <n v="0"/>
    <n v="0"/>
    <n v="0"/>
    <n v="0"/>
    <n v="0"/>
    <n v="0"/>
  </r>
  <r>
    <s v="E334 HYD Accessory, Snoq 2-NSC"/>
    <x v="24"/>
    <s v="HYD Accessory, Snoq 2-NSC"/>
    <x v="4"/>
    <n v="0"/>
    <n v="0"/>
    <n v="0"/>
    <n v="0"/>
    <n v="0"/>
    <n v="0"/>
    <n v="0"/>
    <n v="0"/>
    <n v="0"/>
    <n v="0"/>
    <n v="0"/>
    <n v="0"/>
    <n v="0"/>
    <n v="0"/>
  </r>
  <r>
    <s v="E334 HYD Accessory, Snoq Park"/>
    <x v="24"/>
    <s v="HYD Accessory, Snoq Park"/>
    <x v="4"/>
    <n v="0"/>
    <n v="0"/>
    <n v="0"/>
    <n v="0"/>
    <n v="0"/>
    <n v="0"/>
    <n v="0"/>
    <n v="0"/>
    <n v="0"/>
    <n v="0"/>
    <n v="0"/>
    <n v="0"/>
    <n v="0"/>
    <n v="0"/>
  </r>
  <r>
    <s v="E334 HYD Accessory, Snoq Park-NSC"/>
    <x v="24"/>
    <s v="HYD Accessory, Snoq Park-NSC"/>
    <x v="4"/>
    <n v="0"/>
    <n v="0"/>
    <n v="0"/>
    <n v="0"/>
    <n v="0"/>
    <n v="0"/>
    <n v="0"/>
    <n v="0"/>
    <n v="0"/>
    <n v="0"/>
    <n v="0"/>
    <n v="0"/>
    <n v="0"/>
    <n v="0"/>
  </r>
  <r>
    <s v="E334 HYD Accessory, Snoqualmie 1"/>
    <x v="24"/>
    <s v="HYD Accessory, Snoqualmie 1"/>
    <x v="4"/>
    <n v="0"/>
    <n v="0"/>
    <n v="0"/>
    <n v="0"/>
    <n v="0"/>
    <n v="0"/>
    <n v="0"/>
    <n v="0"/>
    <n v="0"/>
    <n v="0"/>
    <n v="0"/>
    <n v="0"/>
    <n v="0"/>
    <n v="0"/>
  </r>
  <r>
    <s v="E334 HYD Accessory, Snoqualmie 2"/>
    <x v="24"/>
    <s v="HYD Accessory, Snoqualmie 2"/>
    <x v="4"/>
    <n v="0"/>
    <n v="0"/>
    <n v="0"/>
    <n v="0"/>
    <n v="0"/>
    <n v="0"/>
    <n v="0"/>
    <n v="0"/>
    <n v="0"/>
    <n v="0"/>
    <n v="0"/>
    <n v="0"/>
    <n v="0"/>
    <n v="0"/>
  </r>
  <r>
    <s v="E334 HYD Accessory, Upper Baker"/>
    <x v="24"/>
    <s v="HYD Accessory, Upper Baker"/>
    <x v="4"/>
    <n v="2738"/>
    <n v="2738"/>
    <n v="2738"/>
    <n v="2738"/>
    <n v="2738"/>
    <n v="2738"/>
    <n v="2738"/>
    <n v="2738"/>
    <n v="2738"/>
    <n v="2738"/>
    <n v="2738"/>
    <n v="2738"/>
    <n v="2738"/>
    <n v="2738078"/>
  </r>
  <r>
    <s v="E334 HYD Accessory, Upper Baker-NSC"/>
    <x v="24"/>
    <s v="HYD Accessory, Upper Baker-NSC"/>
    <x v="4"/>
    <n v="0"/>
    <n v="0"/>
    <n v="0"/>
    <n v="0"/>
    <n v="0"/>
    <n v="0"/>
    <n v="0"/>
    <n v="0"/>
    <n v="0"/>
    <n v="0"/>
    <n v="0"/>
    <n v="0"/>
    <n v="0"/>
    <n v="0"/>
  </r>
  <r>
    <s v="E335 HYD Misc, Electron-RET"/>
    <x v="25"/>
    <s v="HYD Misc, Electron-RET"/>
    <x v="4"/>
    <n v="0"/>
    <n v="0"/>
    <n v="0"/>
    <n v="0"/>
    <n v="0"/>
    <n v="0"/>
    <n v="0"/>
    <n v="0"/>
    <n v="0"/>
    <n v="0"/>
    <n v="0"/>
    <n v="0"/>
    <n v="0"/>
    <n v="0"/>
  </r>
  <r>
    <s v="E335 HYD Misc, LB-2013"/>
    <x v="25"/>
    <s v="HYD Misc, LB-2013"/>
    <x v="4"/>
    <n v="289"/>
    <n v="289"/>
    <n v="289"/>
    <n v="289"/>
    <n v="289"/>
    <n v="289"/>
    <n v="289"/>
    <n v="289"/>
    <n v="289"/>
    <n v="289"/>
    <n v="289"/>
    <n v="289"/>
    <n v="289"/>
    <n v="288724"/>
  </r>
  <r>
    <s v="E335 HYD Misc, LB-2013-NSC"/>
    <x v="25"/>
    <s v="HYD Misc, LB-2013-NSC"/>
    <x v="4"/>
    <n v="0"/>
    <n v="0"/>
    <n v="0"/>
    <n v="0"/>
    <n v="0"/>
    <n v="0"/>
    <n v="0"/>
    <n v="0"/>
    <n v="0"/>
    <n v="0"/>
    <n v="0"/>
    <n v="0"/>
    <n v="0"/>
    <n v="0"/>
  </r>
  <r>
    <s v="E335 HYD Misc, Lower Baker"/>
    <x v="25"/>
    <s v="HYD Misc, Lower Baker"/>
    <x v="4"/>
    <n v="752"/>
    <n v="752"/>
    <n v="752"/>
    <n v="752"/>
    <n v="752"/>
    <n v="752"/>
    <n v="752"/>
    <n v="752"/>
    <n v="752"/>
    <n v="752"/>
    <n v="752"/>
    <n v="752"/>
    <n v="752"/>
    <n v="752239"/>
  </r>
  <r>
    <s v="E335 HYD Misc, Lower Baker FSC"/>
    <x v="25"/>
    <s v="HYD Misc, Lower Baker FSC"/>
    <x v="4"/>
    <n v="6972"/>
    <n v="6972"/>
    <n v="6972"/>
    <n v="6972"/>
    <n v="6972"/>
    <n v="6972"/>
    <n v="6972"/>
    <n v="6972"/>
    <n v="6972"/>
    <n v="6972"/>
    <n v="6972"/>
    <n v="6972"/>
    <n v="6972"/>
    <n v="6971817"/>
  </r>
  <r>
    <s v="E335 HYD Misc, Lower Baker FSC-NSC"/>
    <x v="25"/>
    <s v="HYD Misc, Lower Baker FSC-NSC"/>
    <x v="4"/>
    <n v="0"/>
    <n v="0"/>
    <n v="0"/>
    <n v="0"/>
    <n v="0"/>
    <n v="0"/>
    <n v="0"/>
    <n v="0"/>
    <n v="0"/>
    <n v="0"/>
    <n v="0"/>
    <n v="0"/>
    <n v="0"/>
    <n v="0"/>
  </r>
  <r>
    <s v="E335 HYD Misc, Lower Baker-NSC"/>
    <x v="25"/>
    <s v="HYD Misc, Lower Baker-NSC"/>
    <x v="4"/>
    <n v="0"/>
    <n v="0"/>
    <n v="0"/>
    <n v="0"/>
    <n v="0"/>
    <n v="0"/>
    <n v="0"/>
    <n v="0"/>
    <n v="0"/>
    <n v="0"/>
    <n v="0"/>
    <n v="0"/>
    <n v="0"/>
    <n v="0"/>
  </r>
  <r>
    <s v="E335 HYD Misc, Snoq 1 - 2013"/>
    <x v="25"/>
    <s v="HYD Misc, Snoq 1 - 2013"/>
    <x v="4"/>
    <n v="1480"/>
    <n v="1480"/>
    <n v="1480"/>
    <n v="1480"/>
    <n v="1480"/>
    <n v="1480"/>
    <n v="1480"/>
    <n v="1480"/>
    <n v="1480"/>
    <n v="1480"/>
    <n v="1480"/>
    <n v="1480"/>
    <n v="1480"/>
    <n v="1479907"/>
  </r>
  <r>
    <s v="E335 HYD Misc, Snoq 1 - 2013-NSC"/>
    <x v="25"/>
    <s v="HYD Misc, Snoq 1 - 2013-NSC"/>
    <x v="4"/>
    <n v="0"/>
    <n v="0"/>
    <n v="0"/>
    <n v="0"/>
    <n v="0"/>
    <n v="0"/>
    <n v="0"/>
    <n v="0"/>
    <n v="0"/>
    <n v="0"/>
    <n v="0"/>
    <n v="0"/>
    <n v="0"/>
    <n v="0"/>
  </r>
  <r>
    <s v="E335 HYD Misc, Snoq 2 - 2013"/>
    <x v="25"/>
    <s v="HYD Misc, Snoq 2 - 2013"/>
    <x v="4"/>
    <n v="1593"/>
    <n v="1593"/>
    <n v="1593"/>
    <n v="1593"/>
    <n v="1593"/>
    <n v="1593"/>
    <n v="1593"/>
    <n v="1593"/>
    <n v="1593"/>
    <n v="1593"/>
    <n v="1593"/>
    <n v="1593"/>
    <n v="1593"/>
    <n v="1593066"/>
  </r>
  <r>
    <s v="E335 HYD Misc, Snoq 2 - 2013-NSC"/>
    <x v="25"/>
    <s v="HYD Misc, Snoq 2 - 2013-NSC"/>
    <x v="4"/>
    <n v="0"/>
    <n v="0"/>
    <n v="0"/>
    <n v="0"/>
    <n v="0"/>
    <n v="0"/>
    <n v="0"/>
    <n v="0"/>
    <n v="0"/>
    <n v="0"/>
    <n v="0"/>
    <n v="0"/>
    <n v="0"/>
    <n v="0"/>
  </r>
  <r>
    <s v="E335 HYD Misc, Snoq Park"/>
    <x v="25"/>
    <s v="HYD Misc, Snoq Park"/>
    <x v="4"/>
    <n v="9"/>
    <n v="9"/>
    <n v="9"/>
    <n v="9"/>
    <n v="9"/>
    <n v="9"/>
    <n v="9"/>
    <n v="9"/>
    <n v="9"/>
    <n v="9"/>
    <n v="9"/>
    <n v="9"/>
    <n v="9"/>
    <n v="9082"/>
  </r>
  <r>
    <s v="E335 HYD Misc, Snoq Park-NSC"/>
    <x v="25"/>
    <s v="HYD Misc, Snoq Park-NSC"/>
    <x v="4"/>
    <n v="0"/>
    <n v="0"/>
    <n v="0"/>
    <n v="0"/>
    <n v="0"/>
    <n v="0"/>
    <n v="0"/>
    <n v="0"/>
    <n v="0"/>
    <n v="0"/>
    <n v="0"/>
    <n v="0"/>
    <n v="0"/>
    <n v="0"/>
  </r>
  <r>
    <s v="E335 HYD Misc, Snoqualmie 1"/>
    <x v="25"/>
    <s v="HYD Misc, Snoqualmie 1"/>
    <x v="4"/>
    <n v="96"/>
    <n v="96"/>
    <n v="96"/>
    <n v="96"/>
    <n v="96"/>
    <n v="96"/>
    <n v="96"/>
    <n v="96"/>
    <n v="96"/>
    <n v="96"/>
    <n v="96"/>
    <n v="96"/>
    <n v="96"/>
    <n v="96290"/>
  </r>
  <r>
    <s v="E335 HYD Misc, Snoqualmie 1-NSC"/>
    <x v="25"/>
    <s v="HYD Misc, Snoqualmie 1-NSC"/>
    <x v="4"/>
    <n v="0"/>
    <n v="0"/>
    <n v="0"/>
    <n v="0"/>
    <n v="0"/>
    <n v="0"/>
    <n v="0"/>
    <n v="0"/>
    <n v="0"/>
    <n v="0"/>
    <n v="0"/>
    <n v="0"/>
    <n v="0"/>
    <n v="0"/>
  </r>
  <r>
    <s v="E335 HYD Misc, Snoqualmie 2"/>
    <x v="25"/>
    <s v="HYD Misc, Snoqualmie 2"/>
    <x v="4"/>
    <n v="1"/>
    <n v="1"/>
    <n v="1"/>
    <n v="1"/>
    <n v="1"/>
    <n v="1"/>
    <n v="1"/>
    <n v="1"/>
    <n v="1"/>
    <n v="1"/>
    <n v="1"/>
    <n v="1"/>
    <n v="1"/>
    <n v="501"/>
  </r>
  <r>
    <s v="E335 HYD Misc, Snoqualmie 2-NSC"/>
    <x v="25"/>
    <s v="HYD Misc, Snoqualmie 2-NSC"/>
    <x v="4"/>
    <n v="0"/>
    <n v="0"/>
    <n v="0"/>
    <n v="0"/>
    <n v="0"/>
    <n v="0"/>
    <n v="0"/>
    <n v="0"/>
    <n v="0"/>
    <n v="0"/>
    <n v="0"/>
    <n v="0"/>
    <n v="0"/>
    <n v="0"/>
  </r>
  <r>
    <s v="E335 HYD Misc, UB Hatchery"/>
    <x v="25"/>
    <s v="HYD Misc, UB Hatchery"/>
    <x v="4"/>
    <n v="865"/>
    <n v="865"/>
    <n v="865"/>
    <n v="865"/>
    <n v="865"/>
    <n v="865"/>
    <n v="865"/>
    <n v="865"/>
    <n v="865"/>
    <n v="865"/>
    <n v="865"/>
    <n v="865"/>
    <n v="865"/>
    <n v="864878"/>
  </r>
  <r>
    <s v="E335 HYD Misc, UB Hatchery-NSC"/>
    <x v="25"/>
    <s v="HYD Misc, UB Hatchery-NSC"/>
    <x v="4"/>
    <n v="0"/>
    <n v="0"/>
    <n v="0"/>
    <n v="0"/>
    <n v="0"/>
    <n v="0"/>
    <n v="0"/>
    <n v="0"/>
    <n v="0"/>
    <n v="0"/>
    <n v="0"/>
    <n v="0"/>
    <n v="0"/>
    <n v="0"/>
  </r>
  <r>
    <s v="E335 HYD Misc, UB Koma Kulshan"/>
    <x v="25"/>
    <s v="HYD Misc, UB Koma Kulshan"/>
    <x v="4"/>
    <n v="27"/>
    <n v="27"/>
    <n v="27"/>
    <n v="27"/>
    <n v="27"/>
    <n v="27"/>
    <n v="27"/>
    <n v="27"/>
    <n v="27"/>
    <n v="27"/>
    <n v="27"/>
    <n v="27"/>
    <n v="27"/>
    <n v="27444"/>
  </r>
  <r>
    <s v="E335 HYD Misc, UB Koma Kulshan-NSC"/>
    <x v="25"/>
    <s v="HYD Misc, UB Koma Kulshan-NSC"/>
    <x v="4"/>
    <n v="0"/>
    <n v="0"/>
    <n v="0"/>
    <n v="0"/>
    <n v="0"/>
    <n v="0"/>
    <n v="0"/>
    <n v="0"/>
    <n v="0"/>
    <n v="0"/>
    <n v="0"/>
    <n v="0"/>
    <n v="0"/>
    <n v="0"/>
  </r>
  <r>
    <s v="E335 HYD Misc, Upper Baker"/>
    <x v="25"/>
    <s v="HYD Misc, Upper Baker"/>
    <x v="4"/>
    <n v="1215"/>
    <n v="1215"/>
    <n v="1215"/>
    <n v="1215"/>
    <n v="1215"/>
    <n v="1215"/>
    <n v="1215"/>
    <n v="1215"/>
    <n v="1215"/>
    <n v="1215"/>
    <n v="1215"/>
    <n v="1215"/>
    <n v="1215"/>
    <n v="1215229"/>
  </r>
  <r>
    <s v="E335 HYD Misc, Upper Baker-NSC"/>
    <x v="25"/>
    <s v="HYD Misc, Upper Baker-NSC"/>
    <x v="4"/>
    <n v="0"/>
    <n v="0"/>
    <n v="0"/>
    <n v="0"/>
    <n v="0"/>
    <n v="0"/>
    <n v="0"/>
    <n v="0"/>
    <n v="0"/>
    <n v="0"/>
    <n v="0"/>
    <n v="0"/>
    <n v="0"/>
    <n v="0"/>
  </r>
  <r>
    <s v="E335 HYD Misc, White River-NOTUSED"/>
    <x v="25"/>
    <s v="HYD Misc, White River-NOTUSED"/>
    <x v="4"/>
    <n v="0"/>
    <n v="0"/>
    <n v="0"/>
    <n v="0"/>
    <n v="0"/>
    <n v="0"/>
    <n v="0"/>
    <n v="0"/>
    <n v="0"/>
    <n v="0"/>
    <n v="0"/>
    <n v="0"/>
    <n v="0"/>
    <n v="0"/>
  </r>
  <r>
    <s v="E3351 HYD S/M/Tools, Snoq 1-2013"/>
    <x v="26"/>
    <s v="HYD S/M/Tools, Snoq 1-2013"/>
    <x v="4"/>
    <n v="718"/>
    <n v="718"/>
    <n v="718"/>
    <n v="718"/>
    <n v="718"/>
    <n v="718"/>
    <n v="718"/>
    <n v="718"/>
    <n v="718"/>
    <n v="718"/>
    <n v="718"/>
    <n v="718"/>
    <n v="718"/>
    <n v="718101"/>
  </r>
  <r>
    <s v="E3351 HYD S/M/Tools, Snoq 2-2013"/>
    <x v="26"/>
    <s v="HYD S/M/Tools, Snoq 2-2013"/>
    <x v="4"/>
    <n v="0"/>
    <n v="0"/>
    <n v="0"/>
    <n v="0"/>
    <n v="0"/>
    <n v="0"/>
    <n v="0"/>
    <n v="0"/>
    <n v="0"/>
    <n v="0"/>
    <n v="0"/>
    <n v="0"/>
    <n v="0"/>
    <n v="0"/>
  </r>
  <r>
    <s v="E3351 HYD S/M/Tools, Snoq1-2013-NSC"/>
    <x v="26"/>
    <s v="HYD S/M/Tools, Snoq1-2013-NSC"/>
    <x v="4"/>
    <n v="0"/>
    <n v="0"/>
    <n v="0"/>
    <n v="0"/>
    <n v="0"/>
    <n v="0"/>
    <n v="0"/>
    <n v="0"/>
    <n v="0"/>
    <n v="0"/>
    <n v="0"/>
    <n v="0"/>
    <n v="0"/>
    <n v="0"/>
  </r>
  <r>
    <s v="E3351 HYD S/M/Tools, Snoq2-2013-NSC"/>
    <x v="26"/>
    <s v="HYD S/M/Tools, Snoq2-2013-NSC"/>
    <x v="4"/>
    <n v="0"/>
    <n v="0"/>
    <n v="0"/>
    <n v="0"/>
    <n v="0"/>
    <n v="0"/>
    <n v="0"/>
    <n v="0"/>
    <n v="0"/>
    <n v="0"/>
    <n v="0"/>
    <n v="0"/>
    <n v="0"/>
    <n v="0"/>
  </r>
  <r>
    <s v="E3351 HYD Sta Main Tool, UB Hatch"/>
    <x v="26"/>
    <s v="HYD Sta Main Tool, UB Hatch"/>
    <x v="4"/>
    <n v="0"/>
    <n v="0"/>
    <n v="0"/>
    <n v="0"/>
    <n v="0"/>
    <n v="0"/>
    <n v="0"/>
    <n v="0"/>
    <n v="0"/>
    <n v="0"/>
    <n v="0"/>
    <n v="0"/>
    <n v="0"/>
    <n v="0"/>
  </r>
  <r>
    <s v="E3351 HYD Sta Main Tool, UB Hat-NSC"/>
    <x v="26"/>
    <s v="HYD Sta Main Tool, UB Hat-NSC"/>
    <x v="4"/>
    <n v="0"/>
    <n v="0"/>
    <n v="0"/>
    <n v="0"/>
    <n v="0"/>
    <n v="0"/>
    <n v="0"/>
    <n v="0"/>
    <n v="0"/>
    <n v="0"/>
    <n v="0"/>
    <n v="0"/>
    <n v="0"/>
    <n v="0"/>
  </r>
  <r>
    <s v="E3351 HYD Sta Main Tool, UB Res-NSC"/>
    <x v="26"/>
    <s v="HYD Sta Main Tool, UB Res-NSC"/>
    <x v="4"/>
    <n v="0"/>
    <n v="0"/>
    <n v="0"/>
    <n v="0"/>
    <n v="0"/>
    <n v="0"/>
    <n v="0"/>
    <n v="0"/>
    <n v="0"/>
    <n v="0"/>
    <n v="0"/>
    <n v="0"/>
    <n v="0"/>
    <n v="0"/>
  </r>
  <r>
    <s v="E3351 HYD Sta Main Tool, UB Resort"/>
    <x v="26"/>
    <s v="HYD Sta Main Tool, UB Resort"/>
    <x v="4"/>
    <n v="0"/>
    <n v="0"/>
    <n v="0"/>
    <n v="0"/>
    <n v="0"/>
    <n v="0"/>
    <n v="0"/>
    <n v="0"/>
    <n v="0"/>
    <n v="0"/>
    <n v="0"/>
    <n v="0"/>
    <n v="0"/>
    <n v="0"/>
  </r>
  <r>
    <s v="E3351 HYD Sta Main Tool, Upper Bker"/>
    <x v="26"/>
    <s v="HYD Sta Main Tool, Upper Bker"/>
    <x v="4"/>
    <n v="712"/>
    <n v="712"/>
    <n v="712"/>
    <n v="721"/>
    <n v="725"/>
    <n v="725"/>
    <n v="742"/>
    <n v="745"/>
    <n v="745"/>
    <n v="745"/>
    <n v="745"/>
    <n v="758"/>
    <n v="778"/>
    <n v="735108"/>
  </r>
  <r>
    <s v="E3351 HYD Sta Main Tool, Upper -NSC"/>
    <x v="26"/>
    <s v="HYD Sta Main Tool, Upper -NSC"/>
    <x v="4"/>
    <n v="0"/>
    <n v="0"/>
    <n v="0"/>
    <n v="0"/>
    <n v="0"/>
    <n v="0"/>
    <n v="0"/>
    <n v="0"/>
    <n v="0"/>
    <n v="0"/>
    <n v="0"/>
    <n v="0"/>
    <n v="0"/>
    <n v="0"/>
  </r>
  <r>
    <s v="E3351 HYD Sta Main Tools, LB-2013"/>
    <x v="26"/>
    <s v="HYD Sta Main Tools, LB-2013"/>
    <x v="4"/>
    <n v="67"/>
    <n v="67"/>
    <n v="67"/>
    <n v="67"/>
    <n v="67"/>
    <n v="67"/>
    <n v="67"/>
    <n v="67"/>
    <n v="67"/>
    <n v="67"/>
    <n v="67"/>
    <n v="67"/>
    <n v="67"/>
    <n v="66684"/>
  </r>
  <r>
    <s v="E3351 HYD Sta Main Tools, LB-20-NSC"/>
    <x v="26"/>
    <s v="HYD Sta Main Tools, LB-20-NSC"/>
    <x v="4"/>
    <n v="0"/>
    <n v="0"/>
    <n v="0"/>
    <n v="0"/>
    <n v="0"/>
    <n v="0"/>
    <n v="0"/>
    <n v="0"/>
    <n v="0"/>
    <n v="0"/>
    <n v="0"/>
    <n v="0"/>
    <n v="0"/>
    <n v="0"/>
  </r>
  <r>
    <s v="E3351 HYD Sta Main Tools, Lwer Bker"/>
    <x v="26"/>
    <s v="HYD Sta Main Tools, Lwer Bker"/>
    <x v="4"/>
    <n v="897"/>
    <n v="897"/>
    <n v="897"/>
    <n v="913"/>
    <n v="912"/>
    <n v="955"/>
    <n v="964"/>
    <n v="965"/>
    <n v="965"/>
    <n v="965"/>
    <n v="965"/>
    <n v="1056"/>
    <n v="1134"/>
    <n v="955920"/>
  </r>
  <r>
    <s v="E3351 HYD Sta Main Tools, Lwer -NSC"/>
    <x v="26"/>
    <s v="HYD Sta Main Tools, Lwer -NSC"/>
    <x v="4"/>
    <n v="0"/>
    <n v="0"/>
    <n v="0"/>
    <n v="0"/>
    <n v="0"/>
    <n v="0"/>
    <n v="0"/>
    <n v="0"/>
    <n v="0"/>
    <n v="0"/>
    <n v="0"/>
    <n v="0"/>
    <n v="0"/>
    <n v="0"/>
  </r>
  <r>
    <s v="E3351 HYD Sta Main Tools, Snoq 1"/>
    <x v="26"/>
    <s v="HYD Sta Main Tools, Snoq 1"/>
    <x v="4"/>
    <n v="0"/>
    <n v="0"/>
    <n v="0"/>
    <n v="0"/>
    <n v="0"/>
    <n v="0"/>
    <n v="0"/>
    <n v="0"/>
    <n v="0"/>
    <n v="0"/>
    <n v="0"/>
    <n v="0"/>
    <n v="0"/>
    <n v="0"/>
  </r>
  <r>
    <s v="E3351 HYD Sta Main Tools, Snoq 2"/>
    <x v="26"/>
    <s v="HYD Sta Main Tools, Snoq 2"/>
    <x v="4"/>
    <n v="80"/>
    <n v="80"/>
    <n v="80"/>
    <n v="80"/>
    <n v="80"/>
    <n v="80"/>
    <n v="80"/>
    <n v="80"/>
    <n v="80"/>
    <n v="80"/>
    <n v="80"/>
    <n v="80"/>
    <n v="80"/>
    <n v="80300"/>
  </r>
  <r>
    <s v="E3351 HYD Sta Main Tools, Snoq Park"/>
    <x v="26"/>
    <s v="HYD Sta Main Tools, Snoq Park"/>
    <x v="4"/>
    <n v="0"/>
    <n v="0"/>
    <n v="0"/>
    <n v="0"/>
    <n v="0"/>
    <n v="0"/>
    <n v="0"/>
    <n v="0"/>
    <n v="0"/>
    <n v="0"/>
    <n v="0"/>
    <n v="0"/>
    <n v="0"/>
    <n v="0"/>
  </r>
  <r>
    <s v="E3351 HYD Sta Main Tools, Snoq2-NSC"/>
    <x v="26"/>
    <s v="HYD Sta Main Tools, Snoq2-NSC"/>
    <x v="4"/>
    <n v="0"/>
    <n v="0"/>
    <n v="0"/>
    <n v="0"/>
    <n v="0"/>
    <n v="0"/>
    <n v="0"/>
    <n v="0"/>
    <n v="0"/>
    <n v="0"/>
    <n v="0"/>
    <n v="0"/>
    <n v="0"/>
    <n v="0"/>
  </r>
  <r>
    <s v="E3351 HYD Sta Main Tools, SnoqP-NSC"/>
    <x v="26"/>
    <s v="HYD Sta Main Tools, SnoqP-NSC"/>
    <x v="4"/>
    <n v="0"/>
    <n v="0"/>
    <n v="0"/>
    <n v="0"/>
    <n v="0"/>
    <n v="0"/>
    <n v="0"/>
    <n v="0"/>
    <n v="0"/>
    <n v="0"/>
    <n v="0"/>
    <n v="0"/>
    <n v="0"/>
    <n v="0"/>
  </r>
  <r>
    <s v="E3351 HYD StaMainTools,Electron-RET"/>
    <x v="26"/>
    <s v="HYD StaMainTools,Electron-RET"/>
    <x v="4"/>
    <n v="0"/>
    <n v="0"/>
    <n v="0"/>
    <n v="0"/>
    <n v="0"/>
    <n v="0"/>
    <n v="0"/>
    <n v="0"/>
    <n v="0"/>
    <n v="0"/>
    <n v="0"/>
    <n v="0"/>
    <n v="0"/>
    <n v="0"/>
  </r>
  <r>
    <s v="E336 HYD RR/Br, White River-NOTUSED"/>
    <x v="27"/>
    <s v="HYD RR/Br, White River-NOTUSED"/>
    <x v="4"/>
    <n v="0"/>
    <n v="0"/>
    <n v="0"/>
    <n v="0"/>
    <n v="0"/>
    <n v="0"/>
    <n v="0"/>
    <n v="0"/>
    <n v="0"/>
    <n v="0"/>
    <n v="0"/>
    <n v="0"/>
    <n v="0"/>
    <n v="0"/>
  </r>
  <r>
    <s v="E336 HYD RR/Bridges, Electron-RET"/>
    <x v="27"/>
    <s v="HYD RR/Bridges, Electron-RET"/>
    <x v="4"/>
    <n v="0"/>
    <n v="0"/>
    <n v="0"/>
    <n v="0"/>
    <n v="0"/>
    <n v="0"/>
    <n v="0"/>
    <n v="0"/>
    <n v="0"/>
    <n v="0"/>
    <n v="0"/>
    <n v="0"/>
    <n v="0"/>
    <n v="0"/>
  </r>
  <r>
    <s v="E336 HYD RR/Bridges, LB-2013"/>
    <x v="27"/>
    <s v="HYD RR/Bridges, LB-2013"/>
    <x v="4"/>
    <n v="1484"/>
    <n v="1484"/>
    <n v="1484"/>
    <n v="1484"/>
    <n v="1484"/>
    <n v="1484"/>
    <n v="1484"/>
    <n v="1484"/>
    <n v="1484"/>
    <n v="1484"/>
    <n v="1484"/>
    <n v="1484"/>
    <n v="1484"/>
    <n v="1483899"/>
  </r>
  <r>
    <s v="E336 HYD RR/Bridges, LB-2013-NSC"/>
    <x v="27"/>
    <s v="HYD RR/Bridges, LB-2013-NSC"/>
    <x v="4"/>
    <n v="0"/>
    <n v="0"/>
    <n v="0"/>
    <n v="0"/>
    <n v="0"/>
    <n v="0"/>
    <n v="0"/>
    <n v="0"/>
    <n v="0"/>
    <n v="0"/>
    <n v="0"/>
    <n v="0"/>
    <n v="0"/>
    <n v="0"/>
  </r>
  <r>
    <s v="E336 HYD RR/Bridges, Lower Bake-NSC"/>
    <x v="27"/>
    <s v="HYD RR/Bridges, Lower Bake-NSC"/>
    <x v="4"/>
    <n v="0"/>
    <n v="0"/>
    <n v="0"/>
    <n v="0"/>
    <n v="0"/>
    <n v="0"/>
    <n v="0"/>
    <n v="0"/>
    <n v="0"/>
    <n v="0"/>
    <n v="0"/>
    <n v="0"/>
    <n v="0"/>
    <n v="0"/>
  </r>
  <r>
    <s v="E336 HYD RR/Bridges, Lower Baker"/>
    <x v="27"/>
    <s v="HYD RR/Bridges, Lower Baker"/>
    <x v="4"/>
    <n v="104"/>
    <n v="104"/>
    <n v="104"/>
    <n v="104"/>
    <n v="104"/>
    <n v="104"/>
    <n v="104"/>
    <n v="104"/>
    <n v="104"/>
    <n v="104"/>
    <n v="104"/>
    <n v="104"/>
    <n v="104"/>
    <n v="104417"/>
  </r>
  <r>
    <s v="E336 HYD RR/Bridges, Nooksack-RET"/>
    <x v="27"/>
    <s v="HYD RR/Bridges, Nooksack-RET"/>
    <x v="4"/>
    <n v="0"/>
    <n v="0"/>
    <n v="0"/>
    <n v="0"/>
    <n v="0"/>
    <n v="0"/>
    <n v="0"/>
    <n v="0"/>
    <n v="0"/>
    <n v="0"/>
    <n v="0"/>
    <n v="0"/>
    <n v="0"/>
    <n v="0"/>
  </r>
  <r>
    <s v="E336 HYD RR/Bridges, Skook-RET"/>
    <x v="27"/>
    <s v="HYD RR/Bridges, Skook-RET"/>
    <x v="4"/>
    <n v="0"/>
    <n v="0"/>
    <n v="0"/>
    <n v="0"/>
    <n v="0"/>
    <n v="0"/>
    <n v="0"/>
    <n v="0"/>
    <n v="0"/>
    <n v="0"/>
    <n v="0"/>
    <n v="0"/>
    <n v="0"/>
    <n v="0"/>
  </r>
  <r>
    <s v="E336 HYD RR/Bridges, Snoq 1 - 2013"/>
    <x v="27"/>
    <s v="HYD RR/Bridges, Snoq 1 - 2013"/>
    <x v="4"/>
    <n v="650"/>
    <n v="650"/>
    <n v="650"/>
    <n v="650"/>
    <n v="650"/>
    <n v="650"/>
    <n v="650"/>
    <n v="650"/>
    <n v="650"/>
    <n v="650"/>
    <n v="650"/>
    <n v="650"/>
    <n v="650"/>
    <n v="649594"/>
  </r>
  <r>
    <s v="E336 HYD RR/Bridges, Snoq 1 - 2-NSC"/>
    <x v="27"/>
    <s v="HYD RR/Bridges, Snoq 1 - 2-NSC"/>
    <x v="4"/>
    <n v="0"/>
    <n v="0"/>
    <n v="0"/>
    <n v="0"/>
    <n v="0"/>
    <n v="0"/>
    <n v="0"/>
    <n v="0"/>
    <n v="0"/>
    <n v="0"/>
    <n v="0"/>
    <n v="0"/>
    <n v="0"/>
    <n v="0"/>
  </r>
  <r>
    <s v="E336 HYD RR/Bridges, Snoq 1-NSC"/>
    <x v="27"/>
    <s v="HYD RR/Bridges, Snoq 1-NSC"/>
    <x v="4"/>
    <n v="0"/>
    <n v="0"/>
    <n v="0"/>
    <n v="0"/>
    <n v="0"/>
    <n v="0"/>
    <n v="0"/>
    <n v="0"/>
    <n v="0"/>
    <n v="0"/>
    <n v="0"/>
    <n v="0"/>
    <n v="0"/>
    <n v="0"/>
  </r>
  <r>
    <s v="E336 HYD RR/Bridges, Snoq 2 - 2013"/>
    <x v="27"/>
    <s v="HYD RR/Bridges, Snoq 2 - 2013"/>
    <x v="4"/>
    <n v="159"/>
    <n v="159"/>
    <n v="159"/>
    <n v="159"/>
    <n v="159"/>
    <n v="159"/>
    <n v="159"/>
    <n v="159"/>
    <n v="159"/>
    <n v="159"/>
    <n v="159"/>
    <n v="159"/>
    <n v="159"/>
    <n v="158967"/>
  </r>
  <r>
    <s v="E336 HYD RR/Bridges, Snoq 2 - 2-NSC"/>
    <x v="27"/>
    <s v="HYD RR/Bridges, Snoq 2 - 2-NSC"/>
    <x v="4"/>
    <n v="0"/>
    <n v="0"/>
    <n v="0"/>
    <n v="0"/>
    <n v="0"/>
    <n v="0"/>
    <n v="0"/>
    <n v="0"/>
    <n v="0"/>
    <n v="0"/>
    <n v="0"/>
    <n v="0"/>
    <n v="0"/>
    <n v="0"/>
  </r>
  <r>
    <s v="E336 HYD RR/Bridges, Snoq 2-NSC"/>
    <x v="27"/>
    <s v="HYD RR/Bridges, Snoq 2-NSC"/>
    <x v="4"/>
    <n v="0"/>
    <n v="0"/>
    <n v="0"/>
    <n v="0"/>
    <n v="0"/>
    <n v="0"/>
    <n v="0"/>
    <n v="0"/>
    <n v="0"/>
    <n v="0"/>
    <n v="0"/>
    <n v="0"/>
    <n v="0"/>
    <n v="0"/>
  </r>
  <r>
    <s v="E336 HYD RR/Bridges, Snoq Park"/>
    <x v="27"/>
    <s v="HYD RR/Bridges, Snoq Park"/>
    <x v="4"/>
    <n v="0"/>
    <n v="0"/>
    <n v="0"/>
    <n v="0"/>
    <n v="0"/>
    <n v="0"/>
    <n v="0"/>
    <n v="0"/>
    <n v="0"/>
    <n v="0"/>
    <n v="0"/>
    <n v="0"/>
    <n v="0"/>
    <n v="0"/>
  </r>
  <r>
    <s v="E336 HYD RR/Bridges, Snoq Park-NSC"/>
    <x v="27"/>
    <s v="HYD RR/Bridges, Snoq Park-NSC"/>
    <x v="4"/>
    <n v="0"/>
    <n v="0"/>
    <n v="0"/>
    <n v="0"/>
    <n v="0"/>
    <n v="0"/>
    <n v="0"/>
    <n v="0"/>
    <n v="0"/>
    <n v="0"/>
    <n v="0"/>
    <n v="0"/>
    <n v="0"/>
    <n v="0"/>
  </r>
  <r>
    <s v="E336 HYD RR/Bridges, Snoqualmie 1"/>
    <x v="27"/>
    <s v="HYD RR/Bridges, Snoqualmie 1"/>
    <x v="4"/>
    <n v="0"/>
    <n v="0"/>
    <n v="0"/>
    <n v="0"/>
    <n v="0"/>
    <n v="0"/>
    <n v="0"/>
    <n v="0"/>
    <n v="0"/>
    <n v="0"/>
    <n v="0"/>
    <n v="0"/>
    <n v="0"/>
    <n v="0"/>
  </r>
  <r>
    <s v="E336 HYD RR/Bridges, Snoqualmie 2"/>
    <x v="27"/>
    <s v="HYD RR/Bridges, Snoqualmie 2"/>
    <x v="4"/>
    <n v="0"/>
    <n v="0"/>
    <n v="0"/>
    <n v="0"/>
    <n v="0"/>
    <n v="0"/>
    <n v="0"/>
    <n v="0"/>
    <n v="0"/>
    <n v="0"/>
    <n v="0"/>
    <n v="0"/>
    <n v="0"/>
    <n v="0"/>
  </r>
  <r>
    <s v="E336 HYD RR/Bridges, Upper Bake-NSC"/>
    <x v="27"/>
    <s v="HYD RR/Bridges, Upper Bake-NSC"/>
    <x v="4"/>
    <n v="0"/>
    <n v="0"/>
    <n v="0"/>
    <n v="0"/>
    <n v="0"/>
    <n v="0"/>
    <n v="0"/>
    <n v="0"/>
    <n v="0"/>
    <n v="0"/>
    <n v="0"/>
    <n v="0"/>
    <n v="0"/>
    <n v="0"/>
  </r>
  <r>
    <s v="E336 HYD RR/Bridges, Upper Baker"/>
    <x v="27"/>
    <s v="HYD RR/Bridges, Upper Baker"/>
    <x v="4"/>
    <n v="2648"/>
    <n v="2648"/>
    <n v="2648"/>
    <n v="2648"/>
    <n v="2648"/>
    <n v="2648"/>
    <n v="2648"/>
    <n v="2648"/>
    <n v="2648"/>
    <n v="2648"/>
    <n v="2648"/>
    <n v="2648"/>
    <n v="2648"/>
    <n v="2648182"/>
  </r>
  <r>
    <s v="E337 HYD ARO Hydro Production"/>
    <x v="28"/>
    <s v="HYD ARO Hydro Production"/>
    <x v="4"/>
    <n v="0"/>
    <n v="0"/>
    <n v="0"/>
    <n v="0"/>
    <n v="0"/>
    <n v="0"/>
    <n v="0"/>
    <n v="0"/>
    <n v="0"/>
    <n v="0"/>
    <n v="0"/>
    <n v="0"/>
    <n v="0"/>
    <n v="0"/>
  </r>
  <r>
    <s v="Tax only - WR Prelim Survey"/>
    <x v="29"/>
    <s v="nly - WR Prelim Survey"/>
    <x v="4"/>
    <n v="0"/>
    <n v="0"/>
    <n v="0"/>
    <n v="0"/>
    <n v="0"/>
    <n v="0"/>
    <n v="0"/>
    <n v="0"/>
    <n v="0"/>
    <n v="0"/>
    <n v="0"/>
    <n v="0"/>
    <n v="0"/>
    <n v="0"/>
  </r>
  <r>
    <s v="Tax only - WR Reg Asset"/>
    <x v="29"/>
    <s v="nly - WR Reg Asset"/>
    <x v="4"/>
    <n v="0"/>
    <n v="0"/>
    <n v="0"/>
    <n v="0"/>
    <n v="0"/>
    <n v="0"/>
    <n v="0"/>
    <n v="0"/>
    <n v="0"/>
    <n v="0"/>
    <n v="0"/>
    <n v="0"/>
    <n v="0"/>
    <n v="0"/>
  </r>
  <r>
    <s v="E3400 PRD Land, Encogen"/>
    <x v="30"/>
    <s v="PRD Land, Encogen"/>
    <x v="5"/>
    <n v="1051"/>
    <n v="1051"/>
    <n v="1051"/>
    <n v="1051"/>
    <n v="1051"/>
    <n v="1051"/>
    <n v="1051"/>
    <n v="1051"/>
    <n v="1051"/>
    <n v="1051"/>
    <n v="1051"/>
    <n v="1051"/>
    <n v="1051"/>
    <n v="1051000"/>
  </r>
  <r>
    <s v="E3400 PRD Land, Freddy1/Epcor"/>
    <x v="30"/>
    <s v="PRD Land, Freddy1/Epcor"/>
    <x v="5"/>
    <n v="700"/>
    <n v="700"/>
    <n v="700"/>
    <n v="700"/>
    <n v="700"/>
    <n v="700"/>
    <n v="700"/>
    <n v="700"/>
    <n v="700"/>
    <n v="700"/>
    <n v="700"/>
    <n v="700"/>
    <n v="700"/>
    <n v="699814"/>
  </r>
  <r>
    <s v="E3400 PRD Land, Frederickson"/>
    <x v="30"/>
    <s v="PRD Land, Frederickson"/>
    <x v="5"/>
    <n v="786"/>
    <n v="786"/>
    <n v="786"/>
    <n v="786"/>
    <n v="786"/>
    <n v="786"/>
    <n v="786"/>
    <n v="786"/>
    <n v="786"/>
    <n v="786"/>
    <n v="786"/>
    <n v="786"/>
    <n v="786"/>
    <n v="785528"/>
  </r>
  <r>
    <s v="E3400 PRD Land, Fredonia"/>
    <x v="30"/>
    <s v="PRD Land, Fredonia"/>
    <x v="5"/>
    <n v="1281"/>
    <n v="1281"/>
    <n v="1281"/>
    <n v="1281"/>
    <n v="1281"/>
    <n v="1281"/>
    <n v="1281"/>
    <n v="1281"/>
    <n v="1281"/>
    <n v="1281"/>
    <n v="1281"/>
    <n v="1281"/>
    <n v="1281"/>
    <n v="1281059"/>
  </r>
  <r>
    <s v="E3400 PRD Land, Goldendale"/>
    <x v="30"/>
    <s v="PRD Land, Goldendale"/>
    <x v="5"/>
    <n v="0"/>
    <n v="0"/>
    <n v="0"/>
    <n v="0"/>
    <n v="0"/>
    <n v="0"/>
    <n v="0"/>
    <n v="0"/>
    <n v="0"/>
    <n v="0"/>
    <n v="0"/>
    <n v="0"/>
    <n v="0"/>
    <n v="0"/>
  </r>
  <r>
    <s v="E3400 PRD Land, Goldendale OP"/>
    <x v="30"/>
    <s v="PRD Land, Goldendale OP"/>
    <x v="5"/>
    <n v="1288"/>
    <n v="1288"/>
    <n v="1288"/>
    <n v="1288"/>
    <n v="1288"/>
    <n v="1288"/>
    <n v="1288"/>
    <n v="1288"/>
    <n v="1288"/>
    <n v="1288"/>
    <n v="1288"/>
    <n v="1288"/>
    <n v="1288"/>
    <n v="1288140"/>
  </r>
  <r>
    <s v="E3400 PRD Land, Hopkins Ridge"/>
    <x v="30"/>
    <s v="PRD Land, Hopkins Ridge"/>
    <x v="5"/>
    <n v="0"/>
    <n v="0"/>
    <n v="0"/>
    <n v="0"/>
    <n v="0"/>
    <n v="0"/>
    <n v="0"/>
    <n v="0"/>
    <n v="0"/>
    <n v="0"/>
    <n v="0"/>
    <n v="0"/>
    <n v="0"/>
    <n v="0"/>
  </r>
  <r>
    <s v="E3400 PRD Land, Lower Snake River"/>
    <x v="30"/>
    <s v="PRD Land, Lower Snake River"/>
    <x v="5"/>
    <n v="204"/>
    <n v="204"/>
    <n v="204"/>
    <n v="204"/>
    <n v="204"/>
    <n v="204"/>
    <n v="204"/>
    <n v="204"/>
    <n v="204"/>
    <n v="204"/>
    <n v="204"/>
    <n v="204"/>
    <n v="204"/>
    <n v="203682"/>
  </r>
  <r>
    <s v="E3400 PRD Land, Mint Farm"/>
    <x v="30"/>
    <s v="PRD Land, Mint Farm"/>
    <x v="5"/>
    <n v="1194"/>
    <n v="1194"/>
    <n v="1194"/>
    <n v="1194"/>
    <n v="1194"/>
    <n v="1194"/>
    <n v="1194"/>
    <n v="1194"/>
    <n v="1194"/>
    <n v="1194"/>
    <n v="1194"/>
    <n v="1194"/>
    <n v="1194"/>
    <n v="1194000"/>
  </r>
  <r>
    <s v="E3400 PRD Land, South Whidbey"/>
    <x v="30"/>
    <s v="PRD Land, South Whidbey"/>
    <x v="5"/>
    <n v="0"/>
    <n v="0"/>
    <n v="0"/>
    <n v="0"/>
    <n v="0"/>
    <n v="0"/>
    <n v="0"/>
    <n v="0"/>
    <n v="0"/>
    <n v="0"/>
    <n v="0"/>
    <n v="0"/>
    <n v="0"/>
    <n v="0"/>
  </r>
  <r>
    <s v="E3400 PRD Land, Sumas "/>
    <x v="30"/>
    <s v="PRD Land, Sumas"/>
    <x v="5"/>
    <n v="795"/>
    <n v="795"/>
    <n v="795"/>
    <n v="795"/>
    <n v="795"/>
    <n v="795"/>
    <n v="795"/>
    <n v="795"/>
    <n v="795"/>
    <n v="795"/>
    <n v="795"/>
    <n v="795"/>
    <n v="795"/>
    <n v="795165"/>
  </r>
  <r>
    <s v="E3400 PRD Land, Whiskey Ridge Wind"/>
    <x v="30"/>
    <s v="PRD Land, Whiskey Ridge Wind"/>
    <x v="5"/>
    <n v="0"/>
    <n v="0"/>
    <n v="0"/>
    <n v="0"/>
    <n v="0"/>
    <n v="0"/>
    <n v="0"/>
    <n v="0"/>
    <n v="0"/>
    <n v="0"/>
    <n v="0"/>
    <n v="0"/>
    <n v="0"/>
    <n v="0"/>
  </r>
  <r>
    <s v="E3400 PRD Land, Whitehorn 1"/>
    <x v="30"/>
    <s v="PRD Land, Whitehorn 1"/>
    <x v="5"/>
    <n v="0"/>
    <n v="0"/>
    <n v="0"/>
    <n v="0"/>
    <n v="0"/>
    <n v="0"/>
    <n v="0"/>
    <n v="0"/>
    <n v="0"/>
    <n v="0"/>
    <n v="0"/>
    <n v="0"/>
    <n v="0"/>
    <n v="0"/>
  </r>
  <r>
    <s v="E3400 PRD Land, Whitehorn 2-3 Com"/>
    <x v="30"/>
    <s v="PRD Land, Whitehorn 2-3 Com"/>
    <x v="5"/>
    <n v="365"/>
    <n v="365"/>
    <n v="365"/>
    <n v="365"/>
    <n v="365"/>
    <n v="365"/>
    <n v="365"/>
    <n v="365"/>
    <n v="365"/>
    <n v="365"/>
    <n v="365"/>
    <n v="365"/>
    <n v="365"/>
    <n v="364590"/>
  </r>
  <r>
    <s v="E3400 PRD Land, Wild Horse"/>
    <x v="30"/>
    <s v="PRD Land, Wild Horse"/>
    <x v="5"/>
    <n v="8132"/>
    <n v="8132"/>
    <n v="8132"/>
    <n v="8132"/>
    <n v="8132"/>
    <n v="8132"/>
    <n v="8132"/>
    <n v="8132"/>
    <n v="8132"/>
    <n v="8132"/>
    <n v="8132"/>
    <n v="8132"/>
    <n v="8132"/>
    <n v="8131854"/>
  </r>
  <r>
    <s v="E3401 PRD Easements, Fredonia"/>
    <x v="31"/>
    <s v="PRD Easements, Fredonia"/>
    <x v="5"/>
    <n v="222"/>
    <n v="222"/>
    <n v="222"/>
    <n v="222"/>
    <n v="222"/>
    <n v="222"/>
    <n v="222"/>
    <n v="222"/>
    <n v="222"/>
    <n v="222"/>
    <n v="222"/>
    <n v="222"/>
    <n v="222"/>
    <n v="221929"/>
  </r>
  <r>
    <s v="E3410 PRD Str/Impv, Crystal Mtn"/>
    <x v="32"/>
    <s v="PRD Str/Impv, Crystal Mtn"/>
    <x v="5"/>
    <n v="811"/>
    <n v="811"/>
    <n v="811"/>
    <n v="811"/>
    <n v="811"/>
    <n v="811"/>
    <n v="811"/>
    <n v="811"/>
    <n v="811"/>
    <n v="811"/>
    <n v="811"/>
    <n v="811"/>
    <n v="811"/>
    <n v="811210"/>
  </r>
  <r>
    <s v="E3410 PRD Str/Impv, Crystal Mtn-NSC"/>
    <x v="32"/>
    <s v="PRD Str/Impv, Crystal Mtn-NSC"/>
    <x v="5"/>
    <n v="0"/>
    <n v="0"/>
    <n v="0"/>
    <n v="0"/>
    <n v="0"/>
    <n v="0"/>
    <n v="0"/>
    <n v="0"/>
    <n v="0"/>
    <n v="0"/>
    <n v="0"/>
    <n v="0"/>
    <n v="0"/>
    <n v="0"/>
  </r>
  <r>
    <s v="E3410 PRD Str/Impv, Encogen"/>
    <x v="32"/>
    <s v="PRD Str/Impv, Encogen"/>
    <x v="5"/>
    <n v="9259"/>
    <n v="9507"/>
    <n v="9509"/>
    <n v="9537"/>
    <n v="9492"/>
    <n v="9506"/>
    <n v="9506"/>
    <n v="9479"/>
    <n v="9479"/>
    <n v="9479"/>
    <n v="9479"/>
    <n v="9479"/>
    <n v="9479"/>
    <n v="9485100"/>
  </r>
  <r>
    <s v="E3410 PRD Str/Impv, Encogen-NSC"/>
    <x v="32"/>
    <s v="PRD Str/Impv, Encogen-NSC"/>
    <x v="5"/>
    <n v="0"/>
    <n v="0"/>
    <n v="0"/>
    <n v="0"/>
    <n v="0"/>
    <n v="0"/>
    <n v="0"/>
    <n v="0"/>
    <n v="0"/>
    <n v="0"/>
    <n v="0"/>
    <n v="0"/>
    <n v="0"/>
    <n v="0"/>
  </r>
  <r>
    <s v="E3410 PRD Str/Impv, Ferndale"/>
    <x v="32"/>
    <s v="PRD Str/Impv, Ferndale"/>
    <x v="5"/>
    <n v="5927"/>
    <n v="5927"/>
    <n v="5927"/>
    <n v="5927"/>
    <n v="5927"/>
    <n v="5927"/>
    <n v="5927"/>
    <n v="5927"/>
    <n v="5927"/>
    <n v="5927"/>
    <n v="5927"/>
    <n v="5927"/>
    <n v="5986"/>
    <n v="5929518"/>
  </r>
  <r>
    <s v="E3410 PRD Str/Impv, Ferndale-NSC"/>
    <x v="32"/>
    <s v="PRD Str/Impv, Ferndale-NSC"/>
    <x v="5"/>
    <n v="0"/>
    <n v="0"/>
    <n v="0"/>
    <n v="0"/>
    <n v="0"/>
    <n v="0"/>
    <n v="0"/>
    <n v="0"/>
    <n v="0"/>
    <n v="0"/>
    <n v="0"/>
    <n v="0"/>
    <n v="0"/>
    <n v="0"/>
  </r>
  <r>
    <s v="E3410 PRD Str/Impv, Fred 1/APC"/>
    <x v="32"/>
    <s v="PRD Str/Impv, Fred 1/APC"/>
    <x v="5"/>
    <n v="5774"/>
    <n v="5774"/>
    <n v="5774"/>
    <n v="5774"/>
    <n v="5774"/>
    <n v="5774"/>
    <n v="5774"/>
    <n v="5774"/>
    <n v="5774"/>
    <n v="5774"/>
    <n v="5774"/>
    <n v="5774"/>
    <n v="5774"/>
    <n v="5774387"/>
  </r>
  <r>
    <s v="E3410 PRD Str/Impv, Fred 1/APC-NSC"/>
    <x v="32"/>
    <s v="PRD Str/Impv, Fred 1/APC-NSC"/>
    <x v="5"/>
    <n v="0"/>
    <n v="0"/>
    <n v="0"/>
    <n v="0"/>
    <n v="0"/>
    <n v="0"/>
    <n v="0"/>
    <n v="0"/>
    <n v="0"/>
    <n v="0"/>
    <n v="0"/>
    <n v="0"/>
    <n v="0"/>
    <n v="0"/>
  </r>
  <r>
    <s v="E3410 PRD Str/Impv, Frederickson"/>
    <x v="32"/>
    <s v="PRD Str/Impv, Frederickson"/>
    <x v="5"/>
    <n v="2854"/>
    <n v="2854"/>
    <n v="2854"/>
    <n v="2854"/>
    <n v="2854"/>
    <n v="2854"/>
    <n v="2854"/>
    <n v="2854"/>
    <n v="2854"/>
    <n v="2854"/>
    <n v="2854"/>
    <n v="2854"/>
    <n v="3069"/>
    <n v="2863233"/>
  </r>
  <r>
    <s v="E3410 PRD Str/Impv, Frederickso-NSC"/>
    <x v="32"/>
    <s v="PRD Str/Impv, Frederickso-NSC"/>
    <x v="5"/>
    <n v="0"/>
    <n v="0"/>
    <n v="0"/>
    <n v="0"/>
    <n v="0"/>
    <n v="0"/>
    <n v="0"/>
    <n v="0"/>
    <n v="0"/>
    <n v="0"/>
    <n v="0"/>
    <n v="0"/>
    <n v="0"/>
    <n v="0"/>
  </r>
  <r>
    <s v="E3410 PRD Str/Impv, Fredonia"/>
    <x v="32"/>
    <s v="PRD Str/Impv, Fredonia"/>
    <x v="5"/>
    <n v="3783"/>
    <n v="3783"/>
    <n v="3783"/>
    <n v="3783"/>
    <n v="3783"/>
    <n v="3783"/>
    <n v="3783"/>
    <n v="3783"/>
    <n v="3783"/>
    <n v="3783"/>
    <n v="3783"/>
    <n v="3783"/>
    <n v="3783"/>
    <n v="3782846"/>
  </r>
  <r>
    <s v="E3410 PRD Str/Impv, Fredonia 3&amp;4 OP"/>
    <x v="32"/>
    <s v="PRD Str/Impv, Fredonia 3&amp;4 OP"/>
    <x v="5"/>
    <n v="1253"/>
    <n v="1253"/>
    <n v="1253"/>
    <n v="1253"/>
    <n v="1253"/>
    <n v="1253"/>
    <n v="1253"/>
    <n v="1253"/>
    <n v="1253"/>
    <n v="1253"/>
    <n v="1613"/>
    <n v="1613"/>
    <n v="1635"/>
    <n v="1328676"/>
  </r>
  <r>
    <s v="E3410 PRD Str/Impv, Fredonia 3&amp;-NSC"/>
    <x v="32"/>
    <s v="PRD Str/Impv, Fredonia 3&amp;-NSC"/>
    <x v="5"/>
    <n v="0"/>
    <n v="0"/>
    <n v="0"/>
    <n v="0"/>
    <n v="0"/>
    <n v="0"/>
    <n v="0"/>
    <n v="0"/>
    <n v="0"/>
    <n v="0"/>
    <n v="0"/>
    <n v="0"/>
    <n v="0"/>
    <n v="0"/>
  </r>
  <r>
    <s v="E3410 PRD Str/Impv, Goldendale"/>
    <x v="32"/>
    <s v="PRD Str/Impv, Goldendale"/>
    <x v="5"/>
    <n v="458"/>
    <n v="458"/>
    <n v="458"/>
    <n v="458"/>
    <n v="458"/>
    <n v="458"/>
    <n v="458"/>
    <n v="458"/>
    <n v="458"/>
    <n v="458"/>
    <n v="458"/>
    <n v="458"/>
    <n v="458"/>
    <n v="457761"/>
  </r>
  <r>
    <s v="E3410 PRD Str/Impv, Goldendale -NSC"/>
    <x v="32"/>
    <s v="PRD Str/Impv, Goldendale -NSC"/>
    <x v="5"/>
    <n v="0"/>
    <n v="0"/>
    <n v="0"/>
    <n v="0"/>
    <n v="0"/>
    <n v="0"/>
    <n v="0"/>
    <n v="0"/>
    <n v="0"/>
    <n v="0"/>
    <n v="0"/>
    <n v="0"/>
    <n v="0"/>
    <n v="0"/>
  </r>
  <r>
    <s v="E3410 PRD Str/Impv, Goldendale OP"/>
    <x v="32"/>
    <s v="PRD Str/Impv, Goldendale OP"/>
    <x v="5"/>
    <n v="33993"/>
    <n v="33993"/>
    <n v="33993"/>
    <n v="33993"/>
    <n v="33993"/>
    <n v="33993"/>
    <n v="33993"/>
    <n v="33993"/>
    <n v="33993"/>
    <n v="33993"/>
    <n v="33993"/>
    <n v="33993"/>
    <n v="33993"/>
    <n v="33993049"/>
  </r>
  <r>
    <s v="E3410 PRD Str/Impv, Mint Farm"/>
    <x v="32"/>
    <s v="PRD Str/Impv, Mint Farm"/>
    <x v="5"/>
    <n v="978"/>
    <n v="1188"/>
    <n v="1189"/>
    <n v="1189"/>
    <n v="1211"/>
    <n v="1211"/>
    <n v="1211"/>
    <n v="1211"/>
    <n v="1211"/>
    <n v="1211"/>
    <n v="1211"/>
    <n v="1211"/>
    <n v="1211"/>
    <n v="1195897"/>
  </r>
  <r>
    <s v="E3410 PRD Str/Impv, Mint Farm OP"/>
    <x v="32"/>
    <s v="PRD Str/Impv, Mint Farm OP"/>
    <x v="5"/>
    <n v="10212"/>
    <n v="10212"/>
    <n v="10212"/>
    <n v="10212"/>
    <n v="10212"/>
    <n v="10212"/>
    <n v="10212"/>
    <n v="10212"/>
    <n v="10212"/>
    <n v="10212"/>
    <n v="10212"/>
    <n v="10212"/>
    <n v="10212"/>
    <n v="10211670"/>
  </r>
  <r>
    <s v="E3410 PRD Str/Impv, Mint OP-NSC"/>
    <x v="32"/>
    <s v="PRD Str/Impv, Mint OP-NSC"/>
    <x v="5"/>
    <n v="0"/>
    <n v="0"/>
    <n v="0"/>
    <n v="0"/>
    <n v="0"/>
    <n v="0"/>
    <n v="0"/>
    <n v="0"/>
    <n v="0"/>
    <n v="0"/>
    <n v="0"/>
    <n v="0"/>
    <n v="0"/>
    <n v="0"/>
  </r>
  <r>
    <s v="E3410 PRD Str/Impv, S Whidbey-RET"/>
    <x v="32"/>
    <s v="PRD Str/Impv, S Whidbey-RET"/>
    <x v="5"/>
    <n v="0"/>
    <n v="0"/>
    <n v="0"/>
    <n v="0"/>
    <n v="0"/>
    <n v="0"/>
    <n v="0"/>
    <n v="0"/>
    <n v="0"/>
    <n v="0"/>
    <n v="0"/>
    <n v="0"/>
    <n v="0"/>
    <n v="0"/>
  </r>
  <r>
    <s v="E3410 PRD Str/Impv, Sumas "/>
    <x v="32"/>
    <s v="PRD Str/Impv, Sumas"/>
    <x v="5"/>
    <n v="1134"/>
    <n v="1134"/>
    <n v="1134"/>
    <n v="1134"/>
    <n v="1134"/>
    <n v="1134"/>
    <n v="1134"/>
    <n v="1134"/>
    <n v="1134"/>
    <n v="1134"/>
    <n v="1134"/>
    <n v="1134"/>
    <n v="1134"/>
    <n v="1133740"/>
  </r>
  <r>
    <s v="E3410 PRD Str/Impv, Sumas OP"/>
    <x v="32"/>
    <s v="PRD Str/Impv, Sumas OP"/>
    <x v="5"/>
    <n v="2585"/>
    <n v="2585"/>
    <n v="2585"/>
    <n v="2585"/>
    <n v="2585"/>
    <n v="2585"/>
    <n v="2585"/>
    <n v="2585"/>
    <n v="2585"/>
    <n v="2585"/>
    <n v="2585"/>
    <n v="2585"/>
    <n v="2585"/>
    <n v="2585068"/>
  </r>
  <r>
    <s v="E3410 PRD Str/Impv, Sumas OP-NSC"/>
    <x v="32"/>
    <s v="PRD Str/Impv, Sumas OP-NSC"/>
    <x v="5"/>
    <n v="0"/>
    <n v="0"/>
    <n v="0"/>
    <n v="0"/>
    <n v="0"/>
    <n v="0"/>
    <n v="0"/>
    <n v="0"/>
    <n v="0"/>
    <n v="0"/>
    <n v="0"/>
    <n v="0"/>
    <n v="0"/>
    <n v="0"/>
  </r>
  <r>
    <s v="E3410 PRD Str/Impv, Whitehorn 1-RET"/>
    <x v="32"/>
    <s v="PRD Str/Impv, Whitehorn 1-RET"/>
    <x v="5"/>
    <n v="0"/>
    <n v="0"/>
    <n v="0"/>
    <n v="0"/>
    <n v="0"/>
    <n v="0"/>
    <n v="0"/>
    <n v="0"/>
    <n v="0"/>
    <n v="0"/>
    <n v="0"/>
    <n v="0"/>
    <n v="0"/>
    <n v="0"/>
  </r>
  <r>
    <s v="E3410 PRD Str/Impv, Whitehorn 2-3Cm"/>
    <x v="32"/>
    <s v="PRD Str/Impv, Whitehorn 2-3Cm"/>
    <x v="5"/>
    <n v="1161"/>
    <n v="1161"/>
    <n v="1161"/>
    <n v="1161"/>
    <n v="1161"/>
    <n v="1161"/>
    <n v="1161"/>
    <n v="1161"/>
    <n v="1486"/>
    <n v="1487"/>
    <n v="1487"/>
    <n v="1487"/>
    <n v="1487"/>
    <n v="1283358"/>
  </r>
  <r>
    <s v="E3410 PRD Str/Impv, Whitehorn 2-NSC"/>
    <x v="32"/>
    <s v="PRD Str/Impv, Whitehorn 2-NSC"/>
    <x v="5"/>
    <n v="0"/>
    <n v="0"/>
    <n v="0"/>
    <n v="0"/>
    <n v="0"/>
    <n v="0"/>
    <n v="0"/>
    <n v="0"/>
    <n v="0"/>
    <n v="0"/>
    <n v="0"/>
    <n v="0"/>
    <n v="0"/>
    <n v="0"/>
  </r>
  <r>
    <s v="E34101 PRD Str/Impv, Hop Ridge-NSC"/>
    <x v="32"/>
    <s v="1 PRD Str/Impv, Hop Ridge-NSC"/>
    <x v="5"/>
    <n v="0"/>
    <n v="0"/>
    <n v="0"/>
    <n v="0"/>
    <n v="0"/>
    <n v="0"/>
    <n v="0"/>
    <n v="0"/>
    <n v="0"/>
    <n v="0"/>
    <n v="0"/>
    <n v="0"/>
    <n v="0"/>
    <n v="0"/>
  </r>
  <r>
    <s v="E34101 PRD Str/Impv, Hopkins Ridge"/>
    <x v="32"/>
    <s v="1 PRD Str/Impv, Hopkins Ridge"/>
    <x v="5"/>
    <n v="3413"/>
    <n v="3413"/>
    <n v="3413"/>
    <n v="3413"/>
    <n v="3413"/>
    <n v="3413"/>
    <n v="3413"/>
    <n v="3413"/>
    <n v="3413"/>
    <n v="3413"/>
    <n v="3413"/>
    <n v="3413"/>
    <n v="3413"/>
    <n v="3413472"/>
  </r>
  <r>
    <s v="E34101 PRD Str/Impv, LSR"/>
    <x v="32"/>
    <s v="1 PRD Str/Impv, LSR"/>
    <x v="5"/>
    <n v="31394"/>
    <n v="31394"/>
    <n v="31394"/>
    <n v="31394"/>
    <n v="31394"/>
    <n v="31394"/>
    <n v="31394"/>
    <n v="31394"/>
    <n v="31394"/>
    <n v="31394"/>
    <n v="31394"/>
    <n v="31394"/>
    <n v="31394"/>
    <n v="31393617"/>
  </r>
  <r>
    <s v="E34101 PRD Str/Impv, LSR-NSC"/>
    <x v="32"/>
    <s v="1 PRD Str/Impv, LSR-NSC"/>
    <x v="5"/>
    <n v="0"/>
    <n v="0"/>
    <n v="0"/>
    <n v="0"/>
    <n v="0"/>
    <n v="0"/>
    <n v="0"/>
    <n v="0"/>
    <n v="0"/>
    <n v="0"/>
    <n v="0"/>
    <n v="0"/>
    <n v="0"/>
    <n v="0"/>
  </r>
  <r>
    <s v="E34101 PRD Str/Impv, Wild Horse"/>
    <x v="32"/>
    <s v="1 PRD Str/Impv, Wild Horse"/>
    <x v="5"/>
    <n v="11885"/>
    <n v="11885"/>
    <n v="11885"/>
    <n v="11885"/>
    <n v="11885"/>
    <n v="11885"/>
    <n v="11885"/>
    <n v="11885"/>
    <n v="11885"/>
    <n v="11885"/>
    <n v="11885"/>
    <n v="11885"/>
    <n v="11885"/>
    <n v="11884555"/>
  </r>
  <r>
    <s v="E34101 PRD Str/Impv, Wild Horse-NSC"/>
    <x v="32"/>
    <s v="1 PRD Str/Impv, Wild Horse-NSC"/>
    <x v="5"/>
    <n v="0"/>
    <n v="0"/>
    <n v="0"/>
    <n v="0"/>
    <n v="0"/>
    <n v="0"/>
    <n v="0"/>
    <n v="0"/>
    <n v="0"/>
    <n v="0"/>
    <n v="0"/>
    <n v="0"/>
    <n v="0"/>
    <n v="0"/>
  </r>
  <r>
    <s v="E34101 PRD Str/Impv,Wild Horse Expa"/>
    <x v="32"/>
    <s v="1 PRD Str/Impv,Wild Horse Expa"/>
    <x v="5"/>
    <n v="3236"/>
    <n v="3236"/>
    <n v="3236"/>
    <n v="3236"/>
    <n v="3236"/>
    <n v="3236"/>
    <n v="3236"/>
    <n v="3236"/>
    <n v="3236"/>
    <n v="3236"/>
    <n v="3236"/>
    <n v="3236"/>
    <n v="3236"/>
    <n v="3235517"/>
  </r>
  <r>
    <s v="E34101 PRD Str/Impv,Wld Hrs Exp-NSC"/>
    <x v="32"/>
    <s v="1 PRD Str/Impv,Wld Hrs Exp-NSC"/>
    <x v="5"/>
    <n v="0"/>
    <n v="0"/>
    <n v="0"/>
    <n v="0"/>
    <n v="0"/>
    <n v="0"/>
    <n v="0"/>
    <n v="0"/>
    <n v="0"/>
    <n v="0"/>
    <n v="0"/>
    <n v="0"/>
    <n v="0"/>
    <n v="0"/>
  </r>
  <r>
    <s v="E3411 PRD LH Impv, Whitehorn-DONOTU"/>
    <x v="33"/>
    <s v="PRD LH Impv, Whitehorn-DONOTU"/>
    <x v="5"/>
    <n v="0"/>
    <n v="0"/>
    <n v="0"/>
    <n v="0"/>
    <n v="0"/>
    <n v="0"/>
    <n v="0"/>
    <n v="0"/>
    <n v="0"/>
    <n v="0"/>
    <n v="0"/>
    <n v="0"/>
    <n v="0"/>
    <n v="0"/>
  </r>
  <r>
    <s v="E342 PRD Fuel Hldr, Fredonia 3&amp;4 OP"/>
    <x v="34"/>
    <s v="PRD Fuel Hldr, Fredonia 3&amp;4 OP"/>
    <x v="5"/>
    <n v="1014"/>
    <n v="1014"/>
    <n v="1014"/>
    <n v="1014"/>
    <n v="1014"/>
    <n v="1014"/>
    <n v="1014"/>
    <n v="1014"/>
    <n v="1014"/>
    <n v="1014"/>
    <n v="1014"/>
    <n v="1014"/>
    <n v="1014"/>
    <n v="1014307"/>
  </r>
  <r>
    <s v="E342 PRD Fuel Hldr, Fredonia 3&amp;-NSC"/>
    <x v="34"/>
    <s v="PRD Fuel Hldr, Fredonia 3&amp;-NSC"/>
    <x v="5"/>
    <n v="0"/>
    <n v="0"/>
    <n v="0"/>
    <n v="0"/>
    <n v="0"/>
    <n v="0"/>
    <n v="0"/>
    <n v="0"/>
    <n v="0"/>
    <n v="0"/>
    <n v="0"/>
    <n v="0"/>
    <n v="0"/>
    <n v="0"/>
  </r>
  <r>
    <s v="E342 PRD Fuel Hldr, Gldndale OP-NSC"/>
    <x v="34"/>
    <s v="PRD Fuel Hldr, Gldndale OP-NSC"/>
    <x v="5"/>
    <n v="0"/>
    <n v="0"/>
    <n v="0"/>
    <n v="0"/>
    <n v="0"/>
    <n v="0"/>
    <n v="0"/>
    <n v="0"/>
    <n v="0"/>
    <n v="0"/>
    <n v="0"/>
    <n v="0"/>
    <n v="0"/>
    <n v="0"/>
  </r>
  <r>
    <s v="E342 PRD Fuel Holder, Cystal Mtn"/>
    <x v="34"/>
    <s v="PRD Fuel Holder, Cystal Mtn"/>
    <x v="5"/>
    <n v="476"/>
    <n v="476"/>
    <n v="476"/>
    <n v="476"/>
    <n v="476"/>
    <n v="476"/>
    <n v="476"/>
    <n v="476"/>
    <n v="476"/>
    <n v="476"/>
    <n v="476"/>
    <n v="476"/>
    <n v="476"/>
    <n v="476309"/>
  </r>
  <r>
    <s v="E342 PRD Fuel Holder, Cystal Mt-NSC"/>
    <x v="34"/>
    <s v="PRD Fuel Holder, Cystal Mt-NSC"/>
    <x v="5"/>
    <n v="0"/>
    <n v="0"/>
    <n v="0"/>
    <n v="0"/>
    <n v="0"/>
    <n v="0"/>
    <n v="0"/>
    <n v="0"/>
    <n v="0"/>
    <n v="0"/>
    <n v="0"/>
    <n v="0"/>
    <n v="0"/>
    <n v="0"/>
  </r>
  <r>
    <s v="E342 PRD Fuel Holder, Encogen"/>
    <x v="34"/>
    <s v="PRD Fuel Holder, Encogen"/>
    <x v="5"/>
    <n v="8122"/>
    <n v="8122"/>
    <n v="8122"/>
    <n v="8122"/>
    <n v="8122"/>
    <n v="8122"/>
    <n v="8122"/>
    <n v="8122"/>
    <n v="8122"/>
    <n v="8122"/>
    <n v="8122"/>
    <n v="8122"/>
    <n v="8348"/>
    <n v="8131078"/>
  </r>
  <r>
    <s v="E342 PRD Fuel Holder, Encogen-NSC"/>
    <x v="34"/>
    <s v="PRD Fuel Holder, Encogen-NSC"/>
    <x v="5"/>
    <n v="0"/>
    <n v="0"/>
    <n v="0"/>
    <n v="0"/>
    <n v="0"/>
    <n v="0"/>
    <n v="0"/>
    <n v="0"/>
    <n v="0"/>
    <n v="0"/>
    <n v="0"/>
    <n v="0"/>
    <n v="0"/>
    <n v="0"/>
  </r>
  <r>
    <s v="E342 PRD Fuel Holder, Ferndale"/>
    <x v="34"/>
    <s v="PRD Fuel Holder, Ferndale"/>
    <x v="5"/>
    <n v="418"/>
    <n v="418"/>
    <n v="418"/>
    <n v="418"/>
    <n v="418"/>
    <n v="418"/>
    <n v="418"/>
    <n v="418"/>
    <n v="418"/>
    <n v="418"/>
    <n v="418"/>
    <n v="418"/>
    <n v="418"/>
    <n v="418443"/>
  </r>
  <r>
    <s v="E342 PRD Fuel Holder, Ferndale-NSC"/>
    <x v="34"/>
    <s v="PRD Fuel Holder, Ferndale-NSC"/>
    <x v="5"/>
    <n v="0"/>
    <n v="0"/>
    <n v="0"/>
    <n v="0"/>
    <n v="0"/>
    <n v="0"/>
    <n v="0"/>
    <n v="0"/>
    <n v="0"/>
    <n v="0"/>
    <n v="0"/>
    <n v="0"/>
    <n v="0"/>
    <n v="0"/>
  </r>
  <r>
    <s v="E342 PRD Fuel Holder, Fred 1/APC"/>
    <x v="34"/>
    <s v="PRD Fuel Holder, Fred 1/APC"/>
    <x v="5"/>
    <n v="1805"/>
    <n v="1805"/>
    <n v="1805"/>
    <n v="1805"/>
    <n v="1805"/>
    <n v="1805"/>
    <n v="1805"/>
    <n v="1805"/>
    <n v="1805"/>
    <n v="1805"/>
    <n v="1805"/>
    <n v="1805"/>
    <n v="1805"/>
    <n v="1804663"/>
  </r>
  <r>
    <s v="E342 PRD Fuel Holder, Fred 1/AP-NSC"/>
    <x v="34"/>
    <s v="PRD Fuel Holder, Fred 1/AP-NSC"/>
    <x v="5"/>
    <n v="0"/>
    <n v="0"/>
    <n v="0"/>
    <n v="0"/>
    <n v="0"/>
    <n v="0"/>
    <n v="0"/>
    <n v="0"/>
    <n v="0"/>
    <n v="0"/>
    <n v="0"/>
    <n v="0"/>
    <n v="0"/>
    <n v="0"/>
  </r>
  <r>
    <s v="E342 PRD Fuel Holder, Frederick-NSC"/>
    <x v="34"/>
    <s v="PRD Fuel Holder, Frederick-NSC"/>
    <x v="5"/>
    <n v="0"/>
    <n v="0"/>
    <n v="0"/>
    <n v="0"/>
    <n v="0"/>
    <n v="0"/>
    <n v="0"/>
    <n v="0"/>
    <n v="0"/>
    <n v="0"/>
    <n v="0"/>
    <n v="0"/>
    <n v="0"/>
    <n v="0"/>
  </r>
  <r>
    <s v="E342 PRD Fuel Holder, Frederickson"/>
    <x v="34"/>
    <s v="PRD Fuel Holder, Frederickson"/>
    <x v="5"/>
    <n v="3702"/>
    <n v="3702"/>
    <n v="3702"/>
    <n v="3702"/>
    <n v="3702"/>
    <n v="3702"/>
    <n v="3702"/>
    <n v="3702"/>
    <n v="3702"/>
    <n v="3702"/>
    <n v="3702"/>
    <n v="3702"/>
    <n v="3702"/>
    <n v="3702107"/>
  </r>
  <r>
    <s v="E342 PRD Fuel Holder, Fredonia"/>
    <x v="34"/>
    <s v="PRD Fuel Holder, Fredonia"/>
    <x v="5"/>
    <n v="2726"/>
    <n v="2726"/>
    <n v="2726"/>
    <n v="2726"/>
    <n v="2726"/>
    <n v="2726"/>
    <n v="2726"/>
    <n v="2726"/>
    <n v="2726"/>
    <n v="2726"/>
    <n v="2726"/>
    <n v="2726"/>
    <n v="2726"/>
    <n v="2725685"/>
  </r>
  <r>
    <s v="E342 PRD Fuel Holder, Goldendale"/>
    <x v="34"/>
    <s v="PRD Fuel Holder, Goldendale"/>
    <x v="5"/>
    <n v="0"/>
    <n v="0"/>
    <n v="0"/>
    <n v="0"/>
    <n v="0"/>
    <n v="0"/>
    <n v="0"/>
    <n v="0"/>
    <n v="0"/>
    <n v="0"/>
    <n v="0"/>
    <n v="0"/>
    <n v="0"/>
    <n v="0"/>
  </r>
  <r>
    <s v="E342 PRD Fuel Holder, Goldendale OP"/>
    <x v="34"/>
    <s v="PRD Fuel Holder, Goldendale OP"/>
    <x v="5"/>
    <n v="1888"/>
    <n v="1888"/>
    <n v="1888"/>
    <n v="1888"/>
    <n v="1888"/>
    <n v="1888"/>
    <n v="1888"/>
    <n v="1888"/>
    <n v="1888"/>
    <n v="1888"/>
    <n v="1888"/>
    <n v="1888"/>
    <n v="1888"/>
    <n v="1887875"/>
  </r>
  <r>
    <s v="E342 PRD Fuel Holder, Mint Farm "/>
    <x v="34"/>
    <s v="PRD Fuel Holder, Mint Farm"/>
    <x v="5"/>
    <n v="0"/>
    <n v="0"/>
    <n v="0"/>
    <n v="0"/>
    <n v="0"/>
    <n v="0"/>
    <n v="0"/>
    <n v="0"/>
    <n v="0"/>
    <n v="0"/>
    <n v="0"/>
    <n v="0"/>
    <n v="0"/>
    <n v="0"/>
  </r>
  <r>
    <s v="E342 PRD Fuel Holder, Mint Farm OP"/>
    <x v="34"/>
    <s v="PRD Fuel Holder, Mint Farm OP"/>
    <x v="5"/>
    <n v="1458"/>
    <n v="1458"/>
    <n v="1458"/>
    <n v="1458"/>
    <n v="1458"/>
    <n v="1458"/>
    <n v="1458"/>
    <n v="1458"/>
    <n v="1458"/>
    <n v="1458"/>
    <n v="1458"/>
    <n v="1458"/>
    <n v="1458"/>
    <n v="1457862"/>
  </r>
  <r>
    <s v="E342 PRD Fuel Holder, Mint OP-NSC"/>
    <x v="34"/>
    <s v="PRD Fuel Holder, Mint OP-NSC"/>
    <x v="5"/>
    <n v="0"/>
    <n v="0"/>
    <n v="0"/>
    <n v="0"/>
    <n v="0"/>
    <n v="0"/>
    <n v="0"/>
    <n v="0"/>
    <n v="0"/>
    <n v="0"/>
    <n v="0"/>
    <n v="0"/>
    <n v="0"/>
    <n v="0"/>
  </r>
  <r>
    <s v="E342 PRD Fuel Holder, South WHB-RET"/>
    <x v="34"/>
    <s v="PRD Fuel Holder, South WHB-RET"/>
    <x v="5"/>
    <n v="0"/>
    <n v="0"/>
    <n v="0"/>
    <n v="0"/>
    <n v="0"/>
    <n v="0"/>
    <n v="0"/>
    <n v="0"/>
    <n v="0"/>
    <n v="0"/>
    <n v="0"/>
    <n v="0"/>
    <n v="0"/>
    <n v="0"/>
  </r>
  <r>
    <s v="E342 PRD Fuel Holder, Sumas "/>
    <x v="34"/>
    <s v="PRD Fuel Holder, Sumas"/>
    <x v="5"/>
    <n v="0"/>
    <n v="0"/>
    <n v="0"/>
    <n v="0"/>
    <n v="0"/>
    <n v="0"/>
    <n v="0"/>
    <n v="0"/>
    <n v="0"/>
    <n v="0"/>
    <n v="0"/>
    <n v="0"/>
    <n v="0"/>
    <n v="0"/>
  </r>
  <r>
    <s v="E342 PRD Fuel Holder, Sumas OP"/>
    <x v="34"/>
    <s v="PRD Fuel Holder, Sumas OP"/>
    <x v="5"/>
    <n v="3890"/>
    <n v="3890"/>
    <n v="3890"/>
    <n v="3890"/>
    <n v="3890"/>
    <n v="3890"/>
    <n v="3890"/>
    <n v="3890"/>
    <n v="3890"/>
    <n v="3890"/>
    <n v="3890"/>
    <n v="3890"/>
    <n v="3890"/>
    <n v="3889943"/>
  </r>
  <r>
    <s v="E342 PRD Fuel Holder, Sumas OP-NSC"/>
    <x v="34"/>
    <s v="PRD Fuel Holder, Sumas OP-NSC"/>
    <x v="5"/>
    <n v="0"/>
    <n v="0"/>
    <n v="0"/>
    <n v="0"/>
    <n v="0"/>
    <n v="0"/>
    <n v="0"/>
    <n v="0"/>
    <n v="0"/>
    <n v="0"/>
    <n v="0"/>
    <n v="0"/>
    <n v="0"/>
    <n v="0"/>
  </r>
  <r>
    <s v="E342 PRD Fuel Holder, WH 1-RET"/>
    <x v="34"/>
    <s v="PRD Fuel Holder, WH 1-RET"/>
    <x v="5"/>
    <n v="0"/>
    <n v="0"/>
    <n v="0"/>
    <n v="0"/>
    <n v="0"/>
    <n v="0"/>
    <n v="0"/>
    <n v="0"/>
    <n v="0"/>
    <n v="0"/>
    <n v="0"/>
    <n v="0"/>
    <n v="0"/>
    <n v="0"/>
  </r>
  <r>
    <s v="E342 PRD Fuel Holder, Whitehorn 2-3"/>
    <x v="34"/>
    <s v="PRD Fuel Holder, Whitehorn 2-3"/>
    <x v="5"/>
    <n v="134"/>
    <n v="134"/>
    <n v="134"/>
    <n v="134"/>
    <n v="134"/>
    <n v="134"/>
    <n v="134"/>
    <n v="134"/>
    <n v="134"/>
    <n v="134"/>
    <n v="134"/>
    <n v="134"/>
    <n v="134"/>
    <n v="134195"/>
  </r>
  <r>
    <s v="E342 PRD Fuel Holder, Whitehorn-NSC"/>
    <x v="34"/>
    <s v="PRD Fuel Holder, Whitehorn-NSC"/>
    <x v="5"/>
    <n v="0"/>
    <n v="0"/>
    <n v="0"/>
    <n v="0"/>
    <n v="0"/>
    <n v="0"/>
    <n v="0"/>
    <n v="0"/>
    <n v="0"/>
    <n v="0"/>
    <n v="0"/>
    <n v="0"/>
    <n v="0"/>
    <n v="0"/>
  </r>
  <r>
    <s v="E3440 102 PRD Gen, Goldendale"/>
    <x v="35"/>
    <s v="102 PRD Gen, Goldendale"/>
    <x v="5"/>
    <n v="0"/>
    <n v="0"/>
    <n v="0"/>
    <n v="0"/>
    <n v="0"/>
    <n v="0"/>
    <n v="0"/>
    <n v="0"/>
    <n v="0"/>
    <n v="0"/>
    <n v="0"/>
    <n v="0"/>
    <n v="0"/>
    <n v="0"/>
  </r>
  <r>
    <s v="E3440 PRD Gen, Crystal Mtn"/>
    <x v="35"/>
    <s v="PRD Gen, Crystal Mtn"/>
    <x v="5"/>
    <n v="576"/>
    <n v="576"/>
    <n v="576"/>
    <n v="576"/>
    <n v="576"/>
    <n v="576"/>
    <n v="576"/>
    <n v="576"/>
    <n v="576"/>
    <n v="576"/>
    <n v="576"/>
    <n v="576"/>
    <n v="576"/>
    <n v="575843"/>
  </r>
  <r>
    <s v="E3440 PRD Gen, Crystal Mtn-NSC"/>
    <x v="35"/>
    <s v="PRD Gen, Crystal Mtn-NSC"/>
    <x v="5"/>
    <n v="0"/>
    <n v="0"/>
    <n v="0"/>
    <n v="0"/>
    <n v="0"/>
    <n v="0"/>
    <n v="0"/>
    <n v="0"/>
    <n v="0"/>
    <n v="0"/>
    <n v="0"/>
    <n v="0"/>
    <n v="0"/>
    <n v="0"/>
  </r>
  <r>
    <s v="E3440 PRD Gen, Frederickson"/>
    <x v="35"/>
    <s v="PRD Gen, Frederickson"/>
    <x v="5"/>
    <n v="29941"/>
    <n v="29941"/>
    <n v="29941"/>
    <n v="29941"/>
    <n v="29941"/>
    <n v="30464"/>
    <n v="30465"/>
    <n v="30465"/>
    <n v="30465"/>
    <n v="30465"/>
    <n v="30465"/>
    <n v="30465"/>
    <n v="30465"/>
    <n v="30268382"/>
  </r>
  <r>
    <s v="E3440 PRD Gen, Frederickson-NSC"/>
    <x v="35"/>
    <s v="PRD Gen, Frederickson-NSC"/>
    <x v="5"/>
    <n v="0"/>
    <n v="0"/>
    <n v="0"/>
    <n v="0"/>
    <n v="0"/>
    <n v="0"/>
    <n v="0"/>
    <n v="0"/>
    <n v="0"/>
    <n v="0"/>
    <n v="0"/>
    <n v="0"/>
    <n v="0"/>
    <n v="0"/>
  </r>
  <r>
    <s v="E3440 PRD Gen, Fredonia"/>
    <x v="35"/>
    <s v="PRD Gen, Fredonia"/>
    <x v="5"/>
    <n v="45398"/>
    <n v="45398"/>
    <n v="45398"/>
    <n v="45398"/>
    <n v="45398"/>
    <n v="45570"/>
    <n v="45573"/>
    <n v="45573"/>
    <n v="45573"/>
    <n v="45573"/>
    <n v="45635"/>
    <n v="45635"/>
    <n v="45715"/>
    <n v="45523424"/>
  </r>
  <r>
    <s v="E3440 PRD Gen, Fredonia 3&amp;4 OP"/>
    <x v="35"/>
    <s v="PRD Gen, Fredonia 3&amp;4 OP"/>
    <x v="5"/>
    <n v="54421"/>
    <n v="54554"/>
    <n v="54569"/>
    <n v="54569"/>
    <n v="54569"/>
    <n v="54569"/>
    <n v="54569"/>
    <n v="54569"/>
    <n v="54569"/>
    <n v="54569"/>
    <n v="56683"/>
    <n v="56685"/>
    <n v="56815"/>
    <n v="55007632"/>
  </r>
  <r>
    <s v="E3440 PRD Gen, Fredonia 3&amp;4 OP-NSC"/>
    <x v="35"/>
    <s v="PRD Gen, Fredonia 3&amp;4 OP-NSC"/>
    <x v="5"/>
    <n v="0"/>
    <n v="0"/>
    <n v="0"/>
    <n v="0"/>
    <n v="0"/>
    <n v="0"/>
    <n v="0"/>
    <n v="0"/>
    <n v="0"/>
    <n v="0"/>
    <n v="0"/>
    <n v="0"/>
    <n v="0"/>
    <n v="0"/>
  </r>
  <r>
    <s v="E3440 PRD Gen, South Whidbey-RET"/>
    <x v="35"/>
    <s v="PRD Gen, South Whidbey-RET"/>
    <x v="5"/>
    <n v="0"/>
    <n v="0"/>
    <n v="0"/>
    <n v="0"/>
    <n v="0"/>
    <n v="0"/>
    <n v="0"/>
    <n v="0"/>
    <n v="0"/>
    <n v="0"/>
    <n v="0"/>
    <n v="0"/>
    <n v="0"/>
    <n v="0"/>
  </r>
  <r>
    <s v="E3440 PRD Gen, Whitehorn 1-RET"/>
    <x v="35"/>
    <s v="PRD Gen, Whitehorn 1-RET"/>
    <x v="5"/>
    <n v="0"/>
    <n v="0"/>
    <n v="0"/>
    <n v="0"/>
    <n v="0"/>
    <n v="0"/>
    <n v="0"/>
    <n v="0"/>
    <n v="0"/>
    <n v="0"/>
    <n v="0"/>
    <n v="0"/>
    <n v="0"/>
    <n v="0"/>
  </r>
  <r>
    <s v="E3440 PRD Gen, Whitehorn 2&amp;3 pu-NSC"/>
    <x v="35"/>
    <s v="PRD Gen, Whitehorn 2&amp;3 pu-NSC"/>
    <x v="5"/>
    <n v="0"/>
    <n v="0"/>
    <n v="0"/>
    <n v="0"/>
    <n v="0"/>
    <n v="0"/>
    <n v="0"/>
    <n v="0"/>
    <n v="0"/>
    <n v="0"/>
    <n v="0"/>
    <n v="0"/>
    <n v="0"/>
    <n v="0"/>
  </r>
  <r>
    <s v="E3440 PRD Gen, Whitehorn 2&amp;3 purch"/>
    <x v="35"/>
    <s v="PRD Gen, Whitehorn 2&amp;3 purch"/>
    <x v="5"/>
    <n v="28235"/>
    <n v="28235"/>
    <n v="28235"/>
    <n v="28235"/>
    <n v="28235"/>
    <n v="28235"/>
    <n v="28235"/>
    <n v="28235"/>
    <n v="28235"/>
    <n v="28235"/>
    <n v="28235"/>
    <n v="28235"/>
    <n v="28235"/>
    <n v="28235000"/>
  </r>
  <r>
    <s v="E3440 PRD Gen, Whitehorn 2-3 Com"/>
    <x v="35"/>
    <s v="PRD Gen, Whitehorn 2-3 Com"/>
    <x v="5"/>
    <n v="5815"/>
    <n v="5815"/>
    <n v="5815"/>
    <n v="5815"/>
    <n v="5815"/>
    <n v="5878"/>
    <n v="5878"/>
    <n v="5878"/>
    <n v="5878"/>
    <n v="5892"/>
    <n v="5922"/>
    <n v="5922"/>
    <n v="8657"/>
    <n v="5978933"/>
  </r>
  <r>
    <s v="E3440 PRD Gen, Whitehorn 2-3 Co-NSC"/>
    <x v="35"/>
    <s v="PRD Gen, Whitehorn 2-3 Co-NSC"/>
    <x v="5"/>
    <n v="0"/>
    <n v="0"/>
    <n v="0"/>
    <n v="0"/>
    <n v="0"/>
    <n v="0"/>
    <n v="0"/>
    <n v="0"/>
    <n v="0"/>
    <n v="0"/>
    <n v="0"/>
    <n v="0"/>
    <n v="0"/>
    <n v="0"/>
  </r>
  <r>
    <s v="E34401 PRD Gen, Hopkins Expansi-NSC"/>
    <x v="35"/>
    <s v="1 PRD Gen, Hopkins Expansi-NSC"/>
    <x v="5"/>
    <n v="0"/>
    <n v="0"/>
    <n v="0"/>
    <n v="0"/>
    <n v="0"/>
    <n v="0"/>
    <n v="0"/>
    <n v="0"/>
    <n v="0"/>
    <n v="0"/>
    <n v="0"/>
    <n v="0"/>
    <n v="0"/>
    <n v="0"/>
  </r>
  <r>
    <s v="E34401 PRD Gen, Hopkins Expansion"/>
    <x v="35"/>
    <s v="1 PRD Gen, Hopkins Expansion"/>
    <x v="5"/>
    <n v="10728"/>
    <n v="10728"/>
    <n v="10728"/>
    <n v="10728"/>
    <n v="10728"/>
    <n v="10718"/>
    <n v="10718"/>
    <n v="10718"/>
    <n v="10959"/>
    <n v="10959"/>
    <n v="10959"/>
    <n v="10959"/>
    <n v="10959"/>
    <n v="10812261"/>
  </r>
  <r>
    <s v="E34401 PRD Gen, Hopkins Ridge"/>
    <x v="35"/>
    <s v="1 PRD Gen, Hopkins Ridge"/>
    <x v="5"/>
    <n v="142992"/>
    <n v="142855"/>
    <n v="142855"/>
    <n v="142617"/>
    <n v="142859"/>
    <n v="142728"/>
    <n v="142661"/>
    <n v="142651"/>
    <n v="142490"/>
    <n v="142493"/>
    <n v="142495"/>
    <n v="142400"/>
    <n v="142410"/>
    <n v="142650422"/>
  </r>
  <r>
    <s v="E34401 PRD Gen, Hopkins Ridge-NSC"/>
    <x v="35"/>
    <s v="1 PRD Gen, Hopkins Ridge-NSC"/>
    <x v="5"/>
    <n v="0"/>
    <n v="0"/>
    <n v="0"/>
    <n v="0"/>
    <n v="0"/>
    <n v="0"/>
    <n v="0"/>
    <n v="0"/>
    <n v="0"/>
    <n v="0"/>
    <n v="0"/>
    <n v="0"/>
    <n v="0"/>
    <n v="0"/>
  </r>
  <r>
    <s v="E34401 PRD Gen, LSR"/>
    <x v="35"/>
    <s v="1 PRD Gen, LSR"/>
    <x v="5"/>
    <n v="583464"/>
    <n v="583486"/>
    <n v="583480"/>
    <n v="583464"/>
    <n v="583489"/>
    <n v="583441"/>
    <n v="583205"/>
    <n v="583217"/>
    <n v="583188"/>
    <n v="583209"/>
    <n v="583416"/>
    <n v="583094"/>
    <n v="583095"/>
    <n v="583330781"/>
  </r>
  <r>
    <s v="E34401 PRD Gen, LSR-NSC"/>
    <x v="35"/>
    <s v="1 PRD Gen, LSR-NSC"/>
    <x v="5"/>
    <n v="0"/>
    <n v="0"/>
    <n v="0"/>
    <n v="0"/>
    <n v="0"/>
    <n v="0"/>
    <n v="0"/>
    <n v="0"/>
    <n v="0"/>
    <n v="0"/>
    <n v="0"/>
    <n v="0"/>
    <n v="0"/>
    <n v="0"/>
  </r>
  <r>
    <s v="E34401 PRD Gen, Wild Horse Solar"/>
    <x v="35"/>
    <s v="1 PRD Gen, Wild Horse Solar"/>
    <x v="5"/>
    <n v="3131"/>
    <n v="3131"/>
    <n v="3131"/>
    <n v="3131"/>
    <n v="3131"/>
    <n v="3131"/>
    <n v="3131"/>
    <n v="3131"/>
    <n v="3131"/>
    <n v="3131"/>
    <n v="3131"/>
    <n v="3131"/>
    <n v="3131"/>
    <n v="3130666"/>
  </r>
  <r>
    <s v="E34401 PRD Gen, Wild Horse Wind"/>
    <x v="35"/>
    <s v="1 PRD Gen, Wild Horse Wind"/>
    <x v="5"/>
    <n v="299548"/>
    <n v="299560"/>
    <n v="299551"/>
    <n v="299610"/>
    <n v="300215"/>
    <n v="299588"/>
    <n v="299596"/>
    <n v="299621"/>
    <n v="299660"/>
    <n v="299744"/>
    <n v="299758"/>
    <n v="299673"/>
    <n v="299680"/>
    <n v="299682547"/>
  </r>
  <r>
    <s v="E34401 PRD Gen, Wild Horse Wind-NSC"/>
    <x v="35"/>
    <s v="1 PRD Gen, Wild Horse Wind-NSC"/>
    <x v="5"/>
    <n v="0"/>
    <n v="0"/>
    <n v="0"/>
    <n v="0"/>
    <n v="0"/>
    <n v="0"/>
    <n v="0"/>
    <n v="0"/>
    <n v="0"/>
    <n v="0"/>
    <n v="0"/>
    <n v="0"/>
    <n v="0"/>
    <n v="0"/>
  </r>
  <r>
    <s v="E34401 PRD Gen, Wld Hrs Solar-NSC"/>
    <x v="35"/>
    <s v="1 PRD Gen, Wld Hrs Solar-NSC"/>
    <x v="5"/>
    <n v="0"/>
    <n v="0"/>
    <n v="0"/>
    <n v="0"/>
    <n v="0"/>
    <n v="0"/>
    <n v="0"/>
    <n v="0"/>
    <n v="0"/>
    <n v="0"/>
    <n v="0"/>
    <n v="0"/>
    <n v="0"/>
    <n v="0"/>
  </r>
  <r>
    <s v="E34401 PRD Gen,Wild Horse Expansion"/>
    <x v="35"/>
    <s v="1 PRD Gen,Wild Horse Expansion"/>
    <x v="5"/>
    <n v="67666"/>
    <n v="67666"/>
    <n v="67666"/>
    <n v="67665"/>
    <n v="67665"/>
    <n v="67593"/>
    <n v="67593"/>
    <n v="67593"/>
    <n v="67593"/>
    <n v="67593"/>
    <n v="67593"/>
    <n v="67593"/>
    <n v="67591"/>
    <n v="67620490"/>
  </r>
  <r>
    <s v="E34401 PRD Gen,Wld Hrs Expansio-NSC"/>
    <x v="35"/>
    <s v="1 PRD Gen,Wld Hrs Expansio-NSC"/>
    <x v="5"/>
    <n v="0"/>
    <n v="0"/>
    <n v="0"/>
    <n v="0"/>
    <n v="0"/>
    <n v="0"/>
    <n v="0"/>
    <n v="0"/>
    <n v="0"/>
    <n v="0"/>
    <n v="0"/>
    <n v="0"/>
    <n v="0"/>
    <n v="0"/>
  </r>
  <r>
    <s v="E3441 PRD Gen LH, Fredonia-RETIRED"/>
    <x v="36"/>
    <s v="PRD Gen LH, Fredonia-RETIRED"/>
    <x v="5"/>
    <n v="0"/>
    <n v="0"/>
    <n v="0"/>
    <n v="0"/>
    <n v="0"/>
    <n v="0"/>
    <n v="0"/>
    <n v="0"/>
    <n v="0"/>
    <n v="0"/>
    <n v="0"/>
    <n v="0"/>
    <n v="0"/>
    <n v="0"/>
  </r>
  <r>
    <s v="E3441 PRD Gen LH, Whitehorn-DONOTUS"/>
    <x v="36"/>
    <s v="PRD Gen LH, Whitehorn-DONOTUS"/>
    <x v="5"/>
    <n v="0"/>
    <n v="0"/>
    <n v="0"/>
    <n v="0"/>
    <n v="0"/>
    <n v="0"/>
    <n v="0"/>
    <n v="0"/>
    <n v="0"/>
    <n v="0"/>
    <n v="0"/>
    <n v="0"/>
    <n v="0"/>
    <n v="0"/>
  </r>
  <r>
    <s v="E34420 PRD Gen, Encogen"/>
    <x v="37"/>
    <s v="0 PRD Gen, Encogen"/>
    <x v="5"/>
    <n v="74376"/>
    <n v="74376"/>
    <n v="74376"/>
    <n v="74376"/>
    <n v="74376"/>
    <n v="74376"/>
    <n v="74376"/>
    <n v="74376"/>
    <n v="74376"/>
    <n v="74335"/>
    <n v="74343"/>
    <n v="74357"/>
    <n v="75070"/>
    <n v="74397216"/>
  </r>
  <r>
    <s v="E34420 PRD Gen, Encogen-NSC"/>
    <x v="37"/>
    <s v="0 PRD Gen, Encogen-NSC"/>
    <x v="5"/>
    <n v="0"/>
    <n v="0"/>
    <n v="0"/>
    <n v="0"/>
    <n v="0"/>
    <n v="0"/>
    <n v="0"/>
    <n v="0"/>
    <n v="0"/>
    <n v="0"/>
    <n v="0"/>
    <n v="0"/>
    <n v="0"/>
    <n v="0"/>
  </r>
  <r>
    <s v="E34420 PRD Gen, Ferndale "/>
    <x v="37"/>
    <s v="0 PRD Gen, Ferndale"/>
    <x v="5"/>
    <n v="48656"/>
    <n v="48637"/>
    <n v="48637"/>
    <n v="48637"/>
    <n v="48637"/>
    <n v="48637"/>
    <n v="48637"/>
    <n v="48637"/>
    <n v="48637"/>
    <n v="48637"/>
    <n v="48637"/>
    <n v="48637"/>
    <n v="50590"/>
    <n v="48718759"/>
  </r>
  <r>
    <s v="E34420 PRD Gen, Ferndale-NSC"/>
    <x v="37"/>
    <s v="0 PRD Gen, Ferndale-NSC"/>
    <x v="5"/>
    <n v="0"/>
    <n v="0"/>
    <n v="0"/>
    <n v="0"/>
    <n v="0"/>
    <n v="0"/>
    <n v="0"/>
    <n v="0"/>
    <n v="0"/>
    <n v="0"/>
    <n v="0"/>
    <n v="0"/>
    <n v="0"/>
    <n v="0"/>
  </r>
  <r>
    <s v="E34420 PRD Gen, Fred 1/APC"/>
    <x v="37"/>
    <s v="0 PRD Gen, Fred 1/APC"/>
    <x v="5"/>
    <n v="22756"/>
    <n v="22756"/>
    <n v="22763"/>
    <n v="22763"/>
    <n v="22763"/>
    <n v="22763"/>
    <n v="22763"/>
    <n v="22763"/>
    <n v="22763"/>
    <n v="22763"/>
    <n v="22763"/>
    <n v="22763"/>
    <n v="22763"/>
    <n v="22761972"/>
  </r>
  <r>
    <s v="E34420 PRD Gen, Fred 1/APC-NSC"/>
    <x v="37"/>
    <s v="0 PRD Gen, Fred 1/APC-NSC"/>
    <x v="5"/>
    <n v="0"/>
    <n v="0"/>
    <n v="0"/>
    <n v="0"/>
    <n v="0"/>
    <n v="0"/>
    <n v="0"/>
    <n v="0"/>
    <n v="0"/>
    <n v="0"/>
    <n v="0"/>
    <n v="0"/>
    <n v="0"/>
    <n v="0"/>
  </r>
  <r>
    <s v="E34420 PRD Gen, Goldendale"/>
    <x v="37"/>
    <s v="0 PRD Gen, Goldendale"/>
    <x v="5"/>
    <n v="39371"/>
    <n v="39371"/>
    <n v="39371"/>
    <n v="39371"/>
    <n v="39371"/>
    <n v="39371"/>
    <n v="39601"/>
    <n v="40257"/>
    <n v="40258"/>
    <n v="40258"/>
    <n v="40252"/>
    <n v="40252"/>
    <n v="40252"/>
    <n v="39795500"/>
  </r>
  <r>
    <s v="E34420 PRD Gen, Goldendale OP"/>
    <x v="37"/>
    <s v="0 PRD Gen, Goldendale OP"/>
    <x v="5"/>
    <n v="44242"/>
    <n v="44242"/>
    <n v="44242"/>
    <n v="44242"/>
    <n v="44242"/>
    <n v="44242"/>
    <n v="43729"/>
    <n v="43626"/>
    <n v="43626"/>
    <n v="43626"/>
    <n v="43626"/>
    <n v="43626"/>
    <n v="43626"/>
    <n v="43917086"/>
  </r>
  <r>
    <s v="E34420 PRD Gen, Goldendale-NSC"/>
    <x v="37"/>
    <s v="0 PRD Gen, Goldendale-NSC"/>
    <x v="5"/>
    <n v="0"/>
    <n v="0"/>
    <n v="0"/>
    <n v="0"/>
    <n v="0"/>
    <n v="0"/>
    <n v="0"/>
    <n v="0"/>
    <n v="0"/>
    <n v="0"/>
    <n v="0"/>
    <n v="0"/>
    <n v="0"/>
    <n v="0"/>
  </r>
  <r>
    <s v="E34420 PRD Gen, Mint Farm"/>
    <x v="37"/>
    <s v="0 PRD Gen, Mint Farm"/>
    <x v="5"/>
    <n v="23249"/>
    <n v="23283"/>
    <n v="23281"/>
    <n v="23302"/>
    <n v="23301"/>
    <n v="23303"/>
    <n v="23303"/>
    <n v="23326"/>
    <n v="23324"/>
    <n v="23324"/>
    <n v="23346"/>
    <n v="23512"/>
    <n v="23512"/>
    <n v="23332178"/>
  </r>
  <r>
    <s v="E34420 PRD Gen, Mint Farm OP"/>
    <x v="37"/>
    <s v="0 PRD Gen, Mint Farm OP"/>
    <x v="5"/>
    <n v="14781"/>
    <n v="14781"/>
    <n v="14781"/>
    <n v="14781"/>
    <n v="14781"/>
    <n v="14781"/>
    <n v="14861"/>
    <n v="14781"/>
    <n v="14781"/>
    <n v="14781"/>
    <n v="14781"/>
    <n v="14781"/>
    <n v="14781"/>
    <n v="14787976"/>
  </r>
  <r>
    <s v="E34420 PRD Gen, Mint Farm OP-NSC"/>
    <x v="37"/>
    <s v="0 PRD Gen, Mint Farm OP-NSC"/>
    <x v="5"/>
    <n v="0"/>
    <n v="0"/>
    <n v="0"/>
    <n v="0"/>
    <n v="0"/>
    <n v="0"/>
    <n v="0"/>
    <n v="0"/>
    <n v="0"/>
    <n v="0"/>
    <n v="0"/>
    <n v="0"/>
    <n v="0"/>
    <n v="0"/>
  </r>
  <r>
    <s v="E34420 PRD Gen, Sumas "/>
    <x v="37"/>
    <s v="0 PRD Gen, Sumas"/>
    <x v="5"/>
    <n v="7769"/>
    <n v="7769"/>
    <n v="7769"/>
    <n v="7770"/>
    <n v="7770"/>
    <n v="8310"/>
    <n v="8316"/>
    <n v="8311"/>
    <n v="8311"/>
    <n v="8311"/>
    <n v="8311"/>
    <n v="9117"/>
    <n v="9205"/>
    <n v="8212516"/>
  </r>
  <r>
    <s v="E34420 PRD Gen, Sumas OP"/>
    <x v="37"/>
    <s v="0 PRD Gen, Sumas OP"/>
    <x v="5"/>
    <n v="18514"/>
    <n v="18514"/>
    <n v="18514"/>
    <n v="18514"/>
    <n v="18514"/>
    <n v="18514"/>
    <n v="18514"/>
    <n v="18514"/>
    <n v="18514"/>
    <n v="18514"/>
    <n v="18514"/>
    <n v="17980"/>
    <n v="17980"/>
    <n v="18447551"/>
  </r>
  <r>
    <s v="E34420 PRD Gen, Sumas-NSC"/>
    <x v="37"/>
    <s v="0 PRD Gen, Sumas-NSC"/>
    <x v="5"/>
    <n v="0"/>
    <n v="0"/>
    <n v="0"/>
    <n v="0"/>
    <n v="0"/>
    <n v="0"/>
    <n v="0"/>
    <n v="0"/>
    <n v="0"/>
    <n v="0"/>
    <n v="0"/>
    <n v="0"/>
    <n v="0"/>
    <n v="0"/>
  </r>
  <r>
    <s v="E345 102 PRD Accessory, Epcor CoG"/>
    <x v="38"/>
    <s v="102 PRD Accessory, Epcor CoG"/>
    <x v="5"/>
    <n v="0"/>
    <n v="0"/>
    <n v="0"/>
    <n v="0"/>
    <n v="0"/>
    <n v="0"/>
    <n v="0"/>
    <n v="0"/>
    <n v="0"/>
    <n v="0"/>
    <n v="0"/>
    <n v="0"/>
    <n v="0"/>
    <n v="0"/>
  </r>
  <r>
    <s v="E345 PRD Accessory, Cystal Mtn"/>
    <x v="38"/>
    <s v="PRD Accessory, Cystal Mtn"/>
    <x v="5"/>
    <n v="407"/>
    <n v="407"/>
    <n v="407"/>
    <n v="427"/>
    <n v="427"/>
    <n v="427"/>
    <n v="427"/>
    <n v="427"/>
    <n v="427"/>
    <n v="427"/>
    <n v="427"/>
    <n v="427"/>
    <n v="427"/>
    <n v="423091"/>
  </r>
  <r>
    <s v="E345 PRD Accessory, Cystal Mtn-NSC"/>
    <x v="38"/>
    <s v="PRD Accessory, Cystal Mtn-NSC"/>
    <x v="5"/>
    <n v="0"/>
    <n v="0"/>
    <n v="0"/>
    <n v="0"/>
    <n v="0"/>
    <n v="0"/>
    <n v="0"/>
    <n v="0"/>
    <n v="0"/>
    <n v="0"/>
    <n v="0"/>
    <n v="0"/>
    <n v="0"/>
    <n v="0"/>
  </r>
  <r>
    <s v="E345 PRD Accessory, Encogen"/>
    <x v="38"/>
    <s v="PRD Accessory, Encogen"/>
    <x v="5"/>
    <n v="2109"/>
    <n v="2109"/>
    <n v="2109"/>
    <n v="2109"/>
    <n v="2109"/>
    <n v="2109"/>
    <n v="2109"/>
    <n v="2109"/>
    <n v="2109"/>
    <n v="2109"/>
    <n v="2109"/>
    <n v="2109"/>
    <n v="2109"/>
    <n v="2109234"/>
  </r>
  <r>
    <s v="E345 PRD Accessory, Encogen-NSC"/>
    <x v="38"/>
    <s v="PRD Accessory, Encogen-NSC"/>
    <x v="5"/>
    <n v="0"/>
    <n v="0"/>
    <n v="0"/>
    <n v="0"/>
    <n v="0"/>
    <n v="0"/>
    <n v="0"/>
    <n v="0"/>
    <n v="0"/>
    <n v="0"/>
    <n v="0"/>
    <n v="0"/>
    <n v="0"/>
    <n v="0"/>
  </r>
  <r>
    <s v="E345 PRD Accessory, Ferndale"/>
    <x v="38"/>
    <s v="PRD Accessory, Ferndale"/>
    <x v="5"/>
    <n v="3521"/>
    <n v="3521"/>
    <n v="3521"/>
    <n v="3521"/>
    <n v="3521"/>
    <n v="3521"/>
    <n v="3521"/>
    <n v="3521"/>
    <n v="3521"/>
    <n v="3521"/>
    <n v="3521"/>
    <n v="3521"/>
    <n v="3521"/>
    <n v="3521061"/>
  </r>
  <r>
    <s v="E345 PRD Accessory, Ferndale-NSC"/>
    <x v="38"/>
    <s v="PRD Accessory, Ferndale-NSC"/>
    <x v="5"/>
    <n v="0"/>
    <n v="0"/>
    <n v="0"/>
    <n v="0"/>
    <n v="0"/>
    <n v="0"/>
    <n v="0"/>
    <n v="0"/>
    <n v="0"/>
    <n v="0"/>
    <n v="0"/>
    <n v="0"/>
    <n v="0"/>
    <n v="0"/>
  </r>
  <r>
    <s v="E345 PRD Accessory, Fred 1/APC"/>
    <x v="38"/>
    <s v="PRD Accessory, Fred 1/APC"/>
    <x v="5"/>
    <n v="297"/>
    <n v="297"/>
    <n v="297"/>
    <n v="297"/>
    <n v="297"/>
    <n v="297"/>
    <n v="297"/>
    <n v="297"/>
    <n v="297"/>
    <n v="297"/>
    <n v="297"/>
    <n v="297"/>
    <n v="297"/>
    <n v="296767"/>
  </r>
  <r>
    <s v="E345 PRD Accessory, Fred 1/APC-NSC"/>
    <x v="38"/>
    <s v="PRD Accessory, Fred 1/APC-NSC"/>
    <x v="5"/>
    <n v="0"/>
    <n v="0"/>
    <n v="0"/>
    <n v="0"/>
    <n v="0"/>
    <n v="0"/>
    <n v="0"/>
    <n v="0"/>
    <n v="0"/>
    <n v="0"/>
    <n v="0"/>
    <n v="0"/>
    <n v="0"/>
    <n v="0"/>
  </r>
  <r>
    <s v="E345 PRD Accessory, Frederickson"/>
    <x v="38"/>
    <s v="PRD Accessory, Frederickson"/>
    <x v="5"/>
    <n v="2852"/>
    <n v="2852"/>
    <n v="2852"/>
    <n v="2852"/>
    <n v="2852"/>
    <n v="2852"/>
    <n v="2852"/>
    <n v="2852"/>
    <n v="2852"/>
    <n v="2852"/>
    <n v="2852"/>
    <n v="2852"/>
    <n v="2852"/>
    <n v="2851683"/>
  </r>
  <r>
    <s v="E345 PRD Accessory, Frederickso-NSC"/>
    <x v="38"/>
    <s v="PRD Accessory, Frederickso-NSC"/>
    <x v="5"/>
    <n v="0"/>
    <n v="0"/>
    <n v="0"/>
    <n v="0"/>
    <n v="0"/>
    <n v="0"/>
    <n v="0"/>
    <n v="0"/>
    <n v="0"/>
    <n v="0"/>
    <n v="0"/>
    <n v="0"/>
    <n v="0"/>
    <n v="0"/>
  </r>
  <r>
    <s v="E345 PRD Accessory, Fredonia"/>
    <x v="38"/>
    <s v="PRD Accessory, Fredonia"/>
    <x v="5"/>
    <n v="2060"/>
    <n v="2060"/>
    <n v="2060"/>
    <n v="2060"/>
    <n v="2060"/>
    <n v="2060"/>
    <n v="2060"/>
    <n v="2060"/>
    <n v="2060"/>
    <n v="2060"/>
    <n v="2060"/>
    <n v="2060"/>
    <n v="2060"/>
    <n v="2059820"/>
  </r>
  <r>
    <s v="E345 PRD Accessory, Fredonia 3&amp;4 OP"/>
    <x v="38"/>
    <s v="PRD Accessory, Fredonia 3&amp;4 OP"/>
    <x v="5"/>
    <n v="5128"/>
    <n v="5128"/>
    <n v="5128"/>
    <n v="5128"/>
    <n v="5128"/>
    <n v="5128"/>
    <n v="5128"/>
    <n v="5128"/>
    <n v="5128"/>
    <n v="5128"/>
    <n v="5128"/>
    <n v="5128"/>
    <n v="5304"/>
    <n v="5135406"/>
  </r>
  <r>
    <s v="E345 PRD Accessory, Fredonia 3&amp;-NSC"/>
    <x v="38"/>
    <s v="PRD Accessory, Fredonia 3&amp;-NSC"/>
    <x v="5"/>
    <n v="0"/>
    <n v="0"/>
    <n v="0"/>
    <n v="0"/>
    <n v="0"/>
    <n v="0"/>
    <n v="0"/>
    <n v="0"/>
    <n v="0"/>
    <n v="0"/>
    <n v="0"/>
    <n v="0"/>
    <n v="0"/>
    <n v="0"/>
  </r>
  <r>
    <s v="E345 PRD Accessory, Fredonia-NSC"/>
    <x v="38"/>
    <s v="PRD Accessory, Fredonia-NSC"/>
    <x v="5"/>
    <n v="0"/>
    <n v="0"/>
    <n v="0"/>
    <n v="0"/>
    <n v="0"/>
    <n v="0"/>
    <n v="0"/>
    <n v="0"/>
    <n v="0"/>
    <n v="0"/>
    <n v="0"/>
    <n v="0"/>
    <n v="0"/>
    <n v="0"/>
  </r>
  <r>
    <s v="E345 PRD Accessory, Goldendale"/>
    <x v="38"/>
    <s v="PRD Accessory, Goldendale"/>
    <x v="5"/>
    <n v="0"/>
    <n v="0"/>
    <n v="0"/>
    <n v="0"/>
    <n v="0"/>
    <n v="0"/>
    <n v="0"/>
    <n v="0"/>
    <n v="0"/>
    <n v="0"/>
    <n v="0"/>
    <n v="0"/>
    <n v="0"/>
    <n v="0"/>
  </r>
  <r>
    <s v="E345 PRD Accessory, Goldendale -NSC"/>
    <x v="38"/>
    <s v="PRD Accessory, Goldendale -NSC"/>
    <x v="5"/>
    <n v="0"/>
    <n v="0"/>
    <n v="0"/>
    <n v="0"/>
    <n v="0"/>
    <n v="0"/>
    <n v="0"/>
    <n v="0"/>
    <n v="0"/>
    <n v="0"/>
    <n v="0"/>
    <n v="0"/>
    <n v="0"/>
    <n v="0"/>
  </r>
  <r>
    <s v="E345 PRD Accessory, Goldendale OP"/>
    <x v="38"/>
    <s v="PRD Accessory, Goldendale OP"/>
    <x v="5"/>
    <n v="9468"/>
    <n v="9468"/>
    <n v="9468"/>
    <n v="9468"/>
    <n v="9468"/>
    <n v="9468"/>
    <n v="9468"/>
    <n v="9468"/>
    <n v="9468"/>
    <n v="9468"/>
    <n v="9468"/>
    <n v="9468"/>
    <n v="9468"/>
    <n v="9468135"/>
  </r>
  <r>
    <s v="E345 PRD Accessory, Mint Farm"/>
    <x v="38"/>
    <s v="PRD Accessory, Mint Farm"/>
    <x v="5"/>
    <n v="0"/>
    <n v="0"/>
    <n v="0"/>
    <n v="0"/>
    <n v="0"/>
    <n v="198"/>
    <n v="198"/>
    <n v="293"/>
    <n v="293"/>
    <n v="293"/>
    <n v="293"/>
    <n v="293"/>
    <n v="293"/>
    <n v="167316"/>
  </r>
  <r>
    <s v="E345 PRD Accessory, Mint Farm OP"/>
    <x v="38"/>
    <s v="PRD Accessory, Mint Farm OP"/>
    <x v="5"/>
    <n v="2824"/>
    <n v="2824"/>
    <n v="2824"/>
    <n v="2824"/>
    <n v="2824"/>
    <n v="2824"/>
    <n v="2824"/>
    <n v="2824"/>
    <n v="2824"/>
    <n v="2824"/>
    <n v="2824"/>
    <n v="2824"/>
    <n v="2824"/>
    <n v="2823972"/>
  </r>
  <r>
    <s v="E345 PRD Accessory, Mint OP-NSC"/>
    <x v="38"/>
    <s v="PRD Accessory, Mint OP-NSC"/>
    <x v="5"/>
    <n v="0"/>
    <n v="0"/>
    <n v="0"/>
    <n v="0"/>
    <n v="0"/>
    <n v="0"/>
    <n v="0"/>
    <n v="0"/>
    <n v="0"/>
    <n v="0"/>
    <n v="0"/>
    <n v="0"/>
    <n v="0"/>
    <n v="0"/>
  </r>
  <r>
    <s v="E345 PRD Accessory, Sumas"/>
    <x v="38"/>
    <s v="PRD Accessory, Sumas"/>
    <x v="5"/>
    <n v="293"/>
    <n v="293"/>
    <n v="293"/>
    <n v="293"/>
    <n v="293"/>
    <n v="293"/>
    <n v="293"/>
    <n v="293"/>
    <n v="293"/>
    <n v="293"/>
    <n v="362"/>
    <n v="362"/>
    <n v="362"/>
    <n v="307690"/>
  </r>
  <r>
    <s v="E345 PRD Accessory, Sumas OP"/>
    <x v="38"/>
    <s v="PRD Accessory, Sumas OP"/>
    <x v="5"/>
    <n v="4082"/>
    <n v="4082"/>
    <n v="4082"/>
    <n v="4082"/>
    <n v="4082"/>
    <n v="4082"/>
    <n v="4082"/>
    <n v="4082"/>
    <n v="4082"/>
    <n v="4082"/>
    <n v="4082"/>
    <n v="4082"/>
    <n v="4082"/>
    <n v="4082462"/>
  </r>
  <r>
    <s v="E345 PRD Accessory, Sumas OP-NSC"/>
    <x v="38"/>
    <s v="PRD Accessory, Sumas OP-NSC"/>
    <x v="5"/>
    <n v="0"/>
    <n v="0"/>
    <n v="0"/>
    <n v="0"/>
    <n v="0"/>
    <n v="0"/>
    <n v="0"/>
    <n v="0"/>
    <n v="0"/>
    <n v="0"/>
    <n v="0"/>
    <n v="0"/>
    <n v="0"/>
    <n v="0"/>
  </r>
  <r>
    <s v="E345 PRD Accessory, Whitehorn 1_RET"/>
    <x v="38"/>
    <s v="PRD Accessory, Whitehorn 1_RET"/>
    <x v="5"/>
    <n v="0"/>
    <n v="0"/>
    <n v="0"/>
    <n v="0"/>
    <n v="0"/>
    <n v="0"/>
    <n v="0"/>
    <n v="0"/>
    <n v="0"/>
    <n v="0"/>
    <n v="0"/>
    <n v="0"/>
    <n v="0"/>
    <n v="0"/>
  </r>
  <r>
    <s v="E345 PRD Accessory, Whitehorn 2-3 C"/>
    <x v="38"/>
    <s v="PRD Accessory, Whitehorn 2-3 C"/>
    <x v="5"/>
    <n v="202"/>
    <n v="202"/>
    <n v="202"/>
    <n v="202"/>
    <n v="202"/>
    <n v="202"/>
    <n v="202"/>
    <n v="202"/>
    <n v="202"/>
    <n v="202"/>
    <n v="202"/>
    <n v="202"/>
    <n v="202"/>
    <n v="201938"/>
  </r>
  <r>
    <s v="E345 PRD Accessory, Whitehorn 2-NSC"/>
    <x v="38"/>
    <s v="PRD Accessory, Whitehorn 2-NSC"/>
    <x v="5"/>
    <n v="0"/>
    <n v="0"/>
    <n v="0"/>
    <n v="0"/>
    <n v="0"/>
    <n v="0"/>
    <n v="0"/>
    <n v="0"/>
    <n v="0"/>
    <n v="0"/>
    <n v="0"/>
    <n v="0"/>
    <n v="0"/>
    <n v="0"/>
  </r>
  <r>
    <s v="E34501 PRD Accessory, Hop Ridge-NSC"/>
    <x v="39"/>
    <s v="1 PRD Accessory, Hop Ridge-NSC"/>
    <x v="5"/>
    <n v="0"/>
    <n v="0"/>
    <n v="0"/>
    <n v="0"/>
    <n v="0"/>
    <n v="0"/>
    <n v="0"/>
    <n v="0"/>
    <n v="0"/>
    <n v="0"/>
    <n v="0"/>
    <n v="0"/>
    <n v="0"/>
    <n v="0"/>
  </r>
  <r>
    <s v="E34501 PRD Accessory, Hopkins Ridge"/>
    <x v="39"/>
    <s v="1 PRD Accessory, Hopkins Ridge"/>
    <x v="5"/>
    <n v="13605"/>
    <n v="13851"/>
    <n v="13851"/>
    <n v="13788"/>
    <n v="13794"/>
    <n v="13724"/>
    <n v="13722"/>
    <n v="13724"/>
    <n v="13720"/>
    <n v="13723"/>
    <n v="13723"/>
    <n v="13721"/>
    <n v="13716"/>
    <n v="13750201"/>
  </r>
  <r>
    <s v="E34501 PRD Accessory, LSR"/>
    <x v="39"/>
    <s v="1 PRD Accessory, LSR"/>
    <x v="5"/>
    <n v="68475"/>
    <n v="68475"/>
    <n v="68475"/>
    <n v="68475"/>
    <n v="68475"/>
    <n v="68473"/>
    <n v="68472"/>
    <n v="68472"/>
    <n v="68485"/>
    <n v="68469"/>
    <n v="68469"/>
    <n v="68772"/>
    <n v="68774"/>
    <n v="68511497"/>
  </r>
  <r>
    <s v="E34501 PRD Accessory, LSR-NSC"/>
    <x v="39"/>
    <s v="1 PRD Accessory, LSR-NSC"/>
    <x v="5"/>
    <n v="0"/>
    <n v="0"/>
    <n v="0"/>
    <n v="0"/>
    <n v="0"/>
    <n v="0"/>
    <n v="0"/>
    <n v="0"/>
    <n v="0"/>
    <n v="0"/>
    <n v="0"/>
    <n v="0"/>
    <n v="0"/>
    <n v="0"/>
  </r>
  <r>
    <s v="E34501 PRD Accessory,Wild Horse Exp"/>
    <x v="39"/>
    <s v="1 PRD Accessory,Wild Horse Exp"/>
    <x v="5"/>
    <n v="9214"/>
    <n v="9214"/>
    <n v="9214"/>
    <n v="9214"/>
    <n v="9214"/>
    <n v="9214"/>
    <n v="9214"/>
    <n v="9214"/>
    <n v="9214"/>
    <n v="9214"/>
    <n v="9214"/>
    <n v="9214"/>
    <n v="9214"/>
    <n v="9214314"/>
  </r>
  <r>
    <s v="E34501 PRD Accessory,Wild HorseWind"/>
    <x v="39"/>
    <s v="1 PRD Accessory,Wild HorseWind"/>
    <x v="5"/>
    <n v="26651"/>
    <n v="26664"/>
    <n v="26654"/>
    <n v="26643"/>
    <n v="26658"/>
    <n v="26638"/>
    <n v="26636"/>
    <n v="26660"/>
    <n v="26636"/>
    <n v="26636"/>
    <n v="26636"/>
    <n v="26632"/>
    <n v="26633"/>
    <n v="26644643"/>
  </r>
  <r>
    <s v="E34501 PRD Accessory,WildHorseS-NSC"/>
    <x v="39"/>
    <s v="1 PRD Accessory,WildHorseS-NSC"/>
    <x v="5"/>
    <n v="0"/>
    <n v="0"/>
    <n v="0"/>
    <n v="0"/>
    <n v="0"/>
    <n v="0"/>
    <n v="0"/>
    <n v="0"/>
    <n v="0"/>
    <n v="0"/>
    <n v="0"/>
    <n v="0"/>
    <n v="0"/>
    <n v="0"/>
  </r>
  <r>
    <s v="E34501 PRD Accessory,WildHorseSolar"/>
    <x v="39"/>
    <s v="1 PRD Accessory,WildHorseSolar"/>
    <x v="5"/>
    <n v="1081"/>
    <n v="1081"/>
    <n v="1081"/>
    <n v="1081"/>
    <n v="1081"/>
    <n v="1081"/>
    <n v="1081"/>
    <n v="1081"/>
    <n v="1081"/>
    <n v="1081"/>
    <n v="1081"/>
    <n v="1081"/>
    <n v="1081"/>
    <n v="1081259"/>
  </r>
  <r>
    <s v="E34501 PRD Accessory,Wld Hrs Ex-NSC"/>
    <x v="39"/>
    <s v="1 PRD Accessory,Wld Hrs Ex-NSC"/>
    <x v="5"/>
    <n v="0"/>
    <n v="0"/>
    <n v="0"/>
    <n v="0"/>
    <n v="0"/>
    <n v="0"/>
    <n v="0"/>
    <n v="0"/>
    <n v="0"/>
    <n v="0"/>
    <n v="0"/>
    <n v="0"/>
    <n v="0"/>
    <n v="0"/>
  </r>
  <r>
    <s v="E34501 PRD Accessory,Wld HrsWin-NSC"/>
    <x v="39"/>
    <s v="1 PRD Accessory,Wld HrsWin-NSC"/>
    <x v="5"/>
    <n v="0"/>
    <n v="0"/>
    <n v="0"/>
    <n v="0"/>
    <n v="0"/>
    <n v="0"/>
    <n v="0"/>
    <n v="0"/>
    <n v="0"/>
    <n v="0"/>
    <n v="0"/>
    <n v="0"/>
    <n v="0"/>
    <n v="0"/>
  </r>
  <r>
    <s v="E346 PRD Other, Crystal Mtn-RET"/>
    <x v="40"/>
    <s v="PRD Other, Crystal Mtn-RET"/>
    <x v="5"/>
    <n v="0"/>
    <n v="0"/>
    <n v="0"/>
    <n v="0"/>
    <n v="0"/>
    <n v="0"/>
    <n v="0"/>
    <n v="0"/>
    <n v="0"/>
    <n v="0"/>
    <n v="0"/>
    <n v="0"/>
    <n v="0"/>
    <n v="0"/>
  </r>
  <r>
    <s v="E346 PRD Other, Encogen"/>
    <x v="40"/>
    <s v="PRD Other, Encogen"/>
    <x v="5"/>
    <n v="793"/>
    <n v="793"/>
    <n v="793"/>
    <n v="793"/>
    <n v="793"/>
    <n v="793"/>
    <n v="793"/>
    <n v="793"/>
    <n v="793"/>
    <n v="793"/>
    <n v="793"/>
    <n v="793"/>
    <n v="793"/>
    <n v="792721"/>
  </r>
  <r>
    <s v="E346 PRD Other, Encogen-NSC"/>
    <x v="40"/>
    <s v="PRD Other, Encogen-NSC"/>
    <x v="5"/>
    <n v="0"/>
    <n v="0"/>
    <n v="0"/>
    <n v="0"/>
    <n v="0"/>
    <n v="0"/>
    <n v="0"/>
    <n v="0"/>
    <n v="0"/>
    <n v="0"/>
    <n v="0"/>
    <n v="0"/>
    <n v="0"/>
    <n v="0"/>
  </r>
  <r>
    <s v="E346 PRD Other, Ferndale"/>
    <x v="40"/>
    <s v="PRD Other, Ferndale"/>
    <x v="5"/>
    <n v="666"/>
    <n v="666"/>
    <n v="666"/>
    <n v="666"/>
    <n v="666"/>
    <n v="666"/>
    <n v="666"/>
    <n v="666"/>
    <n v="666"/>
    <n v="666"/>
    <n v="666"/>
    <n v="666"/>
    <n v="666"/>
    <n v="665876"/>
  </r>
  <r>
    <s v="E346 PRD Other, Ferndale-NSC"/>
    <x v="40"/>
    <s v="PRD Other, Ferndale-NSC"/>
    <x v="5"/>
    <n v="0"/>
    <n v="0"/>
    <n v="0"/>
    <n v="0"/>
    <n v="0"/>
    <n v="0"/>
    <n v="0"/>
    <n v="0"/>
    <n v="0"/>
    <n v="0"/>
    <n v="0"/>
    <n v="0"/>
    <n v="0"/>
    <n v="0"/>
  </r>
  <r>
    <s v="E346 PRD Other, Frederickson"/>
    <x v="40"/>
    <s v="PRD Other, Frederickson"/>
    <x v="5"/>
    <n v="156"/>
    <n v="156"/>
    <n v="156"/>
    <n v="156"/>
    <n v="156"/>
    <n v="156"/>
    <n v="156"/>
    <n v="156"/>
    <n v="156"/>
    <n v="156"/>
    <n v="156"/>
    <n v="156"/>
    <n v="156"/>
    <n v="156088"/>
  </r>
  <r>
    <s v="E346 PRD Other, Frederickson-NSC"/>
    <x v="40"/>
    <s v="PRD Other, Frederickson-NSC"/>
    <x v="5"/>
    <n v="0"/>
    <n v="0"/>
    <n v="0"/>
    <n v="0"/>
    <n v="0"/>
    <n v="0"/>
    <n v="0"/>
    <n v="0"/>
    <n v="0"/>
    <n v="0"/>
    <n v="0"/>
    <n v="0"/>
    <n v="0"/>
    <n v="0"/>
  </r>
  <r>
    <s v="E346 PRD Other, Fredonia"/>
    <x v="40"/>
    <s v="PRD Other, Fredonia"/>
    <x v="5"/>
    <n v="186"/>
    <n v="186"/>
    <n v="186"/>
    <n v="186"/>
    <n v="186"/>
    <n v="186"/>
    <n v="186"/>
    <n v="186"/>
    <n v="186"/>
    <n v="186"/>
    <n v="186"/>
    <n v="186"/>
    <n v="186"/>
    <n v="186111"/>
  </r>
  <r>
    <s v="E346 PRD Other, Fredonia 3&amp;4 OP"/>
    <x v="40"/>
    <s v="PRD Other, Fredonia 3&amp;4 OP"/>
    <x v="5"/>
    <n v="167"/>
    <n v="167"/>
    <n v="167"/>
    <n v="167"/>
    <n v="167"/>
    <n v="167"/>
    <n v="167"/>
    <n v="167"/>
    <n v="167"/>
    <n v="167"/>
    <n v="167"/>
    <n v="167"/>
    <n v="167"/>
    <n v="167227"/>
  </r>
  <r>
    <s v="E346 PRD Other, Fredonia 3&amp;4 OP-NSC"/>
    <x v="40"/>
    <s v="PRD Other, Fredonia 3&amp;4 OP-NSC"/>
    <x v="5"/>
    <n v="0"/>
    <n v="0"/>
    <n v="0"/>
    <n v="0"/>
    <n v="0"/>
    <n v="0"/>
    <n v="0"/>
    <n v="0"/>
    <n v="0"/>
    <n v="0"/>
    <n v="0"/>
    <n v="0"/>
    <n v="0"/>
    <n v="0"/>
  </r>
  <r>
    <s v="E346 PRD Other, Goldendale"/>
    <x v="40"/>
    <s v="PRD Other, Goldendale"/>
    <x v="5"/>
    <n v="0"/>
    <n v="0"/>
    <n v="0"/>
    <n v="0"/>
    <n v="0"/>
    <n v="0"/>
    <n v="0"/>
    <n v="0"/>
    <n v="0"/>
    <n v="0"/>
    <n v="0"/>
    <n v="0"/>
    <n v="0"/>
    <n v="0"/>
  </r>
  <r>
    <s v="E346 PRD Other, Goldendale OP"/>
    <x v="40"/>
    <s v="PRD Other, Goldendale OP"/>
    <x v="5"/>
    <n v="2134"/>
    <n v="2134"/>
    <n v="2134"/>
    <n v="2134"/>
    <n v="2134"/>
    <n v="2134"/>
    <n v="2134"/>
    <n v="2134"/>
    <n v="2134"/>
    <n v="2134"/>
    <n v="2134"/>
    <n v="2134"/>
    <n v="2134"/>
    <n v="2134388"/>
  </r>
  <r>
    <s v="E346 PRD Other, Goldendale OP-NSC"/>
    <x v="40"/>
    <s v="PRD Other, Goldendale OP-NSC"/>
    <x v="5"/>
    <n v="0"/>
    <n v="0"/>
    <n v="0"/>
    <n v="0"/>
    <n v="0"/>
    <n v="0"/>
    <n v="0"/>
    <n v="0"/>
    <n v="0"/>
    <n v="0"/>
    <n v="0"/>
    <n v="0"/>
    <n v="0"/>
    <n v="0"/>
  </r>
  <r>
    <s v="E346 PRD Other, Mint Farm "/>
    <x v="40"/>
    <s v="PRD Other, Mint Farm"/>
    <x v="5"/>
    <n v="81"/>
    <n v="81"/>
    <n v="81"/>
    <n v="81"/>
    <n v="81"/>
    <n v="81"/>
    <n v="81"/>
    <n v="159"/>
    <n v="159"/>
    <n v="247"/>
    <n v="247"/>
    <n v="247"/>
    <n v="332"/>
    <n v="145863"/>
  </r>
  <r>
    <s v="E346 PRD Other, Mint Farm OP"/>
    <x v="40"/>
    <s v="PRD Other, Mint Farm OP"/>
    <x v="5"/>
    <n v="637"/>
    <n v="637"/>
    <n v="637"/>
    <n v="637"/>
    <n v="637"/>
    <n v="637"/>
    <n v="637"/>
    <n v="637"/>
    <n v="637"/>
    <n v="637"/>
    <n v="637"/>
    <n v="637"/>
    <n v="637"/>
    <n v="636604"/>
  </r>
  <r>
    <s v="E346 PRD Other, Mint Farm OP-NSC"/>
    <x v="40"/>
    <s v="PRD Other, Mint Farm OP-NSC"/>
    <x v="5"/>
    <n v="0"/>
    <n v="0"/>
    <n v="0"/>
    <n v="0"/>
    <n v="0"/>
    <n v="0"/>
    <n v="0"/>
    <n v="0"/>
    <n v="0"/>
    <n v="0"/>
    <n v="0"/>
    <n v="0"/>
    <n v="0"/>
    <n v="0"/>
  </r>
  <r>
    <s v="E346 PRD Other, South Whidbey-RET"/>
    <x v="40"/>
    <s v="PRD Other, South Whidbey-RET"/>
    <x v="5"/>
    <n v="0"/>
    <n v="0"/>
    <n v="0"/>
    <n v="0"/>
    <n v="0"/>
    <n v="0"/>
    <n v="0"/>
    <n v="0"/>
    <n v="0"/>
    <n v="0"/>
    <n v="0"/>
    <n v="0"/>
    <n v="0"/>
    <n v="0"/>
  </r>
  <r>
    <s v="E346 PRD Other, Sumas "/>
    <x v="40"/>
    <s v="PRD Other, Sumas"/>
    <x v="5"/>
    <n v="0"/>
    <n v="0"/>
    <n v="0"/>
    <n v="0"/>
    <n v="0"/>
    <n v="0"/>
    <n v="0"/>
    <n v="0"/>
    <n v="0"/>
    <n v="0"/>
    <n v="0"/>
    <n v="0"/>
    <n v="0"/>
    <n v="0"/>
  </r>
  <r>
    <s v="E346 PRD Other, Sumas OP"/>
    <x v="40"/>
    <s v="PRD Other, Sumas OP"/>
    <x v="5"/>
    <n v="2152"/>
    <n v="2152"/>
    <n v="2152"/>
    <n v="2152"/>
    <n v="2152"/>
    <n v="2152"/>
    <n v="2152"/>
    <n v="2152"/>
    <n v="2152"/>
    <n v="2152"/>
    <n v="2152"/>
    <n v="2191"/>
    <n v="2191"/>
    <n v="2156868"/>
  </r>
  <r>
    <s v="E346 PRD Other, Sumas OP-NSC"/>
    <x v="40"/>
    <s v="PRD Other, Sumas OP-NSC"/>
    <x v="5"/>
    <n v="0"/>
    <n v="0"/>
    <n v="0"/>
    <n v="0"/>
    <n v="0"/>
    <n v="0"/>
    <n v="0"/>
    <n v="0"/>
    <n v="0"/>
    <n v="0"/>
    <n v="0"/>
    <n v="0"/>
    <n v="0"/>
    <n v="0"/>
  </r>
  <r>
    <s v="E346 PRD Other, Whitehorn 1-RET"/>
    <x v="40"/>
    <s v="PRD Other, Whitehorn 1-RET"/>
    <x v="5"/>
    <n v="0"/>
    <n v="0"/>
    <n v="0"/>
    <n v="0"/>
    <n v="0"/>
    <n v="0"/>
    <n v="0"/>
    <n v="0"/>
    <n v="0"/>
    <n v="0"/>
    <n v="0"/>
    <n v="0"/>
    <n v="0"/>
    <n v="0"/>
  </r>
  <r>
    <s v="E346 PRD Other, Whitehorn 2-3 C-NSC"/>
    <x v="40"/>
    <s v="PRD Other, Whitehorn 2-3 C-NSC"/>
    <x v="5"/>
    <n v="0"/>
    <n v="0"/>
    <n v="0"/>
    <n v="0"/>
    <n v="0"/>
    <n v="0"/>
    <n v="0"/>
    <n v="0"/>
    <n v="0"/>
    <n v="0"/>
    <n v="0"/>
    <n v="0"/>
    <n v="0"/>
    <n v="0"/>
  </r>
  <r>
    <s v="E346 PRD Other, Whitehorn 2-3 Com"/>
    <x v="40"/>
    <s v="PRD Other, Whitehorn 2-3 Com"/>
    <x v="5"/>
    <n v="46"/>
    <n v="46"/>
    <n v="46"/>
    <n v="46"/>
    <n v="46"/>
    <n v="46"/>
    <n v="46"/>
    <n v="46"/>
    <n v="46"/>
    <n v="46"/>
    <n v="46"/>
    <n v="46"/>
    <n v="46"/>
    <n v="46462"/>
  </r>
  <r>
    <s v="E34601 PRD Other, Hopkins Ridge"/>
    <x v="41"/>
    <s v="1 PRD Other, Hopkins Ridge"/>
    <x v="5"/>
    <n v="479"/>
    <n v="479"/>
    <n v="479"/>
    <n v="479"/>
    <n v="479"/>
    <n v="479"/>
    <n v="479"/>
    <n v="479"/>
    <n v="479"/>
    <n v="479"/>
    <n v="479"/>
    <n v="479"/>
    <n v="479"/>
    <n v="479165"/>
  </r>
  <r>
    <s v="E34601 PRD Other, Hopkins Ridge-NSC"/>
    <x v="41"/>
    <s v="1 PRD Other, Hopkins Ridge-NSC"/>
    <x v="5"/>
    <n v="0"/>
    <n v="0"/>
    <n v="0"/>
    <n v="0"/>
    <n v="0"/>
    <n v="0"/>
    <n v="0"/>
    <n v="0"/>
    <n v="0"/>
    <n v="0"/>
    <n v="0"/>
    <n v="0"/>
    <n v="0"/>
    <n v="0"/>
  </r>
  <r>
    <s v="E34601 PRD Other, LSR"/>
    <x v="41"/>
    <s v="1 PRD Other, LSR"/>
    <x v="5"/>
    <n v="2820"/>
    <n v="2820"/>
    <n v="2820"/>
    <n v="2820"/>
    <n v="2820"/>
    <n v="2820"/>
    <n v="2820"/>
    <n v="2820"/>
    <n v="2820"/>
    <n v="2820"/>
    <n v="2820"/>
    <n v="2820"/>
    <n v="2820"/>
    <n v="2820159"/>
  </r>
  <r>
    <s v="E34601 PRD Other, LSR-NSC"/>
    <x v="41"/>
    <s v="1 PRD Other, LSR-NSC"/>
    <x v="5"/>
    <n v="0"/>
    <n v="0"/>
    <n v="0"/>
    <n v="0"/>
    <n v="0"/>
    <n v="0"/>
    <n v="0"/>
    <n v="0"/>
    <n v="0"/>
    <n v="0"/>
    <n v="0"/>
    <n v="0"/>
    <n v="0"/>
    <n v="0"/>
  </r>
  <r>
    <s v="E34601 PRD Other, Wild Horse"/>
    <x v="41"/>
    <s v="1 PRD Other, Wild Horse"/>
    <x v="5"/>
    <n v="677"/>
    <n v="677"/>
    <n v="677"/>
    <n v="677"/>
    <n v="677"/>
    <n v="677"/>
    <n v="677"/>
    <n v="677"/>
    <n v="677"/>
    <n v="677"/>
    <n v="677"/>
    <n v="677"/>
    <n v="677"/>
    <n v="677429"/>
  </r>
  <r>
    <s v="E34601 PRD Other, Wild Horse Expan"/>
    <x v="41"/>
    <s v="1 PRD Other, Wild Horse Expan"/>
    <x v="5"/>
    <n v="29"/>
    <n v="29"/>
    <n v="29"/>
    <n v="29"/>
    <n v="29"/>
    <n v="29"/>
    <n v="29"/>
    <n v="29"/>
    <n v="29"/>
    <n v="29"/>
    <n v="29"/>
    <n v="29"/>
    <n v="29"/>
    <n v="28654"/>
  </r>
  <r>
    <s v="E34601 PRD Other, Wild Horse-NSC"/>
    <x v="41"/>
    <s v="1 PRD Other, Wild Horse-NSC"/>
    <x v="5"/>
    <n v="0"/>
    <n v="0"/>
    <n v="0"/>
    <n v="0"/>
    <n v="0"/>
    <n v="0"/>
    <n v="0"/>
    <n v="0"/>
    <n v="0"/>
    <n v="0"/>
    <n v="0"/>
    <n v="0"/>
    <n v="0"/>
    <n v="0"/>
  </r>
  <r>
    <s v="E34601 PRD Other, Wld Hrs Expan-NSC"/>
    <x v="41"/>
    <s v="1 PRD Other, Wld Hrs Expan-NSC"/>
    <x v="5"/>
    <n v="0"/>
    <n v="0"/>
    <n v="0"/>
    <n v="0"/>
    <n v="0"/>
    <n v="0"/>
    <n v="0"/>
    <n v="0"/>
    <n v="0"/>
    <n v="0"/>
    <n v="0"/>
    <n v="0"/>
    <n v="0"/>
    <n v="0"/>
  </r>
  <r>
    <s v="E3461 105 Sta Main Tools, Frederick"/>
    <x v="42"/>
    <s v="105 Sta Main Tools, Frederick"/>
    <x v="5"/>
    <n v="0"/>
    <n v="0"/>
    <n v="0"/>
    <n v="0"/>
    <n v="0"/>
    <n v="0"/>
    <n v="0"/>
    <n v="0"/>
    <n v="0"/>
    <n v="0"/>
    <n v="0"/>
    <n v="0"/>
    <n v="0"/>
    <n v="0"/>
  </r>
  <r>
    <s v="E3461 PRD Sta Main Tools, Encogen"/>
    <x v="42"/>
    <s v="PRD Sta Main Tools, Encogen"/>
    <x v="5"/>
    <n v="413"/>
    <n v="413"/>
    <n v="461"/>
    <n v="461"/>
    <n v="461"/>
    <n v="461"/>
    <n v="461"/>
    <n v="461"/>
    <n v="461"/>
    <n v="461"/>
    <n v="461"/>
    <n v="501"/>
    <n v="501"/>
    <n v="459611"/>
  </r>
  <r>
    <s v="E3461 PRD Sta Main Tools, Encog-NSC"/>
    <x v="42"/>
    <s v="PRD Sta Main Tools, Encog-NSC"/>
    <x v="5"/>
    <n v="0"/>
    <n v="0"/>
    <n v="0"/>
    <n v="0"/>
    <n v="0"/>
    <n v="0"/>
    <n v="0"/>
    <n v="0"/>
    <n v="0"/>
    <n v="0"/>
    <n v="0"/>
    <n v="0"/>
    <n v="0"/>
    <n v="0"/>
  </r>
  <r>
    <s v="E3461 PRD Sta Main Tools, Ferndale"/>
    <x v="42"/>
    <s v="PRD Sta Main Tools, Ferndale"/>
    <x v="5"/>
    <n v="0"/>
    <n v="0"/>
    <n v="0"/>
    <n v="22"/>
    <n v="22"/>
    <n v="22"/>
    <n v="22"/>
    <n v="22"/>
    <n v="22"/>
    <n v="22"/>
    <n v="22"/>
    <n v="211"/>
    <n v="49"/>
    <n v="34103"/>
  </r>
  <r>
    <s v="E3461 PRD Sta Main Tools, Fernd-NSC"/>
    <x v="42"/>
    <s v="PRD Sta Main Tools, Fernd-NSC"/>
    <x v="5"/>
    <n v="0"/>
    <n v="0"/>
    <n v="0"/>
    <n v="0"/>
    <n v="0"/>
    <n v="0"/>
    <n v="0"/>
    <n v="0"/>
    <n v="0"/>
    <n v="0"/>
    <n v="0"/>
    <n v="0"/>
    <n v="0"/>
    <n v="0"/>
  </r>
  <r>
    <s v="E3461 PRD Sta Main Tools, Fredonia"/>
    <x v="42"/>
    <s v="PRD Sta Main Tools, Fredonia"/>
    <x v="5"/>
    <n v="537"/>
    <n v="537"/>
    <n v="538"/>
    <n v="538"/>
    <n v="538"/>
    <n v="538"/>
    <n v="538"/>
    <n v="538"/>
    <n v="538"/>
    <n v="554"/>
    <n v="554"/>
    <n v="572"/>
    <n v="579"/>
    <n v="545167"/>
  </r>
  <r>
    <s v="E3461 PRD Sta Main Tools, Fredo-NSC"/>
    <x v="42"/>
    <s v="PRD Sta Main Tools, Fredo-NSC"/>
    <x v="5"/>
    <n v="0"/>
    <n v="0"/>
    <n v="0"/>
    <n v="0"/>
    <n v="0"/>
    <n v="0"/>
    <n v="0"/>
    <n v="0"/>
    <n v="0"/>
    <n v="0"/>
    <n v="0"/>
    <n v="0"/>
    <n v="0"/>
    <n v="0"/>
  </r>
  <r>
    <s v="E3461 PRD Sta Main Tools, Mint Farm"/>
    <x v="42"/>
    <s v="PRD Sta Main Tools, Mint Farm"/>
    <x v="5"/>
    <n v="449"/>
    <n v="449"/>
    <n v="615"/>
    <n v="615"/>
    <n v="615"/>
    <n v="615"/>
    <n v="615"/>
    <n v="615"/>
    <n v="615"/>
    <n v="615"/>
    <n v="615"/>
    <n v="648"/>
    <n v="649"/>
    <n v="598241"/>
  </r>
  <r>
    <s v="E3461 PRD Sta Main Tools, Mint-NSC"/>
    <x v="42"/>
    <s v="PRD Sta Main Tools, Mint-NSC"/>
    <x v="5"/>
    <n v="0"/>
    <n v="0"/>
    <n v="0"/>
    <n v="0"/>
    <n v="0"/>
    <n v="0"/>
    <n v="0"/>
    <n v="0"/>
    <n v="0"/>
    <n v="0"/>
    <n v="0"/>
    <n v="0"/>
    <n v="0"/>
    <n v="0"/>
  </r>
  <r>
    <s v="E3461 PRD Sta Main Tools, Sumas"/>
    <x v="42"/>
    <s v="PRD Sta Main Tools, Sumas"/>
    <x v="5"/>
    <n v="331"/>
    <n v="331"/>
    <n v="350"/>
    <n v="350"/>
    <n v="350"/>
    <n v="350"/>
    <n v="350"/>
    <n v="350"/>
    <n v="350"/>
    <n v="350"/>
    <n v="350"/>
    <n v="375"/>
    <n v="381"/>
    <n v="350930"/>
  </r>
  <r>
    <s v="E3461 PRD Sta Main Tools, Sumas-NSC"/>
    <x v="42"/>
    <s v="PRD Sta Main Tools, Sumas-NSC"/>
    <x v="5"/>
    <n v="0"/>
    <n v="0"/>
    <n v="0"/>
    <n v="0"/>
    <n v="0"/>
    <n v="0"/>
    <n v="0"/>
    <n v="0"/>
    <n v="0"/>
    <n v="0"/>
    <n v="0"/>
    <n v="0"/>
    <n v="0"/>
    <n v="0"/>
  </r>
  <r>
    <s v="E3461 PRD Sta Main Tools,Goldendale"/>
    <x v="42"/>
    <s v="PRD Sta Main Tools,Goldendale"/>
    <x v="5"/>
    <n v="473"/>
    <n v="473"/>
    <n v="507"/>
    <n v="507"/>
    <n v="507"/>
    <n v="507"/>
    <n v="507"/>
    <n v="507"/>
    <n v="507"/>
    <n v="507"/>
    <n v="507"/>
    <n v="520"/>
    <n v="548"/>
    <n v="505303"/>
  </r>
  <r>
    <s v="E3461 PRD Sta Main Tools,Golden-NSC"/>
    <x v="42"/>
    <s v="PRD Sta Main Tools,Golden-NSC"/>
    <x v="5"/>
    <n v="0"/>
    <n v="0"/>
    <n v="0"/>
    <n v="0"/>
    <n v="0"/>
    <n v="0"/>
    <n v="0"/>
    <n v="0"/>
    <n v="0"/>
    <n v="0"/>
    <n v="0"/>
    <n v="0"/>
    <n v="0"/>
    <n v="0"/>
  </r>
  <r>
    <s v="E3461 PRD Sta MainTools, Whiteh-NSC"/>
    <x v="42"/>
    <s v="PRD Sta MainTools, Whiteh-NSC"/>
    <x v="5"/>
    <n v="0"/>
    <n v="0"/>
    <n v="0"/>
    <n v="0"/>
    <n v="0"/>
    <n v="0"/>
    <n v="0"/>
    <n v="0"/>
    <n v="0"/>
    <n v="0"/>
    <n v="0"/>
    <n v="0"/>
    <n v="0"/>
    <n v="0"/>
  </r>
  <r>
    <s v="E3461 PRD Sta MainTools, Whitehorn "/>
    <x v="42"/>
    <s v="PRD Sta MainTools, Whitehorn"/>
    <x v="5"/>
    <n v="267"/>
    <n v="267"/>
    <n v="267"/>
    <n v="267"/>
    <n v="267"/>
    <n v="267"/>
    <n v="267"/>
    <n v="267"/>
    <n v="267"/>
    <n v="289"/>
    <n v="289"/>
    <n v="312"/>
    <n v="322"/>
    <n v="276991"/>
  </r>
  <r>
    <s v="E3461 PRD Sta MainTools,Crystal Mtn"/>
    <x v="42"/>
    <s v="PRD Sta MainTools,Crystal Mtn"/>
    <x v="5"/>
    <n v="10"/>
    <n v="10"/>
    <n v="10"/>
    <n v="10"/>
    <n v="10"/>
    <n v="10"/>
    <n v="10"/>
    <n v="10"/>
    <n v="10"/>
    <n v="10"/>
    <n v="10"/>
    <n v="10"/>
    <n v="10"/>
    <n v="10249"/>
  </r>
  <r>
    <s v="E3461 PRD Sta MainTools,Crystal-NSC"/>
    <x v="42"/>
    <s v="PRD Sta MainTools,Crystal-NSC"/>
    <x v="5"/>
    <n v="0"/>
    <n v="0"/>
    <n v="0"/>
    <n v="0"/>
    <n v="0"/>
    <n v="0"/>
    <n v="0"/>
    <n v="0"/>
    <n v="0"/>
    <n v="0"/>
    <n v="0"/>
    <n v="0"/>
    <n v="0"/>
    <n v="0"/>
  </r>
  <r>
    <s v="E3461 PRD Sta MainTools,Fred1/E-NSC"/>
    <x v="42"/>
    <s v="PRD Sta MainTools,Fred1/E-NSC"/>
    <x v="5"/>
    <n v="0"/>
    <n v="0"/>
    <n v="0"/>
    <n v="0"/>
    <n v="0"/>
    <n v="0"/>
    <n v="0"/>
    <n v="0"/>
    <n v="0"/>
    <n v="0"/>
    <n v="0"/>
    <n v="0"/>
    <n v="0"/>
    <n v="0"/>
  </r>
  <r>
    <s v="E3461 PRD Sta MainTools,Fred1/Epcor"/>
    <x v="42"/>
    <s v="PRD Sta MainTools,Fred1/Epcor"/>
    <x v="5"/>
    <n v="61"/>
    <n v="61"/>
    <n v="61"/>
    <n v="61"/>
    <n v="61"/>
    <n v="61"/>
    <n v="61"/>
    <n v="61"/>
    <n v="61"/>
    <n v="61"/>
    <n v="61"/>
    <n v="61"/>
    <n v="61"/>
    <n v="60542"/>
  </r>
  <r>
    <s v="E3461 PRD Sta MainTools,Frederickso"/>
    <x v="42"/>
    <s v="PRD Sta MainTools,Frederickso"/>
    <x v="5"/>
    <n v="321"/>
    <n v="321"/>
    <n v="354"/>
    <n v="354"/>
    <n v="354"/>
    <n v="354"/>
    <n v="354"/>
    <n v="354"/>
    <n v="354"/>
    <n v="354"/>
    <n v="354"/>
    <n v="359"/>
    <n v="364"/>
    <n v="350769"/>
  </r>
  <r>
    <s v="E3461 PRD Sta MainTools,Frederi-NSC"/>
    <x v="42"/>
    <s v="PRD Sta MainTools,Frederi-NSC"/>
    <x v="5"/>
    <n v="0"/>
    <n v="0"/>
    <n v="0"/>
    <n v="0"/>
    <n v="0"/>
    <n v="0"/>
    <n v="0"/>
    <n v="0"/>
    <n v="0"/>
    <n v="0"/>
    <n v="0"/>
    <n v="0"/>
    <n v="0"/>
    <n v="0"/>
  </r>
  <r>
    <s v="E34611 PRD Sta Main Tools, Hopkins"/>
    <x v="42"/>
    <s v="1 PRD Sta Main Tools, Hopkins"/>
    <x v="5"/>
    <n v="325"/>
    <n v="325"/>
    <n v="333"/>
    <n v="333"/>
    <n v="333"/>
    <n v="333"/>
    <n v="333"/>
    <n v="333"/>
    <n v="333"/>
    <n v="333"/>
    <n v="333"/>
    <n v="333"/>
    <n v="333"/>
    <n v="332132"/>
  </r>
  <r>
    <s v="E34611 PRD Sta Main Tools, Hopk-NSC"/>
    <x v="42"/>
    <s v="1 PRD Sta Main Tools, Hopk-NSC"/>
    <x v="5"/>
    <n v="0"/>
    <n v="0"/>
    <n v="0"/>
    <n v="0"/>
    <n v="0"/>
    <n v="0"/>
    <n v="0"/>
    <n v="0"/>
    <n v="0"/>
    <n v="0"/>
    <n v="0"/>
    <n v="0"/>
    <n v="0"/>
    <n v="0"/>
  </r>
  <r>
    <s v="E34611 PRD Sta Main Tools, LSR"/>
    <x v="42"/>
    <s v="1 PRD Sta Main Tools, LSR"/>
    <x v="5"/>
    <n v="124"/>
    <n v="124"/>
    <n v="124"/>
    <n v="124"/>
    <n v="124"/>
    <n v="124"/>
    <n v="124"/>
    <n v="124"/>
    <n v="124"/>
    <n v="124"/>
    <n v="124"/>
    <n v="124"/>
    <n v="124"/>
    <n v="124261"/>
  </r>
  <r>
    <s v="E34611 PRD Sta Main Tools, LSR-NSC"/>
    <x v="42"/>
    <s v="1 PRD Sta Main Tools, LSR-NSC"/>
    <x v="5"/>
    <n v="0"/>
    <n v="0"/>
    <n v="0"/>
    <n v="0"/>
    <n v="0"/>
    <n v="0"/>
    <n v="0"/>
    <n v="0"/>
    <n v="0"/>
    <n v="0"/>
    <n v="0"/>
    <n v="0"/>
    <n v="0"/>
    <n v="0"/>
  </r>
  <r>
    <s v="E34611 PRD Sta Main Tools,WildH-NSC"/>
    <x v="42"/>
    <s v="1 PRD Sta Main Tools,WildH-NSC"/>
    <x v="5"/>
    <n v="0"/>
    <n v="0"/>
    <n v="0"/>
    <n v="0"/>
    <n v="0"/>
    <n v="0"/>
    <n v="0"/>
    <n v="0"/>
    <n v="0"/>
    <n v="0"/>
    <n v="0"/>
    <n v="0"/>
    <n v="0"/>
    <n v="0"/>
  </r>
  <r>
    <s v="E34611 PRD Sta Main Tools,WildHorse"/>
    <x v="42"/>
    <s v="1 PRD Sta Main Tools,WildHorse"/>
    <x v="5"/>
    <n v="334"/>
    <n v="334"/>
    <n v="334"/>
    <n v="334"/>
    <n v="334"/>
    <n v="334"/>
    <n v="334"/>
    <n v="334"/>
    <n v="334"/>
    <n v="334"/>
    <n v="334"/>
    <n v="334"/>
    <n v="334"/>
    <n v="333520"/>
  </r>
  <r>
    <s v="E347 PRD ARO, Other Prod "/>
    <x v="43"/>
    <s v="PRD ARO, Other Prod"/>
    <x v="5"/>
    <n v="54363"/>
    <n v="54363"/>
    <n v="53576"/>
    <n v="53576"/>
    <n v="53576"/>
    <n v="53576"/>
    <n v="53576"/>
    <n v="53576"/>
    <n v="53576"/>
    <n v="53576"/>
    <n v="53576"/>
    <n v="53576"/>
    <n v="53576"/>
    <n v="53674342"/>
  </r>
  <r>
    <s v="E348 PRD Energy Storage Equipme-NSC"/>
    <x v="44"/>
    <s v="PRD Energy Storage Equipme-NSC"/>
    <x v="5"/>
    <n v="0"/>
    <n v="0"/>
    <n v="0"/>
    <n v="0"/>
    <n v="0"/>
    <n v="0"/>
    <n v="0"/>
    <n v="0"/>
    <n v="0"/>
    <n v="0"/>
    <n v="0"/>
    <n v="0"/>
    <n v="0"/>
    <n v="0"/>
  </r>
  <r>
    <s v="E348 PRD Energy Storage Equipment"/>
    <x v="44"/>
    <s v="PRD Energy Storage Equipment"/>
    <x v="5"/>
    <n v="4376"/>
    <n v="4997"/>
    <n v="4997"/>
    <n v="5026"/>
    <n v="5026"/>
    <n v="5026"/>
    <n v="5026"/>
    <n v="5026"/>
    <n v="5026"/>
    <n v="5026"/>
    <n v="5026"/>
    <n v="5026"/>
    <n v="5026"/>
    <n v="4993664"/>
  </r>
  <r>
    <s v="E3500 105 TSM Land &amp; Land Rights"/>
    <x v="45"/>
    <s v="105 TSM Land &amp; Land Rights"/>
    <x v="6"/>
    <n v="1741"/>
    <n v="1741"/>
    <n v="1741"/>
    <n v="1741"/>
    <n v="1741"/>
    <n v="1741"/>
    <n v="1741"/>
    <n v="1741"/>
    <n v="1741"/>
    <n v="1741"/>
    <n v="1741"/>
    <n v="1741"/>
    <n v="1741"/>
    <n v="1740818"/>
  </r>
  <r>
    <s v="E3500 TSM Land &amp; Land Rights"/>
    <x v="45"/>
    <s v="TSM Land &amp; Land Rights"/>
    <x v="6"/>
    <n v="1400"/>
    <n v="1400"/>
    <n v="1400"/>
    <n v="1400"/>
    <n v="1400"/>
    <n v="1400"/>
    <n v="1400"/>
    <n v="1400"/>
    <n v="1400"/>
    <n v="1400"/>
    <n v="1400"/>
    <n v="1400"/>
    <n v="1400"/>
    <n v="1399509"/>
  </r>
  <r>
    <s v="E3500 TSM Land, 3rd AC"/>
    <x v="45"/>
    <s v="TSM Land, 3rd AC"/>
    <x v="6"/>
    <n v="1769"/>
    <n v="1769"/>
    <n v="1769"/>
    <n v="1769"/>
    <n v="1769"/>
    <n v="1769"/>
    <n v="1769"/>
    <n v="1769"/>
    <n v="1769"/>
    <n v="1769"/>
    <n v="1769"/>
    <n v="1769"/>
    <n v="1769"/>
    <n v="1769178"/>
  </r>
  <r>
    <s v="E3500 TSM Land, Baker"/>
    <x v="45"/>
    <s v="TSM Land, Baker"/>
    <x v="6"/>
    <n v="0"/>
    <n v="0"/>
    <n v="0"/>
    <n v="0"/>
    <n v="0"/>
    <n v="0"/>
    <n v="0"/>
    <n v="0"/>
    <n v="0"/>
    <n v="0"/>
    <n v="0"/>
    <n v="0"/>
    <n v="0"/>
    <n v="0"/>
  </r>
  <r>
    <s v="E3500 TSM Land, Colstrip"/>
    <x v="45"/>
    <s v="TSM Land, Colstrip"/>
    <x v="6"/>
    <n v="10"/>
    <n v="10"/>
    <n v="10"/>
    <n v="10"/>
    <n v="10"/>
    <n v="10"/>
    <n v="10"/>
    <n v="10"/>
    <n v="10"/>
    <n v="10"/>
    <n v="10"/>
    <n v="10"/>
    <n v="10"/>
    <n v="10247"/>
  </r>
  <r>
    <s v="E3500 TSM Land, N Intertie"/>
    <x v="45"/>
    <s v="TSM Land, N Intertie"/>
    <x v="6"/>
    <n v="31"/>
    <n v="31"/>
    <n v="31"/>
    <n v="31"/>
    <n v="31"/>
    <n v="31"/>
    <n v="31"/>
    <n v="31"/>
    <n v="31"/>
    <n v="31"/>
    <n v="31"/>
    <n v="31"/>
    <n v="31"/>
    <n v="30604"/>
  </r>
  <r>
    <s v="E3500 TSM Land, Wild Horse"/>
    <x v="45"/>
    <s v="TSM Land, Wild Horse"/>
    <x v="6"/>
    <n v="0"/>
    <n v="0"/>
    <n v="0"/>
    <n v="0"/>
    <n v="0"/>
    <n v="0"/>
    <n v="0"/>
    <n v="0"/>
    <n v="0"/>
    <n v="0"/>
    <n v="0"/>
    <n v="0"/>
    <n v="0"/>
    <n v="0"/>
  </r>
  <r>
    <s v="E3500 TSM Land, Wind Ridge"/>
    <x v="45"/>
    <s v="TSM Land, Wind Ridge"/>
    <x v="6"/>
    <n v="52"/>
    <n v="52"/>
    <n v="52"/>
    <n v="52"/>
    <n v="52"/>
    <n v="52"/>
    <n v="52"/>
    <n v="52"/>
    <n v="52"/>
    <n v="52"/>
    <n v="52"/>
    <n v="52"/>
    <n v="52"/>
    <n v="52087"/>
  </r>
  <r>
    <s v="E3501 105 TSM Easement"/>
    <x v="46"/>
    <s v="105 TSM Easement"/>
    <x v="6"/>
    <n v="461"/>
    <n v="461"/>
    <n v="461"/>
    <n v="461"/>
    <n v="461"/>
    <n v="461"/>
    <n v="461"/>
    <n v="461"/>
    <n v="461"/>
    <n v="461"/>
    <n v="461"/>
    <n v="461"/>
    <n v="461"/>
    <n v="460720"/>
  </r>
  <r>
    <s v="E3501 TSM Easement, Bkr Common-RET"/>
    <x v="46"/>
    <s v="TSM Easement, Bkr Common-RET"/>
    <x v="6"/>
    <n v="0"/>
    <n v="0"/>
    <n v="0"/>
    <n v="0"/>
    <n v="0"/>
    <n v="0"/>
    <n v="0"/>
    <n v="0"/>
    <n v="0"/>
    <n v="0"/>
    <n v="0"/>
    <n v="0"/>
    <n v="0"/>
    <n v="0"/>
  </r>
  <r>
    <s v="E3501 TSM Easement, Upper Bkr- RET"/>
    <x v="46"/>
    <s v="TSM Easement, Upper Bkr- RET"/>
    <x v="6"/>
    <n v="0"/>
    <n v="0"/>
    <n v="0"/>
    <n v="0"/>
    <n v="0"/>
    <n v="0"/>
    <n v="0"/>
    <n v="0"/>
    <n v="0"/>
    <n v="0"/>
    <n v="0"/>
    <n v="0"/>
    <n v="0"/>
    <n v="0"/>
  </r>
  <r>
    <s v="E35010 TSM Easement"/>
    <x v="46"/>
    <s v="0 TSM Easement"/>
    <x v="6"/>
    <n v="16973"/>
    <n v="16975"/>
    <n v="16977"/>
    <n v="16977"/>
    <n v="16977"/>
    <n v="16977"/>
    <n v="16977"/>
    <n v="16977"/>
    <n v="16978"/>
    <n v="16978"/>
    <n v="16978"/>
    <n v="17053"/>
    <n v="17053"/>
    <n v="16986315"/>
  </r>
  <r>
    <s v="E35010 TSM Easement,Colstrip 1-2Com"/>
    <x v="46"/>
    <s v="0 TSM Easement,Colstrip 1-2Com"/>
    <x v="6"/>
    <n v="682"/>
    <n v="682"/>
    <n v="682"/>
    <n v="682"/>
    <n v="682"/>
    <n v="682"/>
    <n v="682"/>
    <n v="682"/>
    <n v="682"/>
    <n v="682"/>
    <n v="682"/>
    <n v="682"/>
    <n v="682"/>
    <n v="682303"/>
  </r>
  <r>
    <s v="E35010 TSM Easement,Colstrip 3-4Com"/>
    <x v="46"/>
    <s v="0 TSM Easement,Colstrip 3-4Com"/>
    <x v="6"/>
    <n v="1071"/>
    <n v="1071"/>
    <n v="1071"/>
    <n v="1071"/>
    <n v="1071"/>
    <n v="1071"/>
    <n v="1071"/>
    <n v="1071"/>
    <n v="1071"/>
    <n v="1071"/>
    <n v="1071"/>
    <n v="1071"/>
    <n v="1071"/>
    <n v="1071124"/>
  </r>
  <r>
    <s v="E35010 TSM Easement,Wild Horse-NonP"/>
    <x v="46"/>
    <s v="0 TSM Easement,Wild Horse-NonP"/>
    <x v="6"/>
    <n v="0"/>
    <n v="0"/>
    <n v="0"/>
    <n v="0"/>
    <n v="0"/>
    <n v="0"/>
    <n v="0"/>
    <n v="0"/>
    <n v="0"/>
    <n v="0"/>
    <n v="0"/>
    <n v="0"/>
    <n v="0"/>
    <n v="0"/>
  </r>
  <r>
    <s v="E35010 TSM Easement,Wild Horse-Proj"/>
    <x v="46"/>
    <s v="0 TSM Easement,Wild Horse-Proj"/>
    <x v="6"/>
    <n v="0"/>
    <n v="0"/>
    <n v="0"/>
    <n v="0"/>
    <n v="0"/>
    <n v="0"/>
    <n v="0"/>
    <n v="0"/>
    <n v="0"/>
    <n v="0"/>
    <n v="0"/>
    <n v="0"/>
    <n v="0"/>
    <n v="0"/>
  </r>
  <r>
    <s v="E35016 105 TSM Easements"/>
    <x v="46"/>
    <s v="6 105 TSM Easements"/>
    <x v="6"/>
    <n v="2603"/>
    <n v="2603"/>
    <n v="2603"/>
    <n v="2603"/>
    <n v="2603"/>
    <n v="2603"/>
    <n v="2603"/>
    <n v="2604"/>
    <n v="2605"/>
    <n v="2605"/>
    <n v="2606"/>
    <n v="2606"/>
    <n v="2606"/>
    <n v="2604116"/>
  </r>
  <r>
    <s v="E35016 TSM Easements"/>
    <x v="46"/>
    <s v="6 TSM Easements"/>
    <x v="6"/>
    <n v="2499"/>
    <n v="2499"/>
    <n v="2499"/>
    <n v="2499"/>
    <n v="2499"/>
    <n v="2499"/>
    <n v="2499"/>
    <n v="2499"/>
    <n v="2499"/>
    <n v="2499"/>
    <n v="2552"/>
    <n v="2552"/>
    <n v="2552"/>
    <n v="2509716"/>
  </r>
  <r>
    <s v="E35017 105 TSM Easements"/>
    <x v="46"/>
    <s v="7 105 TSM Easements"/>
    <x v="6"/>
    <n v="0"/>
    <n v="0"/>
    <n v="0"/>
    <n v="0"/>
    <n v="0"/>
    <n v="0"/>
    <n v="0"/>
    <n v="0"/>
    <n v="0"/>
    <n v="0"/>
    <n v="0"/>
    <n v="0"/>
    <n v="0"/>
    <n v="0"/>
  </r>
  <r>
    <s v="E35017 DONOTUSE, Alpac"/>
    <x v="46"/>
    <s v="7 DONOTUSE, Alpac"/>
    <x v="6"/>
    <n v="0"/>
    <n v="0"/>
    <n v="0"/>
    <n v="0"/>
    <n v="0"/>
    <n v="0"/>
    <n v="0"/>
    <n v="0"/>
    <n v="0"/>
    <n v="0"/>
    <n v="0"/>
    <n v="0"/>
    <n v="0"/>
    <n v="0"/>
  </r>
  <r>
    <s v="E35017 TSM Easements"/>
    <x v="46"/>
    <s v="7 TSM Easements"/>
    <x v="6"/>
    <n v="20312"/>
    <n v="20312"/>
    <n v="20312"/>
    <n v="20312"/>
    <n v="20312"/>
    <n v="20312"/>
    <n v="20312"/>
    <n v="20312"/>
    <n v="20312"/>
    <n v="20312"/>
    <n v="20312"/>
    <n v="20312"/>
    <n v="20312"/>
    <n v="20311643"/>
  </r>
  <r>
    <s v="E35017 TSM Easements, Baker Com"/>
    <x v="46"/>
    <s v="7 TSM Easements, Baker Com"/>
    <x v="6"/>
    <n v="70"/>
    <n v="70"/>
    <n v="70"/>
    <n v="70"/>
    <n v="70"/>
    <n v="70"/>
    <n v="70"/>
    <n v="70"/>
    <n v="70"/>
    <n v="70"/>
    <n v="70"/>
    <n v="70"/>
    <n v="70"/>
    <n v="69900"/>
  </r>
  <r>
    <s v="E35017 TSM Easements, Upper Baker"/>
    <x v="46"/>
    <s v="7 TSM Easements, Upper Baker"/>
    <x v="6"/>
    <n v="57"/>
    <n v="57"/>
    <n v="57"/>
    <n v="57"/>
    <n v="57"/>
    <n v="57"/>
    <n v="57"/>
    <n v="57"/>
    <n v="57"/>
    <n v="57"/>
    <n v="57"/>
    <n v="57"/>
    <n v="57"/>
    <n v="56577"/>
  </r>
  <r>
    <s v="E3506 105 TSM Land &amp; Land Rights"/>
    <x v="47"/>
    <s v="105 TSM Land &amp; Land Rights"/>
    <x v="6"/>
    <n v="8314"/>
    <n v="8314"/>
    <n v="8314"/>
    <n v="8314"/>
    <n v="8314"/>
    <n v="8314"/>
    <n v="8314"/>
    <n v="8314"/>
    <n v="8314"/>
    <n v="8314"/>
    <n v="8314"/>
    <n v="8314"/>
    <n v="8314"/>
    <n v="8314304"/>
  </r>
  <r>
    <s v="E3506 TSM Land &amp; Land Rights"/>
    <x v="47"/>
    <s v="TSM Land &amp; Land Rights"/>
    <x v="6"/>
    <n v="0"/>
    <n v="0"/>
    <n v="0"/>
    <n v="0"/>
    <n v="0"/>
    <n v="0"/>
    <n v="0"/>
    <n v="0"/>
    <n v="0"/>
    <n v="0"/>
    <n v="0"/>
    <n v="0"/>
    <n v="0"/>
    <n v="0"/>
  </r>
  <r>
    <s v="E3507 105 TSM Land &amp; Land Rights"/>
    <x v="48"/>
    <s v="105 TSM Land &amp; Land Rights"/>
    <x v="6"/>
    <n v="1045"/>
    <n v="1005"/>
    <n v="1005"/>
    <n v="1005"/>
    <n v="1005"/>
    <n v="1005"/>
    <n v="1005"/>
    <n v="1005"/>
    <n v="1005"/>
    <n v="1005"/>
    <n v="1005"/>
    <n v="1005"/>
    <n v="1005"/>
    <n v="1006987"/>
  </r>
  <r>
    <s v="E3507 TSM Land &amp; Land Rights"/>
    <x v="48"/>
    <s v="TSM Land &amp; Land Rights"/>
    <x v="6"/>
    <n v="11099"/>
    <n v="11139"/>
    <n v="11139"/>
    <n v="11139"/>
    <n v="11139"/>
    <n v="11139"/>
    <n v="11099"/>
    <n v="11099"/>
    <n v="11099"/>
    <n v="11099"/>
    <n v="11099"/>
    <n v="11099"/>
    <n v="11099"/>
    <n v="11115523"/>
  </r>
  <r>
    <s v="E3509 (GIF) Land, Wild Horse"/>
    <x v="49"/>
    <s v="(GIF) Land, Wild Horse"/>
    <x v="6"/>
    <n v="2"/>
    <n v="2"/>
    <n v="2"/>
    <n v="2"/>
    <n v="2"/>
    <n v="2"/>
    <n v="2"/>
    <n v="2"/>
    <n v="2"/>
    <n v="2"/>
    <n v="2"/>
    <n v="2"/>
    <n v="2"/>
    <n v="1908"/>
  </r>
  <r>
    <s v="E35099 (GIF) Easement, Colstrip 1-2"/>
    <x v="49"/>
    <s v="9 (GIF) Easement, Colstrip 1-2"/>
    <x v="6"/>
    <n v="4"/>
    <n v="4"/>
    <n v="4"/>
    <n v="4"/>
    <n v="4"/>
    <n v="4"/>
    <n v="4"/>
    <n v="4"/>
    <n v="4"/>
    <n v="4"/>
    <n v="4"/>
    <n v="4"/>
    <n v="4"/>
    <n v="3624"/>
  </r>
  <r>
    <s v="E35099 (GIF) Easement, Hopkins"/>
    <x v="49"/>
    <s v="9 (GIF) Easement, Hopkins"/>
    <x v="6"/>
    <n v="29"/>
    <n v="29"/>
    <n v="29"/>
    <n v="29"/>
    <n v="29"/>
    <n v="29"/>
    <n v="29"/>
    <n v="29"/>
    <n v="29"/>
    <n v="29"/>
    <n v="29"/>
    <n v="29"/>
    <n v="29"/>
    <n v="28500"/>
  </r>
  <r>
    <s v="E35099 (GIF) Easement, LSR"/>
    <x v="49"/>
    <s v="9 (GIF) Easement, LSR"/>
    <x v="6"/>
    <n v="0"/>
    <n v="0"/>
    <n v="0"/>
    <n v="0"/>
    <n v="0"/>
    <n v="0"/>
    <n v="0"/>
    <n v="0"/>
    <n v="0"/>
    <n v="0"/>
    <n v="0"/>
    <n v="0"/>
    <n v="0"/>
    <n v="0"/>
  </r>
  <r>
    <s v="E35099 (GIF) Easement, Poison Sprin"/>
    <x v="49"/>
    <s v="9 (GIF) Easement, Poison Sprin"/>
    <x v="6"/>
    <n v="132"/>
    <n v="132"/>
    <n v="132"/>
    <n v="132"/>
    <n v="132"/>
    <n v="132"/>
    <n v="132"/>
    <n v="132"/>
    <n v="132"/>
    <n v="132"/>
    <n v="132"/>
    <n v="132"/>
    <n v="132"/>
    <n v="132335"/>
  </r>
  <r>
    <s v="E35099 (GIF) Easement, Upper Baker"/>
    <x v="49"/>
    <s v="9 (GIF) Easement, Upper Baker"/>
    <x v="6"/>
    <n v="1"/>
    <n v="1"/>
    <n v="1"/>
    <n v="1"/>
    <n v="1"/>
    <n v="1"/>
    <n v="1"/>
    <n v="1"/>
    <n v="1"/>
    <n v="1"/>
    <n v="1"/>
    <n v="1"/>
    <n v="1"/>
    <n v="965"/>
  </r>
  <r>
    <s v="E35099 (GIF) Easement, Wild Horse"/>
    <x v="49"/>
    <s v="9 (GIF) Easement, Wild Horse"/>
    <x v="6"/>
    <n v="7"/>
    <n v="7"/>
    <n v="7"/>
    <n v="7"/>
    <n v="7"/>
    <n v="7"/>
    <n v="7"/>
    <n v="7"/>
    <n v="7"/>
    <n v="7"/>
    <n v="7"/>
    <n v="7"/>
    <n v="7"/>
    <n v="6965"/>
  </r>
  <r>
    <s v="E352 TSM Str/Impv, 3rd AC Line"/>
    <x v="50"/>
    <s v="TSM Str/Impv, 3rd AC Line"/>
    <x v="6"/>
    <n v="1276"/>
    <n v="1276"/>
    <n v="1276"/>
    <n v="1276"/>
    <n v="1276"/>
    <n v="1276"/>
    <n v="1276"/>
    <n v="1276"/>
    <n v="1276"/>
    <n v="1276"/>
    <n v="1276"/>
    <n v="1276"/>
    <n v="1276"/>
    <n v="1276264"/>
  </r>
  <r>
    <s v="E352 TSM Str/Impv, 3rd AC Line-NSC"/>
    <x v="50"/>
    <s v="TSM Str/Impv, 3rd AC Line-NSC"/>
    <x v="6"/>
    <n v="0"/>
    <n v="0"/>
    <n v="0"/>
    <n v="0"/>
    <n v="0"/>
    <n v="0"/>
    <n v="0"/>
    <n v="0"/>
    <n v="0"/>
    <n v="0"/>
    <n v="0"/>
    <n v="0"/>
    <n v="0"/>
    <n v="0"/>
  </r>
  <r>
    <s v="E352 TSM Str/Impv, Bkr Common-RET"/>
    <x v="50"/>
    <s v="TSM Str/Impv, Bkr Common-RET"/>
    <x v="6"/>
    <n v="0"/>
    <n v="0"/>
    <n v="0"/>
    <n v="0"/>
    <n v="0"/>
    <n v="0"/>
    <n v="0"/>
    <n v="0"/>
    <n v="0"/>
    <n v="0"/>
    <n v="0"/>
    <n v="0"/>
    <n v="0"/>
    <n v="0"/>
  </r>
  <r>
    <s v="E352 TSM Str/Impv, Colstrip 3-4 Com"/>
    <x v="50"/>
    <s v="TSM Str/Impv, Colstrip 3-4 Com"/>
    <x v="6"/>
    <n v="489"/>
    <n v="489"/>
    <n v="489"/>
    <n v="489"/>
    <n v="489"/>
    <n v="489"/>
    <n v="489"/>
    <n v="489"/>
    <n v="489"/>
    <n v="489"/>
    <n v="489"/>
    <n v="489"/>
    <n v="425"/>
    <n v="486087"/>
  </r>
  <r>
    <s v="E352 TSM Str/Impv, Colstrip3-4 -NSC"/>
    <x v="50"/>
    <s v="TSM Str/Impv, Colstrip3-4 -NSC"/>
    <x v="6"/>
    <n v="0"/>
    <n v="0"/>
    <n v="0"/>
    <n v="0"/>
    <n v="0"/>
    <n v="0"/>
    <n v="0"/>
    <n v="0"/>
    <n v="0"/>
    <n v="0"/>
    <n v="0"/>
    <n v="0"/>
    <n v="0"/>
    <n v="0"/>
  </r>
  <r>
    <s v="E352 TSM Str/Impv, Mint Farm "/>
    <x v="50"/>
    <s v="TSM Str/Impv, Mint Farm"/>
    <x v="6"/>
    <n v="0"/>
    <n v="0"/>
    <n v="0"/>
    <n v="0"/>
    <n v="0"/>
    <n v="0"/>
    <n v="0"/>
    <n v="0"/>
    <n v="0"/>
    <n v="0"/>
    <n v="0"/>
    <n v="0"/>
    <n v="0"/>
    <n v="0"/>
  </r>
  <r>
    <s v="E352 TSM Str/Impv, Mint Farm OP"/>
    <x v="50"/>
    <s v="TSM Str/Impv, Mint Farm OP"/>
    <x v="6"/>
    <n v="0"/>
    <n v="0"/>
    <n v="0"/>
    <n v="0"/>
    <n v="0"/>
    <n v="0"/>
    <n v="0"/>
    <n v="0"/>
    <n v="0"/>
    <n v="0"/>
    <n v="0"/>
    <n v="0"/>
    <n v="0"/>
    <n v="0"/>
  </r>
  <r>
    <s v="E352 TSM Str/Impv, Mint Farm OP-NSC"/>
    <x v="50"/>
    <s v="TSM Str/Impv, Mint Farm OP-NSC"/>
    <x v="6"/>
    <n v="0"/>
    <n v="0"/>
    <n v="0"/>
    <n v="0"/>
    <n v="0"/>
    <n v="0"/>
    <n v="0"/>
    <n v="0"/>
    <n v="0"/>
    <n v="0"/>
    <n v="0"/>
    <n v="0"/>
    <n v="0"/>
    <n v="0"/>
  </r>
  <r>
    <s v="E352 TSM Str/Impv, Mint Farm-NSC"/>
    <x v="50"/>
    <s v="TSM Str/Impv, Mint Farm-NSC"/>
    <x v="6"/>
    <n v="0"/>
    <n v="0"/>
    <n v="0"/>
    <n v="0"/>
    <n v="0"/>
    <n v="0"/>
    <n v="0"/>
    <n v="0"/>
    <n v="0"/>
    <n v="0"/>
    <n v="0"/>
    <n v="0"/>
    <n v="0"/>
    <n v="0"/>
  </r>
  <r>
    <s v="E352 TSM Structures &amp; Improvement"/>
    <x v="50"/>
    <s v="TSM Structures &amp; Improvement"/>
    <x v="6"/>
    <n v="4530"/>
    <n v="4530"/>
    <n v="4530"/>
    <n v="4530"/>
    <n v="4530"/>
    <n v="4530"/>
    <n v="4530"/>
    <n v="4530"/>
    <n v="4531"/>
    <n v="4531"/>
    <n v="4531"/>
    <n v="4531"/>
    <n v="4531"/>
    <n v="4530262"/>
  </r>
  <r>
    <s v="E3526 105 TSM Structure &amp; Improve"/>
    <x v="51"/>
    <s v="105 TSM Structure &amp; Improve"/>
    <x v="6"/>
    <n v="1875"/>
    <n v="1875"/>
    <n v="1875"/>
    <n v="1875"/>
    <n v="1875"/>
    <n v="1875"/>
    <n v="1875"/>
    <n v="1875"/>
    <n v="1875"/>
    <n v="1875"/>
    <n v="1875"/>
    <n v="1875"/>
    <n v="1875"/>
    <n v="1875043"/>
  </r>
  <r>
    <s v="E3526 TSM Structures &amp; Improvement"/>
    <x v="51"/>
    <s v="TSM Structures &amp; Improvement"/>
    <x v="6"/>
    <n v="1760"/>
    <n v="1760"/>
    <n v="1760"/>
    <n v="1760"/>
    <n v="1760"/>
    <n v="1760"/>
    <n v="1760"/>
    <n v="1760"/>
    <n v="1760"/>
    <n v="1760"/>
    <n v="1760"/>
    <n v="1760"/>
    <n v="1760"/>
    <n v="1759634"/>
  </r>
  <r>
    <s v="E3526 TSM Structures &amp; Improvem-NSC"/>
    <x v="51"/>
    <s v="TSM Structures &amp; Improvem-NSC"/>
    <x v="6"/>
    <n v="0"/>
    <n v="0"/>
    <n v="0"/>
    <n v="0"/>
    <n v="0"/>
    <n v="0"/>
    <n v="0"/>
    <n v="0"/>
    <n v="0"/>
    <n v="0"/>
    <n v="0"/>
    <n v="0"/>
    <n v="0"/>
    <n v="0"/>
  </r>
  <r>
    <s v="E3527 DONOTUSE Sub Arco North"/>
    <x v="52"/>
    <s v="DONOTUSE Sub Arco North"/>
    <x v="6"/>
    <n v="0"/>
    <n v="0"/>
    <n v="0"/>
    <n v="0"/>
    <n v="0"/>
    <n v="0"/>
    <n v="0"/>
    <n v="0"/>
    <n v="0"/>
    <n v="0"/>
    <n v="0"/>
    <n v="0"/>
    <n v="0"/>
    <n v="0"/>
  </r>
  <r>
    <s v="E3527 DONOTUSE Sub Arco South"/>
    <x v="52"/>
    <s v="DONOTUSE Sub Arco South"/>
    <x v="6"/>
    <n v="0"/>
    <n v="0"/>
    <n v="0"/>
    <n v="0"/>
    <n v="0"/>
    <n v="0"/>
    <n v="0"/>
    <n v="0"/>
    <n v="0"/>
    <n v="0"/>
    <n v="0"/>
    <n v="0"/>
    <n v="0"/>
    <n v="0"/>
  </r>
  <r>
    <s v="E3527 DONOTUSE Sub Texaco West"/>
    <x v="52"/>
    <s v="DONOTUSE Sub Texaco West"/>
    <x v="6"/>
    <n v="0"/>
    <n v="0"/>
    <n v="0"/>
    <n v="0"/>
    <n v="0"/>
    <n v="0"/>
    <n v="0"/>
    <n v="0"/>
    <n v="0"/>
    <n v="0"/>
    <n v="0"/>
    <n v="0"/>
    <n v="0"/>
    <n v="0"/>
  </r>
  <r>
    <s v="E3527 TSM Str/Impv, Baker Common"/>
    <x v="52"/>
    <s v="TSM Str/Impv, Baker Common"/>
    <x v="6"/>
    <n v="0"/>
    <n v="0"/>
    <n v="0"/>
    <n v="0"/>
    <n v="0"/>
    <n v="0"/>
    <n v="0"/>
    <n v="0"/>
    <n v="0"/>
    <n v="0"/>
    <n v="0"/>
    <n v="0"/>
    <n v="0"/>
    <n v="0"/>
  </r>
  <r>
    <s v="E3527 TSM Structures &amp; Improvement"/>
    <x v="52"/>
    <s v="TSM Structures &amp; Improvement"/>
    <x v="6"/>
    <n v="2256"/>
    <n v="2256"/>
    <n v="2256"/>
    <n v="2256"/>
    <n v="2256"/>
    <n v="2256"/>
    <n v="2256"/>
    <n v="2256"/>
    <n v="2256"/>
    <n v="2256"/>
    <n v="2256"/>
    <n v="2256"/>
    <n v="2256"/>
    <n v="2255721"/>
  </r>
  <r>
    <s v="E3527 TSM Structures &amp; Improvem-NSC"/>
    <x v="52"/>
    <s v="TSM Structures &amp; Improvem-NSC"/>
    <x v="6"/>
    <n v="0"/>
    <n v="0"/>
    <n v="0"/>
    <n v="0"/>
    <n v="0"/>
    <n v="0"/>
    <n v="0"/>
    <n v="0"/>
    <n v="0"/>
    <n v="0"/>
    <n v="0"/>
    <n v="0"/>
    <n v="0"/>
    <n v="0"/>
  </r>
  <r>
    <s v="E3529 (GIF) Str/Impr, Fredonia 1&amp;2"/>
    <x v="53"/>
    <s v="(GIF) Str/Impr, Fredonia 1&amp;2"/>
    <x v="6"/>
    <n v="40"/>
    <n v="40"/>
    <n v="40"/>
    <n v="40"/>
    <n v="40"/>
    <n v="40"/>
    <n v="40"/>
    <n v="40"/>
    <n v="40"/>
    <n v="40"/>
    <n v="40"/>
    <n v="40"/>
    <n v="40"/>
    <n v="40015"/>
  </r>
  <r>
    <s v="E3529 (GIF) Str/Impr, Fredonia -NSC"/>
    <x v="53"/>
    <s v="(GIF) Str/Impr, Fredonia -NSC"/>
    <x v="6"/>
    <n v="0"/>
    <n v="0"/>
    <n v="0"/>
    <n v="0"/>
    <n v="0"/>
    <n v="0"/>
    <n v="0"/>
    <n v="0"/>
    <n v="0"/>
    <n v="0"/>
    <n v="0"/>
    <n v="0"/>
    <n v="0"/>
    <n v="0"/>
  </r>
  <r>
    <s v="E3529 (GIF) Struc/Improv, Ferndale"/>
    <x v="53"/>
    <s v="(GIF) Struc/Improv, Ferndale"/>
    <x v="6"/>
    <n v="0"/>
    <n v="0"/>
    <n v="0"/>
    <n v="0"/>
    <n v="0"/>
    <n v="0"/>
    <n v="0"/>
    <n v="0"/>
    <n v="0"/>
    <n v="0"/>
    <n v="0"/>
    <n v="0"/>
    <n v="0"/>
    <n v="0"/>
  </r>
  <r>
    <s v="E3529 (GIF) Struc/Improv, Fernd-NSC"/>
    <x v="53"/>
    <s v="(GIF) Struc/Improv, Fernd-NSC"/>
    <x v="6"/>
    <n v="0"/>
    <n v="0"/>
    <n v="0"/>
    <n v="0"/>
    <n v="0"/>
    <n v="0"/>
    <n v="0"/>
    <n v="0"/>
    <n v="0"/>
    <n v="0"/>
    <n v="0"/>
    <n v="0"/>
    <n v="0"/>
    <n v="0"/>
  </r>
  <r>
    <s v="E3529 (GIF) Struc/Improv, LSR"/>
    <x v="53"/>
    <s v="(GIF) Struc/Improv, LSR"/>
    <x v="6"/>
    <n v="1684"/>
    <n v="1684"/>
    <n v="1684"/>
    <n v="1684"/>
    <n v="1684"/>
    <n v="1684"/>
    <n v="1684"/>
    <n v="1684"/>
    <n v="1684"/>
    <n v="1684"/>
    <n v="1684"/>
    <n v="1684"/>
    <n v="1684"/>
    <n v="1684036"/>
  </r>
  <r>
    <s v="E3529 (GIF) Struc/Improv, LSR-NSC"/>
    <x v="53"/>
    <s v="(GIF) Struc/Improv, LSR-NSC"/>
    <x v="6"/>
    <n v="0"/>
    <n v="0"/>
    <n v="0"/>
    <n v="0"/>
    <n v="0"/>
    <n v="0"/>
    <n v="0"/>
    <n v="0"/>
    <n v="0"/>
    <n v="0"/>
    <n v="0"/>
    <n v="0"/>
    <n v="0"/>
    <n v="0"/>
  </r>
  <r>
    <s v="E3529 (GIF) Struc/Improv, Mint Farm"/>
    <x v="53"/>
    <s v="(GIF) Struc/Improv, Mint Farm"/>
    <x v="6"/>
    <n v="153"/>
    <n v="153"/>
    <n v="153"/>
    <n v="153"/>
    <n v="153"/>
    <n v="153"/>
    <n v="153"/>
    <n v="153"/>
    <n v="153"/>
    <n v="153"/>
    <n v="153"/>
    <n v="153"/>
    <n v="153"/>
    <n v="153083"/>
  </r>
  <r>
    <s v="E3529 (GIF) Struc/Improv, Mint-NSC"/>
    <x v="53"/>
    <s v="(GIF) Struc/Improv, Mint-NSC"/>
    <x v="6"/>
    <n v="0"/>
    <n v="0"/>
    <n v="0"/>
    <n v="0"/>
    <n v="0"/>
    <n v="0"/>
    <n v="0"/>
    <n v="0"/>
    <n v="0"/>
    <n v="0"/>
    <n v="0"/>
    <n v="0"/>
    <n v="0"/>
    <n v="0"/>
  </r>
  <r>
    <s v="E3529 (GIF) Struc/Improv, Snoq#1"/>
    <x v="53"/>
    <s v="(GIF) Struc/Improv, Snoq#1"/>
    <x v="6"/>
    <n v="0"/>
    <n v="0"/>
    <n v="0"/>
    <n v="0"/>
    <n v="0"/>
    <n v="0"/>
    <n v="0"/>
    <n v="0"/>
    <n v="0"/>
    <n v="0"/>
    <n v="0"/>
    <n v="0"/>
    <n v="0"/>
    <n v="0"/>
  </r>
  <r>
    <s v="E3529 (GIF) Struc/Improv, Snoq#2"/>
    <x v="53"/>
    <s v="(GIF) Struc/Improv, Snoq#2"/>
    <x v="6"/>
    <n v="0"/>
    <n v="0"/>
    <n v="0"/>
    <n v="0"/>
    <n v="0"/>
    <n v="0"/>
    <n v="0"/>
    <n v="0"/>
    <n v="0"/>
    <n v="0"/>
    <n v="0"/>
    <n v="0"/>
    <n v="0"/>
    <n v="0"/>
  </r>
  <r>
    <s v="E3529 (GIF) Struc/Improv, Whitehorn"/>
    <x v="53"/>
    <s v="(GIF) Struc/Improv, Whitehorn"/>
    <x v="6"/>
    <n v="79"/>
    <n v="79"/>
    <n v="79"/>
    <n v="79"/>
    <n v="79"/>
    <n v="79"/>
    <n v="79"/>
    <n v="79"/>
    <n v="79"/>
    <n v="79"/>
    <n v="79"/>
    <n v="79"/>
    <n v="79"/>
    <n v="79169"/>
  </r>
  <r>
    <s v="E3529 (GIF) Struc/Improv, White-NSC"/>
    <x v="53"/>
    <s v="(GIF) Struc/Improv, White-NSC"/>
    <x v="6"/>
    <n v="0"/>
    <n v="0"/>
    <n v="0"/>
    <n v="0"/>
    <n v="0"/>
    <n v="0"/>
    <n v="0"/>
    <n v="0"/>
    <n v="0"/>
    <n v="0"/>
    <n v="0"/>
    <n v="0"/>
    <n v="0"/>
    <n v="0"/>
  </r>
  <r>
    <s v="E353 105 TSM Station Equipment"/>
    <x v="54"/>
    <s v="105 TSM Station Equipment"/>
    <x v="6"/>
    <n v="0"/>
    <n v="0"/>
    <n v="0"/>
    <n v="0"/>
    <n v="0"/>
    <n v="0"/>
    <n v="0"/>
    <n v="0"/>
    <n v="0"/>
    <n v="0"/>
    <n v="0"/>
    <n v="0"/>
    <n v="0"/>
    <n v="0"/>
  </r>
  <r>
    <s v="E353 HOPKINS SUB@PLANT"/>
    <x v="54"/>
    <s v="HOPKINS SUB@PLANT"/>
    <x v="6"/>
    <n v="0"/>
    <n v="0"/>
    <n v="0"/>
    <n v="0"/>
    <n v="0"/>
    <n v="0"/>
    <n v="0"/>
    <n v="0"/>
    <n v="0"/>
    <n v="0"/>
    <n v="0"/>
    <n v="0"/>
    <n v="0"/>
    <n v="0"/>
  </r>
  <r>
    <s v="E353 TEST DO NOT USE"/>
    <x v="54"/>
    <s v="TEST DO NOT USE"/>
    <x v="6"/>
    <n v="0"/>
    <n v="0"/>
    <n v="0"/>
    <n v="0"/>
    <n v="0"/>
    <n v="0"/>
    <n v="0"/>
    <n v="0"/>
    <n v="0"/>
    <n v="0"/>
    <n v="0"/>
    <n v="0"/>
    <n v="0"/>
    <n v="0"/>
  </r>
  <r>
    <s v="E353 TSM Sta Eq LSR"/>
    <x v="54"/>
    <s v="TSM Sta Eq LSR"/>
    <x v="6"/>
    <n v="0"/>
    <n v="0"/>
    <n v="0"/>
    <n v="0"/>
    <n v="0"/>
    <n v="0"/>
    <n v="0"/>
    <n v="0"/>
    <n v="0"/>
    <n v="0"/>
    <n v="0"/>
    <n v="0"/>
    <n v="0"/>
    <n v="0"/>
  </r>
  <r>
    <s v="E353 TSM Sta Eq, 3rd AC Line"/>
    <x v="54"/>
    <s v="TSM Sta Eq, 3rd AC Line"/>
    <x v="6"/>
    <n v="38759"/>
    <n v="38759"/>
    <n v="38759"/>
    <n v="38759"/>
    <n v="38759"/>
    <n v="38759"/>
    <n v="38759"/>
    <n v="38759"/>
    <n v="38759"/>
    <n v="38759"/>
    <n v="38759"/>
    <n v="38759"/>
    <n v="38759"/>
    <n v="38758572"/>
  </r>
  <r>
    <s v="E353 TSM Sta Eq, Baker Common-RET"/>
    <x v="54"/>
    <s v="TSM Sta Eq, Baker Common-RET"/>
    <x v="6"/>
    <n v="0"/>
    <n v="0"/>
    <n v="0"/>
    <n v="0"/>
    <n v="0"/>
    <n v="0"/>
    <n v="0"/>
    <n v="0"/>
    <n v="0"/>
    <n v="0"/>
    <n v="0"/>
    <n v="0"/>
    <n v="0"/>
    <n v="0"/>
  </r>
  <r>
    <s v="E353 TSM Sta Eq, Colstrip 1-2 Com"/>
    <x v="54"/>
    <s v="TSM Sta Eq, Colstrip 1-2 Com"/>
    <x v="6"/>
    <n v="0"/>
    <n v="0"/>
    <n v="0"/>
    <n v="0"/>
    <n v="0"/>
    <n v="0"/>
    <n v="0"/>
    <n v="0"/>
    <n v="0"/>
    <n v="0"/>
    <n v="0"/>
    <n v="0"/>
    <n v="0"/>
    <n v="0"/>
  </r>
  <r>
    <s v="E353 TSM Sta Eq, Colstrip 3-4 "/>
    <x v="54"/>
    <s v="TSM Sta Eq, Colstrip 3-4"/>
    <x v="6"/>
    <n v="21071"/>
    <n v="21199"/>
    <n v="21203"/>
    <n v="21210"/>
    <n v="21217"/>
    <n v="21233"/>
    <n v="21237"/>
    <n v="21252"/>
    <n v="21262"/>
    <n v="21363"/>
    <n v="21393"/>
    <n v="21414"/>
    <n v="21430"/>
    <n v="21269377"/>
  </r>
  <r>
    <s v="E353 TSM Sta Eq, Cov-Ber NOT USED"/>
    <x v="54"/>
    <s v="TSM Sta Eq, Cov-Ber NOT USED"/>
    <x v="6"/>
    <n v="0"/>
    <n v="0"/>
    <n v="0"/>
    <n v="0"/>
    <n v="0"/>
    <n v="0"/>
    <n v="0"/>
    <n v="0"/>
    <n v="0"/>
    <n v="0"/>
    <n v="0"/>
    <n v="0"/>
    <n v="0"/>
    <n v="0"/>
  </r>
  <r>
    <s v="E353 TSM Sta Eq, Fred 1/APC"/>
    <x v="54"/>
    <s v="TSM Sta Eq, Fred 1/APC"/>
    <x v="6"/>
    <n v="0"/>
    <n v="0"/>
    <n v="0"/>
    <n v="0"/>
    <n v="0"/>
    <n v="0"/>
    <n v="0"/>
    <n v="0"/>
    <n v="0"/>
    <n v="0"/>
    <n v="0"/>
    <n v="0"/>
    <n v="0"/>
    <n v="0"/>
  </r>
  <r>
    <s v="E353 TSM Sta Eq, Fredonia 1&amp;2 OP"/>
    <x v="54"/>
    <s v="TSM Sta Eq, Fredonia 1&amp;2 OP"/>
    <x v="6"/>
    <n v="0"/>
    <n v="0"/>
    <n v="0"/>
    <n v="0"/>
    <n v="0"/>
    <n v="0"/>
    <n v="0"/>
    <n v="0"/>
    <n v="0"/>
    <n v="0"/>
    <n v="0"/>
    <n v="0"/>
    <n v="0"/>
    <n v="0"/>
  </r>
  <r>
    <s v="E353 TSM Sta Eq, Lower Baker-RET"/>
    <x v="54"/>
    <s v="TSM Sta Eq, Lower Baker-RET"/>
    <x v="6"/>
    <n v="0"/>
    <n v="0"/>
    <n v="0"/>
    <n v="0"/>
    <n v="0"/>
    <n v="0"/>
    <n v="0"/>
    <n v="0"/>
    <n v="0"/>
    <n v="0"/>
    <n v="0"/>
    <n v="0"/>
    <n v="0"/>
    <n v="0"/>
  </r>
  <r>
    <s v="E353 TSM Sta Eq, Mint Farm"/>
    <x v="54"/>
    <s v="TSM Sta Eq, Mint Farm"/>
    <x v="6"/>
    <n v="0"/>
    <n v="0"/>
    <n v="0"/>
    <n v="0"/>
    <n v="0"/>
    <n v="0"/>
    <n v="0"/>
    <n v="0"/>
    <n v="0"/>
    <n v="0"/>
    <n v="0"/>
    <n v="0"/>
    <n v="0"/>
    <n v="0"/>
  </r>
  <r>
    <s v="E353 TSM Sta Eq, Mint Farm OP"/>
    <x v="54"/>
    <s v="TSM Sta Eq, Mint Farm OP"/>
    <x v="6"/>
    <n v="0"/>
    <n v="0"/>
    <n v="0"/>
    <n v="0"/>
    <n v="0"/>
    <n v="0"/>
    <n v="0"/>
    <n v="0"/>
    <n v="0"/>
    <n v="0"/>
    <n v="0"/>
    <n v="0"/>
    <n v="0"/>
    <n v="0"/>
  </r>
  <r>
    <s v="E353 TSM Sta Eq, Snoqualmie 1"/>
    <x v="54"/>
    <s v="TSM Sta Eq, Snoqualmie 1"/>
    <x v="6"/>
    <n v="0"/>
    <n v="0"/>
    <n v="0"/>
    <n v="0"/>
    <n v="0"/>
    <n v="0"/>
    <n v="0"/>
    <n v="0"/>
    <n v="0"/>
    <n v="0"/>
    <n v="0"/>
    <n v="0"/>
    <n v="0"/>
    <n v="0"/>
  </r>
  <r>
    <s v="E353 TSM Sta Eq, Snoqualmie 2-RET"/>
    <x v="54"/>
    <s v="TSM Sta Eq, Snoqualmie 2-RET"/>
    <x v="6"/>
    <n v="0"/>
    <n v="0"/>
    <n v="0"/>
    <n v="0"/>
    <n v="0"/>
    <n v="0"/>
    <n v="0"/>
    <n v="0"/>
    <n v="0"/>
    <n v="0"/>
    <n v="0"/>
    <n v="0"/>
    <n v="0"/>
    <n v="0"/>
  </r>
  <r>
    <s v="E353 TSM Sta Eq, Upper Baker-RET"/>
    <x v="54"/>
    <s v="TSM Sta Eq, Upper Baker-RET"/>
    <x v="6"/>
    <n v="0"/>
    <n v="0"/>
    <n v="0"/>
    <n v="0"/>
    <n v="0"/>
    <n v="0"/>
    <n v="0"/>
    <n v="0"/>
    <n v="0"/>
    <n v="0"/>
    <n v="0"/>
    <n v="0"/>
    <n v="0"/>
    <n v="0"/>
  </r>
  <r>
    <s v="E353 TSM Sta Eq, Wild Horse"/>
    <x v="54"/>
    <s v="TSM Sta Eq, Wild Horse"/>
    <x v="6"/>
    <n v="0"/>
    <n v="0"/>
    <n v="0"/>
    <n v="0"/>
    <n v="0"/>
    <n v="0"/>
    <n v="0"/>
    <n v="0"/>
    <n v="0"/>
    <n v="0"/>
    <n v="0"/>
    <n v="0"/>
    <n v="0"/>
    <n v="0"/>
  </r>
  <r>
    <s v="E353 TSM Sta Eq, Wild Horse-WindRid"/>
    <x v="54"/>
    <s v="TSM Sta Eq, Wild Horse-WindRid"/>
    <x v="6"/>
    <n v="3427"/>
    <n v="3427"/>
    <n v="3427"/>
    <n v="3427"/>
    <n v="3427"/>
    <n v="3427"/>
    <n v="3427"/>
    <n v="3427"/>
    <n v="3427"/>
    <n v="3427"/>
    <n v="3427"/>
    <n v="3427"/>
    <n v="3427"/>
    <n v="3427089"/>
  </r>
  <r>
    <s v="E353 TSM Sta Eq, Wind Ridge-NonProj"/>
    <x v="54"/>
    <s v="TSM Sta Eq, Wind Ridge-NonProj"/>
    <x v="6"/>
    <n v="4293"/>
    <n v="4293"/>
    <n v="4293"/>
    <n v="4293"/>
    <n v="4293"/>
    <n v="4293"/>
    <n v="4293"/>
    <n v="4293"/>
    <n v="4293"/>
    <n v="4293"/>
    <n v="4293"/>
    <n v="4293"/>
    <n v="4293"/>
    <n v="4292698"/>
  </r>
  <r>
    <s v="E353 TSM Station Equipment"/>
    <x v="54"/>
    <s v="TSM Station Equipment"/>
    <x v="6"/>
    <n v="255266"/>
    <n v="254211"/>
    <n v="254361"/>
    <n v="254391"/>
    <n v="92054"/>
    <n v="103176"/>
    <n v="103181"/>
    <n v="104597"/>
    <n v="104708"/>
    <n v="104790"/>
    <n v="104786"/>
    <n v="104786"/>
    <n v="104786"/>
    <n v="147088965"/>
  </r>
  <r>
    <s v="E353 TSM Station Equipment-NSC"/>
    <x v="54"/>
    <s v="TSM Station Equipment-NSC"/>
    <x v="6"/>
    <n v="0"/>
    <n v="0"/>
    <n v="0"/>
    <n v="0"/>
    <n v="0"/>
    <n v="0"/>
    <n v="0"/>
    <n v="0"/>
    <n v="0"/>
    <n v="0"/>
    <n v="0"/>
    <n v="0"/>
    <n v="0"/>
    <n v="0"/>
  </r>
  <r>
    <s v="E353 WILD HORSE EXP SUB "/>
    <x v="54"/>
    <s v="WILD HORSE EXP SUB"/>
    <x v="6"/>
    <n v="0"/>
    <n v="0"/>
    <n v="0"/>
    <n v="0"/>
    <n v="0"/>
    <n v="0"/>
    <n v="0"/>
    <n v="0"/>
    <n v="0"/>
    <n v="0"/>
    <n v="0"/>
    <n v="0"/>
    <n v="0"/>
    <n v="0"/>
  </r>
  <r>
    <s v="E353 WILD HORSE EXP SUB@PLANT "/>
    <x v="54"/>
    <s v="WILD HORSE EXP SUB@PLANT"/>
    <x v="6"/>
    <n v="0"/>
    <n v="0"/>
    <n v="0"/>
    <n v="0"/>
    <n v="0"/>
    <n v="0"/>
    <n v="0"/>
    <n v="0"/>
    <n v="0"/>
    <n v="0"/>
    <n v="0"/>
    <n v="0"/>
    <n v="0"/>
    <n v="0"/>
  </r>
  <r>
    <s v="E353 WILD HORSE SUB@PLANT"/>
    <x v="54"/>
    <s v="WILD HORSE SUB@PLANT"/>
    <x v="6"/>
    <n v="0"/>
    <n v="0"/>
    <n v="0"/>
    <n v="0"/>
    <n v="0"/>
    <n v="0"/>
    <n v="0"/>
    <n v="0"/>
    <n v="0"/>
    <n v="0"/>
    <n v="0"/>
    <n v="0"/>
    <n v="0"/>
    <n v="0"/>
  </r>
  <r>
    <s v="E3536 TSM Sta Eq, Baker Common"/>
    <x v="55"/>
    <s v="TSM Sta Eq, Baker Common"/>
    <x v="6"/>
    <n v="0"/>
    <n v="0"/>
    <n v="0"/>
    <n v="0"/>
    <n v="0"/>
    <n v="0"/>
    <n v="0"/>
    <n v="0"/>
    <n v="0"/>
    <n v="0"/>
    <n v="0"/>
    <n v="0"/>
    <n v="0"/>
    <n v="0"/>
  </r>
  <r>
    <s v="E3536 TSM Sta Eq, Encogen"/>
    <x v="55"/>
    <s v="TSM Sta Eq, Encogen"/>
    <x v="6"/>
    <n v="0"/>
    <n v="0"/>
    <n v="0"/>
    <n v="0"/>
    <n v="0"/>
    <n v="0"/>
    <n v="0"/>
    <n v="0"/>
    <n v="0"/>
    <n v="0"/>
    <n v="0"/>
    <n v="0"/>
    <n v="0"/>
    <n v="0"/>
  </r>
  <r>
    <s v="E3536 TSM Sta Eq, Encogen-NSC"/>
    <x v="55"/>
    <s v="TSM Sta Eq, Encogen-NSC"/>
    <x v="6"/>
    <n v="0"/>
    <n v="0"/>
    <n v="0"/>
    <n v="0"/>
    <n v="0"/>
    <n v="0"/>
    <n v="0"/>
    <n v="0"/>
    <n v="0"/>
    <n v="0"/>
    <n v="0"/>
    <n v="0"/>
    <n v="0"/>
    <n v="0"/>
  </r>
  <r>
    <s v="E3536 TSM Sta Eq, Fredonia3&amp;4 O-NSC"/>
    <x v="55"/>
    <s v="TSM Sta Eq, Fredonia3&amp;4 O-NSC"/>
    <x v="6"/>
    <n v="0"/>
    <n v="0"/>
    <n v="0"/>
    <n v="0"/>
    <n v="0"/>
    <n v="0"/>
    <n v="0"/>
    <n v="0"/>
    <n v="0"/>
    <n v="0"/>
    <n v="0"/>
    <n v="0"/>
    <n v="0"/>
    <n v="0"/>
  </r>
  <r>
    <s v="E3536 TSM Sta Eq, Fredonia3&amp;4 OP"/>
    <x v="55"/>
    <s v="TSM Sta Eq, Fredonia3&amp;4 OP"/>
    <x v="6"/>
    <n v="0"/>
    <n v="0"/>
    <n v="0"/>
    <n v="0"/>
    <n v="0"/>
    <n v="0"/>
    <n v="0"/>
    <n v="0"/>
    <n v="0"/>
    <n v="0"/>
    <n v="0"/>
    <n v="0"/>
    <n v="0"/>
    <n v="0"/>
  </r>
  <r>
    <s v="E3536 TSM Sta Eq, Goldendale"/>
    <x v="55"/>
    <s v="TSM Sta Eq, Goldendale"/>
    <x v="6"/>
    <n v="0"/>
    <n v="0"/>
    <n v="0"/>
    <n v="0"/>
    <n v="0"/>
    <n v="0"/>
    <n v="0"/>
    <n v="0"/>
    <n v="0"/>
    <n v="0"/>
    <n v="0"/>
    <n v="0"/>
    <n v="0"/>
    <n v="0"/>
  </r>
  <r>
    <s v="E3536 TSM Sta Eq, Goldendale-NSC"/>
    <x v="55"/>
    <s v="TSM Sta Eq, Goldendale-NSC"/>
    <x v="6"/>
    <n v="0"/>
    <n v="0"/>
    <n v="0"/>
    <n v="0"/>
    <n v="0"/>
    <n v="0"/>
    <n v="0"/>
    <n v="0"/>
    <n v="0"/>
    <n v="0"/>
    <n v="0"/>
    <n v="0"/>
    <n v="0"/>
    <n v="0"/>
  </r>
  <r>
    <s v="E3536 TSM Sta Eq, Hop Ridge Exp-NSC"/>
    <x v="55"/>
    <s v="TSM Sta Eq, Hop Ridge Exp-NSC"/>
    <x v="6"/>
    <n v="0"/>
    <n v="0"/>
    <n v="0"/>
    <n v="0"/>
    <n v="0"/>
    <n v="0"/>
    <n v="0"/>
    <n v="0"/>
    <n v="0"/>
    <n v="0"/>
    <n v="0"/>
    <n v="0"/>
    <n v="0"/>
    <n v="0"/>
  </r>
  <r>
    <s v="E3536 TSM Sta Eq, Hopkins Ridge"/>
    <x v="55"/>
    <s v="TSM Sta Eq, Hopkins Ridge"/>
    <x v="6"/>
    <n v="0"/>
    <n v="0"/>
    <n v="0"/>
    <n v="0"/>
    <n v="0"/>
    <n v="0"/>
    <n v="0"/>
    <n v="0"/>
    <n v="0"/>
    <n v="0"/>
    <n v="0"/>
    <n v="0"/>
    <n v="0"/>
    <n v="0"/>
  </r>
  <r>
    <s v="E3536 TSM Sta Eq, Hopkins Ridge Exp"/>
    <x v="55"/>
    <s v="TSM Sta Eq, Hopkins Ridge Exp"/>
    <x v="6"/>
    <n v="0"/>
    <n v="0"/>
    <n v="0"/>
    <n v="0"/>
    <n v="0"/>
    <n v="0"/>
    <n v="0"/>
    <n v="0"/>
    <n v="0"/>
    <n v="0"/>
    <n v="0"/>
    <n v="0"/>
    <n v="0"/>
    <n v="0"/>
  </r>
  <r>
    <s v="E3536 TSM Sta Eq, Hopkins Ridge-NSC"/>
    <x v="55"/>
    <s v="TSM Sta Eq, Hopkins Ridge-NSC"/>
    <x v="6"/>
    <n v="0"/>
    <n v="0"/>
    <n v="0"/>
    <n v="0"/>
    <n v="0"/>
    <n v="0"/>
    <n v="0"/>
    <n v="0"/>
    <n v="0"/>
    <n v="0"/>
    <n v="0"/>
    <n v="0"/>
    <n v="0"/>
    <n v="0"/>
  </r>
  <r>
    <s v="E3536 TSM Sta Eq, Lower Baker"/>
    <x v="55"/>
    <s v="TSM Sta Eq, Lower Baker"/>
    <x v="6"/>
    <n v="0"/>
    <n v="0"/>
    <n v="0"/>
    <n v="0"/>
    <n v="0"/>
    <n v="0"/>
    <n v="0"/>
    <n v="0"/>
    <n v="0"/>
    <n v="0"/>
    <n v="0"/>
    <n v="0"/>
    <n v="0"/>
    <n v="0"/>
  </r>
  <r>
    <s v="E3536 TSM Sta Eq, Lower Baker-NSC"/>
    <x v="55"/>
    <s v="TSM Sta Eq, Lower Baker-NSC"/>
    <x v="6"/>
    <n v="0"/>
    <n v="0"/>
    <n v="0"/>
    <n v="0"/>
    <n v="0"/>
    <n v="0"/>
    <n v="0"/>
    <n v="0"/>
    <n v="0"/>
    <n v="0"/>
    <n v="0"/>
    <n v="0"/>
    <n v="0"/>
    <n v="0"/>
  </r>
  <r>
    <s v="E3536 TSM Sta Eq, Mint Farm "/>
    <x v="55"/>
    <s v="TSM Sta Eq, Mint Farm"/>
    <x v="6"/>
    <n v="0"/>
    <n v="0"/>
    <n v="0"/>
    <n v="0"/>
    <n v="0"/>
    <n v="0"/>
    <n v="0"/>
    <n v="0"/>
    <n v="0"/>
    <n v="0"/>
    <n v="0"/>
    <n v="0"/>
    <n v="0"/>
    <n v="0"/>
  </r>
  <r>
    <s v="E3536 TSM Sta Eq, Mint Farm-NSC"/>
    <x v="55"/>
    <s v="TSM Sta Eq, Mint Farm-NSC"/>
    <x v="6"/>
    <n v="0"/>
    <n v="0"/>
    <n v="0"/>
    <n v="0"/>
    <n v="0"/>
    <n v="0"/>
    <n v="0"/>
    <n v="0"/>
    <n v="0"/>
    <n v="0"/>
    <n v="0"/>
    <n v="0"/>
    <n v="0"/>
    <n v="0"/>
  </r>
  <r>
    <s v="E3536 TSM Sta Eq, Snoqualmie 1"/>
    <x v="55"/>
    <s v="TSM Sta Eq, Snoqualmie 1"/>
    <x v="6"/>
    <n v="0"/>
    <n v="0"/>
    <n v="0"/>
    <n v="0"/>
    <n v="0"/>
    <n v="0"/>
    <n v="0"/>
    <n v="0"/>
    <n v="0"/>
    <n v="0"/>
    <n v="0"/>
    <n v="0"/>
    <n v="0"/>
    <n v="0"/>
  </r>
  <r>
    <s v="E3536 TSM Sta Eq, Snoqualmie 1-NSC"/>
    <x v="55"/>
    <s v="TSM Sta Eq, Snoqualmie 1-NSC"/>
    <x v="6"/>
    <n v="0"/>
    <n v="0"/>
    <n v="0"/>
    <n v="0"/>
    <n v="0"/>
    <n v="0"/>
    <n v="0"/>
    <n v="0"/>
    <n v="0"/>
    <n v="0"/>
    <n v="0"/>
    <n v="0"/>
    <n v="0"/>
    <n v="0"/>
  </r>
  <r>
    <s v="E3536 TSM Sta Eq, Snoqualmie 2"/>
    <x v="55"/>
    <s v="TSM Sta Eq, Snoqualmie 2"/>
    <x v="6"/>
    <n v="0"/>
    <n v="0"/>
    <n v="0"/>
    <n v="0"/>
    <n v="0"/>
    <n v="0"/>
    <n v="0"/>
    <n v="0"/>
    <n v="0"/>
    <n v="0"/>
    <n v="0"/>
    <n v="0"/>
    <n v="0"/>
    <n v="0"/>
  </r>
  <r>
    <s v="E3536 TSM Sta Eq, Snoqualmie 2-NSC"/>
    <x v="55"/>
    <s v="TSM Sta Eq, Snoqualmie 2-NSC"/>
    <x v="6"/>
    <n v="0"/>
    <n v="0"/>
    <n v="0"/>
    <n v="0"/>
    <n v="0"/>
    <n v="0"/>
    <n v="0"/>
    <n v="0"/>
    <n v="0"/>
    <n v="0"/>
    <n v="0"/>
    <n v="0"/>
    <n v="0"/>
    <n v="0"/>
  </r>
  <r>
    <s v="E3536 TSM Sta Eq, Sumas SMC "/>
    <x v="55"/>
    <s v="TSM Sta Eq, Sumas SMC"/>
    <x v="6"/>
    <n v="0"/>
    <n v="0"/>
    <n v="0"/>
    <n v="0"/>
    <n v="0"/>
    <n v="0"/>
    <n v="0"/>
    <n v="0"/>
    <n v="0"/>
    <n v="0"/>
    <n v="0"/>
    <n v="0"/>
    <n v="0"/>
    <n v="0"/>
  </r>
  <r>
    <s v="E3536 TSM Sta Eq, Sumas SMC-NSC"/>
    <x v="55"/>
    <s v="TSM Sta Eq, Sumas SMC-NSC"/>
    <x v="6"/>
    <n v="0"/>
    <n v="0"/>
    <n v="0"/>
    <n v="0"/>
    <n v="0"/>
    <n v="0"/>
    <n v="0"/>
    <n v="0"/>
    <n v="0"/>
    <n v="0"/>
    <n v="0"/>
    <n v="0"/>
    <n v="0"/>
    <n v="0"/>
  </r>
  <r>
    <s v="E3536 TSM Sta Eq, Sumas SMS"/>
    <x v="55"/>
    <s v="TSM Sta Eq, Sumas SMS"/>
    <x v="6"/>
    <n v="573"/>
    <n v="573"/>
    <n v="573"/>
    <n v="573"/>
    <n v="573"/>
    <n v="573"/>
    <n v="573"/>
    <n v="573"/>
    <n v="573"/>
    <n v="573"/>
    <n v="573"/>
    <n v="573"/>
    <n v="573"/>
    <n v="573152"/>
  </r>
  <r>
    <s v="E3536 TSM Sta Eq, Sumas SMS-NSC"/>
    <x v="55"/>
    <s v="TSM Sta Eq, Sumas SMS-NSC"/>
    <x v="6"/>
    <n v="0"/>
    <n v="0"/>
    <n v="0"/>
    <n v="0"/>
    <n v="0"/>
    <n v="0"/>
    <n v="0"/>
    <n v="0"/>
    <n v="0"/>
    <n v="0"/>
    <n v="0"/>
    <n v="0"/>
    <n v="0"/>
    <n v="0"/>
  </r>
  <r>
    <s v="E3536 TSM Sta Eq, Upper Baker"/>
    <x v="55"/>
    <s v="TSM Sta Eq, Upper Baker"/>
    <x v="6"/>
    <n v="0"/>
    <n v="0"/>
    <n v="0"/>
    <n v="0"/>
    <n v="0"/>
    <n v="0"/>
    <n v="0"/>
    <n v="0"/>
    <n v="0"/>
    <n v="0"/>
    <n v="0"/>
    <n v="0"/>
    <n v="0"/>
    <n v="0"/>
  </r>
  <r>
    <s v="E3536 TSM Sta Eq, Upper Baker-NSC"/>
    <x v="55"/>
    <s v="TSM Sta Eq, Upper Baker-NSC"/>
    <x v="6"/>
    <n v="0"/>
    <n v="0"/>
    <n v="0"/>
    <n v="0"/>
    <n v="0"/>
    <n v="0"/>
    <n v="0"/>
    <n v="0"/>
    <n v="0"/>
    <n v="0"/>
    <n v="0"/>
    <n v="0"/>
    <n v="0"/>
    <n v="0"/>
  </r>
  <r>
    <s v="E3536 TSM Sta Eq, Wild Horse Solar"/>
    <x v="55"/>
    <s v="TSM Sta Eq, Wild Horse Solar"/>
    <x v="6"/>
    <n v="0"/>
    <n v="0"/>
    <n v="0"/>
    <n v="0"/>
    <n v="0"/>
    <n v="0"/>
    <n v="0"/>
    <n v="0"/>
    <n v="0"/>
    <n v="0"/>
    <n v="0"/>
    <n v="0"/>
    <n v="0"/>
    <n v="0"/>
  </r>
  <r>
    <s v="E3536 TSM Sta Eq, Wld Hrs Solar-NSC"/>
    <x v="55"/>
    <s v="TSM Sta Eq, Wld Hrs Solar-NSC"/>
    <x v="6"/>
    <n v="0"/>
    <n v="0"/>
    <n v="0"/>
    <n v="0"/>
    <n v="0"/>
    <n v="0"/>
    <n v="0"/>
    <n v="0"/>
    <n v="0"/>
    <n v="0"/>
    <n v="0"/>
    <n v="0"/>
    <n v="0"/>
    <n v="0"/>
  </r>
  <r>
    <s v="E3536 TSM Substation Equipment"/>
    <x v="55"/>
    <s v="TSM Substation Equipment"/>
    <x v="6"/>
    <n v="0"/>
    <n v="0"/>
    <n v="0"/>
    <n v="0"/>
    <n v="165962"/>
    <n v="150905"/>
    <n v="151398"/>
    <n v="150193"/>
    <n v="150631"/>
    <n v="150651"/>
    <n v="160146"/>
    <n v="160939"/>
    <n v="163270"/>
    <n v="110205017"/>
  </r>
  <r>
    <s v="E3536 TSM Substation Equipment-NSC"/>
    <x v="55"/>
    <s v="TSM Substation Equipment-NSC"/>
    <x v="6"/>
    <n v="0"/>
    <n v="0"/>
    <n v="0"/>
    <n v="0"/>
    <n v="0"/>
    <n v="0"/>
    <n v="0"/>
    <n v="0"/>
    <n v="0"/>
    <n v="0"/>
    <n v="0"/>
    <n v="0"/>
    <n v="0"/>
    <n v="0"/>
  </r>
  <r>
    <s v="E3537 DONOTUSE Sub, Fairchild"/>
    <x v="56"/>
    <s v="DONOTUSE Sub, Fairchild"/>
    <x v="6"/>
    <n v="0"/>
    <n v="0"/>
    <n v="0"/>
    <n v="0"/>
    <n v="0"/>
    <n v="0"/>
    <n v="0"/>
    <n v="0"/>
    <n v="0"/>
    <n v="0"/>
    <n v="0"/>
    <n v="0"/>
    <n v="0"/>
    <n v="0"/>
  </r>
  <r>
    <s v="E3537 DONOTUSE Sub, Texaco E"/>
    <x v="56"/>
    <s v="DONOTUSE Sub, Texaco E"/>
    <x v="6"/>
    <n v="0"/>
    <n v="0"/>
    <n v="0"/>
    <n v="0"/>
    <n v="0"/>
    <n v="0"/>
    <n v="0"/>
    <n v="0"/>
    <n v="0"/>
    <n v="0"/>
    <n v="0"/>
    <n v="0"/>
    <n v="0"/>
    <n v="0"/>
  </r>
  <r>
    <s v="E3537 DONOTUSE, Cov-Ber "/>
    <x v="56"/>
    <s v="DONOTUSE, Cov-Ber"/>
    <x v="6"/>
    <n v="0"/>
    <n v="0"/>
    <n v="0"/>
    <n v="0"/>
    <n v="0"/>
    <n v="0"/>
    <n v="0"/>
    <n v="0"/>
    <n v="0"/>
    <n v="0"/>
    <n v="0"/>
    <n v="0"/>
    <n v="0"/>
    <n v="0"/>
  </r>
  <r>
    <s v="E3537 DONOTUSE, Sub, Alpac"/>
    <x v="56"/>
    <s v="DONOTUSE, Sub, Alpac"/>
    <x v="6"/>
    <n v="0"/>
    <n v="0"/>
    <n v="0"/>
    <n v="0"/>
    <n v="0"/>
    <n v="0"/>
    <n v="0"/>
    <n v="0"/>
    <n v="0"/>
    <n v="0"/>
    <n v="0"/>
    <n v="0"/>
    <n v="0"/>
    <n v="0"/>
  </r>
  <r>
    <s v="E3537 DONOTUSE, Sub, Arco C"/>
    <x v="56"/>
    <s v="DONOTUSE, Sub, Arco C"/>
    <x v="6"/>
    <n v="0"/>
    <n v="0"/>
    <n v="0"/>
    <n v="0"/>
    <n v="0"/>
    <n v="0"/>
    <n v="0"/>
    <n v="0"/>
    <n v="0"/>
    <n v="0"/>
    <n v="0"/>
    <n v="0"/>
    <n v="0"/>
    <n v="0"/>
  </r>
  <r>
    <s v="E3537 DONOTUSE, Sub, Arco N"/>
    <x v="56"/>
    <s v="DONOTUSE, Sub, Arco N"/>
    <x v="6"/>
    <n v="0"/>
    <n v="0"/>
    <n v="0"/>
    <n v="0"/>
    <n v="0"/>
    <n v="0"/>
    <n v="0"/>
    <n v="0"/>
    <n v="0"/>
    <n v="0"/>
    <n v="0"/>
    <n v="0"/>
    <n v="0"/>
    <n v="0"/>
  </r>
  <r>
    <s v="E3537 DONOTUSE, Sub, Arco S"/>
    <x v="56"/>
    <s v="DONOTUSE, Sub, Arco S"/>
    <x v="6"/>
    <n v="0"/>
    <n v="0"/>
    <n v="0"/>
    <n v="0"/>
    <n v="0"/>
    <n v="0"/>
    <n v="0"/>
    <n v="0"/>
    <n v="0"/>
    <n v="0"/>
    <n v="0"/>
    <n v="0"/>
    <n v="0"/>
    <n v="0"/>
  </r>
  <r>
    <s v="E3537 DONOTUSE, Sub, BoeingRen"/>
    <x v="56"/>
    <s v="DONOTUSE, Sub, BoeingRen"/>
    <x v="6"/>
    <n v="0"/>
    <n v="0"/>
    <n v="0"/>
    <n v="0"/>
    <n v="0"/>
    <n v="0"/>
    <n v="0"/>
    <n v="0"/>
    <n v="0"/>
    <n v="0"/>
    <n v="0"/>
    <n v="0"/>
    <n v="0"/>
    <n v="0"/>
  </r>
  <r>
    <s v="E3537 DONOTUSE, Sub, Capitol"/>
    <x v="56"/>
    <s v="DONOTUSE, Sub, Capitol"/>
    <x v="6"/>
    <n v="0"/>
    <n v="0"/>
    <n v="0"/>
    <n v="0"/>
    <n v="0"/>
    <n v="0"/>
    <n v="0"/>
    <n v="0"/>
    <n v="0"/>
    <n v="0"/>
    <n v="0"/>
    <n v="0"/>
    <n v="0"/>
    <n v="0"/>
  </r>
  <r>
    <s v="E3537 DONOTUSE, Sub, Clover V"/>
    <x v="56"/>
    <s v="DONOTUSE, Sub, Clover V"/>
    <x v="6"/>
    <n v="0"/>
    <n v="0"/>
    <n v="0"/>
    <n v="0"/>
    <n v="0"/>
    <n v="0"/>
    <n v="0"/>
    <n v="0"/>
    <n v="0"/>
    <n v="0"/>
    <n v="0"/>
    <n v="0"/>
    <n v="0"/>
    <n v="0"/>
  </r>
  <r>
    <s v="E3537 DONOTUSE, Sub, LiquidAir"/>
    <x v="56"/>
    <s v="DONOTUSE, Sub, LiquidAir"/>
    <x v="6"/>
    <n v="0"/>
    <n v="0"/>
    <n v="0"/>
    <n v="0"/>
    <n v="0"/>
    <n v="0"/>
    <n v="0"/>
    <n v="0"/>
    <n v="0"/>
    <n v="0"/>
    <n v="0"/>
    <n v="0"/>
    <n v="0"/>
    <n v="0"/>
  </r>
  <r>
    <s v="E3537 DONOTUSE, Sub, MillerBay"/>
    <x v="56"/>
    <s v="DONOTUSE, Sub, MillerBay"/>
    <x v="6"/>
    <n v="0"/>
    <n v="0"/>
    <n v="0"/>
    <n v="0"/>
    <n v="0"/>
    <n v="0"/>
    <n v="0"/>
    <n v="0"/>
    <n v="0"/>
    <n v="0"/>
    <n v="0"/>
    <n v="0"/>
    <n v="0"/>
    <n v="0"/>
  </r>
  <r>
    <s v="E3537 DONOTUSE, Sub, Olym Avon"/>
    <x v="56"/>
    <s v="DONOTUSE, Sub, Olym Avon"/>
    <x v="6"/>
    <n v="0"/>
    <n v="0"/>
    <n v="0"/>
    <n v="0"/>
    <n v="0"/>
    <n v="0"/>
    <n v="0"/>
    <n v="0"/>
    <n v="0"/>
    <n v="0"/>
    <n v="0"/>
    <n v="0"/>
    <n v="0"/>
    <n v="0"/>
  </r>
  <r>
    <s v="E3537 DONOTUSE, Sub, Olym Rntn"/>
    <x v="56"/>
    <s v="DONOTUSE, Sub, Olym Rntn"/>
    <x v="6"/>
    <n v="0"/>
    <n v="0"/>
    <n v="0"/>
    <n v="0"/>
    <n v="0"/>
    <n v="0"/>
    <n v="0"/>
    <n v="0"/>
    <n v="0"/>
    <n v="0"/>
    <n v="0"/>
    <n v="0"/>
    <n v="0"/>
    <n v="0"/>
  </r>
  <r>
    <s v="E3537 DONOTUSE, Sub, Paccar"/>
    <x v="56"/>
    <s v="DONOTUSE, Sub, Paccar"/>
    <x v="6"/>
    <n v="0"/>
    <n v="0"/>
    <n v="0"/>
    <n v="0"/>
    <n v="0"/>
    <n v="0"/>
    <n v="0"/>
    <n v="0"/>
    <n v="0"/>
    <n v="0"/>
    <n v="0"/>
    <n v="0"/>
    <n v="0"/>
    <n v="0"/>
  </r>
  <r>
    <s v="E3537 DONOTUSE, Sub, Texaco W"/>
    <x v="56"/>
    <s v="DONOTUSE, Sub, Texaco W"/>
    <x v="6"/>
    <n v="0"/>
    <n v="0"/>
    <n v="0"/>
    <n v="0"/>
    <n v="0"/>
    <n v="0"/>
    <n v="0"/>
    <n v="0"/>
    <n v="0"/>
    <n v="0"/>
    <n v="0"/>
    <n v="0"/>
    <n v="0"/>
    <n v="0"/>
  </r>
  <r>
    <s v="E3537 DONOTUSE, Sub, Vitulli"/>
    <x v="56"/>
    <s v="DONOTUSE, Sub, Vitulli"/>
    <x v="6"/>
    <n v="0"/>
    <n v="0"/>
    <n v="0"/>
    <n v="0"/>
    <n v="0"/>
    <n v="0"/>
    <n v="0"/>
    <n v="0"/>
    <n v="0"/>
    <n v="0"/>
    <n v="0"/>
    <n v="0"/>
    <n v="0"/>
    <n v="0"/>
  </r>
  <r>
    <s v="E3537 DONOTUSE, Sub, Waterfront"/>
    <x v="56"/>
    <s v="DONOTUSE, Sub, Waterfront"/>
    <x v="6"/>
    <n v="0"/>
    <n v="0"/>
    <n v="0"/>
    <n v="0"/>
    <n v="0"/>
    <n v="0"/>
    <n v="0"/>
    <n v="0"/>
    <n v="0"/>
    <n v="0"/>
    <n v="0"/>
    <n v="0"/>
    <n v="0"/>
    <n v="0"/>
  </r>
  <r>
    <s v="E3537 TSM Poles, Sumas OP"/>
    <x v="56"/>
    <s v="TSM Poles, Sumas OP"/>
    <x v="6"/>
    <n v="0"/>
    <n v="0"/>
    <n v="0"/>
    <n v="0"/>
    <n v="0"/>
    <n v="0"/>
    <n v="0"/>
    <n v="0"/>
    <n v="0"/>
    <n v="0"/>
    <n v="0"/>
    <n v="0"/>
    <n v="0"/>
    <n v="0"/>
  </r>
  <r>
    <s v="E3537 TSM Poles, Sumas OP-NSC"/>
    <x v="56"/>
    <s v="TSM Poles, Sumas OP-NSC"/>
    <x v="6"/>
    <n v="0"/>
    <n v="0"/>
    <n v="0"/>
    <n v="0"/>
    <n v="0"/>
    <n v="0"/>
    <n v="0"/>
    <n v="0"/>
    <n v="0"/>
    <n v="0"/>
    <n v="0"/>
    <n v="0"/>
    <n v="0"/>
    <n v="0"/>
  </r>
  <r>
    <s v="E3537 TSM Sta Eq, Baker Common"/>
    <x v="56"/>
    <s v="TSM Sta Eq, Baker Common"/>
    <x v="6"/>
    <n v="0"/>
    <n v="0"/>
    <n v="0"/>
    <n v="0"/>
    <n v="0"/>
    <n v="0"/>
    <n v="0"/>
    <n v="0"/>
    <n v="0"/>
    <n v="0"/>
    <n v="0"/>
    <n v="0"/>
    <n v="0"/>
    <n v="0"/>
  </r>
  <r>
    <s v="E3537 TSM Sta Eq, Encogen"/>
    <x v="56"/>
    <s v="TSM Sta Eq, Encogen"/>
    <x v="6"/>
    <n v="0"/>
    <n v="0"/>
    <n v="0"/>
    <n v="0"/>
    <n v="0"/>
    <n v="0"/>
    <n v="0"/>
    <n v="0"/>
    <n v="0"/>
    <n v="0"/>
    <n v="0"/>
    <n v="0"/>
    <n v="0"/>
    <n v="0"/>
  </r>
  <r>
    <s v="E3537 TSM Sta Eq, Encogen-NSC"/>
    <x v="56"/>
    <s v="TSM Sta Eq, Encogen-NSC"/>
    <x v="6"/>
    <n v="0"/>
    <n v="0"/>
    <n v="0"/>
    <n v="0"/>
    <n v="0"/>
    <n v="0"/>
    <n v="0"/>
    <n v="0"/>
    <n v="0"/>
    <n v="0"/>
    <n v="0"/>
    <n v="0"/>
    <n v="0"/>
    <n v="0"/>
  </r>
  <r>
    <s v="E3537 TSM Sta Eq, Fredonia3&amp;4 O-NSC"/>
    <x v="56"/>
    <s v="TSM Sta Eq, Fredonia3&amp;4 O-NSC"/>
    <x v="6"/>
    <n v="0"/>
    <n v="0"/>
    <n v="0"/>
    <n v="0"/>
    <n v="0"/>
    <n v="0"/>
    <n v="0"/>
    <n v="0"/>
    <n v="0"/>
    <n v="0"/>
    <n v="0"/>
    <n v="0"/>
    <n v="0"/>
    <n v="0"/>
  </r>
  <r>
    <s v="E3537 TSM Sta Eq, Fredonia3&amp;4 OP"/>
    <x v="56"/>
    <s v="TSM Sta Eq, Fredonia3&amp;4 OP"/>
    <x v="6"/>
    <n v="4275"/>
    <n v="4275"/>
    <n v="4275"/>
    <n v="4275"/>
    <n v="4275"/>
    <n v="4275"/>
    <n v="4275"/>
    <n v="4275"/>
    <n v="4275"/>
    <n v="4275"/>
    <n v="4275"/>
    <n v="4275"/>
    <n v="4275"/>
    <n v="4275337"/>
  </r>
  <r>
    <s v="E3537 TSM Sta Eq, Goldendale"/>
    <x v="56"/>
    <s v="TSM Sta Eq, Goldendale"/>
    <x v="6"/>
    <n v="0"/>
    <n v="0"/>
    <n v="0"/>
    <n v="0"/>
    <n v="0"/>
    <n v="0"/>
    <n v="0"/>
    <n v="0"/>
    <n v="0"/>
    <n v="0"/>
    <n v="0"/>
    <n v="0"/>
    <n v="0"/>
    <n v="0"/>
  </r>
  <r>
    <s v="E3537 TSM Sta Eq, Goldendale OP"/>
    <x v="56"/>
    <s v="TSM Sta Eq, Goldendale OP"/>
    <x v="6"/>
    <n v="0"/>
    <n v="0"/>
    <n v="0"/>
    <n v="0"/>
    <n v="0"/>
    <n v="0"/>
    <n v="0"/>
    <n v="0"/>
    <n v="0"/>
    <n v="0"/>
    <n v="0"/>
    <n v="0"/>
    <n v="0"/>
    <n v="0"/>
  </r>
  <r>
    <s v="E3537 TSM Sta Eq, Goldendale OP-NSC"/>
    <x v="56"/>
    <s v="TSM Sta Eq, Goldendale OP-NSC"/>
    <x v="6"/>
    <n v="0"/>
    <n v="0"/>
    <n v="0"/>
    <n v="0"/>
    <n v="0"/>
    <n v="0"/>
    <n v="0"/>
    <n v="0"/>
    <n v="0"/>
    <n v="0"/>
    <n v="0"/>
    <n v="0"/>
    <n v="0"/>
    <n v="0"/>
  </r>
  <r>
    <s v="E3537 TSM Sta Eq, Hop Ridge Exp-NSC"/>
    <x v="56"/>
    <s v="TSM Sta Eq, Hop Ridge Exp-NSC"/>
    <x v="6"/>
    <n v="0"/>
    <n v="0"/>
    <n v="0"/>
    <n v="0"/>
    <n v="0"/>
    <n v="0"/>
    <n v="0"/>
    <n v="0"/>
    <n v="0"/>
    <n v="0"/>
    <n v="0"/>
    <n v="0"/>
    <n v="0"/>
    <n v="0"/>
  </r>
  <r>
    <s v="E3537 TSM Sta Eq, Hopkins Ridge"/>
    <x v="56"/>
    <s v="TSM Sta Eq, Hopkins Ridge"/>
    <x v="6"/>
    <n v="0"/>
    <n v="0"/>
    <n v="0"/>
    <n v="0"/>
    <n v="0"/>
    <n v="0"/>
    <n v="0"/>
    <n v="0"/>
    <n v="0"/>
    <n v="0"/>
    <n v="0"/>
    <n v="0"/>
    <n v="0"/>
    <n v="0"/>
  </r>
  <r>
    <s v="E3537 TSM Sta Eq, Hopkins Ridge Exp"/>
    <x v="56"/>
    <s v="TSM Sta Eq, Hopkins Ridge Exp"/>
    <x v="6"/>
    <n v="795"/>
    <n v="795"/>
    <n v="795"/>
    <n v="795"/>
    <n v="795"/>
    <n v="795"/>
    <n v="795"/>
    <n v="795"/>
    <n v="795"/>
    <n v="795"/>
    <n v="795"/>
    <n v="795"/>
    <n v="795"/>
    <n v="795330"/>
  </r>
  <r>
    <s v="E3537 TSM Sta Eq, Hopkins Ridge-NSC"/>
    <x v="56"/>
    <s v="TSM Sta Eq, Hopkins Ridge-NSC"/>
    <x v="6"/>
    <n v="0"/>
    <n v="0"/>
    <n v="0"/>
    <n v="0"/>
    <n v="0"/>
    <n v="0"/>
    <n v="0"/>
    <n v="0"/>
    <n v="0"/>
    <n v="0"/>
    <n v="0"/>
    <n v="0"/>
    <n v="0"/>
    <n v="0"/>
  </r>
  <r>
    <s v="E3537 TSM Sta Eq, Lower Baker"/>
    <x v="56"/>
    <s v="TSM Sta Eq, Lower Baker"/>
    <x v="6"/>
    <n v="0"/>
    <n v="0"/>
    <n v="0"/>
    <n v="0"/>
    <n v="0"/>
    <n v="0"/>
    <n v="0"/>
    <n v="0"/>
    <n v="0"/>
    <n v="0"/>
    <n v="0"/>
    <n v="0"/>
    <n v="0"/>
    <n v="0"/>
  </r>
  <r>
    <s v="E3537 TSM Sta Eq, Lower Baker-NSC"/>
    <x v="56"/>
    <s v="TSM Sta Eq, Lower Baker-NSC"/>
    <x v="6"/>
    <n v="0"/>
    <n v="0"/>
    <n v="0"/>
    <n v="0"/>
    <n v="0"/>
    <n v="0"/>
    <n v="0"/>
    <n v="0"/>
    <n v="0"/>
    <n v="0"/>
    <n v="0"/>
    <n v="0"/>
    <n v="0"/>
    <n v="0"/>
  </r>
  <r>
    <s v="E3537 TSM Sta Eq, Mint Farm "/>
    <x v="56"/>
    <s v="TSM Sta Eq, Mint Farm"/>
    <x v="6"/>
    <n v="0"/>
    <n v="0"/>
    <n v="0"/>
    <n v="0"/>
    <n v="0"/>
    <n v="0"/>
    <n v="0"/>
    <n v="0"/>
    <n v="0"/>
    <n v="0"/>
    <n v="0"/>
    <n v="0"/>
    <n v="0"/>
    <n v="0"/>
  </r>
  <r>
    <s v="E3537 TSM Sta Eq, Mint Farm OP"/>
    <x v="56"/>
    <s v="TSM Sta Eq, Mint Farm OP"/>
    <x v="6"/>
    <n v="0"/>
    <n v="0"/>
    <n v="0"/>
    <n v="0"/>
    <n v="0"/>
    <n v="0"/>
    <n v="0"/>
    <n v="0"/>
    <n v="0"/>
    <n v="0"/>
    <n v="0"/>
    <n v="0"/>
    <n v="0"/>
    <n v="0"/>
  </r>
  <r>
    <s v="E3537 TSM Sta Eq, Mint Farm OP-NSC"/>
    <x v="56"/>
    <s v="TSM Sta Eq, Mint Farm OP-NSC"/>
    <x v="6"/>
    <n v="0"/>
    <n v="0"/>
    <n v="0"/>
    <n v="0"/>
    <n v="0"/>
    <n v="0"/>
    <n v="0"/>
    <n v="0"/>
    <n v="0"/>
    <n v="0"/>
    <n v="0"/>
    <n v="0"/>
    <n v="0"/>
    <n v="0"/>
  </r>
  <r>
    <s v="E3537 TSM Sta Eq, Mint Farm-NSC"/>
    <x v="56"/>
    <s v="TSM Sta Eq, Mint Farm-NSC"/>
    <x v="6"/>
    <n v="0"/>
    <n v="0"/>
    <n v="0"/>
    <n v="0"/>
    <n v="0"/>
    <n v="0"/>
    <n v="0"/>
    <n v="0"/>
    <n v="0"/>
    <n v="0"/>
    <n v="0"/>
    <n v="0"/>
    <n v="0"/>
    <n v="0"/>
  </r>
  <r>
    <s v="E3537 TSM Sta Eq, Snoqualmie 1"/>
    <x v="56"/>
    <s v="TSM Sta Eq, Snoqualmie 1"/>
    <x v="6"/>
    <n v="0"/>
    <n v="0"/>
    <n v="0"/>
    <n v="0"/>
    <n v="0"/>
    <n v="0"/>
    <n v="0"/>
    <n v="0"/>
    <n v="0"/>
    <n v="0"/>
    <n v="0"/>
    <n v="0"/>
    <n v="0"/>
    <n v="0"/>
  </r>
  <r>
    <s v="E3537 TSM Sta Eq, Snoqualmie 1-NSC"/>
    <x v="56"/>
    <s v="TSM Sta Eq, Snoqualmie 1-NSC"/>
    <x v="6"/>
    <n v="0"/>
    <n v="0"/>
    <n v="0"/>
    <n v="0"/>
    <n v="0"/>
    <n v="0"/>
    <n v="0"/>
    <n v="0"/>
    <n v="0"/>
    <n v="0"/>
    <n v="0"/>
    <n v="0"/>
    <n v="0"/>
    <n v="0"/>
  </r>
  <r>
    <s v="E3537 TSM Sta Eq, Snoqualmie 2"/>
    <x v="56"/>
    <s v="TSM Sta Eq, Snoqualmie 2"/>
    <x v="6"/>
    <n v="0"/>
    <n v="0"/>
    <n v="0"/>
    <n v="0"/>
    <n v="0"/>
    <n v="0"/>
    <n v="0"/>
    <n v="0"/>
    <n v="0"/>
    <n v="0"/>
    <n v="0"/>
    <n v="0"/>
    <n v="0"/>
    <n v="0"/>
  </r>
  <r>
    <s v="E3537 TSM Sta Eq, Snoqualmie 2-NSC"/>
    <x v="56"/>
    <s v="TSM Sta Eq, Snoqualmie 2-NSC"/>
    <x v="6"/>
    <n v="0"/>
    <n v="0"/>
    <n v="0"/>
    <n v="0"/>
    <n v="0"/>
    <n v="0"/>
    <n v="0"/>
    <n v="0"/>
    <n v="0"/>
    <n v="0"/>
    <n v="0"/>
    <n v="0"/>
    <n v="0"/>
    <n v="0"/>
  </r>
  <r>
    <s v="E3537 TSM Sta Eq, Sumas SMC "/>
    <x v="56"/>
    <s v="TSM Sta Eq, Sumas SMC"/>
    <x v="6"/>
    <n v="0"/>
    <n v="0"/>
    <n v="0"/>
    <n v="0"/>
    <n v="0"/>
    <n v="0"/>
    <n v="0"/>
    <n v="0"/>
    <n v="0"/>
    <n v="0"/>
    <n v="0"/>
    <n v="0"/>
    <n v="0"/>
    <n v="0"/>
  </r>
  <r>
    <s v="E3537 TSM Sta Eq, Sumas SMS"/>
    <x v="56"/>
    <s v="TSM Sta Eq, Sumas SMS"/>
    <x v="6"/>
    <n v="0"/>
    <n v="0"/>
    <n v="0"/>
    <n v="0"/>
    <n v="0"/>
    <n v="0"/>
    <n v="0"/>
    <n v="0"/>
    <n v="0"/>
    <n v="0"/>
    <n v="0"/>
    <n v="0"/>
    <n v="0"/>
    <n v="0"/>
  </r>
  <r>
    <s v="E3537 TSM Sta Eq, Upper Baker"/>
    <x v="56"/>
    <s v="TSM Sta Eq, Upper Baker"/>
    <x v="6"/>
    <n v="0"/>
    <n v="0"/>
    <n v="0"/>
    <n v="0"/>
    <n v="0"/>
    <n v="0"/>
    <n v="0"/>
    <n v="0"/>
    <n v="0"/>
    <n v="0"/>
    <n v="0"/>
    <n v="0"/>
    <n v="0"/>
    <n v="0"/>
  </r>
  <r>
    <s v="E3537 TSM Sta Eq, Upper Baker-NSC"/>
    <x v="56"/>
    <s v="TSM Sta Eq, Upper Baker-NSC"/>
    <x v="6"/>
    <n v="0"/>
    <n v="0"/>
    <n v="0"/>
    <n v="0"/>
    <n v="0"/>
    <n v="0"/>
    <n v="0"/>
    <n v="0"/>
    <n v="0"/>
    <n v="0"/>
    <n v="0"/>
    <n v="0"/>
    <n v="0"/>
    <n v="0"/>
  </r>
  <r>
    <s v="E3537 TSM Sta Eq, Wild Horse Solar"/>
    <x v="56"/>
    <s v="TSM Sta Eq, Wild Horse Solar"/>
    <x v="6"/>
    <n v="0"/>
    <n v="0"/>
    <n v="0"/>
    <n v="0"/>
    <n v="0"/>
    <n v="0"/>
    <n v="0"/>
    <n v="0"/>
    <n v="0"/>
    <n v="0"/>
    <n v="0"/>
    <n v="0"/>
    <n v="0"/>
    <n v="0"/>
  </r>
  <r>
    <s v="E3537 TSM Sta Eq, Wld Hrs Solar-NSC"/>
    <x v="56"/>
    <s v="TSM Sta Eq, Wld Hrs Solar-NSC"/>
    <x v="6"/>
    <n v="0"/>
    <n v="0"/>
    <n v="0"/>
    <n v="0"/>
    <n v="0"/>
    <n v="0"/>
    <n v="0"/>
    <n v="0"/>
    <n v="0"/>
    <n v="0"/>
    <n v="0"/>
    <n v="0"/>
    <n v="0"/>
    <n v="0"/>
  </r>
  <r>
    <s v="E3537 TSM Sub Eq, Sumas OP-SMC"/>
    <x v="56"/>
    <s v="TSM Sub Eq, Sumas OP-SMC"/>
    <x v="6"/>
    <n v="0"/>
    <n v="0"/>
    <n v="0"/>
    <n v="0"/>
    <n v="0"/>
    <n v="0"/>
    <n v="0"/>
    <n v="0"/>
    <n v="0"/>
    <n v="0"/>
    <n v="0"/>
    <n v="0"/>
    <n v="0"/>
    <n v="0"/>
  </r>
  <r>
    <s v="E3537 TSM Sub Eq, Sumas OP-SMC-NSC"/>
    <x v="56"/>
    <s v="TSM Sub Eq, Sumas OP-SMC-NSC"/>
    <x v="6"/>
    <n v="0"/>
    <n v="0"/>
    <n v="0"/>
    <n v="0"/>
    <n v="0"/>
    <n v="0"/>
    <n v="0"/>
    <n v="0"/>
    <n v="0"/>
    <n v="0"/>
    <n v="0"/>
    <n v="0"/>
    <n v="0"/>
    <n v="0"/>
  </r>
  <r>
    <s v="E3537 TSM Sub Eq, Sumas OP-SMS"/>
    <x v="56"/>
    <s v="TSM Sub Eq, Sumas OP-SMS"/>
    <x v="6"/>
    <n v="0"/>
    <n v="0"/>
    <n v="0"/>
    <n v="0"/>
    <n v="0"/>
    <n v="0"/>
    <n v="0"/>
    <n v="0"/>
    <n v="0"/>
    <n v="0"/>
    <n v="0"/>
    <n v="0"/>
    <n v="0"/>
    <n v="136"/>
  </r>
  <r>
    <s v="E3537 TSM Sub Eq, Sumas OP-SMS-NSC"/>
    <x v="56"/>
    <s v="TSM Sub Eq, Sumas OP-SMS-NSC"/>
    <x v="6"/>
    <n v="0"/>
    <n v="0"/>
    <n v="0"/>
    <n v="0"/>
    <n v="0"/>
    <n v="0"/>
    <n v="0"/>
    <n v="0"/>
    <n v="0"/>
    <n v="0"/>
    <n v="0"/>
    <n v="0"/>
    <n v="0"/>
    <n v="0"/>
  </r>
  <r>
    <s v="E3537 TSM Substation Equipment"/>
    <x v="56"/>
    <s v="TSM Substation Equipment"/>
    <x v="6"/>
    <n v="190900"/>
    <n v="190900"/>
    <n v="190893"/>
    <n v="190828"/>
    <n v="188742"/>
    <n v="188736"/>
    <n v="188694"/>
    <n v="188106"/>
    <n v="188019"/>
    <n v="187811"/>
    <n v="187799"/>
    <n v="187799"/>
    <n v="187799"/>
    <n v="188972996"/>
  </r>
  <r>
    <s v="E3537 TSM Substation Equipment-NSC"/>
    <x v="56"/>
    <s v="TSM Substation Equipment-NSC"/>
    <x v="6"/>
    <n v="0"/>
    <n v="0"/>
    <n v="0"/>
    <n v="0"/>
    <n v="0"/>
    <n v="0"/>
    <n v="0"/>
    <n v="0"/>
    <n v="0"/>
    <n v="0"/>
    <n v="0"/>
    <n v="0"/>
    <n v="0"/>
    <n v="0"/>
  </r>
  <r>
    <s v="E3538 (LIF) Sta Eq, Sub-Txe"/>
    <x v="57"/>
    <s v="(LIF) Sta Eq, Sub-Txe"/>
    <x v="6"/>
    <n v="405"/>
    <n v="405"/>
    <n v="405"/>
    <n v="405"/>
    <n v="405"/>
    <n v="405"/>
    <n v="405"/>
    <n v="405"/>
    <n v="405"/>
    <n v="405"/>
    <n v="405"/>
    <n v="405"/>
    <n v="405"/>
    <n v="405246"/>
  </r>
  <r>
    <s v="E3538 (LIF) Sta Eq, Sub-Txe-NSC"/>
    <x v="57"/>
    <s v="(LIF) Sta Eq, Sub-Txe-NSC"/>
    <x v="6"/>
    <n v="0"/>
    <n v="0"/>
    <n v="0"/>
    <n v="0"/>
    <n v="0"/>
    <n v="0"/>
    <n v="0"/>
    <n v="0"/>
    <n v="0"/>
    <n v="0"/>
    <n v="0"/>
    <n v="0"/>
    <n v="0"/>
    <n v="0"/>
  </r>
  <r>
    <s v="E3539 (GIF) Sta Eq, Arco Central"/>
    <x v="58"/>
    <s v="(GIF) Sta Eq, Arco Central"/>
    <x v="6"/>
    <n v="144"/>
    <n v="144"/>
    <n v="144"/>
    <n v="144"/>
    <n v="144"/>
    <n v="144"/>
    <n v="144"/>
    <n v="144"/>
    <n v="144"/>
    <n v="144"/>
    <n v="144"/>
    <n v="144"/>
    <n v="144"/>
    <n v="144100"/>
  </r>
  <r>
    <s v="E3539 (GIF) Sta Eq, Arco Centra-NSC"/>
    <x v="58"/>
    <s v="(GIF) Sta Eq, Arco Centra-NSC"/>
    <x v="6"/>
    <n v="0"/>
    <n v="0"/>
    <n v="0"/>
    <n v="0"/>
    <n v="0"/>
    <n v="0"/>
    <n v="0"/>
    <n v="0"/>
    <n v="0"/>
    <n v="0"/>
    <n v="0"/>
    <n v="0"/>
    <n v="0"/>
    <n v="0"/>
  </r>
  <r>
    <s v="E3539 (GIF) Sta Eq, Baker River Sw"/>
    <x v="58"/>
    <s v="(GIF) Sta Eq, Baker River Sw"/>
    <x v="6"/>
    <n v="134"/>
    <n v="134"/>
    <n v="134"/>
    <n v="134"/>
    <n v="134"/>
    <n v="134"/>
    <n v="134"/>
    <n v="134"/>
    <n v="134"/>
    <n v="134"/>
    <n v="134"/>
    <n v="134"/>
    <n v="134"/>
    <n v="134338"/>
  </r>
  <r>
    <s v="E3539 (GIF) Sta Eq, Baker River-NSC"/>
    <x v="58"/>
    <s v="(GIF) Sta Eq, Baker River-NSC"/>
    <x v="6"/>
    <n v="0"/>
    <n v="0"/>
    <n v="0"/>
    <n v="0"/>
    <n v="0"/>
    <n v="0"/>
    <n v="0"/>
    <n v="0"/>
    <n v="0"/>
    <n v="0"/>
    <n v="0"/>
    <n v="0"/>
    <n v="0"/>
    <n v="0"/>
  </r>
  <r>
    <s v="E3539 (GIF) Sta Eq, Colstrip 1-2"/>
    <x v="58"/>
    <s v="(GIF) Sta Eq, Colstrip 1-2"/>
    <x v="6"/>
    <n v="1231"/>
    <n v="1231"/>
    <n v="1231"/>
    <n v="1231"/>
    <n v="1231"/>
    <n v="1231"/>
    <n v="1231"/>
    <n v="1231"/>
    <n v="1231"/>
    <n v="1231"/>
    <n v="1231"/>
    <n v="1231"/>
    <n v="1231"/>
    <n v="1231131"/>
  </r>
  <r>
    <s v="E3539 (GIF) Sta Eq, Colstrip 3-4 "/>
    <x v="58"/>
    <s v="(GIF) Sta Eq, Colstrip 3-4"/>
    <x v="6"/>
    <n v="3515"/>
    <n v="3515"/>
    <n v="3515"/>
    <n v="3515"/>
    <n v="3515"/>
    <n v="3515"/>
    <n v="3515"/>
    <n v="3515"/>
    <n v="3515"/>
    <n v="3515"/>
    <n v="3515"/>
    <n v="3515"/>
    <n v="3515"/>
    <n v="3515294"/>
  </r>
  <r>
    <s v="E3539 (GIF) Sta Eq, Colstrip1-2-NSC"/>
    <x v="58"/>
    <s v="(GIF) Sta Eq, Colstrip1-2-NSC"/>
    <x v="6"/>
    <n v="0"/>
    <n v="0"/>
    <n v="0"/>
    <n v="0"/>
    <n v="0"/>
    <n v="0"/>
    <n v="0"/>
    <n v="0"/>
    <n v="0"/>
    <n v="0"/>
    <n v="0"/>
    <n v="0"/>
    <n v="0"/>
    <n v="0"/>
  </r>
  <r>
    <s v="E3539 (GIF) Sta Eq, Colstrip3-4-NSC"/>
    <x v="58"/>
    <s v="(GIF) Sta Eq, Colstrip3-4-NSC"/>
    <x v="6"/>
    <n v="0"/>
    <n v="0"/>
    <n v="0"/>
    <n v="0"/>
    <n v="0"/>
    <n v="0"/>
    <n v="0"/>
    <n v="0"/>
    <n v="0"/>
    <n v="0"/>
    <n v="0"/>
    <n v="0"/>
    <n v="0"/>
    <n v="0"/>
  </r>
  <r>
    <s v="E3539 (GIF) Sta Eq, Electron Height"/>
    <x v="58"/>
    <s v="(GIF) Sta Eq, Electron Height"/>
    <x v="6"/>
    <n v="112"/>
    <n v="112"/>
    <n v="112"/>
    <n v="112"/>
    <n v="112"/>
    <n v="112"/>
    <n v="112"/>
    <n v="112"/>
    <n v="112"/>
    <n v="112"/>
    <n v="112"/>
    <n v="112"/>
    <n v="112"/>
    <n v="112021"/>
  </r>
  <r>
    <s v="E3539 (GIF) Sta Eq, Electron He-NSC"/>
    <x v="58"/>
    <s v="(GIF) Sta Eq, Electron He-NSC"/>
    <x v="6"/>
    <n v="0"/>
    <n v="0"/>
    <n v="0"/>
    <n v="0"/>
    <n v="0"/>
    <n v="0"/>
    <n v="0"/>
    <n v="0"/>
    <n v="0"/>
    <n v="0"/>
    <n v="0"/>
    <n v="0"/>
    <n v="0"/>
    <n v="0"/>
  </r>
  <r>
    <s v="E3539 (GIF) Sta Eq, Electron-RET"/>
    <x v="58"/>
    <s v="(GIF) Sta Eq, Electron-RET"/>
    <x v="6"/>
    <n v="0"/>
    <n v="0"/>
    <n v="0"/>
    <n v="0"/>
    <n v="0"/>
    <n v="0"/>
    <n v="0"/>
    <n v="0"/>
    <n v="0"/>
    <n v="0"/>
    <n v="0"/>
    <n v="0"/>
    <n v="0"/>
    <n v="0"/>
  </r>
  <r>
    <s v="E3539 (GIF) Sta Eq, Encogen"/>
    <x v="58"/>
    <s v="(GIF) Sta Eq, Encogen"/>
    <x v="6"/>
    <n v="5413"/>
    <n v="5413"/>
    <n v="5413"/>
    <n v="5413"/>
    <n v="5413"/>
    <n v="5413"/>
    <n v="5413"/>
    <n v="5413"/>
    <n v="5413"/>
    <n v="5413"/>
    <n v="5413"/>
    <n v="5413"/>
    <n v="5413"/>
    <n v="5413075"/>
  </r>
  <r>
    <s v="E3539 (GIF) Sta Eq, Encogen-NSC"/>
    <x v="58"/>
    <s v="(GIF) Sta Eq, Encogen-NSC"/>
    <x v="6"/>
    <n v="0"/>
    <n v="0"/>
    <n v="0"/>
    <n v="0"/>
    <n v="0"/>
    <n v="0"/>
    <n v="0"/>
    <n v="0"/>
    <n v="0"/>
    <n v="0"/>
    <n v="0"/>
    <n v="0"/>
    <n v="0"/>
    <n v="0"/>
  </r>
  <r>
    <s v="E3539 (GIF) Sta Eq, Ferndale"/>
    <x v="58"/>
    <s v="(GIF) Sta Eq, Ferndale"/>
    <x v="6"/>
    <n v="5619"/>
    <n v="5619"/>
    <n v="5619"/>
    <n v="5619"/>
    <n v="5619"/>
    <n v="5619"/>
    <n v="5619"/>
    <n v="5619"/>
    <n v="5619"/>
    <n v="5619"/>
    <n v="5619"/>
    <n v="5619"/>
    <n v="5619"/>
    <n v="5618562"/>
  </r>
  <r>
    <s v="E3539 (GIF) Sta Eq, Ferndale-NSC"/>
    <x v="58"/>
    <s v="(GIF) Sta Eq, Ferndale-NSC"/>
    <x v="6"/>
    <n v="0"/>
    <n v="0"/>
    <n v="0"/>
    <n v="0"/>
    <n v="0"/>
    <n v="0"/>
    <n v="0"/>
    <n v="0"/>
    <n v="0"/>
    <n v="0"/>
    <n v="0"/>
    <n v="0"/>
    <n v="0"/>
    <n v="0"/>
  </r>
  <r>
    <s v="E3539 (GIF) Sta Eq, Fred 1/APC"/>
    <x v="58"/>
    <s v="(GIF) Sta Eq, Fred 1/APC"/>
    <x v="6"/>
    <n v="5035"/>
    <n v="5035"/>
    <n v="5035"/>
    <n v="5035"/>
    <n v="5035"/>
    <n v="5035"/>
    <n v="5035"/>
    <n v="5035"/>
    <n v="5035"/>
    <n v="5035"/>
    <n v="5035"/>
    <n v="5035"/>
    <n v="5035"/>
    <n v="5035075"/>
  </r>
  <r>
    <s v="E3539 (GIF) Sta Eq, Fred 1/APC-NSC"/>
    <x v="58"/>
    <s v="(GIF) Sta Eq, Fred 1/APC-NSC"/>
    <x v="6"/>
    <n v="0"/>
    <n v="0"/>
    <n v="0"/>
    <n v="0"/>
    <n v="0"/>
    <n v="0"/>
    <n v="0"/>
    <n v="0"/>
    <n v="0"/>
    <n v="0"/>
    <n v="0"/>
    <n v="0"/>
    <n v="0"/>
    <n v="0"/>
  </r>
  <r>
    <s v="E3539 (GIF) Sta Eq, Frederickson"/>
    <x v="58"/>
    <s v="(GIF) Sta Eq, Frederickson"/>
    <x v="6"/>
    <n v="3189"/>
    <n v="3189"/>
    <n v="3189"/>
    <n v="3189"/>
    <n v="3189"/>
    <n v="3189"/>
    <n v="3189"/>
    <n v="3189"/>
    <n v="3189"/>
    <n v="3189"/>
    <n v="3189"/>
    <n v="3189"/>
    <n v="3189"/>
    <n v="3188706"/>
  </r>
  <r>
    <s v="E3539 (GIF) Sta Eq, Frederickso-NSC"/>
    <x v="58"/>
    <s v="(GIF) Sta Eq, Frederickso-NSC"/>
    <x v="6"/>
    <n v="0"/>
    <n v="0"/>
    <n v="0"/>
    <n v="0"/>
    <n v="0"/>
    <n v="0"/>
    <n v="0"/>
    <n v="0"/>
    <n v="0"/>
    <n v="0"/>
    <n v="0"/>
    <n v="0"/>
    <n v="0"/>
    <n v="0"/>
  </r>
  <r>
    <s v="E3539 (GIF) Sta Eq, Fredonia 1&amp;2"/>
    <x v="58"/>
    <s v="(GIF) Sta Eq, Fredonia 1&amp;2"/>
    <x v="6"/>
    <n v="3718"/>
    <n v="3718"/>
    <n v="3718"/>
    <n v="3718"/>
    <n v="3718"/>
    <n v="3718"/>
    <n v="3774"/>
    <n v="3774"/>
    <n v="3774"/>
    <n v="3774"/>
    <n v="3774"/>
    <n v="3774"/>
    <n v="3774"/>
    <n v="3748440"/>
  </r>
  <r>
    <s v="E3539 (GIF) Sta Eq, Fredonia 1&amp;-NSC"/>
    <x v="58"/>
    <s v="(GIF) Sta Eq, Fredonia 1&amp;-NSC"/>
    <x v="6"/>
    <n v="0"/>
    <n v="0"/>
    <n v="0"/>
    <n v="0"/>
    <n v="0"/>
    <n v="0"/>
    <n v="0"/>
    <n v="0"/>
    <n v="0"/>
    <n v="0"/>
    <n v="0"/>
    <n v="0"/>
    <n v="0"/>
    <n v="0"/>
  </r>
  <r>
    <s v="E3539 (GIF) Sta Eq, Fredonia 3&amp;4"/>
    <x v="58"/>
    <s v="(GIF) Sta Eq, Fredonia 3&amp;4"/>
    <x v="6"/>
    <n v="1732"/>
    <n v="1732"/>
    <n v="1732"/>
    <n v="1732"/>
    <n v="1732"/>
    <n v="1732"/>
    <n v="1732"/>
    <n v="1732"/>
    <n v="1732"/>
    <n v="1732"/>
    <n v="1732"/>
    <n v="1732"/>
    <n v="1732"/>
    <n v="1732090"/>
  </r>
  <r>
    <s v="E3539 (GIF) Sta Eq, Fredonia 3&amp;-NSC"/>
    <x v="58"/>
    <s v="(GIF) Sta Eq, Fredonia 3&amp;-NSC"/>
    <x v="6"/>
    <n v="0"/>
    <n v="0"/>
    <n v="0"/>
    <n v="0"/>
    <n v="0"/>
    <n v="0"/>
    <n v="0"/>
    <n v="0"/>
    <n v="0"/>
    <n v="0"/>
    <n v="0"/>
    <n v="0"/>
    <n v="0"/>
    <n v="0"/>
  </r>
  <r>
    <s v="E3539 (GIF) Sta Eq, Goldendale"/>
    <x v="58"/>
    <s v="(GIF) Sta Eq, Goldendale"/>
    <x v="6"/>
    <n v="411"/>
    <n v="411"/>
    <n v="411"/>
    <n v="411"/>
    <n v="411"/>
    <n v="411"/>
    <n v="411"/>
    <n v="411"/>
    <n v="411"/>
    <n v="411"/>
    <n v="411"/>
    <n v="411"/>
    <n v="411"/>
    <n v="411060"/>
  </r>
  <r>
    <s v="E3539 (GIF) Sta Eq, Goldendale-NSC"/>
    <x v="58"/>
    <s v="(GIF) Sta Eq, Goldendale-NSC"/>
    <x v="6"/>
    <n v="0"/>
    <n v="0"/>
    <n v="0"/>
    <n v="0"/>
    <n v="0"/>
    <n v="0"/>
    <n v="0"/>
    <n v="0"/>
    <n v="0"/>
    <n v="0"/>
    <n v="0"/>
    <n v="0"/>
    <n v="0"/>
    <n v="0"/>
  </r>
  <r>
    <s v="E3539 (GIF) Sta Eq, Hop Ridge-NSC"/>
    <x v="58"/>
    <s v="(GIF) Sta Eq, Hop Ridge-NSC"/>
    <x v="6"/>
    <n v="0"/>
    <n v="0"/>
    <n v="0"/>
    <n v="0"/>
    <n v="0"/>
    <n v="0"/>
    <n v="0"/>
    <n v="0"/>
    <n v="0"/>
    <n v="0"/>
    <n v="0"/>
    <n v="0"/>
    <n v="0"/>
    <n v="0"/>
  </r>
  <r>
    <s v="E3539 (GIF) Sta Eq, Hopkins Ridge"/>
    <x v="58"/>
    <s v="(GIF) Sta Eq, Hopkins Ridge"/>
    <x v="6"/>
    <n v="8796"/>
    <n v="8796"/>
    <n v="8796"/>
    <n v="8796"/>
    <n v="8796"/>
    <n v="8796"/>
    <n v="8796"/>
    <n v="8796"/>
    <n v="8796"/>
    <n v="8796"/>
    <n v="8796"/>
    <n v="8796"/>
    <n v="8796"/>
    <n v="8795959"/>
  </r>
  <r>
    <s v="E3539 (GIF) Sta Eq, HPK sub@pla-NSC"/>
    <x v="58"/>
    <s v="(GIF) Sta Eq, HPK sub@pla-NSC"/>
    <x v="6"/>
    <n v="0"/>
    <n v="0"/>
    <n v="0"/>
    <n v="0"/>
    <n v="0"/>
    <n v="0"/>
    <n v="0"/>
    <n v="0"/>
    <n v="0"/>
    <n v="0"/>
    <n v="0"/>
    <n v="0"/>
    <n v="0"/>
    <n v="0"/>
  </r>
  <r>
    <s v="E3539 (GIF) Sta Eq, HPK sub@plant"/>
    <x v="58"/>
    <s v="(GIF) Sta Eq, HPK sub@plant"/>
    <x v="6"/>
    <n v="9150"/>
    <n v="9150"/>
    <n v="9150"/>
    <n v="9150"/>
    <n v="9150"/>
    <n v="9150"/>
    <n v="9356"/>
    <n v="9356"/>
    <n v="9357"/>
    <n v="9357"/>
    <n v="9357"/>
    <n v="9357"/>
    <n v="9357"/>
    <n v="9261638"/>
  </r>
  <r>
    <s v="E3539 (GIF) Sta Eq, LB#4 -2013"/>
    <x v="58"/>
    <s v="(GIF) Sta Eq, LB#4 -2013"/>
    <x v="6"/>
    <n v="0"/>
    <n v="0"/>
    <n v="0"/>
    <n v="0"/>
    <n v="0"/>
    <n v="0"/>
    <n v="0"/>
    <n v="0"/>
    <n v="0"/>
    <n v="0"/>
    <n v="0"/>
    <n v="0"/>
    <n v="0"/>
    <n v="423"/>
  </r>
  <r>
    <s v="E3539 (GIF) Sta Eq, LB#4 -2013-NSC"/>
    <x v="58"/>
    <s v="(GIF) Sta Eq, LB#4 -2013-NSC"/>
    <x v="6"/>
    <n v="0"/>
    <n v="0"/>
    <n v="0"/>
    <n v="0"/>
    <n v="0"/>
    <n v="0"/>
    <n v="0"/>
    <n v="0"/>
    <n v="0"/>
    <n v="0"/>
    <n v="0"/>
    <n v="0"/>
    <n v="0"/>
    <n v="0"/>
  </r>
  <r>
    <s v="E3539 (GIF) Sta Eq, Lower Baker"/>
    <x v="58"/>
    <s v="(GIF) Sta Eq, Lower Baker"/>
    <x v="6"/>
    <n v="2700"/>
    <n v="2700"/>
    <n v="2700"/>
    <n v="2700"/>
    <n v="2700"/>
    <n v="2700"/>
    <n v="2700"/>
    <n v="2700"/>
    <n v="2700"/>
    <n v="2700"/>
    <n v="2700"/>
    <n v="2700"/>
    <n v="2700"/>
    <n v="2700205"/>
  </r>
  <r>
    <s v="E3539 (GIF) Sta Eq, Lower Baker-NSC"/>
    <x v="58"/>
    <s v="(GIF) Sta Eq, Lower Baker-NSC"/>
    <x v="6"/>
    <n v="0"/>
    <n v="0"/>
    <n v="0"/>
    <n v="0"/>
    <n v="0"/>
    <n v="0"/>
    <n v="0"/>
    <n v="0"/>
    <n v="0"/>
    <n v="0"/>
    <n v="0"/>
    <n v="0"/>
    <n v="0"/>
    <n v="0"/>
  </r>
  <r>
    <s v="E3539 (GIF) Sta Eq, LSR"/>
    <x v="58"/>
    <s v="(GIF) Sta Eq, LSR"/>
    <x v="6"/>
    <n v="23954"/>
    <n v="23954"/>
    <n v="23954"/>
    <n v="23954"/>
    <n v="23954"/>
    <n v="23954"/>
    <n v="24159"/>
    <n v="24159"/>
    <n v="24160"/>
    <n v="24160"/>
    <n v="24160"/>
    <n v="24160"/>
    <n v="24160"/>
    <n v="24065540"/>
  </r>
  <r>
    <s v="E3539 (GIF) Sta Eq, LSR-NSC"/>
    <x v="58"/>
    <s v="(GIF) Sta Eq, LSR-NSC"/>
    <x v="6"/>
    <n v="0"/>
    <n v="0"/>
    <n v="0"/>
    <n v="0"/>
    <n v="0"/>
    <n v="0"/>
    <n v="0"/>
    <n v="0"/>
    <n v="0"/>
    <n v="0"/>
    <n v="0"/>
    <n v="0"/>
    <n v="0"/>
    <n v="0"/>
  </r>
  <r>
    <s v="E3539 (GIF) Sta Eq, Mint Farm"/>
    <x v="58"/>
    <s v="(GIF) Sta Eq, Mint Farm"/>
    <x v="6"/>
    <n v="1783"/>
    <n v="1783"/>
    <n v="1783"/>
    <n v="1783"/>
    <n v="1783"/>
    <n v="1783"/>
    <n v="1783"/>
    <n v="1783"/>
    <n v="1783"/>
    <n v="1783"/>
    <n v="1783"/>
    <n v="1783"/>
    <n v="1783"/>
    <n v="1782985"/>
  </r>
  <r>
    <s v="E3539 (GIF) Sta Eq, Mint Farm-NSC"/>
    <x v="58"/>
    <s v="(GIF) Sta Eq, Mint Farm-NSC"/>
    <x v="6"/>
    <n v="0"/>
    <n v="0"/>
    <n v="0"/>
    <n v="0"/>
    <n v="0"/>
    <n v="0"/>
    <n v="0"/>
    <n v="0"/>
    <n v="0"/>
    <n v="0"/>
    <n v="0"/>
    <n v="0"/>
    <n v="0"/>
    <n v="0"/>
  </r>
  <r>
    <s v="E3539 (GIF) Sta Eq, Nooksack"/>
    <x v="58"/>
    <s v="(GIF) Sta Eq, Nooksack"/>
    <x v="6"/>
    <n v="31"/>
    <n v="31"/>
    <n v="31"/>
    <n v="31"/>
    <n v="31"/>
    <n v="31"/>
    <n v="31"/>
    <n v="31"/>
    <n v="31"/>
    <n v="31"/>
    <n v="31"/>
    <n v="31"/>
    <n v="31"/>
    <n v="30560"/>
  </r>
  <r>
    <s v="E3539 (GIF) Sta Eq, Nooksack-NSC"/>
    <x v="58"/>
    <s v="(GIF) Sta Eq, Nooksack-NSC"/>
    <x v="6"/>
    <n v="0"/>
    <n v="0"/>
    <n v="0"/>
    <n v="0"/>
    <n v="0"/>
    <n v="0"/>
    <n v="0"/>
    <n v="0"/>
    <n v="0"/>
    <n v="0"/>
    <n v="0"/>
    <n v="0"/>
    <n v="0"/>
    <n v="0"/>
  </r>
  <r>
    <s v="E3539 (GIF) Sta Eq, Poison Spring"/>
    <x v="58"/>
    <s v="(GIF) Sta Eq, Poison Spring"/>
    <x v="6"/>
    <n v="180"/>
    <n v="180"/>
    <n v="180"/>
    <n v="206"/>
    <n v="206"/>
    <n v="206"/>
    <n v="206"/>
    <n v="206"/>
    <n v="206"/>
    <n v="206"/>
    <n v="206"/>
    <n v="206"/>
    <n v="206"/>
    <n v="200462"/>
  </r>
  <r>
    <s v="E3539 (GIF) Sta Eq, Poison Spri-NSC"/>
    <x v="58"/>
    <s v="(GIF) Sta Eq, Poison Spri-NSC"/>
    <x v="6"/>
    <n v="0"/>
    <n v="0"/>
    <n v="0"/>
    <n v="0"/>
    <n v="0"/>
    <n v="0"/>
    <n v="0"/>
    <n v="0"/>
    <n v="0"/>
    <n v="0"/>
    <n v="0"/>
    <n v="0"/>
    <n v="0"/>
    <n v="0"/>
  </r>
  <r>
    <s v="E3539 (GIF) Sta Eq, Shannon"/>
    <x v="58"/>
    <s v="(GIF) Sta Eq, Shannon"/>
    <x v="6"/>
    <n v="127"/>
    <n v="127"/>
    <n v="127"/>
    <n v="127"/>
    <n v="127"/>
    <n v="127"/>
    <n v="127"/>
    <n v="127"/>
    <n v="127"/>
    <n v="127"/>
    <n v="127"/>
    <n v="127"/>
    <n v="127"/>
    <n v="126549"/>
  </r>
  <r>
    <s v="E3539 (GIF) Sta Eq, Shannon-NSC"/>
    <x v="58"/>
    <s v="(GIF) Sta Eq, Shannon-NSC"/>
    <x v="6"/>
    <n v="0"/>
    <n v="0"/>
    <n v="0"/>
    <n v="0"/>
    <n v="0"/>
    <n v="0"/>
    <n v="0"/>
    <n v="0"/>
    <n v="0"/>
    <n v="0"/>
    <n v="0"/>
    <n v="0"/>
    <n v="0"/>
    <n v="0"/>
  </r>
  <r>
    <s v="E3539 (GIF) Sta Eq, Snoq 1-2013"/>
    <x v="58"/>
    <s v="(GIF) Sta Eq, Snoq 1-2013"/>
    <x v="6"/>
    <n v="4059"/>
    <n v="4059"/>
    <n v="4059"/>
    <n v="4059"/>
    <n v="4059"/>
    <n v="4059"/>
    <n v="4059"/>
    <n v="4059"/>
    <n v="4059"/>
    <n v="4059"/>
    <n v="4059"/>
    <n v="4059"/>
    <n v="4059"/>
    <n v="4058986"/>
  </r>
  <r>
    <s v="E3539 (GIF) Sta Eq, Snoq 1-2013-NSC"/>
    <x v="58"/>
    <s v="(GIF) Sta Eq, Snoq 1-2013-NSC"/>
    <x v="6"/>
    <n v="0"/>
    <n v="0"/>
    <n v="0"/>
    <n v="0"/>
    <n v="0"/>
    <n v="0"/>
    <n v="0"/>
    <n v="0"/>
    <n v="0"/>
    <n v="0"/>
    <n v="0"/>
    <n v="0"/>
    <n v="0"/>
    <n v="0"/>
  </r>
  <r>
    <s v="E3539 (GIF) Sta Eq, Snoq 2-2013"/>
    <x v="58"/>
    <s v="(GIF) Sta Eq, Snoq 2-2013"/>
    <x v="6"/>
    <n v="4730"/>
    <n v="4730"/>
    <n v="4730"/>
    <n v="4730"/>
    <n v="4730"/>
    <n v="4730"/>
    <n v="4730"/>
    <n v="4730"/>
    <n v="4730"/>
    <n v="4730"/>
    <n v="4730"/>
    <n v="4730"/>
    <n v="4730"/>
    <n v="4729803"/>
  </r>
  <r>
    <s v="E3539 (GIF) Sta Eq, Snoq 2-2013-NSC"/>
    <x v="58"/>
    <s v="(GIF) Sta Eq, Snoq 2-2013-NSC"/>
    <x v="6"/>
    <n v="0"/>
    <n v="0"/>
    <n v="0"/>
    <n v="0"/>
    <n v="0"/>
    <n v="0"/>
    <n v="0"/>
    <n v="0"/>
    <n v="0"/>
    <n v="0"/>
    <n v="0"/>
    <n v="0"/>
    <n v="0"/>
    <n v="0"/>
  </r>
  <r>
    <s v="E3539 (GIF) Sta Eq, Snoq 2-NSC"/>
    <x v="58"/>
    <s v="(GIF) Sta Eq, Snoq 2-NSC"/>
    <x v="6"/>
    <n v="0"/>
    <n v="0"/>
    <n v="0"/>
    <n v="0"/>
    <n v="0"/>
    <n v="0"/>
    <n v="0"/>
    <n v="0"/>
    <n v="0"/>
    <n v="0"/>
    <n v="0"/>
    <n v="0"/>
    <n v="0"/>
    <n v="0"/>
  </r>
  <r>
    <s v="E3539 (GIF) Sta Eq, Snoq Sw-NSC"/>
    <x v="58"/>
    <s v="(GIF) Sta Eq, Snoq Sw-NSC"/>
    <x v="6"/>
    <n v="0"/>
    <n v="0"/>
    <n v="0"/>
    <n v="0"/>
    <n v="0"/>
    <n v="0"/>
    <n v="0"/>
    <n v="0"/>
    <n v="0"/>
    <n v="0"/>
    <n v="0"/>
    <n v="0"/>
    <n v="0"/>
    <n v="0"/>
  </r>
  <r>
    <s v="E3539 (GIF) Sta Eq, Snoqualmie 2"/>
    <x v="58"/>
    <s v="(GIF) Sta Eq, Snoqualmie 2"/>
    <x v="6"/>
    <n v="209"/>
    <n v="209"/>
    <n v="209"/>
    <n v="209"/>
    <n v="209"/>
    <n v="209"/>
    <n v="209"/>
    <n v="209"/>
    <n v="209"/>
    <n v="209"/>
    <n v="209"/>
    <n v="209"/>
    <n v="209"/>
    <n v="208637"/>
  </r>
  <r>
    <s v="E3539 (GIF) Sta Eq, Snoqualmie Sw"/>
    <x v="58"/>
    <s v="(GIF) Sta Eq, Snoqualmie Sw"/>
    <x v="6"/>
    <n v="267"/>
    <n v="267"/>
    <n v="267"/>
    <n v="267"/>
    <n v="267"/>
    <n v="267"/>
    <n v="267"/>
    <n v="267"/>
    <n v="267"/>
    <n v="267"/>
    <n v="187"/>
    <n v="187"/>
    <n v="187"/>
    <n v="249918"/>
  </r>
  <r>
    <s v="E3539 (GIF) Sta Eq, Stillwater"/>
    <x v="58"/>
    <s v="(GIF) Sta Eq, Stillwater"/>
    <x v="6"/>
    <n v="26"/>
    <n v="26"/>
    <n v="26"/>
    <n v="26"/>
    <n v="26"/>
    <n v="26"/>
    <n v="26"/>
    <n v="26"/>
    <n v="26"/>
    <n v="26"/>
    <n v="26"/>
    <n v="26"/>
    <n v="26"/>
    <n v="25891"/>
  </r>
  <r>
    <s v="E3539 (GIF) Sta Eq, Stillwater-NSC"/>
    <x v="58"/>
    <s v="(GIF) Sta Eq, Stillwater-NSC"/>
    <x v="6"/>
    <n v="0"/>
    <n v="0"/>
    <n v="0"/>
    <n v="0"/>
    <n v="0"/>
    <n v="0"/>
    <n v="0"/>
    <n v="0"/>
    <n v="0"/>
    <n v="0"/>
    <n v="0"/>
    <n v="0"/>
    <n v="0"/>
    <n v="0"/>
  </r>
  <r>
    <s v="E3539 (GIF) Sta Eq, SUB-BRL4-2013"/>
    <x v="58"/>
    <s v="(GIF) Sta Eq, SUB-BRL4-2013"/>
    <x v="6"/>
    <n v="2835"/>
    <n v="2835"/>
    <n v="2835"/>
    <n v="2835"/>
    <n v="2835"/>
    <n v="2835"/>
    <n v="2835"/>
    <n v="2835"/>
    <n v="2835"/>
    <n v="2835"/>
    <n v="2835"/>
    <n v="2835"/>
    <n v="2835"/>
    <n v="2835144"/>
  </r>
  <r>
    <s v="E3539 (GIF) Sta Eq, SUB-BRL4-20-NSC"/>
    <x v="58"/>
    <s v="(GIF) Sta Eq, SUB-BRL4-20-NSC"/>
    <x v="6"/>
    <n v="0"/>
    <n v="0"/>
    <n v="0"/>
    <n v="0"/>
    <n v="0"/>
    <n v="0"/>
    <n v="0"/>
    <n v="0"/>
    <n v="0"/>
    <n v="0"/>
    <n v="0"/>
    <n v="0"/>
    <n v="0"/>
    <n v="0"/>
  </r>
  <r>
    <s v="E3539 (GIF) Sta Eq, Sumas OP-SMC"/>
    <x v="58"/>
    <s v="(GIF) Sta Eq, Sumas OP-SMC"/>
    <x v="6"/>
    <n v="3525"/>
    <n v="3525"/>
    <n v="3525"/>
    <n v="3525"/>
    <n v="3525"/>
    <n v="3525"/>
    <n v="3525"/>
    <n v="3525"/>
    <n v="3525"/>
    <n v="3525"/>
    <n v="3525"/>
    <n v="3525"/>
    <n v="3525"/>
    <n v="3525000"/>
  </r>
  <r>
    <s v="E3539 (GIF) Sta Eq, Sumas OP-SM-NSC"/>
    <x v="58"/>
    <s v="(GIF) Sta Eq, Sumas OP-SM-NSC"/>
    <x v="6"/>
    <n v="0"/>
    <n v="0"/>
    <n v="0"/>
    <n v="0"/>
    <n v="0"/>
    <n v="0"/>
    <n v="0"/>
    <n v="0"/>
    <n v="0"/>
    <n v="0"/>
    <n v="0"/>
    <n v="0"/>
    <n v="0"/>
    <n v="0"/>
  </r>
  <r>
    <s v="E3539 (GIF) Sta Eq, Terrell"/>
    <x v="58"/>
    <s v="(GIF) Sta Eq, Terrell"/>
    <x v="6"/>
    <n v="137"/>
    <n v="137"/>
    <n v="137"/>
    <n v="137"/>
    <n v="137"/>
    <n v="137"/>
    <n v="137"/>
    <n v="137"/>
    <n v="137"/>
    <n v="137"/>
    <n v="137"/>
    <n v="137"/>
    <n v="137"/>
    <n v="136831"/>
  </r>
  <r>
    <s v="E3539 (GIF) Sta Eq, Terrell-NSC"/>
    <x v="58"/>
    <s v="(GIF) Sta Eq, Terrell-NSC"/>
    <x v="6"/>
    <n v="0"/>
    <n v="0"/>
    <n v="0"/>
    <n v="0"/>
    <n v="0"/>
    <n v="0"/>
    <n v="0"/>
    <n v="0"/>
    <n v="0"/>
    <n v="0"/>
    <n v="0"/>
    <n v="0"/>
    <n v="0"/>
    <n v="0"/>
  </r>
  <r>
    <s v="E3539 (GIF) Sta Eq, Texaco West"/>
    <x v="58"/>
    <s v="(GIF) Sta Eq, Texaco West"/>
    <x v="6"/>
    <n v="13"/>
    <n v="13"/>
    <n v="13"/>
    <n v="13"/>
    <n v="13"/>
    <n v="13"/>
    <n v="13"/>
    <n v="13"/>
    <n v="13"/>
    <n v="13"/>
    <n v="13"/>
    <n v="13"/>
    <n v="13"/>
    <n v="13113"/>
  </r>
  <r>
    <s v="E3539 (GIF) Sta Eq, Texaco West-NSC"/>
    <x v="58"/>
    <s v="(GIF) Sta Eq, Texaco West-NSC"/>
    <x v="6"/>
    <n v="0"/>
    <n v="0"/>
    <n v="0"/>
    <n v="0"/>
    <n v="0"/>
    <n v="0"/>
    <n v="0"/>
    <n v="0"/>
    <n v="0"/>
    <n v="0"/>
    <n v="0"/>
    <n v="0"/>
    <n v="0"/>
    <n v="0"/>
  </r>
  <r>
    <s v="E3539 (GIF) Sta Eq, Upper Baker"/>
    <x v="58"/>
    <s v="(GIF) Sta Eq, Upper Baker"/>
    <x v="6"/>
    <n v="2706"/>
    <n v="2706"/>
    <n v="2706"/>
    <n v="2706"/>
    <n v="2706"/>
    <n v="2706"/>
    <n v="2706"/>
    <n v="2706"/>
    <n v="2706"/>
    <n v="2706"/>
    <n v="2706"/>
    <n v="2706"/>
    <n v="2706"/>
    <n v="2705503"/>
  </r>
  <r>
    <s v="E3539 (GIF) Sta Eq, Upper Baker-NSC"/>
    <x v="58"/>
    <s v="(GIF) Sta Eq, Upper Baker-NSC"/>
    <x v="6"/>
    <n v="0"/>
    <n v="0"/>
    <n v="0"/>
    <n v="0"/>
    <n v="0"/>
    <n v="0"/>
    <n v="0"/>
    <n v="0"/>
    <n v="0"/>
    <n v="0"/>
    <n v="0"/>
    <n v="0"/>
    <n v="0"/>
    <n v="0"/>
  </r>
  <r>
    <s v="E3539 (GIF) Sta Eq, WHDE sub@plant"/>
    <x v="58"/>
    <s v="(GIF) Sta Eq, WHDE sub@plant"/>
    <x v="6"/>
    <n v="2885"/>
    <n v="2885"/>
    <n v="2885"/>
    <n v="2885"/>
    <n v="2885"/>
    <n v="2885"/>
    <n v="2885"/>
    <n v="2885"/>
    <n v="2885"/>
    <n v="2885"/>
    <n v="2885"/>
    <n v="2885"/>
    <n v="2885"/>
    <n v="2885148"/>
  </r>
  <r>
    <s v="E3539 (GIF) Sta Eq, WHDE sub@pl-NSC"/>
    <x v="58"/>
    <s v="(GIF) Sta Eq, WHDE sub@pl-NSC"/>
    <x v="6"/>
    <n v="0"/>
    <n v="0"/>
    <n v="0"/>
    <n v="0"/>
    <n v="0"/>
    <n v="0"/>
    <n v="0"/>
    <n v="0"/>
    <n v="0"/>
    <n v="0"/>
    <n v="0"/>
    <n v="0"/>
    <n v="0"/>
    <n v="0"/>
  </r>
  <r>
    <s v="E3539 (GIF) Sta Eq, Whitehorn"/>
    <x v="58"/>
    <s v="(GIF) Sta Eq, Whitehorn"/>
    <x v="6"/>
    <n v="2128"/>
    <n v="2128"/>
    <n v="2128"/>
    <n v="2128"/>
    <n v="2128"/>
    <n v="2128"/>
    <n v="2128"/>
    <n v="2128"/>
    <n v="2128"/>
    <n v="2128"/>
    <n v="2128"/>
    <n v="2128"/>
    <n v="2128"/>
    <n v="2128003"/>
  </r>
  <r>
    <s v="E3539 (GIF) Sta Eq, Whitehorn-NSC"/>
    <x v="58"/>
    <s v="(GIF) Sta Eq, Whitehorn-NSC"/>
    <x v="6"/>
    <n v="0"/>
    <n v="0"/>
    <n v="0"/>
    <n v="0"/>
    <n v="0"/>
    <n v="0"/>
    <n v="0"/>
    <n v="0"/>
    <n v="0"/>
    <n v="0"/>
    <n v="0"/>
    <n v="0"/>
    <n v="0"/>
    <n v="0"/>
  </r>
  <r>
    <s v="E3539 (GIF) Sta Eq, Wild H sub@-NSC"/>
    <x v="58"/>
    <s v="(GIF) Sta Eq, Wild H sub@-NSC"/>
    <x v="6"/>
    <n v="0"/>
    <n v="0"/>
    <n v="0"/>
    <n v="0"/>
    <n v="0"/>
    <n v="0"/>
    <n v="0"/>
    <n v="0"/>
    <n v="0"/>
    <n v="0"/>
    <n v="0"/>
    <n v="0"/>
    <n v="0"/>
    <n v="0"/>
  </r>
  <r>
    <s v="E3539 (GIF) Sta Eq, Wild H sub@plt"/>
    <x v="58"/>
    <s v="(GIF) Sta Eq, Wild H sub@plt"/>
    <x v="6"/>
    <n v="10815"/>
    <n v="10815"/>
    <n v="10815"/>
    <n v="10815"/>
    <n v="10815"/>
    <n v="10815"/>
    <n v="10815"/>
    <n v="10815"/>
    <n v="10815"/>
    <n v="10815"/>
    <n v="10815"/>
    <n v="10815"/>
    <n v="10815"/>
    <n v="10814697"/>
  </r>
  <r>
    <s v="E3539 (GIF) Sta Eq, Wild Horse "/>
    <x v="58"/>
    <s v="(GIF) Sta Eq, Wild Horse"/>
    <x v="6"/>
    <n v="9688"/>
    <n v="9688"/>
    <n v="9688"/>
    <n v="9688"/>
    <n v="9688"/>
    <n v="9688"/>
    <n v="9688"/>
    <n v="9688"/>
    <n v="9688"/>
    <n v="9688"/>
    <n v="9688"/>
    <n v="9688"/>
    <n v="9688"/>
    <n v="9687864"/>
  </r>
  <r>
    <s v="E3539 (GIF) Sta Eq, Wild Horse Exp"/>
    <x v="58"/>
    <s v="(GIF) Sta Eq, Wild Horse Exp"/>
    <x v="6"/>
    <n v="8292"/>
    <n v="8292"/>
    <n v="8292"/>
    <n v="8292"/>
    <n v="8292"/>
    <n v="8292"/>
    <n v="8292"/>
    <n v="8292"/>
    <n v="8292"/>
    <n v="8292"/>
    <n v="8292"/>
    <n v="8292"/>
    <n v="8292"/>
    <n v="8292075"/>
  </r>
  <r>
    <s v="E3539 (GIF) Sta Eq, Wild Horse-NSC"/>
    <x v="58"/>
    <s v="(GIF) Sta Eq, Wild Horse-NSC"/>
    <x v="6"/>
    <n v="0"/>
    <n v="0"/>
    <n v="0"/>
    <n v="0"/>
    <n v="0"/>
    <n v="0"/>
    <n v="0"/>
    <n v="0"/>
    <n v="0"/>
    <n v="0"/>
    <n v="0"/>
    <n v="0"/>
    <n v="0"/>
    <n v="0"/>
  </r>
  <r>
    <s v="E3539 (GIF) Sta Eq, Wind Ridge"/>
    <x v="58"/>
    <s v="(GIF) Sta Eq, Wind Ridge"/>
    <x v="6"/>
    <n v="152"/>
    <n v="152"/>
    <n v="152"/>
    <n v="152"/>
    <n v="152"/>
    <n v="152"/>
    <n v="152"/>
    <n v="152"/>
    <n v="152"/>
    <n v="152"/>
    <n v="152"/>
    <n v="152"/>
    <n v="152"/>
    <n v="151581"/>
  </r>
  <r>
    <s v="E3539 (GIF) Sta Eq, Wind Ridge-NSC"/>
    <x v="58"/>
    <s v="(GIF) Sta Eq, Wind Ridge-NSC"/>
    <x v="6"/>
    <n v="0"/>
    <n v="0"/>
    <n v="0"/>
    <n v="0"/>
    <n v="0"/>
    <n v="0"/>
    <n v="0"/>
    <n v="0"/>
    <n v="0"/>
    <n v="0"/>
    <n v="0"/>
    <n v="0"/>
    <n v="0"/>
    <n v="0"/>
  </r>
  <r>
    <s v="E3539 (GIF) Sta Eq, WindRid Non-NSC"/>
    <x v="58"/>
    <s v="(GIF) Sta Eq, WindRid Non-NSC"/>
    <x v="6"/>
    <n v="0"/>
    <n v="0"/>
    <n v="0"/>
    <n v="0"/>
    <n v="0"/>
    <n v="0"/>
    <n v="0"/>
    <n v="0"/>
    <n v="0"/>
    <n v="0"/>
    <n v="0"/>
    <n v="0"/>
    <n v="0"/>
    <n v="0"/>
  </r>
  <r>
    <s v="E3539 (GIF) Sta Eq, WindRid NonProj"/>
    <x v="58"/>
    <s v="(GIF) Sta Eq, WindRid NonProj"/>
    <x v="6"/>
    <n v="159"/>
    <n v="159"/>
    <n v="159"/>
    <n v="159"/>
    <n v="159"/>
    <n v="159"/>
    <n v="159"/>
    <n v="159"/>
    <n v="159"/>
    <n v="159"/>
    <n v="159"/>
    <n v="159"/>
    <n v="159"/>
    <n v="158947"/>
  </r>
  <r>
    <s v="E3539 (GIF) Sta Eq, Wld Hrs Exp-NSC"/>
    <x v="58"/>
    <s v="(GIF) Sta Eq, Wld Hrs Exp-NSC"/>
    <x v="6"/>
    <n v="0"/>
    <n v="0"/>
    <n v="0"/>
    <n v="0"/>
    <n v="0"/>
    <n v="0"/>
    <n v="0"/>
    <n v="0"/>
    <n v="0"/>
    <n v="0"/>
    <n v="0"/>
    <n v="0"/>
    <n v="0"/>
    <n v="0"/>
  </r>
  <r>
    <s v="E354 TSM Poles, Mint Farm "/>
    <x v="59"/>
    <s v="TSM Poles, Mint Farm"/>
    <x v="6"/>
    <n v="0"/>
    <n v="0"/>
    <n v="0"/>
    <n v="0"/>
    <n v="0"/>
    <n v="0"/>
    <n v="0"/>
    <n v="0"/>
    <n v="0"/>
    <n v="0"/>
    <n v="0"/>
    <n v="0"/>
    <n v="0"/>
    <n v="0"/>
  </r>
  <r>
    <s v="E354 TSM Poles, Mint Farm OP"/>
    <x v="59"/>
    <s v="TSM Poles, Mint Farm OP"/>
    <x v="6"/>
    <n v="0"/>
    <n v="0"/>
    <n v="0"/>
    <n v="0"/>
    <n v="0"/>
    <n v="0"/>
    <n v="0"/>
    <n v="0"/>
    <n v="0"/>
    <n v="0"/>
    <n v="0"/>
    <n v="0"/>
    <n v="0"/>
    <n v="0"/>
  </r>
  <r>
    <s v="E354 TSM Towers &amp; Fixtures"/>
    <x v="59"/>
    <s v="TSM Towers &amp; Fixtures"/>
    <x v="6"/>
    <n v="26963"/>
    <n v="26963"/>
    <n v="26963"/>
    <n v="26963"/>
    <n v="26963"/>
    <n v="26963"/>
    <n v="26963"/>
    <n v="26963"/>
    <n v="26963"/>
    <n v="26963"/>
    <n v="26963"/>
    <n v="26963"/>
    <n v="26963"/>
    <n v="26962980"/>
  </r>
  <r>
    <s v="E354 TSM Twr/Fixt, 3rd AC Line"/>
    <x v="59"/>
    <s v="TSM Twr/Fixt, 3rd AC Line"/>
    <x v="6"/>
    <n v="22781"/>
    <n v="22781"/>
    <n v="22781"/>
    <n v="22781"/>
    <n v="22781"/>
    <n v="22781"/>
    <n v="22781"/>
    <n v="22781"/>
    <n v="22781"/>
    <n v="22781"/>
    <n v="22781"/>
    <n v="22781"/>
    <n v="22781"/>
    <n v="22781417"/>
  </r>
  <r>
    <s v="E354 TSM Twr/Fixt, 3rd AC Line-NSC"/>
    <x v="59"/>
    <s v="TSM Twr/Fixt, 3rd AC Line-NSC"/>
    <x v="6"/>
    <n v="0"/>
    <n v="0"/>
    <n v="0"/>
    <n v="0"/>
    <n v="0"/>
    <n v="0"/>
    <n v="0"/>
    <n v="0"/>
    <n v="0"/>
    <n v="0"/>
    <n v="0"/>
    <n v="0"/>
    <n v="0"/>
    <n v="0"/>
  </r>
  <r>
    <s v="E354 TSM Twr/Fixt, Colstrip 1-2 Com"/>
    <x v="59"/>
    <s v="TSM Twr/Fixt, Colstrip 1-2 Com"/>
    <x v="6"/>
    <n v="14486"/>
    <n v="14486"/>
    <n v="14486"/>
    <n v="14486"/>
    <n v="14486"/>
    <n v="14486"/>
    <n v="14486"/>
    <n v="14486"/>
    <n v="14486"/>
    <n v="14486"/>
    <n v="14486"/>
    <n v="14486"/>
    <n v="14486"/>
    <n v="14485598"/>
  </r>
  <r>
    <s v="E354 TSM Twr/Fixt, Colstrip 3-4 Com"/>
    <x v="59"/>
    <s v="TSM Twr/Fixt, Colstrip 3-4 Com"/>
    <x v="6"/>
    <n v="20589"/>
    <n v="20589"/>
    <n v="20589"/>
    <n v="20589"/>
    <n v="20589"/>
    <n v="20589"/>
    <n v="20589"/>
    <n v="20589"/>
    <n v="20589"/>
    <n v="20589"/>
    <n v="20589"/>
    <n v="20589"/>
    <n v="20589"/>
    <n v="20589184"/>
  </r>
  <r>
    <s v="E354 TSM Twr/Fixt, Colstrip1-2 -NSC"/>
    <x v="59"/>
    <s v="TSM Twr/Fixt, Colstrip1-2 -NSC"/>
    <x v="6"/>
    <n v="0"/>
    <n v="0"/>
    <n v="0"/>
    <n v="0"/>
    <n v="0"/>
    <n v="0"/>
    <n v="0"/>
    <n v="0"/>
    <n v="0"/>
    <n v="0"/>
    <n v="0"/>
    <n v="0"/>
    <n v="0"/>
    <n v="0"/>
  </r>
  <r>
    <s v="E354 TSM Twr/Fixt, Colstrip3-4 -NSC"/>
    <x v="59"/>
    <s v="TSM Twr/Fixt, Colstrip3-4 -NSC"/>
    <x v="6"/>
    <n v="0"/>
    <n v="0"/>
    <n v="0"/>
    <n v="0"/>
    <n v="0"/>
    <n v="0"/>
    <n v="0"/>
    <n v="0"/>
    <n v="0"/>
    <n v="0"/>
    <n v="0"/>
    <n v="0"/>
    <n v="0"/>
    <n v="0"/>
  </r>
  <r>
    <s v="E354 TSM Twr/Fixt, MF OP-NOTUSED"/>
    <x v="59"/>
    <s v="TSM Twr/Fixt, MF OP-NOTUSED"/>
    <x v="6"/>
    <n v="0"/>
    <n v="0"/>
    <n v="0"/>
    <n v="0"/>
    <n v="0"/>
    <n v="0"/>
    <n v="0"/>
    <n v="0"/>
    <n v="0"/>
    <n v="0"/>
    <n v="0"/>
    <n v="0"/>
    <n v="0"/>
    <n v="0"/>
  </r>
  <r>
    <s v="E354 TSM Twr/Fixt, Mint Farm "/>
    <x v="59"/>
    <s v="TSM Twr/Fixt, Mint Farm"/>
    <x v="6"/>
    <n v="0"/>
    <n v="0"/>
    <n v="0"/>
    <n v="0"/>
    <n v="0"/>
    <n v="0"/>
    <n v="0"/>
    <n v="0"/>
    <n v="0"/>
    <n v="0"/>
    <n v="0"/>
    <n v="0"/>
    <n v="0"/>
    <n v="0"/>
  </r>
  <r>
    <s v="E354 TSM Twr/Fixt, Mint Farm-NSC"/>
    <x v="59"/>
    <s v="TSM Twr/Fixt, Mint Farm-NSC"/>
    <x v="6"/>
    <n v="0"/>
    <n v="0"/>
    <n v="0"/>
    <n v="0"/>
    <n v="0"/>
    <n v="0"/>
    <n v="0"/>
    <n v="0"/>
    <n v="0"/>
    <n v="0"/>
    <n v="0"/>
    <n v="0"/>
    <n v="0"/>
    <n v="0"/>
  </r>
  <r>
    <s v="E354 TSM Twr/Fixt, N Intertie"/>
    <x v="59"/>
    <s v="TSM Twr/Fixt, N Intertie"/>
    <x v="6"/>
    <n v="5744"/>
    <n v="5744"/>
    <n v="5744"/>
    <n v="5744"/>
    <n v="5744"/>
    <n v="5744"/>
    <n v="5744"/>
    <n v="5744"/>
    <n v="5744"/>
    <n v="5744"/>
    <n v="5744"/>
    <n v="5744"/>
    <n v="5744"/>
    <n v="5744097"/>
  </r>
  <r>
    <s v="E354 TSM Twr/Fixt, N Intertie-NSC"/>
    <x v="59"/>
    <s v="TSM Twr/Fixt, N Intertie-NSC"/>
    <x v="6"/>
    <n v="0"/>
    <n v="0"/>
    <n v="0"/>
    <n v="0"/>
    <n v="0"/>
    <n v="0"/>
    <n v="0"/>
    <n v="0"/>
    <n v="0"/>
    <n v="0"/>
    <n v="0"/>
    <n v="0"/>
    <n v="0"/>
    <n v="0"/>
  </r>
  <r>
    <s v="E354 TSM Twr/Fixt, WH-WindR-RET"/>
    <x v="59"/>
    <s v="TSM Twr/Fixt, WH-WindR-RET"/>
    <x v="6"/>
    <n v="0"/>
    <n v="0"/>
    <n v="0"/>
    <n v="0"/>
    <n v="0"/>
    <n v="0"/>
    <n v="0"/>
    <n v="0"/>
    <n v="0"/>
    <n v="0"/>
    <n v="0"/>
    <n v="0"/>
    <n v="0"/>
    <n v="0"/>
  </r>
  <r>
    <s v="E354 TSM Twr/Fixt, WR-NonPr-NOTUSED"/>
    <x v="59"/>
    <s v="TSM Twr/Fixt, WR-NonPr-NOTUSED"/>
    <x v="6"/>
    <n v="0"/>
    <n v="0"/>
    <n v="0"/>
    <n v="0"/>
    <n v="0"/>
    <n v="0"/>
    <n v="0"/>
    <n v="0"/>
    <n v="0"/>
    <n v="0"/>
    <n v="0"/>
    <n v="0"/>
    <n v="0"/>
    <n v="0"/>
  </r>
  <r>
    <s v="E3546 TSM Towers/Fixtures-RET"/>
    <x v="60"/>
    <s v="TSM Towers/Fixtures-RET"/>
    <x v="6"/>
    <n v="0"/>
    <n v="0"/>
    <n v="0"/>
    <n v="0"/>
    <n v="0"/>
    <n v="0"/>
    <n v="0"/>
    <n v="0"/>
    <n v="0"/>
    <n v="0"/>
    <n v="0"/>
    <n v="0"/>
    <n v="0"/>
    <n v="0"/>
  </r>
  <r>
    <s v="E3547 TSM Towers, Hopkins Ridge"/>
    <x v="61"/>
    <s v="TSM Towers, Hopkins Ridge"/>
    <x v="6"/>
    <n v="0"/>
    <n v="0"/>
    <n v="0"/>
    <n v="0"/>
    <n v="0"/>
    <n v="0"/>
    <n v="0"/>
    <n v="0"/>
    <n v="0"/>
    <n v="0"/>
    <n v="0"/>
    <n v="0"/>
    <n v="0"/>
    <n v="0"/>
  </r>
  <r>
    <s v="E3547 TSM Towers, Hopkins Ridge-NSC"/>
    <x v="61"/>
    <s v="TSM Towers, Hopkins Ridge-NSC"/>
    <x v="6"/>
    <n v="0"/>
    <n v="0"/>
    <n v="0"/>
    <n v="0"/>
    <n v="0"/>
    <n v="0"/>
    <n v="0"/>
    <n v="0"/>
    <n v="0"/>
    <n v="0"/>
    <n v="0"/>
    <n v="0"/>
    <n v="0"/>
    <n v="0"/>
  </r>
  <r>
    <s v="E3547 TSM Towers/Fixtures"/>
    <x v="61"/>
    <s v="TSM Towers/Fixtures"/>
    <x v="6"/>
    <n v="1507"/>
    <n v="1507"/>
    <n v="1507"/>
    <n v="1503"/>
    <n v="1503"/>
    <n v="1503"/>
    <n v="1503"/>
    <n v="1503"/>
    <n v="1503"/>
    <n v="1503"/>
    <n v="1503"/>
    <n v="1503"/>
    <n v="1503"/>
    <n v="1504148"/>
  </r>
  <r>
    <s v="E3549 (GIF) Twr/Fixt, Colstrip 1-2 "/>
    <x v="62"/>
    <s v="(GIF) Twr/Fixt, Colstrip 1-2"/>
    <x v="6"/>
    <n v="89"/>
    <n v="89"/>
    <n v="89"/>
    <n v="89"/>
    <n v="89"/>
    <n v="89"/>
    <n v="89"/>
    <n v="89"/>
    <n v="89"/>
    <n v="89"/>
    <n v="89"/>
    <n v="89"/>
    <n v="89"/>
    <n v="88577"/>
  </r>
  <r>
    <s v="E3549 (GIF) Twr/Fixt, Colstrip 3-4"/>
    <x v="62"/>
    <s v="(GIF) Twr/Fixt, Colstrip 3-4"/>
    <x v="6"/>
    <n v="0"/>
    <n v="0"/>
    <n v="0"/>
    <n v="0"/>
    <n v="0"/>
    <n v="0"/>
    <n v="0"/>
    <n v="0"/>
    <n v="0"/>
    <n v="0"/>
    <n v="0"/>
    <n v="0"/>
    <n v="0"/>
    <n v="267"/>
  </r>
  <r>
    <s v="E3549 (GIF) Twr/Fixt, Colstrip1-NSC"/>
    <x v="62"/>
    <s v="(GIF) Twr/Fixt, Colstrip1-NSC"/>
    <x v="6"/>
    <n v="0"/>
    <n v="0"/>
    <n v="0"/>
    <n v="0"/>
    <n v="0"/>
    <n v="0"/>
    <n v="0"/>
    <n v="0"/>
    <n v="0"/>
    <n v="0"/>
    <n v="0"/>
    <n v="0"/>
    <n v="0"/>
    <n v="0"/>
  </r>
  <r>
    <s v="E3549 (GIF) Twr/Fixt, Colstrip3-NSC"/>
    <x v="62"/>
    <s v="(GIF) Twr/Fixt, Colstrip3-NSC"/>
    <x v="6"/>
    <n v="0"/>
    <n v="0"/>
    <n v="0"/>
    <n v="0"/>
    <n v="0"/>
    <n v="0"/>
    <n v="0"/>
    <n v="0"/>
    <n v="0"/>
    <n v="0"/>
    <n v="0"/>
    <n v="0"/>
    <n v="0"/>
    <n v="0"/>
  </r>
  <r>
    <s v="E3549 (GIF) Twr/Fixt, Ferndale"/>
    <x v="62"/>
    <s v="(GIF) Twr/Fixt, Ferndale"/>
    <x v="6"/>
    <n v="45"/>
    <n v="45"/>
    <n v="45"/>
    <n v="45"/>
    <n v="45"/>
    <n v="45"/>
    <n v="45"/>
    <n v="45"/>
    <n v="45"/>
    <n v="45"/>
    <n v="45"/>
    <n v="45"/>
    <n v="45"/>
    <n v="44555"/>
  </r>
  <r>
    <s v="E3549 (GIF) Twr/Fixt, Ferndale-NSC"/>
    <x v="62"/>
    <s v="(GIF) Twr/Fixt, Ferndale-NSC"/>
    <x v="6"/>
    <n v="0"/>
    <n v="0"/>
    <n v="0"/>
    <n v="0"/>
    <n v="0"/>
    <n v="0"/>
    <n v="0"/>
    <n v="0"/>
    <n v="0"/>
    <n v="0"/>
    <n v="0"/>
    <n v="0"/>
    <n v="0"/>
    <n v="0"/>
  </r>
  <r>
    <s v="E3549 (GIF) Twr/Fixt, LSR"/>
    <x v="62"/>
    <s v="(GIF) Twr/Fixt, LSR"/>
    <x v="6"/>
    <n v="0"/>
    <n v="0"/>
    <n v="0"/>
    <n v="0"/>
    <n v="0"/>
    <n v="0"/>
    <n v="0"/>
    <n v="0"/>
    <n v="0"/>
    <n v="0"/>
    <n v="0"/>
    <n v="0"/>
    <n v="0"/>
    <n v="0"/>
  </r>
  <r>
    <s v="E3549 (GIF) Twr/Fixt, LSR-NSC"/>
    <x v="62"/>
    <s v="(GIF) Twr/Fixt, LSR-NSC"/>
    <x v="6"/>
    <n v="0"/>
    <n v="0"/>
    <n v="0"/>
    <n v="0"/>
    <n v="0"/>
    <n v="0"/>
    <n v="0"/>
    <n v="0"/>
    <n v="0"/>
    <n v="0"/>
    <n v="0"/>
    <n v="0"/>
    <n v="0"/>
    <n v="0"/>
  </r>
  <r>
    <s v="E355 TSM Poles &amp; Fixtures"/>
    <x v="63"/>
    <s v="TSM Poles &amp; Fixtures"/>
    <x v="6"/>
    <n v="88271"/>
    <n v="74499"/>
    <n v="74496"/>
    <n v="90787"/>
    <n v="90806"/>
    <n v="90764"/>
    <n v="90658"/>
    <n v="90658"/>
    <n v="90659"/>
    <n v="90661"/>
    <n v="90717"/>
    <n v="90717"/>
    <n v="90659"/>
    <n v="87907222"/>
  </r>
  <r>
    <s v="E355 TSM Poles &amp; Fixtures-NSC"/>
    <x v="63"/>
    <s v="TSM Poles &amp; Fixtures-NSC"/>
    <x v="6"/>
    <n v="0"/>
    <n v="0"/>
    <n v="0"/>
    <n v="0"/>
    <n v="0"/>
    <n v="0"/>
    <n v="0"/>
    <n v="0"/>
    <n v="0"/>
    <n v="0"/>
    <n v="0"/>
    <n v="0"/>
    <n v="0"/>
    <n v="0"/>
  </r>
  <r>
    <s v="E355 TSM Poles, 3rd AC Line"/>
    <x v="63"/>
    <s v="TSM Poles, 3rd AC Line"/>
    <x v="6"/>
    <n v="204"/>
    <n v="204"/>
    <n v="204"/>
    <n v="204"/>
    <n v="204"/>
    <n v="204"/>
    <n v="204"/>
    <n v="204"/>
    <n v="204"/>
    <n v="204"/>
    <n v="204"/>
    <n v="204"/>
    <n v="204"/>
    <n v="204200"/>
  </r>
  <r>
    <s v="E355 TSM Poles, 3rd AC Line-NSC"/>
    <x v="63"/>
    <s v="TSM Poles, 3rd AC Line-NSC"/>
    <x v="6"/>
    <n v="0"/>
    <n v="0"/>
    <n v="0"/>
    <n v="0"/>
    <n v="0"/>
    <n v="0"/>
    <n v="0"/>
    <n v="0"/>
    <n v="0"/>
    <n v="0"/>
    <n v="0"/>
    <n v="0"/>
    <n v="0"/>
    <n v="0"/>
  </r>
  <r>
    <s v="E355 TSM Poles, Baker Common"/>
    <x v="63"/>
    <s v="TSM Poles, Baker Common"/>
    <x v="6"/>
    <n v="0"/>
    <n v="0"/>
    <n v="0"/>
    <n v="0"/>
    <n v="0"/>
    <n v="0"/>
    <n v="0"/>
    <n v="0"/>
    <n v="0"/>
    <n v="0"/>
    <n v="0"/>
    <n v="0"/>
    <n v="0"/>
    <n v="0"/>
  </r>
  <r>
    <s v="E355 TSM Poles, Colstrip 1-2 Com"/>
    <x v="63"/>
    <s v="TSM Poles, Colstrip 1-2 Com"/>
    <x v="6"/>
    <n v="0"/>
    <n v="0"/>
    <n v="0"/>
    <n v="0"/>
    <n v="0"/>
    <n v="0"/>
    <n v="0"/>
    <n v="0"/>
    <n v="0"/>
    <n v="0"/>
    <n v="0"/>
    <n v="0"/>
    <n v="0"/>
    <n v="0"/>
  </r>
  <r>
    <s v="E355 TSM Poles, Colstrip 3-4 Com"/>
    <x v="63"/>
    <s v="TSM Poles, Colstrip 3-4 Com"/>
    <x v="6"/>
    <n v="0"/>
    <n v="0"/>
    <n v="0"/>
    <n v="0"/>
    <n v="0"/>
    <n v="0"/>
    <n v="0"/>
    <n v="0"/>
    <n v="0"/>
    <n v="0"/>
    <n v="0"/>
    <n v="0"/>
    <n v="0"/>
    <n v="0"/>
  </r>
  <r>
    <s v="E355 TSM Poles, Colstrip1-2 Com-NSC"/>
    <x v="63"/>
    <s v="TSM Poles, Colstrip1-2 Com-NSC"/>
    <x v="6"/>
    <n v="0"/>
    <n v="0"/>
    <n v="0"/>
    <n v="0"/>
    <n v="0"/>
    <n v="0"/>
    <n v="0"/>
    <n v="0"/>
    <n v="0"/>
    <n v="0"/>
    <n v="0"/>
    <n v="0"/>
    <n v="0"/>
    <n v="0"/>
  </r>
  <r>
    <s v="E355 TSM Poles, Colstrip3-4 Com-NSC"/>
    <x v="63"/>
    <s v="TSM Poles, Colstrip3-4 Com-NSC"/>
    <x v="6"/>
    <n v="0"/>
    <n v="0"/>
    <n v="0"/>
    <n v="0"/>
    <n v="0"/>
    <n v="0"/>
    <n v="0"/>
    <n v="0"/>
    <n v="0"/>
    <n v="0"/>
    <n v="0"/>
    <n v="0"/>
    <n v="0"/>
    <n v="0"/>
  </r>
  <r>
    <s v="E355 TSM Poles, Cov-Ber NOT USED"/>
    <x v="63"/>
    <s v="TSM Poles, Cov-Ber NOT USED"/>
    <x v="6"/>
    <n v="0"/>
    <n v="0"/>
    <n v="0"/>
    <n v="0"/>
    <n v="0"/>
    <n v="0"/>
    <n v="0"/>
    <n v="0"/>
    <n v="0"/>
    <n v="0"/>
    <n v="0"/>
    <n v="0"/>
    <n v="0"/>
    <n v="0"/>
  </r>
  <r>
    <s v="E355 TSM Poles, Lower Baker-RET"/>
    <x v="63"/>
    <s v="TSM Poles, Lower Baker-RET"/>
    <x v="6"/>
    <n v="0"/>
    <n v="0"/>
    <n v="0"/>
    <n v="0"/>
    <n v="0"/>
    <n v="0"/>
    <n v="0"/>
    <n v="0"/>
    <n v="0"/>
    <n v="0"/>
    <n v="0"/>
    <n v="0"/>
    <n v="0"/>
    <n v="0"/>
  </r>
  <r>
    <s v="E355 TSM Poles, N Intertie"/>
    <x v="63"/>
    <s v="TSM Poles, N Intertie"/>
    <x v="6"/>
    <n v="3517"/>
    <n v="3517"/>
    <n v="3517"/>
    <n v="3517"/>
    <n v="3517"/>
    <n v="3517"/>
    <n v="3517"/>
    <n v="3517"/>
    <n v="3517"/>
    <n v="3517"/>
    <n v="3517"/>
    <n v="3517"/>
    <n v="3517"/>
    <n v="3516565"/>
  </r>
  <r>
    <s v="E355 TSM Poles, N Intertie-NSC"/>
    <x v="63"/>
    <s v="TSM Poles, N Intertie-NSC"/>
    <x v="6"/>
    <n v="0"/>
    <n v="0"/>
    <n v="0"/>
    <n v="0"/>
    <n v="0"/>
    <n v="0"/>
    <n v="0"/>
    <n v="0"/>
    <n v="0"/>
    <n v="0"/>
    <n v="0"/>
    <n v="0"/>
    <n v="0"/>
    <n v="0"/>
  </r>
  <r>
    <s v="E355 TSM Poles, Snoqualmie 1-RET"/>
    <x v="63"/>
    <s v="TSM Poles, Snoqualmie 1-RET"/>
    <x v="6"/>
    <n v="0"/>
    <n v="0"/>
    <n v="0"/>
    <n v="0"/>
    <n v="0"/>
    <n v="0"/>
    <n v="0"/>
    <n v="0"/>
    <n v="0"/>
    <n v="0"/>
    <n v="0"/>
    <n v="0"/>
    <n v="0"/>
    <n v="0"/>
  </r>
  <r>
    <s v="E355 TSM Poles, Snoqualmie 2"/>
    <x v="63"/>
    <s v="TSM Poles, Snoqualmie 2"/>
    <x v="6"/>
    <n v="0"/>
    <n v="0"/>
    <n v="0"/>
    <n v="0"/>
    <n v="0"/>
    <n v="0"/>
    <n v="0"/>
    <n v="0"/>
    <n v="0"/>
    <n v="0"/>
    <n v="0"/>
    <n v="0"/>
    <n v="0"/>
    <n v="0"/>
  </r>
  <r>
    <s v="E355 TSM Poles, Snoqualmie 2-NSC"/>
    <x v="63"/>
    <s v="TSM Poles, Snoqualmie 2-NSC"/>
    <x v="6"/>
    <n v="0"/>
    <n v="0"/>
    <n v="0"/>
    <n v="0"/>
    <n v="0"/>
    <n v="0"/>
    <n v="0"/>
    <n v="0"/>
    <n v="0"/>
    <n v="0"/>
    <n v="0"/>
    <n v="0"/>
    <n v="0"/>
    <n v="0"/>
  </r>
  <r>
    <s v="E355 TSM Poles, Upper Baker-RET"/>
    <x v="63"/>
    <s v="TSM Poles, Upper Baker-RET"/>
    <x v="6"/>
    <n v="0"/>
    <n v="0"/>
    <n v="0"/>
    <n v="0"/>
    <n v="0"/>
    <n v="0"/>
    <n v="0"/>
    <n v="0"/>
    <n v="0"/>
    <n v="0"/>
    <n v="0"/>
    <n v="0"/>
    <n v="0"/>
    <n v="0"/>
  </r>
  <r>
    <s v="E355 TSM Poles, Wild Horse"/>
    <x v="63"/>
    <s v="TSM Poles, Wild Horse"/>
    <x v="6"/>
    <n v="0"/>
    <n v="0"/>
    <n v="0"/>
    <n v="0"/>
    <n v="0"/>
    <n v="0"/>
    <n v="0"/>
    <n v="0"/>
    <n v="0"/>
    <n v="0"/>
    <n v="0"/>
    <n v="0"/>
    <n v="0"/>
    <n v="0"/>
  </r>
  <r>
    <s v="E355 TSM Poles, Wild Horse-NSC"/>
    <x v="63"/>
    <s v="TSM Poles, Wild Horse-NSC"/>
    <x v="6"/>
    <n v="0"/>
    <n v="0"/>
    <n v="0"/>
    <n v="0"/>
    <n v="0"/>
    <n v="0"/>
    <n v="0"/>
    <n v="0"/>
    <n v="0"/>
    <n v="0"/>
    <n v="0"/>
    <n v="0"/>
    <n v="0"/>
    <n v="0"/>
  </r>
  <r>
    <s v="E355 TSM Poles, Wild Horse-WindRidg"/>
    <x v="63"/>
    <s v="TSM Poles, Wild Horse-WindRidg"/>
    <x v="6"/>
    <n v="753"/>
    <n v="679"/>
    <n v="679"/>
    <n v="679"/>
    <n v="679"/>
    <n v="679"/>
    <n v="679"/>
    <n v="679"/>
    <n v="679"/>
    <n v="679"/>
    <n v="679"/>
    <n v="679"/>
    <n v="716"/>
    <n v="683580"/>
  </r>
  <r>
    <s v="E355 TSM Poles, Wind Ridge-NonP-NSC"/>
    <x v="63"/>
    <s v="TSM Poles, Wind Ridge-NonP-NSC"/>
    <x v="6"/>
    <n v="0"/>
    <n v="0"/>
    <n v="0"/>
    <n v="0"/>
    <n v="0"/>
    <n v="0"/>
    <n v="0"/>
    <n v="0"/>
    <n v="0"/>
    <n v="0"/>
    <n v="0"/>
    <n v="0"/>
    <n v="0"/>
    <n v="0"/>
  </r>
  <r>
    <s v="E355 TSM Poles, Wind Ridge-NonProje"/>
    <x v="63"/>
    <s v="TSM Poles, Wind Ridge-NonProje"/>
    <x v="6"/>
    <n v="5509"/>
    <n v="5509"/>
    <n v="5509"/>
    <n v="5509"/>
    <n v="5509"/>
    <n v="5509"/>
    <n v="5509"/>
    <n v="5509"/>
    <n v="5509"/>
    <n v="5509"/>
    <n v="5509"/>
    <n v="5509"/>
    <n v="5509"/>
    <n v="5509002"/>
  </r>
  <r>
    <s v="E355 TSM Poles, Wld Hrs-WindRid-NSC"/>
    <x v="63"/>
    <s v="TSM Poles, Wld Hrs-WindRid-NSC"/>
    <x v="6"/>
    <n v="0"/>
    <n v="0"/>
    <n v="0"/>
    <n v="0"/>
    <n v="0"/>
    <n v="0"/>
    <n v="0"/>
    <n v="0"/>
    <n v="0"/>
    <n v="0"/>
    <n v="0"/>
    <n v="0"/>
    <n v="0"/>
    <n v="0"/>
  </r>
  <r>
    <s v="E3556 TSM Poles "/>
    <x v="64"/>
    <s v="TSM Poles"/>
    <x v="6"/>
    <n v="93992"/>
    <n v="98159"/>
    <n v="100451"/>
    <n v="100350"/>
    <n v="100989"/>
    <n v="99802"/>
    <n v="100705"/>
    <n v="100506"/>
    <n v="100699"/>
    <n v="100610"/>
    <n v="111617"/>
    <n v="113270"/>
    <n v="114799"/>
    <n v="102629465"/>
  </r>
  <r>
    <s v="E3556 TSM Poles-NSC"/>
    <x v="64"/>
    <s v="TSM Poles-NSC"/>
    <x v="6"/>
    <n v="0"/>
    <n v="0"/>
    <n v="0"/>
    <n v="0"/>
    <n v="0"/>
    <n v="0"/>
    <n v="0"/>
    <n v="0"/>
    <n v="0"/>
    <n v="0"/>
    <n v="0"/>
    <n v="0"/>
    <n v="0"/>
    <n v="0"/>
  </r>
  <r>
    <s v="E3557 105 TSM Poles"/>
    <x v="65"/>
    <s v="105 TSM Poles"/>
    <x v="6"/>
    <n v="1314"/>
    <n v="1314"/>
    <n v="1314"/>
    <n v="1314"/>
    <n v="1314"/>
    <n v="1314"/>
    <n v="1314"/>
    <n v="1314"/>
    <n v="1314"/>
    <n v="1314"/>
    <n v="1314"/>
    <n v="1314"/>
    <n v="1314"/>
    <n v="1314040"/>
  </r>
  <r>
    <s v="E3557 105 TSM Poles-NSC"/>
    <x v="65"/>
    <s v="105 TSM Poles-NSC"/>
    <x v="6"/>
    <n v="0"/>
    <n v="0"/>
    <n v="0"/>
    <n v="0"/>
    <n v="0"/>
    <n v="0"/>
    <n v="0"/>
    <n v="0"/>
    <n v="0"/>
    <n v="0"/>
    <n v="0"/>
    <n v="0"/>
    <n v="0"/>
    <n v="0"/>
  </r>
  <r>
    <s v="E3557 TSM Poles "/>
    <x v="65"/>
    <s v="TSM Poles"/>
    <x v="6"/>
    <n v="161100"/>
    <n v="161100"/>
    <n v="161099"/>
    <n v="161099"/>
    <n v="161099"/>
    <n v="161099"/>
    <n v="161080"/>
    <n v="161080"/>
    <n v="161080"/>
    <n v="161080"/>
    <n v="161080"/>
    <n v="161080"/>
    <n v="161127"/>
    <n v="161090737"/>
  </r>
  <r>
    <s v="E3557 TSM Poles, Baker Common"/>
    <x v="65"/>
    <s v="TSM Poles, Baker Common"/>
    <x v="6"/>
    <n v="7370"/>
    <n v="7370"/>
    <n v="7370"/>
    <n v="7370"/>
    <n v="7370"/>
    <n v="7370"/>
    <n v="7370"/>
    <n v="7370"/>
    <n v="7370"/>
    <n v="7370"/>
    <n v="7370"/>
    <n v="7370"/>
    <n v="7370"/>
    <n v="7370081"/>
  </r>
  <r>
    <s v="E3557 TSM Poles, Baker Common-NSC"/>
    <x v="65"/>
    <s v="TSM Poles, Baker Common-NSC"/>
    <x v="6"/>
    <n v="0"/>
    <n v="0"/>
    <n v="0"/>
    <n v="0"/>
    <n v="0"/>
    <n v="0"/>
    <n v="0"/>
    <n v="0"/>
    <n v="0"/>
    <n v="0"/>
    <n v="0"/>
    <n v="0"/>
    <n v="0"/>
    <n v="0"/>
  </r>
  <r>
    <s v="E3557 TSM Poles, Cov-Ber DONOTUSE"/>
    <x v="65"/>
    <s v="TSM Poles, Cov-Ber DONOTUSE"/>
    <x v="6"/>
    <n v="0"/>
    <n v="0"/>
    <n v="0"/>
    <n v="0"/>
    <n v="0"/>
    <n v="0"/>
    <n v="0"/>
    <n v="0"/>
    <n v="0"/>
    <n v="0"/>
    <n v="0"/>
    <n v="0"/>
    <n v="0"/>
    <n v="0"/>
  </r>
  <r>
    <s v="E3557 TSM Poles, Hopkins Ridge"/>
    <x v="65"/>
    <s v="TSM Poles, Hopkins Ridge"/>
    <x v="6"/>
    <n v="0"/>
    <n v="0"/>
    <n v="0"/>
    <n v="0"/>
    <n v="0"/>
    <n v="0"/>
    <n v="0"/>
    <n v="0"/>
    <n v="0"/>
    <n v="0"/>
    <n v="0"/>
    <n v="0"/>
    <n v="0"/>
    <n v="0"/>
  </r>
  <r>
    <s v="E3557 TSM Poles, Hopkins Ridge-NSC"/>
    <x v="65"/>
    <s v="TSM Poles, Hopkins Ridge-NSC"/>
    <x v="6"/>
    <n v="0"/>
    <n v="0"/>
    <n v="0"/>
    <n v="0"/>
    <n v="0"/>
    <n v="0"/>
    <n v="0"/>
    <n v="0"/>
    <n v="0"/>
    <n v="0"/>
    <n v="0"/>
    <n v="0"/>
    <n v="0"/>
    <n v="0"/>
  </r>
  <r>
    <s v="E3557 TSM Poles, Lower Baker"/>
    <x v="65"/>
    <s v="TSM Poles, Lower Baker"/>
    <x v="6"/>
    <n v="0"/>
    <n v="0"/>
    <n v="0"/>
    <n v="0"/>
    <n v="0"/>
    <n v="0"/>
    <n v="0"/>
    <n v="0"/>
    <n v="0"/>
    <n v="0"/>
    <n v="0"/>
    <n v="0"/>
    <n v="0"/>
    <n v="0"/>
  </r>
  <r>
    <s v="E3557 TSM Poles, Lower Baker-NSC"/>
    <x v="65"/>
    <s v="TSM Poles, Lower Baker-NSC"/>
    <x v="6"/>
    <n v="0"/>
    <n v="0"/>
    <n v="0"/>
    <n v="0"/>
    <n v="0"/>
    <n v="0"/>
    <n v="0"/>
    <n v="0"/>
    <n v="0"/>
    <n v="0"/>
    <n v="0"/>
    <n v="0"/>
    <n v="0"/>
    <n v="0"/>
  </r>
  <r>
    <s v="E3557 TSM Poles, Snoqualmie 2"/>
    <x v="65"/>
    <s v="TSM Poles, Snoqualmie 2"/>
    <x v="6"/>
    <n v="0"/>
    <n v="0"/>
    <n v="0"/>
    <n v="0"/>
    <n v="0"/>
    <n v="0"/>
    <n v="0"/>
    <n v="0"/>
    <n v="0"/>
    <n v="0"/>
    <n v="0"/>
    <n v="0"/>
    <n v="0"/>
    <n v="0"/>
  </r>
  <r>
    <s v="E3557 TSM Poles, Snoqualmie 2-NSC"/>
    <x v="65"/>
    <s v="TSM Poles, Snoqualmie 2-NSC"/>
    <x v="6"/>
    <n v="0"/>
    <n v="0"/>
    <n v="0"/>
    <n v="0"/>
    <n v="0"/>
    <n v="0"/>
    <n v="0"/>
    <n v="0"/>
    <n v="0"/>
    <n v="0"/>
    <n v="0"/>
    <n v="0"/>
    <n v="0"/>
    <n v="0"/>
  </r>
  <r>
    <s v="E3557 TSM Poles, Sumas"/>
    <x v="65"/>
    <s v="TSM Poles, Sumas"/>
    <x v="6"/>
    <n v="0"/>
    <n v="0"/>
    <n v="0"/>
    <n v="0"/>
    <n v="0"/>
    <n v="0"/>
    <n v="0"/>
    <n v="0"/>
    <n v="0"/>
    <n v="0"/>
    <n v="0"/>
    <n v="0"/>
    <n v="0"/>
    <n v="0"/>
  </r>
  <r>
    <s v="E3557 TSM Poles, Upper Baker"/>
    <x v="65"/>
    <s v="TSM Poles, Upper Baker"/>
    <x v="6"/>
    <n v="214"/>
    <n v="214"/>
    <n v="214"/>
    <n v="214"/>
    <n v="214"/>
    <n v="214"/>
    <n v="214"/>
    <n v="214"/>
    <n v="214"/>
    <n v="214"/>
    <n v="214"/>
    <n v="214"/>
    <n v="214"/>
    <n v="214027"/>
  </r>
  <r>
    <s v="E3557 TSM Poles, Upper Baker-NSC"/>
    <x v="65"/>
    <s v="TSM Poles, Upper Baker-NSC"/>
    <x v="6"/>
    <n v="0"/>
    <n v="0"/>
    <n v="0"/>
    <n v="0"/>
    <n v="0"/>
    <n v="0"/>
    <n v="0"/>
    <n v="0"/>
    <n v="0"/>
    <n v="0"/>
    <n v="0"/>
    <n v="0"/>
    <n v="0"/>
    <n v="0"/>
  </r>
  <r>
    <s v="E3557 TSM Poles-NSC"/>
    <x v="65"/>
    <s v="TSM Poles-NSC"/>
    <x v="6"/>
    <n v="0"/>
    <n v="0"/>
    <n v="0"/>
    <n v="0"/>
    <n v="0"/>
    <n v="0"/>
    <n v="0"/>
    <n v="0"/>
    <n v="0"/>
    <n v="0"/>
    <n v="0"/>
    <n v="0"/>
    <n v="0"/>
    <n v="0"/>
  </r>
  <r>
    <s v="E3559 (GIF) Poles, Colstrip 1-2"/>
    <x v="66"/>
    <s v="(GIF) Poles, Colstrip 1-2"/>
    <x v="6"/>
    <n v="49"/>
    <n v="49"/>
    <n v="49"/>
    <n v="49"/>
    <n v="49"/>
    <n v="49"/>
    <n v="49"/>
    <n v="49"/>
    <n v="49"/>
    <n v="49"/>
    <n v="49"/>
    <n v="49"/>
    <n v="49"/>
    <n v="49007"/>
  </r>
  <r>
    <s v="E3559 (GIF) Poles, Colstrip 1-2-NSC"/>
    <x v="66"/>
    <s v="(GIF) Poles, Colstrip 1-2-NSC"/>
    <x v="6"/>
    <n v="0"/>
    <n v="0"/>
    <n v="0"/>
    <n v="0"/>
    <n v="0"/>
    <n v="0"/>
    <n v="0"/>
    <n v="0"/>
    <n v="0"/>
    <n v="0"/>
    <n v="0"/>
    <n v="0"/>
    <n v="0"/>
    <n v="0"/>
  </r>
  <r>
    <s v="E3559 (GIF) Poles, Colstrip 3-4"/>
    <x v="66"/>
    <s v="(GIF) Poles, Colstrip 3-4"/>
    <x v="6"/>
    <n v="89"/>
    <n v="89"/>
    <n v="89"/>
    <n v="89"/>
    <n v="89"/>
    <n v="89"/>
    <n v="89"/>
    <n v="89"/>
    <n v="89"/>
    <n v="89"/>
    <n v="89"/>
    <n v="89"/>
    <n v="89"/>
    <n v="88692"/>
  </r>
  <r>
    <s v="E3559 (GIF) Poles, Colstrip 3-4-NSC"/>
    <x v="66"/>
    <s v="(GIF) Poles, Colstrip 3-4-NSC"/>
    <x v="6"/>
    <n v="0"/>
    <n v="0"/>
    <n v="0"/>
    <n v="0"/>
    <n v="0"/>
    <n v="0"/>
    <n v="0"/>
    <n v="0"/>
    <n v="0"/>
    <n v="0"/>
    <n v="0"/>
    <n v="0"/>
    <n v="0"/>
    <n v="0"/>
  </r>
  <r>
    <s v="E3559 (GIF) Poles, Electron-RET"/>
    <x v="66"/>
    <s v="(GIF) Poles, Electron-RET"/>
    <x v="6"/>
    <n v="0"/>
    <n v="0"/>
    <n v="0"/>
    <n v="0"/>
    <n v="0"/>
    <n v="0"/>
    <n v="0"/>
    <n v="0"/>
    <n v="0"/>
    <n v="0"/>
    <n v="0"/>
    <n v="0"/>
    <n v="0"/>
    <n v="0"/>
  </r>
  <r>
    <s v="E3559 (GIF) Poles, Hop Ridge-NSC"/>
    <x v="66"/>
    <s v="(GIF) Poles, Hop Ridge-NSC"/>
    <x v="6"/>
    <n v="0"/>
    <n v="0"/>
    <n v="0"/>
    <n v="0"/>
    <n v="0"/>
    <n v="0"/>
    <n v="0"/>
    <n v="0"/>
    <n v="0"/>
    <n v="0"/>
    <n v="0"/>
    <n v="0"/>
    <n v="0"/>
    <n v="0"/>
  </r>
  <r>
    <s v="E3559 (GIF) Poles, Hopkins Ridge"/>
    <x v="66"/>
    <s v="(GIF) Poles, Hopkins Ridge"/>
    <x v="6"/>
    <n v="1545"/>
    <n v="1545"/>
    <n v="1545"/>
    <n v="1545"/>
    <n v="1545"/>
    <n v="1545"/>
    <n v="1545"/>
    <n v="1545"/>
    <n v="1545"/>
    <n v="1545"/>
    <n v="1545"/>
    <n v="1545"/>
    <n v="1545"/>
    <n v="1544999"/>
  </r>
  <r>
    <s v="E3559 (GIF) Poles, Lower Baker"/>
    <x v="66"/>
    <s v="(GIF) Poles, Lower Baker"/>
    <x v="6"/>
    <n v="11"/>
    <n v="11"/>
    <n v="11"/>
    <n v="11"/>
    <n v="11"/>
    <n v="11"/>
    <n v="11"/>
    <n v="11"/>
    <n v="11"/>
    <n v="11"/>
    <n v="11"/>
    <n v="11"/>
    <n v="11"/>
    <n v="11360"/>
  </r>
  <r>
    <s v="E3559 (GIF) Poles, Lower Baker-NSC"/>
    <x v="66"/>
    <s v="(GIF) Poles, Lower Baker-NSC"/>
    <x v="6"/>
    <n v="0"/>
    <n v="0"/>
    <n v="0"/>
    <n v="0"/>
    <n v="0"/>
    <n v="0"/>
    <n v="0"/>
    <n v="0"/>
    <n v="0"/>
    <n v="0"/>
    <n v="0"/>
    <n v="0"/>
    <n v="0"/>
    <n v="0"/>
  </r>
  <r>
    <s v="E3559 (GIF) Poles, Poison Spring"/>
    <x v="66"/>
    <s v="(GIF) Poles, Poison Spring"/>
    <x v="6"/>
    <n v="935"/>
    <n v="935"/>
    <n v="935"/>
    <n v="935"/>
    <n v="935"/>
    <n v="935"/>
    <n v="935"/>
    <n v="935"/>
    <n v="935"/>
    <n v="935"/>
    <n v="935"/>
    <n v="935"/>
    <n v="935"/>
    <n v="935092"/>
  </r>
  <r>
    <s v="E3559 (GIF) Poles, Poison Sprin-NSC"/>
    <x v="66"/>
    <s v="(GIF) Poles, Poison Sprin-NSC"/>
    <x v="6"/>
    <n v="0"/>
    <n v="0"/>
    <n v="0"/>
    <n v="0"/>
    <n v="0"/>
    <n v="0"/>
    <n v="0"/>
    <n v="0"/>
    <n v="0"/>
    <n v="0"/>
    <n v="0"/>
    <n v="0"/>
    <n v="0"/>
    <n v="0"/>
  </r>
  <r>
    <s v="E3559 (GIF) Poles, Scl-Tolt"/>
    <x v="66"/>
    <s v="(GIF) Poles, Scl-Tolt"/>
    <x v="6"/>
    <n v="19"/>
    <n v="19"/>
    <n v="19"/>
    <n v="19"/>
    <n v="19"/>
    <n v="19"/>
    <n v="19"/>
    <n v="19"/>
    <n v="19"/>
    <n v="19"/>
    <n v="19"/>
    <n v="19"/>
    <n v="19"/>
    <n v="19272"/>
  </r>
  <r>
    <s v="E3559 (GIF) Poles, Scl-Tolt-NSC"/>
    <x v="66"/>
    <s v="(GIF) Poles, Scl-Tolt-NSC"/>
    <x v="6"/>
    <n v="0"/>
    <n v="0"/>
    <n v="0"/>
    <n v="0"/>
    <n v="0"/>
    <n v="0"/>
    <n v="0"/>
    <n v="0"/>
    <n v="0"/>
    <n v="0"/>
    <n v="0"/>
    <n v="0"/>
    <n v="0"/>
    <n v="0"/>
  </r>
  <r>
    <s v="E3559 (GIF) Poles, Snoqualmie 1"/>
    <x v="66"/>
    <s v="(GIF) Poles, Snoqualmie 1"/>
    <x v="6"/>
    <n v="0"/>
    <n v="0"/>
    <n v="0"/>
    <n v="0"/>
    <n v="0"/>
    <n v="0"/>
    <n v="0"/>
    <n v="0"/>
    <n v="0"/>
    <n v="0"/>
    <n v="0"/>
    <n v="0"/>
    <n v="0"/>
    <n v="236"/>
  </r>
  <r>
    <s v="E3559 (GIF) Poles, Snoqualmie 1-NSC"/>
    <x v="66"/>
    <s v="(GIF) Poles, Snoqualmie 1-NSC"/>
    <x v="6"/>
    <n v="0"/>
    <n v="0"/>
    <n v="0"/>
    <n v="0"/>
    <n v="0"/>
    <n v="0"/>
    <n v="0"/>
    <n v="0"/>
    <n v="0"/>
    <n v="0"/>
    <n v="0"/>
    <n v="0"/>
    <n v="0"/>
    <n v="0"/>
  </r>
  <r>
    <s v="E3559 (GIF) Poles, Snoqualmie 2"/>
    <x v="66"/>
    <s v="(GIF) Poles, Snoqualmie 2"/>
    <x v="6"/>
    <n v="237"/>
    <n v="237"/>
    <n v="237"/>
    <n v="237"/>
    <n v="237"/>
    <n v="237"/>
    <n v="237"/>
    <n v="237"/>
    <n v="237"/>
    <n v="237"/>
    <n v="237"/>
    <n v="237"/>
    <n v="237"/>
    <n v="236935"/>
  </r>
  <r>
    <s v="E3559 (GIF) Poles, Snoqualmie 2-NSC"/>
    <x v="66"/>
    <s v="(GIF) Poles, Snoqualmie 2-NSC"/>
    <x v="6"/>
    <n v="0"/>
    <n v="0"/>
    <n v="0"/>
    <n v="0"/>
    <n v="0"/>
    <n v="0"/>
    <n v="0"/>
    <n v="0"/>
    <n v="0"/>
    <n v="0"/>
    <n v="0"/>
    <n v="0"/>
    <n v="0"/>
    <n v="0"/>
  </r>
  <r>
    <s v="E3559 (GIF) Poles, Sumas"/>
    <x v="66"/>
    <s v="(GIF) Poles, Sumas"/>
    <x v="6"/>
    <n v="63"/>
    <n v="63"/>
    <n v="63"/>
    <n v="63"/>
    <n v="63"/>
    <n v="63"/>
    <n v="63"/>
    <n v="63"/>
    <n v="63"/>
    <n v="63"/>
    <n v="63"/>
    <n v="63"/>
    <n v="63"/>
    <n v="62500"/>
  </r>
  <r>
    <s v="E3559 (GIF) Poles, Sumas-NSC"/>
    <x v="66"/>
    <s v="(GIF) Poles, Sumas-NSC"/>
    <x v="6"/>
    <n v="0"/>
    <n v="0"/>
    <n v="0"/>
    <n v="0"/>
    <n v="0"/>
    <n v="0"/>
    <n v="0"/>
    <n v="0"/>
    <n v="0"/>
    <n v="0"/>
    <n v="0"/>
    <n v="0"/>
    <n v="0"/>
    <n v="0"/>
  </r>
  <r>
    <s v="E3559 (GIF) Poles, TLN-HPK@plan-NSC"/>
    <x v="66"/>
    <s v="(GIF) Poles, TLN-HPK@plan-NSC"/>
    <x v="6"/>
    <n v="0"/>
    <n v="0"/>
    <n v="0"/>
    <n v="0"/>
    <n v="0"/>
    <n v="0"/>
    <n v="0"/>
    <n v="0"/>
    <n v="0"/>
    <n v="0"/>
    <n v="0"/>
    <n v="0"/>
    <n v="0"/>
    <n v="0"/>
  </r>
  <r>
    <s v="E3559 (GIF) Poles, TLN-HPK@plant"/>
    <x v="66"/>
    <s v="(GIF) Poles, TLN-HPK@plant"/>
    <x v="6"/>
    <n v="89"/>
    <n v="89"/>
    <n v="89"/>
    <n v="89"/>
    <n v="89"/>
    <n v="89"/>
    <n v="89"/>
    <n v="89"/>
    <n v="89"/>
    <n v="89"/>
    <n v="89"/>
    <n v="89"/>
    <n v="89"/>
    <n v="89222"/>
  </r>
  <r>
    <s v="E3559 (GIF) Poles, Upper Baker"/>
    <x v="66"/>
    <s v="(GIF) Poles, Upper Baker"/>
    <x v="6"/>
    <n v="152"/>
    <n v="152"/>
    <n v="152"/>
    <n v="152"/>
    <n v="152"/>
    <n v="152"/>
    <n v="152"/>
    <n v="152"/>
    <n v="152"/>
    <n v="152"/>
    <n v="152"/>
    <n v="152"/>
    <n v="152"/>
    <n v="151700"/>
  </r>
  <r>
    <s v="E3559 (GIF) Poles, Upper Baker-NSC"/>
    <x v="66"/>
    <s v="(GIF) Poles, Upper Baker-NSC"/>
    <x v="6"/>
    <n v="0"/>
    <n v="0"/>
    <n v="0"/>
    <n v="0"/>
    <n v="0"/>
    <n v="0"/>
    <n v="0"/>
    <n v="0"/>
    <n v="0"/>
    <n v="0"/>
    <n v="0"/>
    <n v="0"/>
    <n v="0"/>
    <n v="0"/>
  </r>
  <r>
    <s v="E3559 (GIF) Poles, Wild Horse"/>
    <x v="66"/>
    <s v="(GIF) Poles, Wild Horse"/>
    <x v="6"/>
    <n v="1156"/>
    <n v="1156"/>
    <n v="1156"/>
    <n v="1156"/>
    <n v="1156"/>
    <n v="1156"/>
    <n v="1156"/>
    <n v="1156"/>
    <n v="1156"/>
    <n v="1156"/>
    <n v="1156"/>
    <n v="1156"/>
    <n v="1156"/>
    <n v="1155954"/>
  </r>
  <r>
    <s v="E3559 (GIF) Poles, Wild Horse-NSC"/>
    <x v="66"/>
    <s v="(GIF) Poles, Wild Horse-NSC"/>
    <x v="6"/>
    <n v="0"/>
    <n v="0"/>
    <n v="0"/>
    <n v="0"/>
    <n v="0"/>
    <n v="0"/>
    <n v="0"/>
    <n v="0"/>
    <n v="0"/>
    <n v="0"/>
    <n v="0"/>
    <n v="0"/>
    <n v="0"/>
    <n v="0"/>
  </r>
  <r>
    <s v="E3559 (GIF) TSM Poles, LSR"/>
    <x v="66"/>
    <s v="(GIF) TSM Poles, LSR"/>
    <x v="6"/>
    <n v="4534"/>
    <n v="4534"/>
    <n v="4534"/>
    <n v="4534"/>
    <n v="4534"/>
    <n v="4534"/>
    <n v="4534"/>
    <n v="4534"/>
    <n v="4534"/>
    <n v="4534"/>
    <n v="4534"/>
    <n v="4534"/>
    <n v="4534"/>
    <n v="4534314"/>
  </r>
  <r>
    <s v="E3559 (GIF) TSM Poles, LSR-NSC"/>
    <x v="66"/>
    <s v="(GIF) TSM Poles, LSR-NSC"/>
    <x v="6"/>
    <n v="0"/>
    <n v="0"/>
    <n v="0"/>
    <n v="0"/>
    <n v="0"/>
    <n v="0"/>
    <n v="0"/>
    <n v="0"/>
    <n v="0"/>
    <n v="0"/>
    <n v="0"/>
    <n v="0"/>
    <n v="0"/>
    <n v="0"/>
  </r>
  <r>
    <s v="E356 TSM O/H Cond, 3rd AC Line"/>
    <x v="67"/>
    <s v="TSM O/H Cond, 3rd AC Line"/>
    <x v="6"/>
    <n v="23641"/>
    <n v="23641"/>
    <n v="23641"/>
    <n v="23641"/>
    <n v="23641"/>
    <n v="23641"/>
    <n v="23641"/>
    <n v="23641"/>
    <n v="23641"/>
    <n v="23641"/>
    <n v="23641"/>
    <n v="23641"/>
    <n v="23641"/>
    <n v="23640685"/>
  </r>
  <r>
    <s v="E356 TSM O/H Cond, 3rd AC Line-NSC"/>
    <x v="67"/>
    <s v="TSM O/H Cond, 3rd AC Line-NSC"/>
    <x v="6"/>
    <n v="0"/>
    <n v="0"/>
    <n v="0"/>
    <n v="0"/>
    <n v="0"/>
    <n v="0"/>
    <n v="0"/>
    <n v="0"/>
    <n v="0"/>
    <n v="0"/>
    <n v="0"/>
    <n v="0"/>
    <n v="0"/>
    <n v="0"/>
  </r>
  <r>
    <s v="E356 TSM O/H Cond, Baker Common"/>
    <x v="67"/>
    <s v="TSM O/H Cond, Baker Common"/>
    <x v="6"/>
    <n v="0"/>
    <n v="0"/>
    <n v="0"/>
    <n v="0"/>
    <n v="0"/>
    <n v="0"/>
    <n v="0"/>
    <n v="0"/>
    <n v="0"/>
    <n v="0"/>
    <n v="0"/>
    <n v="0"/>
    <n v="0"/>
    <n v="0"/>
  </r>
  <r>
    <s v="E356 TSM O/H Cond, Colstrip 1-2 Com"/>
    <x v="67"/>
    <s v="TSM O/H Cond, Colstrip 1-2 Com"/>
    <x v="6"/>
    <n v="12904"/>
    <n v="12904"/>
    <n v="12904"/>
    <n v="12904"/>
    <n v="12904"/>
    <n v="12904"/>
    <n v="12904"/>
    <n v="12904"/>
    <n v="12904"/>
    <n v="12904"/>
    <n v="12904"/>
    <n v="12904"/>
    <n v="12904"/>
    <n v="12903739"/>
  </r>
  <r>
    <s v="E356 TSM O/H Cond, Colstrip 3-4 Com"/>
    <x v="67"/>
    <s v="TSM O/H Cond, Colstrip 3-4 Com"/>
    <x v="6"/>
    <n v="19732"/>
    <n v="19732"/>
    <n v="19732"/>
    <n v="19732"/>
    <n v="19732"/>
    <n v="19732"/>
    <n v="19732"/>
    <n v="19732"/>
    <n v="19732"/>
    <n v="19732"/>
    <n v="19732"/>
    <n v="19732"/>
    <n v="19732"/>
    <n v="19732280"/>
  </r>
  <r>
    <s v="E356 TSM O/H Cond, Colstrip1-2 -NSC"/>
    <x v="67"/>
    <s v="TSM O/H Cond, Colstrip1-2 -NSC"/>
    <x v="6"/>
    <n v="0"/>
    <n v="0"/>
    <n v="0"/>
    <n v="0"/>
    <n v="0"/>
    <n v="0"/>
    <n v="0"/>
    <n v="0"/>
    <n v="0"/>
    <n v="0"/>
    <n v="0"/>
    <n v="0"/>
    <n v="0"/>
    <n v="0"/>
  </r>
  <r>
    <s v="E356 TSM O/H Cond, Colstrip3-4 -NSC"/>
    <x v="67"/>
    <s v="TSM O/H Cond, Colstrip3-4 -NSC"/>
    <x v="6"/>
    <n v="0"/>
    <n v="0"/>
    <n v="0"/>
    <n v="0"/>
    <n v="0"/>
    <n v="0"/>
    <n v="0"/>
    <n v="0"/>
    <n v="0"/>
    <n v="0"/>
    <n v="0"/>
    <n v="0"/>
    <n v="0"/>
    <n v="0"/>
  </r>
  <r>
    <s v="E356 TSM O/H Cond, Lower Baker-RET"/>
    <x v="67"/>
    <s v="TSM O/H Cond, Lower Baker-RET"/>
    <x v="6"/>
    <n v="0"/>
    <n v="0"/>
    <n v="0"/>
    <n v="0"/>
    <n v="0"/>
    <n v="0"/>
    <n v="0"/>
    <n v="0"/>
    <n v="0"/>
    <n v="0"/>
    <n v="0"/>
    <n v="0"/>
    <n v="0"/>
    <n v="0"/>
  </r>
  <r>
    <s v="E356 TSM O/H Cond, Mint Farm "/>
    <x v="67"/>
    <s v="TSM O/H Cond, Mint Farm"/>
    <x v="6"/>
    <n v="0"/>
    <n v="0"/>
    <n v="0"/>
    <n v="0"/>
    <n v="0"/>
    <n v="0"/>
    <n v="0"/>
    <n v="0"/>
    <n v="0"/>
    <n v="0"/>
    <n v="0"/>
    <n v="0"/>
    <n v="0"/>
    <n v="0"/>
  </r>
  <r>
    <s v="E356 TSM O/H Cond, Mint Farm OP"/>
    <x v="67"/>
    <s v="TSM O/H Cond, Mint Farm OP"/>
    <x v="6"/>
    <n v="0"/>
    <n v="0"/>
    <n v="0"/>
    <n v="0"/>
    <n v="0"/>
    <n v="0"/>
    <n v="0"/>
    <n v="0"/>
    <n v="0"/>
    <n v="0"/>
    <n v="0"/>
    <n v="0"/>
    <n v="0"/>
    <n v="0"/>
  </r>
  <r>
    <s v="E356 TSM O/H Cond, Mint Farm OP-NSC"/>
    <x v="67"/>
    <s v="TSM O/H Cond, Mint Farm OP-NSC"/>
    <x v="6"/>
    <n v="0"/>
    <n v="0"/>
    <n v="0"/>
    <n v="0"/>
    <n v="0"/>
    <n v="0"/>
    <n v="0"/>
    <n v="0"/>
    <n v="0"/>
    <n v="0"/>
    <n v="0"/>
    <n v="0"/>
    <n v="0"/>
    <n v="0"/>
  </r>
  <r>
    <s v="E356 TSM O/H Cond, Mint Farm-NSC"/>
    <x v="67"/>
    <s v="TSM O/H Cond, Mint Farm-NSC"/>
    <x v="6"/>
    <n v="0"/>
    <n v="0"/>
    <n v="0"/>
    <n v="0"/>
    <n v="0"/>
    <n v="0"/>
    <n v="0"/>
    <n v="0"/>
    <n v="0"/>
    <n v="0"/>
    <n v="0"/>
    <n v="0"/>
    <n v="0"/>
    <n v="0"/>
  </r>
  <r>
    <s v="E356 TSM O/H Cond, N Intertie"/>
    <x v="67"/>
    <s v="TSM O/H Cond, N Intertie"/>
    <x v="6"/>
    <n v="12701"/>
    <n v="12701"/>
    <n v="12701"/>
    <n v="12701"/>
    <n v="12701"/>
    <n v="12701"/>
    <n v="12701"/>
    <n v="12701"/>
    <n v="12701"/>
    <n v="12701"/>
    <n v="12701"/>
    <n v="12701"/>
    <n v="12701"/>
    <n v="12700860"/>
  </r>
  <r>
    <s v="E356 TSM O/H Cond, N Intertie-NSC"/>
    <x v="67"/>
    <s v="TSM O/H Cond, N Intertie-NSC"/>
    <x v="6"/>
    <n v="0"/>
    <n v="0"/>
    <n v="0"/>
    <n v="0"/>
    <n v="0"/>
    <n v="0"/>
    <n v="0"/>
    <n v="0"/>
    <n v="0"/>
    <n v="0"/>
    <n v="0"/>
    <n v="0"/>
    <n v="0"/>
    <n v="0"/>
  </r>
  <r>
    <s v="E356 TSM O/H Cond, Snoqualmie 1"/>
    <x v="67"/>
    <s v="TSM O/H Cond, Snoqualmie 1"/>
    <x v="6"/>
    <n v="0"/>
    <n v="0"/>
    <n v="0"/>
    <n v="0"/>
    <n v="0"/>
    <n v="0"/>
    <n v="0"/>
    <n v="0"/>
    <n v="0"/>
    <n v="0"/>
    <n v="0"/>
    <n v="0"/>
    <n v="0"/>
    <n v="0"/>
  </r>
  <r>
    <s v="E356 TSM O/H Cond, Snoqualmie 1-NSC"/>
    <x v="67"/>
    <s v="TSM O/H Cond, Snoqualmie 1-NSC"/>
    <x v="6"/>
    <n v="0"/>
    <n v="0"/>
    <n v="0"/>
    <n v="0"/>
    <n v="0"/>
    <n v="0"/>
    <n v="0"/>
    <n v="0"/>
    <n v="0"/>
    <n v="0"/>
    <n v="0"/>
    <n v="0"/>
    <n v="0"/>
    <n v="0"/>
  </r>
  <r>
    <s v="E356 TSM O/H Cond, Snoqualmie 2"/>
    <x v="67"/>
    <s v="TSM O/H Cond, Snoqualmie 2"/>
    <x v="6"/>
    <n v="0"/>
    <n v="0"/>
    <n v="0"/>
    <n v="0"/>
    <n v="0"/>
    <n v="0"/>
    <n v="0"/>
    <n v="0"/>
    <n v="0"/>
    <n v="0"/>
    <n v="0"/>
    <n v="0"/>
    <n v="0"/>
    <n v="0"/>
  </r>
  <r>
    <s v="E356 TSM O/H Cond, Snoqualmie 2-NSC"/>
    <x v="67"/>
    <s v="TSM O/H Cond, Snoqualmie 2-NSC"/>
    <x v="6"/>
    <n v="0"/>
    <n v="0"/>
    <n v="0"/>
    <n v="0"/>
    <n v="0"/>
    <n v="0"/>
    <n v="0"/>
    <n v="0"/>
    <n v="0"/>
    <n v="0"/>
    <n v="0"/>
    <n v="0"/>
    <n v="0"/>
    <n v="0"/>
  </r>
  <r>
    <s v="E356 TSM O/H Cond, Upper Baker-RET"/>
    <x v="67"/>
    <s v="TSM O/H Cond, Upper Baker-RET"/>
    <x v="6"/>
    <n v="0"/>
    <n v="0"/>
    <n v="0"/>
    <n v="0"/>
    <n v="0"/>
    <n v="0"/>
    <n v="0"/>
    <n v="0"/>
    <n v="0"/>
    <n v="0"/>
    <n v="0"/>
    <n v="0"/>
    <n v="0"/>
    <n v="0"/>
  </r>
  <r>
    <s v="E356 TSM O/H Cond, Wild Horse"/>
    <x v="67"/>
    <s v="TSM O/H Cond, Wild Horse"/>
    <x v="6"/>
    <n v="0"/>
    <n v="0"/>
    <n v="0"/>
    <n v="0"/>
    <n v="0"/>
    <n v="0"/>
    <n v="0"/>
    <n v="0"/>
    <n v="0"/>
    <n v="0"/>
    <n v="0"/>
    <n v="0"/>
    <n v="0"/>
    <n v="0"/>
  </r>
  <r>
    <s v="E356 TSM O/H Cond, Wild Horse-NSC"/>
    <x v="67"/>
    <s v="TSM O/H Cond, Wild Horse-NSC"/>
    <x v="6"/>
    <n v="0"/>
    <n v="0"/>
    <n v="0"/>
    <n v="0"/>
    <n v="0"/>
    <n v="0"/>
    <n v="0"/>
    <n v="0"/>
    <n v="0"/>
    <n v="0"/>
    <n v="0"/>
    <n v="0"/>
    <n v="0"/>
    <n v="0"/>
  </r>
  <r>
    <s v="E356 TSM O/H Cond, Wild Horse-WindR"/>
    <x v="67"/>
    <s v="TSM O/H Cond, Wild Horse-WindR"/>
    <x v="6"/>
    <n v="286"/>
    <n v="286"/>
    <n v="286"/>
    <n v="286"/>
    <n v="286"/>
    <n v="286"/>
    <n v="286"/>
    <n v="286"/>
    <n v="286"/>
    <n v="286"/>
    <n v="286"/>
    <n v="286"/>
    <n v="286"/>
    <n v="285560"/>
  </r>
  <r>
    <s v="E356 TSM O/H Cond, Wind Ridge-N-NSC"/>
    <x v="67"/>
    <s v="TSM O/H Cond, Wind Ridge-N-NSC"/>
    <x v="6"/>
    <n v="0"/>
    <n v="0"/>
    <n v="0"/>
    <n v="0"/>
    <n v="0"/>
    <n v="0"/>
    <n v="0"/>
    <n v="0"/>
    <n v="0"/>
    <n v="0"/>
    <n v="0"/>
    <n v="0"/>
    <n v="0"/>
    <n v="0"/>
  </r>
  <r>
    <s v="E356 TSM O/H Cond, Wind Ridge-NonPr"/>
    <x v="67"/>
    <s v="TSM O/H Cond, Wind Ridge-NonPr"/>
    <x v="6"/>
    <n v="5400"/>
    <n v="5400"/>
    <n v="5400"/>
    <n v="5400"/>
    <n v="5400"/>
    <n v="5400"/>
    <n v="5400"/>
    <n v="5400"/>
    <n v="5400"/>
    <n v="5400"/>
    <n v="5400"/>
    <n v="5400"/>
    <n v="5400"/>
    <n v="5400292"/>
  </r>
  <r>
    <s v="E356 TSM O/H Cond, Wld Hrs-Wind-NSC"/>
    <x v="67"/>
    <s v="TSM O/H Cond, Wld Hrs-Wind-NSC"/>
    <x v="6"/>
    <n v="0"/>
    <n v="0"/>
    <n v="0"/>
    <n v="0"/>
    <n v="0"/>
    <n v="0"/>
    <n v="0"/>
    <n v="0"/>
    <n v="0"/>
    <n v="0"/>
    <n v="0"/>
    <n v="0"/>
    <n v="0"/>
    <n v="0"/>
  </r>
  <r>
    <s v="E356 TSM O/H Conductor &amp; Device-NSC"/>
    <x v="67"/>
    <s v="TSM O/H Conductor &amp; Device-NSC"/>
    <x v="6"/>
    <n v="0"/>
    <n v="0"/>
    <n v="0"/>
    <n v="0"/>
    <n v="0"/>
    <n v="0"/>
    <n v="0"/>
    <n v="0"/>
    <n v="0"/>
    <n v="0"/>
    <n v="0"/>
    <n v="0"/>
    <n v="0"/>
    <n v="0"/>
  </r>
  <r>
    <s v="E356 TSM O/H Conductor &amp; Devices"/>
    <x v="67"/>
    <s v="TSM O/H Conductor &amp; Devices"/>
    <x v="6"/>
    <n v="67010"/>
    <n v="80590"/>
    <n v="80619"/>
    <n v="64518"/>
    <n v="64557"/>
    <n v="64560"/>
    <n v="65501"/>
    <n v="65505"/>
    <n v="65509"/>
    <n v="65509"/>
    <n v="65510"/>
    <n v="65510"/>
    <n v="69992"/>
    <n v="68032641"/>
  </r>
  <r>
    <s v="E356 TSM O/H Cov-Ber NOT USED"/>
    <x v="67"/>
    <s v="TSM O/H Cov-Ber NOT USED"/>
    <x v="6"/>
    <n v="0"/>
    <n v="0"/>
    <n v="0"/>
    <n v="0"/>
    <n v="0"/>
    <n v="0"/>
    <n v="0"/>
    <n v="0"/>
    <n v="0"/>
    <n v="0"/>
    <n v="0"/>
    <n v="0"/>
    <n v="0"/>
    <n v="0"/>
  </r>
  <r>
    <s v="E3566 TSM O/H Conductor/Devices"/>
    <x v="68"/>
    <s v="TSM O/H Conductor/Devices"/>
    <x v="6"/>
    <n v="34338"/>
    <n v="32792"/>
    <n v="33264"/>
    <n v="33243"/>
    <n v="33269"/>
    <n v="33326"/>
    <n v="33643"/>
    <n v="33972"/>
    <n v="33983"/>
    <n v="33983"/>
    <n v="34070"/>
    <n v="34097"/>
    <n v="34072"/>
    <n v="33653922"/>
  </r>
  <r>
    <s v="E3566 TSM O/H Conductor/Devices-NSC"/>
    <x v="68"/>
    <s v="TSM O/H Conductor/Devices-NSC"/>
    <x v="6"/>
    <n v="0"/>
    <n v="0"/>
    <n v="0"/>
    <n v="0"/>
    <n v="0"/>
    <n v="0"/>
    <n v="0"/>
    <n v="0"/>
    <n v="0"/>
    <n v="0"/>
    <n v="0"/>
    <n v="0"/>
    <n v="0"/>
    <n v="0"/>
  </r>
  <r>
    <s v="E3567 105 TSM O/H Conductor/Devices"/>
    <x v="69"/>
    <s v="105 TSM O/H Conductor/Devices"/>
    <x v="6"/>
    <n v="557"/>
    <n v="557"/>
    <n v="557"/>
    <n v="557"/>
    <n v="557"/>
    <n v="557"/>
    <n v="557"/>
    <n v="557"/>
    <n v="557"/>
    <n v="557"/>
    <n v="557"/>
    <n v="557"/>
    <n v="557"/>
    <n v="556599"/>
  </r>
  <r>
    <s v="E3567 105 TSM O/H Conductor/Dev-NSC"/>
    <x v="69"/>
    <s v="105 TSM O/H Conductor/Dev-NSC"/>
    <x v="6"/>
    <n v="0"/>
    <n v="0"/>
    <n v="0"/>
    <n v="0"/>
    <n v="0"/>
    <n v="0"/>
    <n v="0"/>
    <n v="0"/>
    <n v="0"/>
    <n v="0"/>
    <n v="0"/>
    <n v="0"/>
    <n v="0"/>
    <n v="0"/>
  </r>
  <r>
    <s v="E3567 TSM O/H Cond, Baker Common"/>
    <x v="69"/>
    <s v="TSM O/H Cond, Baker Common"/>
    <x v="6"/>
    <n v="6098"/>
    <n v="6098"/>
    <n v="6098"/>
    <n v="6098"/>
    <n v="6098"/>
    <n v="6098"/>
    <n v="6098"/>
    <n v="6098"/>
    <n v="6098"/>
    <n v="6098"/>
    <n v="6098"/>
    <n v="6098"/>
    <n v="6098"/>
    <n v="6097570"/>
  </r>
  <r>
    <s v="E3567 TSM O/H Cond, Baker Commo-NSC"/>
    <x v="69"/>
    <s v="TSM O/H Cond, Baker Commo-NSC"/>
    <x v="6"/>
    <n v="0"/>
    <n v="0"/>
    <n v="0"/>
    <n v="0"/>
    <n v="0"/>
    <n v="0"/>
    <n v="0"/>
    <n v="0"/>
    <n v="0"/>
    <n v="0"/>
    <n v="0"/>
    <n v="0"/>
    <n v="0"/>
    <n v="0"/>
  </r>
  <r>
    <s v="E3567 TSM O/H Cond, Hop Ridge-NSC"/>
    <x v="69"/>
    <s v="TSM O/H Cond, Hop Ridge-NSC"/>
    <x v="6"/>
    <n v="0"/>
    <n v="0"/>
    <n v="0"/>
    <n v="0"/>
    <n v="0"/>
    <n v="0"/>
    <n v="0"/>
    <n v="0"/>
    <n v="0"/>
    <n v="0"/>
    <n v="0"/>
    <n v="0"/>
    <n v="0"/>
    <n v="0"/>
  </r>
  <r>
    <s v="E3567 TSM O/H Cond, Hopkins Ridge"/>
    <x v="69"/>
    <s v="TSM O/H Cond, Hopkins Ridge"/>
    <x v="6"/>
    <n v="0"/>
    <n v="0"/>
    <n v="0"/>
    <n v="0"/>
    <n v="0"/>
    <n v="0"/>
    <n v="0"/>
    <n v="0"/>
    <n v="0"/>
    <n v="0"/>
    <n v="0"/>
    <n v="0"/>
    <n v="0"/>
    <n v="0"/>
  </r>
  <r>
    <s v="E3567 TSM O/H Cond, Lower Baker"/>
    <x v="69"/>
    <s v="TSM O/H Cond, Lower Baker"/>
    <x v="6"/>
    <n v="0"/>
    <n v="0"/>
    <n v="0"/>
    <n v="0"/>
    <n v="0"/>
    <n v="0"/>
    <n v="0"/>
    <n v="0"/>
    <n v="0"/>
    <n v="0"/>
    <n v="0"/>
    <n v="0"/>
    <n v="0"/>
    <n v="0"/>
  </r>
  <r>
    <s v="E3567 TSM O/H Cond, Lower Baker-NSC"/>
    <x v="69"/>
    <s v="TSM O/H Cond, Lower Baker-NSC"/>
    <x v="6"/>
    <n v="0"/>
    <n v="0"/>
    <n v="0"/>
    <n v="0"/>
    <n v="0"/>
    <n v="0"/>
    <n v="0"/>
    <n v="0"/>
    <n v="0"/>
    <n v="0"/>
    <n v="0"/>
    <n v="0"/>
    <n v="0"/>
    <n v="0"/>
  </r>
  <r>
    <s v="E3567 TSM O/H Cond, Snoq 1-NSC"/>
    <x v="69"/>
    <s v="TSM O/H Cond, Snoq 1-NSC"/>
    <x v="6"/>
    <n v="0"/>
    <n v="0"/>
    <n v="0"/>
    <n v="0"/>
    <n v="0"/>
    <n v="0"/>
    <n v="0"/>
    <n v="0"/>
    <n v="0"/>
    <n v="0"/>
    <n v="0"/>
    <n v="0"/>
    <n v="0"/>
    <n v="0"/>
  </r>
  <r>
    <s v="E3567 TSM O/H Cond, Snoq 2-NSC"/>
    <x v="69"/>
    <s v="TSM O/H Cond, Snoq 2-NSC"/>
    <x v="6"/>
    <n v="0"/>
    <n v="0"/>
    <n v="0"/>
    <n v="0"/>
    <n v="0"/>
    <n v="0"/>
    <n v="0"/>
    <n v="0"/>
    <n v="0"/>
    <n v="0"/>
    <n v="0"/>
    <n v="0"/>
    <n v="0"/>
    <n v="0"/>
  </r>
  <r>
    <s v="E3567 TSM O/H Cond, Snoqualmie 1"/>
    <x v="69"/>
    <s v="TSM O/H Cond, Snoqualmie 1"/>
    <x v="6"/>
    <n v="0"/>
    <n v="0"/>
    <n v="0"/>
    <n v="0"/>
    <n v="0"/>
    <n v="0"/>
    <n v="0"/>
    <n v="0"/>
    <n v="0"/>
    <n v="0"/>
    <n v="0"/>
    <n v="0"/>
    <n v="0"/>
    <n v="0"/>
  </r>
  <r>
    <s v="E3567 TSM O/H Cond, Snoqualmie 2"/>
    <x v="69"/>
    <s v="TSM O/H Cond, Snoqualmie 2"/>
    <x v="6"/>
    <n v="0"/>
    <n v="0"/>
    <n v="0"/>
    <n v="0"/>
    <n v="0"/>
    <n v="0"/>
    <n v="0"/>
    <n v="0"/>
    <n v="0"/>
    <n v="0"/>
    <n v="0"/>
    <n v="0"/>
    <n v="0"/>
    <n v="0"/>
  </r>
  <r>
    <s v="E3567 TSM O/H Cond, Sumas "/>
    <x v="69"/>
    <s v="TSM O/H Cond, Sumas"/>
    <x v="6"/>
    <n v="0"/>
    <n v="0"/>
    <n v="0"/>
    <n v="0"/>
    <n v="0"/>
    <n v="0"/>
    <n v="0"/>
    <n v="0"/>
    <n v="0"/>
    <n v="0"/>
    <n v="0"/>
    <n v="0"/>
    <n v="0"/>
    <n v="0"/>
  </r>
  <r>
    <s v="E3567 TSM O/H Cond, Sumas OP"/>
    <x v="69"/>
    <s v="TSM O/H Cond, Sumas OP"/>
    <x v="6"/>
    <n v="0"/>
    <n v="0"/>
    <n v="0"/>
    <n v="0"/>
    <n v="0"/>
    <n v="0"/>
    <n v="0"/>
    <n v="0"/>
    <n v="0"/>
    <n v="0"/>
    <n v="0"/>
    <n v="0"/>
    <n v="0"/>
    <n v="0"/>
  </r>
  <r>
    <s v="E3567 TSM O/H Cond, Sumas OP-NSC"/>
    <x v="69"/>
    <s v="TSM O/H Cond, Sumas OP-NSC"/>
    <x v="6"/>
    <n v="0"/>
    <n v="0"/>
    <n v="0"/>
    <n v="0"/>
    <n v="0"/>
    <n v="0"/>
    <n v="0"/>
    <n v="0"/>
    <n v="0"/>
    <n v="0"/>
    <n v="0"/>
    <n v="0"/>
    <n v="0"/>
    <n v="0"/>
  </r>
  <r>
    <s v="E3567 TSM O/H Cond, Upper Baker"/>
    <x v="69"/>
    <s v="TSM O/H Cond, Upper Baker"/>
    <x v="6"/>
    <n v="683"/>
    <n v="683"/>
    <n v="683"/>
    <n v="683"/>
    <n v="683"/>
    <n v="683"/>
    <n v="683"/>
    <n v="683"/>
    <n v="683"/>
    <n v="683"/>
    <n v="683"/>
    <n v="683"/>
    <n v="683"/>
    <n v="683462"/>
  </r>
  <r>
    <s v="E3567 TSM O/H Cond, Upper Baker-NSC"/>
    <x v="69"/>
    <s v="TSM O/H Cond, Upper Baker-NSC"/>
    <x v="6"/>
    <n v="0"/>
    <n v="0"/>
    <n v="0"/>
    <n v="0"/>
    <n v="0"/>
    <n v="0"/>
    <n v="0"/>
    <n v="0"/>
    <n v="0"/>
    <n v="0"/>
    <n v="0"/>
    <n v="0"/>
    <n v="0"/>
    <n v="0"/>
  </r>
  <r>
    <s v="E3567 TSM O/H Conductor/Devices"/>
    <x v="69"/>
    <s v="TSM O/H Conductor/Devices"/>
    <x v="6"/>
    <n v="124993"/>
    <n v="125251"/>
    <n v="125257"/>
    <n v="125270"/>
    <n v="125278"/>
    <n v="125279"/>
    <n v="125280"/>
    <n v="125280"/>
    <n v="125280"/>
    <n v="125280"/>
    <n v="125280"/>
    <n v="125280"/>
    <n v="125280"/>
    <n v="125262579"/>
  </r>
  <r>
    <s v="E3567 TSM O/H Conductor/Devices-NSC"/>
    <x v="69"/>
    <s v="TSM O/H Conductor/Devices-NSC"/>
    <x v="6"/>
    <n v="0"/>
    <n v="0"/>
    <n v="0"/>
    <n v="0"/>
    <n v="0"/>
    <n v="0"/>
    <n v="0"/>
    <n v="0"/>
    <n v="0"/>
    <n v="0"/>
    <n v="0"/>
    <n v="0"/>
    <n v="0"/>
    <n v="0"/>
  </r>
  <r>
    <s v="E3567 TSM O/H Cov-Ber-DONOTUSE"/>
    <x v="69"/>
    <s v="TSM O/H Cov-Ber-DONOTUSE"/>
    <x v="6"/>
    <n v="0"/>
    <n v="0"/>
    <n v="0"/>
    <n v="0"/>
    <n v="0"/>
    <n v="0"/>
    <n v="0"/>
    <n v="0"/>
    <n v="0"/>
    <n v="0"/>
    <n v="0"/>
    <n v="0"/>
    <n v="0"/>
    <n v="0"/>
  </r>
  <r>
    <s v="E3569 (GIF) O/H Cond, Colstrip 1-2"/>
    <x v="70"/>
    <s v="(GIF) O/H Cond, Colstrip 1-2"/>
    <x v="6"/>
    <n v="254"/>
    <n v="254"/>
    <n v="254"/>
    <n v="254"/>
    <n v="254"/>
    <n v="254"/>
    <n v="254"/>
    <n v="254"/>
    <n v="254"/>
    <n v="254"/>
    <n v="254"/>
    <n v="254"/>
    <n v="254"/>
    <n v="254414"/>
  </r>
  <r>
    <s v="E3569 (GIF) O/H Cond, Colstrip 3-4"/>
    <x v="70"/>
    <s v="(GIF) O/H Cond, Colstrip 3-4"/>
    <x v="6"/>
    <n v="269"/>
    <n v="269"/>
    <n v="269"/>
    <n v="269"/>
    <n v="269"/>
    <n v="269"/>
    <n v="269"/>
    <n v="269"/>
    <n v="269"/>
    <n v="269"/>
    <n v="269"/>
    <n v="269"/>
    <n v="269"/>
    <n v="268533"/>
  </r>
  <r>
    <s v="E3569 (GIF) O/H Cond, Colstrip1-NSC"/>
    <x v="70"/>
    <s v="(GIF) O/H Cond, Colstrip1-NSC"/>
    <x v="6"/>
    <n v="0"/>
    <n v="0"/>
    <n v="0"/>
    <n v="0"/>
    <n v="0"/>
    <n v="0"/>
    <n v="0"/>
    <n v="0"/>
    <n v="0"/>
    <n v="0"/>
    <n v="0"/>
    <n v="0"/>
    <n v="0"/>
    <n v="0"/>
  </r>
  <r>
    <s v="E3569 (GIF) O/H Cond, Colstrip3-NSC"/>
    <x v="70"/>
    <s v="(GIF) O/H Cond, Colstrip3-NSC"/>
    <x v="6"/>
    <n v="0"/>
    <n v="0"/>
    <n v="0"/>
    <n v="0"/>
    <n v="0"/>
    <n v="0"/>
    <n v="0"/>
    <n v="0"/>
    <n v="0"/>
    <n v="0"/>
    <n v="0"/>
    <n v="0"/>
    <n v="0"/>
    <n v="0"/>
  </r>
  <r>
    <s v="E3569 (GIF) O/H Cond, Electron-RET"/>
    <x v="70"/>
    <s v="(GIF) O/H Cond, Electron-RET"/>
    <x v="6"/>
    <n v="0"/>
    <n v="0"/>
    <n v="0"/>
    <n v="0"/>
    <n v="0"/>
    <n v="0"/>
    <n v="0"/>
    <n v="0"/>
    <n v="0"/>
    <n v="0"/>
    <n v="0"/>
    <n v="0"/>
    <n v="0"/>
    <n v="0"/>
  </r>
  <r>
    <s v="E3569 (GIF) O/H Cond, Hopkins"/>
    <x v="70"/>
    <s v="(GIF) O/H Cond, Hopkins"/>
    <x v="6"/>
    <n v="1665"/>
    <n v="1665"/>
    <n v="1665"/>
    <n v="1665"/>
    <n v="1665"/>
    <n v="1665"/>
    <n v="1665"/>
    <n v="1665"/>
    <n v="1665"/>
    <n v="1665"/>
    <n v="1665"/>
    <n v="1665"/>
    <n v="1665"/>
    <n v="1664799"/>
  </r>
  <r>
    <s v="E3569 (GIF) O/H Cond, Hopkins-NSC"/>
    <x v="70"/>
    <s v="(GIF) O/H Cond, Hopkins-NSC"/>
    <x v="6"/>
    <n v="0"/>
    <n v="0"/>
    <n v="0"/>
    <n v="0"/>
    <n v="0"/>
    <n v="0"/>
    <n v="0"/>
    <n v="0"/>
    <n v="0"/>
    <n v="0"/>
    <n v="0"/>
    <n v="0"/>
    <n v="0"/>
    <n v="0"/>
  </r>
  <r>
    <s v="E3569 (GIF) O/H Cond, Lower Baker"/>
    <x v="70"/>
    <s v="(GIF) O/H Cond, Lower Baker"/>
    <x v="6"/>
    <n v="3"/>
    <n v="3"/>
    <n v="3"/>
    <n v="3"/>
    <n v="3"/>
    <n v="3"/>
    <n v="3"/>
    <n v="3"/>
    <n v="3"/>
    <n v="3"/>
    <n v="3"/>
    <n v="3"/>
    <n v="3"/>
    <n v="3337"/>
  </r>
  <r>
    <s v="E3569 (GIF) O/H Cond, Lower Bak-NSC"/>
    <x v="70"/>
    <s v="(GIF) O/H Cond, Lower Bak-NSC"/>
    <x v="6"/>
    <n v="0"/>
    <n v="0"/>
    <n v="0"/>
    <n v="0"/>
    <n v="0"/>
    <n v="0"/>
    <n v="0"/>
    <n v="0"/>
    <n v="0"/>
    <n v="0"/>
    <n v="0"/>
    <n v="0"/>
    <n v="0"/>
    <n v="0"/>
  </r>
  <r>
    <s v="E3569 (GIF) O/H Cond, Poison Sp-NSC"/>
    <x v="70"/>
    <s v="(GIF) O/H Cond, Poison Sp-NSC"/>
    <x v="6"/>
    <n v="0"/>
    <n v="0"/>
    <n v="0"/>
    <n v="0"/>
    <n v="0"/>
    <n v="0"/>
    <n v="0"/>
    <n v="0"/>
    <n v="0"/>
    <n v="0"/>
    <n v="0"/>
    <n v="0"/>
    <n v="0"/>
    <n v="0"/>
  </r>
  <r>
    <s v="E3569 (GIF) O/H Cond, Poison Spring"/>
    <x v="70"/>
    <s v="(GIF) O/H Cond, Poison Spring"/>
    <x v="6"/>
    <n v="252"/>
    <n v="252"/>
    <n v="252"/>
    <n v="252"/>
    <n v="252"/>
    <n v="252"/>
    <n v="252"/>
    <n v="252"/>
    <n v="252"/>
    <n v="252"/>
    <n v="252"/>
    <n v="252"/>
    <n v="252"/>
    <n v="251566"/>
  </r>
  <r>
    <s v="E3569 (GIF) O/H Cond, Scl-Tolt"/>
    <x v="70"/>
    <s v="(GIF) O/H Cond, Scl-Tolt"/>
    <x v="6"/>
    <n v="9"/>
    <n v="9"/>
    <n v="9"/>
    <n v="9"/>
    <n v="9"/>
    <n v="9"/>
    <n v="9"/>
    <n v="9"/>
    <n v="9"/>
    <n v="9"/>
    <n v="9"/>
    <n v="9"/>
    <n v="9"/>
    <n v="9387"/>
  </r>
  <r>
    <s v="E3569 (GIF) O/H Cond, Scl-Tolt-NSC"/>
    <x v="70"/>
    <s v="(GIF) O/H Cond, Scl-Tolt-NSC"/>
    <x v="6"/>
    <n v="0"/>
    <n v="0"/>
    <n v="0"/>
    <n v="0"/>
    <n v="0"/>
    <n v="0"/>
    <n v="0"/>
    <n v="0"/>
    <n v="0"/>
    <n v="0"/>
    <n v="0"/>
    <n v="0"/>
    <n v="0"/>
    <n v="0"/>
  </r>
  <r>
    <s v="E3569 (GIF) O/H Cond, Snoq 1-NSC"/>
    <x v="70"/>
    <s v="(GIF) O/H Cond, Snoq 1-NSC"/>
    <x v="6"/>
    <n v="0"/>
    <n v="0"/>
    <n v="0"/>
    <n v="0"/>
    <n v="0"/>
    <n v="0"/>
    <n v="0"/>
    <n v="0"/>
    <n v="0"/>
    <n v="0"/>
    <n v="0"/>
    <n v="0"/>
    <n v="0"/>
    <n v="0"/>
  </r>
  <r>
    <s v="E3569 (GIF) O/H Cond, Snoq 2-NSC"/>
    <x v="70"/>
    <s v="(GIF) O/H Cond, Snoq 2-NSC"/>
    <x v="6"/>
    <n v="0"/>
    <n v="0"/>
    <n v="0"/>
    <n v="0"/>
    <n v="0"/>
    <n v="0"/>
    <n v="0"/>
    <n v="0"/>
    <n v="0"/>
    <n v="0"/>
    <n v="0"/>
    <n v="0"/>
    <n v="0"/>
    <n v="0"/>
  </r>
  <r>
    <s v="E3569 (GIF) O/H Cond, Snoqualmie 1"/>
    <x v="70"/>
    <s v="(GIF) O/H Cond, Snoqualmie 1"/>
    <x v="6"/>
    <n v="164"/>
    <n v="164"/>
    <n v="164"/>
    <n v="164"/>
    <n v="164"/>
    <n v="164"/>
    <n v="164"/>
    <n v="164"/>
    <n v="164"/>
    <n v="164"/>
    <n v="164"/>
    <n v="164"/>
    <n v="164"/>
    <n v="164163"/>
  </r>
  <r>
    <s v="E3569 (GIF) O/H Cond, Snoqualmie 2"/>
    <x v="70"/>
    <s v="(GIF) O/H Cond, Snoqualmie 2"/>
    <x v="6"/>
    <n v="103"/>
    <n v="103"/>
    <n v="103"/>
    <n v="103"/>
    <n v="103"/>
    <n v="103"/>
    <n v="103"/>
    <n v="103"/>
    <n v="103"/>
    <n v="103"/>
    <n v="103"/>
    <n v="103"/>
    <n v="103"/>
    <n v="103401"/>
  </r>
  <r>
    <s v="E3569 (GIF) O/H Cond, Sumas"/>
    <x v="70"/>
    <s v="(GIF) O/H Cond, Sumas"/>
    <x v="6"/>
    <n v="63"/>
    <n v="63"/>
    <n v="63"/>
    <n v="63"/>
    <n v="63"/>
    <n v="63"/>
    <n v="63"/>
    <n v="63"/>
    <n v="63"/>
    <n v="63"/>
    <n v="63"/>
    <n v="63"/>
    <n v="63"/>
    <n v="62500"/>
  </r>
  <r>
    <s v="E3569 (GIF) O/H Cond, Sumas-NSC"/>
    <x v="70"/>
    <s v="(GIF) O/H Cond, Sumas-NSC"/>
    <x v="6"/>
    <n v="0"/>
    <n v="0"/>
    <n v="0"/>
    <n v="0"/>
    <n v="0"/>
    <n v="0"/>
    <n v="0"/>
    <n v="0"/>
    <n v="0"/>
    <n v="0"/>
    <n v="0"/>
    <n v="0"/>
    <n v="0"/>
    <n v="0"/>
  </r>
  <r>
    <s v="E3569 (GIF) O/H Cond, TLN-HPK@plant"/>
    <x v="70"/>
    <s v="(GIF) O/H Cond, TLN-HPK@plant"/>
    <x v="6"/>
    <n v="28"/>
    <n v="68"/>
    <n v="68"/>
    <n v="68"/>
    <n v="68"/>
    <n v="68"/>
    <n v="68"/>
    <n v="68"/>
    <n v="68"/>
    <n v="68"/>
    <n v="68"/>
    <n v="68"/>
    <n v="68"/>
    <n v="66205"/>
  </r>
  <r>
    <s v="E3569 (GIF) O/H Cond, TLN-HPK@p-NSC"/>
    <x v="70"/>
    <s v="(GIF) O/H Cond, TLN-HPK@p-NSC"/>
    <x v="6"/>
    <n v="0"/>
    <n v="0"/>
    <n v="0"/>
    <n v="0"/>
    <n v="0"/>
    <n v="0"/>
    <n v="0"/>
    <n v="0"/>
    <n v="0"/>
    <n v="0"/>
    <n v="0"/>
    <n v="0"/>
    <n v="0"/>
    <n v="0"/>
  </r>
  <r>
    <s v="E3569 (GIF) O/H Cond, Upper Baker"/>
    <x v="70"/>
    <s v="(GIF) O/H Cond, Upper Baker"/>
    <x v="6"/>
    <n v="59"/>
    <n v="59"/>
    <n v="59"/>
    <n v="59"/>
    <n v="59"/>
    <n v="59"/>
    <n v="59"/>
    <n v="59"/>
    <n v="59"/>
    <n v="59"/>
    <n v="59"/>
    <n v="59"/>
    <n v="59"/>
    <n v="59157"/>
  </r>
  <r>
    <s v="E3569 (GIF) O/H Cond, Upper Bak-NSC"/>
    <x v="70"/>
    <s v="(GIF) O/H Cond, Upper Bak-NSC"/>
    <x v="6"/>
    <n v="0"/>
    <n v="0"/>
    <n v="0"/>
    <n v="0"/>
    <n v="0"/>
    <n v="0"/>
    <n v="0"/>
    <n v="0"/>
    <n v="0"/>
    <n v="0"/>
    <n v="0"/>
    <n v="0"/>
    <n v="0"/>
    <n v="0"/>
  </r>
  <r>
    <s v="E3569 (GIF) O/H Cond, Wild Horse"/>
    <x v="70"/>
    <s v="(GIF) O/H Cond, Wild Horse"/>
    <x v="6"/>
    <n v="378"/>
    <n v="378"/>
    <n v="378"/>
    <n v="378"/>
    <n v="378"/>
    <n v="378"/>
    <n v="378"/>
    <n v="378"/>
    <n v="378"/>
    <n v="378"/>
    <n v="378"/>
    <n v="378"/>
    <n v="378"/>
    <n v="377727"/>
  </r>
  <r>
    <s v="E3569 (GIF) O/H Cond, Wld Hrs-NSC"/>
    <x v="70"/>
    <s v="(GIF) O/H Cond, Wld Hrs-NSC"/>
    <x v="6"/>
    <n v="0"/>
    <n v="0"/>
    <n v="0"/>
    <n v="0"/>
    <n v="0"/>
    <n v="0"/>
    <n v="0"/>
    <n v="0"/>
    <n v="0"/>
    <n v="0"/>
    <n v="0"/>
    <n v="0"/>
    <n v="0"/>
    <n v="0"/>
  </r>
  <r>
    <s v="E3569 (GIF) O/H Conductor, LSR"/>
    <x v="70"/>
    <s v="(GIF) O/H Conductor, LSR"/>
    <x v="6"/>
    <n v="3023"/>
    <n v="3023"/>
    <n v="3023"/>
    <n v="3023"/>
    <n v="3023"/>
    <n v="3023"/>
    <n v="3023"/>
    <n v="3023"/>
    <n v="3023"/>
    <n v="3023"/>
    <n v="3023"/>
    <n v="3023"/>
    <n v="3023"/>
    <n v="3022875"/>
  </r>
  <r>
    <s v="E3569 (GIF) O/H Conductor, LSR-NSC"/>
    <x v="70"/>
    <s v="(GIF) O/H Conductor, LSR-NSC"/>
    <x v="6"/>
    <n v="0"/>
    <n v="0"/>
    <n v="0"/>
    <n v="0"/>
    <n v="0"/>
    <n v="0"/>
    <n v="0"/>
    <n v="0"/>
    <n v="0"/>
    <n v="0"/>
    <n v="0"/>
    <n v="0"/>
    <n v="0"/>
    <n v="0"/>
  </r>
  <r>
    <s v="E357 TSM U/G Conduit WH-NOTUSED"/>
    <x v="71"/>
    <s v="TSM U/G Conduit WH-NOTUSED"/>
    <x v="6"/>
    <n v="0"/>
    <n v="0"/>
    <n v="0"/>
    <n v="0"/>
    <n v="0"/>
    <n v="0"/>
    <n v="0"/>
    <n v="0"/>
    <n v="0"/>
    <n v="0"/>
    <n v="0"/>
    <n v="0"/>
    <n v="0"/>
    <n v="0"/>
  </r>
  <r>
    <s v="E357 TSM U/G Conduit-RET"/>
    <x v="71"/>
    <s v="TSM U/G Conduit-RET"/>
    <x v="6"/>
    <n v="0"/>
    <n v="0"/>
    <n v="0"/>
    <n v="0"/>
    <n v="0"/>
    <n v="0"/>
    <n v="0"/>
    <n v="0"/>
    <n v="0"/>
    <n v="0"/>
    <n v="0"/>
    <n v="0"/>
    <n v="0"/>
    <n v="0"/>
  </r>
  <r>
    <s v="E3576 TSM U/G Conduit-RET"/>
    <x v="72"/>
    <s v="TSM U/G Conduit-RET"/>
    <x v="6"/>
    <n v="0"/>
    <n v="0"/>
    <n v="0"/>
    <n v="0"/>
    <n v="0"/>
    <n v="0"/>
    <n v="0"/>
    <n v="0"/>
    <n v="0"/>
    <n v="0"/>
    <n v="0"/>
    <n v="0"/>
    <n v="0"/>
    <n v="0"/>
  </r>
  <r>
    <s v="E3577 TSM U/G Conduit"/>
    <x v="73"/>
    <s v="TSM U/G Conduit"/>
    <x v="6"/>
    <n v="701"/>
    <n v="701"/>
    <n v="701"/>
    <n v="701"/>
    <n v="701"/>
    <n v="701"/>
    <n v="701"/>
    <n v="701"/>
    <n v="701"/>
    <n v="701"/>
    <n v="701"/>
    <n v="701"/>
    <n v="701"/>
    <n v="700575"/>
  </r>
  <r>
    <s v="E3577 TSM U/G Conduit, Koma Kul-NSC"/>
    <x v="73"/>
    <s v="TSM U/G Conduit, Koma Kul-NSC"/>
    <x v="6"/>
    <n v="0"/>
    <n v="0"/>
    <n v="0"/>
    <n v="0"/>
    <n v="0"/>
    <n v="0"/>
    <n v="0"/>
    <n v="0"/>
    <n v="0"/>
    <n v="0"/>
    <n v="0"/>
    <n v="0"/>
    <n v="0"/>
    <n v="0"/>
  </r>
  <r>
    <s v="E3577 TSM U/G Conduit, Koma Kuls"/>
    <x v="73"/>
    <s v="TSM U/G Conduit, Koma Kuls"/>
    <x v="6"/>
    <n v="0"/>
    <n v="0"/>
    <n v="0"/>
    <n v="0"/>
    <n v="0"/>
    <n v="0"/>
    <n v="0"/>
    <n v="0"/>
    <n v="0"/>
    <n v="0"/>
    <n v="0"/>
    <n v="0"/>
    <n v="0"/>
    <n v="0"/>
  </r>
  <r>
    <s v="E3579 (GIF) UG Conduit, LSR"/>
    <x v="74"/>
    <s v="(GIF) UG Conduit, LSR"/>
    <x v="6"/>
    <n v="0"/>
    <n v="0"/>
    <n v="0"/>
    <n v="0"/>
    <n v="0"/>
    <n v="0"/>
    <n v="0"/>
    <n v="0"/>
    <n v="0"/>
    <n v="0"/>
    <n v="0"/>
    <n v="0"/>
    <n v="0"/>
    <n v="0"/>
  </r>
  <r>
    <s v="E3579 (GIF) UG Conduit, LSR-NSC"/>
    <x v="74"/>
    <s v="(GIF) UG Conduit, LSR-NSC"/>
    <x v="6"/>
    <n v="0"/>
    <n v="0"/>
    <n v="0"/>
    <n v="0"/>
    <n v="0"/>
    <n v="0"/>
    <n v="0"/>
    <n v="0"/>
    <n v="0"/>
    <n v="0"/>
    <n v="0"/>
    <n v="0"/>
    <n v="0"/>
    <n v="0"/>
  </r>
  <r>
    <s v="E3579 (GIF)U/G Conduit,TLN-WHD@-NSC"/>
    <x v="74"/>
    <s v="(GIF)U/G Conduit,TLN-WHD@-NSC"/>
    <x v="6"/>
    <n v="0"/>
    <n v="0"/>
    <n v="0"/>
    <n v="0"/>
    <n v="0"/>
    <n v="0"/>
    <n v="0"/>
    <n v="0"/>
    <n v="0"/>
    <n v="0"/>
    <n v="0"/>
    <n v="0"/>
    <n v="0"/>
    <n v="0"/>
  </r>
  <r>
    <s v="E3579 (GIF)U/G Conduit,TLN-WHD@plnt"/>
    <x v="74"/>
    <s v="(GIF)U/G Conduit,TLN-WHD@plnt"/>
    <x v="6"/>
    <n v="510"/>
    <n v="510"/>
    <n v="510"/>
    <n v="510"/>
    <n v="510"/>
    <n v="510"/>
    <n v="510"/>
    <n v="510"/>
    <n v="510"/>
    <n v="510"/>
    <n v="510"/>
    <n v="510"/>
    <n v="510"/>
    <n v="510284"/>
  </r>
  <r>
    <s v="E358 TSM U/G Cond, Fred 1/APC-RET"/>
    <x v="75"/>
    <s v="TSM U/G Cond, Fred 1/APC-RET"/>
    <x v="6"/>
    <n v="0"/>
    <n v="0"/>
    <n v="0"/>
    <n v="0"/>
    <n v="0"/>
    <n v="0"/>
    <n v="0"/>
    <n v="0"/>
    <n v="0"/>
    <n v="0"/>
    <n v="0"/>
    <n v="0"/>
    <n v="0"/>
    <n v="0"/>
  </r>
  <r>
    <s v="E358 TSM U/G COND, WDH-RET "/>
    <x v="75"/>
    <s v="TSM U/G COND, WDH-RET"/>
    <x v="6"/>
    <n v="0"/>
    <n v="0"/>
    <n v="0"/>
    <n v="0"/>
    <n v="0"/>
    <n v="0"/>
    <n v="0"/>
    <n v="0"/>
    <n v="0"/>
    <n v="0"/>
    <n v="0"/>
    <n v="0"/>
    <n v="0"/>
    <n v="0"/>
  </r>
  <r>
    <s v="E358 TSM U/G Conductor&amp;Devices-RET"/>
    <x v="75"/>
    <s v="TSM U/G Conductor&amp;Devices-RET"/>
    <x v="6"/>
    <n v="0"/>
    <n v="0"/>
    <n v="0"/>
    <n v="0"/>
    <n v="0"/>
    <n v="0"/>
    <n v="0"/>
    <n v="0"/>
    <n v="0"/>
    <n v="0"/>
    <n v="0"/>
    <n v="0"/>
    <n v="0"/>
    <n v="0"/>
  </r>
  <r>
    <s v="E3586 TSM U/G Conductor/Dev-RET"/>
    <x v="76"/>
    <s v="TSM U/G Conductor/Dev-RET"/>
    <x v="6"/>
    <n v="0"/>
    <n v="0"/>
    <n v="0"/>
    <n v="0"/>
    <n v="0"/>
    <n v="0"/>
    <n v="0"/>
    <n v="0"/>
    <n v="0"/>
    <n v="0"/>
    <n v="0"/>
    <n v="0"/>
    <n v="0"/>
    <n v="0"/>
  </r>
  <r>
    <s v="E3587 TSM U/G Cond, Koma Kulshan"/>
    <x v="77"/>
    <s v="TSM U/G Cond, Koma Kulshan"/>
    <x v="6"/>
    <n v="0"/>
    <n v="0"/>
    <n v="0"/>
    <n v="0"/>
    <n v="0"/>
    <n v="0"/>
    <n v="0"/>
    <n v="0"/>
    <n v="0"/>
    <n v="0"/>
    <n v="0"/>
    <n v="0"/>
    <n v="0"/>
    <n v="0"/>
  </r>
  <r>
    <s v="E3587 TSM U/G Cond, Koma Kulsha-NSC"/>
    <x v="77"/>
    <s v="TSM U/G Cond, Koma Kulsha-NSC"/>
    <x v="6"/>
    <n v="0"/>
    <n v="0"/>
    <n v="0"/>
    <n v="0"/>
    <n v="0"/>
    <n v="0"/>
    <n v="0"/>
    <n v="0"/>
    <n v="0"/>
    <n v="0"/>
    <n v="0"/>
    <n v="0"/>
    <n v="0"/>
    <n v="0"/>
  </r>
  <r>
    <s v="E3587 TSM U/G Conductor/Devices"/>
    <x v="77"/>
    <s v="TSM U/G Conductor/Devices"/>
    <x v="6"/>
    <n v="2933"/>
    <n v="2933"/>
    <n v="2933"/>
    <n v="2933"/>
    <n v="2933"/>
    <n v="2933"/>
    <n v="2933"/>
    <n v="2933"/>
    <n v="2933"/>
    <n v="2933"/>
    <n v="2933"/>
    <n v="2933"/>
    <n v="2933"/>
    <n v="2932873"/>
  </r>
  <r>
    <s v="E3589 (GIF) U/G Cond, Fred 1/APC"/>
    <x v="78"/>
    <s v="(GIF) U/G Cond, Fred 1/APC"/>
    <x v="6"/>
    <n v="3475"/>
    <n v="3475"/>
    <n v="3475"/>
    <n v="3475"/>
    <n v="3475"/>
    <n v="3475"/>
    <n v="3475"/>
    <n v="3475"/>
    <n v="3475"/>
    <n v="3475"/>
    <n v="3475"/>
    <n v="3475"/>
    <n v="3475"/>
    <n v="3475101"/>
  </r>
  <r>
    <s v="E3589 (GIF) U/G Cond, Fred 1/AP-NSC"/>
    <x v="78"/>
    <s v="(GIF) U/G Cond, Fred 1/AP-NSC"/>
    <x v="6"/>
    <n v="0"/>
    <n v="0"/>
    <n v="0"/>
    <n v="0"/>
    <n v="0"/>
    <n v="0"/>
    <n v="0"/>
    <n v="0"/>
    <n v="0"/>
    <n v="0"/>
    <n v="0"/>
    <n v="0"/>
    <n v="0"/>
    <n v="0"/>
  </r>
  <r>
    <s v="E3589 (GIF) UG Conductor, LSR"/>
    <x v="78"/>
    <s v="(GIF) UG Conductor, LSR"/>
    <x v="6"/>
    <n v="22546"/>
    <n v="22546"/>
    <n v="22546"/>
    <n v="22546"/>
    <n v="22546"/>
    <n v="22546"/>
    <n v="22546"/>
    <n v="22546"/>
    <n v="22546"/>
    <n v="22546"/>
    <n v="22546"/>
    <n v="22546"/>
    <n v="22546"/>
    <n v="22545729"/>
  </r>
  <r>
    <s v="E3589 (GIF) UG Conductor, LSR-NSC"/>
    <x v="78"/>
    <s v="(GIF) UG Conductor, LSR-NSC"/>
    <x v="6"/>
    <n v="0"/>
    <n v="0"/>
    <n v="0"/>
    <n v="0"/>
    <n v="0"/>
    <n v="0"/>
    <n v="0"/>
    <n v="0"/>
    <n v="0"/>
    <n v="0"/>
    <n v="0"/>
    <n v="0"/>
    <n v="0"/>
    <n v="0"/>
  </r>
  <r>
    <s v="E3589 (GIF)U/G Cond,TLN-HPK@plt"/>
    <x v="78"/>
    <s v="(GIF)U/G Cond,TLN-HPK@plt"/>
    <x v="6"/>
    <n v="3837"/>
    <n v="3837"/>
    <n v="3837"/>
    <n v="3837"/>
    <n v="3837"/>
    <n v="3837"/>
    <n v="3837"/>
    <n v="3837"/>
    <n v="3837"/>
    <n v="3837"/>
    <n v="3837"/>
    <n v="3837"/>
    <n v="3837"/>
    <n v="3836676"/>
  </r>
  <r>
    <s v="E3589 (GIF)U/G Cond,TLN-HPK@plt-NSC"/>
    <x v="78"/>
    <s v="(GIF)U/G Cond,TLN-HPK@plt-NSC"/>
    <x v="6"/>
    <n v="0"/>
    <n v="0"/>
    <n v="0"/>
    <n v="0"/>
    <n v="0"/>
    <n v="0"/>
    <n v="0"/>
    <n v="0"/>
    <n v="0"/>
    <n v="0"/>
    <n v="0"/>
    <n v="0"/>
    <n v="0"/>
    <n v="0"/>
  </r>
  <r>
    <s v="E3589 (GIF)U/G Cond,TLN-WHD@pln-NSC"/>
    <x v="78"/>
    <s v="(GIF)U/G Cond,TLN-WHD@pln-NSC"/>
    <x v="6"/>
    <n v="0"/>
    <n v="0"/>
    <n v="0"/>
    <n v="0"/>
    <n v="0"/>
    <n v="0"/>
    <n v="0"/>
    <n v="0"/>
    <n v="0"/>
    <n v="0"/>
    <n v="0"/>
    <n v="0"/>
    <n v="0"/>
    <n v="0"/>
  </r>
  <r>
    <s v="E3589 (GIF)U/G Cond,TLN-WHD@plnt"/>
    <x v="78"/>
    <s v="(GIF)U/G Cond,TLN-WHD@plnt"/>
    <x v="6"/>
    <n v="1080"/>
    <n v="1080"/>
    <n v="1080"/>
    <n v="1080"/>
    <n v="1080"/>
    <n v="1080"/>
    <n v="1080"/>
    <n v="1080"/>
    <n v="1080"/>
    <n v="1080"/>
    <n v="1080"/>
    <n v="1080"/>
    <n v="1080"/>
    <n v="1080001"/>
  </r>
  <r>
    <s v="E3589 (GIF)U/G Cond,TLN-WHDE@pl-NSC"/>
    <x v="78"/>
    <s v="(GIF)U/G Cond,TLN-WHDE@pl-NSC"/>
    <x v="6"/>
    <n v="0"/>
    <n v="0"/>
    <n v="0"/>
    <n v="0"/>
    <n v="0"/>
    <n v="0"/>
    <n v="0"/>
    <n v="0"/>
    <n v="0"/>
    <n v="0"/>
    <n v="0"/>
    <n v="0"/>
    <n v="0"/>
    <n v="0"/>
  </r>
  <r>
    <s v="E3589 (GIF)U/G Cond,TLN-WHDE@plt"/>
    <x v="78"/>
    <s v="(GIF)U/G Cond,TLN-WHDE@plt"/>
    <x v="6"/>
    <n v="3086"/>
    <n v="3086"/>
    <n v="3086"/>
    <n v="3086"/>
    <n v="3086"/>
    <n v="3086"/>
    <n v="3086"/>
    <n v="3086"/>
    <n v="3086"/>
    <n v="3086"/>
    <n v="3086"/>
    <n v="3086"/>
    <n v="3086"/>
    <n v="3086351"/>
  </r>
  <r>
    <s v="E3590 TSM Roads &amp; Trails"/>
    <x v="79"/>
    <s v="TSM Roads &amp; Trails"/>
    <x v="6"/>
    <n v="820"/>
    <n v="820"/>
    <n v="820"/>
    <n v="820"/>
    <n v="820"/>
    <n v="820"/>
    <n v="820"/>
    <n v="820"/>
    <n v="820"/>
    <n v="820"/>
    <n v="820"/>
    <n v="820"/>
    <n v="820"/>
    <n v="819764"/>
  </r>
  <r>
    <s v="E3590 TSM Roads, 3rd AC Line"/>
    <x v="79"/>
    <s v="TSM Roads, 3rd AC Line"/>
    <x v="6"/>
    <n v="75"/>
    <n v="75"/>
    <n v="75"/>
    <n v="75"/>
    <n v="75"/>
    <n v="75"/>
    <n v="75"/>
    <n v="75"/>
    <n v="75"/>
    <n v="75"/>
    <n v="75"/>
    <n v="75"/>
    <n v="75"/>
    <n v="74854"/>
  </r>
  <r>
    <s v="E3590 TSM Roads, 3rd AC Line-NSC"/>
    <x v="79"/>
    <s v="TSM Roads, 3rd AC Line-NSC"/>
    <x v="6"/>
    <n v="0"/>
    <n v="0"/>
    <n v="0"/>
    <n v="0"/>
    <n v="0"/>
    <n v="0"/>
    <n v="0"/>
    <n v="0"/>
    <n v="0"/>
    <n v="0"/>
    <n v="0"/>
    <n v="0"/>
    <n v="0"/>
    <n v="0"/>
  </r>
  <r>
    <s v="E3590 TSM Roads, Baker Common-RET"/>
    <x v="79"/>
    <s v="TSM Roads, Baker Common-RET"/>
    <x v="6"/>
    <n v="0"/>
    <n v="0"/>
    <n v="0"/>
    <n v="0"/>
    <n v="0"/>
    <n v="0"/>
    <n v="0"/>
    <n v="0"/>
    <n v="0"/>
    <n v="0"/>
    <n v="0"/>
    <n v="0"/>
    <n v="0"/>
    <n v="0"/>
  </r>
  <r>
    <s v="E3590 TSM Roads, Colstrip 1-2 Com"/>
    <x v="79"/>
    <s v="TSM Roads, Colstrip 1-2 Com"/>
    <x v="6"/>
    <n v="114"/>
    <n v="114"/>
    <n v="114"/>
    <n v="114"/>
    <n v="114"/>
    <n v="114"/>
    <n v="114"/>
    <n v="114"/>
    <n v="114"/>
    <n v="114"/>
    <n v="114"/>
    <n v="114"/>
    <n v="114"/>
    <n v="113968"/>
  </r>
  <r>
    <s v="E3590 TSM Roads, Colstrip 3-4 Com"/>
    <x v="79"/>
    <s v="TSM Roads, Colstrip 3-4 Com"/>
    <x v="6"/>
    <n v="331"/>
    <n v="331"/>
    <n v="331"/>
    <n v="331"/>
    <n v="331"/>
    <n v="331"/>
    <n v="331"/>
    <n v="331"/>
    <n v="331"/>
    <n v="331"/>
    <n v="331"/>
    <n v="331"/>
    <n v="331"/>
    <n v="331427"/>
  </r>
  <r>
    <s v="E3590 TSM Roads, Colstrip1-2 Co-NSC"/>
    <x v="79"/>
    <s v="TSM Roads, Colstrip1-2 Co-NSC"/>
    <x v="6"/>
    <n v="0"/>
    <n v="0"/>
    <n v="0"/>
    <n v="0"/>
    <n v="0"/>
    <n v="0"/>
    <n v="0"/>
    <n v="0"/>
    <n v="0"/>
    <n v="0"/>
    <n v="0"/>
    <n v="0"/>
    <n v="0"/>
    <n v="0"/>
  </r>
  <r>
    <s v="E3590 TSM Roads, Colstrip3-4 Co-NSC"/>
    <x v="79"/>
    <s v="TSM Roads, Colstrip3-4 Co-NSC"/>
    <x v="6"/>
    <n v="0"/>
    <n v="0"/>
    <n v="0"/>
    <n v="0"/>
    <n v="0"/>
    <n v="0"/>
    <n v="0"/>
    <n v="0"/>
    <n v="0"/>
    <n v="0"/>
    <n v="0"/>
    <n v="0"/>
    <n v="0"/>
    <n v="0"/>
  </r>
  <r>
    <s v="E3590 TSM Roads, Upper Baker-RET"/>
    <x v="79"/>
    <s v="TSM Roads, Upper Baker-RET"/>
    <x v="6"/>
    <n v="0"/>
    <n v="0"/>
    <n v="0"/>
    <n v="0"/>
    <n v="0"/>
    <n v="0"/>
    <n v="0"/>
    <n v="0"/>
    <n v="0"/>
    <n v="0"/>
    <n v="0"/>
    <n v="0"/>
    <n v="0"/>
    <n v="0"/>
  </r>
  <r>
    <s v="E3596 TSM Roads &amp; Trails-RET"/>
    <x v="80"/>
    <s v="TSM Roads &amp; Trails-RET"/>
    <x v="6"/>
    <n v="0"/>
    <n v="0"/>
    <n v="0"/>
    <n v="0"/>
    <n v="0"/>
    <n v="0"/>
    <n v="0"/>
    <n v="0"/>
    <n v="0"/>
    <n v="0"/>
    <n v="0"/>
    <n v="0"/>
    <n v="0"/>
    <n v="0"/>
  </r>
  <r>
    <s v="E3597 TSM Roads &amp; Trails"/>
    <x v="81"/>
    <s v="TSM Roads &amp; Trails"/>
    <x v="6"/>
    <n v="568"/>
    <n v="568"/>
    <n v="568"/>
    <n v="568"/>
    <n v="568"/>
    <n v="568"/>
    <n v="568"/>
    <n v="568"/>
    <n v="568"/>
    <n v="568"/>
    <n v="568"/>
    <n v="568"/>
    <n v="568"/>
    <n v="568185"/>
  </r>
  <r>
    <s v="E3597 TSM Roads/Trails, Baker C-NSC"/>
    <x v="81"/>
    <s v="TSM Roads/Trails, Baker C-NSC"/>
    <x v="6"/>
    <n v="0"/>
    <n v="0"/>
    <n v="0"/>
    <n v="0"/>
    <n v="0"/>
    <n v="0"/>
    <n v="0"/>
    <n v="0"/>
    <n v="0"/>
    <n v="0"/>
    <n v="0"/>
    <n v="0"/>
    <n v="0"/>
    <n v="0"/>
  </r>
  <r>
    <s v="E3597 TSM Roads/Trails, Baker Com"/>
    <x v="81"/>
    <s v="TSM Roads/Trails, Baker Com"/>
    <x v="6"/>
    <n v="0"/>
    <n v="0"/>
    <n v="0"/>
    <n v="0"/>
    <n v="0"/>
    <n v="0"/>
    <n v="0"/>
    <n v="0"/>
    <n v="0"/>
    <n v="0"/>
    <n v="0"/>
    <n v="0"/>
    <n v="0"/>
    <n v="0"/>
  </r>
  <r>
    <s v="E3597 TSM Roads/Trails, Upper Baker"/>
    <x v="81"/>
    <s v="TSM Roads/Trails, Upper Baker"/>
    <x v="6"/>
    <n v="0"/>
    <n v="0"/>
    <n v="0"/>
    <n v="0"/>
    <n v="0"/>
    <n v="0"/>
    <n v="0"/>
    <n v="0"/>
    <n v="0"/>
    <n v="0"/>
    <n v="0"/>
    <n v="0"/>
    <n v="0"/>
    <n v="0"/>
  </r>
  <r>
    <s v="E3597 TSM Roads/Trails, Upper B-NSC"/>
    <x v="81"/>
    <s v="TSM Roads/Trails, Upper B-NSC"/>
    <x v="6"/>
    <n v="0"/>
    <n v="0"/>
    <n v="0"/>
    <n v="0"/>
    <n v="0"/>
    <n v="0"/>
    <n v="0"/>
    <n v="0"/>
    <n v="0"/>
    <n v="0"/>
    <n v="0"/>
    <n v="0"/>
    <n v="0"/>
    <n v="0"/>
  </r>
  <r>
    <s v="E3599 TSM ARO Transmission"/>
    <x v="82"/>
    <s v="TSM ARO Transmission"/>
    <x v="6"/>
    <n v="3787"/>
    <n v="3787"/>
    <n v="3787"/>
    <n v="3787"/>
    <n v="3787"/>
    <n v="3787"/>
    <n v="3787"/>
    <n v="3787"/>
    <n v="3787"/>
    <n v="3787"/>
    <n v="3787"/>
    <n v="3787"/>
    <n v="4472"/>
    <n v="3815567"/>
  </r>
  <r>
    <s v="E35999 (GIF) Rd/Trail, Upper Baker"/>
    <x v="82"/>
    <s v="9 (GIF) Rd/Trail, Upper Baker"/>
    <x v="6"/>
    <n v="8"/>
    <n v="8"/>
    <n v="8"/>
    <n v="8"/>
    <n v="8"/>
    <n v="8"/>
    <n v="8"/>
    <n v="8"/>
    <n v="8"/>
    <n v="8"/>
    <n v="8"/>
    <n v="8"/>
    <n v="8"/>
    <n v="8021"/>
  </r>
  <r>
    <s v="E35999 (GIF) Rd/Trail, Upper Ba-NSC"/>
    <x v="82"/>
    <s v="9 (GIF) Rd/Trail, Upper Ba-NSC"/>
    <x v="6"/>
    <n v="0"/>
    <n v="0"/>
    <n v="0"/>
    <n v="0"/>
    <n v="0"/>
    <n v="0"/>
    <n v="0"/>
    <n v="0"/>
    <n v="0"/>
    <n v="0"/>
    <n v="0"/>
    <n v="0"/>
    <n v="0"/>
    <n v="0"/>
  </r>
  <r>
    <s v="E35999 (GIF) Rds/Trail, LSR"/>
    <x v="82"/>
    <s v="9 (GIF) Rds/Trail, LSR"/>
    <x v="6"/>
    <n v="0"/>
    <n v="0"/>
    <n v="0"/>
    <n v="0"/>
    <n v="0"/>
    <n v="0"/>
    <n v="0"/>
    <n v="0"/>
    <n v="0"/>
    <n v="0"/>
    <n v="0"/>
    <n v="0"/>
    <n v="0"/>
    <n v="0"/>
  </r>
  <r>
    <s v="E35999 (GIF) Rds/Trail, LSR-NSC"/>
    <x v="82"/>
    <s v="9 (GIF) Rds/Trail, LSR-NSC"/>
    <x v="6"/>
    <n v="0"/>
    <n v="0"/>
    <n v="0"/>
    <n v="0"/>
    <n v="0"/>
    <n v="0"/>
    <n v="0"/>
    <n v="0"/>
    <n v="0"/>
    <n v="0"/>
    <n v="0"/>
    <n v="0"/>
    <n v="0"/>
    <n v="0"/>
  </r>
  <r>
    <s v="Tax only - Milwaukee Acq Adj"/>
    <x v="29"/>
    <s v="nly - Milwaukee Acq Adj"/>
    <x v="6"/>
    <n v="0"/>
    <n v="0"/>
    <n v="0"/>
    <n v="0"/>
    <n v="0"/>
    <n v="0"/>
    <n v="0"/>
    <n v="0"/>
    <n v="0"/>
    <n v="0"/>
    <n v="0"/>
    <n v="0"/>
    <n v="0"/>
    <n v="0"/>
  </r>
  <r>
    <s v="E3600 105 DST Land &amp; Land Rights"/>
    <x v="83"/>
    <s v="105 DST Land &amp; Land Rights"/>
    <x v="7"/>
    <n v="11505"/>
    <n v="8684"/>
    <n v="8684"/>
    <n v="8684"/>
    <n v="8695"/>
    <n v="8695"/>
    <n v="8695"/>
    <n v="8684"/>
    <n v="8684"/>
    <n v="8684"/>
    <n v="8684"/>
    <n v="8684"/>
    <n v="10766"/>
    <n v="8891425"/>
  </r>
  <r>
    <s v="E3600 DST Land &amp; Land Rights"/>
    <x v="83"/>
    <s v="DST Land &amp; Land Rights"/>
    <x v="7"/>
    <n v="30575"/>
    <n v="33403"/>
    <n v="33403"/>
    <n v="33403"/>
    <n v="33404"/>
    <n v="33404"/>
    <n v="33404"/>
    <n v="33415"/>
    <n v="33412"/>
    <n v="33413"/>
    <n v="33414"/>
    <n v="33420"/>
    <n v="33435"/>
    <n v="33291706"/>
  </r>
  <r>
    <s v="E3600 DST Land, Sub, Alpac"/>
    <x v="83"/>
    <s v="DST Land, Sub, Alpac"/>
    <x v="7"/>
    <n v="256"/>
    <n v="256"/>
    <n v="256"/>
    <n v="256"/>
    <n v="256"/>
    <n v="256"/>
    <n v="256"/>
    <n v="256"/>
    <n v="256"/>
    <n v="256"/>
    <n v="256"/>
    <n v="256"/>
    <n v="256"/>
    <n v="255812"/>
  </r>
  <r>
    <s v="E3600 DST Land, Sub, Capitol"/>
    <x v="83"/>
    <s v="DST Land, Sub, Capitol"/>
    <x v="7"/>
    <n v="31"/>
    <n v="31"/>
    <n v="31"/>
    <n v="31"/>
    <n v="31"/>
    <n v="31"/>
    <n v="31"/>
    <n v="31"/>
    <n v="31"/>
    <n v="31"/>
    <n v="31"/>
    <n v="31"/>
    <n v="31"/>
    <n v="31040"/>
  </r>
  <r>
    <s v="E3600 DST Land, Sub, Crescent Harbr"/>
    <x v="83"/>
    <s v="DST Land, Sub, Crescent Harbr"/>
    <x v="7"/>
    <n v="5"/>
    <n v="5"/>
    <n v="5"/>
    <n v="5"/>
    <n v="5"/>
    <n v="5"/>
    <n v="5"/>
    <n v="5"/>
    <n v="5"/>
    <n v="5"/>
    <n v="5"/>
    <n v="5"/>
    <n v="5"/>
    <n v="4766"/>
  </r>
  <r>
    <s v="E3600 DST Land, Sub, Miller Bay"/>
    <x v="83"/>
    <s v="DST Land, Sub, Miller Bay"/>
    <x v="7"/>
    <n v="12"/>
    <n v="12"/>
    <n v="12"/>
    <n v="12"/>
    <n v="12"/>
    <n v="12"/>
    <n v="12"/>
    <n v="12"/>
    <n v="12"/>
    <n v="12"/>
    <n v="12"/>
    <n v="12"/>
    <n v="12"/>
    <n v="12337"/>
  </r>
  <r>
    <s v="E3600 DST Land, Sub, Paccar"/>
    <x v="83"/>
    <s v="DST Land, Sub, Paccar"/>
    <x v="7"/>
    <n v="204"/>
    <n v="204"/>
    <n v="204"/>
    <n v="204"/>
    <n v="204"/>
    <n v="204"/>
    <n v="204"/>
    <n v="204"/>
    <n v="204"/>
    <n v="204"/>
    <n v="204"/>
    <n v="204"/>
    <n v="204"/>
    <n v="204314"/>
  </r>
  <r>
    <s v="E3600 DST Land, Sub, Poulsbo"/>
    <x v="83"/>
    <s v="DST Land, Sub, Poulsbo"/>
    <x v="7"/>
    <n v="4"/>
    <n v="4"/>
    <n v="4"/>
    <n v="4"/>
    <n v="4"/>
    <n v="4"/>
    <n v="4"/>
    <n v="4"/>
    <n v="4"/>
    <n v="4"/>
    <n v="4"/>
    <n v="4"/>
    <n v="4"/>
    <n v="4494"/>
  </r>
  <r>
    <s v="E3600 DST Land, Sub, Sumas Generati"/>
    <x v="83"/>
    <s v="DST Land, Sub, Sumas Generati"/>
    <x v="7"/>
    <n v="0"/>
    <n v="0"/>
    <n v="0"/>
    <n v="0"/>
    <n v="0"/>
    <n v="0"/>
    <n v="0"/>
    <n v="0"/>
    <n v="0"/>
    <n v="0"/>
    <n v="0"/>
    <n v="0"/>
    <n v="0"/>
    <n v="0"/>
  </r>
  <r>
    <s v="E3600 DST Land, Sub, Viking"/>
    <x v="83"/>
    <s v="DST Land, Sub, Viking"/>
    <x v="7"/>
    <n v="5"/>
    <n v="5"/>
    <n v="5"/>
    <n v="5"/>
    <n v="5"/>
    <n v="5"/>
    <n v="5"/>
    <n v="5"/>
    <n v="5"/>
    <n v="5"/>
    <n v="5"/>
    <n v="5"/>
    <n v="5"/>
    <n v="4635"/>
  </r>
  <r>
    <s v="E3600 DST Land, Sub, Vitulli"/>
    <x v="83"/>
    <s v="DST Land, Sub, Vitulli"/>
    <x v="7"/>
    <n v="381"/>
    <n v="381"/>
    <n v="381"/>
    <n v="381"/>
    <n v="381"/>
    <n v="381"/>
    <n v="381"/>
    <n v="381"/>
    <n v="381"/>
    <n v="381"/>
    <n v="381"/>
    <n v="381"/>
    <n v="381"/>
    <n v="381411"/>
  </r>
  <r>
    <s v="E3601 105 DST Easements"/>
    <x v="84"/>
    <s v="105 DST Easements"/>
    <x v="7"/>
    <n v="54"/>
    <n v="54"/>
    <n v="54"/>
    <n v="54"/>
    <n v="54"/>
    <n v="54"/>
    <n v="54"/>
    <n v="54"/>
    <n v="54"/>
    <n v="54"/>
    <n v="54"/>
    <n v="54"/>
    <n v="54"/>
    <n v="54386"/>
  </r>
  <r>
    <s v="E3601 DONOTUSE, Sub, Vitulli"/>
    <x v="84"/>
    <s v="DONOTUSE, Sub, Vitulli"/>
    <x v="7"/>
    <n v="0"/>
    <n v="0"/>
    <n v="0"/>
    <n v="0"/>
    <n v="0"/>
    <n v="0"/>
    <n v="0"/>
    <n v="0"/>
    <n v="0"/>
    <n v="0"/>
    <n v="0"/>
    <n v="0"/>
    <n v="0"/>
    <n v="0"/>
  </r>
  <r>
    <s v="E36010 DST Easements"/>
    <x v="84"/>
    <s v="0 DST Easements"/>
    <x v="7"/>
    <n v="6334"/>
    <n v="6335"/>
    <n v="6335"/>
    <n v="6335"/>
    <n v="6335"/>
    <n v="6335"/>
    <n v="6335"/>
    <n v="6335"/>
    <n v="6335"/>
    <n v="6335"/>
    <n v="6335"/>
    <n v="6335"/>
    <n v="6335"/>
    <n v="6334732"/>
  </r>
  <r>
    <s v="E36010 DST Easements, Hopkins Ridge"/>
    <x v="84"/>
    <s v="0 DST Easements, Hopkins Ridge"/>
    <x v="7"/>
    <n v="0"/>
    <n v="0"/>
    <n v="0"/>
    <n v="0"/>
    <n v="0"/>
    <n v="0"/>
    <n v="0"/>
    <n v="0"/>
    <n v="0"/>
    <n v="0"/>
    <n v="0"/>
    <n v="0"/>
    <n v="0"/>
    <n v="0"/>
  </r>
  <r>
    <s v="E3603 DONOTUSE 105 HV DST SUB-BKB"/>
    <x v="85"/>
    <s v="DONOTUSE 105 HV DST SUB-BKB"/>
    <x v="7"/>
    <n v="0"/>
    <n v="0"/>
    <n v="0"/>
    <n v="0"/>
    <n v="0"/>
    <n v="0"/>
    <n v="0"/>
    <n v="0"/>
    <n v="0"/>
    <n v="0"/>
    <n v="0"/>
    <n v="0"/>
    <n v="0"/>
    <n v="0"/>
  </r>
  <r>
    <s v="E3603 DONOTUSE 105 HV DST TLN-0022"/>
    <x v="85"/>
    <s v="DONOTUSE 105 HV DST TLN-0022"/>
    <x v="7"/>
    <n v="0"/>
    <n v="0"/>
    <n v="0"/>
    <n v="0"/>
    <n v="0"/>
    <n v="0"/>
    <n v="0"/>
    <n v="0"/>
    <n v="0"/>
    <n v="0"/>
    <n v="0"/>
    <n v="0"/>
    <n v="0"/>
    <n v="0"/>
  </r>
  <r>
    <s v="E3603 DONOTUSE 105 HV DST TLN-0105"/>
    <x v="85"/>
    <s v="DONOTUSE 105 HV DST TLN-0105"/>
    <x v="7"/>
    <n v="0"/>
    <n v="0"/>
    <n v="0"/>
    <n v="0"/>
    <n v="0"/>
    <n v="0"/>
    <n v="0"/>
    <n v="0"/>
    <n v="0"/>
    <n v="0"/>
    <n v="0"/>
    <n v="0"/>
    <n v="0"/>
    <n v="0"/>
  </r>
  <r>
    <s v="E3610 DONOTUSE, Alpac"/>
    <x v="86"/>
    <s v="DONOTUSE, Alpac"/>
    <x v="7"/>
    <n v="0"/>
    <n v="0"/>
    <n v="0"/>
    <n v="0"/>
    <n v="0"/>
    <n v="0"/>
    <n v="0"/>
    <n v="0"/>
    <n v="0"/>
    <n v="0"/>
    <n v="0"/>
    <n v="0"/>
    <n v="0"/>
    <n v="0"/>
  </r>
  <r>
    <s v="E3610 DONOTUSE, Arco Central"/>
    <x v="86"/>
    <s v="DONOTUSE, Arco Central"/>
    <x v="7"/>
    <n v="0"/>
    <n v="0"/>
    <n v="0"/>
    <n v="0"/>
    <n v="0"/>
    <n v="0"/>
    <n v="0"/>
    <n v="0"/>
    <n v="0"/>
    <n v="0"/>
    <n v="0"/>
    <n v="0"/>
    <n v="0"/>
    <n v="0"/>
  </r>
  <r>
    <s v="E3610 DONOTUSE, Capitol"/>
    <x v="86"/>
    <s v="DONOTUSE, Capitol"/>
    <x v="7"/>
    <n v="0"/>
    <n v="0"/>
    <n v="0"/>
    <n v="0"/>
    <n v="0"/>
    <n v="0"/>
    <n v="0"/>
    <n v="0"/>
    <n v="0"/>
    <n v="0"/>
    <n v="0"/>
    <n v="0"/>
    <n v="0"/>
    <n v="0"/>
  </r>
  <r>
    <s v="E3610 DONOTUSE, Clover Valley"/>
    <x v="86"/>
    <s v="DONOTUSE, Clover Valley"/>
    <x v="7"/>
    <n v="0"/>
    <n v="0"/>
    <n v="0"/>
    <n v="0"/>
    <n v="0"/>
    <n v="0"/>
    <n v="0"/>
    <n v="0"/>
    <n v="0"/>
    <n v="0"/>
    <n v="0"/>
    <n v="0"/>
    <n v="0"/>
    <n v="0"/>
  </r>
  <r>
    <s v="E3610 DONOTUSE, Miller Bay"/>
    <x v="86"/>
    <s v="DONOTUSE, Miller Bay"/>
    <x v="7"/>
    <n v="0"/>
    <n v="0"/>
    <n v="0"/>
    <n v="0"/>
    <n v="0"/>
    <n v="0"/>
    <n v="0"/>
    <n v="0"/>
    <n v="0"/>
    <n v="0"/>
    <n v="0"/>
    <n v="0"/>
    <n v="0"/>
    <n v="0"/>
  </r>
  <r>
    <s v="E3610 DONOTUSE, Paccar"/>
    <x v="86"/>
    <s v="DONOTUSE, Paccar"/>
    <x v="7"/>
    <n v="0"/>
    <n v="0"/>
    <n v="0"/>
    <n v="0"/>
    <n v="0"/>
    <n v="0"/>
    <n v="0"/>
    <n v="0"/>
    <n v="0"/>
    <n v="0"/>
    <n v="0"/>
    <n v="0"/>
    <n v="0"/>
    <n v="0"/>
  </r>
  <r>
    <s v="E3610 DONOTUSE, Texaco"/>
    <x v="86"/>
    <s v="DONOTUSE, Texaco"/>
    <x v="7"/>
    <n v="0"/>
    <n v="0"/>
    <n v="0"/>
    <n v="0"/>
    <n v="0"/>
    <n v="0"/>
    <n v="0"/>
    <n v="0"/>
    <n v="0"/>
    <n v="0"/>
    <n v="0"/>
    <n v="0"/>
    <n v="0"/>
    <n v="0"/>
  </r>
  <r>
    <s v="E3610 DONOTUSE, Texaco East"/>
    <x v="86"/>
    <s v="DONOTUSE, Texaco East"/>
    <x v="7"/>
    <n v="0"/>
    <n v="0"/>
    <n v="0"/>
    <n v="0"/>
    <n v="0"/>
    <n v="0"/>
    <n v="0"/>
    <n v="0"/>
    <n v="0"/>
    <n v="0"/>
    <n v="0"/>
    <n v="0"/>
    <n v="0"/>
    <n v="0"/>
  </r>
  <r>
    <s v="E3610 DONOTUSE, Viking"/>
    <x v="86"/>
    <s v="DONOTUSE, Viking"/>
    <x v="7"/>
    <n v="0"/>
    <n v="0"/>
    <n v="0"/>
    <n v="0"/>
    <n v="0"/>
    <n v="0"/>
    <n v="0"/>
    <n v="0"/>
    <n v="0"/>
    <n v="0"/>
    <n v="0"/>
    <n v="0"/>
    <n v="0"/>
    <n v="0"/>
  </r>
  <r>
    <s v="E3610 DONOTUSE, Vitulli"/>
    <x v="86"/>
    <s v="DONOTUSE, Vitulli"/>
    <x v="7"/>
    <n v="0"/>
    <n v="0"/>
    <n v="0"/>
    <n v="0"/>
    <n v="0"/>
    <n v="0"/>
    <n v="0"/>
    <n v="0"/>
    <n v="0"/>
    <n v="0"/>
    <n v="0"/>
    <n v="0"/>
    <n v="0"/>
    <n v="0"/>
  </r>
  <r>
    <s v="E3610 DONOTUSE, Waterfront"/>
    <x v="86"/>
    <s v="DONOTUSE, Waterfront"/>
    <x v="7"/>
    <n v="0"/>
    <n v="0"/>
    <n v="0"/>
    <n v="0"/>
    <n v="0"/>
    <n v="0"/>
    <n v="0"/>
    <n v="0"/>
    <n v="0"/>
    <n v="0"/>
    <n v="0"/>
    <n v="0"/>
    <n v="0"/>
    <n v="0"/>
  </r>
  <r>
    <s v="E3610 DST Structures &amp; Improvement"/>
    <x v="86"/>
    <s v="DST Structures &amp; Improvement"/>
    <x v="7"/>
    <n v="8019"/>
    <n v="8019"/>
    <n v="8019"/>
    <n v="8103"/>
    <n v="8103"/>
    <n v="8103"/>
    <n v="8103"/>
    <n v="8103"/>
    <n v="8103"/>
    <n v="8103"/>
    <n v="8103"/>
    <n v="8103"/>
    <n v="8103"/>
    <n v="8085159"/>
  </r>
  <r>
    <s v="E3610 DST Structures &amp; Improvem-NSC"/>
    <x v="86"/>
    <s v="DST Structures &amp; Improvem-NSC"/>
    <x v="7"/>
    <n v="0"/>
    <n v="0"/>
    <n v="0"/>
    <n v="0"/>
    <n v="0"/>
    <n v="0"/>
    <n v="0"/>
    <n v="0"/>
    <n v="0"/>
    <n v="0"/>
    <n v="0"/>
    <n v="0"/>
    <n v="0"/>
    <n v="0"/>
  </r>
  <r>
    <s v="E3620 102 DST Substation Equipment"/>
    <x v="87"/>
    <s v="102 DST Substation Equipment"/>
    <x v="7"/>
    <n v="0"/>
    <n v="0"/>
    <n v="0"/>
    <n v="0"/>
    <n v="0"/>
    <n v="0"/>
    <n v="0"/>
    <n v="0"/>
    <n v="0"/>
    <n v="0"/>
    <n v="0"/>
    <n v="0"/>
    <n v="0"/>
    <n v="0"/>
  </r>
  <r>
    <s v="E3620 105 DST Substation Equipment"/>
    <x v="87"/>
    <s v="105 DST Substation Equipment"/>
    <x v="7"/>
    <n v="0"/>
    <n v="0"/>
    <n v="0"/>
    <n v="0"/>
    <n v="0"/>
    <n v="0"/>
    <n v="0"/>
    <n v="0"/>
    <n v="0"/>
    <n v="0"/>
    <n v="0"/>
    <n v="0"/>
    <n v="0"/>
    <n v="0"/>
  </r>
  <r>
    <s v="E3620 DONOTUSE, Alpac"/>
    <x v="87"/>
    <s v="DONOTUSE, Alpac"/>
    <x v="7"/>
    <n v="0"/>
    <n v="0"/>
    <n v="0"/>
    <n v="0"/>
    <n v="0"/>
    <n v="0"/>
    <n v="0"/>
    <n v="0"/>
    <n v="0"/>
    <n v="0"/>
    <n v="0"/>
    <n v="0"/>
    <n v="0"/>
    <n v="0"/>
  </r>
  <r>
    <s v="E3620 DONOTUSE, Arco Central"/>
    <x v="87"/>
    <s v="DONOTUSE, Arco Central"/>
    <x v="7"/>
    <n v="0"/>
    <n v="0"/>
    <n v="0"/>
    <n v="0"/>
    <n v="0"/>
    <n v="0"/>
    <n v="0"/>
    <n v="0"/>
    <n v="0"/>
    <n v="0"/>
    <n v="0"/>
    <n v="0"/>
    <n v="0"/>
    <n v="0"/>
  </r>
  <r>
    <s v="E3620 DONOTUSE, Arco North"/>
    <x v="87"/>
    <s v="DONOTUSE, Arco North"/>
    <x v="7"/>
    <n v="0"/>
    <n v="0"/>
    <n v="0"/>
    <n v="0"/>
    <n v="0"/>
    <n v="0"/>
    <n v="0"/>
    <n v="0"/>
    <n v="0"/>
    <n v="0"/>
    <n v="0"/>
    <n v="0"/>
    <n v="0"/>
    <n v="0"/>
  </r>
  <r>
    <s v="E3620 DONOTUSE, Arco South"/>
    <x v="87"/>
    <s v="DONOTUSE, Arco South"/>
    <x v="7"/>
    <n v="0"/>
    <n v="0"/>
    <n v="0"/>
    <n v="0"/>
    <n v="0"/>
    <n v="0"/>
    <n v="0"/>
    <n v="0"/>
    <n v="0"/>
    <n v="0"/>
    <n v="0"/>
    <n v="0"/>
    <n v="0"/>
    <n v="0"/>
  </r>
  <r>
    <s v="E3620 DONOTUSE, Capitol"/>
    <x v="87"/>
    <s v="DONOTUSE, Capitol"/>
    <x v="7"/>
    <n v="0"/>
    <n v="0"/>
    <n v="0"/>
    <n v="0"/>
    <n v="0"/>
    <n v="0"/>
    <n v="0"/>
    <n v="0"/>
    <n v="0"/>
    <n v="0"/>
    <n v="0"/>
    <n v="0"/>
    <n v="0"/>
    <n v="0"/>
  </r>
  <r>
    <s v="E3620 DONOTUSE, Clover Vally"/>
    <x v="87"/>
    <s v="DONOTUSE, Clover Vally"/>
    <x v="7"/>
    <n v="0"/>
    <n v="0"/>
    <n v="0"/>
    <n v="0"/>
    <n v="0"/>
    <n v="0"/>
    <n v="0"/>
    <n v="0"/>
    <n v="0"/>
    <n v="0"/>
    <n v="0"/>
    <n v="0"/>
    <n v="0"/>
    <n v="0"/>
  </r>
  <r>
    <s v="E3620 DONOTUSE, Crescent Hbr"/>
    <x v="87"/>
    <s v="DONOTUSE, Crescent Hbr"/>
    <x v="7"/>
    <n v="0"/>
    <n v="0"/>
    <n v="0"/>
    <n v="0"/>
    <n v="0"/>
    <n v="0"/>
    <n v="0"/>
    <n v="0"/>
    <n v="0"/>
    <n v="0"/>
    <n v="0"/>
    <n v="0"/>
    <n v="0"/>
    <n v="0"/>
  </r>
  <r>
    <s v="E3620 DONOTUSE, Fairchild"/>
    <x v="87"/>
    <s v="DONOTUSE, Fairchild"/>
    <x v="7"/>
    <n v="0"/>
    <n v="0"/>
    <n v="0"/>
    <n v="0"/>
    <n v="0"/>
    <n v="0"/>
    <n v="0"/>
    <n v="0"/>
    <n v="0"/>
    <n v="0"/>
    <n v="0"/>
    <n v="0"/>
    <n v="0"/>
    <n v="0"/>
  </r>
  <r>
    <s v="E3620 DONOTUSE, Liquid Air"/>
    <x v="87"/>
    <s v="DONOTUSE, Liquid Air"/>
    <x v="7"/>
    <n v="0"/>
    <n v="0"/>
    <n v="0"/>
    <n v="0"/>
    <n v="0"/>
    <n v="0"/>
    <n v="0"/>
    <n v="0"/>
    <n v="0"/>
    <n v="0"/>
    <n v="0"/>
    <n v="0"/>
    <n v="0"/>
    <n v="0"/>
  </r>
  <r>
    <s v="E3620 DONOTUSE, Miller Bay"/>
    <x v="87"/>
    <s v="DONOTUSE, Miller Bay"/>
    <x v="7"/>
    <n v="0"/>
    <n v="0"/>
    <n v="0"/>
    <n v="0"/>
    <n v="0"/>
    <n v="0"/>
    <n v="0"/>
    <n v="0"/>
    <n v="0"/>
    <n v="0"/>
    <n v="0"/>
    <n v="0"/>
    <n v="0"/>
    <n v="0"/>
  </r>
  <r>
    <s v="E3620 DONOTUSE, Olympic Avon"/>
    <x v="87"/>
    <s v="DONOTUSE, Olympic Avon"/>
    <x v="7"/>
    <n v="0"/>
    <n v="0"/>
    <n v="0"/>
    <n v="0"/>
    <n v="0"/>
    <n v="0"/>
    <n v="0"/>
    <n v="0"/>
    <n v="0"/>
    <n v="0"/>
    <n v="0"/>
    <n v="0"/>
    <n v="0"/>
    <n v="0"/>
  </r>
  <r>
    <s v="E3620 DONOTUSE, Olympic Bayv"/>
    <x v="87"/>
    <s v="DONOTUSE, Olympic Bayv"/>
    <x v="7"/>
    <n v="0"/>
    <n v="0"/>
    <n v="0"/>
    <n v="0"/>
    <n v="0"/>
    <n v="0"/>
    <n v="0"/>
    <n v="0"/>
    <n v="0"/>
    <n v="0"/>
    <n v="0"/>
    <n v="0"/>
    <n v="0"/>
    <n v="0"/>
  </r>
  <r>
    <s v="E3620 DONOTUSE, Olympic Mobl"/>
    <x v="87"/>
    <s v="DONOTUSE, Olympic Mobl"/>
    <x v="7"/>
    <n v="0"/>
    <n v="0"/>
    <n v="0"/>
    <n v="0"/>
    <n v="0"/>
    <n v="0"/>
    <n v="0"/>
    <n v="0"/>
    <n v="0"/>
    <n v="0"/>
    <n v="0"/>
    <n v="0"/>
    <n v="0"/>
    <n v="0"/>
  </r>
  <r>
    <s v="E3620 DONOTUSE, Olympic Rntn"/>
    <x v="87"/>
    <s v="DONOTUSE, Olympic Rntn"/>
    <x v="7"/>
    <n v="0"/>
    <n v="0"/>
    <n v="0"/>
    <n v="0"/>
    <n v="0"/>
    <n v="0"/>
    <n v="0"/>
    <n v="0"/>
    <n v="0"/>
    <n v="0"/>
    <n v="0"/>
    <n v="0"/>
    <n v="0"/>
    <n v="0"/>
  </r>
  <r>
    <s v="E3620 DONOTUSE, Olympic Vail"/>
    <x v="87"/>
    <s v="DONOTUSE, Olympic Vail"/>
    <x v="7"/>
    <n v="0"/>
    <n v="0"/>
    <n v="0"/>
    <n v="0"/>
    <n v="0"/>
    <n v="0"/>
    <n v="0"/>
    <n v="0"/>
    <n v="0"/>
    <n v="0"/>
    <n v="0"/>
    <n v="0"/>
    <n v="0"/>
    <n v="0"/>
  </r>
  <r>
    <s v="E3620 DONOTUSE, Paccar"/>
    <x v="87"/>
    <s v="DONOTUSE, Paccar"/>
    <x v="7"/>
    <n v="0"/>
    <n v="0"/>
    <n v="0"/>
    <n v="0"/>
    <n v="0"/>
    <n v="0"/>
    <n v="0"/>
    <n v="0"/>
    <n v="0"/>
    <n v="0"/>
    <n v="0"/>
    <n v="0"/>
    <n v="0"/>
    <n v="0"/>
  </r>
  <r>
    <s v="E3620 DONOTUSE, Poulsbo"/>
    <x v="87"/>
    <s v="DONOTUSE, Poulsbo"/>
    <x v="7"/>
    <n v="0"/>
    <n v="0"/>
    <n v="0"/>
    <n v="0"/>
    <n v="0"/>
    <n v="0"/>
    <n v="0"/>
    <n v="0"/>
    <n v="0"/>
    <n v="0"/>
    <n v="0"/>
    <n v="0"/>
    <n v="0"/>
    <n v="0"/>
  </r>
  <r>
    <s v="E3620 DONOTUSE, Roeder"/>
    <x v="87"/>
    <s v="DONOTUSE, Roeder"/>
    <x v="7"/>
    <n v="0"/>
    <n v="0"/>
    <n v="0"/>
    <n v="0"/>
    <n v="0"/>
    <n v="0"/>
    <n v="0"/>
    <n v="0"/>
    <n v="0"/>
    <n v="0"/>
    <n v="0"/>
    <n v="0"/>
    <n v="0"/>
    <n v="0"/>
  </r>
  <r>
    <s v="E3620 DONOTUSE, Texaco East"/>
    <x v="87"/>
    <s v="DONOTUSE, Texaco East"/>
    <x v="7"/>
    <n v="0"/>
    <n v="0"/>
    <n v="0"/>
    <n v="0"/>
    <n v="0"/>
    <n v="0"/>
    <n v="0"/>
    <n v="0"/>
    <n v="0"/>
    <n v="0"/>
    <n v="0"/>
    <n v="0"/>
    <n v="0"/>
    <n v="0"/>
  </r>
  <r>
    <s v="E3620 DONOTUSE, Texaco West"/>
    <x v="87"/>
    <s v="DONOTUSE, Texaco West"/>
    <x v="7"/>
    <n v="0"/>
    <n v="0"/>
    <n v="0"/>
    <n v="0"/>
    <n v="0"/>
    <n v="0"/>
    <n v="0"/>
    <n v="0"/>
    <n v="0"/>
    <n v="0"/>
    <n v="0"/>
    <n v="0"/>
    <n v="0"/>
    <n v="0"/>
  </r>
  <r>
    <s v="E3620 DONOTUSE, Viking"/>
    <x v="87"/>
    <s v="DONOTUSE, Viking"/>
    <x v="7"/>
    <n v="0"/>
    <n v="0"/>
    <n v="0"/>
    <n v="0"/>
    <n v="0"/>
    <n v="0"/>
    <n v="0"/>
    <n v="0"/>
    <n v="0"/>
    <n v="0"/>
    <n v="0"/>
    <n v="0"/>
    <n v="0"/>
    <n v="0"/>
  </r>
  <r>
    <s v="E3620 DONOTUSE, Vituilli"/>
    <x v="87"/>
    <s v="DONOTUSE, Vituilli"/>
    <x v="7"/>
    <n v="0"/>
    <n v="0"/>
    <n v="0"/>
    <n v="0"/>
    <n v="0"/>
    <n v="0"/>
    <n v="0"/>
    <n v="0"/>
    <n v="0"/>
    <n v="0"/>
    <n v="0"/>
    <n v="0"/>
    <n v="0"/>
    <n v="0"/>
  </r>
  <r>
    <s v="E3620 DONOTUSE, Waterfront"/>
    <x v="87"/>
    <s v="DONOTUSE, Waterfront"/>
    <x v="7"/>
    <n v="0"/>
    <n v="0"/>
    <n v="0"/>
    <n v="0"/>
    <n v="0"/>
    <n v="0"/>
    <n v="0"/>
    <n v="0"/>
    <n v="0"/>
    <n v="0"/>
    <n v="0"/>
    <n v="0"/>
    <n v="0"/>
    <n v="0"/>
  </r>
  <r>
    <s v="E3620 DONOTUSE, Weyerhauser"/>
    <x v="87"/>
    <s v="DONOTUSE, Weyerhauser"/>
    <x v="7"/>
    <n v="0"/>
    <n v="0"/>
    <n v="0"/>
    <n v="0"/>
    <n v="0"/>
    <n v="0"/>
    <n v="0"/>
    <n v="0"/>
    <n v="0"/>
    <n v="0"/>
    <n v="0"/>
    <n v="0"/>
    <n v="0"/>
    <n v="0"/>
  </r>
  <r>
    <s v="E3620 DST Sub Eq LSR"/>
    <x v="87"/>
    <s v="DST Sub Eq LSR"/>
    <x v="7"/>
    <n v="0"/>
    <n v="0"/>
    <n v="0"/>
    <n v="0"/>
    <n v="0"/>
    <n v="0"/>
    <n v="0"/>
    <n v="0"/>
    <n v="0"/>
    <n v="0"/>
    <n v="0"/>
    <n v="0"/>
    <n v="0"/>
    <n v="0"/>
  </r>
  <r>
    <s v="E3620 DST Sub Eq Wild Horse Expan"/>
    <x v="87"/>
    <s v="DST Sub Eq Wild Horse Expan"/>
    <x v="7"/>
    <n v="0"/>
    <n v="0"/>
    <n v="0"/>
    <n v="0"/>
    <n v="0"/>
    <n v="0"/>
    <n v="0"/>
    <n v="0"/>
    <n v="0"/>
    <n v="0"/>
    <n v="0"/>
    <n v="0"/>
    <n v="0"/>
    <n v="0"/>
  </r>
  <r>
    <s v="E3620 DST Sub Eq Wild Horse Solar"/>
    <x v="87"/>
    <s v="DST Sub Eq Wild Horse Solar"/>
    <x v="7"/>
    <n v="181"/>
    <n v="181"/>
    <n v="181"/>
    <n v="181"/>
    <n v="181"/>
    <n v="181"/>
    <n v="181"/>
    <n v="181"/>
    <n v="181"/>
    <n v="181"/>
    <n v="181"/>
    <n v="181"/>
    <n v="181"/>
    <n v="180679"/>
  </r>
  <r>
    <s v="E3620 DST Sub@Plant WildHorse Expan"/>
    <x v="87"/>
    <s v="DST Sub@Plant WildHorse Expan"/>
    <x v="7"/>
    <n v="0"/>
    <n v="0"/>
    <n v="0"/>
    <n v="0"/>
    <n v="0"/>
    <n v="0"/>
    <n v="0"/>
    <n v="0"/>
    <n v="0"/>
    <n v="0"/>
    <n v="0"/>
    <n v="0"/>
    <n v="0"/>
    <n v="0"/>
  </r>
  <r>
    <s v="E3620 DST Substation Equipment"/>
    <x v="87"/>
    <s v="DST Substation Equipment"/>
    <x v="7"/>
    <n v="450894"/>
    <n v="450918"/>
    <n v="454219"/>
    <n v="453699"/>
    <n v="453832"/>
    <n v="457998"/>
    <n v="455976"/>
    <n v="456023"/>
    <n v="456439"/>
    <n v="458720"/>
    <n v="463601"/>
    <n v="464951"/>
    <n v="471186"/>
    <n v="457284644"/>
  </r>
  <r>
    <s v="E3620 DST Substation Equipment-NSC"/>
    <x v="87"/>
    <s v="DST Substation Equipment-NSC"/>
    <x v="7"/>
    <n v="0"/>
    <n v="0"/>
    <n v="0"/>
    <n v="0"/>
    <n v="0"/>
    <n v="0"/>
    <n v="0"/>
    <n v="0"/>
    <n v="0"/>
    <n v="0"/>
    <n v="0"/>
    <n v="0"/>
    <n v="0"/>
    <n v="0"/>
  </r>
  <r>
    <s v="E3630 DST Battery Storage Equipment"/>
    <x v="88"/>
    <s v="DST Battery Storage Equipment"/>
    <x v="7"/>
    <n v="1048"/>
    <n v="1048"/>
    <n v="1048"/>
    <n v="1101"/>
    <n v="1101"/>
    <n v="1101"/>
    <n v="1101"/>
    <n v="1101"/>
    <n v="1101"/>
    <n v="1101"/>
    <n v="1101"/>
    <n v="1101"/>
    <n v="1101"/>
    <n v="1090190"/>
  </r>
  <r>
    <s v="E3630 DST Battery Storage Equip-NSC"/>
    <x v="88"/>
    <s v="DST Battery Storage Equip-NSC"/>
    <x v="7"/>
    <n v="0"/>
    <n v="0"/>
    <n v="0"/>
    <n v="0"/>
    <n v="0"/>
    <n v="0"/>
    <n v="0"/>
    <n v="0"/>
    <n v="0"/>
    <n v="0"/>
    <n v="0"/>
    <n v="0"/>
    <n v="0"/>
    <n v="0"/>
  </r>
  <r>
    <s v="E3640 DST Poles, Hopkins Ridge"/>
    <x v="89"/>
    <s v="DST Poles, Hopkins Ridge"/>
    <x v="7"/>
    <n v="0"/>
    <n v="0"/>
    <n v="0"/>
    <n v="0"/>
    <n v="0"/>
    <n v="0"/>
    <n v="0"/>
    <n v="0"/>
    <n v="0"/>
    <n v="0"/>
    <n v="0"/>
    <n v="0"/>
    <n v="0"/>
    <n v="0"/>
  </r>
  <r>
    <s v="E3640 DST Poles, Hopkins Ridge-NSC"/>
    <x v="89"/>
    <s v="DST Poles, Hopkins Ridge-NSC"/>
    <x v="7"/>
    <n v="0"/>
    <n v="0"/>
    <n v="0"/>
    <n v="0"/>
    <n v="0"/>
    <n v="0"/>
    <n v="0"/>
    <n v="0"/>
    <n v="0"/>
    <n v="0"/>
    <n v="0"/>
    <n v="0"/>
    <n v="0"/>
    <n v="0"/>
  </r>
  <r>
    <s v="E3640 DST Poles, LSR"/>
    <x v="89"/>
    <s v="DST Poles, LSR"/>
    <x v="7"/>
    <n v="0"/>
    <n v="0"/>
    <n v="0"/>
    <n v="0"/>
    <n v="0"/>
    <n v="0"/>
    <n v="0"/>
    <n v="0"/>
    <n v="0"/>
    <n v="0"/>
    <n v="0"/>
    <n v="0"/>
    <n v="0"/>
    <n v="0"/>
  </r>
  <r>
    <s v="E3640 DST Poles, LSR-NSC"/>
    <x v="89"/>
    <s v="DST Poles, LSR-NSC"/>
    <x v="7"/>
    <n v="0"/>
    <n v="0"/>
    <n v="0"/>
    <n v="0"/>
    <n v="0"/>
    <n v="0"/>
    <n v="0"/>
    <n v="0"/>
    <n v="0"/>
    <n v="0"/>
    <n v="0"/>
    <n v="0"/>
    <n v="0"/>
    <n v="0"/>
  </r>
  <r>
    <s v="E3640 DST Poles, Wild Horse"/>
    <x v="89"/>
    <s v="DST Poles, Wild Horse"/>
    <x v="7"/>
    <n v="0"/>
    <n v="0"/>
    <n v="0"/>
    <n v="0"/>
    <n v="0"/>
    <n v="0"/>
    <n v="0"/>
    <n v="0"/>
    <n v="0"/>
    <n v="0"/>
    <n v="0"/>
    <n v="0"/>
    <n v="0"/>
    <n v="0"/>
  </r>
  <r>
    <s v="E3640 DST Poles, Wild Horse Expan"/>
    <x v="89"/>
    <s v="DST Poles, Wild Horse Expan"/>
    <x v="7"/>
    <n v="0"/>
    <n v="0"/>
    <n v="0"/>
    <n v="0"/>
    <n v="0"/>
    <n v="0"/>
    <n v="0"/>
    <n v="0"/>
    <n v="0"/>
    <n v="0"/>
    <n v="0"/>
    <n v="0"/>
    <n v="0"/>
    <n v="0"/>
  </r>
  <r>
    <s v="E3640 DST Poles, Wild Horse Solar"/>
    <x v="89"/>
    <s v="DST Poles, Wild Horse Solar"/>
    <x v="7"/>
    <n v="71"/>
    <n v="71"/>
    <n v="71"/>
    <n v="71"/>
    <n v="71"/>
    <n v="71"/>
    <n v="71"/>
    <n v="71"/>
    <n v="71"/>
    <n v="71"/>
    <n v="71"/>
    <n v="71"/>
    <n v="71"/>
    <n v="71312"/>
  </r>
  <r>
    <s v="E3640 DST Poles, Wild Horse-NSC"/>
    <x v="89"/>
    <s v="DST Poles, Wild Horse-NSC"/>
    <x v="7"/>
    <n v="0"/>
    <n v="0"/>
    <n v="0"/>
    <n v="0"/>
    <n v="0"/>
    <n v="0"/>
    <n v="0"/>
    <n v="0"/>
    <n v="0"/>
    <n v="0"/>
    <n v="0"/>
    <n v="0"/>
    <n v="0"/>
    <n v="0"/>
  </r>
  <r>
    <s v="E3640 DST Poles, Wld Hrs Expan-NSC"/>
    <x v="89"/>
    <s v="DST Poles, Wld Hrs Expan-NSC"/>
    <x v="7"/>
    <n v="0"/>
    <n v="0"/>
    <n v="0"/>
    <n v="0"/>
    <n v="0"/>
    <n v="0"/>
    <n v="0"/>
    <n v="0"/>
    <n v="0"/>
    <n v="0"/>
    <n v="0"/>
    <n v="0"/>
    <n v="0"/>
    <n v="0"/>
  </r>
  <r>
    <s v="E3640 DST Poles, Wld Hrs Solar-NSC"/>
    <x v="89"/>
    <s v="DST Poles, Wld Hrs Solar-NSC"/>
    <x v="7"/>
    <n v="0"/>
    <n v="0"/>
    <n v="0"/>
    <n v="0"/>
    <n v="0"/>
    <n v="0"/>
    <n v="0"/>
    <n v="0"/>
    <n v="0"/>
    <n v="0"/>
    <n v="0"/>
    <n v="0"/>
    <n v="0"/>
    <n v="0"/>
  </r>
  <r>
    <s v="E3640 DST Poles/Towers/Fixtures"/>
    <x v="89"/>
    <s v="DST Poles/Towers/Fixtures"/>
    <x v="7"/>
    <n v="366549"/>
    <n v="369714"/>
    <n v="370334"/>
    <n v="369302"/>
    <n v="368747"/>
    <n v="370358"/>
    <n v="370996"/>
    <n v="372013"/>
    <n v="373211"/>
    <n v="374738"/>
    <n v="376650"/>
    <n v="380360"/>
    <n v="387177"/>
    <n v="372773811"/>
  </r>
  <r>
    <s v="E3650 105 DST O/H Conductor/Devices"/>
    <x v="90"/>
    <s v="105 DST O/H Conductor/Devices"/>
    <x v="7"/>
    <n v="0"/>
    <n v="0"/>
    <n v="0"/>
    <n v="0"/>
    <n v="0"/>
    <n v="0"/>
    <n v="0"/>
    <n v="0"/>
    <n v="0"/>
    <n v="0"/>
    <n v="0"/>
    <n v="0"/>
    <n v="0"/>
    <n v="0"/>
  </r>
  <r>
    <s v="E3650 DST O/H Cond, Hopkins Ridge"/>
    <x v="90"/>
    <s v="DST O/H Cond, Hopkins Ridge"/>
    <x v="7"/>
    <n v="0"/>
    <n v="0"/>
    <n v="0"/>
    <n v="0"/>
    <n v="0"/>
    <n v="0"/>
    <n v="0"/>
    <n v="0"/>
    <n v="0"/>
    <n v="0"/>
    <n v="0"/>
    <n v="0"/>
    <n v="0"/>
    <n v="0"/>
  </r>
  <r>
    <s v="E3650 DST O/H Cond, LSR"/>
    <x v="90"/>
    <s v="DST O/H Cond, LSR"/>
    <x v="7"/>
    <n v="0"/>
    <n v="0"/>
    <n v="0"/>
    <n v="0"/>
    <n v="0"/>
    <n v="0"/>
    <n v="0"/>
    <n v="0"/>
    <n v="0"/>
    <n v="0"/>
    <n v="0"/>
    <n v="0"/>
    <n v="0"/>
    <n v="0"/>
  </r>
  <r>
    <s v="E3650 DST O/H Cond, Wild Horse"/>
    <x v="90"/>
    <s v="DST O/H Cond, Wild Horse"/>
    <x v="7"/>
    <n v="0"/>
    <n v="0"/>
    <n v="0"/>
    <n v="0"/>
    <n v="0"/>
    <n v="0"/>
    <n v="0"/>
    <n v="0"/>
    <n v="0"/>
    <n v="0"/>
    <n v="0"/>
    <n v="0"/>
    <n v="0"/>
    <n v="0"/>
  </r>
  <r>
    <s v="E3650 DST O/H Cond, WildHorse Expan"/>
    <x v="90"/>
    <s v="DST O/H Cond, WildHorse Expan"/>
    <x v="7"/>
    <n v="0"/>
    <n v="0"/>
    <n v="0"/>
    <n v="0"/>
    <n v="0"/>
    <n v="0"/>
    <n v="0"/>
    <n v="0"/>
    <n v="0"/>
    <n v="0"/>
    <n v="0"/>
    <n v="0"/>
    <n v="0"/>
    <n v="0"/>
  </r>
  <r>
    <s v="E3650 DST O/H Cond, WildHorse Solar"/>
    <x v="90"/>
    <s v="DST O/H Cond, WildHorse Solar"/>
    <x v="7"/>
    <n v="75"/>
    <n v="75"/>
    <n v="75"/>
    <n v="75"/>
    <n v="75"/>
    <n v="75"/>
    <n v="75"/>
    <n v="75"/>
    <n v="75"/>
    <n v="75"/>
    <n v="75"/>
    <n v="75"/>
    <n v="75"/>
    <n v="75387"/>
  </r>
  <r>
    <s v="E3650 DST O/H Conductor/Devices"/>
    <x v="90"/>
    <s v="DST O/H Conductor/Devices"/>
    <x v="7"/>
    <n v="445929"/>
    <n v="448292"/>
    <n v="448095"/>
    <n v="449624"/>
    <n v="451390"/>
    <n v="452540"/>
    <n v="453065"/>
    <n v="454560"/>
    <n v="455426"/>
    <n v="456256"/>
    <n v="458380"/>
    <n v="462363"/>
    <n v="470279"/>
    <n v="454007925"/>
  </r>
  <r>
    <s v="E3650 DST O/H Conductor/Devices-NSC"/>
    <x v="90"/>
    <s v="DST O/H Conductor/Devices-NSC"/>
    <x v="7"/>
    <n v="0"/>
    <n v="0"/>
    <n v="0"/>
    <n v="0"/>
    <n v="0"/>
    <n v="0"/>
    <n v="0"/>
    <n v="0"/>
    <n v="0"/>
    <n v="0"/>
    <n v="0"/>
    <n v="0"/>
    <n v="0"/>
    <n v="0"/>
  </r>
  <r>
    <s v="E3660 DST U/G Cond,Wild Horse Expan"/>
    <x v="91"/>
    <s v="DST U/G Cond,Wild Horse Expan"/>
    <x v="7"/>
    <n v="0"/>
    <n v="0"/>
    <n v="0"/>
    <n v="0"/>
    <n v="0"/>
    <n v="0"/>
    <n v="0"/>
    <n v="0"/>
    <n v="0"/>
    <n v="0"/>
    <n v="0"/>
    <n v="0"/>
    <n v="0"/>
    <n v="0"/>
  </r>
  <r>
    <s v="E3660 DST U/G Cond,Wild Horse Solar"/>
    <x v="91"/>
    <s v="DST U/G Cond,Wild Horse Solar"/>
    <x v="7"/>
    <n v="0"/>
    <n v="0"/>
    <n v="0"/>
    <n v="0"/>
    <n v="0"/>
    <n v="0"/>
    <n v="0"/>
    <n v="0"/>
    <n v="0"/>
    <n v="0"/>
    <n v="0"/>
    <n v="0"/>
    <n v="0"/>
    <n v="0"/>
  </r>
  <r>
    <s v="E3660 DST U/G Cond,Wild HorseWind"/>
    <x v="91"/>
    <s v="DST U/G Cond,Wild HorseWind"/>
    <x v="7"/>
    <n v="0"/>
    <n v="0"/>
    <n v="0"/>
    <n v="0"/>
    <n v="0"/>
    <n v="0"/>
    <n v="0"/>
    <n v="0"/>
    <n v="0"/>
    <n v="0"/>
    <n v="0"/>
    <n v="0"/>
    <n v="0"/>
    <n v="0"/>
  </r>
  <r>
    <s v="E3660 DST U/G Cond,Wld Hrs Expa-NSC"/>
    <x v="91"/>
    <s v="DST U/G Cond,Wld Hrs Expa-NSC"/>
    <x v="7"/>
    <n v="0"/>
    <n v="0"/>
    <n v="0"/>
    <n v="0"/>
    <n v="0"/>
    <n v="0"/>
    <n v="0"/>
    <n v="0"/>
    <n v="0"/>
    <n v="0"/>
    <n v="0"/>
    <n v="0"/>
    <n v="0"/>
    <n v="0"/>
  </r>
  <r>
    <s v="E3660 DST U/G Cond,Wld Hrs Sola-NSC"/>
    <x v="91"/>
    <s v="DST U/G Cond,Wld Hrs Sola-NSC"/>
    <x v="7"/>
    <n v="0"/>
    <n v="0"/>
    <n v="0"/>
    <n v="0"/>
    <n v="0"/>
    <n v="0"/>
    <n v="0"/>
    <n v="0"/>
    <n v="0"/>
    <n v="0"/>
    <n v="0"/>
    <n v="0"/>
    <n v="0"/>
    <n v="0"/>
  </r>
  <r>
    <s v="E3660 DST U/G Cond,Wld HrsWind-NSC"/>
    <x v="91"/>
    <s v="DST U/G Cond,Wld HrsWind-NSC"/>
    <x v="7"/>
    <n v="0"/>
    <n v="0"/>
    <n v="0"/>
    <n v="0"/>
    <n v="0"/>
    <n v="0"/>
    <n v="0"/>
    <n v="0"/>
    <n v="0"/>
    <n v="0"/>
    <n v="0"/>
    <n v="0"/>
    <n v="0"/>
    <n v="0"/>
  </r>
  <r>
    <s v="E3660 DST U/G Conduit"/>
    <x v="91"/>
    <s v="DST U/G Conduit"/>
    <x v="7"/>
    <n v="708531"/>
    <n v="709377"/>
    <n v="711146"/>
    <n v="710827"/>
    <n v="713402"/>
    <n v="716968"/>
    <n v="718473"/>
    <n v="722203"/>
    <n v="723471"/>
    <n v="726837"/>
    <n v="731215"/>
    <n v="735660"/>
    <n v="742386"/>
    <n v="720419940"/>
  </r>
  <r>
    <s v="E3660 DST U/G Conduit, HopkinsRidge"/>
    <x v="91"/>
    <s v="DST U/G Conduit, HopkinsRidge"/>
    <x v="7"/>
    <n v="0"/>
    <n v="0"/>
    <n v="0"/>
    <n v="0"/>
    <n v="0"/>
    <n v="0"/>
    <n v="0"/>
    <n v="0"/>
    <n v="0"/>
    <n v="0"/>
    <n v="0"/>
    <n v="0"/>
    <n v="0"/>
    <n v="0"/>
  </r>
  <r>
    <s v="E3660 DST U/G Conduit, HopkinsR-NSC"/>
    <x v="91"/>
    <s v="DST U/G Conduit, HopkinsR-NSC"/>
    <x v="7"/>
    <n v="0"/>
    <n v="0"/>
    <n v="0"/>
    <n v="0"/>
    <n v="0"/>
    <n v="0"/>
    <n v="0"/>
    <n v="0"/>
    <n v="0"/>
    <n v="0"/>
    <n v="0"/>
    <n v="0"/>
    <n v="0"/>
    <n v="0"/>
  </r>
  <r>
    <s v="E3660 DST U/G Conduit, LSR"/>
    <x v="91"/>
    <s v="DST U/G Conduit, LSR"/>
    <x v="7"/>
    <n v="0"/>
    <n v="0"/>
    <n v="0"/>
    <n v="0"/>
    <n v="0"/>
    <n v="0"/>
    <n v="0"/>
    <n v="0"/>
    <n v="0"/>
    <n v="0"/>
    <n v="0"/>
    <n v="0"/>
    <n v="0"/>
    <n v="0"/>
  </r>
  <r>
    <s v="E3660 DST U/G Conduit, LSR-NSC"/>
    <x v="91"/>
    <s v="DST U/G Conduit, LSR-NSC"/>
    <x v="7"/>
    <n v="0"/>
    <n v="0"/>
    <n v="0"/>
    <n v="0"/>
    <n v="0"/>
    <n v="0"/>
    <n v="0"/>
    <n v="0"/>
    <n v="0"/>
    <n v="0"/>
    <n v="0"/>
    <n v="0"/>
    <n v="0"/>
    <n v="0"/>
  </r>
  <r>
    <s v="E3670 DST U/G Cond, Hop Ridge-NSC"/>
    <x v="92"/>
    <s v="DST U/G Cond, Hop Ridge-NSC"/>
    <x v="7"/>
    <n v="0"/>
    <n v="0"/>
    <n v="0"/>
    <n v="0"/>
    <n v="0"/>
    <n v="0"/>
    <n v="0"/>
    <n v="0"/>
    <n v="0"/>
    <n v="0"/>
    <n v="0"/>
    <n v="0"/>
    <n v="0"/>
    <n v="0"/>
  </r>
  <r>
    <s v="E3670 DST U/G Cond, Hopkins Ridge"/>
    <x v="92"/>
    <s v="DST U/G Cond, Hopkins Ridge"/>
    <x v="7"/>
    <n v="0"/>
    <n v="0"/>
    <n v="0"/>
    <n v="0"/>
    <n v="0"/>
    <n v="0"/>
    <n v="0"/>
    <n v="0"/>
    <n v="0"/>
    <n v="0"/>
    <n v="0"/>
    <n v="0"/>
    <n v="0"/>
    <n v="0"/>
  </r>
  <r>
    <s v="E3670 DST U/G Cond, LSR"/>
    <x v="92"/>
    <s v="DST U/G Cond, LSR"/>
    <x v="7"/>
    <n v="0"/>
    <n v="0"/>
    <n v="0"/>
    <n v="0"/>
    <n v="0"/>
    <n v="0"/>
    <n v="0"/>
    <n v="0"/>
    <n v="0"/>
    <n v="0"/>
    <n v="0"/>
    <n v="0"/>
    <n v="0"/>
    <n v="0"/>
  </r>
  <r>
    <s v="E3670 DST U/G Cond, LSR-NSC"/>
    <x v="92"/>
    <s v="DST U/G Cond, LSR-NSC"/>
    <x v="7"/>
    <n v="0"/>
    <n v="0"/>
    <n v="0"/>
    <n v="0"/>
    <n v="0"/>
    <n v="0"/>
    <n v="0"/>
    <n v="0"/>
    <n v="0"/>
    <n v="0"/>
    <n v="0"/>
    <n v="0"/>
    <n v="0"/>
    <n v="0"/>
  </r>
  <r>
    <s v="E3670 DST U/G Cond, Wild Horse"/>
    <x v="92"/>
    <s v="DST U/G Cond, Wild Horse"/>
    <x v="7"/>
    <n v="0"/>
    <n v="0"/>
    <n v="0"/>
    <n v="0"/>
    <n v="0"/>
    <n v="0"/>
    <n v="0"/>
    <n v="0"/>
    <n v="0"/>
    <n v="0"/>
    <n v="0"/>
    <n v="0"/>
    <n v="0"/>
    <n v="0"/>
  </r>
  <r>
    <s v="E3670 DST U/G Cond, Wild Horse Exp"/>
    <x v="92"/>
    <s v="DST U/G Cond, Wild Horse Exp"/>
    <x v="7"/>
    <n v="0"/>
    <n v="0"/>
    <n v="0"/>
    <n v="0"/>
    <n v="0"/>
    <n v="0"/>
    <n v="0"/>
    <n v="0"/>
    <n v="0"/>
    <n v="0"/>
    <n v="0"/>
    <n v="0"/>
    <n v="0"/>
    <n v="0"/>
  </r>
  <r>
    <s v="E3670 DST U/G Cond, Wild Horse-NSC"/>
    <x v="92"/>
    <s v="DST U/G Cond, Wild Horse-NSC"/>
    <x v="7"/>
    <n v="0"/>
    <n v="0"/>
    <n v="0"/>
    <n v="0"/>
    <n v="0"/>
    <n v="0"/>
    <n v="0"/>
    <n v="0"/>
    <n v="0"/>
    <n v="0"/>
    <n v="0"/>
    <n v="0"/>
    <n v="0"/>
    <n v="0"/>
  </r>
  <r>
    <s v="E3670 DST U/G Cond, Wld Hrs Exp-NSC"/>
    <x v="92"/>
    <s v="DST U/G Cond, Wld Hrs Exp-NSC"/>
    <x v="7"/>
    <n v="0"/>
    <n v="0"/>
    <n v="0"/>
    <n v="0"/>
    <n v="0"/>
    <n v="0"/>
    <n v="0"/>
    <n v="0"/>
    <n v="0"/>
    <n v="0"/>
    <n v="0"/>
    <n v="0"/>
    <n v="0"/>
    <n v="0"/>
  </r>
  <r>
    <s v="E3670 DST U/G Conductor/Devices"/>
    <x v="92"/>
    <s v="DST U/G Conductor/Devices"/>
    <x v="7"/>
    <n v="918878"/>
    <n v="922313"/>
    <n v="926816"/>
    <n v="930804"/>
    <n v="933367"/>
    <n v="938918"/>
    <n v="942290"/>
    <n v="949164"/>
    <n v="955528"/>
    <n v="960320"/>
    <n v="967767"/>
    <n v="974575"/>
    <n v="982990"/>
    <n v="946066160"/>
  </r>
  <r>
    <s v="E368 DST Line Transformers"/>
    <x v="93"/>
    <s v="DST Line Transformers"/>
    <x v="7"/>
    <n v="481753"/>
    <n v="483491"/>
    <n v="485387"/>
    <n v="489155"/>
    <n v="489491"/>
    <n v="489738"/>
    <n v="491301"/>
    <n v="492760"/>
    <n v="493957"/>
    <n v="496349"/>
    <n v="496202"/>
    <n v="497669"/>
    <n v="499517"/>
    <n v="491344638"/>
  </r>
  <r>
    <s v="E368 DST Line Transformers-NSC"/>
    <x v="93"/>
    <s v="DST Line Transformers-NSC"/>
    <x v="7"/>
    <n v="0"/>
    <n v="0"/>
    <n v="0"/>
    <n v="0"/>
    <n v="0"/>
    <n v="0"/>
    <n v="0"/>
    <n v="0"/>
    <n v="0"/>
    <n v="0"/>
    <n v="0"/>
    <n v="0"/>
    <n v="0"/>
    <n v="0"/>
  </r>
  <r>
    <s v="E369 DST Services"/>
    <x v="94"/>
    <s v="DST Services"/>
    <x v="7"/>
    <n v="185266"/>
    <n v="185913"/>
    <n v="186124"/>
    <n v="186413"/>
    <n v="186634"/>
    <n v="186806"/>
    <n v="186935"/>
    <n v="187017"/>
    <n v="187276"/>
    <n v="187677"/>
    <n v="188219"/>
    <n v="188528"/>
    <n v="189026"/>
    <n v="187057274"/>
  </r>
  <r>
    <s v="E369 DST Services-NSC"/>
    <x v="94"/>
    <s v="DST Services-NSC"/>
    <x v="7"/>
    <n v="0"/>
    <n v="0"/>
    <n v="0"/>
    <n v="0"/>
    <n v="0"/>
    <n v="0"/>
    <n v="0"/>
    <n v="0"/>
    <n v="0"/>
    <n v="0"/>
    <n v="0"/>
    <n v="0"/>
    <n v="0"/>
    <n v="0"/>
  </r>
  <r>
    <s v="E370 105 DST AMI Meters"/>
    <x v="95"/>
    <s v="105 DST AMI Meters"/>
    <x v="7"/>
    <n v="0"/>
    <n v="0"/>
    <n v="0"/>
    <n v="0"/>
    <n v="0"/>
    <n v="0"/>
    <n v="0"/>
    <n v="0"/>
    <n v="0"/>
    <n v="0"/>
    <n v="0"/>
    <n v="0"/>
    <n v="0"/>
    <n v="0"/>
  </r>
  <r>
    <s v="E370 DST Meters AMR"/>
    <x v="95"/>
    <s v="DST Meters AMR"/>
    <x v="7"/>
    <n v="153129"/>
    <n v="153269"/>
    <n v="153444"/>
    <n v="153667"/>
    <n v="154311"/>
    <n v="153814"/>
    <n v="153370"/>
    <n v="153321"/>
    <n v="152534"/>
    <n v="151790"/>
    <n v="150636"/>
    <n v="149578"/>
    <n v="148860"/>
    <n v="152560709"/>
  </r>
  <r>
    <s v="E370 DST Meters AMR-NSC"/>
    <x v="95"/>
    <s v="DST Meters AMR-NSC"/>
    <x v="7"/>
    <n v="0"/>
    <n v="0"/>
    <n v="0"/>
    <n v="0"/>
    <n v="0"/>
    <n v="0"/>
    <n v="0"/>
    <n v="0"/>
    <n v="0"/>
    <n v="0"/>
    <n v="0"/>
    <n v="0"/>
    <n v="0"/>
    <n v="0"/>
  </r>
  <r>
    <s v="E3701 DST Meters AMI"/>
    <x v="96"/>
    <s v="DST Meters AMI"/>
    <x v="7"/>
    <n v="38"/>
    <n v="38"/>
    <n v="38"/>
    <n v="15653"/>
    <n v="15653"/>
    <n v="15653"/>
    <n v="15651"/>
    <n v="19542"/>
    <n v="20138"/>
    <n v="23398"/>
    <n v="31071"/>
    <n v="31199"/>
    <n v="32500"/>
    <n v="17025150"/>
  </r>
  <r>
    <s v="E3701 DST Meters AMI-NSC"/>
    <x v="96"/>
    <s v="DST Meters AMI-NSC"/>
    <x v="7"/>
    <n v="0"/>
    <n v="0"/>
    <n v="0"/>
    <n v="0"/>
    <n v="0"/>
    <n v="0"/>
    <n v="0"/>
    <n v="0"/>
    <n v="0"/>
    <n v="0"/>
    <n v="0"/>
    <n v="0"/>
    <n v="0"/>
    <n v="0"/>
  </r>
  <r>
    <s v="E371 DST Install on Cust Prem-RET"/>
    <x v="97"/>
    <s v="DST Install on Cust Prem-RET"/>
    <x v="7"/>
    <n v="0"/>
    <n v="0"/>
    <n v="0"/>
    <n v="0"/>
    <n v="0"/>
    <n v="0"/>
    <n v="0"/>
    <n v="0"/>
    <n v="0"/>
    <n v="0"/>
    <n v="0"/>
    <n v="0"/>
    <n v="0"/>
    <n v="0"/>
  </r>
  <r>
    <s v="E3720 DST Leased on Cust Prem-RET"/>
    <x v="98"/>
    <s v="DST Leased on Cust Prem-RET"/>
    <x v="7"/>
    <n v="0"/>
    <n v="0"/>
    <n v="0"/>
    <n v="0"/>
    <n v="0"/>
    <n v="0"/>
    <n v="0"/>
    <n v="0"/>
    <n v="0"/>
    <n v="0"/>
    <n v="0"/>
    <n v="0"/>
    <n v="0"/>
    <n v="0"/>
  </r>
  <r>
    <s v="E3721 DST Water Hter, 10 yr-NOTUSED"/>
    <x v="99"/>
    <s v="DST Water Hter, 10 yr-NOTUSED"/>
    <x v="7"/>
    <n v="0"/>
    <n v="0"/>
    <n v="0"/>
    <n v="0"/>
    <n v="0"/>
    <n v="0"/>
    <n v="0"/>
    <n v="0"/>
    <n v="0"/>
    <n v="0"/>
    <n v="0"/>
    <n v="0"/>
    <n v="0"/>
    <n v="0"/>
  </r>
  <r>
    <s v="E3722 DST Water Htr, 15 yr-NOTUSED"/>
    <x v="100"/>
    <s v="DST Water Htr, 15 yr-NOTUSED"/>
    <x v="7"/>
    <n v="0"/>
    <n v="0"/>
    <n v="0"/>
    <n v="0"/>
    <n v="0"/>
    <n v="0"/>
    <n v="0"/>
    <n v="0"/>
    <n v="0"/>
    <n v="0"/>
    <n v="0"/>
    <n v="0"/>
    <n v="0"/>
    <n v="0"/>
  </r>
  <r>
    <s v="E373 DST Street Lighting &amp; Signal"/>
    <x v="101"/>
    <s v="DST Street Lighting &amp; Signal"/>
    <x v="7"/>
    <n v="55229"/>
    <n v="55547"/>
    <n v="55575"/>
    <n v="55422"/>
    <n v="55383"/>
    <n v="55221"/>
    <n v="55285"/>
    <n v="55271"/>
    <n v="55218"/>
    <n v="55177"/>
    <n v="55150"/>
    <n v="55182"/>
    <n v="57241"/>
    <n v="55388796"/>
  </r>
  <r>
    <s v="E373 DST Street Lighting &amp; Sign-NSC"/>
    <x v="101"/>
    <s v="DST Street Lighting &amp; Sign-NSC"/>
    <x v="7"/>
    <n v="0"/>
    <n v="0"/>
    <n v="0"/>
    <n v="0"/>
    <n v="0"/>
    <n v="0"/>
    <n v="0"/>
    <n v="0"/>
    <n v="0"/>
    <n v="0"/>
    <n v="0"/>
    <n v="0"/>
    <n v="0"/>
    <n v="0"/>
  </r>
  <r>
    <s v="E374 DST ARO Distribution"/>
    <x v="102"/>
    <s v="DST ARO Distribution"/>
    <x v="7"/>
    <n v="3412"/>
    <n v="3412"/>
    <n v="3412"/>
    <n v="3412"/>
    <n v="3412"/>
    <n v="3412"/>
    <n v="3412"/>
    <n v="3412"/>
    <n v="3412"/>
    <n v="3412"/>
    <n v="3412"/>
    <n v="3412"/>
    <n v="2343"/>
    <n v="3367727"/>
  </r>
  <r>
    <s v="Tax only - Dupont Acq Adj"/>
    <x v="29"/>
    <s v="nly - Dupont Acq Adj"/>
    <x v="7"/>
    <n v="0"/>
    <n v="0"/>
    <n v="0"/>
    <n v="0"/>
    <n v="0"/>
    <n v="0"/>
    <n v="0"/>
    <n v="0"/>
    <n v="0"/>
    <n v="0"/>
    <n v="0"/>
    <n v="0"/>
    <n v="0"/>
    <n v="0"/>
  </r>
  <r>
    <s v="E389 105 GEN Land &amp; Land Rights"/>
    <x v="103"/>
    <s v="105 GEN Land &amp; Land Rights"/>
    <x v="8"/>
    <n v="404"/>
    <n v="404"/>
    <n v="404"/>
    <n v="404"/>
    <n v="404"/>
    <n v="404"/>
    <n v="404"/>
    <n v="404"/>
    <n v="404"/>
    <n v="404"/>
    <n v="404"/>
    <n v="404"/>
    <n v="404"/>
    <n v="404023"/>
  </r>
  <r>
    <s v="E389 GEN Land &amp; Land Rights"/>
    <x v="103"/>
    <s v="GEN Land &amp; Land Rights"/>
    <x v="8"/>
    <n v="5117"/>
    <n v="5117"/>
    <n v="5117"/>
    <n v="5117"/>
    <n v="5117"/>
    <n v="5117"/>
    <n v="5117"/>
    <n v="5117"/>
    <n v="5117"/>
    <n v="5117"/>
    <n v="5117"/>
    <n v="5117"/>
    <n v="5117"/>
    <n v="5116919"/>
  </r>
  <r>
    <s v="E3900 DONOTUSE, Bellingham SvcC"/>
    <x v="104"/>
    <s v="DONOTUSE, Bellingham SvcC"/>
    <x v="8"/>
    <n v="0"/>
    <n v="0"/>
    <n v="0"/>
    <n v="0"/>
    <n v="0"/>
    <n v="0"/>
    <n v="0"/>
    <n v="0"/>
    <n v="0"/>
    <n v="0"/>
    <n v="0"/>
    <n v="0"/>
    <n v="0"/>
    <n v="0"/>
  </r>
  <r>
    <s v="E3900 DONOTUSE, Frederickson"/>
    <x v="104"/>
    <s v="DONOTUSE, Frederickson"/>
    <x v="8"/>
    <n v="0"/>
    <n v="0"/>
    <n v="0"/>
    <n v="0"/>
    <n v="0"/>
    <n v="0"/>
    <n v="0"/>
    <n v="0"/>
    <n v="0"/>
    <n v="0"/>
    <n v="0"/>
    <n v="0"/>
    <n v="0"/>
    <n v="0"/>
  </r>
  <r>
    <s v="E3900 DONOTUSE, Kitsap Svc Ctr"/>
    <x v="104"/>
    <s v="DONOTUSE, Kitsap Svc Ctr"/>
    <x v="8"/>
    <n v="0"/>
    <n v="0"/>
    <n v="0"/>
    <n v="0"/>
    <n v="0"/>
    <n v="0"/>
    <n v="0"/>
    <n v="0"/>
    <n v="0"/>
    <n v="0"/>
    <n v="0"/>
    <n v="0"/>
    <n v="0"/>
    <n v="0"/>
  </r>
  <r>
    <s v="E3900 DONOTUSE, Lakewood Svc Ct"/>
    <x v="104"/>
    <s v="DONOTUSE, Lakewood Svc Ct"/>
    <x v="8"/>
    <n v="0"/>
    <n v="0"/>
    <n v="0"/>
    <n v="0"/>
    <n v="0"/>
    <n v="0"/>
    <n v="0"/>
    <n v="0"/>
    <n v="0"/>
    <n v="0"/>
    <n v="0"/>
    <n v="0"/>
    <n v="0"/>
    <n v="0"/>
  </r>
  <r>
    <s v="E3900 DONOTUSE, Mount Vernon BO"/>
    <x v="104"/>
    <s v="DONOTUSE, Mount Vernon BO"/>
    <x v="8"/>
    <n v="0"/>
    <n v="0"/>
    <n v="0"/>
    <n v="0"/>
    <n v="0"/>
    <n v="0"/>
    <n v="0"/>
    <n v="0"/>
    <n v="0"/>
    <n v="0"/>
    <n v="0"/>
    <n v="0"/>
    <n v="0"/>
    <n v="0"/>
  </r>
  <r>
    <s v="E3900 DONOTUSE, Poulsbo Svc Ctr"/>
    <x v="104"/>
    <s v="DONOTUSE, Poulsbo Svc Ctr"/>
    <x v="8"/>
    <n v="0"/>
    <n v="0"/>
    <n v="0"/>
    <n v="0"/>
    <n v="0"/>
    <n v="0"/>
    <n v="0"/>
    <n v="0"/>
    <n v="0"/>
    <n v="0"/>
    <n v="0"/>
    <n v="0"/>
    <n v="0"/>
    <n v="0"/>
  </r>
  <r>
    <s v="E3900 DONOTUSE, Pt Townsend Svc"/>
    <x v="104"/>
    <s v="DONOTUSE, Pt Townsend Svc"/>
    <x v="8"/>
    <n v="0"/>
    <n v="0"/>
    <n v="0"/>
    <n v="0"/>
    <n v="0"/>
    <n v="0"/>
    <n v="0"/>
    <n v="0"/>
    <n v="0"/>
    <n v="0"/>
    <n v="0"/>
    <n v="0"/>
    <n v="0"/>
    <n v="0"/>
  </r>
  <r>
    <s v="E3900 DONOTUSE, Puyallup Bus Of"/>
    <x v="104"/>
    <s v="DONOTUSE, Puyallup Bus Of"/>
    <x v="8"/>
    <n v="0"/>
    <n v="0"/>
    <n v="0"/>
    <n v="0"/>
    <n v="0"/>
    <n v="0"/>
    <n v="0"/>
    <n v="0"/>
    <n v="0"/>
    <n v="0"/>
    <n v="0"/>
    <n v="0"/>
    <n v="0"/>
    <n v="0"/>
  </r>
  <r>
    <s v="E3900 DONOTUSE, Redmond Svc Ctr"/>
    <x v="104"/>
    <s v="DONOTUSE, Redmond Svc Ctr"/>
    <x v="8"/>
    <n v="0"/>
    <n v="0"/>
    <n v="0"/>
    <n v="0"/>
    <n v="0"/>
    <n v="0"/>
    <n v="0"/>
    <n v="0"/>
    <n v="0"/>
    <n v="0"/>
    <n v="0"/>
    <n v="0"/>
    <n v="0"/>
    <n v="0"/>
  </r>
  <r>
    <s v="E3900 DONOTUSE, Shuffleton Subs"/>
    <x v="104"/>
    <s v="DONOTUSE, Shuffleton Subs"/>
    <x v="8"/>
    <n v="0"/>
    <n v="0"/>
    <n v="0"/>
    <n v="0"/>
    <n v="0"/>
    <n v="0"/>
    <n v="0"/>
    <n v="0"/>
    <n v="0"/>
    <n v="0"/>
    <n v="0"/>
    <n v="0"/>
    <n v="0"/>
    <n v="0"/>
  </r>
  <r>
    <s v="E3900 DONOTUSE, Skagit Svc Ctr"/>
    <x v="104"/>
    <s v="DONOTUSE, Skagit Svc Ctr"/>
    <x v="8"/>
    <n v="0"/>
    <n v="0"/>
    <n v="0"/>
    <n v="0"/>
    <n v="0"/>
    <n v="0"/>
    <n v="0"/>
    <n v="0"/>
    <n v="0"/>
    <n v="0"/>
    <n v="0"/>
    <n v="0"/>
    <n v="0"/>
    <n v="0"/>
  </r>
  <r>
    <s v="E3900 DONOTUSE, Vashon Svc Ctr"/>
    <x v="104"/>
    <s v="DONOTUSE, Vashon Svc Ctr"/>
    <x v="8"/>
    <n v="0"/>
    <n v="0"/>
    <n v="0"/>
    <n v="0"/>
    <n v="0"/>
    <n v="0"/>
    <n v="0"/>
    <n v="0"/>
    <n v="0"/>
    <n v="0"/>
    <n v="0"/>
    <n v="0"/>
    <n v="0"/>
    <n v="0"/>
  </r>
  <r>
    <s v="E3900 DONOTUSE, Whidbey Svc Ctr"/>
    <x v="104"/>
    <s v="DONOTUSE, Whidbey Svc Ctr"/>
    <x v="8"/>
    <n v="0"/>
    <n v="0"/>
    <n v="0"/>
    <n v="0"/>
    <n v="0"/>
    <n v="0"/>
    <n v="0"/>
    <n v="0"/>
    <n v="0"/>
    <n v="0"/>
    <n v="0"/>
    <n v="0"/>
    <n v="0"/>
    <n v="0"/>
  </r>
  <r>
    <s v="E3900 GEN Str&amp;Impv, Burlington/-NSC"/>
    <x v="104"/>
    <s v="GEN Str&amp;Impv, Burlington/-NSC"/>
    <x v="8"/>
    <n v="0"/>
    <n v="0"/>
    <n v="0"/>
    <n v="0"/>
    <n v="0"/>
    <n v="0"/>
    <n v="0"/>
    <n v="0"/>
    <n v="0"/>
    <n v="0"/>
    <n v="0"/>
    <n v="0"/>
    <n v="0"/>
    <n v="0"/>
  </r>
  <r>
    <s v="E3900 GEN Str&amp;Impv, Burlington/Skag"/>
    <x v="104"/>
    <s v="GEN Str&amp;Impv, Burlington/Skag"/>
    <x v="8"/>
    <n v="20918"/>
    <n v="20918"/>
    <n v="20918"/>
    <n v="20918"/>
    <n v="20918"/>
    <n v="20918"/>
    <n v="20918"/>
    <n v="20918"/>
    <n v="20918"/>
    <n v="20918"/>
    <n v="20918"/>
    <n v="20918"/>
    <n v="20918"/>
    <n v="20917598"/>
  </r>
  <r>
    <s v="E3900 GEN Str/Impv, Colstrip 3-4"/>
    <x v="104"/>
    <s v="GEN Str/Impv, Colstrip 3-4"/>
    <x v="8"/>
    <n v="539"/>
    <n v="539"/>
    <n v="539"/>
    <n v="539"/>
    <n v="539"/>
    <n v="539"/>
    <n v="539"/>
    <n v="539"/>
    <n v="539"/>
    <n v="539"/>
    <n v="539"/>
    <n v="539"/>
    <n v="539"/>
    <n v="539295"/>
  </r>
  <r>
    <s v="E3900 GEN Str/Impv, Colstrip3-4-NSC"/>
    <x v="104"/>
    <s v="GEN Str/Impv, Colstrip3-4-NSC"/>
    <x v="8"/>
    <n v="0"/>
    <n v="0"/>
    <n v="0"/>
    <n v="0"/>
    <n v="0"/>
    <n v="0"/>
    <n v="0"/>
    <n v="0"/>
    <n v="0"/>
    <n v="0"/>
    <n v="0"/>
    <n v="0"/>
    <n v="0"/>
    <n v="0"/>
  </r>
  <r>
    <s v="E3900 GEN Str/Impv, Wildhorse"/>
    <x v="104"/>
    <s v="GEN Str/Impv, Wildhorse"/>
    <x v="8"/>
    <n v="735"/>
    <n v="735"/>
    <n v="735"/>
    <n v="735"/>
    <n v="735"/>
    <n v="735"/>
    <n v="735"/>
    <n v="735"/>
    <n v="735"/>
    <n v="735"/>
    <n v="735"/>
    <n v="735"/>
    <n v="735"/>
    <n v="735273"/>
  </r>
  <r>
    <s v="E3900 GEN Str/Impv, Wildhorse-NSC"/>
    <x v="104"/>
    <s v="GEN Str/Impv, Wildhorse-NSC"/>
    <x v="8"/>
    <n v="0"/>
    <n v="0"/>
    <n v="0"/>
    <n v="0"/>
    <n v="0"/>
    <n v="0"/>
    <n v="0"/>
    <n v="0"/>
    <n v="0"/>
    <n v="0"/>
    <n v="0"/>
    <n v="0"/>
    <n v="0"/>
    <n v="0"/>
  </r>
  <r>
    <s v="E3900 GEN Structures &amp; Improvement"/>
    <x v="104"/>
    <s v="GEN Structures &amp; Improvement"/>
    <x v="8"/>
    <n v="44528"/>
    <n v="44108"/>
    <n v="44466"/>
    <n v="44620"/>
    <n v="44629"/>
    <n v="46375"/>
    <n v="47124"/>
    <n v="47394"/>
    <n v="47400"/>
    <n v="47401"/>
    <n v="47387"/>
    <n v="47387"/>
    <n v="48094"/>
    <n v="46216862"/>
  </r>
  <r>
    <s v="E3900 GEN Structures &amp; Improvem-NSC"/>
    <x v="104"/>
    <s v="GEN Structures &amp; Improvem-NSC"/>
    <x v="8"/>
    <n v="0"/>
    <n v="0"/>
    <n v="0"/>
    <n v="0"/>
    <n v="0"/>
    <n v="0"/>
    <n v="0"/>
    <n v="0"/>
    <n v="0"/>
    <n v="0"/>
    <n v="0"/>
    <n v="0"/>
    <n v="0"/>
    <n v="0"/>
  </r>
  <r>
    <s v="E3901 GEN LH, Bellingham"/>
    <x v="105"/>
    <s v="GEN LH, Bellingham"/>
    <x v="8"/>
    <n v="170"/>
    <n v="170"/>
    <n v="170"/>
    <n v="170"/>
    <n v="170"/>
    <n v="170"/>
    <n v="170"/>
    <n v="170"/>
    <n v="170"/>
    <n v="170"/>
    <n v="170"/>
    <n v="170"/>
    <n v="170"/>
    <n v="170443"/>
  </r>
  <r>
    <s v="E3901 GEN LH, Bellingham-NSC"/>
    <x v="105"/>
    <s v="GEN LH, Bellingham-NSC"/>
    <x v="8"/>
    <n v="0"/>
    <n v="0"/>
    <n v="0"/>
    <n v="0"/>
    <n v="0"/>
    <n v="0"/>
    <n v="0"/>
    <n v="0"/>
    <n v="0"/>
    <n v="0"/>
    <n v="0"/>
    <n v="0"/>
    <n v="0"/>
    <n v="0"/>
  </r>
  <r>
    <s v="E3901 GEN LH, Dayton"/>
    <x v="105"/>
    <s v="GEN LH, Dayton"/>
    <x v="8"/>
    <n v="14"/>
    <n v="14"/>
    <n v="14"/>
    <n v="14"/>
    <n v="14"/>
    <n v="14"/>
    <n v="14"/>
    <n v="14"/>
    <n v="14"/>
    <n v="14"/>
    <n v="14"/>
    <n v="14"/>
    <n v="14"/>
    <n v="14333"/>
  </r>
  <r>
    <s v="E3901 GEN LH, Dayton-NSC"/>
    <x v="105"/>
    <s v="GEN LH, Dayton-NSC"/>
    <x v="8"/>
    <n v="0"/>
    <n v="0"/>
    <n v="0"/>
    <n v="0"/>
    <n v="0"/>
    <n v="0"/>
    <n v="0"/>
    <n v="0"/>
    <n v="0"/>
    <n v="0"/>
    <n v="0"/>
    <n v="0"/>
    <n v="0"/>
    <n v="0"/>
  </r>
  <r>
    <s v="E3901 GEN LH, Expired"/>
    <x v="105"/>
    <s v="GEN LH, Expired"/>
    <x v="8"/>
    <n v="0"/>
    <n v="0"/>
    <n v="0"/>
    <n v="0"/>
    <n v="0"/>
    <n v="0"/>
    <n v="0"/>
    <n v="0"/>
    <n v="0"/>
    <n v="0"/>
    <n v="0"/>
    <n v="0"/>
    <n v="0"/>
    <n v="0"/>
  </r>
  <r>
    <s v="E3901 GEN LH, Oak Harbor - RETIRED"/>
    <x v="105"/>
    <s v="GEN LH, Oak Harbor - RETIRED"/>
    <x v="8"/>
    <n v="0"/>
    <n v="0"/>
    <n v="0"/>
    <n v="0"/>
    <n v="0"/>
    <n v="0"/>
    <n v="0"/>
    <n v="0"/>
    <n v="0"/>
    <n v="0"/>
    <n v="0"/>
    <n v="0"/>
    <n v="0"/>
    <n v="0"/>
  </r>
  <r>
    <s v="E3901 GEN LH, Pomeroy - RETIRED"/>
    <x v="105"/>
    <s v="GEN LH, Pomeroy - RETIRED"/>
    <x v="8"/>
    <n v="0"/>
    <n v="0"/>
    <n v="0"/>
    <n v="0"/>
    <n v="0"/>
    <n v="0"/>
    <n v="0"/>
    <n v="0"/>
    <n v="0"/>
    <n v="0"/>
    <n v="0"/>
    <n v="0"/>
    <n v="0"/>
    <n v="0"/>
  </r>
  <r>
    <s v="E3901 GEN LH, Pt Townsend-RETIRED"/>
    <x v="105"/>
    <s v="GEN LH, Pt Townsend-RETIRED"/>
    <x v="8"/>
    <n v="0"/>
    <n v="0"/>
    <n v="0"/>
    <n v="0"/>
    <n v="0"/>
    <n v="0"/>
    <n v="0"/>
    <n v="0"/>
    <n v="0"/>
    <n v="0"/>
    <n v="0"/>
    <n v="0"/>
    <n v="0"/>
    <n v="0"/>
  </r>
  <r>
    <s v="E3910 GEN Off Fur &amp; Eq, F1/Ep-RET"/>
    <x v="106"/>
    <s v="GEN Off Fur &amp; Eq, F1/Ep-RET"/>
    <x v="8"/>
    <n v="0"/>
    <n v="0"/>
    <n v="0"/>
    <n v="0"/>
    <n v="0"/>
    <n v="0"/>
    <n v="0"/>
    <n v="0"/>
    <n v="0"/>
    <n v="0"/>
    <n v="0"/>
    <n v="0"/>
    <n v="0"/>
    <n v="0"/>
  </r>
  <r>
    <s v="E3910 GEN Office Furn &amp; Eq, Enc-RET"/>
    <x v="106"/>
    <s v="GEN Office Furn &amp; Eq, Enc-RET"/>
    <x v="8"/>
    <n v="0"/>
    <n v="0"/>
    <n v="0"/>
    <n v="0"/>
    <n v="0"/>
    <n v="0"/>
    <n v="0"/>
    <n v="0"/>
    <n v="0"/>
    <n v="0"/>
    <n v="0"/>
    <n v="0"/>
    <n v="0"/>
    <n v="0"/>
  </r>
  <r>
    <s v="E3910 GEN Office Furn &amp; Eq-RET"/>
    <x v="106"/>
    <s v="GEN Office Furn &amp; Eq-RET"/>
    <x v="8"/>
    <n v="0"/>
    <n v="0"/>
    <n v="0"/>
    <n v="0"/>
    <n v="0"/>
    <n v="0"/>
    <n v="0"/>
    <n v="0"/>
    <n v="0"/>
    <n v="0"/>
    <n v="0"/>
    <n v="0"/>
    <n v="0"/>
    <n v="0"/>
  </r>
  <r>
    <s v="E3911 GEN Off F&amp;E Sumas OP old"/>
    <x v="107"/>
    <s v="GEN Off F&amp;E Sumas OP old"/>
    <x v="8"/>
    <n v="105"/>
    <n v="105"/>
    <n v="105"/>
    <n v="105"/>
    <n v="105"/>
    <n v="105"/>
    <n v="105"/>
    <n v="0"/>
    <n v="0"/>
    <n v="0"/>
    <n v="0"/>
    <n v="0"/>
    <n v="0"/>
    <n v="56875"/>
  </r>
  <r>
    <s v="E3911 GEN Off F&amp;E Sumas OP old-NSC"/>
    <x v="107"/>
    <s v="GEN Off F&amp;E Sumas OP old-NSC"/>
    <x v="8"/>
    <n v="0"/>
    <n v="0"/>
    <n v="0"/>
    <n v="0"/>
    <n v="0"/>
    <n v="0"/>
    <n v="0"/>
    <n v="0"/>
    <n v="0"/>
    <n v="0"/>
    <n v="0"/>
    <n v="0"/>
    <n v="0"/>
    <n v="0"/>
  </r>
  <r>
    <s v="E3911 GEN Off Furn &amp; Eq, LSR"/>
    <x v="107"/>
    <s v="GEN Off Furn &amp; Eq, LSR"/>
    <x v="8"/>
    <n v="471"/>
    <n v="471"/>
    <n v="471"/>
    <n v="471"/>
    <n v="471"/>
    <n v="471"/>
    <n v="471"/>
    <n v="471"/>
    <n v="471"/>
    <n v="471"/>
    <n v="471"/>
    <n v="471"/>
    <n v="471"/>
    <n v="470534"/>
  </r>
  <r>
    <s v="E3911 GEN Off Furn &amp; Eq, LSR-NSC"/>
    <x v="107"/>
    <s v="GEN Off Furn &amp; Eq, LSR-NSC"/>
    <x v="8"/>
    <n v="0"/>
    <n v="0"/>
    <n v="0"/>
    <n v="0"/>
    <n v="0"/>
    <n v="0"/>
    <n v="0"/>
    <n v="0"/>
    <n v="0"/>
    <n v="0"/>
    <n v="0"/>
    <n v="0"/>
    <n v="0"/>
    <n v="0"/>
  </r>
  <r>
    <s v="E3911 GEN Off Furn &amp; Eq, Mint Farm"/>
    <x v="107"/>
    <s v="GEN Off Furn &amp; Eq, Mint Farm"/>
    <x v="8"/>
    <n v="0"/>
    <n v="0"/>
    <n v="0"/>
    <n v="0"/>
    <n v="0"/>
    <n v="0"/>
    <n v="0"/>
    <n v="0"/>
    <n v="0"/>
    <n v="0"/>
    <n v="0"/>
    <n v="0"/>
    <n v="0"/>
    <n v="0"/>
  </r>
  <r>
    <s v="E3911 GEN Off Furn &amp; Eq, Mint-NSC"/>
    <x v="107"/>
    <s v="GEN Off Furn &amp; Eq, Mint-NSC"/>
    <x v="8"/>
    <n v="0"/>
    <n v="0"/>
    <n v="0"/>
    <n v="0"/>
    <n v="0"/>
    <n v="0"/>
    <n v="0"/>
    <n v="0"/>
    <n v="0"/>
    <n v="0"/>
    <n v="0"/>
    <n v="0"/>
    <n v="0"/>
    <n v="0"/>
  </r>
  <r>
    <s v="E3911 GEN Off Furn &amp; Eq, MTF OP"/>
    <x v="107"/>
    <s v="GEN Off Furn &amp; Eq, MTF OP"/>
    <x v="8"/>
    <n v="3"/>
    <n v="3"/>
    <n v="3"/>
    <n v="3"/>
    <n v="3"/>
    <n v="3"/>
    <n v="3"/>
    <n v="3"/>
    <n v="3"/>
    <n v="3"/>
    <n v="3"/>
    <n v="3"/>
    <n v="3"/>
    <n v="2891"/>
  </r>
  <r>
    <s v="E3911 GEN Off Furn &amp; Eq, MTF OP-NSC"/>
    <x v="107"/>
    <s v="GEN Off Furn &amp; Eq, MTF OP-NSC"/>
    <x v="8"/>
    <n v="0"/>
    <n v="0"/>
    <n v="0"/>
    <n v="0"/>
    <n v="0"/>
    <n v="0"/>
    <n v="0"/>
    <n v="0"/>
    <n v="0"/>
    <n v="0"/>
    <n v="0"/>
    <n v="0"/>
    <n v="0"/>
    <n v="0"/>
  </r>
  <r>
    <s v="E3911 GEN Off Furn &amp; Eq, WildHo-NSC"/>
    <x v="107"/>
    <s v="GEN Off Furn &amp; Eq, WildHo-NSC"/>
    <x v="8"/>
    <n v="0"/>
    <n v="0"/>
    <n v="0"/>
    <n v="0"/>
    <n v="0"/>
    <n v="0"/>
    <n v="0"/>
    <n v="0"/>
    <n v="0"/>
    <n v="0"/>
    <n v="0"/>
    <n v="0"/>
    <n v="0"/>
    <n v="0"/>
  </r>
  <r>
    <s v="E3911 GEN Off Furn &amp; Eq, WildHorse"/>
    <x v="107"/>
    <s v="GEN Off Furn &amp; Eq, WildHorse"/>
    <x v="8"/>
    <n v="7"/>
    <n v="7"/>
    <n v="7"/>
    <n v="7"/>
    <n v="7"/>
    <n v="7"/>
    <n v="7"/>
    <n v="7"/>
    <n v="7"/>
    <n v="7"/>
    <n v="7"/>
    <n v="7"/>
    <n v="7"/>
    <n v="6824"/>
  </r>
  <r>
    <s v="E3911 GEN Off Furn &amp; Eq,Sumas"/>
    <x v="107"/>
    <s v="GEN Off Furn &amp; Eq,Sumas"/>
    <x v="8"/>
    <n v="0"/>
    <n v="0"/>
    <n v="0"/>
    <n v="0"/>
    <n v="0"/>
    <n v="0"/>
    <n v="0"/>
    <n v="105"/>
    <n v="105"/>
    <n v="105"/>
    <n v="105"/>
    <n v="105"/>
    <n v="105"/>
    <n v="48125"/>
  </r>
  <r>
    <s v="E3911 GEN Off Furn &amp; Eq,Sumas-NSC"/>
    <x v="107"/>
    <s v="GEN Off Furn &amp; Eq,Sumas-NSC"/>
    <x v="8"/>
    <n v="0"/>
    <n v="0"/>
    <n v="0"/>
    <n v="0"/>
    <n v="0"/>
    <n v="0"/>
    <n v="0"/>
    <n v="0"/>
    <n v="0"/>
    <n v="0"/>
    <n v="0"/>
    <n v="0"/>
    <n v="0"/>
    <n v="0"/>
  </r>
  <r>
    <s v="E3911 GEN Office F&amp;E, GLD OP old"/>
    <x v="107"/>
    <s v="GEN Office F&amp;E, GLD OP old"/>
    <x v="8"/>
    <n v="25"/>
    <n v="25"/>
    <n v="25"/>
    <n v="25"/>
    <n v="25"/>
    <n v="25"/>
    <n v="25"/>
    <n v="0"/>
    <n v="0"/>
    <n v="0"/>
    <n v="0"/>
    <n v="0"/>
    <n v="0"/>
    <n v="13631"/>
  </r>
  <r>
    <s v="E3911 GEN Office F&amp;E, GLD OP ol-NSC"/>
    <x v="107"/>
    <s v="GEN Office F&amp;E, GLD OP ol-NSC"/>
    <x v="8"/>
    <n v="0"/>
    <n v="0"/>
    <n v="0"/>
    <n v="0"/>
    <n v="0"/>
    <n v="0"/>
    <n v="0"/>
    <n v="0"/>
    <n v="0"/>
    <n v="0"/>
    <n v="0"/>
    <n v="0"/>
    <n v="0"/>
    <n v="0"/>
  </r>
  <r>
    <s v="E3911 GEN Office F&amp;E, LBK #3"/>
    <x v="107"/>
    <s v="GEN Office F&amp;E, LBK #3"/>
    <x v="8"/>
    <n v="46"/>
    <n v="46"/>
    <n v="46"/>
    <n v="46"/>
    <n v="46"/>
    <n v="46"/>
    <n v="46"/>
    <n v="46"/>
    <n v="46"/>
    <n v="46"/>
    <n v="46"/>
    <n v="46"/>
    <n v="46"/>
    <n v="45505"/>
  </r>
  <r>
    <s v="E3911 GEN Office F&amp;E, Snoq 1-2013"/>
    <x v="107"/>
    <s v="GEN Office F&amp;E, Snoq 1-2013"/>
    <x v="8"/>
    <n v="0"/>
    <n v="0"/>
    <n v="0"/>
    <n v="0"/>
    <n v="0"/>
    <n v="0"/>
    <n v="0"/>
    <n v="0"/>
    <n v="0"/>
    <n v="0"/>
    <n v="0"/>
    <n v="0"/>
    <n v="0"/>
    <n v="0"/>
  </r>
  <r>
    <s v="E3911 GEN Office F&amp;E, Snoq 1-20-NSC"/>
    <x v="107"/>
    <s v="GEN Office F&amp;E, Snoq 1-20-NSC"/>
    <x v="8"/>
    <n v="0"/>
    <n v="0"/>
    <n v="0"/>
    <n v="0"/>
    <n v="0"/>
    <n v="0"/>
    <n v="0"/>
    <n v="0"/>
    <n v="0"/>
    <n v="0"/>
    <n v="0"/>
    <n v="0"/>
    <n v="0"/>
    <n v="0"/>
  </r>
  <r>
    <s v="E3911 GEN Office F&amp;E, Snoq 1-NSC"/>
    <x v="107"/>
    <s v="GEN Office F&amp;E, Snoq 1-NSC"/>
    <x v="8"/>
    <n v="0"/>
    <n v="0"/>
    <n v="0"/>
    <n v="0"/>
    <n v="0"/>
    <n v="0"/>
    <n v="0"/>
    <n v="0"/>
    <n v="0"/>
    <n v="0"/>
    <n v="0"/>
    <n v="0"/>
    <n v="0"/>
    <n v="0"/>
  </r>
  <r>
    <s v="E3911 GEN Office F&amp;E, Snoq 2-2013"/>
    <x v="107"/>
    <s v="GEN Office F&amp;E, Snoq 2-2013"/>
    <x v="8"/>
    <n v="0"/>
    <n v="0"/>
    <n v="0"/>
    <n v="0"/>
    <n v="0"/>
    <n v="0"/>
    <n v="0"/>
    <n v="0"/>
    <n v="0"/>
    <n v="0"/>
    <n v="0"/>
    <n v="0"/>
    <n v="0"/>
    <n v="0"/>
  </r>
  <r>
    <s v="E3911 GEN Office F&amp;E, Snoq 2-20-NSC"/>
    <x v="107"/>
    <s v="GEN Office F&amp;E, Snoq 2-20-NSC"/>
    <x v="8"/>
    <n v="0"/>
    <n v="0"/>
    <n v="0"/>
    <n v="0"/>
    <n v="0"/>
    <n v="0"/>
    <n v="0"/>
    <n v="0"/>
    <n v="0"/>
    <n v="0"/>
    <n v="0"/>
    <n v="0"/>
    <n v="0"/>
    <n v="0"/>
  </r>
  <r>
    <s v="E3911 GEN Office F&amp;E, Snoqualmie 1"/>
    <x v="107"/>
    <s v="GEN Office F&amp;E, Snoqualmie 1"/>
    <x v="8"/>
    <n v="22"/>
    <n v="22"/>
    <n v="22"/>
    <n v="22"/>
    <n v="22"/>
    <n v="22"/>
    <n v="22"/>
    <n v="212"/>
    <n v="212"/>
    <n v="212"/>
    <n v="212"/>
    <n v="212"/>
    <n v="212"/>
    <n v="108805"/>
  </r>
  <r>
    <s v="E3911 GEN Office Furn &amp; Eq, Gold"/>
    <x v="107"/>
    <s v="GEN Office Furn &amp; Eq, Gold"/>
    <x v="8"/>
    <n v="20"/>
    <n v="20"/>
    <n v="20"/>
    <n v="20"/>
    <n v="20"/>
    <n v="20"/>
    <n v="20"/>
    <n v="45"/>
    <n v="45"/>
    <n v="45"/>
    <n v="45"/>
    <n v="45"/>
    <n v="45"/>
    <n v="31789"/>
  </r>
  <r>
    <s v="E3911 GEN Office Furn &amp; Eq, Gol-NSC"/>
    <x v="107"/>
    <s v="GEN Office Furn &amp; Eq, Gol-NSC"/>
    <x v="8"/>
    <n v="0"/>
    <n v="0"/>
    <n v="0"/>
    <n v="0"/>
    <n v="0"/>
    <n v="0"/>
    <n v="0"/>
    <n v="0"/>
    <n v="0"/>
    <n v="0"/>
    <n v="0"/>
    <n v="0"/>
    <n v="0"/>
    <n v="0"/>
  </r>
  <r>
    <s v="E3911 GEN Office Furn &amp; Eq, new"/>
    <x v="107"/>
    <s v="GEN Office Furn &amp; Eq, new"/>
    <x v="8"/>
    <n v="971"/>
    <n v="971"/>
    <n v="971"/>
    <n v="971"/>
    <n v="971"/>
    <n v="971"/>
    <n v="971"/>
    <n v="3340"/>
    <n v="3340"/>
    <n v="3037"/>
    <n v="3037"/>
    <n v="3037"/>
    <n v="3037"/>
    <n v="1968217"/>
  </r>
  <r>
    <s v="E3911 GEN Office Furn &amp; Eq, old"/>
    <x v="107"/>
    <s v="GEN Office Furn &amp; Eq, old"/>
    <x v="8"/>
    <n v="2563"/>
    <n v="2563"/>
    <n v="2563"/>
    <n v="2563"/>
    <n v="2563"/>
    <n v="2563"/>
    <n v="2563"/>
    <n v="0"/>
    <n v="0"/>
    <n v="0"/>
    <n v="0"/>
    <n v="0"/>
    <n v="0"/>
    <n v="1388075"/>
  </r>
  <r>
    <s v="E3911 GEN Office Furn &amp; Eq, old-NSC"/>
    <x v="107"/>
    <s v="GEN Office Furn &amp; Eq, old-NSC"/>
    <x v="8"/>
    <n v="0"/>
    <n v="0"/>
    <n v="0"/>
    <n v="0"/>
    <n v="0"/>
    <n v="0"/>
    <n v="0"/>
    <n v="0"/>
    <n v="0"/>
    <n v="0"/>
    <n v="0"/>
    <n v="0"/>
    <n v="0"/>
    <n v="0"/>
  </r>
  <r>
    <s v="E3911 GEN Office Furn &amp; Eq, UBK"/>
    <x v="107"/>
    <s v="GEN Office Furn &amp; Eq, UBK"/>
    <x v="8"/>
    <n v="22"/>
    <n v="22"/>
    <n v="22"/>
    <n v="22"/>
    <n v="22"/>
    <n v="22"/>
    <n v="22"/>
    <n v="25"/>
    <n v="25"/>
    <n v="25"/>
    <n v="25"/>
    <n v="25"/>
    <n v="25"/>
    <n v="22949"/>
  </r>
  <r>
    <s v="E3911 GEN Office Furn &amp; Eq, UBK-NSC"/>
    <x v="107"/>
    <s v="GEN Office Furn &amp; Eq, UBK-NSC"/>
    <x v="8"/>
    <n v="0"/>
    <n v="0"/>
    <n v="0"/>
    <n v="0"/>
    <n v="0"/>
    <n v="0"/>
    <n v="0"/>
    <n v="0"/>
    <n v="0"/>
    <n v="0"/>
    <n v="0"/>
    <n v="0"/>
    <n v="0"/>
    <n v="0"/>
  </r>
  <r>
    <s v="E3912 GEN Computer Eq, DO NOT USED"/>
    <x v="108"/>
    <s v="GEN Computer Eq, DO NOT USED"/>
    <x v="8"/>
    <n v="0"/>
    <n v="0"/>
    <n v="0"/>
    <n v="0"/>
    <n v="0"/>
    <n v="0"/>
    <n v="0"/>
    <n v="0"/>
    <n v="0"/>
    <n v="0"/>
    <n v="0"/>
    <n v="0"/>
    <n v="0"/>
    <n v="0"/>
  </r>
  <r>
    <s v="E3912 GEN Computer Eq, Encogen"/>
    <x v="108"/>
    <s v="GEN Computer Eq, Encogen"/>
    <x v="8"/>
    <n v="1855"/>
    <n v="1855"/>
    <n v="1855"/>
    <n v="1855"/>
    <n v="1855"/>
    <n v="1855"/>
    <n v="1855"/>
    <n v="1855"/>
    <n v="1855"/>
    <n v="1855"/>
    <n v="1855"/>
    <n v="1855"/>
    <n v="0"/>
    <n v="1777830"/>
  </r>
  <r>
    <s v="E3912 GEN Computer Eq, Encogen-NSC"/>
    <x v="108"/>
    <s v="GEN Computer Eq, Encogen-NSC"/>
    <x v="8"/>
    <n v="0"/>
    <n v="0"/>
    <n v="0"/>
    <n v="0"/>
    <n v="0"/>
    <n v="0"/>
    <n v="0"/>
    <n v="0"/>
    <n v="0"/>
    <n v="0"/>
    <n v="0"/>
    <n v="0"/>
    <n v="0"/>
    <n v="0"/>
  </r>
  <r>
    <s v="E3912 GEN Computer Eq, Fred 1/APC"/>
    <x v="108"/>
    <s v="GEN Computer Eq, Fred 1/APC"/>
    <x v="8"/>
    <n v="0"/>
    <n v="0"/>
    <n v="0"/>
    <n v="0"/>
    <n v="0"/>
    <n v="0"/>
    <n v="0"/>
    <n v="0"/>
    <n v="0"/>
    <n v="0"/>
    <n v="0"/>
    <n v="0"/>
    <n v="0"/>
    <n v="0"/>
  </r>
  <r>
    <s v="E3912 GEN Computer Eq, Frederickson"/>
    <x v="108"/>
    <s v="GEN Computer Eq, Frederickson"/>
    <x v="8"/>
    <n v="84"/>
    <n v="84"/>
    <n v="84"/>
    <n v="84"/>
    <n v="84"/>
    <n v="84"/>
    <n v="84"/>
    <n v="84"/>
    <n v="84"/>
    <n v="84"/>
    <n v="84"/>
    <n v="84"/>
    <n v="84"/>
    <n v="83654"/>
  </r>
  <r>
    <s v="E3912 GEN Computer Eq, Frederic-NSC"/>
    <x v="108"/>
    <s v="GEN Computer Eq, Frederic-NSC"/>
    <x v="8"/>
    <n v="0"/>
    <n v="0"/>
    <n v="0"/>
    <n v="0"/>
    <n v="0"/>
    <n v="0"/>
    <n v="0"/>
    <n v="0"/>
    <n v="0"/>
    <n v="0"/>
    <n v="0"/>
    <n v="0"/>
    <n v="0"/>
    <n v="0"/>
  </r>
  <r>
    <s v="E3912 GEN Computer Eq, Fredonia"/>
    <x v="108"/>
    <s v="GEN Computer Eq, Fredonia"/>
    <x v="8"/>
    <n v="1653"/>
    <n v="1653"/>
    <n v="1653"/>
    <n v="1653"/>
    <n v="1653"/>
    <n v="1653"/>
    <n v="1653"/>
    <n v="0"/>
    <n v="0"/>
    <n v="0"/>
    <n v="0"/>
    <n v="0"/>
    <n v="0"/>
    <n v="895128"/>
  </r>
  <r>
    <s v="E3912 GEN Computer Eq, Fredonia-NSC"/>
    <x v="108"/>
    <s v="GEN Computer Eq, Fredonia-NSC"/>
    <x v="8"/>
    <n v="0"/>
    <n v="0"/>
    <n v="0"/>
    <n v="0"/>
    <n v="0"/>
    <n v="0"/>
    <n v="0"/>
    <n v="0"/>
    <n v="0"/>
    <n v="0"/>
    <n v="0"/>
    <n v="0"/>
    <n v="0"/>
    <n v="0"/>
  </r>
  <r>
    <s v="E3912 GEN Computer Eq, Goldendale"/>
    <x v="108"/>
    <s v="GEN Computer Eq, Goldendale"/>
    <x v="8"/>
    <n v="720"/>
    <n v="720"/>
    <n v="720"/>
    <n v="720"/>
    <n v="720"/>
    <n v="720"/>
    <n v="235"/>
    <n v="235"/>
    <n v="235"/>
    <n v="235"/>
    <n v="235"/>
    <n v="235"/>
    <n v="191"/>
    <n v="455290"/>
  </r>
  <r>
    <s v="E3912 GEN Computer Eq, Goldenda-NSC"/>
    <x v="108"/>
    <s v="GEN Computer Eq, Goldenda-NSC"/>
    <x v="8"/>
    <n v="0"/>
    <n v="0"/>
    <n v="0"/>
    <n v="0"/>
    <n v="0"/>
    <n v="0"/>
    <n v="0"/>
    <n v="0"/>
    <n v="0"/>
    <n v="0"/>
    <n v="0"/>
    <n v="0"/>
    <n v="0"/>
    <n v="0"/>
  </r>
  <r>
    <s v="E3912 GEN Computer Eq, HPK Ridge"/>
    <x v="108"/>
    <s v="GEN Computer Eq, HPK Ridge"/>
    <x v="8"/>
    <n v="-17"/>
    <n v="-17"/>
    <n v="-17"/>
    <n v="35"/>
    <n v="35"/>
    <n v="35"/>
    <n v="35"/>
    <n v="35"/>
    <n v="35"/>
    <n v="35"/>
    <n v="35"/>
    <n v="35"/>
    <n v="35"/>
    <n v="24046"/>
  </r>
  <r>
    <s v="E3912 GEN Computer Eq, HPK Ridg-NSC"/>
    <x v="108"/>
    <s v="GEN Computer Eq, HPK Ridg-NSC"/>
    <x v="8"/>
    <n v="0"/>
    <n v="0"/>
    <n v="0"/>
    <n v="0"/>
    <n v="0"/>
    <n v="0"/>
    <n v="0"/>
    <n v="0"/>
    <n v="0"/>
    <n v="0"/>
    <n v="0"/>
    <n v="0"/>
    <n v="0"/>
    <n v="0"/>
  </r>
  <r>
    <s v="E3912 GEN Computer Eq, LB#4-2013"/>
    <x v="108"/>
    <s v="GEN Computer Eq, LB#4-2013"/>
    <x v="8"/>
    <n v="27"/>
    <n v="27"/>
    <n v="27"/>
    <n v="27"/>
    <n v="27"/>
    <n v="27"/>
    <n v="27"/>
    <n v="0"/>
    <n v="0"/>
    <n v="0"/>
    <n v="0"/>
    <n v="0"/>
    <n v="0"/>
    <n v="14867"/>
  </r>
  <r>
    <s v="E3912 GEN Computer Eq, LB#4-201-NSC"/>
    <x v="108"/>
    <s v="GEN Computer Eq, LB#4-201-NSC"/>
    <x v="8"/>
    <n v="0"/>
    <n v="0"/>
    <n v="0"/>
    <n v="0"/>
    <n v="0"/>
    <n v="0"/>
    <n v="0"/>
    <n v="0"/>
    <n v="0"/>
    <n v="0"/>
    <n v="0"/>
    <n v="0"/>
    <n v="0"/>
    <n v="0"/>
  </r>
  <r>
    <s v="E3912 GEN Computer Eq, LBK FSC"/>
    <x v="108"/>
    <s v="GEN Computer Eq, LBK FSC"/>
    <x v="8"/>
    <n v="64"/>
    <n v="64"/>
    <n v="64"/>
    <n v="64"/>
    <n v="64"/>
    <n v="64"/>
    <n v="0"/>
    <n v="0"/>
    <n v="0"/>
    <n v="0"/>
    <n v="0"/>
    <n v="0"/>
    <n v="0"/>
    <n v="29366"/>
  </r>
  <r>
    <s v="E3912 GEN Computer Eq, LBK FSC-NSC"/>
    <x v="108"/>
    <s v="GEN Computer Eq, LBK FSC-NSC"/>
    <x v="8"/>
    <n v="0"/>
    <n v="0"/>
    <n v="0"/>
    <n v="0"/>
    <n v="0"/>
    <n v="0"/>
    <n v="0"/>
    <n v="0"/>
    <n v="0"/>
    <n v="0"/>
    <n v="0"/>
    <n v="0"/>
    <n v="0"/>
    <n v="0"/>
  </r>
  <r>
    <s v="E3912 GEN Computer Eq, LSR"/>
    <x v="108"/>
    <s v="GEN Computer Eq, LSR"/>
    <x v="8"/>
    <n v="0"/>
    <n v="0"/>
    <n v="0"/>
    <n v="0"/>
    <n v="0"/>
    <n v="0"/>
    <n v="0"/>
    <n v="0"/>
    <n v="0"/>
    <n v="0"/>
    <n v="0"/>
    <n v="0"/>
    <n v="0"/>
    <n v="0"/>
  </r>
  <r>
    <s v="E3912 GEN Computer Eq, LSR-NSC"/>
    <x v="108"/>
    <s v="GEN Computer Eq, LSR-NSC"/>
    <x v="8"/>
    <n v="0"/>
    <n v="0"/>
    <n v="0"/>
    <n v="0"/>
    <n v="0"/>
    <n v="0"/>
    <n v="0"/>
    <n v="0"/>
    <n v="0"/>
    <n v="0"/>
    <n v="0"/>
    <n v="0"/>
    <n v="0"/>
    <n v="0"/>
  </r>
  <r>
    <s v="E3912 GEN Computer Eq, Mint Farm"/>
    <x v="108"/>
    <s v="GEN Computer Eq, Mint Farm"/>
    <x v="8"/>
    <n v="571"/>
    <n v="571"/>
    <n v="571"/>
    <n v="571"/>
    <n v="571"/>
    <n v="571"/>
    <n v="4"/>
    <n v="4"/>
    <n v="0"/>
    <n v="0"/>
    <n v="0"/>
    <n v="0"/>
    <n v="0"/>
    <n v="262569"/>
  </r>
  <r>
    <s v="E3912 GEN Computer Eq, Mint-NSC"/>
    <x v="108"/>
    <s v="GEN Computer Eq, Mint-NSC"/>
    <x v="8"/>
    <n v="0"/>
    <n v="0"/>
    <n v="0"/>
    <n v="0"/>
    <n v="0"/>
    <n v="0"/>
    <n v="0"/>
    <n v="0"/>
    <n v="0"/>
    <n v="0"/>
    <n v="0"/>
    <n v="0"/>
    <n v="0"/>
    <n v="0"/>
  </r>
  <r>
    <s v="E3912 GEN Computer Eq, MTF OP"/>
    <x v="108"/>
    <s v="GEN Computer Eq, MTF OP"/>
    <x v="8"/>
    <n v="0"/>
    <n v="0"/>
    <n v="0"/>
    <n v="0"/>
    <n v="0"/>
    <n v="0"/>
    <n v="0"/>
    <n v="0"/>
    <n v="0"/>
    <n v="0"/>
    <n v="0"/>
    <n v="0"/>
    <n v="0"/>
    <n v="0"/>
  </r>
  <r>
    <s v="E3912 GEN Computer Eq, MTF OP-NSC"/>
    <x v="108"/>
    <s v="GEN Computer Eq, MTF OP-NSC"/>
    <x v="8"/>
    <n v="0"/>
    <n v="0"/>
    <n v="0"/>
    <n v="0"/>
    <n v="0"/>
    <n v="0"/>
    <n v="0"/>
    <n v="0"/>
    <n v="0"/>
    <n v="0"/>
    <n v="0"/>
    <n v="0"/>
    <n v="0"/>
    <n v="0"/>
  </r>
  <r>
    <s v="E3912 GEN Computer Eq, new"/>
    <x v="108"/>
    <s v="GEN Computer Eq, new"/>
    <x v="8"/>
    <n v="16852"/>
    <n v="16725"/>
    <n v="17091"/>
    <n v="17177"/>
    <n v="17201"/>
    <n v="13035"/>
    <n v="13229"/>
    <n v="13494"/>
    <n v="14278"/>
    <n v="14957"/>
    <n v="16183"/>
    <n v="16648"/>
    <n v="15661"/>
    <n v="15522796"/>
  </r>
  <r>
    <s v="E3912 GEN Computer Eq, new-NSC"/>
    <x v="108"/>
    <s v="GEN Computer Eq, new-NSC"/>
    <x v="8"/>
    <n v="0"/>
    <n v="0"/>
    <n v="0"/>
    <n v="0"/>
    <n v="0"/>
    <n v="0"/>
    <n v="0"/>
    <n v="0"/>
    <n v="0"/>
    <n v="0"/>
    <n v="0"/>
    <n v="0"/>
    <n v="0"/>
    <n v="0"/>
  </r>
  <r>
    <s v="E3912 GEN Computer Eq, old-RETIRED"/>
    <x v="108"/>
    <s v="GEN Computer Eq, old-RETIRED"/>
    <x v="8"/>
    <n v="0"/>
    <n v="0"/>
    <n v="0"/>
    <n v="0"/>
    <n v="0"/>
    <n v="0"/>
    <n v="0"/>
    <n v="0"/>
    <n v="0"/>
    <n v="0"/>
    <n v="0"/>
    <n v="0"/>
    <n v="0"/>
    <n v="0"/>
  </r>
  <r>
    <s v="E3912 GEN Computer Eq, Snoqualmie 1"/>
    <x v="108"/>
    <s v="GEN Computer Eq, Snoqualmie 1"/>
    <x v="8"/>
    <n v="62"/>
    <n v="62"/>
    <n v="62"/>
    <n v="62"/>
    <n v="62"/>
    <n v="62"/>
    <n v="62"/>
    <n v="62"/>
    <n v="62"/>
    <n v="62"/>
    <n v="62"/>
    <n v="62"/>
    <n v="0"/>
    <n v="59412"/>
  </r>
  <r>
    <s v="E3912 GEN Computer Eq, Snoqualmie 2"/>
    <x v="108"/>
    <s v="GEN Computer Eq, Snoqualmie 2"/>
    <x v="8"/>
    <n v="47"/>
    <n v="47"/>
    <n v="47"/>
    <n v="47"/>
    <n v="47"/>
    <n v="47"/>
    <n v="47"/>
    <n v="47"/>
    <n v="47"/>
    <n v="47"/>
    <n v="47"/>
    <n v="47"/>
    <n v="0"/>
    <n v="44819"/>
  </r>
  <r>
    <s v="E3912 GEN Computer Eq, Sumas"/>
    <x v="108"/>
    <s v="GEN Computer Eq, Sumas"/>
    <x v="8"/>
    <n v="0"/>
    <n v="0"/>
    <n v="0"/>
    <n v="0"/>
    <n v="0"/>
    <n v="0"/>
    <n v="0"/>
    <n v="0"/>
    <n v="0"/>
    <n v="0"/>
    <n v="0"/>
    <n v="0"/>
    <n v="0"/>
    <n v="0"/>
  </r>
  <r>
    <s v="E3912 GEN Computer Eq, Sumas OP-RET"/>
    <x v="108"/>
    <s v="GEN Computer Eq, Sumas OP-RET"/>
    <x v="8"/>
    <n v="0"/>
    <n v="0"/>
    <n v="0"/>
    <n v="0"/>
    <n v="0"/>
    <n v="0"/>
    <n v="0"/>
    <n v="0"/>
    <n v="0"/>
    <n v="0"/>
    <n v="0"/>
    <n v="0"/>
    <n v="0"/>
    <n v="0"/>
  </r>
  <r>
    <s v="E3912 GEN Computer Eq, Sumas-NSC"/>
    <x v="108"/>
    <s v="GEN Computer Eq, Sumas-NSC"/>
    <x v="8"/>
    <n v="0"/>
    <n v="0"/>
    <n v="0"/>
    <n v="0"/>
    <n v="0"/>
    <n v="0"/>
    <n v="0"/>
    <n v="0"/>
    <n v="0"/>
    <n v="0"/>
    <n v="0"/>
    <n v="0"/>
    <n v="0"/>
    <n v="0"/>
  </r>
  <r>
    <s v="E3912 GEN Computer Eq, WHH #2-3"/>
    <x v="108"/>
    <s v="GEN Computer Eq, WHH #2-3"/>
    <x v="8"/>
    <n v="72"/>
    <n v="72"/>
    <n v="72"/>
    <n v="72"/>
    <n v="72"/>
    <n v="72"/>
    <n v="72"/>
    <n v="72"/>
    <n v="72"/>
    <n v="72"/>
    <n v="72"/>
    <n v="72"/>
    <n v="72"/>
    <n v="71744"/>
  </r>
  <r>
    <s v="E3912 GEN Computer Eq, WHH #2-3-NSC"/>
    <x v="108"/>
    <s v="GEN Computer Eq, WHH #2-3-NSC"/>
    <x v="8"/>
    <n v="0"/>
    <n v="0"/>
    <n v="0"/>
    <n v="0"/>
    <n v="0"/>
    <n v="0"/>
    <n v="0"/>
    <n v="0"/>
    <n v="0"/>
    <n v="0"/>
    <n v="0"/>
    <n v="0"/>
    <n v="0"/>
    <n v="0"/>
  </r>
  <r>
    <s v="E3912 GEN Computer Eq, Wild Horse"/>
    <x v="108"/>
    <s v="GEN Computer Eq, Wild Horse"/>
    <x v="8"/>
    <n v="5"/>
    <n v="5"/>
    <n v="5"/>
    <n v="5"/>
    <n v="5"/>
    <n v="5"/>
    <n v="5"/>
    <n v="5"/>
    <n v="5"/>
    <n v="5"/>
    <n v="5"/>
    <n v="5"/>
    <n v="5"/>
    <n v="4881"/>
  </r>
  <r>
    <s v="E3912 GEN Computer Eq, Wild Hrs Exp"/>
    <x v="108"/>
    <s v="GEN Computer Eq, Wild Hrs Exp"/>
    <x v="8"/>
    <n v="53"/>
    <n v="53"/>
    <n v="53"/>
    <n v="53"/>
    <n v="53"/>
    <n v="53"/>
    <n v="53"/>
    <n v="53"/>
    <n v="53"/>
    <n v="53"/>
    <n v="53"/>
    <n v="53"/>
    <n v="53"/>
    <n v="53224"/>
  </r>
  <r>
    <s v="E3912 GEN Computer Eq, Wild Hrs-NSC"/>
    <x v="108"/>
    <s v="GEN Computer Eq, Wild Hrs-NSC"/>
    <x v="8"/>
    <n v="0"/>
    <n v="0"/>
    <n v="0"/>
    <n v="0"/>
    <n v="0"/>
    <n v="0"/>
    <n v="0"/>
    <n v="0"/>
    <n v="0"/>
    <n v="0"/>
    <n v="0"/>
    <n v="0"/>
    <n v="0"/>
    <n v="0"/>
  </r>
  <r>
    <s v="E3912 GEN Computer Eq, Wld Hrs-NSC"/>
    <x v="108"/>
    <s v="GEN Computer Eq, Wld Hrs-NSC"/>
    <x v="8"/>
    <n v="0"/>
    <n v="0"/>
    <n v="0"/>
    <n v="0"/>
    <n v="0"/>
    <n v="0"/>
    <n v="0"/>
    <n v="0"/>
    <n v="0"/>
    <n v="0"/>
    <n v="0"/>
    <n v="0"/>
    <n v="0"/>
    <n v="0"/>
  </r>
  <r>
    <s v="E3912 GEN Computer Equip, UBK"/>
    <x v="108"/>
    <s v="GEN Computer Equip, UBK"/>
    <x v="8"/>
    <n v="555"/>
    <n v="555"/>
    <n v="555"/>
    <n v="555"/>
    <n v="555"/>
    <n v="555"/>
    <n v="555"/>
    <n v="555"/>
    <n v="555"/>
    <n v="555"/>
    <n v="555"/>
    <n v="555"/>
    <n v="555"/>
    <n v="555347"/>
  </r>
  <r>
    <s v="E3912 GEN Computer Equip, UBK-NSC"/>
    <x v="108"/>
    <s v="GEN Computer Equip, UBK-NSC"/>
    <x v="8"/>
    <n v="0"/>
    <n v="0"/>
    <n v="0"/>
    <n v="0"/>
    <n v="0"/>
    <n v="0"/>
    <n v="0"/>
    <n v="0"/>
    <n v="0"/>
    <n v="0"/>
    <n v="0"/>
    <n v="0"/>
    <n v="0"/>
    <n v="0"/>
  </r>
  <r>
    <s v="E3913 GEN Printers, new"/>
    <x v="109"/>
    <s v="GEN Printers, new"/>
    <x v="8"/>
    <n v="0"/>
    <n v="0"/>
    <n v="0"/>
    <n v="0"/>
    <n v="0"/>
    <n v="0"/>
    <n v="0"/>
    <n v="0"/>
    <n v="0"/>
    <n v="0"/>
    <n v="0"/>
    <n v="0"/>
    <n v="0"/>
    <n v="0"/>
  </r>
  <r>
    <s v="E3913 GEN Printers, new-NSC"/>
    <x v="109"/>
    <s v="GEN Printers, new-NSC"/>
    <x v="8"/>
    <n v="0"/>
    <n v="0"/>
    <n v="0"/>
    <n v="0"/>
    <n v="0"/>
    <n v="0"/>
    <n v="0"/>
    <n v="0"/>
    <n v="0"/>
    <n v="0"/>
    <n v="0"/>
    <n v="0"/>
    <n v="0"/>
    <n v="0"/>
  </r>
  <r>
    <s v="E3914 GEN Computer Equip- RET"/>
    <x v="110"/>
    <s v="GEN Computer Equip- RET"/>
    <x v="8"/>
    <n v="0"/>
    <n v="0"/>
    <n v="0"/>
    <n v="0"/>
    <n v="0"/>
    <n v="0"/>
    <n v="0"/>
    <n v="0"/>
    <n v="0"/>
    <n v="0"/>
    <n v="0"/>
    <n v="0"/>
    <n v="0"/>
    <n v="0"/>
  </r>
  <r>
    <s v="E392 GEN Trans Equip, Colstrip 1"/>
    <x v="111"/>
    <s v="GEN Trans Equip, Colstrip 1"/>
    <x v="8"/>
    <n v="99"/>
    <n v="99"/>
    <n v="99"/>
    <n v="145"/>
    <n v="145"/>
    <n v="145"/>
    <n v="145"/>
    <n v="145"/>
    <n v="145"/>
    <n v="148"/>
    <n v="152"/>
    <n v="152"/>
    <n v="152"/>
    <n v="137123"/>
  </r>
  <r>
    <s v="E392 GEN Trans Equip, Colstrip 2"/>
    <x v="111"/>
    <s v="GEN Trans Equip, Colstrip 2"/>
    <x v="8"/>
    <n v="99"/>
    <n v="99"/>
    <n v="99"/>
    <n v="145"/>
    <n v="145"/>
    <n v="145"/>
    <n v="145"/>
    <n v="145"/>
    <n v="145"/>
    <n v="148"/>
    <n v="152"/>
    <n v="152"/>
    <n v="152"/>
    <n v="137123"/>
  </r>
  <r>
    <s v="E392 GEN Trans Equip, Colstrip 3"/>
    <x v="111"/>
    <s v="GEN Trans Equip, Colstrip 3"/>
    <x v="8"/>
    <n v="63"/>
    <n v="63"/>
    <n v="63"/>
    <n v="97"/>
    <n v="97"/>
    <n v="97"/>
    <n v="97"/>
    <n v="97"/>
    <n v="97"/>
    <n v="99"/>
    <n v="102"/>
    <n v="102"/>
    <n v="102"/>
    <n v="91188"/>
  </r>
  <r>
    <s v="E392 GEN Trans Equip, Colstrip 4"/>
    <x v="111"/>
    <s v="GEN Trans Equip, Colstrip 4"/>
    <x v="8"/>
    <n v="63"/>
    <n v="63"/>
    <n v="63"/>
    <n v="92"/>
    <n v="92"/>
    <n v="92"/>
    <n v="92"/>
    <n v="92"/>
    <n v="92"/>
    <n v="94"/>
    <n v="96"/>
    <n v="96"/>
    <n v="96"/>
    <n v="86866"/>
  </r>
  <r>
    <s v="E392 GEN Trans Equip, Colstrip1-NSC"/>
    <x v="111"/>
    <s v="GEN Trans Equip, Colstrip1-NSC"/>
    <x v="8"/>
    <n v="0"/>
    <n v="0"/>
    <n v="0"/>
    <n v="0"/>
    <n v="0"/>
    <n v="0"/>
    <n v="0"/>
    <n v="0"/>
    <n v="0"/>
    <n v="0"/>
    <n v="0"/>
    <n v="0"/>
    <n v="0"/>
    <n v="0"/>
  </r>
  <r>
    <s v="E392 GEN Trans Equip, Colstrip2-NSC"/>
    <x v="111"/>
    <s v="GEN Trans Equip, Colstrip2-NSC"/>
    <x v="8"/>
    <n v="0"/>
    <n v="0"/>
    <n v="0"/>
    <n v="0"/>
    <n v="0"/>
    <n v="0"/>
    <n v="0"/>
    <n v="0"/>
    <n v="0"/>
    <n v="0"/>
    <n v="0"/>
    <n v="0"/>
    <n v="0"/>
    <n v="0"/>
  </r>
  <r>
    <s v="E392 GEN Trans Equip, Colstrip3-NSC"/>
    <x v="111"/>
    <s v="GEN Trans Equip, Colstrip3-NSC"/>
    <x v="8"/>
    <n v="0"/>
    <n v="0"/>
    <n v="0"/>
    <n v="0"/>
    <n v="0"/>
    <n v="0"/>
    <n v="0"/>
    <n v="0"/>
    <n v="0"/>
    <n v="0"/>
    <n v="0"/>
    <n v="0"/>
    <n v="0"/>
    <n v="0"/>
  </r>
  <r>
    <s v="E392 GEN Trans Equip, Colstrip4-NSC"/>
    <x v="111"/>
    <s v="GEN Trans Equip, Colstrip4-NSC"/>
    <x v="8"/>
    <n v="0"/>
    <n v="0"/>
    <n v="0"/>
    <n v="0"/>
    <n v="0"/>
    <n v="0"/>
    <n v="0"/>
    <n v="0"/>
    <n v="0"/>
    <n v="0"/>
    <n v="0"/>
    <n v="0"/>
    <n v="0"/>
    <n v="0"/>
  </r>
  <r>
    <s v="E392 GEN Trans Equip, new"/>
    <x v="111"/>
    <s v="GEN Trans Equip, new"/>
    <x v="8"/>
    <n v="9043"/>
    <n v="9043"/>
    <n v="9043"/>
    <n v="10463"/>
    <n v="10463"/>
    <n v="10463"/>
    <n v="10463"/>
    <n v="10499"/>
    <n v="10499"/>
    <n v="10499"/>
    <n v="10515"/>
    <n v="10623"/>
    <n v="10679"/>
    <n v="10202825"/>
  </r>
  <r>
    <s v="E392 GEN Trans Equip, old"/>
    <x v="111"/>
    <s v="GEN Trans Equip, old"/>
    <x v="8"/>
    <n v="0"/>
    <n v="0"/>
    <n v="0"/>
    <n v="0"/>
    <n v="0"/>
    <n v="0"/>
    <n v="0"/>
    <n v="0"/>
    <n v="0"/>
    <n v="0"/>
    <n v="0"/>
    <n v="0"/>
    <n v="0"/>
    <n v="72"/>
  </r>
  <r>
    <s v="E392 GEN Trans Equip, old-NSC"/>
    <x v="111"/>
    <s v="GEN Trans Equip, old-NSC"/>
    <x v="8"/>
    <n v="0"/>
    <n v="0"/>
    <n v="0"/>
    <n v="0"/>
    <n v="0"/>
    <n v="0"/>
    <n v="0"/>
    <n v="0"/>
    <n v="0"/>
    <n v="0"/>
    <n v="0"/>
    <n v="0"/>
    <n v="0"/>
    <n v="0"/>
  </r>
  <r>
    <s v="E392 GEN Trans Equip, Snoq Park"/>
    <x v="111"/>
    <s v="GEN Trans Equip, Snoq Park"/>
    <x v="8"/>
    <n v="23"/>
    <n v="23"/>
    <n v="23"/>
    <n v="23"/>
    <n v="23"/>
    <n v="23"/>
    <n v="23"/>
    <n v="23"/>
    <n v="23"/>
    <n v="23"/>
    <n v="23"/>
    <n v="23"/>
    <n v="23"/>
    <n v="22994"/>
  </r>
  <r>
    <s v="E392 GEN Trans Equip, Snoq Park-NSC"/>
    <x v="111"/>
    <s v="GEN Trans Equip, Snoq Park-NSC"/>
    <x v="8"/>
    <n v="0"/>
    <n v="0"/>
    <n v="0"/>
    <n v="0"/>
    <n v="0"/>
    <n v="0"/>
    <n v="0"/>
    <n v="0"/>
    <n v="0"/>
    <n v="0"/>
    <n v="0"/>
    <n v="0"/>
    <n v="0"/>
    <n v="0"/>
  </r>
  <r>
    <s v="E392 GEN Transp Eq, Encogen old"/>
    <x v="111"/>
    <s v="GEN Transp Eq, Encogen old"/>
    <x v="8"/>
    <n v="26"/>
    <n v="0"/>
    <n v="0"/>
    <n v="0"/>
    <n v="0"/>
    <n v="0"/>
    <n v="0"/>
    <n v="0"/>
    <n v="0"/>
    <n v="0"/>
    <n v="0"/>
    <n v="0"/>
    <n v="0"/>
    <n v="1100"/>
  </r>
  <r>
    <s v="E392 GEN Transp Eq, Encogen old-NSC"/>
    <x v="111"/>
    <s v="GEN Transp Eq, Encogen old-NSC"/>
    <x v="8"/>
    <n v="0"/>
    <n v="0"/>
    <n v="0"/>
    <n v="0"/>
    <n v="0"/>
    <n v="0"/>
    <n v="0"/>
    <n v="0"/>
    <n v="0"/>
    <n v="0"/>
    <n v="0"/>
    <n v="0"/>
    <n v="0"/>
    <n v="0"/>
  </r>
  <r>
    <s v="E3930 GEN Stores Equip, new"/>
    <x v="112"/>
    <s v="GEN Stores Equip, new"/>
    <x v="8"/>
    <n v="171"/>
    <n v="171"/>
    <n v="171"/>
    <n v="171"/>
    <n v="171"/>
    <n v="171"/>
    <n v="171"/>
    <n v="171"/>
    <n v="171"/>
    <n v="171"/>
    <n v="171"/>
    <n v="171"/>
    <n v="171"/>
    <n v="170596"/>
  </r>
  <r>
    <s v="E3930 GEN Stores Equip, old"/>
    <x v="112"/>
    <s v="GEN Stores Equip, old"/>
    <x v="8"/>
    <n v="0"/>
    <n v="0"/>
    <n v="0"/>
    <n v="0"/>
    <n v="0"/>
    <n v="0"/>
    <n v="0"/>
    <n v="0"/>
    <n v="0"/>
    <n v="0"/>
    <n v="0"/>
    <n v="0"/>
    <n v="0"/>
    <n v="0"/>
  </r>
  <r>
    <s v="E3930 GEN Stores Equip, old-NSC"/>
    <x v="112"/>
    <s v="GEN Stores Equip, old-NSC"/>
    <x v="8"/>
    <n v="0"/>
    <n v="0"/>
    <n v="0"/>
    <n v="0"/>
    <n v="0"/>
    <n v="0"/>
    <n v="0"/>
    <n v="0"/>
    <n v="0"/>
    <n v="0"/>
    <n v="0"/>
    <n v="0"/>
    <n v="0"/>
    <n v="0"/>
  </r>
  <r>
    <s v="E3931 GEN Stores Equip&gt;$20K-RET"/>
    <x v="113"/>
    <s v="GEN Stores Equip&gt;$20K-RET"/>
    <x v="8"/>
    <n v="0"/>
    <n v="0"/>
    <n v="0"/>
    <n v="0"/>
    <n v="0"/>
    <n v="0"/>
    <n v="0"/>
    <n v="0"/>
    <n v="0"/>
    <n v="0"/>
    <n v="0"/>
    <n v="0"/>
    <n v="0"/>
    <n v="0"/>
  </r>
  <r>
    <s v="E3940 GEN Tools Hop Ridge, new-NSC"/>
    <x v="114"/>
    <s v="GEN Tools Hop Ridge, new-NSC"/>
    <x v="8"/>
    <n v="0"/>
    <n v="0"/>
    <n v="0"/>
    <n v="0"/>
    <n v="0"/>
    <n v="0"/>
    <n v="0"/>
    <n v="0"/>
    <n v="0"/>
    <n v="0"/>
    <n v="0"/>
    <n v="0"/>
    <n v="0"/>
    <n v="0"/>
  </r>
  <r>
    <s v="E3940 GEN Tools Hopkins Ridge, new"/>
    <x v="114"/>
    <s v="GEN Tools Hopkins Ridge, new"/>
    <x v="8"/>
    <n v="24"/>
    <n v="24"/>
    <n v="24"/>
    <n v="24"/>
    <n v="24"/>
    <n v="24"/>
    <n v="24"/>
    <n v="24"/>
    <n v="24"/>
    <n v="24"/>
    <n v="24"/>
    <n v="24"/>
    <n v="24"/>
    <n v="23785"/>
  </r>
  <r>
    <s v="E3940 GEN Tools LSR"/>
    <x v="114"/>
    <s v="GEN Tools LSR"/>
    <x v="8"/>
    <n v="313"/>
    <n v="313"/>
    <n v="313"/>
    <n v="313"/>
    <n v="313"/>
    <n v="313"/>
    <n v="313"/>
    <n v="313"/>
    <n v="313"/>
    <n v="313"/>
    <n v="313"/>
    <n v="313"/>
    <n v="313"/>
    <n v="312542"/>
  </r>
  <r>
    <s v="E3940 GEN Tools LSR-NSC"/>
    <x v="114"/>
    <s v="GEN Tools LSR-NSC"/>
    <x v="8"/>
    <n v="0"/>
    <n v="0"/>
    <n v="0"/>
    <n v="0"/>
    <n v="0"/>
    <n v="0"/>
    <n v="0"/>
    <n v="0"/>
    <n v="0"/>
    <n v="0"/>
    <n v="0"/>
    <n v="0"/>
    <n v="0"/>
    <n v="0"/>
  </r>
  <r>
    <s v="E3940 GEN Tools, Colstrip 1"/>
    <x v="114"/>
    <s v="GEN Tools, Colstrip 1"/>
    <x v="8"/>
    <n v="198"/>
    <n v="200"/>
    <n v="201"/>
    <n v="201"/>
    <n v="201"/>
    <n v="201"/>
    <n v="201"/>
    <n v="201"/>
    <n v="201"/>
    <n v="204"/>
    <n v="204"/>
    <n v="204"/>
    <n v="204"/>
    <n v="201984"/>
  </r>
  <r>
    <s v="E3940 GEN Tools, Colstrip 1-NSC"/>
    <x v="114"/>
    <s v="GEN Tools, Colstrip 1-NSC"/>
    <x v="8"/>
    <n v="0"/>
    <n v="0"/>
    <n v="0"/>
    <n v="0"/>
    <n v="0"/>
    <n v="0"/>
    <n v="0"/>
    <n v="0"/>
    <n v="0"/>
    <n v="0"/>
    <n v="0"/>
    <n v="0"/>
    <n v="0"/>
    <n v="0"/>
  </r>
  <r>
    <s v="E3940 GEN Tools, Colstrip 2"/>
    <x v="114"/>
    <s v="GEN Tools, Colstrip 2"/>
    <x v="8"/>
    <n v="185"/>
    <n v="186"/>
    <n v="187"/>
    <n v="188"/>
    <n v="188"/>
    <n v="188"/>
    <n v="188"/>
    <n v="188"/>
    <n v="188"/>
    <n v="191"/>
    <n v="191"/>
    <n v="191"/>
    <n v="191"/>
    <n v="188367"/>
  </r>
  <r>
    <s v="E3940 GEN Tools, Colstrip 2-NSC"/>
    <x v="114"/>
    <s v="GEN Tools, Colstrip 2-NSC"/>
    <x v="8"/>
    <n v="0"/>
    <n v="0"/>
    <n v="0"/>
    <n v="0"/>
    <n v="0"/>
    <n v="0"/>
    <n v="0"/>
    <n v="0"/>
    <n v="0"/>
    <n v="0"/>
    <n v="0"/>
    <n v="0"/>
    <n v="0"/>
    <n v="0"/>
  </r>
  <r>
    <s v="E3940 GEN Tools, Colstrip 3"/>
    <x v="114"/>
    <s v="GEN Tools, Colstrip 3"/>
    <x v="8"/>
    <n v="143"/>
    <n v="144"/>
    <n v="145"/>
    <n v="146"/>
    <n v="146"/>
    <n v="146"/>
    <n v="146"/>
    <n v="146"/>
    <n v="147"/>
    <n v="147"/>
    <n v="147"/>
    <n v="147"/>
    <n v="147"/>
    <n v="145805"/>
  </r>
  <r>
    <s v="E3940 GEN Tools, Colstrip 3-NSC"/>
    <x v="114"/>
    <s v="GEN Tools, Colstrip 3-NSC"/>
    <x v="8"/>
    <n v="0"/>
    <n v="0"/>
    <n v="0"/>
    <n v="0"/>
    <n v="0"/>
    <n v="0"/>
    <n v="0"/>
    <n v="0"/>
    <n v="0"/>
    <n v="0"/>
    <n v="0"/>
    <n v="0"/>
    <n v="0"/>
    <n v="0"/>
  </r>
  <r>
    <s v="E3940 GEN Tools, Colstrip 4"/>
    <x v="114"/>
    <s v="GEN Tools, Colstrip 4"/>
    <x v="8"/>
    <n v="137"/>
    <n v="137"/>
    <n v="138"/>
    <n v="139"/>
    <n v="139"/>
    <n v="139"/>
    <n v="139"/>
    <n v="139"/>
    <n v="140"/>
    <n v="140"/>
    <n v="140"/>
    <n v="140"/>
    <n v="140"/>
    <n v="139027"/>
  </r>
  <r>
    <s v="E3940 GEN Tools, Colstrip 4-NSC"/>
    <x v="114"/>
    <s v="GEN Tools, Colstrip 4-NSC"/>
    <x v="8"/>
    <n v="0"/>
    <n v="0"/>
    <n v="0"/>
    <n v="0"/>
    <n v="0"/>
    <n v="0"/>
    <n v="0"/>
    <n v="0"/>
    <n v="0"/>
    <n v="0"/>
    <n v="0"/>
    <n v="0"/>
    <n v="0"/>
    <n v="0"/>
  </r>
  <r>
    <s v="E3940 GEN Tools/Garage,  MTF OP"/>
    <x v="114"/>
    <s v="GEN Tools/Garage,  MTF OP"/>
    <x v="8"/>
    <n v="49"/>
    <n v="49"/>
    <n v="49"/>
    <n v="49"/>
    <n v="49"/>
    <n v="49"/>
    <n v="49"/>
    <n v="49"/>
    <n v="49"/>
    <n v="49"/>
    <n v="49"/>
    <n v="49"/>
    <n v="49"/>
    <n v="49486"/>
  </r>
  <r>
    <s v="E3940 GEN Tools/Garage,  MTF OP-NSC"/>
    <x v="114"/>
    <s v="GEN Tools/Garage,  MTF OP-NSC"/>
    <x v="8"/>
    <n v="0"/>
    <n v="0"/>
    <n v="0"/>
    <n v="0"/>
    <n v="0"/>
    <n v="0"/>
    <n v="0"/>
    <n v="0"/>
    <n v="0"/>
    <n v="0"/>
    <n v="0"/>
    <n v="0"/>
    <n v="0"/>
    <n v="0"/>
  </r>
  <r>
    <s v="E3940 GEN Tools/Garage, MTF new"/>
    <x v="114"/>
    <s v="GEN Tools/Garage, MTF new"/>
    <x v="8"/>
    <n v="0"/>
    <n v="0"/>
    <n v="0"/>
    <n v="0"/>
    <n v="0"/>
    <n v="0"/>
    <n v="0"/>
    <n v="0"/>
    <n v="0"/>
    <n v="0"/>
    <n v="0"/>
    <n v="0"/>
    <n v="0"/>
    <n v="0"/>
  </r>
  <r>
    <s v="E3940 GEN Tools/Garage, MTF new-NSC"/>
    <x v="114"/>
    <s v="GEN Tools/Garage, MTF new-NSC"/>
    <x v="8"/>
    <n v="0"/>
    <n v="0"/>
    <n v="0"/>
    <n v="0"/>
    <n v="0"/>
    <n v="0"/>
    <n v="0"/>
    <n v="0"/>
    <n v="0"/>
    <n v="0"/>
    <n v="0"/>
    <n v="0"/>
    <n v="0"/>
    <n v="0"/>
  </r>
  <r>
    <s v="E3940 GEN Tools/Garage/Shop, ne-NSC"/>
    <x v="114"/>
    <s v="GEN Tools/Garage/Shop, ne-NSC"/>
    <x v="8"/>
    <n v="0"/>
    <n v="0"/>
    <n v="0"/>
    <n v="0"/>
    <n v="0"/>
    <n v="0"/>
    <n v="0"/>
    <n v="0"/>
    <n v="0"/>
    <n v="0"/>
    <n v="0"/>
    <n v="0"/>
    <n v="0"/>
    <n v="0"/>
  </r>
  <r>
    <s v="E3940 GEN Tools/Garage/Shop, new"/>
    <x v="114"/>
    <s v="GEN Tools/Garage/Shop, new"/>
    <x v="8"/>
    <n v="9796"/>
    <n v="9362"/>
    <n v="9362"/>
    <n v="9367"/>
    <n v="9367"/>
    <n v="9367"/>
    <n v="9367"/>
    <n v="10130"/>
    <n v="10130"/>
    <n v="10127"/>
    <n v="10127"/>
    <n v="10143"/>
    <n v="12162"/>
    <n v="9819186"/>
  </r>
  <r>
    <s v="E3940 GEN Tools/Garage/Shop, old"/>
    <x v="114"/>
    <s v="GEN Tools/Garage/Shop, old"/>
    <x v="8"/>
    <n v="763"/>
    <n v="763"/>
    <n v="763"/>
    <n v="763"/>
    <n v="763"/>
    <n v="763"/>
    <n v="763"/>
    <n v="0"/>
    <n v="0"/>
    <n v="0"/>
    <n v="0"/>
    <n v="0"/>
    <n v="0"/>
    <n v="413328"/>
  </r>
  <r>
    <s v="E3940 GEN Tools/Garage/Shop, ol-NSC"/>
    <x v="114"/>
    <s v="GEN Tools/Garage/Shop, ol-NSC"/>
    <x v="8"/>
    <n v="0"/>
    <n v="0"/>
    <n v="0"/>
    <n v="0"/>
    <n v="0"/>
    <n v="0"/>
    <n v="0"/>
    <n v="0"/>
    <n v="0"/>
    <n v="0"/>
    <n v="0"/>
    <n v="0"/>
    <n v="0"/>
    <n v="0"/>
  </r>
  <r>
    <s v="E3941 GEN Tools/Garage/Shop- RET"/>
    <x v="115"/>
    <s v="GEN Tools/Garage/Shop- RET"/>
    <x v="8"/>
    <n v="0"/>
    <n v="0"/>
    <n v="0"/>
    <n v="0"/>
    <n v="0"/>
    <n v="0"/>
    <n v="0"/>
    <n v="0"/>
    <n v="0"/>
    <n v="0"/>
    <n v="0"/>
    <n v="0"/>
    <n v="0"/>
    <n v="0"/>
  </r>
  <r>
    <s v="E3942 GEN Tools/Garage/Shop-RET"/>
    <x v="116"/>
    <s v="GEN Tools/Garage/Shop-RET"/>
    <x v="8"/>
    <n v="0"/>
    <n v="0"/>
    <n v="0"/>
    <n v="0"/>
    <n v="0"/>
    <n v="0"/>
    <n v="0"/>
    <n v="0"/>
    <n v="0"/>
    <n v="0"/>
    <n v="0"/>
    <n v="0"/>
    <n v="0"/>
    <n v="0"/>
  </r>
  <r>
    <s v="E3950 GEN Laboratory Equip, new"/>
    <x v="117"/>
    <s v="GEN Laboratory Equip, new"/>
    <x v="8"/>
    <n v="3096"/>
    <n v="3096"/>
    <n v="3097"/>
    <n v="3097"/>
    <n v="3097"/>
    <n v="3097"/>
    <n v="3097"/>
    <n v="8009"/>
    <n v="8009"/>
    <n v="7820"/>
    <n v="7820"/>
    <n v="7820"/>
    <n v="7820"/>
    <n v="5292878"/>
  </r>
  <r>
    <s v="E3950 GEN Laboratory Equip, new-NSC"/>
    <x v="117"/>
    <s v="GEN Laboratory Equip, new-NSC"/>
    <x v="8"/>
    <n v="0"/>
    <n v="0"/>
    <n v="0"/>
    <n v="0"/>
    <n v="0"/>
    <n v="0"/>
    <n v="0"/>
    <n v="0"/>
    <n v="0"/>
    <n v="0"/>
    <n v="0"/>
    <n v="0"/>
    <n v="0"/>
    <n v="0"/>
  </r>
  <r>
    <s v="E3950 GEN Laboratory Equip, old"/>
    <x v="117"/>
    <s v="GEN Laboratory Equip, old"/>
    <x v="8"/>
    <n v="4913"/>
    <n v="4913"/>
    <n v="4913"/>
    <n v="4913"/>
    <n v="4913"/>
    <n v="4913"/>
    <n v="4913"/>
    <n v="0"/>
    <n v="0"/>
    <n v="0"/>
    <n v="0"/>
    <n v="0"/>
    <n v="0"/>
    <n v="2660940"/>
  </r>
  <r>
    <s v="E3950 GEN Laboratory Equip, old-NSC"/>
    <x v="117"/>
    <s v="GEN Laboratory Equip, old-NSC"/>
    <x v="8"/>
    <n v="0"/>
    <n v="0"/>
    <n v="0"/>
    <n v="0"/>
    <n v="0"/>
    <n v="0"/>
    <n v="0"/>
    <n v="0"/>
    <n v="0"/>
    <n v="0"/>
    <n v="0"/>
    <n v="0"/>
    <n v="0"/>
    <n v="0"/>
  </r>
  <r>
    <s v="E3951 GEN Laboratory Equip - RET"/>
    <x v="118"/>
    <s v="GEN Laboratory Equip - RET"/>
    <x v="8"/>
    <n v="0"/>
    <n v="0"/>
    <n v="0"/>
    <n v="0"/>
    <n v="0"/>
    <n v="0"/>
    <n v="0"/>
    <n v="0"/>
    <n v="0"/>
    <n v="0"/>
    <n v="0"/>
    <n v="0"/>
    <n v="0"/>
    <n v="0"/>
  </r>
  <r>
    <s v="E396 GEN Power-Op Equip, Colstrip 1"/>
    <x v="119"/>
    <s v="GEN Power-Op Equip, Colstrip 1"/>
    <x v="8"/>
    <n v="169"/>
    <n v="177"/>
    <n v="177"/>
    <n v="132"/>
    <n v="132"/>
    <n v="132"/>
    <n v="139"/>
    <n v="139"/>
    <n v="139"/>
    <n v="139"/>
    <n v="139"/>
    <n v="141"/>
    <n v="141"/>
    <n v="145164"/>
  </r>
  <r>
    <s v="E396 GEN Power-Op Equip, Colstrip 2"/>
    <x v="119"/>
    <s v="GEN Power-Op Equip, Colstrip 2"/>
    <x v="8"/>
    <n v="169"/>
    <n v="177"/>
    <n v="177"/>
    <n v="132"/>
    <n v="132"/>
    <n v="132"/>
    <n v="139"/>
    <n v="139"/>
    <n v="139"/>
    <n v="139"/>
    <n v="139"/>
    <n v="141"/>
    <n v="141"/>
    <n v="145163"/>
  </r>
  <r>
    <s v="E396 GEN Power-Op Equip, Colstrip 3"/>
    <x v="119"/>
    <s v="GEN Power-Op Equip, Colstrip 3"/>
    <x v="8"/>
    <n v="111"/>
    <n v="116"/>
    <n v="116"/>
    <n v="82"/>
    <n v="82"/>
    <n v="82"/>
    <n v="87"/>
    <n v="87"/>
    <n v="87"/>
    <n v="87"/>
    <n v="87"/>
    <n v="87"/>
    <n v="89"/>
    <n v="91915"/>
  </r>
  <r>
    <s v="E396 GEN Power-Op Equip, Colstrip 4"/>
    <x v="119"/>
    <s v="GEN Power-Op Equip, Colstrip 4"/>
    <x v="8"/>
    <n v="112"/>
    <n v="117"/>
    <n v="117"/>
    <n v="89"/>
    <n v="89"/>
    <n v="89"/>
    <n v="94"/>
    <n v="94"/>
    <n v="94"/>
    <n v="94"/>
    <n v="94"/>
    <n v="94"/>
    <n v="95"/>
    <n v="97296"/>
  </r>
  <r>
    <s v="E396 GEN Power-Op Equip, new"/>
    <x v="119"/>
    <s v="GEN Power-Op Equip, new"/>
    <x v="8"/>
    <n v="5662"/>
    <n v="5662"/>
    <n v="5662"/>
    <n v="4242"/>
    <n v="4242"/>
    <n v="4242"/>
    <n v="4242"/>
    <n v="4266"/>
    <n v="4266"/>
    <n v="4266"/>
    <n v="4250"/>
    <n v="4322"/>
    <n v="4360"/>
    <n v="4556270"/>
  </r>
  <r>
    <s v="E396 GEN Power-Op Equip, old-RET"/>
    <x v="119"/>
    <s v="GEN Power-Op Equip, old-RET"/>
    <x v="8"/>
    <n v="0"/>
    <n v="0"/>
    <n v="0"/>
    <n v="0"/>
    <n v="0"/>
    <n v="0"/>
    <n v="0"/>
    <n v="0"/>
    <n v="0"/>
    <n v="0"/>
    <n v="0"/>
    <n v="0"/>
    <n v="0"/>
    <n v="0"/>
  </r>
  <r>
    <s v="E396 GEN PwrOp Equp, Colstrip1-NSC"/>
    <x v="119"/>
    <s v="GEN PwrOp Equp, Colstrip1-NSC"/>
    <x v="8"/>
    <n v="0"/>
    <n v="0"/>
    <n v="0"/>
    <n v="0"/>
    <n v="0"/>
    <n v="0"/>
    <n v="0"/>
    <n v="0"/>
    <n v="0"/>
    <n v="0"/>
    <n v="0"/>
    <n v="0"/>
    <n v="0"/>
    <n v="0"/>
  </r>
  <r>
    <s v="E396 GEN PwrOp Equp, Colstrip2-NSC"/>
    <x v="119"/>
    <s v="GEN PwrOp Equp, Colstrip2-NSC"/>
    <x v="8"/>
    <n v="0"/>
    <n v="0"/>
    <n v="0"/>
    <n v="0"/>
    <n v="0"/>
    <n v="0"/>
    <n v="0"/>
    <n v="0"/>
    <n v="0"/>
    <n v="0"/>
    <n v="0"/>
    <n v="0"/>
    <n v="0"/>
    <n v="0"/>
  </r>
  <r>
    <s v="E396 GEN PwrOp Equp, Colstrip3-NSC"/>
    <x v="119"/>
    <s v="GEN PwrOp Equp, Colstrip3-NSC"/>
    <x v="8"/>
    <n v="0"/>
    <n v="0"/>
    <n v="0"/>
    <n v="0"/>
    <n v="0"/>
    <n v="0"/>
    <n v="0"/>
    <n v="0"/>
    <n v="0"/>
    <n v="0"/>
    <n v="0"/>
    <n v="0"/>
    <n v="0"/>
    <n v="0"/>
  </r>
  <r>
    <s v="E396 GEN PwrOp Equp, Colstrip4-NSC"/>
    <x v="119"/>
    <s v="GEN PwrOp Equp, Colstrip4-NSC"/>
    <x v="8"/>
    <n v="0"/>
    <n v="0"/>
    <n v="0"/>
    <n v="0"/>
    <n v="0"/>
    <n v="0"/>
    <n v="0"/>
    <n v="0"/>
    <n v="0"/>
    <n v="0"/>
    <n v="0"/>
    <n v="0"/>
    <n v="0"/>
    <n v="0"/>
  </r>
  <r>
    <s v="E3970 DONOTUSE, Alpac"/>
    <x v="120"/>
    <s v="DONOTUSE, Alpac"/>
    <x v="8"/>
    <n v="0"/>
    <n v="0"/>
    <n v="0"/>
    <n v="0"/>
    <n v="0"/>
    <n v="0"/>
    <n v="0"/>
    <n v="0"/>
    <n v="0"/>
    <n v="0"/>
    <n v="0"/>
    <n v="0"/>
    <n v="0"/>
    <n v="0"/>
  </r>
  <r>
    <s v="E3970 DONOTUSE, Arco Central"/>
    <x v="120"/>
    <s v="DONOTUSE, Arco Central"/>
    <x v="8"/>
    <n v="0"/>
    <n v="0"/>
    <n v="0"/>
    <n v="0"/>
    <n v="0"/>
    <n v="0"/>
    <n v="0"/>
    <n v="0"/>
    <n v="0"/>
    <n v="0"/>
    <n v="0"/>
    <n v="0"/>
    <n v="0"/>
    <n v="0"/>
  </r>
  <r>
    <s v="E3970 DONOTUSE, Arco North"/>
    <x v="120"/>
    <s v="DONOTUSE, Arco North"/>
    <x v="8"/>
    <n v="0"/>
    <n v="0"/>
    <n v="0"/>
    <n v="0"/>
    <n v="0"/>
    <n v="0"/>
    <n v="0"/>
    <n v="0"/>
    <n v="0"/>
    <n v="0"/>
    <n v="0"/>
    <n v="0"/>
    <n v="0"/>
    <n v="0"/>
  </r>
  <r>
    <s v="E3970 DONOTUSE, Arco South"/>
    <x v="120"/>
    <s v="DONOTUSE, Arco South"/>
    <x v="8"/>
    <n v="0"/>
    <n v="0"/>
    <n v="0"/>
    <n v="0"/>
    <n v="0"/>
    <n v="0"/>
    <n v="0"/>
    <n v="0"/>
    <n v="0"/>
    <n v="0"/>
    <n v="0"/>
    <n v="0"/>
    <n v="0"/>
    <n v="0"/>
  </r>
  <r>
    <s v="E3970 DONOTUSE, Boeing Rentn"/>
    <x v="120"/>
    <s v="DONOTUSE, Boeing Rentn"/>
    <x v="8"/>
    <n v="0"/>
    <n v="0"/>
    <n v="0"/>
    <n v="0"/>
    <n v="0"/>
    <n v="0"/>
    <n v="0"/>
    <n v="0"/>
    <n v="0"/>
    <n v="0"/>
    <n v="0"/>
    <n v="0"/>
    <n v="0"/>
    <n v="0"/>
  </r>
  <r>
    <s v="E3970 DONOTUSE, Clover Vally"/>
    <x v="120"/>
    <s v="DONOTUSE, Clover Vally"/>
    <x v="8"/>
    <n v="0"/>
    <n v="0"/>
    <n v="0"/>
    <n v="0"/>
    <n v="0"/>
    <n v="0"/>
    <n v="0"/>
    <n v="0"/>
    <n v="0"/>
    <n v="0"/>
    <n v="0"/>
    <n v="0"/>
    <n v="0"/>
    <n v="0"/>
  </r>
  <r>
    <s v="E3970 DONOTUSE, Cov-Ber "/>
    <x v="120"/>
    <s v="DONOTUSE, Cov-Ber"/>
    <x v="8"/>
    <n v="0"/>
    <n v="0"/>
    <n v="0"/>
    <n v="0"/>
    <n v="0"/>
    <n v="0"/>
    <n v="0"/>
    <n v="0"/>
    <n v="0"/>
    <n v="0"/>
    <n v="0"/>
    <n v="0"/>
    <n v="0"/>
    <n v="0"/>
  </r>
  <r>
    <s v="E3970 DONOTUSE, Crescent Hbr"/>
    <x v="120"/>
    <s v="DONOTUSE, Crescent Hbr"/>
    <x v="8"/>
    <n v="0"/>
    <n v="0"/>
    <n v="0"/>
    <n v="0"/>
    <n v="0"/>
    <n v="0"/>
    <n v="0"/>
    <n v="0"/>
    <n v="0"/>
    <n v="0"/>
    <n v="0"/>
    <n v="0"/>
    <n v="0"/>
    <n v="0"/>
  </r>
  <r>
    <s v="E3970 DONOTUSE, Olymp Avon"/>
    <x v="120"/>
    <s v="DONOTUSE, Olymp Avon"/>
    <x v="8"/>
    <n v="0"/>
    <n v="0"/>
    <n v="0"/>
    <n v="0"/>
    <n v="0"/>
    <n v="0"/>
    <n v="0"/>
    <n v="0"/>
    <n v="0"/>
    <n v="0"/>
    <n v="0"/>
    <n v="0"/>
    <n v="0"/>
    <n v="0"/>
  </r>
  <r>
    <s v="E3970 DONOTUSE, Paccar"/>
    <x v="120"/>
    <s v="DONOTUSE, Paccar"/>
    <x v="8"/>
    <n v="0"/>
    <n v="0"/>
    <n v="0"/>
    <n v="0"/>
    <n v="0"/>
    <n v="0"/>
    <n v="0"/>
    <n v="0"/>
    <n v="0"/>
    <n v="0"/>
    <n v="0"/>
    <n v="0"/>
    <n v="0"/>
    <n v="0"/>
  </r>
  <r>
    <s v="E3970 DONOTUSE, Poulsbo"/>
    <x v="120"/>
    <s v="DONOTUSE, Poulsbo"/>
    <x v="8"/>
    <n v="0"/>
    <n v="0"/>
    <n v="0"/>
    <n v="0"/>
    <n v="0"/>
    <n v="0"/>
    <n v="0"/>
    <n v="0"/>
    <n v="0"/>
    <n v="0"/>
    <n v="0"/>
    <n v="0"/>
    <n v="0"/>
    <n v="0"/>
  </r>
  <r>
    <s v="E3970 DONOTUSE, Texaco East"/>
    <x v="120"/>
    <s v="DONOTUSE, Texaco East"/>
    <x v="8"/>
    <n v="0"/>
    <n v="0"/>
    <n v="0"/>
    <n v="0"/>
    <n v="0"/>
    <n v="0"/>
    <n v="0"/>
    <n v="0"/>
    <n v="0"/>
    <n v="0"/>
    <n v="0"/>
    <n v="0"/>
    <n v="0"/>
    <n v="0"/>
  </r>
  <r>
    <s v="E3970 DONOTUSE, Texaco West"/>
    <x v="120"/>
    <s v="DONOTUSE, Texaco West"/>
    <x v="8"/>
    <n v="0"/>
    <n v="0"/>
    <n v="0"/>
    <n v="0"/>
    <n v="0"/>
    <n v="0"/>
    <n v="0"/>
    <n v="0"/>
    <n v="0"/>
    <n v="0"/>
    <n v="0"/>
    <n v="0"/>
    <n v="0"/>
    <n v="0"/>
  </r>
  <r>
    <s v="E3970 DONOTUSE, Vitulli"/>
    <x v="120"/>
    <s v="DONOTUSE, Vitulli"/>
    <x v="8"/>
    <n v="0"/>
    <n v="0"/>
    <n v="0"/>
    <n v="0"/>
    <n v="0"/>
    <n v="0"/>
    <n v="0"/>
    <n v="0"/>
    <n v="0"/>
    <n v="0"/>
    <n v="0"/>
    <n v="0"/>
    <n v="0"/>
    <n v="0"/>
  </r>
  <r>
    <s v="E3970 DONOTUSE, Waterfront"/>
    <x v="120"/>
    <s v="DONOTUSE, Waterfront"/>
    <x v="8"/>
    <n v="0"/>
    <n v="0"/>
    <n v="0"/>
    <n v="0"/>
    <n v="0"/>
    <n v="0"/>
    <n v="0"/>
    <n v="0"/>
    <n v="0"/>
    <n v="0"/>
    <n v="0"/>
    <n v="0"/>
    <n v="0"/>
    <n v="0"/>
  </r>
  <r>
    <s v="E3970 GEN Comm Equip, new"/>
    <x v="120"/>
    <s v="GEN Comm Equip, new"/>
    <x v="8"/>
    <n v="56414"/>
    <n v="56543"/>
    <n v="56825"/>
    <n v="56896"/>
    <n v="56913"/>
    <n v="56937"/>
    <n v="56936"/>
    <n v="64012"/>
    <n v="64113"/>
    <n v="64355"/>
    <n v="64557"/>
    <n v="64748"/>
    <n v="64791"/>
    <n v="60286424"/>
  </r>
  <r>
    <s v="E3970 GEN Comm Equip, old"/>
    <x v="120"/>
    <s v="GEN Comm Equip, old"/>
    <x v="8"/>
    <n v="7627"/>
    <n v="7419"/>
    <n v="7419"/>
    <n v="7419"/>
    <n v="7419"/>
    <n v="7385"/>
    <n v="7366"/>
    <n v="0"/>
    <n v="0"/>
    <n v="0"/>
    <n v="0"/>
    <n v="0"/>
    <n v="0"/>
    <n v="4020151"/>
  </r>
  <r>
    <s v="E3970 GEN Comm Equip, old-NSC"/>
    <x v="120"/>
    <s v="GEN Comm Equip, old-NSC"/>
    <x v="8"/>
    <n v="0"/>
    <n v="0"/>
    <n v="0"/>
    <n v="0"/>
    <n v="0"/>
    <n v="0"/>
    <n v="0"/>
    <n v="0"/>
    <n v="0"/>
    <n v="0"/>
    <n v="0"/>
    <n v="0"/>
    <n v="0"/>
    <n v="0"/>
  </r>
  <r>
    <s v="E3970 GEN Comm Equip, Snoq 1-NSC"/>
    <x v="120"/>
    <s v="GEN Comm Equip, Snoq 1-NSC"/>
    <x v="8"/>
    <n v="0"/>
    <n v="0"/>
    <n v="0"/>
    <n v="0"/>
    <n v="0"/>
    <n v="0"/>
    <n v="0"/>
    <n v="0"/>
    <n v="0"/>
    <n v="0"/>
    <n v="0"/>
    <n v="0"/>
    <n v="0"/>
    <n v="0"/>
  </r>
  <r>
    <s v="E3970 GEN Comm Equip, Snoqualmie 1"/>
    <x v="120"/>
    <s v="GEN Comm Equip, Snoqualmie 1"/>
    <x v="8"/>
    <n v="749"/>
    <n v="749"/>
    <n v="749"/>
    <n v="749"/>
    <n v="749"/>
    <n v="749"/>
    <n v="749"/>
    <n v="749"/>
    <n v="749"/>
    <n v="749"/>
    <n v="749"/>
    <n v="749"/>
    <n v="749"/>
    <n v="748903"/>
  </r>
  <r>
    <s v="E3970 GEN CommEq, 3rd AC new"/>
    <x v="120"/>
    <s v="GEN CommEq, 3rd AC new"/>
    <x v="8"/>
    <n v="85"/>
    <n v="85"/>
    <n v="85"/>
    <n v="85"/>
    <n v="85"/>
    <n v="85"/>
    <n v="85"/>
    <n v="85"/>
    <n v="85"/>
    <n v="85"/>
    <n v="85"/>
    <n v="85"/>
    <n v="85"/>
    <n v="85203"/>
  </r>
  <r>
    <s v="E3970 GEN CommEq, 3rd AC new-NSC"/>
    <x v="120"/>
    <s v="GEN CommEq, 3rd AC new-NSC"/>
    <x v="8"/>
    <n v="0"/>
    <n v="0"/>
    <n v="0"/>
    <n v="0"/>
    <n v="0"/>
    <n v="0"/>
    <n v="0"/>
    <n v="0"/>
    <n v="0"/>
    <n v="0"/>
    <n v="0"/>
    <n v="0"/>
    <n v="0"/>
    <n v="0"/>
  </r>
  <r>
    <s v="E3970 GEN CommEq, 3rd AC old"/>
    <x v="120"/>
    <s v="GEN CommEq, 3rd AC old"/>
    <x v="8"/>
    <n v="0"/>
    <n v="0"/>
    <n v="0"/>
    <n v="0"/>
    <n v="0"/>
    <n v="0"/>
    <n v="0"/>
    <n v="0"/>
    <n v="0"/>
    <n v="0"/>
    <n v="0"/>
    <n v="0"/>
    <n v="0"/>
    <n v="0"/>
  </r>
  <r>
    <s v="E3970 GEN CommEq, 3rd AC old-NSC"/>
    <x v="120"/>
    <s v="GEN CommEq, 3rd AC old-NSC"/>
    <x v="8"/>
    <n v="0"/>
    <n v="0"/>
    <n v="0"/>
    <n v="0"/>
    <n v="0"/>
    <n v="0"/>
    <n v="0"/>
    <n v="0"/>
    <n v="0"/>
    <n v="0"/>
    <n v="0"/>
    <n v="0"/>
    <n v="0"/>
    <n v="0"/>
  </r>
  <r>
    <s v="E3970 GEN CommEq, Colstrip 1-2 new"/>
    <x v="120"/>
    <s v="GEN CommEq, Colstrip 1-2 new"/>
    <x v="8"/>
    <n v="0"/>
    <n v="0"/>
    <n v="0"/>
    <n v="0"/>
    <n v="0"/>
    <n v="0"/>
    <n v="0"/>
    <n v="0"/>
    <n v="0"/>
    <n v="0"/>
    <n v="0"/>
    <n v="0"/>
    <n v="0"/>
    <n v="0"/>
  </r>
  <r>
    <s v="E3970 GEN CommEq, Colstrip 1-2 old"/>
    <x v="120"/>
    <s v="GEN CommEq, Colstrip 1-2 old"/>
    <x v="8"/>
    <n v="0"/>
    <n v="0"/>
    <n v="0"/>
    <n v="0"/>
    <n v="0"/>
    <n v="0"/>
    <n v="0"/>
    <n v="0"/>
    <n v="0"/>
    <n v="0"/>
    <n v="0"/>
    <n v="0"/>
    <n v="0"/>
    <n v="0"/>
  </r>
  <r>
    <s v="E3970 GEN CommEq, Colstrip 1-4 new"/>
    <x v="120"/>
    <s v="GEN CommEq, Colstrip 1-4 new"/>
    <x v="8"/>
    <n v="1412"/>
    <n v="1412"/>
    <n v="1412"/>
    <n v="1412"/>
    <n v="1412"/>
    <n v="1412"/>
    <n v="1412"/>
    <n v="1902"/>
    <n v="1902"/>
    <n v="1902"/>
    <n v="1902"/>
    <n v="1902"/>
    <n v="1902"/>
    <n v="1636532"/>
  </r>
  <r>
    <s v="E3970 GEN CommEq, Colstrip 1-4 old"/>
    <x v="120"/>
    <s v="GEN CommEq, Colstrip 1-4 old"/>
    <x v="8"/>
    <n v="609"/>
    <n v="491"/>
    <n v="491"/>
    <n v="491"/>
    <n v="491"/>
    <n v="491"/>
    <n v="491"/>
    <n v="0"/>
    <n v="0"/>
    <n v="0"/>
    <n v="0"/>
    <n v="0"/>
    <n v="0"/>
    <n v="270682"/>
  </r>
  <r>
    <s v="E3970 GEN CommEq, Colstrip 3-4 new"/>
    <x v="120"/>
    <s v="GEN CommEq, Colstrip 3-4 new"/>
    <x v="8"/>
    <n v="0"/>
    <n v="0"/>
    <n v="0"/>
    <n v="0"/>
    <n v="0"/>
    <n v="0"/>
    <n v="0"/>
    <n v="0"/>
    <n v="0"/>
    <n v="0"/>
    <n v="0"/>
    <n v="0"/>
    <n v="0"/>
    <n v="0"/>
  </r>
  <r>
    <s v="E3970 GEN CommEq, Colstrip1-2 n-NSC"/>
    <x v="120"/>
    <s v="GEN CommEq, Colstrip1-2 n-NSC"/>
    <x v="8"/>
    <n v="0"/>
    <n v="0"/>
    <n v="0"/>
    <n v="0"/>
    <n v="0"/>
    <n v="0"/>
    <n v="0"/>
    <n v="0"/>
    <n v="0"/>
    <n v="0"/>
    <n v="0"/>
    <n v="0"/>
    <n v="0"/>
    <n v="0"/>
  </r>
  <r>
    <s v="E3970 GEN CommEq, Colstrip1-2 o-NSC"/>
    <x v="120"/>
    <s v="GEN CommEq, Colstrip1-2 o-NSC"/>
    <x v="8"/>
    <n v="0"/>
    <n v="0"/>
    <n v="0"/>
    <n v="0"/>
    <n v="0"/>
    <n v="0"/>
    <n v="0"/>
    <n v="0"/>
    <n v="0"/>
    <n v="0"/>
    <n v="0"/>
    <n v="0"/>
    <n v="0"/>
    <n v="0"/>
  </r>
  <r>
    <s v="E3970 GEN CommEq, Colstrip1-4 n-NSC"/>
    <x v="120"/>
    <s v="GEN CommEq, Colstrip1-4 n-NSC"/>
    <x v="8"/>
    <n v="0"/>
    <n v="0"/>
    <n v="0"/>
    <n v="0"/>
    <n v="0"/>
    <n v="0"/>
    <n v="0"/>
    <n v="0"/>
    <n v="0"/>
    <n v="0"/>
    <n v="0"/>
    <n v="0"/>
    <n v="0"/>
    <n v="0"/>
  </r>
  <r>
    <s v="E3970 GEN CommEq, Colstrip1-4 o-NSC"/>
    <x v="120"/>
    <s v="GEN CommEq, Colstrip1-4 o-NSC"/>
    <x v="8"/>
    <n v="0"/>
    <n v="0"/>
    <n v="0"/>
    <n v="0"/>
    <n v="0"/>
    <n v="0"/>
    <n v="0"/>
    <n v="0"/>
    <n v="0"/>
    <n v="0"/>
    <n v="0"/>
    <n v="0"/>
    <n v="0"/>
    <n v="0"/>
  </r>
  <r>
    <s v="E3970 GEN CommEq, Colstrip3-4 n-NSC"/>
    <x v="120"/>
    <s v="GEN CommEq, Colstrip3-4 n-NSC"/>
    <x v="8"/>
    <n v="0"/>
    <n v="0"/>
    <n v="0"/>
    <n v="0"/>
    <n v="0"/>
    <n v="0"/>
    <n v="0"/>
    <n v="0"/>
    <n v="0"/>
    <n v="0"/>
    <n v="0"/>
    <n v="0"/>
    <n v="0"/>
    <n v="0"/>
  </r>
  <r>
    <s v="E3970 GEN CommEq, ENC new"/>
    <x v="120"/>
    <s v="GEN CommEq, ENC new"/>
    <x v="8"/>
    <n v="0"/>
    <n v="0"/>
    <n v="0"/>
    <n v="0"/>
    <n v="0"/>
    <n v="0"/>
    <n v="0"/>
    <n v="0"/>
    <n v="0"/>
    <n v="0"/>
    <n v="0"/>
    <n v="0"/>
    <n v="0"/>
    <n v="0"/>
  </r>
  <r>
    <s v="E3970 GEN CommEq, Encogen"/>
    <x v="120"/>
    <s v="GEN CommEq, Encogen"/>
    <x v="8"/>
    <n v="12"/>
    <n v="12"/>
    <n v="12"/>
    <n v="12"/>
    <n v="12"/>
    <n v="12"/>
    <n v="12"/>
    <n v="69"/>
    <n v="69"/>
    <n v="69"/>
    <n v="69"/>
    <n v="69"/>
    <n v="69"/>
    <n v="37966"/>
  </r>
  <r>
    <s v="E3970 GEN CommEq, Fred 1/APC ne-NSC"/>
    <x v="120"/>
    <s v="GEN CommEq, Fred 1/APC ne-NSC"/>
    <x v="8"/>
    <n v="0"/>
    <n v="0"/>
    <n v="0"/>
    <n v="0"/>
    <n v="0"/>
    <n v="0"/>
    <n v="0"/>
    <n v="0"/>
    <n v="0"/>
    <n v="0"/>
    <n v="0"/>
    <n v="0"/>
    <n v="0"/>
    <n v="0"/>
  </r>
  <r>
    <s v="E3970 GEN CommEq, Fred 1/APC new"/>
    <x v="120"/>
    <s v="GEN CommEq, Fred 1/APC new"/>
    <x v="8"/>
    <n v="1"/>
    <n v="1"/>
    <n v="1"/>
    <n v="1"/>
    <n v="1"/>
    <n v="1"/>
    <n v="1"/>
    <n v="204"/>
    <n v="204"/>
    <n v="204"/>
    <n v="204"/>
    <n v="204"/>
    <n v="204"/>
    <n v="94107"/>
  </r>
  <r>
    <s v="E3970 GEN CommEq, Fred 1/APC old"/>
    <x v="120"/>
    <s v="GEN CommEq, Fred 1/APC old"/>
    <x v="8"/>
    <n v="203"/>
    <n v="203"/>
    <n v="203"/>
    <n v="203"/>
    <n v="203"/>
    <n v="203"/>
    <n v="203"/>
    <n v="0"/>
    <n v="0"/>
    <n v="0"/>
    <n v="0"/>
    <n v="0"/>
    <n v="0"/>
    <n v="109932"/>
  </r>
  <r>
    <s v="E3970 GEN CommEq, Fred 1/APC ol-NSC"/>
    <x v="120"/>
    <s v="GEN CommEq, Fred 1/APC ol-NSC"/>
    <x v="8"/>
    <n v="0"/>
    <n v="0"/>
    <n v="0"/>
    <n v="0"/>
    <n v="0"/>
    <n v="0"/>
    <n v="0"/>
    <n v="0"/>
    <n v="0"/>
    <n v="0"/>
    <n v="0"/>
    <n v="0"/>
    <n v="0"/>
    <n v="0"/>
  </r>
  <r>
    <s v="E3970 GEN CommEq, Frederickson"/>
    <x v="120"/>
    <s v="GEN CommEq, Frederickson"/>
    <x v="8"/>
    <n v="557"/>
    <n v="557"/>
    <n v="557"/>
    <n v="557"/>
    <n v="557"/>
    <n v="557"/>
    <n v="557"/>
    <n v="557"/>
    <n v="557"/>
    <n v="557"/>
    <n v="557"/>
    <n v="557"/>
    <n v="557"/>
    <n v="556690"/>
  </r>
  <r>
    <s v="E3970 GEN CommEq, Frederickson-NSC"/>
    <x v="120"/>
    <s v="GEN CommEq, Frederickson-NSC"/>
    <x v="8"/>
    <n v="0"/>
    <n v="0"/>
    <n v="0"/>
    <n v="0"/>
    <n v="0"/>
    <n v="0"/>
    <n v="0"/>
    <n v="0"/>
    <n v="0"/>
    <n v="0"/>
    <n v="0"/>
    <n v="0"/>
    <n v="0"/>
    <n v="0"/>
  </r>
  <r>
    <s v="E3970 GEN CommEq, GLD OP old"/>
    <x v="120"/>
    <s v="GEN CommEq, GLD OP old"/>
    <x v="8"/>
    <n v="9"/>
    <n v="9"/>
    <n v="9"/>
    <n v="9"/>
    <n v="9"/>
    <n v="9"/>
    <n v="9"/>
    <n v="0"/>
    <n v="0"/>
    <n v="0"/>
    <n v="0"/>
    <n v="0"/>
    <n v="0"/>
    <n v="5007"/>
  </r>
  <r>
    <s v="E3970 GEN CommEq, GLD OP old-NSC"/>
    <x v="120"/>
    <s v="GEN CommEq, GLD OP old-NSC"/>
    <x v="8"/>
    <n v="0"/>
    <n v="0"/>
    <n v="0"/>
    <n v="0"/>
    <n v="0"/>
    <n v="0"/>
    <n v="0"/>
    <n v="0"/>
    <n v="0"/>
    <n v="0"/>
    <n v="0"/>
    <n v="0"/>
    <n v="0"/>
    <n v="0"/>
  </r>
  <r>
    <s v="E3970 GEN CommEq, Goldendale ne-NSC"/>
    <x v="120"/>
    <s v="GEN CommEq, Goldendale ne-NSC"/>
    <x v="8"/>
    <n v="0"/>
    <n v="0"/>
    <n v="0"/>
    <n v="0"/>
    <n v="0"/>
    <n v="0"/>
    <n v="0"/>
    <n v="0"/>
    <n v="0"/>
    <n v="0"/>
    <n v="0"/>
    <n v="0"/>
    <n v="0"/>
    <n v="0"/>
  </r>
  <r>
    <s v="E3970 GEN CommEq, Goldendale new"/>
    <x v="120"/>
    <s v="GEN CommEq, Goldendale new"/>
    <x v="8"/>
    <n v="101"/>
    <n v="101"/>
    <n v="101"/>
    <n v="101"/>
    <n v="101"/>
    <n v="101"/>
    <n v="101"/>
    <n v="110"/>
    <n v="110"/>
    <n v="110"/>
    <n v="110"/>
    <n v="110"/>
    <n v="110"/>
    <n v="104773"/>
  </r>
  <r>
    <s v="E3970 GEN CommEq, Hop Ridge new-NSC"/>
    <x v="120"/>
    <s v="GEN CommEq, Hop Ridge new-NSC"/>
    <x v="8"/>
    <n v="0"/>
    <n v="0"/>
    <n v="0"/>
    <n v="0"/>
    <n v="0"/>
    <n v="0"/>
    <n v="0"/>
    <n v="0"/>
    <n v="0"/>
    <n v="0"/>
    <n v="0"/>
    <n v="0"/>
    <n v="0"/>
    <n v="0"/>
  </r>
  <r>
    <s v="E3970 GEN CommEq, Hop Ridge old-NSC"/>
    <x v="120"/>
    <s v="GEN CommEq, Hop Ridge old-NSC"/>
    <x v="8"/>
    <n v="0"/>
    <n v="0"/>
    <n v="0"/>
    <n v="0"/>
    <n v="0"/>
    <n v="0"/>
    <n v="0"/>
    <n v="0"/>
    <n v="0"/>
    <n v="0"/>
    <n v="0"/>
    <n v="0"/>
    <n v="0"/>
    <n v="0"/>
  </r>
  <r>
    <s v="E3970 GEN CommEq, Hopkins Exp"/>
    <x v="120"/>
    <s v="GEN CommEq, Hopkins Exp"/>
    <x v="8"/>
    <n v="33"/>
    <n v="33"/>
    <n v="33"/>
    <n v="33"/>
    <n v="33"/>
    <n v="33"/>
    <n v="33"/>
    <n v="33"/>
    <n v="33"/>
    <n v="33"/>
    <n v="33"/>
    <n v="33"/>
    <n v="33"/>
    <n v="32609"/>
  </r>
  <r>
    <s v="E3970 GEN CommEq, Hopkins Exp-NSC"/>
    <x v="120"/>
    <s v="GEN CommEq, Hopkins Exp-NSC"/>
    <x v="8"/>
    <n v="0"/>
    <n v="0"/>
    <n v="0"/>
    <n v="0"/>
    <n v="0"/>
    <n v="0"/>
    <n v="0"/>
    <n v="0"/>
    <n v="0"/>
    <n v="0"/>
    <n v="0"/>
    <n v="0"/>
    <n v="0"/>
    <n v="0"/>
  </r>
  <r>
    <s v="E3970 GEN CommEq, Hopkins Ridge new"/>
    <x v="120"/>
    <s v="GEN CommEq, Hopkins Ridge new"/>
    <x v="8"/>
    <n v="245"/>
    <n v="245"/>
    <n v="245"/>
    <n v="245"/>
    <n v="245"/>
    <n v="245"/>
    <n v="245"/>
    <n v="2348"/>
    <n v="2348"/>
    <n v="2348"/>
    <n v="2348"/>
    <n v="2348"/>
    <n v="2348"/>
    <n v="1209240"/>
  </r>
  <r>
    <s v="E3970 GEN CommEq, Hopkins Ridge old"/>
    <x v="120"/>
    <s v="GEN CommEq, Hopkins Ridge old"/>
    <x v="8"/>
    <n v="2103"/>
    <n v="2103"/>
    <n v="2103"/>
    <n v="2103"/>
    <n v="2103"/>
    <n v="2103"/>
    <n v="2103"/>
    <n v="0"/>
    <n v="0"/>
    <n v="0"/>
    <n v="0"/>
    <n v="0"/>
    <n v="0"/>
    <n v="1139062"/>
  </r>
  <r>
    <s v="E3970 GEN CommEq, LB #3"/>
    <x v="120"/>
    <s v="GEN CommEq, LB #3"/>
    <x v="8"/>
    <n v="70"/>
    <n v="70"/>
    <n v="70"/>
    <n v="70"/>
    <n v="70"/>
    <n v="70"/>
    <n v="70"/>
    <n v="124"/>
    <n v="124"/>
    <n v="124"/>
    <n v="124"/>
    <n v="124"/>
    <n v="124"/>
    <n v="94516"/>
  </r>
  <r>
    <s v="E3970 GEN CommEq, LB #3-NSC"/>
    <x v="120"/>
    <s v="GEN CommEq, LB #3-NSC"/>
    <x v="8"/>
    <n v="0"/>
    <n v="0"/>
    <n v="0"/>
    <n v="0"/>
    <n v="0"/>
    <n v="0"/>
    <n v="0"/>
    <n v="0"/>
    <n v="0"/>
    <n v="0"/>
    <n v="0"/>
    <n v="0"/>
    <n v="0"/>
    <n v="0"/>
  </r>
  <r>
    <s v="E3970 GEN CommEq, LB#4-2013"/>
    <x v="120"/>
    <s v="GEN CommEq, LB#4-2013"/>
    <x v="8"/>
    <n v="1656"/>
    <n v="1656"/>
    <n v="1656"/>
    <n v="1656"/>
    <n v="1656"/>
    <n v="1656"/>
    <n v="1656"/>
    <n v="1656"/>
    <n v="1656"/>
    <n v="1656"/>
    <n v="1656"/>
    <n v="1656"/>
    <n v="1656"/>
    <n v="1655837"/>
  </r>
  <r>
    <s v="E3970 GEN CommEq, LB#4-2013-NSC"/>
    <x v="120"/>
    <s v="GEN CommEq, LB#4-2013-NSC"/>
    <x v="8"/>
    <n v="0"/>
    <n v="0"/>
    <n v="0"/>
    <n v="0"/>
    <n v="0"/>
    <n v="0"/>
    <n v="0"/>
    <n v="0"/>
    <n v="0"/>
    <n v="0"/>
    <n v="0"/>
    <n v="0"/>
    <n v="0"/>
    <n v="0"/>
  </r>
  <r>
    <s v="E3970 GEN CommEq, LSR"/>
    <x v="120"/>
    <s v="GEN CommEq, LSR"/>
    <x v="8"/>
    <n v="15928"/>
    <n v="15928"/>
    <n v="15928"/>
    <n v="15928"/>
    <n v="15928"/>
    <n v="15928"/>
    <n v="15928"/>
    <n v="15928"/>
    <n v="15928"/>
    <n v="15928"/>
    <n v="15928"/>
    <n v="15928"/>
    <n v="15928"/>
    <n v="15927851"/>
  </r>
  <r>
    <s v="E3970 GEN CommEq, LSR-NSC"/>
    <x v="120"/>
    <s v="GEN CommEq, LSR-NSC"/>
    <x v="8"/>
    <n v="0"/>
    <n v="0"/>
    <n v="0"/>
    <n v="0"/>
    <n v="0"/>
    <n v="0"/>
    <n v="0"/>
    <n v="0"/>
    <n v="0"/>
    <n v="0"/>
    <n v="0"/>
    <n v="0"/>
    <n v="0"/>
    <n v="0"/>
  </r>
  <r>
    <s v="E3970 GEN CommEq, MFT OP"/>
    <x v="120"/>
    <s v="GEN CommEq, MFT OP"/>
    <x v="8"/>
    <n v="3"/>
    <n v="3"/>
    <n v="3"/>
    <n v="3"/>
    <n v="3"/>
    <n v="3"/>
    <n v="3"/>
    <n v="3"/>
    <n v="3"/>
    <n v="3"/>
    <n v="3"/>
    <n v="3"/>
    <n v="3"/>
    <n v="2655"/>
  </r>
  <r>
    <s v="E3970 GEN CommEq, MFT OP-NSC"/>
    <x v="120"/>
    <s v="GEN CommEq, MFT OP-NSC"/>
    <x v="8"/>
    <n v="0"/>
    <n v="0"/>
    <n v="0"/>
    <n v="0"/>
    <n v="0"/>
    <n v="0"/>
    <n v="0"/>
    <n v="0"/>
    <n v="0"/>
    <n v="0"/>
    <n v="0"/>
    <n v="0"/>
    <n v="0"/>
    <n v="0"/>
  </r>
  <r>
    <s v="E3970 GEN CommEq, Mint Farm"/>
    <x v="120"/>
    <s v="GEN CommEq, Mint Farm"/>
    <x v="8"/>
    <n v="299"/>
    <n v="299"/>
    <n v="299"/>
    <n v="299"/>
    <n v="299"/>
    <n v="299"/>
    <n v="299"/>
    <n v="299"/>
    <n v="299"/>
    <n v="299"/>
    <n v="299"/>
    <n v="299"/>
    <n v="299"/>
    <n v="298561"/>
  </r>
  <r>
    <s v="E3970 GEN CommEq, Mint Farm-NSC"/>
    <x v="120"/>
    <s v="GEN CommEq, Mint Farm-NSC"/>
    <x v="8"/>
    <n v="0"/>
    <n v="0"/>
    <n v="0"/>
    <n v="0"/>
    <n v="0"/>
    <n v="0"/>
    <n v="0"/>
    <n v="0"/>
    <n v="0"/>
    <n v="0"/>
    <n v="0"/>
    <n v="0"/>
    <n v="0"/>
    <n v="0"/>
  </r>
  <r>
    <s v="E3970 GEN CommEq, Snoq 1-2013"/>
    <x v="120"/>
    <s v="GEN CommEq, Snoq 1-2013"/>
    <x v="8"/>
    <n v="0"/>
    <n v="0"/>
    <n v="0"/>
    <n v="0"/>
    <n v="0"/>
    <n v="0"/>
    <n v="0"/>
    <n v="0"/>
    <n v="0"/>
    <n v="0"/>
    <n v="0"/>
    <n v="0"/>
    <n v="0"/>
    <n v="0"/>
  </r>
  <r>
    <s v="E3970 GEN CommEq, Snoq 1-2013-NSC"/>
    <x v="120"/>
    <s v="GEN CommEq, Snoq 1-2013-NSC"/>
    <x v="8"/>
    <n v="0"/>
    <n v="0"/>
    <n v="0"/>
    <n v="0"/>
    <n v="0"/>
    <n v="0"/>
    <n v="0"/>
    <n v="0"/>
    <n v="0"/>
    <n v="0"/>
    <n v="0"/>
    <n v="0"/>
    <n v="0"/>
    <n v="0"/>
  </r>
  <r>
    <s v="E3970 GEN CommEq, Snoq 2-2013"/>
    <x v="120"/>
    <s v="GEN CommEq, Snoq 2-2013"/>
    <x v="8"/>
    <n v="0"/>
    <n v="0"/>
    <n v="0"/>
    <n v="0"/>
    <n v="0"/>
    <n v="0"/>
    <n v="0"/>
    <n v="0"/>
    <n v="0"/>
    <n v="0"/>
    <n v="0"/>
    <n v="0"/>
    <n v="0"/>
    <n v="0"/>
  </r>
  <r>
    <s v="E3970 GEN CommEq, Snoq 2-2013-NSC"/>
    <x v="120"/>
    <s v="GEN CommEq, Snoq 2-2013-NSC"/>
    <x v="8"/>
    <n v="0"/>
    <n v="0"/>
    <n v="0"/>
    <n v="0"/>
    <n v="0"/>
    <n v="0"/>
    <n v="0"/>
    <n v="0"/>
    <n v="0"/>
    <n v="0"/>
    <n v="0"/>
    <n v="0"/>
    <n v="0"/>
    <n v="0"/>
  </r>
  <r>
    <s v="E3970 GEN CommEq, Sumas new"/>
    <x v="120"/>
    <s v="GEN CommEq, Sumas new"/>
    <x v="8"/>
    <n v="150"/>
    <n v="150"/>
    <n v="150"/>
    <n v="150"/>
    <n v="150"/>
    <n v="150"/>
    <n v="150"/>
    <n v="150"/>
    <n v="150"/>
    <n v="150"/>
    <n v="150"/>
    <n v="150"/>
    <n v="150"/>
    <n v="150385"/>
  </r>
  <r>
    <s v="E3970 GEN CommEq, Sumas new-NSC"/>
    <x v="120"/>
    <s v="GEN CommEq, Sumas new-NSC"/>
    <x v="8"/>
    <n v="0"/>
    <n v="0"/>
    <n v="0"/>
    <n v="0"/>
    <n v="0"/>
    <n v="0"/>
    <n v="0"/>
    <n v="0"/>
    <n v="0"/>
    <n v="0"/>
    <n v="0"/>
    <n v="0"/>
    <n v="0"/>
    <n v="0"/>
  </r>
  <r>
    <s v="E3970 GEN CommEq, SumasOPold-RET"/>
    <x v="120"/>
    <s v="GEN CommEq, SumasOPold-RET"/>
    <x v="8"/>
    <n v="0"/>
    <n v="0"/>
    <n v="0"/>
    <n v="0"/>
    <n v="0"/>
    <n v="0"/>
    <n v="0"/>
    <n v="0"/>
    <n v="0"/>
    <n v="0"/>
    <n v="0"/>
    <n v="0"/>
    <n v="0"/>
    <n v="0"/>
  </r>
  <r>
    <s v="E3970 GEN CommEq, UBK"/>
    <x v="120"/>
    <s v="GEN CommEq, UBK"/>
    <x v="8"/>
    <n v="70"/>
    <n v="70"/>
    <n v="70"/>
    <n v="70"/>
    <n v="70"/>
    <n v="70"/>
    <n v="70"/>
    <n v="426"/>
    <n v="426"/>
    <n v="426"/>
    <n v="426"/>
    <n v="426"/>
    <n v="426"/>
    <n v="233036"/>
  </r>
  <r>
    <s v="E3970 GEN CommEq, UBK-NSC"/>
    <x v="120"/>
    <s v="GEN CommEq, UBK-NSC"/>
    <x v="8"/>
    <n v="0"/>
    <n v="0"/>
    <n v="0"/>
    <n v="0"/>
    <n v="0"/>
    <n v="0"/>
    <n v="0"/>
    <n v="0"/>
    <n v="0"/>
    <n v="0"/>
    <n v="0"/>
    <n v="0"/>
    <n v="0"/>
    <n v="0"/>
  </r>
  <r>
    <s v="E3970 GEN CommEq, Wild Horse new"/>
    <x v="120"/>
    <s v="GEN CommEq, Wild Horse new"/>
    <x v="8"/>
    <n v="805"/>
    <n v="805"/>
    <n v="805"/>
    <n v="805"/>
    <n v="805"/>
    <n v="806"/>
    <n v="806"/>
    <n v="2619"/>
    <n v="2619"/>
    <n v="2619"/>
    <n v="2619"/>
    <n v="2619"/>
    <n v="2619"/>
    <n v="1636527"/>
  </r>
  <r>
    <s v="E3970 GEN CommEq, Wild Horse old"/>
    <x v="120"/>
    <s v="GEN CommEq, Wild Horse old"/>
    <x v="8"/>
    <n v="1813"/>
    <n v="1813"/>
    <n v="1813"/>
    <n v="1813"/>
    <n v="1813"/>
    <n v="1813"/>
    <n v="1813"/>
    <n v="0"/>
    <n v="0"/>
    <n v="0"/>
    <n v="0"/>
    <n v="0"/>
    <n v="0"/>
    <n v="981859"/>
  </r>
  <r>
    <s v="E3970 GEN CommEq, Wld Hrs new-NSC"/>
    <x v="120"/>
    <s v="GEN CommEq, Wld Hrs new-NSC"/>
    <x v="8"/>
    <n v="0"/>
    <n v="0"/>
    <n v="0"/>
    <n v="0"/>
    <n v="0"/>
    <n v="0"/>
    <n v="0"/>
    <n v="0"/>
    <n v="0"/>
    <n v="0"/>
    <n v="0"/>
    <n v="0"/>
    <n v="0"/>
    <n v="0"/>
  </r>
  <r>
    <s v="E3970 GEN CommEq, Wld Hrs old-NSC"/>
    <x v="120"/>
    <s v="GEN CommEq, Wld Hrs old-NSC"/>
    <x v="8"/>
    <n v="0"/>
    <n v="0"/>
    <n v="0"/>
    <n v="0"/>
    <n v="0"/>
    <n v="0"/>
    <n v="0"/>
    <n v="0"/>
    <n v="0"/>
    <n v="0"/>
    <n v="0"/>
    <n v="0"/>
    <n v="0"/>
    <n v="0"/>
  </r>
  <r>
    <s v="E3971 GEN Mobile Communicat-RET"/>
    <x v="121"/>
    <s v="GEN Mobile Communicat-RET"/>
    <x v="8"/>
    <n v="0"/>
    <n v="0"/>
    <n v="0"/>
    <n v="0"/>
    <n v="0"/>
    <n v="0"/>
    <n v="0"/>
    <n v="0"/>
    <n v="0"/>
    <n v="0"/>
    <n v="0"/>
    <n v="0"/>
    <n v="0"/>
    <n v="0"/>
  </r>
  <r>
    <s v="E3973 GEN Portable Radio Eq- RET"/>
    <x v="122"/>
    <s v="GEN Portable Radio Eq- RET"/>
    <x v="8"/>
    <n v="0"/>
    <n v="0"/>
    <n v="0"/>
    <n v="0"/>
    <n v="0"/>
    <n v="0"/>
    <n v="0"/>
    <n v="0"/>
    <n v="0"/>
    <n v="0"/>
    <n v="0"/>
    <n v="0"/>
    <n v="0"/>
    <n v="0"/>
  </r>
  <r>
    <s v="E3980 GEN Misc Equip, Encogen"/>
    <x v="123"/>
    <s v="GEN Misc Equip, Encogen"/>
    <x v="8"/>
    <n v="0"/>
    <n v="0"/>
    <n v="0"/>
    <n v="0"/>
    <n v="0"/>
    <n v="0"/>
    <n v="0"/>
    <n v="1"/>
    <n v="1"/>
    <n v="1"/>
    <n v="1"/>
    <n v="1"/>
    <n v="1"/>
    <n v="283"/>
  </r>
  <r>
    <s v="E3980 GEN Misc Equip, Encogen-NSC"/>
    <x v="123"/>
    <s v="GEN Misc Equip, Encogen-NSC"/>
    <x v="8"/>
    <n v="0"/>
    <n v="0"/>
    <n v="0"/>
    <n v="0"/>
    <n v="0"/>
    <n v="0"/>
    <n v="0"/>
    <n v="0"/>
    <n v="0"/>
    <n v="0"/>
    <n v="0"/>
    <n v="0"/>
    <n v="0"/>
    <n v="0"/>
  </r>
  <r>
    <s v="E3980 GEN Misc Equip, Frederick"/>
    <x v="123"/>
    <s v="GEN Misc Equip, Frederick"/>
    <x v="8"/>
    <n v="1"/>
    <n v="1"/>
    <n v="1"/>
    <n v="1"/>
    <n v="1"/>
    <n v="1"/>
    <n v="1"/>
    <n v="1"/>
    <n v="1"/>
    <n v="1"/>
    <n v="1"/>
    <n v="1"/>
    <n v="1"/>
    <n v="1390"/>
  </r>
  <r>
    <s v="E3980 GEN Misc Equip, Frederick-NSC"/>
    <x v="123"/>
    <s v="GEN Misc Equip, Frederick-NSC"/>
    <x v="8"/>
    <n v="0"/>
    <n v="0"/>
    <n v="0"/>
    <n v="0"/>
    <n v="0"/>
    <n v="0"/>
    <n v="0"/>
    <n v="0"/>
    <n v="0"/>
    <n v="0"/>
    <n v="0"/>
    <n v="0"/>
    <n v="0"/>
    <n v="0"/>
  </r>
  <r>
    <s v="E3980 GEN Misc Equipment, new"/>
    <x v="123"/>
    <s v="GEN Misc Equipment, new"/>
    <x v="8"/>
    <n v="231"/>
    <n v="231"/>
    <n v="231"/>
    <n v="231"/>
    <n v="231"/>
    <n v="231"/>
    <n v="231"/>
    <n v="269"/>
    <n v="269"/>
    <n v="269"/>
    <n v="269"/>
    <n v="269"/>
    <n v="269"/>
    <n v="248295"/>
  </r>
  <r>
    <s v="E3980 GEN Misc Equipment, new-NSC"/>
    <x v="123"/>
    <s v="GEN Misc Equipment, new-NSC"/>
    <x v="8"/>
    <n v="0"/>
    <n v="0"/>
    <n v="0"/>
    <n v="0"/>
    <n v="0"/>
    <n v="0"/>
    <n v="0"/>
    <n v="0"/>
    <n v="0"/>
    <n v="0"/>
    <n v="0"/>
    <n v="0"/>
    <n v="0"/>
    <n v="0"/>
  </r>
  <r>
    <s v="E3980 GEN Misc Equipment, old"/>
    <x v="123"/>
    <s v="GEN Misc Equipment, old"/>
    <x v="8"/>
    <n v="43"/>
    <n v="43"/>
    <n v="43"/>
    <n v="43"/>
    <n v="43"/>
    <n v="43"/>
    <n v="43"/>
    <n v="0"/>
    <n v="0"/>
    <n v="0"/>
    <n v="0"/>
    <n v="0"/>
    <n v="0"/>
    <n v="23306"/>
  </r>
  <r>
    <s v="E3980 GEN Misc Equipment, old-NSC"/>
    <x v="123"/>
    <s v="GEN Misc Equipment, old-NSC"/>
    <x v="8"/>
    <n v="0"/>
    <n v="0"/>
    <n v="0"/>
    <n v="0"/>
    <n v="0"/>
    <n v="0"/>
    <n v="0"/>
    <n v="0"/>
    <n v="0"/>
    <n v="0"/>
    <n v="0"/>
    <n v="0"/>
    <n v="0"/>
    <n v="0"/>
  </r>
  <r>
    <s v="E3980 GEN Misc Equipment, Sumas"/>
    <x v="123"/>
    <s v="GEN Misc Equipment, Sumas"/>
    <x v="8"/>
    <n v="1"/>
    <n v="1"/>
    <n v="1"/>
    <n v="1"/>
    <n v="1"/>
    <n v="1"/>
    <n v="1"/>
    <n v="1"/>
    <n v="1"/>
    <n v="1"/>
    <n v="1"/>
    <n v="1"/>
    <n v="1"/>
    <n v="1307"/>
  </r>
  <r>
    <s v="E3980 GEN Misc Equipment, Sumas-NSC"/>
    <x v="123"/>
    <s v="GEN Misc Equipment, Sumas-NSC"/>
    <x v="8"/>
    <n v="0"/>
    <n v="0"/>
    <n v="0"/>
    <n v="0"/>
    <n v="0"/>
    <n v="0"/>
    <n v="0"/>
    <n v="0"/>
    <n v="0"/>
    <n v="0"/>
    <n v="0"/>
    <n v="0"/>
    <n v="0"/>
    <n v="0"/>
  </r>
  <r>
    <s v="E3980 GEN Misc Equipment, UBK"/>
    <x v="123"/>
    <s v="GEN Misc Equipment, UBK"/>
    <x v="8"/>
    <n v="1"/>
    <n v="1"/>
    <n v="1"/>
    <n v="1"/>
    <n v="1"/>
    <n v="1"/>
    <n v="1"/>
    <n v="5"/>
    <n v="5"/>
    <n v="5"/>
    <n v="5"/>
    <n v="5"/>
    <n v="5"/>
    <n v="2811"/>
  </r>
  <r>
    <s v="E3980 GEN Misc Equipment, UBK-NSC"/>
    <x v="123"/>
    <s v="GEN Misc Equipment, UBK-NSC"/>
    <x v="8"/>
    <n v="0"/>
    <n v="0"/>
    <n v="0"/>
    <n v="0"/>
    <n v="0"/>
    <n v="0"/>
    <n v="0"/>
    <n v="0"/>
    <n v="0"/>
    <n v="0"/>
    <n v="0"/>
    <n v="0"/>
    <n v="0"/>
    <n v="0"/>
  </r>
  <r>
    <s v="E3981 GEN Misc Equipment- RET"/>
    <x v="124"/>
    <s v="GEN Misc Equipment- RET"/>
    <x v="8"/>
    <n v="0"/>
    <n v="0"/>
    <n v="0"/>
    <n v="0"/>
    <n v="0"/>
    <n v="0"/>
    <n v="0"/>
    <n v="0"/>
    <n v="0"/>
    <n v="0"/>
    <n v="0"/>
    <n v="0"/>
    <n v="0"/>
    <n v="0"/>
  </r>
  <r>
    <s v="E399 GEN ARO General Plant "/>
    <x v="125"/>
    <s v="GEN ARO General Plant"/>
    <x v="8"/>
    <n v="0"/>
    <n v="0"/>
    <n v="0"/>
    <n v="0"/>
    <n v="0"/>
    <n v="0"/>
    <n v="0"/>
    <n v="0"/>
    <n v="0"/>
    <n v="0"/>
    <n v="0"/>
    <n v="0"/>
    <n v="0"/>
    <n v="0"/>
  </r>
  <r>
    <s v="G301 INT Organization"/>
    <x v="126"/>
    <s v="INT Organization"/>
    <x v="9"/>
    <n v="159"/>
    <n v="159"/>
    <n v="159"/>
    <n v="159"/>
    <n v="159"/>
    <n v="159"/>
    <n v="159"/>
    <n v="159"/>
    <n v="159"/>
    <n v="159"/>
    <n v="159"/>
    <n v="159"/>
    <n v="159"/>
    <n v="158692"/>
  </r>
  <r>
    <s v="G301 INT Organization-NSC"/>
    <x v="126"/>
    <s v="INT Organization-NSC"/>
    <x v="9"/>
    <n v="0"/>
    <n v="0"/>
    <n v="0"/>
    <n v="0"/>
    <n v="0"/>
    <n v="0"/>
    <n v="0"/>
    <n v="0"/>
    <n v="0"/>
    <n v="0"/>
    <n v="0"/>
    <n v="0"/>
    <n v="0"/>
    <n v="0"/>
  </r>
  <r>
    <s v="G302 INT Franchises &amp; Consents"/>
    <x v="127"/>
    <s v="INT Franchises &amp; Consents"/>
    <x v="9"/>
    <n v="458"/>
    <n v="458"/>
    <n v="458"/>
    <n v="458"/>
    <n v="458"/>
    <n v="458"/>
    <n v="458"/>
    <n v="458"/>
    <n v="458"/>
    <n v="458"/>
    <n v="458"/>
    <n v="458"/>
    <n v="458"/>
    <n v="457752"/>
  </r>
  <r>
    <s v="G303 INT Misc Intangible Plant"/>
    <x v="128"/>
    <s v="INT Misc Intangible Plant"/>
    <x v="9"/>
    <n v="26265"/>
    <n v="26295"/>
    <n v="26295"/>
    <n v="26295"/>
    <n v="26295"/>
    <n v="26295"/>
    <n v="26295"/>
    <n v="26295"/>
    <n v="26295"/>
    <n v="26295"/>
    <n v="26295"/>
    <n v="26353"/>
    <n v="27255"/>
    <n v="26338398"/>
  </r>
  <r>
    <s v="G303 INT Misc Intangible Plant-NSC"/>
    <x v="128"/>
    <s v="INT Misc Intangible Plant-NSC"/>
    <x v="9"/>
    <n v="0"/>
    <n v="0"/>
    <n v="0"/>
    <n v="0"/>
    <n v="0"/>
    <n v="0"/>
    <n v="0"/>
    <n v="0"/>
    <n v="0"/>
    <n v="0"/>
    <n v="0"/>
    <n v="0"/>
    <n v="0"/>
    <n v="0"/>
  </r>
  <r>
    <s v="None, Gas"/>
    <x v="8"/>
    <s v="Gas"/>
    <x v="9"/>
    <n v="0"/>
    <n v="0"/>
    <n v="0"/>
    <n v="0"/>
    <n v="0"/>
    <n v="0"/>
    <n v="0"/>
    <n v="0"/>
    <n v="0"/>
    <n v="0"/>
    <n v="0"/>
    <n v="0"/>
    <n v="0"/>
    <n v="0"/>
  </r>
  <r>
    <s v="G304 PRD Land &amp; Land Rights"/>
    <x v="129"/>
    <s v="PRD Land &amp; Land Rights"/>
    <x v="10"/>
    <n v="153"/>
    <n v="153"/>
    <n v="153"/>
    <n v="153"/>
    <n v="153"/>
    <n v="153"/>
    <n v="153"/>
    <n v="153"/>
    <n v="153"/>
    <n v="153"/>
    <n v="153"/>
    <n v="153"/>
    <n v="153"/>
    <n v="153211"/>
  </r>
  <r>
    <s v="G305 PRD Str/Impv, Dieringer"/>
    <x v="130"/>
    <s v="PRD Str/Impv, Dieringer"/>
    <x v="10"/>
    <n v="43"/>
    <n v="43"/>
    <n v="43"/>
    <n v="43"/>
    <n v="43"/>
    <n v="43"/>
    <n v="43"/>
    <n v="43"/>
    <n v="43"/>
    <n v="43"/>
    <n v="43"/>
    <n v="43"/>
    <n v="43"/>
    <n v="43407"/>
  </r>
  <r>
    <s v="G305 PRD Str/Impv, Dieringer-NSC"/>
    <x v="130"/>
    <s v="PRD Str/Impv, Dieringer-NSC"/>
    <x v="10"/>
    <n v="0"/>
    <n v="0"/>
    <n v="0"/>
    <n v="0"/>
    <n v="0"/>
    <n v="0"/>
    <n v="0"/>
    <n v="0"/>
    <n v="0"/>
    <n v="0"/>
    <n v="0"/>
    <n v="0"/>
    <n v="0"/>
    <n v="0"/>
  </r>
  <r>
    <s v="G305 PRD Str/Impv, Swarr"/>
    <x v="130"/>
    <s v="PRD Str/Impv, Swarr"/>
    <x v="10"/>
    <n v="465"/>
    <n v="465"/>
    <n v="465"/>
    <n v="465"/>
    <n v="465"/>
    <n v="465"/>
    <n v="465"/>
    <n v="465"/>
    <n v="465"/>
    <n v="465"/>
    <n v="465"/>
    <n v="465"/>
    <n v="465"/>
    <n v="465331"/>
  </r>
  <r>
    <s v="G305 PRD Str/Impv, Swarr-NSC"/>
    <x v="130"/>
    <s v="PRD Str/Impv, Swarr-NSC"/>
    <x v="10"/>
    <n v="0"/>
    <n v="0"/>
    <n v="0"/>
    <n v="0"/>
    <n v="0"/>
    <n v="0"/>
    <n v="0"/>
    <n v="0"/>
    <n v="0"/>
    <n v="0"/>
    <n v="0"/>
    <n v="0"/>
    <n v="0"/>
    <n v="0"/>
  </r>
  <r>
    <s v="G305 PRD Structures&amp;Improvement-RET"/>
    <x v="130"/>
    <s v="PRD Structures&amp;Improvement-RET"/>
    <x v="10"/>
    <n v="0"/>
    <n v="0"/>
    <n v="0"/>
    <n v="0"/>
    <n v="0"/>
    <n v="0"/>
    <n v="0"/>
    <n v="0"/>
    <n v="0"/>
    <n v="0"/>
    <n v="0"/>
    <n v="0"/>
    <n v="0"/>
    <n v="0"/>
  </r>
  <r>
    <s v="G311 PRD Liq Gas Equip, Dieringer"/>
    <x v="131"/>
    <s v="PRD Liq Gas Equip, Dieringer"/>
    <x v="10"/>
    <n v="685"/>
    <n v="685"/>
    <n v="685"/>
    <n v="685"/>
    <n v="685"/>
    <n v="685"/>
    <n v="685"/>
    <n v="685"/>
    <n v="685"/>
    <n v="685"/>
    <n v="685"/>
    <n v="685"/>
    <n v="685"/>
    <n v="685183"/>
  </r>
  <r>
    <s v="G311 PRD Liq Gas Equip, Diering-NSC"/>
    <x v="131"/>
    <s v="PRD Liq Gas Equip, Diering-NSC"/>
    <x v="10"/>
    <n v="0"/>
    <n v="0"/>
    <n v="0"/>
    <n v="0"/>
    <n v="0"/>
    <n v="0"/>
    <n v="0"/>
    <n v="0"/>
    <n v="0"/>
    <n v="0"/>
    <n v="0"/>
    <n v="0"/>
    <n v="0"/>
    <n v="0"/>
  </r>
  <r>
    <s v="G311 PRD Liq Gas Equip, Swarr"/>
    <x v="131"/>
    <s v="PRD Liq Gas Equip, Swarr"/>
    <x v="10"/>
    <n v="5385"/>
    <n v="5385"/>
    <n v="5385"/>
    <n v="5385"/>
    <n v="5385"/>
    <n v="5385"/>
    <n v="5385"/>
    <n v="5385"/>
    <n v="5385"/>
    <n v="5385"/>
    <n v="5385"/>
    <n v="5385"/>
    <n v="5385"/>
    <n v="5385099"/>
  </r>
  <r>
    <s v="G311 PRD Liq Gas Equip, Swarr-NSC"/>
    <x v="131"/>
    <s v="PRD Liq Gas Equip, Swarr-NSC"/>
    <x v="10"/>
    <n v="0"/>
    <n v="0"/>
    <n v="0"/>
    <n v="0"/>
    <n v="0"/>
    <n v="0"/>
    <n v="0"/>
    <n v="0"/>
    <n v="0"/>
    <n v="0"/>
    <n v="0"/>
    <n v="0"/>
    <n v="0"/>
    <n v="0"/>
  </r>
  <r>
    <s v="G311 PRD Liquid Gas Equipment-RET"/>
    <x v="131"/>
    <s v="PRD Liquid Gas Equipment-RET"/>
    <x v="10"/>
    <n v="0"/>
    <n v="0"/>
    <n v="0"/>
    <n v="0"/>
    <n v="0"/>
    <n v="0"/>
    <n v="0"/>
    <n v="0"/>
    <n v="0"/>
    <n v="0"/>
    <n v="0"/>
    <n v="0"/>
    <n v="0"/>
    <n v="0"/>
  </r>
  <r>
    <s v="G320 PRD Other Equipment"/>
    <x v="132"/>
    <s v="PRD Other Equipment"/>
    <x v="10"/>
    <n v="5"/>
    <n v="5"/>
    <n v="5"/>
    <n v="5"/>
    <n v="5"/>
    <n v="5"/>
    <n v="5"/>
    <n v="5"/>
    <n v="5"/>
    <n v="5"/>
    <n v="5"/>
    <n v="5"/>
    <n v="5"/>
    <n v="4853"/>
  </r>
  <r>
    <s v="G320 PRD Other Equipment-NSC"/>
    <x v="132"/>
    <s v="PRD Other Equipment-NSC"/>
    <x v="10"/>
    <n v="0"/>
    <n v="0"/>
    <n v="0"/>
    <n v="0"/>
    <n v="0"/>
    <n v="0"/>
    <n v="0"/>
    <n v="0"/>
    <n v="0"/>
    <n v="0"/>
    <n v="0"/>
    <n v="0"/>
    <n v="0"/>
    <n v="0"/>
  </r>
  <r>
    <s v="G3649 PRD ARO LNG"/>
    <x v="133"/>
    <s v="PRD ARO LNG"/>
    <x v="11"/>
    <n v="2667"/>
    <n v="2667"/>
    <n v="2667"/>
    <n v="3021"/>
    <n v="3021"/>
    <n v="3021"/>
    <n v="3159"/>
    <n v="3159"/>
    <n v="3159"/>
    <n v="3213"/>
    <n v="3213"/>
    <n v="3213"/>
    <n v="1646"/>
    <n v="2972515"/>
  </r>
  <r>
    <s v="G350 UGS Land &amp; Land Rights"/>
    <x v="134"/>
    <s v="UGS Land &amp; Land Rights"/>
    <x v="12"/>
    <n v="1247"/>
    <n v="1343"/>
    <n v="1343"/>
    <n v="1343"/>
    <n v="1343"/>
    <n v="1343"/>
    <n v="1343"/>
    <n v="1343"/>
    <n v="1343"/>
    <n v="1343"/>
    <n v="1343"/>
    <n v="1343"/>
    <n v="1343"/>
    <n v="1338910"/>
  </r>
  <r>
    <s v="G3502 UGS Right of Way"/>
    <x v="135"/>
    <s v="UGS Right of Way"/>
    <x v="12"/>
    <n v="3"/>
    <n v="3"/>
    <n v="3"/>
    <n v="3"/>
    <n v="3"/>
    <n v="3"/>
    <n v="3"/>
    <n v="3"/>
    <n v="3"/>
    <n v="3"/>
    <n v="3"/>
    <n v="3"/>
    <n v="3"/>
    <n v="3437"/>
  </r>
  <r>
    <s v="G3502 UGS Right of Way-NSC"/>
    <x v="135"/>
    <s v="UGS Right of Way-NSC"/>
    <x v="12"/>
    <n v="0"/>
    <n v="0"/>
    <n v="0"/>
    <n v="0"/>
    <n v="0"/>
    <n v="0"/>
    <n v="0"/>
    <n v="0"/>
    <n v="0"/>
    <n v="0"/>
    <n v="0"/>
    <n v="0"/>
    <n v="0"/>
    <n v="0"/>
  </r>
  <r>
    <s v="G3504 UGS Easement"/>
    <x v="136"/>
    <s v="UGS Easement"/>
    <x v="12"/>
    <n v="34"/>
    <n v="34"/>
    <n v="34"/>
    <n v="34"/>
    <n v="34"/>
    <n v="34"/>
    <n v="34"/>
    <n v="34"/>
    <n v="34"/>
    <n v="34"/>
    <n v="34"/>
    <n v="34"/>
    <n v="34"/>
    <n v="33641"/>
  </r>
  <r>
    <s v="G3511 UGS Well Structures"/>
    <x v="137"/>
    <s v="UGS Well Structures"/>
    <x v="12"/>
    <n v="230"/>
    <n v="230"/>
    <n v="230"/>
    <n v="230"/>
    <n v="230"/>
    <n v="230"/>
    <n v="230"/>
    <n v="230"/>
    <n v="230"/>
    <n v="230"/>
    <n v="301"/>
    <n v="301"/>
    <n v="301"/>
    <n v="244928"/>
  </r>
  <r>
    <s v="G3511 UGS Well Structures-NSC"/>
    <x v="137"/>
    <s v="UGS Well Structures-NSC"/>
    <x v="12"/>
    <n v="0"/>
    <n v="0"/>
    <n v="0"/>
    <n v="0"/>
    <n v="0"/>
    <n v="0"/>
    <n v="0"/>
    <n v="0"/>
    <n v="0"/>
    <n v="0"/>
    <n v="0"/>
    <n v="0"/>
    <n v="0"/>
    <n v="0"/>
  </r>
  <r>
    <s v="G3512 UGS Compressor Sta Struct-NSC"/>
    <x v="138"/>
    <s v="UGS Compressor Sta Struct-NSC"/>
    <x v="12"/>
    <n v="0"/>
    <n v="0"/>
    <n v="0"/>
    <n v="0"/>
    <n v="0"/>
    <n v="0"/>
    <n v="0"/>
    <n v="0"/>
    <n v="0"/>
    <n v="0"/>
    <n v="0"/>
    <n v="0"/>
    <n v="0"/>
    <n v="0"/>
  </r>
  <r>
    <s v="G3512 UGS Compressor Sta Structures"/>
    <x v="138"/>
    <s v="UGS Compressor Sta Structures"/>
    <x v="12"/>
    <n v="470"/>
    <n v="561"/>
    <n v="561"/>
    <n v="561"/>
    <n v="559"/>
    <n v="559"/>
    <n v="559"/>
    <n v="559"/>
    <n v="559"/>
    <n v="559"/>
    <n v="559"/>
    <n v="559"/>
    <n v="559"/>
    <n v="555544"/>
  </r>
  <r>
    <s v="G3513 UGS Regulator Sta Structu-NSC"/>
    <x v="139"/>
    <s v="UGS Regulator Sta Structu-NSC"/>
    <x v="12"/>
    <n v="0"/>
    <n v="0"/>
    <n v="0"/>
    <n v="0"/>
    <n v="0"/>
    <n v="0"/>
    <n v="0"/>
    <n v="0"/>
    <n v="0"/>
    <n v="0"/>
    <n v="0"/>
    <n v="0"/>
    <n v="0"/>
    <n v="0"/>
  </r>
  <r>
    <s v="G3513 UGS Regulator Sta Structures"/>
    <x v="139"/>
    <s v="UGS Regulator Sta Structures"/>
    <x v="12"/>
    <n v="2"/>
    <n v="2"/>
    <n v="2"/>
    <n v="2"/>
    <n v="2"/>
    <n v="2"/>
    <n v="2"/>
    <n v="2"/>
    <n v="2"/>
    <n v="2"/>
    <n v="2"/>
    <n v="2"/>
    <n v="2"/>
    <n v="2245"/>
  </r>
  <r>
    <s v="G3514 UGS Other Structures"/>
    <x v="140"/>
    <s v="UGS Other Structures"/>
    <x v="12"/>
    <n v="165"/>
    <n v="234"/>
    <n v="234"/>
    <n v="234"/>
    <n v="233"/>
    <n v="233"/>
    <n v="233"/>
    <n v="233"/>
    <n v="233"/>
    <n v="233"/>
    <n v="233"/>
    <n v="233"/>
    <n v="233"/>
    <n v="230066"/>
  </r>
  <r>
    <s v="G3514 UGS Other Structures-NSC"/>
    <x v="140"/>
    <s v="UGS Other Structures-NSC"/>
    <x v="12"/>
    <n v="0"/>
    <n v="0"/>
    <n v="0"/>
    <n v="0"/>
    <n v="0"/>
    <n v="0"/>
    <n v="0"/>
    <n v="0"/>
    <n v="0"/>
    <n v="0"/>
    <n v="0"/>
    <n v="0"/>
    <n v="0"/>
    <n v="0"/>
  </r>
  <r>
    <s v="G3520 UGS Wells"/>
    <x v="141"/>
    <s v="UGS Wells"/>
    <x v="12"/>
    <n v="12049"/>
    <n v="12096"/>
    <n v="12096"/>
    <n v="12096"/>
    <n v="12096"/>
    <n v="12096"/>
    <n v="12096"/>
    <n v="12096"/>
    <n v="12096"/>
    <n v="12096"/>
    <n v="13510"/>
    <n v="13536"/>
    <n v="13538"/>
    <n v="12391737"/>
  </r>
  <r>
    <s v="G3520 UGS Wells-NSC"/>
    <x v="141"/>
    <s v="UGS Wells-NSC"/>
    <x v="12"/>
    <n v="0"/>
    <n v="0"/>
    <n v="0"/>
    <n v="0"/>
    <n v="0"/>
    <n v="0"/>
    <n v="0"/>
    <n v="0"/>
    <n v="0"/>
    <n v="0"/>
    <n v="0"/>
    <n v="0"/>
    <n v="0"/>
    <n v="0"/>
  </r>
  <r>
    <s v="G3522 UGS Reservoirs"/>
    <x v="142"/>
    <s v="UGS Reservoirs"/>
    <x v="12"/>
    <n v="1758"/>
    <n v="1758"/>
    <n v="1758"/>
    <n v="1758"/>
    <n v="1758"/>
    <n v="1758"/>
    <n v="1758"/>
    <n v="1758"/>
    <n v="1758"/>
    <n v="1758"/>
    <n v="1758"/>
    <n v="1758"/>
    <n v="1758"/>
    <n v="1757701"/>
  </r>
  <r>
    <s v="G3522 UGS Reservoirs-NSC"/>
    <x v="142"/>
    <s v="UGS Reservoirs-NSC"/>
    <x v="12"/>
    <n v="0"/>
    <n v="0"/>
    <n v="0"/>
    <n v="0"/>
    <n v="0"/>
    <n v="0"/>
    <n v="0"/>
    <n v="0"/>
    <n v="0"/>
    <n v="0"/>
    <n v="0"/>
    <n v="0"/>
    <n v="0"/>
    <n v="0"/>
  </r>
  <r>
    <s v="G3523 UGS Cushion Gas"/>
    <x v="143"/>
    <s v="UGS Cushion Gas"/>
    <x v="12"/>
    <n v="4185"/>
    <n v="4185"/>
    <n v="4185"/>
    <n v="4185"/>
    <n v="4185"/>
    <n v="4185"/>
    <n v="4185"/>
    <n v="4185"/>
    <n v="4185"/>
    <n v="4185"/>
    <n v="4185"/>
    <n v="4185"/>
    <n v="4185"/>
    <n v="4185431"/>
  </r>
  <r>
    <s v="G3523 UGS Cushion Gas-NSC"/>
    <x v="143"/>
    <s v="UGS Cushion Gas-NSC"/>
    <x v="12"/>
    <n v="0"/>
    <n v="0"/>
    <n v="0"/>
    <n v="0"/>
    <n v="0"/>
    <n v="0"/>
    <n v="0"/>
    <n v="0"/>
    <n v="0"/>
    <n v="0"/>
    <n v="0"/>
    <n v="0"/>
    <n v="0"/>
    <n v="0"/>
  </r>
  <r>
    <s v="G353 UGS Lines"/>
    <x v="144"/>
    <s v="UGS Lines"/>
    <x v="12"/>
    <n v="3152"/>
    <n v="3154"/>
    <n v="3154"/>
    <n v="3154"/>
    <n v="3154"/>
    <n v="3154"/>
    <n v="3154"/>
    <n v="3154"/>
    <n v="3154"/>
    <n v="3154"/>
    <n v="3154"/>
    <n v="3154"/>
    <n v="3154"/>
    <n v="3153485"/>
  </r>
  <r>
    <s v="G353 UGS Lines-NSC"/>
    <x v="144"/>
    <s v="UGS Lines-NSC"/>
    <x v="12"/>
    <n v="0"/>
    <n v="0"/>
    <n v="0"/>
    <n v="0"/>
    <n v="0"/>
    <n v="0"/>
    <n v="0"/>
    <n v="0"/>
    <n v="0"/>
    <n v="0"/>
    <n v="0"/>
    <n v="0"/>
    <n v="0"/>
    <n v="0"/>
  </r>
  <r>
    <s v="G354 UGS Compressor Station"/>
    <x v="145"/>
    <s v="UGS Compressor Station"/>
    <x v="12"/>
    <n v="18353"/>
    <n v="18799"/>
    <n v="18802"/>
    <n v="18826"/>
    <n v="18837"/>
    <n v="18823"/>
    <n v="18823"/>
    <n v="18823"/>
    <n v="18823"/>
    <n v="18823"/>
    <n v="18903"/>
    <n v="18903"/>
    <n v="19047"/>
    <n v="18823830"/>
  </r>
  <r>
    <s v="G354 UGS Compressor Station-NSC"/>
    <x v="145"/>
    <s v="UGS Compressor Station-NSC"/>
    <x v="12"/>
    <n v="0"/>
    <n v="0"/>
    <n v="0"/>
    <n v="0"/>
    <n v="0"/>
    <n v="0"/>
    <n v="0"/>
    <n v="0"/>
    <n v="0"/>
    <n v="0"/>
    <n v="0"/>
    <n v="0"/>
    <n v="0"/>
    <n v="0"/>
  </r>
  <r>
    <s v="G355 UGS Regulating Station"/>
    <x v="146"/>
    <s v="UGS Regulating Station"/>
    <x v="12"/>
    <n v="571"/>
    <n v="571"/>
    <n v="571"/>
    <n v="571"/>
    <n v="571"/>
    <n v="571"/>
    <n v="571"/>
    <n v="571"/>
    <n v="571"/>
    <n v="571"/>
    <n v="571"/>
    <n v="571"/>
    <n v="571"/>
    <n v="570995"/>
  </r>
  <r>
    <s v="G355 UGS Regulating Station-NSC"/>
    <x v="146"/>
    <s v="UGS Regulating Station-NSC"/>
    <x v="12"/>
    <n v="0"/>
    <n v="0"/>
    <n v="0"/>
    <n v="0"/>
    <n v="0"/>
    <n v="0"/>
    <n v="0"/>
    <n v="0"/>
    <n v="0"/>
    <n v="0"/>
    <n v="0"/>
    <n v="0"/>
    <n v="0"/>
    <n v="0"/>
  </r>
  <r>
    <s v="G356 UGS Purification Equipment"/>
    <x v="147"/>
    <s v="UGS Purification Equipment"/>
    <x v="12"/>
    <n v="2663"/>
    <n v="2680"/>
    <n v="2680"/>
    <n v="2680"/>
    <n v="2680"/>
    <n v="2680"/>
    <n v="2680"/>
    <n v="2680"/>
    <n v="2680"/>
    <n v="2680"/>
    <n v="2813"/>
    <n v="2816"/>
    <n v="2825"/>
    <n v="2707803"/>
  </r>
  <r>
    <s v="G356 UGS Purification Equipment-NSC"/>
    <x v="147"/>
    <s v="UGS Purification Equipment-NSC"/>
    <x v="12"/>
    <n v="0"/>
    <n v="0"/>
    <n v="0"/>
    <n v="0"/>
    <n v="0"/>
    <n v="0"/>
    <n v="0"/>
    <n v="0"/>
    <n v="0"/>
    <n v="0"/>
    <n v="0"/>
    <n v="0"/>
    <n v="0"/>
    <n v="0"/>
  </r>
  <r>
    <s v="G357 UGS Other Equipment"/>
    <x v="148"/>
    <s v="UGS Other Equipment"/>
    <x v="12"/>
    <n v="406"/>
    <n v="406"/>
    <n v="406"/>
    <n v="406"/>
    <n v="406"/>
    <n v="406"/>
    <n v="416"/>
    <n v="416"/>
    <n v="416"/>
    <n v="388"/>
    <n v="422"/>
    <n v="422"/>
    <n v="422"/>
    <n v="410309"/>
  </r>
  <r>
    <s v="G357 UGS Other Equipment-NSC"/>
    <x v="148"/>
    <s v="UGS Other Equipment-NSC"/>
    <x v="12"/>
    <n v="0"/>
    <n v="0"/>
    <n v="0"/>
    <n v="0"/>
    <n v="0"/>
    <n v="0"/>
    <n v="0"/>
    <n v="0"/>
    <n v="0"/>
    <n v="0"/>
    <n v="0"/>
    <n v="0"/>
    <n v="0"/>
    <n v="0"/>
  </r>
  <r>
    <s v="G360 OSP Land &amp; Land Rights"/>
    <x v="149"/>
    <s v="OSP Land &amp; Land Rights"/>
    <x v="13"/>
    <n v="1705"/>
    <n v="1705"/>
    <n v="1705"/>
    <n v="1705"/>
    <n v="1705"/>
    <n v="1705"/>
    <n v="1705"/>
    <n v="1705"/>
    <n v="1705"/>
    <n v="1705"/>
    <n v="1705"/>
    <n v="1705"/>
    <n v="1705"/>
    <n v="1704569"/>
  </r>
  <r>
    <s v="G361 OSP Structures &amp; Improveme-NSC"/>
    <x v="150"/>
    <s v="OSP Structures &amp; Improveme-NSC"/>
    <x v="13"/>
    <n v="0"/>
    <n v="0"/>
    <n v="0"/>
    <n v="0"/>
    <n v="0"/>
    <n v="0"/>
    <n v="0"/>
    <n v="0"/>
    <n v="0"/>
    <n v="0"/>
    <n v="0"/>
    <n v="0"/>
    <n v="0"/>
    <n v="0"/>
  </r>
  <r>
    <s v="G361 OSP Structures &amp; Improvements"/>
    <x v="150"/>
    <s v="OSP Structures &amp; Improvements"/>
    <x v="13"/>
    <n v="4156"/>
    <n v="4156"/>
    <n v="4156"/>
    <n v="4156"/>
    <n v="4156"/>
    <n v="4156"/>
    <n v="4156"/>
    <n v="4156"/>
    <n v="4156"/>
    <n v="4156"/>
    <n v="4156"/>
    <n v="4156"/>
    <n v="4156"/>
    <n v="4155602"/>
  </r>
  <r>
    <s v="G362 OSP Gas Holders"/>
    <x v="151"/>
    <s v="OSP Gas Holders"/>
    <x v="13"/>
    <n v="3683"/>
    <n v="3683"/>
    <n v="3683"/>
    <n v="3683"/>
    <n v="3683"/>
    <n v="3683"/>
    <n v="3683"/>
    <n v="3683"/>
    <n v="3683"/>
    <n v="3683"/>
    <n v="3683"/>
    <n v="3683"/>
    <n v="3683"/>
    <n v="3683221"/>
  </r>
  <r>
    <s v="G362 OSP Gas Holders-NSC"/>
    <x v="151"/>
    <s v="OSP Gas Holders-NSC"/>
    <x v="13"/>
    <n v="0"/>
    <n v="0"/>
    <n v="0"/>
    <n v="0"/>
    <n v="0"/>
    <n v="0"/>
    <n v="0"/>
    <n v="0"/>
    <n v="0"/>
    <n v="0"/>
    <n v="0"/>
    <n v="0"/>
    <n v="0"/>
    <n v="0"/>
  </r>
  <r>
    <s v="G363 OSP Purification Equipment"/>
    <x v="152"/>
    <s v="OSP Purification Equipment"/>
    <x v="13"/>
    <n v="3984"/>
    <n v="3984"/>
    <n v="3984"/>
    <n v="3984"/>
    <n v="3984"/>
    <n v="3984"/>
    <n v="3984"/>
    <n v="3984"/>
    <n v="3984"/>
    <n v="3984"/>
    <n v="3984"/>
    <n v="3984"/>
    <n v="3984"/>
    <n v="3984039"/>
  </r>
  <r>
    <s v="G363 OSP Purification Equipment-NSC"/>
    <x v="152"/>
    <s v="OSP Purification Equipment-NSC"/>
    <x v="13"/>
    <n v="0"/>
    <n v="0"/>
    <n v="0"/>
    <n v="0"/>
    <n v="0"/>
    <n v="0"/>
    <n v="0"/>
    <n v="0"/>
    <n v="0"/>
    <n v="0"/>
    <n v="0"/>
    <n v="0"/>
    <n v="0"/>
    <n v="0"/>
  </r>
  <r>
    <s v="G3644 105 LNG Transportation Equip"/>
    <x v="153"/>
    <s v="105 LNG Transportation Equip"/>
    <x v="1"/>
    <n v="0"/>
    <n v="0"/>
    <n v="0"/>
    <n v="0"/>
    <n v="0"/>
    <n v="0"/>
    <n v="0"/>
    <n v="0"/>
    <n v="0"/>
    <n v="0"/>
    <n v="0"/>
    <n v="0"/>
    <n v="0"/>
    <n v="0"/>
  </r>
  <r>
    <s v="G3644 LNG Transportation Equipment"/>
    <x v="153"/>
    <s v="LNG Transportation Equipment"/>
    <x v="1"/>
    <n v="971"/>
    <n v="971"/>
    <n v="971"/>
    <n v="971"/>
    <n v="971"/>
    <n v="971"/>
    <n v="971"/>
    <n v="971"/>
    <n v="971"/>
    <n v="971"/>
    <n v="971"/>
    <n v="971"/>
    <n v="971"/>
    <n v="970581"/>
  </r>
  <r>
    <s v="G3644 LNG Transportation Equipm-NSC"/>
    <x v="153"/>
    <s v="LNG Transportation Equipm-NSC"/>
    <x v="1"/>
    <n v="0"/>
    <n v="0"/>
    <n v="0"/>
    <n v="0"/>
    <n v="0"/>
    <n v="0"/>
    <n v="0"/>
    <n v="0"/>
    <n v="0"/>
    <n v="0"/>
    <n v="0"/>
    <n v="0"/>
    <n v="0"/>
    <n v="0"/>
  </r>
  <r>
    <s v="G3650 105 TSM Land &amp; Land Rights"/>
    <x v="154"/>
    <s v="105 TSM Land &amp; Land Rights"/>
    <x v="14"/>
    <n v="0"/>
    <n v="0"/>
    <n v="0"/>
    <n v="0"/>
    <n v="0"/>
    <n v="0"/>
    <n v="0"/>
    <n v="0"/>
    <n v="0"/>
    <n v="0"/>
    <n v="0"/>
    <n v="0"/>
    <n v="0"/>
    <n v="0"/>
  </r>
  <r>
    <s v="G3650 TSM Land &amp; Land Rights"/>
    <x v="154"/>
    <s v="TSM Land &amp; Land Rights"/>
    <x v="14"/>
    <n v="0"/>
    <n v="0"/>
    <n v="0"/>
    <n v="0"/>
    <n v="0"/>
    <n v="0"/>
    <n v="0"/>
    <n v="0"/>
    <n v="0"/>
    <n v="0"/>
    <n v="0"/>
    <n v="0"/>
    <n v="0"/>
    <n v="0"/>
  </r>
  <r>
    <s v="G3651 TSM Easements-RETIRED"/>
    <x v="155"/>
    <s v="TSM Easements-RETIRED"/>
    <x v="14"/>
    <n v="0"/>
    <n v="0"/>
    <n v="0"/>
    <n v="0"/>
    <n v="0"/>
    <n v="0"/>
    <n v="0"/>
    <n v="0"/>
    <n v="0"/>
    <n v="0"/>
    <n v="0"/>
    <n v="0"/>
    <n v="0"/>
    <n v="0"/>
  </r>
  <r>
    <s v="G366 TSM Structures &amp; Imp-RETIRED"/>
    <x v="156"/>
    <s v="TSM Structures &amp; Imp-RETIRED"/>
    <x v="14"/>
    <n v="0"/>
    <n v="0"/>
    <n v="0"/>
    <n v="0"/>
    <n v="0"/>
    <n v="0"/>
    <n v="0"/>
    <n v="0"/>
    <n v="0"/>
    <n v="0"/>
    <n v="0"/>
    <n v="0"/>
    <n v="0"/>
    <n v="0"/>
  </r>
  <r>
    <s v="G367 TSM Mains-RETIRED"/>
    <x v="157"/>
    <s v="TSM Mains-RETIRED"/>
    <x v="14"/>
    <n v="0"/>
    <n v="0"/>
    <n v="0"/>
    <n v="0"/>
    <n v="0"/>
    <n v="0"/>
    <n v="0"/>
    <n v="0"/>
    <n v="0"/>
    <n v="0"/>
    <n v="0"/>
    <n v="0"/>
    <n v="0"/>
    <n v="0"/>
  </r>
  <r>
    <s v="G369 TSM Regulating Stat-RETIRED"/>
    <x v="158"/>
    <s v="TSM Regulating Stat-RETIRED"/>
    <x v="14"/>
    <n v="0"/>
    <n v="0"/>
    <n v="0"/>
    <n v="0"/>
    <n v="0"/>
    <n v="0"/>
    <n v="0"/>
    <n v="0"/>
    <n v="0"/>
    <n v="0"/>
    <n v="0"/>
    <n v="0"/>
    <n v="0"/>
    <n v="0"/>
  </r>
  <r>
    <s v="G3740 105 DST Land &amp; Land Rights"/>
    <x v="159"/>
    <s v="105 DST Land &amp; Land Rights"/>
    <x v="15"/>
    <n v="1437"/>
    <n v="611"/>
    <n v="611"/>
    <n v="611"/>
    <n v="611"/>
    <n v="611"/>
    <n v="611"/>
    <n v="611"/>
    <n v="611"/>
    <n v="611"/>
    <n v="611"/>
    <n v="611"/>
    <n v="611"/>
    <n v="645714"/>
  </r>
  <r>
    <s v="G3740 DST Land &amp; Land Rights"/>
    <x v="159"/>
    <s v="DST Land &amp; Land Rights"/>
    <x v="15"/>
    <n v="8476"/>
    <n v="9302"/>
    <n v="9302"/>
    <n v="9302"/>
    <n v="9302"/>
    <n v="9302"/>
    <n v="9302"/>
    <n v="9302"/>
    <n v="9302"/>
    <n v="9302"/>
    <n v="9302"/>
    <n v="9302"/>
    <n v="9300"/>
    <n v="9267173"/>
  </r>
  <r>
    <s v="G3741 DST Land &amp; Land Rights, Trans"/>
    <x v="160"/>
    <s v="DST Land &amp; Land Rights, Trans"/>
    <x v="15"/>
    <n v="125"/>
    <n v="125"/>
    <n v="125"/>
    <n v="125"/>
    <n v="125"/>
    <n v="125"/>
    <n v="125"/>
    <n v="125"/>
    <n v="125"/>
    <n v="125"/>
    <n v="125"/>
    <n v="125"/>
    <n v="125"/>
    <n v="125304"/>
  </r>
  <r>
    <s v="G3741 DST Land, Trans, Everett-Delt"/>
    <x v="160"/>
    <s v="DST Land, Trans, Everett-Delt"/>
    <x v="15"/>
    <n v="215"/>
    <n v="215"/>
    <n v="215"/>
    <n v="215"/>
    <n v="215"/>
    <n v="215"/>
    <n v="215"/>
    <n v="215"/>
    <n v="215"/>
    <n v="215"/>
    <n v="215"/>
    <n v="215"/>
    <n v="215"/>
    <n v="215357"/>
  </r>
  <r>
    <s v="G3742 105 DST Easements"/>
    <x v="161"/>
    <s v="105 DST Easements"/>
    <x v="15"/>
    <n v="0"/>
    <n v="0"/>
    <n v="0"/>
    <n v="0"/>
    <n v="0"/>
    <n v="0"/>
    <n v="0"/>
    <n v="0"/>
    <n v="0"/>
    <n v="0"/>
    <n v="0"/>
    <n v="0"/>
    <n v="0"/>
    <n v="0"/>
  </r>
  <r>
    <s v="G3742 DST Easements"/>
    <x v="161"/>
    <s v="DST Easements"/>
    <x v="15"/>
    <n v="5873"/>
    <n v="5873"/>
    <n v="5873"/>
    <n v="5873"/>
    <n v="5873"/>
    <n v="5873"/>
    <n v="5873"/>
    <n v="5873"/>
    <n v="5873"/>
    <n v="5873"/>
    <n v="5873"/>
    <n v="5873"/>
    <n v="5873"/>
    <n v="5872614"/>
  </r>
  <r>
    <s v="G3742 DST Easements, Everett-Delta"/>
    <x v="161"/>
    <s v="DST Easements, Everett-Delta"/>
    <x v="15"/>
    <n v="0"/>
    <n v="0"/>
    <n v="0"/>
    <n v="0"/>
    <n v="0"/>
    <n v="0"/>
    <n v="0"/>
    <n v="0"/>
    <n v="0"/>
    <n v="0"/>
    <n v="0"/>
    <n v="0"/>
    <n v="0"/>
    <n v="0"/>
  </r>
  <r>
    <s v="G3743 DST Easements, From Transmsn"/>
    <x v="162"/>
    <s v="DST Easements, From Transmsn"/>
    <x v="15"/>
    <n v="4554"/>
    <n v="4554"/>
    <n v="4554"/>
    <n v="4554"/>
    <n v="4554"/>
    <n v="4554"/>
    <n v="4554"/>
    <n v="4554"/>
    <n v="4554"/>
    <n v="4554"/>
    <n v="4554"/>
    <n v="4554"/>
    <n v="4554"/>
    <n v="4553839"/>
  </r>
  <r>
    <s v="G3743 DST Easements, Trans, Everett"/>
    <x v="162"/>
    <s v="DST Easements, Trans, Everett"/>
    <x v="15"/>
    <n v="3445"/>
    <n v="3445"/>
    <n v="3445"/>
    <n v="3445"/>
    <n v="3445"/>
    <n v="3445"/>
    <n v="3445"/>
    <n v="3445"/>
    <n v="3445"/>
    <n v="3445"/>
    <n v="3445"/>
    <n v="3445"/>
    <n v="3445"/>
    <n v="3444976"/>
  </r>
  <r>
    <s v="G3750 Centralia Office-RET"/>
    <x v="163"/>
    <s v="Centralia Office-RET"/>
    <x v="15"/>
    <n v="356"/>
    <n v="356"/>
    <n v="356"/>
    <n v="356"/>
    <n v="356"/>
    <n v="356"/>
    <n v="356"/>
    <n v="356"/>
    <n v="356"/>
    <n v="0"/>
    <n v="0"/>
    <n v="0"/>
    <n v="0"/>
    <n v="252015"/>
  </r>
  <r>
    <s v="G3750 DONOTUSE, Everett OprBase"/>
    <x v="163"/>
    <s v="DONOTUSE, Everett OprBase"/>
    <x v="15"/>
    <n v="0"/>
    <n v="0"/>
    <n v="0"/>
    <n v="0"/>
    <n v="0"/>
    <n v="0"/>
    <n v="0"/>
    <n v="0"/>
    <n v="0"/>
    <n v="0"/>
    <n v="0"/>
    <n v="0"/>
    <n v="0"/>
    <n v="0"/>
  </r>
  <r>
    <s v="G3750 DONOTUSE, Georgetown Oper"/>
    <x v="163"/>
    <s v="DONOTUSE, Georgetown Oper"/>
    <x v="15"/>
    <n v="0"/>
    <n v="0"/>
    <n v="0"/>
    <n v="0"/>
    <n v="0"/>
    <n v="0"/>
    <n v="0"/>
    <n v="0"/>
    <n v="0"/>
    <n v="0"/>
    <n v="0"/>
    <n v="0"/>
    <n v="0"/>
    <n v="0"/>
  </r>
  <r>
    <s v="G3750 DONOTUSE, North Oper Base"/>
    <x v="163"/>
    <s v="DONOTUSE, North Oper Base"/>
    <x v="15"/>
    <n v="0"/>
    <n v="0"/>
    <n v="0"/>
    <n v="0"/>
    <n v="0"/>
    <n v="0"/>
    <n v="0"/>
    <n v="0"/>
    <n v="0"/>
    <n v="0"/>
    <n v="0"/>
    <n v="0"/>
    <n v="0"/>
    <n v="0"/>
  </r>
  <r>
    <s v="G3750 DONOTUSE, North Oper Ctr"/>
    <x v="163"/>
    <s v="DONOTUSE, North Oper Ctr"/>
    <x v="15"/>
    <n v="0"/>
    <n v="0"/>
    <n v="0"/>
    <n v="0"/>
    <n v="0"/>
    <n v="0"/>
    <n v="0"/>
    <n v="0"/>
    <n v="0"/>
    <n v="0"/>
    <n v="0"/>
    <n v="0"/>
    <n v="0"/>
    <n v="0"/>
  </r>
  <r>
    <s v="G3750 DST Structures &amp; Improvements"/>
    <x v="163"/>
    <s v="DST Structures &amp; Improvements"/>
    <x v="15"/>
    <n v="38975"/>
    <n v="38975"/>
    <n v="38975"/>
    <n v="38975"/>
    <n v="38975"/>
    <n v="38975"/>
    <n v="38975"/>
    <n v="36904"/>
    <n v="36904"/>
    <n v="36904"/>
    <n v="36904"/>
    <n v="36904"/>
    <n v="36904"/>
    <n v="38025862"/>
  </r>
  <r>
    <s v="G3750 DST Structures &amp; Improvem-NSC"/>
    <x v="163"/>
    <s v="DST Structures &amp; Improvem-NSC"/>
    <x v="15"/>
    <n v="0"/>
    <n v="0"/>
    <n v="0"/>
    <n v="0"/>
    <n v="0"/>
    <n v="0"/>
    <n v="0"/>
    <n v="0"/>
    <n v="0"/>
    <n v="0"/>
    <n v="0"/>
    <n v="0"/>
    <n v="0"/>
    <n v="0"/>
  </r>
  <r>
    <s v="G3751 DST Structures &amp; Imprv, T-NSC"/>
    <x v="164"/>
    <s v="DST Structures &amp; Imprv, T-NSC"/>
    <x v="15"/>
    <n v="0"/>
    <n v="0"/>
    <n v="0"/>
    <n v="0"/>
    <n v="0"/>
    <n v="0"/>
    <n v="0"/>
    <n v="0"/>
    <n v="0"/>
    <n v="0"/>
    <n v="0"/>
    <n v="0"/>
    <n v="0"/>
    <n v="0"/>
  </r>
  <r>
    <s v="G3751 DST Structures &amp; Imprv, Trans"/>
    <x v="164"/>
    <s v="DST Structures &amp; Imprv, Trans"/>
    <x v="15"/>
    <n v="411"/>
    <n v="411"/>
    <n v="411"/>
    <n v="411"/>
    <n v="411"/>
    <n v="411"/>
    <n v="411"/>
    <n v="411"/>
    <n v="411"/>
    <n v="411"/>
    <n v="411"/>
    <n v="411"/>
    <n v="411"/>
    <n v="410556"/>
  </r>
  <r>
    <s v="G3760 DST Mains-NOTUSED"/>
    <x v="165"/>
    <s v="DST Mains-NOTUSED"/>
    <x v="15"/>
    <n v="0"/>
    <n v="0"/>
    <n v="0"/>
    <n v="0"/>
    <n v="0"/>
    <n v="0"/>
    <n v="0"/>
    <n v="0"/>
    <n v="0"/>
    <n v="0"/>
    <n v="0"/>
    <n v="0"/>
    <n v="0"/>
    <n v="0"/>
  </r>
  <r>
    <s v="G3761 DST Mains, Cast Iron"/>
    <x v="166"/>
    <s v="DST Mains, Cast Iron"/>
    <x v="15"/>
    <n v="0"/>
    <n v="0"/>
    <n v="0"/>
    <n v="0"/>
    <n v="0"/>
    <n v="0"/>
    <n v="0"/>
    <n v="0"/>
    <n v="0"/>
    <n v="0"/>
    <n v="0"/>
    <n v="0"/>
    <n v="0"/>
    <n v="0"/>
  </r>
  <r>
    <s v="G3762 DST Mains, Plastic"/>
    <x v="167"/>
    <s v="DST Mains, Plastic"/>
    <x v="15"/>
    <n v="1281223"/>
    <n v="1287010"/>
    <n v="1290154"/>
    <n v="1296091"/>
    <n v="1302426"/>
    <n v="1310278"/>
    <n v="1320156"/>
    <n v="1327417"/>
    <n v="1334946"/>
    <n v="1343882"/>
    <n v="1358283"/>
    <n v="1367139"/>
    <n v="1378748"/>
    <n v="1322313915"/>
  </r>
  <r>
    <s v="G3762 DST Mains, Plastic-NSC"/>
    <x v="167"/>
    <s v="DST Mains, Plastic-NSC"/>
    <x v="15"/>
    <n v="0"/>
    <n v="0"/>
    <n v="0"/>
    <n v="0"/>
    <n v="0"/>
    <n v="0"/>
    <n v="0"/>
    <n v="0"/>
    <n v="0"/>
    <n v="0"/>
    <n v="0"/>
    <n v="0"/>
    <n v="0"/>
    <n v="0"/>
  </r>
  <r>
    <s v="G3763 DST Mains, Bare Steel-RET"/>
    <x v="168"/>
    <s v="DST Mains, Bare Steel-RET"/>
    <x v="15"/>
    <n v="0"/>
    <n v="0"/>
    <n v="0"/>
    <n v="0"/>
    <n v="0"/>
    <n v="0"/>
    <n v="0"/>
    <n v="0"/>
    <n v="0"/>
    <n v="0"/>
    <n v="0"/>
    <n v="0"/>
    <n v="0"/>
    <n v="0"/>
  </r>
  <r>
    <s v="G3764 DST Mains, Wrap Stl, Kittitas"/>
    <x v="169"/>
    <s v="DST Mains, Wrap Stl, Kittitas"/>
    <x v="15"/>
    <n v="33308"/>
    <n v="33308"/>
    <n v="33308"/>
    <n v="33308"/>
    <n v="33308"/>
    <n v="33308"/>
    <n v="33308"/>
    <n v="33308"/>
    <n v="33308"/>
    <n v="33308"/>
    <n v="33308"/>
    <n v="33308"/>
    <n v="33308"/>
    <n v="33307946"/>
  </r>
  <r>
    <s v="G3764 DST Mains, Wrap Stl, Kitt-NSC"/>
    <x v="169"/>
    <s v="DST Mains, Wrap Stl, Kitt-NSC"/>
    <x v="15"/>
    <n v="0"/>
    <n v="0"/>
    <n v="0"/>
    <n v="0"/>
    <n v="0"/>
    <n v="0"/>
    <n v="0"/>
    <n v="0"/>
    <n v="0"/>
    <n v="0"/>
    <n v="0"/>
    <n v="0"/>
    <n v="0"/>
    <n v="0"/>
  </r>
  <r>
    <s v="G3764 DST Mains, Wrapped Steel"/>
    <x v="169"/>
    <s v="DST Mains, Wrapped Steel"/>
    <x v="15"/>
    <n v="434315"/>
    <n v="432943"/>
    <n v="432999"/>
    <n v="433439"/>
    <n v="435221"/>
    <n v="438281"/>
    <n v="439433"/>
    <n v="440028"/>
    <n v="439786"/>
    <n v="444815"/>
    <n v="446875"/>
    <n v="446559"/>
    <n v="456233"/>
    <n v="439637701"/>
  </r>
  <r>
    <s v="G3764 DST Mains, WrapStl, Evert-RET"/>
    <x v="169"/>
    <s v="DST Mains, WrapStl, Evert-RET"/>
    <x v="15"/>
    <n v="0"/>
    <n v="0"/>
    <n v="0"/>
    <n v="0"/>
    <n v="0"/>
    <n v="0"/>
    <n v="0"/>
    <n v="0"/>
    <n v="0"/>
    <n v="0"/>
    <n v="0"/>
    <n v="0"/>
    <n v="0"/>
    <n v="0"/>
  </r>
  <r>
    <s v="G3765 DST Mains, Cathodic Protectio"/>
    <x v="170"/>
    <s v="DST Mains, Cathodic Protectio"/>
    <x v="15"/>
    <n v="36631"/>
    <n v="36812"/>
    <n v="36827"/>
    <n v="36940"/>
    <n v="36968"/>
    <n v="36979"/>
    <n v="37025"/>
    <n v="36991"/>
    <n v="36995"/>
    <n v="36904"/>
    <n v="36923"/>
    <n v="37132"/>
    <n v="37194"/>
    <n v="36950745"/>
  </r>
  <r>
    <s v="G3765 DST Mains, Cathodic Prote-NSC"/>
    <x v="170"/>
    <s v="DST Mains, Cathodic Prote-NSC"/>
    <x v="15"/>
    <n v="0"/>
    <n v="0"/>
    <n v="0"/>
    <n v="0"/>
    <n v="0"/>
    <n v="0"/>
    <n v="0"/>
    <n v="0"/>
    <n v="0"/>
    <n v="0"/>
    <n v="0"/>
    <n v="0"/>
    <n v="0"/>
    <n v="0"/>
  </r>
  <r>
    <s v="G3766 DST Mains, Frm Trans, St Wrap"/>
    <x v="171"/>
    <s v="DST Mains, Frm Trans, St Wrap"/>
    <x v="15"/>
    <n v="85658"/>
    <n v="85658"/>
    <n v="85658"/>
    <n v="85658"/>
    <n v="85658"/>
    <n v="85658"/>
    <n v="85658"/>
    <n v="85658"/>
    <n v="85658"/>
    <n v="85658"/>
    <n v="85658"/>
    <n v="85658"/>
    <n v="85658"/>
    <n v="85658213"/>
  </r>
  <r>
    <s v="G3766 DST Mains, Trans, Everett"/>
    <x v="171"/>
    <s v="DST Mains, Trans, Everett"/>
    <x v="15"/>
    <n v="27164"/>
    <n v="27164"/>
    <n v="27164"/>
    <n v="27164"/>
    <n v="27164"/>
    <n v="27164"/>
    <n v="27164"/>
    <n v="27164"/>
    <n v="27164"/>
    <n v="27164"/>
    <n v="27164"/>
    <n v="27164"/>
    <n v="27164"/>
    <n v="27164308"/>
  </r>
  <r>
    <s v="G3766 DST Mains, Trans, Everett-NSC"/>
    <x v="171"/>
    <s v="DST Mains, Trans, Everett-NSC"/>
    <x v="15"/>
    <n v="0"/>
    <n v="0"/>
    <n v="0"/>
    <n v="0"/>
    <n v="0"/>
    <n v="0"/>
    <n v="0"/>
    <n v="0"/>
    <n v="0"/>
    <n v="0"/>
    <n v="0"/>
    <n v="0"/>
    <n v="0"/>
    <n v="0"/>
  </r>
  <r>
    <s v="G3767 DST Mains,FrmTrans, B St-RET"/>
    <x v="172"/>
    <s v="DST Mains,FrmTrans, B St-RET"/>
    <x v="15"/>
    <n v="0"/>
    <n v="0"/>
    <n v="0"/>
    <n v="0"/>
    <n v="0"/>
    <n v="0"/>
    <n v="0"/>
    <n v="0"/>
    <n v="0"/>
    <n v="0"/>
    <n v="0"/>
    <n v="0"/>
    <n v="0"/>
    <n v="0"/>
  </r>
  <r>
    <s v="G3780 DST Measuring &amp; Reg Stati-NSC"/>
    <x v="173"/>
    <s v="DST Measuring &amp; Reg Stati-NSC"/>
    <x v="15"/>
    <n v="0"/>
    <n v="0"/>
    <n v="0"/>
    <n v="0"/>
    <n v="0"/>
    <n v="0"/>
    <n v="0"/>
    <n v="0"/>
    <n v="0"/>
    <n v="0"/>
    <n v="0"/>
    <n v="0"/>
    <n v="0"/>
    <n v="0"/>
  </r>
  <r>
    <s v="G3780 DST Measuring &amp; Reg Station"/>
    <x v="173"/>
    <s v="DST Measuring &amp; Reg Station"/>
    <x v="15"/>
    <n v="96003"/>
    <n v="96640"/>
    <n v="96666"/>
    <n v="96786"/>
    <n v="97124"/>
    <n v="97223"/>
    <n v="97520"/>
    <n v="97877"/>
    <n v="99014"/>
    <n v="99573"/>
    <n v="100758"/>
    <n v="101240"/>
    <n v="102330"/>
    <n v="98298924"/>
  </r>
  <r>
    <s v="G3781 DST Measuring &amp; Reg Sta, -NSC"/>
    <x v="174"/>
    <s v="DST Measuring &amp; Reg Sta, -NSC"/>
    <x v="15"/>
    <n v="0"/>
    <n v="0"/>
    <n v="0"/>
    <n v="0"/>
    <n v="0"/>
    <n v="0"/>
    <n v="0"/>
    <n v="0"/>
    <n v="0"/>
    <n v="0"/>
    <n v="0"/>
    <n v="0"/>
    <n v="0"/>
    <n v="0"/>
  </r>
  <r>
    <s v="G3781 DST Measuring &amp; Reg Sta, Tran"/>
    <x v="174"/>
    <s v="DST Measuring &amp; Reg Sta, Tran"/>
    <x v="15"/>
    <n v="24807"/>
    <n v="24807"/>
    <n v="24807"/>
    <n v="24807"/>
    <n v="24807"/>
    <n v="24807"/>
    <n v="24807"/>
    <n v="24807"/>
    <n v="24807"/>
    <n v="24798"/>
    <n v="24798"/>
    <n v="24798"/>
    <n v="24798"/>
    <n v="24804406"/>
  </r>
  <r>
    <s v="G3800 DST Services-DO NOT USE"/>
    <x v="175"/>
    <s v="DST Services-DO NOT USE"/>
    <x v="15"/>
    <n v="0"/>
    <n v="0"/>
    <n v="0"/>
    <n v="0"/>
    <n v="0"/>
    <n v="0"/>
    <n v="0"/>
    <n v="0"/>
    <n v="0"/>
    <n v="0"/>
    <n v="0"/>
    <n v="0"/>
    <n v="0"/>
    <n v="0"/>
  </r>
  <r>
    <s v="G3801 DST Services, Cathodic Pr-NSC"/>
    <x v="176"/>
    <s v="DST Services, Cathodic Pr-NSC"/>
    <x v="15"/>
    <n v="0"/>
    <n v="0"/>
    <n v="0"/>
    <n v="0"/>
    <n v="0"/>
    <n v="0"/>
    <n v="0"/>
    <n v="0"/>
    <n v="0"/>
    <n v="0"/>
    <n v="0"/>
    <n v="0"/>
    <n v="0"/>
    <n v="0"/>
  </r>
  <r>
    <s v="G3801 DST Services, Cathodic Protec"/>
    <x v="176"/>
    <s v="DST Services, Cathodic Protec"/>
    <x v="15"/>
    <n v="21192"/>
    <n v="21198"/>
    <n v="21211"/>
    <n v="21221"/>
    <n v="21251"/>
    <n v="21318"/>
    <n v="21412"/>
    <n v="21492"/>
    <n v="21513"/>
    <n v="21538"/>
    <n v="21368"/>
    <n v="21339"/>
    <n v="21316"/>
    <n v="21342859"/>
  </r>
  <r>
    <s v="G3802 DST Services, Plastic"/>
    <x v="177"/>
    <s v="DST Services, Plastic"/>
    <x v="15"/>
    <n v="1033895"/>
    <n v="1039375"/>
    <n v="1043933"/>
    <n v="1050538"/>
    <n v="1055675"/>
    <n v="1060171"/>
    <n v="1067662"/>
    <n v="1072331"/>
    <n v="1077832"/>
    <n v="1084021"/>
    <n v="1105439"/>
    <n v="1110582"/>
    <n v="1116496"/>
    <n v="1070229423"/>
  </r>
  <r>
    <s v="G3802 DST Services, Plastic-NSC"/>
    <x v="177"/>
    <s v="DST Services, Plastic-NSC"/>
    <x v="15"/>
    <n v="0"/>
    <n v="0"/>
    <n v="0"/>
    <n v="0"/>
    <n v="0"/>
    <n v="0"/>
    <n v="0"/>
    <n v="0"/>
    <n v="0"/>
    <n v="0"/>
    <n v="0"/>
    <n v="0"/>
    <n v="0"/>
    <n v="0"/>
  </r>
  <r>
    <s v="G3803 DST Services, Steel Wrapped"/>
    <x v="178"/>
    <s v="DST Services, Steel Wrapped"/>
    <x v="15"/>
    <n v="38629"/>
    <n v="38582"/>
    <n v="38606"/>
    <n v="38585"/>
    <n v="38484"/>
    <n v="38495"/>
    <n v="38376"/>
    <n v="38465"/>
    <n v="38543"/>
    <n v="38538"/>
    <n v="38675"/>
    <n v="38644"/>
    <n v="38608"/>
    <n v="38550993"/>
  </r>
  <r>
    <s v="G3803 DST Services, Steel Wrapp-NSC"/>
    <x v="178"/>
    <s v="DST Services, Steel Wrapp-NSC"/>
    <x v="15"/>
    <n v="0"/>
    <n v="0"/>
    <n v="0"/>
    <n v="0"/>
    <n v="0"/>
    <n v="0"/>
    <n v="0"/>
    <n v="0"/>
    <n v="0"/>
    <n v="0"/>
    <n v="0"/>
    <n v="0"/>
    <n v="0"/>
    <n v="0"/>
  </r>
  <r>
    <s v="G3804 DST Services, Bare Steel-RET"/>
    <x v="179"/>
    <s v="DST Services, Bare Steel-RET"/>
    <x v="15"/>
    <n v="0"/>
    <n v="0"/>
    <n v="0"/>
    <n v="0"/>
    <n v="0"/>
    <n v="0"/>
    <n v="0"/>
    <n v="0"/>
    <n v="0"/>
    <n v="0"/>
    <n v="0"/>
    <n v="0"/>
    <n v="0"/>
    <n v="21"/>
  </r>
  <r>
    <s v="G3805 DST Services, Copper-RET"/>
    <x v="180"/>
    <s v="DST Services, Copper-RET"/>
    <x v="15"/>
    <n v="0"/>
    <n v="0"/>
    <n v="0"/>
    <n v="0"/>
    <n v="0"/>
    <n v="0"/>
    <n v="0"/>
    <n v="0"/>
    <n v="0"/>
    <n v="0"/>
    <n v="0"/>
    <n v="0"/>
    <n v="0"/>
    <n v="0"/>
  </r>
  <r>
    <s v="G3810 DST Meters (AMR)"/>
    <x v="181"/>
    <s v="DST Meters (AMR)"/>
    <x v="15"/>
    <n v="88512"/>
    <n v="89621"/>
    <n v="90314"/>
    <n v="91526"/>
    <n v="92523"/>
    <n v="92520"/>
    <n v="92421"/>
    <n v="92901"/>
    <n v="76144"/>
    <n v="76784"/>
    <n v="77292"/>
    <n v="77655"/>
    <n v="78037"/>
    <n v="86081203"/>
  </r>
  <r>
    <s v="G3810 DST Meters (AMR)-NSC"/>
    <x v="181"/>
    <s v="DST Meters (AMR)-NSC"/>
    <x v="15"/>
    <n v="0"/>
    <n v="0"/>
    <n v="0"/>
    <n v="0"/>
    <n v="0"/>
    <n v="0"/>
    <n v="0"/>
    <n v="0"/>
    <n v="0"/>
    <n v="0"/>
    <n v="0"/>
    <n v="0"/>
    <n v="0"/>
    <n v="0"/>
  </r>
  <r>
    <s v="G3811 105 DST AMI Modules"/>
    <x v="182"/>
    <s v="105 DST AMI Modules"/>
    <x v="15"/>
    <n v="0"/>
    <n v="0"/>
    <n v="0"/>
    <n v="0"/>
    <n v="0"/>
    <n v="0"/>
    <n v="0"/>
    <n v="0"/>
    <n v="0"/>
    <n v="0"/>
    <n v="0"/>
    <n v="0"/>
    <n v="0"/>
    <n v="0"/>
  </r>
  <r>
    <s v="G3811 DST Meters, AMI-DONOTUSE"/>
    <x v="182"/>
    <s v="DST Meters, AMI-DONOTUSE"/>
    <x v="15"/>
    <n v="0"/>
    <n v="0"/>
    <n v="0"/>
    <n v="0"/>
    <n v="0"/>
    <n v="0"/>
    <n v="0"/>
    <n v="0"/>
    <n v="0"/>
    <n v="0"/>
    <n v="0"/>
    <n v="0"/>
    <n v="0"/>
    <n v="0"/>
  </r>
  <r>
    <s v="G3812 DST Modules, AMI"/>
    <x v="183"/>
    <s v="DST Modules, AMI"/>
    <x v="15"/>
    <n v="0"/>
    <n v="0"/>
    <n v="0"/>
    <n v="0"/>
    <n v="0"/>
    <n v="0"/>
    <n v="0"/>
    <n v="4296"/>
    <n v="4626"/>
    <n v="4969"/>
    <n v="5564"/>
    <n v="5611"/>
    <n v="5611"/>
    <n v="2322526"/>
  </r>
  <r>
    <s v="G3812 DST Modules, AMI-NSC"/>
    <x v="183"/>
    <s v="DST Modules, AMI-NSC"/>
    <x v="15"/>
    <n v="0"/>
    <n v="0"/>
    <n v="0"/>
    <n v="0"/>
    <n v="0"/>
    <n v="0"/>
    <n v="0"/>
    <n v="0"/>
    <n v="0"/>
    <n v="0"/>
    <n v="0"/>
    <n v="0"/>
    <n v="0"/>
    <n v="0"/>
  </r>
  <r>
    <s v="G3813 DST Modules, AMR"/>
    <x v="184"/>
    <s v="DST Modules, AMR"/>
    <x v="15"/>
    <n v="0"/>
    <n v="0"/>
    <n v="0"/>
    <n v="0"/>
    <n v="0"/>
    <n v="0"/>
    <n v="0"/>
    <n v="633"/>
    <n v="17985"/>
    <n v="17946"/>
    <n v="18680"/>
    <n v="18690"/>
    <n v="18878"/>
    <n v="6947639"/>
  </r>
  <r>
    <s v="G3813 DST Modules, AMR-NSC"/>
    <x v="184"/>
    <s v="DST Modules, AMR-NSC"/>
    <x v="15"/>
    <n v="0"/>
    <n v="0"/>
    <n v="0"/>
    <n v="0"/>
    <n v="0"/>
    <n v="0"/>
    <n v="0"/>
    <n v="0"/>
    <n v="0"/>
    <n v="0"/>
    <n v="0"/>
    <n v="0"/>
    <n v="0"/>
    <n v="0"/>
  </r>
  <r>
    <s v="G3820 DST Meter Installations (AMR)"/>
    <x v="185"/>
    <s v="DST Meter Installations (AMR)"/>
    <x v="15"/>
    <n v="183881"/>
    <n v="185313"/>
    <n v="186006"/>
    <n v="188242"/>
    <n v="189161"/>
    <n v="190518"/>
    <n v="192469"/>
    <n v="193994"/>
    <n v="194981"/>
    <n v="195558"/>
    <n v="181428"/>
    <n v="181268"/>
    <n v="181051"/>
    <n v="188450224"/>
  </r>
  <r>
    <s v="G3820 DST Meter Installations (-NSC"/>
    <x v="185"/>
    <s v="DST Meter Installations (-NSC"/>
    <x v="15"/>
    <n v="0"/>
    <n v="0"/>
    <n v="0"/>
    <n v="0"/>
    <n v="0"/>
    <n v="0"/>
    <n v="0"/>
    <n v="0"/>
    <n v="0"/>
    <n v="0"/>
    <n v="0"/>
    <n v="0"/>
    <n v="0"/>
    <n v="0"/>
  </r>
  <r>
    <s v="G3821 DST MeterInstall AMI-DONOTUSE"/>
    <x v="186"/>
    <s v="DST MeterInstall AMI-DONOTUSE"/>
    <x v="15"/>
    <n v="0"/>
    <n v="0"/>
    <n v="0"/>
    <n v="0"/>
    <n v="0"/>
    <n v="0"/>
    <n v="0"/>
    <n v="0"/>
    <n v="0"/>
    <n v="0"/>
    <n v="0"/>
    <n v="0"/>
    <n v="0"/>
    <n v="0"/>
  </r>
  <r>
    <s v="G3822 DST Module Installations, AMI"/>
    <x v="187"/>
    <s v="DST Module Installations, AMI"/>
    <x v="15"/>
    <n v="0"/>
    <n v="0"/>
    <n v="0"/>
    <n v="0"/>
    <n v="0"/>
    <n v="0"/>
    <n v="0"/>
    <n v="0"/>
    <n v="0"/>
    <n v="0"/>
    <n v="0"/>
    <n v="0"/>
    <n v="1785"/>
    <n v="74385"/>
  </r>
  <r>
    <s v="G3822 DST Module Installations,-NSC"/>
    <x v="187"/>
    <s v="DST Module Installations,-NSC"/>
    <x v="15"/>
    <n v="0"/>
    <n v="0"/>
    <n v="0"/>
    <n v="0"/>
    <n v="0"/>
    <n v="0"/>
    <n v="0"/>
    <n v="0"/>
    <n v="0"/>
    <n v="0"/>
    <n v="0"/>
    <n v="0"/>
    <n v="0"/>
    <n v="0"/>
  </r>
  <r>
    <s v="G3823 DST Module Installations, AMR"/>
    <x v="188"/>
    <s v="DST Module Installations, AMR"/>
    <x v="15"/>
    <n v="0"/>
    <n v="0"/>
    <n v="0"/>
    <n v="0"/>
    <n v="0"/>
    <n v="0"/>
    <n v="0"/>
    <n v="0"/>
    <n v="0"/>
    <n v="0"/>
    <n v="0"/>
    <n v="0"/>
    <n v="0"/>
    <n v="0"/>
  </r>
  <r>
    <s v="G3823 DST Module Installations,-NSC"/>
    <x v="188"/>
    <s v="DST Module Installations,-NSC"/>
    <x v="15"/>
    <n v="0"/>
    <n v="0"/>
    <n v="0"/>
    <n v="0"/>
    <n v="0"/>
    <n v="0"/>
    <n v="0"/>
    <n v="0"/>
    <n v="0"/>
    <n v="0"/>
    <n v="0"/>
    <n v="0"/>
    <n v="0"/>
    <n v="0"/>
  </r>
  <r>
    <s v="G383 DST House Regulators"/>
    <x v="189"/>
    <s v="DST House Regulators"/>
    <x v="15"/>
    <n v="17293"/>
    <n v="17390"/>
    <n v="17458"/>
    <n v="17501"/>
    <n v="17491"/>
    <n v="17461"/>
    <n v="17442"/>
    <n v="17624"/>
    <n v="17576"/>
    <n v="17604"/>
    <n v="17616"/>
    <n v="17670"/>
    <n v="17726"/>
    <n v="17528638"/>
  </r>
  <r>
    <s v="G383 DST House Regulators-NSC"/>
    <x v="189"/>
    <s v="DST House Regulators-NSC"/>
    <x v="15"/>
    <n v="0"/>
    <n v="0"/>
    <n v="0"/>
    <n v="0"/>
    <n v="0"/>
    <n v="0"/>
    <n v="0"/>
    <n v="0"/>
    <n v="0"/>
    <n v="0"/>
    <n v="0"/>
    <n v="0"/>
    <n v="0"/>
    <n v="0"/>
  </r>
  <r>
    <s v="G384 DST House Regulator Installs"/>
    <x v="190"/>
    <s v="DST House Regulator Installs"/>
    <x v="15"/>
    <n v="83131"/>
    <n v="83130"/>
    <n v="83127"/>
    <n v="83122"/>
    <n v="83118"/>
    <n v="83111"/>
    <n v="83109"/>
    <n v="83106"/>
    <n v="83099"/>
    <n v="83098"/>
    <n v="83094"/>
    <n v="83091"/>
    <n v="83089"/>
    <n v="83109687"/>
  </r>
  <r>
    <s v="G384 DST House Regulator Instal-NSC"/>
    <x v="190"/>
    <s v="DST House Regulator Instal-NSC"/>
    <x v="15"/>
    <n v="0"/>
    <n v="0"/>
    <n v="0"/>
    <n v="0"/>
    <n v="0"/>
    <n v="0"/>
    <n v="0"/>
    <n v="0"/>
    <n v="0"/>
    <n v="0"/>
    <n v="0"/>
    <n v="0"/>
    <n v="0"/>
    <n v="0"/>
  </r>
  <r>
    <s v="G385 DST Industrial M&amp;R Sta Eq"/>
    <x v="191"/>
    <s v="DST Industrial M&amp;R Sta Eq"/>
    <x v="15"/>
    <n v="40574"/>
    <n v="40101"/>
    <n v="40179"/>
    <n v="40313"/>
    <n v="40516"/>
    <n v="40854"/>
    <n v="41171"/>
    <n v="41475"/>
    <n v="41866"/>
    <n v="42187"/>
    <n v="42452"/>
    <n v="42927"/>
    <n v="43475"/>
    <n v="41338703"/>
  </r>
  <r>
    <s v="G385 DST Industrial M&amp;R Sta Eq-NSC"/>
    <x v="191"/>
    <s v="DST Industrial M&amp;R Sta Eq-NSC"/>
    <x v="15"/>
    <n v="0"/>
    <n v="0"/>
    <n v="0"/>
    <n v="0"/>
    <n v="0"/>
    <n v="0"/>
    <n v="0"/>
    <n v="0"/>
    <n v="0"/>
    <n v="0"/>
    <n v="0"/>
    <n v="0"/>
    <n v="0"/>
    <n v="0"/>
  </r>
  <r>
    <s v="G38601 DST CNG Kent station"/>
    <x v="192"/>
    <s v="1 DST CNG Kent station"/>
    <x v="15"/>
    <n v="1413"/>
    <n v="1413"/>
    <n v="1413"/>
    <n v="1413"/>
    <n v="1413"/>
    <n v="1413"/>
    <n v="1413"/>
    <n v="1413"/>
    <n v="1413"/>
    <n v="1413"/>
    <n v="1413"/>
    <n v="1413"/>
    <n v="1413"/>
    <n v="1413480"/>
  </r>
  <r>
    <s v="G38601 DST CNG Kent station-NSC"/>
    <x v="192"/>
    <s v="1 DST CNG Kent station-NSC"/>
    <x v="15"/>
    <n v="0"/>
    <n v="0"/>
    <n v="0"/>
    <n v="0"/>
    <n v="0"/>
    <n v="0"/>
    <n v="0"/>
    <n v="0"/>
    <n v="0"/>
    <n v="0"/>
    <n v="0"/>
    <n v="0"/>
    <n v="0"/>
    <n v="0"/>
  </r>
  <r>
    <s v="G3861 DST Com Water Heater"/>
    <x v="193"/>
    <s v="DST Com Water Heater"/>
    <x v="15"/>
    <n v="2605"/>
    <n v="2687"/>
    <n v="2744"/>
    <n v="2868"/>
    <n v="2978"/>
    <n v="2888"/>
    <n v="3022"/>
    <n v="3115"/>
    <n v="3597"/>
    <n v="3686"/>
    <n v="3654"/>
    <n v="3688"/>
    <n v="3825"/>
    <n v="3178554"/>
  </r>
  <r>
    <s v="G3861 DST Com Water Heater&lt;1994-RET"/>
    <x v="193"/>
    <s v="DST Com Water Heater&lt;1994-RET"/>
    <x v="15"/>
    <n v="0"/>
    <n v="0"/>
    <n v="0"/>
    <n v="1"/>
    <n v="3"/>
    <n v="0"/>
    <n v="0"/>
    <n v="0"/>
    <n v="193"/>
    <n v="193"/>
    <n v="0"/>
    <n v="0"/>
    <n v="0"/>
    <n v="32576"/>
  </r>
  <r>
    <s v="G3862 DST Res Water Heater"/>
    <x v="194"/>
    <s v="DST Res Water Heater"/>
    <x v="15"/>
    <n v="14121"/>
    <n v="14297"/>
    <n v="14451"/>
    <n v="14615"/>
    <n v="14830"/>
    <n v="11327"/>
    <n v="11448"/>
    <n v="11746"/>
    <n v="13097"/>
    <n v="13313"/>
    <n v="14581"/>
    <n v="14694"/>
    <n v="14854"/>
    <n v="13573928"/>
  </r>
  <r>
    <s v="G3862 DST Res Water Heater-NSC"/>
    <x v="194"/>
    <s v="DST Res Water Heater-NSC"/>
    <x v="15"/>
    <n v="0"/>
    <n v="0"/>
    <n v="0"/>
    <n v="0"/>
    <n v="0"/>
    <n v="0"/>
    <n v="0"/>
    <n v="0"/>
    <n v="0"/>
    <n v="0"/>
    <n v="0"/>
    <n v="0"/>
    <n v="0"/>
    <n v="0"/>
  </r>
  <r>
    <s v="G3862 DST ResWaterHeater &lt; 1994-RET"/>
    <x v="194"/>
    <s v="DST ResWaterHeater &lt; 1994-RET"/>
    <x v="15"/>
    <n v="0"/>
    <n v="0"/>
    <n v="0"/>
    <n v="3"/>
    <n v="6"/>
    <n v="0"/>
    <n v="0"/>
    <n v="0"/>
    <n v="83"/>
    <n v="83"/>
    <n v="0"/>
    <n v="0"/>
    <n v="0"/>
    <n v="14519"/>
  </r>
  <r>
    <s v="G3863 DST Res Conv Burner"/>
    <x v="195"/>
    <s v="DST Res Conv Burner"/>
    <x v="15"/>
    <n v="86"/>
    <n v="86"/>
    <n v="86"/>
    <n v="86"/>
    <n v="86"/>
    <n v="86"/>
    <n v="52"/>
    <n v="52"/>
    <n v="52"/>
    <n v="52"/>
    <n v="52"/>
    <n v="52"/>
    <n v="52"/>
    <n v="67541"/>
  </r>
  <r>
    <s v="G3863 DST Res Conv Burner-NSC"/>
    <x v="195"/>
    <s v="DST Res Conv Burner-NSC"/>
    <x v="15"/>
    <n v="0"/>
    <n v="0"/>
    <n v="0"/>
    <n v="0"/>
    <n v="0"/>
    <n v="0"/>
    <n v="0"/>
    <n v="0"/>
    <n v="0"/>
    <n v="0"/>
    <n v="0"/>
    <n v="0"/>
    <n v="0"/>
    <n v="0"/>
  </r>
  <r>
    <s v="G3864 DST Com Wtr Htr, P&amp;V-RET"/>
    <x v="196"/>
    <s v="DST Com Wtr Htr, P&amp;V-RET"/>
    <x v="15"/>
    <n v="0"/>
    <n v="0"/>
    <n v="0"/>
    <n v="0"/>
    <n v="0"/>
    <n v="0"/>
    <n v="0"/>
    <n v="0"/>
    <n v="0"/>
    <n v="0"/>
    <n v="0"/>
    <n v="0"/>
    <n v="0"/>
    <n v="0"/>
  </r>
  <r>
    <s v="G3865 DST Com Conv Burner"/>
    <x v="197"/>
    <s v="DST Com Conv Burner"/>
    <x v="15"/>
    <n v="6"/>
    <n v="0"/>
    <n v="0"/>
    <n v="0"/>
    <n v="0"/>
    <n v="0"/>
    <n v="0"/>
    <n v="0"/>
    <n v="0"/>
    <n v="0"/>
    <n v="0"/>
    <n v="0"/>
    <n v="0"/>
    <n v="249"/>
  </r>
  <r>
    <s v="G3865 DST Com Conv Burner-NSC"/>
    <x v="197"/>
    <s v="DST Com Conv Burner-NSC"/>
    <x v="15"/>
    <n v="0"/>
    <n v="0"/>
    <n v="0"/>
    <n v="0"/>
    <n v="0"/>
    <n v="0"/>
    <n v="0"/>
    <n v="0"/>
    <n v="0"/>
    <n v="0"/>
    <n v="0"/>
    <n v="0"/>
    <n v="0"/>
    <n v="0"/>
  </r>
  <r>
    <s v="G3866 DST Res C B, Pipe &amp; Vent-RET"/>
    <x v="198"/>
    <s v="DST Res C B, Pipe &amp; Vent-RET"/>
    <x v="15"/>
    <n v="0"/>
    <n v="0"/>
    <n v="0"/>
    <n v="0"/>
    <n v="0"/>
    <n v="0"/>
    <n v="0"/>
    <n v="0"/>
    <n v="0"/>
    <n v="0"/>
    <n v="0"/>
    <n v="0"/>
    <n v="0"/>
    <n v="0"/>
  </r>
  <r>
    <s v="G3867 DST Com C B, P&amp;V &lt; 1994-RET"/>
    <x v="199"/>
    <s v="DST Com C B, P&amp;V &lt; 1994-RET"/>
    <x v="15"/>
    <n v="0"/>
    <n v="0"/>
    <n v="0"/>
    <n v="0"/>
    <n v="0"/>
    <n v="0"/>
    <n v="0"/>
    <n v="0"/>
    <n v="0"/>
    <n v="0"/>
    <n v="0"/>
    <n v="0"/>
    <n v="0"/>
    <n v="0"/>
  </r>
  <r>
    <s v="G3867 DST Com C Burner, P&amp;V-RET"/>
    <x v="199"/>
    <s v="DST Com C Burner, P&amp;V-RET"/>
    <x v="15"/>
    <n v="0"/>
    <n v="0"/>
    <n v="0"/>
    <n v="0"/>
    <n v="0"/>
    <n v="0"/>
    <n v="0"/>
    <n v="0"/>
    <n v="0"/>
    <n v="0"/>
    <n v="0"/>
    <n v="0"/>
    <n v="0"/>
    <n v="0"/>
  </r>
  <r>
    <s v="G3868 DST ResWtrHtr, Pipe&amp;Vent-RET"/>
    <x v="200"/>
    <s v="DST ResWtrHtr, Pipe&amp;Vent-RET"/>
    <x v="15"/>
    <n v="0"/>
    <n v="0"/>
    <n v="0"/>
    <n v="0"/>
    <n v="0"/>
    <n v="0"/>
    <n v="0"/>
    <n v="0"/>
    <n v="0"/>
    <n v="0"/>
    <n v="0"/>
    <n v="0"/>
    <n v="0"/>
    <n v="0"/>
  </r>
  <r>
    <s v="G3869 DST Circulating Heaters-RET"/>
    <x v="201"/>
    <s v="DST Circulating Heaters-RET"/>
    <x v="15"/>
    <n v="0"/>
    <n v="0"/>
    <n v="0"/>
    <n v="0"/>
    <n v="0"/>
    <n v="0"/>
    <n v="0"/>
    <n v="0"/>
    <n v="0"/>
    <n v="0"/>
    <n v="0"/>
    <n v="0"/>
    <n v="0"/>
    <n v="0"/>
  </r>
  <r>
    <s v="G387 DST Other Equipment"/>
    <x v="202"/>
    <s v="DST Other Equipment"/>
    <x v="15"/>
    <n v="5373"/>
    <n v="5018"/>
    <n v="5018"/>
    <n v="5012"/>
    <n v="5012"/>
    <n v="5012"/>
    <n v="5012"/>
    <n v="5012"/>
    <n v="5012"/>
    <n v="5000"/>
    <n v="5000"/>
    <n v="5000"/>
    <n v="5000"/>
    <n v="5024638"/>
  </r>
  <r>
    <s v="G387 DST Other Equipment-NSC"/>
    <x v="202"/>
    <s v="DST Other Equipment-NSC"/>
    <x v="15"/>
    <n v="0"/>
    <n v="0"/>
    <n v="0"/>
    <n v="0"/>
    <n v="0"/>
    <n v="0"/>
    <n v="0"/>
    <n v="0"/>
    <n v="0"/>
    <n v="0"/>
    <n v="0"/>
    <n v="0"/>
    <n v="0"/>
    <n v="0"/>
  </r>
  <r>
    <s v="G388 DST ARO Distribution"/>
    <x v="203"/>
    <s v="DST ARO Distribution"/>
    <x v="15"/>
    <n v="12225"/>
    <n v="12225"/>
    <n v="9393"/>
    <n v="9393"/>
    <n v="9393"/>
    <n v="9393"/>
    <n v="9393"/>
    <n v="9393"/>
    <n v="9393"/>
    <n v="9393"/>
    <n v="9393"/>
    <n v="9393"/>
    <n v="10127"/>
    <n v="9777523"/>
  </r>
  <r>
    <s v="G389 105 GEN Land &amp; Land Rights"/>
    <x v="204"/>
    <s v="105 GEN Land &amp; Land Rights"/>
    <x v="16"/>
    <n v="0"/>
    <n v="0"/>
    <n v="0"/>
    <n v="0"/>
    <n v="0"/>
    <n v="0"/>
    <n v="0"/>
    <n v="0"/>
    <n v="0"/>
    <n v="0"/>
    <n v="0"/>
    <n v="0"/>
    <n v="0"/>
    <n v="0"/>
  </r>
  <r>
    <s v="G389 GEN Land &amp; Land Rights"/>
    <x v="204"/>
    <s v="GEN Land &amp; Land Rights"/>
    <x v="16"/>
    <n v="121"/>
    <n v="121"/>
    <n v="121"/>
    <n v="121"/>
    <n v="121"/>
    <n v="121"/>
    <n v="121"/>
    <n v="121"/>
    <n v="121"/>
    <n v="121"/>
    <n v="121"/>
    <n v="121"/>
    <n v="121"/>
    <n v="121045"/>
  </r>
  <r>
    <s v="G390 105 GEN Structure  &amp; Impro-NSC"/>
    <x v="205"/>
    <s v="105 GEN Structure  &amp; Impro-NSC"/>
    <x v="16"/>
    <n v="0"/>
    <n v="0"/>
    <n v="0"/>
    <n v="0"/>
    <n v="0"/>
    <n v="0"/>
    <n v="0"/>
    <n v="0"/>
    <n v="0"/>
    <n v="0"/>
    <n v="0"/>
    <n v="0"/>
    <n v="0"/>
    <n v="0"/>
  </r>
  <r>
    <s v="G390 105 GEN Structure  &amp; Improv"/>
    <x v="205"/>
    <s v="105 GEN Structure  &amp; Improv"/>
    <x v="16"/>
    <n v="0"/>
    <n v="0"/>
    <n v="0"/>
    <n v="0"/>
    <n v="0"/>
    <n v="0"/>
    <n v="0"/>
    <n v="0"/>
    <n v="0"/>
    <n v="0"/>
    <n v="0"/>
    <n v="0"/>
    <n v="0"/>
    <n v="0"/>
  </r>
  <r>
    <s v="G390 Centralia Business Office"/>
    <x v="205"/>
    <s v="Centralia Business Office"/>
    <x v="16"/>
    <n v="0"/>
    <n v="0"/>
    <n v="0"/>
    <n v="0"/>
    <n v="0"/>
    <n v="0"/>
    <n v="0"/>
    <n v="0"/>
    <n v="0"/>
    <n v="356"/>
    <n v="356"/>
    <n v="356"/>
    <n v="356"/>
    <n v="103771"/>
  </r>
  <r>
    <s v="G390 Centralia Business Office-NSC"/>
    <x v="205"/>
    <s v="Centralia Business Office-NSC"/>
    <x v="16"/>
    <n v="0"/>
    <n v="0"/>
    <n v="0"/>
    <n v="0"/>
    <n v="0"/>
    <n v="0"/>
    <n v="0"/>
    <n v="0"/>
    <n v="0"/>
    <n v="0"/>
    <n v="0"/>
    <n v="0"/>
    <n v="0"/>
    <n v="0"/>
  </r>
  <r>
    <s v="G390 GEN Structures &amp; Improvements"/>
    <x v="205"/>
    <s v="GEN Structures &amp; Improvements"/>
    <x v="16"/>
    <n v="64"/>
    <n v="64"/>
    <n v="64"/>
    <n v="74"/>
    <n v="74"/>
    <n v="74"/>
    <n v="74"/>
    <n v="2144"/>
    <n v="2144"/>
    <n v="2144"/>
    <n v="2144"/>
    <n v="2144"/>
    <n v="2144"/>
    <n v="1020803"/>
  </r>
  <r>
    <s v="G3910 inactive"/>
    <x v="206"/>
    <s v="inactive"/>
    <x v="16"/>
    <n v="0"/>
    <n v="0"/>
    <n v="0"/>
    <n v="0"/>
    <n v="0"/>
    <n v="0"/>
    <n v="0"/>
    <n v="0"/>
    <n v="0"/>
    <n v="0"/>
    <n v="0"/>
    <n v="0"/>
    <n v="0"/>
    <n v="0"/>
  </r>
  <r>
    <s v="G3911 GEN Office Furn &amp; Eq, new"/>
    <x v="207"/>
    <s v="GEN Office Furn &amp; Eq, new"/>
    <x v="16"/>
    <n v="3142"/>
    <n v="3142"/>
    <n v="3142"/>
    <n v="3142"/>
    <n v="3142"/>
    <n v="3142"/>
    <n v="3142"/>
    <n v="3142"/>
    <n v="3142"/>
    <n v="3142"/>
    <n v="3142"/>
    <n v="3142"/>
    <n v="3142"/>
    <n v="3141752"/>
  </r>
  <r>
    <s v="G3911 GEN Office Furn &amp; Eq, old"/>
    <x v="207"/>
    <s v="GEN Office Furn &amp; Eq, old"/>
    <x v="16"/>
    <n v="0"/>
    <n v="0"/>
    <n v="0"/>
    <n v="0"/>
    <n v="0"/>
    <n v="0"/>
    <n v="0"/>
    <n v="0"/>
    <n v="0"/>
    <n v="0"/>
    <n v="0"/>
    <n v="0"/>
    <n v="0"/>
    <n v="0"/>
  </r>
  <r>
    <s v="G3911 GEN Office Furn &amp; Eq, old-NSC"/>
    <x v="207"/>
    <s v="GEN Office Furn &amp; Eq, old-NSC"/>
    <x v="16"/>
    <n v="0"/>
    <n v="0"/>
    <n v="0"/>
    <n v="0"/>
    <n v="0"/>
    <n v="0"/>
    <n v="0"/>
    <n v="0"/>
    <n v="0"/>
    <n v="0"/>
    <n v="0"/>
    <n v="0"/>
    <n v="0"/>
    <n v="0"/>
  </r>
  <r>
    <s v="G3912 GEN Computer Eq, new"/>
    <x v="208"/>
    <s v="GEN Computer Eq, new"/>
    <x v="16"/>
    <n v="772"/>
    <n v="784"/>
    <n v="784"/>
    <n v="785"/>
    <n v="784"/>
    <n v="784"/>
    <n v="784"/>
    <n v="784"/>
    <n v="784"/>
    <n v="784"/>
    <n v="835"/>
    <n v="835"/>
    <n v="838"/>
    <n v="794549"/>
  </r>
  <r>
    <s v="G3912 GEN Computer Eq, old -RETIRED"/>
    <x v="208"/>
    <s v="GEN Computer Eq, old -RETIRED"/>
    <x v="16"/>
    <n v="0"/>
    <n v="0"/>
    <n v="0"/>
    <n v="0"/>
    <n v="0"/>
    <n v="0"/>
    <n v="0"/>
    <n v="0"/>
    <n v="0"/>
    <n v="0"/>
    <n v="0"/>
    <n v="0"/>
    <n v="0"/>
    <n v="0"/>
  </r>
  <r>
    <s v="G3913 GEN Printers, new"/>
    <x v="209"/>
    <s v="GEN Printers, new"/>
    <x v="16"/>
    <n v="0"/>
    <n v="0"/>
    <n v="0"/>
    <n v="0"/>
    <n v="0"/>
    <n v="0"/>
    <n v="0"/>
    <n v="0"/>
    <n v="0"/>
    <n v="0"/>
    <n v="0"/>
    <n v="0"/>
    <n v="0"/>
    <n v="0"/>
  </r>
  <r>
    <s v="G3913 GEN Printers, new-NSC"/>
    <x v="209"/>
    <s v="GEN Printers, new-NSC"/>
    <x v="16"/>
    <n v="0"/>
    <n v="0"/>
    <n v="0"/>
    <n v="0"/>
    <n v="0"/>
    <n v="0"/>
    <n v="0"/>
    <n v="0"/>
    <n v="0"/>
    <n v="0"/>
    <n v="0"/>
    <n v="0"/>
    <n v="0"/>
    <n v="0"/>
  </r>
  <r>
    <s v="G3914 GEN Computer Equip- RETIRED"/>
    <x v="210"/>
    <s v="GEN Computer Equip- RETIRED"/>
    <x v="16"/>
    <n v="0"/>
    <n v="0"/>
    <n v="0"/>
    <n v="0"/>
    <n v="0"/>
    <n v="0"/>
    <n v="0"/>
    <n v="0"/>
    <n v="0"/>
    <n v="0"/>
    <n v="0"/>
    <n v="0"/>
    <n v="0"/>
    <n v="0"/>
  </r>
  <r>
    <s v="G3915 GEN Network Equipment"/>
    <x v="211"/>
    <s v="GEN Network Equipment"/>
    <x v="16"/>
    <n v="0"/>
    <n v="0"/>
    <n v="0"/>
    <n v="0"/>
    <n v="0"/>
    <n v="0"/>
    <n v="0"/>
    <n v="0"/>
    <n v="0"/>
    <n v="0"/>
    <n v="0"/>
    <n v="0"/>
    <n v="0"/>
    <n v="0"/>
  </r>
  <r>
    <s v="G3916 GEN Data Equipment"/>
    <x v="212"/>
    <s v="GEN Data Equipment"/>
    <x v="16"/>
    <n v="0"/>
    <n v="0"/>
    <n v="0"/>
    <n v="0"/>
    <n v="0"/>
    <n v="0"/>
    <n v="0"/>
    <n v="0"/>
    <n v="0"/>
    <n v="0"/>
    <n v="0"/>
    <n v="0"/>
    <n v="0"/>
    <n v="0"/>
  </r>
  <r>
    <s v="G392 GEN Trans Equip, new"/>
    <x v="213"/>
    <s v="GEN Trans Equip, new"/>
    <x v="16"/>
    <n v="6040"/>
    <n v="6040"/>
    <n v="6040"/>
    <n v="6040"/>
    <n v="6040"/>
    <n v="6040"/>
    <n v="6040"/>
    <n v="6051"/>
    <n v="6051"/>
    <n v="6051"/>
    <n v="6051"/>
    <n v="6131"/>
    <n v="6131"/>
    <n v="6055256"/>
  </r>
  <r>
    <s v="G392 GEN Trans Equip, old"/>
    <x v="213"/>
    <s v="GEN Trans Equip, old"/>
    <x v="16"/>
    <n v="401"/>
    <n v="401"/>
    <n v="401"/>
    <n v="401"/>
    <n v="401"/>
    <n v="401"/>
    <n v="401"/>
    <n v="0"/>
    <n v="0"/>
    <n v="0"/>
    <n v="0"/>
    <n v="0"/>
    <n v="0"/>
    <n v="217023"/>
  </r>
  <r>
    <s v="G392 GEN Trans Equip, old-NSC"/>
    <x v="213"/>
    <s v="GEN Trans Equip, old-NSC"/>
    <x v="16"/>
    <n v="0"/>
    <n v="0"/>
    <n v="0"/>
    <n v="0"/>
    <n v="0"/>
    <n v="0"/>
    <n v="0"/>
    <n v="0"/>
    <n v="0"/>
    <n v="0"/>
    <n v="0"/>
    <n v="0"/>
    <n v="0"/>
    <n v="0"/>
  </r>
  <r>
    <s v="G3930 GEN Stores Equip, new"/>
    <x v="214"/>
    <s v="GEN Stores Equip, new"/>
    <x v="16"/>
    <n v="0"/>
    <n v="0"/>
    <n v="0"/>
    <n v="0"/>
    <n v="0"/>
    <n v="0"/>
    <n v="0"/>
    <n v="0"/>
    <n v="0"/>
    <n v="0"/>
    <n v="0"/>
    <n v="0"/>
    <n v="0"/>
    <n v="0"/>
  </r>
  <r>
    <s v="G3930 GEN Stores Equip, old"/>
    <x v="214"/>
    <s v="GEN Stores Equip, old"/>
    <x v="16"/>
    <n v="0"/>
    <n v="0"/>
    <n v="0"/>
    <n v="0"/>
    <n v="0"/>
    <n v="0"/>
    <n v="0"/>
    <n v="0"/>
    <n v="0"/>
    <n v="0"/>
    <n v="0"/>
    <n v="0"/>
    <n v="0"/>
    <n v="0"/>
  </r>
  <r>
    <s v="G3930 GEN Stores Equip, old-NSC"/>
    <x v="214"/>
    <s v="GEN Stores Equip, old-NSC"/>
    <x v="16"/>
    <n v="0"/>
    <n v="0"/>
    <n v="0"/>
    <n v="0"/>
    <n v="0"/>
    <n v="0"/>
    <n v="0"/>
    <n v="0"/>
    <n v="0"/>
    <n v="0"/>
    <n v="0"/>
    <n v="0"/>
    <n v="0"/>
    <n v="0"/>
  </r>
  <r>
    <s v="G3931 GEN Stores Equipment &gt; $20K"/>
    <x v="215"/>
    <s v="GEN Stores Equipment &gt; $20K"/>
    <x v="16"/>
    <n v="0"/>
    <n v="0"/>
    <n v="0"/>
    <n v="0"/>
    <n v="0"/>
    <n v="0"/>
    <n v="0"/>
    <n v="0"/>
    <n v="0"/>
    <n v="0"/>
    <n v="0"/>
    <n v="0"/>
    <n v="0"/>
    <n v="0"/>
  </r>
  <r>
    <s v="G3940 GEN Tools/Garage/Shop, new"/>
    <x v="216"/>
    <s v="GEN Tools/Garage/Shop, new"/>
    <x v="16"/>
    <n v="3609"/>
    <n v="3711"/>
    <n v="3799"/>
    <n v="3799"/>
    <n v="3799"/>
    <n v="3799"/>
    <n v="3799"/>
    <n v="7122"/>
    <n v="7122"/>
    <n v="7122"/>
    <n v="7122"/>
    <n v="7122"/>
    <n v="7567"/>
    <n v="5325679"/>
  </r>
  <r>
    <s v="G3940 GEN Tools/Garage/Shop, old"/>
    <x v="216"/>
    <s v="GEN Tools/Garage/Shop, old"/>
    <x v="16"/>
    <n v="3974"/>
    <n v="3323"/>
    <n v="3323"/>
    <n v="3323"/>
    <n v="3323"/>
    <n v="3323"/>
    <n v="3323"/>
    <n v="0"/>
    <n v="0"/>
    <n v="0"/>
    <n v="0"/>
    <n v="0"/>
    <n v="0"/>
    <n v="1827020"/>
  </r>
  <r>
    <s v="G3940 GEN Tools/Garage/Shop, ol-NSC"/>
    <x v="216"/>
    <s v="GEN Tools/Garage/Shop, ol-NSC"/>
    <x v="16"/>
    <n v="0"/>
    <n v="0"/>
    <n v="0"/>
    <n v="0"/>
    <n v="0"/>
    <n v="0"/>
    <n v="0"/>
    <n v="0"/>
    <n v="0"/>
    <n v="0"/>
    <n v="0"/>
    <n v="0"/>
    <n v="0"/>
    <n v="0"/>
  </r>
  <r>
    <s v="G3941 GEN Tools/Garage/Shop &gt; $20K"/>
    <x v="217"/>
    <s v="GEN Tools/Garage/Shop &gt; $20K"/>
    <x v="16"/>
    <n v="0"/>
    <n v="0"/>
    <n v="0"/>
    <n v="0"/>
    <n v="0"/>
    <n v="0"/>
    <n v="0"/>
    <n v="0"/>
    <n v="0"/>
    <n v="0"/>
    <n v="0"/>
    <n v="0"/>
    <n v="0"/>
    <n v="0"/>
  </r>
  <r>
    <s v="G3942 GEN Tools, 5 yrs"/>
    <x v="218"/>
    <s v="GEN Tools, 5 yrs"/>
    <x v="16"/>
    <n v="0"/>
    <n v="0"/>
    <n v="0"/>
    <n v="0"/>
    <n v="0"/>
    <n v="0"/>
    <n v="0"/>
    <n v="0"/>
    <n v="0"/>
    <n v="0"/>
    <n v="0"/>
    <n v="0"/>
    <n v="0"/>
    <n v="0"/>
  </r>
  <r>
    <s v="G3943 GEN Tools, From G387 &lt; $20K"/>
    <x v="219"/>
    <s v="GEN Tools, From G387 &lt; $20K"/>
    <x v="16"/>
    <n v="0"/>
    <n v="0"/>
    <n v="0"/>
    <n v="0"/>
    <n v="0"/>
    <n v="0"/>
    <n v="0"/>
    <n v="0"/>
    <n v="0"/>
    <n v="0"/>
    <n v="0"/>
    <n v="0"/>
    <n v="0"/>
    <n v="0"/>
  </r>
  <r>
    <s v="G3950 GEN Laboratory Equip, new"/>
    <x v="220"/>
    <s v="GEN Laboratory Equip, new"/>
    <x v="16"/>
    <n v="478"/>
    <n v="478"/>
    <n v="478"/>
    <n v="478"/>
    <n v="478"/>
    <n v="478"/>
    <n v="478"/>
    <n v="2751"/>
    <n v="2751"/>
    <n v="2751"/>
    <n v="2751"/>
    <n v="2751"/>
    <n v="2751"/>
    <n v="1519748"/>
  </r>
  <r>
    <s v="G3950 GEN Laboratory Equip, old"/>
    <x v="220"/>
    <s v="GEN Laboratory Equip, old"/>
    <x v="16"/>
    <n v="2295"/>
    <n v="2295"/>
    <n v="2295"/>
    <n v="2295"/>
    <n v="2295"/>
    <n v="2295"/>
    <n v="2295"/>
    <n v="0"/>
    <n v="0"/>
    <n v="0"/>
    <n v="0"/>
    <n v="0"/>
    <n v="0"/>
    <n v="1243052"/>
  </r>
  <r>
    <s v="G3950 GEN Laboratory Equip, old-NSC"/>
    <x v="220"/>
    <s v="GEN Laboratory Equip, old-NSC"/>
    <x v="16"/>
    <n v="0"/>
    <n v="0"/>
    <n v="0"/>
    <n v="0"/>
    <n v="0"/>
    <n v="0"/>
    <n v="0"/>
    <n v="0"/>
    <n v="0"/>
    <n v="0"/>
    <n v="0"/>
    <n v="0"/>
    <n v="0"/>
    <n v="0"/>
  </r>
  <r>
    <s v="G3951 GEN Laboratory Equip &gt; $20K"/>
    <x v="221"/>
    <s v="GEN Laboratory Equip &gt; $20K"/>
    <x v="16"/>
    <n v="0"/>
    <n v="0"/>
    <n v="0"/>
    <n v="0"/>
    <n v="0"/>
    <n v="0"/>
    <n v="0"/>
    <n v="0"/>
    <n v="0"/>
    <n v="0"/>
    <n v="0"/>
    <n v="0"/>
    <n v="0"/>
    <n v="0"/>
  </r>
  <r>
    <s v="G396 GEN Power Op Equip, new"/>
    <x v="222"/>
    <s v="GEN Power Op Equip, new"/>
    <x v="16"/>
    <n v="14"/>
    <n v="14"/>
    <n v="14"/>
    <n v="14"/>
    <n v="14"/>
    <n v="14"/>
    <n v="14"/>
    <n v="20"/>
    <n v="14"/>
    <n v="14"/>
    <n v="14"/>
    <n v="23"/>
    <n v="23"/>
    <n v="15383"/>
  </r>
  <r>
    <s v="G396 GEN Power Op Equip, old"/>
    <x v="222"/>
    <s v="GEN Power Op Equip, old"/>
    <x v="16"/>
    <n v="8"/>
    <n v="8"/>
    <n v="8"/>
    <n v="8"/>
    <n v="8"/>
    <n v="7"/>
    <n v="7"/>
    <n v="0"/>
    <n v="0"/>
    <n v="0"/>
    <n v="0"/>
    <n v="0"/>
    <n v="0"/>
    <n v="4049"/>
  </r>
  <r>
    <s v="G396 GEN Power Op Equip, old-NSC"/>
    <x v="222"/>
    <s v="GEN Power Op Equip, old-NSC"/>
    <x v="16"/>
    <n v="0"/>
    <n v="0"/>
    <n v="0"/>
    <n v="0"/>
    <n v="0"/>
    <n v="0"/>
    <n v="0"/>
    <n v="0"/>
    <n v="0"/>
    <n v="0"/>
    <n v="0"/>
    <n v="0"/>
    <n v="0"/>
    <n v="0"/>
  </r>
  <r>
    <s v="G3970 GEN Comm Equip, new"/>
    <x v="223"/>
    <s v="GEN Comm Equip, new"/>
    <x v="16"/>
    <n v="2289"/>
    <n v="2288"/>
    <n v="2225"/>
    <n v="2225"/>
    <n v="2225"/>
    <n v="4073"/>
    <n v="3382"/>
    <n v="3498"/>
    <n v="3498"/>
    <n v="3674"/>
    <n v="3710"/>
    <n v="3730"/>
    <n v="3628"/>
    <n v="3123900"/>
  </r>
  <r>
    <s v="G3970 GEN Comm Equip, old"/>
    <x v="223"/>
    <s v="GEN Comm Equip, old"/>
    <x v="16"/>
    <n v="116"/>
    <n v="116"/>
    <n v="116"/>
    <n v="116"/>
    <n v="116"/>
    <n v="116"/>
    <n v="116"/>
    <n v="0"/>
    <n v="0"/>
    <n v="0"/>
    <n v="0"/>
    <n v="0"/>
    <n v="0"/>
    <n v="62720"/>
  </r>
  <r>
    <s v="G3970 GEN Comm Equip, old-NSC"/>
    <x v="223"/>
    <s v="GEN Comm Equip, old-NSC"/>
    <x v="16"/>
    <n v="0"/>
    <n v="0"/>
    <n v="0"/>
    <n v="0"/>
    <n v="0"/>
    <n v="0"/>
    <n v="0"/>
    <n v="0"/>
    <n v="0"/>
    <n v="0"/>
    <n v="0"/>
    <n v="0"/>
    <n v="0"/>
    <n v="0"/>
  </r>
  <r>
    <s v="G3971 GEN Mobile Comm Eq"/>
    <x v="224"/>
    <s v="GEN Mobile Comm Eq"/>
    <x v="16"/>
    <n v="0"/>
    <n v="0"/>
    <n v="0"/>
    <n v="0"/>
    <n v="0"/>
    <n v="0"/>
    <n v="0"/>
    <n v="0"/>
    <n v="0"/>
    <n v="0"/>
    <n v="0"/>
    <n v="0"/>
    <n v="0"/>
    <n v="0"/>
  </r>
  <r>
    <s v="G3972 GEN Telecommunications Eq"/>
    <x v="225"/>
    <s v="GEN Telecommunications Eq"/>
    <x v="16"/>
    <n v="0"/>
    <n v="0"/>
    <n v="0"/>
    <n v="0"/>
    <n v="0"/>
    <n v="0"/>
    <n v="0"/>
    <n v="0"/>
    <n v="0"/>
    <n v="0"/>
    <n v="0"/>
    <n v="0"/>
    <n v="0"/>
    <n v="0"/>
  </r>
  <r>
    <s v="G3980 GEN Misc Equip, new"/>
    <x v="226"/>
    <s v="GEN Misc Equip, new"/>
    <x v="16"/>
    <n v="143"/>
    <n v="143"/>
    <n v="143"/>
    <n v="143"/>
    <n v="143"/>
    <n v="143"/>
    <n v="143"/>
    <n v="156"/>
    <n v="156"/>
    <n v="156"/>
    <n v="156"/>
    <n v="156"/>
    <n v="156"/>
    <n v="148967"/>
  </r>
  <r>
    <s v="G3980 GEN Misc Equip, old"/>
    <x v="226"/>
    <s v="GEN Misc Equip, old"/>
    <x v="16"/>
    <n v="12"/>
    <n v="12"/>
    <n v="12"/>
    <n v="12"/>
    <n v="12"/>
    <n v="12"/>
    <n v="12"/>
    <n v="0"/>
    <n v="0"/>
    <n v="0"/>
    <n v="0"/>
    <n v="0"/>
    <n v="0"/>
    <n v="6658"/>
  </r>
  <r>
    <s v="G3980 GEN Misc Equip, old-NSC"/>
    <x v="226"/>
    <s v="GEN Misc Equip, old-NSC"/>
    <x v="16"/>
    <n v="0"/>
    <n v="0"/>
    <n v="0"/>
    <n v="0"/>
    <n v="0"/>
    <n v="0"/>
    <n v="0"/>
    <n v="0"/>
    <n v="0"/>
    <n v="0"/>
    <n v="0"/>
    <n v="0"/>
    <n v="0"/>
    <n v="0"/>
  </r>
  <r>
    <s v="G3981 GEN Misc Equipment &gt; $20K"/>
    <x v="227"/>
    <s v="GEN Misc Equipment &gt; $20K"/>
    <x v="16"/>
    <n v="0"/>
    <n v="0"/>
    <n v="0"/>
    <n v="0"/>
    <n v="0"/>
    <n v="0"/>
    <n v="0"/>
    <n v="0"/>
    <n v="0"/>
    <n v="0"/>
    <n v="0"/>
    <n v="0"/>
    <n v="0"/>
    <n v="0"/>
  </r>
  <r>
    <s v="G399 GEN Other Tangible Propert-NSC"/>
    <x v="228"/>
    <s v="GEN Other Tangible Propert-NSC"/>
    <x v="16"/>
    <n v="0"/>
    <n v="0"/>
    <n v="0"/>
    <n v="0"/>
    <n v="0"/>
    <n v="0"/>
    <n v="0"/>
    <n v="0"/>
    <n v="0"/>
    <n v="0"/>
    <n v="0"/>
    <n v="0"/>
    <n v="0"/>
    <n v="0"/>
  </r>
  <r>
    <s v="G399 GEN Other Tangible Property"/>
    <x v="228"/>
    <s v="GEN Other Tangible Property"/>
    <x v="16"/>
    <n v="0"/>
    <n v="0"/>
    <n v="0"/>
    <n v="0"/>
    <n v="0"/>
    <n v="0"/>
    <n v="0"/>
    <n v="0"/>
    <n v="0"/>
    <n v="0"/>
    <n v="0"/>
    <n v="0"/>
    <n v="0"/>
    <n v="0"/>
  </r>
  <r>
    <s v="C302 INT Franchises &amp; Consents"/>
    <x v="229"/>
    <s v="INT Franchises &amp; Consents"/>
    <x v="17"/>
    <n v="220"/>
    <n v="220"/>
    <n v="220"/>
    <n v="220"/>
    <n v="220"/>
    <n v="220"/>
    <n v="220"/>
    <n v="220"/>
    <n v="220"/>
    <n v="220"/>
    <n v="220"/>
    <n v="220"/>
    <n v="220"/>
    <n v="219564"/>
  </r>
  <r>
    <s v="C303 118 CMN Misc Intangible- RET"/>
    <x v="230"/>
    <s v="118 CMN Misc Intangible- RET"/>
    <x v="17"/>
    <n v="0"/>
    <n v="0"/>
    <n v="0"/>
    <n v="0"/>
    <n v="0"/>
    <n v="0"/>
    <n v="0"/>
    <n v="0"/>
    <n v="0"/>
    <n v="0"/>
    <n v="0"/>
    <n v="0"/>
    <n v="0"/>
    <n v="0"/>
  </r>
  <r>
    <s v="C303 CMN Software, CLX System"/>
    <x v="230"/>
    <s v="CMN Software, CLX System"/>
    <x v="17"/>
    <n v="0"/>
    <n v="0"/>
    <n v="0"/>
    <n v="0"/>
    <n v="0"/>
    <n v="0"/>
    <n v="0"/>
    <n v="0"/>
    <n v="0"/>
    <n v="0"/>
    <n v="0"/>
    <n v="0"/>
    <n v="0"/>
    <n v="0"/>
  </r>
  <r>
    <s v="C303 CMN Software, CLX System-NSC"/>
    <x v="230"/>
    <s v="CMN Software, CLX System-NSC"/>
    <x v="17"/>
    <n v="0"/>
    <n v="0"/>
    <n v="0"/>
    <n v="0"/>
    <n v="0"/>
    <n v="0"/>
    <n v="0"/>
    <n v="0"/>
    <n v="0"/>
    <n v="0"/>
    <n v="0"/>
    <n v="0"/>
    <n v="0"/>
    <n v="0"/>
  </r>
  <r>
    <s v="C303 INT Frequency Purchase"/>
    <x v="230"/>
    <s v="INT Frequency Purchase"/>
    <x v="17"/>
    <n v="0"/>
    <n v="0"/>
    <n v="0"/>
    <n v="0"/>
    <n v="0"/>
    <n v="0"/>
    <n v="0"/>
    <n v="0"/>
    <n v="0"/>
    <n v="0"/>
    <n v="0"/>
    <n v="0"/>
    <n v="0"/>
    <n v="0"/>
  </r>
  <r>
    <s v="C303 INT Misc Intangible Plant"/>
    <x v="230"/>
    <s v="INT Misc Intangible Plant"/>
    <x v="17"/>
    <n v="271464"/>
    <n v="267712"/>
    <n v="265413"/>
    <n v="266292"/>
    <n v="270124"/>
    <n v="295865"/>
    <n v="320864"/>
    <n v="325643"/>
    <n v="326952"/>
    <n v="389263"/>
    <n v="438821"/>
    <n v="449226"/>
    <n v="482195"/>
    <n v="332750379"/>
  </r>
  <r>
    <s v="C303 INT Misc Intangible Plant-NSC"/>
    <x v="230"/>
    <s v="INT Misc Intangible Plant-NSC"/>
    <x v="17"/>
    <n v="0"/>
    <n v="0"/>
    <n v="0"/>
    <n v="0"/>
    <n v="0"/>
    <n v="0"/>
    <n v="0"/>
    <n v="0"/>
    <n v="0"/>
    <n v="0"/>
    <n v="0"/>
    <n v="0"/>
    <n v="0"/>
    <n v="0"/>
  </r>
  <r>
    <s v="None, Common"/>
    <x v="8"/>
    <s v="Common"/>
    <x v="17"/>
    <n v="0"/>
    <n v="0"/>
    <n v="0"/>
    <n v="0"/>
    <n v="0"/>
    <n v="0"/>
    <n v="0"/>
    <n v="0"/>
    <n v="0"/>
    <n v="0"/>
    <n v="0"/>
    <n v="0"/>
    <n v="0"/>
    <n v="0"/>
  </r>
  <r>
    <s v="C389 105 CMN Land &amp; Land Rights"/>
    <x v="231"/>
    <s v="105 CMN Land &amp; Land Rights"/>
    <x v="18"/>
    <n v="0"/>
    <n v="0"/>
    <n v="0"/>
    <n v="0"/>
    <n v="0"/>
    <n v="0"/>
    <n v="0"/>
    <n v="0"/>
    <n v="0"/>
    <n v="0"/>
    <n v="0"/>
    <n v="0"/>
    <n v="0"/>
    <n v="0"/>
  </r>
  <r>
    <s v="C389 CMN Easements"/>
    <x v="231"/>
    <s v="CMN Easements"/>
    <x v="18"/>
    <n v="14083"/>
    <n v="14083"/>
    <n v="14083"/>
    <n v="14083"/>
    <n v="14083"/>
    <n v="14083"/>
    <n v="14083"/>
    <n v="14083"/>
    <n v="14083"/>
    <n v="14083"/>
    <n v="14083"/>
    <n v="14083"/>
    <n v="14083"/>
    <n v="14082568"/>
  </r>
  <r>
    <s v="C389 CMN Land &amp; Land Rights"/>
    <x v="231"/>
    <s v="CMN Land &amp; Land Rights"/>
    <x v="18"/>
    <n v="30311"/>
    <n v="32016"/>
    <n v="32022"/>
    <n v="32022"/>
    <n v="32023"/>
    <n v="32023"/>
    <n v="32023"/>
    <n v="32024"/>
    <n v="32024"/>
    <n v="32024"/>
    <n v="32024"/>
    <n v="32024"/>
    <n v="32024"/>
    <n v="31951391"/>
  </r>
  <r>
    <s v="C3900 CMN Str/Impv, Elliott Ave-NSC"/>
    <x v="232"/>
    <s v="CMN Str/Impv, Elliott Ave-NSC"/>
    <x v="18"/>
    <n v="0"/>
    <n v="0"/>
    <n v="0"/>
    <n v="0"/>
    <n v="0"/>
    <n v="0"/>
    <n v="0"/>
    <n v="0"/>
    <n v="0"/>
    <n v="0"/>
    <n v="0"/>
    <n v="0"/>
    <n v="0"/>
    <n v="0"/>
  </r>
  <r>
    <s v="C3900 CMN Str/Impv, Elliott Avenue"/>
    <x v="232"/>
    <s v="CMN Str/Impv, Elliott Avenue"/>
    <x v="18"/>
    <n v="0"/>
    <n v="0"/>
    <n v="0"/>
    <n v="0"/>
    <n v="0"/>
    <n v="0"/>
    <n v="0"/>
    <n v="0"/>
    <n v="0"/>
    <n v="0"/>
    <n v="0"/>
    <n v="0"/>
    <n v="0"/>
    <n v="0"/>
  </r>
  <r>
    <s v="C3900 CMN Str/Impv, ESO"/>
    <x v="232"/>
    <s v="CMN Str/Impv, ESO"/>
    <x v="18"/>
    <n v="26512"/>
    <n v="26512"/>
    <n v="26512"/>
    <n v="26512"/>
    <n v="26512"/>
    <n v="26512"/>
    <n v="26512"/>
    <n v="26512"/>
    <n v="26512"/>
    <n v="26512"/>
    <n v="26512"/>
    <n v="26512"/>
    <n v="26512"/>
    <n v="26511758"/>
  </r>
  <r>
    <s v="C3900 CMN Str/Impv, ESO-NSC"/>
    <x v="232"/>
    <s v="CMN Str/Impv, ESO-NSC"/>
    <x v="18"/>
    <n v="0"/>
    <n v="0"/>
    <n v="0"/>
    <n v="0"/>
    <n v="0"/>
    <n v="0"/>
    <n v="0"/>
    <n v="0"/>
    <n v="0"/>
    <n v="0"/>
    <n v="0"/>
    <n v="0"/>
    <n v="0"/>
    <n v="0"/>
  </r>
  <r>
    <s v="C3900 CMN Str/Impv, Factoria Svc Ct"/>
    <x v="232"/>
    <s v="CMN Str/Impv, Factoria Svc Ct"/>
    <x v="18"/>
    <n v="18044"/>
    <n v="18044"/>
    <n v="18044"/>
    <n v="18044"/>
    <n v="18044"/>
    <n v="18044"/>
    <n v="18044"/>
    <n v="18044"/>
    <n v="18044"/>
    <n v="18044"/>
    <n v="18044"/>
    <n v="18044"/>
    <n v="18044"/>
    <n v="18043764"/>
  </r>
  <r>
    <s v="C3900 CMN Str/Impv, Factoria Sv-NSC"/>
    <x v="232"/>
    <s v="CMN Str/Impv, Factoria Sv-NSC"/>
    <x v="18"/>
    <n v="0"/>
    <n v="0"/>
    <n v="0"/>
    <n v="0"/>
    <n v="0"/>
    <n v="0"/>
    <n v="0"/>
    <n v="0"/>
    <n v="0"/>
    <n v="0"/>
    <n v="0"/>
    <n v="0"/>
    <n v="0"/>
    <n v="0"/>
  </r>
  <r>
    <s v="C3900 CMN Str/Impv, Factoria Trailr"/>
    <x v="232"/>
    <s v="CMN Str/Impv, Factoria Trailr"/>
    <x v="18"/>
    <n v="21"/>
    <n v="21"/>
    <n v="21"/>
    <n v="21"/>
    <n v="21"/>
    <n v="21"/>
    <n v="21"/>
    <n v="21"/>
    <n v="21"/>
    <n v="21"/>
    <n v="21"/>
    <n v="21"/>
    <n v="21"/>
    <n v="21238"/>
  </r>
  <r>
    <s v="C3900 CMN Str/Impv, Factoria Tr-NSC"/>
    <x v="232"/>
    <s v="CMN Str/Impv, Factoria Tr-NSC"/>
    <x v="18"/>
    <n v="0"/>
    <n v="0"/>
    <n v="0"/>
    <n v="0"/>
    <n v="0"/>
    <n v="0"/>
    <n v="0"/>
    <n v="0"/>
    <n v="0"/>
    <n v="0"/>
    <n v="0"/>
    <n v="0"/>
    <n v="0"/>
    <n v="0"/>
  </r>
  <r>
    <s v="C3900 CMN Str/Impv, Fleet Svc Facl"/>
    <x v="232"/>
    <s v="CMN Str/Impv, Fleet Svc Facl"/>
    <x v="18"/>
    <n v="4732"/>
    <n v="4732"/>
    <n v="4732"/>
    <n v="4732"/>
    <n v="4732"/>
    <n v="4732"/>
    <n v="4732"/>
    <n v="4732"/>
    <n v="4732"/>
    <n v="4732"/>
    <n v="4732"/>
    <n v="4732"/>
    <n v="4732"/>
    <n v="4732297"/>
  </r>
  <r>
    <s v="C3900 CMN Str/Impv, Fleet Svc F-NSC"/>
    <x v="232"/>
    <s v="CMN Str/Impv, Fleet Svc F-NSC"/>
    <x v="18"/>
    <n v="0"/>
    <n v="0"/>
    <n v="0"/>
    <n v="0"/>
    <n v="0"/>
    <n v="0"/>
    <n v="0"/>
    <n v="0"/>
    <n v="0"/>
    <n v="0"/>
    <n v="0"/>
    <n v="0"/>
    <n v="0"/>
    <n v="0"/>
  </r>
  <r>
    <s v="C3900 CMN Str/Impv, Howell Bldg"/>
    <x v="232"/>
    <s v="CMN Str/Impv, Howell Bldg"/>
    <x v="18"/>
    <n v="967"/>
    <n v="967"/>
    <n v="967"/>
    <n v="967"/>
    <n v="967"/>
    <n v="967"/>
    <n v="967"/>
    <n v="967"/>
    <n v="967"/>
    <n v="967"/>
    <n v="967"/>
    <n v="967"/>
    <n v="967"/>
    <n v="967388"/>
  </r>
  <r>
    <s v="C3900 CMN Str/Impv, Howell Bldg-NSC"/>
    <x v="232"/>
    <s v="CMN Str/Impv, Howell Bldg-NSC"/>
    <x v="18"/>
    <n v="0"/>
    <n v="0"/>
    <n v="0"/>
    <n v="0"/>
    <n v="0"/>
    <n v="0"/>
    <n v="0"/>
    <n v="0"/>
    <n v="0"/>
    <n v="0"/>
    <n v="0"/>
    <n v="0"/>
    <n v="0"/>
    <n v="0"/>
  </r>
  <r>
    <s v="C3900 CMN Str/Impv, Kittitas Svc Ct"/>
    <x v="232"/>
    <s v="CMN Str/Impv, Kittitas Svc Ct"/>
    <x v="18"/>
    <n v="2968"/>
    <n v="2968"/>
    <n v="2968"/>
    <n v="2968"/>
    <n v="2968"/>
    <n v="2968"/>
    <n v="2968"/>
    <n v="2968"/>
    <n v="2968"/>
    <n v="2968"/>
    <n v="2968"/>
    <n v="2968"/>
    <n v="2968"/>
    <n v="2967832"/>
  </r>
  <r>
    <s v="C3900 CMN Str/Impv, Kittitas Sv-NSC"/>
    <x v="232"/>
    <s v="CMN Str/Impv, Kittitas Sv-NSC"/>
    <x v="18"/>
    <n v="0"/>
    <n v="0"/>
    <n v="0"/>
    <n v="0"/>
    <n v="0"/>
    <n v="0"/>
    <n v="0"/>
    <n v="0"/>
    <n v="0"/>
    <n v="0"/>
    <n v="0"/>
    <n v="0"/>
    <n v="0"/>
    <n v="0"/>
  </r>
  <r>
    <s v="C3900 CMN Str/Impv, Olympia Bus/Eng"/>
    <x v="232"/>
    <s v="CMN Str/Impv, Olympia Bus/Eng"/>
    <x v="18"/>
    <n v="3459"/>
    <n v="3459"/>
    <n v="3459"/>
    <n v="3459"/>
    <n v="3459"/>
    <n v="3459"/>
    <n v="3459"/>
    <n v="3459"/>
    <n v="3459"/>
    <n v="3459"/>
    <n v="3459"/>
    <n v="3459"/>
    <n v="3459"/>
    <n v="3458656"/>
  </r>
  <r>
    <s v="C3900 CMN Str/Impv, Olympia Bus-NSC"/>
    <x v="232"/>
    <s v="CMN Str/Impv, Olympia Bus-NSC"/>
    <x v="18"/>
    <n v="0"/>
    <n v="0"/>
    <n v="0"/>
    <n v="0"/>
    <n v="0"/>
    <n v="0"/>
    <n v="0"/>
    <n v="0"/>
    <n v="0"/>
    <n v="0"/>
    <n v="0"/>
    <n v="0"/>
    <n v="0"/>
    <n v="0"/>
  </r>
  <r>
    <s v="C3900 CMN Str/Impv, Olympia Svc Ctr"/>
    <x v="232"/>
    <s v="CMN Str/Impv, Olympia Svc Ctr"/>
    <x v="18"/>
    <n v="5741"/>
    <n v="5741"/>
    <n v="5741"/>
    <n v="5741"/>
    <n v="5741"/>
    <n v="5741"/>
    <n v="5741"/>
    <n v="5741"/>
    <n v="5741"/>
    <n v="5741"/>
    <n v="5741"/>
    <n v="5741"/>
    <n v="5741"/>
    <n v="5740928"/>
  </r>
  <r>
    <s v="C3900 CMN Str/Impv, Olympia Svc-NSC"/>
    <x v="232"/>
    <s v="CMN Str/Impv, Olympia Svc-NSC"/>
    <x v="18"/>
    <n v="0"/>
    <n v="0"/>
    <n v="0"/>
    <n v="0"/>
    <n v="0"/>
    <n v="0"/>
    <n v="0"/>
    <n v="0"/>
    <n v="0"/>
    <n v="0"/>
    <n v="0"/>
    <n v="0"/>
    <n v="0"/>
    <n v="0"/>
  </r>
  <r>
    <s v="C3900 CMN Str/Impv, Puyallup Svc Ct"/>
    <x v="232"/>
    <s v="CMN Str/Impv, Puyallup Svc Ct"/>
    <x v="18"/>
    <n v="1407"/>
    <n v="1407"/>
    <n v="1407"/>
    <n v="1407"/>
    <n v="1407"/>
    <n v="1407"/>
    <n v="1407"/>
    <n v="1407"/>
    <n v="1407"/>
    <n v="1407"/>
    <n v="1407"/>
    <n v="1407"/>
    <n v="1407"/>
    <n v="1407438"/>
  </r>
  <r>
    <s v="C3900 CMN Str/Impv, Puyallup Sv-NSC"/>
    <x v="232"/>
    <s v="CMN Str/Impv, Puyallup Sv-NSC"/>
    <x v="18"/>
    <n v="0"/>
    <n v="0"/>
    <n v="0"/>
    <n v="0"/>
    <n v="0"/>
    <n v="0"/>
    <n v="0"/>
    <n v="0"/>
    <n v="0"/>
    <n v="0"/>
    <n v="0"/>
    <n v="0"/>
    <n v="0"/>
    <n v="0"/>
  </r>
  <r>
    <s v="C3900 CMN Str/Impv, Pwr Sys Bldg"/>
    <x v="232"/>
    <s v="CMN Str/Impv, Pwr Sys Bldg"/>
    <x v="18"/>
    <n v="0"/>
    <n v="0"/>
    <n v="0"/>
    <n v="0"/>
    <n v="0"/>
    <n v="0"/>
    <n v="0"/>
    <n v="0"/>
    <n v="0"/>
    <n v="0"/>
    <n v="0"/>
    <n v="0"/>
    <n v="0"/>
    <n v="0"/>
  </r>
  <r>
    <s v="C3900 CMN Str/Impv, Pwr Sys Bld-NSC"/>
    <x v="232"/>
    <s v="CMN Str/Impv, Pwr Sys Bld-NSC"/>
    <x v="18"/>
    <n v="0"/>
    <n v="0"/>
    <n v="0"/>
    <n v="0"/>
    <n v="0"/>
    <n v="0"/>
    <n v="0"/>
    <n v="0"/>
    <n v="0"/>
    <n v="0"/>
    <n v="0"/>
    <n v="0"/>
    <n v="0"/>
    <n v="0"/>
  </r>
  <r>
    <s v="C3900 CMN Str/Impv, S King Complex"/>
    <x v="232"/>
    <s v="CMN Str/Impv, S King Complex"/>
    <x v="18"/>
    <n v="26439"/>
    <n v="26350"/>
    <n v="26460"/>
    <n v="26456"/>
    <n v="26458"/>
    <n v="26462"/>
    <n v="26462"/>
    <n v="26462"/>
    <n v="26033"/>
    <n v="26452"/>
    <n v="26425"/>
    <n v="26439"/>
    <n v="26439"/>
    <n v="26408266"/>
  </r>
  <r>
    <s v="C3900 CMN Str/Impv, S King Comp-NSC"/>
    <x v="232"/>
    <s v="CMN Str/Impv, S King Comp-NSC"/>
    <x v="18"/>
    <n v="0"/>
    <n v="0"/>
    <n v="0"/>
    <n v="0"/>
    <n v="0"/>
    <n v="0"/>
    <n v="0"/>
    <n v="0"/>
    <n v="0"/>
    <n v="0"/>
    <n v="0"/>
    <n v="0"/>
    <n v="0"/>
    <n v="0"/>
  </r>
  <r>
    <s v="C3900 CMN Str/Impv, Tacoma Office"/>
    <x v="232"/>
    <s v="CMN Str/Impv, Tacoma Office"/>
    <x v="18"/>
    <n v="8528"/>
    <n v="8303"/>
    <n v="8304"/>
    <n v="8307"/>
    <n v="8327"/>
    <n v="8536"/>
    <n v="8536"/>
    <n v="8536"/>
    <n v="8537"/>
    <n v="8537"/>
    <n v="8537"/>
    <n v="8537"/>
    <n v="8537"/>
    <n v="8460641"/>
  </r>
  <r>
    <s v="C3900 CMN Str/Impv, Tacoma Offi-NSC"/>
    <x v="232"/>
    <s v="CMN Str/Impv, Tacoma Offi-NSC"/>
    <x v="18"/>
    <n v="0"/>
    <n v="0"/>
    <n v="0"/>
    <n v="0"/>
    <n v="0"/>
    <n v="0"/>
    <n v="0"/>
    <n v="0"/>
    <n v="0"/>
    <n v="0"/>
    <n v="0"/>
    <n v="0"/>
    <n v="0"/>
    <n v="0"/>
  </r>
  <r>
    <s v="C3900 CMN Structure &amp; Improvement"/>
    <x v="232"/>
    <s v="CMN Structure &amp; Improvement"/>
    <x v="18"/>
    <n v="47467"/>
    <n v="48879"/>
    <n v="48956"/>
    <n v="53581"/>
    <n v="49302"/>
    <n v="49278"/>
    <n v="49268"/>
    <n v="49266"/>
    <n v="49446"/>
    <n v="58464"/>
    <n v="58657"/>
    <n v="58833"/>
    <n v="63717"/>
    <n v="52460079"/>
  </r>
  <r>
    <s v="C3901 CMN LH, Bothell Access Ce-NSC"/>
    <x v="233"/>
    <s v="CMN LH, Bothell Access Ce-NSC"/>
    <x v="18"/>
    <n v="0"/>
    <n v="0"/>
    <n v="0"/>
    <n v="0"/>
    <n v="0"/>
    <n v="0"/>
    <n v="0"/>
    <n v="0"/>
    <n v="0"/>
    <n v="0"/>
    <n v="0"/>
    <n v="0"/>
    <n v="0"/>
    <n v="0"/>
  </r>
  <r>
    <s v="C3901 CMN LH, Bothell Access Center"/>
    <x v="233"/>
    <s v="CMN LH, Bothell Access Center"/>
    <x v="18"/>
    <n v="1175"/>
    <n v="1175"/>
    <n v="1175"/>
    <n v="1175"/>
    <n v="1175"/>
    <n v="1175"/>
    <n v="1175"/>
    <n v="1175"/>
    <n v="1175"/>
    <n v="1175"/>
    <n v="1175"/>
    <n v="1175"/>
    <n v="1175"/>
    <n v="1174683"/>
  </r>
  <r>
    <s v="C3901 CMN LH, Bothell Call Ctr-RET"/>
    <x v="233"/>
    <s v="CMN LH, Bothell Call Ctr-RET"/>
    <x v="18"/>
    <n v="0"/>
    <n v="0"/>
    <n v="0"/>
    <n v="0"/>
    <n v="0"/>
    <n v="0"/>
    <n v="0"/>
    <n v="0"/>
    <n v="0"/>
    <n v="0"/>
    <n v="0"/>
    <n v="0"/>
    <n v="0"/>
    <n v="0"/>
  </r>
  <r>
    <s v="C3901 CMN LH, Bothell Data Center"/>
    <x v="233"/>
    <s v="CMN LH, Bothell Data Center"/>
    <x v="18"/>
    <n v="8876"/>
    <n v="8876"/>
    <n v="8876"/>
    <n v="8876"/>
    <n v="8876"/>
    <n v="8876"/>
    <n v="8876"/>
    <n v="8876"/>
    <n v="8876"/>
    <n v="8876"/>
    <n v="8876"/>
    <n v="8876"/>
    <n v="8876"/>
    <n v="8876073"/>
  </r>
  <r>
    <s v="C3901 CMN LH, Bothell Data Cent-NSC"/>
    <x v="233"/>
    <s v="CMN LH, Bothell Data Cent-NSC"/>
    <x v="18"/>
    <n v="0"/>
    <n v="0"/>
    <n v="0"/>
    <n v="0"/>
    <n v="0"/>
    <n v="0"/>
    <n v="0"/>
    <n v="0"/>
    <n v="0"/>
    <n v="0"/>
    <n v="0"/>
    <n v="0"/>
    <n v="0"/>
    <n v="0"/>
  </r>
  <r>
    <s v="C3901 CMN LH, Ellensburg-RETIRED"/>
    <x v="233"/>
    <s v="CMN LH, Ellensburg-RETIRED"/>
    <x v="18"/>
    <n v="0"/>
    <n v="0"/>
    <n v="0"/>
    <n v="0"/>
    <n v="0"/>
    <n v="0"/>
    <n v="0"/>
    <n v="0"/>
    <n v="0"/>
    <n v="0"/>
    <n v="0"/>
    <n v="0"/>
    <n v="0"/>
    <n v="0"/>
  </r>
  <r>
    <s v="C3901 CMN LH, Expired"/>
    <x v="233"/>
    <s v="CMN LH, Expired"/>
    <x v="18"/>
    <n v="0"/>
    <n v="0"/>
    <n v="0"/>
    <n v="0"/>
    <n v="0"/>
    <n v="0"/>
    <n v="0"/>
    <n v="0"/>
    <n v="0"/>
    <n v="0"/>
    <n v="0"/>
    <n v="0"/>
    <n v="0"/>
    <n v="0"/>
  </r>
  <r>
    <s v="C3901 CMN LH, Freeland Bus Ofc"/>
    <x v="233"/>
    <s v="CMN LH, Freeland Bus Ofc"/>
    <x v="18"/>
    <n v="369"/>
    <n v="369"/>
    <n v="369"/>
    <n v="369"/>
    <n v="369"/>
    <n v="369"/>
    <n v="369"/>
    <n v="369"/>
    <n v="369"/>
    <n v="369"/>
    <n v="369"/>
    <n v="369"/>
    <n v="369"/>
    <n v="369061"/>
  </r>
  <r>
    <s v="C3901 CMN LH, Freeland Bus Ofc-NSC"/>
    <x v="233"/>
    <s v="CMN LH, Freeland Bus Ofc-NSC"/>
    <x v="18"/>
    <n v="0"/>
    <n v="0"/>
    <n v="0"/>
    <n v="0"/>
    <n v="0"/>
    <n v="0"/>
    <n v="0"/>
    <n v="0"/>
    <n v="0"/>
    <n v="0"/>
    <n v="0"/>
    <n v="0"/>
    <n v="0"/>
    <n v="0"/>
  </r>
  <r>
    <s v="C3901 CMN LH, Lincoln Exec Ctr"/>
    <x v="233"/>
    <s v="CMN LH, Lincoln Exec Ctr"/>
    <x v="18"/>
    <n v="113"/>
    <n v="113"/>
    <n v="113"/>
    <n v="113"/>
    <n v="113"/>
    <n v="113"/>
    <n v="113"/>
    <n v="113"/>
    <n v="113"/>
    <n v="113"/>
    <n v="113"/>
    <n v="113"/>
    <n v="113"/>
    <n v="112871"/>
  </r>
  <r>
    <s v="C3901 CMN LH, Lincoln Exec Ctr-NSC"/>
    <x v="233"/>
    <s v="CMN LH, Lincoln Exec Ctr-NSC"/>
    <x v="18"/>
    <n v="0"/>
    <n v="0"/>
    <n v="0"/>
    <n v="0"/>
    <n v="0"/>
    <n v="0"/>
    <n v="0"/>
    <n v="0"/>
    <n v="0"/>
    <n v="0"/>
    <n v="0"/>
    <n v="0"/>
    <n v="0"/>
    <n v="0"/>
  </r>
  <r>
    <s v="C3901 CMN LH, Mt Erie Comm -RETIRED"/>
    <x v="233"/>
    <s v="CMN LH, Mt Erie Comm -RETIRED"/>
    <x v="18"/>
    <n v="0"/>
    <n v="0"/>
    <n v="0"/>
    <n v="0"/>
    <n v="0"/>
    <n v="0"/>
    <n v="0"/>
    <n v="0"/>
    <n v="0"/>
    <n v="0"/>
    <n v="0"/>
    <n v="0"/>
    <n v="0"/>
    <n v="0"/>
  </r>
  <r>
    <s v="C3901 CMN LH, PSE Building"/>
    <x v="233"/>
    <s v="CMN LH, PSE Building"/>
    <x v="18"/>
    <n v="9522"/>
    <n v="9522"/>
    <n v="9522"/>
    <n v="9522"/>
    <n v="9522"/>
    <n v="9522"/>
    <n v="9522"/>
    <n v="0"/>
    <n v="0"/>
    <n v="0"/>
    <n v="0"/>
    <n v="0"/>
    <n v="0"/>
    <n v="5157737"/>
  </r>
  <r>
    <s v="C3901 CMN LH, PSE Building-NSC"/>
    <x v="233"/>
    <s v="CMN LH, PSE Building-NSC"/>
    <x v="18"/>
    <n v="0"/>
    <n v="0"/>
    <n v="0"/>
    <n v="0"/>
    <n v="0"/>
    <n v="0"/>
    <n v="0"/>
    <n v="0"/>
    <n v="0"/>
    <n v="0"/>
    <n v="0"/>
    <n v="0"/>
    <n v="0"/>
    <n v="0"/>
  </r>
  <r>
    <s v="C3901 CMN LH, PSE East Amend 2"/>
    <x v="233"/>
    <s v="CMN LH, PSE East Amend 2"/>
    <x v="18"/>
    <n v="0"/>
    <n v="0"/>
    <n v="0"/>
    <n v="0"/>
    <n v="0"/>
    <n v="0"/>
    <n v="0"/>
    <n v="0"/>
    <n v="0"/>
    <n v="0"/>
    <n v="0"/>
    <n v="0"/>
    <n v="0"/>
    <n v="0"/>
  </r>
  <r>
    <s v="C3901 CMN LH, PSE East Amend 2-NSC"/>
    <x v="233"/>
    <s v="CMN LH, PSE East Amend 2-NSC"/>
    <x v="18"/>
    <n v="0"/>
    <n v="0"/>
    <n v="0"/>
    <n v="0"/>
    <n v="0"/>
    <n v="0"/>
    <n v="0"/>
    <n v="0"/>
    <n v="0"/>
    <n v="0"/>
    <n v="0"/>
    <n v="0"/>
    <n v="0"/>
    <n v="0"/>
  </r>
  <r>
    <s v="C3901 CMN LH, PSE East Building"/>
    <x v="233"/>
    <s v="CMN LH, PSE East Building"/>
    <x v="18"/>
    <n v="22904"/>
    <n v="22904"/>
    <n v="22904"/>
    <n v="22904"/>
    <n v="22904"/>
    <n v="22904"/>
    <n v="22904"/>
    <n v="22904"/>
    <n v="22904"/>
    <n v="22904"/>
    <n v="22904"/>
    <n v="22904"/>
    <n v="22904"/>
    <n v="22904035"/>
  </r>
  <r>
    <s v="C3901 CMN LH, PSE East Building-NSC"/>
    <x v="233"/>
    <s v="CMN LH, PSE East Building-NSC"/>
    <x v="18"/>
    <n v="0"/>
    <n v="0"/>
    <n v="0"/>
    <n v="0"/>
    <n v="0"/>
    <n v="0"/>
    <n v="0"/>
    <n v="0"/>
    <n v="0"/>
    <n v="0"/>
    <n v="0"/>
    <n v="0"/>
    <n v="0"/>
    <n v="0"/>
  </r>
  <r>
    <s v="C3901 CMN LH, Rattlesnake Mtn -RET"/>
    <x v="233"/>
    <s v="CMN LH, Rattlesnake Mtn -RET"/>
    <x v="18"/>
    <n v="0"/>
    <n v="0"/>
    <n v="0"/>
    <n v="0"/>
    <n v="0"/>
    <n v="0"/>
    <n v="0"/>
    <n v="0"/>
    <n v="0"/>
    <n v="0"/>
    <n v="0"/>
    <n v="0"/>
    <n v="0"/>
    <n v="0"/>
  </r>
  <r>
    <s v="C3901 CMN LH, Redmond West/Will-NSC"/>
    <x v="233"/>
    <s v="CMN LH, Redmond West/Will-NSC"/>
    <x v="18"/>
    <n v="0"/>
    <n v="0"/>
    <n v="0"/>
    <n v="0"/>
    <n v="0"/>
    <n v="0"/>
    <n v="0"/>
    <n v="0"/>
    <n v="0"/>
    <n v="0"/>
    <n v="0"/>
    <n v="0"/>
    <n v="0"/>
    <n v="0"/>
  </r>
  <r>
    <s v="C3901 CMN LH, Redmond West/Willow"/>
    <x v="233"/>
    <s v="CMN LH, Redmond West/Willow"/>
    <x v="18"/>
    <n v="3440"/>
    <n v="3421"/>
    <n v="3421"/>
    <n v="3421"/>
    <n v="3421"/>
    <n v="3421"/>
    <n v="3421"/>
    <n v="3421"/>
    <n v="3421"/>
    <n v="3421"/>
    <n v="3421"/>
    <n v="3421"/>
    <n v="3421"/>
    <n v="3421725"/>
  </r>
  <r>
    <s v="C3901 CMN LH, S King Svc 2nd Am-RET"/>
    <x v="233"/>
    <s v="CMN LH, S King Svc 2nd Am-RET"/>
    <x v="18"/>
    <n v="0"/>
    <n v="0"/>
    <n v="0"/>
    <n v="0"/>
    <n v="0"/>
    <n v="0"/>
    <n v="0"/>
    <n v="0"/>
    <n v="0"/>
    <n v="0"/>
    <n v="0"/>
    <n v="0"/>
    <n v="0"/>
    <n v="0"/>
  </r>
  <r>
    <s v="C3901 CMN LH, S King Svc -RETIRED"/>
    <x v="233"/>
    <s v="CMN LH, S King Svc -RETIRED"/>
    <x v="18"/>
    <n v="0"/>
    <n v="0"/>
    <n v="0"/>
    <n v="0"/>
    <n v="0"/>
    <n v="0"/>
    <n v="0"/>
    <n v="0"/>
    <n v="0"/>
    <n v="0"/>
    <n v="0"/>
    <n v="0"/>
    <n v="0"/>
    <n v="0"/>
  </r>
  <r>
    <s v="C3901 CMN LH, Sea Tac-RETIRED"/>
    <x v="233"/>
    <s v="CMN LH, Sea Tac-RETIRED"/>
    <x v="18"/>
    <n v="0"/>
    <n v="0"/>
    <n v="0"/>
    <n v="0"/>
    <n v="0"/>
    <n v="0"/>
    <n v="0"/>
    <n v="0"/>
    <n v="0"/>
    <n v="0"/>
    <n v="0"/>
    <n v="0"/>
    <n v="0"/>
    <n v="0"/>
  </r>
  <r>
    <s v="C3910 CMN Office Furn &amp; Eq-notused"/>
    <x v="234"/>
    <s v="CMN Office Furn &amp; Eq-notused"/>
    <x v="18"/>
    <n v="0"/>
    <n v="0"/>
    <n v="0"/>
    <n v="0"/>
    <n v="0"/>
    <n v="0"/>
    <n v="0"/>
    <n v="0"/>
    <n v="0"/>
    <n v="0"/>
    <n v="0"/>
    <n v="0"/>
    <n v="0"/>
    <n v="0"/>
  </r>
  <r>
    <s v="C3911 CMN Office Furn &amp; Eq, new"/>
    <x v="235"/>
    <s v="CMN Office Furn &amp; Eq, new"/>
    <x v="18"/>
    <n v="12420"/>
    <n v="12421"/>
    <n v="12415"/>
    <n v="12464"/>
    <n v="12464"/>
    <n v="12462"/>
    <n v="12462"/>
    <n v="23949"/>
    <n v="23949"/>
    <n v="23949"/>
    <n v="23949"/>
    <n v="23949"/>
    <n v="28295"/>
    <n v="17899412"/>
  </r>
  <r>
    <s v="C3911 CMN Office Furn &amp; Eq, old"/>
    <x v="235"/>
    <s v="CMN Office Furn &amp; Eq, old"/>
    <x v="18"/>
    <n v="11487"/>
    <n v="11487"/>
    <n v="11487"/>
    <n v="11487"/>
    <n v="11487"/>
    <n v="11487"/>
    <n v="11487"/>
    <n v="0"/>
    <n v="0"/>
    <n v="0"/>
    <n v="0"/>
    <n v="0"/>
    <n v="0"/>
    <n v="6222205"/>
  </r>
  <r>
    <s v="C3911 CMN Office Furn &amp; Eq, old-NSC"/>
    <x v="235"/>
    <s v="CMN Office Furn &amp; Eq, old-NSC"/>
    <x v="18"/>
    <n v="0"/>
    <n v="0"/>
    <n v="0"/>
    <n v="0"/>
    <n v="0"/>
    <n v="0"/>
    <n v="0"/>
    <n v="0"/>
    <n v="0"/>
    <n v="0"/>
    <n v="0"/>
    <n v="0"/>
    <n v="0"/>
    <n v="0"/>
  </r>
  <r>
    <s v="C3912 CMN Computer Eq, new"/>
    <x v="236"/>
    <s v="CMN Computer Eq, new"/>
    <x v="18"/>
    <n v="86440"/>
    <n v="89824"/>
    <n v="90195"/>
    <n v="90357"/>
    <n v="90371"/>
    <n v="84439"/>
    <n v="84984"/>
    <n v="86123"/>
    <n v="88868"/>
    <n v="91416"/>
    <n v="93450"/>
    <n v="93419"/>
    <n v="105830"/>
    <n v="89965154"/>
  </r>
  <r>
    <s v="C3912 CMN Computer Eq, old-RETIRED"/>
    <x v="236"/>
    <s v="CMN Computer Eq, old-RETIRED"/>
    <x v="18"/>
    <n v="0"/>
    <n v="0"/>
    <n v="0"/>
    <n v="0"/>
    <n v="0"/>
    <n v="0"/>
    <n v="0"/>
    <n v="0"/>
    <n v="0"/>
    <n v="0"/>
    <n v="0"/>
    <n v="0"/>
    <n v="0"/>
    <n v="0"/>
  </r>
  <r>
    <s v="C3913 CMN Printers, new"/>
    <x v="237"/>
    <s v="CMN Printers, new"/>
    <x v="18"/>
    <n v="0"/>
    <n v="0"/>
    <n v="0"/>
    <n v="0"/>
    <n v="0"/>
    <n v="0"/>
    <n v="0"/>
    <n v="0"/>
    <n v="0"/>
    <n v="0"/>
    <n v="0"/>
    <n v="0"/>
    <n v="0"/>
    <n v="0"/>
  </r>
  <r>
    <s v="C3913 CMN Printers, new-NSC"/>
    <x v="237"/>
    <s v="CMN Printers, new-NSC"/>
    <x v="18"/>
    <n v="0"/>
    <n v="0"/>
    <n v="0"/>
    <n v="0"/>
    <n v="0"/>
    <n v="0"/>
    <n v="0"/>
    <n v="0"/>
    <n v="0"/>
    <n v="0"/>
    <n v="0"/>
    <n v="0"/>
    <n v="0"/>
    <n v="0"/>
  </r>
  <r>
    <s v="C3914 CMN Computer Equip&gt;$20K-RET"/>
    <x v="238"/>
    <s v="CMN Computer Equip&gt;$20K-RET"/>
    <x v="18"/>
    <n v="0"/>
    <n v="0"/>
    <n v="0"/>
    <n v="0"/>
    <n v="0"/>
    <n v="0"/>
    <n v="0"/>
    <n v="0"/>
    <n v="0"/>
    <n v="0"/>
    <n v="0"/>
    <n v="0"/>
    <n v="0"/>
    <n v="0"/>
  </r>
  <r>
    <s v="C3917 CMN Modular Furniture-notused"/>
    <x v="239"/>
    <s v="CMN Modular Furniture-notused"/>
    <x v="18"/>
    <n v="0"/>
    <n v="0"/>
    <n v="0"/>
    <n v="0"/>
    <n v="0"/>
    <n v="0"/>
    <n v="0"/>
    <n v="0"/>
    <n v="0"/>
    <n v="0"/>
    <n v="0"/>
    <n v="0"/>
    <n v="0"/>
    <n v="0"/>
  </r>
  <r>
    <s v="C3920 GEN Trans Equip, new"/>
    <x v="240"/>
    <s v="GEN Trans Equip, new"/>
    <x v="18"/>
    <n v="4206"/>
    <n v="4206"/>
    <n v="4201"/>
    <n v="3906"/>
    <n v="3906"/>
    <n v="3906"/>
    <n v="3906"/>
    <n v="3906"/>
    <n v="3906"/>
    <n v="3906"/>
    <n v="3906"/>
    <n v="4057"/>
    <n v="4057"/>
    <n v="3986893"/>
  </r>
  <r>
    <s v="C3920 GEN Trans Equip, old"/>
    <x v="240"/>
    <s v="GEN Trans Equip, old"/>
    <x v="18"/>
    <n v="34"/>
    <n v="3"/>
    <n v="3"/>
    <n v="3"/>
    <n v="3"/>
    <n v="3"/>
    <n v="3"/>
    <n v="0"/>
    <n v="0"/>
    <n v="0"/>
    <n v="0"/>
    <n v="0"/>
    <n v="0"/>
    <n v="3166"/>
  </r>
  <r>
    <s v="C3920 GEN Trans Equip, old-NSC"/>
    <x v="240"/>
    <s v="GEN Trans Equip, old-NSC"/>
    <x v="18"/>
    <n v="0"/>
    <n v="0"/>
    <n v="0"/>
    <n v="0"/>
    <n v="0"/>
    <n v="0"/>
    <n v="0"/>
    <n v="0"/>
    <n v="0"/>
    <n v="0"/>
    <n v="0"/>
    <n v="0"/>
    <n v="0"/>
    <n v="0"/>
  </r>
  <r>
    <s v="C3921 CMN Aircraft"/>
    <x v="241"/>
    <s v="CMN Aircraft"/>
    <x v="18"/>
    <n v="1509"/>
    <n v="1509"/>
    <n v="1509"/>
    <n v="1509"/>
    <n v="1509"/>
    <n v="1509"/>
    <n v="1509"/>
    <n v="1509"/>
    <n v="1509"/>
    <n v="1509"/>
    <n v="1509"/>
    <n v="1509"/>
    <n v="1509"/>
    <n v="1509234"/>
  </r>
  <r>
    <s v="C3921 CMN Aircraft-NSC"/>
    <x v="241"/>
    <s v="CMN Aircraft-NSC"/>
    <x v="18"/>
    <n v="0"/>
    <n v="0"/>
    <n v="0"/>
    <n v="0"/>
    <n v="0"/>
    <n v="0"/>
    <n v="0"/>
    <n v="0"/>
    <n v="0"/>
    <n v="0"/>
    <n v="0"/>
    <n v="0"/>
    <n v="0"/>
    <n v="0"/>
  </r>
  <r>
    <s v="C3922 CMN Aircraft Engine Rebuild"/>
    <x v="242"/>
    <s v="CMN Aircraft Engine Rebuild"/>
    <x v="18"/>
    <n v="833"/>
    <n v="833"/>
    <n v="833"/>
    <n v="833"/>
    <n v="833"/>
    <n v="833"/>
    <n v="833"/>
    <n v="833"/>
    <n v="833"/>
    <n v="833"/>
    <n v="833"/>
    <n v="833"/>
    <n v="833"/>
    <n v="832657"/>
  </r>
  <r>
    <s v="C3922 CMN Aircraft Engine Rebui-NSC"/>
    <x v="242"/>
    <s v="CMN Aircraft Engine Rebui-NSC"/>
    <x v="18"/>
    <n v="0"/>
    <n v="0"/>
    <n v="0"/>
    <n v="0"/>
    <n v="0"/>
    <n v="0"/>
    <n v="0"/>
    <n v="0"/>
    <n v="0"/>
    <n v="0"/>
    <n v="0"/>
    <n v="0"/>
    <n v="0"/>
    <n v="0"/>
  </r>
  <r>
    <s v="C393 CMN Stores Equipment new"/>
    <x v="243"/>
    <s v="CMN Stores Equipment new"/>
    <x v="18"/>
    <n v="54"/>
    <n v="54"/>
    <n v="54"/>
    <n v="54"/>
    <n v="54"/>
    <n v="54"/>
    <n v="54"/>
    <n v="93"/>
    <n v="93"/>
    <n v="93"/>
    <n v="93"/>
    <n v="93"/>
    <n v="93"/>
    <n v="71504"/>
  </r>
  <r>
    <s v="C393 CMN Stores Equipment old"/>
    <x v="243"/>
    <s v="CMN Stores Equipment old"/>
    <x v="18"/>
    <n v="39"/>
    <n v="39"/>
    <n v="39"/>
    <n v="39"/>
    <n v="39"/>
    <n v="39"/>
    <n v="39"/>
    <n v="0"/>
    <n v="0"/>
    <n v="0"/>
    <n v="0"/>
    <n v="0"/>
    <n v="0"/>
    <n v="21072"/>
  </r>
  <r>
    <s v="C393 CMN Stores Equipment old-NSC"/>
    <x v="243"/>
    <s v="CMN Stores Equipment old-NSC"/>
    <x v="18"/>
    <n v="0"/>
    <n v="0"/>
    <n v="0"/>
    <n v="0"/>
    <n v="0"/>
    <n v="0"/>
    <n v="0"/>
    <n v="0"/>
    <n v="0"/>
    <n v="0"/>
    <n v="0"/>
    <n v="0"/>
    <n v="0"/>
    <n v="0"/>
  </r>
  <r>
    <s v="C3940 CMN Tools/Shop/Garage new"/>
    <x v="244"/>
    <s v="CMN Tools/Shop/Garage new"/>
    <x v="18"/>
    <n v="1139"/>
    <n v="1139"/>
    <n v="1139"/>
    <n v="1139"/>
    <n v="1139"/>
    <n v="1139"/>
    <n v="1139"/>
    <n v="1515"/>
    <n v="1515"/>
    <n v="1515"/>
    <n v="1515"/>
    <n v="1515"/>
    <n v="1515"/>
    <n v="1311469"/>
  </r>
  <r>
    <s v="C3940 CMN Tools/Shop/Garage old"/>
    <x v="244"/>
    <s v="CMN Tools/Shop/Garage old"/>
    <x v="18"/>
    <n v="544"/>
    <n v="376"/>
    <n v="376"/>
    <n v="376"/>
    <n v="376"/>
    <n v="376"/>
    <n v="376"/>
    <n v="0"/>
    <n v="0"/>
    <n v="0"/>
    <n v="0"/>
    <n v="0"/>
    <n v="0"/>
    <n v="210587"/>
  </r>
  <r>
    <s v="C3940 CMN Tools/Shop/Garage old-NSC"/>
    <x v="244"/>
    <s v="CMN Tools/Shop/Garage old-NSC"/>
    <x v="18"/>
    <n v="0"/>
    <n v="0"/>
    <n v="0"/>
    <n v="0"/>
    <n v="0"/>
    <n v="0"/>
    <n v="0"/>
    <n v="0"/>
    <n v="0"/>
    <n v="0"/>
    <n v="0"/>
    <n v="0"/>
    <n v="0"/>
    <n v="0"/>
  </r>
  <r>
    <s v="C3941 CMN Tools/Shop/Gar&gt;$20K-RET"/>
    <x v="245"/>
    <s v="CMN Tools/Shop/Gar&gt;$20K-RET"/>
    <x v="18"/>
    <n v="0"/>
    <n v="0"/>
    <n v="0"/>
    <n v="0"/>
    <n v="0"/>
    <n v="0"/>
    <n v="0"/>
    <n v="0"/>
    <n v="0"/>
    <n v="0"/>
    <n v="0"/>
    <n v="0"/>
    <n v="0"/>
    <n v="0"/>
  </r>
  <r>
    <s v="C3942 CMN Tools, 5 yrs-notused"/>
    <x v="246"/>
    <s v="CMN Tools, 5 yrs-notused"/>
    <x v="18"/>
    <n v="0"/>
    <n v="0"/>
    <n v="0"/>
    <n v="0"/>
    <n v="0"/>
    <n v="0"/>
    <n v="0"/>
    <n v="0"/>
    <n v="0"/>
    <n v="0"/>
    <n v="0"/>
    <n v="0"/>
    <n v="0"/>
    <n v="0"/>
  </r>
  <r>
    <s v="C395 CMN Laboratory Equipment-RET"/>
    <x v="247"/>
    <s v="CMN Laboratory Equipment-RET"/>
    <x v="18"/>
    <n v="0"/>
    <n v="0"/>
    <n v="0"/>
    <n v="0"/>
    <n v="0"/>
    <n v="0"/>
    <n v="0"/>
    <n v="0"/>
    <n v="0"/>
    <n v="0"/>
    <n v="0"/>
    <n v="0"/>
    <n v="0"/>
    <n v="0"/>
  </r>
  <r>
    <s v="C396 GEN Power Op Equip, new"/>
    <x v="248"/>
    <s v="GEN Power Op Equip, new"/>
    <x v="18"/>
    <n v="410"/>
    <n v="410"/>
    <n v="415"/>
    <n v="710"/>
    <n v="710"/>
    <n v="710"/>
    <n v="710"/>
    <n v="710"/>
    <n v="710"/>
    <n v="710"/>
    <n v="710"/>
    <n v="727"/>
    <n v="727"/>
    <n v="649764"/>
  </r>
  <r>
    <s v="C396 GEN Power Op Equip, old-RET"/>
    <x v="248"/>
    <s v="GEN Power Op Equip, old-RET"/>
    <x v="18"/>
    <n v="0"/>
    <n v="0"/>
    <n v="0"/>
    <n v="0"/>
    <n v="0"/>
    <n v="0"/>
    <n v="0"/>
    <n v="0"/>
    <n v="0"/>
    <n v="0"/>
    <n v="0"/>
    <n v="0"/>
    <n v="0"/>
    <n v="0"/>
  </r>
  <r>
    <s v="C3970 105 CMN Comm Equip, AMI Net"/>
    <x v="249"/>
    <s v="105 CMN Comm Equip, AMI Net"/>
    <x v="18"/>
    <n v="418"/>
    <n v="0"/>
    <n v="0"/>
    <n v="0"/>
    <n v="0"/>
    <n v="0"/>
    <n v="0"/>
    <n v="0"/>
    <n v="0"/>
    <n v="0"/>
    <n v="0"/>
    <n v="0"/>
    <n v="0"/>
    <n v="17424"/>
  </r>
  <r>
    <s v="C3970 105 CMN Comm Equip, AMI N-NSC"/>
    <x v="249"/>
    <s v="105 CMN Comm Equip, AMI N-NSC"/>
    <x v="18"/>
    <n v="0"/>
    <n v="0"/>
    <n v="0"/>
    <n v="0"/>
    <n v="0"/>
    <n v="0"/>
    <n v="0"/>
    <n v="0"/>
    <n v="0"/>
    <n v="0"/>
    <n v="0"/>
    <n v="0"/>
    <n v="0"/>
    <n v="0"/>
  </r>
  <r>
    <s v="C3970 CMN Comm Equip, AMI Netwo-NSC"/>
    <x v="249"/>
    <s v="CMN Comm Equip, AMI Netwo-NSC"/>
    <x v="18"/>
    <n v="0"/>
    <n v="0"/>
    <n v="0"/>
    <n v="0"/>
    <n v="0"/>
    <n v="0"/>
    <n v="0"/>
    <n v="0"/>
    <n v="0"/>
    <n v="0"/>
    <n v="0"/>
    <n v="0"/>
    <n v="0"/>
    <n v="0"/>
  </r>
  <r>
    <s v="C3970 CMN Comm Equip, AMI Network"/>
    <x v="249"/>
    <s v="CMN Comm Equip, AMI Network"/>
    <x v="18"/>
    <n v="3995"/>
    <n v="3993"/>
    <n v="4812"/>
    <n v="4804"/>
    <n v="4804"/>
    <n v="4804"/>
    <n v="4804"/>
    <n v="4804"/>
    <n v="11873"/>
    <n v="11873"/>
    <n v="11873"/>
    <n v="11873"/>
    <n v="11873"/>
    <n v="7354069"/>
  </r>
  <r>
    <s v="C3970 CMN Comm Equip, new"/>
    <x v="249"/>
    <s v="CMN Comm Equip, new"/>
    <x v="18"/>
    <n v="61784"/>
    <n v="62205"/>
    <n v="65918"/>
    <n v="65942"/>
    <n v="66309"/>
    <n v="66397"/>
    <n v="66431"/>
    <n v="75669"/>
    <n v="69057"/>
    <n v="69088"/>
    <n v="69091"/>
    <n v="69108"/>
    <n v="71051"/>
    <n v="67636026"/>
  </r>
  <r>
    <s v="C3970 CMN Comm Equip, old"/>
    <x v="249"/>
    <s v="CMN Comm Equip, old"/>
    <x v="18"/>
    <n v="11239"/>
    <n v="10883"/>
    <n v="10883"/>
    <n v="10883"/>
    <n v="10883"/>
    <n v="10603"/>
    <n v="9222"/>
    <n v="0"/>
    <n v="0"/>
    <n v="0"/>
    <n v="0"/>
    <n v="0"/>
    <n v="0"/>
    <n v="5747977"/>
  </r>
  <r>
    <s v="C3970 CMN Comm Equip, old-NSC"/>
    <x v="249"/>
    <s v="CMN Comm Equip, old-NSC"/>
    <x v="18"/>
    <n v="0"/>
    <n v="0"/>
    <n v="0"/>
    <n v="0"/>
    <n v="0"/>
    <n v="0"/>
    <n v="0"/>
    <n v="0"/>
    <n v="0"/>
    <n v="0"/>
    <n v="0"/>
    <n v="0"/>
    <n v="0"/>
    <n v="0"/>
  </r>
  <r>
    <s v="C3971 CMN Mobile Comm Eq-RET"/>
    <x v="250"/>
    <s v="CMN Mobile Comm Eq-RET"/>
    <x v="18"/>
    <n v="0"/>
    <n v="0"/>
    <n v="0"/>
    <n v="0"/>
    <n v="0"/>
    <n v="0"/>
    <n v="0"/>
    <n v="0"/>
    <n v="0"/>
    <n v="0"/>
    <n v="0"/>
    <n v="0"/>
    <n v="0"/>
    <n v="0"/>
  </r>
  <r>
    <s v="C3973 CMN Portable Comm Eq-RET"/>
    <x v="251"/>
    <s v="CMN Portable Comm Eq-RET"/>
    <x v="18"/>
    <n v="0"/>
    <n v="0"/>
    <n v="0"/>
    <n v="0"/>
    <n v="0"/>
    <n v="0"/>
    <n v="0"/>
    <n v="0"/>
    <n v="0"/>
    <n v="0"/>
    <n v="0"/>
    <n v="0"/>
    <n v="0"/>
    <n v="0"/>
  </r>
  <r>
    <s v="C3980 CMN Misc Equipment, new"/>
    <x v="252"/>
    <s v="CMN Misc Equipment, new"/>
    <x v="18"/>
    <n v="632"/>
    <n v="632"/>
    <n v="632"/>
    <n v="632"/>
    <n v="632"/>
    <n v="632"/>
    <n v="632"/>
    <n v="1058"/>
    <n v="1058"/>
    <n v="1058"/>
    <n v="1058"/>
    <n v="1058"/>
    <n v="1058"/>
    <n v="827407"/>
  </r>
  <r>
    <s v="C3980 CMN Misc Equipment, old"/>
    <x v="252"/>
    <s v="CMN Misc Equipment, old"/>
    <x v="18"/>
    <n v="426"/>
    <n v="426"/>
    <n v="426"/>
    <n v="426"/>
    <n v="426"/>
    <n v="426"/>
    <n v="426"/>
    <n v="0"/>
    <n v="0"/>
    <n v="0"/>
    <n v="0"/>
    <n v="0"/>
    <n v="0"/>
    <n v="230553"/>
  </r>
  <r>
    <s v="C3980 CMN Misc Equipment, old-NSC"/>
    <x v="252"/>
    <s v="CMN Misc Equipment, old-NSC"/>
    <x v="18"/>
    <n v="0"/>
    <n v="0"/>
    <n v="0"/>
    <n v="0"/>
    <n v="0"/>
    <n v="0"/>
    <n v="0"/>
    <n v="0"/>
    <n v="0"/>
    <n v="0"/>
    <n v="0"/>
    <n v="0"/>
    <n v="0"/>
    <n v="0"/>
  </r>
  <r>
    <s v="C3981 CMN Do Not Use"/>
    <x v="253"/>
    <s v="CMN Do Not Use"/>
    <x v="18"/>
    <n v="0"/>
    <n v="0"/>
    <n v="0"/>
    <n v="0"/>
    <n v="0"/>
    <n v="0"/>
    <n v="0"/>
    <n v="0"/>
    <n v="0"/>
    <n v="0"/>
    <n v="0"/>
    <n v="0"/>
    <n v="0"/>
    <n v="0"/>
  </r>
  <r>
    <s v="C3981 CMN Misc Equipment -DONOTUSE"/>
    <x v="253"/>
    <s v="CMN Misc Equipment -DONOTUSE"/>
    <x v="18"/>
    <n v="0"/>
    <n v="0"/>
    <n v="0"/>
    <n v="0"/>
    <n v="0"/>
    <n v="0"/>
    <n v="0"/>
    <n v="0"/>
    <n v="0"/>
    <n v="0"/>
    <n v="0"/>
    <n v="0"/>
    <n v="0"/>
    <n v="0"/>
  </r>
  <r>
    <s v="C399 CMN ARO General Plant "/>
    <x v="254"/>
    <s v="CMN ARO General Plant"/>
    <x v="18"/>
    <n v="0"/>
    <n v="0"/>
    <n v="0"/>
    <n v="0"/>
    <n v="0"/>
    <n v="0"/>
    <n v="0"/>
    <n v="0"/>
    <n v="0"/>
    <n v="0"/>
    <n v="0"/>
    <n v="0"/>
    <n v="501"/>
    <n v="20882"/>
  </r>
  <r>
    <s v="Cap Lease, Printer Great Am 2-NSC"/>
    <x v="255"/>
    <s v="ease, Printer Great Am 2-NSC"/>
    <x v="18"/>
    <n v="0"/>
    <n v="0"/>
    <n v="0"/>
    <n v="0"/>
    <n v="0"/>
    <n v="0"/>
    <n v="0"/>
    <n v="0"/>
    <n v="0"/>
    <n v="0"/>
    <n v="0"/>
    <n v="0"/>
    <n v="0"/>
    <n v="0"/>
  </r>
  <r>
    <s v="Cap Lease, Printer Great Am 3-NSC"/>
    <x v="255"/>
    <s v="ease, Printer Great Am 3-NSC"/>
    <x v="18"/>
    <n v="0"/>
    <n v="0"/>
    <n v="0"/>
    <n v="0"/>
    <n v="0"/>
    <n v="0"/>
    <n v="0"/>
    <n v="0"/>
    <n v="0"/>
    <n v="0"/>
    <n v="0"/>
    <n v="0"/>
    <n v="0"/>
    <n v="0"/>
  </r>
  <r>
    <s v="Capital Lease, BLC Vehicles-RETIRED"/>
    <x v="9"/>
    <s v="al Lease, BLC Vehicles-RETIRED"/>
    <x v="18"/>
    <n v="0"/>
    <n v="0"/>
    <n v="0"/>
    <n v="0"/>
    <n v="0"/>
    <n v="0"/>
    <n v="0"/>
    <n v="0"/>
    <n v="0"/>
    <n v="0"/>
    <n v="0"/>
    <n v="0"/>
    <n v="0"/>
    <n v="0"/>
  </r>
  <r>
    <s v="Capital Lease, Landis + Gyr-RETIRED"/>
    <x v="9"/>
    <s v="al Lease, Landis + Gyr-RETIRED"/>
    <x v="18"/>
    <n v="0"/>
    <n v="0"/>
    <n v="0"/>
    <n v="0"/>
    <n v="0"/>
    <n v="0"/>
    <n v="0"/>
    <n v="0"/>
    <n v="0"/>
    <n v="0"/>
    <n v="0"/>
    <n v="0"/>
    <n v="0"/>
    <n v="0"/>
  </r>
  <r>
    <s v="Capital Lease, Printer Great Am"/>
    <x v="9"/>
    <s v="al Lease, Printer Great Am"/>
    <x v="18"/>
    <n v="907"/>
    <n v="907"/>
    <n v="907"/>
    <n v="907"/>
    <n v="907"/>
    <n v="907"/>
    <n v="907"/>
    <n v="907"/>
    <n v="907"/>
    <n v="907"/>
    <n v="907"/>
    <n v="907"/>
    <n v="907"/>
    <n v="907181"/>
  </r>
  <r>
    <s v="Capital Lease, Printer Great Am 2"/>
    <x v="9"/>
    <s v="al Lease, Printer Great Am 2"/>
    <x v="18"/>
    <n v="890"/>
    <n v="890"/>
    <n v="890"/>
    <n v="890"/>
    <n v="890"/>
    <n v="890"/>
    <n v="890"/>
    <n v="890"/>
    <n v="890"/>
    <n v="890"/>
    <n v="890"/>
    <n v="890"/>
    <n v="890"/>
    <n v="890236"/>
  </r>
  <r>
    <s v="Capital Lease, Printer Great Am 3"/>
    <x v="9"/>
    <s v="al Lease, Printer Great Am 3"/>
    <x v="18"/>
    <n v="0"/>
    <n v="0"/>
    <n v="0"/>
    <n v="398"/>
    <n v="398"/>
    <n v="398"/>
    <n v="398"/>
    <n v="398"/>
    <n v="398"/>
    <n v="398"/>
    <n v="398"/>
    <n v="398"/>
    <n v="398"/>
    <n v="314850"/>
  </r>
  <r>
    <s v="Capital Lease, Printer Great Am-NSC"/>
    <x v="9"/>
    <s v="al Lease, Printer Great Am-NSC"/>
    <x v="18"/>
    <n v="0"/>
    <n v="0"/>
    <n v="0"/>
    <n v="0"/>
    <n v="0"/>
    <n v="0"/>
    <n v="0"/>
    <n v="0"/>
    <n v="0"/>
    <n v="0"/>
    <n v="0"/>
    <n v="0"/>
    <n v="0"/>
    <n v="0"/>
  </r>
  <r>
    <s v="N300 NUA Non Utility Land"/>
    <x v="256"/>
    <s v="NUA Non Utility Land"/>
    <x v="0"/>
    <n v="2616"/>
    <n v="2616"/>
    <n v="2616"/>
    <n v="2616"/>
    <n v="2616"/>
    <n v="2616"/>
    <n v="2656"/>
    <n v="2656"/>
    <n v="2656"/>
    <n v="242"/>
    <n v="242"/>
    <n v="242"/>
    <n v="242"/>
    <n v="1933397"/>
  </r>
  <r>
    <s v="N346 NUA Misc Equipment"/>
    <x v="257"/>
    <s v="NUA Misc Equipment"/>
    <x v="0"/>
    <n v="0"/>
    <n v="0"/>
    <n v="0"/>
    <n v="0"/>
    <n v="0"/>
    <n v="0"/>
    <n v="0"/>
    <n v="0"/>
    <n v="0"/>
    <n v="0"/>
    <n v="0"/>
    <n v="0"/>
    <n v="0"/>
    <n v="0"/>
  </r>
  <r>
    <s v="N3890 NUA Land and Land Rights"/>
    <x v="258"/>
    <s v="NUA Land and Land Rights"/>
    <x v="0"/>
    <n v="0"/>
    <n v="0"/>
    <n v="0"/>
    <n v="0"/>
    <n v="0"/>
    <n v="0"/>
    <n v="0"/>
    <n v="0"/>
    <n v="0"/>
    <n v="2414"/>
    <n v="2414"/>
    <n v="2414"/>
    <n v="2414"/>
    <n v="704032"/>
  </r>
  <r>
    <s v="N3891 NUA Easements"/>
    <x v="259"/>
    <s v="NUA Easements"/>
    <x v="0"/>
    <n v="58"/>
    <n v="58"/>
    <n v="58"/>
    <n v="58"/>
    <n v="58"/>
    <n v="58"/>
    <n v="58"/>
    <n v="58"/>
    <n v="58"/>
    <n v="58"/>
    <n v="58"/>
    <n v="58"/>
    <n v="58"/>
    <n v="58240"/>
  </r>
  <r>
    <s v="N390 NUA Structures &amp; Improvements"/>
    <x v="260"/>
    <s v="NUA Structures &amp; Improvements"/>
    <x v="0"/>
    <n v="219"/>
    <n v="219"/>
    <n v="219"/>
    <n v="219"/>
    <n v="219"/>
    <n v="219"/>
    <n v="219"/>
    <n v="219"/>
    <n v="219"/>
    <n v="219"/>
    <n v="219"/>
    <n v="219"/>
    <n v="219"/>
    <n v="218733"/>
  </r>
  <r>
    <s v="N397 NUA Communications Equipment"/>
    <x v="261"/>
    <s v="NUA Communications Equipment"/>
    <x v="0"/>
    <n v="0"/>
    <n v="0"/>
    <n v="0"/>
    <n v="0"/>
    <n v="0"/>
    <n v="0"/>
    <n v="0"/>
    <n v="0"/>
    <n v="0"/>
    <n v="0"/>
    <n v="0"/>
    <n v="0"/>
    <n v="0"/>
    <n v="0"/>
  </r>
  <r>
    <s v="None, Non-Utility"/>
    <x v="8"/>
    <s v="Non-Utility"/>
    <x v="0"/>
    <n v="0"/>
    <n v="0"/>
    <n v="0"/>
    <n v="0"/>
    <n v="0"/>
    <n v="0"/>
    <n v="0"/>
    <n v="0"/>
    <n v="0"/>
    <n v="0"/>
    <n v="0"/>
    <n v="0"/>
    <n v="0"/>
    <n v="0"/>
  </r>
</pivotCacheRecords>
</file>

<file path=xl/pivotCache/pivotCacheRecords6.xml><?xml version="1.0" encoding="utf-8"?>
<pivotCacheRecords xmlns="http://schemas.openxmlformats.org/spreadsheetml/2006/main" xmlns:r="http://schemas.openxmlformats.org/officeDocument/2006/relationships" count="1728">
  <r>
    <s v="N361 Structures &amp; Improvements"/>
    <x v="0"/>
    <s v="Structures &amp; Improvements"/>
    <s v="Non-Utility Property"/>
    <n v="0"/>
    <n v="0"/>
    <n v="0"/>
    <n v="0"/>
    <n v="0"/>
    <n v="0"/>
    <n v="0"/>
    <n v="0"/>
    <n v="0"/>
    <n v="0"/>
    <n v="0"/>
    <n v="0"/>
    <n v="0"/>
    <n v="0"/>
  </r>
  <r>
    <s v="N362 Gas Holders"/>
    <x v="1"/>
    <s v="Gas Holders"/>
    <s v="Non-Utility Property"/>
    <n v="0"/>
    <n v="0"/>
    <n v="0"/>
    <n v="0"/>
    <n v="0"/>
    <n v="0"/>
    <n v="0"/>
    <n v="0"/>
    <n v="0"/>
    <n v="0"/>
    <n v="0"/>
    <n v="0"/>
    <n v="0"/>
    <n v="0"/>
  </r>
  <r>
    <s v="N363 Purification Equipment"/>
    <x v="2"/>
    <s v="Purification Equipment"/>
    <s v="Non-Utility Property"/>
    <n v="0"/>
    <n v="0"/>
    <n v="0"/>
    <n v="0"/>
    <n v="0"/>
    <n v="0"/>
    <n v="0"/>
    <n v="0"/>
    <n v="0"/>
    <n v="0"/>
    <n v="0"/>
    <n v="0"/>
    <n v="0"/>
    <n v="0"/>
  </r>
  <r>
    <s v="N364 Transportation Equipment"/>
    <x v="3"/>
    <s v="Transportation Equipment"/>
    <s v="Non-Utility Property"/>
    <n v="0"/>
    <n v="0"/>
    <n v="0"/>
    <n v="0"/>
    <n v="0"/>
    <n v="0"/>
    <n v="0"/>
    <n v="0"/>
    <n v="0"/>
    <n v="0"/>
    <n v="0"/>
    <n v="0"/>
    <n v="0"/>
    <n v="0"/>
  </r>
  <r>
    <s v="N3649 PRD ARO PLNG"/>
    <x v="4"/>
    <s v="PRD ARO PLNG"/>
    <s v="Liq Nat Gas Term &amp; Proces"/>
    <n v="0"/>
    <n v="0"/>
    <n v="0"/>
    <n v="0"/>
    <n v="0"/>
    <n v="0"/>
    <n v="0"/>
    <n v="0"/>
    <n v="0"/>
    <n v="0"/>
    <n v="0"/>
    <n v="0"/>
    <n v="0"/>
    <n v="0"/>
  </r>
  <r>
    <s v="E301 INT Organization"/>
    <x v="5"/>
    <s v="INT Organization"/>
    <s v="Intangible Plant, Electric"/>
    <n v="0"/>
    <n v="0"/>
    <n v="0"/>
    <n v="0"/>
    <n v="0"/>
    <n v="0"/>
    <n v="0"/>
    <n v="0"/>
    <n v="0"/>
    <n v="0"/>
    <n v="0"/>
    <n v="0"/>
    <n v="0"/>
    <n v="0"/>
  </r>
  <r>
    <s v="E301 INT Organization-NSC"/>
    <x v="5"/>
    <s v="INT Organization-NSC"/>
    <s v="Intangible Plant, Electric"/>
    <n v="0"/>
    <n v="0"/>
    <n v="0"/>
    <n v="0"/>
    <n v="0"/>
    <n v="0"/>
    <n v="0"/>
    <n v="0"/>
    <n v="0"/>
    <n v="0"/>
    <n v="0"/>
    <n v="0"/>
    <n v="0"/>
    <n v="0"/>
  </r>
  <r>
    <s v="E302 INT Franchises"/>
    <x v="6"/>
    <s v="INT Franchises"/>
    <s v="Intangible Plant, Electric"/>
    <n v="721"/>
    <n v="776"/>
    <n v="859"/>
    <n v="915"/>
    <n v="970"/>
    <n v="1025"/>
    <n v="1082"/>
    <n v="1108"/>
    <n v="1130"/>
    <n v="1188"/>
    <n v="1247"/>
    <n v="1305"/>
    <n v="1363"/>
    <n v="1053858"/>
  </r>
  <r>
    <s v="E302 INT Franchises, Baker Project"/>
    <x v="6"/>
    <s v="INT Franchises, Baker Project"/>
    <s v="Intangible Plant, Electric"/>
    <n v="7225"/>
    <n v="7292"/>
    <n v="7359"/>
    <n v="7426"/>
    <n v="7492"/>
    <n v="7559"/>
    <n v="7626"/>
    <n v="7693"/>
    <n v="7760"/>
    <n v="7827"/>
    <n v="7894"/>
    <n v="7960"/>
    <n v="8027"/>
    <n v="7626172"/>
  </r>
  <r>
    <s v="E302 INT Franchises, Snoqualmie "/>
    <x v="6"/>
    <s v="INT Franchises, Snoqualmie"/>
    <s v="Intangible Plant, Electric"/>
    <n v="4769"/>
    <n v="4801"/>
    <n v="4833"/>
    <n v="4865"/>
    <n v="4897"/>
    <n v="4928"/>
    <n v="4960"/>
    <n v="4992"/>
    <n v="5024"/>
    <n v="5056"/>
    <n v="5088"/>
    <n v="5120"/>
    <n v="5152"/>
    <n v="4960423"/>
  </r>
  <r>
    <s v="E303 105  INT LSR Dev Rights-NSC"/>
    <x v="7"/>
    <s v="105  INT LSR Dev Rights-NSC"/>
    <s v="Intangible Plant, Electric"/>
    <n v="0"/>
    <n v="0"/>
    <n v="0"/>
    <n v="0"/>
    <n v="0"/>
    <n v="0"/>
    <n v="0"/>
    <n v="0"/>
    <n v="0"/>
    <n v="0"/>
    <n v="0"/>
    <n v="0"/>
    <n v="0"/>
    <n v="0"/>
  </r>
  <r>
    <s v="E303 105  INT Misc Intangibles"/>
    <x v="7"/>
    <s v="105  INT Misc Intangibles"/>
    <s v="Intangible Plant, Electric"/>
    <n v="0"/>
    <n v="0"/>
    <n v="0"/>
    <n v="0"/>
    <n v="0"/>
    <n v="0"/>
    <n v="0"/>
    <n v="0"/>
    <n v="0"/>
    <n v="0"/>
    <n v="0"/>
    <n v="0"/>
    <n v="0"/>
    <n v="0"/>
  </r>
  <r>
    <s v="E303 INT Enc Waste Wtr Fee-DONOTUSE"/>
    <x v="7"/>
    <s v="INT Enc Waste Wtr Fee-DONOTUSE"/>
    <s v="Intangible Plant, Electric"/>
    <n v="0"/>
    <n v="0"/>
    <n v="0"/>
    <n v="0"/>
    <n v="0"/>
    <n v="0"/>
    <n v="0"/>
    <n v="0"/>
    <n v="0"/>
    <n v="0"/>
    <n v="0"/>
    <n v="0"/>
    <n v="0"/>
    <n v="0"/>
  </r>
  <r>
    <s v="E303 INT LSR -DONOTUSE"/>
    <x v="7"/>
    <s v="INT LSR -DONOTUSE"/>
    <s v="Intangible Plant, Electric"/>
    <n v="0"/>
    <n v="0"/>
    <n v="0"/>
    <n v="0"/>
    <n v="0"/>
    <n v="0"/>
    <n v="0"/>
    <n v="0"/>
    <n v="0"/>
    <n v="0"/>
    <n v="0"/>
    <n v="0"/>
    <n v="0"/>
    <n v="0"/>
  </r>
  <r>
    <s v="E303 INT Misc Intangible Plant"/>
    <x v="7"/>
    <s v="INT Misc Intangible Plant"/>
    <s v="Intangible Plant, Electric"/>
    <n v="38008"/>
    <n v="39165"/>
    <n v="40294"/>
    <n v="41445"/>
    <n v="42596"/>
    <n v="43712"/>
    <n v="44859"/>
    <n v="45590"/>
    <n v="46733"/>
    <n v="47872"/>
    <n v="48338"/>
    <n v="49498"/>
    <n v="50648"/>
    <n v="44535825"/>
  </r>
  <r>
    <s v="E303 INT Misc Intangible Plant-NSC"/>
    <x v="7"/>
    <s v="INT Misc Intangible Plant-NSC"/>
    <s v="Intangible Plant, Electric"/>
    <n v="0"/>
    <n v="0"/>
    <n v="0"/>
    <n v="0"/>
    <n v="0"/>
    <n v="0"/>
    <n v="0"/>
    <n v="0"/>
    <n v="0"/>
    <n v="0"/>
    <n v="0"/>
    <n v="0"/>
    <n v="0"/>
    <n v="0"/>
  </r>
  <r>
    <s v="E303 INT Rock Island Expansion-NSC"/>
    <x v="7"/>
    <s v="INT Rock Island Expansion-NSC"/>
    <s v="Intangible Plant, Electric"/>
    <n v="0"/>
    <n v="0"/>
    <n v="0"/>
    <n v="0"/>
    <n v="0"/>
    <n v="0"/>
    <n v="0"/>
    <n v="0"/>
    <n v="0"/>
    <n v="0"/>
    <n v="0"/>
    <n v="0"/>
    <n v="0"/>
    <n v="0"/>
  </r>
  <r>
    <s v="E303 INT Rock Island Expansion-RET"/>
    <x v="7"/>
    <s v="INT Rock Island Expansion-RET"/>
    <s v="Intangible Plant, Electric"/>
    <n v="0"/>
    <n v="0"/>
    <n v="0"/>
    <n v="0"/>
    <n v="0"/>
    <n v="0"/>
    <n v="0"/>
    <n v="0"/>
    <n v="0"/>
    <n v="0"/>
    <n v="0"/>
    <n v="0"/>
    <n v="0"/>
    <n v="0"/>
  </r>
  <r>
    <s v="E303 INT Whitehorn 2 &amp; 3 "/>
    <x v="7"/>
    <s v="INT Whitehorn 2 &amp; 3"/>
    <s v="Intangible Plant, Electric"/>
    <n v="60"/>
    <n v="62"/>
    <n v="63"/>
    <n v="65"/>
    <n v="67"/>
    <n v="68"/>
    <n v="70"/>
    <n v="72"/>
    <n v="73"/>
    <n v="75"/>
    <n v="76"/>
    <n v="78"/>
    <n v="80"/>
    <n v="69857"/>
  </r>
  <r>
    <s v="E303 INT Whitehorn 2 &amp; 3-NSC"/>
    <x v="7"/>
    <s v="INT Whitehorn 2 &amp; 3-NSC"/>
    <s v="Intangible Plant, Electric"/>
    <n v="0"/>
    <n v="0"/>
    <n v="0"/>
    <n v="0"/>
    <n v="0"/>
    <n v="0"/>
    <n v="0"/>
    <n v="0"/>
    <n v="0"/>
    <n v="0"/>
    <n v="0"/>
    <n v="0"/>
    <n v="0"/>
    <n v="0"/>
  </r>
  <r>
    <s v="None, Electric"/>
    <x v="8"/>
    <s v="Electric"/>
    <s v="Intangible Plant, Electric"/>
    <n v="0"/>
    <n v="0"/>
    <n v="0"/>
    <n v="0"/>
    <n v="0"/>
    <n v="0"/>
    <n v="0"/>
    <n v="0"/>
    <n v="0"/>
    <n v="0"/>
    <n v="0"/>
    <n v="0"/>
    <n v="0"/>
    <n v="0"/>
  </r>
  <r>
    <s v="Capital Lease, Fredonia-RETIRED"/>
    <x v="9"/>
    <s v="al Lease, Fredonia-RETIRED"/>
    <s v="Steam Generation Plant"/>
    <n v="0"/>
    <n v="0"/>
    <n v="0"/>
    <n v="0"/>
    <n v="0"/>
    <n v="0"/>
    <n v="0"/>
    <n v="0"/>
    <n v="0"/>
    <n v="0"/>
    <n v="0"/>
    <n v="0"/>
    <n v="0"/>
    <n v="0"/>
  </r>
  <r>
    <s v="Capital Lease, FredoniaSalesTax-RET"/>
    <x v="9"/>
    <s v="al Lease, FredoniaSalesTax-RET"/>
    <s v="Steam Generation Plant"/>
    <n v="0"/>
    <n v="0"/>
    <n v="0"/>
    <n v="0"/>
    <n v="0"/>
    <n v="0"/>
    <n v="0"/>
    <n v="0"/>
    <n v="0"/>
    <n v="0"/>
    <n v="0"/>
    <n v="0"/>
    <n v="0"/>
    <n v="0"/>
  </r>
  <r>
    <s v="Capital Lease, Whitehorn-RETIRED"/>
    <x v="9"/>
    <s v="al Lease, Whitehorn-RETIRED"/>
    <s v="Steam Generation Plant"/>
    <n v="0"/>
    <n v="0"/>
    <n v="0"/>
    <n v="0"/>
    <n v="0"/>
    <n v="0"/>
    <n v="0"/>
    <n v="0"/>
    <n v="0"/>
    <n v="0"/>
    <n v="0"/>
    <n v="0"/>
    <n v="0"/>
    <n v="0"/>
  </r>
  <r>
    <s v="E310 STM Land, Centralia-inactive"/>
    <x v="10"/>
    <s v="STM Land, Centralia-inactive"/>
    <s v="Steam Generation Plant"/>
    <n v="0"/>
    <n v="0"/>
    <n v="0"/>
    <n v="0"/>
    <n v="0"/>
    <n v="0"/>
    <n v="0"/>
    <n v="0"/>
    <n v="0"/>
    <n v="0"/>
    <n v="0"/>
    <n v="0"/>
    <n v="0"/>
    <n v="0"/>
  </r>
  <r>
    <s v="E310 STM Land, Colstrip 1"/>
    <x v="10"/>
    <s v="STM Land, Colstrip 1"/>
    <s v="Steam Generation Plant"/>
    <n v="0"/>
    <n v="0"/>
    <n v="0"/>
    <n v="0"/>
    <n v="0"/>
    <n v="0"/>
    <n v="0"/>
    <n v="0"/>
    <n v="0"/>
    <n v="0"/>
    <n v="0"/>
    <n v="0"/>
    <n v="0"/>
    <n v="0"/>
  </r>
  <r>
    <s v="E310 STM Land, Colstrip 1-2 Com"/>
    <x v="10"/>
    <s v="STM Land, Colstrip 1-2 Com"/>
    <s v="Steam Generation Plant"/>
    <n v="0"/>
    <n v="0"/>
    <n v="0"/>
    <n v="0"/>
    <n v="0"/>
    <n v="0"/>
    <n v="0"/>
    <n v="0"/>
    <n v="0"/>
    <n v="0"/>
    <n v="0"/>
    <n v="0"/>
    <n v="0"/>
    <n v="0"/>
  </r>
  <r>
    <s v="E310 STM Land, Colstrip 2"/>
    <x v="10"/>
    <s v="STM Land, Colstrip 2"/>
    <s v="Steam Generation Plant"/>
    <n v="0"/>
    <n v="0"/>
    <n v="0"/>
    <n v="0"/>
    <n v="0"/>
    <n v="0"/>
    <n v="0"/>
    <n v="0"/>
    <n v="0"/>
    <n v="0"/>
    <n v="0"/>
    <n v="0"/>
    <n v="0"/>
    <n v="0"/>
  </r>
  <r>
    <s v="E310 STM Land, Colstrip 3"/>
    <x v="10"/>
    <s v="STM Land, Colstrip 3"/>
    <s v="Steam Generation Plant"/>
    <n v="0"/>
    <n v="0"/>
    <n v="0"/>
    <n v="0"/>
    <n v="0"/>
    <n v="0"/>
    <n v="0"/>
    <n v="0"/>
    <n v="0"/>
    <n v="0"/>
    <n v="0"/>
    <n v="0"/>
    <n v="0"/>
    <n v="0"/>
  </r>
  <r>
    <s v="E310 STM Land, Colstrip 3-4 Com"/>
    <x v="10"/>
    <s v="STM Land, Colstrip 3-4 Com"/>
    <s v="Steam Generation Plant"/>
    <n v="0"/>
    <n v="0"/>
    <n v="0"/>
    <n v="0"/>
    <n v="0"/>
    <n v="0"/>
    <n v="0"/>
    <n v="0"/>
    <n v="0"/>
    <n v="0"/>
    <n v="0"/>
    <n v="0"/>
    <n v="0"/>
    <n v="0"/>
  </r>
  <r>
    <s v="E310 STM Land, Colstrip 4"/>
    <x v="10"/>
    <s v="STM Land, Colstrip 4"/>
    <s v="Steam Generation Plant"/>
    <n v="0"/>
    <n v="0"/>
    <n v="0"/>
    <n v="0"/>
    <n v="0"/>
    <n v="0"/>
    <n v="0"/>
    <n v="0"/>
    <n v="0"/>
    <n v="0"/>
    <n v="0"/>
    <n v="0"/>
    <n v="0"/>
    <n v="0"/>
  </r>
  <r>
    <s v="E310 STM Land, Epcor CoGen"/>
    <x v="10"/>
    <s v="STM Land, Epcor CoGen"/>
    <s v="Steam Generation Plant"/>
    <n v="0"/>
    <n v="0"/>
    <n v="0"/>
    <n v="0"/>
    <n v="0"/>
    <n v="0"/>
    <n v="0"/>
    <n v="0"/>
    <n v="0"/>
    <n v="0"/>
    <n v="0"/>
    <n v="0"/>
    <n v="0"/>
    <n v="0"/>
  </r>
  <r>
    <s v="E311 STM Str/Imprv, Mint Farm"/>
    <x v="11"/>
    <s v="STM Str/Imprv, Mint Farm"/>
    <s v="Steam Generation Plant"/>
    <n v="0"/>
    <n v="0"/>
    <n v="0"/>
    <n v="0"/>
    <n v="0"/>
    <n v="0"/>
    <n v="0"/>
    <n v="0"/>
    <n v="0"/>
    <n v="0"/>
    <n v="0"/>
    <n v="1"/>
    <n v="1"/>
    <n v="110"/>
  </r>
  <r>
    <s v="E311 STM Str/Imprv, Mint Farm OP"/>
    <x v="11"/>
    <s v="STM Str/Imprv, Mint Farm OP"/>
    <s v="Steam Generation Plant"/>
    <n v="133"/>
    <n v="134"/>
    <n v="135"/>
    <n v="136"/>
    <n v="137"/>
    <n v="138"/>
    <n v="140"/>
    <n v="141"/>
    <n v="142"/>
    <n v="143"/>
    <n v="144"/>
    <n v="145"/>
    <n v="146"/>
    <n v="139502"/>
  </r>
  <r>
    <s v="E311 STM Str/Imprv, Mint OP-NSC"/>
    <x v="11"/>
    <s v="STM Str/Imprv, Mint OP-NSC"/>
    <s v="Steam Generation Plant"/>
    <n v="0"/>
    <n v="0"/>
    <n v="0"/>
    <n v="0"/>
    <n v="0"/>
    <n v="0"/>
    <n v="0"/>
    <n v="0"/>
    <n v="0"/>
    <n v="0"/>
    <n v="0"/>
    <n v="0"/>
    <n v="0"/>
    <n v="0"/>
  </r>
  <r>
    <s v="E311 STM Str/Imprv, Sumas "/>
    <x v="11"/>
    <s v="STM Str/Imprv, Sumas"/>
    <s v="Steam Generation Plant"/>
    <n v="25"/>
    <n v="25"/>
    <n v="25"/>
    <n v="25"/>
    <n v="26"/>
    <n v="26"/>
    <n v="26"/>
    <n v="26"/>
    <n v="26"/>
    <n v="27"/>
    <n v="27"/>
    <n v="27"/>
    <n v="28"/>
    <n v="25976"/>
  </r>
  <r>
    <s v="E311 STM Str/Imprv, Sumas OP"/>
    <x v="11"/>
    <s v="STM Str/Imprv, Sumas OP"/>
    <s v="Steam Generation Plant"/>
    <n v="1205"/>
    <n v="1207"/>
    <n v="1208"/>
    <n v="1210"/>
    <n v="1212"/>
    <n v="1213"/>
    <n v="1215"/>
    <n v="1217"/>
    <n v="1218"/>
    <n v="1220"/>
    <n v="1222"/>
    <n v="1223"/>
    <n v="1225"/>
    <n v="1214939"/>
  </r>
  <r>
    <s v="E311 STM Str/Imprv, Sumas OP-NSC"/>
    <x v="11"/>
    <s v="STM Str/Imprv, Sumas OP-NSC"/>
    <s v="Steam Generation Plant"/>
    <n v="0"/>
    <n v="0"/>
    <n v="0"/>
    <n v="0"/>
    <n v="0"/>
    <n v="0"/>
    <n v="0"/>
    <n v="0"/>
    <n v="0"/>
    <n v="0"/>
    <n v="0"/>
    <n v="0"/>
    <n v="0"/>
    <n v="0"/>
  </r>
  <r>
    <s v="E311 STM Str/Impv, Colstrip 1"/>
    <x v="11"/>
    <s v="STM Str/Impv, Colstrip 1"/>
    <s v="Steam Generation Plant"/>
    <n v="5565"/>
    <n v="5480"/>
    <n v="5518"/>
    <n v="5556"/>
    <n v="5594"/>
    <n v="5631"/>
    <n v="5669"/>
    <n v="5707"/>
    <n v="5745"/>
    <n v="5782"/>
    <n v="5820"/>
    <n v="5858"/>
    <n v="5848"/>
    <n v="5672247"/>
  </r>
  <r>
    <s v="E311 STM Str/Impv, Colstrip 1-2 Com"/>
    <x v="11"/>
    <s v="STM Str/Impv, Colstrip 1-2 Com"/>
    <s v="Steam Generation Plant"/>
    <n v="27323"/>
    <n v="27391"/>
    <n v="27458"/>
    <n v="27525"/>
    <n v="27592"/>
    <n v="27659"/>
    <n v="27727"/>
    <n v="27794"/>
    <n v="27861"/>
    <n v="27929"/>
    <n v="27996"/>
    <n v="28063"/>
    <n v="28130"/>
    <n v="27726822"/>
  </r>
  <r>
    <s v="E311 STM Str/Impv, Colstrip 1-NSC"/>
    <x v="11"/>
    <s v="STM Str/Impv, Colstrip 1-NSC"/>
    <s v="Steam Generation Plant"/>
    <n v="0"/>
    <n v="0"/>
    <n v="0"/>
    <n v="0"/>
    <n v="0"/>
    <n v="0"/>
    <n v="0"/>
    <n v="0"/>
    <n v="0"/>
    <n v="0"/>
    <n v="0"/>
    <n v="0"/>
    <n v="0"/>
    <n v="0"/>
  </r>
  <r>
    <s v="E311 STM Str/Impv, Colstrip 2"/>
    <x v="11"/>
    <s v="STM Str/Impv, Colstrip 2"/>
    <s v="Steam Generation Plant"/>
    <n v="1128"/>
    <n v="1074"/>
    <n v="1102"/>
    <n v="1129"/>
    <n v="1157"/>
    <n v="1185"/>
    <n v="1212"/>
    <n v="1240"/>
    <n v="1268"/>
    <n v="1296"/>
    <n v="1324"/>
    <n v="1352"/>
    <n v="1331"/>
    <n v="1213962"/>
  </r>
  <r>
    <s v="E311 STM Str/Impv, Colstrip 2-NSC"/>
    <x v="11"/>
    <s v="STM Str/Impv, Colstrip 2-NSC"/>
    <s v="Steam Generation Plant"/>
    <n v="0"/>
    <n v="0"/>
    <n v="0"/>
    <n v="0"/>
    <n v="0"/>
    <n v="0"/>
    <n v="0"/>
    <n v="0"/>
    <n v="0"/>
    <n v="0"/>
    <n v="0"/>
    <n v="0"/>
    <n v="0"/>
    <n v="0"/>
  </r>
  <r>
    <s v="E311 STM Str/Impv, Colstrip 3"/>
    <x v="11"/>
    <s v="STM Str/Impv, Colstrip 3"/>
    <s v="Steam Generation Plant"/>
    <n v="21875"/>
    <n v="21720"/>
    <n v="21803"/>
    <n v="21886"/>
    <n v="21968"/>
    <n v="22051"/>
    <n v="22134"/>
    <n v="22236"/>
    <n v="22322"/>
    <n v="22408"/>
    <n v="22494"/>
    <n v="22580"/>
    <n v="22271"/>
    <n v="22139570"/>
  </r>
  <r>
    <s v="E311 STM Str/Impv, Colstrip 3-4 Com"/>
    <x v="11"/>
    <s v="STM Str/Impv, Colstrip 3-4 Com"/>
    <s v="Steam Generation Plant"/>
    <n v="55620"/>
    <n v="56077"/>
    <n v="55823"/>
    <n v="56630"/>
    <n v="56379"/>
    <n v="54337"/>
    <n v="54104"/>
    <n v="53854"/>
    <n v="53603"/>
    <n v="53354"/>
    <n v="53106"/>
    <n v="52858"/>
    <n v="52604"/>
    <n v="54519754"/>
  </r>
  <r>
    <s v="E311 STM Str/Impv, Colstrip 3-NSC"/>
    <x v="11"/>
    <s v="STM Str/Impv, Colstrip 3-NSC"/>
    <s v="Steam Generation Plant"/>
    <n v="0"/>
    <n v="0"/>
    <n v="0"/>
    <n v="0"/>
    <n v="0"/>
    <n v="0"/>
    <n v="0"/>
    <n v="0"/>
    <n v="0"/>
    <n v="0"/>
    <n v="0"/>
    <n v="0"/>
    <n v="0"/>
    <n v="0"/>
  </r>
  <r>
    <s v="E311 STM Str/Impv, Colstrip 4"/>
    <x v="11"/>
    <s v="STM Str/Impv, Colstrip 4"/>
    <s v="Steam Generation Plant"/>
    <n v="19746"/>
    <n v="19690"/>
    <n v="19776"/>
    <n v="19862"/>
    <n v="19947"/>
    <n v="20033"/>
    <n v="20119"/>
    <n v="20205"/>
    <n v="20291"/>
    <n v="20377"/>
    <n v="20463"/>
    <n v="20548"/>
    <n v="20428"/>
    <n v="20116431"/>
  </r>
  <r>
    <s v="E311 STM Str/Impv, Colstrip 4-NSC"/>
    <x v="11"/>
    <s v="STM Str/Impv, Colstrip 4-NSC"/>
    <s v="Steam Generation Plant"/>
    <n v="0"/>
    <n v="0"/>
    <n v="0"/>
    <n v="0"/>
    <n v="0"/>
    <n v="0"/>
    <n v="0"/>
    <n v="0"/>
    <n v="0"/>
    <n v="0"/>
    <n v="0"/>
    <n v="0"/>
    <n v="0"/>
    <n v="0"/>
  </r>
  <r>
    <s v="E311 STM Str/Impv, Colstrip1-2 -NSC"/>
    <x v="11"/>
    <s v="STM Str/Impv, Colstrip1-2 -NSC"/>
    <s v="Steam Generation Plant"/>
    <n v="0"/>
    <n v="0"/>
    <n v="0"/>
    <n v="0"/>
    <n v="0"/>
    <n v="0"/>
    <n v="0"/>
    <n v="0"/>
    <n v="0"/>
    <n v="0"/>
    <n v="0"/>
    <n v="0"/>
    <n v="0"/>
    <n v="0"/>
  </r>
  <r>
    <s v="E311 STM Str/Impv, Colstrip3-4 -NSC"/>
    <x v="11"/>
    <s v="STM Str/Impv, Colstrip3-4 -NSC"/>
    <s v="Steam Generation Plant"/>
    <n v="0"/>
    <n v="0"/>
    <n v="0"/>
    <n v="0"/>
    <n v="0"/>
    <n v="0"/>
    <n v="0"/>
    <n v="0"/>
    <n v="0"/>
    <n v="0"/>
    <n v="0"/>
    <n v="0"/>
    <n v="0"/>
    <n v="0"/>
  </r>
  <r>
    <s v="E311 STM Str/Impv, ColstripCMM-RET"/>
    <x v="11"/>
    <s v="STM Str/Impv, ColstripCMM-RET"/>
    <s v="Steam Generation Plant"/>
    <n v="0"/>
    <n v="0"/>
    <n v="0"/>
    <n v="0"/>
    <n v="0"/>
    <n v="0"/>
    <n v="0"/>
    <n v="0"/>
    <n v="0"/>
    <n v="0"/>
    <n v="0"/>
    <n v="0"/>
    <n v="0"/>
    <n v="0"/>
  </r>
  <r>
    <s v="E311 STM Str/Impv, Encogen-RET"/>
    <x v="11"/>
    <s v="STM Str/Impv, Encogen-RET"/>
    <s v="Steam Generation Plant"/>
    <n v="0"/>
    <n v="0"/>
    <n v="0"/>
    <n v="0"/>
    <n v="0"/>
    <n v="0"/>
    <n v="0"/>
    <n v="0"/>
    <n v="0"/>
    <n v="0"/>
    <n v="0"/>
    <n v="0"/>
    <n v="0"/>
    <n v="0"/>
  </r>
  <r>
    <s v="E311 STM Str/Impv, Ferndale"/>
    <x v="11"/>
    <s v="STM Str/Impv, Ferndale"/>
    <s v="Steam Generation Plant"/>
    <n v="378"/>
    <n v="380"/>
    <n v="381"/>
    <n v="382"/>
    <n v="383"/>
    <n v="384"/>
    <n v="385"/>
    <n v="387"/>
    <n v="388"/>
    <n v="389"/>
    <n v="390"/>
    <n v="391"/>
    <n v="393"/>
    <n v="385474"/>
  </r>
  <r>
    <s v="E311 STM Str/Impv, Ferndale-NSC"/>
    <x v="11"/>
    <s v="STM Str/Impv, Ferndale-NSC"/>
    <s v="Steam Generation Plant"/>
    <n v="0"/>
    <n v="0"/>
    <n v="0"/>
    <n v="0"/>
    <n v="0"/>
    <n v="0"/>
    <n v="0"/>
    <n v="0"/>
    <n v="0"/>
    <n v="0"/>
    <n v="0"/>
    <n v="0"/>
    <n v="0"/>
    <n v="0"/>
  </r>
  <r>
    <s v="E311 STM Str/Impv, Fred 1/APC"/>
    <x v="11"/>
    <s v="STM Str/Impv, Fred 1/APC"/>
    <s v="Steam Generation Plant"/>
    <n v="25"/>
    <n v="26"/>
    <n v="27"/>
    <n v="29"/>
    <n v="30"/>
    <n v="32"/>
    <n v="33"/>
    <n v="34"/>
    <n v="36"/>
    <n v="37"/>
    <n v="39"/>
    <n v="40"/>
    <n v="41"/>
    <n v="33028"/>
  </r>
  <r>
    <s v="E311 STM Str/Impv, Fred 1/APC-NSC"/>
    <x v="11"/>
    <s v="STM Str/Impv, Fred 1/APC-NSC"/>
    <s v="Steam Generation Plant"/>
    <n v="0"/>
    <n v="0"/>
    <n v="0"/>
    <n v="0"/>
    <n v="0"/>
    <n v="0"/>
    <n v="0"/>
    <n v="0"/>
    <n v="0"/>
    <n v="0"/>
    <n v="0"/>
    <n v="0"/>
    <n v="0"/>
    <n v="0"/>
  </r>
  <r>
    <s v="E311 STM Str/Impv, Goldendale"/>
    <x v="11"/>
    <s v="STM Str/Impv, Goldendale"/>
    <s v="Steam Generation Plant"/>
    <n v="38"/>
    <n v="38"/>
    <n v="39"/>
    <n v="39"/>
    <n v="40"/>
    <n v="40"/>
    <n v="41"/>
    <n v="41"/>
    <n v="42"/>
    <n v="42"/>
    <n v="43"/>
    <n v="43"/>
    <n v="44"/>
    <n v="40650"/>
  </r>
  <r>
    <s v="E311 STM Str/Impv, Goldendale O-NSC"/>
    <x v="11"/>
    <s v="STM Str/Impv, Goldendale O-NSC"/>
    <s v="Steam Generation Plant"/>
    <n v="0"/>
    <n v="0"/>
    <n v="0"/>
    <n v="0"/>
    <n v="0"/>
    <n v="0"/>
    <n v="0"/>
    <n v="0"/>
    <n v="0"/>
    <n v="0"/>
    <n v="0"/>
    <n v="0"/>
    <n v="0"/>
    <n v="0"/>
  </r>
  <r>
    <s v="E311 STM Str/Impv, Goldendale OP"/>
    <x v="11"/>
    <s v="STM Str/Impv, Goldendale OP"/>
    <s v="Steam Generation Plant"/>
    <n v="1479"/>
    <n v="1481"/>
    <n v="1483"/>
    <n v="1485"/>
    <n v="1487"/>
    <n v="1489"/>
    <n v="1491"/>
    <n v="1493"/>
    <n v="1495"/>
    <n v="1497"/>
    <n v="1499"/>
    <n v="1501"/>
    <n v="1503"/>
    <n v="1491082"/>
  </r>
  <r>
    <s v="E311 STM Str/Impv,Centralia-inactiv"/>
    <x v="11"/>
    <s v="STM Str/Impv,Centralia-inactiv"/>
    <s v="Steam Generation Plant"/>
    <n v="0"/>
    <n v="0"/>
    <n v="0"/>
    <n v="0"/>
    <n v="0"/>
    <n v="0"/>
    <n v="0"/>
    <n v="0"/>
    <n v="0"/>
    <n v="0"/>
    <n v="0"/>
    <n v="0"/>
    <n v="0"/>
    <n v="0"/>
  </r>
  <r>
    <s v="E312 STM Boiler, Centralia-inactive"/>
    <x v="12"/>
    <s v="STM Boiler, Centralia-inactive"/>
    <s v="Steam Generation Plant"/>
    <n v="0"/>
    <n v="0"/>
    <n v="0"/>
    <n v="0"/>
    <n v="0"/>
    <n v="0"/>
    <n v="0"/>
    <n v="0"/>
    <n v="0"/>
    <n v="0"/>
    <n v="0"/>
    <n v="0"/>
    <n v="0"/>
    <n v="0"/>
  </r>
  <r>
    <s v="E312 STM Boiler, Colstrip 1"/>
    <x v="12"/>
    <s v="STM Boiler, Colstrip 1"/>
    <s v="Steam Generation Plant"/>
    <n v="44045"/>
    <n v="43636"/>
    <n v="44102"/>
    <n v="44568"/>
    <n v="45034"/>
    <n v="45500"/>
    <n v="45967"/>
    <n v="46434"/>
    <n v="46900"/>
    <n v="47367"/>
    <n v="47834"/>
    <n v="48301"/>
    <n v="48493"/>
    <n v="45992641"/>
  </r>
  <r>
    <s v="E312 STM Boiler, Colstrip 1-2 Com"/>
    <x v="12"/>
    <s v="STM Boiler, Colstrip 1-2 Com"/>
    <s v="Steam Generation Plant"/>
    <n v="5256"/>
    <n v="5268"/>
    <n v="5281"/>
    <n v="5294"/>
    <n v="5306"/>
    <n v="5319"/>
    <n v="5331"/>
    <n v="5344"/>
    <n v="5357"/>
    <n v="5369"/>
    <n v="5382"/>
    <n v="5395"/>
    <n v="5407"/>
    <n v="5331439"/>
  </r>
  <r>
    <s v="E312 STM Boiler, Colstrip 1-NSC"/>
    <x v="12"/>
    <s v="STM Boiler, Colstrip 1-NSC"/>
    <s v="Steam Generation Plant"/>
    <n v="0"/>
    <n v="0"/>
    <n v="0"/>
    <n v="0"/>
    <n v="0"/>
    <n v="0"/>
    <n v="0"/>
    <n v="0"/>
    <n v="0"/>
    <n v="0"/>
    <n v="0"/>
    <n v="0"/>
    <n v="0"/>
    <n v="0"/>
  </r>
  <r>
    <s v="E312 STM Boiler, Colstrip 2"/>
    <x v="12"/>
    <s v="STM Boiler, Colstrip 2"/>
    <s v="Steam Generation Plant"/>
    <n v="39009"/>
    <n v="39039"/>
    <n v="39536"/>
    <n v="40033"/>
    <n v="40531"/>
    <n v="41030"/>
    <n v="41532"/>
    <n v="42038"/>
    <n v="42547"/>
    <n v="43056"/>
    <n v="43564"/>
    <n v="44073"/>
    <n v="42905"/>
    <n v="41494693"/>
  </r>
  <r>
    <s v="E312 STM Boiler, Colstrip 2-NSC"/>
    <x v="12"/>
    <s v="STM Boiler, Colstrip 2-NSC"/>
    <s v="Steam Generation Plant"/>
    <n v="0"/>
    <n v="0"/>
    <n v="0"/>
    <n v="0"/>
    <n v="0"/>
    <n v="0"/>
    <n v="0"/>
    <n v="0"/>
    <n v="0"/>
    <n v="0"/>
    <n v="0"/>
    <n v="0"/>
    <n v="0"/>
    <n v="0"/>
  </r>
  <r>
    <s v="E312 STM Boiler, Colstrip 3"/>
    <x v="12"/>
    <s v="STM Boiler, Colstrip 3"/>
    <s v="Steam Generation Plant"/>
    <n v="90897"/>
    <n v="88985"/>
    <n v="89498"/>
    <n v="90012"/>
    <n v="90526"/>
    <n v="91040"/>
    <n v="91555"/>
    <n v="92060"/>
    <n v="92574"/>
    <n v="93088"/>
    <n v="93603"/>
    <n v="94118"/>
    <n v="94286"/>
    <n v="91637705"/>
  </r>
  <r>
    <s v="E312 STM Boiler, Colstrip 3-4 Com"/>
    <x v="12"/>
    <s v="STM Boiler, Colstrip 3-4 Com"/>
    <s v="Steam Generation Plant"/>
    <n v="8175"/>
    <n v="8227"/>
    <n v="8278"/>
    <n v="8330"/>
    <n v="8382"/>
    <n v="8433"/>
    <n v="8485"/>
    <n v="8536"/>
    <n v="8588"/>
    <n v="8640"/>
    <n v="8691"/>
    <n v="8743"/>
    <n v="8794"/>
    <n v="8484821"/>
  </r>
  <r>
    <s v="E312 STM Boiler, Colstrip 3-NSC"/>
    <x v="12"/>
    <s v="STM Boiler, Colstrip 3-NSC"/>
    <s v="Steam Generation Plant"/>
    <n v="0"/>
    <n v="0"/>
    <n v="0"/>
    <n v="0"/>
    <n v="0"/>
    <n v="0"/>
    <n v="0"/>
    <n v="0"/>
    <n v="0"/>
    <n v="0"/>
    <n v="0"/>
    <n v="0"/>
    <n v="0"/>
    <n v="0"/>
  </r>
  <r>
    <s v="E312 STM Boiler, Colstrip 4"/>
    <x v="12"/>
    <s v="STM Boiler, Colstrip 4"/>
    <s v="Steam Generation Plant"/>
    <n v="76044"/>
    <n v="76136"/>
    <n v="76643"/>
    <n v="77150"/>
    <n v="77658"/>
    <n v="78165"/>
    <n v="78673"/>
    <n v="79172"/>
    <n v="79679"/>
    <n v="80187"/>
    <n v="80695"/>
    <n v="81203"/>
    <n v="81386"/>
    <n v="78672974"/>
  </r>
  <r>
    <s v="E312 STM Boiler, Colstrip 4-NSC"/>
    <x v="12"/>
    <s v="STM Boiler, Colstrip 4-NSC"/>
    <s v="Steam Generation Plant"/>
    <n v="0"/>
    <n v="0"/>
    <n v="0"/>
    <n v="0"/>
    <n v="0"/>
    <n v="0"/>
    <n v="0"/>
    <n v="0"/>
    <n v="0"/>
    <n v="0"/>
    <n v="0"/>
    <n v="0"/>
    <n v="0"/>
    <n v="0"/>
  </r>
  <r>
    <s v="E312 STM Boiler, Colstrip1-2 Co-NSC"/>
    <x v="12"/>
    <s v="STM Boiler, Colstrip1-2 Co-NSC"/>
    <s v="Steam Generation Plant"/>
    <n v="0"/>
    <n v="0"/>
    <n v="0"/>
    <n v="0"/>
    <n v="0"/>
    <n v="0"/>
    <n v="0"/>
    <n v="0"/>
    <n v="0"/>
    <n v="0"/>
    <n v="0"/>
    <n v="0"/>
    <n v="0"/>
    <n v="0"/>
  </r>
  <r>
    <s v="E312 STM Boiler, Colstrip3-4 Co-NSC"/>
    <x v="12"/>
    <s v="STM Boiler, Colstrip3-4 Co-NSC"/>
    <s v="Steam Generation Plant"/>
    <n v="0"/>
    <n v="0"/>
    <n v="0"/>
    <n v="0"/>
    <n v="0"/>
    <n v="0"/>
    <n v="0"/>
    <n v="0"/>
    <n v="0"/>
    <n v="0"/>
    <n v="0"/>
    <n v="0"/>
    <n v="0"/>
    <n v="0"/>
  </r>
  <r>
    <s v="E312 STM Boiler, Encogen"/>
    <x v="12"/>
    <s v="STM Boiler, Encogen"/>
    <s v="Steam Generation Plant"/>
    <n v="35175"/>
    <n v="35233"/>
    <n v="35290"/>
    <n v="35348"/>
    <n v="35406"/>
    <n v="35464"/>
    <n v="35522"/>
    <n v="34325"/>
    <n v="34381"/>
    <n v="34437"/>
    <n v="34494"/>
    <n v="34550"/>
    <n v="34607"/>
    <n v="34945049"/>
  </r>
  <r>
    <s v="E312 STM Boiler, Encogen-NSC"/>
    <x v="12"/>
    <s v="STM Boiler, Encogen-NSC"/>
    <s v="Steam Generation Plant"/>
    <n v="0"/>
    <n v="0"/>
    <n v="0"/>
    <n v="0"/>
    <n v="0"/>
    <n v="0"/>
    <n v="0"/>
    <n v="0"/>
    <n v="0"/>
    <n v="0"/>
    <n v="0"/>
    <n v="0"/>
    <n v="0"/>
    <n v="0"/>
  </r>
  <r>
    <s v="E312 STM Boiler, Ferndale"/>
    <x v="12"/>
    <s v="STM Boiler, Ferndale"/>
    <s v="Steam Generation Plant"/>
    <n v="31441"/>
    <n v="31520"/>
    <n v="31599"/>
    <n v="31678"/>
    <n v="31757"/>
    <n v="31836"/>
    <n v="31914"/>
    <n v="31993"/>
    <n v="32072"/>
    <n v="32151"/>
    <n v="32230"/>
    <n v="32309"/>
    <n v="32388"/>
    <n v="31914496"/>
  </r>
  <r>
    <s v="E312 STM Boiler, Ferndale-NSC"/>
    <x v="12"/>
    <s v="STM Boiler, Ferndale-NSC"/>
    <s v="Steam Generation Plant"/>
    <n v="0"/>
    <n v="0"/>
    <n v="0"/>
    <n v="0"/>
    <n v="0"/>
    <n v="0"/>
    <n v="0"/>
    <n v="0"/>
    <n v="0"/>
    <n v="0"/>
    <n v="0"/>
    <n v="0"/>
    <n v="0"/>
    <n v="0"/>
  </r>
  <r>
    <s v="E312 STM Boiler, Fred 1/APC"/>
    <x v="12"/>
    <s v="STM Boiler, Fred 1/APC"/>
    <s v="Steam Generation Plant"/>
    <n v="8013"/>
    <n v="8051"/>
    <n v="8088"/>
    <n v="8126"/>
    <n v="8163"/>
    <n v="8201"/>
    <n v="8238"/>
    <n v="8275"/>
    <n v="8313"/>
    <n v="8350"/>
    <n v="8387"/>
    <n v="8425"/>
    <n v="8462"/>
    <n v="8237817"/>
  </r>
  <r>
    <s v="E312 STM Boiler, Fred 1/APC-NSC"/>
    <x v="12"/>
    <s v="STM Boiler, Fred 1/APC-NSC"/>
    <s v="Steam Generation Plant"/>
    <n v="0"/>
    <n v="0"/>
    <n v="0"/>
    <n v="0"/>
    <n v="0"/>
    <n v="0"/>
    <n v="0"/>
    <n v="0"/>
    <n v="0"/>
    <n v="0"/>
    <n v="0"/>
    <n v="0"/>
    <n v="0"/>
    <n v="0"/>
  </r>
  <r>
    <s v="E312 STM Boiler, Goldendale"/>
    <x v="12"/>
    <s v="STM Boiler, Goldendale"/>
    <s v="Steam Generation Plant"/>
    <n v="294"/>
    <n v="295"/>
    <n v="296"/>
    <n v="296"/>
    <n v="297"/>
    <n v="298"/>
    <n v="299"/>
    <n v="300"/>
    <n v="301"/>
    <n v="302"/>
    <n v="303"/>
    <n v="304"/>
    <n v="305"/>
    <n v="299145"/>
  </r>
  <r>
    <s v="E312 STM Boiler, Goldendale OP"/>
    <x v="12"/>
    <s v="STM Boiler, Goldendale OP"/>
    <s v="Steam Generation Plant"/>
    <n v="67887"/>
    <n v="67962"/>
    <n v="68038"/>
    <n v="68113"/>
    <n v="68189"/>
    <n v="68264"/>
    <n v="68340"/>
    <n v="68415"/>
    <n v="68186"/>
    <n v="68261"/>
    <n v="68336"/>
    <n v="68411"/>
    <n v="68487"/>
    <n v="68225207"/>
  </r>
  <r>
    <s v="E312 STM Boiler, Goldendale OP-NSC"/>
    <x v="12"/>
    <s v="STM Boiler, Goldendale OP-NSC"/>
    <s v="Steam Generation Plant"/>
    <n v="0"/>
    <n v="0"/>
    <n v="0"/>
    <n v="0"/>
    <n v="0"/>
    <n v="0"/>
    <n v="0"/>
    <n v="0"/>
    <n v="0"/>
    <n v="0"/>
    <n v="0"/>
    <n v="0"/>
    <n v="0"/>
    <n v="0"/>
  </r>
  <r>
    <s v="E312 STM Boiler, Mint Farm "/>
    <x v="12"/>
    <s v="STM Boiler, Mint Farm"/>
    <s v="Steam Generation Plant"/>
    <n v="505"/>
    <n v="516"/>
    <n v="527"/>
    <n v="538"/>
    <n v="549"/>
    <n v="560"/>
    <n v="572"/>
    <n v="584"/>
    <n v="595"/>
    <n v="607"/>
    <n v="619"/>
    <n v="630"/>
    <n v="642"/>
    <n v="572547"/>
  </r>
  <r>
    <s v="E312 STM Boiler, Mint Farm OP"/>
    <x v="12"/>
    <s v="STM Boiler, Mint Farm OP"/>
    <s v="Steam Generation Plant"/>
    <n v="3446"/>
    <n v="3507"/>
    <n v="3568"/>
    <n v="3628"/>
    <n v="3689"/>
    <n v="3750"/>
    <n v="3811"/>
    <n v="3872"/>
    <n v="3933"/>
    <n v="3994"/>
    <n v="4055"/>
    <n v="4116"/>
    <n v="4177"/>
    <n v="3811368"/>
  </r>
  <r>
    <s v="E312 STM Boiler, Mint Farm OP-NSC"/>
    <x v="12"/>
    <s v="STM Boiler, Mint Farm OP-NSC"/>
    <s v="Steam Generation Plant"/>
    <n v="0"/>
    <n v="0"/>
    <n v="0"/>
    <n v="0"/>
    <n v="0"/>
    <n v="0"/>
    <n v="0"/>
    <n v="0"/>
    <n v="0"/>
    <n v="0"/>
    <n v="0"/>
    <n v="0"/>
    <n v="0"/>
    <n v="0"/>
  </r>
  <r>
    <s v="E312 STM Boiler, Sumas "/>
    <x v="12"/>
    <s v="STM Boiler, Sumas"/>
    <s v="Steam Generation Plant"/>
    <n v="0"/>
    <n v="0"/>
    <n v="0"/>
    <n v="0"/>
    <n v="0"/>
    <n v="0"/>
    <n v="0"/>
    <n v="0"/>
    <n v="0"/>
    <n v="0"/>
    <n v="0"/>
    <n v="0"/>
    <n v="0"/>
    <n v="7"/>
  </r>
  <r>
    <s v="E312 STM Boiler, Sumas OP"/>
    <x v="12"/>
    <s v="STM Boiler, Sumas OP"/>
    <s v="Steam Generation Plant"/>
    <n v="14276"/>
    <n v="14289"/>
    <n v="14302"/>
    <n v="14315"/>
    <n v="14328"/>
    <n v="14341"/>
    <n v="14354"/>
    <n v="14367"/>
    <n v="14381"/>
    <n v="14394"/>
    <n v="14407"/>
    <n v="14420"/>
    <n v="14433"/>
    <n v="14354379"/>
  </r>
  <r>
    <s v="E312 STM Boiler, Sumas OP-NSC"/>
    <x v="12"/>
    <s v="STM Boiler, Sumas OP-NSC"/>
    <s v="Steam Generation Plant"/>
    <n v="0"/>
    <n v="0"/>
    <n v="0"/>
    <n v="0"/>
    <n v="0"/>
    <n v="0"/>
    <n v="0"/>
    <n v="0"/>
    <n v="0"/>
    <n v="0"/>
    <n v="0"/>
    <n v="0"/>
    <n v="0"/>
    <n v="0"/>
  </r>
  <r>
    <s v="E314 DONOTUSE-Frederickson"/>
    <x v="13"/>
    <s v="DONOTUSE-Frederickson"/>
    <s v="Steam Generation Plant"/>
    <n v="0"/>
    <n v="0"/>
    <n v="0"/>
    <n v="0"/>
    <n v="0"/>
    <n v="0"/>
    <n v="0"/>
    <n v="0"/>
    <n v="0"/>
    <n v="0"/>
    <n v="0"/>
    <n v="0"/>
    <n v="0"/>
    <n v="0"/>
  </r>
  <r>
    <s v="E314 STM Turbogen, Colstrip 1"/>
    <x v="13"/>
    <s v="STM Turbogen, Colstrip 1"/>
    <s v="Steam Generation Plant"/>
    <n v="10725"/>
    <n v="10144"/>
    <n v="10307"/>
    <n v="10471"/>
    <n v="10634"/>
    <n v="10797"/>
    <n v="10961"/>
    <n v="11124"/>
    <n v="11287"/>
    <n v="11451"/>
    <n v="11614"/>
    <n v="11777"/>
    <n v="11824"/>
    <n v="10986902"/>
  </r>
  <r>
    <s v="E314 STM Turbogen, Colstrip 1-2 Com"/>
    <x v="13"/>
    <s v="STM Turbogen, Colstrip 1-2 Com"/>
    <s v="Steam Generation Plant"/>
    <n v="3637"/>
    <n v="3646"/>
    <n v="3655"/>
    <n v="3663"/>
    <n v="3672"/>
    <n v="3681"/>
    <n v="3690"/>
    <n v="3698"/>
    <n v="3707"/>
    <n v="3716"/>
    <n v="3725"/>
    <n v="3733"/>
    <n v="3742"/>
    <n v="3689626"/>
  </r>
  <r>
    <s v="E314 STM Turbogen, Colstrip 1-NSC"/>
    <x v="13"/>
    <s v="STM Turbogen, Colstrip 1-NSC"/>
    <s v="Steam Generation Plant"/>
    <n v="0"/>
    <n v="0"/>
    <n v="0"/>
    <n v="0"/>
    <n v="0"/>
    <n v="0"/>
    <n v="0"/>
    <n v="0"/>
    <n v="0"/>
    <n v="0"/>
    <n v="0"/>
    <n v="0"/>
    <n v="0"/>
    <n v="0"/>
  </r>
  <r>
    <s v="E314 STM Turbogen, Colstrip 2"/>
    <x v="13"/>
    <s v="STM Turbogen, Colstrip 2"/>
    <s v="Steam Generation Plant"/>
    <n v="12993"/>
    <n v="12901"/>
    <n v="13089"/>
    <n v="13277"/>
    <n v="13465"/>
    <n v="13653"/>
    <n v="13842"/>
    <n v="14033"/>
    <n v="14224"/>
    <n v="14415"/>
    <n v="14606"/>
    <n v="14798"/>
    <n v="14500"/>
    <n v="13837560"/>
  </r>
  <r>
    <s v="E314 STM Turbogen, Colstrip 2-NSC"/>
    <x v="13"/>
    <s v="STM Turbogen, Colstrip 2-NSC"/>
    <s v="Steam Generation Plant"/>
    <n v="0"/>
    <n v="0"/>
    <n v="0"/>
    <n v="0"/>
    <n v="0"/>
    <n v="0"/>
    <n v="0"/>
    <n v="0"/>
    <n v="0"/>
    <n v="0"/>
    <n v="0"/>
    <n v="0"/>
    <n v="0"/>
    <n v="0"/>
  </r>
  <r>
    <s v="E314 STM Turbogen, Colstrip 3"/>
    <x v="13"/>
    <s v="STM Turbogen, Colstrip 3"/>
    <s v="Steam Generation Plant"/>
    <n v="16529"/>
    <n v="14165"/>
    <n v="14410"/>
    <n v="14656"/>
    <n v="14901"/>
    <n v="15146"/>
    <n v="15391"/>
    <n v="15637"/>
    <n v="15882"/>
    <n v="16127"/>
    <n v="16373"/>
    <n v="16618"/>
    <n v="16802"/>
    <n v="15497551"/>
  </r>
  <r>
    <s v="E314 STM Turbogen, Colstrip 3-4-RET"/>
    <x v="13"/>
    <s v="STM Turbogen, Colstrip 3-4-RET"/>
    <s v="Steam Generation Plant"/>
    <n v="0"/>
    <n v="0"/>
    <n v="0"/>
    <n v="0"/>
    <n v="0"/>
    <n v="0"/>
    <n v="0"/>
    <n v="0"/>
    <n v="0"/>
    <n v="0"/>
    <n v="0"/>
    <n v="0"/>
    <n v="0"/>
    <n v="0"/>
  </r>
  <r>
    <s v="E314 STM Turbogen, Colstrip 3-NSC"/>
    <x v="13"/>
    <s v="STM Turbogen, Colstrip 3-NSC"/>
    <s v="Steam Generation Plant"/>
    <n v="0"/>
    <n v="0"/>
    <n v="0"/>
    <n v="0"/>
    <n v="0"/>
    <n v="0"/>
    <n v="0"/>
    <n v="0"/>
    <n v="0"/>
    <n v="0"/>
    <n v="0"/>
    <n v="0"/>
    <n v="0"/>
    <n v="0"/>
  </r>
  <r>
    <s v="E314 STM Turbogen, Colstrip 4"/>
    <x v="13"/>
    <s v="STM Turbogen, Colstrip 4"/>
    <s v="Steam Generation Plant"/>
    <n v="15422"/>
    <n v="15637"/>
    <n v="15852"/>
    <n v="16069"/>
    <n v="16288"/>
    <n v="16507"/>
    <n v="16726"/>
    <n v="16945"/>
    <n v="17163"/>
    <n v="17382"/>
    <n v="17601"/>
    <n v="17820"/>
    <n v="17978"/>
    <n v="16724302"/>
  </r>
  <r>
    <s v="E314 STM Turbogen, Colstrip 4-NSC"/>
    <x v="13"/>
    <s v="STM Turbogen, Colstrip 4-NSC"/>
    <s v="Steam Generation Plant"/>
    <n v="0"/>
    <n v="0"/>
    <n v="0"/>
    <n v="0"/>
    <n v="0"/>
    <n v="0"/>
    <n v="0"/>
    <n v="0"/>
    <n v="0"/>
    <n v="0"/>
    <n v="0"/>
    <n v="0"/>
    <n v="0"/>
    <n v="0"/>
  </r>
  <r>
    <s v="E314 STM Turbogen, Colstrip1-2 -NSC"/>
    <x v="13"/>
    <s v="STM Turbogen, Colstrip1-2 -NSC"/>
    <s v="Steam Generation Plant"/>
    <n v="0"/>
    <n v="0"/>
    <n v="0"/>
    <n v="0"/>
    <n v="0"/>
    <n v="0"/>
    <n v="0"/>
    <n v="0"/>
    <n v="0"/>
    <n v="0"/>
    <n v="0"/>
    <n v="0"/>
    <n v="0"/>
    <n v="0"/>
  </r>
  <r>
    <s v="E314 STM Turbogen, Encogen"/>
    <x v="13"/>
    <s v="STM Turbogen, Encogen"/>
    <s v="Steam Generation Plant"/>
    <n v="17597"/>
    <n v="17623"/>
    <n v="17649"/>
    <n v="17675"/>
    <n v="17701"/>
    <n v="17727"/>
    <n v="17753"/>
    <n v="17779"/>
    <n v="17805"/>
    <n v="17830"/>
    <n v="17856"/>
    <n v="17882"/>
    <n v="17705"/>
    <n v="17744349"/>
  </r>
  <r>
    <s v="E314 STM Turbogen, Encogen-NSC"/>
    <x v="13"/>
    <s v="STM Turbogen, Encogen-NSC"/>
    <s v="Steam Generation Plant"/>
    <n v="0"/>
    <n v="0"/>
    <n v="0"/>
    <n v="0"/>
    <n v="0"/>
    <n v="0"/>
    <n v="0"/>
    <n v="0"/>
    <n v="0"/>
    <n v="0"/>
    <n v="0"/>
    <n v="0"/>
    <n v="0"/>
    <n v="0"/>
  </r>
  <r>
    <s v="E314 STM Turbogen, Ferndale"/>
    <x v="13"/>
    <s v="STM Turbogen, Ferndale"/>
    <s v="Steam Generation Plant"/>
    <n v="12046"/>
    <n v="12083"/>
    <n v="12120"/>
    <n v="12156"/>
    <n v="12193"/>
    <n v="12230"/>
    <n v="12266"/>
    <n v="12303"/>
    <n v="12339"/>
    <n v="12376"/>
    <n v="12413"/>
    <n v="12449"/>
    <n v="12486"/>
    <n v="12266178"/>
  </r>
  <r>
    <s v="E314 STM Turbogen, Ferndale-NSC"/>
    <x v="13"/>
    <s v="STM Turbogen, Ferndale-NSC"/>
    <s v="Steam Generation Plant"/>
    <n v="0"/>
    <n v="0"/>
    <n v="0"/>
    <n v="0"/>
    <n v="0"/>
    <n v="0"/>
    <n v="0"/>
    <n v="0"/>
    <n v="0"/>
    <n v="0"/>
    <n v="0"/>
    <n v="0"/>
    <n v="0"/>
    <n v="0"/>
  </r>
  <r>
    <s v="E314 STM Turbogen, Fred 1/APC"/>
    <x v="13"/>
    <s v="STM Turbogen, Fred 1/APC"/>
    <s v="Steam Generation Plant"/>
    <n v="7034"/>
    <n v="7072"/>
    <n v="7111"/>
    <n v="7150"/>
    <n v="7188"/>
    <n v="7227"/>
    <n v="7265"/>
    <n v="7304"/>
    <n v="7342"/>
    <n v="7381"/>
    <n v="7419"/>
    <n v="7458"/>
    <n v="7496"/>
    <n v="7265166"/>
  </r>
  <r>
    <s v="E314 STM Turbogen, Fred 1/APC-NSC"/>
    <x v="13"/>
    <s v="STM Turbogen, Fred 1/APC-NSC"/>
    <s v="Steam Generation Plant"/>
    <n v="0"/>
    <n v="0"/>
    <n v="0"/>
    <n v="0"/>
    <n v="0"/>
    <n v="0"/>
    <n v="0"/>
    <n v="0"/>
    <n v="0"/>
    <n v="0"/>
    <n v="0"/>
    <n v="0"/>
    <n v="0"/>
    <n v="0"/>
  </r>
  <r>
    <s v="E314 STM Turbogen, Goldendale"/>
    <x v="13"/>
    <s v="STM Turbogen, Goldendale"/>
    <s v="Steam Generation Plant"/>
    <n v="51"/>
    <n v="52"/>
    <n v="53"/>
    <n v="55"/>
    <n v="56"/>
    <n v="57"/>
    <n v="59"/>
    <n v="60"/>
    <n v="62"/>
    <n v="64"/>
    <n v="65"/>
    <n v="67"/>
    <n v="69"/>
    <n v="59155"/>
  </r>
  <r>
    <s v="E314 STM Turbogen, Goldendale O-NSC"/>
    <x v="13"/>
    <s v="STM Turbogen, Goldendale O-NSC"/>
    <s v="Steam Generation Plant"/>
    <n v="0"/>
    <n v="0"/>
    <n v="0"/>
    <n v="0"/>
    <n v="0"/>
    <n v="0"/>
    <n v="0"/>
    <n v="0"/>
    <n v="0"/>
    <n v="0"/>
    <n v="0"/>
    <n v="0"/>
    <n v="0"/>
    <n v="0"/>
  </r>
  <r>
    <s v="E314 STM Turbogen, Goldendale OP"/>
    <x v="13"/>
    <s v="STM Turbogen, Goldendale OP"/>
    <s v="Steam Generation Plant"/>
    <n v="70741"/>
    <n v="70824"/>
    <n v="70908"/>
    <n v="70992"/>
    <n v="71076"/>
    <n v="71160"/>
    <n v="71244"/>
    <n v="71132"/>
    <n v="71216"/>
    <n v="71300"/>
    <n v="71383"/>
    <n v="71467"/>
    <n v="71551"/>
    <n v="71154000"/>
  </r>
  <r>
    <s v="E314 STM Turbogen, Mint Farm"/>
    <x v="13"/>
    <s v="STM Turbogen, Mint Farm"/>
    <s v="Steam Generation Plant"/>
    <n v="241"/>
    <n v="244"/>
    <n v="247"/>
    <n v="250"/>
    <n v="253"/>
    <n v="257"/>
    <n v="261"/>
    <n v="265"/>
    <n v="269"/>
    <n v="273"/>
    <n v="278"/>
    <n v="282"/>
    <n v="286"/>
    <n v="261830"/>
  </r>
  <r>
    <s v="E314 STM Turbogen, Mint Farm OP"/>
    <x v="13"/>
    <s v="STM Turbogen, Mint Farm OP"/>
    <s v="Steam Generation Plant"/>
    <n v="7088"/>
    <n v="7146"/>
    <n v="7204"/>
    <n v="7262"/>
    <n v="7320"/>
    <n v="7378"/>
    <n v="7435"/>
    <n v="7493"/>
    <n v="7551"/>
    <n v="7609"/>
    <n v="7667"/>
    <n v="7725"/>
    <n v="7783"/>
    <n v="7435489"/>
  </r>
  <r>
    <s v="E314 STM Turbogen, Mint Farm OP-NSC"/>
    <x v="13"/>
    <s v="STM Turbogen, Mint Farm OP-NSC"/>
    <s v="Steam Generation Plant"/>
    <n v="0"/>
    <n v="0"/>
    <n v="0"/>
    <n v="0"/>
    <n v="0"/>
    <n v="0"/>
    <n v="0"/>
    <n v="0"/>
    <n v="0"/>
    <n v="0"/>
    <n v="0"/>
    <n v="0"/>
    <n v="0"/>
    <n v="0"/>
  </r>
  <r>
    <s v="E314 STM Turbogen, Sumas "/>
    <x v="13"/>
    <s v="STM Turbogen, Sumas"/>
    <s v="Steam Generation Plant"/>
    <n v="121"/>
    <n v="123"/>
    <n v="125"/>
    <n v="127"/>
    <n v="129"/>
    <n v="131"/>
    <n v="133"/>
    <n v="135"/>
    <n v="137"/>
    <n v="139"/>
    <n v="141"/>
    <n v="144"/>
    <n v="149"/>
    <n v="133011"/>
  </r>
  <r>
    <s v="E314 STM Turbogen, Sumas OP"/>
    <x v="13"/>
    <s v="STM Turbogen, Sumas OP"/>
    <s v="Steam Generation Plant"/>
    <n v="18174"/>
    <n v="18200"/>
    <n v="18226"/>
    <n v="18253"/>
    <n v="18279"/>
    <n v="18305"/>
    <n v="18331"/>
    <n v="18357"/>
    <n v="18383"/>
    <n v="18409"/>
    <n v="18435"/>
    <n v="18451"/>
    <n v="18477"/>
    <n v="18329531"/>
  </r>
  <r>
    <s v="E314 STM Turbogen, Sumas OP-NSC"/>
    <x v="13"/>
    <s v="STM Turbogen, Sumas OP-NSC"/>
    <s v="Steam Generation Plant"/>
    <n v="0"/>
    <n v="0"/>
    <n v="0"/>
    <n v="0"/>
    <n v="0"/>
    <n v="0"/>
    <n v="0"/>
    <n v="0"/>
    <n v="0"/>
    <n v="0"/>
    <n v="0"/>
    <n v="0"/>
    <n v="0"/>
    <n v="0"/>
  </r>
  <r>
    <s v="E314 STM Turbogen,Centralia-inactiv"/>
    <x v="13"/>
    <s v="STM Turbogen,Centralia-inactiv"/>
    <s v="Steam Generation Plant"/>
    <n v="0"/>
    <n v="0"/>
    <n v="0"/>
    <n v="0"/>
    <n v="0"/>
    <n v="0"/>
    <n v="0"/>
    <n v="0"/>
    <n v="0"/>
    <n v="0"/>
    <n v="0"/>
    <n v="0"/>
    <n v="0"/>
    <n v="0"/>
  </r>
  <r>
    <s v="E315 STM Accessory, Colstrip 1"/>
    <x v="14"/>
    <s v="STM Accessory, Colstrip 1"/>
    <s v="Steam Generation Plant"/>
    <n v="4586"/>
    <n v="4601"/>
    <n v="4634"/>
    <n v="4667"/>
    <n v="4700"/>
    <n v="4733"/>
    <n v="4766"/>
    <n v="4799"/>
    <n v="4832"/>
    <n v="4865"/>
    <n v="4898"/>
    <n v="4931"/>
    <n v="4894"/>
    <n v="4763594"/>
  </r>
  <r>
    <s v="E315 STM Accessory, Colstrip 1-2 Cm"/>
    <x v="14"/>
    <s v="STM Accessory, Colstrip 1-2 Cm"/>
    <s v="Steam Generation Plant"/>
    <n v="2032"/>
    <n v="2036"/>
    <n v="2040"/>
    <n v="2045"/>
    <n v="2055"/>
    <n v="2059"/>
    <n v="2064"/>
    <n v="2068"/>
    <n v="2073"/>
    <n v="2077"/>
    <n v="2082"/>
    <n v="2086"/>
    <n v="2090"/>
    <n v="2062097"/>
  </r>
  <r>
    <s v="E315 STM Accessory, Colstrip 1-NSC"/>
    <x v="14"/>
    <s v="STM Accessory, Colstrip 1-NSC"/>
    <s v="Steam Generation Plant"/>
    <n v="0"/>
    <n v="0"/>
    <n v="0"/>
    <n v="0"/>
    <n v="0"/>
    <n v="0"/>
    <n v="0"/>
    <n v="0"/>
    <n v="0"/>
    <n v="0"/>
    <n v="0"/>
    <n v="0"/>
    <n v="0"/>
    <n v="0"/>
  </r>
  <r>
    <s v="E315 STM Accessory, Colstrip 2"/>
    <x v="14"/>
    <s v="STM Accessory, Colstrip 2"/>
    <s v="Steam Generation Plant"/>
    <n v="1384"/>
    <n v="1389"/>
    <n v="1411"/>
    <n v="1434"/>
    <n v="1456"/>
    <n v="1479"/>
    <n v="1501"/>
    <n v="1524"/>
    <n v="1547"/>
    <n v="1569"/>
    <n v="1592"/>
    <n v="1614"/>
    <n v="1567"/>
    <n v="1499431"/>
  </r>
  <r>
    <s v="E315 STM Accessory, Colstrip 2-NSC"/>
    <x v="14"/>
    <s v="STM Accessory, Colstrip 2-NSC"/>
    <s v="Steam Generation Plant"/>
    <n v="0"/>
    <n v="0"/>
    <n v="0"/>
    <n v="0"/>
    <n v="0"/>
    <n v="0"/>
    <n v="0"/>
    <n v="0"/>
    <n v="0"/>
    <n v="0"/>
    <n v="0"/>
    <n v="0"/>
    <n v="0"/>
    <n v="0"/>
  </r>
  <r>
    <s v="E315 STM Accessory, Colstrip 3"/>
    <x v="14"/>
    <s v="STM Accessory, Colstrip 3"/>
    <s v="Steam Generation Plant"/>
    <n v="4603"/>
    <n v="3984"/>
    <n v="4008"/>
    <n v="4032"/>
    <n v="4056"/>
    <n v="4080"/>
    <n v="4104"/>
    <n v="4127"/>
    <n v="4151"/>
    <n v="4175"/>
    <n v="4199"/>
    <n v="4224"/>
    <n v="4248"/>
    <n v="4130423"/>
  </r>
  <r>
    <s v="E315 STM Accessory, Colstrip 3-4 Cm"/>
    <x v="14"/>
    <s v="STM Accessory, Colstrip 3-4 Cm"/>
    <s v="Steam Generation Plant"/>
    <n v="5581"/>
    <n v="5604"/>
    <n v="5626"/>
    <n v="5649"/>
    <n v="5675"/>
    <n v="5738"/>
    <n v="5761"/>
    <n v="5783"/>
    <n v="5806"/>
    <n v="5829"/>
    <n v="5851"/>
    <n v="5874"/>
    <n v="5896"/>
    <n v="5744619"/>
  </r>
  <r>
    <s v="E315 STM Accessory, Colstrip 3-NSC"/>
    <x v="14"/>
    <s v="STM Accessory, Colstrip 3-NSC"/>
    <s v="Steam Generation Plant"/>
    <n v="0"/>
    <n v="0"/>
    <n v="0"/>
    <n v="0"/>
    <n v="0"/>
    <n v="0"/>
    <n v="0"/>
    <n v="0"/>
    <n v="0"/>
    <n v="0"/>
    <n v="0"/>
    <n v="0"/>
    <n v="0"/>
    <n v="0"/>
  </r>
  <r>
    <s v="E315 STM Accessory, Colstrip 4"/>
    <x v="14"/>
    <s v="STM Accessory, Colstrip 4"/>
    <s v="Steam Generation Plant"/>
    <n v="3874"/>
    <n v="3313"/>
    <n v="3339"/>
    <n v="3364"/>
    <n v="3389"/>
    <n v="3415"/>
    <n v="3440"/>
    <n v="3465"/>
    <n v="3491"/>
    <n v="3517"/>
    <n v="3542"/>
    <n v="3568"/>
    <n v="3594"/>
    <n v="3464768"/>
  </r>
  <r>
    <s v="E315 STM Accessory, Colstrip 4-NSC"/>
    <x v="14"/>
    <s v="STM Accessory, Colstrip 4-NSC"/>
    <s v="Steam Generation Plant"/>
    <n v="0"/>
    <n v="0"/>
    <n v="0"/>
    <n v="0"/>
    <n v="0"/>
    <n v="0"/>
    <n v="0"/>
    <n v="0"/>
    <n v="0"/>
    <n v="0"/>
    <n v="0"/>
    <n v="0"/>
    <n v="0"/>
    <n v="0"/>
  </r>
  <r>
    <s v="E315 STM Accessory, Colstrip1-2-NSC"/>
    <x v="14"/>
    <s v="STM Accessory, Colstrip1-2-NSC"/>
    <s v="Steam Generation Plant"/>
    <n v="0"/>
    <n v="0"/>
    <n v="0"/>
    <n v="0"/>
    <n v="0"/>
    <n v="0"/>
    <n v="0"/>
    <n v="0"/>
    <n v="0"/>
    <n v="0"/>
    <n v="0"/>
    <n v="0"/>
    <n v="0"/>
    <n v="0"/>
  </r>
  <r>
    <s v="E315 STM Accessory, Colstrip3-4-NSC"/>
    <x v="14"/>
    <s v="STM Accessory, Colstrip3-4-NSC"/>
    <s v="Steam Generation Plant"/>
    <n v="0"/>
    <n v="0"/>
    <n v="0"/>
    <n v="0"/>
    <n v="0"/>
    <n v="0"/>
    <n v="0"/>
    <n v="0"/>
    <n v="0"/>
    <n v="0"/>
    <n v="0"/>
    <n v="0"/>
    <n v="0"/>
    <n v="0"/>
  </r>
  <r>
    <s v="E315 STM Accessory, Encogen"/>
    <x v="14"/>
    <s v="STM Accessory, Encogen"/>
    <s v="Steam Generation Plant"/>
    <n v="1368"/>
    <n v="1370"/>
    <n v="1371"/>
    <n v="1373"/>
    <n v="1375"/>
    <n v="1377"/>
    <n v="1379"/>
    <n v="1380"/>
    <n v="1382"/>
    <n v="1384"/>
    <n v="1386"/>
    <n v="1388"/>
    <n v="1389"/>
    <n v="1378660"/>
  </r>
  <r>
    <s v="E315 STM Accessory, Encogen-NSC"/>
    <x v="14"/>
    <s v="STM Accessory, Encogen-NSC"/>
    <s v="Steam Generation Plant"/>
    <n v="0"/>
    <n v="0"/>
    <n v="0"/>
    <n v="0"/>
    <n v="0"/>
    <n v="0"/>
    <n v="0"/>
    <n v="0"/>
    <n v="0"/>
    <n v="0"/>
    <n v="0"/>
    <n v="0"/>
    <n v="0"/>
    <n v="0"/>
  </r>
  <r>
    <s v="E315 STM Accessory, Ferndale"/>
    <x v="14"/>
    <s v="STM Accessory, Ferndale"/>
    <s v="Steam Generation Plant"/>
    <n v="888"/>
    <n v="891"/>
    <n v="893"/>
    <n v="895"/>
    <n v="897"/>
    <n v="899"/>
    <n v="901"/>
    <n v="904"/>
    <n v="906"/>
    <n v="908"/>
    <n v="910"/>
    <n v="912"/>
    <n v="914"/>
    <n v="901413"/>
  </r>
  <r>
    <s v="E315 STM Accessory, Ferndale-NSC"/>
    <x v="14"/>
    <s v="STM Accessory, Ferndale-NSC"/>
    <s v="Steam Generation Plant"/>
    <n v="0"/>
    <n v="0"/>
    <n v="0"/>
    <n v="0"/>
    <n v="0"/>
    <n v="0"/>
    <n v="0"/>
    <n v="0"/>
    <n v="0"/>
    <n v="0"/>
    <n v="0"/>
    <n v="0"/>
    <n v="0"/>
    <n v="0"/>
  </r>
  <r>
    <s v="E315 STM Accessory, Fred 1/APC"/>
    <x v="14"/>
    <s v="STM Accessory, Fred 1/APC"/>
    <s v="Steam Generation Plant"/>
    <n v="393"/>
    <n v="395"/>
    <n v="397"/>
    <n v="399"/>
    <n v="401"/>
    <n v="403"/>
    <n v="405"/>
    <n v="407"/>
    <n v="409"/>
    <n v="411"/>
    <n v="413"/>
    <n v="415"/>
    <n v="417"/>
    <n v="405221"/>
  </r>
  <r>
    <s v="E315 STM Accessory, Fred 1/APC-NSC"/>
    <x v="14"/>
    <s v="STM Accessory, Fred 1/APC-NSC"/>
    <s v="Steam Generation Plant"/>
    <n v="0"/>
    <n v="0"/>
    <n v="0"/>
    <n v="0"/>
    <n v="0"/>
    <n v="0"/>
    <n v="0"/>
    <n v="0"/>
    <n v="0"/>
    <n v="0"/>
    <n v="0"/>
    <n v="0"/>
    <n v="0"/>
    <n v="0"/>
  </r>
  <r>
    <s v="E315 STM Accessory, Goldendale"/>
    <x v="14"/>
    <s v="STM Accessory, Goldendale"/>
    <s v="Steam Generation Plant"/>
    <n v="0"/>
    <n v="0"/>
    <n v="0"/>
    <n v="0"/>
    <n v="0"/>
    <n v="0"/>
    <n v="0"/>
    <n v="0"/>
    <n v="0"/>
    <n v="0"/>
    <n v="0"/>
    <n v="0"/>
    <n v="0"/>
    <n v="0"/>
  </r>
  <r>
    <s v="E315 STM Accessory, Goldendale -NSC"/>
    <x v="14"/>
    <s v="STM Accessory, Goldendale -NSC"/>
    <s v="Steam Generation Plant"/>
    <n v="0"/>
    <n v="0"/>
    <n v="0"/>
    <n v="0"/>
    <n v="0"/>
    <n v="0"/>
    <n v="0"/>
    <n v="0"/>
    <n v="0"/>
    <n v="0"/>
    <n v="0"/>
    <n v="0"/>
    <n v="0"/>
    <n v="0"/>
  </r>
  <r>
    <s v="E315 STM Accessory, Goldendale OP"/>
    <x v="14"/>
    <s v="STM Accessory, Goldendale OP"/>
    <s v="Steam Generation Plant"/>
    <n v="5854"/>
    <n v="5859"/>
    <n v="5864"/>
    <n v="5869"/>
    <n v="5874"/>
    <n v="5879"/>
    <n v="5884"/>
    <n v="5888"/>
    <n v="5893"/>
    <n v="5898"/>
    <n v="5903"/>
    <n v="5908"/>
    <n v="5913"/>
    <n v="5883537"/>
  </r>
  <r>
    <s v="E315 STM Accessory, Mint Farm "/>
    <x v="14"/>
    <s v="STM Accessory, Mint Farm"/>
    <s v="Steam Generation Plant"/>
    <n v="0"/>
    <n v="0"/>
    <n v="0"/>
    <n v="0"/>
    <n v="0"/>
    <n v="0"/>
    <n v="0"/>
    <n v="0"/>
    <n v="0"/>
    <n v="0"/>
    <n v="0"/>
    <n v="0"/>
    <n v="0"/>
    <n v="0"/>
  </r>
  <r>
    <s v="E315 STM Accessory, Mint Farm OP"/>
    <x v="14"/>
    <s v="STM Accessory, Mint Farm OP"/>
    <s v="Steam Generation Plant"/>
    <n v="664"/>
    <n v="668"/>
    <n v="673"/>
    <n v="677"/>
    <n v="682"/>
    <n v="686"/>
    <n v="691"/>
    <n v="695"/>
    <n v="700"/>
    <n v="704"/>
    <n v="709"/>
    <n v="714"/>
    <n v="718"/>
    <n v="690812"/>
  </r>
  <r>
    <s v="E315 STM Accessory, Mint OP-NSC"/>
    <x v="14"/>
    <s v="STM Accessory, Mint OP-NSC"/>
    <s v="Steam Generation Plant"/>
    <n v="0"/>
    <n v="0"/>
    <n v="0"/>
    <n v="0"/>
    <n v="0"/>
    <n v="0"/>
    <n v="0"/>
    <n v="0"/>
    <n v="0"/>
    <n v="0"/>
    <n v="0"/>
    <n v="0"/>
    <n v="0"/>
    <n v="0"/>
  </r>
  <r>
    <s v="E315 STM Accessory, Sumas"/>
    <x v="14"/>
    <s v="STM Accessory, Sumas"/>
    <s v="Steam Generation Plant"/>
    <n v="1"/>
    <n v="1"/>
    <n v="1"/>
    <n v="1"/>
    <n v="1"/>
    <n v="1"/>
    <n v="1"/>
    <n v="1"/>
    <n v="1"/>
    <n v="1"/>
    <n v="1"/>
    <n v="1"/>
    <n v="1"/>
    <n v="993"/>
  </r>
  <r>
    <s v="E315 STM Accessory, Sumas OP"/>
    <x v="14"/>
    <s v="STM Accessory, Sumas OP"/>
    <s v="Steam Generation Plant"/>
    <n v="592"/>
    <n v="593"/>
    <n v="593"/>
    <n v="594"/>
    <n v="594"/>
    <n v="595"/>
    <n v="595"/>
    <n v="596"/>
    <n v="596"/>
    <n v="596"/>
    <n v="597"/>
    <n v="597"/>
    <n v="598"/>
    <n v="595140"/>
  </r>
  <r>
    <s v="E315 STM Accessory, Sumas OP-NSC"/>
    <x v="14"/>
    <s v="STM Accessory, Sumas OP-NSC"/>
    <s v="Steam Generation Plant"/>
    <n v="0"/>
    <n v="0"/>
    <n v="0"/>
    <n v="0"/>
    <n v="0"/>
    <n v="0"/>
    <n v="0"/>
    <n v="0"/>
    <n v="0"/>
    <n v="0"/>
    <n v="0"/>
    <n v="0"/>
    <n v="0"/>
    <n v="0"/>
  </r>
  <r>
    <s v="E315 STM Accessory,Centralia-inacti"/>
    <x v="14"/>
    <s v="STM Accessory,Centralia-inacti"/>
    <s v="Steam Generation Plant"/>
    <n v="0"/>
    <n v="0"/>
    <n v="0"/>
    <n v="0"/>
    <n v="0"/>
    <n v="0"/>
    <n v="0"/>
    <n v="0"/>
    <n v="0"/>
    <n v="0"/>
    <n v="0"/>
    <n v="0"/>
    <n v="0"/>
    <n v="0"/>
  </r>
  <r>
    <s v="E316 STM Misc, Centralia-inactive"/>
    <x v="15"/>
    <s v="STM Misc, Centralia-inactive"/>
    <s v="Steam Generation Plant"/>
    <n v="0"/>
    <n v="0"/>
    <n v="0"/>
    <n v="0"/>
    <n v="0"/>
    <n v="0"/>
    <n v="0"/>
    <n v="0"/>
    <n v="0"/>
    <n v="0"/>
    <n v="0"/>
    <n v="0"/>
    <n v="0"/>
    <n v="0"/>
  </r>
  <r>
    <s v="E316 STM Misc, Colstrip 1"/>
    <x v="15"/>
    <s v="STM Misc, Colstrip 1"/>
    <s v="Steam Generation Plant"/>
    <n v="388"/>
    <n v="390"/>
    <n v="396"/>
    <n v="402"/>
    <n v="407"/>
    <n v="413"/>
    <n v="418"/>
    <n v="424"/>
    <n v="429"/>
    <n v="435"/>
    <n v="441"/>
    <n v="446"/>
    <n v="449"/>
    <n v="418309"/>
  </r>
  <r>
    <s v="E316 STM Misc, Colstrip 1-2 Com"/>
    <x v="15"/>
    <s v="STM Misc, Colstrip 1-2 Com"/>
    <s v="Steam Generation Plant"/>
    <n v="5443"/>
    <n v="5460"/>
    <n v="5477"/>
    <n v="5494"/>
    <n v="5511"/>
    <n v="5527"/>
    <n v="5544"/>
    <n v="5561"/>
    <n v="5578"/>
    <n v="5595"/>
    <n v="5612"/>
    <n v="5629"/>
    <n v="5646"/>
    <n v="5544353"/>
  </r>
  <r>
    <s v="E316 STM Misc, Colstrip 1-2 Com-NSC"/>
    <x v="15"/>
    <s v="STM Misc, Colstrip 1-2 Com-NSC"/>
    <s v="Steam Generation Plant"/>
    <n v="0"/>
    <n v="0"/>
    <n v="0"/>
    <n v="0"/>
    <n v="0"/>
    <n v="0"/>
    <n v="0"/>
    <n v="0"/>
    <n v="0"/>
    <n v="0"/>
    <n v="0"/>
    <n v="0"/>
    <n v="0"/>
    <n v="0"/>
  </r>
  <r>
    <s v="E316 STM Misc, Colstrip 1-4 Com"/>
    <x v="15"/>
    <s v="STM Misc, Colstrip 1-4 Com"/>
    <s v="Steam Generation Plant"/>
    <n v="200"/>
    <n v="200"/>
    <n v="201"/>
    <n v="201"/>
    <n v="202"/>
    <n v="203"/>
    <n v="203"/>
    <n v="204"/>
    <n v="204"/>
    <n v="205"/>
    <n v="206"/>
    <n v="206"/>
    <n v="207"/>
    <n v="203227"/>
  </r>
  <r>
    <s v="E316 STM Misc, Colstrip 1-4 Com-NSC"/>
    <x v="15"/>
    <s v="STM Misc, Colstrip 1-4 Com-NSC"/>
    <s v="Steam Generation Plant"/>
    <n v="0"/>
    <n v="0"/>
    <n v="0"/>
    <n v="0"/>
    <n v="0"/>
    <n v="0"/>
    <n v="0"/>
    <n v="0"/>
    <n v="0"/>
    <n v="0"/>
    <n v="0"/>
    <n v="0"/>
    <n v="0"/>
    <n v="0"/>
  </r>
  <r>
    <s v="E316 STM Misc, Colstrip 1-NSC"/>
    <x v="15"/>
    <s v="STM Misc, Colstrip 1-NSC"/>
    <s v="Steam Generation Plant"/>
    <n v="0"/>
    <n v="0"/>
    <n v="0"/>
    <n v="0"/>
    <n v="0"/>
    <n v="0"/>
    <n v="0"/>
    <n v="0"/>
    <n v="0"/>
    <n v="0"/>
    <n v="0"/>
    <n v="0"/>
    <n v="0"/>
    <n v="0"/>
  </r>
  <r>
    <s v="E316 STM Misc, Colstrip 2"/>
    <x v="15"/>
    <s v="STM Misc, Colstrip 2"/>
    <s v="Steam Generation Plant"/>
    <n v="504"/>
    <n v="507"/>
    <n v="513"/>
    <n v="519"/>
    <n v="525"/>
    <n v="531"/>
    <n v="537"/>
    <n v="543"/>
    <n v="549"/>
    <n v="555"/>
    <n v="560"/>
    <n v="566"/>
    <n v="570"/>
    <n v="536811"/>
  </r>
  <r>
    <s v="E316 STM Misc, Colstrip 2-NSC"/>
    <x v="15"/>
    <s v="STM Misc, Colstrip 2-NSC"/>
    <s v="Steam Generation Plant"/>
    <n v="0"/>
    <n v="0"/>
    <n v="0"/>
    <n v="0"/>
    <n v="0"/>
    <n v="0"/>
    <n v="0"/>
    <n v="0"/>
    <n v="0"/>
    <n v="0"/>
    <n v="0"/>
    <n v="0"/>
    <n v="0"/>
    <n v="0"/>
  </r>
  <r>
    <s v="E316 STM Misc, Colstrip 3"/>
    <x v="15"/>
    <s v="STM Misc, Colstrip 3"/>
    <s v="Steam Generation Plant"/>
    <n v="407"/>
    <n v="407"/>
    <n v="413"/>
    <n v="419"/>
    <n v="425"/>
    <n v="431"/>
    <n v="437"/>
    <n v="443"/>
    <n v="449"/>
    <n v="455"/>
    <n v="461"/>
    <n v="467"/>
    <n v="472"/>
    <n v="437362"/>
  </r>
  <r>
    <s v="E316 STM Misc, Colstrip 3-4 Com"/>
    <x v="15"/>
    <s v="STM Misc, Colstrip 3-4 Com"/>
    <s v="Steam Generation Plant"/>
    <n v="2885"/>
    <n v="2900"/>
    <n v="2915"/>
    <n v="2930"/>
    <n v="2945"/>
    <n v="2960"/>
    <n v="2975"/>
    <n v="2990"/>
    <n v="3004"/>
    <n v="3019"/>
    <n v="3034"/>
    <n v="3049"/>
    <n v="3064"/>
    <n v="2974508"/>
  </r>
  <r>
    <s v="E316 STM Misc, Colstrip 3-4 Com-NSC"/>
    <x v="15"/>
    <s v="STM Misc, Colstrip 3-4 Com-NSC"/>
    <s v="Steam Generation Plant"/>
    <n v="0"/>
    <n v="0"/>
    <n v="0"/>
    <n v="0"/>
    <n v="0"/>
    <n v="0"/>
    <n v="0"/>
    <n v="0"/>
    <n v="0"/>
    <n v="0"/>
    <n v="0"/>
    <n v="0"/>
    <n v="0"/>
    <n v="0"/>
  </r>
  <r>
    <s v="E316 STM Misc, Colstrip 3-NSC"/>
    <x v="15"/>
    <s v="STM Misc, Colstrip 3-NSC"/>
    <s v="Steam Generation Plant"/>
    <n v="0"/>
    <n v="0"/>
    <n v="0"/>
    <n v="0"/>
    <n v="0"/>
    <n v="0"/>
    <n v="0"/>
    <n v="0"/>
    <n v="0"/>
    <n v="0"/>
    <n v="0"/>
    <n v="0"/>
    <n v="0"/>
    <n v="0"/>
  </r>
  <r>
    <s v="E316 STM Misc, Colstrip 4"/>
    <x v="15"/>
    <s v="STM Misc, Colstrip 4"/>
    <s v="Steam Generation Plant"/>
    <n v="451"/>
    <n v="452"/>
    <n v="459"/>
    <n v="466"/>
    <n v="473"/>
    <n v="479"/>
    <n v="486"/>
    <n v="493"/>
    <n v="500"/>
    <n v="506"/>
    <n v="513"/>
    <n v="520"/>
    <n v="525"/>
    <n v="486270"/>
  </r>
  <r>
    <s v="E316 STM Misc, Colstrip 4-NSC"/>
    <x v="15"/>
    <s v="STM Misc, Colstrip 4-NSC"/>
    <s v="Steam Generation Plant"/>
    <n v="0"/>
    <n v="0"/>
    <n v="0"/>
    <n v="0"/>
    <n v="0"/>
    <n v="0"/>
    <n v="0"/>
    <n v="0"/>
    <n v="0"/>
    <n v="0"/>
    <n v="0"/>
    <n v="0"/>
    <n v="0"/>
    <n v="0"/>
  </r>
  <r>
    <s v="E316 STM Misc, Encogen-RET"/>
    <x v="15"/>
    <s v="STM Misc, Encogen-RET"/>
    <s v="Steam Generation Plant"/>
    <n v="0"/>
    <n v="0"/>
    <n v="0"/>
    <n v="0"/>
    <n v="0"/>
    <n v="0"/>
    <n v="0"/>
    <n v="0"/>
    <n v="0"/>
    <n v="0"/>
    <n v="0"/>
    <n v="0"/>
    <n v="0"/>
    <n v="0"/>
  </r>
  <r>
    <s v="E316 STM Misc, Ferndale"/>
    <x v="15"/>
    <s v="STM Misc, Ferndale"/>
    <s v="Steam Generation Plant"/>
    <n v="44"/>
    <n v="44"/>
    <n v="44"/>
    <n v="45"/>
    <n v="45"/>
    <n v="45"/>
    <n v="45"/>
    <n v="45"/>
    <n v="45"/>
    <n v="45"/>
    <n v="45"/>
    <n v="45"/>
    <n v="45"/>
    <n v="44810"/>
  </r>
  <r>
    <s v="E316 STM Misc, Ferndale-NSC"/>
    <x v="15"/>
    <s v="STM Misc, Ferndale-NSC"/>
    <s v="Steam Generation Plant"/>
    <n v="0"/>
    <n v="0"/>
    <n v="0"/>
    <n v="0"/>
    <n v="0"/>
    <n v="0"/>
    <n v="0"/>
    <n v="0"/>
    <n v="0"/>
    <n v="0"/>
    <n v="0"/>
    <n v="0"/>
    <n v="0"/>
    <n v="0"/>
  </r>
  <r>
    <s v="E316 STM Misc, Fred 1/APC"/>
    <x v="15"/>
    <s v="STM Misc, Fred 1/APC"/>
    <s v="Steam Generation Plant"/>
    <n v="152"/>
    <n v="153"/>
    <n v="154"/>
    <n v="154"/>
    <n v="155"/>
    <n v="156"/>
    <n v="157"/>
    <n v="157"/>
    <n v="158"/>
    <n v="159"/>
    <n v="159"/>
    <n v="160"/>
    <n v="161"/>
    <n v="156539"/>
  </r>
  <r>
    <s v="E316 STM Misc, Fred 1/APC-NSC"/>
    <x v="15"/>
    <s v="STM Misc, Fred 1/APC-NSC"/>
    <s v="Steam Generation Plant"/>
    <n v="0"/>
    <n v="0"/>
    <n v="0"/>
    <n v="0"/>
    <n v="0"/>
    <n v="0"/>
    <n v="0"/>
    <n v="0"/>
    <n v="0"/>
    <n v="0"/>
    <n v="0"/>
    <n v="0"/>
    <n v="0"/>
    <n v="0"/>
  </r>
  <r>
    <s v="E316 STM Misc, Goldendale"/>
    <x v="15"/>
    <s v="STM Misc, Goldendale"/>
    <s v="Steam Generation Plant"/>
    <n v="0"/>
    <n v="0"/>
    <n v="0"/>
    <n v="0"/>
    <n v="0"/>
    <n v="0"/>
    <n v="0"/>
    <n v="0"/>
    <n v="0"/>
    <n v="0"/>
    <n v="0"/>
    <n v="0"/>
    <n v="0"/>
    <n v="0"/>
  </r>
  <r>
    <s v="E316 STM Misc, Goldendale OP"/>
    <x v="15"/>
    <s v="STM Misc, Goldendale OP"/>
    <s v="Steam Generation Plant"/>
    <n v="5"/>
    <n v="5"/>
    <n v="5"/>
    <n v="5"/>
    <n v="5"/>
    <n v="5"/>
    <n v="5"/>
    <n v="5"/>
    <n v="5"/>
    <n v="5"/>
    <n v="5"/>
    <n v="5"/>
    <n v="5"/>
    <n v="4969"/>
  </r>
  <r>
    <s v="E316 STM Misc, Goldendale OP-NSC"/>
    <x v="15"/>
    <s v="STM Misc, Goldendale OP-NSC"/>
    <s v="Steam Generation Plant"/>
    <n v="0"/>
    <n v="0"/>
    <n v="0"/>
    <n v="0"/>
    <n v="0"/>
    <n v="0"/>
    <n v="0"/>
    <n v="0"/>
    <n v="0"/>
    <n v="0"/>
    <n v="0"/>
    <n v="0"/>
    <n v="0"/>
    <n v="0"/>
  </r>
  <r>
    <s v="E316 STM Misc, Mint Farm"/>
    <x v="15"/>
    <s v="STM Misc, Mint Farm"/>
    <s v="Steam Generation Plant"/>
    <n v="0"/>
    <n v="0"/>
    <n v="0"/>
    <n v="0"/>
    <n v="0"/>
    <n v="0"/>
    <n v="0"/>
    <n v="0"/>
    <n v="0"/>
    <n v="0"/>
    <n v="0"/>
    <n v="0"/>
    <n v="0"/>
    <n v="21"/>
  </r>
  <r>
    <s v="E316 STM Misc, Mint Farm OP"/>
    <x v="15"/>
    <s v="STM Misc, Mint Farm OP"/>
    <s v="Steam Generation Plant"/>
    <n v="44"/>
    <n v="44"/>
    <n v="45"/>
    <n v="45"/>
    <n v="46"/>
    <n v="46"/>
    <n v="46"/>
    <n v="47"/>
    <n v="47"/>
    <n v="47"/>
    <n v="48"/>
    <n v="48"/>
    <n v="48"/>
    <n v="46224"/>
  </r>
  <r>
    <s v="E316 STM Misc, Mint Farm OP-NSC"/>
    <x v="15"/>
    <s v="STM Misc, Mint Farm OP-NSC"/>
    <s v="Steam Generation Plant"/>
    <n v="0"/>
    <n v="0"/>
    <n v="0"/>
    <n v="0"/>
    <n v="0"/>
    <n v="0"/>
    <n v="0"/>
    <n v="0"/>
    <n v="0"/>
    <n v="0"/>
    <n v="0"/>
    <n v="0"/>
    <n v="0"/>
    <n v="0"/>
  </r>
  <r>
    <s v="E316 STM Misc, Sumas "/>
    <x v="15"/>
    <s v="STM Misc, Sumas"/>
    <s v="Steam Generation Plant"/>
    <n v="1"/>
    <n v="1"/>
    <n v="1"/>
    <n v="1"/>
    <n v="1"/>
    <n v="1"/>
    <n v="1"/>
    <n v="1"/>
    <n v="1"/>
    <n v="1"/>
    <n v="1"/>
    <n v="1"/>
    <n v="1"/>
    <n v="1118"/>
  </r>
  <r>
    <s v="E316 STM Misc, Sumas OP"/>
    <x v="15"/>
    <s v="STM Misc, Sumas OP"/>
    <s v="Steam Generation Plant"/>
    <n v="99"/>
    <n v="99"/>
    <n v="99"/>
    <n v="99"/>
    <n v="99"/>
    <n v="99"/>
    <n v="99"/>
    <n v="99"/>
    <n v="99"/>
    <n v="100"/>
    <n v="100"/>
    <n v="100"/>
    <n v="100"/>
    <n v="99346"/>
  </r>
  <r>
    <s v="E316 STM Misc, Sumas OP-NSC"/>
    <x v="15"/>
    <s v="STM Misc, Sumas OP-NSC"/>
    <s v="Steam Generation Plant"/>
    <n v="0"/>
    <n v="0"/>
    <n v="0"/>
    <n v="0"/>
    <n v="0"/>
    <n v="0"/>
    <n v="0"/>
    <n v="0"/>
    <n v="0"/>
    <n v="0"/>
    <n v="0"/>
    <n v="0"/>
    <n v="0"/>
    <n v="0"/>
  </r>
  <r>
    <s v="E3170 STM ARO Steam Prd "/>
    <x v="16"/>
    <s v="STM ARO Steam Prd"/>
    <s v="Steam Generation Plant"/>
    <n v="77"/>
    <n v="78"/>
    <n v="78"/>
    <n v="79"/>
    <n v="79"/>
    <n v="80"/>
    <n v="80"/>
    <n v="80"/>
    <n v="81"/>
    <n v="81"/>
    <n v="82"/>
    <n v="82"/>
    <n v="83"/>
    <n v="80001"/>
  </r>
  <r>
    <s v="E3171 STM ARO Steam Production"/>
    <x v="17"/>
    <s v="STM ARO Steam Production"/>
    <s v="Steam Generation Plant"/>
    <n v="7769"/>
    <n v="9478"/>
    <n v="10775"/>
    <n v="12073"/>
    <n v="13370"/>
    <n v="14668"/>
    <n v="15965"/>
    <n v="17263"/>
    <n v="18560"/>
    <n v="19858"/>
    <n v="21155"/>
    <n v="22453"/>
    <n v="23631"/>
    <n v="15943158"/>
  </r>
  <r>
    <s v="E3300 105 HYD Land, White River"/>
    <x v="18"/>
    <s v="105 HYD Land, White River"/>
    <s v="Hydro Generation Plant"/>
    <n v="0"/>
    <n v="0"/>
    <n v="0"/>
    <n v="0"/>
    <n v="0"/>
    <n v="0"/>
    <n v="0"/>
    <n v="0"/>
    <n v="0"/>
    <n v="0"/>
    <n v="0"/>
    <n v="0"/>
    <n v="0"/>
    <n v="0"/>
  </r>
  <r>
    <s v="E3300 HYD Land, Electron"/>
    <x v="18"/>
    <s v="HYD Land, Electron"/>
    <s v="Hydro Generation Plant"/>
    <n v="0"/>
    <n v="0"/>
    <n v="0"/>
    <n v="0"/>
    <n v="0"/>
    <n v="0"/>
    <n v="0"/>
    <n v="0"/>
    <n v="0"/>
    <n v="0"/>
    <n v="0"/>
    <n v="0"/>
    <n v="0"/>
    <n v="0"/>
  </r>
  <r>
    <s v="E3300 HYD Land, Lower Baker"/>
    <x v="18"/>
    <s v="HYD Land, Lower Baker"/>
    <s v="Hydro Generation Plant"/>
    <n v="0"/>
    <n v="0"/>
    <n v="0"/>
    <n v="0"/>
    <n v="0"/>
    <n v="0"/>
    <n v="0"/>
    <n v="0"/>
    <n v="0"/>
    <n v="0"/>
    <n v="0"/>
    <n v="0"/>
    <n v="0"/>
    <n v="0"/>
  </r>
  <r>
    <s v="E3300 HYD Land, Nooksack"/>
    <x v="18"/>
    <s v="HYD Land, Nooksack"/>
    <s v="Hydro Generation Plant"/>
    <n v="0"/>
    <n v="0"/>
    <n v="0"/>
    <n v="0"/>
    <n v="0"/>
    <n v="0"/>
    <n v="0"/>
    <n v="0"/>
    <n v="0"/>
    <n v="0"/>
    <n v="0"/>
    <n v="0"/>
    <n v="0"/>
    <n v="0"/>
  </r>
  <r>
    <s v="E3300 HYD Land, Skookumchuck"/>
    <x v="18"/>
    <s v="HYD Land, Skookumchuck"/>
    <s v="Hydro Generation Plant"/>
    <n v="0"/>
    <n v="0"/>
    <n v="0"/>
    <n v="0"/>
    <n v="0"/>
    <n v="0"/>
    <n v="0"/>
    <n v="0"/>
    <n v="0"/>
    <n v="0"/>
    <n v="0"/>
    <n v="0"/>
    <n v="0"/>
    <n v="0"/>
  </r>
  <r>
    <s v="E3300 HYD Land, Snoqualmie 1"/>
    <x v="18"/>
    <s v="HYD Land, Snoqualmie 1"/>
    <s v="Hydro Generation Plant"/>
    <n v="0"/>
    <n v="0"/>
    <n v="0"/>
    <n v="0"/>
    <n v="0"/>
    <n v="0"/>
    <n v="0"/>
    <n v="0"/>
    <n v="0"/>
    <n v="0"/>
    <n v="0"/>
    <n v="0"/>
    <n v="0"/>
    <n v="0"/>
  </r>
  <r>
    <s v="E3300 HYD Land, Upper Baker"/>
    <x v="18"/>
    <s v="HYD Land, Upper Baker"/>
    <s v="Hydro Generation Plant"/>
    <n v="0"/>
    <n v="0"/>
    <n v="0"/>
    <n v="0"/>
    <n v="0"/>
    <n v="0"/>
    <n v="0"/>
    <n v="0"/>
    <n v="0"/>
    <n v="0"/>
    <n v="0"/>
    <n v="0"/>
    <n v="0"/>
    <n v="0"/>
  </r>
  <r>
    <s v="E3300 HYD Land, White River"/>
    <x v="18"/>
    <s v="HYD Land, White River"/>
    <s v="Hydro Generation Plant"/>
    <n v="0"/>
    <n v="0"/>
    <n v="0"/>
    <n v="0"/>
    <n v="0"/>
    <n v="0"/>
    <n v="0"/>
    <n v="0"/>
    <n v="0"/>
    <n v="0"/>
    <n v="0"/>
    <n v="0"/>
    <n v="0"/>
    <n v="0"/>
  </r>
  <r>
    <s v="E3301 105 HYD Easements"/>
    <x v="19"/>
    <s v="105 HYD Easements"/>
    <s v="Hydro Generation Plant"/>
    <n v="0"/>
    <n v="0"/>
    <n v="0"/>
    <n v="0"/>
    <n v="0"/>
    <n v="0"/>
    <n v="0"/>
    <n v="0"/>
    <n v="0"/>
    <n v="0"/>
    <n v="0"/>
    <n v="0"/>
    <n v="0"/>
    <n v="0"/>
  </r>
  <r>
    <s v="E33010 HYD Easements, Snoqualmie 1"/>
    <x v="19"/>
    <s v="0 HYD Easements, Snoqualmie 1"/>
    <s v="Hydro Generation Plant"/>
    <n v="12"/>
    <n v="12"/>
    <n v="12"/>
    <n v="13"/>
    <n v="13"/>
    <n v="13"/>
    <n v="13"/>
    <n v="13"/>
    <n v="13"/>
    <n v="13"/>
    <n v="13"/>
    <n v="13"/>
    <n v="13"/>
    <n v="12713"/>
  </r>
  <r>
    <s v="E3302 HYD Electron-DONOTUSE"/>
    <x v="20"/>
    <s v="HYD Electron-DONOTUSE"/>
    <s v="Hydro Generation Plant"/>
    <n v="0"/>
    <n v="0"/>
    <n v="0"/>
    <n v="0"/>
    <n v="0"/>
    <n v="0"/>
    <n v="0"/>
    <n v="0"/>
    <n v="0"/>
    <n v="0"/>
    <n v="0"/>
    <n v="0"/>
    <n v="0"/>
    <n v="0"/>
  </r>
  <r>
    <s v="E331 DONOTUSE, Snoq Park"/>
    <x v="21"/>
    <s v="DONOTUSE, Snoq Park"/>
    <s v="Hydro Generation Plant"/>
    <n v="0"/>
    <n v="0"/>
    <n v="0"/>
    <n v="0"/>
    <n v="0"/>
    <n v="0"/>
    <n v="0"/>
    <n v="0"/>
    <n v="0"/>
    <n v="0"/>
    <n v="0"/>
    <n v="0"/>
    <n v="0"/>
    <n v="0"/>
  </r>
  <r>
    <s v="E331 HYD S/I, LB AdultFishTrap2010"/>
    <x v="21"/>
    <s v="HYD S/I, LB AdultFishTrap2010"/>
    <s v="Hydro Generation Plant"/>
    <n v="29"/>
    <n v="30"/>
    <n v="30"/>
    <n v="31"/>
    <n v="32"/>
    <n v="33"/>
    <n v="33"/>
    <n v="34"/>
    <n v="35"/>
    <n v="36"/>
    <n v="37"/>
    <n v="37"/>
    <n v="38"/>
    <n v="33459"/>
  </r>
  <r>
    <s v="E331 HYD S/I, UB FishHatchery2010"/>
    <x v="21"/>
    <s v="HYD S/I, UB FishHatchery2010"/>
    <s v="Hydro Generation Plant"/>
    <n v="347"/>
    <n v="358"/>
    <n v="369"/>
    <n v="380"/>
    <n v="391"/>
    <n v="402"/>
    <n v="412"/>
    <n v="423"/>
    <n v="434"/>
    <n v="445"/>
    <n v="456"/>
    <n v="467"/>
    <n v="478"/>
    <n v="412485"/>
  </r>
  <r>
    <s v="E331 HYD S/I, UB FishHatchery20-NSC"/>
    <x v="21"/>
    <s v="HYD S/I, UB FishHatchery20-NSC"/>
    <s v="Hydro Generation Plant"/>
    <n v="0"/>
    <n v="0"/>
    <n v="0"/>
    <n v="0"/>
    <n v="0"/>
    <n v="0"/>
    <n v="0"/>
    <n v="0"/>
    <n v="0"/>
    <n v="0"/>
    <n v="0"/>
    <n v="0"/>
    <n v="0"/>
    <n v="0"/>
  </r>
  <r>
    <s v="E331 HYD Str/Impv, Electron-RET"/>
    <x v="21"/>
    <s v="HYD Str/Impv, Electron-RET"/>
    <s v="Hydro Generation Plant"/>
    <n v="0"/>
    <n v="0"/>
    <n v="0"/>
    <n v="0"/>
    <n v="0"/>
    <n v="0"/>
    <n v="0"/>
    <n v="0"/>
    <n v="0"/>
    <n v="0"/>
    <n v="0"/>
    <n v="0"/>
    <n v="0"/>
    <n v="0"/>
  </r>
  <r>
    <s v="E331 HYD Str/Impv, LB-2013"/>
    <x v="21"/>
    <s v="HYD Str/Impv, LB-2013"/>
    <s v="Hydro Generation Plant"/>
    <n v="2950"/>
    <n v="3006"/>
    <n v="3061"/>
    <n v="3117"/>
    <n v="3173"/>
    <n v="3228"/>
    <n v="3284"/>
    <n v="3340"/>
    <n v="3395"/>
    <n v="3451"/>
    <n v="3507"/>
    <n v="3562"/>
    <n v="3618"/>
    <n v="3284008"/>
  </r>
  <r>
    <s v="E331 HYD Str/Impv, LB-2013-NSC"/>
    <x v="21"/>
    <s v="HYD Str/Impv, LB-2013-NSC"/>
    <s v="Hydro Generation Plant"/>
    <n v="0"/>
    <n v="0"/>
    <n v="0"/>
    <n v="0"/>
    <n v="0"/>
    <n v="0"/>
    <n v="0"/>
    <n v="0"/>
    <n v="0"/>
    <n v="0"/>
    <n v="0"/>
    <n v="0"/>
    <n v="0"/>
    <n v="0"/>
  </r>
  <r>
    <s v="E331 HYD Str/Impv, Lower Baker"/>
    <x v="21"/>
    <s v="HYD Str/Impv, Lower Baker"/>
    <s v="Hydro Generation Plant"/>
    <n v="4217"/>
    <n v="4228"/>
    <n v="4240"/>
    <n v="4251"/>
    <n v="4263"/>
    <n v="4275"/>
    <n v="4286"/>
    <n v="4298"/>
    <n v="4309"/>
    <n v="4320"/>
    <n v="4329"/>
    <n v="4339"/>
    <n v="4348"/>
    <n v="4285042"/>
  </r>
  <r>
    <s v="E331 HYD Str/Impv, Lower Baker-NSC"/>
    <x v="21"/>
    <s v="HYD Str/Impv, Lower Baker-NSC"/>
    <s v="Hydro Generation Plant"/>
    <n v="0"/>
    <n v="0"/>
    <n v="0"/>
    <n v="0"/>
    <n v="0"/>
    <n v="0"/>
    <n v="0"/>
    <n v="0"/>
    <n v="0"/>
    <n v="0"/>
    <n v="0"/>
    <n v="0"/>
    <n v="0"/>
    <n v="0"/>
  </r>
  <r>
    <s v="E331 HYD Str/Impv, Nooksack-RET"/>
    <x v="21"/>
    <s v="HYD Str/Impv, Nooksack-RET"/>
    <s v="Hydro Generation Plant"/>
    <n v="0"/>
    <n v="0"/>
    <n v="0"/>
    <n v="0"/>
    <n v="0"/>
    <n v="0"/>
    <n v="0"/>
    <n v="0"/>
    <n v="0"/>
    <n v="0"/>
    <n v="0"/>
    <n v="0"/>
    <n v="0"/>
    <n v="0"/>
  </r>
  <r>
    <s v="E331 HYD Str/Impv, Skook-RET"/>
    <x v="21"/>
    <s v="HYD Str/Impv, Skook-RET"/>
    <s v="Hydro Generation Plant"/>
    <n v="0"/>
    <n v="0"/>
    <n v="0"/>
    <n v="0"/>
    <n v="0"/>
    <n v="0"/>
    <n v="0"/>
    <n v="0"/>
    <n v="0"/>
    <n v="0"/>
    <n v="0"/>
    <n v="0"/>
    <n v="0"/>
    <n v="0"/>
  </r>
  <r>
    <s v="E331 HYD Str/Impv, Snoq 1 - 2013"/>
    <x v="21"/>
    <s v="HYD Str/Impv, Snoq 1 - 2013"/>
    <s v="Hydro Generation Plant"/>
    <n v="6331"/>
    <n v="6465"/>
    <n v="6599"/>
    <n v="6733"/>
    <n v="6867"/>
    <n v="7001"/>
    <n v="7135"/>
    <n v="7269"/>
    <n v="7403"/>
    <n v="7537"/>
    <n v="7671"/>
    <n v="7805"/>
    <n v="7939"/>
    <n v="7135432"/>
  </r>
  <r>
    <s v="E331 HYD Str/Impv, Snoq 1 - 201-NSC"/>
    <x v="21"/>
    <s v="HYD Str/Impv, Snoq 1 - 201-NSC"/>
    <s v="Hydro Generation Plant"/>
    <n v="0"/>
    <n v="0"/>
    <n v="0"/>
    <n v="0"/>
    <n v="0"/>
    <n v="0"/>
    <n v="0"/>
    <n v="0"/>
    <n v="0"/>
    <n v="0"/>
    <n v="0"/>
    <n v="0"/>
    <n v="0"/>
    <n v="0"/>
  </r>
  <r>
    <s v="E331 HYD Str/Impv, Snoq 2 - 2013"/>
    <x v="21"/>
    <s v="HYD Str/Impv, Snoq 2 - 2013"/>
    <s v="Hydro Generation Plant"/>
    <n v="7284"/>
    <n v="7422"/>
    <n v="7559"/>
    <n v="7697"/>
    <n v="7834"/>
    <n v="7972"/>
    <n v="8109"/>
    <n v="8247"/>
    <n v="8384"/>
    <n v="8522"/>
    <n v="8659"/>
    <n v="8797"/>
    <n v="8934"/>
    <n v="8109206"/>
  </r>
  <r>
    <s v="E331 HYD Str/Impv, Snoq 2 - 201-NSC"/>
    <x v="21"/>
    <s v="HYD Str/Impv, Snoq 2 - 201-NSC"/>
    <s v="Hydro Generation Plant"/>
    <n v="0"/>
    <n v="0"/>
    <n v="0"/>
    <n v="0"/>
    <n v="0"/>
    <n v="0"/>
    <n v="0"/>
    <n v="0"/>
    <n v="0"/>
    <n v="0"/>
    <n v="0"/>
    <n v="0"/>
    <n v="0"/>
    <n v="0"/>
  </r>
  <r>
    <s v="E331 HYD Str/Impv, Snoq Park"/>
    <x v="21"/>
    <s v="HYD Str/Impv, Snoq Park"/>
    <s v="Hydro Generation Plant"/>
    <n v="803"/>
    <n v="820"/>
    <n v="836"/>
    <n v="852"/>
    <n v="869"/>
    <n v="885"/>
    <n v="901"/>
    <n v="918"/>
    <n v="934"/>
    <n v="950"/>
    <n v="967"/>
    <n v="983"/>
    <n v="999"/>
    <n v="901336"/>
  </r>
  <r>
    <s v="E331 HYD Str/Impv, Snoq Park-NSC"/>
    <x v="21"/>
    <s v="HYD Str/Impv, Snoq Park-NSC"/>
    <s v="Hydro Generation Plant"/>
    <n v="0"/>
    <n v="0"/>
    <n v="0"/>
    <n v="0"/>
    <n v="0"/>
    <n v="0"/>
    <n v="0"/>
    <n v="0"/>
    <n v="0"/>
    <n v="0"/>
    <n v="0"/>
    <n v="0"/>
    <n v="0"/>
    <n v="0"/>
  </r>
  <r>
    <s v="E331 HYD Str/Impv, Snoqualmie 1"/>
    <x v="21"/>
    <s v="HYD Str/Impv, Snoqualmie 1"/>
    <s v="Hydro Generation Plant"/>
    <n v="1416"/>
    <n v="1453"/>
    <n v="1489"/>
    <n v="1525"/>
    <n v="1561"/>
    <n v="1597"/>
    <n v="1633"/>
    <n v="1669"/>
    <n v="1706"/>
    <n v="1742"/>
    <n v="1778"/>
    <n v="1814"/>
    <n v="1850"/>
    <n v="1633341"/>
  </r>
  <r>
    <s v="E331 HYD Str/Impv, Snoqualmie 1-NSC"/>
    <x v="21"/>
    <s v="HYD Str/Impv, Snoqualmie 1-NSC"/>
    <s v="Hydro Generation Plant"/>
    <n v="0"/>
    <n v="0"/>
    <n v="0"/>
    <n v="0"/>
    <n v="0"/>
    <n v="0"/>
    <n v="0"/>
    <n v="0"/>
    <n v="0"/>
    <n v="0"/>
    <n v="0"/>
    <n v="0"/>
    <n v="0"/>
    <n v="0"/>
  </r>
  <r>
    <s v="E331 HYD Str/Impv, Snoqualmie 2"/>
    <x v="21"/>
    <s v="HYD Str/Impv, Snoqualmie 2"/>
    <s v="Hydro Generation Plant"/>
    <n v="0"/>
    <n v="0"/>
    <n v="0"/>
    <n v="0"/>
    <n v="0"/>
    <n v="0"/>
    <n v="0"/>
    <n v="0"/>
    <n v="0"/>
    <n v="0"/>
    <n v="0"/>
    <n v="0"/>
    <n v="0"/>
    <n v="0"/>
  </r>
  <r>
    <s v="E331 HYD Str/Impv, Snoqualmie 2-NSC"/>
    <x v="21"/>
    <s v="HYD Str/Impv, Snoqualmie 2-NSC"/>
    <s v="Hydro Generation Plant"/>
    <n v="0"/>
    <n v="0"/>
    <n v="0"/>
    <n v="0"/>
    <n v="0"/>
    <n v="0"/>
    <n v="0"/>
    <n v="0"/>
    <n v="0"/>
    <n v="0"/>
    <n v="0"/>
    <n v="0"/>
    <n v="0"/>
    <n v="0"/>
  </r>
  <r>
    <s v="E331 HYD Str/Impv, UB Koma Kulshan"/>
    <x v="21"/>
    <s v="HYD Str/Impv, UB Koma Kulshan"/>
    <s v="Hydro Generation Plant"/>
    <n v="491"/>
    <n v="492"/>
    <n v="493"/>
    <n v="494"/>
    <n v="495"/>
    <n v="496"/>
    <n v="497"/>
    <n v="498"/>
    <n v="500"/>
    <n v="501"/>
    <n v="502"/>
    <n v="503"/>
    <n v="504"/>
    <n v="497426"/>
  </r>
  <r>
    <s v="E331 HYD Str/Impv, UB Koma Kuls-NSC"/>
    <x v="21"/>
    <s v="HYD Str/Impv, UB Koma Kuls-NSC"/>
    <s v="Hydro Generation Plant"/>
    <n v="0"/>
    <n v="0"/>
    <n v="0"/>
    <n v="0"/>
    <n v="0"/>
    <n v="0"/>
    <n v="0"/>
    <n v="0"/>
    <n v="0"/>
    <n v="0"/>
    <n v="0"/>
    <n v="0"/>
    <n v="0"/>
    <n v="0"/>
  </r>
  <r>
    <s v="E331 HYD Str/Impv, Upper Baker"/>
    <x v="21"/>
    <s v="HYD Str/Impv, Upper Baker"/>
    <s v="Hydro Generation Plant"/>
    <n v="5840"/>
    <n v="5850"/>
    <n v="5860"/>
    <n v="5870"/>
    <n v="5880"/>
    <n v="5890"/>
    <n v="5900"/>
    <n v="5910"/>
    <n v="5920"/>
    <n v="5930"/>
    <n v="5940"/>
    <n v="5950"/>
    <n v="5960"/>
    <n v="5899934"/>
  </r>
  <r>
    <s v="E331 HYD Str/Impv, Upper Baker-NSC"/>
    <x v="21"/>
    <s v="HYD Str/Impv, Upper Baker-NSC"/>
    <s v="Hydro Generation Plant"/>
    <n v="0"/>
    <n v="0"/>
    <n v="0"/>
    <n v="0"/>
    <n v="0"/>
    <n v="0"/>
    <n v="0"/>
    <n v="0"/>
    <n v="0"/>
    <n v="0"/>
    <n v="0"/>
    <n v="0"/>
    <n v="0"/>
    <n v="0"/>
  </r>
  <r>
    <s v="E331 HYD Str/Impv, White R-NOTUSED"/>
    <x v="21"/>
    <s v="HYD Str/Impv, White R-NOTUSED"/>
    <s v="Hydro Generation Plant"/>
    <n v="0"/>
    <n v="0"/>
    <n v="0"/>
    <n v="0"/>
    <n v="0"/>
    <n v="0"/>
    <n v="0"/>
    <n v="0"/>
    <n v="0"/>
    <n v="0"/>
    <n v="0"/>
    <n v="0"/>
    <n v="0"/>
    <n v="0"/>
  </r>
  <r>
    <s v="E331 RETIRED  LB AdultFishTrap2011"/>
    <x v="21"/>
    <s v="RETIRED  LB AdultFishTrap2011"/>
    <s v="Hydro Generation Plant"/>
    <n v="0"/>
    <n v="0"/>
    <n v="0"/>
    <n v="0"/>
    <n v="0"/>
    <n v="0"/>
    <n v="0"/>
    <n v="0"/>
    <n v="0"/>
    <n v="0"/>
    <n v="0"/>
    <n v="0"/>
    <n v="0"/>
    <n v="0"/>
  </r>
  <r>
    <s v="E331 RETIRED UB FishHatchery2011"/>
    <x v="21"/>
    <s v="RETIRED UB FishHatchery2011"/>
    <s v="Hydro Generation Plant"/>
    <n v="0"/>
    <n v="0"/>
    <n v="0"/>
    <n v="0"/>
    <n v="0"/>
    <n v="0"/>
    <n v="0"/>
    <n v="0"/>
    <n v="0"/>
    <n v="0"/>
    <n v="0"/>
    <n v="0"/>
    <n v="0"/>
    <n v="0"/>
  </r>
  <r>
    <s v="E332 102 HYD Electron Sale-RET"/>
    <x v="22"/>
    <s v="102 HYD Electron Sale-RET"/>
    <s v="Hydro Generation Plant"/>
    <n v="0"/>
    <n v="0"/>
    <n v="0"/>
    <n v="0"/>
    <n v="0"/>
    <n v="0"/>
    <n v="0"/>
    <n v="0"/>
    <n v="0"/>
    <n v="0"/>
    <n v="0"/>
    <n v="0"/>
    <n v="0"/>
    <n v="0"/>
  </r>
  <r>
    <s v="E332 HYD R/D/W, Snoq 1 - 2013"/>
    <x v="22"/>
    <s v="HYD R/D/W, Snoq 1 - 2013"/>
    <s v="Hydro Generation Plant"/>
    <n v="6772"/>
    <n v="6930"/>
    <n v="7089"/>
    <n v="7247"/>
    <n v="7406"/>
    <n v="7564"/>
    <n v="7723"/>
    <n v="7881"/>
    <n v="8039"/>
    <n v="8198"/>
    <n v="8356"/>
    <n v="8515"/>
    <n v="8673"/>
    <n v="7722537"/>
  </r>
  <r>
    <s v="E332 HYD R/D/W, Snoq 1 - 2013-NSC"/>
    <x v="22"/>
    <s v="HYD R/D/W, Snoq 1 - 2013-NSC"/>
    <s v="Hydro Generation Plant"/>
    <n v="0"/>
    <n v="0"/>
    <n v="0"/>
    <n v="0"/>
    <n v="0"/>
    <n v="0"/>
    <n v="0"/>
    <n v="0"/>
    <n v="0"/>
    <n v="0"/>
    <n v="0"/>
    <n v="0"/>
    <n v="0"/>
    <n v="0"/>
  </r>
  <r>
    <s v="E332 HYD R/D/W, Snoq 2 - 2013"/>
    <x v="22"/>
    <s v="HYD R/D/W, Snoq 2 - 2013"/>
    <s v="Hydro Generation Plant"/>
    <n v="6886"/>
    <n v="7070"/>
    <n v="7254"/>
    <n v="7437"/>
    <n v="7621"/>
    <n v="7804"/>
    <n v="7988"/>
    <n v="8171"/>
    <n v="8355"/>
    <n v="8538"/>
    <n v="8722"/>
    <n v="8906"/>
    <n v="9089"/>
    <n v="7987816"/>
  </r>
  <r>
    <s v="E332 HYD R/D/W, Snoq 2 - 2013-NSC"/>
    <x v="22"/>
    <s v="HYD R/D/W, Snoq 2 - 2013-NSC"/>
    <s v="Hydro Generation Plant"/>
    <n v="0"/>
    <n v="0"/>
    <n v="0"/>
    <n v="0"/>
    <n v="0"/>
    <n v="0"/>
    <n v="0"/>
    <n v="0"/>
    <n v="0"/>
    <n v="0"/>
    <n v="0"/>
    <n v="0"/>
    <n v="0"/>
    <n v="0"/>
  </r>
  <r>
    <s v="E332 HYD R/D/W, White River-NOTUSED"/>
    <x v="22"/>
    <s v="HYD R/D/W, White River-NOTUSED"/>
    <s v="Hydro Generation Plant"/>
    <n v="0"/>
    <n v="0"/>
    <n v="0"/>
    <n v="0"/>
    <n v="0"/>
    <n v="0"/>
    <n v="0"/>
    <n v="0"/>
    <n v="0"/>
    <n v="0"/>
    <n v="0"/>
    <n v="0"/>
    <n v="0"/>
    <n v="0"/>
  </r>
  <r>
    <s v="E332 HYD R/D/W,LBAdultFishTr2010"/>
    <x v="22"/>
    <s v="HYD R/D/W,LBAdultFishTr2010"/>
    <s v="Hydro Generation Plant"/>
    <n v="1463"/>
    <n v="1512"/>
    <n v="1562"/>
    <n v="1611"/>
    <n v="1660"/>
    <n v="1709"/>
    <n v="1758"/>
    <n v="1808"/>
    <n v="1857"/>
    <n v="1906"/>
    <n v="1955"/>
    <n v="2004"/>
    <n v="2054"/>
    <n v="1758419"/>
  </r>
  <r>
    <s v="E332 HYD R/D/W,UB FishHatch2010"/>
    <x v="22"/>
    <s v="HYD R/D/W,UB FishHatch2010"/>
    <s v="Hydro Generation Plant"/>
    <n v="587"/>
    <n v="611"/>
    <n v="636"/>
    <n v="660"/>
    <n v="685"/>
    <n v="709"/>
    <n v="734"/>
    <n v="758"/>
    <n v="782"/>
    <n v="807"/>
    <n v="831"/>
    <n v="856"/>
    <n v="880"/>
    <n v="733559"/>
  </r>
  <r>
    <s v="E332 HYD R/D/W,UB FishHatch2010-NSC"/>
    <x v="22"/>
    <s v="HYD R/D/W,UB FishHatch2010-NSC"/>
    <s v="Hydro Generation Plant"/>
    <n v="0"/>
    <n v="0"/>
    <n v="0"/>
    <n v="0"/>
    <n v="0"/>
    <n v="0"/>
    <n v="0"/>
    <n v="0"/>
    <n v="0"/>
    <n v="0"/>
    <n v="0"/>
    <n v="0"/>
    <n v="0"/>
    <n v="0"/>
  </r>
  <r>
    <s v="E332 HYD Res/Dam/Wwy, LB FSC"/>
    <x v="22"/>
    <s v="HYD Res/Dam/Wwy, LB FSC"/>
    <s v="Hydro Generation Plant"/>
    <n v="5464"/>
    <n v="5562"/>
    <n v="5659"/>
    <n v="5756"/>
    <n v="5854"/>
    <n v="5951"/>
    <n v="6049"/>
    <n v="6146"/>
    <n v="6243"/>
    <n v="6341"/>
    <n v="6438"/>
    <n v="6536"/>
    <n v="6638"/>
    <n v="6048764"/>
  </r>
  <r>
    <s v="E332 HYD Res/Dam/Wwy, LB FSC-NSC"/>
    <x v="22"/>
    <s v="HYD Res/Dam/Wwy, LB FSC-NSC"/>
    <s v="Hydro Generation Plant"/>
    <n v="0"/>
    <n v="0"/>
    <n v="0"/>
    <n v="0"/>
    <n v="0"/>
    <n v="0"/>
    <n v="0"/>
    <n v="0"/>
    <n v="0"/>
    <n v="0"/>
    <n v="0"/>
    <n v="0"/>
    <n v="0"/>
    <n v="0"/>
  </r>
  <r>
    <s v="E332 HYD Res/Dam/Wwy, LB-2013"/>
    <x v="22"/>
    <s v="HYD Res/Dam/Wwy, LB-2013"/>
    <s v="Hydro Generation Plant"/>
    <n v="2236"/>
    <n v="2280"/>
    <n v="2325"/>
    <n v="2370"/>
    <n v="2415"/>
    <n v="2460"/>
    <n v="2504"/>
    <n v="2549"/>
    <n v="2594"/>
    <n v="2639"/>
    <n v="2683"/>
    <n v="2728"/>
    <n v="2773"/>
    <n v="2504303"/>
  </r>
  <r>
    <s v="E332 HYD Res/Dam/Wwy, LB-2013-NSC"/>
    <x v="22"/>
    <s v="HYD Res/Dam/Wwy, LB-2013-NSC"/>
    <s v="Hydro Generation Plant"/>
    <n v="0"/>
    <n v="0"/>
    <n v="0"/>
    <n v="0"/>
    <n v="0"/>
    <n v="0"/>
    <n v="0"/>
    <n v="0"/>
    <n v="0"/>
    <n v="0"/>
    <n v="0"/>
    <n v="0"/>
    <n v="0"/>
    <n v="0"/>
  </r>
  <r>
    <s v="E332 HYD Res/Dam/Wwy, Lower Baker"/>
    <x v="22"/>
    <s v="HYD Res/Dam/Wwy, Lower Baker"/>
    <s v="Hydro Generation Plant"/>
    <n v="15624"/>
    <n v="15654"/>
    <n v="15683"/>
    <n v="15712"/>
    <n v="15742"/>
    <n v="15771"/>
    <n v="15800"/>
    <n v="15830"/>
    <n v="15859"/>
    <n v="15889"/>
    <n v="15918"/>
    <n v="15947"/>
    <n v="15977"/>
    <n v="15800481"/>
  </r>
  <r>
    <s v="E332 HYD Res/Dam/Wwy, Lower Bak-NSC"/>
    <x v="22"/>
    <s v="HYD Res/Dam/Wwy, Lower Bak-NSC"/>
    <s v="Hydro Generation Plant"/>
    <n v="0"/>
    <n v="0"/>
    <n v="0"/>
    <n v="0"/>
    <n v="0"/>
    <n v="0"/>
    <n v="0"/>
    <n v="0"/>
    <n v="0"/>
    <n v="0"/>
    <n v="0"/>
    <n v="0"/>
    <n v="0"/>
    <n v="0"/>
  </r>
  <r>
    <s v="E332 HYD Res/Dam/Wwy, Skook-RET"/>
    <x v="22"/>
    <s v="HYD Res/Dam/Wwy, Skook-RET"/>
    <s v="Hydro Generation Plant"/>
    <n v="0"/>
    <n v="0"/>
    <n v="0"/>
    <n v="0"/>
    <n v="0"/>
    <n v="0"/>
    <n v="0"/>
    <n v="0"/>
    <n v="0"/>
    <n v="0"/>
    <n v="0"/>
    <n v="0"/>
    <n v="0"/>
    <n v="0"/>
  </r>
  <r>
    <s v="E332 HYD Res/Dam/Wwy, Snoq 1-NSC"/>
    <x v="22"/>
    <s v="HYD Res/Dam/Wwy, Snoq 1-NSC"/>
    <s v="Hydro Generation Plant"/>
    <n v="0"/>
    <n v="0"/>
    <n v="0"/>
    <n v="0"/>
    <n v="0"/>
    <n v="0"/>
    <n v="0"/>
    <n v="0"/>
    <n v="0"/>
    <n v="0"/>
    <n v="0"/>
    <n v="0"/>
    <n v="0"/>
    <n v="0"/>
  </r>
  <r>
    <s v="E332 HYD Res/Dam/Wwy, Snoq 2-NSC"/>
    <x v="22"/>
    <s v="HYD Res/Dam/Wwy, Snoq 2-NSC"/>
    <s v="Hydro Generation Plant"/>
    <n v="0"/>
    <n v="0"/>
    <n v="0"/>
    <n v="0"/>
    <n v="0"/>
    <n v="0"/>
    <n v="0"/>
    <n v="0"/>
    <n v="0"/>
    <n v="0"/>
    <n v="0"/>
    <n v="0"/>
    <n v="0"/>
    <n v="0"/>
  </r>
  <r>
    <s v="E332 HYD Res/Dam/Wwy, Snoqualmie 1"/>
    <x v="22"/>
    <s v="HYD Res/Dam/Wwy, Snoqualmie 1"/>
    <s v="Hydro Generation Plant"/>
    <n v="167"/>
    <n v="170"/>
    <n v="172"/>
    <n v="174"/>
    <n v="177"/>
    <n v="179"/>
    <n v="182"/>
    <n v="184"/>
    <n v="186"/>
    <n v="189"/>
    <n v="191"/>
    <n v="194"/>
    <n v="196"/>
    <n v="181548"/>
  </r>
  <r>
    <s v="E332 HYD Res/Dam/Wwy, Snoqualmie 2"/>
    <x v="22"/>
    <s v="HYD Res/Dam/Wwy, Snoqualmie 2"/>
    <s v="Hydro Generation Plant"/>
    <n v="81"/>
    <n v="82"/>
    <n v="83"/>
    <n v="84"/>
    <n v="85"/>
    <n v="86"/>
    <n v="87"/>
    <n v="88"/>
    <n v="89"/>
    <n v="90"/>
    <n v="91"/>
    <n v="92"/>
    <n v="94"/>
    <n v="87254"/>
  </r>
  <r>
    <s v="E332 HYD Res/Dam/Wwy, UB FSC"/>
    <x v="22"/>
    <s v="HYD Res/Dam/Wwy, UB FSC"/>
    <s v="Hydro Generation Plant"/>
    <n v="3824"/>
    <n v="3904"/>
    <n v="3984"/>
    <n v="4064"/>
    <n v="4144"/>
    <n v="4223"/>
    <n v="4303"/>
    <n v="4383"/>
    <n v="4463"/>
    <n v="4543"/>
    <n v="4623"/>
    <n v="4702"/>
    <n v="4759"/>
    <n v="4302318"/>
  </r>
  <r>
    <s v="E332 HYD Res/Dam/Wwy, UB FSC-NSC"/>
    <x v="22"/>
    <s v="HYD Res/Dam/Wwy, UB FSC-NSC"/>
    <s v="Hydro Generation Plant"/>
    <n v="0"/>
    <n v="0"/>
    <n v="0"/>
    <n v="0"/>
    <n v="0"/>
    <n v="0"/>
    <n v="0"/>
    <n v="0"/>
    <n v="0"/>
    <n v="0"/>
    <n v="0"/>
    <n v="0"/>
    <n v="0"/>
    <n v="0"/>
  </r>
  <r>
    <s v="E332 HYD Res/Dam/Wwy, Upper Baker"/>
    <x v="22"/>
    <s v="HYD Res/Dam/Wwy, Upper Baker"/>
    <s v="Hydro Generation Plant"/>
    <n v="55556"/>
    <n v="55610"/>
    <n v="55665"/>
    <n v="55719"/>
    <n v="55773"/>
    <n v="55827"/>
    <n v="55881"/>
    <n v="55936"/>
    <n v="55990"/>
    <n v="56037"/>
    <n v="56091"/>
    <n v="56145"/>
    <n v="56201"/>
    <n v="55879361"/>
  </r>
  <r>
    <s v="E332 HYD Res/Dam/Wwy, Upper Bak-NSC"/>
    <x v="22"/>
    <s v="HYD Res/Dam/Wwy, Upper Bak-NSC"/>
    <s v="Hydro Generation Plant"/>
    <n v="0"/>
    <n v="0"/>
    <n v="0"/>
    <n v="0"/>
    <n v="0"/>
    <n v="0"/>
    <n v="0"/>
    <n v="0"/>
    <n v="0"/>
    <n v="0"/>
    <n v="0"/>
    <n v="0"/>
    <n v="0"/>
    <n v="0"/>
  </r>
  <r>
    <s v="E332 HYD Res/Dam/Wwy,Electron-RET"/>
    <x v="22"/>
    <s v="HYD Res/Dam/Wwy,Electron-RET"/>
    <s v="Hydro Generation Plant"/>
    <n v="0"/>
    <n v="0"/>
    <n v="0"/>
    <n v="0"/>
    <n v="0"/>
    <n v="0"/>
    <n v="0"/>
    <n v="0"/>
    <n v="0"/>
    <n v="0"/>
    <n v="0"/>
    <n v="0"/>
    <n v="0"/>
    <n v="0"/>
  </r>
  <r>
    <s v="E332 RETIRED LBAdultFishTr2011"/>
    <x v="22"/>
    <s v="RETIRED LBAdultFishTr2011"/>
    <s v="Hydro Generation Plant"/>
    <n v="0"/>
    <n v="0"/>
    <n v="0"/>
    <n v="0"/>
    <n v="0"/>
    <n v="0"/>
    <n v="0"/>
    <n v="0"/>
    <n v="0"/>
    <n v="0"/>
    <n v="0"/>
    <n v="0"/>
    <n v="0"/>
    <n v="0"/>
  </r>
  <r>
    <s v="E332 RETIRED UB FishHatch2011"/>
    <x v="22"/>
    <s v="RETIRED UB FishHatch2011"/>
    <s v="Hydro Generation Plant"/>
    <n v="0"/>
    <n v="0"/>
    <n v="0"/>
    <n v="0"/>
    <n v="0"/>
    <n v="0"/>
    <n v="0"/>
    <n v="0"/>
    <n v="0"/>
    <n v="0"/>
    <n v="0"/>
    <n v="0"/>
    <n v="0"/>
    <n v="0"/>
  </r>
  <r>
    <s v="E333 HYD W/T-, White River-NOTUSED"/>
    <x v="23"/>
    <s v="HYD W/T-, White River-NOTUSED"/>
    <s v="Hydro Generation Plant"/>
    <n v="0"/>
    <n v="0"/>
    <n v="0"/>
    <n v="0"/>
    <n v="0"/>
    <n v="0"/>
    <n v="0"/>
    <n v="0"/>
    <n v="0"/>
    <n v="0"/>
    <n v="0"/>
    <n v="0"/>
    <n v="0"/>
    <n v="0"/>
  </r>
  <r>
    <s v="E333 HYD Wtrwhl/Trbn, Electron-RET"/>
    <x v="23"/>
    <s v="HYD Wtrwhl/Trbn, Electron-RET"/>
    <s v="Hydro Generation Plant"/>
    <n v="0"/>
    <n v="0"/>
    <n v="0"/>
    <n v="0"/>
    <n v="0"/>
    <n v="0"/>
    <n v="0"/>
    <n v="0"/>
    <n v="0"/>
    <n v="0"/>
    <n v="0"/>
    <n v="0"/>
    <n v="0"/>
    <n v="0"/>
  </r>
  <r>
    <s v="E333 HYD Wtrwhl/Trbn, LB-2013"/>
    <x v="23"/>
    <s v="HYD Wtrwhl/Trbn, LB-2013"/>
    <s v="Hydro Generation Plant"/>
    <n v="2958"/>
    <n v="3013"/>
    <n v="3067"/>
    <n v="3122"/>
    <n v="3176"/>
    <n v="3231"/>
    <n v="3285"/>
    <n v="3340"/>
    <n v="3394"/>
    <n v="3449"/>
    <n v="3504"/>
    <n v="3558"/>
    <n v="3613"/>
    <n v="3285324"/>
  </r>
  <r>
    <s v="E333 HYD Wtrwhl/Trbn, LB-2013-NSC"/>
    <x v="23"/>
    <s v="HYD Wtrwhl/Trbn, LB-2013-NSC"/>
    <s v="Hydro Generation Plant"/>
    <n v="0"/>
    <n v="0"/>
    <n v="0"/>
    <n v="0"/>
    <n v="0"/>
    <n v="0"/>
    <n v="0"/>
    <n v="0"/>
    <n v="0"/>
    <n v="0"/>
    <n v="0"/>
    <n v="0"/>
    <n v="0"/>
    <n v="0"/>
  </r>
  <r>
    <s v="E333 HYD Wtrwhl/Trbn, Lower Baker"/>
    <x v="23"/>
    <s v="HYD Wtrwhl/Trbn, Lower Baker"/>
    <s v="Hydro Generation Plant"/>
    <n v="4105"/>
    <n v="4127"/>
    <n v="4149"/>
    <n v="4170"/>
    <n v="4192"/>
    <n v="4214"/>
    <n v="4236"/>
    <n v="4058"/>
    <n v="4079"/>
    <n v="4101"/>
    <n v="4123"/>
    <n v="4145"/>
    <n v="4167"/>
    <n v="4144161"/>
  </r>
  <r>
    <s v="E333 HYD Wtrwhl/Trbn, Lower Bak-NSC"/>
    <x v="23"/>
    <s v="HYD Wtrwhl/Trbn, Lower Bak-NSC"/>
    <s v="Hydro Generation Plant"/>
    <n v="0"/>
    <n v="0"/>
    <n v="0"/>
    <n v="0"/>
    <n v="0"/>
    <n v="0"/>
    <n v="0"/>
    <n v="0"/>
    <n v="0"/>
    <n v="0"/>
    <n v="0"/>
    <n v="0"/>
    <n v="0"/>
    <n v="0"/>
  </r>
  <r>
    <s v="E333 HYD Wtrwhl/Trbn, Skookumchuck"/>
    <x v="23"/>
    <s v="HYD Wtrwhl/Trbn, Skookumchuck"/>
    <s v="Hydro Generation Plant"/>
    <n v="0"/>
    <n v="0"/>
    <n v="0"/>
    <n v="0"/>
    <n v="0"/>
    <n v="0"/>
    <n v="0"/>
    <n v="0"/>
    <n v="0"/>
    <n v="0"/>
    <n v="0"/>
    <n v="0"/>
    <n v="0"/>
    <n v="0"/>
  </r>
  <r>
    <s v="E333 HYD Wtrwhl/Trbn, Snoq 1-2013"/>
    <x v="23"/>
    <s v="HYD Wtrwhl/Trbn, Snoq 1-2013"/>
    <s v="Hydro Generation Plant"/>
    <n v="3853"/>
    <n v="3955"/>
    <n v="4057"/>
    <n v="4159"/>
    <n v="4262"/>
    <n v="4364"/>
    <n v="4466"/>
    <n v="4568"/>
    <n v="4670"/>
    <n v="4772"/>
    <n v="4874"/>
    <n v="4976"/>
    <n v="5079"/>
    <n v="4465659"/>
  </r>
  <r>
    <s v="E333 HYD Wtrwhl/Trbn, Snoq 1-20-NSC"/>
    <x v="23"/>
    <s v="HYD Wtrwhl/Trbn, Snoq 1-20-NSC"/>
    <s v="Hydro Generation Plant"/>
    <n v="0"/>
    <n v="0"/>
    <n v="0"/>
    <n v="0"/>
    <n v="0"/>
    <n v="0"/>
    <n v="0"/>
    <n v="0"/>
    <n v="0"/>
    <n v="0"/>
    <n v="0"/>
    <n v="0"/>
    <n v="0"/>
    <n v="0"/>
  </r>
  <r>
    <s v="E333 HYD Wtrwhl/Trbn, Snoq 1-NSC"/>
    <x v="23"/>
    <s v="HYD Wtrwhl/Trbn, Snoq 1-NSC"/>
    <s v="Hydro Generation Plant"/>
    <n v="0"/>
    <n v="0"/>
    <n v="0"/>
    <n v="0"/>
    <n v="0"/>
    <n v="0"/>
    <n v="0"/>
    <n v="0"/>
    <n v="0"/>
    <n v="0"/>
    <n v="0"/>
    <n v="0"/>
    <n v="0"/>
    <n v="0"/>
  </r>
  <r>
    <s v="E333 HYD Wtrwhl/Trbn, Snoq 2-2013"/>
    <x v="23"/>
    <s v="HYD Wtrwhl/Trbn, Snoq 2-2013"/>
    <s v="Hydro Generation Plant"/>
    <n v="2109"/>
    <n v="2192"/>
    <n v="2276"/>
    <n v="2359"/>
    <n v="2442"/>
    <n v="2525"/>
    <n v="2608"/>
    <n v="2691"/>
    <n v="2775"/>
    <n v="2858"/>
    <n v="2941"/>
    <n v="3024"/>
    <n v="3107"/>
    <n v="2608255"/>
  </r>
  <r>
    <s v="E333 HYD Wtrwhl/Trbn, Snoq 2-20-NSC"/>
    <x v="23"/>
    <s v="HYD Wtrwhl/Trbn, Snoq 2-20-NSC"/>
    <s v="Hydro Generation Plant"/>
    <n v="0"/>
    <n v="0"/>
    <n v="0"/>
    <n v="0"/>
    <n v="0"/>
    <n v="0"/>
    <n v="0"/>
    <n v="0"/>
    <n v="0"/>
    <n v="0"/>
    <n v="0"/>
    <n v="0"/>
    <n v="0"/>
    <n v="0"/>
  </r>
  <r>
    <s v="E333 HYD Wtrwhl/Trbn, Snoq 2-NSC"/>
    <x v="23"/>
    <s v="HYD Wtrwhl/Trbn, Snoq 2-NSC"/>
    <s v="Hydro Generation Plant"/>
    <n v="0"/>
    <n v="0"/>
    <n v="0"/>
    <n v="0"/>
    <n v="0"/>
    <n v="0"/>
    <n v="0"/>
    <n v="0"/>
    <n v="0"/>
    <n v="0"/>
    <n v="0"/>
    <n v="0"/>
    <n v="0"/>
    <n v="0"/>
  </r>
  <r>
    <s v="E333 HYD Wtrwhl/Trbn, Snoq Park"/>
    <x v="23"/>
    <s v="HYD Wtrwhl/Trbn, Snoq Park"/>
    <s v="Hydro Generation Plant"/>
    <n v="0"/>
    <n v="0"/>
    <n v="0"/>
    <n v="0"/>
    <n v="0"/>
    <n v="0"/>
    <n v="0"/>
    <n v="0"/>
    <n v="0"/>
    <n v="0"/>
    <n v="0"/>
    <n v="0"/>
    <n v="0"/>
    <n v="0"/>
  </r>
  <r>
    <s v="E333 HYD Wtrwhl/Trbn, Snoq Park-NSC"/>
    <x v="23"/>
    <s v="HYD Wtrwhl/Trbn, Snoq Park-NSC"/>
    <s v="Hydro Generation Plant"/>
    <n v="0"/>
    <n v="0"/>
    <n v="0"/>
    <n v="0"/>
    <n v="0"/>
    <n v="0"/>
    <n v="0"/>
    <n v="0"/>
    <n v="0"/>
    <n v="0"/>
    <n v="0"/>
    <n v="0"/>
    <n v="0"/>
    <n v="0"/>
  </r>
  <r>
    <s v="E333 HYD Wtrwhl/Trbn, Snoqualmie 1"/>
    <x v="23"/>
    <s v="HYD Wtrwhl/Trbn, Snoqualmie 1"/>
    <s v="Hydro Generation Plant"/>
    <n v="179"/>
    <n v="184"/>
    <n v="190"/>
    <n v="195"/>
    <n v="201"/>
    <n v="206"/>
    <n v="212"/>
    <n v="217"/>
    <n v="222"/>
    <n v="228"/>
    <n v="233"/>
    <n v="239"/>
    <n v="108"/>
    <n v="205857"/>
  </r>
  <r>
    <s v="E333 HYD Wtrwhl/Trbn, Snoqualmie 2"/>
    <x v="23"/>
    <s v="HYD Wtrwhl/Trbn, Snoqualmie 2"/>
    <s v="Hydro Generation Plant"/>
    <n v="2066"/>
    <n v="2085"/>
    <n v="2105"/>
    <n v="2124"/>
    <n v="2143"/>
    <n v="2162"/>
    <n v="2182"/>
    <n v="2201"/>
    <n v="2220"/>
    <n v="2239"/>
    <n v="2259"/>
    <n v="2278"/>
    <n v="2299"/>
    <n v="2181742"/>
  </r>
  <r>
    <s v="E333 HYD Wtrwhl/Trbn, Upper Baker"/>
    <x v="23"/>
    <s v="HYD Wtrwhl/Trbn, Upper Baker"/>
    <s v="Hydro Generation Plant"/>
    <n v="9232"/>
    <n v="9242"/>
    <n v="9253"/>
    <n v="9263"/>
    <n v="9274"/>
    <n v="9284"/>
    <n v="9295"/>
    <n v="9305"/>
    <n v="9316"/>
    <n v="9326"/>
    <n v="9337"/>
    <n v="9347"/>
    <n v="9358"/>
    <n v="9294570"/>
  </r>
  <r>
    <s v="E333 HYD Wtrwhl/Trbn, Upper Bak-NSC"/>
    <x v="23"/>
    <s v="HYD Wtrwhl/Trbn, Upper Bak-NSC"/>
    <s v="Hydro Generation Plant"/>
    <n v="0"/>
    <n v="0"/>
    <n v="0"/>
    <n v="0"/>
    <n v="0"/>
    <n v="0"/>
    <n v="0"/>
    <n v="0"/>
    <n v="0"/>
    <n v="0"/>
    <n v="0"/>
    <n v="0"/>
    <n v="0"/>
    <n v="0"/>
  </r>
  <r>
    <s v="E334 HYD Acc, White River-NOTUSED"/>
    <x v="24"/>
    <s v="HYD Acc, White River-NOTUSED"/>
    <s v="Hydro Generation Plant"/>
    <n v="0"/>
    <n v="0"/>
    <n v="0"/>
    <n v="0"/>
    <n v="0"/>
    <n v="0"/>
    <n v="0"/>
    <n v="0"/>
    <n v="0"/>
    <n v="0"/>
    <n v="0"/>
    <n v="0"/>
    <n v="0"/>
    <n v="0"/>
  </r>
  <r>
    <s v="E334 HYD Accessory, Electron-RET"/>
    <x v="24"/>
    <s v="HYD Accessory, Electron-RET"/>
    <s v="Hydro Generation Plant"/>
    <n v="0"/>
    <n v="0"/>
    <n v="0"/>
    <n v="0"/>
    <n v="0"/>
    <n v="0"/>
    <n v="0"/>
    <n v="0"/>
    <n v="0"/>
    <n v="0"/>
    <n v="0"/>
    <n v="0"/>
    <n v="0"/>
    <n v="0"/>
  </r>
  <r>
    <s v="E334 HYD Accessory, LB-2013"/>
    <x v="24"/>
    <s v="HYD Accessory, LB-2013"/>
    <s v="Hydro Generation Plant"/>
    <n v="1318"/>
    <n v="1343"/>
    <n v="1368"/>
    <n v="1393"/>
    <n v="1417"/>
    <n v="1442"/>
    <n v="1467"/>
    <n v="1492"/>
    <n v="1517"/>
    <n v="1542"/>
    <n v="1567"/>
    <n v="1592"/>
    <n v="1617"/>
    <n v="1467310"/>
  </r>
  <r>
    <s v="E334 HYD Accessory, LB-2013-NSC"/>
    <x v="24"/>
    <s v="HYD Accessory, LB-2013-NSC"/>
    <s v="Hydro Generation Plant"/>
    <n v="0"/>
    <n v="0"/>
    <n v="0"/>
    <n v="0"/>
    <n v="0"/>
    <n v="0"/>
    <n v="0"/>
    <n v="0"/>
    <n v="0"/>
    <n v="0"/>
    <n v="0"/>
    <n v="0"/>
    <n v="0"/>
    <n v="0"/>
  </r>
  <r>
    <s v="E334 HYD Accessory, Lower Baker"/>
    <x v="24"/>
    <s v="HYD Accessory, Lower Baker"/>
    <s v="Hydro Generation Plant"/>
    <n v="1737"/>
    <n v="1740"/>
    <n v="1744"/>
    <n v="1748"/>
    <n v="1752"/>
    <n v="1755"/>
    <n v="1759"/>
    <n v="1763"/>
    <n v="1767"/>
    <n v="1770"/>
    <n v="1774"/>
    <n v="1778"/>
    <n v="1782"/>
    <n v="1759043"/>
  </r>
  <r>
    <s v="E334 HYD Accessory, Lower Baker-NSC"/>
    <x v="24"/>
    <s v="HYD Accessory, Lower Baker-NSC"/>
    <s v="Hydro Generation Plant"/>
    <n v="0"/>
    <n v="0"/>
    <n v="0"/>
    <n v="0"/>
    <n v="0"/>
    <n v="0"/>
    <n v="0"/>
    <n v="0"/>
    <n v="0"/>
    <n v="0"/>
    <n v="0"/>
    <n v="0"/>
    <n v="0"/>
    <n v="0"/>
  </r>
  <r>
    <s v="E334 HYD Accessory, Skookumchuck"/>
    <x v="24"/>
    <s v="HYD Accessory, Skookumchuck"/>
    <s v="Hydro Generation Plant"/>
    <n v="0"/>
    <n v="0"/>
    <n v="0"/>
    <n v="0"/>
    <n v="0"/>
    <n v="0"/>
    <n v="0"/>
    <n v="0"/>
    <n v="0"/>
    <n v="0"/>
    <n v="0"/>
    <n v="0"/>
    <n v="0"/>
    <n v="0"/>
  </r>
  <r>
    <s v="E334 HYD Accessory, Snoq 1 - 2013"/>
    <x v="24"/>
    <s v="HYD Accessory, Snoq 1 - 2013"/>
    <s v="Hydro Generation Plant"/>
    <n v="1880"/>
    <n v="1927"/>
    <n v="1975"/>
    <n v="2023"/>
    <n v="2070"/>
    <n v="2118"/>
    <n v="2165"/>
    <n v="2213"/>
    <n v="2261"/>
    <n v="2308"/>
    <n v="2356"/>
    <n v="2403"/>
    <n v="2451"/>
    <n v="2165375"/>
  </r>
  <r>
    <s v="E334 HYD Accessory, Snoq 1 - 20-NSC"/>
    <x v="24"/>
    <s v="HYD Accessory, Snoq 1 - 20-NSC"/>
    <s v="Hydro Generation Plant"/>
    <n v="0"/>
    <n v="0"/>
    <n v="0"/>
    <n v="0"/>
    <n v="0"/>
    <n v="0"/>
    <n v="0"/>
    <n v="0"/>
    <n v="0"/>
    <n v="0"/>
    <n v="0"/>
    <n v="0"/>
    <n v="0"/>
    <n v="0"/>
  </r>
  <r>
    <s v="E334 HYD Accessory, Snoq 1-NSC"/>
    <x v="24"/>
    <s v="HYD Accessory, Snoq 1-NSC"/>
    <s v="Hydro Generation Plant"/>
    <n v="0"/>
    <n v="0"/>
    <n v="0"/>
    <n v="0"/>
    <n v="0"/>
    <n v="0"/>
    <n v="0"/>
    <n v="0"/>
    <n v="0"/>
    <n v="0"/>
    <n v="0"/>
    <n v="0"/>
    <n v="0"/>
    <n v="0"/>
  </r>
  <r>
    <s v="E334 HYD Accessory, Snoq 2 - 2013"/>
    <x v="24"/>
    <s v="HYD Accessory, Snoq 2 - 2013"/>
    <s v="Hydro Generation Plant"/>
    <n v="1168"/>
    <n v="1200"/>
    <n v="1233"/>
    <n v="1265"/>
    <n v="1298"/>
    <n v="1331"/>
    <n v="1363"/>
    <n v="1396"/>
    <n v="1428"/>
    <n v="1461"/>
    <n v="1493"/>
    <n v="1526"/>
    <n v="1558"/>
    <n v="1363093"/>
  </r>
  <r>
    <s v="E334 HYD Accessory, Snoq 2 - 20-NSC"/>
    <x v="24"/>
    <s v="HYD Accessory, Snoq 2 - 20-NSC"/>
    <s v="Hydro Generation Plant"/>
    <n v="0"/>
    <n v="0"/>
    <n v="0"/>
    <n v="0"/>
    <n v="0"/>
    <n v="0"/>
    <n v="0"/>
    <n v="0"/>
    <n v="0"/>
    <n v="0"/>
    <n v="0"/>
    <n v="0"/>
    <n v="0"/>
    <n v="0"/>
  </r>
  <r>
    <s v="E334 HYD Accessory, Snoq 2-NSC"/>
    <x v="24"/>
    <s v="HYD Accessory, Snoq 2-NSC"/>
    <s v="Hydro Generation Plant"/>
    <n v="0"/>
    <n v="0"/>
    <n v="0"/>
    <n v="0"/>
    <n v="0"/>
    <n v="0"/>
    <n v="0"/>
    <n v="0"/>
    <n v="0"/>
    <n v="0"/>
    <n v="0"/>
    <n v="0"/>
    <n v="0"/>
    <n v="0"/>
  </r>
  <r>
    <s v="E334 HYD Accessory, Snoq Park"/>
    <x v="24"/>
    <s v="HYD Accessory, Snoq Park"/>
    <s v="Hydro Generation Plant"/>
    <n v="0"/>
    <n v="0"/>
    <n v="0"/>
    <n v="0"/>
    <n v="0"/>
    <n v="0"/>
    <n v="0"/>
    <n v="0"/>
    <n v="0"/>
    <n v="0"/>
    <n v="0"/>
    <n v="0"/>
    <n v="0"/>
    <n v="0"/>
  </r>
  <r>
    <s v="E334 HYD Accessory, Snoq Park-NSC"/>
    <x v="24"/>
    <s v="HYD Accessory, Snoq Park-NSC"/>
    <s v="Hydro Generation Plant"/>
    <n v="0"/>
    <n v="0"/>
    <n v="0"/>
    <n v="0"/>
    <n v="0"/>
    <n v="0"/>
    <n v="0"/>
    <n v="0"/>
    <n v="0"/>
    <n v="0"/>
    <n v="0"/>
    <n v="0"/>
    <n v="0"/>
    <n v="0"/>
  </r>
  <r>
    <s v="E334 HYD Accessory, Snoqualmie 1"/>
    <x v="24"/>
    <s v="HYD Accessory, Snoqualmie 1"/>
    <s v="Hydro Generation Plant"/>
    <n v="0"/>
    <n v="0"/>
    <n v="0"/>
    <n v="0"/>
    <n v="0"/>
    <n v="0"/>
    <n v="0"/>
    <n v="0"/>
    <n v="0"/>
    <n v="0"/>
    <n v="0"/>
    <n v="0"/>
    <n v="0"/>
    <n v="0"/>
  </r>
  <r>
    <s v="E334 HYD Accessory, Snoqualmie 2"/>
    <x v="24"/>
    <s v="HYD Accessory, Snoqualmie 2"/>
    <s v="Hydro Generation Plant"/>
    <n v="0"/>
    <n v="0"/>
    <n v="0"/>
    <n v="0"/>
    <n v="0"/>
    <n v="0"/>
    <n v="0"/>
    <n v="0"/>
    <n v="0"/>
    <n v="0"/>
    <n v="0"/>
    <n v="0"/>
    <n v="0"/>
    <n v="0"/>
  </r>
  <r>
    <s v="E334 HYD Accessory, Upper Baker"/>
    <x v="24"/>
    <s v="HYD Accessory, Upper Baker"/>
    <s v="Hydro Generation Plant"/>
    <n v="1382"/>
    <n v="1386"/>
    <n v="1389"/>
    <n v="1392"/>
    <n v="1395"/>
    <n v="1398"/>
    <n v="1402"/>
    <n v="1405"/>
    <n v="1408"/>
    <n v="1411"/>
    <n v="1414"/>
    <n v="1418"/>
    <n v="1421"/>
    <n v="1401530"/>
  </r>
  <r>
    <s v="E334 HYD Accessory, Upper Baker-NSC"/>
    <x v="24"/>
    <s v="HYD Accessory, Upper Baker-NSC"/>
    <s v="Hydro Generation Plant"/>
    <n v="0"/>
    <n v="0"/>
    <n v="0"/>
    <n v="0"/>
    <n v="0"/>
    <n v="0"/>
    <n v="0"/>
    <n v="0"/>
    <n v="0"/>
    <n v="0"/>
    <n v="0"/>
    <n v="0"/>
    <n v="0"/>
    <n v="0"/>
  </r>
  <r>
    <s v="E335 HYD Misc, Electron-RET"/>
    <x v="25"/>
    <s v="HYD Misc, Electron-RET"/>
    <s v="Hydro Generation Plant"/>
    <n v="0"/>
    <n v="0"/>
    <n v="0"/>
    <n v="0"/>
    <n v="0"/>
    <n v="0"/>
    <n v="0"/>
    <n v="0"/>
    <n v="0"/>
    <n v="0"/>
    <n v="0"/>
    <n v="0"/>
    <n v="0"/>
    <n v="0"/>
  </r>
  <r>
    <s v="E335 HYD Misc, LB-2013"/>
    <x v="25"/>
    <s v="HYD Misc, LB-2013"/>
    <s v="Hydro Generation Plant"/>
    <n v="27"/>
    <n v="28"/>
    <n v="28"/>
    <n v="29"/>
    <n v="30"/>
    <n v="30"/>
    <n v="31"/>
    <n v="32"/>
    <n v="32"/>
    <n v="33"/>
    <n v="34"/>
    <n v="34"/>
    <n v="35"/>
    <n v="30976"/>
  </r>
  <r>
    <s v="E335 HYD Misc, LB-2013-NSC"/>
    <x v="25"/>
    <s v="HYD Misc, LB-2013-NSC"/>
    <s v="Hydro Generation Plant"/>
    <n v="0"/>
    <n v="0"/>
    <n v="0"/>
    <n v="0"/>
    <n v="0"/>
    <n v="0"/>
    <n v="0"/>
    <n v="0"/>
    <n v="0"/>
    <n v="0"/>
    <n v="0"/>
    <n v="0"/>
    <n v="0"/>
    <n v="0"/>
  </r>
  <r>
    <s v="E335 HYD Misc, Lower Baker"/>
    <x v="25"/>
    <s v="HYD Misc, Lower Baker"/>
    <s v="Hydro Generation Plant"/>
    <n v="557"/>
    <n v="558"/>
    <n v="560"/>
    <n v="562"/>
    <n v="564"/>
    <n v="565"/>
    <n v="567"/>
    <n v="569"/>
    <n v="570"/>
    <n v="572"/>
    <n v="575"/>
    <n v="577"/>
    <n v="578"/>
    <n v="567177"/>
  </r>
  <r>
    <s v="E335 HYD Misc, Lower Baker FSC"/>
    <x v="25"/>
    <s v="HYD Misc, Lower Baker FSC"/>
    <s v="Hydro Generation Plant"/>
    <n v="684"/>
    <n v="700"/>
    <n v="716"/>
    <n v="731"/>
    <n v="747"/>
    <n v="763"/>
    <n v="778"/>
    <n v="794"/>
    <n v="810"/>
    <n v="825"/>
    <n v="841"/>
    <n v="857"/>
    <n v="873"/>
    <n v="778391"/>
  </r>
  <r>
    <s v="E335 HYD Misc, Lower Baker FSC-NSC"/>
    <x v="25"/>
    <s v="HYD Misc, Lower Baker FSC-NSC"/>
    <s v="Hydro Generation Plant"/>
    <n v="0"/>
    <n v="0"/>
    <n v="0"/>
    <n v="0"/>
    <n v="0"/>
    <n v="0"/>
    <n v="0"/>
    <n v="0"/>
    <n v="0"/>
    <n v="0"/>
    <n v="0"/>
    <n v="0"/>
    <n v="0"/>
    <n v="0"/>
  </r>
  <r>
    <s v="E335 HYD Misc, Lower Baker-NSC"/>
    <x v="25"/>
    <s v="HYD Misc, Lower Baker-NSC"/>
    <s v="Hydro Generation Plant"/>
    <n v="0"/>
    <n v="0"/>
    <n v="0"/>
    <n v="0"/>
    <n v="0"/>
    <n v="0"/>
    <n v="0"/>
    <n v="0"/>
    <n v="0"/>
    <n v="0"/>
    <n v="0"/>
    <n v="0"/>
    <n v="0"/>
    <n v="0"/>
  </r>
  <r>
    <s v="E335 HYD Misc, Snoq 1 - 2013"/>
    <x v="25"/>
    <s v="HYD Misc, Snoq 1 - 2013"/>
    <s v="Hydro Generation Plant"/>
    <n v="178"/>
    <n v="183"/>
    <n v="187"/>
    <n v="192"/>
    <n v="196"/>
    <n v="201"/>
    <n v="205"/>
    <n v="210"/>
    <n v="214"/>
    <n v="219"/>
    <n v="223"/>
    <n v="228"/>
    <n v="232"/>
    <n v="205282"/>
  </r>
  <r>
    <s v="E335 HYD Misc, Snoq 1 - 2013-NSC"/>
    <x v="25"/>
    <s v="HYD Misc, Snoq 1 - 2013-NSC"/>
    <s v="Hydro Generation Plant"/>
    <n v="0"/>
    <n v="0"/>
    <n v="0"/>
    <n v="0"/>
    <n v="0"/>
    <n v="0"/>
    <n v="0"/>
    <n v="0"/>
    <n v="0"/>
    <n v="0"/>
    <n v="0"/>
    <n v="0"/>
    <n v="0"/>
    <n v="0"/>
  </r>
  <r>
    <s v="E335 HYD Misc, Snoq 2 - 2013"/>
    <x v="25"/>
    <s v="HYD Misc, Snoq 2 - 2013"/>
    <s v="Hydro Generation Plant"/>
    <n v="236"/>
    <n v="241"/>
    <n v="245"/>
    <n v="250"/>
    <n v="255"/>
    <n v="259"/>
    <n v="264"/>
    <n v="269"/>
    <n v="274"/>
    <n v="278"/>
    <n v="283"/>
    <n v="288"/>
    <n v="293"/>
    <n v="264193"/>
  </r>
  <r>
    <s v="E335 HYD Misc, Snoq 2 - 2013-NSC"/>
    <x v="25"/>
    <s v="HYD Misc, Snoq 2 - 2013-NSC"/>
    <s v="Hydro Generation Plant"/>
    <n v="0"/>
    <n v="0"/>
    <n v="0"/>
    <n v="0"/>
    <n v="0"/>
    <n v="0"/>
    <n v="0"/>
    <n v="0"/>
    <n v="0"/>
    <n v="0"/>
    <n v="0"/>
    <n v="0"/>
    <n v="0"/>
    <n v="0"/>
  </r>
  <r>
    <s v="E335 HYD Misc, Snoq Park"/>
    <x v="25"/>
    <s v="HYD Misc, Snoq Park"/>
    <s v="Hydro Generation Plant"/>
    <n v="1"/>
    <n v="1"/>
    <n v="1"/>
    <n v="1"/>
    <n v="1"/>
    <n v="1"/>
    <n v="1"/>
    <n v="1"/>
    <n v="1"/>
    <n v="1"/>
    <n v="1"/>
    <n v="1"/>
    <n v="1"/>
    <n v="803"/>
  </r>
  <r>
    <s v="E335 HYD Misc, Snoq Park-NSC"/>
    <x v="25"/>
    <s v="HYD Misc, Snoq Park-NSC"/>
    <s v="Hydro Generation Plant"/>
    <n v="0"/>
    <n v="0"/>
    <n v="0"/>
    <n v="0"/>
    <n v="0"/>
    <n v="0"/>
    <n v="0"/>
    <n v="0"/>
    <n v="0"/>
    <n v="0"/>
    <n v="0"/>
    <n v="0"/>
    <n v="0"/>
    <n v="0"/>
  </r>
  <r>
    <s v="E335 HYD Misc, Snoqualmie 1"/>
    <x v="25"/>
    <s v="HYD Misc, Snoqualmie 1"/>
    <s v="Hydro Generation Plant"/>
    <n v="10"/>
    <n v="10"/>
    <n v="10"/>
    <n v="10"/>
    <n v="10"/>
    <n v="10"/>
    <n v="10"/>
    <n v="11"/>
    <n v="11"/>
    <n v="11"/>
    <n v="11"/>
    <n v="12"/>
    <n v="12"/>
    <n v="10550"/>
  </r>
  <r>
    <s v="E335 HYD Misc, Snoqualmie 1-NSC"/>
    <x v="25"/>
    <s v="HYD Misc, Snoqualmie 1-NSC"/>
    <s v="Hydro Generation Plant"/>
    <n v="0"/>
    <n v="0"/>
    <n v="0"/>
    <n v="0"/>
    <n v="0"/>
    <n v="0"/>
    <n v="0"/>
    <n v="0"/>
    <n v="0"/>
    <n v="0"/>
    <n v="0"/>
    <n v="0"/>
    <n v="0"/>
    <n v="0"/>
  </r>
  <r>
    <s v="E335 HYD Misc, Snoqualmie 2"/>
    <x v="25"/>
    <s v="HYD Misc, Snoqualmie 2"/>
    <s v="Hydro Generation Plant"/>
    <n v="1"/>
    <n v="1"/>
    <n v="1"/>
    <n v="1"/>
    <n v="1"/>
    <n v="1"/>
    <n v="1"/>
    <n v="1"/>
    <n v="1"/>
    <n v="1"/>
    <n v="1"/>
    <n v="1"/>
    <n v="1"/>
    <n v="536"/>
  </r>
  <r>
    <s v="E335 HYD Misc, Snoqualmie 2-NSC"/>
    <x v="25"/>
    <s v="HYD Misc, Snoqualmie 2-NSC"/>
    <s v="Hydro Generation Plant"/>
    <n v="0"/>
    <n v="0"/>
    <n v="0"/>
    <n v="0"/>
    <n v="0"/>
    <n v="0"/>
    <n v="0"/>
    <n v="0"/>
    <n v="0"/>
    <n v="0"/>
    <n v="0"/>
    <n v="0"/>
    <n v="0"/>
    <n v="0"/>
  </r>
  <r>
    <s v="E335 HYD Misc, UB Hatchery"/>
    <x v="25"/>
    <s v="HYD Misc, UB Hatchery"/>
    <s v="Hydro Generation Plant"/>
    <n v="38"/>
    <n v="39"/>
    <n v="41"/>
    <n v="42"/>
    <n v="43"/>
    <n v="45"/>
    <n v="46"/>
    <n v="48"/>
    <n v="49"/>
    <n v="51"/>
    <n v="52"/>
    <n v="53"/>
    <n v="55"/>
    <n v="46327"/>
  </r>
  <r>
    <s v="E335 HYD Misc, UB Hatchery-NSC"/>
    <x v="25"/>
    <s v="HYD Misc, UB Hatchery-NSC"/>
    <s v="Hydro Generation Plant"/>
    <n v="0"/>
    <n v="0"/>
    <n v="0"/>
    <n v="0"/>
    <n v="0"/>
    <n v="0"/>
    <n v="0"/>
    <n v="0"/>
    <n v="0"/>
    <n v="0"/>
    <n v="0"/>
    <n v="0"/>
    <n v="0"/>
    <n v="0"/>
  </r>
  <r>
    <s v="E335 HYD Misc, UB Koma Kulshan"/>
    <x v="25"/>
    <s v="HYD Misc, UB Koma Kulshan"/>
    <s v="Hydro Generation Plant"/>
    <n v="32"/>
    <n v="32"/>
    <n v="32"/>
    <n v="32"/>
    <n v="32"/>
    <n v="32"/>
    <n v="32"/>
    <n v="32"/>
    <n v="32"/>
    <n v="32"/>
    <n v="32"/>
    <n v="32"/>
    <n v="32"/>
    <n v="32076"/>
  </r>
  <r>
    <s v="E335 HYD Misc, UB Koma Kulshan-NSC"/>
    <x v="25"/>
    <s v="HYD Misc, UB Koma Kulshan-NSC"/>
    <s v="Hydro Generation Plant"/>
    <n v="0"/>
    <n v="0"/>
    <n v="0"/>
    <n v="0"/>
    <n v="0"/>
    <n v="0"/>
    <n v="0"/>
    <n v="0"/>
    <n v="0"/>
    <n v="0"/>
    <n v="0"/>
    <n v="0"/>
    <n v="0"/>
    <n v="0"/>
  </r>
  <r>
    <s v="E335 HYD Misc, Upper Baker"/>
    <x v="25"/>
    <s v="HYD Misc, Upper Baker"/>
    <s v="Hydro Generation Plant"/>
    <n v="427"/>
    <n v="429"/>
    <n v="431"/>
    <n v="433"/>
    <n v="435"/>
    <n v="437"/>
    <n v="439"/>
    <n v="441"/>
    <n v="443"/>
    <n v="445"/>
    <n v="447"/>
    <n v="449"/>
    <n v="451"/>
    <n v="438726"/>
  </r>
  <r>
    <s v="E335 HYD Misc, Upper Baker-NSC"/>
    <x v="25"/>
    <s v="HYD Misc, Upper Baker-NSC"/>
    <s v="Hydro Generation Plant"/>
    <n v="0"/>
    <n v="0"/>
    <n v="0"/>
    <n v="0"/>
    <n v="0"/>
    <n v="0"/>
    <n v="0"/>
    <n v="0"/>
    <n v="0"/>
    <n v="0"/>
    <n v="0"/>
    <n v="0"/>
    <n v="0"/>
    <n v="0"/>
  </r>
  <r>
    <s v="E335 HYD Misc, White River-NOTUSED"/>
    <x v="25"/>
    <s v="HYD Misc, White River-NOTUSED"/>
    <s v="Hydro Generation Plant"/>
    <n v="0"/>
    <n v="0"/>
    <n v="0"/>
    <n v="0"/>
    <n v="0"/>
    <n v="0"/>
    <n v="0"/>
    <n v="0"/>
    <n v="0"/>
    <n v="0"/>
    <n v="0"/>
    <n v="0"/>
    <n v="0"/>
    <n v="0"/>
  </r>
  <r>
    <s v="E3351 HYD S/M/Tools, Snoq 1-2013"/>
    <x v="26"/>
    <s v="HYD S/M/Tools, Snoq 1-2013"/>
    <s v="Hydro Generation Plant"/>
    <n v="569"/>
    <n v="570"/>
    <n v="571"/>
    <n v="572"/>
    <n v="572"/>
    <n v="573"/>
    <n v="574"/>
    <n v="575"/>
    <n v="576"/>
    <n v="576"/>
    <n v="577"/>
    <n v="578"/>
    <n v="579"/>
    <n v="573977"/>
  </r>
  <r>
    <s v="E3351 HYD S/M/Tools, Snoq 2-2013"/>
    <x v="26"/>
    <s v="HYD S/M/Tools, Snoq 2-2013"/>
    <s v="Hydro Generation Plant"/>
    <n v="0"/>
    <n v="0"/>
    <n v="0"/>
    <n v="0"/>
    <n v="0"/>
    <n v="0"/>
    <n v="0"/>
    <n v="0"/>
    <n v="0"/>
    <n v="0"/>
    <n v="0"/>
    <n v="0"/>
    <n v="0"/>
    <n v="0"/>
  </r>
  <r>
    <s v="E3351 HYD S/M/Tools, Snoq1-2013-NSC"/>
    <x v="26"/>
    <s v="HYD S/M/Tools, Snoq1-2013-NSC"/>
    <s v="Hydro Generation Plant"/>
    <n v="0"/>
    <n v="0"/>
    <n v="0"/>
    <n v="0"/>
    <n v="0"/>
    <n v="0"/>
    <n v="0"/>
    <n v="0"/>
    <n v="0"/>
    <n v="0"/>
    <n v="0"/>
    <n v="0"/>
    <n v="0"/>
    <n v="0"/>
  </r>
  <r>
    <s v="E3351 HYD S/M/Tools, Snoq2-2013-NSC"/>
    <x v="26"/>
    <s v="HYD S/M/Tools, Snoq2-2013-NSC"/>
    <s v="Hydro Generation Plant"/>
    <n v="0"/>
    <n v="0"/>
    <n v="0"/>
    <n v="0"/>
    <n v="0"/>
    <n v="0"/>
    <n v="0"/>
    <n v="0"/>
    <n v="0"/>
    <n v="0"/>
    <n v="0"/>
    <n v="0"/>
    <n v="0"/>
    <n v="0"/>
  </r>
  <r>
    <s v="E3351 HYD Sta Main Tool, UB Hatch"/>
    <x v="26"/>
    <s v="HYD Sta Main Tool, UB Hatch"/>
    <s v="Hydro Generation Plant"/>
    <n v="0"/>
    <n v="0"/>
    <n v="0"/>
    <n v="0"/>
    <n v="0"/>
    <n v="0"/>
    <n v="0"/>
    <n v="0"/>
    <n v="0"/>
    <n v="0"/>
    <n v="0"/>
    <n v="0"/>
    <n v="0"/>
    <n v="0"/>
  </r>
  <r>
    <s v="E3351 HYD Sta Main Tool, UB Hat-NSC"/>
    <x v="26"/>
    <s v="HYD Sta Main Tool, UB Hat-NSC"/>
    <s v="Hydro Generation Plant"/>
    <n v="0"/>
    <n v="0"/>
    <n v="0"/>
    <n v="0"/>
    <n v="0"/>
    <n v="0"/>
    <n v="0"/>
    <n v="0"/>
    <n v="0"/>
    <n v="0"/>
    <n v="0"/>
    <n v="0"/>
    <n v="0"/>
    <n v="0"/>
  </r>
  <r>
    <s v="E3351 HYD Sta Main Tool, UB Res-NSC"/>
    <x v="26"/>
    <s v="HYD Sta Main Tool, UB Res-NSC"/>
    <s v="Hydro Generation Plant"/>
    <n v="0"/>
    <n v="0"/>
    <n v="0"/>
    <n v="0"/>
    <n v="0"/>
    <n v="0"/>
    <n v="0"/>
    <n v="0"/>
    <n v="0"/>
    <n v="0"/>
    <n v="0"/>
    <n v="0"/>
    <n v="0"/>
    <n v="0"/>
  </r>
  <r>
    <s v="E3351 HYD Sta Main Tool, UB Resort"/>
    <x v="26"/>
    <s v="HYD Sta Main Tool, UB Resort"/>
    <s v="Hydro Generation Plant"/>
    <n v="0"/>
    <n v="0"/>
    <n v="0"/>
    <n v="0"/>
    <n v="0"/>
    <n v="0"/>
    <n v="0"/>
    <n v="0"/>
    <n v="0"/>
    <n v="0"/>
    <n v="0"/>
    <n v="0"/>
    <n v="0"/>
    <n v="0"/>
  </r>
  <r>
    <s v="E3351 HYD Sta Main Tool, Upper Bker"/>
    <x v="26"/>
    <s v="HYD Sta Main Tool, Upper Bker"/>
    <s v="Hydro Generation Plant"/>
    <n v="156"/>
    <n v="162"/>
    <n v="169"/>
    <n v="175"/>
    <n v="181"/>
    <n v="187"/>
    <n v="194"/>
    <n v="200"/>
    <n v="206"/>
    <n v="213"/>
    <n v="219"/>
    <n v="226"/>
    <n v="232"/>
    <n v="193818"/>
  </r>
  <r>
    <s v="E3351 HYD Sta Main Tool, Upper -NSC"/>
    <x v="26"/>
    <s v="HYD Sta Main Tool, Upper -NSC"/>
    <s v="Hydro Generation Plant"/>
    <n v="0"/>
    <n v="0"/>
    <n v="0"/>
    <n v="0"/>
    <n v="0"/>
    <n v="0"/>
    <n v="0"/>
    <n v="0"/>
    <n v="0"/>
    <n v="0"/>
    <n v="0"/>
    <n v="0"/>
    <n v="0"/>
    <n v="0"/>
  </r>
  <r>
    <s v="E3351 HYD Sta Main Tools, LB-2013"/>
    <x v="26"/>
    <s v="HYD Sta Main Tools, LB-2013"/>
    <s v="Hydro Generation Plant"/>
    <n v="2"/>
    <n v="2"/>
    <n v="2"/>
    <n v="2"/>
    <n v="2"/>
    <n v="2"/>
    <n v="2"/>
    <n v="2"/>
    <n v="2"/>
    <n v="3"/>
    <n v="3"/>
    <n v="3"/>
    <n v="3"/>
    <n v="2222"/>
  </r>
  <r>
    <s v="E3351 HYD Sta Main Tools, LB-20-NSC"/>
    <x v="26"/>
    <s v="HYD Sta Main Tools, LB-20-NSC"/>
    <s v="Hydro Generation Plant"/>
    <n v="0"/>
    <n v="0"/>
    <n v="0"/>
    <n v="0"/>
    <n v="0"/>
    <n v="0"/>
    <n v="0"/>
    <n v="0"/>
    <n v="0"/>
    <n v="0"/>
    <n v="0"/>
    <n v="0"/>
    <n v="0"/>
    <n v="0"/>
  </r>
  <r>
    <s v="E3351 HYD Sta Main Tools, Lwer Bker"/>
    <x v="26"/>
    <s v="HYD Sta Main Tools, Lwer Bker"/>
    <s v="Hydro Generation Plant"/>
    <n v="680"/>
    <n v="681"/>
    <n v="682"/>
    <n v="684"/>
    <n v="685"/>
    <n v="686"/>
    <n v="688"/>
    <n v="689"/>
    <n v="691"/>
    <n v="692"/>
    <n v="693"/>
    <n v="695"/>
    <n v="696"/>
    <n v="687772"/>
  </r>
  <r>
    <s v="E3351 HYD Sta Main Tools, Lwer -NSC"/>
    <x v="26"/>
    <s v="HYD Sta Main Tools, Lwer -NSC"/>
    <s v="Hydro Generation Plant"/>
    <n v="0"/>
    <n v="0"/>
    <n v="0"/>
    <n v="0"/>
    <n v="0"/>
    <n v="0"/>
    <n v="0"/>
    <n v="0"/>
    <n v="0"/>
    <n v="0"/>
    <n v="0"/>
    <n v="0"/>
    <n v="0"/>
    <n v="0"/>
  </r>
  <r>
    <s v="E3351 HYD Sta Main Tools, Snoq 1"/>
    <x v="26"/>
    <s v="HYD Sta Main Tools, Snoq 1"/>
    <s v="Hydro Generation Plant"/>
    <n v="0"/>
    <n v="0"/>
    <n v="0"/>
    <n v="0"/>
    <n v="0"/>
    <n v="0"/>
    <n v="0"/>
    <n v="0"/>
    <n v="0"/>
    <n v="0"/>
    <n v="0"/>
    <n v="0"/>
    <n v="0"/>
    <n v="0"/>
  </r>
  <r>
    <s v="E3351 HYD Sta Main Tools, Snoq 2"/>
    <x v="26"/>
    <s v="HYD Sta Main Tools, Snoq 2"/>
    <s v="Hydro Generation Plant"/>
    <n v="88"/>
    <n v="88"/>
    <n v="88"/>
    <n v="88"/>
    <n v="88"/>
    <n v="88"/>
    <n v="88"/>
    <n v="88"/>
    <n v="88"/>
    <n v="88"/>
    <n v="88"/>
    <n v="88"/>
    <n v="88"/>
    <n v="88353"/>
  </r>
  <r>
    <s v="E3351 HYD Sta Main Tools, Snoq Park"/>
    <x v="26"/>
    <s v="HYD Sta Main Tools, Snoq Park"/>
    <s v="Hydro Generation Plant"/>
    <n v="0"/>
    <n v="0"/>
    <n v="0"/>
    <n v="0"/>
    <n v="0"/>
    <n v="0"/>
    <n v="0"/>
    <n v="0"/>
    <n v="0"/>
    <n v="0"/>
    <n v="0"/>
    <n v="0"/>
    <n v="0"/>
    <n v="0"/>
  </r>
  <r>
    <s v="E3351 HYD Sta Main Tools, Snoq2-NSC"/>
    <x v="26"/>
    <s v="HYD Sta Main Tools, Snoq2-NSC"/>
    <s v="Hydro Generation Plant"/>
    <n v="0"/>
    <n v="0"/>
    <n v="0"/>
    <n v="0"/>
    <n v="0"/>
    <n v="0"/>
    <n v="0"/>
    <n v="0"/>
    <n v="0"/>
    <n v="0"/>
    <n v="0"/>
    <n v="0"/>
    <n v="0"/>
    <n v="0"/>
  </r>
  <r>
    <s v="E3351 HYD Sta Main Tools, SnoqP-NSC"/>
    <x v="26"/>
    <s v="HYD Sta Main Tools, SnoqP-NSC"/>
    <s v="Hydro Generation Plant"/>
    <n v="0"/>
    <n v="0"/>
    <n v="0"/>
    <n v="0"/>
    <n v="0"/>
    <n v="0"/>
    <n v="0"/>
    <n v="0"/>
    <n v="0"/>
    <n v="0"/>
    <n v="0"/>
    <n v="0"/>
    <n v="0"/>
    <n v="0"/>
  </r>
  <r>
    <s v="E3351 HYD StaMainTools,Electron-RET"/>
    <x v="26"/>
    <s v="HYD StaMainTools,Electron-RET"/>
    <s v="Hydro Generation Plant"/>
    <n v="0"/>
    <n v="0"/>
    <n v="0"/>
    <n v="0"/>
    <n v="0"/>
    <n v="0"/>
    <n v="0"/>
    <n v="0"/>
    <n v="0"/>
    <n v="0"/>
    <n v="0"/>
    <n v="0"/>
    <n v="0"/>
    <n v="0"/>
  </r>
  <r>
    <s v="E336 HYD RR/Br, White River-NOTUSED"/>
    <x v="27"/>
    <s v="HYD RR/Br, White River-NOTUSED"/>
    <s v="Hydro Generation Plant"/>
    <n v="0"/>
    <n v="0"/>
    <n v="0"/>
    <n v="0"/>
    <n v="0"/>
    <n v="0"/>
    <n v="0"/>
    <n v="0"/>
    <n v="0"/>
    <n v="0"/>
    <n v="0"/>
    <n v="0"/>
    <n v="0"/>
    <n v="0"/>
  </r>
  <r>
    <s v="E336 HYD RR/Bridges, Electron-RET"/>
    <x v="27"/>
    <s v="HYD RR/Bridges, Electron-RET"/>
    <s v="Hydro Generation Plant"/>
    <n v="0"/>
    <n v="0"/>
    <n v="0"/>
    <n v="0"/>
    <n v="0"/>
    <n v="0"/>
    <n v="0"/>
    <n v="0"/>
    <n v="0"/>
    <n v="0"/>
    <n v="0"/>
    <n v="0"/>
    <n v="0"/>
    <n v="0"/>
  </r>
  <r>
    <s v="E336 HYD RR/Bridges, LB-2013"/>
    <x v="27"/>
    <s v="HYD RR/Bridges, LB-2013"/>
    <s v="Hydro Generation Plant"/>
    <n v="144"/>
    <n v="147"/>
    <n v="150"/>
    <n v="153"/>
    <n v="156"/>
    <n v="158"/>
    <n v="161"/>
    <n v="164"/>
    <n v="167"/>
    <n v="170"/>
    <n v="173"/>
    <n v="176"/>
    <n v="178"/>
    <n v="161325"/>
  </r>
  <r>
    <s v="E336 HYD RR/Bridges, LB-2013-NSC"/>
    <x v="27"/>
    <s v="HYD RR/Bridges, LB-2013-NSC"/>
    <s v="Hydro Generation Plant"/>
    <n v="0"/>
    <n v="0"/>
    <n v="0"/>
    <n v="0"/>
    <n v="0"/>
    <n v="0"/>
    <n v="0"/>
    <n v="0"/>
    <n v="0"/>
    <n v="0"/>
    <n v="0"/>
    <n v="0"/>
    <n v="0"/>
    <n v="0"/>
  </r>
  <r>
    <s v="E336 HYD RR/Bridges, Lower Bake-NSC"/>
    <x v="27"/>
    <s v="HYD RR/Bridges, Lower Bake-NSC"/>
    <s v="Hydro Generation Plant"/>
    <n v="0"/>
    <n v="0"/>
    <n v="0"/>
    <n v="0"/>
    <n v="0"/>
    <n v="0"/>
    <n v="0"/>
    <n v="0"/>
    <n v="0"/>
    <n v="0"/>
    <n v="0"/>
    <n v="0"/>
    <n v="0"/>
    <n v="0"/>
  </r>
  <r>
    <s v="E336 HYD RR/Bridges, Lower Baker"/>
    <x v="27"/>
    <s v="HYD RR/Bridges, Lower Baker"/>
    <s v="Hydro Generation Plant"/>
    <n v="86"/>
    <n v="86"/>
    <n v="86"/>
    <n v="86"/>
    <n v="86"/>
    <n v="87"/>
    <n v="87"/>
    <n v="87"/>
    <n v="87"/>
    <n v="87"/>
    <n v="88"/>
    <n v="88"/>
    <n v="88"/>
    <n v="86851"/>
  </r>
  <r>
    <s v="E336 HYD RR/Bridges, Nooksack-RET"/>
    <x v="27"/>
    <s v="HYD RR/Bridges, Nooksack-RET"/>
    <s v="Hydro Generation Plant"/>
    <n v="0"/>
    <n v="0"/>
    <n v="0"/>
    <n v="0"/>
    <n v="0"/>
    <n v="0"/>
    <n v="0"/>
    <n v="0"/>
    <n v="0"/>
    <n v="0"/>
    <n v="0"/>
    <n v="0"/>
    <n v="0"/>
    <n v="0"/>
  </r>
  <r>
    <s v="E336 HYD RR/Bridges, Skook-RET"/>
    <x v="27"/>
    <s v="HYD RR/Bridges, Skook-RET"/>
    <s v="Hydro Generation Plant"/>
    <n v="0"/>
    <n v="0"/>
    <n v="0"/>
    <n v="0"/>
    <n v="0"/>
    <n v="0"/>
    <n v="0"/>
    <n v="0"/>
    <n v="0"/>
    <n v="0"/>
    <n v="0"/>
    <n v="0"/>
    <n v="0"/>
    <n v="0"/>
  </r>
  <r>
    <s v="E336 HYD RR/Bridges, Snoq 1 - 2013"/>
    <x v="27"/>
    <s v="HYD RR/Bridges, Snoq 1 - 2013"/>
    <s v="Hydro Generation Plant"/>
    <n v="86"/>
    <n v="88"/>
    <n v="90"/>
    <n v="92"/>
    <n v="94"/>
    <n v="96"/>
    <n v="97"/>
    <n v="99"/>
    <n v="101"/>
    <n v="103"/>
    <n v="105"/>
    <n v="107"/>
    <n v="108"/>
    <n v="97406"/>
  </r>
  <r>
    <s v="E336 HYD RR/Bridges, Snoq 1 - 2-NSC"/>
    <x v="27"/>
    <s v="HYD RR/Bridges, Snoq 1 - 2-NSC"/>
    <s v="Hydro Generation Plant"/>
    <n v="0"/>
    <n v="0"/>
    <n v="0"/>
    <n v="0"/>
    <n v="0"/>
    <n v="0"/>
    <n v="0"/>
    <n v="0"/>
    <n v="0"/>
    <n v="0"/>
    <n v="0"/>
    <n v="0"/>
    <n v="0"/>
    <n v="0"/>
  </r>
  <r>
    <s v="E336 HYD RR/Bridges, Snoq 1-NSC"/>
    <x v="27"/>
    <s v="HYD RR/Bridges, Snoq 1-NSC"/>
    <s v="Hydro Generation Plant"/>
    <n v="0"/>
    <n v="0"/>
    <n v="0"/>
    <n v="0"/>
    <n v="0"/>
    <n v="0"/>
    <n v="0"/>
    <n v="0"/>
    <n v="0"/>
    <n v="0"/>
    <n v="0"/>
    <n v="0"/>
    <n v="0"/>
    <n v="0"/>
  </r>
  <r>
    <s v="E336 HYD RR/Bridges, Snoq 2 - 2013"/>
    <x v="27"/>
    <s v="HYD RR/Bridges, Snoq 2 - 2013"/>
    <s v="Hydro Generation Plant"/>
    <n v="21"/>
    <n v="22"/>
    <n v="22"/>
    <n v="23"/>
    <n v="23"/>
    <n v="24"/>
    <n v="24"/>
    <n v="25"/>
    <n v="25"/>
    <n v="25"/>
    <n v="26"/>
    <n v="26"/>
    <n v="27"/>
    <n v="24054"/>
  </r>
  <r>
    <s v="E336 HYD RR/Bridges, Snoq 2 - 2-NSC"/>
    <x v="27"/>
    <s v="HYD RR/Bridges, Snoq 2 - 2-NSC"/>
    <s v="Hydro Generation Plant"/>
    <n v="0"/>
    <n v="0"/>
    <n v="0"/>
    <n v="0"/>
    <n v="0"/>
    <n v="0"/>
    <n v="0"/>
    <n v="0"/>
    <n v="0"/>
    <n v="0"/>
    <n v="0"/>
    <n v="0"/>
    <n v="0"/>
    <n v="0"/>
  </r>
  <r>
    <s v="E336 HYD RR/Bridges, Snoq 2-NSC"/>
    <x v="27"/>
    <s v="HYD RR/Bridges, Snoq 2-NSC"/>
    <s v="Hydro Generation Plant"/>
    <n v="0"/>
    <n v="0"/>
    <n v="0"/>
    <n v="0"/>
    <n v="0"/>
    <n v="0"/>
    <n v="0"/>
    <n v="0"/>
    <n v="0"/>
    <n v="0"/>
    <n v="0"/>
    <n v="0"/>
    <n v="0"/>
    <n v="0"/>
  </r>
  <r>
    <s v="E336 HYD RR/Bridges, Snoq Park"/>
    <x v="27"/>
    <s v="HYD RR/Bridges, Snoq Park"/>
    <s v="Hydro Generation Plant"/>
    <n v="0"/>
    <n v="0"/>
    <n v="0"/>
    <n v="0"/>
    <n v="0"/>
    <n v="0"/>
    <n v="0"/>
    <n v="0"/>
    <n v="0"/>
    <n v="0"/>
    <n v="0"/>
    <n v="0"/>
    <n v="0"/>
    <n v="0"/>
  </r>
  <r>
    <s v="E336 HYD RR/Bridges, Snoq Park-NSC"/>
    <x v="27"/>
    <s v="HYD RR/Bridges, Snoq Park-NSC"/>
    <s v="Hydro Generation Plant"/>
    <n v="0"/>
    <n v="0"/>
    <n v="0"/>
    <n v="0"/>
    <n v="0"/>
    <n v="0"/>
    <n v="0"/>
    <n v="0"/>
    <n v="0"/>
    <n v="0"/>
    <n v="0"/>
    <n v="0"/>
    <n v="0"/>
    <n v="0"/>
  </r>
  <r>
    <s v="E336 HYD RR/Bridges, Snoqualmie 1"/>
    <x v="27"/>
    <s v="HYD RR/Bridges, Snoqualmie 1"/>
    <s v="Hydro Generation Plant"/>
    <n v="0"/>
    <n v="0"/>
    <n v="0"/>
    <n v="0"/>
    <n v="0"/>
    <n v="0"/>
    <n v="0"/>
    <n v="0"/>
    <n v="0"/>
    <n v="0"/>
    <n v="0"/>
    <n v="0"/>
    <n v="0"/>
    <n v="0"/>
  </r>
  <r>
    <s v="E336 HYD RR/Bridges, Snoqualmie 2"/>
    <x v="27"/>
    <s v="HYD RR/Bridges, Snoqualmie 2"/>
    <s v="Hydro Generation Plant"/>
    <n v="0"/>
    <n v="0"/>
    <n v="0"/>
    <n v="0"/>
    <n v="0"/>
    <n v="0"/>
    <n v="0"/>
    <n v="0"/>
    <n v="0"/>
    <n v="0"/>
    <n v="0"/>
    <n v="0"/>
    <n v="0"/>
    <n v="0"/>
  </r>
  <r>
    <s v="E336 HYD RR/Bridges, Upper Bake-NSC"/>
    <x v="27"/>
    <s v="HYD RR/Bridges, Upper Bake-NSC"/>
    <s v="Hydro Generation Plant"/>
    <n v="0"/>
    <n v="0"/>
    <n v="0"/>
    <n v="0"/>
    <n v="0"/>
    <n v="0"/>
    <n v="0"/>
    <n v="0"/>
    <n v="0"/>
    <n v="0"/>
    <n v="0"/>
    <n v="0"/>
    <n v="0"/>
    <n v="0"/>
  </r>
  <r>
    <s v="E336 HYD RR/Bridges, Upper Baker"/>
    <x v="27"/>
    <s v="HYD RR/Bridges, Upper Baker"/>
    <s v="Hydro Generation Plant"/>
    <n v="248"/>
    <n v="253"/>
    <n v="259"/>
    <n v="265"/>
    <n v="270"/>
    <n v="276"/>
    <n v="281"/>
    <n v="287"/>
    <n v="293"/>
    <n v="298"/>
    <n v="304"/>
    <n v="309"/>
    <n v="315"/>
    <n v="281414"/>
  </r>
  <r>
    <s v="E337 HYD ARO Hydro Production"/>
    <x v="28"/>
    <s v="HYD ARO Hydro Production"/>
    <s v="Hydro Generation Plant"/>
    <n v="0"/>
    <n v="0"/>
    <n v="0"/>
    <n v="0"/>
    <n v="0"/>
    <n v="0"/>
    <n v="0"/>
    <n v="0"/>
    <n v="0"/>
    <n v="0"/>
    <n v="0"/>
    <n v="0"/>
    <n v="0"/>
    <n v="0"/>
  </r>
  <r>
    <s v="Tax only - WR Prelim Survey"/>
    <x v="29"/>
    <s v="nly - WR Prelim Survey"/>
    <s v="Hydro Generation Plant"/>
    <n v="0"/>
    <n v="0"/>
    <n v="0"/>
    <n v="0"/>
    <n v="0"/>
    <n v="0"/>
    <n v="0"/>
    <n v="0"/>
    <n v="0"/>
    <n v="0"/>
    <n v="0"/>
    <n v="0"/>
    <n v="0"/>
    <n v="0"/>
  </r>
  <r>
    <s v="Tax only - WR Reg Asset"/>
    <x v="29"/>
    <s v="nly - WR Reg Asset"/>
    <s v="Hydro Generation Plant"/>
    <n v="0"/>
    <n v="0"/>
    <n v="0"/>
    <n v="0"/>
    <n v="0"/>
    <n v="0"/>
    <n v="0"/>
    <n v="0"/>
    <n v="0"/>
    <n v="0"/>
    <n v="0"/>
    <n v="0"/>
    <n v="0"/>
    <n v="0"/>
  </r>
  <r>
    <s v="E3400 PRD Land, Encogen"/>
    <x v="30"/>
    <s v="PRD Land, Encogen"/>
    <s v="Other Production Plant"/>
    <n v="0"/>
    <n v="0"/>
    <n v="0"/>
    <n v="0"/>
    <n v="0"/>
    <n v="0"/>
    <n v="0"/>
    <n v="0"/>
    <n v="0"/>
    <n v="0"/>
    <n v="0"/>
    <n v="0"/>
    <n v="0"/>
    <n v="0"/>
  </r>
  <r>
    <s v="E3400 PRD Land, Freddy1/Epcor"/>
    <x v="30"/>
    <s v="PRD Land, Freddy1/Epcor"/>
    <s v="Other Production Plant"/>
    <n v="0"/>
    <n v="0"/>
    <n v="0"/>
    <n v="0"/>
    <n v="0"/>
    <n v="0"/>
    <n v="0"/>
    <n v="0"/>
    <n v="0"/>
    <n v="0"/>
    <n v="0"/>
    <n v="0"/>
    <n v="0"/>
    <n v="0"/>
  </r>
  <r>
    <s v="E3400 PRD Land, Frederickson"/>
    <x v="30"/>
    <s v="PRD Land, Frederickson"/>
    <s v="Other Production Plant"/>
    <n v="0"/>
    <n v="0"/>
    <n v="0"/>
    <n v="0"/>
    <n v="0"/>
    <n v="0"/>
    <n v="0"/>
    <n v="0"/>
    <n v="0"/>
    <n v="0"/>
    <n v="0"/>
    <n v="0"/>
    <n v="0"/>
    <n v="0"/>
  </r>
  <r>
    <s v="E3400 PRD Land, Fredonia"/>
    <x v="30"/>
    <s v="PRD Land, Fredonia"/>
    <s v="Other Production Plant"/>
    <n v="0"/>
    <n v="0"/>
    <n v="0"/>
    <n v="0"/>
    <n v="0"/>
    <n v="0"/>
    <n v="0"/>
    <n v="0"/>
    <n v="0"/>
    <n v="0"/>
    <n v="0"/>
    <n v="0"/>
    <n v="0"/>
    <n v="0"/>
  </r>
  <r>
    <s v="E3400 PRD Land, Goldendale"/>
    <x v="30"/>
    <s v="PRD Land, Goldendale"/>
    <s v="Other Production Plant"/>
    <n v="0"/>
    <n v="0"/>
    <n v="0"/>
    <n v="0"/>
    <n v="0"/>
    <n v="0"/>
    <n v="0"/>
    <n v="0"/>
    <n v="0"/>
    <n v="0"/>
    <n v="0"/>
    <n v="0"/>
    <n v="0"/>
    <n v="0"/>
  </r>
  <r>
    <s v="E3400 PRD Land, Goldendale OP"/>
    <x v="30"/>
    <s v="PRD Land, Goldendale OP"/>
    <s v="Other Production Plant"/>
    <n v="0"/>
    <n v="0"/>
    <n v="0"/>
    <n v="0"/>
    <n v="0"/>
    <n v="0"/>
    <n v="0"/>
    <n v="0"/>
    <n v="0"/>
    <n v="0"/>
    <n v="0"/>
    <n v="0"/>
    <n v="0"/>
    <n v="0"/>
  </r>
  <r>
    <s v="E3400 PRD Land, Hopkins Ridge"/>
    <x v="30"/>
    <s v="PRD Land, Hopkins Ridge"/>
    <s v="Other Production Plant"/>
    <n v="0"/>
    <n v="0"/>
    <n v="0"/>
    <n v="0"/>
    <n v="0"/>
    <n v="0"/>
    <n v="0"/>
    <n v="0"/>
    <n v="0"/>
    <n v="0"/>
    <n v="0"/>
    <n v="0"/>
    <n v="0"/>
    <n v="0"/>
  </r>
  <r>
    <s v="E3400 PRD Land, Lower Snake River"/>
    <x v="30"/>
    <s v="PRD Land, Lower Snake River"/>
    <s v="Other Production Plant"/>
    <n v="0"/>
    <n v="0"/>
    <n v="0"/>
    <n v="0"/>
    <n v="0"/>
    <n v="0"/>
    <n v="0"/>
    <n v="0"/>
    <n v="0"/>
    <n v="0"/>
    <n v="0"/>
    <n v="0"/>
    <n v="0"/>
    <n v="0"/>
  </r>
  <r>
    <s v="E3400 PRD Land, Mint Farm"/>
    <x v="30"/>
    <s v="PRD Land, Mint Farm"/>
    <s v="Other Production Plant"/>
    <n v="0"/>
    <n v="0"/>
    <n v="0"/>
    <n v="0"/>
    <n v="0"/>
    <n v="0"/>
    <n v="0"/>
    <n v="0"/>
    <n v="0"/>
    <n v="0"/>
    <n v="0"/>
    <n v="0"/>
    <n v="0"/>
    <n v="0"/>
  </r>
  <r>
    <s v="E3400 PRD Land, South Whidbey"/>
    <x v="30"/>
    <s v="PRD Land, South Whidbey"/>
    <s v="Other Production Plant"/>
    <n v="0"/>
    <n v="0"/>
    <n v="0"/>
    <n v="0"/>
    <n v="0"/>
    <n v="0"/>
    <n v="0"/>
    <n v="0"/>
    <n v="0"/>
    <n v="0"/>
    <n v="0"/>
    <n v="0"/>
    <n v="0"/>
    <n v="0"/>
  </r>
  <r>
    <s v="E3400 PRD Land, Sumas "/>
    <x v="30"/>
    <s v="PRD Land, Sumas"/>
    <s v="Other Production Plant"/>
    <n v="0"/>
    <n v="0"/>
    <n v="0"/>
    <n v="0"/>
    <n v="0"/>
    <n v="0"/>
    <n v="0"/>
    <n v="0"/>
    <n v="0"/>
    <n v="0"/>
    <n v="0"/>
    <n v="0"/>
    <n v="0"/>
    <n v="0"/>
  </r>
  <r>
    <s v="E3400 PRD Land, Whiskey Ridge Wind"/>
    <x v="30"/>
    <s v="PRD Land, Whiskey Ridge Wind"/>
    <s v="Other Production Plant"/>
    <n v="0"/>
    <n v="0"/>
    <n v="0"/>
    <n v="0"/>
    <n v="0"/>
    <n v="0"/>
    <n v="0"/>
    <n v="0"/>
    <n v="0"/>
    <n v="0"/>
    <n v="0"/>
    <n v="0"/>
    <n v="0"/>
    <n v="0"/>
  </r>
  <r>
    <s v="E3400 PRD Land, Whitehorn 1"/>
    <x v="30"/>
    <s v="PRD Land, Whitehorn 1"/>
    <s v="Other Production Plant"/>
    <n v="0"/>
    <n v="0"/>
    <n v="0"/>
    <n v="0"/>
    <n v="0"/>
    <n v="0"/>
    <n v="0"/>
    <n v="0"/>
    <n v="0"/>
    <n v="0"/>
    <n v="0"/>
    <n v="0"/>
    <n v="0"/>
    <n v="0"/>
  </r>
  <r>
    <s v="E3400 PRD Land, Whitehorn 2-3 Com"/>
    <x v="30"/>
    <s v="PRD Land, Whitehorn 2-3 Com"/>
    <s v="Other Production Plant"/>
    <n v="0"/>
    <n v="0"/>
    <n v="0"/>
    <n v="0"/>
    <n v="0"/>
    <n v="0"/>
    <n v="0"/>
    <n v="0"/>
    <n v="0"/>
    <n v="0"/>
    <n v="0"/>
    <n v="0"/>
    <n v="0"/>
    <n v="0"/>
  </r>
  <r>
    <s v="E3400 PRD Land, Wild Horse"/>
    <x v="30"/>
    <s v="PRD Land, Wild Horse"/>
    <s v="Other Production Plant"/>
    <n v="0"/>
    <n v="0"/>
    <n v="0"/>
    <n v="0"/>
    <n v="0"/>
    <n v="0"/>
    <n v="0"/>
    <n v="0"/>
    <n v="0"/>
    <n v="0"/>
    <n v="0"/>
    <n v="0"/>
    <n v="0"/>
    <n v="0"/>
  </r>
  <r>
    <s v="E3401 PRD Easements, Fredonia"/>
    <x v="31"/>
    <s v="PRD Easements, Fredonia"/>
    <s v="Other Production Plant"/>
    <n v="208"/>
    <n v="208"/>
    <n v="208"/>
    <n v="208"/>
    <n v="209"/>
    <n v="209"/>
    <n v="209"/>
    <n v="209"/>
    <n v="210"/>
    <n v="210"/>
    <n v="210"/>
    <n v="210"/>
    <n v="210"/>
    <n v="209115"/>
  </r>
  <r>
    <s v="E3410 PRD Str/Impv, Crystal Mtn"/>
    <x v="32"/>
    <s v="PRD Str/Impv, Crystal Mtn"/>
    <s v="Other Production Plant"/>
    <n v="426"/>
    <n v="426"/>
    <n v="426"/>
    <n v="425"/>
    <n v="425"/>
    <n v="425"/>
    <n v="425"/>
    <n v="425"/>
    <n v="424"/>
    <n v="424"/>
    <n v="424"/>
    <n v="424"/>
    <n v="423"/>
    <n v="424768"/>
  </r>
  <r>
    <s v="E3410 PRD Str/Impv, Crystal Mtn-NSC"/>
    <x v="32"/>
    <s v="PRD Str/Impv, Crystal Mtn-NSC"/>
    <s v="Other Production Plant"/>
    <n v="0"/>
    <n v="0"/>
    <n v="0"/>
    <n v="0"/>
    <n v="0"/>
    <n v="0"/>
    <n v="0"/>
    <n v="0"/>
    <n v="0"/>
    <n v="0"/>
    <n v="0"/>
    <n v="0"/>
    <n v="0"/>
    <n v="0"/>
  </r>
  <r>
    <s v="E3410 PRD Str/Impv, Encogen"/>
    <x v="32"/>
    <s v="PRD Str/Impv, Encogen"/>
    <s v="Other Production Plant"/>
    <n v="6100"/>
    <n v="6120"/>
    <n v="6140"/>
    <n v="6160"/>
    <n v="6180"/>
    <n v="6199"/>
    <n v="6219"/>
    <n v="6239"/>
    <n v="6259"/>
    <n v="6279"/>
    <n v="6299"/>
    <n v="6319"/>
    <n v="6338"/>
    <n v="6219286"/>
  </r>
  <r>
    <s v="E3410 PRD Str/Impv, Encogen-NSC"/>
    <x v="32"/>
    <s v="PRD Str/Impv, Encogen-NSC"/>
    <s v="Other Production Plant"/>
    <n v="0"/>
    <n v="0"/>
    <n v="0"/>
    <n v="0"/>
    <n v="0"/>
    <n v="0"/>
    <n v="0"/>
    <n v="0"/>
    <n v="0"/>
    <n v="0"/>
    <n v="0"/>
    <n v="0"/>
    <n v="0"/>
    <n v="0"/>
  </r>
  <r>
    <s v="E3410 PRD Str/Impv, Ferndale"/>
    <x v="32"/>
    <s v="PRD Str/Impv, Ferndale"/>
    <s v="Other Production Plant"/>
    <n v="3837"/>
    <n v="3841"/>
    <n v="3845"/>
    <n v="3849"/>
    <n v="3853"/>
    <n v="3857"/>
    <n v="3861"/>
    <n v="3865"/>
    <n v="3869"/>
    <n v="3873"/>
    <n v="3877"/>
    <n v="3881"/>
    <n v="3885"/>
    <n v="3860696"/>
  </r>
  <r>
    <s v="E3410 PRD Str/Impv, Ferndale-NSC"/>
    <x v="32"/>
    <s v="PRD Str/Impv, Ferndale-NSC"/>
    <s v="Other Production Plant"/>
    <n v="0"/>
    <n v="0"/>
    <n v="0"/>
    <n v="0"/>
    <n v="0"/>
    <n v="0"/>
    <n v="0"/>
    <n v="0"/>
    <n v="0"/>
    <n v="0"/>
    <n v="0"/>
    <n v="0"/>
    <n v="0"/>
    <n v="0"/>
  </r>
  <r>
    <s v="E3410 PRD Str/Impv, Fred 1/APC"/>
    <x v="32"/>
    <s v="PRD Str/Impv, Fred 1/APC"/>
    <s v="Other Production Plant"/>
    <n v="2677"/>
    <n v="2686"/>
    <n v="2696"/>
    <n v="2705"/>
    <n v="2715"/>
    <n v="2724"/>
    <n v="2733"/>
    <n v="2742"/>
    <n v="2752"/>
    <n v="2761"/>
    <n v="2770"/>
    <n v="2779"/>
    <n v="2789"/>
    <n v="2733059"/>
  </r>
  <r>
    <s v="E3410 PRD Str/Impv, Fred 1/APC-NSC"/>
    <x v="32"/>
    <s v="PRD Str/Impv, Fred 1/APC-NSC"/>
    <s v="Other Production Plant"/>
    <n v="0"/>
    <n v="0"/>
    <n v="0"/>
    <n v="0"/>
    <n v="0"/>
    <n v="0"/>
    <n v="0"/>
    <n v="0"/>
    <n v="0"/>
    <n v="0"/>
    <n v="0"/>
    <n v="0"/>
    <n v="0"/>
    <n v="0"/>
  </r>
  <r>
    <s v="E3410 PRD Str/Impv, Frederickson"/>
    <x v="32"/>
    <s v="PRD Str/Impv, Frederickson"/>
    <s v="Other Production Plant"/>
    <n v="2640"/>
    <n v="2643"/>
    <n v="2645"/>
    <n v="2647"/>
    <n v="2649"/>
    <n v="2651"/>
    <n v="2653"/>
    <n v="2656"/>
    <n v="2658"/>
    <n v="2660"/>
    <n v="2662"/>
    <n v="2664"/>
    <n v="2666"/>
    <n v="2653379"/>
  </r>
  <r>
    <s v="E3410 PRD Str/Impv, Frederickso-NSC"/>
    <x v="32"/>
    <s v="PRD Str/Impv, Frederickso-NSC"/>
    <s v="Other Production Plant"/>
    <n v="0"/>
    <n v="0"/>
    <n v="0"/>
    <n v="0"/>
    <n v="0"/>
    <n v="0"/>
    <n v="0"/>
    <n v="0"/>
    <n v="0"/>
    <n v="0"/>
    <n v="0"/>
    <n v="0"/>
    <n v="0"/>
    <n v="0"/>
  </r>
  <r>
    <s v="E3410 PRD Str/Impv, Fredonia"/>
    <x v="32"/>
    <s v="PRD Str/Impv, Fredonia"/>
    <s v="Other Production Plant"/>
    <n v="3608"/>
    <n v="3613"/>
    <n v="3619"/>
    <n v="3625"/>
    <n v="3630"/>
    <n v="3636"/>
    <n v="3642"/>
    <n v="3647"/>
    <n v="3653"/>
    <n v="3659"/>
    <n v="3664"/>
    <n v="3670"/>
    <n v="3676"/>
    <n v="3641791"/>
  </r>
  <r>
    <s v="E3410 PRD Str/Impv, Fredonia 3&amp;4 OP"/>
    <x v="32"/>
    <s v="PRD Str/Impv, Fredonia 3&amp;4 OP"/>
    <s v="Other Production Plant"/>
    <n v="680"/>
    <n v="682"/>
    <n v="684"/>
    <n v="686"/>
    <n v="688"/>
    <n v="690"/>
    <n v="692"/>
    <n v="694"/>
    <n v="695"/>
    <n v="697"/>
    <n v="700"/>
    <n v="702"/>
    <n v="704"/>
    <n v="691871"/>
  </r>
  <r>
    <s v="E3410 PRD Str/Impv, Fredonia 3&amp;-NSC"/>
    <x v="32"/>
    <s v="PRD Str/Impv, Fredonia 3&amp;-NSC"/>
    <s v="Other Production Plant"/>
    <n v="0"/>
    <n v="0"/>
    <n v="0"/>
    <n v="0"/>
    <n v="0"/>
    <n v="0"/>
    <n v="0"/>
    <n v="0"/>
    <n v="0"/>
    <n v="0"/>
    <n v="0"/>
    <n v="0"/>
    <n v="0"/>
    <n v="0"/>
  </r>
  <r>
    <s v="E3410 PRD Str/Impv, Goldendale"/>
    <x v="32"/>
    <s v="PRD Str/Impv, Goldendale"/>
    <s v="Other Production Plant"/>
    <n v="64"/>
    <n v="64"/>
    <n v="65"/>
    <n v="65"/>
    <n v="66"/>
    <n v="66"/>
    <n v="66"/>
    <n v="67"/>
    <n v="67"/>
    <n v="67"/>
    <n v="68"/>
    <n v="68"/>
    <n v="69"/>
    <n v="66314"/>
  </r>
  <r>
    <s v="E3410 PRD Str/Impv, Goldendale -NSC"/>
    <x v="32"/>
    <s v="PRD Str/Impv, Goldendale -NSC"/>
    <s v="Other Production Plant"/>
    <n v="0"/>
    <n v="0"/>
    <n v="0"/>
    <n v="0"/>
    <n v="0"/>
    <n v="0"/>
    <n v="0"/>
    <n v="0"/>
    <n v="0"/>
    <n v="0"/>
    <n v="0"/>
    <n v="0"/>
    <n v="0"/>
    <n v="0"/>
  </r>
  <r>
    <s v="E3410 PRD Str/Impv, Goldendale OP"/>
    <x v="32"/>
    <s v="PRD Str/Impv, Goldendale OP"/>
    <s v="Other Production Plant"/>
    <n v="27258"/>
    <n v="27287"/>
    <n v="27316"/>
    <n v="27344"/>
    <n v="27373"/>
    <n v="27402"/>
    <n v="27430"/>
    <n v="27459"/>
    <n v="27487"/>
    <n v="27516"/>
    <n v="27545"/>
    <n v="27573"/>
    <n v="27602"/>
    <n v="27430133"/>
  </r>
  <r>
    <s v="E3410 PRD Str/Impv, Mint Farm"/>
    <x v="32"/>
    <s v="PRD Str/Impv, Mint Farm"/>
    <s v="Other Production Plant"/>
    <n v="178"/>
    <n v="180"/>
    <n v="182"/>
    <n v="185"/>
    <n v="188"/>
    <n v="190"/>
    <n v="193"/>
    <n v="195"/>
    <n v="198"/>
    <n v="201"/>
    <n v="203"/>
    <n v="206"/>
    <n v="209"/>
    <n v="192888"/>
  </r>
  <r>
    <s v="E3410 PRD Str/Impv, Mint Farm OP"/>
    <x v="32"/>
    <s v="PRD Str/Impv, Mint Farm OP"/>
    <s v="Other Production Plant"/>
    <n v="3192"/>
    <n v="3214"/>
    <n v="3236"/>
    <n v="3258"/>
    <n v="3280"/>
    <n v="3302"/>
    <n v="3324"/>
    <n v="3346"/>
    <n v="3368"/>
    <n v="3390"/>
    <n v="3413"/>
    <n v="3435"/>
    <n v="3457"/>
    <n v="3324367"/>
  </r>
  <r>
    <s v="E3410 PRD Str/Impv, Mint OP-NSC"/>
    <x v="32"/>
    <s v="PRD Str/Impv, Mint OP-NSC"/>
    <s v="Other Production Plant"/>
    <n v="0"/>
    <n v="0"/>
    <n v="0"/>
    <n v="0"/>
    <n v="0"/>
    <n v="0"/>
    <n v="0"/>
    <n v="0"/>
    <n v="0"/>
    <n v="0"/>
    <n v="0"/>
    <n v="0"/>
    <n v="0"/>
    <n v="0"/>
  </r>
  <r>
    <s v="E3410 PRD Str/Impv, S Whidbey-RET"/>
    <x v="32"/>
    <s v="PRD Str/Impv, S Whidbey-RET"/>
    <s v="Other Production Plant"/>
    <n v="0"/>
    <n v="0"/>
    <n v="0"/>
    <n v="0"/>
    <n v="0"/>
    <n v="0"/>
    <n v="0"/>
    <n v="0"/>
    <n v="0"/>
    <n v="0"/>
    <n v="0"/>
    <n v="0"/>
    <n v="0"/>
    <n v="0"/>
  </r>
  <r>
    <s v="E3410 PRD Str/Impv, Sumas "/>
    <x v="32"/>
    <s v="PRD Str/Impv, Sumas"/>
    <s v="Other Production Plant"/>
    <n v="64"/>
    <n v="65"/>
    <n v="67"/>
    <n v="68"/>
    <n v="69"/>
    <n v="71"/>
    <n v="72"/>
    <n v="74"/>
    <n v="75"/>
    <n v="76"/>
    <n v="78"/>
    <n v="79"/>
    <n v="81"/>
    <n v="72155"/>
  </r>
  <r>
    <s v="E3410 PRD Str/Impv, Sumas OP"/>
    <x v="32"/>
    <s v="PRD Str/Impv, Sumas OP"/>
    <s v="Other Production Plant"/>
    <n v="2333"/>
    <n v="2336"/>
    <n v="2340"/>
    <n v="2343"/>
    <n v="2346"/>
    <n v="2349"/>
    <n v="2352"/>
    <n v="2356"/>
    <n v="2359"/>
    <n v="2362"/>
    <n v="2365"/>
    <n v="2369"/>
    <n v="2372"/>
    <n v="2352490"/>
  </r>
  <r>
    <s v="E3410 PRD Str/Impv, Sumas OP-NSC"/>
    <x v="32"/>
    <s v="PRD Str/Impv, Sumas OP-NSC"/>
    <s v="Other Production Plant"/>
    <n v="0"/>
    <n v="0"/>
    <n v="0"/>
    <n v="0"/>
    <n v="0"/>
    <n v="0"/>
    <n v="0"/>
    <n v="0"/>
    <n v="0"/>
    <n v="0"/>
    <n v="0"/>
    <n v="0"/>
    <n v="0"/>
    <n v="0"/>
  </r>
  <r>
    <s v="E3410 PRD Str/Impv, Whitehorn 1-RET"/>
    <x v="32"/>
    <s v="PRD Str/Impv, Whitehorn 1-RET"/>
    <s v="Other Production Plant"/>
    <n v="0"/>
    <n v="0"/>
    <n v="0"/>
    <n v="0"/>
    <n v="0"/>
    <n v="0"/>
    <n v="0"/>
    <n v="0"/>
    <n v="0"/>
    <n v="0"/>
    <n v="0"/>
    <n v="0"/>
    <n v="0"/>
    <n v="0"/>
  </r>
  <r>
    <s v="E3410 PRD Str/Impv, Whitehorn 2-3Cm"/>
    <x v="32"/>
    <s v="PRD Str/Impv, Whitehorn 2-3Cm"/>
    <s v="Other Production Plant"/>
    <n v="552"/>
    <n v="554"/>
    <n v="557"/>
    <n v="560"/>
    <n v="563"/>
    <n v="565"/>
    <n v="568"/>
    <n v="571"/>
    <n v="574"/>
    <n v="578"/>
    <n v="581"/>
    <n v="585"/>
    <n v="588"/>
    <n v="568812"/>
  </r>
  <r>
    <s v="E3410 PRD Str/Impv, Whitehorn 2-NSC"/>
    <x v="32"/>
    <s v="PRD Str/Impv, Whitehorn 2-NSC"/>
    <s v="Other Production Plant"/>
    <n v="0"/>
    <n v="0"/>
    <n v="0"/>
    <n v="0"/>
    <n v="0"/>
    <n v="0"/>
    <n v="0"/>
    <n v="0"/>
    <n v="0"/>
    <n v="0"/>
    <n v="0"/>
    <n v="0"/>
    <n v="0"/>
    <n v="0"/>
  </r>
  <r>
    <s v="E34101 PRD Str/Impv, Hop Ridge-NSC"/>
    <x v="32"/>
    <s v="1 PRD Str/Impv, Hop Ridge-NSC"/>
    <s v="Other Production Plant"/>
    <n v="0"/>
    <n v="0"/>
    <n v="0"/>
    <n v="0"/>
    <n v="0"/>
    <n v="0"/>
    <n v="0"/>
    <n v="0"/>
    <n v="0"/>
    <n v="0"/>
    <n v="0"/>
    <n v="0"/>
    <n v="0"/>
    <n v="0"/>
  </r>
  <r>
    <s v="E34101 PRD Str/Impv, Hopkins Ridge"/>
    <x v="32"/>
    <s v="1 PRD Str/Impv, Hopkins Ridge"/>
    <s v="Other Production Plant"/>
    <n v="148"/>
    <n v="167"/>
    <n v="187"/>
    <n v="207"/>
    <n v="226"/>
    <n v="246"/>
    <n v="265"/>
    <n v="285"/>
    <n v="304"/>
    <n v="324"/>
    <n v="344"/>
    <n v="363"/>
    <n v="383"/>
    <n v="265284"/>
  </r>
  <r>
    <s v="E34101 PRD Str/Impv, LSR"/>
    <x v="32"/>
    <s v="1 PRD Str/Impv, LSR"/>
    <s v="Other Production Plant"/>
    <n v="6245"/>
    <n v="6359"/>
    <n v="6473"/>
    <n v="6587"/>
    <n v="6701"/>
    <n v="6815"/>
    <n v="6929"/>
    <n v="7043"/>
    <n v="7157"/>
    <n v="7271"/>
    <n v="7385"/>
    <n v="7499"/>
    <n v="7613"/>
    <n v="6928661"/>
  </r>
  <r>
    <s v="E34101 PRD Str/Impv, LSR-NSC"/>
    <x v="32"/>
    <s v="1 PRD Str/Impv, LSR-NSC"/>
    <s v="Other Production Plant"/>
    <n v="0"/>
    <n v="0"/>
    <n v="0"/>
    <n v="0"/>
    <n v="0"/>
    <n v="0"/>
    <n v="0"/>
    <n v="0"/>
    <n v="0"/>
    <n v="0"/>
    <n v="0"/>
    <n v="0"/>
    <n v="0"/>
    <n v="0"/>
  </r>
  <r>
    <s v="E34101 PRD Str/Impv, Wild Horse"/>
    <x v="32"/>
    <s v="1 PRD Str/Impv, Wild Horse"/>
    <s v="Other Production Plant"/>
    <n v="2333"/>
    <n v="2389"/>
    <n v="2446"/>
    <n v="2502"/>
    <n v="2558"/>
    <n v="2615"/>
    <n v="2671"/>
    <n v="2728"/>
    <n v="2784"/>
    <n v="2841"/>
    <n v="2897"/>
    <n v="2954"/>
    <n v="3010"/>
    <n v="2671366"/>
  </r>
  <r>
    <s v="E34101 PRD Str/Impv, Wild Horse-NSC"/>
    <x v="32"/>
    <s v="1 PRD Str/Impv, Wild Horse-NSC"/>
    <s v="Other Production Plant"/>
    <n v="0"/>
    <n v="0"/>
    <n v="0"/>
    <n v="0"/>
    <n v="0"/>
    <n v="0"/>
    <n v="0"/>
    <n v="0"/>
    <n v="0"/>
    <n v="0"/>
    <n v="0"/>
    <n v="0"/>
    <n v="0"/>
    <n v="0"/>
  </r>
  <r>
    <s v="E34101 PRD Str/Impv,Wild Horse Expa"/>
    <x v="32"/>
    <s v="1 PRD Str/Impv,Wild Horse Expa"/>
    <s v="Other Production Plant"/>
    <n v="995"/>
    <n v="1011"/>
    <n v="1026"/>
    <n v="1041"/>
    <n v="1057"/>
    <n v="1072"/>
    <n v="1088"/>
    <n v="1103"/>
    <n v="1118"/>
    <n v="1134"/>
    <n v="1149"/>
    <n v="1164"/>
    <n v="1180"/>
    <n v="1087508"/>
  </r>
  <r>
    <s v="E34101 PRD Str/Impv,Wld Hrs Exp-NSC"/>
    <x v="32"/>
    <s v="1 PRD Str/Impv,Wld Hrs Exp-NSC"/>
    <s v="Other Production Plant"/>
    <n v="0"/>
    <n v="0"/>
    <n v="0"/>
    <n v="0"/>
    <n v="0"/>
    <n v="0"/>
    <n v="0"/>
    <n v="0"/>
    <n v="0"/>
    <n v="0"/>
    <n v="0"/>
    <n v="0"/>
    <n v="0"/>
    <n v="0"/>
  </r>
  <r>
    <s v="E3411 PRD LH Impv, Whitehorn-DONOTU"/>
    <x v="33"/>
    <s v="PRD LH Impv, Whitehorn-DONOTU"/>
    <s v="Other Production Plant"/>
    <n v="0"/>
    <n v="0"/>
    <n v="0"/>
    <n v="0"/>
    <n v="0"/>
    <n v="0"/>
    <n v="0"/>
    <n v="0"/>
    <n v="0"/>
    <n v="0"/>
    <n v="0"/>
    <n v="0"/>
    <n v="0"/>
    <n v="0"/>
  </r>
  <r>
    <s v="E342 PRD Fuel Hldr, Fredonia 3&amp;4 OP"/>
    <x v="34"/>
    <s v="PRD Fuel Hldr, Fredonia 3&amp;4 OP"/>
    <s v="Other Production Plant"/>
    <n v="544"/>
    <n v="546"/>
    <n v="549"/>
    <n v="552"/>
    <n v="555"/>
    <n v="557"/>
    <n v="560"/>
    <n v="563"/>
    <n v="566"/>
    <n v="569"/>
    <n v="571"/>
    <n v="574"/>
    <n v="577"/>
    <n v="560215"/>
  </r>
  <r>
    <s v="E342 PRD Fuel Hldr, Fredonia 3&amp;-NSC"/>
    <x v="34"/>
    <s v="PRD Fuel Hldr, Fredonia 3&amp;-NSC"/>
    <s v="Other Production Plant"/>
    <n v="0"/>
    <n v="0"/>
    <n v="0"/>
    <n v="0"/>
    <n v="0"/>
    <n v="0"/>
    <n v="0"/>
    <n v="0"/>
    <n v="0"/>
    <n v="0"/>
    <n v="0"/>
    <n v="0"/>
    <n v="0"/>
    <n v="0"/>
  </r>
  <r>
    <s v="E342 PRD Fuel Hldr, Gldndale OP-NSC"/>
    <x v="34"/>
    <s v="PRD Fuel Hldr, Gldndale OP-NSC"/>
    <s v="Other Production Plant"/>
    <n v="0"/>
    <n v="0"/>
    <n v="0"/>
    <n v="0"/>
    <n v="0"/>
    <n v="0"/>
    <n v="0"/>
    <n v="0"/>
    <n v="0"/>
    <n v="0"/>
    <n v="0"/>
    <n v="0"/>
    <n v="0"/>
    <n v="0"/>
  </r>
  <r>
    <s v="E342 PRD Fuel Holder, Cystal Mtn"/>
    <x v="34"/>
    <s v="PRD Fuel Holder, Cystal Mtn"/>
    <s v="Other Production Plant"/>
    <n v="94"/>
    <n v="97"/>
    <n v="100"/>
    <n v="103"/>
    <n v="106"/>
    <n v="109"/>
    <n v="112"/>
    <n v="115"/>
    <n v="118"/>
    <n v="122"/>
    <n v="125"/>
    <n v="128"/>
    <n v="131"/>
    <n v="112243"/>
  </r>
  <r>
    <s v="E342 PRD Fuel Holder, Cystal Mt-NSC"/>
    <x v="34"/>
    <s v="PRD Fuel Holder, Cystal Mt-NSC"/>
    <s v="Other Production Plant"/>
    <n v="0"/>
    <n v="0"/>
    <n v="0"/>
    <n v="0"/>
    <n v="0"/>
    <n v="0"/>
    <n v="0"/>
    <n v="0"/>
    <n v="0"/>
    <n v="0"/>
    <n v="0"/>
    <n v="0"/>
    <n v="0"/>
    <n v="0"/>
  </r>
  <r>
    <s v="E342 PRD Fuel Holder, Encogen"/>
    <x v="34"/>
    <s v="PRD Fuel Holder, Encogen"/>
    <s v="Other Production Plant"/>
    <n v="6750"/>
    <n v="6761"/>
    <n v="6771"/>
    <n v="6781"/>
    <n v="6792"/>
    <n v="6802"/>
    <n v="6813"/>
    <n v="6823"/>
    <n v="6833"/>
    <n v="6844"/>
    <n v="6854"/>
    <n v="6865"/>
    <n v="6875"/>
    <n v="6812624"/>
  </r>
  <r>
    <s v="E342 PRD Fuel Holder, Encogen-NSC"/>
    <x v="34"/>
    <s v="PRD Fuel Holder, Encogen-NSC"/>
    <s v="Other Production Plant"/>
    <n v="0"/>
    <n v="0"/>
    <n v="0"/>
    <n v="0"/>
    <n v="0"/>
    <n v="0"/>
    <n v="0"/>
    <n v="0"/>
    <n v="0"/>
    <n v="0"/>
    <n v="0"/>
    <n v="0"/>
    <n v="0"/>
    <n v="0"/>
  </r>
  <r>
    <s v="E342 PRD Fuel Holder, Ferndale"/>
    <x v="34"/>
    <s v="PRD Fuel Holder, Ferndale"/>
    <s v="Other Production Plant"/>
    <n v="294"/>
    <n v="295"/>
    <n v="296"/>
    <n v="297"/>
    <n v="297"/>
    <n v="298"/>
    <n v="299"/>
    <n v="300"/>
    <n v="300"/>
    <n v="301"/>
    <n v="302"/>
    <n v="302"/>
    <n v="303"/>
    <n v="298777"/>
  </r>
  <r>
    <s v="E342 PRD Fuel Holder, Ferndale-NSC"/>
    <x v="34"/>
    <s v="PRD Fuel Holder, Ferndale-NSC"/>
    <s v="Other Production Plant"/>
    <n v="0"/>
    <n v="0"/>
    <n v="0"/>
    <n v="0"/>
    <n v="0"/>
    <n v="0"/>
    <n v="0"/>
    <n v="0"/>
    <n v="0"/>
    <n v="0"/>
    <n v="0"/>
    <n v="0"/>
    <n v="0"/>
    <n v="0"/>
  </r>
  <r>
    <s v="E342 PRD Fuel Holder, Fred 1/APC"/>
    <x v="34"/>
    <s v="PRD Fuel Holder, Fred 1/APC"/>
    <s v="Other Production Plant"/>
    <n v="765"/>
    <n v="769"/>
    <n v="774"/>
    <n v="778"/>
    <n v="782"/>
    <n v="786"/>
    <n v="790"/>
    <n v="795"/>
    <n v="799"/>
    <n v="803"/>
    <n v="807"/>
    <n v="812"/>
    <n v="816"/>
    <n v="790498"/>
  </r>
  <r>
    <s v="E342 PRD Fuel Holder, Fred 1/AP-NSC"/>
    <x v="34"/>
    <s v="PRD Fuel Holder, Fred 1/AP-NSC"/>
    <s v="Other Production Plant"/>
    <n v="0"/>
    <n v="0"/>
    <n v="0"/>
    <n v="0"/>
    <n v="0"/>
    <n v="0"/>
    <n v="0"/>
    <n v="0"/>
    <n v="0"/>
    <n v="0"/>
    <n v="0"/>
    <n v="0"/>
    <n v="0"/>
    <n v="0"/>
  </r>
  <r>
    <s v="E342 PRD Fuel Holder, Frederick-NSC"/>
    <x v="34"/>
    <s v="PRD Fuel Holder, Frederick-NSC"/>
    <s v="Other Production Plant"/>
    <n v="0"/>
    <n v="0"/>
    <n v="0"/>
    <n v="0"/>
    <n v="0"/>
    <n v="0"/>
    <n v="0"/>
    <n v="0"/>
    <n v="0"/>
    <n v="0"/>
    <n v="0"/>
    <n v="0"/>
    <n v="0"/>
    <n v="0"/>
  </r>
  <r>
    <s v="E342 PRD Fuel Holder, Frederickson"/>
    <x v="34"/>
    <s v="PRD Fuel Holder, Frederickson"/>
    <s v="Other Production Plant"/>
    <n v="3999"/>
    <n v="4001"/>
    <n v="4003"/>
    <n v="4005"/>
    <n v="4006"/>
    <n v="4008"/>
    <n v="4010"/>
    <n v="4011"/>
    <n v="4013"/>
    <n v="4015"/>
    <n v="4017"/>
    <n v="4018"/>
    <n v="4020"/>
    <n v="4009719"/>
  </r>
  <r>
    <s v="E342 PRD Fuel Holder, Fredonia"/>
    <x v="34"/>
    <s v="PRD Fuel Holder, Fredonia"/>
    <s v="Other Production Plant"/>
    <n v="2062"/>
    <n v="2069"/>
    <n v="2077"/>
    <n v="2084"/>
    <n v="2091"/>
    <n v="2099"/>
    <n v="2106"/>
    <n v="2114"/>
    <n v="2121"/>
    <n v="2129"/>
    <n v="2136"/>
    <n v="2143"/>
    <n v="2151"/>
    <n v="2106275"/>
  </r>
  <r>
    <s v="E342 PRD Fuel Holder, Goldendale"/>
    <x v="34"/>
    <s v="PRD Fuel Holder, Goldendale"/>
    <s v="Other Production Plant"/>
    <n v="0"/>
    <n v="0"/>
    <n v="0"/>
    <n v="0"/>
    <n v="0"/>
    <n v="0"/>
    <n v="0"/>
    <n v="0"/>
    <n v="0"/>
    <n v="0"/>
    <n v="0"/>
    <n v="0"/>
    <n v="0"/>
    <n v="0"/>
  </r>
  <r>
    <s v="E342 PRD Fuel Holder, Goldendale OP"/>
    <x v="34"/>
    <s v="PRD Fuel Holder, Goldendale OP"/>
    <s v="Other Production Plant"/>
    <n v="1514"/>
    <n v="1516"/>
    <n v="1517"/>
    <n v="1519"/>
    <n v="1520"/>
    <n v="1522"/>
    <n v="1524"/>
    <n v="1525"/>
    <n v="1527"/>
    <n v="1529"/>
    <n v="1530"/>
    <n v="1532"/>
    <n v="1534"/>
    <n v="1523705"/>
  </r>
  <r>
    <s v="E342 PRD Fuel Holder, Mint Farm "/>
    <x v="34"/>
    <s v="PRD Fuel Holder, Mint Farm"/>
    <s v="Other Production Plant"/>
    <n v="0"/>
    <n v="0"/>
    <n v="0"/>
    <n v="0"/>
    <n v="0"/>
    <n v="0"/>
    <n v="0"/>
    <n v="0"/>
    <n v="0"/>
    <n v="0"/>
    <n v="0"/>
    <n v="0"/>
    <n v="0"/>
    <n v="0"/>
  </r>
  <r>
    <s v="E342 PRD Fuel Holder, Mint Farm OP"/>
    <x v="34"/>
    <s v="PRD Fuel Holder, Mint Farm OP"/>
    <s v="Other Production Plant"/>
    <n v="471"/>
    <n v="474"/>
    <n v="477"/>
    <n v="481"/>
    <n v="484"/>
    <n v="487"/>
    <n v="490"/>
    <n v="494"/>
    <n v="497"/>
    <n v="500"/>
    <n v="504"/>
    <n v="507"/>
    <n v="510"/>
    <n v="490484"/>
  </r>
  <r>
    <s v="E342 PRD Fuel Holder, Mint OP-NSC"/>
    <x v="34"/>
    <s v="PRD Fuel Holder, Mint OP-NSC"/>
    <s v="Other Production Plant"/>
    <n v="0"/>
    <n v="0"/>
    <n v="0"/>
    <n v="0"/>
    <n v="0"/>
    <n v="0"/>
    <n v="0"/>
    <n v="0"/>
    <n v="0"/>
    <n v="0"/>
    <n v="0"/>
    <n v="0"/>
    <n v="0"/>
    <n v="0"/>
  </r>
  <r>
    <s v="E342 PRD Fuel Holder, South WHB-RET"/>
    <x v="34"/>
    <s v="PRD Fuel Holder, South WHB-RET"/>
    <s v="Other Production Plant"/>
    <n v="0"/>
    <n v="0"/>
    <n v="0"/>
    <n v="0"/>
    <n v="0"/>
    <n v="0"/>
    <n v="0"/>
    <n v="0"/>
    <n v="0"/>
    <n v="0"/>
    <n v="0"/>
    <n v="0"/>
    <n v="0"/>
    <n v="0"/>
  </r>
  <r>
    <s v="E342 PRD Fuel Holder, Sumas "/>
    <x v="34"/>
    <s v="PRD Fuel Holder, Sumas"/>
    <s v="Other Production Plant"/>
    <n v="0"/>
    <n v="0"/>
    <n v="0"/>
    <n v="0"/>
    <n v="0"/>
    <n v="0"/>
    <n v="0"/>
    <n v="0"/>
    <n v="0"/>
    <n v="0"/>
    <n v="0"/>
    <n v="0"/>
    <n v="0"/>
    <n v="0"/>
  </r>
  <r>
    <s v="E342 PRD Fuel Holder, Sumas OP"/>
    <x v="34"/>
    <s v="PRD Fuel Holder, Sumas OP"/>
    <s v="Other Production Plant"/>
    <n v="3536"/>
    <n v="3539"/>
    <n v="3543"/>
    <n v="3546"/>
    <n v="3549"/>
    <n v="3552"/>
    <n v="3555"/>
    <n v="3559"/>
    <n v="3562"/>
    <n v="3565"/>
    <n v="3568"/>
    <n v="3571"/>
    <n v="3575"/>
    <n v="3555384"/>
  </r>
  <r>
    <s v="E342 PRD Fuel Holder, Sumas OP-NSC"/>
    <x v="34"/>
    <s v="PRD Fuel Holder, Sumas OP-NSC"/>
    <s v="Other Production Plant"/>
    <n v="0"/>
    <n v="0"/>
    <n v="0"/>
    <n v="0"/>
    <n v="0"/>
    <n v="0"/>
    <n v="0"/>
    <n v="0"/>
    <n v="0"/>
    <n v="0"/>
    <n v="0"/>
    <n v="0"/>
    <n v="0"/>
    <n v="0"/>
  </r>
  <r>
    <s v="E342 PRD Fuel Holder, WH 1-RET"/>
    <x v="34"/>
    <s v="PRD Fuel Holder, WH 1-RET"/>
    <s v="Other Production Plant"/>
    <n v="0"/>
    <n v="0"/>
    <n v="0"/>
    <n v="0"/>
    <n v="0"/>
    <n v="0"/>
    <n v="0"/>
    <n v="0"/>
    <n v="0"/>
    <n v="0"/>
    <n v="0"/>
    <n v="0"/>
    <n v="0"/>
    <n v="0"/>
  </r>
  <r>
    <s v="E342 PRD Fuel Holder, Whitehorn 2-3"/>
    <x v="34"/>
    <s v="PRD Fuel Holder, Whitehorn 2-3"/>
    <s v="Other Production Plant"/>
    <n v="155"/>
    <n v="155"/>
    <n v="155"/>
    <n v="155"/>
    <n v="155"/>
    <n v="155"/>
    <n v="155"/>
    <n v="155"/>
    <n v="155"/>
    <n v="155"/>
    <n v="155"/>
    <n v="155"/>
    <n v="155"/>
    <n v="155400"/>
  </r>
  <r>
    <s v="E342 PRD Fuel Holder, Whitehorn-NSC"/>
    <x v="34"/>
    <s v="PRD Fuel Holder, Whitehorn-NSC"/>
    <s v="Other Production Plant"/>
    <n v="0"/>
    <n v="0"/>
    <n v="0"/>
    <n v="0"/>
    <n v="0"/>
    <n v="0"/>
    <n v="0"/>
    <n v="0"/>
    <n v="0"/>
    <n v="0"/>
    <n v="0"/>
    <n v="0"/>
    <n v="0"/>
    <n v="0"/>
  </r>
  <r>
    <s v="E3440 102 PRD Gen, Goldendale"/>
    <x v="35"/>
    <s v="102 PRD Gen, Goldendale"/>
    <s v="Other Production Plant"/>
    <n v="0"/>
    <n v="0"/>
    <n v="0"/>
    <n v="0"/>
    <n v="0"/>
    <n v="0"/>
    <n v="0"/>
    <n v="0"/>
    <n v="0"/>
    <n v="0"/>
    <n v="0"/>
    <n v="0"/>
    <n v="0"/>
    <n v="0"/>
  </r>
  <r>
    <s v="E3440 PRD Gen, Crystal Mtn"/>
    <x v="35"/>
    <s v="PRD Gen, Crystal Mtn"/>
    <s v="Other Production Plant"/>
    <n v="438"/>
    <n v="439"/>
    <n v="441"/>
    <n v="442"/>
    <n v="443"/>
    <n v="445"/>
    <n v="446"/>
    <n v="448"/>
    <n v="449"/>
    <n v="451"/>
    <n v="452"/>
    <n v="454"/>
    <n v="455"/>
    <n v="446344"/>
  </r>
  <r>
    <s v="E3440 PRD Gen, Crystal Mtn-NSC"/>
    <x v="35"/>
    <s v="PRD Gen, Crystal Mtn-NSC"/>
    <s v="Other Production Plant"/>
    <n v="0"/>
    <n v="0"/>
    <n v="0"/>
    <n v="0"/>
    <n v="0"/>
    <n v="0"/>
    <n v="0"/>
    <n v="0"/>
    <n v="0"/>
    <n v="0"/>
    <n v="0"/>
    <n v="0"/>
    <n v="0"/>
    <n v="0"/>
  </r>
  <r>
    <s v="E3440 PRD Gen, Frederickson"/>
    <x v="35"/>
    <s v="PRD Gen, Frederickson"/>
    <s v="Other Production Plant"/>
    <n v="24469"/>
    <n v="24511"/>
    <n v="24553"/>
    <n v="24595"/>
    <n v="24638"/>
    <n v="24680"/>
    <n v="24723"/>
    <n v="24766"/>
    <n v="24809"/>
    <n v="24852"/>
    <n v="24895"/>
    <n v="24937"/>
    <n v="24980"/>
    <n v="24723603"/>
  </r>
  <r>
    <s v="E3440 PRD Gen, Frederickson-NSC"/>
    <x v="35"/>
    <s v="PRD Gen, Frederickson-NSC"/>
    <s v="Other Production Plant"/>
    <n v="0"/>
    <n v="0"/>
    <n v="0"/>
    <n v="0"/>
    <n v="0"/>
    <n v="0"/>
    <n v="0"/>
    <n v="0"/>
    <n v="0"/>
    <n v="0"/>
    <n v="0"/>
    <n v="0"/>
    <n v="0"/>
    <n v="0"/>
  </r>
  <r>
    <s v="E3440 PRD Gen, Fredonia"/>
    <x v="35"/>
    <s v="PRD Gen, Fredonia"/>
    <s v="Other Production Plant"/>
    <n v="40474"/>
    <n v="40579"/>
    <n v="40684"/>
    <n v="40788"/>
    <n v="40893"/>
    <n v="40998"/>
    <n v="41103"/>
    <n v="41209"/>
    <n v="41314"/>
    <n v="41419"/>
    <n v="41524"/>
    <n v="41630"/>
    <n v="41735"/>
    <n v="41103767"/>
  </r>
  <r>
    <s v="E3440 PRD Gen, Fredonia 3&amp;4 OP"/>
    <x v="35"/>
    <s v="PRD Gen, Fredonia 3&amp;4 OP"/>
    <s v="Other Production Plant"/>
    <n v="28723"/>
    <n v="28849"/>
    <n v="28975"/>
    <n v="29101"/>
    <n v="29227"/>
    <n v="29353"/>
    <n v="29479"/>
    <n v="29605"/>
    <n v="29731"/>
    <n v="29857"/>
    <n v="29712"/>
    <n v="29843"/>
    <n v="29974"/>
    <n v="29423255"/>
  </r>
  <r>
    <s v="E3440 PRD Gen, Fredonia 3&amp;4 OP-NSC"/>
    <x v="35"/>
    <s v="PRD Gen, Fredonia 3&amp;4 OP-NSC"/>
    <s v="Other Production Plant"/>
    <n v="0"/>
    <n v="0"/>
    <n v="0"/>
    <n v="0"/>
    <n v="0"/>
    <n v="0"/>
    <n v="0"/>
    <n v="0"/>
    <n v="0"/>
    <n v="0"/>
    <n v="0"/>
    <n v="0"/>
    <n v="0"/>
    <n v="0"/>
  </r>
  <r>
    <s v="E3440 PRD Gen, South Whidbey-RET"/>
    <x v="35"/>
    <s v="PRD Gen, South Whidbey-RET"/>
    <s v="Other Production Plant"/>
    <n v="0"/>
    <n v="0"/>
    <n v="0"/>
    <n v="0"/>
    <n v="0"/>
    <n v="0"/>
    <n v="0"/>
    <n v="0"/>
    <n v="0"/>
    <n v="0"/>
    <n v="0"/>
    <n v="0"/>
    <n v="0"/>
    <n v="0"/>
  </r>
  <r>
    <s v="E3440 PRD Gen, Whitehorn 1-RET"/>
    <x v="35"/>
    <s v="PRD Gen, Whitehorn 1-RET"/>
    <s v="Other Production Plant"/>
    <n v="0"/>
    <n v="0"/>
    <n v="0"/>
    <n v="0"/>
    <n v="0"/>
    <n v="0"/>
    <n v="0"/>
    <n v="0"/>
    <n v="0"/>
    <n v="0"/>
    <n v="0"/>
    <n v="0"/>
    <n v="0"/>
    <n v="0"/>
  </r>
  <r>
    <s v="E3440 PRD Gen, Whitehorn 2&amp;3 pu-NSC"/>
    <x v="35"/>
    <s v="PRD Gen, Whitehorn 2&amp;3 pu-NSC"/>
    <s v="Other Production Plant"/>
    <n v="0"/>
    <n v="0"/>
    <n v="0"/>
    <n v="0"/>
    <n v="0"/>
    <n v="0"/>
    <n v="0"/>
    <n v="0"/>
    <n v="0"/>
    <n v="0"/>
    <n v="0"/>
    <n v="0"/>
    <n v="0"/>
    <n v="0"/>
  </r>
  <r>
    <s v="E3440 PRD Gen, Whitehorn 2&amp;3 purch"/>
    <x v="35"/>
    <s v="PRD Gen, Whitehorn 2&amp;3 purch"/>
    <s v="Other Production Plant"/>
    <n v="29404"/>
    <n v="29419"/>
    <n v="29435"/>
    <n v="29450"/>
    <n v="29465"/>
    <n v="29481"/>
    <n v="29496"/>
    <n v="29511"/>
    <n v="29526"/>
    <n v="29542"/>
    <n v="29557"/>
    <n v="29572"/>
    <n v="29588"/>
    <n v="29495884"/>
  </r>
  <r>
    <s v="E3440 PRD Gen, Whitehorn 2-3 Com"/>
    <x v="35"/>
    <s v="PRD Gen, Whitehorn 2-3 Com"/>
    <s v="Other Production Plant"/>
    <n v="2175"/>
    <n v="2178"/>
    <n v="2181"/>
    <n v="2184"/>
    <n v="2188"/>
    <n v="2191"/>
    <n v="2194"/>
    <n v="2197"/>
    <n v="2200"/>
    <n v="2204"/>
    <n v="2207"/>
    <n v="2210"/>
    <n v="2214"/>
    <n v="2194014"/>
  </r>
  <r>
    <s v="E3440 PRD Gen, Whitehorn 2-3 Co-NSC"/>
    <x v="35"/>
    <s v="PRD Gen, Whitehorn 2-3 Co-NSC"/>
    <s v="Other Production Plant"/>
    <n v="0"/>
    <n v="0"/>
    <n v="0"/>
    <n v="0"/>
    <n v="0"/>
    <n v="0"/>
    <n v="0"/>
    <n v="0"/>
    <n v="0"/>
    <n v="0"/>
    <n v="0"/>
    <n v="0"/>
    <n v="0"/>
    <n v="0"/>
  </r>
  <r>
    <s v="E34401 PRD Gen, Hopkins Expansi-NSC"/>
    <x v="35"/>
    <s v="1 PRD Gen, Hopkins Expansi-NSC"/>
    <s v="Other Production Plant"/>
    <n v="0"/>
    <n v="0"/>
    <n v="0"/>
    <n v="0"/>
    <n v="0"/>
    <n v="0"/>
    <n v="0"/>
    <n v="0"/>
    <n v="0"/>
    <n v="0"/>
    <n v="0"/>
    <n v="0"/>
    <n v="0"/>
    <n v="0"/>
  </r>
  <r>
    <s v="E34401 PRD Gen, Hopkins Expansion"/>
    <x v="35"/>
    <s v="1 PRD Gen, Hopkins Expansion"/>
    <s v="Other Production Plant"/>
    <n v="3314"/>
    <n v="3358"/>
    <n v="3401"/>
    <n v="3445"/>
    <n v="3488"/>
    <n v="3519"/>
    <n v="3563"/>
    <n v="3607"/>
    <n v="3651"/>
    <n v="3695"/>
    <n v="3740"/>
    <n v="3784"/>
    <n v="3829"/>
    <n v="3568507"/>
  </r>
  <r>
    <s v="E34401 PRD Gen, Hopkins Ridge"/>
    <x v="35"/>
    <s v="1 PRD Gen, Hopkins Ridge"/>
    <s v="Other Production Plant"/>
    <n v="64538"/>
    <n v="65007"/>
    <n v="65476"/>
    <n v="65644"/>
    <n v="65873"/>
    <n v="66199"/>
    <n v="66590"/>
    <n v="67030"/>
    <n v="67296"/>
    <n v="67762"/>
    <n v="68229"/>
    <n v="68572"/>
    <n v="68971"/>
    <n v="66702580"/>
  </r>
  <r>
    <s v="E34401 PRD Gen, Hopkins Ridge-NSC"/>
    <x v="35"/>
    <s v="1 PRD Gen, Hopkins Ridge-NSC"/>
    <s v="Other Production Plant"/>
    <n v="0"/>
    <n v="0"/>
    <n v="0"/>
    <n v="0"/>
    <n v="0"/>
    <n v="0"/>
    <n v="0"/>
    <n v="0"/>
    <n v="0"/>
    <n v="0"/>
    <n v="0"/>
    <n v="0"/>
    <n v="0"/>
    <n v="0"/>
  </r>
  <r>
    <s v="E34401 PRD Gen, LSR"/>
    <x v="35"/>
    <s v="1 PRD Gen, LSR"/>
    <s v="Other Production Plant"/>
    <n v="141399"/>
    <n v="143371"/>
    <n v="145342"/>
    <n v="147064"/>
    <n v="149029"/>
    <n v="150927"/>
    <n v="152123"/>
    <n v="154086"/>
    <n v="155977"/>
    <n v="157932"/>
    <n v="159735"/>
    <n v="161578"/>
    <n v="163523"/>
    <n v="152468707"/>
  </r>
  <r>
    <s v="E34401 PRD Gen, LSR-NSC"/>
    <x v="35"/>
    <s v="1 PRD Gen, LSR-NSC"/>
    <s v="Other Production Plant"/>
    <n v="0"/>
    <n v="0"/>
    <n v="0"/>
    <n v="0"/>
    <n v="0"/>
    <n v="0"/>
    <n v="0"/>
    <n v="0"/>
    <n v="0"/>
    <n v="0"/>
    <n v="0"/>
    <n v="0"/>
    <n v="0"/>
    <n v="0"/>
  </r>
  <r>
    <s v="E34401 PRD Gen, Wild Horse Solar"/>
    <x v="35"/>
    <s v="1 PRD Gen, Wild Horse Solar"/>
    <s v="Other Production Plant"/>
    <n v="1311"/>
    <n v="1324"/>
    <n v="1337"/>
    <n v="1349"/>
    <n v="1362"/>
    <n v="1374"/>
    <n v="1387"/>
    <n v="1400"/>
    <n v="1412"/>
    <n v="1425"/>
    <n v="1438"/>
    <n v="1450"/>
    <n v="1463"/>
    <n v="1387042"/>
  </r>
  <r>
    <s v="E34401 PRD Gen, Wild Horse Wind"/>
    <x v="35"/>
    <s v="1 PRD Gen, Wild Horse Wind"/>
    <s v="Other Production Plant"/>
    <n v="122246"/>
    <n v="123257"/>
    <n v="124262"/>
    <n v="124806"/>
    <n v="125822"/>
    <n v="125642"/>
    <n v="126633"/>
    <n v="127435"/>
    <n v="128434"/>
    <n v="128983"/>
    <n v="129993"/>
    <n v="129838"/>
    <n v="130844"/>
    <n v="126804126"/>
  </r>
  <r>
    <s v="E34401 PRD Gen, Wild Horse Wind-NSC"/>
    <x v="35"/>
    <s v="1 PRD Gen, Wild Horse Wind-NSC"/>
    <s v="Other Production Plant"/>
    <n v="0"/>
    <n v="0"/>
    <n v="0"/>
    <n v="0"/>
    <n v="0"/>
    <n v="0"/>
    <n v="0"/>
    <n v="0"/>
    <n v="0"/>
    <n v="0"/>
    <n v="0"/>
    <n v="0"/>
    <n v="0"/>
    <n v="0"/>
  </r>
  <r>
    <s v="E34401 PRD Gen, Wld Hrs Solar-NSC"/>
    <x v="35"/>
    <s v="1 PRD Gen, Wld Hrs Solar-NSC"/>
    <s v="Other Production Plant"/>
    <n v="0"/>
    <n v="0"/>
    <n v="0"/>
    <n v="0"/>
    <n v="0"/>
    <n v="0"/>
    <n v="0"/>
    <n v="0"/>
    <n v="0"/>
    <n v="0"/>
    <n v="0"/>
    <n v="0"/>
    <n v="0"/>
    <n v="0"/>
  </r>
  <r>
    <s v="E34401 PRD Gen,Wild Horse Expansion"/>
    <x v="35"/>
    <s v="1 PRD Gen,Wild Horse Expansion"/>
    <s v="Other Production Plant"/>
    <n v="24749"/>
    <n v="25021"/>
    <n v="25294"/>
    <n v="25563"/>
    <n v="25836"/>
    <n v="25825"/>
    <n v="26097"/>
    <n v="26370"/>
    <n v="26643"/>
    <n v="26915"/>
    <n v="27188"/>
    <n v="27461"/>
    <n v="27730"/>
    <n v="26204424"/>
  </r>
  <r>
    <s v="E34401 PRD Gen,Wld Hrs Expansio-NSC"/>
    <x v="35"/>
    <s v="1 PRD Gen,Wld Hrs Expansio-NSC"/>
    <s v="Other Production Plant"/>
    <n v="0"/>
    <n v="0"/>
    <n v="0"/>
    <n v="0"/>
    <n v="0"/>
    <n v="0"/>
    <n v="0"/>
    <n v="0"/>
    <n v="0"/>
    <n v="0"/>
    <n v="0"/>
    <n v="0"/>
    <n v="0"/>
    <n v="0"/>
  </r>
  <r>
    <s v="E3441 PRD Gen LH, Fredonia-RETIRED"/>
    <x v="36"/>
    <s v="PRD Gen LH, Fredonia-RETIRED"/>
    <s v="Other Production Plant"/>
    <n v="0"/>
    <n v="0"/>
    <n v="0"/>
    <n v="0"/>
    <n v="0"/>
    <n v="0"/>
    <n v="0"/>
    <n v="0"/>
    <n v="0"/>
    <n v="0"/>
    <n v="0"/>
    <n v="0"/>
    <n v="0"/>
    <n v="0"/>
  </r>
  <r>
    <s v="E3441 PRD Gen LH, Whitehorn-DONOTUS"/>
    <x v="36"/>
    <s v="PRD Gen LH, Whitehorn-DONOTUS"/>
    <s v="Other Production Plant"/>
    <n v="0"/>
    <n v="0"/>
    <n v="0"/>
    <n v="0"/>
    <n v="0"/>
    <n v="0"/>
    <n v="0"/>
    <n v="0"/>
    <n v="0"/>
    <n v="0"/>
    <n v="0"/>
    <n v="0"/>
    <n v="0"/>
    <n v="0"/>
  </r>
  <r>
    <s v="E34420 PRD Gen, Encogen"/>
    <x v="37"/>
    <s v="0 PRD Gen, Encogen"/>
    <s v="Other Production Plant"/>
    <n v="58116"/>
    <n v="58162"/>
    <n v="58207"/>
    <n v="58252"/>
    <n v="58297"/>
    <n v="58343"/>
    <n v="58388"/>
    <n v="58433"/>
    <n v="58478"/>
    <n v="58475"/>
    <n v="58521"/>
    <n v="58566"/>
    <n v="58426"/>
    <n v="58366102"/>
  </r>
  <r>
    <s v="E34420 PRD Gen, Encogen-NSC"/>
    <x v="37"/>
    <s v="0 PRD Gen, Encogen-NSC"/>
    <s v="Other Production Plant"/>
    <n v="0"/>
    <n v="0"/>
    <n v="0"/>
    <n v="0"/>
    <n v="0"/>
    <n v="0"/>
    <n v="0"/>
    <n v="0"/>
    <n v="0"/>
    <n v="0"/>
    <n v="0"/>
    <n v="0"/>
    <n v="0"/>
    <n v="0"/>
  </r>
  <r>
    <s v="E34420 PRD Gen, Ferndale "/>
    <x v="37"/>
    <s v="0 PRD Gen, Ferndale"/>
    <s v="Other Production Plant"/>
    <n v="21508"/>
    <n v="21572"/>
    <n v="21636"/>
    <n v="21701"/>
    <n v="21765"/>
    <n v="21830"/>
    <n v="21894"/>
    <n v="21959"/>
    <n v="22023"/>
    <n v="22088"/>
    <n v="22152"/>
    <n v="22216"/>
    <n v="22282"/>
    <n v="21894313"/>
  </r>
  <r>
    <s v="E34420 PRD Gen, Ferndale-NSC"/>
    <x v="37"/>
    <s v="0 PRD Gen, Ferndale-NSC"/>
    <s v="Other Production Plant"/>
    <n v="0"/>
    <n v="0"/>
    <n v="0"/>
    <n v="0"/>
    <n v="0"/>
    <n v="0"/>
    <n v="0"/>
    <n v="0"/>
    <n v="0"/>
    <n v="0"/>
    <n v="0"/>
    <n v="0"/>
    <n v="0"/>
    <n v="0"/>
  </r>
  <r>
    <s v="E34420 PRD Gen, Fred 1/APC"/>
    <x v="37"/>
    <s v="0 PRD Gen, Fred 1/APC"/>
    <s v="Other Production Plant"/>
    <n v="-8536"/>
    <n v="-8318"/>
    <n v="-8099"/>
    <n v="-7880"/>
    <n v="-7662"/>
    <n v="-7443"/>
    <n v="-7224"/>
    <n v="-7005"/>
    <n v="-6787"/>
    <n v="-6568"/>
    <n v="-6349"/>
    <n v="-6131"/>
    <n v="-5912"/>
    <n v="-7224103"/>
  </r>
  <r>
    <s v="E34420 PRD Gen, Fred 1/APC-NSC"/>
    <x v="37"/>
    <s v="0 PRD Gen, Fred 1/APC-NSC"/>
    <s v="Other Production Plant"/>
    <n v="0"/>
    <n v="0"/>
    <n v="0"/>
    <n v="0"/>
    <n v="0"/>
    <n v="0"/>
    <n v="0"/>
    <n v="0"/>
    <n v="0"/>
    <n v="0"/>
    <n v="0"/>
    <n v="0"/>
    <n v="0"/>
    <n v="0"/>
  </r>
  <r>
    <s v="E34420 PRD Gen, Goldendale"/>
    <x v="37"/>
    <s v="0 PRD Gen, Goldendale"/>
    <s v="Other Production Plant"/>
    <n v="2948"/>
    <n v="3229"/>
    <n v="3510"/>
    <n v="3791"/>
    <n v="4072"/>
    <n v="4352"/>
    <n v="4634"/>
    <n v="4919"/>
    <n v="5206"/>
    <n v="5493"/>
    <n v="5780"/>
    <n v="6068"/>
    <n v="6355"/>
    <n v="4642106"/>
  </r>
  <r>
    <s v="E34420 PRD Gen, Goldendale OP"/>
    <x v="37"/>
    <s v="0 PRD Gen, Goldendale OP"/>
    <s v="Other Production Plant"/>
    <n v="6928"/>
    <n v="7243"/>
    <n v="7559"/>
    <n v="7874"/>
    <n v="8190"/>
    <n v="8506"/>
    <n v="8306"/>
    <n v="8407"/>
    <n v="8719"/>
    <n v="9030"/>
    <n v="9341"/>
    <n v="9652"/>
    <n v="9963"/>
    <n v="8439321"/>
  </r>
  <r>
    <s v="E34420 PRD Gen, Goldendale-NSC"/>
    <x v="37"/>
    <s v="0 PRD Gen, Goldendale-NSC"/>
    <s v="Other Production Plant"/>
    <n v="0"/>
    <n v="0"/>
    <n v="0"/>
    <n v="0"/>
    <n v="0"/>
    <n v="0"/>
    <n v="0"/>
    <n v="0"/>
    <n v="0"/>
    <n v="0"/>
    <n v="0"/>
    <n v="0"/>
    <n v="0"/>
    <n v="0"/>
  </r>
  <r>
    <s v="E34420 PRD Gen, Mint Farm"/>
    <x v="37"/>
    <s v="0 PRD Gen, Mint Farm"/>
    <s v="Other Production Plant"/>
    <n v="-6686"/>
    <n v="-6512"/>
    <n v="-6339"/>
    <n v="-6165"/>
    <n v="-5991"/>
    <n v="-5817"/>
    <n v="-5643"/>
    <n v="-5469"/>
    <n v="-5295"/>
    <n v="-5120"/>
    <n v="-4946"/>
    <n v="-4771"/>
    <n v="-4596"/>
    <n v="-5642338"/>
  </r>
  <r>
    <s v="E34420 PRD Gen, Mint Farm OP"/>
    <x v="37"/>
    <s v="0 PRD Gen, Mint Farm OP"/>
    <s v="Other Production Plant"/>
    <n v="-6672"/>
    <n v="-6561"/>
    <n v="-6451"/>
    <n v="-6341"/>
    <n v="-6230"/>
    <n v="-6120"/>
    <n v="-6009"/>
    <n v="-5899"/>
    <n v="-5788"/>
    <n v="-5678"/>
    <n v="-5568"/>
    <n v="-5457"/>
    <n v="-5347"/>
    <n v="-6009337"/>
  </r>
  <r>
    <s v="E34420 PRD Gen, Mint Farm OP-NSC"/>
    <x v="37"/>
    <s v="0 PRD Gen, Mint Farm OP-NSC"/>
    <s v="Other Production Plant"/>
    <n v="0"/>
    <n v="0"/>
    <n v="0"/>
    <n v="0"/>
    <n v="0"/>
    <n v="0"/>
    <n v="0"/>
    <n v="0"/>
    <n v="0"/>
    <n v="0"/>
    <n v="0"/>
    <n v="0"/>
    <n v="0"/>
    <n v="0"/>
  </r>
  <r>
    <s v="E34420 PRD Gen, Sumas "/>
    <x v="37"/>
    <s v="0 PRD Gen, Sumas"/>
    <s v="Other Production Plant"/>
    <n v="-1540"/>
    <n v="-1534"/>
    <n v="-1528"/>
    <n v="-1522"/>
    <n v="-1515"/>
    <n v="-1509"/>
    <n v="-1502"/>
    <n v="-1496"/>
    <n v="-1489"/>
    <n v="-1482"/>
    <n v="-1476"/>
    <n v="-1469"/>
    <n v="-1461"/>
    <n v="-1501793"/>
  </r>
  <r>
    <s v="E34420 PRD Gen, Sumas OP"/>
    <x v="37"/>
    <s v="0 PRD Gen, Sumas OP"/>
    <s v="Other Production Plant"/>
    <n v="14594"/>
    <n v="14609"/>
    <n v="14624"/>
    <n v="14639"/>
    <n v="14654"/>
    <n v="14668"/>
    <n v="14683"/>
    <n v="14698"/>
    <n v="14713"/>
    <n v="14728"/>
    <n v="14742"/>
    <n v="14222"/>
    <n v="14237"/>
    <n v="14616255"/>
  </r>
  <r>
    <s v="E34420 PRD Gen, Sumas-NSC"/>
    <x v="37"/>
    <s v="0 PRD Gen, Sumas-NSC"/>
    <s v="Other Production Plant"/>
    <n v="0"/>
    <n v="0"/>
    <n v="0"/>
    <n v="0"/>
    <n v="0"/>
    <n v="0"/>
    <n v="0"/>
    <n v="0"/>
    <n v="0"/>
    <n v="0"/>
    <n v="0"/>
    <n v="0"/>
    <n v="0"/>
    <n v="0"/>
  </r>
  <r>
    <s v="E345 102 PRD Accessory, Epcor CoG"/>
    <x v="38"/>
    <s v="102 PRD Accessory, Epcor CoG"/>
    <s v="Other Production Plant"/>
    <n v="0"/>
    <n v="0"/>
    <n v="0"/>
    <n v="0"/>
    <n v="0"/>
    <n v="0"/>
    <n v="0"/>
    <n v="0"/>
    <n v="0"/>
    <n v="0"/>
    <n v="0"/>
    <n v="0"/>
    <n v="0"/>
    <n v="0"/>
  </r>
  <r>
    <s v="E345 PRD Accessory, Cystal Mtn"/>
    <x v="38"/>
    <s v="PRD Accessory, Cystal Mtn"/>
    <s v="Other Production Plant"/>
    <n v="215"/>
    <n v="216"/>
    <n v="218"/>
    <n v="220"/>
    <n v="222"/>
    <n v="224"/>
    <n v="225"/>
    <n v="227"/>
    <n v="229"/>
    <n v="231"/>
    <n v="233"/>
    <n v="235"/>
    <n v="236"/>
    <n v="225451"/>
  </r>
  <r>
    <s v="E345 PRD Accessory, Cystal Mtn-NSC"/>
    <x v="38"/>
    <s v="PRD Accessory, Cystal Mtn-NSC"/>
    <s v="Other Production Plant"/>
    <n v="0"/>
    <n v="0"/>
    <n v="0"/>
    <n v="0"/>
    <n v="0"/>
    <n v="0"/>
    <n v="0"/>
    <n v="0"/>
    <n v="0"/>
    <n v="0"/>
    <n v="0"/>
    <n v="0"/>
    <n v="0"/>
    <n v="0"/>
  </r>
  <r>
    <s v="E345 PRD Accessory, Encogen"/>
    <x v="38"/>
    <s v="PRD Accessory, Encogen"/>
    <s v="Other Production Plant"/>
    <n v="1661"/>
    <n v="1664"/>
    <n v="1667"/>
    <n v="1670"/>
    <n v="1673"/>
    <n v="1676"/>
    <n v="1679"/>
    <n v="1682"/>
    <n v="1685"/>
    <n v="1687"/>
    <n v="1690"/>
    <n v="1693"/>
    <n v="1696"/>
    <n v="1678792"/>
  </r>
  <r>
    <s v="E345 PRD Accessory, Encogen-NSC"/>
    <x v="38"/>
    <s v="PRD Accessory, Encogen-NSC"/>
    <s v="Other Production Plant"/>
    <n v="0"/>
    <n v="0"/>
    <n v="0"/>
    <n v="0"/>
    <n v="0"/>
    <n v="0"/>
    <n v="0"/>
    <n v="0"/>
    <n v="0"/>
    <n v="0"/>
    <n v="0"/>
    <n v="0"/>
    <n v="0"/>
    <n v="0"/>
  </r>
  <r>
    <s v="E345 PRD Accessory, Ferndale"/>
    <x v="38"/>
    <s v="PRD Accessory, Ferndale"/>
    <s v="Other Production Plant"/>
    <n v="2477"/>
    <n v="2484"/>
    <n v="2490"/>
    <n v="2496"/>
    <n v="2502"/>
    <n v="2508"/>
    <n v="2514"/>
    <n v="2521"/>
    <n v="2527"/>
    <n v="2533"/>
    <n v="2539"/>
    <n v="2545"/>
    <n v="2552"/>
    <n v="2514491"/>
  </r>
  <r>
    <s v="E345 PRD Accessory, Ferndale-NSC"/>
    <x v="38"/>
    <s v="PRD Accessory, Ferndale-NSC"/>
    <s v="Other Production Plant"/>
    <n v="0"/>
    <n v="0"/>
    <n v="0"/>
    <n v="0"/>
    <n v="0"/>
    <n v="0"/>
    <n v="0"/>
    <n v="0"/>
    <n v="0"/>
    <n v="0"/>
    <n v="0"/>
    <n v="0"/>
    <n v="0"/>
    <n v="0"/>
  </r>
  <r>
    <s v="E345 PRD Accessory, Fred 1/APC"/>
    <x v="38"/>
    <s v="PRD Accessory, Fred 1/APC"/>
    <s v="Other Production Plant"/>
    <n v="122"/>
    <n v="123"/>
    <n v="123"/>
    <n v="124"/>
    <n v="125"/>
    <n v="125"/>
    <n v="126"/>
    <n v="127"/>
    <n v="128"/>
    <n v="128"/>
    <n v="129"/>
    <n v="130"/>
    <n v="131"/>
    <n v="126215"/>
  </r>
  <r>
    <s v="E345 PRD Accessory, Fred 1/APC-NSC"/>
    <x v="38"/>
    <s v="PRD Accessory, Fred 1/APC-NSC"/>
    <s v="Other Production Plant"/>
    <n v="0"/>
    <n v="0"/>
    <n v="0"/>
    <n v="0"/>
    <n v="0"/>
    <n v="0"/>
    <n v="0"/>
    <n v="0"/>
    <n v="0"/>
    <n v="0"/>
    <n v="0"/>
    <n v="0"/>
    <n v="0"/>
    <n v="0"/>
  </r>
  <r>
    <s v="E345 PRD Accessory, Frederickson"/>
    <x v="38"/>
    <s v="PRD Accessory, Frederickson"/>
    <s v="Other Production Plant"/>
    <n v="1992"/>
    <n v="1998"/>
    <n v="2004"/>
    <n v="2010"/>
    <n v="2016"/>
    <n v="2021"/>
    <n v="2027"/>
    <n v="2033"/>
    <n v="2039"/>
    <n v="2044"/>
    <n v="2050"/>
    <n v="2056"/>
    <n v="2062"/>
    <n v="2027135"/>
  </r>
  <r>
    <s v="E345 PRD Accessory, Frederickso-NSC"/>
    <x v="38"/>
    <s v="PRD Accessory, Frederickso-NSC"/>
    <s v="Other Production Plant"/>
    <n v="0"/>
    <n v="0"/>
    <n v="0"/>
    <n v="0"/>
    <n v="0"/>
    <n v="0"/>
    <n v="0"/>
    <n v="0"/>
    <n v="0"/>
    <n v="0"/>
    <n v="0"/>
    <n v="0"/>
    <n v="0"/>
    <n v="0"/>
  </r>
  <r>
    <s v="E345 PRD Accessory, Fredonia"/>
    <x v="38"/>
    <s v="PRD Accessory, Fredonia"/>
    <s v="Other Production Plant"/>
    <n v="818"/>
    <n v="826"/>
    <n v="833"/>
    <n v="840"/>
    <n v="848"/>
    <n v="855"/>
    <n v="863"/>
    <n v="870"/>
    <n v="877"/>
    <n v="885"/>
    <n v="892"/>
    <n v="899"/>
    <n v="907"/>
    <n v="862590"/>
  </r>
  <r>
    <s v="E345 PRD Accessory, Fredonia 3&amp;4 OP"/>
    <x v="38"/>
    <s v="PRD Accessory, Fredonia 3&amp;4 OP"/>
    <s v="Other Production Plant"/>
    <n v="2790"/>
    <n v="2809"/>
    <n v="2827"/>
    <n v="2845"/>
    <n v="2864"/>
    <n v="2882"/>
    <n v="2900"/>
    <n v="2919"/>
    <n v="2937"/>
    <n v="2956"/>
    <n v="2974"/>
    <n v="2992"/>
    <n v="3011"/>
    <n v="2900394"/>
  </r>
  <r>
    <s v="E345 PRD Accessory, Fredonia 3&amp;-NSC"/>
    <x v="38"/>
    <s v="PRD Accessory, Fredonia 3&amp;-NSC"/>
    <s v="Other Production Plant"/>
    <n v="0"/>
    <n v="0"/>
    <n v="0"/>
    <n v="0"/>
    <n v="0"/>
    <n v="0"/>
    <n v="0"/>
    <n v="0"/>
    <n v="0"/>
    <n v="0"/>
    <n v="0"/>
    <n v="0"/>
    <n v="0"/>
    <n v="0"/>
  </r>
  <r>
    <s v="E345 PRD Accessory, Fredonia-NSC"/>
    <x v="38"/>
    <s v="PRD Accessory, Fredonia-NSC"/>
    <s v="Other Production Plant"/>
    <n v="0"/>
    <n v="0"/>
    <n v="0"/>
    <n v="0"/>
    <n v="0"/>
    <n v="0"/>
    <n v="0"/>
    <n v="0"/>
    <n v="0"/>
    <n v="0"/>
    <n v="0"/>
    <n v="0"/>
    <n v="0"/>
    <n v="0"/>
  </r>
  <r>
    <s v="E345 PRD Accessory, Goldendale"/>
    <x v="38"/>
    <s v="PRD Accessory, Goldendale"/>
    <s v="Other Production Plant"/>
    <n v="0"/>
    <n v="0"/>
    <n v="0"/>
    <n v="0"/>
    <n v="0"/>
    <n v="0"/>
    <n v="0"/>
    <n v="0"/>
    <n v="0"/>
    <n v="0"/>
    <n v="0"/>
    <n v="0"/>
    <n v="0"/>
    <n v="0"/>
  </r>
  <r>
    <s v="E345 PRD Accessory, Goldendale -NSC"/>
    <x v="38"/>
    <s v="PRD Accessory, Goldendale -NSC"/>
    <s v="Other Production Plant"/>
    <n v="0"/>
    <n v="0"/>
    <n v="0"/>
    <n v="0"/>
    <n v="0"/>
    <n v="0"/>
    <n v="0"/>
    <n v="0"/>
    <n v="0"/>
    <n v="0"/>
    <n v="0"/>
    <n v="0"/>
    <n v="0"/>
    <n v="0"/>
  </r>
  <r>
    <s v="E345 PRD Accessory, Goldendale OP"/>
    <x v="38"/>
    <s v="PRD Accessory, Goldendale OP"/>
    <s v="Other Production Plant"/>
    <n v="7603"/>
    <n v="7611"/>
    <n v="7620"/>
    <n v="7628"/>
    <n v="7637"/>
    <n v="7645"/>
    <n v="7654"/>
    <n v="7662"/>
    <n v="7671"/>
    <n v="7680"/>
    <n v="7688"/>
    <n v="7697"/>
    <n v="7705"/>
    <n v="7653965"/>
  </r>
  <r>
    <s v="E345 PRD Accessory, Mint Farm"/>
    <x v="38"/>
    <s v="PRD Accessory, Mint Farm"/>
    <s v="Other Production Plant"/>
    <n v="0"/>
    <n v="0"/>
    <n v="0"/>
    <n v="0"/>
    <n v="0"/>
    <n v="0"/>
    <n v="1"/>
    <n v="1"/>
    <n v="2"/>
    <n v="3"/>
    <n v="3"/>
    <n v="4"/>
    <n v="5"/>
    <n v="1385"/>
  </r>
  <r>
    <s v="E345 PRD Accessory, Mint Farm OP"/>
    <x v="38"/>
    <s v="PRD Accessory, Mint Farm OP"/>
    <s v="Other Production Plant"/>
    <n v="910"/>
    <n v="916"/>
    <n v="923"/>
    <n v="930"/>
    <n v="936"/>
    <n v="943"/>
    <n v="950"/>
    <n v="956"/>
    <n v="963"/>
    <n v="970"/>
    <n v="976"/>
    <n v="983"/>
    <n v="990"/>
    <n v="949724"/>
  </r>
  <r>
    <s v="E345 PRD Accessory, Mint OP-NSC"/>
    <x v="38"/>
    <s v="PRD Accessory, Mint OP-NSC"/>
    <s v="Other Production Plant"/>
    <n v="0"/>
    <n v="0"/>
    <n v="0"/>
    <n v="0"/>
    <n v="0"/>
    <n v="0"/>
    <n v="0"/>
    <n v="0"/>
    <n v="0"/>
    <n v="0"/>
    <n v="0"/>
    <n v="0"/>
    <n v="0"/>
    <n v="0"/>
  </r>
  <r>
    <s v="E345 PRD Accessory, Sumas"/>
    <x v="38"/>
    <s v="PRD Accessory, Sumas"/>
    <s v="Other Production Plant"/>
    <n v="40"/>
    <n v="41"/>
    <n v="41"/>
    <n v="41"/>
    <n v="41"/>
    <n v="42"/>
    <n v="42"/>
    <n v="42"/>
    <n v="43"/>
    <n v="43"/>
    <n v="43"/>
    <n v="44"/>
    <n v="44"/>
    <n v="42133"/>
  </r>
  <r>
    <s v="E345 PRD Accessory, Sumas OP"/>
    <x v="38"/>
    <s v="PRD Accessory, Sumas OP"/>
    <s v="Other Production Plant"/>
    <n v="3705"/>
    <n v="3709"/>
    <n v="3714"/>
    <n v="3718"/>
    <n v="3722"/>
    <n v="3727"/>
    <n v="3731"/>
    <n v="3735"/>
    <n v="3739"/>
    <n v="3744"/>
    <n v="3748"/>
    <n v="3752"/>
    <n v="3757"/>
    <n v="3730857"/>
  </r>
  <r>
    <s v="E345 PRD Accessory, Sumas OP-NSC"/>
    <x v="38"/>
    <s v="PRD Accessory, Sumas OP-NSC"/>
    <s v="Other Production Plant"/>
    <n v="0"/>
    <n v="0"/>
    <n v="0"/>
    <n v="0"/>
    <n v="0"/>
    <n v="0"/>
    <n v="0"/>
    <n v="0"/>
    <n v="0"/>
    <n v="0"/>
    <n v="0"/>
    <n v="0"/>
    <n v="0"/>
    <n v="0"/>
  </r>
  <r>
    <s v="E345 PRD Accessory, Whitehorn 1_RET"/>
    <x v="38"/>
    <s v="PRD Accessory, Whitehorn 1_RET"/>
    <s v="Other Production Plant"/>
    <n v="0"/>
    <n v="0"/>
    <n v="0"/>
    <n v="0"/>
    <n v="0"/>
    <n v="0"/>
    <n v="0"/>
    <n v="0"/>
    <n v="0"/>
    <n v="0"/>
    <n v="0"/>
    <n v="0"/>
    <n v="0"/>
    <n v="0"/>
  </r>
  <r>
    <s v="E345 PRD Accessory, Whitehorn 2-3 C"/>
    <x v="38"/>
    <s v="PRD Accessory, Whitehorn 2-3 C"/>
    <s v="Other Production Plant"/>
    <n v="184"/>
    <n v="185"/>
    <n v="185"/>
    <n v="185"/>
    <n v="185"/>
    <n v="185"/>
    <n v="185"/>
    <n v="186"/>
    <n v="186"/>
    <n v="186"/>
    <n v="186"/>
    <n v="186"/>
    <n v="186"/>
    <n v="185472"/>
  </r>
  <r>
    <s v="E345 PRD Accessory, Whitehorn 2-NSC"/>
    <x v="38"/>
    <s v="PRD Accessory, Whitehorn 2-NSC"/>
    <s v="Other Production Plant"/>
    <n v="0"/>
    <n v="0"/>
    <n v="0"/>
    <n v="0"/>
    <n v="0"/>
    <n v="0"/>
    <n v="0"/>
    <n v="0"/>
    <n v="0"/>
    <n v="0"/>
    <n v="0"/>
    <n v="0"/>
    <n v="0"/>
    <n v="0"/>
  </r>
  <r>
    <s v="E34501 PRD Accessory, Hop Ridge-NSC"/>
    <x v="39"/>
    <s v="1 PRD Accessory, Hop Ridge-NSC"/>
    <s v="Other Production Plant"/>
    <n v="0"/>
    <n v="0"/>
    <n v="0"/>
    <n v="0"/>
    <n v="0"/>
    <n v="0"/>
    <n v="0"/>
    <n v="0"/>
    <n v="0"/>
    <n v="0"/>
    <n v="0"/>
    <n v="0"/>
    <n v="0"/>
    <n v="0"/>
  </r>
  <r>
    <s v="E34501 PRD Accessory, Hopkins Ridge"/>
    <x v="39"/>
    <s v="1 PRD Accessory, Hopkins Ridge"/>
    <s v="Other Production Plant"/>
    <n v="6036"/>
    <n v="6091"/>
    <n v="6146"/>
    <n v="6121"/>
    <n v="6168"/>
    <n v="6138"/>
    <n v="6183"/>
    <n v="6230"/>
    <n v="6285"/>
    <n v="6340"/>
    <n v="6387"/>
    <n v="6442"/>
    <n v="6469"/>
    <n v="6231905"/>
  </r>
  <r>
    <s v="E34501 PRD Accessory, LSR"/>
    <x v="39"/>
    <s v="1 PRD Accessory, LSR"/>
    <s v="Other Production Plant"/>
    <n v="16483"/>
    <n v="16727"/>
    <n v="16970"/>
    <n v="17214"/>
    <n v="17457"/>
    <n v="17690"/>
    <n v="17855"/>
    <n v="18098"/>
    <n v="18205"/>
    <n v="18317"/>
    <n v="18561"/>
    <n v="18629"/>
    <n v="18863"/>
    <n v="17783052"/>
  </r>
  <r>
    <s v="E34501 PRD Accessory, LSR-NSC"/>
    <x v="39"/>
    <s v="1 PRD Accessory, LSR-NSC"/>
    <s v="Other Production Plant"/>
    <n v="0"/>
    <n v="0"/>
    <n v="0"/>
    <n v="0"/>
    <n v="0"/>
    <n v="0"/>
    <n v="0"/>
    <n v="0"/>
    <n v="0"/>
    <n v="0"/>
    <n v="0"/>
    <n v="0"/>
    <n v="0"/>
    <n v="0"/>
  </r>
  <r>
    <s v="E34501 PRD Accessory,Wild Horse Exp"/>
    <x v="39"/>
    <s v="1 PRD Accessory,Wild Horse Exp"/>
    <s v="Other Production Plant"/>
    <n v="2818"/>
    <n v="2855"/>
    <n v="2892"/>
    <n v="2928"/>
    <n v="2965"/>
    <n v="3002"/>
    <n v="3039"/>
    <n v="3076"/>
    <n v="3112"/>
    <n v="3149"/>
    <n v="3186"/>
    <n v="3223"/>
    <n v="3260"/>
    <n v="3038836"/>
  </r>
  <r>
    <s v="E34501 PRD Accessory,Wild HorseWind"/>
    <x v="39"/>
    <s v="1 PRD Accessory,Wild HorseWind"/>
    <s v="Other Production Plant"/>
    <n v="12091"/>
    <n v="12195"/>
    <n v="12291"/>
    <n v="12380"/>
    <n v="12487"/>
    <n v="12577"/>
    <n v="12672"/>
    <n v="12779"/>
    <n v="12885"/>
    <n v="12991"/>
    <n v="13098"/>
    <n v="13193"/>
    <n v="13288"/>
    <n v="12686389"/>
  </r>
  <r>
    <s v="E34501 PRD Accessory,WildHorseS-NSC"/>
    <x v="39"/>
    <s v="1 PRD Accessory,WildHorseS-NSC"/>
    <s v="Other Production Plant"/>
    <n v="0"/>
    <n v="0"/>
    <n v="0"/>
    <n v="0"/>
    <n v="0"/>
    <n v="0"/>
    <n v="0"/>
    <n v="0"/>
    <n v="0"/>
    <n v="0"/>
    <n v="0"/>
    <n v="0"/>
    <n v="0"/>
    <n v="0"/>
  </r>
  <r>
    <s v="E34501 PRD Accessory,WildHorseSolar"/>
    <x v="39"/>
    <s v="1 PRD Accessory,WildHorseSolar"/>
    <s v="Other Production Plant"/>
    <n v="525"/>
    <n v="529"/>
    <n v="533"/>
    <n v="537"/>
    <n v="542"/>
    <n v="546"/>
    <n v="550"/>
    <n v="555"/>
    <n v="559"/>
    <n v="563"/>
    <n v="568"/>
    <n v="572"/>
    <n v="576"/>
    <n v="550413"/>
  </r>
  <r>
    <s v="E34501 PRD Accessory,Wld Hrs Ex-NSC"/>
    <x v="39"/>
    <s v="1 PRD Accessory,Wld Hrs Ex-NSC"/>
    <s v="Other Production Plant"/>
    <n v="0"/>
    <n v="0"/>
    <n v="0"/>
    <n v="0"/>
    <n v="0"/>
    <n v="0"/>
    <n v="0"/>
    <n v="0"/>
    <n v="0"/>
    <n v="0"/>
    <n v="0"/>
    <n v="0"/>
    <n v="0"/>
    <n v="0"/>
  </r>
  <r>
    <s v="E34501 PRD Accessory,Wld HrsWin-NSC"/>
    <x v="39"/>
    <s v="1 PRD Accessory,Wld HrsWin-NSC"/>
    <s v="Other Production Plant"/>
    <n v="0"/>
    <n v="0"/>
    <n v="0"/>
    <n v="0"/>
    <n v="0"/>
    <n v="0"/>
    <n v="0"/>
    <n v="0"/>
    <n v="0"/>
    <n v="0"/>
    <n v="0"/>
    <n v="0"/>
    <n v="0"/>
    <n v="0"/>
  </r>
  <r>
    <s v="E346 PRD Other, Crystal Mtn-RET"/>
    <x v="40"/>
    <s v="PRD Other, Crystal Mtn-RET"/>
    <s v="Other Production Plant"/>
    <n v="0"/>
    <n v="0"/>
    <n v="0"/>
    <n v="0"/>
    <n v="0"/>
    <n v="0"/>
    <n v="0"/>
    <n v="0"/>
    <n v="0"/>
    <n v="0"/>
    <n v="0"/>
    <n v="0"/>
    <n v="0"/>
    <n v="0"/>
  </r>
  <r>
    <s v="E346 PRD Other, Encogen"/>
    <x v="40"/>
    <s v="PRD Other, Encogen"/>
    <s v="Other Production Plant"/>
    <n v="137"/>
    <n v="140"/>
    <n v="144"/>
    <n v="148"/>
    <n v="152"/>
    <n v="155"/>
    <n v="159"/>
    <n v="163"/>
    <n v="167"/>
    <n v="170"/>
    <n v="174"/>
    <n v="178"/>
    <n v="182"/>
    <n v="159170"/>
  </r>
  <r>
    <s v="E346 PRD Other, Encogen-NSC"/>
    <x v="40"/>
    <s v="PRD Other, Encogen-NSC"/>
    <s v="Other Production Plant"/>
    <n v="0"/>
    <n v="0"/>
    <n v="0"/>
    <n v="0"/>
    <n v="0"/>
    <n v="0"/>
    <n v="0"/>
    <n v="0"/>
    <n v="0"/>
    <n v="0"/>
    <n v="0"/>
    <n v="0"/>
    <n v="0"/>
    <n v="0"/>
  </r>
  <r>
    <s v="E346 PRD Other, Ferndale"/>
    <x v="40"/>
    <s v="PRD Other, Ferndale"/>
    <s v="Other Production Plant"/>
    <n v="468"/>
    <n v="470"/>
    <n v="471"/>
    <n v="472"/>
    <n v="473"/>
    <n v="474"/>
    <n v="476"/>
    <n v="477"/>
    <n v="478"/>
    <n v="479"/>
    <n v="480"/>
    <n v="481"/>
    <n v="483"/>
    <n v="475521"/>
  </r>
  <r>
    <s v="E346 PRD Other, Ferndale-NSC"/>
    <x v="40"/>
    <s v="PRD Other, Ferndale-NSC"/>
    <s v="Other Production Plant"/>
    <n v="0"/>
    <n v="0"/>
    <n v="0"/>
    <n v="0"/>
    <n v="0"/>
    <n v="0"/>
    <n v="0"/>
    <n v="0"/>
    <n v="0"/>
    <n v="0"/>
    <n v="0"/>
    <n v="0"/>
    <n v="0"/>
    <n v="0"/>
  </r>
  <r>
    <s v="E346 PRD Other, Frederickson"/>
    <x v="40"/>
    <s v="PRD Other, Frederickson"/>
    <s v="Other Production Plant"/>
    <n v="167"/>
    <n v="167"/>
    <n v="167"/>
    <n v="167"/>
    <n v="167"/>
    <n v="167"/>
    <n v="167"/>
    <n v="167"/>
    <n v="167"/>
    <n v="168"/>
    <n v="168"/>
    <n v="168"/>
    <n v="168"/>
    <n v="167420"/>
  </r>
  <r>
    <s v="E346 PRD Other, Frederickson-NSC"/>
    <x v="40"/>
    <s v="PRD Other, Frederickson-NSC"/>
    <s v="Other Production Plant"/>
    <n v="0"/>
    <n v="0"/>
    <n v="0"/>
    <n v="0"/>
    <n v="0"/>
    <n v="0"/>
    <n v="0"/>
    <n v="0"/>
    <n v="0"/>
    <n v="0"/>
    <n v="0"/>
    <n v="0"/>
    <n v="0"/>
    <n v="0"/>
  </r>
  <r>
    <s v="E346 PRD Other, Fredonia"/>
    <x v="40"/>
    <s v="PRD Other, Fredonia"/>
    <s v="Other Production Plant"/>
    <n v="190"/>
    <n v="190"/>
    <n v="191"/>
    <n v="191"/>
    <n v="191"/>
    <n v="192"/>
    <n v="192"/>
    <n v="192"/>
    <n v="193"/>
    <n v="193"/>
    <n v="193"/>
    <n v="194"/>
    <n v="194"/>
    <n v="192041"/>
  </r>
  <r>
    <s v="E346 PRD Other, Fredonia 3&amp;4 OP"/>
    <x v="40"/>
    <s v="PRD Other, Fredonia 3&amp;4 OP"/>
    <s v="Other Production Plant"/>
    <n v="90"/>
    <n v="90"/>
    <n v="90"/>
    <n v="90"/>
    <n v="91"/>
    <n v="91"/>
    <n v="91"/>
    <n v="92"/>
    <n v="92"/>
    <n v="92"/>
    <n v="93"/>
    <n v="93"/>
    <n v="93"/>
    <n v="91429"/>
  </r>
  <r>
    <s v="E346 PRD Other, Fredonia 3&amp;4 OP-NSC"/>
    <x v="40"/>
    <s v="PRD Other, Fredonia 3&amp;4 OP-NSC"/>
    <s v="Other Production Plant"/>
    <n v="0"/>
    <n v="0"/>
    <n v="0"/>
    <n v="0"/>
    <n v="0"/>
    <n v="0"/>
    <n v="0"/>
    <n v="0"/>
    <n v="0"/>
    <n v="0"/>
    <n v="0"/>
    <n v="0"/>
    <n v="0"/>
    <n v="0"/>
  </r>
  <r>
    <s v="E346 PRD Other, Goldendale"/>
    <x v="40"/>
    <s v="PRD Other, Goldendale"/>
    <s v="Other Production Plant"/>
    <n v="7"/>
    <n v="7"/>
    <n v="7"/>
    <n v="7"/>
    <n v="7"/>
    <n v="7"/>
    <n v="7"/>
    <n v="7"/>
    <n v="7"/>
    <n v="7"/>
    <n v="7"/>
    <n v="7"/>
    <n v="7"/>
    <n v="7207"/>
  </r>
  <r>
    <s v="E346 PRD Other, Goldendale OP"/>
    <x v="40"/>
    <s v="PRD Other, Goldendale OP"/>
    <s v="Other Production Plant"/>
    <n v="1718"/>
    <n v="1714"/>
    <n v="1715"/>
    <n v="1717"/>
    <n v="1719"/>
    <n v="1721"/>
    <n v="1723"/>
    <n v="1725"/>
    <n v="1727"/>
    <n v="1729"/>
    <n v="1731"/>
    <n v="1733"/>
    <n v="1735"/>
    <n v="1723382"/>
  </r>
  <r>
    <s v="E346 PRD Other, Goldendale OP-NSC"/>
    <x v="40"/>
    <s v="PRD Other, Goldendale OP-NSC"/>
    <s v="Other Production Plant"/>
    <n v="0"/>
    <n v="0"/>
    <n v="0"/>
    <n v="0"/>
    <n v="0"/>
    <n v="0"/>
    <n v="0"/>
    <n v="0"/>
    <n v="0"/>
    <n v="0"/>
    <n v="0"/>
    <n v="0"/>
    <n v="0"/>
    <n v="0"/>
  </r>
  <r>
    <s v="E346 PRD Other, Mint Farm "/>
    <x v="40"/>
    <s v="PRD Other, Mint Farm"/>
    <s v="Other Production Plant"/>
    <n v="21"/>
    <n v="21"/>
    <n v="22"/>
    <n v="22"/>
    <n v="22"/>
    <n v="22"/>
    <n v="22"/>
    <n v="23"/>
    <n v="21"/>
    <n v="21"/>
    <n v="22"/>
    <n v="22"/>
    <n v="23"/>
    <n v="21766"/>
  </r>
  <r>
    <s v="E346 PRD Other, Mint Farm OP"/>
    <x v="40"/>
    <s v="PRD Other, Mint Farm OP"/>
    <s v="Other Production Plant"/>
    <n v="205"/>
    <n v="206"/>
    <n v="208"/>
    <n v="209"/>
    <n v="211"/>
    <n v="212"/>
    <n v="214"/>
    <n v="215"/>
    <n v="217"/>
    <n v="218"/>
    <n v="220"/>
    <n v="221"/>
    <n v="223"/>
    <n v="213644"/>
  </r>
  <r>
    <s v="E346 PRD Other, Mint Farm OP-NSC"/>
    <x v="40"/>
    <s v="PRD Other, Mint Farm OP-NSC"/>
    <s v="Other Production Plant"/>
    <n v="0"/>
    <n v="0"/>
    <n v="0"/>
    <n v="0"/>
    <n v="0"/>
    <n v="0"/>
    <n v="0"/>
    <n v="0"/>
    <n v="0"/>
    <n v="0"/>
    <n v="0"/>
    <n v="0"/>
    <n v="0"/>
    <n v="0"/>
  </r>
  <r>
    <s v="E346 PRD Other, South Whidbey-RET"/>
    <x v="40"/>
    <s v="PRD Other, South Whidbey-RET"/>
    <s v="Other Production Plant"/>
    <n v="0"/>
    <n v="0"/>
    <n v="0"/>
    <n v="0"/>
    <n v="0"/>
    <n v="0"/>
    <n v="0"/>
    <n v="0"/>
    <n v="0"/>
    <n v="0"/>
    <n v="0"/>
    <n v="0"/>
    <n v="0"/>
    <n v="0"/>
  </r>
  <r>
    <s v="E346 PRD Other, Sumas "/>
    <x v="40"/>
    <s v="PRD Other, Sumas"/>
    <s v="Other Production Plant"/>
    <n v="0"/>
    <n v="0"/>
    <n v="0"/>
    <n v="0"/>
    <n v="0"/>
    <n v="0"/>
    <n v="0"/>
    <n v="0"/>
    <n v="0"/>
    <n v="0"/>
    <n v="0"/>
    <n v="0"/>
    <n v="0"/>
    <n v="0"/>
  </r>
  <r>
    <s v="E346 PRD Other, Sumas OP"/>
    <x v="40"/>
    <s v="PRD Other, Sumas OP"/>
    <s v="Other Production Plant"/>
    <n v="1820"/>
    <n v="1822"/>
    <n v="1824"/>
    <n v="1826"/>
    <n v="1828"/>
    <n v="1829"/>
    <n v="1831"/>
    <n v="1833"/>
    <n v="1835"/>
    <n v="1837"/>
    <n v="1839"/>
    <n v="1840"/>
    <n v="1842"/>
    <n v="1831217"/>
  </r>
  <r>
    <s v="E346 PRD Other, Sumas OP-NSC"/>
    <x v="40"/>
    <s v="PRD Other, Sumas OP-NSC"/>
    <s v="Other Production Plant"/>
    <n v="0"/>
    <n v="0"/>
    <n v="0"/>
    <n v="0"/>
    <n v="0"/>
    <n v="0"/>
    <n v="0"/>
    <n v="0"/>
    <n v="0"/>
    <n v="0"/>
    <n v="0"/>
    <n v="0"/>
    <n v="0"/>
    <n v="0"/>
  </r>
  <r>
    <s v="E346 PRD Other, Whitehorn 1-RET"/>
    <x v="40"/>
    <s v="PRD Other, Whitehorn 1-RET"/>
    <s v="Other Production Plant"/>
    <n v="0"/>
    <n v="0"/>
    <n v="0"/>
    <n v="0"/>
    <n v="0"/>
    <n v="0"/>
    <n v="0"/>
    <n v="0"/>
    <n v="0"/>
    <n v="0"/>
    <n v="0"/>
    <n v="0"/>
    <n v="0"/>
    <n v="0"/>
  </r>
  <r>
    <s v="E346 PRD Other, Whitehorn 2-3 C-NSC"/>
    <x v="40"/>
    <s v="PRD Other, Whitehorn 2-3 C-NSC"/>
    <s v="Other Production Plant"/>
    <n v="0"/>
    <n v="0"/>
    <n v="0"/>
    <n v="0"/>
    <n v="0"/>
    <n v="0"/>
    <n v="0"/>
    <n v="0"/>
    <n v="0"/>
    <n v="0"/>
    <n v="0"/>
    <n v="0"/>
    <n v="0"/>
    <n v="0"/>
  </r>
  <r>
    <s v="E346 PRD Other, Whitehorn 2-3 Com"/>
    <x v="40"/>
    <s v="PRD Other, Whitehorn 2-3 Com"/>
    <s v="Other Production Plant"/>
    <n v="32"/>
    <n v="32"/>
    <n v="32"/>
    <n v="32"/>
    <n v="32"/>
    <n v="32"/>
    <n v="32"/>
    <n v="32"/>
    <n v="33"/>
    <n v="33"/>
    <n v="33"/>
    <n v="33"/>
    <n v="33"/>
    <n v="32348"/>
  </r>
  <r>
    <s v="E34601 PRD Other, Hopkins Ridge"/>
    <x v="41"/>
    <s v="1 PRD Other, Hopkins Ridge"/>
    <s v="Other Production Plant"/>
    <n v="146"/>
    <n v="148"/>
    <n v="151"/>
    <n v="153"/>
    <n v="156"/>
    <n v="158"/>
    <n v="160"/>
    <n v="163"/>
    <n v="165"/>
    <n v="167"/>
    <n v="170"/>
    <n v="172"/>
    <n v="174"/>
    <n v="160279"/>
  </r>
  <r>
    <s v="E34601 PRD Other, Hopkins Ridge-NSC"/>
    <x v="41"/>
    <s v="1 PRD Other, Hopkins Ridge-NSC"/>
    <s v="Other Production Plant"/>
    <n v="0"/>
    <n v="0"/>
    <n v="0"/>
    <n v="0"/>
    <n v="0"/>
    <n v="0"/>
    <n v="0"/>
    <n v="0"/>
    <n v="0"/>
    <n v="0"/>
    <n v="0"/>
    <n v="0"/>
    <n v="0"/>
    <n v="0"/>
  </r>
  <r>
    <s v="E34601 PRD Other, LSR"/>
    <x v="41"/>
    <s v="1 PRD Other, LSR"/>
    <s v="Other Production Plant"/>
    <n v="698"/>
    <n v="708"/>
    <n v="718"/>
    <n v="728"/>
    <n v="738"/>
    <n v="748"/>
    <n v="758"/>
    <n v="768"/>
    <n v="778"/>
    <n v="788"/>
    <n v="798"/>
    <n v="808"/>
    <n v="818"/>
    <n v="757818"/>
  </r>
  <r>
    <s v="E34601 PRD Other, LSR-NSC"/>
    <x v="41"/>
    <s v="1 PRD Other, LSR-NSC"/>
    <s v="Other Production Plant"/>
    <n v="0"/>
    <n v="0"/>
    <n v="0"/>
    <n v="0"/>
    <n v="0"/>
    <n v="0"/>
    <n v="0"/>
    <n v="0"/>
    <n v="0"/>
    <n v="0"/>
    <n v="0"/>
    <n v="0"/>
    <n v="0"/>
    <n v="0"/>
  </r>
  <r>
    <s v="E34601 PRD Other, Wild Horse"/>
    <x v="41"/>
    <s v="1 PRD Other, Wild Horse"/>
    <s v="Other Production Plant"/>
    <n v="201"/>
    <n v="204"/>
    <n v="208"/>
    <n v="211"/>
    <n v="214"/>
    <n v="217"/>
    <n v="220"/>
    <n v="224"/>
    <n v="227"/>
    <n v="230"/>
    <n v="233"/>
    <n v="236"/>
    <n v="239"/>
    <n v="220333"/>
  </r>
  <r>
    <s v="E34601 PRD Other, Wild Horse Expan"/>
    <x v="41"/>
    <s v="1 PRD Other, Wild Horse Expan"/>
    <s v="Other Production Plant"/>
    <n v="4"/>
    <n v="4"/>
    <n v="4"/>
    <n v="4"/>
    <n v="4"/>
    <n v="4"/>
    <n v="5"/>
    <n v="5"/>
    <n v="5"/>
    <n v="5"/>
    <n v="5"/>
    <n v="5"/>
    <n v="5"/>
    <n v="4549"/>
  </r>
  <r>
    <s v="E34601 PRD Other, Wild Horse-NSC"/>
    <x v="41"/>
    <s v="1 PRD Other, Wild Horse-NSC"/>
    <s v="Other Production Plant"/>
    <n v="0"/>
    <n v="0"/>
    <n v="0"/>
    <n v="0"/>
    <n v="0"/>
    <n v="0"/>
    <n v="0"/>
    <n v="0"/>
    <n v="0"/>
    <n v="0"/>
    <n v="0"/>
    <n v="0"/>
    <n v="0"/>
    <n v="0"/>
  </r>
  <r>
    <s v="E34601 PRD Other, Wld Hrs Expan-NSC"/>
    <x v="41"/>
    <s v="1 PRD Other, Wld Hrs Expan-NSC"/>
    <s v="Other Production Plant"/>
    <n v="0"/>
    <n v="0"/>
    <n v="0"/>
    <n v="0"/>
    <n v="0"/>
    <n v="0"/>
    <n v="0"/>
    <n v="0"/>
    <n v="0"/>
    <n v="0"/>
    <n v="0"/>
    <n v="0"/>
    <n v="0"/>
    <n v="0"/>
  </r>
  <r>
    <s v="E3461 105 Sta Main Tools, Frederick"/>
    <x v="42"/>
    <s v="105 Sta Main Tools, Frederick"/>
    <s v="Other Production Plant"/>
    <n v="0"/>
    <n v="0"/>
    <n v="0"/>
    <n v="0"/>
    <n v="0"/>
    <n v="0"/>
    <n v="0"/>
    <n v="0"/>
    <n v="0"/>
    <n v="0"/>
    <n v="0"/>
    <n v="0"/>
    <n v="0"/>
    <n v="0"/>
  </r>
  <r>
    <s v="E3461 PRD Sta Main Tools, Encogen"/>
    <x v="42"/>
    <s v="PRD Sta Main Tools, Encogen"/>
    <s v="Other Production Plant"/>
    <n v="132"/>
    <n v="135"/>
    <n v="139"/>
    <n v="142"/>
    <n v="146"/>
    <n v="149"/>
    <n v="153"/>
    <n v="156"/>
    <n v="160"/>
    <n v="163"/>
    <n v="167"/>
    <n v="171"/>
    <n v="174"/>
    <n v="152867"/>
  </r>
  <r>
    <s v="E3461 PRD Sta Main Tools, Encog-NSC"/>
    <x v="42"/>
    <s v="PRD Sta Main Tools, Encog-NSC"/>
    <s v="Other Production Plant"/>
    <n v="0"/>
    <n v="0"/>
    <n v="0"/>
    <n v="0"/>
    <n v="0"/>
    <n v="0"/>
    <n v="0"/>
    <n v="0"/>
    <n v="0"/>
    <n v="0"/>
    <n v="0"/>
    <n v="0"/>
    <n v="0"/>
    <n v="0"/>
  </r>
  <r>
    <s v="E3461 PRD Sta Main Tools, Ferndale"/>
    <x v="42"/>
    <s v="PRD Sta Main Tools, Ferndale"/>
    <s v="Other Production Plant"/>
    <n v="0"/>
    <n v="0"/>
    <n v="0"/>
    <n v="0"/>
    <n v="0"/>
    <n v="0"/>
    <n v="0"/>
    <n v="1"/>
    <n v="1"/>
    <n v="1"/>
    <n v="1"/>
    <n v="2"/>
    <n v="2"/>
    <n v="545"/>
  </r>
  <r>
    <s v="E3461 PRD Sta Main Tools, Fernd-NSC"/>
    <x v="42"/>
    <s v="PRD Sta Main Tools, Fernd-NSC"/>
    <s v="Other Production Plant"/>
    <n v="0"/>
    <n v="0"/>
    <n v="0"/>
    <n v="0"/>
    <n v="0"/>
    <n v="0"/>
    <n v="0"/>
    <n v="0"/>
    <n v="0"/>
    <n v="0"/>
    <n v="0"/>
    <n v="0"/>
    <n v="0"/>
    <n v="0"/>
  </r>
  <r>
    <s v="E3461 PRD Sta Main Tools, Fredonia"/>
    <x v="42"/>
    <s v="PRD Sta Main Tools, Fredonia"/>
    <s v="Other Production Plant"/>
    <n v="177"/>
    <n v="184"/>
    <n v="191"/>
    <n v="198"/>
    <n v="206"/>
    <n v="213"/>
    <n v="220"/>
    <n v="227"/>
    <n v="234"/>
    <n v="242"/>
    <n v="249"/>
    <n v="257"/>
    <n v="264"/>
    <n v="220068"/>
  </r>
  <r>
    <s v="E3461 PRD Sta Main Tools, Fredo-NSC"/>
    <x v="42"/>
    <s v="PRD Sta Main Tools, Fredo-NSC"/>
    <s v="Other Production Plant"/>
    <n v="0"/>
    <n v="0"/>
    <n v="0"/>
    <n v="0"/>
    <n v="0"/>
    <n v="0"/>
    <n v="0"/>
    <n v="0"/>
    <n v="0"/>
    <n v="0"/>
    <n v="0"/>
    <n v="0"/>
    <n v="0"/>
    <n v="0"/>
  </r>
  <r>
    <s v="E3461 PRD Sta Main Tools, Mint Farm"/>
    <x v="42"/>
    <s v="PRD Sta Main Tools, Mint Farm"/>
    <s v="Other Production Plant"/>
    <n v="77"/>
    <n v="81"/>
    <n v="85"/>
    <n v="90"/>
    <n v="94"/>
    <n v="99"/>
    <n v="104"/>
    <n v="109"/>
    <n v="113"/>
    <n v="118"/>
    <n v="123"/>
    <n v="128"/>
    <n v="133"/>
    <n v="104035"/>
  </r>
  <r>
    <s v="E3461 PRD Sta Main Tools, Mint-NSC"/>
    <x v="42"/>
    <s v="PRD Sta Main Tools, Mint-NSC"/>
    <s v="Other Production Plant"/>
    <n v="0"/>
    <n v="0"/>
    <n v="0"/>
    <n v="0"/>
    <n v="0"/>
    <n v="0"/>
    <n v="0"/>
    <n v="0"/>
    <n v="0"/>
    <n v="0"/>
    <n v="0"/>
    <n v="0"/>
    <n v="0"/>
    <n v="0"/>
  </r>
  <r>
    <s v="E3461 PRD Sta Main Tools, Sumas"/>
    <x v="42"/>
    <s v="PRD Sta Main Tools, Sumas"/>
    <s v="Other Production Plant"/>
    <n v="37"/>
    <n v="40"/>
    <n v="43"/>
    <n v="46"/>
    <n v="49"/>
    <n v="51"/>
    <n v="54"/>
    <n v="57"/>
    <n v="60"/>
    <n v="63"/>
    <n v="66"/>
    <n v="69"/>
    <n v="72"/>
    <n v="54359"/>
  </r>
  <r>
    <s v="E3461 PRD Sta Main Tools, Sumas-NSC"/>
    <x v="42"/>
    <s v="PRD Sta Main Tools, Sumas-NSC"/>
    <s v="Other Production Plant"/>
    <n v="0"/>
    <n v="0"/>
    <n v="0"/>
    <n v="0"/>
    <n v="0"/>
    <n v="0"/>
    <n v="0"/>
    <n v="0"/>
    <n v="0"/>
    <n v="0"/>
    <n v="0"/>
    <n v="0"/>
    <n v="0"/>
    <n v="0"/>
  </r>
  <r>
    <s v="E3461 PRD Sta Main Tools,Goldendale"/>
    <x v="42"/>
    <s v="PRD Sta Main Tools,Goldendale"/>
    <s v="Other Production Plant"/>
    <n v="47"/>
    <n v="51"/>
    <n v="55"/>
    <n v="59"/>
    <n v="63"/>
    <n v="67"/>
    <n v="71"/>
    <n v="75"/>
    <n v="79"/>
    <n v="84"/>
    <n v="88"/>
    <n v="92"/>
    <n v="96"/>
    <n v="71246"/>
  </r>
  <r>
    <s v="E3461 PRD Sta Main Tools,Golden-NSC"/>
    <x v="42"/>
    <s v="PRD Sta Main Tools,Golden-NSC"/>
    <s v="Other Production Plant"/>
    <n v="0"/>
    <n v="0"/>
    <n v="0"/>
    <n v="0"/>
    <n v="0"/>
    <n v="0"/>
    <n v="0"/>
    <n v="0"/>
    <n v="0"/>
    <n v="0"/>
    <n v="0"/>
    <n v="0"/>
    <n v="0"/>
    <n v="0"/>
  </r>
  <r>
    <s v="E3461 PRD Sta MainTools, Whiteh-NSC"/>
    <x v="42"/>
    <s v="PRD Sta MainTools, Whiteh-NSC"/>
    <s v="Other Production Plant"/>
    <n v="0"/>
    <n v="0"/>
    <n v="0"/>
    <n v="0"/>
    <n v="0"/>
    <n v="0"/>
    <n v="0"/>
    <n v="0"/>
    <n v="0"/>
    <n v="0"/>
    <n v="0"/>
    <n v="0"/>
    <n v="0"/>
    <n v="0"/>
  </r>
  <r>
    <s v="E3461 PRD Sta MainTools, Whitehorn "/>
    <x v="42"/>
    <s v="PRD Sta MainTools, Whitehorn"/>
    <s v="Other Production Plant"/>
    <n v="107"/>
    <n v="109"/>
    <n v="111"/>
    <n v="114"/>
    <n v="116"/>
    <n v="119"/>
    <n v="121"/>
    <n v="123"/>
    <n v="126"/>
    <n v="128"/>
    <n v="131"/>
    <n v="134"/>
    <n v="136"/>
    <n v="121117"/>
  </r>
  <r>
    <s v="E3461 PRD Sta MainTools,Crystal Mtn"/>
    <x v="42"/>
    <s v="PRD Sta MainTools,Crystal Mtn"/>
    <s v="Other Production Plant"/>
    <n v="3"/>
    <n v="3"/>
    <n v="3"/>
    <n v="4"/>
    <n v="4"/>
    <n v="4"/>
    <n v="4"/>
    <n v="4"/>
    <n v="4"/>
    <n v="5"/>
    <n v="5"/>
    <n v="5"/>
    <n v="5"/>
    <n v="4016"/>
  </r>
  <r>
    <s v="E3461 PRD Sta MainTools,Crystal-NSC"/>
    <x v="42"/>
    <s v="PRD Sta MainTools,Crystal-NSC"/>
    <s v="Other Production Plant"/>
    <n v="0"/>
    <n v="0"/>
    <n v="0"/>
    <n v="0"/>
    <n v="0"/>
    <n v="0"/>
    <n v="0"/>
    <n v="0"/>
    <n v="0"/>
    <n v="0"/>
    <n v="0"/>
    <n v="0"/>
    <n v="0"/>
    <n v="0"/>
  </r>
  <r>
    <s v="E3461 PRD Sta MainTools,Fred1/E-NSC"/>
    <x v="42"/>
    <s v="PRD Sta MainTools,Fred1/E-NSC"/>
    <s v="Other Production Plant"/>
    <n v="0"/>
    <n v="0"/>
    <n v="0"/>
    <n v="0"/>
    <n v="0"/>
    <n v="0"/>
    <n v="0"/>
    <n v="0"/>
    <n v="0"/>
    <n v="0"/>
    <n v="0"/>
    <n v="0"/>
    <n v="0"/>
    <n v="0"/>
  </r>
  <r>
    <s v="E3461 PRD Sta MainTools,Fred1/Epcor"/>
    <x v="42"/>
    <s v="PRD Sta MainTools,Fred1/Epcor"/>
    <s v="Other Production Plant"/>
    <n v="16"/>
    <n v="16"/>
    <n v="17"/>
    <n v="17"/>
    <n v="18"/>
    <n v="18"/>
    <n v="19"/>
    <n v="19"/>
    <n v="19"/>
    <n v="20"/>
    <n v="20"/>
    <n v="21"/>
    <n v="21"/>
    <n v="18519"/>
  </r>
  <r>
    <s v="E3461 PRD Sta MainTools,Frederickso"/>
    <x v="42"/>
    <s v="PRD Sta MainTools,Frederickso"/>
    <s v="Other Production Plant"/>
    <n v="79"/>
    <n v="82"/>
    <n v="86"/>
    <n v="90"/>
    <n v="93"/>
    <n v="97"/>
    <n v="101"/>
    <n v="104"/>
    <n v="108"/>
    <n v="112"/>
    <n v="115"/>
    <n v="119"/>
    <n v="123"/>
    <n v="100634"/>
  </r>
  <r>
    <s v="E3461 PRD Sta MainTools,Frederi-NSC"/>
    <x v="42"/>
    <s v="PRD Sta MainTools,Frederi-NSC"/>
    <s v="Other Production Plant"/>
    <n v="0"/>
    <n v="0"/>
    <n v="0"/>
    <n v="0"/>
    <n v="0"/>
    <n v="0"/>
    <n v="0"/>
    <n v="0"/>
    <n v="0"/>
    <n v="0"/>
    <n v="0"/>
    <n v="0"/>
    <n v="0"/>
    <n v="0"/>
  </r>
  <r>
    <s v="E34611 PRD Sta Main Tools, Hopkins"/>
    <x v="42"/>
    <s v="1 PRD Sta Main Tools, Hopkins"/>
    <s v="Other Production Plant"/>
    <n v="113"/>
    <n v="116"/>
    <n v="119"/>
    <n v="121"/>
    <n v="124"/>
    <n v="127"/>
    <n v="130"/>
    <n v="132"/>
    <n v="135"/>
    <n v="138"/>
    <n v="141"/>
    <n v="143"/>
    <n v="146"/>
    <n v="129729"/>
  </r>
  <r>
    <s v="E34611 PRD Sta Main Tools, Hopk-NSC"/>
    <x v="42"/>
    <s v="1 PRD Sta Main Tools, Hopk-NSC"/>
    <s v="Other Production Plant"/>
    <n v="0"/>
    <n v="0"/>
    <n v="0"/>
    <n v="0"/>
    <n v="0"/>
    <n v="0"/>
    <n v="0"/>
    <n v="0"/>
    <n v="0"/>
    <n v="0"/>
    <n v="0"/>
    <n v="0"/>
    <n v="0"/>
    <n v="0"/>
  </r>
  <r>
    <s v="E34611 PRD Sta Main Tools, LSR"/>
    <x v="42"/>
    <s v="1 PRD Sta Main Tools, LSR"/>
    <s v="Other Production Plant"/>
    <n v="16"/>
    <n v="17"/>
    <n v="18"/>
    <n v="19"/>
    <n v="19"/>
    <n v="20"/>
    <n v="21"/>
    <n v="22"/>
    <n v="22"/>
    <n v="23"/>
    <n v="24"/>
    <n v="25"/>
    <n v="25"/>
    <n v="20942"/>
  </r>
  <r>
    <s v="E34611 PRD Sta Main Tools, LSR-NSC"/>
    <x v="42"/>
    <s v="1 PRD Sta Main Tools, LSR-NSC"/>
    <s v="Other Production Plant"/>
    <n v="0"/>
    <n v="0"/>
    <n v="0"/>
    <n v="0"/>
    <n v="0"/>
    <n v="0"/>
    <n v="0"/>
    <n v="0"/>
    <n v="0"/>
    <n v="0"/>
    <n v="0"/>
    <n v="0"/>
    <n v="0"/>
    <n v="0"/>
  </r>
  <r>
    <s v="E34611 PRD Sta Main Tools,WildH-NSC"/>
    <x v="42"/>
    <s v="1 PRD Sta Main Tools,WildH-NSC"/>
    <s v="Other Production Plant"/>
    <n v="0"/>
    <n v="0"/>
    <n v="0"/>
    <n v="0"/>
    <n v="0"/>
    <n v="0"/>
    <n v="0"/>
    <n v="0"/>
    <n v="0"/>
    <n v="0"/>
    <n v="0"/>
    <n v="0"/>
    <n v="0"/>
    <n v="0"/>
  </r>
  <r>
    <s v="E34611 PRD Sta Main Tools,WildHorse"/>
    <x v="42"/>
    <s v="1 PRD Sta Main Tools,WildHorse"/>
    <s v="Other Production Plant"/>
    <n v="65"/>
    <n v="67"/>
    <n v="69"/>
    <n v="71"/>
    <n v="74"/>
    <n v="76"/>
    <n v="78"/>
    <n v="80"/>
    <n v="82"/>
    <n v="84"/>
    <n v="86"/>
    <n v="89"/>
    <n v="91"/>
    <n v="77858"/>
  </r>
  <r>
    <s v="E347 PRD ARO, Other Prod "/>
    <x v="43"/>
    <s v="PRD ARO, Other Prod"/>
    <s v="Other Production Plant"/>
    <n v="6791"/>
    <n v="7064"/>
    <n v="7334"/>
    <n v="7602"/>
    <n v="7870"/>
    <n v="8139"/>
    <n v="8407"/>
    <n v="8675"/>
    <n v="8943"/>
    <n v="9211"/>
    <n v="9480"/>
    <n v="9748"/>
    <n v="10016"/>
    <n v="8406328"/>
  </r>
  <r>
    <s v="E348 PRD Energy Storage Equipme-NSC"/>
    <x v="44"/>
    <s v="PRD Energy Storage Equipme-NSC"/>
    <s v="Other Production Plant"/>
    <n v="0"/>
    <n v="0"/>
    <n v="0"/>
    <n v="0"/>
    <n v="0"/>
    <n v="0"/>
    <n v="0"/>
    <n v="0"/>
    <n v="0"/>
    <n v="0"/>
    <n v="0"/>
    <n v="0"/>
    <n v="0"/>
    <n v="0"/>
  </r>
  <r>
    <s v="E348 PRD Energy Storage Equipment"/>
    <x v="44"/>
    <s v="PRD Energy Storage Equipment"/>
    <s v="Other Production Plant"/>
    <n v="393"/>
    <n v="417"/>
    <n v="437"/>
    <n v="458"/>
    <n v="479"/>
    <n v="500"/>
    <n v="521"/>
    <n v="542"/>
    <n v="563"/>
    <n v="584"/>
    <n v="605"/>
    <n v="625"/>
    <n v="646"/>
    <n v="520885"/>
  </r>
  <r>
    <s v="E3500 105 TSM Land &amp; Land Rights"/>
    <x v="45"/>
    <s v="105 TSM Land &amp; Land Rights"/>
    <s v="Transmission Plant - Electric"/>
    <n v="0"/>
    <n v="0"/>
    <n v="0"/>
    <n v="0"/>
    <n v="0"/>
    <n v="0"/>
    <n v="0"/>
    <n v="0"/>
    <n v="0"/>
    <n v="0"/>
    <n v="0"/>
    <n v="0"/>
    <n v="0"/>
    <n v="0"/>
  </r>
  <r>
    <s v="E3500 TSM Land &amp; Land Rights"/>
    <x v="45"/>
    <s v="TSM Land &amp; Land Rights"/>
    <s v="Transmission Plant - Electric"/>
    <n v="0"/>
    <n v="0"/>
    <n v="0"/>
    <n v="0"/>
    <n v="0"/>
    <n v="0"/>
    <n v="0"/>
    <n v="0"/>
    <n v="0"/>
    <n v="0"/>
    <n v="0"/>
    <n v="0"/>
    <n v="0"/>
    <n v="0"/>
  </r>
  <r>
    <s v="E3500 TSM Land, 3rd AC"/>
    <x v="45"/>
    <s v="TSM Land, 3rd AC"/>
    <s v="Transmission Plant - Electric"/>
    <n v="0"/>
    <n v="0"/>
    <n v="0"/>
    <n v="0"/>
    <n v="0"/>
    <n v="0"/>
    <n v="0"/>
    <n v="0"/>
    <n v="0"/>
    <n v="0"/>
    <n v="0"/>
    <n v="0"/>
    <n v="0"/>
    <n v="0"/>
  </r>
  <r>
    <s v="E3500 TSM Land, Baker"/>
    <x v="45"/>
    <s v="TSM Land, Baker"/>
    <s v="Transmission Plant - Electric"/>
    <n v="0"/>
    <n v="0"/>
    <n v="0"/>
    <n v="0"/>
    <n v="0"/>
    <n v="0"/>
    <n v="0"/>
    <n v="0"/>
    <n v="0"/>
    <n v="0"/>
    <n v="0"/>
    <n v="0"/>
    <n v="0"/>
    <n v="0"/>
  </r>
  <r>
    <s v="E3500 TSM Land, Colstrip"/>
    <x v="45"/>
    <s v="TSM Land, Colstrip"/>
    <s v="Transmission Plant - Electric"/>
    <n v="0"/>
    <n v="0"/>
    <n v="0"/>
    <n v="0"/>
    <n v="0"/>
    <n v="0"/>
    <n v="0"/>
    <n v="0"/>
    <n v="0"/>
    <n v="0"/>
    <n v="0"/>
    <n v="0"/>
    <n v="0"/>
    <n v="0"/>
  </r>
  <r>
    <s v="E3500 TSM Land, N Intertie"/>
    <x v="45"/>
    <s v="TSM Land, N Intertie"/>
    <s v="Transmission Plant - Electric"/>
    <n v="0"/>
    <n v="0"/>
    <n v="0"/>
    <n v="0"/>
    <n v="0"/>
    <n v="0"/>
    <n v="0"/>
    <n v="0"/>
    <n v="0"/>
    <n v="0"/>
    <n v="0"/>
    <n v="0"/>
    <n v="0"/>
    <n v="0"/>
  </r>
  <r>
    <s v="E3500 TSM Land, Wild Horse"/>
    <x v="45"/>
    <s v="TSM Land, Wild Horse"/>
    <s v="Transmission Plant - Electric"/>
    <n v="0"/>
    <n v="0"/>
    <n v="0"/>
    <n v="0"/>
    <n v="0"/>
    <n v="0"/>
    <n v="0"/>
    <n v="0"/>
    <n v="0"/>
    <n v="0"/>
    <n v="0"/>
    <n v="0"/>
    <n v="0"/>
    <n v="0"/>
  </r>
  <r>
    <s v="E3500 TSM Land, Wind Ridge"/>
    <x v="45"/>
    <s v="TSM Land, Wind Ridge"/>
    <s v="Transmission Plant - Electric"/>
    <n v="0"/>
    <n v="0"/>
    <n v="0"/>
    <n v="0"/>
    <n v="0"/>
    <n v="0"/>
    <n v="0"/>
    <n v="0"/>
    <n v="0"/>
    <n v="0"/>
    <n v="0"/>
    <n v="0"/>
    <n v="0"/>
    <n v="0"/>
  </r>
  <r>
    <s v="E3501 105 TSM Easement"/>
    <x v="46"/>
    <s v="105 TSM Easement"/>
    <s v="Transmission Plant - Electric"/>
    <n v="0"/>
    <n v="0"/>
    <n v="0"/>
    <n v="0"/>
    <n v="0"/>
    <n v="0"/>
    <n v="0"/>
    <n v="0"/>
    <n v="0"/>
    <n v="0"/>
    <n v="0"/>
    <n v="0"/>
    <n v="0"/>
    <n v="0"/>
  </r>
  <r>
    <s v="E3501 TSM Easement, Bkr Common-RET"/>
    <x v="46"/>
    <s v="TSM Easement, Bkr Common-RET"/>
    <s v="Transmission Plant - Electric"/>
    <n v="0"/>
    <n v="0"/>
    <n v="0"/>
    <n v="0"/>
    <n v="0"/>
    <n v="0"/>
    <n v="0"/>
    <n v="0"/>
    <n v="0"/>
    <n v="0"/>
    <n v="0"/>
    <n v="0"/>
    <n v="0"/>
    <n v="0"/>
  </r>
  <r>
    <s v="E3501 TSM Easement, Upper Bkr- RET"/>
    <x v="46"/>
    <s v="TSM Easement, Upper Bkr- RET"/>
    <s v="Transmission Plant - Electric"/>
    <n v="0"/>
    <n v="0"/>
    <n v="0"/>
    <n v="0"/>
    <n v="0"/>
    <n v="0"/>
    <n v="0"/>
    <n v="0"/>
    <n v="0"/>
    <n v="0"/>
    <n v="0"/>
    <n v="0"/>
    <n v="0"/>
    <n v="0"/>
  </r>
  <r>
    <s v="E35010 TSM Easement"/>
    <x v="46"/>
    <s v="0 TSM Easement"/>
    <s v="Transmission Plant - Electric"/>
    <n v="2880"/>
    <n v="2895"/>
    <n v="2911"/>
    <n v="2926"/>
    <n v="2942"/>
    <n v="2957"/>
    <n v="2973"/>
    <n v="2988"/>
    <n v="3004"/>
    <n v="3020"/>
    <n v="3035"/>
    <n v="3051"/>
    <n v="3066"/>
    <n v="2972944"/>
  </r>
  <r>
    <s v="E35010 TSM Easement,Colstrip 1-2Com"/>
    <x v="46"/>
    <s v="0 TSM Easement,Colstrip 1-2Com"/>
    <s v="Transmission Plant - Electric"/>
    <n v="505"/>
    <n v="506"/>
    <n v="507"/>
    <n v="507"/>
    <n v="508"/>
    <n v="508"/>
    <n v="509"/>
    <n v="510"/>
    <n v="510"/>
    <n v="511"/>
    <n v="512"/>
    <n v="512"/>
    <n v="513"/>
    <n v="509036"/>
  </r>
  <r>
    <s v="E35010 TSM Easement,Colstrip 3-4Com"/>
    <x v="46"/>
    <s v="0 TSM Easement,Colstrip 3-4Com"/>
    <s v="Transmission Plant - Electric"/>
    <n v="782"/>
    <n v="783"/>
    <n v="784"/>
    <n v="785"/>
    <n v="786"/>
    <n v="787"/>
    <n v="788"/>
    <n v="789"/>
    <n v="790"/>
    <n v="791"/>
    <n v="792"/>
    <n v="793"/>
    <n v="794"/>
    <n v="788117"/>
  </r>
  <r>
    <s v="E35010 TSM Easement,Wild Horse-NonP"/>
    <x v="46"/>
    <s v="0 TSM Easement,Wild Horse-NonP"/>
    <s v="Transmission Plant - Electric"/>
    <n v="0"/>
    <n v="0"/>
    <n v="0"/>
    <n v="0"/>
    <n v="0"/>
    <n v="0"/>
    <n v="0"/>
    <n v="0"/>
    <n v="0"/>
    <n v="0"/>
    <n v="0"/>
    <n v="0"/>
    <n v="0"/>
    <n v="0"/>
  </r>
  <r>
    <s v="E35010 TSM Easement,Wild Horse-Proj"/>
    <x v="46"/>
    <s v="0 TSM Easement,Wild Horse-Proj"/>
    <s v="Transmission Plant - Electric"/>
    <n v="0"/>
    <n v="0"/>
    <n v="0"/>
    <n v="0"/>
    <n v="0"/>
    <n v="0"/>
    <n v="0"/>
    <n v="0"/>
    <n v="0"/>
    <n v="0"/>
    <n v="0"/>
    <n v="0"/>
    <n v="0"/>
    <n v="0"/>
  </r>
  <r>
    <s v="E35016 105 TSM Easements"/>
    <x v="46"/>
    <s v="6 105 TSM Easements"/>
    <s v="Transmission Plant - Electric"/>
    <n v="0"/>
    <n v="0"/>
    <n v="0"/>
    <n v="0"/>
    <n v="0"/>
    <n v="0"/>
    <n v="0"/>
    <n v="0"/>
    <n v="0"/>
    <n v="0"/>
    <n v="0"/>
    <n v="0"/>
    <n v="0"/>
    <n v="0"/>
  </r>
  <r>
    <s v="E35016 TSM Easements"/>
    <x v="46"/>
    <s v="6 TSM Easements"/>
    <s v="Transmission Plant - Electric"/>
    <n v="281"/>
    <n v="284"/>
    <n v="287"/>
    <n v="290"/>
    <n v="293"/>
    <n v="296"/>
    <n v="299"/>
    <n v="302"/>
    <n v="305"/>
    <n v="308"/>
    <n v="311"/>
    <n v="314"/>
    <n v="317"/>
    <n v="299076"/>
  </r>
  <r>
    <s v="E35017 105 TSM Easements"/>
    <x v="46"/>
    <s v="7 105 TSM Easements"/>
    <s v="Transmission Plant - Electric"/>
    <n v="0"/>
    <n v="0"/>
    <n v="0"/>
    <n v="0"/>
    <n v="0"/>
    <n v="0"/>
    <n v="0"/>
    <n v="0"/>
    <n v="0"/>
    <n v="0"/>
    <n v="0"/>
    <n v="0"/>
    <n v="0"/>
    <n v="0"/>
  </r>
  <r>
    <s v="E35017 DONOTUSE, Alpac"/>
    <x v="46"/>
    <s v="7 DONOTUSE, Alpac"/>
    <s v="Transmission Plant - Electric"/>
    <n v="0"/>
    <n v="0"/>
    <n v="0"/>
    <n v="0"/>
    <n v="0"/>
    <n v="0"/>
    <n v="0"/>
    <n v="0"/>
    <n v="0"/>
    <n v="0"/>
    <n v="0"/>
    <n v="0"/>
    <n v="0"/>
    <n v="0"/>
  </r>
  <r>
    <s v="E35017 TSM Easements"/>
    <x v="46"/>
    <s v="7 TSM Easements"/>
    <s v="Transmission Plant - Electric"/>
    <n v="8965"/>
    <n v="8983"/>
    <n v="9001"/>
    <n v="9019"/>
    <n v="9037"/>
    <n v="9055"/>
    <n v="9073"/>
    <n v="9090"/>
    <n v="9108"/>
    <n v="9126"/>
    <n v="9144"/>
    <n v="9162"/>
    <n v="9180"/>
    <n v="9072514"/>
  </r>
  <r>
    <s v="E35017 TSM Easements, Baker Com"/>
    <x v="46"/>
    <s v="7 TSM Easements, Baker Com"/>
    <s v="Transmission Plant - Electric"/>
    <n v="65"/>
    <n v="65"/>
    <n v="65"/>
    <n v="65"/>
    <n v="66"/>
    <n v="66"/>
    <n v="66"/>
    <n v="66"/>
    <n v="66"/>
    <n v="66"/>
    <n v="66"/>
    <n v="66"/>
    <n v="66"/>
    <n v="65673"/>
  </r>
  <r>
    <s v="E35017 TSM Easements, Upper Baker"/>
    <x v="46"/>
    <s v="7 TSM Easements, Upper Baker"/>
    <s v="Transmission Plant - Electric"/>
    <n v="47"/>
    <n v="47"/>
    <n v="47"/>
    <n v="47"/>
    <n v="47"/>
    <n v="47"/>
    <n v="47"/>
    <n v="48"/>
    <n v="48"/>
    <n v="48"/>
    <n v="48"/>
    <n v="48"/>
    <n v="48"/>
    <n v="47500"/>
  </r>
  <r>
    <s v="E3506 105 TSM Land &amp; Land Rights"/>
    <x v="47"/>
    <s v="105 TSM Land &amp; Land Rights"/>
    <s v="Transmission Plant - Electric"/>
    <n v="0"/>
    <n v="0"/>
    <n v="0"/>
    <n v="0"/>
    <n v="0"/>
    <n v="0"/>
    <n v="0"/>
    <n v="0"/>
    <n v="0"/>
    <n v="0"/>
    <n v="0"/>
    <n v="0"/>
    <n v="0"/>
    <n v="0"/>
  </r>
  <r>
    <s v="E3506 TSM Land &amp; Land Rights"/>
    <x v="47"/>
    <s v="TSM Land &amp; Land Rights"/>
    <s v="Transmission Plant - Electric"/>
    <n v="0"/>
    <n v="0"/>
    <n v="0"/>
    <n v="0"/>
    <n v="0"/>
    <n v="0"/>
    <n v="0"/>
    <n v="0"/>
    <n v="0"/>
    <n v="0"/>
    <n v="0"/>
    <n v="0"/>
    <n v="0"/>
    <n v="0"/>
  </r>
  <r>
    <s v="E3507 105 TSM Land &amp; Land Rights"/>
    <x v="48"/>
    <s v="105 TSM Land &amp; Land Rights"/>
    <s v="Transmission Plant - Electric"/>
    <n v="0"/>
    <n v="0"/>
    <n v="0"/>
    <n v="0"/>
    <n v="0"/>
    <n v="0"/>
    <n v="0"/>
    <n v="0"/>
    <n v="0"/>
    <n v="0"/>
    <n v="0"/>
    <n v="0"/>
    <n v="0"/>
    <n v="0"/>
  </r>
  <r>
    <s v="E3507 TSM Land &amp; Land Rights"/>
    <x v="48"/>
    <s v="TSM Land &amp; Land Rights"/>
    <s v="Transmission Plant - Electric"/>
    <n v="0"/>
    <n v="0"/>
    <n v="0"/>
    <n v="0"/>
    <n v="0"/>
    <n v="0"/>
    <n v="0"/>
    <n v="0"/>
    <n v="0"/>
    <n v="0"/>
    <n v="0"/>
    <n v="0"/>
    <n v="0"/>
    <n v="0"/>
  </r>
  <r>
    <s v="E3509 (GIF) Land, Wild Horse"/>
    <x v="49"/>
    <s v="(GIF) Land, Wild Horse"/>
    <s v="Transmission Plant - Electric"/>
    <n v="0"/>
    <n v="0"/>
    <n v="0"/>
    <n v="0"/>
    <n v="0"/>
    <n v="0"/>
    <n v="0"/>
    <n v="0"/>
    <n v="0"/>
    <n v="0"/>
    <n v="0"/>
    <n v="0"/>
    <n v="0"/>
    <n v="0"/>
  </r>
  <r>
    <s v="E35099 (GIF) Easement, Colstrip 1-2"/>
    <x v="49"/>
    <s v="9 (GIF) Easement, Colstrip 1-2"/>
    <s v="Transmission Plant - Electric"/>
    <n v="3"/>
    <n v="3"/>
    <n v="3"/>
    <n v="3"/>
    <n v="3"/>
    <n v="3"/>
    <n v="3"/>
    <n v="3"/>
    <n v="3"/>
    <n v="3"/>
    <n v="3"/>
    <n v="3"/>
    <n v="3"/>
    <n v="3140"/>
  </r>
  <r>
    <s v="E35099 (GIF) Easement, Hopkins"/>
    <x v="49"/>
    <s v="9 (GIF) Easement, Hopkins"/>
    <s v="Transmission Plant - Electric"/>
    <n v="8"/>
    <n v="8"/>
    <n v="8"/>
    <n v="8"/>
    <n v="8"/>
    <n v="8"/>
    <n v="8"/>
    <n v="8"/>
    <n v="8"/>
    <n v="8"/>
    <n v="9"/>
    <n v="9"/>
    <n v="9"/>
    <n v="8398"/>
  </r>
  <r>
    <s v="E35099 (GIF) Easement, LSR"/>
    <x v="49"/>
    <s v="9 (GIF) Easement, LSR"/>
    <s v="Transmission Plant - Electric"/>
    <n v="0"/>
    <n v="0"/>
    <n v="0"/>
    <n v="0"/>
    <n v="0"/>
    <n v="0"/>
    <n v="0"/>
    <n v="0"/>
    <n v="0"/>
    <n v="0"/>
    <n v="0"/>
    <n v="0"/>
    <n v="0"/>
    <n v="0"/>
  </r>
  <r>
    <s v="E35099 (GIF) Easement, Poison Sprin"/>
    <x v="49"/>
    <s v="9 (GIF) Easement, Poison Sprin"/>
    <s v="Transmission Plant - Electric"/>
    <n v="31"/>
    <n v="31"/>
    <n v="31"/>
    <n v="31"/>
    <n v="31"/>
    <n v="31"/>
    <n v="31"/>
    <n v="32"/>
    <n v="32"/>
    <n v="32"/>
    <n v="32"/>
    <n v="32"/>
    <n v="32"/>
    <n v="31413"/>
  </r>
  <r>
    <s v="E35099 (GIF) Easement, Upper Baker"/>
    <x v="49"/>
    <s v="9 (GIF) Easement, Upper Baker"/>
    <s v="Transmission Plant - Electric"/>
    <n v="1"/>
    <n v="1"/>
    <n v="1"/>
    <n v="1"/>
    <n v="1"/>
    <n v="1"/>
    <n v="1"/>
    <n v="1"/>
    <n v="1"/>
    <n v="1"/>
    <n v="1"/>
    <n v="1"/>
    <n v="1"/>
    <n v="837"/>
  </r>
  <r>
    <s v="E35099 (GIF) Easement, Wild Horse"/>
    <x v="49"/>
    <s v="9 (GIF) Easement, Wild Horse"/>
    <s v="Transmission Plant - Electric"/>
    <n v="1"/>
    <n v="1"/>
    <n v="1"/>
    <n v="1"/>
    <n v="1"/>
    <n v="1"/>
    <n v="1"/>
    <n v="1"/>
    <n v="1"/>
    <n v="1"/>
    <n v="1"/>
    <n v="1"/>
    <n v="1"/>
    <n v="979"/>
  </r>
  <r>
    <s v="E352 TSM Str/Impv, 3rd AC Line"/>
    <x v="50"/>
    <s v="TSM Str/Impv, 3rd AC Line"/>
    <s v="Transmission Plant - Electric"/>
    <n v="555"/>
    <n v="557"/>
    <n v="558"/>
    <n v="560"/>
    <n v="561"/>
    <n v="563"/>
    <n v="565"/>
    <n v="566"/>
    <n v="568"/>
    <n v="569"/>
    <n v="571"/>
    <n v="573"/>
    <n v="574"/>
    <n v="564628"/>
  </r>
  <r>
    <s v="E352 TSM Str/Impv, 3rd AC Line-NSC"/>
    <x v="50"/>
    <s v="TSM Str/Impv, 3rd AC Line-NSC"/>
    <s v="Transmission Plant - Electric"/>
    <n v="0"/>
    <n v="0"/>
    <n v="0"/>
    <n v="0"/>
    <n v="0"/>
    <n v="0"/>
    <n v="0"/>
    <n v="0"/>
    <n v="0"/>
    <n v="0"/>
    <n v="0"/>
    <n v="0"/>
    <n v="0"/>
    <n v="0"/>
  </r>
  <r>
    <s v="E352 TSM Str/Impv, Bkr Common-RET"/>
    <x v="50"/>
    <s v="TSM Str/Impv, Bkr Common-RET"/>
    <s v="Transmission Plant - Electric"/>
    <n v="0"/>
    <n v="0"/>
    <n v="0"/>
    <n v="0"/>
    <n v="0"/>
    <n v="0"/>
    <n v="0"/>
    <n v="0"/>
    <n v="0"/>
    <n v="0"/>
    <n v="0"/>
    <n v="0"/>
    <n v="0"/>
    <n v="0"/>
  </r>
  <r>
    <s v="E352 TSM Str/Impv, Colstrip 3-4 Com"/>
    <x v="50"/>
    <s v="TSM Str/Impv, Colstrip 3-4 Com"/>
    <s v="Transmission Plant - Electric"/>
    <n v="352"/>
    <n v="353"/>
    <n v="353"/>
    <n v="354"/>
    <n v="355"/>
    <n v="355"/>
    <n v="356"/>
    <n v="356"/>
    <n v="357"/>
    <n v="358"/>
    <n v="358"/>
    <n v="359"/>
    <n v="295"/>
    <n v="353120"/>
  </r>
  <r>
    <s v="E352 TSM Str/Impv, Colstrip3-4 -NSC"/>
    <x v="50"/>
    <s v="TSM Str/Impv, Colstrip3-4 -NSC"/>
    <s v="Transmission Plant - Electric"/>
    <n v="0"/>
    <n v="0"/>
    <n v="0"/>
    <n v="0"/>
    <n v="0"/>
    <n v="0"/>
    <n v="0"/>
    <n v="0"/>
    <n v="0"/>
    <n v="0"/>
    <n v="0"/>
    <n v="0"/>
    <n v="0"/>
    <n v="0"/>
  </r>
  <r>
    <s v="E352 TSM Str/Impv, Mint Farm "/>
    <x v="50"/>
    <s v="TSM Str/Impv, Mint Farm"/>
    <s v="Transmission Plant - Electric"/>
    <n v="0"/>
    <n v="0"/>
    <n v="0"/>
    <n v="0"/>
    <n v="0"/>
    <n v="0"/>
    <n v="0"/>
    <n v="0"/>
    <n v="0"/>
    <n v="0"/>
    <n v="0"/>
    <n v="0"/>
    <n v="0"/>
    <n v="0"/>
  </r>
  <r>
    <s v="E352 TSM Str/Impv, Mint Farm OP"/>
    <x v="50"/>
    <s v="TSM Str/Impv, Mint Farm OP"/>
    <s v="Transmission Plant - Electric"/>
    <n v="0"/>
    <n v="0"/>
    <n v="0"/>
    <n v="0"/>
    <n v="0"/>
    <n v="0"/>
    <n v="0"/>
    <n v="0"/>
    <n v="0"/>
    <n v="0"/>
    <n v="0"/>
    <n v="0"/>
    <n v="0"/>
    <n v="0"/>
  </r>
  <r>
    <s v="E352 TSM Str/Impv, Mint Farm OP-NSC"/>
    <x v="50"/>
    <s v="TSM Str/Impv, Mint Farm OP-NSC"/>
    <s v="Transmission Plant - Electric"/>
    <n v="0"/>
    <n v="0"/>
    <n v="0"/>
    <n v="0"/>
    <n v="0"/>
    <n v="0"/>
    <n v="0"/>
    <n v="0"/>
    <n v="0"/>
    <n v="0"/>
    <n v="0"/>
    <n v="0"/>
    <n v="0"/>
    <n v="0"/>
  </r>
  <r>
    <s v="E352 TSM Str/Impv, Mint Farm-NSC"/>
    <x v="50"/>
    <s v="TSM Str/Impv, Mint Farm-NSC"/>
    <s v="Transmission Plant - Electric"/>
    <n v="0"/>
    <n v="0"/>
    <n v="0"/>
    <n v="0"/>
    <n v="0"/>
    <n v="0"/>
    <n v="0"/>
    <n v="0"/>
    <n v="0"/>
    <n v="0"/>
    <n v="0"/>
    <n v="0"/>
    <n v="0"/>
    <n v="0"/>
  </r>
  <r>
    <s v="E352 TSM Structures &amp; Improvement"/>
    <x v="50"/>
    <s v="TSM Structures &amp; Improvement"/>
    <s v="Transmission Plant - Electric"/>
    <n v="393"/>
    <n v="399"/>
    <n v="404"/>
    <n v="410"/>
    <n v="416"/>
    <n v="422"/>
    <n v="427"/>
    <n v="433"/>
    <n v="439"/>
    <n v="445"/>
    <n v="450"/>
    <n v="456"/>
    <n v="462"/>
    <n v="427392"/>
  </r>
  <r>
    <s v="E3526 105 TSM Structure &amp; Improve"/>
    <x v="51"/>
    <s v="105 TSM Structure &amp; Improve"/>
    <s v="Transmission Plant - Electric"/>
    <n v="0"/>
    <n v="0"/>
    <n v="0"/>
    <n v="0"/>
    <n v="0"/>
    <n v="0"/>
    <n v="0"/>
    <n v="0"/>
    <n v="0"/>
    <n v="0"/>
    <n v="0"/>
    <n v="0"/>
    <n v="0"/>
    <n v="0"/>
  </r>
  <r>
    <s v="E3526 TSM Structures &amp; Improvement"/>
    <x v="51"/>
    <s v="TSM Structures &amp; Improvement"/>
    <s v="Transmission Plant - Electric"/>
    <n v="252"/>
    <n v="255"/>
    <n v="257"/>
    <n v="259"/>
    <n v="262"/>
    <n v="264"/>
    <n v="266"/>
    <n v="269"/>
    <n v="271"/>
    <n v="274"/>
    <n v="276"/>
    <n v="278"/>
    <n v="281"/>
    <n v="266478"/>
  </r>
  <r>
    <s v="E3526 TSM Structures &amp; Improvem-NSC"/>
    <x v="51"/>
    <s v="TSM Structures &amp; Improvem-NSC"/>
    <s v="Transmission Plant - Electric"/>
    <n v="0"/>
    <n v="0"/>
    <n v="0"/>
    <n v="0"/>
    <n v="0"/>
    <n v="0"/>
    <n v="0"/>
    <n v="0"/>
    <n v="0"/>
    <n v="0"/>
    <n v="0"/>
    <n v="0"/>
    <n v="0"/>
    <n v="0"/>
  </r>
  <r>
    <s v="E3527 DONOTUSE Sub Arco North"/>
    <x v="52"/>
    <s v="DONOTUSE Sub Arco North"/>
    <s v="Transmission Plant - Electric"/>
    <n v="0"/>
    <n v="0"/>
    <n v="0"/>
    <n v="0"/>
    <n v="0"/>
    <n v="0"/>
    <n v="0"/>
    <n v="0"/>
    <n v="0"/>
    <n v="0"/>
    <n v="0"/>
    <n v="0"/>
    <n v="0"/>
    <n v="0"/>
  </r>
  <r>
    <s v="E3527 DONOTUSE Sub Arco South"/>
    <x v="52"/>
    <s v="DONOTUSE Sub Arco South"/>
    <s v="Transmission Plant - Electric"/>
    <n v="0"/>
    <n v="0"/>
    <n v="0"/>
    <n v="0"/>
    <n v="0"/>
    <n v="0"/>
    <n v="0"/>
    <n v="0"/>
    <n v="0"/>
    <n v="0"/>
    <n v="0"/>
    <n v="0"/>
    <n v="0"/>
    <n v="0"/>
  </r>
  <r>
    <s v="E3527 DONOTUSE Sub Texaco West"/>
    <x v="52"/>
    <s v="DONOTUSE Sub Texaco West"/>
    <s v="Transmission Plant - Electric"/>
    <n v="0"/>
    <n v="0"/>
    <n v="0"/>
    <n v="0"/>
    <n v="0"/>
    <n v="0"/>
    <n v="0"/>
    <n v="0"/>
    <n v="0"/>
    <n v="0"/>
    <n v="0"/>
    <n v="0"/>
    <n v="0"/>
    <n v="0"/>
  </r>
  <r>
    <s v="E3527 TSM Str/Impv, Baker Common"/>
    <x v="52"/>
    <s v="TSM Str/Impv, Baker Common"/>
    <s v="Transmission Plant - Electric"/>
    <n v="0"/>
    <n v="0"/>
    <n v="0"/>
    <n v="0"/>
    <n v="0"/>
    <n v="0"/>
    <n v="0"/>
    <n v="0"/>
    <n v="0"/>
    <n v="0"/>
    <n v="0"/>
    <n v="0"/>
    <n v="0"/>
    <n v="0"/>
  </r>
  <r>
    <s v="E3527 TSM Structures &amp; Improvement"/>
    <x v="52"/>
    <s v="TSM Structures &amp; Improvement"/>
    <s v="Transmission Plant - Electric"/>
    <n v="1217"/>
    <n v="1220"/>
    <n v="1222"/>
    <n v="1225"/>
    <n v="1227"/>
    <n v="1230"/>
    <n v="1232"/>
    <n v="1235"/>
    <n v="1237"/>
    <n v="1240"/>
    <n v="1242"/>
    <n v="1245"/>
    <n v="1247"/>
    <n v="1232167"/>
  </r>
  <r>
    <s v="E3527 TSM Structures &amp; Improvem-NSC"/>
    <x v="52"/>
    <s v="TSM Structures &amp; Improvem-NSC"/>
    <s v="Transmission Plant - Electric"/>
    <n v="0"/>
    <n v="0"/>
    <n v="0"/>
    <n v="0"/>
    <n v="0"/>
    <n v="0"/>
    <n v="0"/>
    <n v="0"/>
    <n v="0"/>
    <n v="0"/>
    <n v="0"/>
    <n v="0"/>
    <n v="0"/>
    <n v="0"/>
  </r>
  <r>
    <s v="E3529 (GIF) Str/Impr, Fredonia 1&amp;2"/>
    <x v="53"/>
    <s v="(GIF) Str/Impr, Fredonia 1&amp;2"/>
    <s v="Transmission Plant - Electric"/>
    <n v="27"/>
    <n v="27"/>
    <n v="27"/>
    <n v="27"/>
    <n v="27"/>
    <n v="27"/>
    <n v="27"/>
    <n v="28"/>
    <n v="28"/>
    <n v="28"/>
    <n v="28"/>
    <n v="28"/>
    <n v="28"/>
    <n v="27450"/>
  </r>
  <r>
    <s v="E3529 (GIF) Str/Impr, Fredonia -NSC"/>
    <x v="53"/>
    <s v="(GIF) Str/Impr, Fredonia -NSC"/>
    <s v="Transmission Plant - Electric"/>
    <n v="0"/>
    <n v="0"/>
    <n v="0"/>
    <n v="0"/>
    <n v="0"/>
    <n v="0"/>
    <n v="0"/>
    <n v="0"/>
    <n v="0"/>
    <n v="0"/>
    <n v="0"/>
    <n v="0"/>
    <n v="0"/>
    <n v="0"/>
  </r>
  <r>
    <s v="E3529 (GIF) Struc/Improv, Ferndale"/>
    <x v="53"/>
    <s v="(GIF) Struc/Improv, Ferndale"/>
    <s v="Transmission Plant - Electric"/>
    <n v="0"/>
    <n v="0"/>
    <n v="0"/>
    <n v="0"/>
    <n v="0"/>
    <n v="0"/>
    <n v="0"/>
    <n v="0"/>
    <n v="0"/>
    <n v="0"/>
    <n v="0"/>
    <n v="0"/>
    <n v="0"/>
    <n v="0"/>
  </r>
  <r>
    <s v="E3529 (GIF) Struc/Improv, Fernd-NSC"/>
    <x v="53"/>
    <s v="(GIF) Struc/Improv, Fernd-NSC"/>
    <s v="Transmission Plant - Electric"/>
    <n v="0"/>
    <n v="0"/>
    <n v="0"/>
    <n v="0"/>
    <n v="0"/>
    <n v="0"/>
    <n v="0"/>
    <n v="0"/>
    <n v="0"/>
    <n v="0"/>
    <n v="0"/>
    <n v="0"/>
    <n v="0"/>
    <n v="0"/>
  </r>
  <r>
    <s v="E3529 (GIF) Struc/Improv, LSR"/>
    <x v="53"/>
    <s v="(GIF) Struc/Improv, LSR"/>
    <s v="Transmission Plant - Electric"/>
    <n v="269"/>
    <n v="271"/>
    <n v="273"/>
    <n v="276"/>
    <n v="278"/>
    <n v="280"/>
    <n v="282"/>
    <n v="284"/>
    <n v="286"/>
    <n v="288"/>
    <n v="290"/>
    <n v="293"/>
    <n v="295"/>
    <n v="281967"/>
  </r>
  <r>
    <s v="E3529 (GIF) Struc/Improv, LSR-NSC"/>
    <x v="53"/>
    <s v="(GIF) Struc/Improv, LSR-NSC"/>
    <s v="Transmission Plant - Electric"/>
    <n v="0"/>
    <n v="0"/>
    <n v="0"/>
    <n v="0"/>
    <n v="0"/>
    <n v="0"/>
    <n v="0"/>
    <n v="0"/>
    <n v="0"/>
    <n v="0"/>
    <n v="0"/>
    <n v="0"/>
    <n v="0"/>
    <n v="0"/>
  </r>
  <r>
    <s v="E3529 (GIF) Struc/Improv, Mint Farm"/>
    <x v="53"/>
    <s v="(GIF) Struc/Improv, Mint Farm"/>
    <s v="Transmission Plant - Electric"/>
    <n v="34"/>
    <n v="35"/>
    <n v="35"/>
    <n v="35"/>
    <n v="35"/>
    <n v="35"/>
    <n v="35"/>
    <n v="36"/>
    <n v="36"/>
    <n v="36"/>
    <n v="36"/>
    <n v="36"/>
    <n v="37"/>
    <n v="35464"/>
  </r>
  <r>
    <s v="E3529 (GIF) Struc/Improv, Mint-NSC"/>
    <x v="53"/>
    <s v="(GIF) Struc/Improv, Mint-NSC"/>
    <s v="Transmission Plant - Electric"/>
    <n v="0"/>
    <n v="0"/>
    <n v="0"/>
    <n v="0"/>
    <n v="0"/>
    <n v="0"/>
    <n v="0"/>
    <n v="0"/>
    <n v="0"/>
    <n v="0"/>
    <n v="0"/>
    <n v="0"/>
    <n v="0"/>
    <n v="0"/>
  </r>
  <r>
    <s v="E3529 (GIF) Struc/Improv, Snoq#1"/>
    <x v="53"/>
    <s v="(GIF) Struc/Improv, Snoq#1"/>
    <s v="Transmission Plant - Electric"/>
    <n v="0"/>
    <n v="0"/>
    <n v="0"/>
    <n v="0"/>
    <n v="0"/>
    <n v="0"/>
    <n v="0"/>
    <n v="0"/>
    <n v="0"/>
    <n v="0"/>
    <n v="0"/>
    <n v="0"/>
    <n v="0"/>
    <n v="0"/>
  </r>
  <r>
    <s v="E3529 (GIF) Struc/Improv, Snoq#2"/>
    <x v="53"/>
    <s v="(GIF) Struc/Improv, Snoq#2"/>
    <s v="Transmission Plant - Electric"/>
    <n v="0"/>
    <n v="0"/>
    <n v="0"/>
    <n v="0"/>
    <n v="0"/>
    <n v="0"/>
    <n v="0"/>
    <n v="0"/>
    <n v="0"/>
    <n v="0"/>
    <n v="0"/>
    <n v="0"/>
    <n v="0"/>
    <n v="0"/>
  </r>
  <r>
    <s v="E3529 (GIF) Struc/Improv, Whitehorn"/>
    <x v="53"/>
    <s v="(GIF) Struc/Improv, Whitehorn"/>
    <s v="Transmission Plant - Electric"/>
    <n v="63"/>
    <n v="63"/>
    <n v="63"/>
    <n v="63"/>
    <n v="63"/>
    <n v="64"/>
    <n v="64"/>
    <n v="64"/>
    <n v="64"/>
    <n v="64"/>
    <n v="64"/>
    <n v="64"/>
    <n v="64"/>
    <n v="63651"/>
  </r>
  <r>
    <s v="E3529 (GIF) Struc/Improv, White-NSC"/>
    <x v="53"/>
    <s v="(GIF) Struc/Improv, White-NSC"/>
    <s v="Transmission Plant - Electric"/>
    <n v="0"/>
    <n v="0"/>
    <n v="0"/>
    <n v="0"/>
    <n v="0"/>
    <n v="0"/>
    <n v="0"/>
    <n v="0"/>
    <n v="0"/>
    <n v="0"/>
    <n v="0"/>
    <n v="0"/>
    <n v="0"/>
    <n v="0"/>
  </r>
  <r>
    <s v="E353 105 TSM Station Equipment"/>
    <x v="54"/>
    <s v="105 TSM Station Equipment"/>
    <s v="Transmission Plant - Electric"/>
    <n v="0"/>
    <n v="0"/>
    <n v="0"/>
    <n v="0"/>
    <n v="0"/>
    <n v="0"/>
    <n v="0"/>
    <n v="0"/>
    <n v="0"/>
    <n v="0"/>
    <n v="0"/>
    <n v="0"/>
    <n v="0"/>
    <n v="0"/>
  </r>
  <r>
    <s v="E353 HOPKINS SUB@PLANT"/>
    <x v="54"/>
    <s v="HOPKINS SUB@PLANT"/>
    <s v="Transmission Plant - Electric"/>
    <n v="0"/>
    <n v="0"/>
    <n v="0"/>
    <n v="0"/>
    <n v="0"/>
    <n v="0"/>
    <n v="0"/>
    <n v="0"/>
    <n v="0"/>
    <n v="0"/>
    <n v="0"/>
    <n v="0"/>
    <n v="0"/>
    <n v="0"/>
  </r>
  <r>
    <s v="E353 TEST DO NOT USE"/>
    <x v="54"/>
    <s v="TEST DO NOT USE"/>
    <s v="Transmission Plant - Electric"/>
    <n v="0"/>
    <n v="0"/>
    <n v="0"/>
    <n v="0"/>
    <n v="0"/>
    <n v="0"/>
    <n v="0"/>
    <n v="0"/>
    <n v="0"/>
    <n v="0"/>
    <n v="0"/>
    <n v="0"/>
    <n v="0"/>
    <n v="0"/>
  </r>
  <r>
    <s v="E353 TSM Sta Eq LSR"/>
    <x v="54"/>
    <s v="TSM Sta Eq LSR"/>
    <s v="Transmission Plant - Electric"/>
    <n v="220"/>
    <n v="220"/>
    <n v="220"/>
    <n v="220"/>
    <n v="220"/>
    <n v="220"/>
    <n v="220"/>
    <n v="220"/>
    <n v="220"/>
    <n v="220"/>
    <n v="220"/>
    <n v="220"/>
    <n v="220"/>
    <n v="219572"/>
  </r>
  <r>
    <s v="E353 TSM Sta Eq, 3rd AC Line"/>
    <x v="54"/>
    <s v="TSM Sta Eq, 3rd AC Line"/>
    <s v="Transmission Plant - Electric"/>
    <n v="17903"/>
    <n v="17977"/>
    <n v="18052"/>
    <n v="18126"/>
    <n v="18201"/>
    <n v="18276"/>
    <n v="18350"/>
    <n v="18425"/>
    <n v="18499"/>
    <n v="18574"/>
    <n v="18649"/>
    <n v="18723"/>
    <n v="18798"/>
    <n v="18350179"/>
  </r>
  <r>
    <s v="E353 TSM Sta Eq, Baker Common-RET"/>
    <x v="54"/>
    <s v="TSM Sta Eq, Baker Common-RET"/>
    <s v="Transmission Plant - Electric"/>
    <n v="0"/>
    <n v="0"/>
    <n v="0"/>
    <n v="0"/>
    <n v="0"/>
    <n v="0"/>
    <n v="0"/>
    <n v="0"/>
    <n v="0"/>
    <n v="0"/>
    <n v="0"/>
    <n v="0"/>
    <n v="0"/>
    <n v="0"/>
  </r>
  <r>
    <s v="E353 TSM Sta Eq, Colstrip 1-2 Com"/>
    <x v="54"/>
    <s v="TSM Sta Eq, Colstrip 1-2 Com"/>
    <s v="Transmission Plant - Electric"/>
    <n v="0"/>
    <n v="0"/>
    <n v="0"/>
    <n v="0"/>
    <n v="0"/>
    <n v="0"/>
    <n v="0"/>
    <n v="0"/>
    <n v="0"/>
    <n v="0"/>
    <n v="0"/>
    <n v="0"/>
    <n v="0"/>
    <n v="0"/>
  </r>
  <r>
    <s v="E353 TSM Sta Eq, Colstrip 3-4 "/>
    <x v="54"/>
    <s v="TSM Sta Eq, Colstrip 3-4"/>
    <s v="Transmission Plant - Electric"/>
    <n v="11122"/>
    <n v="11162"/>
    <n v="11203"/>
    <n v="11244"/>
    <n v="11285"/>
    <n v="11326"/>
    <n v="11366"/>
    <n v="11407"/>
    <n v="11448"/>
    <n v="11485"/>
    <n v="11520"/>
    <n v="11561"/>
    <n v="11597"/>
    <n v="11363976"/>
  </r>
  <r>
    <s v="E353 TSM Sta Eq, Cov-Ber NOT USED"/>
    <x v="54"/>
    <s v="TSM Sta Eq, Cov-Ber NOT USED"/>
    <s v="Transmission Plant - Electric"/>
    <n v="0"/>
    <n v="0"/>
    <n v="0"/>
    <n v="0"/>
    <n v="0"/>
    <n v="0"/>
    <n v="0"/>
    <n v="0"/>
    <n v="0"/>
    <n v="0"/>
    <n v="0"/>
    <n v="0"/>
    <n v="0"/>
    <n v="0"/>
  </r>
  <r>
    <s v="E353 TSM Sta Eq, Fred 1/APC"/>
    <x v="54"/>
    <s v="TSM Sta Eq, Fred 1/APC"/>
    <s v="Transmission Plant - Electric"/>
    <n v="0"/>
    <n v="0"/>
    <n v="0"/>
    <n v="0"/>
    <n v="0"/>
    <n v="0"/>
    <n v="0"/>
    <n v="0"/>
    <n v="0"/>
    <n v="0"/>
    <n v="0"/>
    <n v="0"/>
    <n v="0"/>
    <n v="0"/>
  </r>
  <r>
    <s v="E353 TSM Sta Eq, Fredonia 1&amp;2 OP"/>
    <x v="54"/>
    <s v="TSM Sta Eq, Fredonia 1&amp;2 OP"/>
    <s v="Transmission Plant - Electric"/>
    <n v="0"/>
    <n v="0"/>
    <n v="0"/>
    <n v="0"/>
    <n v="0"/>
    <n v="0"/>
    <n v="0"/>
    <n v="0"/>
    <n v="0"/>
    <n v="0"/>
    <n v="0"/>
    <n v="0"/>
    <n v="0"/>
    <n v="0"/>
  </r>
  <r>
    <s v="E353 TSM Sta Eq, Lower Baker-RET"/>
    <x v="54"/>
    <s v="TSM Sta Eq, Lower Baker-RET"/>
    <s v="Transmission Plant - Electric"/>
    <n v="0"/>
    <n v="0"/>
    <n v="0"/>
    <n v="0"/>
    <n v="0"/>
    <n v="0"/>
    <n v="0"/>
    <n v="0"/>
    <n v="0"/>
    <n v="0"/>
    <n v="0"/>
    <n v="0"/>
    <n v="0"/>
    <n v="0"/>
  </r>
  <r>
    <s v="E353 TSM Sta Eq, Mint Farm"/>
    <x v="54"/>
    <s v="TSM Sta Eq, Mint Farm"/>
    <s v="Transmission Plant - Electric"/>
    <n v="0"/>
    <n v="0"/>
    <n v="0"/>
    <n v="0"/>
    <n v="0"/>
    <n v="0"/>
    <n v="0"/>
    <n v="0"/>
    <n v="0"/>
    <n v="0"/>
    <n v="0"/>
    <n v="0"/>
    <n v="0"/>
    <n v="0"/>
  </r>
  <r>
    <s v="E353 TSM Sta Eq, Mint Farm OP"/>
    <x v="54"/>
    <s v="TSM Sta Eq, Mint Farm OP"/>
    <s v="Transmission Plant - Electric"/>
    <n v="0"/>
    <n v="0"/>
    <n v="0"/>
    <n v="0"/>
    <n v="0"/>
    <n v="0"/>
    <n v="0"/>
    <n v="0"/>
    <n v="0"/>
    <n v="0"/>
    <n v="0"/>
    <n v="0"/>
    <n v="0"/>
    <n v="0"/>
  </r>
  <r>
    <s v="E353 TSM Sta Eq, Snoqualmie 1"/>
    <x v="54"/>
    <s v="TSM Sta Eq, Snoqualmie 1"/>
    <s v="Transmission Plant - Electric"/>
    <n v="0"/>
    <n v="0"/>
    <n v="0"/>
    <n v="0"/>
    <n v="0"/>
    <n v="0"/>
    <n v="0"/>
    <n v="0"/>
    <n v="0"/>
    <n v="0"/>
    <n v="0"/>
    <n v="0"/>
    <n v="0"/>
    <n v="0"/>
  </r>
  <r>
    <s v="E353 TSM Sta Eq, Snoqualmie 2-RET"/>
    <x v="54"/>
    <s v="TSM Sta Eq, Snoqualmie 2-RET"/>
    <s v="Transmission Plant - Electric"/>
    <n v="0"/>
    <n v="0"/>
    <n v="0"/>
    <n v="0"/>
    <n v="0"/>
    <n v="0"/>
    <n v="0"/>
    <n v="0"/>
    <n v="0"/>
    <n v="0"/>
    <n v="0"/>
    <n v="0"/>
    <n v="0"/>
    <n v="0"/>
  </r>
  <r>
    <s v="E353 TSM Sta Eq, Upper Baker-RET"/>
    <x v="54"/>
    <s v="TSM Sta Eq, Upper Baker-RET"/>
    <s v="Transmission Plant - Electric"/>
    <n v="0"/>
    <n v="0"/>
    <n v="0"/>
    <n v="0"/>
    <n v="0"/>
    <n v="0"/>
    <n v="0"/>
    <n v="0"/>
    <n v="0"/>
    <n v="0"/>
    <n v="0"/>
    <n v="0"/>
    <n v="0"/>
    <n v="0"/>
  </r>
  <r>
    <s v="E353 TSM Sta Eq, Wild Horse"/>
    <x v="54"/>
    <s v="TSM Sta Eq, Wild Horse"/>
    <s v="Transmission Plant - Electric"/>
    <n v="0"/>
    <n v="0"/>
    <n v="0"/>
    <n v="0"/>
    <n v="0"/>
    <n v="0"/>
    <n v="0"/>
    <n v="0"/>
    <n v="0"/>
    <n v="0"/>
    <n v="0"/>
    <n v="0"/>
    <n v="0"/>
    <n v="0"/>
  </r>
  <r>
    <s v="E353 TSM Sta Eq, Wild Horse-WindRid"/>
    <x v="54"/>
    <s v="TSM Sta Eq, Wild Horse-WindRid"/>
    <s v="Transmission Plant - Electric"/>
    <n v="796"/>
    <n v="802"/>
    <n v="809"/>
    <n v="816"/>
    <n v="822"/>
    <n v="829"/>
    <n v="835"/>
    <n v="842"/>
    <n v="849"/>
    <n v="855"/>
    <n v="862"/>
    <n v="868"/>
    <n v="875"/>
    <n v="835319"/>
  </r>
  <r>
    <s v="E353 TSM Sta Eq, Wind Ridge-NonProj"/>
    <x v="54"/>
    <s v="TSM Sta Eq, Wind Ridge-NonProj"/>
    <s v="Transmission Plant - Electric"/>
    <n v="973"/>
    <n v="981"/>
    <n v="989"/>
    <n v="998"/>
    <n v="1006"/>
    <n v="1014"/>
    <n v="1022"/>
    <n v="1031"/>
    <n v="1039"/>
    <n v="1047"/>
    <n v="1055"/>
    <n v="1064"/>
    <n v="1072"/>
    <n v="1022305"/>
  </r>
  <r>
    <s v="E353 TSM Station Equipment"/>
    <x v="54"/>
    <s v="TSM Station Equipment"/>
    <s v="Transmission Plant - Electric"/>
    <n v="28390"/>
    <n v="28879"/>
    <n v="29369"/>
    <n v="29858"/>
    <n v="18707"/>
    <n v="16644"/>
    <n v="16839"/>
    <n v="17034"/>
    <n v="17227"/>
    <n v="17429"/>
    <n v="17630"/>
    <n v="17832"/>
    <n v="18034"/>
    <n v="20888425"/>
  </r>
  <r>
    <s v="E353 TSM Station Equipment-NSC"/>
    <x v="54"/>
    <s v="TSM Station Equipment-NSC"/>
    <s v="Transmission Plant - Electric"/>
    <n v="0"/>
    <n v="0"/>
    <n v="0"/>
    <n v="0"/>
    <n v="0"/>
    <n v="0"/>
    <n v="0"/>
    <n v="0"/>
    <n v="0"/>
    <n v="0"/>
    <n v="0"/>
    <n v="0"/>
    <n v="0"/>
    <n v="0"/>
  </r>
  <r>
    <s v="E353 WILD HORSE EXP SUB "/>
    <x v="54"/>
    <s v="WILD HORSE EXP SUB"/>
    <s v="Transmission Plant - Electric"/>
    <n v="0"/>
    <n v="0"/>
    <n v="0"/>
    <n v="0"/>
    <n v="0"/>
    <n v="0"/>
    <n v="0"/>
    <n v="0"/>
    <n v="0"/>
    <n v="0"/>
    <n v="0"/>
    <n v="0"/>
    <n v="0"/>
    <n v="0"/>
  </r>
  <r>
    <s v="E353 WILD HORSE EXP SUB@PLANT "/>
    <x v="54"/>
    <s v="WILD HORSE EXP SUB@PLANT"/>
    <s v="Transmission Plant - Electric"/>
    <n v="0"/>
    <n v="0"/>
    <n v="0"/>
    <n v="0"/>
    <n v="0"/>
    <n v="0"/>
    <n v="0"/>
    <n v="0"/>
    <n v="0"/>
    <n v="0"/>
    <n v="0"/>
    <n v="0"/>
    <n v="0"/>
    <n v="0"/>
  </r>
  <r>
    <s v="E353 WILD HORSE SUB@PLANT"/>
    <x v="54"/>
    <s v="WILD HORSE SUB@PLANT"/>
    <s v="Transmission Plant - Electric"/>
    <n v="0"/>
    <n v="0"/>
    <n v="0"/>
    <n v="0"/>
    <n v="0"/>
    <n v="0"/>
    <n v="0"/>
    <n v="0"/>
    <n v="0"/>
    <n v="0"/>
    <n v="0"/>
    <n v="0"/>
    <n v="0"/>
    <n v="0"/>
  </r>
  <r>
    <s v="E3536 TSM Sta Eq, Baker Common"/>
    <x v="55"/>
    <s v="TSM Sta Eq, Baker Common"/>
    <s v="Transmission Plant - Electric"/>
    <n v="0"/>
    <n v="0"/>
    <n v="0"/>
    <n v="0"/>
    <n v="0"/>
    <n v="0"/>
    <n v="0"/>
    <n v="0"/>
    <n v="0"/>
    <n v="0"/>
    <n v="0"/>
    <n v="0"/>
    <n v="0"/>
    <n v="0"/>
  </r>
  <r>
    <s v="E3536 TSM Sta Eq, Encogen"/>
    <x v="55"/>
    <s v="TSM Sta Eq, Encogen"/>
    <s v="Transmission Plant - Electric"/>
    <n v="0"/>
    <n v="0"/>
    <n v="0"/>
    <n v="0"/>
    <n v="0"/>
    <n v="0"/>
    <n v="0"/>
    <n v="0"/>
    <n v="0"/>
    <n v="0"/>
    <n v="0"/>
    <n v="0"/>
    <n v="0"/>
    <n v="0"/>
  </r>
  <r>
    <s v="E3536 TSM Sta Eq, Encogen-NSC"/>
    <x v="55"/>
    <s v="TSM Sta Eq, Encogen-NSC"/>
    <s v="Transmission Plant - Electric"/>
    <n v="0"/>
    <n v="0"/>
    <n v="0"/>
    <n v="0"/>
    <n v="0"/>
    <n v="0"/>
    <n v="0"/>
    <n v="0"/>
    <n v="0"/>
    <n v="0"/>
    <n v="0"/>
    <n v="0"/>
    <n v="0"/>
    <n v="0"/>
  </r>
  <r>
    <s v="E3536 TSM Sta Eq, Fredonia3&amp;4 O-NSC"/>
    <x v="55"/>
    <s v="TSM Sta Eq, Fredonia3&amp;4 O-NSC"/>
    <s v="Transmission Plant - Electric"/>
    <n v="0"/>
    <n v="0"/>
    <n v="0"/>
    <n v="0"/>
    <n v="0"/>
    <n v="0"/>
    <n v="0"/>
    <n v="0"/>
    <n v="0"/>
    <n v="0"/>
    <n v="0"/>
    <n v="0"/>
    <n v="0"/>
    <n v="0"/>
  </r>
  <r>
    <s v="E3536 TSM Sta Eq, Fredonia3&amp;4 OP"/>
    <x v="55"/>
    <s v="TSM Sta Eq, Fredonia3&amp;4 OP"/>
    <s v="Transmission Plant - Electric"/>
    <n v="0"/>
    <n v="0"/>
    <n v="0"/>
    <n v="0"/>
    <n v="0"/>
    <n v="0"/>
    <n v="0"/>
    <n v="0"/>
    <n v="0"/>
    <n v="0"/>
    <n v="0"/>
    <n v="0"/>
    <n v="0"/>
    <n v="0"/>
  </r>
  <r>
    <s v="E3536 TSM Sta Eq, Goldendale"/>
    <x v="55"/>
    <s v="TSM Sta Eq, Goldendale"/>
    <s v="Transmission Plant - Electric"/>
    <n v="0"/>
    <n v="0"/>
    <n v="0"/>
    <n v="0"/>
    <n v="0"/>
    <n v="0"/>
    <n v="0"/>
    <n v="0"/>
    <n v="0"/>
    <n v="0"/>
    <n v="0"/>
    <n v="0"/>
    <n v="0"/>
    <n v="0"/>
  </r>
  <r>
    <s v="E3536 TSM Sta Eq, Goldendale-NSC"/>
    <x v="55"/>
    <s v="TSM Sta Eq, Goldendale-NSC"/>
    <s v="Transmission Plant - Electric"/>
    <n v="0"/>
    <n v="0"/>
    <n v="0"/>
    <n v="0"/>
    <n v="0"/>
    <n v="0"/>
    <n v="0"/>
    <n v="0"/>
    <n v="0"/>
    <n v="0"/>
    <n v="0"/>
    <n v="0"/>
    <n v="0"/>
    <n v="0"/>
  </r>
  <r>
    <s v="E3536 TSM Sta Eq, Hop Ridge Exp-NSC"/>
    <x v="55"/>
    <s v="TSM Sta Eq, Hop Ridge Exp-NSC"/>
    <s v="Transmission Plant - Electric"/>
    <n v="0"/>
    <n v="0"/>
    <n v="0"/>
    <n v="0"/>
    <n v="0"/>
    <n v="0"/>
    <n v="0"/>
    <n v="0"/>
    <n v="0"/>
    <n v="0"/>
    <n v="0"/>
    <n v="0"/>
    <n v="0"/>
    <n v="0"/>
  </r>
  <r>
    <s v="E3536 TSM Sta Eq, Hopkins Ridge"/>
    <x v="55"/>
    <s v="TSM Sta Eq, Hopkins Ridge"/>
    <s v="Transmission Plant - Electric"/>
    <n v="0"/>
    <n v="0"/>
    <n v="0"/>
    <n v="0"/>
    <n v="0"/>
    <n v="0"/>
    <n v="0"/>
    <n v="0"/>
    <n v="0"/>
    <n v="0"/>
    <n v="0"/>
    <n v="0"/>
    <n v="0"/>
    <n v="0"/>
  </r>
  <r>
    <s v="E3536 TSM Sta Eq, Hopkins Ridge Exp"/>
    <x v="55"/>
    <s v="TSM Sta Eq, Hopkins Ridge Exp"/>
    <s v="Transmission Plant - Electric"/>
    <n v="0"/>
    <n v="0"/>
    <n v="0"/>
    <n v="0"/>
    <n v="0"/>
    <n v="0"/>
    <n v="0"/>
    <n v="0"/>
    <n v="0"/>
    <n v="0"/>
    <n v="0"/>
    <n v="0"/>
    <n v="0"/>
    <n v="0"/>
  </r>
  <r>
    <s v="E3536 TSM Sta Eq, Hopkins Ridge-NSC"/>
    <x v="55"/>
    <s v="TSM Sta Eq, Hopkins Ridge-NSC"/>
    <s v="Transmission Plant - Electric"/>
    <n v="0"/>
    <n v="0"/>
    <n v="0"/>
    <n v="0"/>
    <n v="0"/>
    <n v="0"/>
    <n v="0"/>
    <n v="0"/>
    <n v="0"/>
    <n v="0"/>
    <n v="0"/>
    <n v="0"/>
    <n v="0"/>
    <n v="0"/>
  </r>
  <r>
    <s v="E3536 TSM Sta Eq, Lower Baker"/>
    <x v="55"/>
    <s v="TSM Sta Eq, Lower Baker"/>
    <s v="Transmission Plant - Electric"/>
    <n v="0"/>
    <n v="0"/>
    <n v="0"/>
    <n v="0"/>
    <n v="0"/>
    <n v="0"/>
    <n v="0"/>
    <n v="0"/>
    <n v="0"/>
    <n v="0"/>
    <n v="0"/>
    <n v="0"/>
    <n v="0"/>
    <n v="0"/>
  </r>
  <r>
    <s v="E3536 TSM Sta Eq, Lower Baker-NSC"/>
    <x v="55"/>
    <s v="TSM Sta Eq, Lower Baker-NSC"/>
    <s v="Transmission Plant - Electric"/>
    <n v="0"/>
    <n v="0"/>
    <n v="0"/>
    <n v="0"/>
    <n v="0"/>
    <n v="0"/>
    <n v="0"/>
    <n v="0"/>
    <n v="0"/>
    <n v="0"/>
    <n v="0"/>
    <n v="0"/>
    <n v="0"/>
    <n v="0"/>
  </r>
  <r>
    <s v="E3536 TSM Sta Eq, Mint Farm "/>
    <x v="55"/>
    <s v="TSM Sta Eq, Mint Farm"/>
    <s v="Transmission Plant - Electric"/>
    <n v="0"/>
    <n v="0"/>
    <n v="0"/>
    <n v="0"/>
    <n v="0"/>
    <n v="0"/>
    <n v="0"/>
    <n v="0"/>
    <n v="0"/>
    <n v="0"/>
    <n v="0"/>
    <n v="0"/>
    <n v="0"/>
    <n v="0"/>
  </r>
  <r>
    <s v="E3536 TSM Sta Eq, Mint Farm-NSC"/>
    <x v="55"/>
    <s v="TSM Sta Eq, Mint Farm-NSC"/>
    <s v="Transmission Plant - Electric"/>
    <n v="0"/>
    <n v="0"/>
    <n v="0"/>
    <n v="0"/>
    <n v="0"/>
    <n v="0"/>
    <n v="0"/>
    <n v="0"/>
    <n v="0"/>
    <n v="0"/>
    <n v="0"/>
    <n v="0"/>
    <n v="0"/>
    <n v="0"/>
  </r>
  <r>
    <s v="E3536 TSM Sta Eq, Snoqualmie 1"/>
    <x v="55"/>
    <s v="TSM Sta Eq, Snoqualmie 1"/>
    <s v="Transmission Plant - Electric"/>
    <n v="0"/>
    <n v="0"/>
    <n v="0"/>
    <n v="0"/>
    <n v="0"/>
    <n v="0"/>
    <n v="0"/>
    <n v="0"/>
    <n v="0"/>
    <n v="0"/>
    <n v="0"/>
    <n v="0"/>
    <n v="0"/>
    <n v="0"/>
  </r>
  <r>
    <s v="E3536 TSM Sta Eq, Snoqualmie 1-NSC"/>
    <x v="55"/>
    <s v="TSM Sta Eq, Snoqualmie 1-NSC"/>
    <s v="Transmission Plant - Electric"/>
    <n v="0"/>
    <n v="0"/>
    <n v="0"/>
    <n v="0"/>
    <n v="0"/>
    <n v="0"/>
    <n v="0"/>
    <n v="0"/>
    <n v="0"/>
    <n v="0"/>
    <n v="0"/>
    <n v="0"/>
    <n v="0"/>
    <n v="0"/>
  </r>
  <r>
    <s v="E3536 TSM Sta Eq, Snoqualmie 2"/>
    <x v="55"/>
    <s v="TSM Sta Eq, Snoqualmie 2"/>
    <s v="Transmission Plant - Electric"/>
    <n v="0"/>
    <n v="0"/>
    <n v="0"/>
    <n v="0"/>
    <n v="0"/>
    <n v="0"/>
    <n v="0"/>
    <n v="0"/>
    <n v="0"/>
    <n v="0"/>
    <n v="0"/>
    <n v="0"/>
    <n v="0"/>
    <n v="0"/>
  </r>
  <r>
    <s v="E3536 TSM Sta Eq, Snoqualmie 2-NSC"/>
    <x v="55"/>
    <s v="TSM Sta Eq, Snoqualmie 2-NSC"/>
    <s v="Transmission Plant - Electric"/>
    <n v="0"/>
    <n v="0"/>
    <n v="0"/>
    <n v="0"/>
    <n v="0"/>
    <n v="0"/>
    <n v="0"/>
    <n v="0"/>
    <n v="0"/>
    <n v="0"/>
    <n v="0"/>
    <n v="0"/>
    <n v="0"/>
    <n v="0"/>
  </r>
  <r>
    <s v="E3536 TSM Sta Eq, Sumas SMC "/>
    <x v="55"/>
    <s v="TSM Sta Eq, Sumas SMC"/>
    <s v="Transmission Plant - Electric"/>
    <n v="0"/>
    <n v="0"/>
    <n v="0"/>
    <n v="0"/>
    <n v="0"/>
    <n v="0"/>
    <n v="0"/>
    <n v="0"/>
    <n v="0"/>
    <n v="0"/>
    <n v="0"/>
    <n v="0"/>
    <n v="0"/>
    <n v="0"/>
  </r>
  <r>
    <s v="E3536 TSM Sta Eq, Sumas SMC-NSC"/>
    <x v="55"/>
    <s v="TSM Sta Eq, Sumas SMC-NSC"/>
    <s v="Transmission Plant - Electric"/>
    <n v="0"/>
    <n v="0"/>
    <n v="0"/>
    <n v="0"/>
    <n v="0"/>
    <n v="0"/>
    <n v="0"/>
    <n v="0"/>
    <n v="0"/>
    <n v="0"/>
    <n v="0"/>
    <n v="0"/>
    <n v="0"/>
    <n v="0"/>
  </r>
  <r>
    <s v="E3536 TSM Sta Eq, Sumas SMS"/>
    <x v="55"/>
    <s v="TSM Sta Eq, Sumas SMS"/>
    <s v="Transmission Plant - Electric"/>
    <n v="32"/>
    <n v="33"/>
    <n v="34"/>
    <n v="35"/>
    <n v="37"/>
    <n v="38"/>
    <n v="39"/>
    <n v="40"/>
    <n v="41"/>
    <n v="42"/>
    <n v="44"/>
    <n v="45"/>
    <n v="46"/>
    <n v="38907"/>
  </r>
  <r>
    <s v="E3536 TSM Sta Eq, Sumas SMS-NSC"/>
    <x v="55"/>
    <s v="TSM Sta Eq, Sumas SMS-NSC"/>
    <s v="Transmission Plant - Electric"/>
    <n v="0"/>
    <n v="0"/>
    <n v="0"/>
    <n v="0"/>
    <n v="0"/>
    <n v="0"/>
    <n v="0"/>
    <n v="0"/>
    <n v="0"/>
    <n v="0"/>
    <n v="0"/>
    <n v="0"/>
    <n v="0"/>
    <n v="0"/>
  </r>
  <r>
    <s v="E3536 TSM Sta Eq, Upper Baker"/>
    <x v="55"/>
    <s v="TSM Sta Eq, Upper Baker"/>
    <s v="Transmission Plant - Electric"/>
    <n v="0"/>
    <n v="0"/>
    <n v="0"/>
    <n v="0"/>
    <n v="0"/>
    <n v="0"/>
    <n v="0"/>
    <n v="0"/>
    <n v="0"/>
    <n v="0"/>
    <n v="0"/>
    <n v="0"/>
    <n v="0"/>
    <n v="0"/>
  </r>
  <r>
    <s v="E3536 TSM Sta Eq, Upper Baker-NSC"/>
    <x v="55"/>
    <s v="TSM Sta Eq, Upper Baker-NSC"/>
    <s v="Transmission Plant - Electric"/>
    <n v="0"/>
    <n v="0"/>
    <n v="0"/>
    <n v="0"/>
    <n v="0"/>
    <n v="0"/>
    <n v="0"/>
    <n v="0"/>
    <n v="0"/>
    <n v="0"/>
    <n v="0"/>
    <n v="0"/>
    <n v="0"/>
    <n v="0"/>
  </r>
  <r>
    <s v="E3536 TSM Sta Eq, Wild Horse Solar"/>
    <x v="55"/>
    <s v="TSM Sta Eq, Wild Horse Solar"/>
    <s v="Transmission Plant - Electric"/>
    <n v="0"/>
    <n v="0"/>
    <n v="0"/>
    <n v="0"/>
    <n v="0"/>
    <n v="0"/>
    <n v="0"/>
    <n v="0"/>
    <n v="0"/>
    <n v="0"/>
    <n v="0"/>
    <n v="0"/>
    <n v="0"/>
    <n v="0"/>
  </r>
  <r>
    <s v="E3536 TSM Sta Eq, Wld Hrs Solar-NSC"/>
    <x v="55"/>
    <s v="TSM Sta Eq, Wld Hrs Solar-NSC"/>
    <s v="Transmission Plant - Electric"/>
    <n v="0"/>
    <n v="0"/>
    <n v="0"/>
    <n v="0"/>
    <n v="0"/>
    <n v="0"/>
    <n v="0"/>
    <n v="0"/>
    <n v="0"/>
    <n v="0"/>
    <n v="0"/>
    <n v="0"/>
    <n v="0"/>
    <n v="0"/>
  </r>
  <r>
    <s v="E3536 TSM Substation Equipment"/>
    <x v="55"/>
    <s v="TSM Substation Equipment"/>
    <s v="Transmission Plant - Electric"/>
    <n v="0"/>
    <n v="0"/>
    <n v="0"/>
    <n v="0"/>
    <n v="11423"/>
    <n v="11742"/>
    <n v="12041"/>
    <n v="12344"/>
    <n v="12652"/>
    <n v="12959"/>
    <n v="13277"/>
    <n v="13604"/>
    <n v="13935"/>
    <n v="8917552"/>
  </r>
  <r>
    <s v="E3536 TSM Substation Equipment-NSC"/>
    <x v="55"/>
    <s v="TSM Substation Equipment-NSC"/>
    <s v="Transmission Plant - Electric"/>
    <n v="0"/>
    <n v="0"/>
    <n v="0"/>
    <n v="0"/>
    <n v="0"/>
    <n v="0"/>
    <n v="0"/>
    <n v="0"/>
    <n v="0"/>
    <n v="0"/>
    <n v="0"/>
    <n v="0"/>
    <n v="0"/>
    <n v="0"/>
  </r>
  <r>
    <s v="E3537 DONOTUSE Sub, Fairchild"/>
    <x v="56"/>
    <s v="DONOTUSE Sub, Fairchild"/>
    <s v="Transmission Plant - Electric"/>
    <n v="0"/>
    <n v="0"/>
    <n v="0"/>
    <n v="0"/>
    <n v="0"/>
    <n v="0"/>
    <n v="0"/>
    <n v="0"/>
    <n v="0"/>
    <n v="0"/>
    <n v="0"/>
    <n v="0"/>
    <n v="0"/>
    <n v="0"/>
  </r>
  <r>
    <s v="E3537 DONOTUSE Sub, Texaco E"/>
    <x v="56"/>
    <s v="DONOTUSE Sub, Texaco E"/>
    <s v="Transmission Plant - Electric"/>
    <n v="0"/>
    <n v="0"/>
    <n v="0"/>
    <n v="0"/>
    <n v="0"/>
    <n v="0"/>
    <n v="0"/>
    <n v="0"/>
    <n v="0"/>
    <n v="0"/>
    <n v="0"/>
    <n v="0"/>
    <n v="0"/>
    <n v="0"/>
  </r>
  <r>
    <s v="E3537 DONOTUSE, Cov-Ber "/>
    <x v="56"/>
    <s v="DONOTUSE, Cov-Ber"/>
    <s v="Transmission Plant - Electric"/>
    <n v="0"/>
    <n v="0"/>
    <n v="0"/>
    <n v="0"/>
    <n v="0"/>
    <n v="0"/>
    <n v="0"/>
    <n v="0"/>
    <n v="0"/>
    <n v="0"/>
    <n v="0"/>
    <n v="0"/>
    <n v="0"/>
    <n v="0"/>
  </r>
  <r>
    <s v="E3537 DONOTUSE, Sub, Alpac"/>
    <x v="56"/>
    <s v="DONOTUSE, Sub, Alpac"/>
    <s v="Transmission Plant - Electric"/>
    <n v="0"/>
    <n v="0"/>
    <n v="0"/>
    <n v="0"/>
    <n v="0"/>
    <n v="0"/>
    <n v="0"/>
    <n v="0"/>
    <n v="0"/>
    <n v="0"/>
    <n v="0"/>
    <n v="0"/>
    <n v="0"/>
    <n v="0"/>
  </r>
  <r>
    <s v="E3537 DONOTUSE, Sub, Arco C"/>
    <x v="56"/>
    <s v="DONOTUSE, Sub, Arco C"/>
    <s v="Transmission Plant - Electric"/>
    <n v="0"/>
    <n v="0"/>
    <n v="0"/>
    <n v="0"/>
    <n v="0"/>
    <n v="0"/>
    <n v="0"/>
    <n v="0"/>
    <n v="0"/>
    <n v="0"/>
    <n v="0"/>
    <n v="0"/>
    <n v="0"/>
    <n v="0"/>
  </r>
  <r>
    <s v="E3537 DONOTUSE, Sub, Arco N"/>
    <x v="56"/>
    <s v="DONOTUSE, Sub, Arco N"/>
    <s v="Transmission Plant - Electric"/>
    <n v="0"/>
    <n v="0"/>
    <n v="0"/>
    <n v="0"/>
    <n v="0"/>
    <n v="0"/>
    <n v="0"/>
    <n v="0"/>
    <n v="0"/>
    <n v="0"/>
    <n v="0"/>
    <n v="0"/>
    <n v="0"/>
    <n v="0"/>
  </r>
  <r>
    <s v="E3537 DONOTUSE, Sub, Arco S"/>
    <x v="56"/>
    <s v="DONOTUSE, Sub, Arco S"/>
    <s v="Transmission Plant - Electric"/>
    <n v="0"/>
    <n v="0"/>
    <n v="0"/>
    <n v="0"/>
    <n v="0"/>
    <n v="0"/>
    <n v="0"/>
    <n v="0"/>
    <n v="0"/>
    <n v="0"/>
    <n v="0"/>
    <n v="0"/>
    <n v="0"/>
    <n v="0"/>
  </r>
  <r>
    <s v="E3537 DONOTUSE, Sub, BoeingRen"/>
    <x v="56"/>
    <s v="DONOTUSE, Sub, BoeingRen"/>
    <s v="Transmission Plant - Electric"/>
    <n v="0"/>
    <n v="0"/>
    <n v="0"/>
    <n v="0"/>
    <n v="0"/>
    <n v="0"/>
    <n v="0"/>
    <n v="0"/>
    <n v="0"/>
    <n v="0"/>
    <n v="0"/>
    <n v="0"/>
    <n v="0"/>
    <n v="0"/>
  </r>
  <r>
    <s v="E3537 DONOTUSE, Sub, Capitol"/>
    <x v="56"/>
    <s v="DONOTUSE, Sub, Capitol"/>
    <s v="Transmission Plant - Electric"/>
    <n v="0"/>
    <n v="0"/>
    <n v="0"/>
    <n v="0"/>
    <n v="0"/>
    <n v="0"/>
    <n v="0"/>
    <n v="0"/>
    <n v="0"/>
    <n v="0"/>
    <n v="0"/>
    <n v="0"/>
    <n v="0"/>
    <n v="0"/>
  </r>
  <r>
    <s v="E3537 DONOTUSE, Sub, Clover V"/>
    <x v="56"/>
    <s v="DONOTUSE, Sub, Clover V"/>
    <s v="Transmission Plant - Electric"/>
    <n v="0"/>
    <n v="0"/>
    <n v="0"/>
    <n v="0"/>
    <n v="0"/>
    <n v="0"/>
    <n v="0"/>
    <n v="0"/>
    <n v="0"/>
    <n v="0"/>
    <n v="0"/>
    <n v="0"/>
    <n v="0"/>
    <n v="0"/>
  </r>
  <r>
    <s v="E3537 DONOTUSE, Sub, LiquidAir"/>
    <x v="56"/>
    <s v="DONOTUSE, Sub, LiquidAir"/>
    <s v="Transmission Plant - Electric"/>
    <n v="0"/>
    <n v="0"/>
    <n v="0"/>
    <n v="0"/>
    <n v="0"/>
    <n v="0"/>
    <n v="0"/>
    <n v="0"/>
    <n v="0"/>
    <n v="0"/>
    <n v="0"/>
    <n v="0"/>
    <n v="0"/>
    <n v="0"/>
  </r>
  <r>
    <s v="E3537 DONOTUSE, Sub, MillerBay"/>
    <x v="56"/>
    <s v="DONOTUSE, Sub, MillerBay"/>
    <s v="Transmission Plant - Electric"/>
    <n v="0"/>
    <n v="0"/>
    <n v="0"/>
    <n v="0"/>
    <n v="0"/>
    <n v="0"/>
    <n v="0"/>
    <n v="0"/>
    <n v="0"/>
    <n v="0"/>
    <n v="0"/>
    <n v="0"/>
    <n v="0"/>
    <n v="0"/>
  </r>
  <r>
    <s v="E3537 DONOTUSE, Sub, Olym Avon"/>
    <x v="56"/>
    <s v="DONOTUSE, Sub, Olym Avon"/>
    <s v="Transmission Plant - Electric"/>
    <n v="0"/>
    <n v="0"/>
    <n v="0"/>
    <n v="0"/>
    <n v="0"/>
    <n v="0"/>
    <n v="0"/>
    <n v="0"/>
    <n v="0"/>
    <n v="0"/>
    <n v="0"/>
    <n v="0"/>
    <n v="0"/>
    <n v="0"/>
  </r>
  <r>
    <s v="E3537 DONOTUSE, Sub, Olym Rntn"/>
    <x v="56"/>
    <s v="DONOTUSE, Sub, Olym Rntn"/>
    <s v="Transmission Plant - Electric"/>
    <n v="0"/>
    <n v="0"/>
    <n v="0"/>
    <n v="0"/>
    <n v="0"/>
    <n v="0"/>
    <n v="0"/>
    <n v="0"/>
    <n v="0"/>
    <n v="0"/>
    <n v="0"/>
    <n v="0"/>
    <n v="0"/>
    <n v="0"/>
  </r>
  <r>
    <s v="E3537 DONOTUSE, Sub, Paccar"/>
    <x v="56"/>
    <s v="DONOTUSE, Sub, Paccar"/>
    <s v="Transmission Plant - Electric"/>
    <n v="0"/>
    <n v="0"/>
    <n v="0"/>
    <n v="0"/>
    <n v="0"/>
    <n v="0"/>
    <n v="0"/>
    <n v="0"/>
    <n v="0"/>
    <n v="0"/>
    <n v="0"/>
    <n v="0"/>
    <n v="0"/>
    <n v="0"/>
  </r>
  <r>
    <s v="E3537 DONOTUSE, Sub, Texaco W"/>
    <x v="56"/>
    <s v="DONOTUSE, Sub, Texaco W"/>
    <s v="Transmission Plant - Electric"/>
    <n v="0"/>
    <n v="0"/>
    <n v="0"/>
    <n v="0"/>
    <n v="0"/>
    <n v="0"/>
    <n v="0"/>
    <n v="0"/>
    <n v="0"/>
    <n v="0"/>
    <n v="0"/>
    <n v="0"/>
    <n v="0"/>
    <n v="0"/>
  </r>
  <r>
    <s v="E3537 DONOTUSE, Sub, Vitulli"/>
    <x v="56"/>
    <s v="DONOTUSE, Sub, Vitulli"/>
    <s v="Transmission Plant - Electric"/>
    <n v="0"/>
    <n v="0"/>
    <n v="0"/>
    <n v="0"/>
    <n v="0"/>
    <n v="0"/>
    <n v="0"/>
    <n v="0"/>
    <n v="0"/>
    <n v="0"/>
    <n v="0"/>
    <n v="0"/>
    <n v="0"/>
    <n v="0"/>
  </r>
  <r>
    <s v="E3537 DONOTUSE, Sub, Waterfront"/>
    <x v="56"/>
    <s v="DONOTUSE, Sub, Waterfront"/>
    <s v="Transmission Plant - Electric"/>
    <n v="0"/>
    <n v="0"/>
    <n v="0"/>
    <n v="0"/>
    <n v="0"/>
    <n v="0"/>
    <n v="0"/>
    <n v="0"/>
    <n v="0"/>
    <n v="0"/>
    <n v="0"/>
    <n v="0"/>
    <n v="0"/>
    <n v="0"/>
  </r>
  <r>
    <s v="E3537 TSM Poles, Sumas OP"/>
    <x v="56"/>
    <s v="TSM Poles, Sumas OP"/>
    <s v="Transmission Plant - Electric"/>
    <n v="0"/>
    <n v="0"/>
    <n v="0"/>
    <n v="0"/>
    <n v="0"/>
    <n v="0"/>
    <n v="0"/>
    <n v="0"/>
    <n v="0"/>
    <n v="0"/>
    <n v="0"/>
    <n v="0"/>
    <n v="0"/>
    <n v="0"/>
  </r>
  <r>
    <s v="E3537 TSM Poles, Sumas OP-NSC"/>
    <x v="56"/>
    <s v="TSM Poles, Sumas OP-NSC"/>
    <s v="Transmission Plant - Electric"/>
    <n v="0"/>
    <n v="0"/>
    <n v="0"/>
    <n v="0"/>
    <n v="0"/>
    <n v="0"/>
    <n v="0"/>
    <n v="0"/>
    <n v="0"/>
    <n v="0"/>
    <n v="0"/>
    <n v="0"/>
    <n v="0"/>
    <n v="0"/>
  </r>
  <r>
    <s v="E3537 TSM Sta Eq, Baker Common"/>
    <x v="56"/>
    <s v="TSM Sta Eq, Baker Common"/>
    <s v="Transmission Plant - Electric"/>
    <n v="0"/>
    <n v="0"/>
    <n v="0"/>
    <n v="0"/>
    <n v="0"/>
    <n v="0"/>
    <n v="0"/>
    <n v="0"/>
    <n v="0"/>
    <n v="0"/>
    <n v="0"/>
    <n v="0"/>
    <n v="0"/>
    <n v="0"/>
  </r>
  <r>
    <s v="E3537 TSM Sta Eq, Encogen"/>
    <x v="56"/>
    <s v="TSM Sta Eq, Encogen"/>
    <s v="Transmission Plant - Electric"/>
    <n v="0"/>
    <n v="0"/>
    <n v="0"/>
    <n v="0"/>
    <n v="0"/>
    <n v="0"/>
    <n v="0"/>
    <n v="0"/>
    <n v="0"/>
    <n v="0"/>
    <n v="0"/>
    <n v="0"/>
    <n v="0"/>
    <n v="0"/>
  </r>
  <r>
    <s v="E3537 TSM Sta Eq, Encogen-NSC"/>
    <x v="56"/>
    <s v="TSM Sta Eq, Encogen-NSC"/>
    <s v="Transmission Plant - Electric"/>
    <n v="0"/>
    <n v="0"/>
    <n v="0"/>
    <n v="0"/>
    <n v="0"/>
    <n v="0"/>
    <n v="0"/>
    <n v="0"/>
    <n v="0"/>
    <n v="0"/>
    <n v="0"/>
    <n v="0"/>
    <n v="0"/>
    <n v="0"/>
  </r>
  <r>
    <s v="E3537 TSM Sta Eq, Fredonia3&amp;4 O-NSC"/>
    <x v="56"/>
    <s v="TSM Sta Eq, Fredonia3&amp;4 O-NSC"/>
    <s v="Transmission Plant - Electric"/>
    <n v="0"/>
    <n v="0"/>
    <n v="0"/>
    <n v="0"/>
    <n v="0"/>
    <n v="0"/>
    <n v="0"/>
    <n v="0"/>
    <n v="0"/>
    <n v="0"/>
    <n v="0"/>
    <n v="0"/>
    <n v="0"/>
    <n v="0"/>
  </r>
  <r>
    <s v="E3537 TSM Sta Eq, Fredonia3&amp;4 OP"/>
    <x v="56"/>
    <s v="TSM Sta Eq, Fredonia3&amp;4 OP"/>
    <s v="Transmission Plant - Electric"/>
    <n v="2101"/>
    <n v="2110"/>
    <n v="2119"/>
    <n v="2128"/>
    <n v="2137"/>
    <n v="2145"/>
    <n v="2154"/>
    <n v="2163"/>
    <n v="2172"/>
    <n v="2181"/>
    <n v="2190"/>
    <n v="2199"/>
    <n v="2208"/>
    <n v="2154353"/>
  </r>
  <r>
    <s v="E3537 TSM Sta Eq, Goldendale"/>
    <x v="56"/>
    <s v="TSM Sta Eq, Goldendale"/>
    <s v="Transmission Plant - Electric"/>
    <n v="0"/>
    <n v="0"/>
    <n v="0"/>
    <n v="0"/>
    <n v="0"/>
    <n v="0"/>
    <n v="0"/>
    <n v="0"/>
    <n v="0"/>
    <n v="0"/>
    <n v="0"/>
    <n v="0"/>
    <n v="0"/>
    <n v="0"/>
  </r>
  <r>
    <s v="E3537 TSM Sta Eq, Goldendale OP"/>
    <x v="56"/>
    <s v="TSM Sta Eq, Goldendale OP"/>
    <s v="Transmission Plant - Electric"/>
    <n v="0"/>
    <n v="0"/>
    <n v="0"/>
    <n v="0"/>
    <n v="0"/>
    <n v="0"/>
    <n v="0"/>
    <n v="0"/>
    <n v="0"/>
    <n v="0"/>
    <n v="0"/>
    <n v="0"/>
    <n v="0"/>
    <n v="0"/>
  </r>
  <r>
    <s v="E3537 TSM Sta Eq, Goldendale OP-NSC"/>
    <x v="56"/>
    <s v="TSM Sta Eq, Goldendale OP-NSC"/>
    <s v="Transmission Plant - Electric"/>
    <n v="0"/>
    <n v="0"/>
    <n v="0"/>
    <n v="0"/>
    <n v="0"/>
    <n v="0"/>
    <n v="0"/>
    <n v="0"/>
    <n v="0"/>
    <n v="0"/>
    <n v="0"/>
    <n v="0"/>
    <n v="0"/>
    <n v="0"/>
  </r>
  <r>
    <s v="E3537 TSM Sta Eq, Hop Ridge Exp-NSC"/>
    <x v="56"/>
    <s v="TSM Sta Eq, Hop Ridge Exp-NSC"/>
    <s v="Transmission Plant - Electric"/>
    <n v="0"/>
    <n v="0"/>
    <n v="0"/>
    <n v="0"/>
    <n v="0"/>
    <n v="0"/>
    <n v="0"/>
    <n v="0"/>
    <n v="0"/>
    <n v="0"/>
    <n v="0"/>
    <n v="0"/>
    <n v="0"/>
    <n v="0"/>
  </r>
  <r>
    <s v="E3537 TSM Sta Eq, Hopkins Ridge"/>
    <x v="56"/>
    <s v="TSM Sta Eq, Hopkins Ridge"/>
    <s v="Transmission Plant - Electric"/>
    <n v="0"/>
    <n v="0"/>
    <n v="0"/>
    <n v="0"/>
    <n v="0"/>
    <n v="0"/>
    <n v="0"/>
    <n v="0"/>
    <n v="0"/>
    <n v="0"/>
    <n v="0"/>
    <n v="0"/>
    <n v="0"/>
    <n v="0"/>
  </r>
  <r>
    <s v="E3537 TSM Sta Eq, Hopkins Ridge Exp"/>
    <x v="56"/>
    <s v="TSM Sta Eq, Hopkins Ridge Exp"/>
    <s v="Transmission Plant - Electric"/>
    <n v="154"/>
    <n v="155"/>
    <n v="157"/>
    <n v="159"/>
    <n v="160"/>
    <n v="162"/>
    <n v="164"/>
    <n v="165"/>
    <n v="167"/>
    <n v="169"/>
    <n v="170"/>
    <n v="172"/>
    <n v="174"/>
    <n v="163652"/>
  </r>
  <r>
    <s v="E3537 TSM Sta Eq, Hopkins Ridge-NSC"/>
    <x v="56"/>
    <s v="TSM Sta Eq, Hopkins Ridge-NSC"/>
    <s v="Transmission Plant - Electric"/>
    <n v="0"/>
    <n v="0"/>
    <n v="0"/>
    <n v="0"/>
    <n v="0"/>
    <n v="0"/>
    <n v="0"/>
    <n v="0"/>
    <n v="0"/>
    <n v="0"/>
    <n v="0"/>
    <n v="0"/>
    <n v="0"/>
    <n v="0"/>
  </r>
  <r>
    <s v="E3537 TSM Sta Eq, Lower Baker"/>
    <x v="56"/>
    <s v="TSM Sta Eq, Lower Baker"/>
    <s v="Transmission Plant - Electric"/>
    <n v="0"/>
    <n v="0"/>
    <n v="0"/>
    <n v="0"/>
    <n v="0"/>
    <n v="0"/>
    <n v="0"/>
    <n v="0"/>
    <n v="0"/>
    <n v="0"/>
    <n v="0"/>
    <n v="0"/>
    <n v="0"/>
    <n v="0"/>
  </r>
  <r>
    <s v="E3537 TSM Sta Eq, Lower Baker-NSC"/>
    <x v="56"/>
    <s v="TSM Sta Eq, Lower Baker-NSC"/>
    <s v="Transmission Plant - Electric"/>
    <n v="0"/>
    <n v="0"/>
    <n v="0"/>
    <n v="0"/>
    <n v="0"/>
    <n v="0"/>
    <n v="0"/>
    <n v="0"/>
    <n v="0"/>
    <n v="0"/>
    <n v="0"/>
    <n v="0"/>
    <n v="0"/>
    <n v="0"/>
  </r>
  <r>
    <s v="E3537 TSM Sta Eq, Mint Farm "/>
    <x v="56"/>
    <s v="TSM Sta Eq, Mint Farm"/>
    <s v="Transmission Plant - Electric"/>
    <n v="0"/>
    <n v="0"/>
    <n v="0"/>
    <n v="0"/>
    <n v="0"/>
    <n v="0"/>
    <n v="0"/>
    <n v="0"/>
    <n v="0"/>
    <n v="0"/>
    <n v="0"/>
    <n v="0"/>
    <n v="0"/>
    <n v="0"/>
  </r>
  <r>
    <s v="E3537 TSM Sta Eq, Mint Farm OP"/>
    <x v="56"/>
    <s v="TSM Sta Eq, Mint Farm OP"/>
    <s v="Transmission Plant - Electric"/>
    <n v="0"/>
    <n v="0"/>
    <n v="0"/>
    <n v="0"/>
    <n v="0"/>
    <n v="0"/>
    <n v="0"/>
    <n v="0"/>
    <n v="0"/>
    <n v="0"/>
    <n v="0"/>
    <n v="0"/>
    <n v="0"/>
    <n v="0"/>
  </r>
  <r>
    <s v="E3537 TSM Sta Eq, Mint Farm OP-NSC"/>
    <x v="56"/>
    <s v="TSM Sta Eq, Mint Farm OP-NSC"/>
    <s v="Transmission Plant - Electric"/>
    <n v="0"/>
    <n v="0"/>
    <n v="0"/>
    <n v="0"/>
    <n v="0"/>
    <n v="0"/>
    <n v="0"/>
    <n v="0"/>
    <n v="0"/>
    <n v="0"/>
    <n v="0"/>
    <n v="0"/>
    <n v="0"/>
    <n v="0"/>
  </r>
  <r>
    <s v="E3537 TSM Sta Eq, Mint Farm-NSC"/>
    <x v="56"/>
    <s v="TSM Sta Eq, Mint Farm-NSC"/>
    <s v="Transmission Plant - Electric"/>
    <n v="0"/>
    <n v="0"/>
    <n v="0"/>
    <n v="0"/>
    <n v="0"/>
    <n v="0"/>
    <n v="0"/>
    <n v="0"/>
    <n v="0"/>
    <n v="0"/>
    <n v="0"/>
    <n v="0"/>
    <n v="0"/>
    <n v="0"/>
  </r>
  <r>
    <s v="E3537 TSM Sta Eq, Snoqualmie 1"/>
    <x v="56"/>
    <s v="TSM Sta Eq, Snoqualmie 1"/>
    <s v="Transmission Plant - Electric"/>
    <n v="0"/>
    <n v="0"/>
    <n v="0"/>
    <n v="0"/>
    <n v="0"/>
    <n v="0"/>
    <n v="0"/>
    <n v="0"/>
    <n v="0"/>
    <n v="0"/>
    <n v="0"/>
    <n v="0"/>
    <n v="0"/>
    <n v="0"/>
  </r>
  <r>
    <s v="E3537 TSM Sta Eq, Snoqualmie 1-NSC"/>
    <x v="56"/>
    <s v="TSM Sta Eq, Snoqualmie 1-NSC"/>
    <s v="Transmission Plant - Electric"/>
    <n v="0"/>
    <n v="0"/>
    <n v="0"/>
    <n v="0"/>
    <n v="0"/>
    <n v="0"/>
    <n v="0"/>
    <n v="0"/>
    <n v="0"/>
    <n v="0"/>
    <n v="0"/>
    <n v="0"/>
    <n v="0"/>
    <n v="0"/>
  </r>
  <r>
    <s v="E3537 TSM Sta Eq, Snoqualmie 2"/>
    <x v="56"/>
    <s v="TSM Sta Eq, Snoqualmie 2"/>
    <s v="Transmission Plant - Electric"/>
    <n v="0"/>
    <n v="0"/>
    <n v="0"/>
    <n v="0"/>
    <n v="0"/>
    <n v="0"/>
    <n v="0"/>
    <n v="0"/>
    <n v="0"/>
    <n v="0"/>
    <n v="0"/>
    <n v="0"/>
    <n v="0"/>
    <n v="0"/>
  </r>
  <r>
    <s v="E3537 TSM Sta Eq, Snoqualmie 2-NSC"/>
    <x v="56"/>
    <s v="TSM Sta Eq, Snoqualmie 2-NSC"/>
    <s v="Transmission Plant - Electric"/>
    <n v="0"/>
    <n v="0"/>
    <n v="0"/>
    <n v="0"/>
    <n v="0"/>
    <n v="0"/>
    <n v="0"/>
    <n v="0"/>
    <n v="0"/>
    <n v="0"/>
    <n v="0"/>
    <n v="0"/>
    <n v="0"/>
    <n v="0"/>
  </r>
  <r>
    <s v="E3537 TSM Sta Eq, Sumas SMC "/>
    <x v="56"/>
    <s v="TSM Sta Eq, Sumas SMC"/>
    <s v="Transmission Plant - Electric"/>
    <n v="0"/>
    <n v="0"/>
    <n v="0"/>
    <n v="0"/>
    <n v="0"/>
    <n v="0"/>
    <n v="0"/>
    <n v="0"/>
    <n v="0"/>
    <n v="0"/>
    <n v="0"/>
    <n v="0"/>
    <n v="0"/>
    <n v="0"/>
  </r>
  <r>
    <s v="E3537 TSM Sta Eq, Sumas SMS"/>
    <x v="56"/>
    <s v="TSM Sta Eq, Sumas SMS"/>
    <s v="Transmission Plant - Electric"/>
    <n v="0"/>
    <n v="0"/>
    <n v="0"/>
    <n v="0"/>
    <n v="0"/>
    <n v="0"/>
    <n v="0"/>
    <n v="0"/>
    <n v="0"/>
    <n v="0"/>
    <n v="0"/>
    <n v="0"/>
    <n v="0"/>
    <n v="0"/>
  </r>
  <r>
    <s v="E3537 TSM Sta Eq, Upper Baker"/>
    <x v="56"/>
    <s v="TSM Sta Eq, Upper Baker"/>
    <s v="Transmission Plant - Electric"/>
    <n v="0"/>
    <n v="0"/>
    <n v="0"/>
    <n v="0"/>
    <n v="0"/>
    <n v="0"/>
    <n v="0"/>
    <n v="0"/>
    <n v="0"/>
    <n v="0"/>
    <n v="0"/>
    <n v="0"/>
    <n v="0"/>
    <n v="0"/>
  </r>
  <r>
    <s v="E3537 TSM Sta Eq, Upper Baker-NSC"/>
    <x v="56"/>
    <s v="TSM Sta Eq, Upper Baker-NSC"/>
    <s v="Transmission Plant - Electric"/>
    <n v="0"/>
    <n v="0"/>
    <n v="0"/>
    <n v="0"/>
    <n v="0"/>
    <n v="0"/>
    <n v="0"/>
    <n v="0"/>
    <n v="0"/>
    <n v="0"/>
    <n v="0"/>
    <n v="0"/>
    <n v="0"/>
    <n v="0"/>
  </r>
  <r>
    <s v="E3537 TSM Sta Eq, Wild Horse Solar"/>
    <x v="56"/>
    <s v="TSM Sta Eq, Wild Horse Solar"/>
    <s v="Transmission Plant - Electric"/>
    <n v="0"/>
    <n v="0"/>
    <n v="0"/>
    <n v="0"/>
    <n v="0"/>
    <n v="0"/>
    <n v="0"/>
    <n v="0"/>
    <n v="0"/>
    <n v="0"/>
    <n v="0"/>
    <n v="0"/>
    <n v="0"/>
    <n v="0"/>
  </r>
  <r>
    <s v="E3537 TSM Sta Eq, Wld Hrs Solar-NSC"/>
    <x v="56"/>
    <s v="TSM Sta Eq, Wld Hrs Solar-NSC"/>
    <s v="Transmission Plant - Electric"/>
    <n v="0"/>
    <n v="0"/>
    <n v="0"/>
    <n v="0"/>
    <n v="0"/>
    <n v="0"/>
    <n v="0"/>
    <n v="0"/>
    <n v="0"/>
    <n v="0"/>
    <n v="0"/>
    <n v="0"/>
    <n v="0"/>
    <n v="0"/>
  </r>
  <r>
    <s v="E3537 TSM Sub Eq, Sumas OP-SMC"/>
    <x v="56"/>
    <s v="TSM Sub Eq, Sumas OP-SMC"/>
    <s v="Transmission Plant - Electric"/>
    <n v="0"/>
    <n v="0"/>
    <n v="0"/>
    <n v="0"/>
    <n v="0"/>
    <n v="0"/>
    <n v="0"/>
    <n v="0"/>
    <n v="0"/>
    <n v="0"/>
    <n v="0"/>
    <n v="0"/>
    <n v="0"/>
    <n v="0"/>
  </r>
  <r>
    <s v="E3537 TSM Sub Eq, Sumas OP-SMC-NSC"/>
    <x v="56"/>
    <s v="TSM Sub Eq, Sumas OP-SMC-NSC"/>
    <s v="Transmission Plant - Electric"/>
    <n v="0"/>
    <n v="0"/>
    <n v="0"/>
    <n v="0"/>
    <n v="0"/>
    <n v="0"/>
    <n v="0"/>
    <n v="0"/>
    <n v="0"/>
    <n v="0"/>
    <n v="0"/>
    <n v="0"/>
    <n v="0"/>
    <n v="0"/>
  </r>
  <r>
    <s v="E3537 TSM Sub Eq, Sumas OP-SMS"/>
    <x v="56"/>
    <s v="TSM Sub Eq, Sumas OP-SMS"/>
    <s v="Transmission Plant - Electric"/>
    <n v="0"/>
    <n v="0"/>
    <n v="0"/>
    <n v="0"/>
    <n v="0"/>
    <n v="0"/>
    <n v="0"/>
    <n v="0"/>
    <n v="0"/>
    <n v="0"/>
    <n v="0"/>
    <n v="0"/>
    <n v="0"/>
    <n v="141"/>
  </r>
  <r>
    <s v="E3537 TSM Sub Eq, Sumas OP-SMS-NSC"/>
    <x v="56"/>
    <s v="TSM Sub Eq, Sumas OP-SMS-NSC"/>
    <s v="Transmission Plant - Electric"/>
    <n v="0"/>
    <n v="0"/>
    <n v="0"/>
    <n v="0"/>
    <n v="0"/>
    <n v="0"/>
    <n v="0"/>
    <n v="0"/>
    <n v="0"/>
    <n v="0"/>
    <n v="0"/>
    <n v="0"/>
    <n v="0"/>
    <n v="0"/>
  </r>
  <r>
    <s v="E3537 TSM Substation Equipment"/>
    <x v="56"/>
    <s v="TSM Substation Equipment"/>
    <s v="Transmission Plant - Electric"/>
    <n v="65945"/>
    <n v="66340"/>
    <n v="66721"/>
    <n v="67041"/>
    <n v="65262"/>
    <n v="65642"/>
    <n v="65968"/>
    <n v="65771"/>
    <n v="66072"/>
    <n v="66213"/>
    <n v="66549"/>
    <n v="66938"/>
    <n v="67327"/>
    <n v="66262829"/>
  </r>
  <r>
    <s v="E3537 TSM Substation Equipment-NSC"/>
    <x v="56"/>
    <s v="TSM Substation Equipment-NSC"/>
    <s v="Transmission Plant - Electric"/>
    <n v="0"/>
    <n v="0"/>
    <n v="0"/>
    <n v="0"/>
    <n v="0"/>
    <n v="0"/>
    <n v="0"/>
    <n v="0"/>
    <n v="0"/>
    <n v="0"/>
    <n v="0"/>
    <n v="0"/>
    <n v="0"/>
    <n v="0"/>
  </r>
  <r>
    <s v="E3538 (LIF) Sta Eq, Sub-Txe"/>
    <x v="57"/>
    <s v="(LIF) Sta Eq, Sub-Txe"/>
    <s v="Transmission Plant - Electric"/>
    <n v="204"/>
    <n v="205"/>
    <n v="206"/>
    <n v="207"/>
    <n v="207"/>
    <n v="208"/>
    <n v="209"/>
    <n v="210"/>
    <n v="211"/>
    <n v="211"/>
    <n v="212"/>
    <n v="213"/>
    <n v="214"/>
    <n v="209007"/>
  </r>
  <r>
    <s v="E3538 (LIF) Sta Eq, Sub-Txe-NSC"/>
    <x v="57"/>
    <s v="(LIF) Sta Eq, Sub-Txe-NSC"/>
    <s v="Transmission Plant - Electric"/>
    <n v="0"/>
    <n v="0"/>
    <n v="0"/>
    <n v="0"/>
    <n v="0"/>
    <n v="0"/>
    <n v="0"/>
    <n v="0"/>
    <n v="0"/>
    <n v="0"/>
    <n v="0"/>
    <n v="0"/>
    <n v="0"/>
    <n v="0"/>
  </r>
  <r>
    <s v="E3539 (GIF) Sta Eq, Arco Central"/>
    <x v="58"/>
    <s v="(GIF) Sta Eq, Arco Central"/>
    <s v="Transmission Plant - Electric"/>
    <n v="82"/>
    <n v="83"/>
    <n v="83"/>
    <n v="83"/>
    <n v="83"/>
    <n v="84"/>
    <n v="84"/>
    <n v="84"/>
    <n v="84"/>
    <n v="85"/>
    <n v="85"/>
    <n v="85"/>
    <n v="85"/>
    <n v="83835"/>
  </r>
  <r>
    <s v="E3539 (GIF) Sta Eq, Arco Centra-NSC"/>
    <x v="58"/>
    <s v="(GIF) Sta Eq, Arco Centra-NSC"/>
    <s v="Transmission Plant - Electric"/>
    <n v="0"/>
    <n v="0"/>
    <n v="0"/>
    <n v="0"/>
    <n v="0"/>
    <n v="0"/>
    <n v="0"/>
    <n v="0"/>
    <n v="0"/>
    <n v="0"/>
    <n v="0"/>
    <n v="0"/>
    <n v="0"/>
    <n v="0"/>
  </r>
  <r>
    <s v="E3539 (GIF) Sta Eq, Baker River Sw"/>
    <x v="58"/>
    <s v="(GIF) Sta Eq, Baker River Sw"/>
    <s v="Transmission Plant - Electric"/>
    <n v="76"/>
    <n v="76"/>
    <n v="77"/>
    <n v="77"/>
    <n v="77"/>
    <n v="77"/>
    <n v="78"/>
    <n v="78"/>
    <n v="78"/>
    <n v="78"/>
    <n v="79"/>
    <n v="79"/>
    <n v="79"/>
    <n v="77569"/>
  </r>
  <r>
    <s v="E3539 (GIF) Sta Eq, Baker River-NSC"/>
    <x v="58"/>
    <s v="(GIF) Sta Eq, Baker River-NSC"/>
    <s v="Transmission Plant - Electric"/>
    <n v="0"/>
    <n v="0"/>
    <n v="0"/>
    <n v="0"/>
    <n v="0"/>
    <n v="0"/>
    <n v="0"/>
    <n v="0"/>
    <n v="0"/>
    <n v="0"/>
    <n v="0"/>
    <n v="0"/>
    <n v="0"/>
    <n v="0"/>
  </r>
  <r>
    <s v="E3539 (GIF) Sta Eq, Colstrip 1-2"/>
    <x v="58"/>
    <s v="(GIF) Sta Eq, Colstrip 1-2"/>
    <s v="Transmission Plant - Electric"/>
    <n v="1172"/>
    <n v="1174"/>
    <n v="1176"/>
    <n v="1179"/>
    <n v="1181"/>
    <n v="1183"/>
    <n v="1185"/>
    <n v="1187"/>
    <n v="1189"/>
    <n v="1191"/>
    <n v="1194"/>
    <n v="1196"/>
    <n v="1198"/>
    <n v="1185005"/>
  </r>
  <r>
    <s v="E3539 (GIF) Sta Eq, Colstrip 3-4 "/>
    <x v="58"/>
    <s v="(GIF) Sta Eq, Colstrip 3-4"/>
    <s v="Transmission Plant - Electric"/>
    <n v="2763"/>
    <n v="2769"/>
    <n v="2775"/>
    <n v="2781"/>
    <n v="2787"/>
    <n v="2793"/>
    <n v="2799"/>
    <n v="2806"/>
    <n v="2812"/>
    <n v="2818"/>
    <n v="2824"/>
    <n v="2830"/>
    <n v="2836"/>
    <n v="2799467"/>
  </r>
  <r>
    <s v="E3539 (GIF) Sta Eq, Colstrip1-2-NSC"/>
    <x v="58"/>
    <s v="(GIF) Sta Eq, Colstrip1-2-NSC"/>
    <s v="Transmission Plant - Electric"/>
    <n v="0"/>
    <n v="0"/>
    <n v="0"/>
    <n v="0"/>
    <n v="0"/>
    <n v="0"/>
    <n v="0"/>
    <n v="0"/>
    <n v="0"/>
    <n v="0"/>
    <n v="0"/>
    <n v="0"/>
    <n v="0"/>
    <n v="0"/>
  </r>
  <r>
    <s v="E3539 (GIF) Sta Eq, Colstrip3-4-NSC"/>
    <x v="58"/>
    <s v="(GIF) Sta Eq, Colstrip3-4-NSC"/>
    <s v="Transmission Plant - Electric"/>
    <n v="0"/>
    <n v="0"/>
    <n v="0"/>
    <n v="0"/>
    <n v="0"/>
    <n v="0"/>
    <n v="0"/>
    <n v="0"/>
    <n v="0"/>
    <n v="0"/>
    <n v="0"/>
    <n v="0"/>
    <n v="0"/>
    <n v="0"/>
  </r>
  <r>
    <s v="E3539 (GIF) Sta Eq, Electron Height"/>
    <x v="58"/>
    <s v="(GIF) Sta Eq, Electron Height"/>
    <s v="Transmission Plant - Electric"/>
    <n v="74"/>
    <n v="74"/>
    <n v="75"/>
    <n v="75"/>
    <n v="75"/>
    <n v="75"/>
    <n v="75"/>
    <n v="76"/>
    <n v="76"/>
    <n v="76"/>
    <n v="76"/>
    <n v="76"/>
    <n v="77"/>
    <n v="75370"/>
  </r>
  <r>
    <s v="E3539 (GIF) Sta Eq, Electron He-NSC"/>
    <x v="58"/>
    <s v="(GIF) Sta Eq, Electron He-NSC"/>
    <s v="Transmission Plant - Electric"/>
    <n v="0"/>
    <n v="0"/>
    <n v="0"/>
    <n v="0"/>
    <n v="0"/>
    <n v="0"/>
    <n v="0"/>
    <n v="0"/>
    <n v="0"/>
    <n v="0"/>
    <n v="0"/>
    <n v="0"/>
    <n v="0"/>
    <n v="0"/>
  </r>
  <r>
    <s v="E3539 (GIF) Sta Eq, Electron-RET"/>
    <x v="58"/>
    <s v="(GIF) Sta Eq, Electron-RET"/>
    <s v="Transmission Plant - Electric"/>
    <n v="0"/>
    <n v="0"/>
    <n v="0"/>
    <n v="0"/>
    <n v="0"/>
    <n v="0"/>
    <n v="0"/>
    <n v="0"/>
    <n v="0"/>
    <n v="0"/>
    <n v="0"/>
    <n v="0"/>
    <n v="0"/>
    <n v="0"/>
  </r>
  <r>
    <s v="E3539 (GIF) Sta Eq, Encogen"/>
    <x v="58"/>
    <s v="(GIF) Sta Eq, Encogen"/>
    <s v="Transmission Plant - Electric"/>
    <n v="4650"/>
    <n v="4660"/>
    <n v="4669"/>
    <n v="4679"/>
    <n v="4688"/>
    <n v="4697"/>
    <n v="4707"/>
    <n v="4716"/>
    <n v="4725"/>
    <n v="4735"/>
    <n v="4744"/>
    <n v="4754"/>
    <n v="4763"/>
    <n v="4706711"/>
  </r>
  <r>
    <s v="E3539 (GIF) Sta Eq, Encogen-NSC"/>
    <x v="58"/>
    <s v="(GIF) Sta Eq, Encogen-NSC"/>
    <s v="Transmission Plant - Electric"/>
    <n v="0"/>
    <n v="0"/>
    <n v="0"/>
    <n v="0"/>
    <n v="0"/>
    <n v="0"/>
    <n v="0"/>
    <n v="0"/>
    <n v="0"/>
    <n v="0"/>
    <n v="0"/>
    <n v="0"/>
    <n v="0"/>
    <n v="0"/>
  </r>
  <r>
    <s v="E3539 (GIF) Sta Eq, Ferndale"/>
    <x v="58"/>
    <s v="(GIF) Sta Eq, Ferndale"/>
    <s v="Transmission Plant - Electric"/>
    <n v="3687"/>
    <n v="3697"/>
    <n v="3706"/>
    <n v="3716"/>
    <n v="3726"/>
    <n v="3736"/>
    <n v="3745"/>
    <n v="3755"/>
    <n v="3765"/>
    <n v="3775"/>
    <n v="3784"/>
    <n v="3794"/>
    <n v="3804"/>
    <n v="3745375"/>
  </r>
  <r>
    <s v="E3539 (GIF) Sta Eq, Ferndale-NSC"/>
    <x v="58"/>
    <s v="(GIF) Sta Eq, Ferndale-NSC"/>
    <s v="Transmission Plant - Electric"/>
    <n v="0"/>
    <n v="0"/>
    <n v="0"/>
    <n v="0"/>
    <n v="0"/>
    <n v="0"/>
    <n v="0"/>
    <n v="0"/>
    <n v="0"/>
    <n v="0"/>
    <n v="0"/>
    <n v="0"/>
    <n v="0"/>
    <n v="0"/>
  </r>
  <r>
    <s v="E3539 (GIF) Sta Eq, Fred 1/APC"/>
    <x v="58"/>
    <s v="(GIF) Sta Eq, Fred 1/APC"/>
    <s v="Transmission Plant - Electric"/>
    <n v="1417"/>
    <n v="1425"/>
    <n v="1434"/>
    <n v="1443"/>
    <n v="1452"/>
    <n v="1460"/>
    <n v="1469"/>
    <n v="1478"/>
    <n v="1486"/>
    <n v="1495"/>
    <n v="1504"/>
    <n v="1513"/>
    <n v="1521"/>
    <n v="1468980"/>
  </r>
  <r>
    <s v="E3539 (GIF) Sta Eq, Fred 1/APC-NSC"/>
    <x v="58"/>
    <s v="(GIF) Sta Eq, Fred 1/APC-NSC"/>
    <s v="Transmission Plant - Electric"/>
    <n v="0"/>
    <n v="0"/>
    <n v="0"/>
    <n v="0"/>
    <n v="0"/>
    <n v="0"/>
    <n v="0"/>
    <n v="0"/>
    <n v="0"/>
    <n v="0"/>
    <n v="0"/>
    <n v="0"/>
    <n v="0"/>
    <n v="0"/>
  </r>
  <r>
    <s v="E3539 (GIF) Sta Eq, Frederickson"/>
    <x v="58"/>
    <s v="(GIF) Sta Eq, Frederickson"/>
    <s v="Transmission Plant - Electric"/>
    <n v="446"/>
    <n v="451"/>
    <n v="457"/>
    <n v="462"/>
    <n v="468"/>
    <n v="473"/>
    <n v="479"/>
    <n v="484"/>
    <n v="490"/>
    <n v="496"/>
    <n v="501"/>
    <n v="507"/>
    <n v="512"/>
    <n v="478938"/>
  </r>
  <r>
    <s v="E3539 (GIF) Sta Eq, Frederickso-NSC"/>
    <x v="58"/>
    <s v="(GIF) Sta Eq, Frederickso-NSC"/>
    <s v="Transmission Plant - Electric"/>
    <n v="0"/>
    <n v="0"/>
    <n v="0"/>
    <n v="0"/>
    <n v="0"/>
    <n v="0"/>
    <n v="0"/>
    <n v="0"/>
    <n v="0"/>
    <n v="0"/>
    <n v="0"/>
    <n v="0"/>
    <n v="0"/>
    <n v="0"/>
  </r>
  <r>
    <s v="E3539 (GIF) Sta Eq, Fredonia 1&amp;2"/>
    <x v="58"/>
    <s v="(GIF) Sta Eq, Fredonia 1&amp;2"/>
    <s v="Transmission Plant - Electric"/>
    <n v="1388"/>
    <n v="1395"/>
    <n v="1401"/>
    <n v="1408"/>
    <n v="1414"/>
    <n v="1421"/>
    <n v="1375"/>
    <n v="1381"/>
    <n v="1388"/>
    <n v="1394"/>
    <n v="1401"/>
    <n v="1407"/>
    <n v="1414"/>
    <n v="1398836"/>
  </r>
  <r>
    <s v="E3539 (GIF) Sta Eq, Fredonia 1&amp;-NSC"/>
    <x v="58"/>
    <s v="(GIF) Sta Eq, Fredonia 1&amp;-NSC"/>
    <s v="Transmission Plant - Electric"/>
    <n v="0"/>
    <n v="0"/>
    <n v="0"/>
    <n v="0"/>
    <n v="0"/>
    <n v="0"/>
    <n v="0"/>
    <n v="0"/>
    <n v="0"/>
    <n v="0"/>
    <n v="0"/>
    <n v="0"/>
    <n v="0"/>
    <n v="0"/>
  </r>
  <r>
    <s v="E3539 (GIF) Sta Eq, Fredonia 3&amp;4"/>
    <x v="58"/>
    <s v="(GIF) Sta Eq, Fredonia 3&amp;4"/>
    <s v="Transmission Plant - Electric"/>
    <n v="563"/>
    <n v="566"/>
    <n v="569"/>
    <n v="572"/>
    <n v="575"/>
    <n v="578"/>
    <n v="581"/>
    <n v="584"/>
    <n v="587"/>
    <n v="590"/>
    <n v="593"/>
    <n v="596"/>
    <n v="599"/>
    <n v="581003"/>
  </r>
  <r>
    <s v="E3539 (GIF) Sta Eq, Fredonia 3&amp;-NSC"/>
    <x v="58"/>
    <s v="(GIF) Sta Eq, Fredonia 3&amp;-NSC"/>
    <s v="Transmission Plant - Electric"/>
    <n v="0"/>
    <n v="0"/>
    <n v="0"/>
    <n v="0"/>
    <n v="0"/>
    <n v="0"/>
    <n v="0"/>
    <n v="0"/>
    <n v="0"/>
    <n v="0"/>
    <n v="0"/>
    <n v="0"/>
    <n v="0"/>
    <n v="0"/>
  </r>
  <r>
    <s v="E3539 (GIF) Sta Eq, Goldendale"/>
    <x v="58"/>
    <s v="(GIF) Sta Eq, Goldendale"/>
    <s v="Transmission Plant - Electric"/>
    <n v="80"/>
    <n v="81"/>
    <n v="81"/>
    <n v="82"/>
    <n v="83"/>
    <n v="83"/>
    <n v="84"/>
    <n v="85"/>
    <n v="86"/>
    <n v="86"/>
    <n v="87"/>
    <n v="88"/>
    <n v="88"/>
    <n v="84166"/>
  </r>
  <r>
    <s v="E3539 (GIF) Sta Eq, Goldendale-NSC"/>
    <x v="58"/>
    <s v="(GIF) Sta Eq, Goldendale-NSC"/>
    <s v="Transmission Plant - Electric"/>
    <n v="0"/>
    <n v="0"/>
    <n v="0"/>
    <n v="0"/>
    <n v="0"/>
    <n v="0"/>
    <n v="0"/>
    <n v="0"/>
    <n v="0"/>
    <n v="0"/>
    <n v="0"/>
    <n v="0"/>
    <n v="0"/>
    <n v="0"/>
  </r>
  <r>
    <s v="E3539 (GIF) Sta Eq, Hop Ridge-NSC"/>
    <x v="58"/>
    <s v="(GIF) Sta Eq, Hop Ridge-NSC"/>
    <s v="Transmission Plant - Electric"/>
    <n v="0"/>
    <n v="0"/>
    <n v="0"/>
    <n v="0"/>
    <n v="0"/>
    <n v="0"/>
    <n v="0"/>
    <n v="0"/>
    <n v="0"/>
    <n v="0"/>
    <n v="0"/>
    <n v="0"/>
    <n v="0"/>
    <n v="0"/>
  </r>
  <r>
    <s v="E3539 (GIF) Sta Eq, Hopkins Ridge"/>
    <x v="58"/>
    <s v="(GIF) Sta Eq, Hopkins Ridge"/>
    <s v="Transmission Plant - Electric"/>
    <n v="1813"/>
    <n v="1828"/>
    <n v="1844"/>
    <n v="1859"/>
    <n v="1874"/>
    <n v="1889"/>
    <n v="1905"/>
    <n v="1920"/>
    <n v="1935"/>
    <n v="1950"/>
    <n v="1966"/>
    <n v="1981"/>
    <n v="1996"/>
    <n v="1904647"/>
  </r>
  <r>
    <s v="E3539 (GIF) Sta Eq, HPK sub@pla-NSC"/>
    <x v="58"/>
    <s v="(GIF) Sta Eq, HPK sub@pla-NSC"/>
    <s v="Transmission Plant - Electric"/>
    <n v="0"/>
    <n v="0"/>
    <n v="0"/>
    <n v="0"/>
    <n v="0"/>
    <n v="0"/>
    <n v="0"/>
    <n v="0"/>
    <n v="0"/>
    <n v="0"/>
    <n v="0"/>
    <n v="0"/>
    <n v="0"/>
    <n v="0"/>
  </r>
  <r>
    <s v="E3539 (GIF) Sta Eq, HPK sub@plant"/>
    <x v="58"/>
    <s v="(GIF) Sta Eq, HPK sub@plant"/>
    <s v="Transmission Plant - Electric"/>
    <n v="2389"/>
    <n v="2405"/>
    <n v="2420"/>
    <n v="2436"/>
    <n v="2452"/>
    <n v="2468"/>
    <n v="2484"/>
    <n v="2500"/>
    <n v="2517"/>
    <n v="2533"/>
    <n v="2549"/>
    <n v="2565"/>
    <n v="2581"/>
    <n v="2484544"/>
  </r>
  <r>
    <s v="E3539 (GIF) Sta Eq, LB#4 -2013"/>
    <x v="58"/>
    <s v="(GIF) Sta Eq, LB#4 -2013"/>
    <s v="Transmission Plant - Electric"/>
    <n v="0"/>
    <n v="0"/>
    <n v="0"/>
    <n v="0"/>
    <n v="0"/>
    <n v="0"/>
    <n v="0"/>
    <n v="0"/>
    <n v="0"/>
    <n v="0"/>
    <n v="0"/>
    <n v="0"/>
    <n v="0"/>
    <n v="38"/>
  </r>
  <r>
    <s v="E3539 (GIF) Sta Eq, LB#4 -2013-NSC"/>
    <x v="58"/>
    <s v="(GIF) Sta Eq, LB#4 -2013-NSC"/>
    <s v="Transmission Plant - Electric"/>
    <n v="0"/>
    <n v="0"/>
    <n v="0"/>
    <n v="0"/>
    <n v="0"/>
    <n v="0"/>
    <n v="0"/>
    <n v="0"/>
    <n v="0"/>
    <n v="0"/>
    <n v="0"/>
    <n v="0"/>
    <n v="0"/>
    <n v="0"/>
  </r>
  <r>
    <s v="E3539 (GIF) Sta Eq, Lower Baker"/>
    <x v="58"/>
    <s v="(GIF) Sta Eq, Lower Baker"/>
    <s v="Transmission Plant - Electric"/>
    <n v="535"/>
    <n v="540"/>
    <n v="544"/>
    <n v="549"/>
    <n v="554"/>
    <n v="558"/>
    <n v="563"/>
    <n v="568"/>
    <n v="572"/>
    <n v="577"/>
    <n v="582"/>
    <n v="586"/>
    <n v="591"/>
    <n v="562959"/>
  </r>
  <r>
    <s v="E3539 (GIF) Sta Eq, Lower Baker-NSC"/>
    <x v="58"/>
    <s v="(GIF) Sta Eq, Lower Baker-NSC"/>
    <s v="Transmission Plant - Electric"/>
    <n v="0"/>
    <n v="0"/>
    <n v="0"/>
    <n v="0"/>
    <n v="0"/>
    <n v="0"/>
    <n v="0"/>
    <n v="0"/>
    <n v="0"/>
    <n v="0"/>
    <n v="0"/>
    <n v="0"/>
    <n v="0"/>
    <n v="0"/>
  </r>
  <r>
    <s v="E3539 (GIF) Sta Eq, LSR"/>
    <x v="58"/>
    <s v="(GIF) Sta Eq, LSR"/>
    <s v="Transmission Plant - Electric"/>
    <n v="7147"/>
    <n v="7189"/>
    <n v="7230"/>
    <n v="7272"/>
    <n v="7314"/>
    <n v="7355"/>
    <n v="7397"/>
    <n v="7439"/>
    <n v="7481"/>
    <n v="7522"/>
    <n v="7564"/>
    <n v="7606"/>
    <n v="7648"/>
    <n v="7397202"/>
  </r>
  <r>
    <s v="E3539 (GIF) Sta Eq, LSR-NSC"/>
    <x v="58"/>
    <s v="(GIF) Sta Eq, LSR-NSC"/>
    <s v="Transmission Plant - Electric"/>
    <n v="0"/>
    <n v="0"/>
    <n v="0"/>
    <n v="0"/>
    <n v="0"/>
    <n v="0"/>
    <n v="0"/>
    <n v="0"/>
    <n v="0"/>
    <n v="0"/>
    <n v="0"/>
    <n v="0"/>
    <n v="0"/>
    <n v="0"/>
  </r>
  <r>
    <s v="E3539 (GIF) Sta Eq, Mint Farm"/>
    <x v="58"/>
    <s v="(GIF) Sta Eq, Mint Farm"/>
    <s v="Transmission Plant - Electric"/>
    <n v="391"/>
    <n v="394"/>
    <n v="397"/>
    <n v="400"/>
    <n v="404"/>
    <n v="407"/>
    <n v="410"/>
    <n v="413"/>
    <n v="416"/>
    <n v="419"/>
    <n v="422"/>
    <n v="425"/>
    <n v="428"/>
    <n v="409719"/>
  </r>
  <r>
    <s v="E3539 (GIF) Sta Eq, Mint Farm-NSC"/>
    <x v="58"/>
    <s v="(GIF) Sta Eq, Mint Farm-NSC"/>
    <s v="Transmission Plant - Electric"/>
    <n v="0"/>
    <n v="0"/>
    <n v="0"/>
    <n v="0"/>
    <n v="0"/>
    <n v="0"/>
    <n v="0"/>
    <n v="0"/>
    <n v="0"/>
    <n v="0"/>
    <n v="0"/>
    <n v="0"/>
    <n v="0"/>
    <n v="0"/>
  </r>
  <r>
    <s v="E3539 (GIF) Sta Eq, Nooksack"/>
    <x v="58"/>
    <s v="(GIF) Sta Eq, Nooksack"/>
    <s v="Transmission Plant - Electric"/>
    <n v="8"/>
    <n v="8"/>
    <n v="8"/>
    <n v="8"/>
    <n v="8"/>
    <n v="8"/>
    <n v="8"/>
    <n v="8"/>
    <n v="8"/>
    <n v="9"/>
    <n v="9"/>
    <n v="9"/>
    <n v="9"/>
    <n v="8357"/>
  </r>
  <r>
    <s v="E3539 (GIF) Sta Eq, Nooksack-NSC"/>
    <x v="58"/>
    <s v="(GIF) Sta Eq, Nooksack-NSC"/>
    <s v="Transmission Plant - Electric"/>
    <n v="0"/>
    <n v="0"/>
    <n v="0"/>
    <n v="0"/>
    <n v="0"/>
    <n v="0"/>
    <n v="0"/>
    <n v="0"/>
    <n v="0"/>
    <n v="0"/>
    <n v="0"/>
    <n v="0"/>
    <n v="0"/>
    <n v="0"/>
  </r>
  <r>
    <s v="E3539 (GIF) Sta Eq, Poison Spring"/>
    <x v="58"/>
    <s v="(GIF) Sta Eq, Poison Spring"/>
    <s v="Transmission Plant - Electric"/>
    <n v="29"/>
    <n v="29"/>
    <n v="30"/>
    <n v="25"/>
    <n v="25"/>
    <n v="25"/>
    <n v="26"/>
    <n v="26"/>
    <n v="26"/>
    <n v="27"/>
    <n v="27"/>
    <n v="27"/>
    <n v="28"/>
    <n v="26766"/>
  </r>
  <r>
    <s v="E3539 (GIF) Sta Eq, Poison Spri-NSC"/>
    <x v="58"/>
    <s v="(GIF) Sta Eq, Poison Spri-NSC"/>
    <s v="Transmission Plant - Electric"/>
    <n v="0"/>
    <n v="0"/>
    <n v="0"/>
    <n v="0"/>
    <n v="0"/>
    <n v="0"/>
    <n v="0"/>
    <n v="0"/>
    <n v="0"/>
    <n v="0"/>
    <n v="0"/>
    <n v="0"/>
    <n v="0"/>
    <n v="0"/>
  </r>
  <r>
    <s v="E3539 (GIF) Sta Eq, Shannon"/>
    <x v="58"/>
    <s v="(GIF) Sta Eq, Shannon"/>
    <s v="Transmission Plant - Electric"/>
    <n v="30"/>
    <n v="30"/>
    <n v="30"/>
    <n v="30"/>
    <n v="30"/>
    <n v="31"/>
    <n v="31"/>
    <n v="31"/>
    <n v="31"/>
    <n v="32"/>
    <n v="32"/>
    <n v="32"/>
    <n v="32"/>
    <n v="30905"/>
  </r>
  <r>
    <s v="E3539 (GIF) Sta Eq, Shannon-NSC"/>
    <x v="58"/>
    <s v="(GIF) Sta Eq, Shannon-NSC"/>
    <s v="Transmission Plant - Electric"/>
    <n v="0"/>
    <n v="0"/>
    <n v="0"/>
    <n v="0"/>
    <n v="0"/>
    <n v="0"/>
    <n v="0"/>
    <n v="0"/>
    <n v="0"/>
    <n v="0"/>
    <n v="0"/>
    <n v="0"/>
    <n v="0"/>
    <n v="0"/>
  </r>
  <r>
    <s v="E3539 (GIF) Sta Eq, Snoq 1-2013"/>
    <x v="58"/>
    <s v="(GIF) Sta Eq, Snoq 1-2013"/>
    <s v="Transmission Plant - Electric"/>
    <n v="557"/>
    <n v="564"/>
    <n v="571"/>
    <n v="578"/>
    <n v="585"/>
    <n v="592"/>
    <n v="599"/>
    <n v="606"/>
    <n v="613"/>
    <n v="620"/>
    <n v="627"/>
    <n v="634"/>
    <n v="641"/>
    <n v="599082"/>
  </r>
  <r>
    <s v="E3539 (GIF) Sta Eq, Snoq 1-2013-NSC"/>
    <x v="58"/>
    <s v="(GIF) Sta Eq, Snoq 1-2013-NSC"/>
    <s v="Transmission Plant - Electric"/>
    <n v="0"/>
    <n v="0"/>
    <n v="0"/>
    <n v="0"/>
    <n v="0"/>
    <n v="0"/>
    <n v="0"/>
    <n v="0"/>
    <n v="0"/>
    <n v="0"/>
    <n v="0"/>
    <n v="0"/>
    <n v="0"/>
    <n v="0"/>
  </r>
  <r>
    <s v="E3539 (GIF) Sta Eq, Snoq 2-2013"/>
    <x v="58"/>
    <s v="(GIF) Sta Eq, Snoq 2-2013"/>
    <s v="Transmission Plant - Electric"/>
    <n v="513"/>
    <n v="521"/>
    <n v="530"/>
    <n v="538"/>
    <n v="546"/>
    <n v="554"/>
    <n v="562"/>
    <n v="571"/>
    <n v="579"/>
    <n v="587"/>
    <n v="595"/>
    <n v="603"/>
    <n v="612"/>
    <n v="562456"/>
  </r>
  <r>
    <s v="E3539 (GIF) Sta Eq, Snoq 2-2013-NSC"/>
    <x v="58"/>
    <s v="(GIF) Sta Eq, Snoq 2-2013-NSC"/>
    <s v="Transmission Plant - Electric"/>
    <n v="0"/>
    <n v="0"/>
    <n v="0"/>
    <n v="0"/>
    <n v="0"/>
    <n v="0"/>
    <n v="0"/>
    <n v="0"/>
    <n v="0"/>
    <n v="0"/>
    <n v="0"/>
    <n v="0"/>
    <n v="0"/>
    <n v="0"/>
  </r>
  <r>
    <s v="E3539 (GIF) Sta Eq, Snoq 2-NSC"/>
    <x v="58"/>
    <s v="(GIF) Sta Eq, Snoq 2-NSC"/>
    <s v="Transmission Plant - Electric"/>
    <n v="0"/>
    <n v="0"/>
    <n v="0"/>
    <n v="0"/>
    <n v="0"/>
    <n v="0"/>
    <n v="0"/>
    <n v="0"/>
    <n v="0"/>
    <n v="0"/>
    <n v="0"/>
    <n v="0"/>
    <n v="0"/>
    <n v="0"/>
  </r>
  <r>
    <s v="E3539 (GIF) Sta Eq, Snoq Sw-NSC"/>
    <x v="58"/>
    <s v="(GIF) Sta Eq, Snoq Sw-NSC"/>
    <s v="Transmission Plant - Electric"/>
    <n v="0"/>
    <n v="0"/>
    <n v="0"/>
    <n v="0"/>
    <n v="0"/>
    <n v="0"/>
    <n v="0"/>
    <n v="0"/>
    <n v="0"/>
    <n v="0"/>
    <n v="0"/>
    <n v="0"/>
    <n v="0"/>
    <n v="0"/>
  </r>
  <r>
    <s v="E3539 (GIF) Sta Eq, Snoqualmie 2"/>
    <x v="58"/>
    <s v="(GIF) Sta Eq, Snoqualmie 2"/>
    <s v="Transmission Plant - Electric"/>
    <n v="135"/>
    <n v="135"/>
    <n v="135"/>
    <n v="136"/>
    <n v="136"/>
    <n v="137"/>
    <n v="137"/>
    <n v="137"/>
    <n v="138"/>
    <n v="138"/>
    <n v="138"/>
    <n v="139"/>
    <n v="139"/>
    <n v="136905"/>
  </r>
  <r>
    <s v="E3539 (GIF) Sta Eq, Snoqualmie Sw"/>
    <x v="58"/>
    <s v="(GIF) Sta Eq, Snoqualmie Sw"/>
    <s v="Transmission Plant - Electric"/>
    <n v="143"/>
    <n v="143"/>
    <n v="144"/>
    <n v="144"/>
    <n v="145"/>
    <n v="145"/>
    <n v="145"/>
    <n v="146"/>
    <n v="146"/>
    <n v="147"/>
    <n v="56"/>
    <n v="57"/>
    <n v="57"/>
    <n v="126439"/>
  </r>
  <r>
    <s v="E3539 (GIF) Sta Eq, Stillwater"/>
    <x v="58"/>
    <s v="(GIF) Sta Eq, Stillwater"/>
    <s v="Transmission Plant - Electric"/>
    <n v="11"/>
    <n v="11"/>
    <n v="11"/>
    <n v="11"/>
    <n v="11"/>
    <n v="11"/>
    <n v="11"/>
    <n v="11"/>
    <n v="11"/>
    <n v="11"/>
    <n v="12"/>
    <n v="12"/>
    <n v="12"/>
    <n v="11363"/>
  </r>
  <r>
    <s v="E3539 (GIF) Sta Eq, Stillwater-NSC"/>
    <x v="58"/>
    <s v="(GIF) Sta Eq, Stillwater-NSC"/>
    <s v="Transmission Plant - Electric"/>
    <n v="0"/>
    <n v="0"/>
    <n v="0"/>
    <n v="0"/>
    <n v="0"/>
    <n v="0"/>
    <n v="0"/>
    <n v="0"/>
    <n v="0"/>
    <n v="0"/>
    <n v="0"/>
    <n v="0"/>
    <n v="0"/>
    <n v="0"/>
  </r>
  <r>
    <s v="E3539 (GIF) Sta Eq, SUB-BRL4-2013"/>
    <x v="58"/>
    <s v="(GIF) Sta Eq, SUB-BRL4-2013"/>
    <s v="Transmission Plant - Electric"/>
    <n v="275"/>
    <n v="280"/>
    <n v="285"/>
    <n v="290"/>
    <n v="295"/>
    <n v="300"/>
    <n v="305"/>
    <n v="310"/>
    <n v="315"/>
    <n v="320"/>
    <n v="325"/>
    <n v="329"/>
    <n v="334"/>
    <n v="304867"/>
  </r>
  <r>
    <s v="E3539 (GIF) Sta Eq, SUB-BRL4-20-NSC"/>
    <x v="58"/>
    <s v="(GIF) Sta Eq, SUB-BRL4-20-NSC"/>
    <s v="Transmission Plant - Electric"/>
    <n v="0"/>
    <n v="0"/>
    <n v="0"/>
    <n v="0"/>
    <n v="0"/>
    <n v="0"/>
    <n v="0"/>
    <n v="0"/>
    <n v="0"/>
    <n v="0"/>
    <n v="0"/>
    <n v="0"/>
    <n v="0"/>
    <n v="0"/>
  </r>
  <r>
    <s v="E3539 (GIF) Sta Eq, Sumas OP-SMC"/>
    <x v="58"/>
    <s v="(GIF) Sta Eq, Sumas OP-SMC"/>
    <s v="Transmission Plant - Electric"/>
    <n v="3225"/>
    <n v="3232"/>
    <n v="3238"/>
    <n v="3244"/>
    <n v="3250"/>
    <n v="3256"/>
    <n v="3262"/>
    <n v="3268"/>
    <n v="3274"/>
    <n v="3280"/>
    <n v="3287"/>
    <n v="3293"/>
    <n v="3299"/>
    <n v="3262143"/>
  </r>
  <r>
    <s v="E3539 (GIF) Sta Eq, Sumas OP-SM-NSC"/>
    <x v="58"/>
    <s v="(GIF) Sta Eq, Sumas OP-SM-NSC"/>
    <s v="Transmission Plant - Electric"/>
    <n v="0"/>
    <n v="0"/>
    <n v="0"/>
    <n v="0"/>
    <n v="0"/>
    <n v="0"/>
    <n v="0"/>
    <n v="0"/>
    <n v="0"/>
    <n v="0"/>
    <n v="0"/>
    <n v="0"/>
    <n v="0"/>
    <n v="0"/>
  </r>
  <r>
    <s v="E3539 (GIF) Sta Eq, Terrell"/>
    <x v="58"/>
    <s v="(GIF) Sta Eq, Terrell"/>
    <s v="Transmission Plant - Electric"/>
    <n v="67"/>
    <n v="67"/>
    <n v="67"/>
    <n v="67"/>
    <n v="68"/>
    <n v="68"/>
    <n v="68"/>
    <n v="68"/>
    <n v="69"/>
    <n v="69"/>
    <n v="69"/>
    <n v="69"/>
    <n v="70"/>
    <n v="68163"/>
  </r>
  <r>
    <s v="E3539 (GIF) Sta Eq, Terrell-NSC"/>
    <x v="58"/>
    <s v="(GIF) Sta Eq, Terrell-NSC"/>
    <s v="Transmission Plant - Electric"/>
    <n v="0"/>
    <n v="0"/>
    <n v="0"/>
    <n v="0"/>
    <n v="0"/>
    <n v="0"/>
    <n v="0"/>
    <n v="0"/>
    <n v="0"/>
    <n v="0"/>
    <n v="0"/>
    <n v="0"/>
    <n v="0"/>
    <n v="0"/>
  </r>
  <r>
    <s v="E3539 (GIF) Sta Eq, Texaco West"/>
    <x v="58"/>
    <s v="(GIF) Sta Eq, Texaco West"/>
    <s v="Transmission Plant - Electric"/>
    <n v="7"/>
    <n v="7"/>
    <n v="7"/>
    <n v="7"/>
    <n v="7"/>
    <n v="7"/>
    <n v="7"/>
    <n v="7"/>
    <n v="7"/>
    <n v="7"/>
    <n v="7"/>
    <n v="7"/>
    <n v="7"/>
    <n v="7314"/>
  </r>
  <r>
    <s v="E3539 (GIF) Sta Eq, Texaco West-NSC"/>
    <x v="58"/>
    <s v="(GIF) Sta Eq, Texaco West-NSC"/>
    <s v="Transmission Plant - Electric"/>
    <n v="0"/>
    <n v="0"/>
    <n v="0"/>
    <n v="0"/>
    <n v="0"/>
    <n v="0"/>
    <n v="0"/>
    <n v="0"/>
    <n v="0"/>
    <n v="0"/>
    <n v="0"/>
    <n v="0"/>
    <n v="0"/>
    <n v="0"/>
  </r>
  <r>
    <s v="E3539 (GIF) Sta Eq, Upper Baker"/>
    <x v="58"/>
    <s v="(GIF) Sta Eq, Upper Baker"/>
    <s v="Transmission Plant - Electric"/>
    <n v="548"/>
    <n v="553"/>
    <n v="557"/>
    <n v="562"/>
    <n v="567"/>
    <n v="572"/>
    <n v="576"/>
    <n v="581"/>
    <n v="586"/>
    <n v="590"/>
    <n v="595"/>
    <n v="600"/>
    <n v="604"/>
    <n v="576208"/>
  </r>
  <r>
    <s v="E3539 (GIF) Sta Eq, Upper Baker-NSC"/>
    <x v="58"/>
    <s v="(GIF) Sta Eq, Upper Baker-NSC"/>
    <s v="Transmission Plant - Electric"/>
    <n v="0"/>
    <n v="0"/>
    <n v="0"/>
    <n v="0"/>
    <n v="0"/>
    <n v="0"/>
    <n v="0"/>
    <n v="0"/>
    <n v="0"/>
    <n v="0"/>
    <n v="0"/>
    <n v="0"/>
    <n v="0"/>
    <n v="0"/>
  </r>
  <r>
    <s v="E3539 (GIF) Sta Eq, WHDE sub@plant"/>
    <x v="58"/>
    <s v="(GIF) Sta Eq, WHDE sub@plant"/>
    <s v="Transmission Plant - Electric"/>
    <n v="442"/>
    <n v="447"/>
    <n v="452"/>
    <n v="457"/>
    <n v="462"/>
    <n v="467"/>
    <n v="472"/>
    <n v="477"/>
    <n v="482"/>
    <n v="487"/>
    <n v="492"/>
    <n v="497"/>
    <n v="502"/>
    <n v="471599"/>
  </r>
  <r>
    <s v="E3539 (GIF) Sta Eq, WHDE sub@pl-NSC"/>
    <x v="58"/>
    <s v="(GIF) Sta Eq, WHDE sub@pl-NSC"/>
    <s v="Transmission Plant - Electric"/>
    <n v="0"/>
    <n v="0"/>
    <n v="0"/>
    <n v="0"/>
    <n v="0"/>
    <n v="0"/>
    <n v="0"/>
    <n v="0"/>
    <n v="0"/>
    <n v="0"/>
    <n v="0"/>
    <n v="0"/>
    <n v="0"/>
    <n v="0"/>
  </r>
  <r>
    <s v="E3539 (GIF) Sta Eq, Whitehorn"/>
    <x v="58"/>
    <s v="(GIF) Sta Eq, Whitehorn"/>
    <s v="Transmission Plant - Electric"/>
    <n v="1528"/>
    <n v="1531"/>
    <n v="1535"/>
    <n v="1539"/>
    <n v="1543"/>
    <n v="1546"/>
    <n v="1550"/>
    <n v="1554"/>
    <n v="1557"/>
    <n v="1561"/>
    <n v="1565"/>
    <n v="1568"/>
    <n v="1572"/>
    <n v="1549938"/>
  </r>
  <r>
    <s v="E3539 (GIF) Sta Eq, Whitehorn-NSC"/>
    <x v="58"/>
    <s v="(GIF) Sta Eq, Whitehorn-NSC"/>
    <s v="Transmission Plant - Electric"/>
    <n v="0"/>
    <n v="0"/>
    <n v="0"/>
    <n v="0"/>
    <n v="0"/>
    <n v="0"/>
    <n v="0"/>
    <n v="0"/>
    <n v="0"/>
    <n v="0"/>
    <n v="0"/>
    <n v="0"/>
    <n v="0"/>
    <n v="0"/>
  </r>
  <r>
    <s v="E3539 (GIF) Sta Eq, Wild H sub@-NSC"/>
    <x v="58"/>
    <s v="(GIF) Sta Eq, Wild H sub@-NSC"/>
    <s v="Transmission Plant - Electric"/>
    <n v="0"/>
    <n v="0"/>
    <n v="0"/>
    <n v="0"/>
    <n v="0"/>
    <n v="0"/>
    <n v="0"/>
    <n v="0"/>
    <n v="0"/>
    <n v="0"/>
    <n v="0"/>
    <n v="0"/>
    <n v="0"/>
    <n v="0"/>
  </r>
  <r>
    <s v="E3539 (GIF) Sta Eq, Wild H sub@plt"/>
    <x v="58"/>
    <s v="(GIF) Sta Eq, Wild H sub@plt"/>
    <s v="Transmission Plant - Electric"/>
    <n v="2628"/>
    <n v="2646"/>
    <n v="2665"/>
    <n v="2684"/>
    <n v="2703"/>
    <n v="2721"/>
    <n v="2740"/>
    <n v="2759"/>
    <n v="2778"/>
    <n v="2796"/>
    <n v="2815"/>
    <n v="2834"/>
    <n v="2853"/>
    <n v="2740202"/>
  </r>
  <r>
    <s v="E3539 (GIF) Sta Eq, Wild Horse "/>
    <x v="58"/>
    <s v="(GIF) Sta Eq, Wild Horse"/>
    <s v="Transmission Plant - Electric"/>
    <n v="2228"/>
    <n v="2245"/>
    <n v="2262"/>
    <n v="2279"/>
    <n v="2296"/>
    <n v="2312"/>
    <n v="2329"/>
    <n v="2346"/>
    <n v="2363"/>
    <n v="2380"/>
    <n v="2396"/>
    <n v="2413"/>
    <n v="2430"/>
    <n v="2329131"/>
  </r>
  <r>
    <s v="E3539 (GIF) Sta Eq, Wild Horse Exp"/>
    <x v="58"/>
    <s v="(GIF) Sta Eq, Wild Horse Exp"/>
    <s v="Transmission Plant - Electric"/>
    <n v="1252"/>
    <n v="1267"/>
    <n v="1281"/>
    <n v="1295"/>
    <n v="1310"/>
    <n v="1324"/>
    <n v="1338"/>
    <n v="1353"/>
    <n v="1367"/>
    <n v="1381"/>
    <n v="1396"/>
    <n v="1410"/>
    <n v="1425"/>
    <n v="1338371"/>
  </r>
  <r>
    <s v="E3539 (GIF) Sta Eq, Wild Horse-NSC"/>
    <x v="58"/>
    <s v="(GIF) Sta Eq, Wild Horse-NSC"/>
    <s v="Transmission Plant - Electric"/>
    <n v="0"/>
    <n v="0"/>
    <n v="0"/>
    <n v="0"/>
    <n v="0"/>
    <n v="0"/>
    <n v="0"/>
    <n v="0"/>
    <n v="0"/>
    <n v="0"/>
    <n v="0"/>
    <n v="0"/>
    <n v="0"/>
    <n v="0"/>
  </r>
  <r>
    <s v="E3539 (GIF) Sta Eq, Wind Ridge"/>
    <x v="58"/>
    <s v="(GIF) Sta Eq, Wind Ridge"/>
    <s v="Transmission Plant - Electric"/>
    <n v="36"/>
    <n v="37"/>
    <n v="37"/>
    <n v="37"/>
    <n v="37"/>
    <n v="38"/>
    <n v="38"/>
    <n v="38"/>
    <n v="38"/>
    <n v="39"/>
    <n v="39"/>
    <n v="39"/>
    <n v="39"/>
    <n v="37900"/>
  </r>
  <r>
    <s v="E3539 (GIF) Sta Eq, Wind Ridge-NSC"/>
    <x v="58"/>
    <s v="(GIF) Sta Eq, Wind Ridge-NSC"/>
    <s v="Transmission Plant - Electric"/>
    <n v="0"/>
    <n v="0"/>
    <n v="0"/>
    <n v="0"/>
    <n v="0"/>
    <n v="0"/>
    <n v="0"/>
    <n v="0"/>
    <n v="0"/>
    <n v="0"/>
    <n v="0"/>
    <n v="0"/>
    <n v="0"/>
    <n v="0"/>
  </r>
  <r>
    <s v="E3539 (GIF) Sta Eq, WindRid Non-NSC"/>
    <x v="58"/>
    <s v="(GIF) Sta Eq, WindRid Non-NSC"/>
    <s v="Transmission Plant - Electric"/>
    <n v="0"/>
    <n v="0"/>
    <n v="0"/>
    <n v="0"/>
    <n v="0"/>
    <n v="0"/>
    <n v="0"/>
    <n v="0"/>
    <n v="0"/>
    <n v="0"/>
    <n v="0"/>
    <n v="0"/>
    <n v="0"/>
    <n v="0"/>
  </r>
  <r>
    <s v="E3539 (GIF) Sta Eq, WindRid NonProj"/>
    <x v="58"/>
    <s v="(GIF) Sta Eq, WindRid NonProj"/>
    <s v="Transmission Plant - Electric"/>
    <n v="36"/>
    <n v="36"/>
    <n v="37"/>
    <n v="37"/>
    <n v="37"/>
    <n v="37"/>
    <n v="38"/>
    <n v="38"/>
    <n v="38"/>
    <n v="39"/>
    <n v="39"/>
    <n v="39"/>
    <n v="39"/>
    <n v="37733"/>
  </r>
  <r>
    <s v="E3539 (GIF) Sta Eq, Wld Hrs Exp-NSC"/>
    <x v="58"/>
    <s v="(GIF) Sta Eq, Wld Hrs Exp-NSC"/>
    <s v="Transmission Plant - Electric"/>
    <n v="0"/>
    <n v="0"/>
    <n v="0"/>
    <n v="0"/>
    <n v="0"/>
    <n v="0"/>
    <n v="0"/>
    <n v="0"/>
    <n v="0"/>
    <n v="0"/>
    <n v="0"/>
    <n v="0"/>
    <n v="0"/>
    <n v="0"/>
  </r>
  <r>
    <s v="E354 TSM Poles, Mint Farm "/>
    <x v="59"/>
    <s v="TSM Poles, Mint Farm"/>
    <s v="Transmission Plant - Electric"/>
    <n v="0"/>
    <n v="0"/>
    <n v="0"/>
    <n v="0"/>
    <n v="0"/>
    <n v="0"/>
    <n v="0"/>
    <n v="0"/>
    <n v="0"/>
    <n v="0"/>
    <n v="0"/>
    <n v="0"/>
    <n v="0"/>
    <n v="0"/>
  </r>
  <r>
    <s v="E354 TSM Poles, Mint Farm OP"/>
    <x v="59"/>
    <s v="TSM Poles, Mint Farm OP"/>
    <s v="Transmission Plant - Electric"/>
    <n v="0"/>
    <n v="0"/>
    <n v="0"/>
    <n v="0"/>
    <n v="0"/>
    <n v="0"/>
    <n v="0"/>
    <n v="0"/>
    <n v="0"/>
    <n v="0"/>
    <n v="0"/>
    <n v="0"/>
    <n v="0"/>
    <n v="0"/>
  </r>
  <r>
    <s v="E354 TSM Towers &amp; Fixtures"/>
    <x v="59"/>
    <s v="TSM Towers &amp; Fixtures"/>
    <s v="Transmission Plant - Electric"/>
    <n v="7407"/>
    <n v="7435"/>
    <n v="7463"/>
    <n v="7491"/>
    <n v="7519"/>
    <n v="7547"/>
    <n v="7575"/>
    <n v="7604"/>
    <n v="7632"/>
    <n v="7660"/>
    <n v="7688"/>
    <n v="7716"/>
    <n v="7744"/>
    <n v="7575465"/>
  </r>
  <r>
    <s v="E354 TSM Twr/Fixt, 3rd AC Line"/>
    <x v="59"/>
    <s v="TSM Twr/Fixt, 3rd AC Line"/>
    <s v="Transmission Plant - Electric"/>
    <n v="9985"/>
    <n v="10009"/>
    <n v="10033"/>
    <n v="10056"/>
    <n v="10080"/>
    <n v="10104"/>
    <n v="10127"/>
    <n v="10151"/>
    <n v="10175"/>
    <n v="10199"/>
    <n v="10222"/>
    <n v="10246"/>
    <n v="10270"/>
    <n v="10127453"/>
  </r>
  <r>
    <s v="E354 TSM Twr/Fixt, 3rd AC Line-NSC"/>
    <x v="59"/>
    <s v="TSM Twr/Fixt, 3rd AC Line-NSC"/>
    <s v="Transmission Plant - Electric"/>
    <n v="0"/>
    <n v="0"/>
    <n v="0"/>
    <n v="0"/>
    <n v="0"/>
    <n v="0"/>
    <n v="0"/>
    <n v="0"/>
    <n v="0"/>
    <n v="0"/>
    <n v="0"/>
    <n v="0"/>
    <n v="0"/>
    <n v="0"/>
  </r>
  <r>
    <s v="E354 TSM Twr/Fixt, Colstrip 1-2 Com"/>
    <x v="59"/>
    <s v="TSM Twr/Fixt, Colstrip 1-2 Com"/>
    <s v="Transmission Plant - Electric"/>
    <n v="10821"/>
    <n v="10836"/>
    <n v="10852"/>
    <n v="10867"/>
    <n v="10882"/>
    <n v="10897"/>
    <n v="10912"/>
    <n v="10927"/>
    <n v="10942"/>
    <n v="10957"/>
    <n v="10972"/>
    <n v="10987"/>
    <n v="11002"/>
    <n v="10911884"/>
  </r>
  <r>
    <s v="E354 TSM Twr/Fixt, Colstrip 3-4 Com"/>
    <x v="59"/>
    <s v="TSM Twr/Fixt, Colstrip 3-4 Com"/>
    <s v="Transmission Plant - Electric"/>
    <n v="15134"/>
    <n v="15156"/>
    <n v="15177"/>
    <n v="15199"/>
    <n v="15220"/>
    <n v="15241"/>
    <n v="15263"/>
    <n v="15284"/>
    <n v="15306"/>
    <n v="15327"/>
    <n v="15349"/>
    <n v="15370"/>
    <n v="15392"/>
    <n v="15262933"/>
  </r>
  <r>
    <s v="E354 TSM Twr/Fixt, Colstrip1-2 -NSC"/>
    <x v="59"/>
    <s v="TSM Twr/Fixt, Colstrip1-2 -NSC"/>
    <s v="Transmission Plant - Electric"/>
    <n v="0"/>
    <n v="0"/>
    <n v="0"/>
    <n v="0"/>
    <n v="0"/>
    <n v="0"/>
    <n v="0"/>
    <n v="0"/>
    <n v="0"/>
    <n v="0"/>
    <n v="0"/>
    <n v="0"/>
    <n v="0"/>
    <n v="0"/>
  </r>
  <r>
    <s v="E354 TSM Twr/Fixt, Colstrip3-4 -NSC"/>
    <x v="59"/>
    <s v="TSM Twr/Fixt, Colstrip3-4 -NSC"/>
    <s v="Transmission Plant - Electric"/>
    <n v="0"/>
    <n v="0"/>
    <n v="0"/>
    <n v="0"/>
    <n v="0"/>
    <n v="0"/>
    <n v="0"/>
    <n v="0"/>
    <n v="0"/>
    <n v="0"/>
    <n v="0"/>
    <n v="0"/>
    <n v="0"/>
    <n v="0"/>
  </r>
  <r>
    <s v="E354 TSM Twr/Fixt, MF OP-NOTUSED"/>
    <x v="59"/>
    <s v="TSM Twr/Fixt, MF OP-NOTUSED"/>
    <s v="Transmission Plant - Electric"/>
    <n v="0"/>
    <n v="0"/>
    <n v="0"/>
    <n v="0"/>
    <n v="0"/>
    <n v="0"/>
    <n v="0"/>
    <n v="0"/>
    <n v="0"/>
    <n v="0"/>
    <n v="0"/>
    <n v="0"/>
    <n v="0"/>
    <n v="0"/>
  </r>
  <r>
    <s v="E354 TSM Twr/Fixt, Mint Farm "/>
    <x v="59"/>
    <s v="TSM Twr/Fixt, Mint Farm"/>
    <s v="Transmission Plant - Electric"/>
    <n v="0"/>
    <n v="0"/>
    <n v="0"/>
    <n v="0"/>
    <n v="0"/>
    <n v="0"/>
    <n v="0"/>
    <n v="0"/>
    <n v="0"/>
    <n v="0"/>
    <n v="0"/>
    <n v="0"/>
    <n v="0"/>
    <n v="0"/>
  </r>
  <r>
    <s v="E354 TSM Twr/Fixt, Mint Farm-NSC"/>
    <x v="59"/>
    <s v="TSM Twr/Fixt, Mint Farm-NSC"/>
    <s v="Transmission Plant - Electric"/>
    <n v="0"/>
    <n v="0"/>
    <n v="0"/>
    <n v="0"/>
    <n v="0"/>
    <n v="0"/>
    <n v="0"/>
    <n v="0"/>
    <n v="0"/>
    <n v="0"/>
    <n v="0"/>
    <n v="0"/>
    <n v="0"/>
    <n v="0"/>
  </r>
  <r>
    <s v="E354 TSM Twr/Fixt, N Intertie"/>
    <x v="59"/>
    <s v="TSM Twr/Fixt, N Intertie"/>
    <s v="Transmission Plant - Electric"/>
    <n v="2044"/>
    <n v="2050"/>
    <n v="2056"/>
    <n v="2062"/>
    <n v="2068"/>
    <n v="2074"/>
    <n v="2080"/>
    <n v="2086"/>
    <n v="2092"/>
    <n v="2098"/>
    <n v="2104"/>
    <n v="2110"/>
    <n v="2116"/>
    <n v="2079684"/>
  </r>
  <r>
    <s v="E354 TSM Twr/Fixt, N Intertie-NSC"/>
    <x v="59"/>
    <s v="TSM Twr/Fixt, N Intertie-NSC"/>
    <s v="Transmission Plant - Electric"/>
    <n v="0"/>
    <n v="0"/>
    <n v="0"/>
    <n v="0"/>
    <n v="0"/>
    <n v="0"/>
    <n v="0"/>
    <n v="0"/>
    <n v="0"/>
    <n v="0"/>
    <n v="0"/>
    <n v="0"/>
    <n v="0"/>
    <n v="0"/>
  </r>
  <r>
    <s v="E354 TSM Twr/Fixt, WH-WindR-RET"/>
    <x v="59"/>
    <s v="TSM Twr/Fixt, WH-WindR-RET"/>
    <s v="Transmission Plant - Electric"/>
    <n v="0"/>
    <n v="0"/>
    <n v="0"/>
    <n v="0"/>
    <n v="0"/>
    <n v="0"/>
    <n v="0"/>
    <n v="0"/>
    <n v="0"/>
    <n v="0"/>
    <n v="0"/>
    <n v="0"/>
    <n v="0"/>
    <n v="0"/>
  </r>
  <r>
    <s v="E354 TSM Twr/Fixt, WR-NonPr-NOTUSED"/>
    <x v="59"/>
    <s v="TSM Twr/Fixt, WR-NonPr-NOTUSED"/>
    <s v="Transmission Plant - Electric"/>
    <n v="0"/>
    <n v="0"/>
    <n v="0"/>
    <n v="0"/>
    <n v="0"/>
    <n v="0"/>
    <n v="0"/>
    <n v="0"/>
    <n v="0"/>
    <n v="0"/>
    <n v="0"/>
    <n v="0"/>
    <n v="0"/>
    <n v="0"/>
  </r>
  <r>
    <s v="E3546 TSM Towers/Fixtures-RET"/>
    <x v="60"/>
    <s v="TSM Towers/Fixtures-RET"/>
    <s v="Transmission Plant - Electric"/>
    <n v="0"/>
    <n v="0"/>
    <n v="0"/>
    <n v="0"/>
    <n v="0"/>
    <n v="0"/>
    <n v="0"/>
    <n v="0"/>
    <n v="0"/>
    <n v="0"/>
    <n v="0"/>
    <n v="0"/>
    <n v="0"/>
    <n v="0"/>
  </r>
  <r>
    <s v="E3547 TSM Towers, Hopkins Ridge"/>
    <x v="61"/>
    <s v="TSM Towers, Hopkins Ridge"/>
    <s v="Transmission Plant - Electric"/>
    <n v="0"/>
    <n v="0"/>
    <n v="0"/>
    <n v="0"/>
    <n v="0"/>
    <n v="0"/>
    <n v="0"/>
    <n v="0"/>
    <n v="0"/>
    <n v="0"/>
    <n v="0"/>
    <n v="0"/>
    <n v="0"/>
    <n v="0"/>
  </r>
  <r>
    <s v="E3547 TSM Towers, Hopkins Ridge-NSC"/>
    <x v="61"/>
    <s v="TSM Towers, Hopkins Ridge-NSC"/>
    <s v="Transmission Plant - Electric"/>
    <n v="0"/>
    <n v="0"/>
    <n v="0"/>
    <n v="0"/>
    <n v="0"/>
    <n v="0"/>
    <n v="0"/>
    <n v="0"/>
    <n v="0"/>
    <n v="0"/>
    <n v="0"/>
    <n v="0"/>
    <n v="0"/>
    <n v="0"/>
  </r>
  <r>
    <s v="E3547 TSM Towers/Fixtures"/>
    <x v="61"/>
    <s v="TSM Towers/Fixtures"/>
    <s v="Transmission Plant - Electric"/>
    <n v="954"/>
    <n v="956"/>
    <n v="957"/>
    <n v="954"/>
    <n v="956"/>
    <n v="957"/>
    <n v="959"/>
    <n v="960"/>
    <n v="961"/>
    <n v="963"/>
    <n v="964"/>
    <n v="966"/>
    <n v="967"/>
    <n v="959505"/>
  </r>
  <r>
    <s v="E3549 (GIF) Twr/Fixt, Colstrip 1-2 "/>
    <x v="62"/>
    <s v="(GIF) Twr/Fixt, Colstrip 1-2"/>
    <s v="Transmission Plant - Electric"/>
    <n v="81"/>
    <n v="82"/>
    <n v="82"/>
    <n v="82"/>
    <n v="82"/>
    <n v="82"/>
    <n v="82"/>
    <n v="82"/>
    <n v="82"/>
    <n v="82"/>
    <n v="82"/>
    <n v="82"/>
    <n v="82"/>
    <n v="81676"/>
  </r>
  <r>
    <s v="E3549 (GIF) Twr/Fixt, Colstrip 3-4"/>
    <x v="62"/>
    <s v="(GIF) Twr/Fixt, Colstrip 3-4"/>
    <s v="Transmission Plant - Electric"/>
    <n v="0"/>
    <n v="0"/>
    <n v="0"/>
    <n v="0"/>
    <n v="0"/>
    <n v="0"/>
    <n v="0"/>
    <n v="0"/>
    <n v="0"/>
    <n v="0"/>
    <n v="0"/>
    <n v="0"/>
    <n v="0"/>
    <n v="196"/>
  </r>
  <r>
    <s v="E3549 (GIF) Twr/Fixt, Colstrip1-NSC"/>
    <x v="62"/>
    <s v="(GIF) Twr/Fixt, Colstrip1-NSC"/>
    <s v="Transmission Plant - Electric"/>
    <n v="0"/>
    <n v="0"/>
    <n v="0"/>
    <n v="0"/>
    <n v="0"/>
    <n v="0"/>
    <n v="0"/>
    <n v="0"/>
    <n v="0"/>
    <n v="0"/>
    <n v="0"/>
    <n v="0"/>
    <n v="0"/>
    <n v="0"/>
  </r>
  <r>
    <s v="E3549 (GIF) Twr/Fixt, Colstrip3-NSC"/>
    <x v="62"/>
    <s v="(GIF) Twr/Fixt, Colstrip3-NSC"/>
    <s v="Transmission Plant - Electric"/>
    <n v="0"/>
    <n v="0"/>
    <n v="0"/>
    <n v="0"/>
    <n v="0"/>
    <n v="0"/>
    <n v="0"/>
    <n v="0"/>
    <n v="0"/>
    <n v="0"/>
    <n v="0"/>
    <n v="0"/>
    <n v="0"/>
    <n v="0"/>
  </r>
  <r>
    <s v="E3549 (GIF) Twr/Fixt, Ferndale"/>
    <x v="62"/>
    <s v="(GIF) Twr/Fixt, Ferndale"/>
    <s v="Transmission Plant - Electric"/>
    <n v="31"/>
    <n v="31"/>
    <n v="31"/>
    <n v="31"/>
    <n v="31"/>
    <n v="31"/>
    <n v="31"/>
    <n v="31"/>
    <n v="31"/>
    <n v="31"/>
    <n v="31"/>
    <n v="32"/>
    <n v="32"/>
    <n v="31425"/>
  </r>
  <r>
    <s v="E3549 (GIF) Twr/Fixt, Ferndale-NSC"/>
    <x v="62"/>
    <s v="(GIF) Twr/Fixt, Ferndale-NSC"/>
    <s v="Transmission Plant - Electric"/>
    <n v="0"/>
    <n v="0"/>
    <n v="0"/>
    <n v="0"/>
    <n v="0"/>
    <n v="0"/>
    <n v="0"/>
    <n v="0"/>
    <n v="0"/>
    <n v="0"/>
    <n v="0"/>
    <n v="0"/>
    <n v="0"/>
    <n v="0"/>
  </r>
  <r>
    <s v="E3549 (GIF) Twr/Fixt, LSR"/>
    <x v="62"/>
    <s v="(GIF) Twr/Fixt, LSR"/>
    <s v="Transmission Plant - Electric"/>
    <n v="0"/>
    <n v="0"/>
    <n v="0"/>
    <n v="0"/>
    <n v="0"/>
    <n v="0"/>
    <n v="0"/>
    <n v="0"/>
    <n v="0"/>
    <n v="0"/>
    <n v="0"/>
    <n v="0"/>
    <n v="0"/>
    <n v="0"/>
  </r>
  <r>
    <s v="E3549 (GIF) Twr/Fixt, LSR-NSC"/>
    <x v="62"/>
    <s v="(GIF) Twr/Fixt, LSR-NSC"/>
    <s v="Transmission Plant - Electric"/>
    <n v="0"/>
    <n v="0"/>
    <n v="0"/>
    <n v="0"/>
    <n v="0"/>
    <n v="0"/>
    <n v="0"/>
    <n v="0"/>
    <n v="0"/>
    <n v="0"/>
    <n v="0"/>
    <n v="0"/>
    <n v="0"/>
    <n v="0"/>
  </r>
  <r>
    <s v="E355 TSM Poles &amp; Fixtures"/>
    <x v="63"/>
    <s v="TSM Poles &amp; Fixtures"/>
    <s v="Transmission Plant - Electric"/>
    <n v="26731"/>
    <n v="26929"/>
    <n v="27106"/>
    <n v="27519"/>
    <n v="27741"/>
    <n v="27963"/>
    <n v="28184"/>
    <n v="28405"/>
    <n v="28627"/>
    <n v="28848"/>
    <n v="29070"/>
    <n v="29291"/>
    <n v="29512"/>
    <n v="28150427"/>
  </r>
  <r>
    <s v="E355 TSM Poles &amp; Fixtures-NSC"/>
    <x v="63"/>
    <s v="TSM Poles &amp; Fixtures-NSC"/>
    <s v="Transmission Plant - Electric"/>
    <n v="0"/>
    <n v="0"/>
    <n v="0"/>
    <n v="0"/>
    <n v="0"/>
    <n v="0"/>
    <n v="0"/>
    <n v="0"/>
    <n v="0"/>
    <n v="0"/>
    <n v="0"/>
    <n v="0"/>
    <n v="0"/>
    <n v="0"/>
  </r>
  <r>
    <s v="E355 TSM Poles, 3rd AC Line"/>
    <x v="63"/>
    <s v="TSM Poles, 3rd AC Line"/>
    <s v="Transmission Plant - Electric"/>
    <n v="116"/>
    <n v="117"/>
    <n v="117"/>
    <n v="118"/>
    <n v="118"/>
    <n v="119"/>
    <n v="119"/>
    <n v="120"/>
    <n v="120"/>
    <n v="121"/>
    <n v="121"/>
    <n v="122"/>
    <n v="122"/>
    <n v="119395"/>
  </r>
  <r>
    <s v="E355 TSM Poles, 3rd AC Line-NSC"/>
    <x v="63"/>
    <s v="TSM Poles, 3rd AC Line-NSC"/>
    <s v="Transmission Plant - Electric"/>
    <n v="0"/>
    <n v="0"/>
    <n v="0"/>
    <n v="0"/>
    <n v="0"/>
    <n v="0"/>
    <n v="0"/>
    <n v="0"/>
    <n v="0"/>
    <n v="0"/>
    <n v="0"/>
    <n v="0"/>
    <n v="0"/>
    <n v="0"/>
  </r>
  <r>
    <s v="E355 TSM Poles, Baker Common"/>
    <x v="63"/>
    <s v="TSM Poles, Baker Common"/>
    <s v="Transmission Plant - Electric"/>
    <n v="323"/>
    <n v="323"/>
    <n v="323"/>
    <n v="323"/>
    <n v="323"/>
    <n v="323"/>
    <n v="323"/>
    <n v="323"/>
    <n v="323"/>
    <n v="323"/>
    <n v="323"/>
    <n v="323"/>
    <n v="323"/>
    <n v="322988"/>
  </r>
  <r>
    <s v="E355 TSM Poles, Colstrip 1-2 Com"/>
    <x v="63"/>
    <s v="TSM Poles, Colstrip 1-2 Com"/>
    <s v="Transmission Plant - Electric"/>
    <n v="0"/>
    <n v="0"/>
    <n v="0"/>
    <n v="0"/>
    <n v="0"/>
    <n v="0"/>
    <n v="0"/>
    <n v="0"/>
    <n v="0"/>
    <n v="0"/>
    <n v="0"/>
    <n v="0"/>
    <n v="0"/>
    <n v="0"/>
  </r>
  <r>
    <s v="E355 TSM Poles, Colstrip 3-4 Com"/>
    <x v="63"/>
    <s v="TSM Poles, Colstrip 3-4 Com"/>
    <s v="Transmission Plant - Electric"/>
    <n v="0"/>
    <n v="0"/>
    <n v="0"/>
    <n v="0"/>
    <n v="0"/>
    <n v="0"/>
    <n v="0"/>
    <n v="0"/>
    <n v="0"/>
    <n v="0"/>
    <n v="0"/>
    <n v="0"/>
    <n v="0"/>
    <n v="0"/>
  </r>
  <r>
    <s v="E355 TSM Poles, Colstrip1-2 Com-NSC"/>
    <x v="63"/>
    <s v="TSM Poles, Colstrip1-2 Com-NSC"/>
    <s v="Transmission Plant - Electric"/>
    <n v="0"/>
    <n v="0"/>
    <n v="0"/>
    <n v="0"/>
    <n v="0"/>
    <n v="0"/>
    <n v="0"/>
    <n v="0"/>
    <n v="0"/>
    <n v="0"/>
    <n v="0"/>
    <n v="0"/>
    <n v="0"/>
    <n v="0"/>
  </r>
  <r>
    <s v="E355 TSM Poles, Colstrip3-4 Com-NSC"/>
    <x v="63"/>
    <s v="TSM Poles, Colstrip3-4 Com-NSC"/>
    <s v="Transmission Plant - Electric"/>
    <n v="0"/>
    <n v="0"/>
    <n v="0"/>
    <n v="0"/>
    <n v="0"/>
    <n v="0"/>
    <n v="0"/>
    <n v="0"/>
    <n v="0"/>
    <n v="0"/>
    <n v="0"/>
    <n v="0"/>
    <n v="0"/>
    <n v="0"/>
  </r>
  <r>
    <s v="E355 TSM Poles, Cov-Ber NOT USED"/>
    <x v="63"/>
    <s v="TSM Poles, Cov-Ber NOT USED"/>
    <s v="Transmission Plant - Electric"/>
    <n v="0"/>
    <n v="0"/>
    <n v="0"/>
    <n v="0"/>
    <n v="0"/>
    <n v="0"/>
    <n v="0"/>
    <n v="0"/>
    <n v="0"/>
    <n v="0"/>
    <n v="0"/>
    <n v="0"/>
    <n v="0"/>
    <n v="0"/>
  </r>
  <r>
    <s v="E355 TSM Poles, Lower Baker-RET"/>
    <x v="63"/>
    <s v="TSM Poles, Lower Baker-RET"/>
    <s v="Transmission Plant - Electric"/>
    <n v="0"/>
    <n v="0"/>
    <n v="0"/>
    <n v="0"/>
    <n v="0"/>
    <n v="0"/>
    <n v="0"/>
    <n v="0"/>
    <n v="0"/>
    <n v="0"/>
    <n v="0"/>
    <n v="0"/>
    <n v="0"/>
    <n v="0"/>
  </r>
  <r>
    <s v="E355 TSM Poles, N Intertie"/>
    <x v="63"/>
    <s v="TSM Poles, N Intertie"/>
    <s v="Transmission Plant - Electric"/>
    <n v="2052"/>
    <n v="2061"/>
    <n v="2070"/>
    <n v="2079"/>
    <n v="2088"/>
    <n v="2097"/>
    <n v="2106"/>
    <n v="2114"/>
    <n v="2123"/>
    <n v="2132"/>
    <n v="2141"/>
    <n v="2150"/>
    <n v="2159"/>
    <n v="2105529"/>
  </r>
  <r>
    <s v="E355 TSM Poles, N Intertie-NSC"/>
    <x v="63"/>
    <s v="TSM Poles, N Intertie-NSC"/>
    <s v="Transmission Plant - Electric"/>
    <n v="0"/>
    <n v="0"/>
    <n v="0"/>
    <n v="0"/>
    <n v="0"/>
    <n v="0"/>
    <n v="0"/>
    <n v="0"/>
    <n v="0"/>
    <n v="0"/>
    <n v="0"/>
    <n v="0"/>
    <n v="0"/>
    <n v="0"/>
  </r>
  <r>
    <s v="E355 TSM Poles, Snoqualmie 1-RET"/>
    <x v="63"/>
    <s v="TSM Poles, Snoqualmie 1-RET"/>
    <s v="Transmission Plant - Electric"/>
    <n v="0"/>
    <n v="0"/>
    <n v="0"/>
    <n v="0"/>
    <n v="0"/>
    <n v="0"/>
    <n v="0"/>
    <n v="0"/>
    <n v="0"/>
    <n v="0"/>
    <n v="0"/>
    <n v="0"/>
    <n v="0"/>
    <n v="0"/>
  </r>
  <r>
    <s v="E355 TSM Poles, Snoqualmie 2"/>
    <x v="63"/>
    <s v="TSM Poles, Snoqualmie 2"/>
    <s v="Transmission Plant - Electric"/>
    <n v="0"/>
    <n v="0"/>
    <n v="0"/>
    <n v="0"/>
    <n v="0"/>
    <n v="0"/>
    <n v="0"/>
    <n v="0"/>
    <n v="0"/>
    <n v="0"/>
    <n v="0"/>
    <n v="0"/>
    <n v="0"/>
    <n v="0"/>
  </r>
  <r>
    <s v="E355 TSM Poles, Snoqualmie 2-NSC"/>
    <x v="63"/>
    <s v="TSM Poles, Snoqualmie 2-NSC"/>
    <s v="Transmission Plant - Electric"/>
    <n v="0"/>
    <n v="0"/>
    <n v="0"/>
    <n v="0"/>
    <n v="0"/>
    <n v="0"/>
    <n v="0"/>
    <n v="0"/>
    <n v="0"/>
    <n v="0"/>
    <n v="0"/>
    <n v="0"/>
    <n v="0"/>
    <n v="0"/>
  </r>
  <r>
    <s v="E355 TSM Poles, Upper Baker-RET"/>
    <x v="63"/>
    <s v="TSM Poles, Upper Baker-RET"/>
    <s v="Transmission Plant - Electric"/>
    <n v="0"/>
    <n v="0"/>
    <n v="0"/>
    <n v="0"/>
    <n v="0"/>
    <n v="0"/>
    <n v="0"/>
    <n v="0"/>
    <n v="0"/>
    <n v="0"/>
    <n v="0"/>
    <n v="0"/>
    <n v="0"/>
    <n v="0"/>
  </r>
  <r>
    <s v="E355 TSM Poles, Wild Horse"/>
    <x v="63"/>
    <s v="TSM Poles, Wild Horse"/>
    <s v="Transmission Plant - Electric"/>
    <n v="0"/>
    <n v="0"/>
    <n v="0"/>
    <n v="0"/>
    <n v="0"/>
    <n v="0"/>
    <n v="0"/>
    <n v="0"/>
    <n v="0"/>
    <n v="0"/>
    <n v="0"/>
    <n v="0"/>
    <n v="0"/>
    <n v="0"/>
  </r>
  <r>
    <s v="E355 TSM Poles, Wild Horse-NSC"/>
    <x v="63"/>
    <s v="TSM Poles, Wild Horse-NSC"/>
    <s v="Transmission Plant - Electric"/>
    <n v="0"/>
    <n v="0"/>
    <n v="0"/>
    <n v="0"/>
    <n v="0"/>
    <n v="0"/>
    <n v="0"/>
    <n v="0"/>
    <n v="0"/>
    <n v="0"/>
    <n v="0"/>
    <n v="0"/>
    <n v="0"/>
    <n v="0"/>
  </r>
  <r>
    <s v="E355 TSM Poles, Wild Horse-WindRidg"/>
    <x v="63"/>
    <s v="TSM Poles, Wild Horse-WindRidg"/>
    <s v="Transmission Plant - Electric"/>
    <n v="-185"/>
    <n v="-183"/>
    <n v="-182"/>
    <n v="-180"/>
    <n v="-178"/>
    <n v="-177"/>
    <n v="-175"/>
    <n v="-173"/>
    <n v="-171"/>
    <n v="-170"/>
    <n v="-168"/>
    <n v="-166"/>
    <n v="-164"/>
    <n v="-174818"/>
  </r>
  <r>
    <s v="E355 TSM Poles, Wind Ridge-NonP-NSC"/>
    <x v="63"/>
    <s v="TSM Poles, Wind Ridge-NonP-NSC"/>
    <s v="Transmission Plant - Electric"/>
    <n v="0"/>
    <n v="0"/>
    <n v="0"/>
    <n v="0"/>
    <n v="0"/>
    <n v="0"/>
    <n v="0"/>
    <n v="0"/>
    <n v="0"/>
    <n v="0"/>
    <n v="0"/>
    <n v="0"/>
    <n v="0"/>
    <n v="0"/>
  </r>
  <r>
    <s v="E355 TSM Poles, Wind Ridge-NonProje"/>
    <x v="63"/>
    <s v="TSM Poles, Wind Ridge-NonProje"/>
    <s v="Transmission Plant - Electric"/>
    <n v="1896"/>
    <n v="1910"/>
    <n v="1924"/>
    <n v="1938"/>
    <n v="1952"/>
    <n v="1966"/>
    <n v="1980"/>
    <n v="1994"/>
    <n v="2008"/>
    <n v="2022"/>
    <n v="2036"/>
    <n v="2050"/>
    <n v="2064"/>
    <n v="1980231"/>
  </r>
  <r>
    <s v="E355 TSM Poles, Wld Hrs-WindRid-NSC"/>
    <x v="63"/>
    <s v="TSM Poles, Wld Hrs-WindRid-NSC"/>
    <s v="Transmission Plant - Electric"/>
    <n v="0"/>
    <n v="0"/>
    <n v="0"/>
    <n v="0"/>
    <n v="0"/>
    <n v="0"/>
    <n v="0"/>
    <n v="0"/>
    <n v="0"/>
    <n v="0"/>
    <n v="0"/>
    <n v="0"/>
    <n v="0"/>
    <n v="0"/>
  </r>
  <r>
    <s v="E3556 TSM Poles "/>
    <x v="64"/>
    <s v="TSM Poles"/>
    <s v="Transmission Plant - Electric"/>
    <n v="7735"/>
    <n v="7995"/>
    <n v="8264"/>
    <n v="8536"/>
    <n v="8809"/>
    <n v="9081"/>
    <n v="9352"/>
    <n v="9625"/>
    <n v="9897"/>
    <n v="10149"/>
    <n v="10436"/>
    <n v="10741"/>
    <n v="11020"/>
    <n v="9355253"/>
  </r>
  <r>
    <s v="E3556 TSM Poles-NSC"/>
    <x v="64"/>
    <s v="TSM Poles-NSC"/>
    <s v="Transmission Plant - Electric"/>
    <n v="0"/>
    <n v="0"/>
    <n v="0"/>
    <n v="0"/>
    <n v="0"/>
    <n v="0"/>
    <n v="0"/>
    <n v="0"/>
    <n v="0"/>
    <n v="0"/>
    <n v="0"/>
    <n v="0"/>
    <n v="0"/>
    <n v="0"/>
  </r>
  <r>
    <s v="E3557 105 TSM Poles"/>
    <x v="65"/>
    <s v="105 TSM Poles"/>
    <s v="Transmission Plant - Electric"/>
    <n v="110"/>
    <n v="110"/>
    <n v="110"/>
    <n v="110"/>
    <n v="110"/>
    <n v="110"/>
    <n v="110"/>
    <n v="110"/>
    <n v="110"/>
    <n v="110"/>
    <n v="110"/>
    <n v="110"/>
    <n v="110"/>
    <n v="110300"/>
  </r>
  <r>
    <s v="E3557 105 TSM Poles-NSC"/>
    <x v="65"/>
    <s v="105 TSM Poles-NSC"/>
    <s v="Transmission Plant - Electric"/>
    <n v="0"/>
    <n v="0"/>
    <n v="0"/>
    <n v="0"/>
    <n v="0"/>
    <n v="0"/>
    <n v="0"/>
    <n v="0"/>
    <n v="0"/>
    <n v="0"/>
    <n v="0"/>
    <n v="0"/>
    <n v="0"/>
    <n v="0"/>
  </r>
  <r>
    <s v="E3557 TSM Poles "/>
    <x v="65"/>
    <s v="TSM Poles"/>
    <s v="Transmission Plant - Electric"/>
    <n v="49382"/>
    <n v="49836"/>
    <n v="50266"/>
    <n v="50720"/>
    <n v="51175"/>
    <n v="51629"/>
    <n v="52064"/>
    <n v="52514"/>
    <n v="52969"/>
    <n v="53423"/>
    <n v="53877"/>
    <n v="54331"/>
    <n v="54784"/>
    <n v="52073793"/>
  </r>
  <r>
    <s v="E3557 TSM Poles, Baker Common"/>
    <x v="65"/>
    <s v="TSM Poles, Baker Common"/>
    <s v="Transmission Plant - Electric"/>
    <n v="1832"/>
    <n v="1853"/>
    <n v="1874"/>
    <n v="1895"/>
    <n v="1916"/>
    <n v="1937"/>
    <n v="1958"/>
    <n v="1979"/>
    <n v="2000"/>
    <n v="2020"/>
    <n v="2041"/>
    <n v="2062"/>
    <n v="2083"/>
    <n v="1957747"/>
  </r>
  <r>
    <s v="E3557 TSM Poles, Baker Common-NSC"/>
    <x v="65"/>
    <s v="TSM Poles, Baker Common-NSC"/>
    <s v="Transmission Plant - Electric"/>
    <n v="0"/>
    <n v="0"/>
    <n v="0"/>
    <n v="0"/>
    <n v="0"/>
    <n v="0"/>
    <n v="0"/>
    <n v="0"/>
    <n v="0"/>
    <n v="0"/>
    <n v="0"/>
    <n v="0"/>
    <n v="0"/>
    <n v="0"/>
  </r>
  <r>
    <s v="E3557 TSM Poles, Cov-Ber DONOTUSE"/>
    <x v="65"/>
    <s v="TSM Poles, Cov-Ber DONOTUSE"/>
    <s v="Transmission Plant - Electric"/>
    <n v="0"/>
    <n v="0"/>
    <n v="0"/>
    <n v="0"/>
    <n v="0"/>
    <n v="0"/>
    <n v="0"/>
    <n v="0"/>
    <n v="0"/>
    <n v="0"/>
    <n v="0"/>
    <n v="0"/>
    <n v="0"/>
    <n v="0"/>
  </r>
  <r>
    <s v="E3557 TSM Poles, Hopkins Ridge"/>
    <x v="65"/>
    <s v="TSM Poles, Hopkins Ridge"/>
    <s v="Transmission Plant - Electric"/>
    <n v="0"/>
    <n v="0"/>
    <n v="0"/>
    <n v="0"/>
    <n v="0"/>
    <n v="0"/>
    <n v="0"/>
    <n v="0"/>
    <n v="0"/>
    <n v="0"/>
    <n v="0"/>
    <n v="0"/>
    <n v="0"/>
    <n v="0"/>
  </r>
  <r>
    <s v="E3557 TSM Poles, Hopkins Ridge-NSC"/>
    <x v="65"/>
    <s v="TSM Poles, Hopkins Ridge-NSC"/>
    <s v="Transmission Plant - Electric"/>
    <n v="0"/>
    <n v="0"/>
    <n v="0"/>
    <n v="0"/>
    <n v="0"/>
    <n v="0"/>
    <n v="0"/>
    <n v="0"/>
    <n v="0"/>
    <n v="0"/>
    <n v="0"/>
    <n v="0"/>
    <n v="0"/>
    <n v="0"/>
  </r>
  <r>
    <s v="E3557 TSM Poles, Lower Baker"/>
    <x v="65"/>
    <s v="TSM Poles, Lower Baker"/>
    <s v="Transmission Plant - Electric"/>
    <n v="0"/>
    <n v="0"/>
    <n v="0"/>
    <n v="0"/>
    <n v="0"/>
    <n v="0"/>
    <n v="0"/>
    <n v="0"/>
    <n v="0"/>
    <n v="0"/>
    <n v="0"/>
    <n v="0"/>
    <n v="0"/>
    <n v="0"/>
  </r>
  <r>
    <s v="E3557 TSM Poles, Lower Baker-NSC"/>
    <x v="65"/>
    <s v="TSM Poles, Lower Baker-NSC"/>
    <s v="Transmission Plant - Electric"/>
    <n v="0"/>
    <n v="0"/>
    <n v="0"/>
    <n v="0"/>
    <n v="0"/>
    <n v="0"/>
    <n v="0"/>
    <n v="0"/>
    <n v="0"/>
    <n v="0"/>
    <n v="0"/>
    <n v="0"/>
    <n v="0"/>
    <n v="0"/>
  </r>
  <r>
    <s v="E3557 TSM Poles, Snoqualmie 2"/>
    <x v="65"/>
    <s v="TSM Poles, Snoqualmie 2"/>
    <s v="Transmission Plant - Electric"/>
    <n v="0"/>
    <n v="0"/>
    <n v="0"/>
    <n v="0"/>
    <n v="0"/>
    <n v="0"/>
    <n v="0"/>
    <n v="0"/>
    <n v="0"/>
    <n v="0"/>
    <n v="0"/>
    <n v="0"/>
    <n v="0"/>
    <n v="0"/>
  </r>
  <r>
    <s v="E3557 TSM Poles, Snoqualmie 2-NSC"/>
    <x v="65"/>
    <s v="TSM Poles, Snoqualmie 2-NSC"/>
    <s v="Transmission Plant - Electric"/>
    <n v="0"/>
    <n v="0"/>
    <n v="0"/>
    <n v="0"/>
    <n v="0"/>
    <n v="0"/>
    <n v="0"/>
    <n v="0"/>
    <n v="0"/>
    <n v="0"/>
    <n v="0"/>
    <n v="0"/>
    <n v="0"/>
    <n v="0"/>
  </r>
  <r>
    <s v="E3557 TSM Poles, Sumas"/>
    <x v="65"/>
    <s v="TSM Poles, Sumas"/>
    <s v="Transmission Plant - Electric"/>
    <n v="0"/>
    <n v="0"/>
    <n v="0"/>
    <n v="0"/>
    <n v="0"/>
    <n v="0"/>
    <n v="0"/>
    <n v="0"/>
    <n v="0"/>
    <n v="0"/>
    <n v="0"/>
    <n v="0"/>
    <n v="0"/>
    <n v="0"/>
  </r>
  <r>
    <s v="E3557 TSM Poles, Upper Baker"/>
    <x v="65"/>
    <s v="TSM Poles, Upper Baker"/>
    <s v="Transmission Plant - Electric"/>
    <n v="198"/>
    <n v="198"/>
    <n v="199"/>
    <n v="199"/>
    <n v="200"/>
    <n v="201"/>
    <n v="201"/>
    <n v="202"/>
    <n v="202"/>
    <n v="203"/>
    <n v="204"/>
    <n v="204"/>
    <n v="205"/>
    <n v="201207"/>
  </r>
  <r>
    <s v="E3557 TSM Poles, Upper Baker-NSC"/>
    <x v="65"/>
    <s v="TSM Poles, Upper Baker-NSC"/>
    <s v="Transmission Plant - Electric"/>
    <n v="0"/>
    <n v="0"/>
    <n v="0"/>
    <n v="0"/>
    <n v="0"/>
    <n v="0"/>
    <n v="0"/>
    <n v="0"/>
    <n v="0"/>
    <n v="0"/>
    <n v="0"/>
    <n v="0"/>
    <n v="0"/>
    <n v="0"/>
  </r>
  <r>
    <s v="E3557 TSM Poles-NSC"/>
    <x v="65"/>
    <s v="TSM Poles-NSC"/>
    <s v="Transmission Plant - Electric"/>
    <n v="0"/>
    <n v="0"/>
    <n v="0"/>
    <n v="0"/>
    <n v="0"/>
    <n v="0"/>
    <n v="0"/>
    <n v="0"/>
    <n v="0"/>
    <n v="0"/>
    <n v="0"/>
    <n v="0"/>
    <n v="0"/>
    <n v="0"/>
  </r>
  <r>
    <s v="E3559 (GIF) Poles, Colstrip 1-2"/>
    <x v="66"/>
    <s v="(GIF) Poles, Colstrip 1-2"/>
    <s v="Transmission Plant - Electric"/>
    <n v="60"/>
    <n v="60"/>
    <n v="60"/>
    <n v="60"/>
    <n v="61"/>
    <n v="61"/>
    <n v="61"/>
    <n v="61"/>
    <n v="61"/>
    <n v="61"/>
    <n v="61"/>
    <n v="61"/>
    <n v="62"/>
    <n v="60845"/>
  </r>
  <r>
    <s v="E3559 (GIF) Poles, Colstrip 1-2-NSC"/>
    <x v="66"/>
    <s v="(GIF) Poles, Colstrip 1-2-NSC"/>
    <s v="Transmission Plant - Electric"/>
    <n v="0"/>
    <n v="0"/>
    <n v="0"/>
    <n v="0"/>
    <n v="0"/>
    <n v="0"/>
    <n v="0"/>
    <n v="0"/>
    <n v="0"/>
    <n v="0"/>
    <n v="0"/>
    <n v="0"/>
    <n v="0"/>
    <n v="0"/>
  </r>
  <r>
    <s v="E3559 (GIF) Poles, Colstrip 3-4"/>
    <x v="66"/>
    <s v="(GIF) Poles, Colstrip 3-4"/>
    <s v="Transmission Plant - Electric"/>
    <n v="54"/>
    <n v="55"/>
    <n v="55"/>
    <n v="55"/>
    <n v="55"/>
    <n v="56"/>
    <n v="56"/>
    <n v="56"/>
    <n v="56"/>
    <n v="56"/>
    <n v="57"/>
    <n v="57"/>
    <n v="57"/>
    <n v="55739"/>
  </r>
  <r>
    <s v="E3559 (GIF) Poles, Colstrip 3-4-NSC"/>
    <x v="66"/>
    <s v="(GIF) Poles, Colstrip 3-4-NSC"/>
    <s v="Transmission Plant - Electric"/>
    <n v="0"/>
    <n v="0"/>
    <n v="0"/>
    <n v="0"/>
    <n v="0"/>
    <n v="0"/>
    <n v="0"/>
    <n v="0"/>
    <n v="0"/>
    <n v="0"/>
    <n v="0"/>
    <n v="0"/>
    <n v="0"/>
    <n v="0"/>
  </r>
  <r>
    <s v="E3559 (GIF) Poles, Electron-RET"/>
    <x v="66"/>
    <s v="(GIF) Poles, Electron-RET"/>
    <s v="Transmission Plant - Electric"/>
    <n v="0"/>
    <n v="0"/>
    <n v="0"/>
    <n v="0"/>
    <n v="0"/>
    <n v="0"/>
    <n v="0"/>
    <n v="0"/>
    <n v="0"/>
    <n v="0"/>
    <n v="0"/>
    <n v="0"/>
    <n v="0"/>
    <n v="0"/>
  </r>
  <r>
    <s v="E3559 (GIF) Poles, Hop Ridge-NSC"/>
    <x v="66"/>
    <s v="(GIF) Poles, Hop Ridge-NSC"/>
    <s v="Transmission Plant - Electric"/>
    <n v="0"/>
    <n v="0"/>
    <n v="0"/>
    <n v="0"/>
    <n v="0"/>
    <n v="0"/>
    <n v="0"/>
    <n v="0"/>
    <n v="0"/>
    <n v="0"/>
    <n v="0"/>
    <n v="0"/>
    <n v="0"/>
    <n v="0"/>
  </r>
  <r>
    <s v="E3559 (GIF) Poles, Hopkins Ridge"/>
    <x v="66"/>
    <s v="(GIF) Poles, Hopkins Ridge"/>
    <s v="Transmission Plant - Electric"/>
    <n v="498"/>
    <n v="502"/>
    <n v="506"/>
    <n v="510"/>
    <n v="514"/>
    <n v="518"/>
    <n v="522"/>
    <n v="526"/>
    <n v="530"/>
    <n v="534"/>
    <n v="538"/>
    <n v="542"/>
    <n v="546"/>
    <n v="521828"/>
  </r>
  <r>
    <s v="E3559 (GIF) Poles, Lower Baker"/>
    <x v="66"/>
    <s v="(GIF) Poles, Lower Baker"/>
    <s v="Transmission Plant - Electric"/>
    <n v="11"/>
    <n v="11"/>
    <n v="11"/>
    <n v="11"/>
    <n v="11"/>
    <n v="11"/>
    <n v="11"/>
    <n v="11"/>
    <n v="11"/>
    <n v="12"/>
    <n v="12"/>
    <n v="12"/>
    <n v="12"/>
    <n v="11431"/>
  </r>
  <r>
    <s v="E3559 (GIF) Poles, Lower Baker-NSC"/>
    <x v="66"/>
    <s v="(GIF) Poles, Lower Baker-NSC"/>
    <s v="Transmission Plant - Electric"/>
    <n v="0"/>
    <n v="0"/>
    <n v="0"/>
    <n v="0"/>
    <n v="0"/>
    <n v="0"/>
    <n v="0"/>
    <n v="0"/>
    <n v="0"/>
    <n v="0"/>
    <n v="0"/>
    <n v="0"/>
    <n v="0"/>
    <n v="0"/>
  </r>
  <r>
    <s v="E3559 (GIF) Poles, Poison Spring"/>
    <x v="66"/>
    <s v="(GIF) Poles, Poison Spring"/>
    <s v="Transmission Plant - Electric"/>
    <n v="211"/>
    <n v="214"/>
    <n v="216"/>
    <n v="219"/>
    <n v="221"/>
    <n v="223"/>
    <n v="226"/>
    <n v="228"/>
    <n v="231"/>
    <n v="233"/>
    <n v="235"/>
    <n v="238"/>
    <n v="240"/>
    <n v="225750"/>
  </r>
  <r>
    <s v="E3559 (GIF) Poles, Poison Sprin-NSC"/>
    <x v="66"/>
    <s v="(GIF) Poles, Poison Sprin-NSC"/>
    <s v="Transmission Plant - Electric"/>
    <n v="0"/>
    <n v="0"/>
    <n v="0"/>
    <n v="0"/>
    <n v="0"/>
    <n v="0"/>
    <n v="0"/>
    <n v="0"/>
    <n v="0"/>
    <n v="0"/>
    <n v="0"/>
    <n v="0"/>
    <n v="0"/>
    <n v="0"/>
  </r>
  <r>
    <s v="E3559 (GIF) Poles, Scl-Tolt"/>
    <x v="66"/>
    <s v="(GIF) Poles, Scl-Tolt"/>
    <s v="Transmission Plant - Electric"/>
    <n v="9"/>
    <n v="9"/>
    <n v="9"/>
    <n v="10"/>
    <n v="10"/>
    <n v="10"/>
    <n v="10"/>
    <n v="10"/>
    <n v="10"/>
    <n v="10"/>
    <n v="10"/>
    <n v="10"/>
    <n v="10"/>
    <n v="9689"/>
  </r>
  <r>
    <s v="E3559 (GIF) Poles, Scl-Tolt-NSC"/>
    <x v="66"/>
    <s v="(GIF) Poles, Scl-Tolt-NSC"/>
    <s v="Transmission Plant - Electric"/>
    <n v="0"/>
    <n v="0"/>
    <n v="0"/>
    <n v="0"/>
    <n v="0"/>
    <n v="0"/>
    <n v="0"/>
    <n v="0"/>
    <n v="0"/>
    <n v="0"/>
    <n v="0"/>
    <n v="0"/>
    <n v="0"/>
    <n v="0"/>
  </r>
  <r>
    <s v="E3559 (GIF) Poles, Snoqualmie 1"/>
    <x v="66"/>
    <s v="(GIF) Poles, Snoqualmie 1"/>
    <s v="Transmission Plant - Electric"/>
    <n v="0"/>
    <n v="0"/>
    <n v="0"/>
    <n v="0"/>
    <n v="0"/>
    <n v="0"/>
    <n v="0"/>
    <n v="0"/>
    <n v="0"/>
    <n v="0"/>
    <n v="0"/>
    <n v="0"/>
    <n v="0"/>
    <n v="215"/>
  </r>
  <r>
    <s v="E3559 (GIF) Poles, Snoqualmie 1-NSC"/>
    <x v="66"/>
    <s v="(GIF) Poles, Snoqualmie 1-NSC"/>
    <s v="Transmission Plant - Electric"/>
    <n v="0"/>
    <n v="0"/>
    <n v="0"/>
    <n v="0"/>
    <n v="0"/>
    <n v="0"/>
    <n v="0"/>
    <n v="0"/>
    <n v="0"/>
    <n v="0"/>
    <n v="0"/>
    <n v="0"/>
    <n v="0"/>
    <n v="0"/>
  </r>
  <r>
    <s v="E3559 (GIF) Poles, Snoqualmie 2"/>
    <x v="66"/>
    <s v="(GIF) Poles, Snoqualmie 2"/>
    <s v="Transmission Plant - Electric"/>
    <n v="82"/>
    <n v="83"/>
    <n v="83"/>
    <n v="84"/>
    <n v="84"/>
    <n v="85"/>
    <n v="86"/>
    <n v="86"/>
    <n v="87"/>
    <n v="87"/>
    <n v="88"/>
    <n v="89"/>
    <n v="89"/>
    <n v="85666"/>
  </r>
  <r>
    <s v="E3559 (GIF) Poles, Snoqualmie 2-NSC"/>
    <x v="66"/>
    <s v="(GIF) Poles, Snoqualmie 2-NSC"/>
    <s v="Transmission Plant - Electric"/>
    <n v="0"/>
    <n v="0"/>
    <n v="0"/>
    <n v="0"/>
    <n v="0"/>
    <n v="0"/>
    <n v="0"/>
    <n v="0"/>
    <n v="0"/>
    <n v="0"/>
    <n v="0"/>
    <n v="0"/>
    <n v="0"/>
    <n v="0"/>
  </r>
  <r>
    <s v="E3559 (GIF) Poles, Sumas"/>
    <x v="66"/>
    <s v="(GIF) Poles, Sumas"/>
    <s v="Transmission Plant - Electric"/>
    <n v="62"/>
    <n v="62"/>
    <n v="63"/>
    <n v="63"/>
    <n v="63"/>
    <n v="63"/>
    <n v="63"/>
    <n v="63"/>
    <n v="64"/>
    <n v="64"/>
    <n v="64"/>
    <n v="64"/>
    <n v="64"/>
    <n v="63291"/>
  </r>
  <r>
    <s v="E3559 (GIF) Poles, Sumas-NSC"/>
    <x v="66"/>
    <s v="(GIF) Poles, Sumas-NSC"/>
    <s v="Transmission Plant - Electric"/>
    <n v="0"/>
    <n v="0"/>
    <n v="0"/>
    <n v="0"/>
    <n v="0"/>
    <n v="0"/>
    <n v="0"/>
    <n v="0"/>
    <n v="0"/>
    <n v="0"/>
    <n v="0"/>
    <n v="0"/>
    <n v="0"/>
    <n v="0"/>
  </r>
  <r>
    <s v="E3559 (GIF) Poles, TLN-HPK@plan-NSC"/>
    <x v="66"/>
    <s v="(GIF) Poles, TLN-HPK@plan-NSC"/>
    <s v="Transmission Plant - Electric"/>
    <n v="0"/>
    <n v="0"/>
    <n v="0"/>
    <n v="0"/>
    <n v="0"/>
    <n v="0"/>
    <n v="0"/>
    <n v="0"/>
    <n v="0"/>
    <n v="0"/>
    <n v="0"/>
    <n v="0"/>
    <n v="0"/>
    <n v="0"/>
  </r>
  <r>
    <s v="E3559 (GIF) Poles, TLN-HPK@plant"/>
    <x v="66"/>
    <s v="(GIF) Poles, TLN-HPK@plant"/>
    <s v="Transmission Plant - Electric"/>
    <n v="31"/>
    <n v="31"/>
    <n v="31"/>
    <n v="32"/>
    <n v="32"/>
    <n v="32"/>
    <n v="32"/>
    <n v="32"/>
    <n v="33"/>
    <n v="33"/>
    <n v="33"/>
    <n v="33"/>
    <n v="34"/>
    <n v="32207"/>
  </r>
  <r>
    <s v="E3559 (GIF) Poles, Upper Baker"/>
    <x v="66"/>
    <s v="(GIF) Poles, Upper Baker"/>
    <s v="Transmission Plant - Electric"/>
    <n v="128"/>
    <n v="128"/>
    <n v="128"/>
    <n v="129"/>
    <n v="129"/>
    <n v="129"/>
    <n v="130"/>
    <n v="130"/>
    <n v="131"/>
    <n v="131"/>
    <n v="131"/>
    <n v="132"/>
    <n v="132"/>
    <n v="129888"/>
  </r>
  <r>
    <s v="E3559 (GIF) Poles, Upper Baker-NSC"/>
    <x v="66"/>
    <s v="(GIF) Poles, Upper Baker-NSC"/>
    <s v="Transmission Plant - Electric"/>
    <n v="0"/>
    <n v="0"/>
    <n v="0"/>
    <n v="0"/>
    <n v="0"/>
    <n v="0"/>
    <n v="0"/>
    <n v="0"/>
    <n v="0"/>
    <n v="0"/>
    <n v="0"/>
    <n v="0"/>
    <n v="0"/>
    <n v="0"/>
  </r>
  <r>
    <s v="E3559 (GIF) Poles, Wild Horse"/>
    <x v="66"/>
    <s v="(GIF) Poles, Wild Horse"/>
    <s v="Transmission Plant - Electric"/>
    <n v="342"/>
    <n v="345"/>
    <n v="348"/>
    <n v="351"/>
    <n v="354"/>
    <n v="357"/>
    <n v="360"/>
    <n v="363"/>
    <n v="366"/>
    <n v="369"/>
    <n v="372"/>
    <n v="375"/>
    <n v="378"/>
    <n v="360032"/>
  </r>
  <r>
    <s v="E3559 (GIF) Poles, Wild Horse-NSC"/>
    <x v="66"/>
    <s v="(GIF) Poles, Wild Horse-NSC"/>
    <s v="Transmission Plant - Electric"/>
    <n v="0"/>
    <n v="0"/>
    <n v="0"/>
    <n v="0"/>
    <n v="0"/>
    <n v="0"/>
    <n v="0"/>
    <n v="0"/>
    <n v="0"/>
    <n v="0"/>
    <n v="0"/>
    <n v="0"/>
    <n v="0"/>
    <n v="0"/>
  </r>
  <r>
    <s v="E3559 (GIF) TSM Poles, LSR"/>
    <x v="66"/>
    <s v="(GIF) TSM Poles, LSR"/>
    <s v="Transmission Plant - Electric"/>
    <n v="1013"/>
    <n v="1024"/>
    <n v="1036"/>
    <n v="1048"/>
    <n v="1060"/>
    <n v="1071"/>
    <n v="1083"/>
    <n v="1095"/>
    <n v="1106"/>
    <n v="1118"/>
    <n v="1130"/>
    <n v="1141"/>
    <n v="1153"/>
    <n v="1082868"/>
  </r>
  <r>
    <s v="E3559 (GIF) TSM Poles, LSR-NSC"/>
    <x v="66"/>
    <s v="(GIF) TSM Poles, LSR-NSC"/>
    <s v="Transmission Plant - Electric"/>
    <n v="0"/>
    <n v="0"/>
    <n v="0"/>
    <n v="0"/>
    <n v="0"/>
    <n v="0"/>
    <n v="0"/>
    <n v="0"/>
    <n v="0"/>
    <n v="0"/>
    <n v="0"/>
    <n v="0"/>
    <n v="0"/>
    <n v="0"/>
  </r>
  <r>
    <s v="E356 TSM O/H Cond, 3rd AC Line"/>
    <x v="67"/>
    <s v="TSM O/H Cond, 3rd AC Line"/>
    <s v="Transmission Plant - Electric"/>
    <n v="13630"/>
    <n v="13655"/>
    <n v="13681"/>
    <n v="13706"/>
    <n v="13732"/>
    <n v="13757"/>
    <n v="13782"/>
    <n v="13808"/>
    <n v="13833"/>
    <n v="13859"/>
    <n v="13884"/>
    <n v="13910"/>
    <n v="13935"/>
    <n v="13782473"/>
  </r>
  <r>
    <s v="E356 TSM O/H Cond, 3rd AC Line-NSC"/>
    <x v="67"/>
    <s v="TSM O/H Cond, 3rd AC Line-NSC"/>
    <s v="Transmission Plant - Electric"/>
    <n v="0"/>
    <n v="0"/>
    <n v="0"/>
    <n v="0"/>
    <n v="0"/>
    <n v="0"/>
    <n v="0"/>
    <n v="0"/>
    <n v="0"/>
    <n v="0"/>
    <n v="0"/>
    <n v="0"/>
    <n v="0"/>
    <n v="0"/>
  </r>
  <r>
    <s v="E356 TSM O/H Cond, Baker Common"/>
    <x v="67"/>
    <s v="TSM O/H Cond, Baker Common"/>
    <s v="Transmission Plant - Electric"/>
    <n v="0"/>
    <n v="0"/>
    <n v="0"/>
    <n v="0"/>
    <n v="0"/>
    <n v="0"/>
    <n v="0"/>
    <n v="0"/>
    <n v="0"/>
    <n v="0"/>
    <n v="0"/>
    <n v="0"/>
    <n v="0"/>
    <n v="0"/>
  </r>
  <r>
    <s v="E356 TSM O/H Cond, Colstrip 1-2 Com"/>
    <x v="67"/>
    <s v="TSM O/H Cond, Colstrip 1-2 Com"/>
    <s v="Transmission Plant - Electric"/>
    <n v="10832"/>
    <n v="10846"/>
    <n v="10860"/>
    <n v="10874"/>
    <n v="10888"/>
    <n v="10902"/>
    <n v="10915"/>
    <n v="10929"/>
    <n v="10943"/>
    <n v="10957"/>
    <n v="10971"/>
    <n v="10985"/>
    <n v="10999"/>
    <n v="10915468"/>
  </r>
  <r>
    <s v="E356 TSM O/H Cond, Colstrip 3-4 Com"/>
    <x v="67"/>
    <s v="TSM O/H Cond, Colstrip 3-4 Com"/>
    <s v="Transmission Plant - Electric"/>
    <n v="16288"/>
    <n v="16309"/>
    <n v="16331"/>
    <n v="16352"/>
    <n v="16373"/>
    <n v="16394"/>
    <n v="16415"/>
    <n v="16437"/>
    <n v="16458"/>
    <n v="16479"/>
    <n v="16500"/>
    <n v="16522"/>
    <n v="16543"/>
    <n v="16415461"/>
  </r>
  <r>
    <s v="E356 TSM O/H Cond, Colstrip1-2 -NSC"/>
    <x v="67"/>
    <s v="TSM O/H Cond, Colstrip1-2 -NSC"/>
    <s v="Transmission Plant - Electric"/>
    <n v="0"/>
    <n v="0"/>
    <n v="0"/>
    <n v="0"/>
    <n v="0"/>
    <n v="0"/>
    <n v="0"/>
    <n v="0"/>
    <n v="0"/>
    <n v="0"/>
    <n v="0"/>
    <n v="0"/>
    <n v="0"/>
    <n v="0"/>
  </r>
  <r>
    <s v="E356 TSM O/H Cond, Colstrip3-4 -NSC"/>
    <x v="67"/>
    <s v="TSM O/H Cond, Colstrip3-4 -NSC"/>
    <s v="Transmission Plant - Electric"/>
    <n v="0"/>
    <n v="0"/>
    <n v="0"/>
    <n v="0"/>
    <n v="0"/>
    <n v="0"/>
    <n v="0"/>
    <n v="0"/>
    <n v="0"/>
    <n v="0"/>
    <n v="0"/>
    <n v="0"/>
    <n v="0"/>
    <n v="0"/>
  </r>
  <r>
    <s v="E356 TSM O/H Cond, Lower Baker-RET"/>
    <x v="67"/>
    <s v="TSM O/H Cond, Lower Baker-RET"/>
    <s v="Transmission Plant - Electric"/>
    <n v="0"/>
    <n v="0"/>
    <n v="0"/>
    <n v="0"/>
    <n v="0"/>
    <n v="0"/>
    <n v="0"/>
    <n v="0"/>
    <n v="0"/>
    <n v="0"/>
    <n v="0"/>
    <n v="0"/>
    <n v="0"/>
    <n v="0"/>
  </r>
  <r>
    <s v="E356 TSM O/H Cond, Mint Farm "/>
    <x v="67"/>
    <s v="TSM O/H Cond, Mint Farm"/>
    <s v="Transmission Plant - Electric"/>
    <n v="0"/>
    <n v="0"/>
    <n v="0"/>
    <n v="0"/>
    <n v="0"/>
    <n v="0"/>
    <n v="0"/>
    <n v="0"/>
    <n v="0"/>
    <n v="0"/>
    <n v="0"/>
    <n v="0"/>
    <n v="0"/>
    <n v="0"/>
  </r>
  <r>
    <s v="E356 TSM O/H Cond, Mint Farm OP"/>
    <x v="67"/>
    <s v="TSM O/H Cond, Mint Farm OP"/>
    <s v="Transmission Plant - Electric"/>
    <n v="0"/>
    <n v="0"/>
    <n v="0"/>
    <n v="0"/>
    <n v="0"/>
    <n v="0"/>
    <n v="0"/>
    <n v="0"/>
    <n v="0"/>
    <n v="0"/>
    <n v="0"/>
    <n v="0"/>
    <n v="0"/>
    <n v="0"/>
  </r>
  <r>
    <s v="E356 TSM O/H Cond, Mint Farm OP-NSC"/>
    <x v="67"/>
    <s v="TSM O/H Cond, Mint Farm OP-NSC"/>
    <s v="Transmission Plant - Electric"/>
    <n v="0"/>
    <n v="0"/>
    <n v="0"/>
    <n v="0"/>
    <n v="0"/>
    <n v="0"/>
    <n v="0"/>
    <n v="0"/>
    <n v="0"/>
    <n v="0"/>
    <n v="0"/>
    <n v="0"/>
    <n v="0"/>
    <n v="0"/>
  </r>
  <r>
    <s v="E356 TSM O/H Cond, Mint Farm-NSC"/>
    <x v="67"/>
    <s v="TSM O/H Cond, Mint Farm-NSC"/>
    <s v="Transmission Plant - Electric"/>
    <n v="0"/>
    <n v="0"/>
    <n v="0"/>
    <n v="0"/>
    <n v="0"/>
    <n v="0"/>
    <n v="0"/>
    <n v="0"/>
    <n v="0"/>
    <n v="0"/>
    <n v="0"/>
    <n v="0"/>
    <n v="0"/>
    <n v="0"/>
  </r>
  <r>
    <s v="E356 TSM O/H Cond, N Intertie"/>
    <x v="67"/>
    <s v="TSM O/H Cond, N Intertie"/>
    <s v="Transmission Plant - Electric"/>
    <n v="6306"/>
    <n v="6320"/>
    <n v="6334"/>
    <n v="6347"/>
    <n v="6361"/>
    <n v="6375"/>
    <n v="6388"/>
    <n v="6402"/>
    <n v="6416"/>
    <n v="6429"/>
    <n v="6443"/>
    <n v="6457"/>
    <n v="6470"/>
    <n v="6388260"/>
  </r>
  <r>
    <s v="E356 TSM O/H Cond, N Intertie-NSC"/>
    <x v="67"/>
    <s v="TSM O/H Cond, N Intertie-NSC"/>
    <s v="Transmission Plant - Electric"/>
    <n v="0"/>
    <n v="0"/>
    <n v="0"/>
    <n v="0"/>
    <n v="0"/>
    <n v="0"/>
    <n v="0"/>
    <n v="0"/>
    <n v="0"/>
    <n v="0"/>
    <n v="0"/>
    <n v="0"/>
    <n v="0"/>
    <n v="0"/>
  </r>
  <r>
    <s v="E356 TSM O/H Cond, Snoqualmie 1"/>
    <x v="67"/>
    <s v="TSM O/H Cond, Snoqualmie 1"/>
    <s v="Transmission Plant - Electric"/>
    <n v="0"/>
    <n v="0"/>
    <n v="0"/>
    <n v="0"/>
    <n v="0"/>
    <n v="0"/>
    <n v="0"/>
    <n v="0"/>
    <n v="0"/>
    <n v="0"/>
    <n v="0"/>
    <n v="0"/>
    <n v="0"/>
    <n v="0"/>
  </r>
  <r>
    <s v="E356 TSM O/H Cond, Snoqualmie 1-NSC"/>
    <x v="67"/>
    <s v="TSM O/H Cond, Snoqualmie 1-NSC"/>
    <s v="Transmission Plant - Electric"/>
    <n v="0"/>
    <n v="0"/>
    <n v="0"/>
    <n v="0"/>
    <n v="0"/>
    <n v="0"/>
    <n v="0"/>
    <n v="0"/>
    <n v="0"/>
    <n v="0"/>
    <n v="0"/>
    <n v="0"/>
    <n v="0"/>
    <n v="0"/>
  </r>
  <r>
    <s v="E356 TSM O/H Cond, Snoqualmie 2"/>
    <x v="67"/>
    <s v="TSM O/H Cond, Snoqualmie 2"/>
    <s v="Transmission Plant - Electric"/>
    <n v="0"/>
    <n v="0"/>
    <n v="0"/>
    <n v="0"/>
    <n v="0"/>
    <n v="0"/>
    <n v="0"/>
    <n v="0"/>
    <n v="0"/>
    <n v="0"/>
    <n v="0"/>
    <n v="0"/>
    <n v="0"/>
    <n v="0"/>
  </r>
  <r>
    <s v="E356 TSM O/H Cond, Snoqualmie 2-NSC"/>
    <x v="67"/>
    <s v="TSM O/H Cond, Snoqualmie 2-NSC"/>
    <s v="Transmission Plant - Electric"/>
    <n v="0"/>
    <n v="0"/>
    <n v="0"/>
    <n v="0"/>
    <n v="0"/>
    <n v="0"/>
    <n v="0"/>
    <n v="0"/>
    <n v="0"/>
    <n v="0"/>
    <n v="0"/>
    <n v="0"/>
    <n v="0"/>
    <n v="0"/>
  </r>
  <r>
    <s v="E356 TSM O/H Cond, Upper Baker-RET"/>
    <x v="67"/>
    <s v="TSM O/H Cond, Upper Baker-RET"/>
    <s v="Transmission Plant - Electric"/>
    <n v="0"/>
    <n v="0"/>
    <n v="0"/>
    <n v="0"/>
    <n v="0"/>
    <n v="0"/>
    <n v="0"/>
    <n v="0"/>
    <n v="0"/>
    <n v="0"/>
    <n v="0"/>
    <n v="0"/>
    <n v="0"/>
    <n v="0"/>
  </r>
  <r>
    <s v="E356 TSM O/H Cond, Wild Horse"/>
    <x v="67"/>
    <s v="TSM O/H Cond, Wild Horse"/>
    <s v="Transmission Plant - Electric"/>
    <n v="0"/>
    <n v="0"/>
    <n v="0"/>
    <n v="0"/>
    <n v="0"/>
    <n v="0"/>
    <n v="0"/>
    <n v="0"/>
    <n v="0"/>
    <n v="0"/>
    <n v="0"/>
    <n v="0"/>
    <n v="0"/>
    <n v="0"/>
  </r>
  <r>
    <s v="E356 TSM O/H Cond, Wild Horse-NSC"/>
    <x v="67"/>
    <s v="TSM O/H Cond, Wild Horse-NSC"/>
    <s v="Transmission Plant - Electric"/>
    <n v="0"/>
    <n v="0"/>
    <n v="0"/>
    <n v="0"/>
    <n v="0"/>
    <n v="0"/>
    <n v="0"/>
    <n v="0"/>
    <n v="0"/>
    <n v="0"/>
    <n v="0"/>
    <n v="0"/>
    <n v="0"/>
    <n v="0"/>
  </r>
  <r>
    <s v="E356 TSM O/H Cond, Wild Horse-WindR"/>
    <x v="67"/>
    <s v="TSM O/H Cond, Wild Horse-WindR"/>
    <s v="Transmission Plant - Electric"/>
    <n v="72"/>
    <n v="72"/>
    <n v="72"/>
    <n v="72"/>
    <n v="73"/>
    <n v="73"/>
    <n v="73"/>
    <n v="74"/>
    <n v="74"/>
    <n v="74"/>
    <n v="75"/>
    <n v="75"/>
    <n v="75"/>
    <n v="73364"/>
  </r>
  <r>
    <s v="E356 TSM O/H Cond, Wind Ridge-N-NSC"/>
    <x v="67"/>
    <s v="TSM O/H Cond, Wind Ridge-N-NSC"/>
    <s v="Transmission Plant - Electric"/>
    <n v="0"/>
    <n v="0"/>
    <n v="0"/>
    <n v="0"/>
    <n v="0"/>
    <n v="0"/>
    <n v="0"/>
    <n v="0"/>
    <n v="0"/>
    <n v="0"/>
    <n v="0"/>
    <n v="0"/>
    <n v="0"/>
    <n v="0"/>
  </r>
  <r>
    <s v="E356 TSM O/H Cond, Wind Ridge-NonPr"/>
    <x v="67"/>
    <s v="TSM O/H Cond, Wind Ridge-NonPr"/>
    <s v="Transmission Plant - Electric"/>
    <n v="2066"/>
    <n v="2072"/>
    <n v="2078"/>
    <n v="2084"/>
    <n v="2089"/>
    <n v="2095"/>
    <n v="2101"/>
    <n v="2107"/>
    <n v="2113"/>
    <n v="2118"/>
    <n v="2124"/>
    <n v="2130"/>
    <n v="2136"/>
    <n v="2100984"/>
  </r>
  <r>
    <s v="E356 TSM O/H Cond, Wld Hrs-Wind-NSC"/>
    <x v="67"/>
    <s v="TSM O/H Cond, Wld Hrs-Wind-NSC"/>
    <s v="Transmission Plant - Electric"/>
    <n v="0"/>
    <n v="0"/>
    <n v="0"/>
    <n v="0"/>
    <n v="0"/>
    <n v="0"/>
    <n v="0"/>
    <n v="0"/>
    <n v="0"/>
    <n v="0"/>
    <n v="0"/>
    <n v="0"/>
    <n v="0"/>
    <n v="0"/>
  </r>
  <r>
    <s v="E356 TSM O/H Conductor &amp; Device-NSC"/>
    <x v="67"/>
    <s v="TSM O/H Conductor &amp; Device-NSC"/>
    <s v="Transmission Plant - Electric"/>
    <n v="0"/>
    <n v="0"/>
    <n v="0"/>
    <n v="0"/>
    <n v="0"/>
    <n v="0"/>
    <n v="0"/>
    <n v="0"/>
    <n v="0"/>
    <n v="0"/>
    <n v="0"/>
    <n v="0"/>
    <n v="0"/>
    <n v="0"/>
  </r>
  <r>
    <s v="E356 TSM O/H Conductor &amp; Devices"/>
    <x v="67"/>
    <s v="TSM O/H Conductor &amp; Devices"/>
    <s v="Transmission Plant - Electric"/>
    <n v="23985"/>
    <n v="24064"/>
    <n v="24151"/>
    <n v="24029"/>
    <n v="24098"/>
    <n v="24168"/>
    <n v="24238"/>
    <n v="24308"/>
    <n v="24378"/>
    <n v="24450"/>
    <n v="24521"/>
    <n v="24591"/>
    <n v="24664"/>
    <n v="24276711"/>
  </r>
  <r>
    <s v="E356 TSM O/H Cov-Ber NOT USED"/>
    <x v="67"/>
    <s v="TSM O/H Cov-Ber NOT USED"/>
    <s v="Transmission Plant - Electric"/>
    <n v="0"/>
    <n v="0"/>
    <n v="0"/>
    <n v="0"/>
    <n v="0"/>
    <n v="0"/>
    <n v="0"/>
    <n v="0"/>
    <n v="0"/>
    <n v="0"/>
    <n v="0"/>
    <n v="0"/>
    <n v="0"/>
    <n v="0"/>
  </r>
  <r>
    <s v="E3566 TSM O/H Conductor/Devices"/>
    <x v="68"/>
    <s v="TSM O/H Conductor/Devices"/>
    <s v="Transmission Plant - Electric"/>
    <n v="2253"/>
    <n v="2303"/>
    <n v="2353"/>
    <n v="2403"/>
    <n v="2454"/>
    <n v="2504"/>
    <n v="2554"/>
    <n v="2605"/>
    <n v="2657"/>
    <n v="2708"/>
    <n v="2759"/>
    <n v="2811"/>
    <n v="2862"/>
    <n v="2555748"/>
  </r>
  <r>
    <s v="E3566 TSM O/H Conductor/Devices-NSC"/>
    <x v="68"/>
    <s v="TSM O/H Conductor/Devices-NSC"/>
    <s v="Transmission Plant - Electric"/>
    <n v="0"/>
    <n v="0"/>
    <n v="0"/>
    <n v="0"/>
    <n v="0"/>
    <n v="0"/>
    <n v="0"/>
    <n v="0"/>
    <n v="0"/>
    <n v="0"/>
    <n v="0"/>
    <n v="0"/>
    <n v="0"/>
    <n v="0"/>
  </r>
  <r>
    <s v="E3567 105 TSM O/H Conductor/Devices"/>
    <x v="69"/>
    <s v="105 TSM O/H Conductor/Devices"/>
    <s v="Transmission Plant - Electric"/>
    <n v="52"/>
    <n v="52"/>
    <n v="52"/>
    <n v="52"/>
    <n v="52"/>
    <n v="52"/>
    <n v="52"/>
    <n v="52"/>
    <n v="52"/>
    <n v="52"/>
    <n v="52"/>
    <n v="52"/>
    <n v="52"/>
    <n v="52126"/>
  </r>
  <r>
    <s v="E3567 105 TSM O/H Conductor/Dev-NSC"/>
    <x v="69"/>
    <s v="105 TSM O/H Conductor/Dev-NSC"/>
    <s v="Transmission Plant - Electric"/>
    <n v="0"/>
    <n v="0"/>
    <n v="0"/>
    <n v="0"/>
    <n v="0"/>
    <n v="0"/>
    <n v="0"/>
    <n v="0"/>
    <n v="0"/>
    <n v="0"/>
    <n v="0"/>
    <n v="0"/>
    <n v="0"/>
    <n v="0"/>
  </r>
  <r>
    <s v="E3567 TSM O/H Cond, Baker Common"/>
    <x v="69"/>
    <s v="TSM O/H Cond, Baker Common"/>
    <s v="Transmission Plant - Electric"/>
    <n v="1121"/>
    <n v="1128"/>
    <n v="1134"/>
    <n v="1141"/>
    <n v="1148"/>
    <n v="1154"/>
    <n v="1161"/>
    <n v="1168"/>
    <n v="1174"/>
    <n v="1181"/>
    <n v="1188"/>
    <n v="1194"/>
    <n v="1201"/>
    <n v="1161002"/>
  </r>
  <r>
    <s v="E3567 TSM O/H Cond, Baker Commo-NSC"/>
    <x v="69"/>
    <s v="TSM O/H Cond, Baker Commo-NSC"/>
    <s v="Transmission Plant - Electric"/>
    <n v="0"/>
    <n v="0"/>
    <n v="0"/>
    <n v="0"/>
    <n v="0"/>
    <n v="0"/>
    <n v="0"/>
    <n v="0"/>
    <n v="0"/>
    <n v="0"/>
    <n v="0"/>
    <n v="0"/>
    <n v="0"/>
    <n v="0"/>
  </r>
  <r>
    <s v="E3567 TSM O/H Cond, Hop Ridge-NSC"/>
    <x v="69"/>
    <s v="TSM O/H Cond, Hop Ridge-NSC"/>
    <s v="Transmission Plant - Electric"/>
    <n v="0"/>
    <n v="0"/>
    <n v="0"/>
    <n v="0"/>
    <n v="0"/>
    <n v="0"/>
    <n v="0"/>
    <n v="0"/>
    <n v="0"/>
    <n v="0"/>
    <n v="0"/>
    <n v="0"/>
    <n v="0"/>
    <n v="0"/>
  </r>
  <r>
    <s v="E3567 TSM O/H Cond, Hopkins Ridge"/>
    <x v="69"/>
    <s v="TSM O/H Cond, Hopkins Ridge"/>
    <s v="Transmission Plant - Electric"/>
    <n v="0"/>
    <n v="0"/>
    <n v="0"/>
    <n v="0"/>
    <n v="0"/>
    <n v="0"/>
    <n v="0"/>
    <n v="0"/>
    <n v="0"/>
    <n v="0"/>
    <n v="0"/>
    <n v="0"/>
    <n v="0"/>
    <n v="0"/>
  </r>
  <r>
    <s v="E3567 TSM O/H Cond, Lower Baker"/>
    <x v="69"/>
    <s v="TSM O/H Cond, Lower Baker"/>
    <s v="Transmission Plant - Electric"/>
    <n v="0"/>
    <n v="0"/>
    <n v="0"/>
    <n v="0"/>
    <n v="0"/>
    <n v="0"/>
    <n v="0"/>
    <n v="0"/>
    <n v="0"/>
    <n v="0"/>
    <n v="0"/>
    <n v="0"/>
    <n v="0"/>
    <n v="0"/>
  </r>
  <r>
    <s v="E3567 TSM O/H Cond, Lower Baker-NSC"/>
    <x v="69"/>
    <s v="TSM O/H Cond, Lower Baker-NSC"/>
    <s v="Transmission Plant - Electric"/>
    <n v="0"/>
    <n v="0"/>
    <n v="0"/>
    <n v="0"/>
    <n v="0"/>
    <n v="0"/>
    <n v="0"/>
    <n v="0"/>
    <n v="0"/>
    <n v="0"/>
    <n v="0"/>
    <n v="0"/>
    <n v="0"/>
    <n v="0"/>
  </r>
  <r>
    <s v="E3567 TSM O/H Cond, Snoq 1-NSC"/>
    <x v="69"/>
    <s v="TSM O/H Cond, Snoq 1-NSC"/>
    <s v="Transmission Plant - Electric"/>
    <n v="0"/>
    <n v="0"/>
    <n v="0"/>
    <n v="0"/>
    <n v="0"/>
    <n v="0"/>
    <n v="0"/>
    <n v="0"/>
    <n v="0"/>
    <n v="0"/>
    <n v="0"/>
    <n v="0"/>
    <n v="0"/>
    <n v="0"/>
  </r>
  <r>
    <s v="E3567 TSM O/H Cond, Snoq 2-NSC"/>
    <x v="69"/>
    <s v="TSM O/H Cond, Snoq 2-NSC"/>
    <s v="Transmission Plant - Electric"/>
    <n v="0"/>
    <n v="0"/>
    <n v="0"/>
    <n v="0"/>
    <n v="0"/>
    <n v="0"/>
    <n v="0"/>
    <n v="0"/>
    <n v="0"/>
    <n v="0"/>
    <n v="0"/>
    <n v="0"/>
    <n v="0"/>
    <n v="0"/>
  </r>
  <r>
    <s v="E3567 TSM O/H Cond, Snoqualmie 1"/>
    <x v="69"/>
    <s v="TSM O/H Cond, Snoqualmie 1"/>
    <s v="Transmission Plant - Electric"/>
    <n v="0"/>
    <n v="0"/>
    <n v="0"/>
    <n v="0"/>
    <n v="0"/>
    <n v="0"/>
    <n v="0"/>
    <n v="0"/>
    <n v="0"/>
    <n v="0"/>
    <n v="0"/>
    <n v="0"/>
    <n v="0"/>
    <n v="0"/>
  </r>
  <r>
    <s v="E3567 TSM O/H Cond, Snoqualmie 2"/>
    <x v="69"/>
    <s v="TSM O/H Cond, Snoqualmie 2"/>
    <s v="Transmission Plant - Electric"/>
    <n v="0"/>
    <n v="0"/>
    <n v="0"/>
    <n v="0"/>
    <n v="0"/>
    <n v="0"/>
    <n v="0"/>
    <n v="0"/>
    <n v="0"/>
    <n v="0"/>
    <n v="0"/>
    <n v="0"/>
    <n v="0"/>
    <n v="0"/>
  </r>
  <r>
    <s v="E3567 TSM O/H Cond, Sumas "/>
    <x v="69"/>
    <s v="TSM O/H Cond, Sumas"/>
    <s v="Transmission Plant - Electric"/>
    <n v="0"/>
    <n v="0"/>
    <n v="0"/>
    <n v="0"/>
    <n v="0"/>
    <n v="0"/>
    <n v="0"/>
    <n v="0"/>
    <n v="0"/>
    <n v="0"/>
    <n v="0"/>
    <n v="0"/>
    <n v="0"/>
    <n v="0"/>
  </r>
  <r>
    <s v="E3567 TSM O/H Cond, Sumas OP"/>
    <x v="69"/>
    <s v="TSM O/H Cond, Sumas OP"/>
    <s v="Transmission Plant - Electric"/>
    <n v="0"/>
    <n v="0"/>
    <n v="0"/>
    <n v="0"/>
    <n v="0"/>
    <n v="0"/>
    <n v="0"/>
    <n v="0"/>
    <n v="0"/>
    <n v="0"/>
    <n v="0"/>
    <n v="0"/>
    <n v="0"/>
    <n v="0"/>
  </r>
  <r>
    <s v="E3567 TSM O/H Cond, Sumas OP-NSC"/>
    <x v="69"/>
    <s v="TSM O/H Cond, Sumas OP-NSC"/>
    <s v="Transmission Plant - Electric"/>
    <n v="0"/>
    <n v="0"/>
    <n v="0"/>
    <n v="0"/>
    <n v="0"/>
    <n v="0"/>
    <n v="0"/>
    <n v="0"/>
    <n v="0"/>
    <n v="0"/>
    <n v="0"/>
    <n v="0"/>
    <n v="0"/>
    <n v="0"/>
  </r>
  <r>
    <s v="E3567 TSM O/H Cond, Upper Baker"/>
    <x v="69"/>
    <s v="TSM O/H Cond, Upper Baker"/>
    <s v="Transmission Plant - Electric"/>
    <n v="679"/>
    <n v="679"/>
    <n v="680"/>
    <n v="681"/>
    <n v="682"/>
    <n v="682"/>
    <n v="683"/>
    <n v="684"/>
    <n v="685"/>
    <n v="685"/>
    <n v="686"/>
    <n v="687"/>
    <n v="688"/>
    <n v="683083"/>
  </r>
  <r>
    <s v="E3567 TSM O/H Cond, Upper Baker-NSC"/>
    <x v="69"/>
    <s v="TSM O/H Cond, Upper Baker-NSC"/>
    <s v="Transmission Plant - Electric"/>
    <n v="0"/>
    <n v="0"/>
    <n v="0"/>
    <n v="0"/>
    <n v="0"/>
    <n v="0"/>
    <n v="0"/>
    <n v="0"/>
    <n v="0"/>
    <n v="0"/>
    <n v="0"/>
    <n v="0"/>
    <n v="0"/>
    <n v="0"/>
  </r>
  <r>
    <s v="E3567 TSM O/H Conductor/Devices"/>
    <x v="69"/>
    <s v="TSM O/H Conductor/Devices"/>
    <s v="Transmission Plant - Electric"/>
    <n v="71743"/>
    <n v="71880"/>
    <n v="72017"/>
    <n v="72154"/>
    <n v="72290"/>
    <n v="72427"/>
    <n v="72564"/>
    <n v="72701"/>
    <n v="72837"/>
    <n v="72974"/>
    <n v="73111"/>
    <n v="73247"/>
    <n v="73384"/>
    <n v="72563778"/>
  </r>
  <r>
    <s v="E3567 TSM O/H Conductor/Devices-NSC"/>
    <x v="69"/>
    <s v="TSM O/H Conductor/Devices-NSC"/>
    <s v="Transmission Plant - Electric"/>
    <n v="0"/>
    <n v="0"/>
    <n v="0"/>
    <n v="0"/>
    <n v="0"/>
    <n v="0"/>
    <n v="0"/>
    <n v="0"/>
    <n v="0"/>
    <n v="0"/>
    <n v="0"/>
    <n v="0"/>
    <n v="0"/>
    <n v="0"/>
  </r>
  <r>
    <s v="E3567 TSM O/H Cov-Ber-DONOTUSE"/>
    <x v="69"/>
    <s v="TSM O/H Cov-Ber-DONOTUSE"/>
    <s v="Transmission Plant - Electric"/>
    <n v="0"/>
    <n v="0"/>
    <n v="0"/>
    <n v="0"/>
    <n v="0"/>
    <n v="0"/>
    <n v="0"/>
    <n v="0"/>
    <n v="0"/>
    <n v="0"/>
    <n v="0"/>
    <n v="0"/>
    <n v="0"/>
    <n v="0"/>
  </r>
  <r>
    <s v="E3569 (GIF) O/H Cond, Colstrip 1-2"/>
    <x v="70"/>
    <s v="(GIF) O/H Cond, Colstrip 1-2"/>
    <s v="Transmission Plant - Electric"/>
    <n v="177"/>
    <n v="178"/>
    <n v="178"/>
    <n v="178"/>
    <n v="179"/>
    <n v="179"/>
    <n v="179"/>
    <n v="180"/>
    <n v="180"/>
    <n v="180"/>
    <n v="181"/>
    <n v="181"/>
    <n v="181"/>
    <n v="179423"/>
  </r>
  <r>
    <s v="E3569 (GIF) O/H Cond, Colstrip 3-4"/>
    <x v="70"/>
    <s v="(GIF) O/H Cond, Colstrip 3-4"/>
    <s v="Transmission Plant - Electric"/>
    <n v="192"/>
    <n v="192"/>
    <n v="193"/>
    <n v="193"/>
    <n v="193"/>
    <n v="194"/>
    <n v="194"/>
    <n v="194"/>
    <n v="195"/>
    <n v="195"/>
    <n v="196"/>
    <n v="196"/>
    <n v="196"/>
    <n v="194117"/>
  </r>
  <r>
    <s v="E3569 (GIF) O/H Cond, Colstrip1-NSC"/>
    <x v="70"/>
    <s v="(GIF) O/H Cond, Colstrip1-NSC"/>
    <s v="Transmission Plant - Electric"/>
    <n v="0"/>
    <n v="0"/>
    <n v="0"/>
    <n v="0"/>
    <n v="0"/>
    <n v="0"/>
    <n v="0"/>
    <n v="0"/>
    <n v="0"/>
    <n v="0"/>
    <n v="0"/>
    <n v="0"/>
    <n v="0"/>
    <n v="0"/>
  </r>
  <r>
    <s v="E3569 (GIF) O/H Cond, Colstrip3-NSC"/>
    <x v="70"/>
    <s v="(GIF) O/H Cond, Colstrip3-NSC"/>
    <s v="Transmission Plant - Electric"/>
    <n v="0"/>
    <n v="0"/>
    <n v="0"/>
    <n v="0"/>
    <n v="0"/>
    <n v="0"/>
    <n v="0"/>
    <n v="0"/>
    <n v="0"/>
    <n v="0"/>
    <n v="0"/>
    <n v="0"/>
    <n v="0"/>
    <n v="0"/>
  </r>
  <r>
    <s v="E3569 (GIF) O/H Cond, Electron-RET"/>
    <x v="70"/>
    <s v="(GIF) O/H Cond, Electron-RET"/>
    <s v="Transmission Plant - Electric"/>
    <n v="0"/>
    <n v="0"/>
    <n v="0"/>
    <n v="0"/>
    <n v="0"/>
    <n v="0"/>
    <n v="0"/>
    <n v="0"/>
    <n v="0"/>
    <n v="0"/>
    <n v="0"/>
    <n v="0"/>
    <n v="0"/>
    <n v="0"/>
  </r>
  <r>
    <s v="E3569 (GIF) O/H Cond, Hopkins"/>
    <x v="70"/>
    <s v="(GIF) O/H Cond, Hopkins"/>
    <s v="Transmission Plant - Electric"/>
    <n v="596"/>
    <n v="598"/>
    <n v="600"/>
    <n v="602"/>
    <n v="605"/>
    <n v="607"/>
    <n v="609"/>
    <n v="611"/>
    <n v="613"/>
    <n v="616"/>
    <n v="618"/>
    <n v="620"/>
    <n v="622"/>
    <n v="608942"/>
  </r>
  <r>
    <s v="E3569 (GIF) O/H Cond, Hopkins-NSC"/>
    <x v="70"/>
    <s v="(GIF) O/H Cond, Hopkins-NSC"/>
    <s v="Transmission Plant - Electric"/>
    <n v="0"/>
    <n v="0"/>
    <n v="0"/>
    <n v="0"/>
    <n v="0"/>
    <n v="0"/>
    <n v="0"/>
    <n v="0"/>
    <n v="0"/>
    <n v="0"/>
    <n v="0"/>
    <n v="0"/>
    <n v="0"/>
    <n v="0"/>
  </r>
  <r>
    <s v="E3569 (GIF) O/H Cond, Lower Baker"/>
    <x v="70"/>
    <s v="(GIF) O/H Cond, Lower Baker"/>
    <s v="Transmission Plant - Electric"/>
    <n v="4"/>
    <n v="4"/>
    <n v="4"/>
    <n v="4"/>
    <n v="4"/>
    <n v="4"/>
    <n v="4"/>
    <n v="4"/>
    <n v="4"/>
    <n v="4"/>
    <n v="4"/>
    <n v="4"/>
    <n v="4"/>
    <n v="4441"/>
  </r>
  <r>
    <s v="E3569 (GIF) O/H Cond, Lower Bak-NSC"/>
    <x v="70"/>
    <s v="(GIF) O/H Cond, Lower Bak-NSC"/>
    <s v="Transmission Plant - Electric"/>
    <n v="0"/>
    <n v="0"/>
    <n v="0"/>
    <n v="0"/>
    <n v="0"/>
    <n v="0"/>
    <n v="0"/>
    <n v="0"/>
    <n v="0"/>
    <n v="0"/>
    <n v="0"/>
    <n v="0"/>
    <n v="0"/>
    <n v="0"/>
  </r>
  <r>
    <s v="E3569 (GIF) O/H Cond, Poison Sp-NSC"/>
    <x v="70"/>
    <s v="(GIF) O/H Cond, Poison Sp-NSC"/>
    <s v="Transmission Plant - Electric"/>
    <n v="0"/>
    <n v="0"/>
    <n v="0"/>
    <n v="0"/>
    <n v="0"/>
    <n v="0"/>
    <n v="0"/>
    <n v="0"/>
    <n v="0"/>
    <n v="0"/>
    <n v="0"/>
    <n v="0"/>
    <n v="0"/>
    <n v="0"/>
  </r>
  <r>
    <s v="E3569 (GIF) O/H Cond, Poison Spring"/>
    <x v="70"/>
    <s v="(GIF) O/H Cond, Poison Spring"/>
    <s v="Transmission Plant - Electric"/>
    <n v="62"/>
    <n v="62"/>
    <n v="62"/>
    <n v="63"/>
    <n v="63"/>
    <n v="63"/>
    <n v="64"/>
    <n v="64"/>
    <n v="64"/>
    <n v="65"/>
    <n v="65"/>
    <n v="65"/>
    <n v="66"/>
    <n v="63564"/>
  </r>
  <r>
    <s v="E3569 (GIF) O/H Cond, Scl-Tolt"/>
    <x v="70"/>
    <s v="(GIF) O/H Cond, Scl-Tolt"/>
    <s v="Transmission Plant - Electric"/>
    <n v="5"/>
    <n v="5"/>
    <n v="5"/>
    <n v="5"/>
    <n v="5"/>
    <n v="5"/>
    <n v="5"/>
    <n v="5"/>
    <n v="5"/>
    <n v="5"/>
    <n v="5"/>
    <n v="5"/>
    <n v="5"/>
    <n v="5355"/>
  </r>
  <r>
    <s v="E3569 (GIF) O/H Cond, Scl-Tolt-NSC"/>
    <x v="70"/>
    <s v="(GIF) O/H Cond, Scl-Tolt-NSC"/>
    <s v="Transmission Plant - Electric"/>
    <n v="0"/>
    <n v="0"/>
    <n v="0"/>
    <n v="0"/>
    <n v="0"/>
    <n v="0"/>
    <n v="0"/>
    <n v="0"/>
    <n v="0"/>
    <n v="0"/>
    <n v="0"/>
    <n v="0"/>
    <n v="0"/>
    <n v="0"/>
  </r>
  <r>
    <s v="E3569 (GIF) O/H Cond, Snoq 1-NSC"/>
    <x v="70"/>
    <s v="(GIF) O/H Cond, Snoq 1-NSC"/>
    <s v="Transmission Plant - Electric"/>
    <n v="0"/>
    <n v="0"/>
    <n v="0"/>
    <n v="0"/>
    <n v="0"/>
    <n v="0"/>
    <n v="0"/>
    <n v="0"/>
    <n v="0"/>
    <n v="0"/>
    <n v="0"/>
    <n v="0"/>
    <n v="0"/>
    <n v="0"/>
  </r>
  <r>
    <s v="E3569 (GIF) O/H Cond, Snoq 2-NSC"/>
    <x v="70"/>
    <s v="(GIF) O/H Cond, Snoq 2-NSC"/>
    <s v="Transmission Plant - Electric"/>
    <n v="0"/>
    <n v="0"/>
    <n v="0"/>
    <n v="0"/>
    <n v="0"/>
    <n v="0"/>
    <n v="0"/>
    <n v="0"/>
    <n v="0"/>
    <n v="0"/>
    <n v="0"/>
    <n v="0"/>
    <n v="0"/>
    <n v="0"/>
  </r>
  <r>
    <s v="E3569 (GIF) O/H Cond, Snoqualmie 1"/>
    <x v="70"/>
    <s v="(GIF) O/H Cond, Snoqualmie 1"/>
    <s v="Transmission Plant - Electric"/>
    <n v="15"/>
    <n v="16"/>
    <n v="16"/>
    <n v="16"/>
    <n v="16"/>
    <n v="16"/>
    <n v="17"/>
    <n v="17"/>
    <n v="17"/>
    <n v="17"/>
    <n v="18"/>
    <n v="18"/>
    <n v="18"/>
    <n v="16636"/>
  </r>
  <r>
    <s v="E3569 (GIF) O/H Cond, Snoqualmie 2"/>
    <x v="70"/>
    <s v="(GIF) O/H Cond, Snoqualmie 2"/>
    <s v="Transmission Plant - Electric"/>
    <n v="62"/>
    <n v="63"/>
    <n v="63"/>
    <n v="63"/>
    <n v="63"/>
    <n v="63"/>
    <n v="63"/>
    <n v="63"/>
    <n v="64"/>
    <n v="64"/>
    <n v="64"/>
    <n v="64"/>
    <n v="64"/>
    <n v="63252"/>
  </r>
  <r>
    <s v="E3569 (GIF) O/H Cond, Sumas"/>
    <x v="70"/>
    <s v="(GIF) O/H Cond, Sumas"/>
    <s v="Transmission Plant - Electric"/>
    <n v="59"/>
    <n v="59"/>
    <n v="59"/>
    <n v="59"/>
    <n v="59"/>
    <n v="59"/>
    <n v="59"/>
    <n v="59"/>
    <n v="59"/>
    <n v="60"/>
    <n v="60"/>
    <n v="60"/>
    <n v="60"/>
    <n v="59259"/>
  </r>
  <r>
    <s v="E3569 (GIF) O/H Cond, Sumas-NSC"/>
    <x v="70"/>
    <s v="(GIF) O/H Cond, Sumas-NSC"/>
    <s v="Transmission Plant - Electric"/>
    <n v="0"/>
    <n v="0"/>
    <n v="0"/>
    <n v="0"/>
    <n v="0"/>
    <n v="0"/>
    <n v="0"/>
    <n v="0"/>
    <n v="0"/>
    <n v="0"/>
    <n v="0"/>
    <n v="0"/>
    <n v="0"/>
    <n v="0"/>
  </r>
  <r>
    <s v="E3569 (GIF) O/H Cond, TLN-HPK@plant"/>
    <x v="70"/>
    <s v="(GIF) O/H Cond, TLN-HPK@plant"/>
    <s v="Transmission Plant - Electric"/>
    <n v="10"/>
    <n v="10"/>
    <n v="10"/>
    <n v="10"/>
    <n v="10"/>
    <n v="10"/>
    <n v="10"/>
    <n v="10"/>
    <n v="10"/>
    <n v="11"/>
    <n v="11"/>
    <n v="11"/>
    <n v="11"/>
    <n v="10274"/>
  </r>
  <r>
    <s v="E3569 (GIF) O/H Cond, TLN-HPK@p-NSC"/>
    <x v="70"/>
    <s v="(GIF) O/H Cond, TLN-HPK@p-NSC"/>
    <s v="Transmission Plant - Electric"/>
    <n v="0"/>
    <n v="0"/>
    <n v="0"/>
    <n v="0"/>
    <n v="0"/>
    <n v="0"/>
    <n v="0"/>
    <n v="0"/>
    <n v="0"/>
    <n v="0"/>
    <n v="0"/>
    <n v="0"/>
    <n v="0"/>
    <n v="0"/>
  </r>
  <r>
    <s v="E3569 (GIF) O/H Cond, Upper Baker"/>
    <x v="70"/>
    <s v="(GIF) O/H Cond, Upper Baker"/>
    <s v="Transmission Plant - Electric"/>
    <n v="49"/>
    <n v="49"/>
    <n v="49"/>
    <n v="49"/>
    <n v="49"/>
    <n v="49"/>
    <n v="49"/>
    <n v="49"/>
    <n v="49"/>
    <n v="50"/>
    <n v="50"/>
    <n v="50"/>
    <n v="50"/>
    <n v="49267"/>
  </r>
  <r>
    <s v="E3569 (GIF) O/H Cond, Upper Bak-NSC"/>
    <x v="70"/>
    <s v="(GIF) O/H Cond, Upper Bak-NSC"/>
    <s v="Transmission Plant - Electric"/>
    <n v="0"/>
    <n v="0"/>
    <n v="0"/>
    <n v="0"/>
    <n v="0"/>
    <n v="0"/>
    <n v="0"/>
    <n v="0"/>
    <n v="0"/>
    <n v="0"/>
    <n v="0"/>
    <n v="0"/>
    <n v="0"/>
    <n v="0"/>
  </r>
  <r>
    <s v="E3569 (GIF) O/H Cond, Wild Horse"/>
    <x v="70"/>
    <s v="(GIF) O/H Cond, Wild Horse"/>
    <s v="Transmission Plant - Electric"/>
    <n v="91"/>
    <n v="91"/>
    <n v="92"/>
    <n v="92"/>
    <n v="93"/>
    <n v="93"/>
    <n v="94"/>
    <n v="94"/>
    <n v="95"/>
    <n v="95"/>
    <n v="96"/>
    <n v="96"/>
    <n v="97"/>
    <n v="93710"/>
  </r>
  <r>
    <s v="E3569 (GIF) O/H Cond, Wld Hrs-NSC"/>
    <x v="70"/>
    <s v="(GIF) O/H Cond, Wld Hrs-NSC"/>
    <s v="Transmission Plant - Electric"/>
    <n v="0"/>
    <n v="0"/>
    <n v="0"/>
    <n v="0"/>
    <n v="0"/>
    <n v="0"/>
    <n v="0"/>
    <n v="0"/>
    <n v="0"/>
    <n v="0"/>
    <n v="0"/>
    <n v="0"/>
    <n v="0"/>
    <n v="0"/>
  </r>
  <r>
    <s v="E3569 (GIF) O/H Conductor, LSR"/>
    <x v="70"/>
    <s v="(GIF) O/H Conductor, LSR"/>
    <s v="Transmission Plant - Electric"/>
    <n v="549"/>
    <n v="553"/>
    <n v="557"/>
    <n v="561"/>
    <n v="565"/>
    <n v="569"/>
    <n v="573"/>
    <n v="577"/>
    <n v="581"/>
    <n v="585"/>
    <n v="589"/>
    <n v="593"/>
    <n v="597"/>
    <n v="572909"/>
  </r>
  <r>
    <s v="E3569 (GIF) O/H Conductor, LSR-NSC"/>
    <x v="70"/>
    <s v="(GIF) O/H Conductor, LSR-NSC"/>
    <s v="Transmission Plant - Electric"/>
    <n v="0"/>
    <n v="0"/>
    <n v="0"/>
    <n v="0"/>
    <n v="0"/>
    <n v="0"/>
    <n v="0"/>
    <n v="0"/>
    <n v="0"/>
    <n v="0"/>
    <n v="0"/>
    <n v="0"/>
    <n v="0"/>
    <n v="0"/>
  </r>
  <r>
    <s v="E357 TSM U/G Conduit WH-NOTUSED"/>
    <x v="71"/>
    <s v="TSM U/G Conduit WH-NOTUSED"/>
    <s v="Transmission Plant - Electric"/>
    <n v="0"/>
    <n v="0"/>
    <n v="0"/>
    <n v="0"/>
    <n v="0"/>
    <n v="0"/>
    <n v="0"/>
    <n v="0"/>
    <n v="0"/>
    <n v="0"/>
    <n v="0"/>
    <n v="0"/>
    <n v="0"/>
    <n v="0"/>
  </r>
  <r>
    <s v="E357 TSM U/G Conduit-RET"/>
    <x v="71"/>
    <s v="TSM U/G Conduit-RET"/>
    <s v="Transmission Plant - Electric"/>
    <n v="0"/>
    <n v="0"/>
    <n v="0"/>
    <n v="0"/>
    <n v="0"/>
    <n v="0"/>
    <n v="0"/>
    <n v="0"/>
    <n v="0"/>
    <n v="0"/>
    <n v="0"/>
    <n v="0"/>
    <n v="0"/>
    <n v="0"/>
  </r>
  <r>
    <s v="E3576 TSM U/G Conduit-RET"/>
    <x v="72"/>
    <s v="TSM U/G Conduit-RET"/>
    <s v="Transmission Plant - Electric"/>
    <n v="0"/>
    <n v="0"/>
    <n v="0"/>
    <n v="0"/>
    <n v="0"/>
    <n v="0"/>
    <n v="0"/>
    <n v="0"/>
    <n v="0"/>
    <n v="0"/>
    <n v="0"/>
    <n v="0"/>
    <n v="0"/>
    <n v="0"/>
  </r>
  <r>
    <s v="E3577 TSM U/G Conduit"/>
    <x v="73"/>
    <s v="TSM U/G Conduit"/>
    <s v="Transmission Plant - Electric"/>
    <n v="395"/>
    <n v="397"/>
    <n v="398"/>
    <n v="400"/>
    <n v="401"/>
    <n v="403"/>
    <n v="404"/>
    <n v="406"/>
    <n v="407"/>
    <n v="409"/>
    <n v="410"/>
    <n v="412"/>
    <n v="413"/>
    <n v="404260"/>
  </r>
  <r>
    <s v="E3577 TSM U/G Conduit, Koma Kul-NSC"/>
    <x v="73"/>
    <s v="TSM U/G Conduit, Koma Kul-NSC"/>
    <s v="Transmission Plant - Electric"/>
    <n v="0"/>
    <n v="0"/>
    <n v="0"/>
    <n v="0"/>
    <n v="0"/>
    <n v="0"/>
    <n v="0"/>
    <n v="0"/>
    <n v="0"/>
    <n v="0"/>
    <n v="0"/>
    <n v="0"/>
    <n v="0"/>
    <n v="0"/>
  </r>
  <r>
    <s v="E3577 TSM U/G Conduit, Koma Kuls"/>
    <x v="73"/>
    <s v="TSM U/G Conduit, Koma Kuls"/>
    <s v="Transmission Plant - Electric"/>
    <n v="0"/>
    <n v="0"/>
    <n v="0"/>
    <n v="0"/>
    <n v="0"/>
    <n v="0"/>
    <n v="0"/>
    <n v="0"/>
    <n v="0"/>
    <n v="0"/>
    <n v="0"/>
    <n v="0"/>
    <n v="0"/>
    <n v="0"/>
  </r>
  <r>
    <s v="E3579 (GIF) UG Conduit, LSR"/>
    <x v="74"/>
    <s v="(GIF) UG Conduit, LSR"/>
    <s v="Transmission Plant - Electric"/>
    <n v="0"/>
    <n v="0"/>
    <n v="0"/>
    <n v="0"/>
    <n v="0"/>
    <n v="0"/>
    <n v="0"/>
    <n v="0"/>
    <n v="0"/>
    <n v="0"/>
    <n v="0"/>
    <n v="0"/>
    <n v="0"/>
    <n v="0"/>
  </r>
  <r>
    <s v="E3579 (GIF) UG Conduit, LSR-NSC"/>
    <x v="74"/>
    <s v="(GIF) UG Conduit, LSR-NSC"/>
    <s v="Transmission Plant - Electric"/>
    <n v="0"/>
    <n v="0"/>
    <n v="0"/>
    <n v="0"/>
    <n v="0"/>
    <n v="0"/>
    <n v="0"/>
    <n v="0"/>
    <n v="0"/>
    <n v="0"/>
    <n v="0"/>
    <n v="0"/>
    <n v="0"/>
    <n v="0"/>
  </r>
  <r>
    <s v="E3579 (GIF)U/G Conduit,TLN-WHD@-NSC"/>
    <x v="74"/>
    <s v="(GIF)U/G Conduit,TLN-WHD@-NSC"/>
    <s v="Transmission Plant - Electric"/>
    <n v="0"/>
    <n v="0"/>
    <n v="0"/>
    <n v="0"/>
    <n v="0"/>
    <n v="0"/>
    <n v="0"/>
    <n v="0"/>
    <n v="0"/>
    <n v="0"/>
    <n v="0"/>
    <n v="0"/>
    <n v="0"/>
    <n v="0"/>
  </r>
  <r>
    <s v="E3579 (GIF)U/G Conduit,TLN-WHD@plnt"/>
    <x v="74"/>
    <s v="(GIF)U/G Conduit,TLN-WHD@plnt"/>
    <s v="Transmission Plant - Electric"/>
    <n v="129"/>
    <n v="130"/>
    <n v="130"/>
    <n v="131"/>
    <n v="132"/>
    <n v="132"/>
    <n v="133"/>
    <n v="134"/>
    <n v="135"/>
    <n v="135"/>
    <n v="136"/>
    <n v="137"/>
    <n v="138"/>
    <n v="133222"/>
  </r>
  <r>
    <s v="E358 TSM U/G Cond, Fred 1/APC-RET"/>
    <x v="75"/>
    <s v="TSM U/G Cond, Fred 1/APC-RET"/>
    <s v="Transmission Plant - Electric"/>
    <n v="0"/>
    <n v="0"/>
    <n v="0"/>
    <n v="0"/>
    <n v="0"/>
    <n v="0"/>
    <n v="0"/>
    <n v="0"/>
    <n v="0"/>
    <n v="0"/>
    <n v="0"/>
    <n v="0"/>
    <n v="0"/>
    <n v="0"/>
  </r>
  <r>
    <s v="E358 TSM U/G COND, WDH-RET "/>
    <x v="75"/>
    <s v="TSM U/G COND, WDH-RET"/>
    <s v="Transmission Plant - Electric"/>
    <n v="0"/>
    <n v="0"/>
    <n v="0"/>
    <n v="0"/>
    <n v="0"/>
    <n v="0"/>
    <n v="0"/>
    <n v="0"/>
    <n v="0"/>
    <n v="0"/>
    <n v="0"/>
    <n v="0"/>
    <n v="0"/>
    <n v="0"/>
  </r>
  <r>
    <s v="E358 TSM U/G Conductor&amp;Devices-RET"/>
    <x v="75"/>
    <s v="TSM U/G Conductor&amp;Devices-RET"/>
    <s v="Transmission Plant - Electric"/>
    <n v="0"/>
    <n v="0"/>
    <n v="0"/>
    <n v="0"/>
    <n v="0"/>
    <n v="0"/>
    <n v="0"/>
    <n v="0"/>
    <n v="0"/>
    <n v="0"/>
    <n v="0"/>
    <n v="0"/>
    <n v="0"/>
    <n v="0"/>
  </r>
  <r>
    <s v="E3586 TSM U/G Conductor/Dev-RET"/>
    <x v="76"/>
    <s v="TSM U/G Conductor/Dev-RET"/>
    <s v="Transmission Plant - Electric"/>
    <n v="0"/>
    <n v="0"/>
    <n v="0"/>
    <n v="0"/>
    <n v="0"/>
    <n v="0"/>
    <n v="0"/>
    <n v="0"/>
    <n v="0"/>
    <n v="0"/>
    <n v="0"/>
    <n v="0"/>
    <n v="0"/>
    <n v="0"/>
  </r>
  <r>
    <s v="E3587 TSM U/G Cond, Koma Kulshan"/>
    <x v="77"/>
    <s v="TSM U/G Cond, Koma Kulshan"/>
    <s v="Transmission Plant - Electric"/>
    <n v="0"/>
    <n v="0"/>
    <n v="0"/>
    <n v="0"/>
    <n v="0"/>
    <n v="0"/>
    <n v="0"/>
    <n v="0"/>
    <n v="0"/>
    <n v="0"/>
    <n v="0"/>
    <n v="0"/>
    <n v="0"/>
    <n v="0"/>
  </r>
  <r>
    <s v="E3587 TSM U/G Cond, Koma Kulsha-NSC"/>
    <x v="77"/>
    <s v="TSM U/G Cond, Koma Kulsha-NSC"/>
    <s v="Transmission Plant - Electric"/>
    <n v="0"/>
    <n v="0"/>
    <n v="0"/>
    <n v="0"/>
    <n v="0"/>
    <n v="0"/>
    <n v="0"/>
    <n v="0"/>
    <n v="0"/>
    <n v="0"/>
    <n v="0"/>
    <n v="0"/>
    <n v="0"/>
    <n v="0"/>
  </r>
  <r>
    <s v="E3587 TSM U/G Conductor/Devices"/>
    <x v="77"/>
    <s v="TSM U/G Conductor/Devices"/>
    <s v="Transmission Plant - Electric"/>
    <n v="2642"/>
    <n v="2644"/>
    <n v="2646"/>
    <n v="2648"/>
    <n v="2650"/>
    <n v="2651"/>
    <n v="2653"/>
    <n v="2655"/>
    <n v="2657"/>
    <n v="2659"/>
    <n v="2660"/>
    <n v="2662"/>
    <n v="2664"/>
    <n v="2653263"/>
  </r>
  <r>
    <s v="E3589 (GIF) U/G Cond, Fred 1/APC"/>
    <x v="78"/>
    <s v="(GIF) U/G Cond, Fred 1/APC"/>
    <s v="Transmission Plant - Electric"/>
    <n v="1118"/>
    <n v="1122"/>
    <n v="1127"/>
    <n v="1131"/>
    <n v="1136"/>
    <n v="1140"/>
    <n v="1145"/>
    <n v="1149"/>
    <n v="1153"/>
    <n v="1158"/>
    <n v="1162"/>
    <n v="1167"/>
    <n v="1171"/>
    <n v="1144501"/>
  </r>
  <r>
    <s v="E3589 (GIF) U/G Cond, Fred 1/AP-NSC"/>
    <x v="78"/>
    <s v="(GIF) U/G Cond, Fred 1/AP-NSC"/>
    <s v="Transmission Plant - Electric"/>
    <n v="0"/>
    <n v="0"/>
    <n v="0"/>
    <n v="0"/>
    <n v="0"/>
    <n v="0"/>
    <n v="0"/>
    <n v="0"/>
    <n v="0"/>
    <n v="0"/>
    <n v="0"/>
    <n v="0"/>
    <n v="0"/>
    <n v="0"/>
  </r>
  <r>
    <s v="E3589 (GIF) UG Conductor, LSR"/>
    <x v="78"/>
    <s v="(GIF) UG Conductor, LSR"/>
    <s v="Transmission Plant - Electric"/>
    <n v="5926"/>
    <n v="5955"/>
    <n v="5984"/>
    <n v="6013"/>
    <n v="6043"/>
    <n v="6072"/>
    <n v="6101"/>
    <n v="6130"/>
    <n v="6159"/>
    <n v="6188"/>
    <n v="6217"/>
    <n v="6246"/>
    <n v="6275"/>
    <n v="6100765"/>
  </r>
  <r>
    <s v="E3589 (GIF) UG Conductor, LSR-NSC"/>
    <x v="78"/>
    <s v="(GIF) UG Conductor, LSR-NSC"/>
    <s v="Transmission Plant - Electric"/>
    <n v="0"/>
    <n v="0"/>
    <n v="0"/>
    <n v="0"/>
    <n v="0"/>
    <n v="0"/>
    <n v="0"/>
    <n v="0"/>
    <n v="0"/>
    <n v="0"/>
    <n v="0"/>
    <n v="0"/>
    <n v="0"/>
    <n v="0"/>
  </r>
  <r>
    <s v="E3589 (GIF)U/G Cond,TLN-HPK@plt"/>
    <x v="78"/>
    <s v="(GIF)U/G Cond,TLN-HPK@plt"/>
    <s v="Transmission Plant - Electric"/>
    <n v="1583"/>
    <n v="1588"/>
    <n v="1593"/>
    <n v="1598"/>
    <n v="1603"/>
    <n v="1608"/>
    <n v="1612"/>
    <n v="1617"/>
    <n v="1622"/>
    <n v="1627"/>
    <n v="1632"/>
    <n v="1637"/>
    <n v="1642"/>
    <n v="1612469"/>
  </r>
  <r>
    <s v="E3589 (GIF)U/G Cond,TLN-HPK@plt-NSC"/>
    <x v="78"/>
    <s v="(GIF)U/G Cond,TLN-HPK@plt-NSC"/>
    <s v="Transmission Plant - Electric"/>
    <n v="0"/>
    <n v="0"/>
    <n v="0"/>
    <n v="0"/>
    <n v="0"/>
    <n v="0"/>
    <n v="0"/>
    <n v="0"/>
    <n v="0"/>
    <n v="0"/>
    <n v="0"/>
    <n v="0"/>
    <n v="0"/>
    <n v="0"/>
  </r>
  <r>
    <s v="E3589 (GIF)U/G Cond,TLN-WHD@pln-NSC"/>
    <x v="78"/>
    <s v="(GIF)U/G Cond,TLN-WHD@pln-NSC"/>
    <s v="Transmission Plant - Electric"/>
    <n v="0"/>
    <n v="0"/>
    <n v="0"/>
    <n v="0"/>
    <n v="0"/>
    <n v="0"/>
    <n v="0"/>
    <n v="0"/>
    <n v="0"/>
    <n v="0"/>
    <n v="0"/>
    <n v="0"/>
    <n v="0"/>
    <n v="0"/>
  </r>
  <r>
    <s v="E3589 (GIF)U/G Cond,TLN-WHD@plnt"/>
    <x v="78"/>
    <s v="(GIF)U/G Cond,TLN-WHD@plnt"/>
    <s v="Transmission Plant - Electric"/>
    <n v="375"/>
    <n v="377"/>
    <n v="378"/>
    <n v="380"/>
    <n v="381"/>
    <n v="382"/>
    <n v="384"/>
    <n v="385"/>
    <n v="387"/>
    <n v="388"/>
    <n v="389"/>
    <n v="391"/>
    <n v="392"/>
    <n v="383851"/>
  </r>
  <r>
    <s v="E3589 (GIF)U/G Cond,TLN-WHDE@pl-NSC"/>
    <x v="78"/>
    <s v="(GIF)U/G Cond,TLN-WHDE@pl-NSC"/>
    <s v="Transmission Plant - Electric"/>
    <n v="0"/>
    <n v="0"/>
    <n v="0"/>
    <n v="0"/>
    <n v="0"/>
    <n v="0"/>
    <n v="0"/>
    <n v="0"/>
    <n v="0"/>
    <n v="0"/>
    <n v="0"/>
    <n v="0"/>
    <n v="0"/>
    <n v="0"/>
  </r>
  <r>
    <s v="E3589 (GIF)U/G Cond,TLN-WHDE@plt"/>
    <x v="78"/>
    <s v="(GIF)U/G Cond,TLN-WHDE@plt"/>
    <s v="Transmission Plant - Electric"/>
    <n v="780"/>
    <n v="784"/>
    <n v="788"/>
    <n v="792"/>
    <n v="796"/>
    <n v="800"/>
    <n v="804"/>
    <n v="808"/>
    <n v="812"/>
    <n v="816"/>
    <n v="820"/>
    <n v="824"/>
    <n v="828"/>
    <n v="803785"/>
  </r>
  <r>
    <s v="E3590 TSM Roads &amp; Trails"/>
    <x v="79"/>
    <s v="TSM Roads &amp; Trails"/>
    <s v="Transmission Plant - Electric"/>
    <n v="95"/>
    <n v="96"/>
    <n v="97"/>
    <n v="98"/>
    <n v="99"/>
    <n v="100"/>
    <n v="101"/>
    <n v="102"/>
    <n v="103"/>
    <n v="104"/>
    <n v="105"/>
    <n v="106"/>
    <n v="107"/>
    <n v="101216"/>
  </r>
  <r>
    <s v="E3590 TSM Roads, 3rd AC Line"/>
    <x v="79"/>
    <s v="TSM Roads, 3rd AC Line"/>
    <s v="Transmission Plant - Electric"/>
    <n v="17"/>
    <n v="17"/>
    <n v="17"/>
    <n v="17"/>
    <n v="17"/>
    <n v="18"/>
    <n v="18"/>
    <n v="18"/>
    <n v="18"/>
    <n v="18"/>
    <n v="18"/>
    <n v="18"/>
    <n v="18"/>
    <n v="17653"/>
  </r>
  <r>
    <s v="E3590 TSM Roads, 3rd AC Line-NSC"/>
    <x v="79"/>
    <s v="TSM Roads, 3rd AC Line-NSC"/>
    <s v="Transmission Plant - Electric"/>
    <n v="0"/>
    <n v="0"/>
    <n v="0"/>
    <n v="0"/>
    <n v="0"/>
    <n v="0"/>
    <n v="0"/>
    <n v="0"/>
    <n v="0"/>
    <n v="0"/>
    <n v="0"/>
    <n v="0"/>
    <n v="0"/>
    <n v="0"/>
  </r>
  <r>
    <s v="E3590 TSM Roads, Baker Common-RET"/>
    <x v="79"/>
    <s v="TSM Roads, Baker Common-RET"/>
    <s v="Transmission Plant - Electric"/>
    <n v="0"/>
    <n v="0"/>
    <n v="0"/>
    <n v="0"/>
    <n v="0"/>
    <n v="0"/>
    <n v="0"/>
    <n v="0"/>
    <n v="0"/>
    <n v="0"/>
    <n v="0"/>
    <n v="0"/>
    <n v="0"/>
    <n v="0"/>
  </r>
  <r>
    <s v="E3590 TSM Roads, Colstrip 1-2 Com"/>
    <x v="79"/>
    <s v="TSM Roads, Colstrip 1-2 Com"/>
    <s v="Transmission Plant - Electric"/>
    <n v="80"/>
    <n v="80"/>
    <n v="80"/>
    <n v="80"/>
    <n v="80"/>
    <n v="80"/>
    <n v="81"/>
    <n v="81"/>
    <n v="81"/>
    <n v="81"/>
    <n v="81"/>
    <n v="81"/>
    <n v="81"/>
    <n v="80608"/>
  </r>
  <r>
    <s v="E3590 TSM Roads, Colstrip 3-4 Com"/>
    <x v="79"/>
    <s v="TSM Roads, Colstrip 3-4 Com"/>
    <s v="Transmission Plant - Electric"/>
    <n v="230"/>
    <n v="230"/>
    <n v="230"/>
    <n v="231"/>
    <n v="231"/>
    <n v="232"/>
    <n v="232"/>
    <n v="232"/>
    <n v="233"/>
    <n v="233"/>
    <n v="234"/>
    <n v="234"/>
    <n v="234"/>
    <n v="232006"/>
  </r>
  <r>
    <s v="E3590 TSM Roads, Colstrip1-2 Co-NSC"/>
    <x v="79"/>
    <s v="TSM Roads, Colstrip1-2 Co-NSC"/>
    <s v="Transmission Plant - Electric"/>
    <n v="0"/>
    <n v="0"/>
    <n v="0"/>
    <n v="0"/>
    <n v="0"/>
    <n v="0"/>
    <n v="0"/>
    <n v="0"/>
    <n v="0"/>
    <n v="0"/>
    <n v="0"/>
    <n v="0"/>
    <n v="0"/>
    <n v="0"/>
  </r>
  <r>
    <s v="E3590 TSM Roads, Colstrip3-4 Co-NSC"/>
    <x v="79"/>
    <s v="TSM Roads, Colstrip3-4 Co-NSC"/>
    <s v="Transmission Plant - Electric"/>
    <n v="0"/>
    <n v="0"/>
    <n v="0"/>
    <n v="0"/>
    <n v="0"/>
    <n v="0"/>
    <n v="0"/>
    <n v="0"/>
    <n v="0"/>
    <n v="0"/>
    <n v="0"/>
    <n v="0"/>
    <n v="0"/>
    <n v="0"/>
  </r>
  <r>
    <s v="E3590 TSM Roads, Upper Baker-RET"/>
    <x v="79"/>
    <s v="TSM Roads, Upper Baker-RET"/>
    <s v="Transmission Plant - Electric"/>
    <n v="0"/>
    <n v="0"/>
    <n v="0"/>
    <n v="0"/>
    <n v="0"/>
    <n v="0"/>
    <n v="0"/>
    <n v="0"/>
    <n v="0"/>
    <n v="0"/>
    <n v="0"/>
    <n v="0"/>
    <n v="0"/>
    <n v="0"/>
  </r>
  <r>
    <s v="E3596 TSM Roads &amp; Trails-RET"/>
    <x v="80"/>
    <s v="TSM Roads &amp; Trails-RET"/>
    <s v="Transmission Plant - Electric"/>
    <n v="0"/>
    <n v="0"/>
    <n v="0"/>
    <n v="0"/>
    <n v="0"/>
    <n v="0"/>
    <n v="0"/>
    <n v="0"/>
    <n v="0"/>
    <n v="0"/>
    <n v="0"/>
    <n v="0"/>
    <n v="0"/>
    <n v="0"/>
  </r>
  <r>
    <s v="E3597 TSM Roads &amp; Trails"/>
    <x v="81"/>
    <s v="TSM Roads &amp; Trails"/>
    <s v="Transmission Plant - Electric"/>
    <n v="301"/>
    <n v="302"/>
    <n v="303"/>
    <n v="304"/>
    <n v="305"/>
    <n v="305"/>
    <n v="306"/>
    <n v="307"/>
    <n v="308"/>
    <n v="308"/>
    <n v="309"/>
    <n v="310"/>
    <n v="311"/>
    <n v="306106"/>
  </r>
  <r>
    <s v="E3597 TSM Roads/Trails, Baker C-NSC"/>
    <x v="81"/>
    <s v="TSM Roads/Trails, Baker C-NSC"/>
    <s v="Transmission Plant - Electric"/>
    <n v="0"/>
    <n v="0"/>
    <n v="0"/>
    <n v="0"/>
    <n v="0"/>
    <n v="0"/>
    <n v="0"/>
    <n v="0"/>
    <n v="0"/>
    <n v="0"/>
    <n v="0"/>
    <n v="0"/>
    <n v="0"/>
    <n v="0"/>
  </r>
  <r>
    <s v="E3597 TSM Roads/Trails, Baker Com"/>
    <x v="81"/>
    <s v="TSM Roads/Trails, Baker Com"/>
    <s v="Transmission Plant - Electric"/>
    <n v="0"/>
    <n v="0"/>
    <n v="0"/>
    <n v="0"/>
    <n v="0"/>
    <n v="0"/>
    <n v="0"/>
    <n v="0"/>
    <n v="0"/>
    <n v="0"/>
    <n v="0"/>
    <n v="0"/>
    <n v="0"/>
    <n v="0"/>
  </r>
  <r>
    <s v="E3597 TSM Roads/Trails, Upper Baker"/>
    <x v="81"/>
    <s v="TSM Roads/Trails, Upper Baker"/>
    <s v="Transmission Plant - Electric"/>
    <n v="0"/>
    <n v="0"/>
    <n v="0"/>
    <n v="0"/>
    <n v="0"/>
    <n v="0"/>
    <n v="0"/>
    <n v="0"/>
    <n v="0"/>
    <n v="0"/>
    <n v="0"/>
    <n v="0"/>
    <n v="0"/>
    <n v="0"/>
  </r>
  <r>
    <s v="E3597 TSM Roads/Trails, Upper B-NSC"/>
    <x v="81"/>
    <s v="TSM Roads/Trails, Upper B-NSC"/>
    <s v="Transmission Plant - Electric"/>
    <n v="0"/>
    <n v="0"/>
    <n v="0"/>
    <n v="0"/>
    <n v="0"/>
    <n v="0"/>
    <n v="0"/>
    <n v="0"/>
    <n v="0"/>
    <n v="0"/>
    <n v="0"/>
    <n v="0"/>
    <n v="0"/>
    <n v="0"/>
  </r>
  <r>
    <s v="E3599 TSM ARO Transmission"/>
    <x v="82"/>
    <s v="TSM ARO Transmission"/>
    <s v="Transmission Plant - Electric"/>
    <n v="230"/>
    <n v="237"/>
    <n v="244"/>
    <n v="251"/>
    <n v="258"/>
    <n v="265"/>
    <n v="272"/>
    <n v="279"/>
    <n v="286"/>
    <n v="292"/>
    <n v="299"/>
    <n v="306"/>
    <n v="314"/>
    <n v="271790"/>
  </r>
  <r>
    <s v="E35999 (GIF) Rd/Trail, Upper Baker"/>
    <x v="82"/>
    <s v="9 (GIF) Rd/Trail, Upper Baker"/>
    <s v="Transmission Plant - Electric"/>
    <n v="4"/>
    <n v="4"/>
    <n v="4"/>
    <n v="4"/>
    <n v="4"/>
    <n v="4"/>
    <n v="4"/>
    <n v="4"/>
    <n v="4"/>
    <n v="4"/>
    <n v="4"/>
    <n v="4"/>
    <n v="4"/>
    <n v="3679"/>
  </r>
  <r>
    <s v="E35999 (GIF) Rd/Trail, Upper Ba-NSC"/>
    <x v="82"/>
    <s v="9 (GIF) Rd/Trail, Upper Ba-NSC"/>
    <s v="Transmission Plant - Electric"/>
    <n v="0"/>
    <n v="0"/>
    <n v="0"/>
    <n v="0"/>
    <n v="0"/>
    <n v="0"/>
    <n v="0"/>
    <n v="0"/>
    <n v="0"/>
    <n v="0"/>
    <n v="0"/>
    <n v="0"/>
    <n v="0"/>
    <n v="0"/>
  </r>
  <r>
    <s v="E35999 (GIF) Rds/Trail, LSR"/>
    <x v="82"/>
    <s v="9 (GIF) Rds/Trail, LSR"/>
    <s v="Transmission Plant - Electric"/>
    <n v="0"/>
    <n v="0"/>
    <n v="0"/>
    <n v="0"/>
    <n v="0"/>
    <n v="0"/>
    <n v="0"/>
    <n v="0"/>
    <n v="0"/>
    <n v="0"/>
    <n v="0"/>
    <n v="0"/>
    <n v="0"/>
    <n v="0"/>
  </r>
  <r>
    <s v="E35999 (GIF) Rds/Trail, LSR-NSC"/>
    <x v="82"/>
    <s v="9 (GIF) Rds/Trail, LSR-NSC"/>
    <s v="Transmission Plant - Electric"/>
    <n v="0"/>
    <n v="0"/>
    <n v="0"/>
    <n v="0"/>
    <n v="0"/>
    <n v="0"/>
    <n v="0"/>
    <n v="0"/>
    <n v="0"/>
    <n v="0"/>
    <n v="0"/>
    <n v="0"/>
    <n v="0"/>
    <n v="0"/>
  </r>
  <r>
    <s v="Tax only - Milwaukee Acq Adj"/>
    <x v="29"/>
    <s v="nly - Milwaukee Acq Adj"/>
    <s v="Transmission Plant - Electric"/>
    <n v="0"/>
    <n v="0"/>
    <n v="0"/>
    <n v="0"/>
    <n v="0"/>
    <n v="0"/>
    <n v="0"/>
    <n v="0"/>
    <n v="0"/>
    <n v="0"/>
    <n v="0"/>
    <n v="0"/>
    <n v="0"/>
    <n v="0"/>
  </r>
  <r>
    <s v="E3600 105 DST Land &amp; Land Rights"/>
    <x v="83"/>
    <s v="105 DST Land &amp; Land Rights"/>
    <s v="Distribution Plant - Electric"/>
    <n v="0"/>
    <n v="0"/>
    <n v="0"/>
    <n v="0"/>
    <n v="0"/>
    <n v="0"/>
    <n v="0"/>
    <n v="0"/>
    <n v="0"/>
    <n v="0"/>
    <n v="0"/>
    <n v="0"/>
    <n v="0"/>
    <n v="0"/>
  </r>
  <r>
    <s v="E3600 DST Land &amp; Land Rights"/>
    <x v="83"/>
    <s v="DST Land &amp; Land Rights"/>
    <s v="Distribution Plant - Electric"/>
    <n v="0"/>
    <n v="0"/>
    <n v="0"/>
    <n v="0"/>
    <n v="0"/>
    <n v="0"/>
    <n v="0"/>
    <n v="0"/>
    <n v="0"/>
    <n v="0"/>
    <n v="0"/>
    <n v="0"/>
    <n v="0"/>
    <n v="0"/>
  </r>
  <r>
    <s v="E3600 DST Land, Sub, Alpac"/>
    <x v="83"/>
    <s v="DST Land, Sub, Alpac"/>
    <s v="Distribution Plant - Electric"/>
    <n v="0"/>
    <n v="0"/>
    <n v="0"/>
    <n v="0"/>
    <n v="0"/>
    <n v="0"/>
    <n v="0"/>
    <n v="0"/>
    <n v="0"/>
    <n v="0"/>
    <n v="0"/>
    <n v="0"/>
    <n v="0"/>
    <n v="9"/>
  </r>
  <r>
    <s v="E3600 DST Land, Sub, Capitol"/>
    <x v="83"/>
    <s v="DST Land, Sub, Capitol"/>
    <s v="Distribution Plant - Electric"/>
    <n v="0"/>
    <n v="0"/>
    <n v="0"/>
    <n v="0"/>
    <n v="0"/>
    <n v="0"/>
    <n v="0"/>
    <n v="0"/>
    <n v="0"/>
    <n v="0"/>
    <n v="0"/>
    <n v="0"/>
    <n v="0"/>
    <n v="0"/>
  </r>
  <r>
    <s v="E3600 DST Land, Sub, Crescent Harbr"/>
    <x v="83"/>
    <s v="DST Land, Sub, Crescent Harbr"/>
    <s v="Distribution Plant - Electric"/>
    <n v="0"/>
    <n v="0"/>
    <n v="0"/>
    <n v="0"/>
    <n v="0"/>
    <n v="0"/>
    <n v="0"/>
    <n v="0"/>
    <n v="0"/>
    <n v="0"/>
    <n v="0"/>
    <n v="0"/>
    <n v="0"/>
    <n v="0"/>
  </r>
  <r>
    <s v="E3600 DST Land, Sub, Miller Bay"/>
    <x v="83"/>
    <s v="DST Land, Sub, Miller Bay"/>
    <s v="Distribution Plant - Electric"/>
    <n v="0"/>
    <n v="0"/>
    <n v="0"/>
    <n v="0"/>
    <n v="0"/>
    <n v="0"/>
    <n v="0"/>
    <n v="0"/>
    <n v="0"/>
    <n v="0"/>
    <n v="0"/>
    <n v="0"/>
    <n v="0"/>
    <n v="0"/>
  </r>
  <r>
    <s v="E3600 DST Land, Sub, Paccar"/>
    <x v="83"/>
    <s v="DST Land, Sub, Paccar"/>
    <s v="Distribution Plant - Electric"/>
    <n v="0"/>
    <n v="0"/>
    <n v="0"/>
    <n v="0"/>
    <n v="0"/>
    <n v="0"/>
    <n v="0"/>
    <n v="0"/>
    <n v="0"/>
    <n v="0"/>
    <n v="0"/>
    <n v="0"/>
    <n v="0"/>
    <n v="0"/>
  </r>
  <r>
    <s v="E3600 DST Land, Sub, Poulsbo"/>
    <x v="83"/>
    <s v="DST Land, Sub, Poulsbo"/>
    <s v="Distribution Plant - Electric"/>
    <n v="0"/>
    <n v="0"/>
    <n v="0"/>
    <n v="0"/>
    <n v="0"/>
    <n v="0"/>
    <n v="0"/>
    <n v="0"/>
    <n v="0"/>
    <n v="0"/>
    <n v="0"/>
    <n v="0"/>
    <n v="0"/>
    <n v="0"/>
  </r>
  <r>
    <s v="E3600 DST Land, Sub, Sumas Generati"/>
    <x v="83"/>
    <s v="DST Land, Sub, Sumas Generati"/>
    <s v="Distribution Plant - Electric"/>
    <n v="0"/>
    <n v="0"/>
    <n v="0"/>
    <n v="0"/>
    <n v="0"/>
    <n v="0"/>
    <n v="0"/>
    <n v="0"/>
    <n v="0"/>
    <n v="0"/>
    <n v="0"/>
    <n v="0"/>
    <n v="0"/>
    <n v="0"/>
  </r>
  <r>
    <s v="E3600 DST Land, Sub, Viking"/>
    <x v="83"/>
    <s v="DST Land, Sub, Viking"/>
    <s v="Distribution Plant - Electric"/>
    <n v="0"/>
    <n v="0"/>
    <n v="0"/>
    <n v="0"/>
    <n v="0"/>
    <n v="0"/>
    <n v="0"/>
    <n v="0"/>
    <n v="0"/>
    <n v="0"/>
    <n v="0"/>
    <n v="0"/>
    <n v="0"/>
    <n v="0"/>
  </r>
  <r>
    <s v="E3600 DST Land, Sub, Vitulli"/>
    <x v="83"/>
    <s v="DST Land, Sub, Vitulli"/>
    <s v="Distribution Plant - Electric"/>
    <n v="0"/>
    <n v="0"/>
    <n v="0"/>
    <n v="0"/>
    <n v="0"/>
    <n v="0"/>
    <n v="0"/>
    <n v="0"/>
    <n v="0"/>
    <n v="0"/>
    <n v="0"/>
    <n v="0"/>
    <n v="0"/>
    <n v="0"/>
  </r>
  <r>
    <s v="E3601 105 DST Easements"/>
    <x v="84"/>
    <s v="105 DST Easements"/>
    <s v="Distribution Plant - Electric"/>
    <n v="0"/>
    <n v="0"/>
    <n v="0"/>
    <n v="0"/>
    <n v="0"/>
    <n v="0"/>
    <n v="0"/>
    <n v="0"/>
    <n v="0"/>
    <n v="0"/>
    <n v="0"/>
    <n v="0"/>
    <n v="0"/>
    <n v="0"/>
  </r>
  <r>
    <s v="E3601 DONOTUSE, Sub, Vitulli"/>
    <x v="84"/>
    <s v="DONOTUSE, Sub, Vitulli"/>
    <s v="Distribution Plant - Electric"/>
    <n v="0"/>
    <n v="0"/>
    <n v="0"/>
    <n v="0"/>
    <n v="0"/>
    <n v="0"/>
    <n v="0"/>
    <n v="0"/>
    <n v="0"/>
    <n v="0"/>
    <n v="0"/>
    <n v="0"/>
    <n v="0"/>
    <n v="0"/>
  </r>
  <r>
    <s v="E36010 DST Easements"/>
    <x v="84"/>
    <s v="0 DST Easements"/>
    <s v="Distribution Plant - Electric"/>
    <n v="3327"/>
    <n v="3333"/>
    <n v="3338"/>
    <n v="3344"/>
    <n v="3350"/>
    <n v="3356"/>
    <n v="3362"/>
    <n v="3368"/>
    <n v="3374"/>
    <n v="3380"/>
    <n v="3386"/>
    <n v="3392"/>
    <n v="3398"/>
    <n v="3362210"/>
  </r>
  <r>
    <s v="E36010 DST Easements, Hopkins Ridge"/>
    <x v="84"/>
    <s v="0 DST Easements, Hopkins Ridge"/>
    <s v="Distribution Plant - Electric"/>
    <n v="0"/>
    <n v="0"/>
    <n v="0"/>
    <n v="0"/>
    <n v="0"/>
    <n v="0"/>
    <n v="0"/>
    <n v="0"/>
    <n v="0"/>
    <n v="0"/>
    <n v="0"/>
    <n v="0"/>
    <n v="0"/>
    <n v="0"/>
  </r>
  <r>
    <s v="E3603 DONOTUSE 105 HV DST SUB-BKB"/>
    <x v="85"/>
    <s v="DONOTUSE 105 HV DST SUB-BKB"/>
    <s v="Distribution Plant - Electric"/>
    <n v="0"/>
    <n v="0"/>
    <n v="0"/>
    <n v="0"/>
    <n v="0"/>
    <n v="0"/>
    <n v="0"/>
    <n v="0"/>
    <n v="0"/>
    <n v="0"/>
    <n v="0"/>
    <n v="0"/>
    <n v="0"/>
    <n v="0"/>
  </r>
  <r>
    <s v="E3603 DONOTUSE 105 HV DST TLN-0022"/>
    <x v="85"/>
    <s v="DONOTUSE 105 HV DST TLN-0022"/>
    <s v="Distribution Plant - Electric"/>
    <n v="0"/>
    <n v="0"/>
    <n v="0"/>
    <n v="0"/>
    <n v="0"/>
    <n v="0"/>
    <n v="0"/>
    <n v="0"/>
    <n v="0"/>
    <n v="0"/>
    <n v="0"/>
    <n v="0"/>
    <n v="0"/>
    <n v="0"/>
  </r>
  <r>
    <s v="E3603 DONOTUSE 105 HV DST TLN-0105"/>
    <x v="85"/>
    <s v="DONOTUSE 105 HV DST TLN-0105"/>
    <s v="Distribution Plant - Electric"/>
    <n v="0"/>
    <n v="0"/>
    <n v="0"/>
    <n v="0"/>
    <n v="0"/>
    <n v="0"/>
    <n v="0"/>
    <n v="0"/>
    <n v="0"/>
    <n v="0"/>
    <n v="0"/>
    <n v="0"/>
    <n v="0"/>
    <n v="0"/>
  </r>
  <r>
    <s v="E3610 DONOTUSE, Alpac"/>
    <x v="86"/>
    <s v="DONOTUSE, Alpac"/>
    <s v="Distribution Plant - Electric"/>
    <n v="0"/>
    <n v="0"/>
    <n v="0"/>
    <n v="0"/>
    <n v="0"/>
    <n v="0"/>
    <n v="0"/>
    <n v="0"/>
    <n v="0"/>
    <n v="0"/>
    <n v="0"/>
    <n v="0"/>
    <n v="0"/>
    <n v="0"/>
  </r>
  <r>
    <s v="E3610 DONOTUSE, Arco Central"/>
    <x v="86"/>
    <s v="DONOTUSE, Arco Central"/>
    <s v="Distribution Plant - Electric"/>
    <n v="0"/>
    <n v="0"/>
    <n v="0"/>
    <n v="0"/>
    <n v="0"/>
    <n v="0"/>
    <n v="0"/>
    <n v="0"/>
    <n v="0"/>
    <n v="0"/>
    <n v="0"/>
    <n v="0"/>
    <n v="0"/>
    <n v="0"/>
  </r>
  <r>
    <s v="E3610 DONOTUSE, Capitol"/>
    <x v="86"/>
    <s v="DONOTUSE, Capitol"/>
    <s v="Distribution Plant - Electric"/>
    <n v="0"/>
    <n v="0"/>
    <n v="0"/>
    <n v="0"/>
    <n v="0"/>
    <n v="0"/>
    <n v="0"/>
    <n v="0"/>
    <n v="0"/>
    <n v="0"/>
    <n v="0"/>
    <n v="0"/>
    <n v="0"/>
    <n v="0"/>
  </r>
  <r>
    <s v="E3610 DONOTUSE, Clover Valley"/>
    <x v="86"/>
    <s v="DONOTUSE, Clover Valley"/>
    <s v="Distribution Plant - Electric"/>
    <n v="0"/>
    <n v="0"/>
    <n v="0"/>
    <n v="0"/>
    <n v="0"/>
    <n v="0"/>
    <n v="0"/>
    <n v="0"/>
    <n v="0"/>
    <n v="0"/>
    <n v="0"/>
    <n v="0"/>
    <n v="0"/>
    <n v="0"/>
  </r>
  <r>
    <s v="E3610 DONOTUSE, Miller Bay"/>
    <x v="86"/>
    <s v="DONOTUSE, Miller Bay"/>
    <s v="Distribution Plant - Electric"/>
    <n v="0"/>
    <n v="0"/>
    <n v="0"/>
    <n v="0"/>
    <n v="0"/>
    <n v="0"/>
    <n v="0"/>
    <n v="0"/>
    <n v="0"/>
    <n v="0"/>
    <n v="0"/>
    <n v="0"/>
    <n v="0"/>
    <n v="0"/>
  </r>
  <r>
    <s v="E3610 DONOTUSE, Paccar"/>
    <x v="86"/>
    <s v="DONOTUSE, Paccar"/>
    <s v="Distribution Plant - Electric"/>
    <n v="0"/>
    <n v="0"/>
    <n v="0"/>
    <n v="0"/>
    <n v="0"/>
    <n v="0"/>
    <n v="0"/>
    <n v="0"/>
    <n v="0"/>
    <n v="0"/>
    <n v="0"/>
    <n v="0"/>
    <n v="0"/>
    <n v="0"/>
  </r>
  <r>
    <s v="E3610 DONOTUSE, Texaco"/>
    <x v="86"/>
    <s v="DONOTUSE, Texaco"/>
    <s v="Distribution Plant - Electric"/>
    <n v="0"/>
    <n v="0"/>
    <n v="0"/>
    <n v="0"/>
    <n v="0"/>
    <n v="0"/>
    <n v="0"/>
    <n v="0"/>
    <n v="0"/>
    <n v="0"/>
    <n v="0"/>
    <n v="0"/>
    <n v="0"/>
    <n v="0"/>
  </r>
  <r>
    <s v="E3610 DONOTUSE, Texaco East"/>
    <x v="86"/>
    <s v="DONOTUSE, Texaco East"/>
    <s v="Distribution Plant - Electric"/>
    <n v="0"/>
    <n v="0"/>
    <n v="0"/>
    <n v="0"/>
    <n v="0"/>
    <n v="0"/>
    <n v="0"/>
    <n v="0"/>
    <n v="0"/>
    <n v="0"/>
    <n v="0"/>
    <n v="0"/>
    <n v="0"/>
    <n v="0"/>
  </r>
  <r>
    <s v="E3610 DONOTUSE, Viking"/>
    <x v="86"/>
    <s v="DONOTUSE, Viking"/>
    <s v="Distribution Plant - Electric"/>
    <n v="0"/>
    <n v="0"/>
    <n v="0"/>
    <n v="0"/>
    <n v="0"/>
    <n v="0"/>
    <n v="0"/>
    <n v="0"/>
    <n v="0"/>
    <n v="0"/>
    <n v="0"/>
    <n v="0"/>
    <n v="0"/>
    <n v="0"/>
  </r>
  <r>
    <s v="E3610 DONOTUSE, Vitulli"/>
    <x v="86"/>
    <s v="DONOTUSE, Vitulli"/>
    <s v="Distribution Plant - Electric"/>
    <n v="0"/>
    <n v="0"/>
    <n v="0"/>
    <n v="0"/>
    <n v="0"/>
    <n v="0"/>
    <n v="0"/>
    <n v="0"/>
    <n v="0"/>
    <n v="0"/>
    <n v="0"/>
    <n v="0"/>
    <n v="0"/>
    <n v="0"/>
  </r>
  <r>
    <s v="E3610 DONOTUSE, Waterfront"/>
    <x v="86"/>
    <s v="DONOTUSE, Waterfront"/>
    <s v="Distribution Plant - Electric"/>
    <n v="0"/>
    <n v="0"/>
    <n v="0"/>
    <n v="0"/>
    <n v="0"/>
    <n v="0"/>
    <n v="0"/>
    <n v="0"/>
    <n v="0"/>
    <n v="0"/>
    <n v="0"/>
    <n v="0"/>
    <n v="0"/>
    <n v="0"/>
  </r>
  <r>
    <s v="E3610 DST Structures &amp; Improvement"/>
    <x v="86"/>
    <s v="DST Structures &amp; Improvement"/>
    <s v="Distribution Plant - Electric"/>
    <n v="2442"/>
    <n v="2454"/>
    <n v="2466"/>
    <n v="2477"/>
    <n v="2489"/>
    <n v="2501"/>
    <n v="2513"/>
    <n v="2525"/>
    <n v="2537"/>
    <n v="2549"/>
    <n v="2561"/>
    <n v="2573"/>
    <n v="2584"/>
    <n v="2513116"/>
  </r>
  <r>
    <s v="E3610 DST Structures &amp; Improvem-NSC"/>
    <x v="86"/>
    <s v="DST Structures &amp; Improvem-NSC"/>
    <s v="Distribution Plant - Electric"/>
    <n v="0"/>
    <n v="0"/>
    <n v="0"/>
    <n v="0"/>
    <n v="0"/>
    <n v="0"/>
    <n v="0"/>
    <n v="0"/>
    <n v="0"/>
    <n v="0"/>
    <n v="0"/>
    <n v="0"/>
    <n v="0"/>
    <n v="0"/>
  </r>
  <r>
    <s v="E3620 102 DST Substation Equipment"/>
    <x v="87"/>
    <s v="102 DST Substation Equipment"/>
    <s v="Distribution Plant - Electric"/>
    <n v="0"/>
    <n v="0"/>
    <n v="0"/>
    <n v="0"/>
    <n v="0"/>
    <n v="0"/>
    <n v="0"/>
    <n v="0"/>
    <n v="0"/>
    <n v="0"/>
    <n v="0"/>
    <n v="0"/>
    <n v="0"/>
    <n v="0"/>
  </r>
  <r>
    <s v="E3620 105 DST Substation Equipment"/>
    <x v="87"/>
    <s v="105 DST Substation Equipment"/>
    <s v="Distribution Plant - Electric"/>
    <n v="0"/>
    <n v="0"/>
    <n v="0"/>
    <n v="0"/>
    <n v="0"/>
    <n v="0"/>
    <n v="0"/>
    <n v="0"/>
    <n v="0"/>
    <n v="0"/>
    <n v="0"/>
    <n v="0"/>
    <n v="0"/>
    <n v="0"/>
  </r>
  <r>
    <s v="E3620 DONOTUSE, Alpac"/>
    <x v="87"/>
    <s v="DONOTUSE, Alpac"/>
    <s v="Distribution Plant - Electric"/>
    <n v="0"/>
    <n v="0"/>
    <n v="0"/>
    <n v="0"/>
    <n v="0"/>
    <n v="0"/>
    <n v="0"/>
    <n v="0"/>
    <n v="0"/>
    <n v="0"/>
    <n v="0"/>
    <n v="0"/>
    <n v="0"/>
    <n v="0"/>
  </r>
  <r>
    <s v="E3620 DONOTUSE, Arco Central"/>
    <x v="87"/>
    <s v="DONOTUSE, Arco Central"/>
    <s v="Distribution Plant - Electric"/>
    <n v="0"/>
    <n v="0"/>
    <n v="0"/>
    <n v="0"/>
    <n v="0"/>
    <n v="0"/>
    <n v="0"/>
    <n v="0"/>
    <n v="0"/>
    <n v="0"/>
    <n v="0"/>
    <n v="0"/>
    <n v="0"/>
    <n v="0"/>
  </r>
  <r>
    <s v="E3620 DONOTUSE, Arco North"/>
    <x v="87"/>
    <s v="DONOTUSE, Arco North"/>
    <s v="Distribution Plant - Electric"/>
    <n v="0"/>
    <n v="0"/>
    <n v="0"/>
    <n v="0"/>
    <n v="0"/>
    <n v="0"/>
    <n v="0"/>
    <n v="0"/>
    <n v="0"/>
    <n v="0"/>
    <n v="0"/>
    <n v="0"/>
    <n v="0"/>
    <n v="0"/>
  </r>
  <r>
    <s v="E3620 DONOTUSE, Arco South"/>
    <x v="87"/>
    <s v="DONOTUSE, Arco South"/>
    <s v="Distribution Plant - Electric"/>
    <n v="0"/>
    <n v="0"/>
    <n v="0"/>
    <n v="0"/>
    <n v="0"/>
    <n v="0"/>
    <n v="0"/>
    <n v="0"/>
    <n v="0"/>
    <n v="0"/>
    <n v="0"/>
    <n v="0"/>
    <n v="0"/>
    <n v="0"/>
  </r>
  <r>
    <s v="E3620 DONOTUSE, Capitol"/>
    <x v="87"/>
    <s v="DONOTUSE, Capitol"/>
    <s v="Distribution Plant - Electric"/>
    <n v="0"/>
    <n v="0"/>
    <n v="0"/>
    <n v="0"/>
    <n v="0"/>
    <n v="0"/>
    <n v="0"/>
    <n v="0"/>
    <n v="0"/>
    <n v="0"/>
    <n v="0"/>
    <n v="0"/>
    <n v="0"/>
    <n v="0"/>
  </r>
  <r>
    <s v="E3620 DONOTUSE, Clover Vally"/>
    <x v="87"/>
    <s v="DONOTUSE, Clover Vally"/>
    <s v="Distribution Plant - Electric"/>
    <n v="0"/>
    <n v="0"/>
    <n v="0"/>
    <n v="0"/>
    <n v="0"/>
    <n v="0"/>
    <n v="0"/>
    <n v="0"/>
    <n v="0"/>
    <n v="0"/>
    <n v="0"/>
    <n v="0"/>
    <n v="0"/>
    <n v="0"/>
  </r>
  <r>
    <s v="E3620 DONOTUSE, Crescent Hbr"/>
    <x v="87"/>
    <s v="DONOTUSE, Crescent Hbr"/>
    <s v="Distribution Plant - Electric"/>
    <n v="1"/>
    <n v="0"/>
    <n v="0"/>
    <n v="0"/>
    <n v="0"/>
    <n v="0"/>
    <n v="0"/>
    <n v="0"/>
    <n v="0"/>
    <n v="0"/>
    <n v="0"/>
    <n v="0"/>
    <n v="0"/>
    <n v="52"/>
  </r>
  <r>
    <s v="E3620 DONOTUSE, Fairchild"/>
    <x v="87"/>
    <s v="DONOTUSE, Fairchild"/>
    <s v="Distribution Plant - Electric"/>
    <n v="0"/>
    <n v="0"/>
    <n v="0"/>
    <n v="0"/>
    <n v="0"/>
    <n v="0"/>
    <n v="0"/>
    <n v="0"/>
    <n v="0"/>
    <n v="0"/>
    <n v="0"/>
    <n v="0"/>
    <n v="0"/>
    <n v="0"/>
  </r>
  <r>
    <s v="E3620 DONOTUSE, Liquid Air"/>
    <x v="87"/>
    <s v="DONOTUSE, Liquid Air"/>
    <s v="Distribution Plant - Electric"/>
    <n v="0"/>
    <n v="0"/>
    <n v="0"/>
    <n v="0"/>
    <n v="0"/>
    <n v="0"/>
    <n v="0"/>
    <n v="0"/>
    <n v="0"/>
    <n v="0"/>
    <n v="0"/>
    <n v="0"/>
    <n v="0"/>
    <n v="0"/>
  </r>
  <r>
    <s v="E3620 DONOTUSE, Miller Bay"/>
    <x v="87"/>
    <s v="DONOTUSE, Miller Bay"/>
    <s v="Distribution Plant - Electric"/>
    <n v="0"/>
    <n v="0"/>
    <n v="0"/>
    <n v="0"/>
    <n v="0"/>
    <n v="0"/>
    <n v="0"/>
    <n v="0"/>
    <n v="0"/>
    <n v="0"/>
    <n v="0"/>
    <n v="0"/>
    <n v="0"/>
    <n v="0"/>
  </r>
  <r>
    <s v="E3620 DONOTUSE, Olympic Avon"/>
    <x v="87"/>
    <s v="DONOTUSE, Olympic Avon"/>
    <s v="Distribution Plant - Electric"/>
    <n v="0"/>
    <n v="0"/>
    <n v="0"/>
    <n v="0"/>
    <n v="0"/>
    <n v="0"/>
    <n v="0"/>
    <n v="0"/>
    <n v="0"/>
    <n v="0"/>
    <n v="0"/>
    <n v="0"/>
    <n v="0"/>
    <n v="0"/>
  </r>
  <r>
    <s v="E3620 DONOTUSE, Olympic Bayv"/>
    <x v="87"/>
    <s v="DONOTUSE, Olympic Bayv"/>
    <s v="Distribution Plant - Electric"/>
    <n v="0"/>
    <n v="0"/>
    <n v="0"/>
    <n v="0"/>
    <n v="0"/>
    <n v="0"/>
    <n v="0"/>
    <n v="0"/>
    <n v="0"/>
    <n v="0"/>
    <n v="0"/>
    <n v="0"/>
    <n v="0"/>
    <n v="0"/>
  </r>
  <r>
    <s v="E3620 DONOTUSE, Olympic Mobl"/>
    <x v="87"/>
    <s v="DONOTUSE, Olympic Mobl"/>
    <s v="Distribution Plant - Electric"/>
    <n v="0"/>
    <n v="0"/>
    <n v="0"/>
    <n v="0"/>
    <n v="0"/>
    <n v="0"/>
    <n v="0"/>
    <n v="0"/>
    <n v="0"/>
    <n v="0"/>
    <n v="0"/>
    <n v="0"/>
    <n v="0"/>
    <n v="0"/>
  </r>
  <r>
    <s v="E3620 DONOTUSE, Olympic Rntn"/>
    <x v="87"/>
    <s v="DONOTUSE, Olympic Rntn"/>
    <s v="Distribution Plant - Electric"/>
    <n v="0"/>
    <n v="0"/>
    <n v="0"/>
    <n v="0"/>
    <n v="0"/>
    <n v="0"/>
    <n v="0"/>
    <n v="0"/>
    <n v="0"/>
    <n v="0"/>
    <n v="0"/>
    <n v="0"/>
    <n v="0"/>
    <n v="0"/>
  </r>
  <r>
    <s v="E3620 DONOTUSE, Olympic Vail"/>
    <x v="87"/>
    <s v="DONOTUSE, Olympic Vail"/>
    <s v="Distribution Plant - Electric"/>
    <n v="0"/>
    <n v="0"/>
    <n v="0"/>
    <n v="0"/>
    <n v="0"/>
    <n v="0"/>
    <n v="0"/>
    <n v="0"/>
    <n v="0"/>
    <n v="0"/>
    <n v="0"/>
    <n v="0"/>
    <n v="0"/>
    <n v="0"/>
  </r>
  <r>
    <s v="E3620 DONOTUSE, Paccar"/>
    <x v="87"/>
    <s v="DONOTUSE, Paccar"/>
    <s v="Distribution Plant - Electric"/>
    <n v="0"/>
    <n v="0"/>
    <n v="0"/>
    <n v="0"/>
    <n v="0"/>
    <n v="0"/>
    <n v="0"/>
    <n v="0"/>
    <n v="0"/>
    <n v="0"/>
    <n v="0"/>
    <n v="0"/>
    <n v="0"/>
    <n v="0"/>
  </r>
  <r>
    <s v="E3620 DONOTUSE, Poulsbo"/>
    <x v="87"/>
    <s v="DONOTUSE, Poulsbo"/>
    <s v="Distribution Plant - Electric"/>
    <n v="0"/>
    <n v="0"/>
    <n v="0"/>
    <n v="0"/>
    <n v="0"/>
    <n v="0"/>
    <n v="0"/>
    <n v="0"/>
    <n v="0"/>
    <n v="0"/>
    <n v="0"/>
    <n v="0"/>
    <n v="0"/>
    <n v="0"/>
  </r>
  <r>
    <s v="E3620 DONOTUSE, Roeder"/>
    <x v="87"/>
    <s v="DONOTUSE, Roeder"/>
    <s v="Distribution Plant - Electric"/>
    <n v="0"/>
    <n v="0"/>
    <n v="0"/>
    <n v="0"/>
    <n v="0"/>
    <n v="0"/>
    <n v="0"/>
    <n v="0"/>
    <n v="0"/>
    <n v="0"/>
    <n v="0"/>
    <n v="0"/>
    <n v="0"/>
    <n v="0"/>
  </r>
  <r>
    <s v="E3620 DONOTUSE, Texaco East"/>
    <x v="87"/>
    <s v="DONOTUSE, Texaco East"/>
    <s v="Distribution Plant - Electric"/>
    <n v="0"/>
    <n v="0"/>
    <n v="0"/>
    <n v="0"/>
    <n v="0"/>
    <n v="0"/>
    <n v="0"/>
    <n v="0"/>
    <n v="0"/>
    <n v="0"/>
    <n v="0"/>
    <n v="0"/>
    <n v="0"/>
    <n v="0"/>
  </r>
  <r>
    <s v="E3620 DONOTUSE, Texaco West"/>
    <x v="87"/>
    <s v="DONOTUSE, Texaco West"/>
    <s v="Distribution Plant - Electric"/>
    <n v="0"/>
    <n v="0"/>
    <n v="0"/>
    <n v="0"/>
    <n v="0"/>
    <n v="0"/>
    <n v="0"/>
    <n v="0"/>
    <n v="0"/>
    <n v="0"/>
    <n v="0"/>
    <n v="0"/>
    <n v="0"/>
    <n v="0"/>
  </r>
  <r>
    <s v="E3620 DONOTUSE, Viking"/>
    <x v="87"/>
    <s v="DONOTUSE, Viking"/>
    <s v="Distribution Plant - Electric"/>
    <n v="0"/>
    <n v="0"/>
    <n v="0"/>
    <n v="0"/>
    <n v="0"/>
    <n v="0"/>
    <n v="0"/>
    <n v="0"/>
    <n v="0"/>
    <n v="0"/>
    <n v="0"/>
    <n v="0"/>
    <n v="0"/>
    <n v="0"/>
  </r>
  <r>
    <s v="E3620 DONOTUSE, Vituilli"/>
    <x v="87"/>
    <s v="DONOTUSE, Vituilli"/>
    <s v="Distribution Plant - Electric"/>
    <n v="0"/>
    <n v="0"/>
    <n v="0"/>
    <n v="0"/>
    <n v="0"/>
    <n v="0"/>
    <n v="0"/>
    <n v="0"/>
    <n v="0"/>
    <n v="0"/>
    <n v="0"/>
    <n v="0"/>
    <n v="0"/>
    <n v="0"/>
  </r>
  <r>
    <s v="E3620 DONOTUSE, Waterfront"/>
    <x v="87"/>
    <s v="DONOTUSE, Waterfront"/>
    <s v="Distribution Plant - Electric"/>
    <n v="0"/>
    <n v="0"/>
    <n v="0"/>
    <n v="0"/>
    <n v="0"/>
    <n v="0"/>
    <n v="0"/>
    <n v="0"/>
    <n v="0"/>
    <n v="0"/>
    <n v="0"/>
    <n v="0"/>
    <n v="0"/>
    <n v="0"/>
  </r>
  <r>
    <s v="E3620 DONOTUSE, Weyerhauser"/>
    <x v="87"/>
    <s v="DONOTUSE, Weyerhauser"/>
    <s v="Distribution Plant - Electric"/>
    <n v="0"/>
    <n v="0"/>
    <n v="0"/>
    <n v="0"/>
    <n v="0"/>
    <n v="0"/>
    <n v="0"/>
    <n v="0"/>
    <n v="0"/>
    <n v="0"/>
    <n v="0"/>
    <n v="0"/>
    <n v="0"/>
    <n v="0"/>
  </r>
  <r>
    <s v="E3620 DST Sub Eq LSR"/>
    <x v="87"/>
    <s v="DST Sub Eq LSR"/>
    <s v="Distribution Plant - Electric"/>
    <n v="0"/>
    <n v="0"/>
    <n v="0"/>
    <n v="0"/>
    <n v="0"/>
    <n v="0"/>
    <n v="0"/>
    <n v="0"/>
    <n v="0"/>
    <n v="0"/>
    <n v="0"/>
    <n v="0"/>
    <n v="0"/>
    <n v="0"/>
  </r>
  <r>
    <s v="E3620 DST Sub Eq Wild Horse Expan"/>
    <x v="87"/>
    <s v="DST Sub Eq Wild Horse Expan"/>
    <s v="Distribution Plant - Electric"/>
    <n v="0"/>
    <n v="0"/>
    <n v="0"/>
    <n v="0"/>
    <n v="0"/>
    <n v="0"/>
    <n v="0"/>
    <n v="0"/>
    <n v="0"/>
    <n v="0"/>
    <n v="0"/>
    <n v="0"/>
    <n v="0"/>
    <n v="0"/>
  </r>
  <r>
    <s v="E3620 DST Sub Eq Wild Horse Solar"/>
    <x v="87"/>
    <s v="DST Sub Eq Wild Horse Solar"/>
    <s v="Distribution Plant - Electric"/>
    <n v="38"/>
    <n v="39"/>
    <n v="39"/>
    <n v="39"/>
    <n v="39"/>
    <n v="40"/>
    <n v="40"/>
    <n v="40"/>
    <n v="41"/>
    <n v="41"/>
    <n v="41"/>
    <n v="42"/>
    <n v="42"/>
    <n v="40038"/>
  </r>
  <r>
    <s v="E3620 DST Sub@Plant WildHorse Expan"/>
    <x v="87"/>
    <s v="DST Sub@Plant WildHorse Expan"/>
    <s v="Distribution Plant - Electric"/>
    <n v="0"/>
    <n v="0"/>
    <n v="0"/>
    <n v="0"/>
    <n v="0"/>
    <n v="0"/>
    <n v="0"/>
    <n v="0"/>
    <n v="0"/>
    <n v="0"/>
    <n v="0"/>
    <n v="0"/>
    <n v="0"/>
    <n v="0"/>
  </r>
  <r>
    <s v="E3620 DST Substation Equipment"/>
    <x v="87"/>
    <s v="DST Substation Equipment"/>
    <s v="Distribution Plant - Electric"/>
    <n v="131950"/>
    <n v="132716"/>
    <n v="133445"/>
    <n v="133653"/>
    <n v="134449"/>
    <n v="134914"/>
    <n v="135532"/>
    <n v="135424"/>
    <n v="135236"/>
    <n v="135666"/>
    <n v="135702"/>
    <n v="136070"/>
    <n v="136868"/>
    <n v="134768058"/>
  </r>
  <r>
    <s v="E3620 DST Substation Equipment-NSC"/>
    <x v="87"/>
    <s v="DST Substation Equipment-NSC"/>
    <s v="Distribution Plant - Electric"/>
    <n v="0"/>
    <n v="0"/>
    <n v="0"/>
    <n v="0"/>
    <n v="0"/>
    <n v="0"/>
    <n v="0"/>
    <n v="0"/>
    <n v="0"/>
    <n v="0"/>
    <n v="0"/>
    <n v="0"/>
    <n v="0"/>
    <n v="0"/>
  </r>
  <r>
    <s v="E3630 DST Battery Storage Equipment"/>
    <x v="88"/>
    <s v="DST Battery Storage Equipment"/>
    <s v="Distribution Plant - Electric"/>
    <n v="69"/>
    <n v="74"/>
    <n v="78"/>
    <n v="82"/>
    <n v="87"/>
    <n v="92"/>
    <n v="96"/>
    <n v="101"/>
    <n v="105"/>
    <n v="110"/>
    <n v="114"/>
    <n v="119"/>
    <n v="124"/>
    <n v="96168"/>
  </r>
  <r>
    <s v="E3630 DST Battery Storage Equip-NSC"/>
    <x v="88"/>
    <s v="DST Battery Storage Equip-NSC"/>
    <s v="Distribution Plant - Electric"/>
    <n v="0"/>
    <n v="0"/>
    <n v="0"/>
    <n v="0"/>
    <n v="0"/>
    <n v="0"/>
    <n v="0"/>
    <n v="0"/>
    <n v="0"/>
    <n v="0"/>
    <n v="0"/>
    <n v="0"/>
    <n v="0"/>
    <n v="0"/>
  </r>
  <r>
    <s v="E3640 DST Poles, Hopkins Ridge"/>
    <x v="89"/>
    <s v="DST Poles, Hopkins Ridge"/>
    <s v="Distribution Plant - Electric"/>
    <n v="0"/>
    <n v="0"/>
    <n v="0"/>
    <n v="0"/>
    <n v="0"/>
    <n v="0"/>
    <n v="0"/>
    <n v="0"/>
    <n v="0"/>
    <n v="0"/>
    <n v="0"/>
    <n v="0"/>
    <n v="0"/>
    <n v="0"/>
  </r>
  <r>
    <s v="E3640 DST Poles, Hopkins Ridge-NSC"/>
    <x v="89"/>
    <s v="DST Poles, Hopkins Ridge-NSC"/>
    <s v="Distribution Plant - Electric"/>
    <n v="0"/>
    <n v="0"/>
    <n v="0"/>
    <n v="0"/>
    <n v="0"/>
    <n v="0"/>
    <n v="0"/>
    <n v="0"/>
    <n v="0"/>
    <n v="0"/>
    <n v="0"/>
    <n v="0"/>
    <n v="0"/>
    <n v="0"/>
  </r>
  <r>
    <s v="E3640 DST Poles, LSR"/>
    <x v="89"/>
    <s v="DST Poles, LSR"/>
    <s v="Distribution Plant - Electric"/>
    <n v="0"/>
    <n v="0"/>
    <n v="0"/>
    <n v="0"/>
    <n v="0"/>
    <n v="0"/>
    <n v="0"/>
    <n v="0"/>
    <n v="0"/>
    <n v="0"/>
    <n v="0"/>
    <n v="0"/>
    <n v="0"/>
    <n v="0"/>
  </r>
  <r>
    <s v="E3640 DST Poles, LSR-NSC"/>
    <x v="89"/>
    <s v="DST Poles, LSR-NSC"/>
    <s v="Distribution Plant - Electric"/>
    <n v="0"/>
    <n v="0"/>
    <n v="0"/>
    <n v="0"/>
    <n v="0"/>
    <n v="0"/>
    <n v="0"/>
    <n v="0"/>
    <n v="0"/>
    <n v="0"/>
    <n v="0"/>
    <n v="0"/>
    <n v="0"/>
    <n v="0"/>
  </r>
  <r>
    <s v="E3640 DST Poles, Wild Horse"/>
    <x v="89"/>
    <s v="DST Poles, Wild Horse"/>
    <s v="Distribution Plant - Electric"/>
    <n v="0"/>
    <n v="0"/>
    <n v="0"/>
    <n v="0"/>
    <n v="0"/>
    <n v="0"/>
    <n v="0"/>
    <n v="0"/>
    <n v="0"/>
    <n v="0"/>
    <n v="0"/>
    <n v="0"/>
    <n v="0"/>
    <n v="0"/>
  </r>
  <r>
    <s v="E3640 DST Poles, Wild Horse Expan"/>
    <x v="89"/>
    <s v="DST Poles, Wild Horse Expan"/>
    <s v="Distribution Plant - Electric"/>
    <n v="0"/>
    <n v="0"/>
    <n v="0"/>
    <n v="0"/>
    <n v="0"/>
    <n v="0"/>
    <n v="0"/>
    <n v="0"/>
    <n v="0"/>
    <n v="0"/>
    <n v="0"/>
    <n v="0"/>
    <n v="0"/>
    <n v="0"/>
  </r>
  <r>
    <s v="E3640 DST Poles, Wild Horse Solar"/>
    <x v="89"/>
    <s v="DST Poles, Wild Horse Solar"/>
    <s v="Distribution Plant - Electric"/>
    <n v="19"/>
    <n v="19"/>
    <n v="19"/>
    <n v="20"/>
    <n v="20"/>
    <n v="20"/>
    <n v="20"/>
    <n v="20"/>
    <n v="21"/>
    <n v="21"/>
    <n v="21"/>
    <n v="21"/>
    <n v="21"/>
    <n v="20183"/>
  </r>
  <r>
    <s v="E3640 DST Poles, Wild Horse-NSC"/>
    <x v="89"/>
    <s v="DST Poles, Wild Horse-NSC"/>
    <s v="Distribution Plant - Electric"/>
    <n v="0"/>
    <n v="0"/>
    <n v="0"/>
    <n v="0"/>
    <n v="0"/>
    <n v="0"/>
    <n v="0"/>
    <n v="0"/>
    <n v="0"/>
    <n v="0"/>
    <n v="0"/>
    <n v="0"/>
    <n v="0"/>
    <n v="0"/>
  </r>
  <r>
    <s v="E3640 DST Poles, Wld Hrs Expan-NSC"/>
    <x v="89"/>
    <s v="DST Poles, Wld Hrs Expan-NSC"/>
    <s v="Distribution Plant - Electric"/>
    <n v="0"/>
    <n v="0"/>
    <n v="0"/>
    <n v="0"/>
    <n v="0"/>
    <n v="0"/>
    <n v="0"/>
    <n v="0"/>
    <n v="0"/>
    <n v="0"/>
    <n v="0"/>
    <n v="0"/>
    <n v="0"/>
    <n v="0"/>
  </r>
  <r>
    <s v="E3640 DST Poles, Wld Hrs Solar-NSC"/>
    <x v="89"/>
    <s v="DST Poles, Wld Hrs Solar-NSC"/>
    <s v="Distribution Plant - Electric"/>
    <n v="0"/>
    <n v="0"/>
    <n v="0"/>
    <n v="0"/>
    <n v="0"/>
    <n v="0"/>
    <n v="0"/>
    <n v="0"/>
    <n v="0"/>
    <n v="0"/>
    <n v="0"/>
    <n v="0"/>
    <n v="0"/>
    <n v="0"/>
  </r>
  <r>
    <s v="E3640 DST Poles/Towers/Fixtures"/>
    <x v="89"/>
    <s v="DST Poles/Towers/Fixtures"/>
    <s v="Distribution Plant - Electric"/>
    <n v="154413"/>
    <n v="155175"/>
    <n v="155708"/>
    <n v="155740"/>
    <n v="156385"/>
    <n v="157066"/>
    <n v="157873"/>
    <n v="158561"/>
    <n v="159347"/>
    <n v="160306"/>
    <n v="160631"/>
    <n v="161240"/>
    <n v="161569"/>
    <n v="158002003"/>
  </r>
  <r>
    <s v="E3650 105 DST O/H Conductor/Devices"/>
    <x v="90"/>
    <s v="105 DST O/H Conductor/Devices"/>
    <s v="Distribution Plant - Electric"/>
    <n v="0"/>
    <n v="0"/>
    <n v="0"/>
    <n v="0"/>
    <n v="0"/>
    <n v="0"/>
    <n v="0"/>
    <n v="0"/>
    <n v="0"/>
    <n v="0"/>
    <n v="0"/>
    <n v="0"/>
    <n v="0"/>
    <n v="0"/>
  </r>
  <r>
    <s v="E3650 DST O/H Cond, Hopkins Ridge"/>
    <x v="90"/>
    <s v="DST O/H Cond, Hopkins Ridge"/>
    <s v="Distribution Plant - Electric"/>
    <n v="0"/>
    <n v="0"/>
    <n v="0"/>
    <n v="0"/>
    <n v="0"/>
    <n v="0"/>
    <n v="0"/>
    <n v="0"/>
    <n v="0"/>
    <n v="0"/>
    <n v="0"/>
    <n v="0"/>
    <n v="0"/>
    <n v="0"/>
  </r>
  <r>
    <s v="E3650 DST O/H Cond, LSR"/>
    <x v="90"/>
    <s v="DST O/H Cond, LSR"/>
    <s v="Distribution Plant - Electric"/>
    <n v="0"/>
    <n v="0"/>
    <n v="0"/>
    <n v="0"/>
    <n v="0"/>
    <n v="0"/>
    <n v="0"/>
    <n v="0"/>
    <n v="0"/>
    <n v="0"/>
    <n v="0"/>
    <n v="0"/>
    <n v="0"/>
    <n v="0"/>
  </r>
  <r>
    <s v="E3650 DST O/H Cond, Wild Horse"/>
    <x v="90"/>
    <s v="DST O/H Cond, Wild Horse"/>
    <s v="Distribution Plant - Electric"/>
    <n v="0"/>
    <n v="0"/>
    <n v="0"/>
    <n v="0"/>
    <n v="0"/>
    <n v="0"/>
    <n v="0"/>
    <n v="0"/>
    <n v="0"/>
    <n v="0"/>
    <n v="0"/>
    <n v="0"/>
    <n v="0"/>
    <n v="0"/>
  </r>
  <r>
    <s v="E3650 DST O/H Cond, WildHorse Expan"/>
    <x v="90"/>
    <s v="DST O/H Cond, WildHorse Expan"/>
    <s v="Distribution Plant - Electric"/>
    <n v="0"/>
    <n v="0"/>
    <n v="0"/>
    <n v="0"/>
    <n v="0"/>
    <n v="0"/>
    <n v="0"/>
    <n v="0"/>
    <n v="0"/>
    <n v="0"/>
    <n v="0"/>
    <n v="0"/>
    <n v="0"/>
    <n v="0"/>
  </r>
  <r>
    <s v="E3650 DST O/H Cond, WildHorse Solar"/>
    <x v="90"/>
    <s v="DST O/H Cond, WildHorse Solar"/>
    <s v="Distribution Plant - Electric"/>
    <n v="15"/>
    <n v="15"/>
    <n v="16"/>
    <n v="16"/>
    <n v="16"/>
    <n v="16"/>
    <n v="17"/>
    <n v="17"/>
    <n v="17"/>
    <n v="17"/>
    <n v="17"/>
    <n v="18"/>
    <n v="18"/>
    <n v="16528"/>
  </r>
  <r>
    <s v="E3650 DST O/H Conductor/Devices"/>
    <x v="90"/>
    <s v="DST O/H Conductor/Devices"/>
    <s v="Distribution Plant - Electric"/>
    <n v="124480"/>
    <n v="125321"/>
    <n v="125720"/>
    <n v="124757"/>
    <n v="125334"/>
    <n v="126182"/>
    <n v="127390"/>
    <n v="128088"/>
    <n v="129033"/>
    <n v="130449"/>
    <n v="130738"/>
    <n v="131368"/>
    <n v="132099"/>
    <n v="127722318"/>
  </r>
  <r>
    <s v="E3650 DST O/H Conductor/Devices-NSC"/>
    <x v="90"/>
    <s v="DST O/H Conductor/Devices-NSC"/>
    <s v="Distribution Plant - Electric"/>
    <n v="0"/>
    <n v="0"/>
    <n v="0"/>
    <n v="0"/>
    <n v="0"/>
    <n v="0"/>
    <n v="0"/>
    <n v="0"/>
    <n v="0"/>
    <n v="0"/>
    <n v="0"/>
    <n v="0"/>
    <n v="0"/>
    <n v="0"/>
  </r>
  <r>
    <s v="E3660 DST U/G Cond,Wild Horse Expan"/>
    <x v="91"/>
    <s v="DST U/G Cond,Wild Horse Expan"/>
    <s v="Distribution Plant - Electric"/>
    <n v="0"/>
    <n v="0"/>
    <n v="0"/>
    <n v="0"/>
    <n v="0"/>
    <n v="0"/>
    <n v="0"/>
    <n v="0"/>
    <n v="0"/>
    <n v="0"/>
    <n v="0"/>
    <n v="0"/>
    <n v="0"/>
    <n v="0"/>
  </r>
  <r>
    <s v="E3660 DST U/G Cond,Wild Horse Solar"/>
    <x v="91"/>
    <s v="DST U/G Cond,Wild Horse Solar"/>
    <s v="Distribution Plant - Electric"/>
    <n v="0"/>
    <n v="0"/>
    <n v="0"/>
    <n v="0"/>
    <n v="0"/>
    <n v="0"/>
    <n v="0"/>
    <n v="0"/>
    <n v="0"/>
    <n v="0"/>
    <n v="0"/>
    <n v="0"/>
    <n v="0"/>
    <n v="0"/>
  </r>
  <r>
    <s v="E3660 DST U/G Cond,Wild HorseWind"/>
    <x v="91"/>
    <s v="DST U/G Cond,Wild HorseWind"/>
    <s v="Distribution Plant - Electric"/>
    <n v="0"/>
    <n v="0"/>
    <n v="0"/>
    <n v="0"/>
    <n v="0"/>
    <n v="0"/>
    <n v="0"/>
    <n v="0"/>
    <n v="0"/>
    <n v="0"/>
    <n v="0"/>
    <n v="0"/>
    <n v="0"/>
    <n v="0"/>
  </r>
  <r>
    <s v="E3660 DST U/G Cond,Wld Hrs Expa-NSC"/>
    <x v="91"/>
    <s v="DST U/G Cond,Wld Hrs Expa-NSC"/>
    <s v="Distribution Plant - Electric"/>
    <n v="0"/>
    <n v="0"/>
    <n v="0"/>
    <n v="0"/>
    <n v="0"/>
    <n v="0"/>
    <n v="0"/>
    <n v="0"/>
    <n v="0"/>
    <n v="0"/>
    <n v="0"/>
    <n v="0"/>
    <n v="0"/>
    <n v="0"/>
  </r>
  <r>
    <s v="E3660 DST U/G Cond,Wld Hrs Sola-NSC"/>
    <x v="91"/>
    <s v="DST U/G Cond,Wld Hrs Sola-NSC"/>
    <s v="Distribution Plant - Electric"/>
    <n v="0"/>
    <n v="0"/>
    <n v="0"/>
    <n v="0"/>
    <n v="0"/>
    <n v="0"/>
    <n v="0"/>
    <n v="0"/>
    <n v="0"/>
    <n v="0"/>
    <n v="0"/>
    <n v="0"/>
    <n v="0"/>
    <n v="0"/>
  </r>
  <r>
    <s v="E3660 DST U/G Cond,Wld HrsWind-NSC"/>
    <x v="91"/>
    <s v="DST U/G Cond,Wld HrsWind-NSC"/>
    <s v="Distribution Plant - Electric"/>
    <n v="0"/>
    <n v="0"/>
    <n v="0"/>
    <n v="0"/>
    <n v="0"/>
    <n v="0"/>
    <n v="0"/>
    <n v="0"/>
    <n v="0"/>
    <n v="0"/>
    <n v="0"/>
    <n v="0"/>
    <n v="0"/>
    <n v="0"/>
  </r>
  <r>
    <s v="E3660 DST U/G Conduit"/>
    <x v="91"/>
    <s v="DST U/G Conduit"/>
    <s v="Distribution Plant - Electric"/>
    <n v="278960"/>
    <n v="279866"/>
    <n v="280815"/>
    <n v="281644"/>
    <n v="282623"/>
    <n v="283605"/>
    <n v="284581"/>
    <n v="285466"/>
    <n v="286408"/>
    <n v="287467"/>
    <n v="288192"/>
    <n v="289147"/>
    <n v="290127"/>
    <n v="284529695"/>
  </r>
  <r>
    <s v="E3660 DST U/G Conduit, HopkinsRidge"/>
    <x v="91"/>
    <s v="DST U/G Conduit, HopkinsRidge"/>
    <s v="Distribution Plant - Electric"/>
    <n v="0"/>
    <n v="0"/>
    <n v="0"/>
    <n v="0"/>
    <n v="0"/>
    <n v="0"/>
    <n v="0"/>
    <n v="0"/>
    <n v="0"/>
    <n v="0"/>
    <n v="0"/>
    <n v="0"/>
    <n v="0"/>
    <n v="0"/>
  </r>
  <r>
    <s v="E3660 DST U/G Conduit, HopkinsR-NSC"/>
    <x v="91"/>
    <s v="DST U/G Conduit, HopkinsR-NSC"/>
    <s v="Distribution Plant - Electric"/>
    <n v="0"/>
    <n v="0"/>
    <n v="0"/>
    <n v="0"/>
    <n v="0"/>
    <n v="0"/>
    <n v="0"/>
    <n v="0"/>
    <n v="0"/>
    <n v="0"/>
    <n v="0"/>
    <n v="0"/>
    <n v="0"/>
    <n v="0"/>
  </r>
  <r>
    <s v="E3660 DST U/G Conduit, LSR"/>
    <x v="91"/>
    <s v="DST U/G Conduit, LSR"/>
    <s v="Distribution Plant - Electric"/>
    <n v="0"/>
    <n v="0"/>
    <n v="0"/>
    <n v="0"/>
    <n v="0"/>
    <n v="0"/>
    <n v="0"/>
    <n v="0"/>
    <n v="0"/>
    <n v="0"/>
    <n v="0"/>
    <n v="0"/>
    <n v="0"/>
    <n v="239"/>
  </r>
  <r>
    <s v="E3660 DST U/G Conduit, LSR-NSC"/>
    <x v="91"/>
    <s v="DST U/G Conduit, LSR-NSC"/>
    <s v="Distribution Plant - Electric"/>
    <n v="0"/>
    <n v="0"/>
    <n v="0"/>
    <n v="0"/>
    <n v="0"/>
    <n v="0"/>
    <n v="0"/>
    <n v="0"/>
    <n v="0"/>
    <n v="0"/>
    <n v="0"/>
    <n v="0"/>
    <n v="0"/>
    <n v="0"/>
  </r>
  <r>
    <s v="E3670 DST U/G Cond, Hop Ridge-NSC"/>
    <x v="92"/>
    <s v="DST U/G Cond, Hop Ridge-NSC"/>
    <s v="Distribution Plant - Electric"/>
    <n v="0"/>
    <n v="0"/>
    <n v="0"/>
    <n v="0"/>
    <n v="0"/>
    <n v="0"/>
    <n v="0"/>
    <n v="0"/>
    <n v="0"/>
    <n v="0"/>
    <n v="0"/>
    <n v="0"/>
    <n v="0"/>
    <n v="0"/>
  </r>
  <r>
    <s v="E3670 DST U/G Cond, Hopkins Ridge"/>
    <x v="92"/>
    <s v="DST U/G Cond, Hopkins Ridge"/>
    <s v="Distribution Plant - Electric"/>
    <n v="0"/>
    <n v="0"/>
    <n v="0"/>
    <n v="0"/>
    <n v="0"/>
    <n v="0"/>
    <n v="0"/>
    <n v="0"/>
    <n v="0"/>
    <n v="0"/>
    <n v="0"/>
    <n v="0"/>
    <n v="0"/>
    <n v="0"/>
  </r>
  <r>
    <s v="E3670 DST U/G Cond, LSR"/>
    <x v="92"/>
    <s v="DST U/G Cond, LSR"/>
    <s v="Distribution Plant - Electric"/>
    <n v="0"/>
    <n v="0"/>
    <n v="0"/>
    <n v="0"/>
    <n v="0"/>
    <n v="0"/>
    <n v="0"/>
    <n v="0"/>
    <n v="0"/>
    <n v="0"/>
    <n v="0"/>
    <n v="0"/>
    <n v="0"/>
    <n v="0"/>
  </r>
  <r>
    <s v="E3670 DST U/G Cond, LSR-NSC"/>
    <x v="92"/>
    <s v="DST U/G Cond, LSR-NSC"/>
    <s v="Distribution Plant - Electric"/>
    <n v="0"/>
    <n v="0"/>
    <n v="0"/>
    <n v="0"/>
    <n v="0"/>
    <n v="0"/>
    <n v="0"/>
    <n v="0"/>
    <n v="0"/>
    <n v="0"/>
    <n v="0"/>
    <n v="0"/>
    <n v="0"/>
    <n v="0"/>
  </r>
  <r>
    <s v="E3670 DST U/G Cond, Wild Horse"/>
    <x v="92"/>
    <s v="DST U/G Cond, Wild Horse"/>
    <s v="Distribution Plant - Electric"/>
    <n v="0"/>
    <n v="0"/>
    <n v="0"/>
    <n v="0"/>
    <n v="0"/>
    <n v="0"/>
    <n v="0"/>
    <n v="0"/>
    <n v="0"/>
    <n v="0"/>
    <n v="0"/>
    <n v="0"/>
    <n v="0"/>
    <n v="0"/>
  </r>
  <r>
    <s v="E3670 DST U/G Cond, Wild Horse Exp"/>
    <x v="92"/>
    <s v="DST U/G Cond, Wild Horse Exp"/>
    <s v="Distribution Plant - Electric"/>
    <n v="0"/>
    <n v="0"/>
    <n v="0"/>
    <n v="0"/>
    <n v="0"/>
    <n v="0"/>
    <n v="0"/>
    <n v="0"/>
    <n v="0"/>
    <n v="0"/>
    <n v="0"/>
    <n v="0"/>
    <n v="0"/>
    <n v="0"/>
  </r>
  <r>
    <s v="E3670 DST U/G Cond, Wild Horse-NSC"/>
    <x v="92"/>
    <s v="DST U/G Cond, Wild Horse-NSC"/>
    <s v="Distribution Plant - Electric"/>
    <n v="0"/>
    <n v="0"/>
    <n v="0"/>
    <n v="0"/>
    <n v="0"/>
    <n v="0"/>
    <n v="0"/>
    <n v="0"/>
    <n v="0"/>
    <n v="0"/>
    <n v="0"/>
    <n v="0"/>
    <n v="0"/>
    <n v="0"/>
  </r>
  <r>
    <s v="E3670 DST U/G Cond, Wld Hrs Exp-NSC"/>
    <x v="92"/>
    <s v="DST U/G Cond, Wld Hrs Exp-NSC"/>
    <s v="Distribution Plant - Electric"/>
    <n v="0"/>
    <n v="0"/>
    <n v="0"/>
    <n v="0"/>
    <n v="0"/>
    <n v="0"/>
    <n v="0"/>
    <n v="0"/>
    <n v="0"/>
    <n v="0"/>
    <n v="0"/>
    <n v="0"/>
    <n v="0"/>
    <n v="0"/>
  </r>
  <r>
    <s v="E3670 DST U/G Conductor/Devices"/>
    <x v="92"/>
    <s v="DST U/G Conductor/Devices"/>
    <s v="Distribution Plant - Electric"/>
    <n v="363884"/>
    <n v="366296"/>
    <n v="368756"/>
    <n v="367346"/>
    <n v="369594"/>
    <n v="372376"/>
    <n v="375150"/>
    <n v="377346"/>
    <n v="378747"/>
    <n v="381868"/>
    <n v="381848"/>
    <n v="383214"/>
    <n v="385223"/>
    <n v="374757888"/>
  </r>
  <r>
    <s v="E368 DST Line Transformers"/>
    <x v="93"/>
    <s v="DST Line Transformers"/>
    <s v="Distribution Plant - Electric"/>
    <n v="193197"/>
    <n v="194434"/>
    <n v="195457"/>
    <n v="196688"/>
    <n v="198002"/>
    <n v="199326"/>
    <n v="200694"/>
    <n v="201918"/>
    <n v="203209"/>
    <n v="204621"/>
    <n v="205987"/>
    <n v="207357"/>
    <n v="208866"/>
    <n v="200727008"/>
  </r>
  <r>
    <s v="E368 DST Line Transformers-NSC"/>
    <x v="93"/>
    <s v="DST Line Transformers-NSC"/>
    <s v="Distribution Plant - Electric"/>
    <n v="0"/>
    <n v="0"/>
    <n v="0"/>
    <n v="0"/>
    <n v="0"/>
    <n v="0"/>
    <n v="0"/>
    <n v="0"/>
    <n v="0"/>
    <n v="0"/>
    <n v="0"/>
    <n v="0"/>
    <n v="0"/>
    <n v="0"/>
  </r>
  <r>
    <s v="E369 DST Services"/>
    <x v="94"/>
    <s v="DST Services"/>
    <s v="Distribution Plant - Electric"/>
    <n v="121331"/>
    <n v="121814"/>
    <n v="122290"/>
    <n v="122621"/>
    <n v="123069"/>
    <n v="123525"/>
    <n v="123991"/>
    <n v="124450"/>
    <n v="124902"/>
    <n v="125394"/>
    <n v="125797"/>
    <n v="126246"/>
    <n v="126694"/>
    <n v="124009233"/>
  </r>
  <r>
    <s v="E369 DST Services-NSC"/>
    <x v="94"/>
    <s v="DST Services-NSC"/>
    <s v="Distribution Plant - Electric"/>
    <n v="0"/>
    <n v="0"/>
    <n v="0"/>
    <n v="0"/>
    <n v="0"/>
    <n v="0"/>
    <n v="0"/>
    <n v="0"/>
    <n v="0"/>
    <n v="0"/>
    <n v="0"/>
    <n v="0"/>
    <n v="0"/>
    <n v="0"/>
  </r>
  <r>
    <s v="E370 105 DST AMI Meters"/>
    <x v="95"/>
    <s v="105 DST AMI Meters"/>
    <s v="Distribution Plant - Electric"/>
    <n v="0"/>
    <n v="0"/>
    <n v="0"/>
    <n v="0"/>
    <n v="0"/>
    <n v="0"/>
    <n v="0"/>
    <n v="0"/>
    <n v="0"/>
    <n v="0"/>
    <n v="0"/>
    <n v="0"/>
    <n v="0"/>
    <n v="0"/>
  </r>
  <r>
    <s v="E370 DST Meters AMR"/>
    <x v="95"/>
    <s v="DST Meters AMR"/>
    <s v="Distribution Plant - Electric"/>
    <n v="32231"/>
    <n v="33252"/>
    <n v="34279"/>
    <n v="35305"/>
    <n v="36215"/>
    <n v="36402"/>
    <n v="36692"/>
    <n v="36821"/>
    <n v="36642"/>
    <n v="36516"/>
    <n v="35939"/>
    <n v="35618"/>
    <n v="35600"/>
    <n v="35633023"/>
  </r>
  <r>
    <s v="E370 DST Meters AMR-NSC"/>
    <x v="95"/>
    <s v="DST Meters AMR-NSC"/>
    <s v="Distribution Plant - Electric"/>
    <n v="0"/>
    <n v="0"/>
    <n v="0"/>
    <n v="0"/>
    <n v="0"/>
    <n v="0"/>
    <n v="0"/>
    <n v="0"/>
    <n v="0"/>
    <n v="0"/>
    <n v="0"/>
    <n v="0"/>
    <n v="0"/>
    <n v="0"/>
  </r>
  <r>
    <s v="E3701 DST Meters AMI"/>
    <x v="96"/>
    <s v="DST Meters AMI"/>
    <s v="Distribution Plant - Electric"/>
    <n v="0"/>
    <n v="0"/>
    <n v="0"/>
    <n v="36"/>
    <n v="108"/>
    <n v="180"/>
    <n v="252"/>
    <n v="332"/>
    <n v="423"/>
    <n v="523"/>
    <n v="648"/>
    <n v="790"/>
    <n v="936"/>
    <n v="313474"/>
  </r>
  <r>
    <s v="E3701 DST Meters AMI-NSC"/>
    <x v="96"/>
    <s v="DST Meters AMI-NSC"/>
    <s v="Distribution Plant - Electric"/>
    <n v="0"/>
    <n v="0"/>
    <n v="0"/>
    <n v="0"/>
    <n v="0"/>
    <n v="0"/>
    <n v="0"/>
    <n v="0"/>
    <n v="0"/>
    <n v="0"/>
    <n v="0"/>
    <n v="0"/>
    <n v="0"/>
    <n v="0"/>
  </r>
  <r>
    <s v="E371 DST Install on Cust Prem-RET"/>
    <x v="97"/>
    <s v="DST Install on Cust Prem-RET"/>
    <s v="Distribution Plant - Electric"/>
    <n v="0"/>
    <n v="0"/>
    <n v="0"/>
    <n v="0"/>
    <n v="0"/>
    <n v="0"/>
    <n v="0"/>
    <n v="0"/>
    <n v="0"/>
    <n v="0"/>
    <n v="0"/>
    <n v="0"/>
    <n v="0"/>
    <n v="0"/>
  </r>
  <r>
    <s v="E3720 DST Leased on Cust Prem-RET"/>
    <x v="98"/>
    <s v="DST Leased on Cust Prem-RET"/>
    <s v="Distribution Plant - Electric"/>
    <n v="0"/>
    <n v="0"/>
    <n v="0"/>
    <n v="0"/>
    <n v="0"/>
    <n v="0"/>
    <n v="0"/>
    <n v="0"/>
    <n v="0"/>
    <n v="0"/>
    <n v="0"/>
    <n v="0"/>
    <n v="0"/>
    <n v="0"/>
  </r>
  <r>
    <s v="E3721 DST Water Hter, 10 yr-NOTUSED"/>
    <x v="99"/>
    <s v="DST Water Hter, 10 yr-NOTUSED"/>
    <s v="Distribution Plant - Electric"/>
    <n v="0"/>
    <n v="0"/>
    <n v="0"/>
    <n v="0"/>
    <n v="0"/>
    <n v="0"/>
    <n v="0"/>
    <n v="0"/>
    <n v="0"/>
    <n v="0"/>
    <n v="0"/>
    <n v="0"/>
    <n v="0"/>
    <n v="0"/>
  </r>
  <r>
    <s v="E3722 DST Water Htr, 15 yr-NOTUSED"/>
    <x v="100"/>
    <s v="DST Water Htr, 15 yr-NOTUSED"/>
    <s v="Distribution Plant - Electric"/>
    <n v="0"/>
    <n v="0"/>
    <n v="0"/>
    <n v="0"/>
    <n v="0"/>
    <n v="0"/>
    <n v="0"/>
    <n v="0"/>
    <n v="0"/>
    <n v="0"/>
    <n v="0"/>
    <n v="0"/>
    <n v="0"/>
    <n v="0"/>
  </r>
  <r>
    <s v="E373 DST Street Lighting &amp; Signal"/>
    <x v="101"/>
    <s v="DST Street Lighting &amp; Signal"/>
    <s v="Distribution Plant - Electric"/>
    <n v="18031"/>
    <n v="18208"/>
    <n v="18388"/>
    <n v="18294"/>
    <n v="18395"/>
    <n v="18604"/>
    <n v="18784"/>
    <n v="18882"/>
    <n v="19098"/>
    <n v="19314"/>
    <n v="19526"/>
    <n v="19744"/>
    <n v="19966"/>
    <n v="18852826"/>
  </r>
  <r>
    <s v="E373 DST Street Lighting &amp; Sign-NSC"/>
    <x v="101"/>
    <s v="DST Street Lighting &amp; Sign-NSC"/>
    <s v="Distribution Plant - Electric"/>
    <n v="0"/>
    <n v="0"/>
    <n v="0"/>
    <n v="0"/>
    <n v="0"/>
    <n v="0"/>
    <n v="0"/>
    <n v="0"/>
    <n v="0"/>
    <n v="0"/>
    <n v="0"/>
    <n v="0"/>
    <n v="0"/>
    <n v="0"/>
  </r>
  <r>
    <s v="E374 DST ARO Distribution"/>
    <x v="102"/>
    <s v="DST ARO Distribution"/>
    <s v="Distribution Plant - Electric"/>
    <n v="391"/>
    <n v="396"/>
    <n v="402"/>
    <n v="407"/>
    <n v="413"/>
    <n v="418"/>
    <n v="424"/>
    <n v="429"/>
    <n v="435"/>
    <n v="440"/>
    <n v="446"/>
    <n v="451"/>
    <n v="456"/>
    <n v="423722"/>
  </r>
  <r>
    <s v="Tax only - Dupont Acq Adj"/>
    <x v="29"/>
    <s v="nly - Dupont Acq Adj"/>
    <s v="Distribution Plant - Electric"/>
    <n v="0"/>
    <n v="0"/>
    <n v="0"/>
    <n v="0"/>
    <n v="0"/>
    <n v="0"/>
    <n v="0"/>
    <n v="0"/>
    <n v="0"/>
    <n v="0"/>
    <n v="0"/>
    <n v="0"/>
    <n v="0"/>
    <n v="0"/>
  </r>
  <r>
    <s v="E389 105 GEN Land &amp; Land Rights"/>
    <x v="103"/>
    <s v="105 GEN Land &amp; Land Rights"/>
    <s v="General Plant, Electric"/>
    <n v="0"/>
    <n v="0"/>
    <n v="0"/>
    <n v="0"/>
    <n v="0"/>
    <n v="0"/>
    <n v="0"/>
    <n v="0"/>
    <n v="0"/>
    <n v="0"/>
    <n v="0"/>
    <n v="0"/>
    <n v="0"/>
    <n v="0"/>
  </r>
  <r>
    <s v="E389 GEN Land &amp; Land Rights"/>
    <x v="103"/>
    <s v="GEN Land &amp; Land Rights"/>
    <s v="General Plant, Electric"/>
    <n v="0"/>
    <n v="0"/>
    <n v="0"/>
    <n v="0"/>
    <n v="0"/>
    <n v="0"/>
    <n v="0"/>
    <n v="0"/>
    <n v="0"/>
    <n v="0"/>
    <n v="0"/>
    <n v="0"/>
    <n v="0"/>
    <n v="0"/>
  </r>
  <r>
    <s v="E3900 DONOTUSE, Bellingham SvcC"/>
    <x v="104"/>
    <s v="DONOTUSE, Bellingham SvcC"/>
    <s v="General Plant, Electric"/>
    <n v="0"/>
    <n v="0"/>
    <n v="0"/>
    <n v="0"/>
    <n v="0"/>
    <n v="0"/>
    <n v="0"/>
    <n v="0"/>
    <n v="0"/>
    <n v="0"/>
    <n v="0"/>
    <n v="0"/>
    <n v="0"/>
    <n v="0"/>
  </r>
  <r>
    <s v="E3900 DONOTUSE, Frederickson"/>
    <x v="104"/>
    <s v="DONOTUSE, Frederickson"/>
    <s v="General Plant, Electric"/>
    <n v="0"/>
    <n v="0"/>
    <n v="0"/>
    <n v="0"/>
    <n v="0"/>
    <n v="0"/>
    <n v="0"/>
    <n v="0"/>
    <n v="0"/>
    <n v="0"/>
    <n v="0"/>
    <n v="0"/>
    <n v="0"/>
    <n v="0"/>
  </r>
  <r>
    <s v="E3900 DONOTUSE, Kitsap Svc Ctr"/>
    <x v="104"/>
    <s v="DONOTUSE, Kitsap Svc Ctr"/>
    <s v="General Plant, Electric"/>
    <n v="0"/>
    <n v="0"/>
    <n v="0"/>
    <n v="0"/>
    <n v="0"/>
    <n v="0"/>
    <n v="0"/>
    <n v="0"/>
    <n v="0"/>
    <n v="0"/>
    <n v="0"/>
    <n v="0"/>
    <n v="0"/>
    <n v="0"/>
  </r>
  <r>
    <s v="E3900 DONOTUSE, Lakewood Svc Ct"/>
    <x v="104"/>
    <s v="DONOTUSE, Lakewood Svc Ct"/>
    <s v="General Plant, Electric"/>
    <n v="0"/>
    <n v="0"/>
    <n v="0"/>
    <n v="0"/>
    <n v="0"/>
    <n v="0"/>
    <n v="0"/>
    <n v="0"/>
    <n v="0"/>
    <n v="0"/>
    <n v="0"/>
    <n v="0"/>
    <n v="0"/>
    <n v="0"/>
  </r>
  <r>
    <s v="E3900 DONOTUSE, Mount Vernon BO"/>
    <x v="104"/>
    <s v="DONOTUSE, Mount Vernon BO"/>
    <s v="General Plant, Electric"/>
    <n v="0"/>
    <n v="0"/>
    <n v="0"/>
    <n v="0"/>
    <n v="0"/>
    <n v="0"/>
    <n v="0"/>
    <n v="0"/>
    <n v="0"/>
    <n v="0"/>
    <n v="0"/>
    <n v="0"/>
    <n v="0"/>
    <n v="0"/>
  </r>
  <r>
    <s v="E3900 DONOTUSE, Poulsbo Svc Ctr"/>
    <x v="104"/>
    <s v="DONOTUSE, Poulsbo Svc Ctr"/>
    <s v="General Plant, Electric"/>
    <n v="0"/>
    <n v="0"/>
    <n v="0"/>
    <n v="0"/>
    <n v="0"/>
    <n v="0"/>
    <n v="0"/>
    <n v="0"/>
    <n v="0"/>
    <n v="0"/>
    <n v="0"/>
    <n v="0"/>
    <n v="0"/>
    <n v="0"/>
  </r>
  <r>
    <s v="E3900 DONOTUSE, Pt Townsend Svc"/>
    <x v="104"/>
    <s v="DONOTUSE, Pt Townsend Svc"/>
    <s v="General Plant, Electric"/>
    <n v="0"/>
    <n v="0"/>
    <n v="0"/>
    <n v="0"/>
    <n v="0"/>
    <n v="0"/>
    <n v="0"/>
    <n v="0"/>
    <n v="0"/>
    <n v="0"/>
    <n v="0"/>
    <n v="0"/>
    <n v="0"/>
    <n v="0"/>
  </r>
  <r>
    <s v="E3900 DONOTUSE, Puyallup Bus Of"/>
    <x v="104"/>
    <s v="DONOTUSE, Puyallup Bus Of"/>
    <s v="General Plant, Electric"/>
    <n v="0"/>
    <n v="0"/>
    <n v="0"/>
    <n v="0"/>
    <n v="0"/>
    <n v="0"/>
    <n v="0"/>
    <n v="0"/>
    <n v="0"/>
    <n v="0"/>
    <n v="0"/>
    <n v="0"/>
    <n v="0"/>
    <n v="0"/>
  </r>
  <r>
    <s v="E3900 DONOTUSE, Redmond Svc Ctr"/>
    <x v="104"/>
    <s v="DONOTUSE, Redmond Svc Ctr"/>
    <s v="General Plant, Electric"/>
    <n v="0"/>
    <n v="0"/>
    <n v="0"/>
    <n v="0"/>
    <n v="0"/>
    <n v="0"/>
    <n v="0"/>
    <n v="0"/>
    <n v="0"/>
    <n v="0"/>
    <n v="0"/>
    <n v="0"/>
    <n v="0"/>
    <n v="0"/>
  </r>
  <r>
    <s v="E3900 DONOTUSE, Shuffleton Subs"/>
    <x v="104"/>
    <s v="DONOTUSE, Shuffleton Subs"/>
    <s v="General Plant, Electric"/>
    <n v="0"/>
    <n v="0"/>
    <n v="0"/>
    <n v="0"/>
    <n v="0"/>
    <n v="0"/>
    <n v="0"/>
    <n v="0"/>
    <n v="0"/>
    <n v="0"/>
    <n v="0"/>
    <n v="0"/>
    <n v="0"/>
    <n v="0"/>
  </r>
  <r>
    <s v="E3900 DONOTUSE, Skagit Svc Ctr"/>
    <x v="104"/>
    <s v="DONOTUSE, Skagit Svc Ctr"/>
    <s v="General Plant, Electric"/>
    <n v="0"/>
    <n v="0"/>
    <n v="0"/>
    <n v="0"/>
    <n v="0"/>
    <n v="0"/>
    <n v="0"/>
    <n v="0"/>
    <n v="0"/>
    <n v="0"/>
    <n v="0"/>
    <n v="0"/>
    <n v="0"/>
    <n v="0"/>
  </r>
  <r>
    <s v="E3900 DONOTUSE, Vashon Svc Ctr"/>
    <x v="104"/>
    <s v="DONOTUSE, Vashon Svc Ctr"/>
    <s v="General Plant, Electric"/>
    <n v="0"/>
    <n v="0"/>
    <n v="0"/>
    <n v="0"/>
    <n v="0"/>
    <n v="0"/>
    <n v="0"/>
    <n v="0"/>
    <n v="0"/>
    <n v="0"/>
    <n v="0"/>
    <n v="0"/>
    <n v="0"/>
    <n v="0"/>
  </r>
  <r>
    <s v="E3900 DONOTUSE, Whidbey Svc Ctr"/>
    <x v="104"/>
    <s v="DONOTUSE, Whidbey Svc Ctr"/>
    <s v="General Plant, Electric"/>
    <n v="0"/>
    <n v="0"/>
    <n v="0"/>
    <n v="0"/>
    <n v="0"/>
    <n v="0"/>
    <n v="0"/>
    <n v="0"/>
    <n v="0"/>
    <n v="0"/>
    <n v="0"/>
    <n v="0"/>
    <n v="0"/>
    <n v="0"/>
  </r>
  <r>
    <s v="E3900 GEN Str&amp;Impv, Burlington/-NSC"/>
    <x v="104"/>
    <s v="GEN Str&amp;Impv, Burlington/-NSC"/>
    <s v="General Plant, Electric"/>
    <n v="0"/>
    <n v="0"/>
    <n v="0"/>
    <n v="0"/>
    <n v="0"/>
    <n v="0"/>
    <n v="0"/>
    <n v="0"/>
    <n v="0"/>
    <n v="0"/>
    <n v="0"/>
    <n v="0"/>
    <n v="0"/>
    <n v="0"/>
  </r>
  <r>
    <s v="E3900 GEN Str&amp;Impv, Burlington/Skag"/>
    <x v="104"/>
    <s v="GEN Str&amp;Impv, Burlington/Skag"/>
    <s v="General Plant, Electric"/>
    <n v="9761"/>
    <n v="9792"/>
    <n v="9824"/>
    <n v="9855"/>
    <n v="9886"/>
    <n v="9917"/>
    <n v="9948"/>
    <n v="9980"/>
    <n v="10011"/>
    <n v="10042"/>
    <n v="10073"/>
    <n v="10104"/>
    <n v="10136"/>
    <n v="9948364"/>
  </r>
  <r>
    <s v="E3900 GEN Str/Impv, Colstrip 3-4"/>
    <x v="104"/>
    <s v="GEN Str/Impv, Colstrip 3-4"/>
    <s v="General Plant, Electric"/>
    <n v="585"/>
    <n v="585"/>
    <n v="586"/>
    <n v="586"/>
    <n v="587"/>
    <n v="587"/>
    <n v="588"/>
    <n v="588"/>
    <n v="588"/>
    <n v="589"/>
    <n v="589"/>
    <n v="590"/>
    <n v="590"/>
    <n v="587601"/>
  </r>
  <r>
    <s v="E3900 GEN Str/Impv, Colstrip3-4-NSC"/>
    <x v="104"/>
    <s v="GEN Str/Impv, Colstrip3-4-NSC"/>
    <s v="General Plant, Electric"/>
    <n v="0"/>
    <n v="0"/>
    <n v="0"/>
    <n v="0"/>
    <n v="0"/>
    <n v="0"/>
    <n v="0"/>
    <n v="0"/>
    <n v="0"/>
    <n v="0"/>
    <n v="0"/>
    <n v="0"/>
    <n v="0"/>
    <n v="0"/>
  </r>
  <r>
    <s v="E3900 GEN Str/Impv, Wildhorse"/>
    <x v="104"/>
    <s v="GEN Str/Impv, Wildhorse"/>
    <s v="General Plant, Electric"/>
    <n v="487"/>
    <n v="488"/>
    <n v="488"/>
    <n v="489"/>
    <n v="490"/>
    <n v="490"/>
    <n v="491"/>
    <n v="491"/>
    <n v="492"/>
    <n v="493"/>
    <n v="493"/>
    <n v="494"/>
    <n v="494"/>
    <n v="490813"/>
  </r>
  <r>
    <s v="E3900 GEN Str/Impv, Wildhorse-NSC"/>
    <x v="104"/>
    <s v="GEN Str/Impv, Wildhorse-NSC"/>
    <s v="General Plant, Electric"/>
    <n v="0"/>
    <n v="0"/>
    <n v="0"/>
    <n v="0"/>
    <n v="0"/>
    <n v="0"/>
    <n v="0"/>
    <n v="0"/>
    <n v="0"/>
    <n v="0"/>
    <n v="0"/>
    <n v="0"/>
    <n v="0"/>
    <n v="0"/>
  </r>
  <r>
    <s v="E3900 GEN Structures &amp; Improvement"/>
    <x v="104"/>
    <s v="GEN Structures &amp; Improvement"/>
    <s v="General Plant, Electric"/>
    <n v="20604"/>
    <n v="20639"/>
    <n v="20674"/>
    <n v="20709"/>
    <n v="20744"/>
    <n v="20780"/>
    <n v="20817"/>
    <n v="20855"/>
    <n v="20892"/>
    <n v="20930"/>
    <n v="20967"/>
    <n v="21005"/>
    <n v="21043"/>
    <n v="20819558"/>
  </r>
  <r>
    <s v="E3900 GEN Structures &amp; Improvem-NSC"/>
    <x v="104"/>
    <s v="GEN Structures &amp; Improvem-NSC"/>
    <s v="General Plant, Electric"/>
    <n v="0"/>
    <n v="0"/>
    <n v="0"/>
    <n v="0"/>
    <n v="0"/>
    <n v="0"/>
    <n v="0"/>
    <n v="0"/>
    <n v="0"/>
    <n v="0"/>
    <n v="0"/>
    <n v="0"/>
    <n v="0"/>
    <n v="0"/>
  </r>
  <r>
    <s v="E3901 GEN LH, Bellingham"/>
    <x v="105"/>
    <s v="GEN LH, Bellingham"/>
    <s v="General Plant, Electric"/>
    <n v="165"/>
    <n v="166"/>
    <n v="166"/>
    <n v="167"/>
    <n v="167"/>
    <n v="167"/>
    <n v="168"/>
    <n v="168"/>
    <n v="169"/>
    <n v="169"/>
    <n v="170"/>
    <n v="170"/>
    <n v="170"/>
    <n v="167966"/>
  </r>
  <r>
    <s v="E3901 GEN LH, Bellingham-NSC"/>
    <x v="105"/>
    <s v="GEN LH, Bellingham-NSC"/>
    <s v="General Plant, Electric"/>
    <n v="0"/>
    <n v="0"/>
    <n v="0"/>
    <n v="0"/>
    <n v="0"/>
    <n v="0"/>
    <n v="0"/>
    <n v="0"/>
    <n v="0"/>
    <n v="0"/>
    <n v="0"/>
    <n v="0"/>
    <n v="0"/>
    <n v="0"/>
  </r>
  <r>
    <s v="E3901 GEN LH, Dayton"/>
    <x v="105"/>
    <s v="GEN LH, Dayton"/>
    <s v="General Plant, Electric"/>
    <n v="14"/>
    <n v="14"/>
    <n v="14"/>
    <n v="14"/>
    <n v="14"/>
    <n v="14"/>
    <n v="14"/>
    <n v="14"/>
    <n v="14"/>
    <n v="14"/>
    <n v="14"/>
    <n v="14"/>
    <n v="14"/>
    <n v="14226"/>
  </r>
  <r>
    <s v="E3901 GEN LH, Dayton-NSC"/>
    <x v="105"/>
    <s v="GEN LH, Dayton-NSC"/>
    <s v="General Plant, Electric"/>
    <n v="0"/>
    <n v="0"/>
    <n v="0"/>
    <n v="0"/>
    <n v="0"/>
    <n v="0"/>
    <n v="0"/>
    <n v="0"/>
    <n v="0"/>
    <n v="0"/>
    <n v="0"/>
    <n v="0"/>
    <n v="0"/>
    <n v="0"/>
  </r>
  <r>
    <s v="E3901 GEN LH, Expired"/>
    <x v="105"/>
    <s v="GEN LH, Expired"/>
    <s v="General Plant, Electric"/>
    <n v="0"/>
    <n v="0"/>
    <n v="0"/>
    <n v="0"/>
    <n v="0"/>
    <n v="0"/>
    <n v="0"/>
    <n v="0"/>
    <n v="0"/>
    <n v="0"/>
    <n v="0"/>
    <n v="0"/>
    <n v="0"/>
    <n v="0"/>
  </r>
  <r>
    <s v="E3901 GEN LH, Oak Harbor - RETIRED"/>
    <x v="105"/>
    <s v="GEN LH, Oak Harbor - RETIRED"/>
    <s v="General Plant, Electric"/>
    <n v="0"/>
    <n v="0"/>
    <n v="0"/>
    <n v="0"/>
    <n v="0"/>
    <n v="0"/>
    <n v="0"/>
    <n v="0"/>
    <n v="0"/>
    <n v="0"/>
    <n v="0"/>
    <n v="0"/>
    <n v="0"/>
    <n v="0"/>
  </r>
  <r>
    <s v="E3901 GEN LH, Pomeroy - RETIRED"/>
    <x v="105"/>
    <s v="GEN LH, Pomeroy - RETIRED"/>
    <s v="General Plant, Electric"/>
    <n v="0"/>
    <n v="0"/>
    <n v="0"/>
    <n v="0"/>
    <n v="0"/>
    <n v="0"/>
    <n v="0"/>
    <n v="0"/>
    <n v="0"/>
    <n v="0"/>
    <n v="0"/>
    <n v="0"/>
    <n v="0"/>
    <n v="0"/>
  </r>
  <r>
    <s v="E3901 GEN LH, Pt Townsend-RETIRED"/>
    <x v="105"/>
    <s v="GEN LH, Pt Townsend-RETIRED"/>
    <s v="General Plant, Electric"/>
    <n v="0"/>
    <n v="0"/>
    <n v="0"/>
    <n v="0"/>
    <n v="0"/>
    <n v="0"/>
    <n v="0"/>
    <n v="0"/>
    <n v="0"/>
    <n v="0"/>
    <n v="0"/>
    <n v="0"/>
    <n v="0"/>
    <n v="0"/>
  </r>
  <r>
    <s v="E3910 GEN Off Fur &amp; Eq, F1/Ep-RET"/>
    <x v="106"/>
    <s v="GEN Off Fur &amp; Eq, F1/Ep-RET"/>
    <s v="General Plant, Electric"/>
    <n v="0"/>
    <n v="0"/>
    <n v="0"/>
    <n v="0"/>
    <n v="0"/>
    <n v="0"/>
    <n v="0"/>
    <n v="0"/>
    <n v="0"/>
    <n v="0"/>
    <n v="0"/>
    <n v="0"/>
    <n v="0"/>
    <n v="0"/>
  </r>
  <r>
    <s v="E3910 GEN Office Furn &amp; Eq, Enc-RET"/>
    <x v="106"/>
    <s v="GEN Office Furn &amp; Eq, Enc-RET"/>
    <s v="General Plant, Electric"/>
    <n v="0"/>
    <n v="0"/>
    <n v="0"/>
    <n v="0"/>
    <n v="0"/>
    <n v="0"/>
    <n v="0"/>
    <n v="0"/>
    <n v="0"/>
    <n v="0"/>
    <n v="0"/>
    <n v="0"/>
    <n v="0"/>
    <n v="0"/>
  </r>
  <r>
    <s v="E3910 GEN Office Furn &amp; Eq-RET"/>
    <x v="106"/>
    <s v="GEN Office Furn &amp; Eq-RET"/>
    <s v="General Plant, Electric"/>
    <n v="0"/>
    <n v="0"/>
    <n v="0"/>
    <n v="0"/>
    <n v="0"/>
    <n v="0"/>
    <n v="0"/>
    <n v="0"/>
    <n v="0"/>
    <n v="0"/>
    <n v="0"/>
    <n v="0"/>
    <n v="0"/>
    <n v="0"/>
  </r>
  <r>
    <s v="E3911 GEN Off F&amp;E Sumas OP old"/>
    <x v="107"/>
    <s v="GEN Off F&amp;E Sumas OP old"/>
    <s v="General Plant, Electric"/>
    <n v="91"/>
    <n v="91"/>
    <n v="91"/>
    <n v="91"/>
    <n v="92"/>
    <n v="92"/>
    <n v="92"/>
    <n v="0"/>
    <n v="0"/>
    <n v="0"/>
    <n v="0"/>
    <n v="0"/>
    <n v="0"/>
    <n v="49527"/>
  </r>
  <r>
    <s v="E3911 GEN Off F&amp;E Sumas OP old-NSC"/>
    <x v="107"/>
    <s v="GEN Off F&amp;E Sumas OP old-NSC"/>
    <s v="General Plant, Electric"/>
    <n v="0"/>
    <n v="0"/>
    <n v="0"/>
    <n v="0"/>
    <n v="0"/>
    <n v="0"/>
    <n v="0"/>
    <n v="0"/>
    <n v="0"/>
    <n v="0"/>
    <n v="0"/>
    <n v="0"/>
    <n v="0"/>
    <n v="0"/>
  </r>
  <r>
    <s v="E3911 GEN Off Furn &amp; Eq, LSR"/>
    <x v="107"/>
    <s v="GEN Off Furn &amp; Eq, LSR"/>
    <s v="General Plant, Electric"/>
    <n v="144"/>
    <n v="146"/>
    <n v="148"/>
    <n v="150"/>
    <n v="152"/>
    <n v="154"/>
    <n v="155"/>
    <n v="157"/>
    <n v="159"/>
    <n v="161"/>
    <n v="163"/>
    <n v="165"/>
    <n v="167"/>
    <n v="155476"/>
  </r>
  <r>
    <s v="E3911 GEN Off Furn &amp; Eq, LSR-NSC"/>
    <x v="107"/>
    <s v="GEN Off Furn &amp; Eq, LSR-NSC"/>
    <s v="General Plant, Electric"/>
    <n v="0"/>
    <n v="0"/>
    <n v="0"/>
    <n v="0"/>
    <n v="0"/>
    <n v="0"/>
    <n v="0"/>
    <n v="0"/>
    <n v="0"/>
    <n v="0"/>
    <n v="0"/>
    <n v="0"/>
    <n v="0"/>
    <n v="0"/>
  </r>
  <r>
    <s v="E3911 GEN Off Furn &amp; Eq, Mint Farm"/>
    <x v="107"/>
    <s v="GEN Off Furn &amp; Eq, Mint Farm"/>
    <s v="General Plant, Electric"/>
    <n v="0"/>
    <n v="0"/>
    <n v="0"/>
    <n v="0"/>
    <n v="0"/>
    <n v="0"/>
    <n v="0"/>
    <n v="0"/>
    <n v="0"/>
    <n v="0"/>
    <n v="0"/>
    <n v="0"/>
    <n v="0"/>
    <n v="0"/>
  </r>
  <r>
    <s v="E3911 GEN Off Furn &amp; Eq, Mint-NSC"/>
    <x v="107"/>
    <s v="GEN Off Furn &amp; Eq, Mint-NSC"/>
    <s v="General Plant, Electric"/>
    <n v="0"/>
    <n v="0"/>
    <n v="0"/>
    <n v="0"/>
    <n v="0"/>
    <n v="0"/>
    <n v="0"/>
    <n v="0"/>
    <n v="0"/>
    <n v="0"/>
    <n v="0"/>
    <n v="0"/>
    <n v="0"/>
    <n v="0"/>
  </r>
  <r>
    <s v="E3911 GEN Off Furn &amp; Eq, MTF OP"/>
    <x v="107"/>
    <s v="GEN Off Furn &amp; Eq, MTF OP"/>
    <s v="General Plant, Electric"/>
    <n v="1"/>
    <n v="1"/>
    <n v="1"/>
    <n v="1"/>
    <n v="1"/>
    <n v="1"/>
    <n v="1"/>
    <n v="1"/>
    <n v="1"/>
    <n v="1"/>
    <n v="1"/>
    <n v="1"/>
    <n v="1"/>
    <n v="1241"/>
  </r>
  <r>
    <s v="E3911 GEN Off Furn &amp; Eq, MTF OP-NSC"/>
    <x v="107"/>
    <s v="GEN Off Furn &amp; Eq, MTF OP-NSC"/>
    <s v="General Plant, Electric"/>
    <n v="0"/>
    <n v="0"/>
    <n v="0"/>
    <n v="0"/>
    <n v="0"/>
    <n v="0"/>
    <n v="0"/>
    <n v="0"/>
    <n v="0"/>
    <n v="0"/>
    <n v="0"/>
    <n v="0"/>
    <n v="0"/>
    <n v="0"/>
  </r>
  <r>
    <s v="E3911 GEN Off Furn &amp; Eq, WildHo-NSC"/>
    <x v="107"/>
    <s v="GEN Off Furn &amp; Eq, WildHo-NSC"/>
    <s v="General Plant, Electric"/>
    <n v="0"/>
    <n v="0"/>
    <n v="0"/>
    <n v="0"/>
    <n v="0"/>
    <n v="0"/>
    <n v="0"/>
    <n v="0"/>
    <n v="0"/>
    <n v="0"/>
    <n v="0"/>
    <n v="0"/>
    <n v="0"/>
    <n v="0"/>
  </r>
  <r>
    <s v="E3911 GEN Off Furn &amp; Eq, WildHorse"/>
    <x v="107"/>
    <s v="GEN Off Furn &amp; Eq, WildHorse"/>
    <s v="General Plant, Electric"/>
    <n v="2"/>
    <n v="2"/>
    <n v="2"/>
    <n v="2"/>
    <n v="2"/>
    <n v="2"/>
    <n v="2"/>
    <n v="2"/>
    <n v="2"/>
    <n v="2"/>
    <n v="2"/>
    <n v="2"/>
    <n v="2"/>
    <n v="2008"/>
  </r>
  <r>
    <s v="E3911 GEN Off Furn &amp; Eq,Sumas"/>
    <x v="107"/>
    <s v="GEN Off Furn &amp; Eq,Sumas"/>
    <s v="General Plant, Electric"/>
    <n v="0"/>
    <n v="0"/>
    <n v="0"/>
    <n v="0"/>
    <n v="0"/>
    <n v="0"/>
    <n v="0"/>
    <n v="93"/>
    <n v="93"/>
    <n v="93"/>
    <n v="94"/>
    <n v="94"/>
    <n v="95"/>
    <n v="42867"/>
  </r>
  <r>
    <s v="E3911 GEN Off Furn &amp; Eq,Sumas-NSC"/>
    <x v="107"/>
    <s v="GEN Off Furn &amp; Eq,Sumas-NSC"/>
    <s v="General Plant, Electric"/>
    <n v="0"/>
    <n v="0"/>
    <n v="0"/>
    <n v="0"/>
    <n v="0"/>
    <n v="0"/>
    <n v="0"/>
    <n v="0"/>
    <n v="0"/>
    <n v="0"/>
    <n v="0"/>
    <n v="0"/>
    <n v="0"/>
    <n v="0"/>
  </r>
  <r>
    <s v="E3911 GEN Office F&amp;E, GLD OP old"/>
    <x v="107"/>
    <s v="GEN Office F&amp;E, GLD OP old"/>
    <s v="General Plant, Electric"/>
    <n v="11"/>
    <n v="12"/>
    <n v="12"/>
    <n v="12"/>
    <n v="12"/>
    <n v="13"/>
    <n v="13"/>
    <n v="0"/>
    <n v="0"/>
    <n v="0"/>
    <n v="0"/>
    <n v="0"/>
    <n v="0"/>
    <n v="6624"/>
  </r>
  <r>
    <s v="E3911 GEN Office F&amp;E, GLD OP ol-NSC"/>
    <x v="107"/>
    <s v="GEN Office F&amp;E, GLD OP ol-NSC"/>
    <s v="General Plant, Electric"/>
    <n v="0"/>
    <n v="0"/>
    <n v="0"/>
    <n v="0"/>
    <n v="0"/>
    <n v="0"/>
    <n v="0"/>
    <n v="0"/>
    <n v="0"/>
    <n v="0"/>
    <n v="0"/>
    <n v="0"/>
    <n v="0"/>
    <n v="0"/>
  </r>
  <r>
    <s v="E3911 GEN Office F&amp;E, LBK #3"/>
    <x v="107"/>
    <s v="GEN Office F&amp;E, LBK #3"/>
    <s v="General Plant, Electric"/>
    <n v="12"/>
    <n v="12"/>
    <n v="12"/>
    <n v="13"/>
    <n v="13"/>
    <n v="13"/>
    <n v="13"/>
    <n v="13"/>
    <n v="13"/>
    <n v="14"/>
    <n v="14"/>
    <n v="14"/>
    <n v="14"/>
    <n v="13082"/>
  </r>
  <r>
    <s v="E3911 GEN Office F&amp;E, Snoq 1-2013"/>
    <x v="107"/>
    <s v="GEN Office F&amp;E, Snoq 1-2013"/>
    <s v="General Plant, Electric"/>
    <n v="0"/>
    <n v="0"/>
    <n v="0"/>
    <n v="0"/>
    <n v="0"/>
    <n v="0"/>
    <n v="0"/>
    <n v="0"/>
    <n v="0"/>
    <n v="0"/>
    <n v="0"/>
    <n v="0"/>
    <n v="0"/>
    <n v="0"/>
  </r>
  <r>
    <s v="E3911 GEN Office F&amp;E, Snoq 1-20-NSC"/>
    <x v="107"/>
    <s v="GEN Office F&amp;E, Snoq 1-20-NSC"/>
    <s v="General Plant, Electric"/>
    <n v="0"/>
    <n v="0"/>
    <n v="0"/>
    <n v="0"/>
    <n v="0"/>
    <n v="0"/>
    <n v="0"/>
    <n v="0"/>
    <n v="0"/>
    <n v="0"/>
    <n v="0"/>
    <n v="0"/>
    <n v="0"/>
    <n v="0"/>
  </r>
  <r>
    <s v="E3911 GEN Office F&amp;E, Snoq 1-NSC"/>
    <x v="107"/>
    <s v="GEN Office F&amp;E, Snoq 1-NSC"/>
    <s v="General Plant, Electric"/>
    <n v="0"/>
    <n v="0"/>
    <n v="0"/>
    <n v="0"/>
    <n v="0"/>
    <n v="0"/>
    <n v="0"/>
    <n v="0"/>
    <n v="0"/>
    <n v="0"/>
    <n v="0"/>
    <n v="0"/>
    <n v="0"/>
    <n v="0"/>
  </r>
  <r>
    <s v="E3911 GEN Office F&amp;E, Snoq 2-2013"/>
    <x v="107"/>
    <s v="GEN Office F&amp;E, Snoq 2-2013"/>
    <s v="General Plant, Electric"/>
    <n v="0"/>
    <n v="0"/>
    <n v="0"/>
    <n v="0"/>
    <n v="0"/>
    <n v="0"/>
    <n v="0"/>
    <n v="0"/>
    <n v="0"/>
    <n v="0"/>
    <n v="0"/>
    <n v="0"/>
    <n v="0"/>
    <n v="0"/>
  </r>
  <r>
    <s v="E3911 GEN Office F&amp;E, Snoq 2-20-NSC"/>
    <x v="107"/>
    <s v="GEN Office F&amp;E, Snoq 2-20-NSC"/>
    <s v="General Plant, Electric"/>
    <n v="0"/>
    <n v="0"/>
    <n v="0"/>
    <n v="0"/>
    <n v="0"/>
    <n v="0"/>
    <n v="0"/>
    <n v="0"/>
    <n v="0"/>
    <n v="0"/>
    <n v="0"/>
    <n v="0"/>
    <n v="0"/>
    <n v="0"/>
  </r>
  <r>
    <s v="E3911 GEN Office F&amp;E, Snoqualmie 1"/>
    <x v="107"/>
    <s v="GEN Office F&amp;E, Snoqualmie 1"/>
    <s v="General Plant, Electric"/>
    <n v="5"/>
    <n v="5"/>
    <n v="5"/>
    <n v="5"/>
    <n v="5"/>
    <n v="5"/>
    <n v="5"/>
    <n v="6"/>
    <n v="7"/>
    <n v="8"/>
    <n v="9"/>
    <n v="10"/>
    <n v="11"/>
    <n v="6703"/>
  </r>
  <r>
    <s v="E3911 GEN Office Furn &amp; Eq, Gold"/>
    <x v="107"/>
    <s v="GEN Office Furn &amp; Eq, Gold"/>
    <s v="General Plant, Electric"/>
    <n v="6"/>
    <n v="6"/>
    <n v="6"/>
    <n v="6"/>
    <n v="6"/>
    <n v="6"/>
    <n v="6"/>
    <n v="19"/>
    <n v="19"/>
    <n v="20"/>
    <n v="20"/>
    <n v="20"/>
    <n v="20"/>
    <n v="12128"/>
  </r>
  <r>
    <s v="E3911 GEN Office Furn &amp; Eq, Gol-NSC"/>
    <x v="107"/>
    <s v="GEN Office Furn &amp; Eq, Gol-NSC"/>
    <s v="General Plant, Electric"/>
    <n v="0"/>
    <n v="0"/>
    <n v="0"/>
    <n v="0"/>
    <n v="0"/>
    <n v="0"/>
    <n v="0"/>
    <n v="0"/>
    <n v="0"/>
    <n v="0"/>
    <n v="0"/>
    <n v="0"/>
    <n v="0"/>
    <n v="0"/>
  </r>
  <r>
    <s v="E3911 GEN Office Furn &amp; Eq, new"/>
    <x v="107"/>
    <s v="GEN Office Furn &amp; Eq, new"/>
    <s v="General Plant, Electric"/>
    <n v="101"/>
    <n v="105"/>
    <n v="109"/>
    <n v="113"/>
    <n v="117"/>
    <n v="121"/>
    <n v="125"/>
    <n v="-103"/>
    <n v="-79"/>
    <n v="-363"/>
    <n v="-346"/>
    <n v="-328"/>
    <n v="-310"/>
    <n v="-52637"/>
  </r>
  <r>
    <s v="E3911 GEN Office Furn &amp; Eq, old"/>
    <x v="107"/>
    <s v="GEN Office Furn &amp; Eq, old"/>
    <s v="General Plant, Electric"/>
    <n v="-283"/>
    <n v="-236"/>
    <n v="-188"/>
    <n v="-141"/>
    <n v="-94"/>
    <n v="-46"/>
    <n v="1"/>
    <n v="0"/>
    <n v="0"/>
    <n v="0"/>
    <n v="0"/>
    <n v="0"/>
    <n v="0"/>
    <n v="-70433"/>
  </r>
  <r>
    <s v="E3911 GEN Office Furn &amp; Eq, old-NSC"/>
    <x v="107"/>
    <s v="GEN Office Furn &amp; Eq, old-NSC"/>
    <s v="General Plant, Electric"/>
    <n v="0"/>
    <n v="0"/>
    <n v="0"/>
    <n v="0"/>
    <n v="0"/>
    <n v="0"/>
    <n v="0"/>
    <n v="0"/>
    <n v="0"/>
    <n v="0"/>
    <n v="0"/>
    <n v="0"/>
    <n v="0"/>
    <n v="0"/>
  </r>
  <r>
    <s v="E3911 GEN Office Furn &amp; Eq, UBK"/>
    <x v="107"/>
    <s v="GEN Office Furn &amp; Eq, UBK"/>
    <s v="General Plant, Electric"/>
    <n v="5"/>
    <n v="5"/>
    <n v="6"/>
    <n v="6"/>
    <n v="6"/>
    <n v="6"/>
    <n v="6"/>
    <n v="6"/>
    <n v="6"/>
    <n v="6"/>
    <n v="6"/>
    <n v="6"/>
    <n v="7"/>
    <n v="5908"/>
  </r>
  <r>
    <s v="E3911 GEN Office Furn &amp; Eq, UBK-NSC"/>
    <x v="107"/>
    <s v="GEN Office Furn &amp; Eq, UBK-NSC"/>
    <s v="General Plant, Electric"/>
    <n v="0"/>
    <n v="0"/>
    <n v="0"/>
    <n v="0"/>
    <n v="0"/>
    <n v="0"/>
    <n v="0"/>
    <n v="0"/>
    <n v="0"/>
    <n v="0"/>
    <n v="0"/>
    <n v="0"/>
    <n v="0"/>
    <n v="0"/>
  </r>
  <r>
    <s v="E3912 GEN Computer Eq, DO NOT USED"/>
    <x v="108"/>
    <s v="GEN Computer Eq, DO NOT USED"/>
    <s v="General Plant, Electric"/>
    <n v="0"/>
    <n v="0"/>
    <n v="0"/>
    <n v="0"/>
    <n v="0"/>
    <n v="0"/>
    <n v="0"/>
    <n v="0"/>
    <n v="0"/>
    <n v="0"/>
    <n v="0"/>
    <n v="0"/>
    <n v="0"/>
    <n v="0"/>
  </r>
  <r>
    <s v="E3912 GEN Computer Eq, Encogen"/>
    <x v="108"/>
    <s v="GEN Computer Eq, Encogen"/>
    <s v="General Plant, Electric"/>
    <n v="1620"/>
    <n v="1651"/>
    <n v="1682"/>
    <n v="1713"/>
    <n v="1744"/>
    <n v="1775"/>
    <n v="1806"/>
    <n v="1837"/>
    <n v="1868"/>
    <n v="1899"/>
    <n v="1930"/>
    <n v="1960"/>
    <n v="121"/>
    <n v="1727918"/>
  </r>
  <r>
    <s v="E3912 GEN Computer Eq, Encogen-NSC"/>
    <x v="108"/>
    <s v="GEN Computer Eq, Encogen-NSC"/>
    <s v="General Plant, Electric"/>
    <n v="0"/>
    <n v="0"/>
    <n v="0"/>
    <n v="0"/>
    <n v="0"/>
    <n v="0"/>
    <n v="0"/>
    <n v="0"/>
    <n v="0"/>
    <n v="0"/>
    <n v="0"/>
    <n v="0"/>
    <n v="0"/>
    <n v="0"/>
  </r>
  <r>
    <s v="E3912 GEN Computer Eq, Fred 1/APC"/>
    <x v="108"/>
    <s v="GEN Computer Eq, Fred 1/APC"/>
    <s v="General Plant, Electric"/>
    <n v="0"/>
    <n v="0"/>
    <n v="0"/>
    <n v="0"/>
    <n v="0"/>
    <n v="0"/>
    <n v="0"/>
    <n v="0"/>
    <n v="0"/>
    <n v="0"/>
    <n v="0"/>
    <n v="0"/>
    <n v="0"/>
    <n v="0"/>
  </r>
  <r>
    <s v="E3912 GEN Computer Eq, Frederickson"/>
    <x v="108"/>
    <s v="GEN Computer Eq, Frederickson"/>
    <s v="General Plant, Electric"/>
    <n v="44"/>
    <n v="45"/>
    <n v="46"/>
    <n v="48"/>
    <n v="49"/>
    <n v="51"/>
    <n v="52"/>
    <n v="53"/>
    <n v="55"/>
    <n v="56"/>
    <n v="58"/>
    <n v="59"/>
    <n v="60"/>
    <n v="52055"/>
  </r>
  <r>
    <s v="E3912 GEN Computer Eq, Frederic-NSC"/>
    <x v="108"/>
    <s v="GEN Computer Eq, Frederic-NSC"/>
    <s v="General Plant, Electric"/>
    <n v="0"/>
    <n v="0"/>
    <n v="0"/>
    <n v="0"/>
    <n v="0"/>
    <n v="0"/>
    <n v="0"/>
    <n v="0"/>
    <n v="0"/>
    <n v="0"/>
    <n v="0"/>
    <n v="0"/>
    <n v="0"/>
    <n v="0"/>
  </r>
  <r>
    <s v="E3912 GEN Computer Eq, Fredonia"/>
    <x v="108"/>
    <s v="GEN Computer Eq, Fredonia"/>
    <s v="General Plant, Electric"/>
    <n v="1443"/>
    <n v="1471"/>
    <n v="1498"/>
    <n v="1526"/>
    <n v="1554"/>
    <n v="1581"/>
    <n v="1609"/>
    <n v="-30"/>
    <n v="-30"/>
    <n v="-30"/>
    <n v="-30"/>
    <n v="-30"/>
    <n v="-30"/>
    <n v="816239"/>
  </r>
  <r>
    <s v="E3912 GEN Computer Eq, Fredonia-NSC"/>
    <x v="108"/>
    <s v="GEN Computer Eq, Fredonia-NSC"/>
    <s v="General Plant, Electric"/>
    <n v="0"/>
    <n v="0"/>
    <n v="0"/>
    <n v="0"/>
    <n v="0"/>
    <n v="0"/>
    <n v="0"/>
    <n v="0"/>
    <n v="0"/>
    <n v="0"/>
    <n v="0"/>
    <n v="0"/>
    <n v="0"/>
    <n v="0"/>
  </r>
  <r>
    <s v="E3912 GEN Computer Eq, Goldendale"/>
    <x v="108"/>
    <s v="GEN Computer Eq, Goldendale"/>
    <s v="General Plant, Electric"/>
    <n v="611"/>
    <n v="623"/>
    <n v="635"/>
    <n v="647"/>
    <n v="659"/>
    <n v="671"/>
    <n v="195"/>
    <n v="199"/>
    <n v="203"/>
    <n v="207"/>
    <n v="211"/>
    <n v="214"/>
    <n v="174"/>
    <n v="404813"/>
  </r>
  <r>
    <s v="E3912 GEN Computer Eq, Goldenda-NSC"/>
    <x v="108"/>
    <s v="GEN Computer Eq, Goldenda-NSC"/>
    <s v="General Plant, Electric"/>
    <n v="0"/>
    <n v="0"/>
    <n v="0"/>
    <n v="0"/>
    <n v="0"/>
    <n v="0"/>
    <n v="0"/>
    <n v="0"/>
    <n v="0"/>
    <n v="0"/>
    <n v="0"/>
    <n v="0"/>
    <n v="0"/>
    <n v="0"/>
  </r>
  <r>
    <s v="E3912 GEN Computer Eq, HPK Ridge"/>
    <x v="108"/>
    <s v="GEN Computer Eq, HPK Ridge"/>
    <s v="General Plant, Electric"/>
    <n v="10"/>
    <n v="10"/>
    <n v="10"/>
    <n v="12"/>
    <n v="12"/>
    <n v="13"/>
    <n v="13"/>
    <n v="14"/>
    <n v="15"/>
    <n v="15"/>
    <n v="16"/>
    <n v="16"/>
    <n v="17"/>
    <n v="13304"/>
  </r>
  <r>
    <s v="E3912 GEN Computer Eq, HPK Ridg-NSC"/>
    <x v="108"/>
    <s v="GEN Computer Eq, HPK Ridg-NSC"/>
    <s v="General Plant, Electric"/>
    <n v="0"/>
    <n v="0"/>
    <n v="0"/>
    <n v="0"/>
    <n v="0"/>
    <n v="0"/>
    <n v="0"/>
    <n v="0"/>
    <n v="0"/>
    <n v="0"/>
    <n v="0"/>
    <n v="0"/>
    <n v="0"/>
    <n v="0"/>
  </r>
  <r>
    <s v="E3912 GEN Computer Eq, LB#4-2013"/>
    <x v="108"/>
    <s v="GEN Computer Eq, LB#4-2013"/>
    <s v="General Plant, Electric"/>
    <n v="3"/>
    <n v="3"/>
    <n v="4"/>
    <n v="4"/>
    <n v="5"/>
    <n v="5"/>
    <n v="6"/>
    <n v="-22"/>
    <n v="-22"/>
    <n v="-22"/>
    <n v="-22"/>
    <n v="-22"/>
    <n v="-22"/>
    <n v="-7541"/>
  </r>
  <r>
    <s v="E3912 GEN Computer Eq, LB#4-201-NSC"/>
    <x v="108"/>
    <s v="GEN Computer Eq, LB#4-201-NSC"/>
    <s v="General Plant, Electric"/>
    <n v="0"/>
    <n v="0"/>
    <n v="0"/>
    <n v="0"/>
    <n v="0"/>
    <n v="0"/>
    <n v="0"/>
    <n v="0"/>
    <n v="0"/>
    <n v="0"/>
    <n v="0"/>
    <n v="0"/>
    <n v="0"/>
    <n v="0"/>
  </r>
  <r>
    <s v="E3912 GEN Computer Eq, LBK FSC"/>
    <x v="108"/>
    <s v="GEN Computer Eq, LBK FSC"/>
    <s v="General Plant, Electric"/>
    <n v="56"/>
    <n v="57"/>
    <n v="58"/>
    <n v="59"/>
    <n v="60"/>
    <n v="61"/>
    <n v="-2"/>
    <n v="-2"/>
    <n v="-2"/>
    <n v="-2"/>
    <n v="-2"/>
    <n v="-2"/>
    <n v="-2"/>
    <n v="25923"/>
  </r>
  <r>
    <s v="E3912 GEN Computer Eq, LBK FSC-NSC"/>
    <x v="108"/>
    <s v="GEN Computer Eq, LBK FSC-NSC"/>
    <s v="General Plant, Electric"/>
    <n v="0"/>
    <n v="0"/>
    <n v="0"/>
    <n v="0"/>
    <n v="0"/>
    <n v="0"/>
    <n v="0"/>
    <n v="0"/>
    <n v="0"/>
    <n v="0"/>
    <n v="0"/>
    <n v="0"/>
    <n v="0"/>
    <n v="0"/>
  </r>
  <r>
    <s v="E3912 GEN Computer Eq, LSR"/>
    <x v="108"/>
    <s v="GEN Computer Eq, LSR"/>
    <s v="General Plant, Electric"/>
    <n v="1"/>
    <n v="1"/>
    <n v="1"/>
    <n v="1"/>
    <n v="1"/>
    <n v="1"/>
    <n v="1"/>
    <n v="1"/>
    <n v="1"/>
    <n v="1"/>
    <n v="1"/>
    <n v="1"/>
    <n v="1"/>
    <n v="667"/>
  </r>
  <r>
    <s v="E3912 GEN Computer Eq, LSR-NSC"/>
    <x v="108"/>
    <s v="GEN Computer Eq, LSR-NSC"/>
    <s v="General Plant, Electric"/>
    <n v="0"/>
    <n v="0"/>
    <n v="0"/>
    <n v="0"/>
    <n v="0"/>
    <n v="0"/>
    <n v="0"/>
    <n v="0"/>
    <n v="0"/>
    <n v="0"/>
    <n v="0"/>
    <n v="0"/>
    <n v="0"/>
    <n v="0"/>
  </r>
  <r>
    <s v="E3912 GEN Computer Eq, Mint Farm"/>
    <x v="108"/>
    <s v="GEN Computer Eq, Mint Farm"/>
    <s v="General Plant, Electric"/>
    <n v="528"/>
    <n v="537"/>
    <n v="547"/>
    <n v="556"/>
    <n v="566"/>
    <n v="575"/>
    <n v="13"/>
    <n v="13"/>
    <n v="9"/>
    <n v="9"/>
    <n v="9"/>
    <n v="9"/>
    <n v="9"/>
    <n v="259180"/>
  </r>
  <r>
    <s v="E3912 GEN Computer Eq, Mint-NSC"/>
    <x v="108"/>
    <s v="GEN Computer Eq, Mint-NSC"/>
    <s v="General Plant, Electric"/>
    <n v="0"/>
    <n v="0"/>
    <n v="0"/>
    <n v="0"/>
    <n v="0"/>
    <n v="0"/>
    <n v="0"/>
    <n v="0"/>
    <n v="0"/>
    <n v="0"/>
    <n v="0"/>
    <n v="0"/>
    <n v="0"/>
    <n v="0"/>
  </r>
  <r>
    <s v="E3912 GEN Computer Eq, MTF OP"/>
    <x v="108"/>
    <s v="GEN Computer Eq, MTF OP"/>
    <s v="General Plant, Electric"/>
    <n v="0"/>
    <n v="0"/>
    <n v="0"/>
    <n v="0"/>
    <n v="0"/>
    <n v="0"/>
    <n v="0"/>
    <n v="0"/>
    <n v="0"/>
    <n v="0"/>
    <n v="0"/>
    <n v="0"/>
    <n v="0"/>
    <n v="0"/>
  </r>
  <r>
    <s v="E3912 GEN Computer Eq, MTF OP-NSC"/>
    <x v="108"/>
    <s v="GEN Computer Eq, MTF OP-NSC"/>
    <s v="General Plant, Electric"/>
    <n v="0"/>
    <n v="0"/>
    <n v="0"/>
    <n v="0"/>
    <n v="0"/>
    <n v="0"/>
    <n v="0"/>
    <n v="0"/>
    <n v="0"/>
    <n v="0"/>
    <n v="0"/>
    <n v="0"/>
    <n v="0"/>
    <n v="0"/>
  </r>
  <r>
    <s v="E3912 GEN Computer Eq, new"/>
    <x v="108"/>
    <s v="GEN Computer Eq, new"/>
    <s v="General Plant, Electric"/>
    <n v="8792"/>
    <n v="8900"/>
    <n v="9131"/>
    <n v="9417"/>
    <n v="9703"/>
    <n v="5033"/>
    <n v="5186"/>
    <n v="5338"/>
    <n v="5560"/>
    <n v="5767"/>
    <n v="5738"/>
    <n v="5983"/>
    <n v="4255"/>
    <n v="6856659"/>
  </r>
  <r>
    <s v="E3912 GEN Computer Eq, new-NSC"/>
    <x v="108"/>
    <s v="GEN Computer Eq, new-NSC"/>
    <s v="General Plant, Electric"/>
    <n v="0"/>
    <n v="0"/>
    <n v="0"/>
    <n v="0"/>
    <n v="0"/>
    <n v="0"/>
    <n v="0"/>
    <n v="0"/>
    <n v="0"/>
    <n v="0"/>
    <n v="0"/>
    <n v="0"/>
    <n v="0"/>
    <n v="0"/>
  </r>
  <r>
    <s v="E3912 GEN Computer Eq, old-RETIRED"/>
    <x v="108"/>
    <s v="GEN Computer Eq, old-RETIRED"/>
    <s v="General Plant, Electric"/>
    <n v="0"/>
    <n v="0"/>
    <n v="0"/>
    <n v="0"/>
    <n v="0"/>
    <n v="0"/>
    <n v="0"/>
    <n v="0"/>
    <n v="0"/>
    <n v="0"/>
    <n v="0"/>
    <n v="0"/>
    <n v="0"/>
    <n v="0"/>
  </r>
  <r>
    <s v="E3912 GEN Computer Eq, Snoqualmie 1"/>
    <x v="108"/>
    <s v="GEN Computer Eq, Snoqualmie 1"/>
    <s v="General Plant, Electric"/>
    <n v="54"/>
    <n v="55"/>
    <n v="56"/>
    <n v="57"/>
    <n v="58"/>
    <n v="59"/>
    <n v="60"/>
    <n v="62"/>
    <n v="63"/>
    <n v="64"/>
    <n v="65"/>
    <n v="66"/>
    <n v="4"/>
    <n v="57882"/>
  </r>
  <r>
    <s v="E3912 GEN Computer Eq, Snoqualmie 2"/>
    <x v="108"/>
    <s v="GEN Computer Eq, Snoqualmie 2"/>
    <s v="General Plant, Electric"/>
    <n v="41"/>
    <n v="42"/>
    <n v="43"/>
    <n v="43"/>
    <n v="44"/>
    <n v="45"/>
    <n v="46"/>
    <n v="46"/>
    <n v="47"/>
    <n v="48"/>
    <n v="49"/>
    <n v="50"/>
    <n v="3"/>
    <n v="43666"/>
  </r>
  <r>
    <s v="E3912 GEN Computer Eq, Sumas"/>
    <x v="108"/>
    <s v="GEN Computer Eq, Sumas"/>
    <s v="General Plant, Electric"/>
    <n v="61"/>
    <n v="61"/>
    <n v="61"/>
    <n v="61"/>
    <n v="61"/>
    <n v="61"/>
    <n v="61"/>
    <n v="61"/>
    <n v="61"/>
    <n v="61"/>
    <n v="61"/>
    <n v="61"/>
    <n v="61"/>
    <n v="60817"/>
  </r>
  <r>
    <s v="E3912 GEN Computer Eq, Sumas OP-RET"/>
    <x v="108"/>
    <s v="GEN Computer Eq, Sumas OP-RET"/>
    <s v="General Plant, Electric"/>
    <n v="0"/>
    <n v="0"/>
    <n v="0"/>
    <n v="0"/>
    <n v="0"/>
    <n v="0"/>
    <n v="0"/>
    <n v="0"/>
    <n v="0"/>
    <n v="0"/>
    <n v="0"/>
    <n v="0"/>
    <n v="0"/>
    <n v="0"/>
  </r>
  <r>
    <s v="E3912 GEN Computer Eq, Sumas-NSC"/>
    <x v="108"/>
    <s v="GEN Computer Eq, Sumas-NSC"/>
    <s v="General Plant, Electric"/>
    <n v="0"/>
    <n v="0"/>
    <n v="0"/>
    <n v="0"/>
    <n v="0"/>
    <n v="0"/>
    <n v="0"/>
    <n v="0"/>
    <n v="0"/>
    <n v="0"/>
    <n v="0"/>
    <n v="0"/>
    <n v="0"/>
    <n v="0"/>
  </r>
  <r>
    <s v="E3912 GEN Computer Eq, WHH #2-3"/>
    <x v="108"/>
    <s v="GEN Computer Eq, WHH #2-3"/>
    <s v="General Plant, Electric"/>
    <n v="50"/>
    <n v="51"/>
    <n v="53"/>
    <n v="54"/>
    <n v="55"/>
    <n v="56"/>
    <n v="57"/>
    <n v="59"/>
    <n v="60"/>
    <n v="61"/>
    <n v="62"/>
    <n v="63"/>
    <n v="65"/>
    <n v="57431"/>
  </r>
  <r>
    <s v="E3912 GEN Computer Eq, WHH #2-3-NSC"/>
    <x v="108"/>
    <s v="GEN Computer Eq, WHH #2-3-NSC"/>
    <s v="General Plant, Electric"/>
    <n v="0"/>
    <n v="0"/>
    <n v="0"/>
    <n v="0"/>
    <n v="0"/>
    <n v="0"/>
    <n v="0"/>
    <n v="0"/>
    <n v="0"/>
    <n v="0"/>
    <n v="0"/>
    <n v="0"/>
    <n v="0"/>
    <n v="0"/>
  </r>
  <r>
    <s v="E3912 GEN Computer Eq, Wild Horse"/>
    <x v="108"/>
    <s v="GEN Computer Eq, Wild Horse"/>
    <s v="General Plant, Electric"/>
    <n v="2"/>
    <n v="3"/>
    <n v="3"/>
    <n v="3"/>
    <n v="3"/>
    <n v="3"/>
    <n v="3"/>
    <n v="3"/>
    <n v="3"/>
    <n v="3"/>
    <n v="3"/>
    <n v="3"/>
    <n v="3"/>
    <n v="2971"/>
  </r>
  <r>
    <s v="E3912 GEN Computer Eq, Wild Hrs Exp"/>
    <x v="108"/>
    <s v="GEN Computer Eq, Wild Hrs Exp"/>
    <s v="General Plant, Electric"/>
    <n v="20"/>
    <n v="21"/>
    <n v="22"/>
    <n v="23"/>
    <n v="24"/>
    <n v="25"/>
    <n v="26"/>
    <n v="26"/>
    <n v="27"/>
    <n v="28"/>
    <n v="29"/>
    <n v="30"/>
    <n v="31"/>
    <n v="25575"/>
  </r>
  <r>
    <s v="E3912 GEN Computer Eq, Wild Hrs-NSC"/>
    <x v="108"/>
    <s v="GEN Computer Eq, Wild Hrs-NSC"/>
    <s v="General Plant, Electric"/>
    <n v="0"/>
    <n v="0"/>
    <n v="0"/>
    <n v="0"/>
    <n v="0"/>
    <n v="0"/>
    <n v="0"/>
    <n v="0"/>
    <n v="0"/>
    <n v="0"/>
    <n v="0"/>
    <n v="0"/>
    <n v="0"/>
    <n v="0"/>
  </r>
  <r>
    <s v="E3912 GEN Computer Eq, Wld Hrs-NSC"/>
    <x v="108"/>
    <s v="GEN Computer Eq, Wld Hrs-NSC"/>
    <s v="General Plant, Electric"/>
    <n v="0"/>
    <n v="0"/>
    <n v="0"/>
    <n v="0"/>
    <n v="0"/>
    <n v="0"/>
    <n v="0"/>
    <n v="0"/>
    <n v="0"/>
    <n v="0"/>
    <n v="0"/>
    <n v="0"/>
    <n v="0"/>
    <n v="0"/>
  </r>
  <r>
    <s v="E3912 GEN Computer Equip, UBK"/>
    <x v="108"/>
    <s v="GEN Computer Equip, UBK"/>
    <s v="General Plant, Electric"/>
    <n v="309"/>
    <n v="319"/>
    <n v="328"/>
    <n v="337"/>
    <n v="346"/>
    <n v="356"/>
    <n v="365"/>
    <n v="374"/>
    <n v="383"/>
    <n v="393"/>
    <n v="402"/>
    <n v="411"/>
    <n v="420"/>
    <n v="364885"/>
  </r>
  <r>
    <s v="E3912 GEN Computer Equip, UBK-NSC"/>
    <x v="108"/>
    <s v="GEN Computer Equip, UBK-NSC"/>
    <s v="General Plant, Electric"/>
    <n v="0"/>
    <n v="0"/>
    <n v="0"/>
    <n v="0"/>
    <n v="0"/>
    <n v="0"/>
    <n v="0"/>
    <n v="0"/>
    <n v="0"/>
    <n v="0"/>
    <n v="0"/>
    <n v="0"/>
    <n v="0"/>
    <n v="0"/>
  </r>
  <r>
    <s v="E3913 GEN Printers, new"/>
    <x v="109"/>
    <s v="GEN Printers, new"/>
    <s v="General Plant, Electric"/>
    <n v="0"/>
    <n v="0"/>
    <n v="0"/>
    <n v="0"/>
    <n v="0"/>
    <n v="0"/>
    <n v="0"/>
    <n v="0"/>
    <n v="0"/>
    <n v="0"/>
    <n v="0"/>
    <n v="0"/>
    <n v="0"/>
    <n v="0"/>
  </r>
  <r>
    <s v="E3913 GEN Printers, new-NSC"/>
    <x v="109"/>
    <s v="GEN Printers, new-NSC"/>
    <s v="General Plant, Electric"/>
    <n v="0"/>
    <n v="0"/>
    <n v="0"/>
    <n v="0"/>
    <n v="0"/>
    <n v="0"/>
    <n v="0"/>
    <n v="0"/>
    <n v="0"/>
    <n v="0"/>
    <n v="0"/>
    <n v="0"/>
    <n v="0"/>
    <n v="0"/>
  </r>
  <r>
    <s v="E3914 GEN Computer Equip- RET"/>
    <x v="110"/>
    <s v="GEN Computer Equip- RET"/>
    <s v="General Plant, Electric"/>
    <n v="0"/>
    <n v="0"/>
    <n v="0"/>
    <n v="0"/>
    <n v="0"/>
    <n v="0"/>
    <n v="0"/>
    <n v="0"/>
    <n v="0"/>
    <n v="0"/>
    <n v="0"/>
    <n v="0"/>
    <n v="0"/>
    <n v="0"/>
  </r>
  <r>
    <s v="E392 GEN Trans Equip, Colstrip 1"/>
    <x v="111"/>
    <s v="GEN Trans Equip, Colstrip 1"/>
    <s v="General Plant, Electric"/>
    <n v="36"/>
    <n v="37"/>
    <n v="37"/>
    <n v="56"/>
    <n v="56"/>
    <n v="57"/>
    <n v="58"/>
    <n v="58"/>
    <n v="59"/>
    <n v="59"/>
    <n v="60"/>
    <n v="61"/>
    <n v="61"/>
    <n v="53857"/>
  </r>
  <r>
    <s v="E392 GEN Trans Equip, Colstrip 2"/>
    <x v="111"/>
    <s v="GEN Trans Equip, Colstrip 2"/>
    <s v="General Plant, Electric"/>
    <n v="36"/>
    <n v="37"/>
    <n v="37"/>
    <n v="52"/>
    <n v="53"/>
    <n v="54"/>
    <n v="54"/>
    <n v="55"/>
    <n v="56"/>
    <n v="56"/>
    <n v="57"/>
    <n v="57"/>
    <n v="58"/>
    <n v="51284"/>
  </r>
  <r>
    <s v="E392 GEN Trans Equip, Colstrip 3"/>
    <x v="111"/>
    <s v="GEN Trans Equip, Colstrip 3"/>
    <s v="General Plant, Electric"/>
    <n v="23"/>
    <n v="23"/>
    <n v="24"/>
    <n v="35"/>
    <n v="35"/>
    <n v="36"/>
    <n v="36"/>
    <n v="37"/>
    <n v="37"/>
    <n v="38"/>
    <n v="38"/>
    <n v="39"/>
    <n v="39"/>
    <n v="34096"/>
  </r>
  <r>
    <s v="E392 GEN Trans Equip, Colstrip 4"/>
    <x v="111"/>
    <s v="GEN Trans Equip, Colstrip 4"/>
    <s v="General Plant, Electric"/>
    <n v="23"/>
    <n v="23"/>
    <n v="24"/>
    <n v="33"/>
    <n v="34"/>
    <n v="34"/>
    <n v="35"/>
    <n v="35"/>
    <n v="35"/>
    <n v="36"/>
    <n v="36"/>
    <n v="37"/>
    <n v="37"/>
    <n v="32636"/>
  </r>
  <r>
    <s v="E392 GEN Trans Equip, Colstrip1-NSC"/>
    <x v="111"/>
    <s v="GEN Trans Equip, Colstrip1-NSC"/>
    <s v="General Plant, Electric"/>
    <n v="0"/>
    <n v="0"/>
    <n v="0"/>
    <n v="0"/>
    <n v="0"/>
    <n v="0"/>
    <n v="0"/>
    <n v="0"/>
    <n v="0"/>
    <n v="0"/>
    <n v="0"/>
    <n v="0"/>
    <n v="0"/>
    <n v="0"/>
  </r>
  <r>
    <s v="E392 GEN Trans Equip, Colstrip2-NSC"/>
    <x v="111"/>
    <s v="GEN Trans Equip, Colstrip2-NSC"/>
    <s v="General Plant, Electric"/>
    <n v="0"/>
    <n v="0"/>
    <n v="0"/>
    <n v="0"/>
    <n v="0"/>
    <n v="0"/>
    <n v="0"/>
    <n v="0"/>
    <n v="0"/>
    <n v="0"/>
    <n v="0"/>
    <n v="0"/>
    <n v="0"/>
    <n v="0"/>
  </r>
  <r>
    <s v="E392 GEN Trans Equip, Colstrip3-NSC"/>
    <x v="111"/>
    <s v="GEN Trans Equip, Colstrip3-NSC"/>
    <s v="General Plant, Electric"/>
    <n v="0"/>
    <n v="0"/>
    <n v="0"/>
    <n v="0"/>
    <n v="0"/>
    <n v="0"/>
    <n v="0"/>
    <n v="0"/>
    <n v="0"/>
    <n v="0"/>
    <n v="0"/>
    <n v="0"/>
    <n v="0"/>
    <n v="0"/>
  </r>
  <r>
    <s v="E392 GEN Trans Equip, Colstrip4-NSC"/>
    <x v="111"/>
    <s v="GEN Trans Equip, Colstrip4-NSC"/>
    <s v="General Plant, Electric"/>
    <n v="0"/>
    <n v="0"/>
    <n v="0"/>
    <n v="0"/>
    <n v="0"/>
    <n v="0"/>
    <n v="0"/>
    <n v="0"/>
    <n v="0"/>
    <n v="0"/>
    <n v="0"/>
    <n v="0"/>
    <n v="0"/>
    <n v="0"/>
  </r>
  <r>
    <s v="E392 GEN Trans Equip, new"/>
    <x v="111"/>
    <s v="GEN Trans Equip, new"/>
    <s v="General Plant, Electric"/>
    <n v="6156"/>
    <n v="6195"/>
    <n v="6230"/>
    <n v="7094"/>
    <n v="7140"/>
    <n v="7186"/>
    <n v="7231"/>
    <n v="7277"/>
    <n v="7323"/>
    <n v="7369"/>
    <n v="7415"/>
    <n v="7461"/>
    <n v="7508"/>
    <n v="7062850"/>
  </r>
  <r>
    <s v="E392 GEN Trans Equip, old"/>
    <x v="111"/>
    <s v="GEN Trans Equip, old"/>
    <s v="General Plant, Electric"/>
    <n v="0"/>
    <n v="0"/>
    <n v="0"/>
    <n v="0"/>
    <n v="0"/>
    <n v="0"/>
    <n v="0"/>
    <n v="0"/>
    <n v="0"/>
    <n v="0"/>
    <n v="0"/>
    <n v="0"/>
    <n v="0"/>
    <n v="62"/>
  </r>
  <r>
    <s v="E392 GEN Trans Equip, old-NSC"/>
    <x v="111"/>
    <s v="GEN Trans Equip, old-NSC"/>
    <s v="General Plant, Electric"/>
    <n v="0"/>
    <n v="0"/>
    <n v="0"/>
    <n v="0"/>
    <n v="0"/>
    <n v="0"/>
    <n v="0"/>
    <n v="0"/>
    <n v="0"/>
    <n v="0"/>
    <n v="0"/>
    <n v="0"/>
    <n v="0"/>
    <n v="0"/>
  </r>
  <r>
    <s v="E392 GEN Trans Equip, Snoq Park"/>
    <x v="111"/>
    <s v="GEN Trans Equip, Snoq Park"/>
    <s v="General Plant, Electric"/>
    <n v="4"/>
    <n v="5"/>
    <n v="5"/>
    <n v="5"/>
    <n v="5"/>
    <n v="5"/>
    <n v="5"/>
    <n v="5"/>
    <n v="5"/>
    <n v="5"/>
    <n v="5"/>
    <n v="6"/>
    <n v="6"/>
    <n v="5057"/>
  </r>
  <r>
    <s v="E392 GEN Trans Equip, Snoq Park-NSC"/>
    <x v="111"/>
    <s v="GEN Trans Equip, Snoq Park-NSC"/>
    <s v="General Plant, Electric"/>
    <n v="0"/>
    <n v="0"/>
    <n v="0"/>
    <n v="0"/>
    <n v="0"/>
    <n v="0"/>
    <n v="0"/>
    <n v="0"/>
    <n v="0"/>
    <n v="0"/>
    <n v="0"/>
    <n v="0"/>
    <n v="0"/>
    <n v="0"/>
  </r>
  <r>
    <s v="E392 GEN Transp Eq, Encogen old"/>
    <x v="111"/>
    <s v="GEN Transp Eq, Encogen old"/>
    <s v="General Plant, Electric"/>
    <n v="22"/>
    <n v="-5"/>
    <n v="0"/>
    <n v="-5"/>
    <n v="-4"/>
    <n v="-4"/>
    <n v="-4"/>
    <n v="-4"/>
    <n v="-4"/>
    <n v="-4"/>
    <n v="-4"/>
    <n v="-4"/>
    <n v="-4"/>
    <n v="-2833"/>
  </r>
  <r>
    <s v="E392 GEN Transp Eq, Encogen old-NSC"/>
    <x v="111"/>
    <s v="GEN Transp Eq, Encogen old-NSC"/>
    <s v="General Plant, Electric"/>
    <n v="0"/>
    <n v="0"/>
    <n v="0"/>
    <n v="0"/>
    <n v="0"/>
    <n v="0"/>
    <n v="0"/>
    <n v="0"/>
    <n v="0"/>
    <n v="0"/>
    <n v="0"/>
    <n v="0"/>
    <n v="0"/>
    <n v="0"/>
  </r>
  <r>
    <s v="E3930 GEN Stores Equip, new"/>
    <x v="112"/>
    <s v="GEN Stores Equip, new"/>
    <s v="General Plant, Electric"/>
    <n v="41"/>
    <n v="41"/>
    <n v="-296"/>
    <n v="43"/>
    <n v="44"/>
    <n v="44"/>
    <n v="45"/>
    <n v="41"/>
    <n v="42"/>
    <n v="43"/>
    <n v="44"/>
    <n v="45"/>
    <n v="46"/>
    <n v="14967"/>
  </r>
  <r>
    <s v="E3930 GEN Stores Equip, old"/>
    <x v="112"/>
    <s v="GEN Stores Equip, old"/>
    <s v="General Plant, Electric"/>
    <n v="-338"/>
    <n v="-333"/>
    <n v="11"/>
    <n v="-322"/>
    <n v="-316"/>
    <n v="-310"/>
    <n v="-305"/>
    <n v="-299"/>
    <n v="-293"/>
    <n v="-288"/>
    <n v="-282"/>
    <n v="-277"/>
    <n v="-271"/>
    <n v="-276508"/>
  </r>
  <r>
    <s v="E3930 GEN Stores Equip, old-NSC"/>
    <x v="112"/>
    <s v="GEN Stores Equip, old-NSC"/>
    <s v="General Plant, Electric"/>
    <n v="0"/>
    <n v="0"/>
    <n v="0"/>
    <n v="0"/>
    <n v="0"/>
    <n v="0"/>
    <n v="0"/>
    <n v="0"/>
    <n v="0"/>
    <n v="0"/>
    <n v="0"/>
    <n v="0"/>
    <n v="0"/>
    <n v="0"/>
  </r>
  <r>
    <s v="E3931 GEN Stores Equip&gt;$20K-RET"/>
    <x v="113"/>
    <s v="GEN Stores Equip&gt;$20K-RET"/>
    <s v="General Plant, Electric"/>
    <n v="0"/>
    <n v="0"/>
    <n v="0"/>
    <n v="0"/>
    <n v="0"/>
    <n v="0"/>
    <n v="0"/>
    <n v="0"/>
    <n v="0"/>
    <n v="0"/>
    <n v="0"/>
    <n v="0"/>
    <n v="0"/>
    <n v="0"/>
  </r>
  <r>
    <s v="E3940 GEN Tools Hop Ridge, new-NSC"/>
    <x v="114"/>
    <s v="GEN Tools Hop Ridge, new-NSC"/>
    <s v="General Plant, Electric"/>
    <n v="0"/>
    <n v="0"/>
    <n v="0"/>
    <n v="0"/>
    <n v="0"/>
    <n v="0"/>
    <n v="0"/>
    <n v="0"/>
    <n v="0"/>
    <n v="0"/>
    <n v="0"/>
    <n v="0"/>
    <n v="0"/>
    <n v="0"/>
  </r>
  <r>
    <s v="E3940 GEN Tools Hopkins Ridge, new"/>
    <x v="114"/>
    <s v="GEN Tools Hopkins Ridge, new"/>
    <s v="General Plant, Electric"/>
    <n v="11"/>
    <n v="11"/>
    <n v="11"/>
    <n v="11"/>
    <n v="11"/>
    <n v="11"/>
    <n v="12"/>
    <n v="12"/>
    <n v="12"/>
    <n v="12"/>
    <n v="12"/>
    <n v="12"/>
    <n v="12"/>
    <n v="11520"/>
  </r>
  <r>
    <s v="E3940 GEN Tools LSR"/>
    <x v="114"/>
    <s v="GEN Tools LSR"/>
    <s v="General Plant, Electric"/>
    <n v="48"/>
    <n v="49"/>
    <n v="51"/>
    <n v="52"/>
    <n v="53"/>
    <n v="55"/>
    <n v="56"/>
    <n v="57"/>
    <n v="59"/>
    <n v="60"/>
    <n v="61"/>
    <n v="63"/>
    <n v="64"/>
    <n v="55997"/>
  </r>
  <r>
    <s v="E3940 GEN Tools LSR-NSC"/>
    <x v="114"/>
    <s v="GEN Tools LSR-NSC"/>
    <s v="General Plant, Electric"/>
    <n v="0"/>
    <n v="0"/>
    <n v="0"/>
    <n v="0"/>
    <n v="0"/>
    <n v="0"/>
    <n v="0"/>
    <n v="0"/>
    <n v="0"/>
    <n v="0"/>
    <n v="0"/>
    <n v="0"/>
    <n v="0"/>
    <n v="0"/>
  </r>
  <r>
    <s v="E3940 GEN Tools, Colstrip 1"/>
    <x v="114"/>
    <s v="GEN Tools, Colstrip 1"/>
    <s v="General Plant, Electric"/>
    <n v="46"/>
    <n v="47"/>
    <n v="47"/>
    <n v="48"/>
    <n v="49"/>
    <n v="50"/>
    <n v="51"/>
    <n v="52"/>
    <n v="52"/>
    <n v="53"/>
    <n v="54"/>
    <n v="55"/>
    <n v="56"/>
    <n v="50744"/>
  </r>
  <r>
    <s v="E3940 GEN Tools, Colstrip 1-NSC"/>
    <x v="114"/>
    <s v="GEN Tools, Colstrip 1-NSC"/>
    <s v="General Plant, Electric"/>
    <n v="0"/>
    <n v="0"/>
    <n v="0"/>
    <n v="0"/>
    <n v="0"/>
    <n v="0"/>
    <n v="0"/>
    <n v="0"/>
    <n v="0"/>
    <n v="0"/>
    <n v="0"/>
    <n v="0"/>
    <n v="0"/>
    <n v="0"/>
  </r>
  <r>
    <s v="E3940 GEN Tools, Colstrip 2"/>
    <x v="114"/>
    <s v="GEN Tools, Colstrip 2"/>
    <s v="General Plant, Electric"/>
    <n v="40"/>
    <n v="41"/>
    <n v="42"/>
    <n v="43"/>
    <n v="43"/>
    <n v="44"/>
    <n v="45"/>
    <n v="46"/>
    <n v="47"/>
    <n v="47"/>
    <n v="48"/>
    <n v="49"/>
    <n v="50"/>
    <n v="45071"/>
  </r>
  <r>
    <s v="E3940 GEN Tools, Colstrip 2-NSC"/>
    <x v="114"/>
    <s v="GEN Tools, Colstrip 2-NSC"/>
    <s v="General Plant, Electric"/>
    <n v="0"/>
    <n v="0"/>
    <n v="0"/>
    <n v="0"/>
    <n v="0"/>
    <n v="0"/>
    <n v="0"/>
    <n v="0"/>
    <n v="0"/>
    <n v="0"/>
    <n v="0"/>
    <n v="0"/>
    <n v="0"/>
    <n v="0"/>
  </r>
  <r>
    <s v="E3940 GEN Tools, Colstrip 3"/>
    <x v="114"/>
    <s v="GEN Tools, Colstrip 3"/>
    <s v="General Plant, Electric"/>
    <n v="34"/>
    <n v="34"/>
    <n v="35"/>
    <n v="35"/>
    <n v="36"/>
    <n v="37"/>
    <n v="37"/>
    <n v="38"/>
    <n v="38"/>
    <n v="39"/>
    <n v="40"/>
    <n v="40"/>
    <n v="41"/>
    <n v="37221"/>
  </r>
  <r>
    <s v="E3940 GEN Tools, Colstrip 3-NSC"/>
    <x v="114"/>
    <s v="GEN Tools, Colstrip 3-NSC"/>
    <s v="General Plant, Electric"/>
    <n v="0"/>
    <n v="0"/>
    <n v="0"/>
    <n v="0"/>
    <n v="0"/>
    <n v="0"/>
    <n v="0"/>
    <n v="0"/>
    <n v="0"/>
    <n v="0"/>
    <n v="0"/>
    <n v="0"/>
    <n v="0"/>
    <n v="0"/>
  </r>
  <r>
    <s v="E3940 GEN Tools, Colstrip 4"/>
    <x v="114"/>
    <s v="GEN Tools, Colstrip 4"/>
    <s v="General Plant, Electric"/>
    <n v="31"/>
    <n v="32"/>
    <n v="33"/>
    <n v="33"/>
    <n v="34"/>
    <n v="34"/>
    <n v="35"/>
    <n v="36"/>
    <n v="36"/>
    <n v="37"/>
    <n v="37"/>
    <n v="38"/>
    <n v="38"/>
    <n v="34930"/>
  </r>
  <r>
    <s v="E3940 GEN Tools, Colstrip 4-NSC"/>
    <x v="114"/>
    <s v="GEN Tools, Colstrip 4-NSC"/>
    <s v="General Plant, Electric"/>
    <n v="0"/>
    <n v="0"/>
    <n v="0"/>
    <n v="0"/>
    <n v="0"/>
    <n v="0"/>
    <n v="0"/>
    <n v="0"/>
    <n v="0"/>
    <n v="0"/>
    <n v="0"/>
    <n v="0"/>
    <n v="0"/>
    <n v="0"/>
  </r>
  <r>
    <s v="E3940 GEN Tools/Garage,  MTF OP"/>
    <x v="114"/>
    <s v="GEN Tools/Garage,  MTF OP"/>
    <s v="General Plant, Electric"/>
    <n v="25"/>
    <n v="25"/>
    <n v="25"/>
    <n v="25"/>
    <n v="26"/>
    <n v="26"/>
    <n v="26"/>
    <n v="26"/>
    <n v="27"/>
    <n v="27"/>
    <n v="27"/>
    <n v="27"/>
    <n v="27"/>
    <n v="26096"/>
  </r>
  <r>
    <s v="E3940 GEN Tools/Garage,  MTF OP-NSC"/>
    <x v="114"/>
    <s v="GEN Tools/Garage,  MTF OP-NSC"/>
    <s v="General Plant, Electric"/>
    <n v="0"/>
    <n v="0"/>
    <n v="0"/>
    <n v="0"/>
    <n v="0"/>
    <n v="0"/>
    <n v="0"/>
    <n v="0"/>
    <n v="0"/>
    <n v="0"/>
    <n v="0"/>
    <n v="0"/>
    <n v="0"/>
    <n v="0"/>
  </r>
  <r>
    <s v="E3940 GEN Tools/Garage, MTF new"/>
    <x v="114"/>
    <s v="GEN Tools/Garage, MTF new"/>
    <s v="General Plant, Electric"/>
    <n v="0"/>
    <n v="0"/>
    <n v="0"/>
    <n v="0"/>
    <n v="0"/>
    <n v="0"/>
    <n v="0"/>
    <n v="0"/>
    <n v="0"/>
    <n v="10"/>
    <n v="19"/>
    <n v="28"/>
    <n v="0"/>
    <n v="4783"/>
  </r>
  <r>
    <s v="E3940 GEN Tools/Garage, MTF new-NSC"/>
    <x v="114"/>
    <s v="GEN Tools/Garage, MTF new-NSC"/>
    <s v="General Plant, Electric"/>
    <n v="0"/>
    <n v="0"/>
    <n v="0"/>
    <n v="0"/>
    <n v="0"/>
    <n v="0"/>
    <n v="0"/>
    <n v="0"/>
    <n v="0"/>
    <n v="0"/>
    <n v="0"/>
    <n v="0"/>
    <n v="0"/>
    <n v="0"/>
  </r>
  <r>
    <s v="E3940 GEN Tools/Garage/Shop, ne-NSC"/>
    <x v="114"/>
    <s v="GEN Tools/Garage/Shop, ne-NSC"/>
    <s v="General Plant, Electric"/>
    <n v="0"/>
    <n v="0"/>
    <n v="0"/>
    <n v="0"/>
    <n v="0"/>
    <n v="0"/>
    <n v="0"/>
    <n v="0"/>
    <n v="0"/>
    <n v="0"/>
    <n v="0"/>
    <n v="0"/>
    <n v="0"/>
    <n v="0"/>
  </r>
  <r>
    <s v="E3940 GEN Tools/Garage/Shop, new"/>
    <x v="114"/>
    <s v="GEN Tools/Garage/Shop, new"/>
    <s v="General Plant, Electric"/>
    <n v="1847"/>
    <n v="1887"/>
    <n v="1926"/>
    <n v="1965"/>
    <n v="2004"/>
    <n v="2043"/>
    <n v="2082"/>
    <n v="2007"/>
    <n v="2068"/>
    <n v="2117"/>
    <n v="2169"/>
    <n v="2220"/>
    <n v="2276"/>
    <n v="2045579"/>
  </r>
  <r>
    <s v="E3940 GEN Tools/Garage/Shop, old"/>
    <x v="114"/>
    <s v="GEN Tools/Garage/Shop, old"/>
    <s v="General Plant, Electric"/>
    <n v="-132"/>
    <n v="-117"/>
    <n v="-102"/>
    <n v="-87"/>
    <n v="-72"/>
    <n v="-57"/>
    <n v="-42"/>
    <n v="0"/>
    <n v="0"/>
    <n v="0"/>
    <n v="0"/>
    <n v="0"/>
    <n v="0"/>
    <n v="-45286"/>
  </r>
  <r>
    <s v="E3940 GEN Tools/Garage/Shop, ol-NSC"/>
    <x v="114"/>
    <s v="GEN Tools/Garage/Shop, ol-NSC"/>
    <s v="General Plant, Electric"/>
    <n v="0"/>
    <n v="0"/>
    <n v="0"/>
    <n v="0"/>
    <n v="0"/>
    <n v="0"/>
    <n v="0"/>
    <n v="0"/>
    <n v="0"/>
    <n v="0"/>
    <n v="0"/>
    <n v="0"/>
    <n v="0"/>
    <n v="0"/>
  </r>
  <r>
    <s v="E3941 GEN Tools/Garage/Shop- RET"/>
    <x v="115"/>
    <s v="GEN Tools/Garage/Shop- RET"/>
    <s v="General Plant, Electric"/>
    <n v="0"/>
    <n v="0"/>
    <n v="0"/>
    <n v="0"/>
    <n v="0"/>
    <n v="0"/>
    <n v="0"/>
    <n v="0"/>
    <n v="0"/>
    <n v="0"/>
    <n v="0"/>
    <n v="0"/>
    <n v="0"/>
    <n v="0"/>
  </r>
  <r>
    <s v="E3942 GEN Tools/Garage/Shop-RET"/>
    <x v="116"/>
    <s v="GEN Tools/Garage/Shop-RET"/>
    <s v="General Plant, Electric"/>
    <n v="0"/>
    <n v="0"/>
    <n v="0"/>
    <n v="0"/>
    <n v="0"/>
    <n v="0"/>
    <n v="0"/>
    <n v="0"/>
    <n v="0"/>
    <n v="0"/>
    <n v="0"/>
    <n v="0"/>
    <n v="0"/>
    <n v="0"/>
  </r>
  <r>
    <s v="E3950 GEN Laboratory Equip, new"/>
    <x v="117"/>
    <s v="GEN Laboratory Equip, new"/>
    <s v="General Plant, Electric"/>
    <n v="786"/>
    <n v="799"/>
    <n v="812"/>
    <n v="824"/>
    <n v="837"/>
    <n v="850"/>
    <n v="863"/>
    <n v="1400"/>
    <n v="1417"/>
    <n v="1253"/>
    <n v="1277"/>
    <n v="1302"/>
    <n v="1326"/>
    <n v="1057517"/>
  </r>
  <r>
    <s v="E3950 GEN Laboratory Equip, new-NSC"/>
    <x v="117"/>
    <s v="GEN Laboratory Equip, new-NSC"/>
    <s v="General Plant, Electric"/>
    <n v="0"/>
    <n v="0"/>
    <n v="0"/>
    <n v="0"/>
    <n v="0"/>
    <n v="0"/>
    <n v="0"/>
    <n v="0"/>
    <n v="0"/>
    <n v="0"/>
    <n v="0"/>
    <n v="0"/>
    <n v="0"/>
    <n v="0"/>
  </r>
  <r>
    <s v="E3950 GEN Laboratory Equip, old"/>
    <x v="117"/>
    <s v="GEN Laboratory Equip, old"/>
    <s v="General Plant, Electric"/>
    <n v="426"/>
    <n v="501"/>
    <n v="575"/>
    <n v="650"/>
    <n v="725"/>
    <n v="800"/>
    <n v="874"/>
    <n v="0"/>
    <n v="0"/>
    <n v="0"/>
    <n v="0"/>
    <n v="0"/>
    <n v="0"/>
    <n v="361472"/>
  </r>
  <r>
    <s v="E3950 GEN Laboratory Equip, old-NSC"/>
    <x v="117"/>
    <s v="GEN Laboratory Equip, old-NSC"/>
    <s v="General Plant, Electric"/>
    <n v="0"/>
    <n v="0"/>
    <n v="0"/>
    <n v="0"/>
    <n v="0"/>
    <n v="0"/>
    <n v="0"/>
    <n v="0"/>
    <n v="0"/>
    <n v="0"/>
    <n v="0"/>
    <n v="0"/>
    <n v="0"/>
    <n v="0"/>
  </r>
  <r>
    <s v="E3951 GEN Laboratory Equip - RET"/>
    <x v="118"/>
    <s v="GEN Laboratory Equip - RET"/>
    <s v="General Plant, Electric"/>
    <n v="0"/>
    <n v="0"/>
    <n v="0"/>
    <n v="0"/>
    <n v="0"/>
    <n v="0"/>
    <n v="0"/>
    <n v="0"/>
    <n v="0"/>
    <n v="0"/>
    <n v="0"/>
    <n v="0"/>
    <n v="0"/>
    <n v="0"/>
  </r>
  <r>
    <s v="E396 GEN Power-Op Equip, Colstrip 1"/>
    <x v="119"/>
    <s v="GEN Power-Op Equip, Colstrip 1"/>
    <s v="General Plant, Electric"/>
    <n v="42"/>
    <n v="43"/>
    <n v="44"/>
    <n v="27"/>
    <n v="28"/>
    <n v="29"/>
    <n v="29"/>
    <n v="30"/>
    <n v="31"/>
    <n v="32"/>
    <n v="32"/>
    <n v="33"/>
    <n v="34"/>
    <n v="33128"/>
  </r>
  <r>
    <s v="E396 GEN Power-Op Equip, Colstrip 2"/>
    <x v="119"/>
    <s v="GEN Power-Op Equip, Colstrip 2"/>
    <s v="General Plant, Electric"/>
    <n v="35"/>
    <n v="36"/>
    <n v="37"/>
    <n v="23"/>
    <n v="24"/>
    <n v="25"/>
    <n v="26"/>
    <n v="26"/>
    <n v="27"/>
    <n v="28"/>
    <n v="29"/>
    <n v="29"/>
    <n v="30"/>
    <n v="28633"/>
  </r>
  <r>
    <s v="E396 GEN Power-Op Equip, Colstrip 3"/>
    <x v="119"/>
    <s v="GEN Power-Op Equip, Colstrip 3"/>
    <s v="General Plant, Electric"/>
    <n v="24"/>
    <n v="25"/>
    <n v="25"/>
    <n v="15"/>
    <n v="15"/>
    <n v="16"/>
    <n v="16"/>
    <n v="17"/>
    <n v="17"/>
    <n v="18"/>
    <n v="18"/>
    <n v="19"/>
    <n v="19"/>
    <n v="18596"/>
  </r>
  <r>
    <s v="E396 GEN Power-Op Equip, Colstrip 4"/>
    <x v="119"/>
    <s v="GEN Power-Op Equip, Colstrip 4"/>
    <s v="General Plant, Electric"/>
    <n v="24"/>
    <n v="24"/>
    <n v="25"/>
    <n v="16"/>
    <n v="17"/>
    <n v="17"/>
    <n v="18"/>
    <n v="18"/>
    <n v="19"/>
    <n v="19"/>
    <n v="20"/>
    <n v="20"/>
    <n v="21"/>
    <n v="19464"/>
  </r>
  <r>
    <s v="E396 GEN Power-Op Equip, new"/>
    <x v="119"/>
    <s v="GEN Power-Op Equip, new"/>
    <s v="General Plant, Electric"/>
    <n v="2804"/>
    <n v="2835"/>
    <n v="2866"/>
    <n v="2076"/>
    <n v="2099"/>
    <n v="2123"/>
    <n v="2146"/>
    <n v="2169"/>
    <n v="2185"/>
    <n v="2205"/>
    <n v="2225"/>
    <n v="2245"/>
    <n v="2265"/>
    <n v="2308925"/>
  </r>
  <r>
    <s v="E396 GEN Power-Op Equip, old-RET"/>
    <x v="119"/>
    <s v="GEN Power-Op Equip, old-RET"/>
    <s v="General Plant, Electric"/>
    <n v="0"/>
    <n v="0"/>
    <n v="0"/>
    <n v="0"/>
    <n v="0"/>
    <n v="0"/>
    <n v="0"/>
    <n v="0"/>
    <n v="0"/>
    <n v="0"/>
    <n v="0"/>
    <n v="0"/>
    <n v="0"/>
    <n v="0"/>
  </r>
  <r>
    <s v="E396 GEN PwrOp Equp, Colstrip1-NSC"/>
    <x v="119"/>
    <s v="GEN PwrOp Equp, Colstrip1-NSC"/>
    <s v="General Plant, Electric"/>
    <n v="0"/>
    <n v="0"/>
    <n v="0"/>
    <n v="0"/>
    <n v="0"/>
    <n v="0"/>
    <n v="0"/>
    <n v="0"/>
    <n v="0"/>
    <n v="0"/>
    <n v="0"/>
    <n v="0"/>
    <n v="0"/>
    <n v="0"/>
  </r>
  <r>
    <s v="E396 GEN PwrOp Equp, Colstrip2-NSC"/>
    <x v="119"/>
    <s v="GEN PwrOp Equp, Colstrip2-NSC"/>
    <s v="General Plant, Electric"/>
    <n v="0"/>
    <n v="0"/>
    <n v="0"/>
    <n v="0"/>
    <n v="0"/>
    <n v="0"/>
    <n v="0"/>
    <n v="0"/>
    <n v="0"/>
    <n v="0"/>
    <n v="0"/>
    <n v="0"/>
    <n v="0"/>
    <n v="0"/>
  </r>
  <r>
    <s v="E396 GEN PwrOp Equp, Colstrip3-NSC"/>
    <x v="119"/>
    <s v="GEN PwrOp Equp, Colstrip3-NSC"/>
    <s v="General Plant, Electric"/>
    <n v="0"/>
    <n v="0"/>
    <n v="0"/>
    <n v="0"/>
    <n v="0"/>
    <n v="0"/>
    <n v="0"/>
    <n v="0"/>
    <n v="0"/>
    <n v="0"/>
    <n v="0"/>
    <n v="0"/>
    <n v="0"/>
    <n v="0"/>
  </r>
  <r>
    <s v="E396 GEN PwrOp Equp, Colstrip4-NSC"/>
    <x v="119"/>
    <s v="GEN PwrOp Equp, Colstrip4-NSC"/>
    <s v="General Plant, Electric"/>
    <n v="0"/>
    <n v="0"/>
    <n v="0"/>
    <n v="0"/>
    <n v="0"/>
    <n v="0"/>
    <n v="0"/>
    <n v="0"/>
    <n v="0"/>
    <n v="0"/>
    <n v="0"/>
    <n v="0"/>
    <n v="0"/>
    <n v="0"/>
  </r>
  <r>
    <s v="E3970 DONOTUSE, Alpac"/>
    <x v="120"/>
    <s v="DONOTUSE, Alpac"/>
    <s v="General Plant, Electric"/>
    <n v="0"/>
    <n v="0"/>
    <n v="0"/>
    <n v="0"/>
    <n v="0"/>
    <n v="0"/>
    <n v="0"/>
    <n v="0"/>
    <n v="0"/>
    <n v="0"/>
    <n v="0"/>
    <n v="0"/>
    <n v="0"/>
    <n v="0"/>
  </r>
  <r>
    <s v="E3970 DONOTUSE, Arco Central"/>
    <x v="120"/>
    <s v="DONOTUSE, Arco Central"/>
    <s v="General Plant, Electric"/>
    <n v="0"/>
    <n v="0"/>
    <n v="0"/>
    <n v="0"/>
    <n v="0"/>
    <n v="0"/>
    <n v="0"/>
    <n v="0"/>
    <n v="0"/>
    <n v="0"/>
    <n v="0"/>
    <n v="0"/>
    <n v="0"/>
    <n v="0"/>
  </r>
  <r>
    <s v="E3970 DONOTUSE, Arco North"/>
    <x v="120"/>
    <s v="DONOTUSE, Arco North"/>
    <s v="General Plant, Electric"/>
    <n v="0"/>
    <n v="0"/>
    <n v="0"/>
    <n v="0"/>
    <n v="0"/>
    <n v="0"/>
    <n v="0"/>
    <n v="0"/>
    <n v="0"/>
    <n v="0"/>
    <n v="0"/>
    <n v="0"/>
    <n v="0"/>
    <n v="0"/>
  </r>
  <r>
    <s v="E3970 DONOTUSE, Arco South"/>
    <x v="120"/>
    <s v="DONOTUSE, Arco South"/>
    <s v="General Plant, Electric"/>
    <n v="0"/>
    <n v="0"/>
    <n v="0"/>
    <n v="0"/>
    <n v="0"/>
    <n v="0"/>
    <n v="0"/>
    <n v="0"/>
    <n v="0"/>
    <n v="0"/>
    <n v="0"/>
    <n v="0"/>
    <n v="0"/>
    <n v="0"/>
  </r>
  <r>
    <s v="E3970 DONOTUSE, Boeing Rentn"/>
    <x v="120"/>
    <s v="DONOTUSE, Boeing Rentn"/>
    <s v="General Plant, Electric"/>
    <n v="0"/>
    <n v="0"/>
    <n v="0"/>
    <n v="0"/>
    <n v="0"/>
    <n v="0"/>
    <n v="0"/>
    <n v="0"/>
    <n v="0"/>
    <n v="0"/>
    <n v="0"/>
    <n v="0"/>
    <n v="0"/>
    <n v="0"/>
  </r>
  <r>
    <s v="E3970 DONOTUSE, Clover Vally"/>
    <x v="120"/>
    <s v="DONOTUSE, Clover Vally"/>
    <s v="General Plant, Electric"/>
    <n v="0"/>
    <n v="0"/>
    <n v="0"/>
    <n v="0"/>
    <n v="0"/>
    <n v="0"/>
    <n v="0"/>
    <n v="0"/>
    <n v="0"/>
    <n v="0"/>
    <n v="0"/>
    <n v="0"/>
    <n v="0"/>
    <n v="0"/>
  </r>
  <r>
    <s v="E3970 DONOTUSE, Cov-Ber "/>
    <x v="120"/>
    <s v="DONOTUSE, Cov-Ber"/>
    <s v="General Plant, Electric"/>
    <n v="0"/>
    <n v="0"/>
    <n v="0"/>
    <n v="0"/>
    <n v="0"/>
    <n v="0"/>
    <n v="0"/>
    <n v="0"/>
    <n v="0"/>
    <n v="0"/>
    <n v="0"/>
    <n v="0"/>
    <n v="0"/>
    <n v="0"/>
  </r>
  <r>
    <s v="E3970 DONOTUSE, Crescent Hbr"/>
    <x v="120"/>
    <s v="DONOTUSE, Crescent Hbr"/>
    <s v="General Plant, Electric"/>
    <n v="0"/>
    <n v="0"/>
    <n v="0"/>
    <n v="0"/>
    <n v="0"/>
    <n v="0"/>
    <n v="0"/>
    <n v="0"/>
    <n v="0"/>
    <n v="0"/>
    <n v="0"/>
    <n v="0"/>
    <n v="0"/>
    <n v="0"/>
  </r>
  <r>
    <s v="E3970 DONOTUSE, Olymp Avon"/>
    <x v="120"/>
    <s v="DONOTUSE, Olymp Avon"/>
    <s v="General Plant, Electric"/>
    <n v="0"/>
    <n v="0"/>
    <n v="0"/>
    <n v="0"/>
    <n v="0"/>
    <n v="0"/>
    <n v="0"/>
    <n v="0"/>
    <n v="0"/>
    <n v="0"/>
    <n v="0"/>
    <n v="0"/>
    <n v="0"/>
    <n v="0"/>
  </r>
  <r>
    <s v="E3970 DONOTUSE, Paccar"/>
    <x v="120"/>
    <s v="DONOTUSE, Paccar"/>
    <s v="General Plant, Electric"/>
    <n v="0"/>
    <n v="0"/>
    <n v="0"/>
    <n v="0"/>
    <n v="0"/>
    <n v="0"/>
    <n v="0"/>
    <n v="0"/>
    <n v="0"/>
    <n v="0"/>
    <n v="0"/>
    <n v="0"/>
    <n v="0"/>
    <n v="0"/>
  </r>
  <r>
    <s v="E3970 DONOTUSE, Poulsbo"/>
    <x v="120"/>
    <s v="DONOTUSE, Poulsbo"/>
    <s v="General Plant, Electric"/>
    <n v="0"/>
    <n v="0"/>
    <n v="0"/>
    <n v="0"/>
    <n v="0"/>
    <n v="0"/>
    <n v="0"/>
    <n v="0"/>
    <n v="0"/>
    <n v="0"/>
    <n v="0"/>
    <n v="0"/>
    <n v="0"/>
    <n v="0"/>
  </r>
  <r>
    <s v="E3970 DONOTUSE, Texaco East"/>
    <x v="120"/>
    <s v="DONOTUSE, Texaco East"/>
    <s v="General Plant, Electric"/>
    <n v="0"/>
    <n v="0"/>
    <n v="0"/>
    <n v="0"/>
    <n v="0"/>
    <n v="0"/>
    <n v="0"/>
    <n v="0"/>
    <n v="0"/>
    <n v="0"/>
    <n v="0"/>
    <n v="0"/>
    <n v="0"/>
    <n v="0"/>
  </r>
  <r>
    <s v="E3970 DONOTUSE, Texaco West"/>
    <x v="120"/>
    <s v="DONOTUSE, Texaco West"/>
    <s v="General Plant, Electric"/>
    <n v="0"/>
    <n v="0"/>
    <n v="0"/>
    <n v="0"/>
    <n v="0"/>
    <n v="0"/>
    <n v="0"/>
    <n v="0"/>
    <n v="0"/>
    <n v="0"/>
    <n v="0"/>
    <n v="0"/>
    <n v="0"/>
    <n v="0"/>
  </r>
  <r>
    <s v="E3970 DONOTUSE, Vitulli"/>
    <x v="120"/>
    <s v="DONOTUSE, Vitulli"/>
    <s v="General Plant, Electric"/>
    <n v="0"/>
    <n v="0"/>
    <n v="0"/>
    <n v="0"/>
    <n v="0"/>
    <n v="0"/>
    <n v="0"/>
    <n v="0"/>
    <n v="0"/>
    <n v="0"/>
    <n v="0"/>
    <n v="0"/>
    <n v="0"/>
    <n v="0"/>
  </r>
  <r>
    <s v="E3970 DONOTUSE, Waterfront"/>
    <x v="120"/>
    <s v="DONOTUSE, Waterfront"/>
    <s v="General Plant, Electric"/>
    <n v="0"/>
    <n v="0"/>
    <n v="0"/>
    <n v="0"/>
    <n v="0"/>
    <n v="0"/>
    <n v="0"/>
    <n v="0"/>
    <n v="0"/>
    <n v="0"/>
    <n v="0"/>
    <n v="0"/>
    <n v="0"/>
    <n v="0"/>
  </r>
  <r>
    <s v="E3970 GEN Comm Equip, new"/>
    <x v="120"/>
    <s v="GEN Comm Equip, new"/>
    <s v="General Plant, Electric"/>
    <n v="16601"/>
    <n v="16910"/>
    <n v="16491"/>
    <n v="17541"/>
    <n v="17857"/>
    <n v="18174"/>
    <n v="18490"/>
    <n v="19688"/>
    <n v="20028"/>
    <n v="20377"/>
    <n v="20576"/>
    <n v="20756"/>
    <n v="21050"/>
    <n v="18809478"/>
  </r>
  <r>
    <s v="E3970 GEN Comm Equip, old"/>
    <x v="120"/>
    <s v="GEN Comm Equip, old"/>
    <s v="General Plant, Electric"/>
    <n v="1135"/>
    <n v="1036"/>
    <n v="1144"/>
    <n v="1252"/>
    <n v="1361"/>
    <n v="1438"/>
    <n v="1526"/>
    <n v="0"/>
    <n v="0"/>
    <n v="0"/>
    <n v="0"/>
    <n v="0"/>
    <n v="0"/>
    <n v="693734"/>
  </r>
  <r>
    <s v="E3970 GEN Comm Equip, old-NSC"/>
    <x v="120"/>
    <s v="GEN Comm Equip, old-NSC"/>
    <s v="General Plant, Electric"/>
    <n v="0"/>
    <n v="0"/>
    <n v="0"/>
    <n v="0"/>
    <n v="0"/>
    <n v="0"/>
    <n v="0"/>
    <n v="0"/>
    <n v="0"/>
    <n v="0"/>
    <n v="0"/>
    <n v="0"/>
    <n v="0"/>
    <n v="0"/>
  </r>
  <r>
    <s v="E3970 GEN Comm Equip, Snoq 1-NSC"/>
    <x v="120"/>
    <s v="GEN Comm Equip, Snoq 1-NSC"/>
    <s v="General Plant, Electric"/>
    <n v="0"/>
    <n v="0"/>
    <n v="0"/>
    <n v="0"/>
    <n v="0"/>
    <n v="0"/>
    <n v="0"/>
    <n v="0"/>
    <n v="0"/>
    <n v="0"/>
    <n v="0"/>
    <n v="0"/>
    <n v="0"/>
    <n v="0"/>
  </r>
  <r>
    <s v="E3970 GEN Comm Equip, Snoqualmie 1"/>
    <x v="120"/>
    <s v="GEN Comm Equip, Snoqualmie 1"/>
    <s v="General Plant, Electric"/>
    <n v="372"/>
    <n v="376"/>
    <n v="380"/>
    <n v="384"/>
    <n v="388"/>
    <n v="392"/>
    <n v="397"/>
    <n v="401"/>
    <n v="405"/>
    <n v="409"/>
    <n v="413"/>
    <n v="417"/>
    <n v="422"/>
    <n v="396590"/>
  </r>
  <r>
    <s v="E3970 GEN CommEq, 3rd AC new"/>
    <x v="120"/>
    <s v="GEN CommEq, 3rd AC new"/>
    <s v="General Plant, Electric"/>
    <n v="10"/>
    <n v="11"/>
    <n v="11"/>
    <n v="12"/>
    <n v="12"/>
    <n v="13"/>
    <n v="13"/>
    <n v="13"/>
    <n v="14"/>
    <n v="14"/>
    <n v="15"/>
    <n v="15"/>
    <n v="16"/>
    <n v="13024"/>
  </r>
  <r>
    <s v="E3970 GEN CommEq, 3rd AC new-NSC"/>
    <x v="120"/>
    <s v="GEN CommEq, 3rd AC new-NSC"/>
    <s v="General Plant, Electric"/>
    <n v="0"/>
    <n v="0"/>
    <n v="0"/>
    <n v="0"/>
    <n v="0"/>
    <n v="0"/>
    <n v="0"/>
    <n v="0"/>
    <n v="0"/>
    <n v="0"/>
    <n v="0"/>
    <n v="0"/>
    <n v="0"/>
    <n v="0"/>
  </r>
  <r>
    <s v="E3970 GEN CommEq, 3rd AC old"/>
    <x v="120"/>
    <s v="GEN CommEq, 3rd AC old"/>
    <s v="General Plant, Electric"/>
    <n v="-734"/>
    <n v="-722"/>
    <n v="24"/>
    <n v="-698"/>
    <n v="-685"/>
    <n v="-673"/>
    <n v="-661"/>
    <n v="-649"/>
    <n v="-636"/>
    <n v="-624"/>
    <n v="-612"/>
    <n v="-600"/>
    <n v="-587"/>
    <n v="-599668"/>
  </r>
  <r>
    <s v="E3970 GEN CommEq, 3rd AC old-NSC"/>
    <x v="120"/>
    <s v="GEN CommEq, 3rd AC old-NSC"/>
    <s v="General Plant, Electric"/>
    <n v="0"/>
    <n v="0"/>
    <n v="0"/>
    <n v="0"/>
    <n v="0"/>
    <n v="0"/>
    <n v="0"/>
    <n v="0"/>
    <n v="0"/>
    <n v="0"/>
    <n v="0"/>
    <n v="0"/>
    <n v="0"/>
    <n v="0"/>
  </r>
  <r>
    <s v="E3970 GEN CommEq, Colstrip 1-2 new"/>
    <x v="120"/>
    <s v="GEN CommEq, Colstrip 1-2 new"/>
    <s v="General Plant, Electric"/>
    <n v="0"/>
    <n v="0"/>
    <n v="0"/>
    <n v="0"/>
    <n v="0"/>
    <n v="0"/>
    <n v="0"/>
    <n v="0"/>
    <n v="0"/>
    <n v="0"/>
    <n v="0"/>
    <n v="0"/>
    <n v="0"/>
    <n v="0"/>
  </r>
  <r>
    <s v="E3970 GEN CommEq, Colstrip 1-2 old"/>
    <x v="120"/>
    <s v="GEN CommEq, Colstrip 1-2 old"/>
    <s v="General Plant, Electric"/>
    <n v="-3"/>
    <n v="-3"/>
    <n v="-3"/>
    <n v="-2"/>
    <n v="-2"/>
    <n v="-2"/>
    <n v="-2"/>
    <n v="-2"/>
    <n v="-2"/>
    <n v="-2"/>
    <n v="-2"/>
    <n v="-2"/>
    <n v="-2"/>
    <n v="-2336"/>
  </r>
  <r>
    <s v="E3970 GEN CommEq, Colstrip 1-4 new"/>
    <x v="120"/>
    <s v="GEN CommEq, Colstrip 1-4 new"/>
    <s v="General Plant, Electric"/>
    <n v="548"/>
    <n v="556"/>
    <n v="564"/>
    <n v="572"/>
    <n v="579"/>
    <n v="587"/>
    <n v="595"/>
    <n v="856"/>
    <n v="867"/>
    <n v="877"/>
    <n v="888"/>
    <n v="899"/>
    <n v="909"/>
    <n v="714053"/>
  </r>
  <r>
    <s v="E3970 GEN CommEq, Colstrip 1-4 old"/>
    <x v="120"/>
    <s v="GEN CommEq, Colstrip 1-4 old"/>
    <s v="General Plant, Electric"/>
    <n v="342"/>
    <n v="228"/>
    <n v="233"/>
    <n v="237"/>
    <n v="242"/>
    <n v="246"/>
    <n v="251"/>
    <n v="0"/>
    <n v="0"/>
    <n v="0"/>
    <n v="0"/>
    <n v="0"/>
    <n v="0"/>
    <n v="133992"/>
  </r>
  <r>
    <s v="E3970 GEN CommEq, Colstrip 3-4 new"/>
    <x v="120"/>
    <s v="GEN CommEq, Colstrip 3-4 new"/>
    <s v="General Plant, Electric"/>
    <n v="0"/>
    <n v="0"/>
    <n v="0"/>
    <n v="0"/>
    <n v="0"/>
    <n v="0"/>
    <n v="0"/>
    <n v="0"/>
    <n v="0"/>
    <n v="0"/>
    <n v="0"/>
    <n v="0"/>
    <n v="0"/>
    <n v="0"/>
  </r>
  <r>
    <s v="E3970 GEN CommEq, Colstrip1-2 n-NSC"/>
    <x v="120"/>
    <s v="GEN CommEq, Colstrip1-2 n-NSC"/>
    <s v="General Plant, Electric"/>
    <n v="0"/>
    <n v="0"/>
    <n v="0"/>
    <n v="0"/>
    <n v="0"/>
    <n v="0"/>
    <n v="0"/>
    <n v="0"/>
    <n v="0"/>
    <n v="0"/>
    <n v="0"/>
    <n v="0"/>
    <n v="0"/>
    <n v="0"/>
  </r>
  <r>
    <s v="E3970 GEN CommEq, Colstrip1-2 o-NSC"/>
    <x v="120"/>
    <s v="GEN CommEq, Colstrip1-2 o-NSC"/>
    <s v="General Plant, Electric"/>
    <n v="0"/>
    <n v="0"/>
    <n v="0"/>
    <n v="0"/>
    <n v="0"/>
    <n v="0"/>
    <n v="0"/>
    <n v="0"/>
    <n v="0"/>
    <n v="0"/>
    <n v="0"/>
    <n v="0"/>
    <n v="0"/>
    <n v="0"/>
  </r>
  <r>
    <s v="E3970 GEN CommEq, Colstrip1-4 n-NSC"/>
    <x v="120"/>
    <s v="GEN CommEq, Colstrip1-4 n-NSC"/>
    <s v="General Plant, Electric"/>
    <n v="0"/>
    <n v="0"/>
    <n v="0"/>
    <n v="0"/>
    <n v="0"/>
    <n v="0"/>
    <n v="0"/>
    <n v="0"/>
    <n v="0"/>
    <n v="0"/>
    <n v="0"/>
    <n v="0"/>
    <n v="0"/>
    <n v="0"/>
  </r>
  <r>
    <s v="E3970 GEN CommEq, Colstrip1-4 o-NSC"/>
    <x v="120"/>
    <s v="GEN CommEq, Colstrip1-4 o-NSC"/>
    <s v="General Plant, Electric"/>
    <n v="0"/>
    <n v="0"/>
    <n v="0"/>
    <n v="0"/>
    <n v="0"/>
    <n v="0"/>
    <n v="0"/>
    <n v="0"/>
    <n v="0"/>
    <n v="0"/>
    <n v="0"/>
    <n v="0"/>
    <n v="0"/>
    <n v="0"/>
  </r>
  <r>
    <s v="E3970 GEN CommEq, Colstrip3-4 n-NSC"/>
    <x v="120"/>
    <s v="GEN CommEq, Colstrip3-4 n-NSC"/>
    <s v="General Plant, Electric"/>
    <n v="0"/>
    <n v="0"/>
    <n v="0"/>
    <n v="0"/>
    <n v="0"/>
    <n v="0"/>
    <n v="0"/>
    <n v="0"/>
    <n v="0"/>
    <n v="0"/>
    <n v="0"/>
    <n v="0"/>
    <n v="0"/>
    <n v="0"/>
  </r>
  <r>
    <s v="E3970 GEN CommEq, ENC new"/>
    <x v="120"/>
    <s v="GEN CommEq, ENC new"/>
    <s v="General Plant, Electric"/>
    <n v="2"/>
    <n v="2"/>
    <n v="2"/>
    <n v="2"/>
    <n v="2"/>
    <n v="2"/>
    <n v="2"/>
    <n v="2"/>
    <n v="2"/>
    <n v="2"/>
    <n v="2"/>
    <n v="2"/>
    <n v="2"/>
    <n v="1550"/>
  </r>
  <r>
    <s v="E3970 GEN CommEq, Encogen"/>
    <x v="120"/>
    <s v="GEN CommEq, Encogen"/>
    <s v="General Plant, Electric"/>
    <n v="1"/>
    <n v="1"/>
    <n v="1"/>
    <n v="1"/>
    <n v="1"/>
    <n v="1"/>
    <n v="1"/>
    <n v="14"/>
    <n v="14"/>
    <n v="15"/>
    <n v="15"/>
    <n v="15"/>
    <n v="16"/>
    <n v="7379"/>
  </r>
  <r>
    <s v="E3970 GEN CommEq, Fred 1/APC ne-NSC"/>
    <x v="120"/>
    <s v="GEN CommEq, Fred 1/APC ne-NSC"/>
    <s v="General Plant, Electric"/>
    <n v="0"/>
    <n v="0"/>
    <n v="0"/>
    <n v="0"/>
    <n v="0"/>
    <n v="0"/>
    <n v="0"/>
    <n v="0"/>
    <n v="0"/>
    <n v="0"/>
    <n v="0"/>
    <n v="0"/>
    <n v="0"/>
    <n v="0"/>
  </r>
  <r>
    <s v="E3970 GEN CommEq, Fred 1/APC new"/>
    <x v="120"/>
    <s v="GEN CommEq, Fred 1/APC new"/>
    <s v="General Plant, Electric"/>
    <n v="1"/>
    <n v="1"/>
    <n v="1"/>
    <n v="1"/>
    <n v="1"/>
    <n v="1"/>
    <n v="1"/>
    <n v="126"/>
    <n v="127"/>
    <n v="129"/>
    <n v="130"/>
    <n v="131"/>
    <n v="132"/>
    <n v="59372"/>
  </r>
  <r>
    <s v="E3970 GEN CommEq, Fred 1/APC old"/>
    <x v="120"/>
    <s v="GEN CommEq, Fred 1/APC old"/>
    <s v="General Plant, Electric"/>
    <n v="116"/>
    <n v="117"/>
    <n v="119"/>
    <n v="120"/>
    <n v="122"/>
    <n v="123"/>
    <n v="124"/>
    <n v="0"/>
    <n v="0"/>
    <n v="0"/>
    <n v="0"/>
    <n v="0"/>
    <n v="0"/>
    <n v="65252"/>
  </r>
  <r>
    <s v="E3970 GEN CommEq, Fred 1/APC ol-NSC"/>
    <x v="120"/>
    <s v="GEN CommEq, Fred 1/APC ol-NSC"/>
    <s v="General Plant, Electric"/>
    <n v="0"/>
    <n v="0"/>
    <n v="0"/>
    <n v="0"/>
    <n v="0"/>
    <n v="0"/>
    <n v="0"/>
    <n v="0"/>
    <n v="0"/>
    <n v="0"/>
    <n v="0"/>
    <n v="0"/>
    <n v="0"/>
    <n v="0"/>
  </r>
  <r>
    <s v="E3970 GEN CommEq, Frederickson"/>
    <x v="120"/>
    <s v="GEN CommEq, Frederickson"/>
    <s v="General Plant, Electric"/>
    <n v="231"/>
    <n v="235"/>
    <n v="238"/>
    <n v="241"/>
    <n v="244"/>
    <n v="247"/>
    <n v="250"/>
    <n v="253"/>
    <n v="256"/>
    <n v="259"/>
    <n v="262"/>
    <n v="265"/>
    <n v="269"/>
    <n v="249983"/>
  </r>
  <r>
    <s v="E3970 GEN CommEq, Frederickson-NSC"/>
    <x v="120"/>
    <s v="GEN CommEq, Frederickson-NSC"/>
    <s v="General Plant, Electric"/>
    <n v="0"/>
    <n v="0"/>
    <n v="0"/>
    <n v="0"/>
    <n v="0"/>
    <n v="0"/>
    <n v="0"/>
    <n v="0"/>
    <n v="0"/>
    <n v="0"/>
    <n v="0"/>
    <n v="0"/>
    <n v="0"/>
    <n v="0"/>
  </r>
  <r>
    <s v="E3970 GEN CommEq, GLD OP old"/>
    <x v="120"/>
    <s v="GEN CommEq, GLD OP old"/>
    <s v="General Plant, Electric"/>
    <n v="5"/>
    <n v="6"/>
    <n v="6"/>
    <n v="6"/>
    <n v="6"/>
    <n v="6"/>
    <n v="6"/>
    <n v="0"/>
    <n v="0"/>
    <n v="0"/>
    <n v="0"/>
    <n v="0"/>
    <n v="0"/>
    <n v="3088"/>
  </r>
  <r>
    <s v="E3970 GEN CommEq, GLD OP old-NSC"/>
    <x v="120"/>
    <s v="GEN CommEq, GLD OP old-NSC"/>
    <s v="General Plant, Electric"/>
    <n v="0"/>
    <n v="0"/>
    <n v="0"/>
    <n v="0"/>
    <n v="0"/>
    <n v="0"/>
    <n v="0"/>
    <n v="0"/>
    <n v="0"/>
    <n v="0"/>
    <n v="0"/>
    <n v="0"/>
    <n v="0"/>
    <n v="0"/>
  </r>
  <r>
    <s v="E3970 GEN CommEq, Goldendale ne-NSC"/>
    <x v="120"/>
    <s v="GEN CommEq, Goldendale ne-NSC"/>
    <s v="General Plant, Electric"/>
    <n v="0"/>
    <n v="0"/>
    <n v="0"/>
    <n v="0"/>
    <n v="0"/>
    <n v="0"/>
    <n v="0"/>
    <n v="0"/>
    <n v="0"/>
    <n v="0"/>
    <n v="0"/>
    <n v="0"/>
    <n v="0"/>
    <n v="0"/>
  </r>
  <r>
    <s v="E3970 GEN CommEq, Goldendale new"/>
    <x v="120"/>
    <s v="GEN CommEq, Goldendale new"/>
    <s v="General Plant, Electric"/>
    <n v="30"/>
    <n v="31"/>
    <n v="31"/>
    <n v="32"/>
    <n v="33"/>
    <n v="33"/>
    <n v="34"/>
    <n v="40"/>
    <n v="41"/>
    <n v="41"/>
    <n v="42"/>
    <n v="43"/>
    <n v="43"/>
    <n v="36400"/>
  </r>
  <r>
    <s v="E3970 GEN CommEq, Hop Ridge new-NSC"/>
    <x v="120"/>
    <s v="GEN CommEq, Hop Ridge new-NSC"/>
    <s v="General Plant, Electric"/>
    <n v="0"/>
    <n v="0"/>
    <n v="0"/>
    <n v="0"/>
    <n v="0"/>
    <n v="0"/>
    <n v="0"/>
    <n v="0"/>
    <n v="0"/>
    <n v="0"/>
    <n v="0"/>
    <n v="0"/>
    <n v="0"/>
    <n v="0"/>
  </r>
  <r>
    <s v="E3970 GEN CommEq, Hop Ridge old-NSC"/>
    <x v="120"/>
    <s v="GEN CommEq, Hop Ridge old-NSC"/>
    <s v="General Plant, Electric"/>
    <n v="0"/>
    <n v="0"/>
    <n v="0"/>
    <n v="0"/>
    <n v="0"/>
    <n v="0"/>
    <n v="0"/>
    <n v="0"/>
    <n v="0"/>
    <n v="0"/>
    <n v="0"/>
    <n v="0"/>
    <n v="0"/>
    <n v="0"/>
  </r>
  <r>
    <s v="E3970 GEN CommEq, Hopkins Exp"/>
    <x v="120"/>
    <s v="GEN CommEq, Hopkins Exp"/>
    <s v="General Plant, Electric"/>
    <n v="14"/>
    <n v="14"/>
    <n v="14"/>
    <n v="14"/>
    <n v="14"/>
    <n v="14"/>
    <n v="15"/>
    <n v="15"/>
    <n v="15"/>
    <n v="15"/>
    <n v="15"/>
    <n v="16"/>
    <n v="16"/>
    <n v="14643"/>
  </r>
  <r>
    <s v="E3970 GEN CommEq, Hopkins Exp-NSC"/>
    <x v="120"/>
    <s v="GEN CommEq, Hopkins Exp-NSC"/>
    <s v="General Plant, Electric"/>
    <n v="0"/>
    <n v="0"/>
    <n v="0"/>
    <n v="0"/>
    <n v="0"/>
    <n v="0"/>
    <n v="0"/>
    <n v="0"/>
    <n v="0"/>
    <n v="0"/>
    <n v="0"/>
    <n v="0"/>
    <n v="0"/>
    <n v="0"/>
  </r>
  <r>
    <s v="E3970 GEN CommEq, Hopkins Ridge new"/>
    <x v="120"/>
    <s v="GEN CommEq, Hopkins Ridge new"/>
    <s v="General Plant, Electric"/>
    <n v="125"/>
    <n v="127"/>
    <n v="128"/>
    <n v="130"/>
    <n v="131"/>
    <n v="132"/>
    <n v="134"/>
    <n v="1446"/>
    <n v="1459"/>
    <n v="1472"/>
    <n v="1485"/>
    <n v="1498"/>
    <n v="1511"/>
    <n v="746485"/>
  </r>
  <r>
    <s v="E3970 GEN CommEq, Hopkins Ridge old"/>
    <x v="120"/>
    <s v="GEN CommEq, Hopkins Ridge old"/>
    <s v="General Plant, Electric"/>
    <n v="1209"/>
    <n v="1224"/>
    <n v="1239"/>
    <n v="1254"/>
    <n v="1269"/>
    <n v="1284"/>
    <n v="1299"/>
    <n v="0"/>
    <n v="0"/>
    <n v="0"/>
    <n v="0"/>
    <n v="0"/>
    <n v="0"/>
    <n v="681173"/>
  </r>
  <r>
    <s v="E3970 GEN CommEq, LB #3"/>
    <x v="120"/>
    <s v="GEN CommEq, LB #3"/>
    <s v="General Plant, Electric"/>
    <n v="35"/>
    <n v="35"/>
    <n v="36"/>
    <n v="36"/>
    <n v="36"/>
    <n v="37"/>
    <n v="37"/>
    <n v="49"/>
    <n v="50"/>
    <n v="51"/>
    <n v="52"/>
    <n v="52"/>
    <n v="53"/>
    <n v="43002"/>
  </r>
  <r>
    <s v="E3970 GEN CommEq, LB #3-NSC"/>
    <x v="120"/>
    <s v="GEN CommEq, LB #3-NSC"/>
    <s v="General Plant, Electric"/>
    <n v="0"/>
    <n v="0"/>
    <n v="0"/>
    <n v="0"/>
    <n v="0"/>
    <n v="0"/>
    <n v="0"/>
    <n v="0"/>
    <n v="0"/>
    <n v="0"/>
    <n v="0"/>
    <n v="0"/>
    <n v="0"/>
    <n v="0"/>
  </r>
  <r>
    <s v="E3970 GEN CommEq, LB#4-2013"/>
    <x v="120"/>
    <s v="GEN CommEq, LB#4-2013"/>
    <s v="General Plant, Electric"/>
    <n v="263"/>
    <n v="272"/>
    <n v="281"/>
    <n v="291"/>
    <n v="300"/>
    <n v="309"/>
    <n v="318"/>
    <n v="327"/>
    <n v="337"/>
    <n v="346"/>
    <n v="355"/>
    <n v="364"/>
    <n v="373"/>
    <n v="318164"/>
  </r>
  <r>
    <s v="E3970 GEN CommEq, LB#4-2013-NSC"/>
    <x v="120"/>
    <s v="GEN CommEq, LB#4-2013-NSC"/>
    <s v="General Plant, Electric"/>
    <n v="0"/>
    <n v="0"/>
    <n v="0"/>
    <n v="0"/>
    <n v="0"/>
    <n v="0"/>
    <n v="0"/>
    <n v="0"/>
    <n v="0"/>
    <n v="0"/>
    <n v="0"/>
    <n v="0"/>
    <n v="0"/>
    <n v="0"/>
  </r>
  <r>
    <s v="E3970 GEN CommEq, LSR"/>
    <x v="120"/>
    <s v="GEN CommEq, LSR"/>
    <s v="General Plant, Electric"/>
    <n v="6357"/>
    <n v="6445"/>
    <n v="6534"/>
    <n v="6622"/>
    <n v="6711"/>
    <n v="6800"/>
    <n v="6888"/>
    <n v="6977"/>
    <n v="7065"/>
    <n v="7154"/>
    <n v="7242"/>
    <n v="7331"/>
    <n v="7419"/>
    <n v="6888035"/>
  </r>
  <r>
    <s v="E3970 GEN CommEq, LSR-NSC"/>
    <x v="120"/>
    <s v="GEN CommEq, LSR-NSC"/>
    <s v="General Plant, Electric"/>
    <n v="0"/>
    <n v="0"/>
    <n v="0"/>
    <n v="0"/>
    <n v="0"/>
    <n v="0"/>
    <n v="0"/>
    <n v="0"/>
    <n v="0"/>
    <n v="0"/>
    <n v="0"/>
    <n v="0"/>
    <n v="0"/>
    <n v="0"/>
  </r>
  <r>
    <s v="E3970 GEN CommEq, MFT OP"/>
    <x v="120"/>
    <s v="GEN CommEq, MFT OP"/>
    <s v="General Plant, Electric"/>
    <n v="1"/>
    <n v="1"/>
    <n v="1"/>
    <n v="1"/>
    <n v="1"/>
    <n v="1"/>
    <n v="2"/>
    <n v="2"/>
    <n v="2"/>
    <n v="2"/>
    <n v="2"/>
    <n v="2"/>
    <n v="2"/>
    <n v="1506"/>
  </r>
  <r>
    <s v="E3970 GEN CommEq, MFT OP-NSC"/>
    <x v="120"/>
    <s v="GEN CommEq, MFT OP-NSC"/>
    <s v="General Plant, Electric"/>
    <n v="0"/>
    <n v="0"/>
    <n v="0"/>
    <n v="0"/>
    <n v="0"/>
    <n v="0"/>
    <n v="0"/>
    <n v="0"/>
    <n v="0"/>
    <n v="0"/>
    <n v="0"/>
    <n v="0"/>
    <n v="0"/>
    <n v="0"/>
  </r>
  <r>
    <s v="E3970 GEN CommEq, Mint Farm"/>
    <x v="120"/>
    <s v="GEN CommEq, Mint Farm"/>
    <s v="General Plant, Electric"/>
    <n v="159"/>
    <n v="160"/>
    <n v="162"/>
    <n v="164"/>
    <n v="165"/>
    <n v="167"/>
    <n v="169"/>
    <n v="170"/>
    <n v="172"/>
    <n v="174"/>
    <n v="175"/>
    <n v="177"/>
    <n v="179"/>
    <n v="168659"/>
  </r>
  <r>
    <s v="E3970 GEN CommEq, Mint Farm-NSC"/>
    <x v="120"/>
    <s v="GEN CommEq, Mint Farm-NSC"/>
    <s v="General Plant, Electric"/>
    <n v="0"/>
    <n v="0"/>
    <n v="0"/>
    <n v="0"/>
    <n v="0"/>
    <n v="0"/>
    <n v="0"/>
    <n v="0"/>
    <n v="0"/>
    <n v="0"/>
    <n v="0"/>
    <n v="0"/>
    <n v="0"/>
    <n v="0"/>
  </r>
  <r>
    <s v="E3970 GEN CommEq, Snoq 1-2013"/>
    <x v="120"/>
    <s v="GEN CommEq, Snoq 1-2013"/>
    <s v="General Plant, Electric"/>
    <n v="0"/>
    <n v="0"/>
    <n v="0"/>
    <n v="0"/>
    <n v="0"/>
    <n v="0"/>
    <n v="0"/>
    <n v="0"/>
    <n v="0"/>
    <n v="0"/>
    <n v="0"/>
    <n v="0"/>
    <n v="0"/>
    <n v="0"/>
  </r>
  <r>
    <s v="E3970 GEN CommEq, Snoq 1-2013-NSC"/>
    <x v="120"/>
    <s v="GEN CommEq, Snoq 1-2013-NSC"/>
    <s v="General Plant, Electric"/>
    <n v="0"/>
    <n v="0"/>
    <n v="0"/>
    <n v="0"/>
    <n v="0"/>
    <n v="0"/>
    <n v="0"/>
    <n v="0"/>
    <n v="0"/>
    <n v="0"/>
    <n v="0"/>
    <n v="0"/>
    <n v="0"/>
    <n v="0"/>
  </r>
  <r>
    <s v="E3970 GEN CommEq, Snoq 2-2013"/>
    <x v="120"/>
    <s v="GEN CommEq, Snoq 2-2013"/>
    <s v="General Plant, Electric"/>
    <n v="0"/>
    <n v="0"/>
    <n v="0"/>
    <n v="0"/>
    <n v="0"/>
    <n v="0"/>
    <n v="0"/>
    <n v="0"/>
    <n v="0"/>
    <n v="0"/>
    <n v="0"/>
    <n v="0"/>
    <n v="0"/>
    <n v="0"/>
  </r>
  <r>
    <s v="E3970 GEN CommEq, Snoq 2-2013-NSC"/>
    <x v="120"/>
    <s v="GEN CommEq, Snoq 2-2013-NSC"/>
    <s v="General Plant, Electric"/>
    <n v="0"/>
    <n v="0"/>
    <n v="0"/>
    <n v="0"/>
    <n v="0"/>
    <n v="0"/>
    <n v="0"/>
    <n v="0"/>
    <n v="0"/>
    <n v="0"/>
    <n v="0"/>
    <n v="0"/>
    <n v="0"/>
    <n v="0"/>
  </r>
  <r>
    <s v="E3970 GEN CommEq, Sumas new"/>
    <x v="120"/>
    <s v="GEN CommEq, Sumas new"/>
    <s v="General Plant, Electric"/>
    <n v="85"/>
    <n v="86"/>
    <n v="87"/>
    <n v="88"/>
    <n v="89"/>
    <n v="89"/>
    <n v="90"/>
    <n v="91"/>
    <n v="92"/>
    <n v="93"/>
    <n v="94"/>
    <n v="94"/>
    <n v="95"/>
    <n v="90276"/>
  </r>
  <r>
    <s v="E3970 GEN CommEq, Sumas new-NSC"/>
    <x v="120"/>
    <s v="GEN CommEq, Sumas new-NSC"/>
    <s v="General Plant, Electric"/>
    <n v="0"/>
    <n v="0"/>
    <n v="0"/>
    <n v="0"/>
    <n v="0"/>
    <n v="0"/>
    <n v="0"/>
    <n v="0"/>
    <n v="0"/>
    <n v="0"/>
    <n v="0"/>
    <n v="0"/>
    <n v="0"/>
    <n v="0"/>
  </r>
  <r>
    <s v="E3970 GEN CommEq, SumasOPold-RET"/>
    <x v="120"/>
    <s v="GEN CommEq, SumasOPold-RET"/>
    <s v="General Plant, Electric"/>
    <n v="0"/>
    <n v="0"/>
    <n v="0"/>
    <n v="0"/>
    <n v="0"/>
    <n v="0"/>
    <n v="0"/>
    <n v="0"/>
    <n v="0"/>
    <n v="0"/>
    <n v="0"/>
    <n v="0"/>
    <n v="0"/>
    <n v="0"/>
  </r>
  <r>
    <s v="E3970 GEN CommEq, UBK"/>
    <x v="120"/>
    <s v="GEN CommEq, UBK"/>
    <s v="General Plant, Electric"/>
    <n v="32"/>
    <n v="33"/>
    <n v="33"/>
    <n v="34"/>
    <n v="34"/>
    <n v="34"/>
    <n v="35"/>
    <n v="109"/>
    <n v="112"/>
    <n v="114"/>
    <n v="116"/>
    <n v="119"/>
    <n v="121"/>
    <n v="70709"/>
  </r>
  <r>
    <s v="E3970 GEN CommEq, UBK-NSC"/>
    <x v="120"/>
    <s v="GEN CommEq, UBK-NSC"/>
    <s v="General Plant, Electric"/>
    <n v="0"/>
    <n v="0"/>
    <n v="0"/>
    <n v="0"/>
    <n v="0"/>
    <n v="0"/>
    <n v="0"/>
    <n v="0"/>
    <n v="0"/>
    <n v="0"/>
    <n v="0"/>
    <n v="0"/>
    <n v="0"/>
    <n v="0"/>
  </r>
  <r>
    <s v="E3970 GEN CommEq, Wild Horse new"/>
    <x v="120"/>
    <s v="GEN CommEq, Wild Horse new"/>
    <s v="General Plant, Electric"/>
    <n v="233"/>
    <n v="237"/>
    <n v="242"/>
    <n v="246"/>
    <n v="251"/>
    <n v="255"/>
    <n v="260"/>
    <n v="1431"/>
    <n v="1446"/>
    <n v="1460"/>
    <n v="1475"/>
    <n v="1490"/>
    <n v="1504"/>
    <n v="805085"/>
  </r>
  <r>
    <s v="E3970 GEN CommEq, Wild Horse old"/>
    <x v="120"/>
    <s v="GEN CommEq, Wild Horse old"/>
    <s v="General Plant, Electric"/>
    <n v="1084"/>
    <n v="1096"/>
    <n v="1109"/>
    <n v="1121"/>
    <n v="1133"/>
    <n v="1145"/>
    <n v="1157"/>
    <n v="0"/>
    <n v="0"/>
    <n v="0"/>
    <n v="0"/>
    <n v="0"/>
    <n v="0"/>
    <n v="608599"/>
  </r>
  <r>
    <s v="E3970 GEN CommEq, Wld Hrs new-NSC"/>
    <x v="120"/>
    <s v="GEN CommEq, Wld Hrs new-NSC"/>
    <s v="General Plant, Electric"/>
    <n v="0"/>
    <n v="0"/>
    <n v="0"/>
    <n v="0"/>
    <n v="0"/>
    <n v="0"/>
    <n v="0"/>
    <n v="0"/>
    <n v="0"/>
    <n v="0"/>
    <n v="0"/>
    <n v="0"/>
    <n v="0"/>
    <n v="0"/>
  </r>
  <r>
    <s v="E3970 GEN CommEq, Wld Hrs old-NSC"/>
    <x v="120"/>
    <s v="GEN CommEq, Wld Hrs old-NSC"/>
    <s v="General Plant, Electric"/>
    <n v="0"/>
    <n v="0"/>
    <n v="0"/>
    <n v="0"/>
    <n v="0"/>
    <n v="0"/>
    <n v="0"/>
    <n v="0"/>
    <n v="0"/>
    <n v="0"/>
    <n v="0"/>
    <n v="0"/>
    <n v="0"/>
    <n v="0"/>
  </r>
  <r>
    <s v="E3971 GEN Mobile Communicat-RET"/>
    <x v="121"/>
    <s v="GEN Mobile Communicat-RET"/>
    <s v="General Plant, Electric"/>
    <n v="0"/>
    <n v="0"/>
    <n v="0"/>
    <n v="0"/>
    <n v="0"/>
    <n v="0"/>
    <n v="0"/>
    <n v="0"/>
    <n v="0"/>
    <n v="0"/>
    <n v="0"/>
    <n v="0"/>
    <n v="0"/>
    <n v="0"/>
  </r>
  <r>
    <s v="E3973 GEN Portable Radio Eq- RET"/>
    <x v="122"/>
    <s v="GEN Portable Radio Eq- RET"/>
    <s v="General Plant, Electric"/>
    <n v="0"/>
    <n v="0"/>
    <n v="0"/>
    <n v="0"/>
    <n v="0"/>
    <n v="0"/>
    <n v="0"/>
    <n v="0"/>
    <n v="0"/>
    <n v="0"/>
    <n v="0"/>
    <n v="0"/>
    <n v="0"/>
    <n v="0"/>
  </r>
  <r>
    <s v="E3980 GEN Misc Equip, Encogen"/>
    <x v="123"/>
    <s v="GEN Misc Equip, Encogen"/>
    <s v="General Plant, Electric"/>
    <n v="0"/>
    <n v="0"/>
    <n v="0"/>
    <n v="0"/>
    <n v="0"/>
    <n v="0"/>
    <n v="0"/>
    <n v="0"/>
    <n v="0"/>
    <n v="0"/>
    <n v="0"/>
    <n v="0"/>
    <n v="0"/>
    <n v="-38"/>
  </r>
  <r>
    <s v="E3980 GEN Misc Equip, Encogen-NSC"/>
    <x v="123"/>
    <s v="GEN Misc Equip, Encogen-NSC"/>
    <s v="General Plant, Electric"/>
    <n v="0"/>
    <n v="0"/>
    <n v="0"/>
    <n v="0"/>
    <n v="0"/>
    <n v="0"/>
    <n v="0"/>
    <n v="0"/>
    <n v="0"/>
    <n v="0"/>
    <n v="0"/>
    <n v="0"/>
    <n v="0"/>
    <n v="0"/>
  </r>
  <r>
    <s v="E3980 GEN Misc Equip, Frederick"/>
    <x v="123"/>
    <s v="GEN Misc Equip, Frederick"/>
    <s v="General Plant, Electric"/>
    <n v="1"/>
    <n v="1"/>
    <n v="1"/>
    <n v="1"/>
    <n v="1"/>
    <n v="1"/>
    <n v="1"/>
    <n v="1"/>
    <n v="1"/>
    <n v="1"/>
    <n v="1"/>
    <n v="1"/>
    <n v="1"/>
    <n v="552"/>
  </r>
  <r>
    <s v="E3980 GEN Misc Equip, Frederick-NSC"/>
    <x v="123"/>
    <s v="GEN Misc Equip, Frederick-NSC"/>
    <s v="General Plant, Electric"/>
    <n v="0"/>
    <n v="0"/>
    <n v="0"/>
    <n v="0"/>
    <n v="0"/>
    <n v="0"/>
    <n v="0"/>
    <n v="0"/>
    <n v="0"/>
    <n v="0"/>
    <n v="0"/>
    <n v="0"/>
    <n v="0"/>
    <n v="0"/>
  </r>
  <r>
    <s v="E3980 GEN Misc Equipment, new"/>
    <x v="123"/>
    <s v="GEN Misc Equipment, new"/>
    <s v="General Plant, Electric"/>
    <n v="52"/>
    <n v="53"/>
    <n v="54"/>
    <n v="55"/>
    <n v="57"/>
    <n v="58"/>
    <n v="60"/>
    <n v="51"/>
    <n v="53"/>
    <n v="55"/>
    <n v="57"/>
    <n v="59"/>
    <n v="61"/>
    <n v="55723"/>
  </r>
  <r>
    <s v="E3980 GEN Misc Equipment, new-NSC"/>
    <x v="123"/>
    <s v="GEN Misc Equipment, new-NSC"/>
    <s v="General Plant, Electric"/>
    <n v="0"/>
    <n v="0"/>
    <n v="0"/>
    <n v="0"/>
    <n v="0"/>
    <n v="0"/>
    <n v="0"/>
    <n v="0"/>
    <n v="0"/>
    <n v="0"/>
    <n v="0"/>
    <n v="0"/>
    <n v="0"/>
    <n v="0"/>
  </r>
  <r>
    <s v="E3980 GEN Misc Equipment, old"/>
    <x v="123"/>
    <s v="GEN Misc Equipment, old"/>
    <s v="General Plant, Electric"/>
    <n v="-12"/>
    <n v="-11"/>
    <n v="-10"/>
    <n v="-10"/>
    <n v="-9"/>
    <n v="-8"/>
    <n v="-7"/>
    <n v="0"/>
    <n v="0"/>
    <n v="0"/>
    <n v="0"/>
    <n v="0"/>
    <n v="0"/>
    <n v="-5033"/>
  </r>
  <r>
    <s v="E3980 GEN Misc Equipment, old-NSC"/>
    <x v="123"/>
    <s v="GEN Misc Equipment, old-NSC"/>
    <s v="General Plant, Electric"/>
    <n v="0"/>
    <n v="0"/>
    <n v="0"/>
    <n v="0"/>
    <n v="0"/>
    <n v="0"/>
    <n v="0"/>
    <n v="0"/>
    <n v="0"/>
    <n v="0"/>
    <n v="0"/>
    <n v="0"/>
    <n v="0"/>
    <n v="0"/>
  </r>
  <r>
    <s v="E3980 GEN Misc Equipment, Sumas"/>
    <x v="123"/>
    <s v="GEN Misc Equipment, Sumas"/>
    <s v="General Plant, Electric"/>
    <n v="0"/>
    <n v="0"/>
    <n v="0"/>
    <n v="0"/>
    <n v="1"/>
    <n v="1"/>
    <n v="1"/>
    <n v="1"/>
    <n v="1"/>
    <n v="1"/>
    <n v="1"/>
    <n v="1"/>
    <n v="1"/>
    <n v="520"/>
  </r>
  <r>
    <s v="E3980 GEN Misc Equipment, Sumas-NSC"/>
    <x v="123"/>
    <s v="GEN Misc Equipment, Sumas-NSC"/>
    <s v="General Plant, Electric"/>
    <n v="0"/>
    <n v="0"/>
    <n v="0"/>
    <n v="0"/>
    <n v="0"/>
    <n v="0"/>
    <n v="0"/>
    <n v="0"/>
    <n v="0"/>
    <n v="0"/>
    <n v="0"/>
    <n v="0"/>
    <n v="0"/>
    <n v="0"/>
  </r>
  <r>
    <s v="E3980 GEN Misc Equipment, UBK"/>
    <x v="123"/>
    <s v="GEN Misc Equipment, UBK"/>
    <s v="General Plant, Electric"/>
    <n v="0"/>
    <n v="0"/>
    <n v="0"/>
    <n v="0"/>
    <n v="0"/>
    <n v="0"/>
    <n v="0"/>
    <n v="0"/>
    <n v="0"/>
    <n v="0"/>
    <n v="0"/>
    <n v="0"/>
    <n v="0"/>
    <n v="161"/>
  </r>
  <r>
    <s v="E3980 GEN Misc Equipment, UBK-NSC"/>
    <x v="123"/>
    <s v="GEN Misc Equipment, UBK-NSC"/>
    <s v="General Plant, Electric"/>
    <n v="0"/>
    <n v="0"/>
    <n v="0"/>
    <n v="0"/>
    <n v="0"/>
    <n v="0"/>
    <n v="0"/>
    <n v="0"/>
    <n v="0"/>
    <n v="0"/>
    <n v="0"/>
    <n v="0"/>
    <n v="0"/>
    <n v="0"/>
  </r>
  <r>
    <s v="E3981 GEN Misc Equipment- RET"/>
    <x v="124"/>
    <s v="GEN Misc Equipment- RET"/>
    <s v="General Plant, Electric"/>
    <n v="0"/>
    <n v="0"/>
    <n v="0"/>
    <n v="0"/>
    <n v="0"/>
    <n v="0"/>
    <n v="0"/>
    <n v="0"/>
    <n v="0"/>
    <n v="0"/>
    <n v="0"/>
    <n v="0"/>
    <n v="0"/>
    <n v="0"/>
  </r>
  <r>
    <s v="E399 GEN ARO General Plant "/>
    <x v="125"/>
    <s v="GEN ARO General Plant"/>
    <s v="General Plant, Electric"/>
    <n v="0"/>
    <n v="0"/>
    <n v="0"/>
    <n v="0"/>
    <n v="0"/>
    <n v="0"/>
    <n v="0"/>
    <n v="0"/>
    <n v="0"/>
    <n v="0"/>
    <n v="0"/>
    <n v="0"/>
    <n v="0"/>
    <n v="0"/>
  </r>
  <r>
    <s v="G301 INT Organization"/>
    <x v="126"/>
    <s v="INT Organization"/>
    <s v="Intangible Plant, Gas "/>
    <n v="0"/>
    <n v="0"/>
    <n v="0"/>
    <n v="0"/>
    <n v="0"/>
    <n v="0"/>
    <n v="0"/>
    <n v="0"/>
    <n v="0"/>
    <n v="0"/>
    <n v="0"/>
    <n v="0"/>
    <n v="0"/>
    <n v="0"/>
  </r>
  <r>
    <s v="G301 INT Organization-NSC"/>
    <x v="126"/>
    <s v="INT Organization-NSC"/>
    <s v="Intangible Plant, Gas "/>
    <n v="0"/>
    <n v="0"/>
    <n v="0"/>
    <n v="0"/>
    <n v="0"/>
    <n v="0"/>
    <n v="0"/>
    <n v="0"/>
    <n v="0"/>
    <n v="0"/>
    <n v="0"/>
    <n v="0"/>
    <n v="0"/>
    <n v="0"/>
  </r>
  <r>
    <s v="G302 INT Franchises &amp; Consents"/>
    <x v="127"/>
    <s v="INT Franchises &amp; Consents"/>
    <s v="Intangible Plant, Gas "/>
    <n v="180"/>
    <n v="183"/>
    <n v="186"/>
    <n v="190"/>
    <n v="193"/>
    <n v="196"/>
    <n v="199"/>
    <n v="202"/>
    <n v="206"/>
    <n v="209"/>
    <n v="212"/>
    <n v="215"/>
    <n v="218"/>
    <n v="199170"/>
  </r>
  <r>
    <s v="G303 INT Misc Intangible Plant"/>
    <x v="128"/>
    <s v="INT Misc Intangible Plant"/>
    <s v="Intangible Plant, Gas "/>
    <n v="9540"/>
    <n v="9810"/>
    <n v="10080"/>
    <n v="10350"/>
    <n v="10620"/>
    <n v="10890"/>
    <n v="11160"/>
    <n v="11430"/>
    <n v="11700"/>
    <n v="11970"/>
    <n v="12240"/>
    <n v="12511"/>
    <n v="12795"/>
    <n v="11160653"/>
  </r>
  <r>
    <s v="G303 INT Misc Intangible Plant-NSC"/>
    <x v="128"/>
    <s v="INT Misc Intangible Plant-NSC"/>
    <s v="Intangible Plant, Gas "/>
    <n v="0"/>
    <n v="0"/>
    <n v="0"/>
    <n v="0"/>
    <n v="0"/>
    <n v="0"/>
    <n v="0"/>
    <n v="0"/>
    <n v="0"/>
    <n v="0"/>
    <n v="0"/>
    <n v="0"/>
    <n v="0"/>
    <n v="0"/>
  </r>
  <r>
    <s v="None, Gas"/>
    <x v="8"/>
    <s v="Gas"/>
    <s v="Intangible Plant, Gas "/>
    <n v="0"/>
    <n v="0"/>
    <n v="0"/>
    <n v="0"/>
    <n v="0"/>
    <n v="0"/>
    <n v="0"/>
    <n v="0"/>
    <n v="0"/>
    <n v="0"/>
    <n v="0"/>
    <n v="0"/>
    <n v="0"/>
    <n v="0"/>
  </r>
  <r>
    <s v="G304 PRD Land &amp; Land Rights"/>
    <x v="129"/>
    <s v="PRD Land &amp; Land Rights"/>
    <s v="Mfg Gas Production Plant"/>
    <n v="0"/>
    <n v="0"/>
    <n v="0"/>
    <n v="0"/>
    <n v="0"/>
    <n v="0"/>
    <n v="0"/>
    <n v="0"/>
    <n v="0"/>
    <n v="0"/>
    <n v="0"/>
    <n v="0"/>
    <n v="0"/>
    <n v="0"/>
  </r>
  <r>
    <s v="G305 PRD Str/Impv, Dieringer"/>
    <x v="130"/>
    <s v="PRD Str/Impv, Dieringer"/>
    <s v="Mfg Gas Production Plant"/>
    <n v="41"/>
    <n v="41"/>
    <n v="41"/>
    <n v="41"/>
    <n v="41"/>
    <n v="41"/>
    <n v="41"/>
    <n v="41"/>
    <n v="41"/>
    <n v="41"/>
    <n v="41"/>
    <n v="41"/>
    <n v="41"/>
    <n v="40930"/>
  </r>
  <r>
    <s v="G305 PRD Str/Impv, Dieringer-NSC"/>
    <x v="130"/>
    <s v="PRD Str/Impv, Dieringer-NSC"/>
    <s v="Mfg Gas Production Plant"/>
    <n v="0"/>
    <n v="0"/>
    <n v="0"/>
    <n v="0"/>
    <n v="0"/>
    <n v="0"/>
    <n v="0"/>
    <n v="0"/>
    <n v="0"/>
    <n v="0"/>
    <n v="0"/>
    <n v="0"/>
    <n v="0"/>
    <n v="0"/>
  </r>
  <r>
    <s v="G305 PRD Str/Impv, Swarr"/>
    <x v="130"/>
    <s v="PRD Str/Impv, Swarr"/>
    <s v="Mfg Gas Production Plant"/>
    <n v="452"/>
    <n v="452"/>
    <n v="451"/>
    <n v="452"/>
    <n v="452"/>
    <n v="452"/>
    <n v="452"/>
    <n v="452"/>
    <n v="452"/>
    <n v="452"/>
    <n v="452"/>
    <n v="452"/>
    <n v="452"/>
    <n v="451755"/>
  </r>
  <r>
    <s v="G305 PRD Str/Impv, Swarr-NSC"/>
    <x v="130"/>
    <s v="PRD Str/Impv, Swarr-NSC"/>
    <s v="Mfg Gas Production Plant"/>
    <n v="0"/>
    <n v="0"/>
    <n v="0"/>
    <n v="0"/>
    <n v="0"/>
    <n v="0"/>
    <n v="0"/>
    <n v="0"/>
    <n v="0"/>
    <n v="0"/>
    <n v="0"/>
    <n v="0"/>
    <n v="0"/>
    <n v="0"/>
  </r>
  <r>
    <s v="G305 PRD Structures&amp;Improvement-RET"/>
    <x v="130"/>
    <s v="PRD Structures&amp;Improvement-RET"/>
    <s v="Mfg Gas Production Plant"/>
    <n v="0"/>
    <n v="0"/>
    <n v="0"/>
    <n v="0"/>
    <n v="0"/>
    <n v="0"/>
    <n v="0"/>
    <n v="0"/>
    <n v="0"/>
    <n v="0"/>
    <n v="0"/>
    <n v="0"/>
    <n v="0"/>
    <n v="-24"/>
  </r>
  <r>
    <s v="G311 PRD Liq Gas Equip, Dieringer"/>
    <x v="131"/>
    <s v="PRD Liq Gas Equip, Dieringer"/>
    <s v="Mfg Gas Production Plant"/>
    <n v="696"/>
    <n v="697"/>
    <n v="697"/>
    <n v="697"/>
    <n v="698"/>
    <n v="698"/>
    <n v="699"/>
    <n v="699"/>
    <n v="700"/>
    <n v="700"/>
    <n v="701"/>
    <n v="701"/>
    <n v="702"/>
    <n v="698828"/>
  </r>
  <r>
    <s v="G311 PRD Liq Gas Equip, Diering-NSC"/>
    <x v="131"/>
    <s v="PRD Liq Gas Equip, Diering-NSC"/>
    <s v="Mfg Gas Production Plant"/>
    <n v="0"/>
    <n v="0"/>
    <n v="0"/>
    <n v="0"/>
    <n v="0"/>
    <n v="0"/>
    <n v="0"/>
    <n v="0"/>
    <n v="0"/>
    <n v="0"/>
    <n v="0"/>
    <n v="0"/>
    <n v="0"/>
    <n v="0"/>
  </r>
  <r>
    <s v="G311 PRD Liq Gas Equip, Swarr"/>
    <x v="131"/>
    <s v="PRD Liq Gas Equip, Swarr"/>
    <s v="Mfg Gas Production Plant"/>
    <n v="5130"/>
    <n v="5133"/>
    <n v="5131"/>
    <n v="5133"/>
    <n v="5135"/>
    <n v="5138"/>
    <n v="5140"/>
    <n v="5143"/>
    <n v="5145"/>
    <n v="5148"/>
    <n v="5150"/>
    <n v="5153"/>
    <n v="5155"/>
    <n v="5140989"/>
  </r>
  <r>
    <s v="G311 PRD Liq Gas Equip, Swarr-NSC"/>
    <x v="131"/>
    <s v="PRD Liq Gas Equip, Swarr-NSC"/>
    <s v="Mfg Gas Production Plant"/>
    <n v="0"/>
    <n v="0"/>
    <n v="0"/>
    <n v="0"/>
    <n v="0"/>
    <n v="0"/>
    <n v="0"/>
    <n v="0"/>
    <n v="0"/>
    <n v="0"/>
    <n v="0"/>
    <n v="0"/>
    <n v="0"/>
    <n v="0"/>
  </r>
  <r>
    <s v="G311 PRD Liquid Gas Equipment-RET"/>
    <x v="131"/>
    <s v="PRD Liquid Gas Equipment-RET"/>
    <s v="Mfg Gas Production Plant"/>
    <n v="-5"/>
    <n v="-5"/>
    <n v="0"/>
    <n v="0"/>
    <n v="0"/>
    <n v="0"/>
    <n v="0"/>
    <n v="0"/>
    <n v="0"/>
    <n v="0"/>
    <n v="0"/>
    <n v="0"/>
    <n v="0"/>
    <n v="-601"/>
  </r>
  <r>
    <s v="G320 PRD Other Equipment"/>
    <x v="132"/>
    <s v="PRD Other Equipment"/>
    <s v="Mfg Gas Production Plant"/>
    <n v="1"/>
    <n v="1"/>
    <n v="1"/>
    <n v="1"/>
    <n v="1"/>
    <n v="1"/>
    <n v="1"/>
    <n v="1"/>
    <n v="1"/>
    <n v="1"/>
    <n v="1"/>
    <n v="1"/>
    <n v="1"/>
    <n v="902"/>
  </r>
  <r>
    <s v="G320 PRD Other Equipment-NSC"/>
    <x v="132"/>
    <s v="PRD Other Equipment-NSC"/>
    <s v="Mfg Gas Production Plant"/>
    <n v="0"/>
    <n v="0"/>
    <n v="0"/>
    <n v="0"/>
    <n v="0"/>
    <n v="0"/>
    <n v="0"/>
    <n v="0"/>
    <n v="0"/>
    <n v="0"/>
    <n v="0"/>
    <n v="0"/>
    <n v="0"/>
    <n v="0"/>
  </r>
  <r>
    <s v="G3649 PRD ARO LNG"/>
    <x v="133"/>
    <s v="PRD ARO LNG"/>
    <s v="Natural Gas Production Plant"/>
    <n v="0"/>
    <n v="0"/>
    <n v="0"/>
    <n v="0"/>
    <n v="0"/>
    <n v="0"/>
    <n v="0"/>
    <n v="0"/>
    <n v="0"/>
    <n v="0"/>
    <n v="0"/>
    <n v="0"/>
    <n v="0"/>
    <n v="2"/>
  </r>
  <r>
    <s v="G350 UGS Land &amp; Land Rights"/>
    <x v="134"/>
    <s v="UGS Land &amp; Land Rights"/>
    <s v="Underground Storage"/>
    <n v="0"/>
    <n v="0"/>
    <n v="0"/>
    <n v="0"/>
    <n v="0"/>
    <n v="0"/>
    <n v="0"/>
    <n v="0"/>
    <n v="0"/>
    <n v="0"/>
    <n v="0"/>
    <n v="0"/>
    <n v="0"/>
    <n v="0"/>
  </r>
  <r>
    <s v="G3502 UGS Right of Way"/>
    <x v="135"/>
    <s v="UGS Right of Way"/>
    <s v="Underground Storage"/>
    <n v="0"/>
    <n v="0"/>
    <n v="0"/>
    <n v="0"/>
    <n v="0"/>
    <n v="0"/>
    <n v="0"/>
    <n v="0"/>
    <n v="0"/>
    <n v="0"/>
    <n v="0"/>
    <n v="0"/>
    <n v="0"/>
    <n v="185"/>
  </r>
  <r>
    <s v="G3502 UGS Right of Way-NSC"/>
    <x v="135"/>
    <s v="UGS Right of Way-NSC"/>
    <s v="Underground Storage"/>
    <n v="0"/>
    <n v="0"/>
    <n v="0"/>
    <n v="0"/>
    <n v="0"/>
    <n v="0"/>
    <n v="0"/>
    <n v="0"/>
    <n v="0"/>
    <n v="0"/>
    <n v="0"/>
    <n v="0"/>
    <n v="0"/>
    <n v="0"/>
  </r>
  <r>
    <s v="G3504 UGS Easement"/>
    <x v="136"/>
    <s v="UGS Easement"/>
    <s v="Underground Storage"/>
    <n v="5"/>
    <n v="5"/>
    <n v="5"/>
    <n v="5"/>
    <n v="5"/>
    <n v="5"/>
    <n v="6"/>
    <n v="6"/>
    <n v="6"/>
    <n v="6"/>
    <n v="6"/>
    <n v="6"/>
    <n v="6"/>
    <n v="5540"/>
  </r>
  <r>
    <s v="G3511 UGS Well Structures"/>
    <x v="137"/>
    <s v="UGS Well Structures"/>
    <s v="Underground Storage"/>
    <n v="182"/>
    <n v="182"/>
    <n v="182"/>
    <n v="182"/>
    <n v="183"/>
    <n v="183"/>
    <n v="183"/>
    <n v="184"/>
    <n v="184"/>
    <n v="184"/>
    <n v="185"/>
    <n v="185"/>
    <n v="186"/>
    <n v="183460"/>
  </r>
  <r>
    <s v="G3511 UGS Well Structures-NSC"/>
    <x v="137"/>
    <s v="UGS Well Structures-NSC"/>
    <s v="Underground Storage"/>
    <n v="0"/>
    <n v="0"/>
    <n v="0"/>
    <n v="0"/>
    <n v="0"/>
    <n v="0"/>
    <n v="0"/>
    <n v="0"/>
    <n v="0"/>
    <n v="0"/>
    <n v="0"/>
    <n v="0"/>
    <n v="0"/>
    <n v="0"/>
  </r>
  <r>
    <s v="G3512 UGS Compressor Sta Struct-NSC"/>
    <x v="138"/>
    <s v="UGS Compressor Sta Struct-NSC"/>
    <s v="Underground Storage"/>
    <n v="0"/>
    <n v="0"/>
    <n v="0"/>
    <n v="0"/>
    <n v="0"/>
    <n v="0"/>
    <n v="0"/>
    <n v="0"/>
    <n v="0"/>
    <n v="0"/>
    <n v="0"/>
    <n v="0"/>
    <n v="0"/>
    <n v="0"/>
  </r>
  <r>
    <s v="G3512 UGS Compressor Sta Structures"/>
    <x v="138"/>
    <s v="UGS Compressor Sta Structures"/>
    <s v="Underground Storage"/>
    <n v="209"/>
    <n v="210"/>
    <n v="211"/>
    <n v="212"/>
    <n v="213"/>
    <n v="214"/>
    <n v="215"/>
    <n v="217"/>
    <n v="218"/>
    <n v="219"/>
    <n v="220"/>
    <n v="221"/>
    <n v="222"/>
    <n v="215469"/>
  </r>
  <r>
    <s v="G3513 UGS Regulator Sta Structu-NSC"/>
    <x v="139"/>
    <s v="UGS Regulator Sta Structu-NSC"/>
    <s v="Underground Storage"/>
    <n v="0"/>
    <n v="0"/>
    <n v="0"/>
    <n v="0"/>
    <n v="0"/>
    <n v="0"/>
    <n v="0"/>
    <n v="0"/>
    <n v="0"/>
    <n v="0"/>
    <n v="0"/>
    <n v="0"/>
    <n v="0"/>
    <n v="0"/>
  </r>
  <r>
    <s v="G3513 UGS Regulator Sta Structures"/>
    <x v="139"/>
    <s v="UGS Regulator Sta Structures"/>
    <s v="Underground Storage"/>
    <n v="2"/>
    <n v="2"/>
    <n v="2"/>
    <n v="2"/>
    <n v="2"/>
    <n v="2"/>
    <n v="2"/>
    <n v="2"/>
    <n v="2"/>
    <n v="2"/>
    <n v="2"/>
    <n v="2"/>
    <n v="2"/>
    <n v="1764"/>
  </r>
  <r>
    <s v="G3514 UGS Other Structures"/>
    <x v="140"/>
    <s v="UGS Other Structures"/>
    <s v="Underground Storage"/>
    <n v="61"/>
    <n v="61"/>
    <n v="62"/>
    <n v="62"/>
    <n v="63"/>
    <n v="63"/>
    <n v="64"/>
    <n v="64"/>
    <n v="65"/>
    <n v="66"/>
    <n v="66"/>
    <n v="67"/>
    <n v="67"/>
    <n v="63878"/>
  </r>
  <r>
    <s v="G3514 UGS Other Structures-NSC"/>
    <x v="140"/>
    <s v="UGS Other Structures-NSC"/>
    <s v="Underground Storage"/>
    <n v="0"/>
    <n v="0"/>
    <n v="0"/>
    <n v="0"/>
    <n v="0"/>
    <n v="0"/>
    <n v="0"/>
    <n v="0"/>
    <n v="0"/>
    <n v="0"/>
    <n v="0"/>
    <n v="0"/>
    <n v="0"/>
    <n v="0"/>
  </r>
  <r>
    <s v="G3520 UGS Wells"/>
    <x v="141"/>
    <s v="UGS Wells"/>
    <s v="Underground Storage"/>
    <n v="6457"/>
    <n v="6475"/>
    <n v="6493"/>
    <n v="6511"/>
    <n v="6530"/>
    <n v="6548"/>
    <n v="6566"/>
    <n v="6584"/>
    <n v="6602"/>
    <n v="6620"/>
    <n v="6639"/>
    <n v="6660"/>
    <n v="6680"/>
    <n v="6566391"/>
  </r>
  <r>
    <s v="G3520 UGS Wells-NSC"/>
    <x v="141"/>
    <s v="UGS Wells-NSC"/>
    <s v="Underground Storage"/>
    <n v="0"/>
    <n v="0"/>
    <n v="0"/>
    <n v="0"/>
    <n v="0"/>
    <n v="0"/>
    <n v="0"/>
    <n v="0"/>
    <n v="0"/>
    <n v="0"/>
    <n v="0"/>
    <n v="0"/>
    <n v="0"/>
    <n v="0"/>
  </r>
  <r>
    <s v="G3522 UGS Reservoirs"/>
    <x v="142"/>
    <s v="UGS Reservoirs"/>
    <s v="Underground Storage"/>
    <n v="1200"/>
    <n v="1202"/>
    <n v="1204"/>
    <n v="1206"/>
    <n v="1209"/>
    <n v="1211"/>
    <n v="1213"/>
    <n v="1215"/>
    <n v="1217"/>
    <n v="1220"/>
    <n v="1222"/>
    <n v="1224"/>
    <n v="1226"/>
    <n v="1212966"/>
  </r>
  <r>
    <s v="G3522 UGS Reservoirs-NSC"/>
    <x v="142"/>
    <s v="UGS Reservoirs-NSC"/>
    <s v="Underground Storage"/>
    <n v="0"/>
    <n v="0"/>
    <n v="0"/>
    <n v="0"/>
    <n v="0"/>
    <n v="0"/>
    <n v="0"/>
    <n v="0"/>
    <n v="0"/>
    <n v="0"/>
    <n v="0"/>
    <n v="0"/>
    <n v="0"/>
    <n v="0"/>
  </r>
  <r>
    <s v="G3523 UGS Cushion Gas"/>
    <x v="143"/>
    <s v="UGS Cushion Gas"/>
    <s v="Underground Storage"/>
    <n v="2185"/>
    <n v="2191"/>
    <n v="2198"/>
    <n v="2205"/>
    <n v="2211"/>
    <n v="2218"/>
    <n v="2224"/>
    <n v="2231"/>
    <n v="2237"/>
    <n v="2244"/>
    <n v="2251"/>
    <n v="2257"/>
    <n v="2264"/>
    <n v="2224283"/>
  </r>
  <r>
    <s v="G3523 UGS Cushion Gas-NSC"/>
    <x v="143"/>
    <s v="UGS Cushion Gas-NSC"/>
    <s v="Underground Storage"/>
    <n v="0"/>
    <n v="0"/>
    <n v="0"/>
    <n v="0"/>
    <n v="0"/>
    <n v="0"/>
    <n v="0"/>
    <n v="0"/>
    <n v="0"/>
    <n v="0"/>
    <n v="0"/>
    <n v="0"/>
    <n v="0"/>
    <n v="0"/>
  </r>
  <r>
    <s v="G353 UGS Lines"/>
    <x v="144"/>
    <s v="UGS Lines"/>
    <s v="Underground Storage"/>
    <n v="1767"/>
    <n v="1773"/>
    <n v="1779"/>
    <n v="1785"/>
    <n v="1791"/>
    <n v="1797"/>
    <n v="1803"/>
    <n v="1809"/>
    <n v="1815"/>
    <n v="1821"/>
    <n v="1827"/>
    <n v="1833"/>
    <n v="1838"/>
    <n v="1802949"/>
  </r>
  <r>
    <s v="G353 UGS Lines-NSC"/>
    <x v="144"/>
    <s v="UGS Lines-NSC"/>
    <s v="Underground Storage"/>
    <n v="0"/>
    <n v="0"/>
    <n v="0"/>
    <n v="0"/>
    <n v="0"/>
    <n v="0"/>
    <n v="0"/>
    <n v="0"/>
    <n v="0"/>
    <n v="0"/>
    <n v="0"/>
    <n v="0"/>
    <n v="0"/>
    <n v="0"/>
  </r>
  <r>
    <s v="G354 UGS Compressor Station"/>
    <x v="145"/>
    <s v="UGS Compressor Station"/>
    <s v="Underground Storage"/>
    <n v="7030"/>
    <n v="7078"/>
    <n v="7126"/>
    <n v="7174"/>
    <n v="7222"/>
    <n v="7270"/>
    <n v="7318"/>
    <n v="7366"/>
    <n v="7414"/>
    <n v="7462"/>
    <n v="7510"/>
    <n v="7558"/>
    <n v="7606"/>
    <n v="7317747"/>
  </r>
  <r>
    <s v="G354 UGS Compressor Station-NSC"/>
    <x v="145"/>
    <s v="UGS Compressor Station-NSC"/>
    <s v="Underground Storage"/>
    <n v="0"/>
    <n v="0"/>
    <n v="0"/>
    <n v="0"/>
    <n v="0"/>
    <n v="0"/>
    <n v="0"/>
    <n v="0"/>
    <n v="0"/>
    <n v="0"/>
    <n v="0"/>
    <n v="0"/>
    <n v="0"/>
    <n v="0"/>
  </r>
  <r>
    <s v="G355 UGS Regulating Station"/>
    <x v="146"/>
    <s v="UGS Regulating Station"/>
    <s v="Underground Storage"/>
    <n v="271"/>
    <n v="273"/>
    <n v="275"/>
    <n v="277"/>
    <n v="279"/>
    <n v="281"/>
    <n v="283"/>
    <n v="285"/>
    <n v="287"/>
    <n v="289"/>
    <n v="291"/>
    <n v="293"/>
    <n v="295"/>
    <n v="282779"/>
  </r>
  <r>
    <s v="G355 UGS Regulating Station-NSC"/>
    <x v="146"/>
    <s v="UGS Regulating Station-NSC"/>
    <s v="Underground Storage"/>
    <n v="0"/>
    <n v="0"/>
    <n v="0"/>
    <n v="0"/>
    <n v="0"/>
    <n v="0"/>
    <n v="0"/>
    <n v="0"/>
    <n v="0"/>
    <n v="0"/>
    <n v="0"/>
    <n v="0"/>
    <n v="0"/>
    <n v="0"/>
  </r>
  <r>
    <s v="G356 UGS Purification Equipment"/>
    <x v="147"/>
    <s v="UGS Purification Equipment"/>
    <s v="Underground Storage"/>
    <n v="1123"/>
    <n v="1129"/>
    <n v="1136"/>
    <n v="1142"/>
    <n v="1148"/>
    <n v="1154"/>
    <n v="1160"/>
    <n v="1166"/>
    <n v="1172"/>
    <n v="1178"/>
    <n v="1184"/>
    <n v="1191"/>
    <n v="1197"/>
    <n v="1160042"/>
  </r>
  <r>
    <s v="G356 UGS Purification Equipment-NSC"/>
    <x v="147"/>
    <s v="UGS Purification Equipment-NSC"/>
    <s v="Underground Storage"/>
    <n v="0"/>
    <n v="0"/>
    <n v="0"/>
    <n v="0"/>
    <n v="0"/>
    <n v="0"/>
    <n v="0"/>
    <n v="0"/>
    <n v="0"/>
    <n v="0"/>
    <n v="0"/>
    <n v="0"/>
    <n v="0"/>
    <n v="0"/>
  </r>
  <r>
    <s v="G357 UGS Other Equipment"/>
    <x v="148"/>
    <s v="UGS Other Equipment"/>
    <s v="Underground Storage"/>
    <n v="32"/>
    <n v="34"/>
    <n v="36"/>
    <n v="38"/>
    <n v="39"/>
    <n v="41"/>
    <n v="43"/>
    <n v="45"/>
    <n v="50"/>
    <n v="23"/>
    <n v="47"/>
    <n v="49"/>
    <n v="50"/>
    <n v="40533"/>
  </r>
  <r>
    <s v="G357 UGS Other Equipment-NSC"/>
    <x v="148"/>
    <s v="UGS Other Equipment-NSC"/>
    <s v="Underground Storage"/>
    <n v="0"/>
    <n v="0"/>
    <n v="0"/>
    <n v="0"/>
    <n v="0"/>
    <n v="0"/>
    <n v="0"/>
    <n v="0"/>
    <n v="0"/>
    <n v="0"/>
    <n v="0"/>
    <n v="0"/>
    <n v="0"/>
    <n v="0"/>
  </r>
  <r>
    <s v="G360 OSP Land &amp; Land Rights"/>
    <x v="149"/>
    <s v="OSP Land &amp; Land Rights"/>
    <s v="Other Storage Plant"/>
    <n v="0"/>
    <n v="0"/>
    <n v="0"/>
    <n v="0"/>
    <n v="0"/>
    <n v="0"/>
    <n v="0"/>
    <n v="0"/>
    <n v="0"/>
    <n v="0"/>
    <n v="0"/>
    <n v="0"/>
    <n v="0"/>
    <n v="0"/>
  </r>
  <r>
    <s v="G361 OSP Structures &amp; Improveme-NSC"/>
    <x v="150"/>
    <s v="OSP Structures &amp; Improveme-NSC"/>
    <s v="Other Storage Plant"/>
    <n v="0"/>
    <n v="0"/>
    <n v="0"/>
    <n v="0"/>
    <n v="0"/>
    <n v="0"/>
    <n v="0"/>
    <n v="0"/>
    <n v="0"/>
    <n v="0"/>
    <n v="0"/>
    <n v="0"/>
    <n v="0"/>
    <n v="0"/>
  </r>
  <r>
    <s v="G361 OSP Structures &amp; Improvements"/>
    <x v="150"/>
    <s v="OSP Structures &amp; Improvements"/>
    <s v="Other Storage Plant"/>
    <n v="1619"/>
    <n v="1628"/>
    <n v="1636"/>
    <n v="1645"/>
    <n v="1654"/>
    <n v="1662"/>
    <n v="1671"/>
    <n v="1679"/>
    <n v="1688"/>
    <n v="1697"/>
    <n v="1705"/>
    <n v="1714"/>
    <n v="1723"/>
    <n v="1670827"/>
  </r>
  <r>
    <s v="G362 OSP Gas Holders"/>
    <x v="151"/>
    <s v="OSP Gas Holders"/>
    <s v="Other Storage Plant"/>
    <n v="1483"/>
    <n v="1493"/>
    <n v="1504"/>
    <n v="1515"/>
    <n v="1525"/>
    <n v="1536"/>
    <n v="1547"/>
    <n v="1557"/>
    <n v="1568"/>
    <n v="1579"/>
    <n v="1589"/>
    <n v="1600"/>
    <n v="1611"/>
    <n v="1546608"/>
  </r>
  <r>
    <s v="G362 OSP Gas Holders-NSC"/>
    <x v="151"/>
    <s v="OSP Gas Holders-NSC"/>
    <s v="Other Storage Plant"/>
    <n v="0"/>
    <n v="0"/>
    <n v="0"/>
    <n v="0"/>
    <n v="0"/>
    <n v="0"/>
    <n v="0"/>
    <n v="0"/>
    <n v="0"/>
    <n v="0"/>
    <n v="0"/>
    <n v="0"/>
    <n v="0"/>
    <n v="0"/>
  </r>
  <r>
    <s v="G363 OSP Purification Equipment"/>
    <x v="152"/>
    <s v="OSP Purification Equipment"/>
    <s v="Other Storage Plant"/>
    <n v="1883"/>
    <n v="1891"/>
    <n v="1900"/>
    <n v="1909"/>
    <n v="1917"/>
    <n v="1926"/>
    <n v="1935"/>
    <n v="1944"/>
    <n v="1952"/>
    <n v="1961"/>
    <n v="1970"/>
    <n v="1979"/>
    <n v="1987"/>
    <n v="1934946"/>
  </r>
  <r>
    <s v="G363 OSP Purification Equipment-NSC"/>
    <x v="152"/>
    <s v="OSP Purification Equipment-NSC"/>
    <s v="Other Storage Plant"/>
    <n v="0"/>
    <n v="0"/>
    <n v="0"/>
    <n v="0"/>
    <n v="0"/>
    <n v="0"/>
    <n v="0"/>
    <n v="0"/>
    <n v="0"/>
    <n v="0"/>
    <n v="0"/>
    <n v="0"/>
    <n v="0"/>
    <n v="0"/>
  </r>
  <r>
    <s v="G3644 105 LNG Transportation Equip"/>
    <x v="153"/>
    <s v="105 LNG Transportation Equip"/>
    <s v="Liq Nat Gas Term &amp; Proces"/>
    <n v="0"/>
    <n v="0"/>
    <n v="0"/>
    <n v="0"/>
    <n v="0"/>
    <n v="0"/>
    <n v="0"/>
    <n v="0"/>
    <n v="0"/>
    <n v="0"/>
    <n v="0"/>
    <n v="0"/>
    <n v="0"/>
    <n v="0"/>
  </r>
  <r>
    <s v="G3644 LNG Transportation Equipment"/>
    <x v="153"/>
    <s v="LNG Transportation Equipment"/>
    <s v="Liq Nat Gas Term &amp; Proces"/>
    <n v="623"/>
    <n v="625"/>
    <n v="626"/>
    <n v="628"/>
    <n v="630"/>
    <n v="632"/>
    <n v="634"/>
    <n v="636"/>
    <n v="638"/>
    <n v="640"/>
    <n v="641"/>
    <n v="643"/>
    <n v="645"/>
    <n v="633937"/>
  </r>
  <r>
    <s v="G3644 LNG Transportation Equipm-NSC"/>
    <x v="153"/>
    <s v="LNG Transportation Equipm-NSC"/>
    <s v="Liq Nat Gas Term &amp; Proces"/>
    <n v="0"/>
    <n v="0"/>
    <n v="0"/>
    <n v="0"/>
    <n v="0"/>
    <n v="0"/>
    <n v="0"/>
    <n v="0"/>
    <n v="0"/>
    <n v="0"/>
    <n v="0"/>
    <n v="0"/>
    <n v="0"/>
    <n v="0"/>
  </r>
  <r>
    <s v="G3650 105 TSM Land &amp; Land Rights"/>
    <x v="154"/>
    <s v="105 TSM Land &amp; Land Rights"/>
    <s v="Transmission Plant - Gas"/>
    <n v="0"/>
    <n v="0"/>
    <n v="0"/>
    <n v="0"/>
    <n v="0"/>
    <n v="0"/>
    <n v="0"/>
    <n v="0"/>
    <n v="0"/>
    <n v="0"/>
    <n v="0"/>
    <n v="0"/>
    <n v="0"/>
    <n v="0"/>
  </r>
  <r>
    <s v="G3650 TSM Land &amp; Land Rights"/>
    <x v="154"/>
    <s v="TSM Land &amp; Land Rights"/>
    <s v="Transmission Plant - Gas"/>
    <n v="0"/>
    <n v="0"/>
    <n v="0"/>
    <n v="0"/>
    <n v="0"/>
    <n v="0"/>
    <n v="0"/>
    <n v="0"/>
    <n v="0"/>
    <n v="0"/>
    <n v="0"/>
    <n v="0"/>
    <n v="0"/>
    <n v="0"/>
  </r>
  <r>
    <s v="G3651 TSM Easements-RETIRED"/>
    <x v="155"/>
    <s v="TSM Easements-RETIRED"/>
    <s v="Transmission Plant - Gas"/>
    <n v="0"/>
    <n v="0"/>
    <n v="0"/>
    <n v="0"/>
    <n v="0"/>
    <n v="0"/>
    <n v="0"/>
    <n v="0"/>
    <n v="0"/>
    <n v="0"/>
    <n v="0"/>
    <n v="0"/>
    <n v="0"/>
    <n v="0"/>
  </r>
  <r>
    <s v="G366 TSM Structures &amp; Imp-RETIRED"/>
    <x v="156"/>
    <s v="TSM Structures &amp; Imp-RETIRED"/>
    <s v="Transmission Plant - Gas"/>
    <n v="0"/>
    <n v="0"/>
    <n v="0"/>
    <n v="0"/>
    <n v="0"/>
    <n v="0"/>
    <n v="0"/>
    <n v="0"/>
    <n v="0"/>
    <n v="0"/>
    <n v="0"/>
    <n v="0"/>
    <n v="0"/>
    <n v="0"/>
  </r>
  <r>
    <s v="G367 TSM Mains-RETIRED"/>
    <x v="157"/>
    <s v="TSM Mains-RETIRED"/>
    <s v="Transmission Plant - Gas"/>
    <n v="0"/>
    <n v="0"/>
    <n v="0"/>
    <n v="0"/>
    <n v="0"/>
    <n v="0"/>
    <n v="0"/>
    <n v="0"/>
    <n v="0"/>
    <n v="0"/>
    <n v="0"/>
    <n v="0"/>
    <n v="0"/>
    <n v="0"/>
  </r>
  <r>
    <s v="G369 TSM Regulating Stat-RETIRED"/>
    <x v="158"/>
    <s v="TSM Regulating Stat-RETIRED"/>
    <s v="Transmission Plant - Gas"/>
    <n v="0"/>
    <n v="0"/>
    <n v="0"/>
    <n v="0"/>
    <n v="0"/>
    <n v="0"/>
    <n v="0"/>
    <n v="0"/>
    <n v="0"/>
    <n v="0"/>
    <n v="0"/>
    <n v="0"/>
    <n v="0"/>
    <n v="0"/>
  </r>
  <r>
    <s v="G3740 105 DST Land &amp; Land Rights"/>
    <x v="159"/>
    <s v="105 DST Land &amp; Land Rights"/>
    <s v="Distribution Plant - Gas"/>
    <n v="0"/>
    <n v="0"/>
    <n v="0"/>
    <n v="0"/>
    <n v="0"/>
    <n v="0"/>
    <n v="0"/>
    <n v="0"/>
    <n v="0"/>
    <n v="0"/>
    <n v="0"/>
    <n v="0"/>
    <n v="0"/>
    <n v="0"/>
  </r>
  <r>
    <s v="G3740 DST Land &amp; Land Rights"/>
    <x v="159"/>
    <s v="DST Land &amp; Land Rights"/>
    <s v="Distribution Plant - Gas"/>
    <n v="0"/>
    <n v="0"/>
    <n v="0"/>
    <n v="0"/>
    <n v="0"/>
    <n v="0"/>
    <n v="0"/>
    <n v="0"/>
    <n v="0"/>
    <n v="0"/>
    <n v="0"/>
    <n v="0"/>
    <n v="0"/>
    <n v="0"/>
  </r>
  <r>
    <s v="G3741 DST Land &amp; Land Rights, Trans"/>
    <x v="160"/>
    <s v="DST Land &amp; Land Rights, Trans"/>
    <s v="Distribution Plant - Gas"/>
    <n v="0"/>
    <n v="0"/>
    <n v="0"/>
    <n v="0"/>
    <n v="0"/>
    <n v="0"/>
    <n v="0"/>
    <n v="0"/>
    <n v="0"/>
    <n v="0"/>
    <n v="0"/>
    <n v="0"/>
    <n v="0"/>
    <n v="0"/>
  </r>
  <r>
    <s v="G3741 DST Land, Trans, Everett-Delt"/>
    <x v="160"/>
    <s v="DST Land, Trans, Everett-Delt"/>
    <s v="Distribution Plant - Gas"/>
    <n v="0"/>
    <n v="0"/>
    <n v="0"/>
    <n v="0"/>
    <n v="0"/>
    <n v="0"/>
    <n v="0"/>
    <n v="0"/>
    <n v="0"/>
    <n v="0"/>
    <n v="0"/>
    <n v="0"/>
    <n v="0"/>
    <n v="0"/>
  </r>
  <r>
    <s v="G3742 105 DST Easements"/>
    <x v="161"/>
    <s v="105 DST Easements"/>
    <s v="Distribution Plant - Gas"/>
    <n v="0"/>
    <n v="0"/>
    <n v="0"/>
    <n v="0"/>
    <n v="0"/>
    <n v="0"/>
    <n v="0"/>
    <n v="0"/>
    <n v="0"/>
    <n v="0"/>
    <n v="0"/>
    <n v="0"/>
    <n v="0"/>
    <n v="0"/>
  </r>
  <r>
    <s v="G3742 DST Easements"/>
    <x v="161"/>
    <s v="DST Easements"/>
    <s v="Distribution Plant - Gas"/>
    <n v="321"/>
    <n v="329"/>
    <n v="336"/>
    <n v="344"/>
    <n v="352"/>
    <n v="360"/>
    <n v="367"/>
    <n v="375"/>
    <n v="383"/>
    <n v="390"/>
    <n v="398"/>
    <n v="406"/>
    <n v="414"/>
    <n v="367264"/>
  </r>
  <r>
    <s v="G3742 DST Easements, Everett-Delta"/>
    <x v="161"/>
    <s v="DST Easements, Everett-Delta"/>
    <s v="Distribution Plant - Gas"/>
    <n v="0"/>
    <n v="0"/>
    <n v="0"/>
    <n v="0"/>
    <n v="0"/>
    <n v="0"/>
    <n v="0"/>
    <n v="0"/>
    <n v="0"/>
    <n v="0"/>
    <n v="0"/>
    <n v="0"/>
    <n v="0"/>
    <n v="0"/>
  </r>
  <r>
    <s v="G3743 DST Easements, From Transmsn"/>
    <x v="162"/>
    <s v="DST Easements, From Transmsn"/>
    <s v="Distribution Plant - Gas"/>
    <n v="1023"/>
    <n v="1028"/>
    <n v="1034"/>
    <n v="1039"/>
    <n v="1045"/>
    <n v="1050"/>
    <n v="1056"/>
    <n v="1061"/>
    <n v="1067"/>
    <n v="1072"/>
    <n v="1078"/>
    <n v="1083"/>
    <n v="1089"/>
    <n v="1055899"/>
  </r>
  <r>
    <s v="G3743 DST Easements, Trans, Everett"/>
    <x v="162"/>
    <s v="DST Easements, Trans, Everett"/>
    <s v="Distribution Plant - Gas"/>
    <n v="905"/>
    <n v="909"/>
    <n v="913"/>
    <n v="918"/>
    <n v="922"/>
    <n v="926"/>
    <n v="930"/>
    <n v="934"/>
    <n v="938"/>
    <n v="943"/>
    <n v="947"/>
    <n v="951"/>
    <n v="955"/>
    <n v="930059"/>
  </r>
  <r>
    <s v="G3750 Centralia Office-RET"/>
    <x v="163"/>
    <s v="Centralia Office-RET"/>
    <s v="Distribution Plant - Gas"/>
    <n v="220"/>
    <n v="220"/>
    <n v="221"/>
    <n v="222"/>
    <n v="223"/>
    <n v="223"/>
    <n v="224"/>
    <n v="225"/>
    <n v="226"/>
    <n v="-1"/>
    <n v="-1"/>
    <n v="0"/>
    <n v="0"/>
    <n v="157679"/>
  </r>
  <r>
    <s v="G3750 DONOTUSE, Everett OprBase"/>
    <x v="163"/>
    <s v="DONOTUSE, Everett OprBase"/>
    <s v="Distribution Plant - Gas"/>
    <n v="0"/>
    <n v="0"/>
    <n v="0"/>
    <n v="0"/>
    <n v="0"/>
    <n v="0"/>
    <n v="0"/>
    <n v="0"/>
    <n v="0"/>
    <n v="0"/>
    <n v="0"/>
    <n v="0"/>
    <n v="0"/>
    <n v="0"/>
  </r>
  <r>
    <s v="G3750 DONOTUSE, Georgetown Oper"/>
    <x v="163"/>
    <s v="DONOTUSE, Georgetown Oper"/>
    <s v="Distribution Plant - Gas"/>
    <n v="0"/>
    <n v="0"/>
    <n v="0"/>
    <n v="0"/>
    <n v="0"/>
    <n v="0"/>
    <n v="0"/>
    <n v="0"/>
    <n v="0"/>
    <n v="0"/>
    <n v="0"/>
    <n v="0"/>
    <n v="0"/>
    <n v="0"/>
  </r>
  <r>
    <s v="G3750 DONOTUSE, North Oper Base"/>
    <x v="163"/>
    <s v="DONOTUSE, North Oper Base"/>
    <s v="Distribution Plant - Gas"/>
    <n v="0"/>
    <n v="0"/>
    <n v="0"/>
    <n v="0"/>
    <n v="0"/>
    <n v="0"/>
    <n v="0"/>
    <n v="0"/>
    <n v="0"/>
    <n v="0"/>
    <n v="0"/>
    <n v="0"/>
    <n v="0"/>
    <n v="0"/>
  </r>
  <r>
    <s v="G3750 DONOTUSE, North Oper Ctr"/>
    <x v="163"/>
    <s v="DONOTUSE, North Oper Ctr"/>
    <s v="Distribution Plant - Gas"/>
    <n v="0"/>
    <n v="0"/>
    <n v="0"/>
    <n v="0"/>
    <n v="0"/>
    <n v="0"/>
    <n v="0"/>
    <n v="0"/>
    <n v="0"/>
    <n v="0"/>
    <n v="0"/>
    <n v="0"/>
    <n v="0"/>
    <n v="0"/>
  </r>
  <r>
    <s v="G3750 DST Structures &amp; Improvements"/>
    <x v="163"/>
    <s v="DST Structures &amp; Improvements"/>
    <s v="Distribution Plant - Gas"/>
    <n v="6999"/>
    <n v="7081"/>
    <n v="7163"/>
    <n v="7245"/>
    <n v="7327"/>
    <n v="7410"/>
    <n v="7492"/>
    <n v="6752"/>
    <n v="6830"/>
    <n v="6908"/>
    <n v="6986"/>
    <n v="7063"/>
    <n v="7141"/>
    <n v="7110562"/>
  </r>
  <r>
    <s v="G3750 DST Structures &amp; Improvem-NSC"/>
    <x v="163"/>
    <s v="DST Structures &amp; Improvem-NSC"/>
    <s v="Distribution Plant - Gas"/>
    <n v="0"/>
    <n v="0"/>
    <n v="0"/>
    <n v="0"/>
    <n v="0"/>
    <n v="0"/>
    <n v="0"/>
    <n v="0"/>
    <n v="0"/>
    <n v="0"/>
    <n v="0"/>
    <n v="0"/>
    <n v="0"/>
    <n v="0"/>
  </r>
  <r>
    <s v="G3751 DST Structures &amp; Imprv, T-NSC"/>
    <x v="164"/>
    <s v="DST Structures &amp; Imprv, T-NSC"/>
    <s v="Distribution Plant - Gas"/>
    <n v="0"/>
    <n v="0"/>
    <n v="0"/>
    <n v="0"/>
    <n v="0"/>
    <n v="0"/>
    <n v="0"/>
    <n v="0"/>
    <n v="0"/>
    <n v="0"/>
    <n v="0"/>
    <n v="0"/>
    <n v="0"/>
    <n v="0"/>
  </r>
  <r>
    <s v="G3751 DST Structures &amp; Imprv, Trans"/>
    <x v="164"/>
    <s v="DST Structures &amp; Imprv, Trans"/>
    <s v="Distribution Plant - Gas"/>
    <n v="151"/>
    <n v="151"/>
    <n v="152"/>
    <n v="153"/>
    <n v="154"/>
    <n v="155"/>
    <n v="156"/>
    <n v="157"/>
    <n v="158"/>
    <n v="158"/>
    <n v="159"/>
    <n v="160"/>
    <n v="161"/>
    <n v="155781"/>
  </r>
  <r>
    <s v="G3760 DST Mains-NOTUSED"/>
    <x v="165"/>
    <s v="DST Mains-NOTUSED"/>
    <s v="Distribution Plant - Gas"/>
    <n v="0"/>
    <n v="0"/>
    <n v="0"/>
    <n v="0"/>
    <n v="0"/>
    <n v="0"/>
    <n v="0"/>
    <n v="0"/>
    <n v="0"/>
    <n v="0"/>
    <n v="0"/>
    <n v="0"/>
    <n v="0"/>
    <n v="0"/>
  </r>
  <r>
    <s v="G3761 DST Mains, Cast Iron"/>
    <x v="166"/>
    <s v="DST Mains, Cast Iron"/>
    <s v="Distribution Plant - Gas"/>
    <n v="0"/>
    <n v="0"/>
    <n v="0"/>
    <n v="0"/>
    <n v="0"/>
    <n v="0"/>
    <n v="0"/>
    <n v="0"/>
    <n v="0"/>
    <n v="0"/>
    <n v="0"/>
    <n v="0"/>
    <n v="0"/>
    <n v="0"/>
  </r>
  <r>
    <s v="G3762 DST Mains, Plastic"/>
    <x v="167"/>
    <s v="DST Mains, Plastic"/>
    <s v="Distribution Plant - Gas"/>
    <n v="414534"/>
    <n v="417002"/>
    <n v="419074"/>
    <n v="420678"/>
    <n v="423096"/>
    <n v="424956"/>
    <n v="427432"/>
    <n v="430135"/>
    <n v="432398"/>
    <n v="435088"/>
    <n v="436623"/>
    <n v="438672"/>
    <n v="441035"/>
    <n v="427744928"/>
  </r>
  <r>
    <s v="G3762 DST Mains, Plastic-NSC"/>
    <x v="167"/>
    <s v="DST Mains, Plastic-NSC"/>
    <s v="Distribution Plant - Gas"/>
    <n v="0"/>
    <n v="0"/>
    <n v="0"/>
    <n v="0"/>
    <n v="0"/>
    <n v="0"/>
    <n v="0"/>
    <n v="0"/>
    <n v="0"/>
    <n v="0"/>
    <n v="0"/>
    <n v="0"/>
    <n v="0"/>
    <n v="0"/>
  </r>
  <r>
    <s v="G3763 DST Mains, Bare Steel-RET"/>
    <x v="168"/>
    <s v="DST Mains, Bare Steel-RET"/>
    <s v="Distribution Plant - Gas"/>
    <n v="0"/>
    <n v="0"/>
    <n v="0"/>
    <n v="0"/>
    <n v="0"/>
    <n v="0"/>
    <n v="0"/>
    <n v="0"/>
    <n v="0"/>
    <n v="0"/>
    <n v="0"/>
    <n v="0"/>
    <n v="0"/>
    <n v="0"/>
  </r>
  <r>
    <s v="G3764 DST Mains, Wrap Stl, Kittitas"/>
    <x v="169"/>
    <s v="DST Mains, Wrap Stl, Kittitas"/>
    <s v="Distribution Plant - Gas"/>
    <n v="11936"/>
    <n v="11997"/>
    <n v="12058"/>
    <n v="12120"/>
    <n v="12181"/>
    <n v="12242"/>
    <n v="12304"/>
    <n v="12365"/>
    <n v="12426"/>
    <n v="12488"/>
    <n v="12549"/>
    <n v="12610"/>
    <n v="12672"/>
    <n v="12303740"/>
  </r>
  <r>
    <s v="G3764 DST Mains, Wrap Stl, Kitt-NSC"/>
    <x v="169"/>
    <s v="DST Mains, Wrap Stl, Kitt-NSC"/>
    <s v="Distribution Plant - Gas"/>
    <n v="0"/>
    <n v="0"/>
    <n v="0"/>
    <n v="0"/>
    <n v="0"/>
    <n v="0"/>
    <n v="0"/>
    <n v="0"/>
    <n v="0"/>
    <n v="0"/>
    <n v="0"/>
    <n v="0"/>
    <n v="0"/>
    <n v="0"/>
  </r>
  <r>
    <s v="G3764 DST Mains, Wrapped Steel"/>
    <x v="169"/>
    <s v="DST Mains, Wrapped Steel"/>
    <s v="Distribution Plant - Gas"/>
    <n v="189226"/>
    <n v="190000"/>
    <n v="190784"/>
    <n v="191299"/>
    <n v="191944"/>
    <n v="192692"/>
    <n v="193451"/>
    <n v="194163"/>
    <n v="194802"/>
    <n v="195244"/>
    <n v="195853"/>
    <n v="196654"/>
    <n v="197386"/>
    <n v="193349240"/>
  </r>
  <r>
    <s v="G3764 DST Mains, WrapStl, Evert-RET"/>
    <x v="169"/>
    <s v="DST Mains, WrapStl, Evert-RET"/>
    <s v="Distribution Plant - Gas"/>
    <n v="0"/>
    <n v="0"/>
    <n v="0"/>
    <n v="0"/>
    <n v="0"/>
    <n v="0"/>
    <n v="0"/>
    <n v="0"/>
    <n v="0"/>
    <n v="0"/>
    <n v="0"/>
    <n v="0"/>
    <n v="0"/>
    <n v="0"/>
  </r>
  <r>
    <s v="G3765 DST Mains, Cathodic Protectio"/>
    <x v="170"/>
    <s v="DST Mains, Cathodic Protectio"/>
    <s v="Distribution Plant - Gas"/>
    <n v="11777"/>
    <n v="11887"/>
    <n v="11996"/>
    <n v="12107"/>
    <n v="12217"/>
    <n v="12327"/>
    <n v="12437"/>
    <n v="12501"/>
    <n v="12611"/>
    <n v="12630"/>
    <n v="12740"/>
    <n v="12851"/>
    <n v="12962"/>
    <n v="12389449"/>
  </r>
  <r>
    <s v="G3765 DST Mains, Cathodic Prote-NSC"/>
    <x v="170"/>
    <s v="DST Mains, Cathodic Prote-NSC"/>
    <s v="Distribution Plant - Gas"/>
    <n v="0"/>
    <n v="0"/>
    <n v="0"/>
    <n v="0"/>
    <n v="0"/>
    <n v="0"/>
    <n v="0"/>
    <n v="0"/>
    <n v="0"/>
    <n v="0"/>
    <n v="0"/>
    <n v="0"/>
    <n v="0"/>
    <n v="0"/>
  </r>
  <r>
    <s v="G3766 DST Mains, Frm Trans, St Wrap"/>
    <x v="171"/>
    <s v="DST Mains, Frm Trans, St Wrap"/>
    <s v="Distribution Plant - Gas"/>
    <n v="47528"/>
    <n v="47686"/>
    <n v="47844"/>
    <n v="48002"/>
    <n v="48159"/>
    <n v="48317"/>
    <n v="48475"/>
    <n v="48633"/>
    <n v="48790"/>
    <n v="48948"/>
    <n v="49106"/>
    <n v="49264"/>
    <n v="49421"/>
    <n v="48474885"/>
  </r>
  <r>
    <s v="G3766 DST Mains, Trans, Everett"/>
    <x v="171"/>
    <s v="DST Mains, Trans, Everett"/>
    <s v="Distribution Plant - Gas"/>
    <n v="10153"/>
    <n v="10203"/>
    <n v="10253"/>
    <n v="10303"/>
    <n v="10353"/>
    <n v="10403"/>
    <n v="10453"/>
    <n v="10503"/>
    <n v="10554"/>
    <n v="10604"/>
    <n v="10654"/>
    <n v="10704"/>
    <n v="10754"/>
    <n v="10453470"/>
  </r>
  <r>
    <s v="G3766 DST Mains, Trans, Everett-NSC"/>
    <x v="171"/>
    <s v="DST Mains, Trans, Everett-NSC"/>
    <s v="Distribution Plant - Gas"/>
    <n v="0"/>
    <n v="0"/>
    <n v="0"/>
    <n v="0"/>
    <n v="0"/>
    <n v="0"/>
    <n v="0"/>
    <n v="0"/>
    <n v="0"/>
    <n v="0"/>
    <n v="0"/>
    <n v="0"/>
    <n v="0"/>
    <n v="0"/>
  </r>
  <r>
    <s v="G3767 DST Mains,FrmTrans, B St-RET"/>
    <x v="172"/>
    <s v="DST Mains,FrmTrans, B St-RET"/>
    <s v="Distribution Plant - Gas"/>
    <n v="0"/>
    <n v="0"/>
    <n v="0"/>
    <n v="0"/>
    <n v="0"/>
    <n v="0"/>
    <n v="0"/>
    <n v="0"/>
    <n v="0"/>
    <n v="0"/>
    <n v="0"/>
    <n v="0"/>
    <n v="0"/>
    <n v="0"/>
  </r>
  <r>
    <s v="G3780 DST Measuring &amp; Reg Stati-NSC"/>
    <x v="173"/>
    <s v="DST Measuring &amp; Reg Stati-NSC"/>
    <s v="Distribution Plant - Gas"/>
    <n v="0"/>
    <n v="0"/>
    <n v="0"/>
    <n v="0"/>
    <n v="0"/>
    <n v="0"/>
    <n v="0"/>
    <n v="0"/>
    <n v="0"/>
    <n v="0"/>
    <n v="0"/>
    <n v="0"/>
    <n v="0"/>
    <n v="0"/>
  </r>
  <r>
    <s v="G3780 DST Measuring &amp; Reg Station"/>
    <x v="173"/>
    <s v="DST Measuring &amp; Reg Station"/>
    <s v="Distribution Plant - Gas"/>
    <n v="21802"/>
    <n v="22131"/>
    <n v="22464"/>
    <n v="22797"/>
    <n v="23116"/>
    <n v="23448"/>
    <n v="23781"/>
    <n v="23982"/>
    <n v="24311"/>
    <n v="24622"/>
    <n v="24967"/>
    <n v="25307"/>
    <n v="25657"/>
    <n v="23721390"/>
  </r>
  <r>
    <s v="G3781 DST Measuring &amp; Reg Sta, -NSC"/>
    <x v="174"/>
    <s v="DST Measuring &amp; Reg Sta, -NSC"/>
    <s v="Distribution Plant - Gas"/>
    <n v="0"/>
    <n v="0"/>
    <n v="0"/>
    <n v="0"/>
    <n v="0"/>
    <n v="0"/>
    <n v="0"/>
    <n v="0"/>
    <n v="0"/>
    <n v="0"/>
    <n v="0"/>
    <n v="0"/>
    <n v="0"/>
    <n v="0"/>
  </r>
  <r>
    <s v="G3781 DST Measuring &amp; Reg Sta, Tran"/>
    <x v="174"/>
    <s v="DST Measuring &amp; Reg Sta, Tran"/>
    <s v="Distribution Plant - Gas"/>
    <n v="14768"/>
    <n v="14853"/>
    <n v="14939"/>
    <n v="15024"/>
    <n v="15109"/>
    <n v="15195"/>
    <n v="15280"/>
    <n v="15365"/>
    <n v="15448"/>
    <n v="15524"/>
    <n v="15609"/>
    <n v="15694"/>
    <n v="15780"/>
    <n v="15276154"/>
  </r>
  <r>
    <s v="G3800 DST Services-DO NOT USE"/>
    <x v="175"/>
    <s v="DST Services-DO NOT USE"/>
    <s v="Distribution Plant - Gas"/>
    <n v="0"/>
    <n v="0"/>
    <n v="0"/>
    <n v="0"/>
    <n v="0"/>
    <n v="0"/>
    <n v="0"/>
    <n v="0"/>
    <n v="0"/>
    <n v="0"/>
    <n v="0"/>
    <n v="0"/>
    <n v="0"/>
    <n v="0"/>
  </r>
  <r>
    <s v="G3801 DST Services, Cathodic Pr-NSC"/>
    <x v="176"/>
    <s v="DST Services, Cathodic Pr-NSC"/>
    <s v="Distribution Plant - Gas"/>
    <n v="0"/>
    <n v="0"/>
    <n v="0"/>
    <n v="0"/>
    <n v="0"/>
    <n v="0"/>
    <n v="0"/>
    <n v="0"/>
    <n v="0"/>
    <n v="0"/>
    <n v="0"/>
    <n v="0"/>
    <n v="0"/>
    <n v="0"/>
  </r>
  <r>
    <s v="G3801 DST Services, Cathodic Protec"/>
    <x v="176"/>
    <s v="DST Services, Cathodic Protec"/>
    <s v="Distribution Plant - Gas"/>
    <n v="6881"/>
    <n v="6943"/>
    <n v="7005"/>
    <n v="7067"/>
    <n v="7130"/>
    <n v="7192"/>
    <n v="7254"/>
    <n v="7317"/>
    <n v="7380"/>
    <n v="7443"/>
    <n v="7506"/>
    <n v="7568"/>
    <n v="7631"/>
    <n v="7255173"/>
  </r>
  <r>
    <s v="G3802 DST Services, Plastic"/>
    <x v="177"/>
    <s v="DST Services, Plastic"/>
    <s v="Distribution Plant - Gas"/>
    <n v="508089"/>
    <n v="510554"/>
    <n v="513088"/>
    <n v="513871"/>
    <n v="516147"/>
    <n v="518550"/>
    <n v="520998"/>
    <n v="523208"/>
    <n v="525140"/>
    <n v="527946"/>
    <n v="529426"/>
    <n v="532799"/>
    <n v="535231"/>
    <n v="521115457"/>
  </r>
  <r>
    <s v="G3802 DST Services, Plastic-NSC"/>
    <x v="177"/>
    <s v="DST Services, Plastic-NSC"/>
    <s v="Distribution Plant - Gas"/>
    <n v="0"/>
    <n v="0"/>
    <n v="0"/>
    <n v="0"/>
    <n v="0"/>
    <n v="0"/>
    <n v="0"/>
    <n v="0"/>
    <n v="0"/>
    <n v="0"/>
    <n v="0"/>
    <n v="0"/>
    <n v="0"/>
    <n v="0"/>
  </r>
  <r>
    <s v="G3803 DST Services, Steel Wrapped"/>
    <x v="178"/>
    <s v="DST Services, Steel Wrapped"/>
    <s v="Distribution Plant - Gas"/>
    <n v="32827"/>
    <n v="32864"/>
    <n v="32955"/>
    <n v="32157"/>
    <n v="31970"/>
    <n v="31941"/>
    <n v="31775"/>
    <n v="31655"/>
    <n v="31471"/>
    <n v="31574"/>
    <n v="31125"/>
    <n v="30965"/>
    <n v="30847"/>
    <n v="31857377"/>
  </r>
  <r>
    <s v="G3803 DST Services, Steel Wrapp-NSC"/>
    <x v="178"/>
    <s v="DST Services, Steel Wrapp-NSC"/>
    <s v="Distribution Plant - Gas"/>
    <n v="0"/>
    <n v="0"/>
    <n v="0"/>
    <n v="0"/>
    <n v="0"/>
    <n v="0"/>
    <n v="0"/>
    <n v="0"/>
    <n v="0"/>
    <n v="0"/>
    <n v="0"/>
    <n v="0"/>
    <n v="0"/>
    <n v="0"/>
  </r>
  <r>
    <s v="G3804 DST Services, Bare Steel-RET"/>
    <x v="179"/>
    <s v="DST Services, Bare Steel-RET"/>
    <s v="Distribution Plant - Gas"/>
    <n v="0"/>
    <n v="0"/>
    <n v="0"/>
    <n v="0"/>
    <n v="0"/>
    <n v="0"/>
    <n v="0"/>
    <n v="0"/>
    <n v="0"/>
    <n v="0"/>
    <n v="0"/>
    <n v="0"/>
    <n v="0"/>
    <n v="0"/>
  </r>
  <r>
    <s v="G3805 DST Services, Copper-RET"/>
    <x v="180"/>
    <s v="DST Services, Copper-RET"/>
    <s v="Distribution Plant - Gas"/>
    <n v="0"/>
    <n v="0"/>
    <n v="0"/>
    <n v="0"/>
    <n v="0"/>
    <n v="0"/>
    <n v="0"/>
    <n v="0"/>
    <n v="0"/>
    <n v="0"/>
    <n v="0"/>
    <n v="0"/>
    <n v="0"/>
    <n v="0"/>
  </r>
  <r>
    <s v="G3810 DST Meters (AMR)"/>
    <x v="181"/>
    <s v="DST Meters (AMR)"/>
    <s v="Distribution Plant - Gas"/>
    <n v="20949"/>
    <n v="21193"/>
    <n v="21433"/>
    <n v="21692"/>
    <n v="21922"/>
    <n v="22232"/>
    <n v="22419"/>
    <n v="22623"/>
    <n v="22082"/>
    <n v="22296"/>
    <n v="22236"/>
    <n v="22415"/>
    <n v="22588"/>
    <n v="22026075"/>
  </r>
  <r>
    <s v="G3810 DST Meters (AMR)-NSC"/>
    <x v="181"/>
    <s v="DST Meters (AMR)-NSC"/>
    <s v="Distribution Plant - Gas"/>
    <n v="0"/>
    <n v="0"/>
    <n v="0"/>
    <n v="0"/>
    <n v="0"/>
    <n v="0"/>
    <n v="0"/>
    <n v="0"/>
    <n v="0"/>
    <n v="0"/>
    <n v="0"/>
    <n v="0"/>
    <n v="0"/>
    <n v="0"/>
  </r>
  <r>
    <s v="G3811 105 DST AMI Modules"/>
    <x v="182"/>
    <s v="105 DST AMI Modules"/>
    <s v="Distribution Plant - Gas"/>
    <n v="0"/>
    <n v="0"/>
    <n v="0"/>
    <n v="0"/>
    <n v="0"/>
    <n v="0"/>
    <n v="0"/>
    <n v="0"/>
    <n v="0"/>
    <n v="0"/>
    <n v="0"/>
    <n v="0"/>
    <n v="0"/>
    <n v="0"/>
  </r>
  <r>
    <s v="G3811 DST Meters, AMI-DONOTUSE"/>
    <x v="182"/>
    <s v="DST Meters, AMI-DONOTUSE"/>
    <s v="Distribution Plant - Gas"/>
    <n v="0"/>
    <n v="0"/>
    <n v="0"/>
    <n v="0"/>
    <n v="0"/>
    <n v="0"/>
    <n v="0"/>
    <n v="0"/>
    <n v="0"/>
    <n v="0"/>
    <n v="0"/>
    <n v="0"/>
    <n v="0"/>
    <n v="0"/>
  </r>
  <r>
    <s v="G3812 DST Modules, AMI"/>
    <x v="183"/>
    <s v="DST Modules, AMI"/>
    <s v="Distribution Plant - Gas"/>
    <n v="0"/>
    <n v="0"/>
    <n v="0"/>
    <n v="0"/>
    <n v="0"/>
    <n v="0"/>
    <n v="0"/>
    <n v="9"/>
    <n v="32"/>
    <n v="56"/>
    <n v="79"/>
    <n v="103"/>
    <n v="128"/>
    <n v="28705"/>
  </r>
  <r>
    <s v="G3812 DST Modules, AMI-NSC"/>
    <x v="183"/>
    <s v="DST Modules, AMI-NSC"/>
    <s v="Distribution Plant - Gas"/>
    <n v="0"/>
    <n v="0"/>
    <n v="0"/>
    <n v="0"/>
    <n v="0"/>
    <n v="0"/>
    <n v="0"/>
    <n v="0"/>
    <n v="0"/>
    <n v="0"/>
    <n v="0"/>
    <n v="0"/>
    <n v="0"/>
    <n v="0"/>
  </r>
  <r>
    <s v="G3813 DST Modules, AMR"/>
    <x v="184"/>
    <s v="DST Modules, AMR"/>
    <s v="Distribution Plant - Gas"/>
    <n v="0"/>
    <n v="0"/>
    <n v="0"/>
    <n v="0"/>
    <n v="0"/>
    <n v="0"/>
    <n v="0"/>
    <n v="2"/>
    <n v="802"/>
    <n v="960"/>
    <n v="1067"/>
    <n v="834"/>
    <n v="943"/>
    <n v="344612"/>
  </r>
  <r>
    <s v="G3813 DST Modules, AMR-NSC"/>
    <x v="184"/>
    <s v="DST Modules, AMR-NSC"/>
    <s v="Distribution Plant - Gas"/>
    <n v="0"/>
    <n v="0"/>
    <n v="0"/>
    <n v="0"/>
    <n v="0"/>
    <n v="0"/>
    <n v="0"/>
    <n v="0"/>
    <n v="0"/>
    <n v="0"/>
    <n v="0"/>
    <n v="0"/>
    <n v="0"/>
    <n v="0"/>
  </r>
  <r>
    <s v="G3820 DST Meter Installations (AMR)"/>
    <x v="185"/>
    <s v="DST Meter Installations (AMR)"/>
    <s v="Distribution Plant - Gas"/>
    <n v="50189"/>
    <n v="50524"/>
    <n v="50859"/>
    <n v="51193"/>
    <n v="51526"/>
    <n v="51881"/>
    <n v="52204"/>
    <n v="52531"/>
    <n v="52865"/>
    <n v="53209"/>
    <n v="53473"/>
    <n v="53141"/>
    <n v="53456"/>
    <n v="52102286"/>
  </r>
  <r>
    <s v="G3820 DST Meter Installations (-NSC"/>
    <x v="185"/>
    <s v="DST Meter Installations (-NSC"/>
    <s v="Distribution Plant - Gas"/>
    <n v="0"/>
    <n v="0"/>
    <n v="0"/>
    <n v="0"/>
    <n v="0"/>
    <n v="0"/>
    <n v="0"/>
    <n v="0"/>
    <n v="0"/>
    <n v="0"/>
    <n v="0"/>
    <n v="0"/>
    <n v="0"/>
    <n v="0"/>
  </r>
  <r>
    <s v="G3821 DST MeterInstall AMI-DONOTUSE"/>
    <x v="186"/>
    <s v="DST MeterInstall AMI-DONOTUSE"/>
    <s v="Distribution Plant - Gas"/>
    <n v="0"/>
    <n v="0"/>
    <n v="0"/>
    <n v="0"/>
    <n v="0"/>
    <n v="0"/>
    <n v="0"/>
    <n v="0"/>
    <n v="0"/>
    <n v="0"/>
    <n v="0"/>
    <n v="0"/>
    <n v="0"/>
    <n v="0"/>
  </r>
  <r>
    <s v="G3822 DST Module Installations, AMI"/>
    <x v="187"/>
    <s v="DST Module Installations, AMI"/>
    <s v="Distribution Plant - Gas"/>
    <n v="0"/>
    <n v="0"/>
    <n v="0"/>
    <n v="0"/>
    <n v="0"/>
    <n v="0"/>
    <n v="0"/>
    <n v="0"/>
    <n v="0"/>
    <n v="0"/>
    <n v="0"/>
    <n v="0"/>
    <n v="2"/>
    <n v="70"/>
  </r>
  <r>
    <s v="G3822 DST Module Installations,-NSC"/>
    <x v="187"/>
    <s v="DST Module Installations,-NSC"/>
    <s v="Distribution Plant - Gas"/>
    <n v="0"/>
    <n v="0"/>
    <n v="0"/>
    <n v="0"/>
    <n v="0"/>
    <n v="0"/>
    <n v="0"/>
    <n v="0"/>
    <n v="0"/>
    <n v="0"/>
    <n v="0"/>
    <n v="0"/>
    <n v="0"/>
    <n v="0"/>
  </r>
  <r>
    <s v="G3823 DST Module Installations, AMR"/>
    <x v="188"/>
    <s v="DST Module Installations, AMR"/>
    <s v="Distribution Plant - Gas"/>
    <n v="0"/>
    <n v="0"/>
    <n v="0"/>
    <n v="0"/>
    <n v="0"/>
    <n v="0"/>
    <n v="0"/>
    <n v="0"/>
    <n v="0"/>
    <n v="0"/>
    <n v="0"/>
    <n v="0"/>
    <n v="0"/>
    <n v="0"/>
  </r>
  <r>
    <s v="G3823 DST Module Installations,-NSC"/>
    <x v="188"/>
    <s v="DST Module Installations,-NSC"/>
    <s v="Distribution Plant - Gas"/>
    <n v="0"/>
    <n v="0"/>
    <n v="0"/>
    <n v="0"/>
    <n v="0"/>
    <n v="0"/>
    <n v="0"/>
    <n v="0"/>
    <n v="0"/>
    <n v="0"/>
    <n v="0"/>
    <n v="0"/>
    <n v="0"/>
    <n v="0"/>
  </r>
  <r>
    <s v="G383 DST House Regulators"/>
    <x v="189"/>
    <s v="DST House Regulators"/>
    <s v="Distribution Plant - Gas"/>
    <n v="8046"/>
    <n v="8065"/>
    <n v="8082"/>
    <n v="8094"/>
    <n v="8103"/>
    <n v="8073"/>
    <n v="8067"/>
    <n v="8064"/>
    <n v="8018"/>
    <n v="8027"/>
    <n v="8003"/>
    <n v="7993"/>
    <n v="7985"/>
    <n v="8050339"/>
  </r>
  <r>
    <s v="G383 DST House Regulators-NSC"/>
    <x v="189"/>
    <s v="DST House Regulators-NSC"/>
    <s v="Distribution Plant - Gas"/>
    <n v="0"/>
    <n v="0"/>
    <n v="0"/>
    <n v="0"/>
    <n v="0"/>
    <n v="0"/>
    <n v="0"/>
    <n v="0"/>
    <n v="0"/>
    <n v="0"/>
    <n v="0"/>
    <n v="0"/>
    <n v="0"/>
    <n v="0"/>
  </r>
  <r>
    <s v="G384 DST House Regulator Installs"/>
    <x v="190"/>
    <s v="DST House Regulator Installs"/>
    <s v="Distribution Plant - Gas"/>
    <n v="28109"/>
    <n v="28233"/>
    <n v="28356"/>
    <n v="28476"/>
    <n v="28593"/>
    <n v="28707"/>
    <n v="28829"/>
    <n v="28949"/>
    <n v="29066"/>
    <n v="29189"/>
    <n v="29309"/>
    <n v="29430"/>
    <n v="29551"/>
    <n v="28830681"/>
  </r>
  <r>
    <s v="G384 DST House Regulator Instal-NSC"/>
    <x v="190"/>
    <s v="DST House Regulator Instal-NSC"/>
    <s v="Distribution Plant - Gas"/>
    <n v="0"/>
    <n v="0"/>
    <n v="0"/>
    <n v="0"/>
    <n v="0"/>
    <n v="0"/>
    <n v="0"/>
    <n v="0"/>
    <n v="0"/>
    <n v="0"/>
    <n v="0"/>
    <n v="0"/>
    <n v="0"/>
    <n v="0"/>
  </r>
  <r>
    <s v="G385 DST Industrial M&amp;R Sta Eq"/>
    <x v="191"/>
    <s v="DST Industrial M&amp;R Sta Eq"/>
    <s v="Distribution Plant - Gas"/>
    <n v="1397"/>
    <n v="961"/>
    <n v="1176"/>
    <n v="1398"/>
    <n v="1615"/>
    <n v="1847"/>
    <n v="2031"/>
    <n v="2267"/>
    <n v="2430"/>
    <n v="2669"/>
    <n v="2888"/>
    <n v="3131"/>
    <n v="3378"/>
    <n v="2066624"/>
  </r>
  <r>
    <s v="G385 DST Industrial M&amp;R Sta Eq-NSC"/>
    <x v="191"/>
    <s v="DST Industrial M&amp;R Sta Eq-NSC"/>
    <s v="Distribution Plant - Gas"/>
    <n v="0"/>
    <n v="0"/>
    <n v="0"/>
    <n v="0"/>
    <n v="0"/>
    <n v="0"/>
    <n v="0"/>
    <n v="0"/>
    <n v="0"/>
    <n v="0"/>
    <n v="0"/>
    <n v="0"/>
    <n v="0"/>
    <n v="0"/>
  </r>
  <r>
    <s v="G38601 DST CNG Kent station"/>
    <x v="192"/>
    <s v="1 DST CNG Kent station"/>
    <s v="Distribution Plant - Gas"/>
    <n v="116"/>
    <n v="124"/>
    <n v="132"/>
    <n v="140"/>
    <n v="148"/>
    <n v="156"/>
    <n v="164"/>
    <n v="171"/>
    <n v="179"/>
    <n v="187"/>
    <n v="195"/>
    <n v="203"/>
    <n v="211"/>
    <n v="163625"/>
  </r>
  <r>
    <s v="G38601 DST CNG Kent station-NSC"/>
    <x v="192"/>
    <s v="1 DST CNG Kent station-NSC"/>
    <s v="Distribution Plant - Gas"/>
    <n v="0"/>
    <n v="0"/>
    <n v="0"/>
    <n v="0"/>
    <n v="0"/>
    <n v="0"/>
    <n v="0"/>
    <n v="0"/>
    <n v="0"/>
    <n v="0"/>
    <n v="0"/>
    <n v="0"/>
    <n v="0"/>
    <n v="0"/>
  </r>
  <r>
    <s v="G3861 DST Com Water Heater"/>
    <x v="193"/>
    <s v="DST Com Water Heater"/>
    <s v="Distribution Plant - Gas"/>
    <n v="1115"/>
    <n v="1134"/>
    <n v="513"/>
    <n v="543"/>
    <n v="574"/>
    <n v="456"/>
    <n v="472"/>
    <n v="503"/>
    <n v="918"/>
    <n v="954"/>
    <n v="814"/>
    <n v="881"/>
    <n v="918"/>
    <n v="731583"/>
  </r>
  <r>
    <s v="G3861 DST Com Water Heater&lt;1994-RET"/>
    <x v="193"/>
    <s v="DST Com Water Heater&lt;1994-RET"/>
    <s v="Distribution Plant - Gas"/>
    <n v="-646"/>
    <n v="-647"/>
    <n v="-1"/>
    <n v="-1"/>
    <n v="-1"/>
    <n v="-5"/>
    <n v="0"/>
    <n v="0"/>
    <n v="220"/>
    <n v="222"/>
    <n v="30"/>
    <n v="0"/>
    <n v="0"/>
    <n v="-42010"/>
  </r>
  <r>
    <s v="G3862 DST Res Water Heater"/>
    <x v="194"/>
    <s v="DST Res Water Heater"/>
    <s v="Distribution Plant - Gas"/>
    <n v="10684"/>
    <n v="10606"/>
    <n v="10501"/>
    <n v="10540"/>
    <n v="10645"/>
    <n v="7043"/>
    <n v="7040"/>
    <n v="7218"/>
    <n v="8453"/>
    <n v="8478"/>
    <n v="9703"/>
    <n v="9785"/>
    <n v="9860"/>
    <n v="9190316"/>
  </r>
  <r>
    <s v="G3862 DST Res Water Heater-NSC"/>
    <x v="194"/>
    <s v="DST Res Water Heater-NSC"/>
    <s v="Distribution Plant - Gas"/>
    <n v="0"/>
    <n v="0"/>
    <n v="0"/>
    <n v="0"/>
    <n v="0"/>
    <n v="0"/>
    <n v="0"/>
    <n v="0"/>
    <n v="0"/>
    <n v="0"/>
    <n v="0"/>
    <n v="0"/>
    <n v="0"/>
    <n v="0"/>
  </r>
  <r>
    <s v="G3862 DST ResWaterHeater &lt; 1994-RET"/>
    <x v="194"/>
    <s v="DST ResWaterHeater &lt; 1994-RET"/>
    <s v="Distribution Plant - Gas"/>
    <n v="-165"/>
    <n v="-168"/>
    <n v="-3"/>
    <n v="-3"/>
    <n v="-1"/>
    <n v="-10"/>
    <n v="-4"/>
    <n v="-6"/>
    <n v="89"/>
    <n v="87"/>
    <n v="9"/>
    <n v="0"/>
    <n v="0"/>
    <n v="-7575"/>
  </r>
  <r>
    <s v="G3863 DST Res Conv Burner"/>
    <x v="195"/>
    <s v="DST Res Conv Burner"/>
    <s v="Distribution Plant - Gas"/>
    <n v="-899"/>
    <n v="-870"/>
    <n v="-853"/>
    <n v="-838"/>
    <n v="-822"/>
    <n v="-805"/>
    <n v="-825"/>
    <n v="-809"/>
    <n v="-793"/>
    <n v="-777"/>
    <n v="-763"/>
    <n v="-747"/>
    <n v="-731"/>
    <n v="-809802"/>
  </r>
  <r>
    <s v="G3863 DST Res Conv Burner-NSC"/>
    <x v="195"/>
    <s v="DST Res Conv Burner-NSC"/>
    <s v="Distribution Plant - Gas"/>
    <n v="0"/>
    <n v="0"/>
    <n v="0"/>
    <n v="0"/>
    <n v="0"/>
    <n v="0"/>
    <n v="0"/>
    <n v="0"/>
    <n v="0"/>
    <n v="0"/>
    <n v="0"/>
    <n v="0"/>
    <n v="0"/>
    <n v="0"/>
  </r>
  <r>
    <s v="G3864 DST Com Wtr Htr, P&amp;V-RET"/>
    <x v="196"/>
    <s v="DST Com Wtr Htr, P&amp;V-RET"/>
    <s v="Distribution Plant - Gas"/>
    <n v="0"/>
    <n v="0"/>
    <n v="0"/>
    <n v="0"/>
    <n v="0"/>
    <n v="0"/>
    <n v="0"/>
    <n v="0"/>
    <n v="0"/>
    <n v="0"/>
    <n v="0"/>
    <n v="0"/>
    <n v="0"/>
    <n v="0"/>
  </r>
  <r>
    <s v="G3865 DST Com Conv Burner"/>
    <x v="197"/>
    <s v="DST Com Conv Burner"/>
    <s v="Distribution Plant - Gas"/>
    <n v="-135"/>
    <n v="-136"/>
    <n v="-133"/>
    <n v="-136"/>
    <n v="-133"/>
    <n v="-131"/>
    <n v="-129"/>
    <n v="-126"/>
    <n v="-124"/>
    <n v="-122"/>
    <n v="-120"/>
    <n v="-117"/>
    <n v="-115"/>
    <n v="-127691"/>
  </r>
  <r>
    <s v="G3865 DST Com Conv Burner-NSC"/>
    <x v="197"/>
    <s v="DST Com Conv Burner-NSC"/>
    <s v="Distribution Plant - Gas"/>
    <n v="0"/>
    <n v="0"/>
    <n v="0"/>
    <n v="0"/>
    <n v="0"/>
    <n v="0"/>
    <n v="0"/>
    <n v="0"/>
    <n v="0"/>
    <n v="0"/>
    <n v="0"/>
    <n v="0"/>
    <n v="0"/>
    <n v="0"/>
  </r>
  <r>
    <s v="G3866 DST Res C B, Pipe &amp; Vent-RET"/>
    <x v="198"/>
    <s v="DST Res C B, Pipe &amp; Vent-RET"/>
    <s v="Distribution Plant - Gas"/>
    <n v="0"/>
    <n v="0"/>
    <n v="0"/>
    <n v="0"/>
    <n v="0"/>
    <n v="0"/>
    <n v="0"/>
    <n v="0"/>
    <n v="0"/>
    <n v="0"/>
    <n v="0"/>
    <n v="0"/>
    <n v="0"/>
    <n v="0"/>
  </r>
  <r>
    <s v="G3867 DST Com C B, P&amp;V &lt; 1994-RET"/>
    <x v="199"/>
    <s v="DST Com C B, P&amp;V &lt; 1994-RET"/>
    <s v="Distribution Plant - Gas"/>
    <n v="0"/>
    <n v="0"/>
    <n v="0"/>
    <n v="0"/>
    <n v="0"/>
    <n v="0"/>
    <n v="0"/>
    <n v="0"/>
    <n v="0"/>
    <n v="0"/>
    <n v="0"/>
    <n v="0"/>
    <n v="0"/>
    <n v="0"/>
  </r>
  <r>
    <s v="G3867 DST Com C Burner, P&amp;V-RET"/>
    <x v="199"/>
    <s v="DST Com C Burner, P&amp;V-RET"/>
    <s v="Distribution Plant - Gas"/>
    <n v="0"/>
    <n v="0"/>
    <n v="0"/>
    <n v="0"/>
    <n v="0"/>
    <n v="0"/>
    <n v="0"/>
    <n v="0"/>
    <n v="0"/>
    <n v="0"/>
    <n v="0"/>
    <n v="0"/>
    <n v="0"/>
    <n v="0"/>
  </r>
  <r>
    <s v="G3868 DST ResWtrHtr, Pipe&amp;Vent-RET"/>
    <x v="200"/>
    <s v="DST ResWtrHtr, Pipe&amp;Vent-RET"/>
    <s v="Distribution Plant - Gas"/>
    <n v="0"/>
    <n v="0"/>
    <n v="0"/>
    <n v="0"/>
    <n v="0"/>
    <n v="0"/>
    <n v="0"/>
    <n v="0"/>
    <n v="0"/>
    <n v="0"/>
    <n v="0"/>
    <n v="0"/>
    <n v="0"/>
    <n v="0"/>
  </r>
  <r>
    <s v="G3869 DST Circulating Heaters-RET"/>
    <x v="201"/>
    <s v="DST Circulating Heaters-RET"/>
    <s v="Distribution Plant - Gas"/>
    <n v="0"/>
    <n v="0"/>
    <n v="0"/>
    <n v="0"/>
    <n v="0"/>
    <n v="0"/>
    <n v="0"/>
    <n v="0"/>
    <n v="0"/>
    <n v="0"/>
    <n v="0"/>
    <n v="0"/>
    <n v="0"/>
    <n v="0"/>
  </r>
  <r>
    <s v="G387 DST Other Equipment"/>
    <x v="202"/>
    <s v="DST Other Equipment"/>
    <s v="Distribution Plant - Gas"/>
    <n v="43"/>
    <n v="-275"/>
    <n v="-227"/>
    <n v="-178"/>
    <n v="-128"/>
    <n v="-78"/>
    <n v="-27"/>
    <n v="23"/>
    <n v="70"/>
    <n v="108"/>
    <n v="155"/>
    <n v="205"/>
    <n v="255"/>
    <n v="-16946"/>
  </r>
  <r>
    <s v="G387 DST Other Equipment-NSC"/>
    <x v="202"/>
    <s v="DST Other Equipment-NSC"/>
    <s v="Distribution Plant - Gas"/>
    <n v="0"/>
    <n v="0"/>
    <n v="0"/>
    <n v="0"/>
    <n v="0"/>
    <n v="0"/>
    <n v="0"/>
    <n v="0"/>
    <n v="0"/>
    <n v="0"/>
    <n v="0"/>
    <n v="0"/>
    <n v="0"/>
    <n v="0"/>
  </r>
  <r>
    <s v="G388 DST ARO Distribution"/>
    <x v="203"/>
    <s v="DST ARO Distribution"/>
    <s v="Distribution Plant - Gas"/>
    <n v="781"/>
    <n v="797"/>
    <n v="811"/>
    <n v="823"/>
    <n v="835"/>
    <n v="847"/>
    <n v="859"/>
    <n v="870"/>
    <n v="882"/>
    <n v="894"/>
    <n v="906"/>
    <n v="918"/>
    <n v="931"/>
    <n v="858119"/>
  </r>
  <r>
    <s v="G389 105 GEN Land &amp; Land Rights"/>
    <x v="204"/>
    <s v="105 GEN Land &amp; Land Rights"/>
    <s v="General Plant, Gas"/>
    <n v="0"/>
    <n v="0"/>
    <n v="0"/>
    <n v="0"/>
    <n v="0"/>
    <n v="0"/>
    <n v="0"/>
    <n v="0"/>
    <n v="0"/>
    <n v="0"/>
    <n v="0"/>
    <n v="0"/>
    <n v="0"/>
    <n v="0"/>
  </r>
  <r>
    <s v="G389 GEN Land &amp; Land Rights"/>
    <x v="204"/>
    <s v="GEN Land &amp; Land Rights"/>
    <s v="General Plant, Gas"/>
    <n v="0"/>
    <n v="0"/>
    <n v="0"/>
    <n v="0"/>
    <n v="0"/>
    <n v="0"/>
    <n v="0"/>
    <n v="0"/>
    <n v="0"/>
    <n v="0"/>
    <n v="0"/>
    <n v="0"/>
    <n v="0"/>
    <n v="0"/>
  </r>
  <r>
    <s v="G390 105 GEN Structure  &amp; Impro-NSC"/>
    <x v="205"/>
    <s v="105 GEN Structure  &amp; Impro-NSC"/>
    <s v="General Plant, Gas"/>
    <n v="0"/>
    <n v="0"/>
    <n v="0"/>
    <n v="0"/>
    <n v="0"/>
    <n v="0"/>
    <n v="0"/>
    <n v="0"/>
    <n v="0"/>
    <n v="0"/>
    <n v="0"/>
    <n v="0"/>
    <n v="0"/>
    <n v="0"/>
  </r>
  <r>
    <s v="G390 105 GEN Structure  &amp; Improv"/>
    <x v="205"/>
    <s v="105 GEN Structure  &amp; Improv"/>
    <s v="General Plant, Gas"/>
    <n v="0"/>
    <n v="0"/>
    <n v="0"/>
    <n v="0"/>
    <n v="0"/>
    <n v="0"/>
    <n v="0"/>
    <n v="0"/>
    <n v="0"/>
    <n v="0"/>
    <n v="0"/>
    <n v="0"/>
    <n v="0"/>
    <n v="0"/>
  </r>
  <r>
    <s v="G390 Centralia Business Office"/>
    <x v="205"/>
    <s v="Centralia Business Office"/>
    <s v="General Plant, Gas"/>
    <n v="0"/>
    <n v="0"/>
    <n v="0"/>
    <n v="0"/>
    <n v="0"/>
    <n v="0"/>
    <n v="0"/>
    <n v="0"/>
    <n v="0"/>
    <n v="227"/>
    <n v="228"/>
    <n v="228"/>
    <n v="229"/>
    <n v="66476"/>
  </r>
  <r>
    <s v="G390 Centralia Business Office-NSC"/>
    <x v="205"/>
    <s v="Centralia Business Office-NSC"/>
    <s v="General Plant, Gas"/>
    <n v="0"/>
    <n v="0"/>
    <n v="0"/>
    <n v="0"/>
    <n v="0"/>
    <n v="0"/>
    <n v="0"/>
    <n v="0"/>
    <n v="0"/>
    <n v="0"/>
    <n v="0"/>
    <n v="0"/>
    <n v="0"/>
    <n v="0"/>
  </r>
  <r>
    <s v="G390 GEN Structures &amp; Improvements"/>
    <x v="205"/>
    <s v="GEN Structures &amp; Improvements"/>
    <s v="General Plant, Gas"/>
    <n v="1"/>
    <n v="2"/>
    <n v="2"/>
    <n v="2"/>
    <n v="2"/>
    <n v="2"/>
    <n v="2"/>
    <n v="825"/>
    <n v="830"/>
    <n v="835"/>
    <n v="840"/>
    <n v="845"/>
    <n v="850"/>
    <n v="384234"/>
  </r>
  <r>
    <s v="G3910 inactive"/>
    <x v="206"/>
    <s v="inactive"/>
    <s v="General Plant, Gas"/>
    <n v="0"/>
    <n v="0"/>
    <n v="0"/>
    <n v="0"/>
    <n v="0"/>
    <n v="0"/>
    <n v="0"/>
    <n v="0"/>
    <n v="0"/>
    <n v="0"/>
    <n v="0"/>
    <n v="0"/>
    <n v="0"/>
    <n v="0"/>
  </r>
  <r>
    <s v="G3911 GEN Office Furn &amp; Eq, new"/>
    <x v="207"/>
    <s v="GEN Office Furn &amp; Eq, new"/>
    <s v="General Plant, Gas"/>
    <n v="781"/>
    <n v="794"/>
    <n v="-397"/>
    <n v="821"/>
    <n v="834"/>
    <n v="847"/>
    <n v="860"/>
    <n v="859"/>
    <n v="876"/>
    <n v="891"/>
    <n v="906"/>
    <n v="920"/>
    <n v="935"/>
    <n v="755730"/>
  </r>
  <r>
    <s v="G3911 GEN Office Furn &amp; Eq, old"/>
    <x v="207"/>
    <s v="GEN Office Furn &amp; Eq, old"/>
    <s v="General Plant, Gas"/>
    <n v="-1225"/>
    <n v="-1205"/>
    <n v="20"/>
    <n v="-1164"/>
    <n v="-1143"/>
    <n v="-1123"/>
    <n v="-1103"/>
    <n v="-1082"/>
    <n v="-1062"/>
    <n v="-1041"/>
    <n v="-1021"/>
    <n v="-1000"/>
    <n v="-980"/>
    <n v="-1002193"/>
  </r>
  <r>
    <s v="G3911 GEN Office Furn &amp; Eq, old-NSC"/>
    <x v="207"/>
    <s v="GEN Office Furn &amp; Eq, old-NSC"/>
    <s v="General Plant, Gas"/>
    <n v="0"/>
    <n v="0"/>
    <n v="0"/>
    <n v="0"/>
    <n v="0"/>
    <n v="0"/>
    <n v="0"/>
    <n v="0"/>
    <n v="0"/>
    <n v="0"/>
    <n v="0"/>
    <n v="0"/>
    <n v="0"/>
    <n v="0"/>
  </r>
  <r>
    <s v="G3912 GEN Computer Eq, new"/>
    <x v="208"/>
    <s v="GEN Computer Eq, new"/>
    <s v="General Plant, Gas"/>
    <n v="180"/>
    <n v="193"/>
    <n v="206"/>
    <n v="220"/>
    <n v="233"/>
    <n v="246"/>
    <n v="259"/>
    <n v="272"/>
    <n v="285"/>
    <n v="298"/>
    <n v="312"/>
    <n v="325"/>
    <n v="322"/>
    <n v="258307"/>
  </r>
  <r>
    <s v="G3912 GEN Computer Eq, old -RETIRED"/>
    <x v="208"/>
    <s v="GEN Computer Eq, old -RETIRED"/>
    <s v="General Plant, Gas"/>
    <n v="0"/>
    <n v="0"/>
    <n v="0"/>
    <n v="0"/>
    <n v="0"/>
    <n v="0"/>
    <n v="0"/>
    <n v="0"/>
    <n v="0"/>
    <n v="0"/>
    <n v="0"/>
    <n v="0"/>
    <n v="0"/>
    <n v="0"/>
  </r>
  <r>
    <s v="G3913 GEN Printers, new"/>
    <x v="209"/>
    <s v="GEN Printers, new"/>
    <s v="General Plant, Gas"/>
    <n v="0"/>
    <n v="0"/>
    <n v="0"/>
    <n v="0"/>
    <n v="0"/>
    <n v="0"/>
    <n v="0"/>
    <n v="0"/>
    <n v="0"/>
    <n v="0"/>
    <n v="0"/>
    <n v="0"/>
    <n v="0"/>
    <n v="0"/>
  </r>
  <r>
    <s v="G3913 GEN Printers, new-NSC"/>
    <x v="209"/>
    <s v="GEN Printers, new-NSC"/>
    <s v="General Plant, Gas"/>
    <n v="0"/>
    <n v="0"/>
    <n v="0"/>
    <n v="0"/>
    <n v="0"/>
    <n v="0"/>
    <n v="0"/>
    <n v="0"/>
    <n v="0"/>
    <n v="0"/>
    <n v="0"/>
    <n v="0"/>
    <n v="0"/>
    <n v="0"/>
  </r>
  <r>
    <s v="G3914 GEN Computer Equip- RETIRED"/>
    <x v="210"/>
    <s v="GEN Computer Equip- RETIRED"/>
    <s v="General Plant, Gas"/>
    <n v="0"/>
    <n v="0"/>
    <n v="0"/>
    <n v="0"/>
    <n v="0"/>
    <n v="0"/>
    <n v="0"/>
    <n v="0"/>
    <n v="0"/>
    <n v="0"/>
    <n v="0"/>
    <n v="0"/>
    <n v="0"/>
    <n v="0"/>
  </r>
  <r>
    <s v="G3915 GEN Network Equipment"/>
    <x v="211"/>
    <s v="GEN Network Equipment"/>
    <s v="General Plant, Gas"/>
    <n v="0"/>
    <n v="0"/>
    <n v="0"/>
    <n v="0"/>
    <n v="0"/>
    <n v="0"/>
    <n v="0"/>
    <n v="0"/>
    <n v="0"/>
    <n v="0"/>
    <n v="0"/>
    <n v="0"/>
    <n v="0"/>
    <n v="0"/>
  </r>
  <r>
    <s v="G3916 GEN Data Equipment"/>
    <x v="212"/>
    <s v="GEN Data Equipment"/>
    <s v="General Plant, Gas"/>
    <n v="0"/>
    <n v="0"/>
    <n v="0"/>
    <n v="0"/>
    <n v="0"/>
    <n v="0"/>
    <n v="0"/>
    <n v="0"/>
    <n v="0"/>
    <n v="0"/>
    <n v="0"/>
    <n v="0"/>
    <n v="0"/>
    <n v="0"/>
  </r>
  <r>
    <s v="G392 GEN Trans Equip, new"/>
    <x v="213"/>
    <s v="GEN Trans Equip, new"/>
    <s v="General Plant, Gas"/>
    <n v="4280"/>
    <n v="4302"/>
    <n v="4325"/>
    <n v="4348"/>
    <n v="4371"/>
    <n v="4394"/>
    <n v="4416"/>
    <n v="4391"/>
    <n v="4414"/>
    <n v="4437"/>
    <n v="4459"/>
    <n v="4482"/>
    <n v="4506"/>
    <n v="4394388"/>
  </r>
  <r>
    <s v="G392 GEN Trans Equip, old"/>
    <x v="213"/>
    <s v="GEN Trans Equip, old"/>
    <s v="General Plant, Gas"/>
    <n v="332"/>
    <n v="333"/>
    <n v="334"/>
    <n v="335"/>
    <n v="336"/>
    <n v="337"/>
    <n v="339"/>
    <n v="0"/>
    <n v="0"/>
    <n v="0"/>
    <n v="0"/>
    <n v="0"/>
    <n v="0"/>
    <n v="181687"/>
  </r>
  <r>
    <s v="G392 GEN Trans Equip, old-NSC"/>
    <x v="213"/>
    <s v="GEN Trans Equip, old-NSC"/>
    <s v="General Plant, Gas"/>
    <n v="0"/>
    <n v="0"/>
    <n v="0"/>
    <n v="0"/>
    <n v="0"/>
    <n v="0"/>
    <n v="0"/>
    <n v="0"/>
    <n v="0"/>
    <n v="0"/>
    <n v="0"/>
    <n v="0"/>
    <n v="0"/>
    <n v="0"/>
  </r>
  <r>
    <s v="G3930 GEN Stores Equip, new"/>
    <x v="214"/>
    <s v="GEN Stores Equip, new"/>
    <s v="General Plant, Gas"/>
    <n v="0"/>
    <n v="0"/>
    <n v="0"/>
    <n v="0"/>
    <n v="0"/>
    <n v="0"/>
    <n v="0"/>
    <n v="0"/>
    <n v="0"/>
    <n v="0"/>
    <n v="0"/>
    <n v="0"/>
    <n v="0"/>
    <n v="-17"/>
  </r>
  <r>
    <s v="G3930 GEN Stores Equip, old"/>
    <x v="214"/>
    <s v="GEN Stores Equip, old"/>
    <s v="General Plant, Gas"/>
    <n v="-18"/>
    <n v="-18"/>
    <n v="0"/>
    <n v="0"/>
    <n v="-17"/>
    <n v="-17"/>
    <n v="-17"/>
    <n v="-16"/>
    <n v="-16"/>
    <n v="-16"/>
    <n v="-16"/>
    <n v="-15"/>
    <n v="-15"/>
    <n v="-13729"/>
  </r>
  <r>
    <s v="G3930 GEN Stores Equip, old-NSC"/>
    <x v="214"/>
    <s v="GEN Stores Equip, old-NSC"/>
    <s v="General Plant, Gas"/>
    <n v="0"/>
    <n v="0"/>
    <n v="0"/>
    <n v="0"/>
    <n v="0"/>
    <n v="0"/>
    <n v="0"/>
    <n v="0"/>
    <n v="0"/>
    <n v="0"/>
    <n v="0"/>
    <n v="0"/>
    <n v="0"/>
    <n v="0"/>
  </r>
  <r>
    <s v="G3931 GEN Stores Equipment &gt; $20K"/>
    <x v="215"/>
    <s v="GEN Stores Equipment &gt; $20K"/>
    <s v="General Plant, Gas"/>
    <n v="0"/>
    <n v="0"/>
    <n v="0"/>
    <n v="0"/>
    <n v="0"/>
    <n v="0"/>
    <n v="0"/>
    <n v="0"/>
    <n v="0"/>
    <n v="0"/>
    <n v="0"/>
    <n v="0"/>
    <n v="0"/>
    <n v="0"/>
  </r>
  <r>
    <s v="G3940 GEN Tools/Garage/Shop, new"/>
    <x v="216"/>
    <s v="GEN Tools/Garage/Shop, new"/>
    <s v="General Plant, Gas"/>
    <n v="742"/>
    <n v="757"/>
    <n v="772"/>
    <n v="788"/>
    <n v="804"/>
    <n v="820"/>
    <n v="836"/>
    <n v="1530"/>
    <n v="1538"/>
    <n v="1557"/>
    <n v="1576"/>
    <n v="1595"/>
    <n v="1609"/>
    <n v="1145666"/>
  </r>
  <r>
    <s v="G3940 GEN Tools/Garage/Shop, old"/>
    <x v="216"/>
    <s v="GEN Tools/Garage/Shop, old"/>
    <s v="General Plant, Gas"/>
    <n v="1250"/>
    <n v="645"/>
    <n v="690"/>
    <n v="735"/>
    <n v="781"/>
    <n v="826"/>
    <n v="872"/>
    <n v="0"/>
    <n v="0"/>
    <n v="0"/>
    <n v="0"/>
    <n v="0"/>
    <n v="0"/>
    <n v="431181"/>
  </r>
  <r>
    <s v="G3940 GEN Tools/Garage/Shop, ol-NSC"/>
    <x v="216"/>
    <s v="GEN Tools/Garage/Shop, ol-NSC"/>
    <s v="General Plant, Gas"/>
    <n v="0"/>
    <n v="0"/>
    <n v="0"/>
    <n v="0"/>
    <n v="0"/>
    <n v="0"/>
    <n v="0"/>
    <n v="0"/>
    <n v="0"/>
    <n v="0"/>
    <n v="0"/>
    <n v="0"/>
    <n v="0"/>
    <n v="0"/>
  </r>
  <r>
    <s v="G3941 GEN Tools/Garage/Shop &gt; $20K"/>
    <x v="217"/>
    <s v="GEN Tools/Garage/Shop &gt; $20K"/>
    <s v="General Plant, Gas"/>
    <n v="0"/>
    <n v="0"/>
    <n v="0"/>
    <n v="0"/>
    <n v="0"/>
    <n v="0"/>
    <n v="0"/>
    <n v="0"/>
    <n v="0"/>
    <n v="0"/>
    <n v="0"/>
    <n v="0"/>
    <n v="0"/>
    <n v="0"/>
  </r>
  <r>
    <s v="G3942 GEN Tools, 5 yrs"/>
    <x v="218"/>
    <s v="GEN Tools, 5 yrs"/>
    <s v="General Plant, Gas"/>
    <n v="0"/>
    <n v="0"/>
    <n v="0"/>
    <n v="0"/>
    <n v="0"/>
    <n v="0"/>
    <n v="0"/>
    <n v="0"/>
    <n v="0"/>
    <n v="0"/>
    <n v="0"/>
    <n v="0"/>
    <n v="0"/>
    <n v="0"/>
  </r>
  <r>
    <s v="G3943 GEN Tools, From G387 &lt; $20K"/>
    <x v="219"/>
    <s v="GEN Tools, From G387 &lt; $20K"/>
    <s v="General Plant, Gas"/>
    <n v="0"/>
    <n v="0"/>
    <n v="0"/>
    <n v="0"/>
    <n v="0"/>
    <n v="0"/>
    <n v="0"/>
    <n v="0"/>
    <n v="0"/>
    <n v="0"/>
    <n v="0"/>
    <n v="0"/>
    <n v="0"/>
    <n v="0"/>
  </r>
  <r>
    <s v="G3950 GEN Laboratory Equip, new"/>
    <x v="220"/>
    <s v="GEN Laboratory Equip, new"/>
    <s v="General Plant, Gas"/>
    <n v="148"/>
    <n v="150"/>
    <n v="152"/>
    <n v="154"/>
    <n v="156"/>
    <n v="158"/>
    <n v="160"/>
    <n v="1341"/>
    <n v="1308"/>
    <n v="1298"/>
    <n v="1287"/>
    <n v="1276"/>
    <n v="1266"/>
    <n v="678793"/>
  </r>
  <r>
    <s v="G3950 GEN Laboratory Equip, old"/>
    <x v="220"/>
    <s v="GEN Laboratory Equip, old"/>
    <s v="General Plant, Gas"/>
    <n v="1144"/>
    <n v="1163"/>
    <n v="1182"/>
    <n v="1202"/>
    <n v="1221"/>
    <n v="1240"/>
    <n v="1259"/>
    <n v="0"/>
    <n v="0"/>
    <n v="0"/>
    <n v="0"/>
    <n v="0"/>
    <n v="0"/>
    <n v="653282"/>
  </r>
  <r>
    <s v="G3950 GEN Laboratory Equip, old-NSC"/>
    <x v="220"/>
    <s v="GEN Laboratory Equip, old-NSC"/>
    <s v="General Plant, Gas"/>
    <n v="0"/>
    <n v="0"/>
    <n v="0"/>
    <n v="0"/>
    <n v="0"/>
    <n v="0"/>
    <n v="0"/>
    <n v="0"/>
    <n v="0"/>
    <n v="0"/>
    <n v="0"/>
    <n v="0"/>
    <n v="0"/>
    <n v="0"/>
  </r>
  <r>
    <s v="G3951 GEN Laboratory Equip &gt; $20K"/>
    <x v="221"/>
    <s v="GEN Laboratory Equip &gt; $20K"/>
    <s v="General Plant, Gas"/>
    <n v="0"/>
    <n v="0"/>
    <n v="0"/>
    <n v="0"/>
    <n v="0"/>
    <n v="0"/>
    <n v="0"/>
    <n v="0"/>
    <n v="0"/>
    <n v="0"/>
    <n v="0"/>
    <n v="0"/>
    <n v="0"/>
    <n v="0"/>
  </r>
  <r>
    <s v="G396 GEN Power Op Equip, new"/>
    <x v="222"/>
    <s v="GEN Power Op Equip, new"/>
    <s v="General Plant, Gas"/>
    <n v="0"/>
    <n v="0"/>
    <n v="0"/>
    <n v="0"/>
    <n v="0"/>
    <n v="0"/>
    <n v="0"/>
    <n v="-27"/>
    <n v="-32"/>
    <n v="-32"/>
    <n v="-31"/>
    <n v="-30"/>
    <n v="-30"/>
    <n v="-13700"/>
  </r>
  <r>
    <s v="G396 GEN Power Op Equip, old"/>
    <x v="222"/>
    <s v="GEN Power Op Equip, old"/>
    <s v="General Plant, Gas"/>
    <n v="-27"/>
    <n v="-26"/>
    <n v="-26"/>
    <n v="-25"/>
    <n v="-25"/>
    <n v="-25"/>
    <n v="-25"/>
    <n v="0"/>
    <n v="0"/>
    <n v="0"/>
    <n v="0"/>
    <n v="0"/>
    <n v="0"/>
    <n v="-13807"/>
  </r>
  <r>
    <s v="G396 GEN Power Op Equip, old-NSC"/>
    <x v="222"/>
    <s v="GEN Power Op Equip, old-NSC"/>
    <s v="General Plant, Gas"/>
    <n v="0"/>
    <n v="0"/>
    <n v="0"/>
    <n v="0"/>
    <n v="0"/>
    <n v="0"/>
    <n v="0"/>
    <n v="0"/>
    <n v="0"/>
    <n v="0"/>
    <n v="0"/>
    <n v="0"/>
    <n v="0"/>
    <n v="0"/>
  </r>
  <r>
    <s v="G3970 GEN Comm Equip, new"/>
    <x v="223"/>
    <s v="GEN Comm Equip, new"/>
    <s v="General Plant, Gas"/>
    <n v="475"/>
    <n v="488"/>
    <n v="500"/>
    <n v="512"/>
    <n v="525"/>
    <n v="542"/>
    <n v="563"/>
    <n v="-561"/>
    <n v="-497"/>
    <n v="-455"/>
    <n v="-413"/>
    <n v="-370"/>
    <n v="-328"/>
    <n v="75687"/>
  </r>
  <r>
    <s v="G3970 GEN Comm Equip, old"/>
    <x v="223"/>
    <s v="GEN Comm Equip, old"/>
    <s v="General Plant, Gas"/>
    <n v="-1137"/>
    <n v="-1116"/>
    <n v="-1095"/>
    <n v="-1075"/>
    <n v="-1054"/>
    <n v="-1033"/>
    <n v="-1012"/>
    <n v="0"/>
    <n v="0"/>
    <n v="0"/>
    <n v="0"/>
    <n v="0"/>
    <n v="0"/>
    <n v="-579433"/>
  </r>
  <r>
    <s v="G3970 GEN Comm Equip, old-NSC"/>
    <x v="223"/>
    <s v="GEN Comm Equip, old-NSC"/>
    <s v="General Plant, Gas"/>
    <n v="0"/>
    <n v="0"/>
    <n v="0"/>
    <n v="0"/>
    <n v="0"/>
    <n v="0"/>
    <n v="0"/>
    <n v="0"/>
    <n v="0"/>
    <n v="0"/>
    <n v="0"/>
    <n v="0"/>
    <n v="0"/>
    <n v="0"/>
  </r>
  <r>
    <s v="G3971 GEN Mobile Comm Eq"/>
    <x v="224"/>
    <s v="GEN Mobile Comm Eq"/>
    <s v="General Plant, Gas"/>
    <n v="0"/>
    <n v="0"/>
    <n v="0"/>
    <n v="0"/>
    <n v="0"/>
    <n v="0"/>
    <n v="0"/>
    <n v="0"/>
    <n v="0"/>
    <n v="0"/>
    <n v="0"/>
    <n v="0"/>
    <n v="0"/>
    <n v="0"/>
  </r>
  <r>
    <s v="G3972 GEN Telecommunications Eq"/>
    <x v="225"/>
    <s v="GEN Telecommunications Eq"/>
    <s v="General Plant, Gas"/>
    <n v="0"/>
    <n v="0"/>
    <n v="0"/>
    <n v="0"/>
    <n v="0"/>
    <n v="0"/>
    <n v="0"/>
    <n v="0"/>
    <n v="0"/>
    <n v="0"/>
    <n v="0"/>
    <n v="0"/>
    <n v="0"/>
    <n v="0"/>
  </r>
  <r>
    <s v="G3980 GEN Misc Equip, new"/>
    <x v="226"/>
    <s v="GEN Misc Equip, new"/>
    <s v="General Plant, Gas"/>
    <n v="51"/>
    <n v="52"/>
    <n v="53"/>
    <n v="54"/>
    <n v="54"/>
    <n v="55"/>
    <n v="56"/>
    <n v="41"/>
    <n v="42"/>
    <n v="44"/>
    <n v="45"/>
    <n v="46"/>
    <n v="48"/>
    <n v="49273"/>
  </r>
  <r>
    <s v="G3980 GEN Misc Equip, old"/>
    <x v="226"/>
    <s v="GEN Misc Equip, old"/>
    <s v="General Plant, Gas"/>
    <n v="-16"/>
    <n v="-16"/>
    <n v="-15"/>
    <n v="-15"/>
    <n v="-14"/>
    <n v="-14"/>
    <n v="-13"/>
    <n v="0"/>
    <n v="0"/>
    <n v="0"/>
    <n v="0"/>
    <n v="0"/>
    <n v="0"/>
    <n v="-7991"/>
  </r>
  <r>
    <s v="G3980 GEN Misc Equip, old-NSC"/>
    <x v="226"/>
    <s v="GEN Misc Equip, old-NSC"/>
    <s v="General Plant, Gas"/>
    <n v="0"/>
    <n v="0"/>
    <n v="0"/>
    <n v="0"/>
    <n v="0"/>
    <n v="0"/>
    <n v="0"/>
    <n v="0"/>
    <n v="0"/>
    <n v="0"/>
    <n v="0"/>
    <n v="0"/>
    <n v="0"/>
    <n v="0"/>
  </r>
  <r>
    <s v="G3981 GEN Misc Equipment &gt; $20K"/>
    <x v="227"/>
    <s v="GEN Misc Equipment &gt; $20K"/>
    <s v="General Plant, Gas"/>
    <n v="0"/>
    <n v="0"/>
    <n v="0"/>
    <n v="0"/>
    <n v="0"/>
    <n v="0"/>
    <n v="0"/>
    <n v="0"/>
    <n v="0"/>
    <n v="0"/>
    <n v="0"/>
    <n v="0"/>
    <n v="0"/>
    <n v="0"/>
  </r>
  <r>
    <s v="G399 GEN Other Tangible Propert-NSC"/>
    <x v="228"/>
    <s v="GEN Other Tangible Propert-NSC"/>
    <s v="General Plant, Gas"/>
    <n v="0"/>
    <n v="0"/>
    <n v="0"/>
    <n v="0"/>
    <n v="0"/>
    <n v="0"/>
    <n v="0"/>
    <n v="0"/>
    <n v="0"/>
    <n v="0"/>
    <n v="0"/>
    <n v="0"/>
    <n v="0"/>
    <n v="0"/>
  </r>
  <r>
    <s v="G399 GEN Other Tangible Property"/>
    <x v="228"/>
    <s v="GEN Other Tangible Property"/>
    <s v="General Plant, Gas"/>
    <n v="0"/>
    <n v="0"/>
    <n v="0"/>
    <n v="0"/>
    <n v="0"/>
    <n v="0"/>
    <n v="0"/>
    <n v="0"/>
    <n v="0"/>
    <n v="0"/>
    <n v="0"/>
    <n v="0"/>
    <n v="0"/>
    <n v="0"/>
  </r>
  <r>
    <s v="C302 INT Franchises &amp; Consents"/>
    <x v="229"/>
    <s v="INT Franchises &amp; Consents"/>
    <s v="Intangible Plant, Common"/>
    <n v="23"/>
    <n v="25"/>
    <n v="26"/>
    <n v="28"/>
    <n v="29"/>
    <n v="31"/>
    <n v="32"/>
    <n v="34"/>
    <n v="35"/>
    <n v="37"/>
    <n v="38"/>
    <n v="40"/>
    <n v="41"/>
    <n v="32147"/>
  </r>
  <r>
    <s v="C303 118 CMN Misc Intangible- RET"/>
    <x v="230"/>
    <s v="118 CMN Misc Intangible- RET"/>
    <s v="Intangible Plant, Common"/>
    <n v="0"/>
    <n v="0"/>
    <n v="0"/>
    <n v="0"/>
    <n v="0"/>
    <n v="0"/>
    <n v="0"/>
    <n v="0"/>
    <n v="0"/>
    <n v="0"/>
    <n v="0"/>
    <n v="0"/>
    <n v="0"/>
    <n v="0"/>
  </r>
  <r>
    <s v="C303 CMN Software, CLX System"/>
    <x v="230"/>
    <s v="CMN Software, CLX System"/>
    <s v="Intangible Plant, Common"/>
    <n v="0"/>
    <n v="0"/>
    <n v="0"/>
    <n v="0"/>
    <n v="0"/>
    <n v="0"/>
    <n v="0"/>
    <n v="0"/>
    <n v="0"/>
    <n v="0"/>
    <n v="0"/>
    <n v="0"/>
    <n v="0"/>
    <n v="0"/>
  </r>
  <r>
    <s v="C303 CMN Software, CLX System-NSC"/>
    <x v="230"/>
    <s v="CMN Software, CLX System-NSC"/>
    <s v="Intangible Plant, Common"/>
    <n v="0"/>
    <n v="0"/>
    <n v="0"/>
    <n v="0"/>
    <n v="0"/>
    <n v="0"/>
    <n v="0"/>
    <n v="0"/>
    <n v="0"/>
    <n v="0"/>
    <n v="0"/>
    <n v="0"/>
    <n v="0"/>
    <n v="0"/>
  </r>
  <r>
    <s v="C303 INT Frequency Purchase"/>
    <x v="230"/>
    <s v="INT Frequency Purchase"/>
    <s v="Intangible Plant, Common"/>
    <n v="0"/>
    <n v="0"/>
    <n v="0"/>
    <n v="0"/>
    <n v="0"/>
    <n v="0"/>
    <n v="0"/>
    <n v="0"/>
    <n v="0"/>
    <n v="0"/>
    <n v="0"/>
    <n v="0"/>
    <n v="0"/>
    <n v="0"/>
  </r>
  <r>
    <s v="C303 INT Misc Intangible Plant"/>
    <x v="230"/>
    <s v="INT Misc Intangible Plant"/>
    <s v="Intangible Plant, Common"/>
    <n v="89932"/>
    <n v="89601"/>
    <n v="91589"/>
    <n v="95786"/>
    <n v="100010"/>
    <n v="98605"/>
    <n v="103342"/>
    <n v="108347"/>
    <n v="113670"/>
    <n v="119350"/>
    <n v="119868"/>
    <n v="127265"/>
    <n v="134589"/>
    <n v="106641111"/>
  </r>
  <r>
    <s v="C303 INT Misc Intangible Plant-NSC"/>
    <x v="230"/>
    <s v="INT Misc Intangible Plant-NSC"/>
    <s v="Intangible Plant, Common"/>
    <n v="0"/>
    <n v="0"/>
    <n v="0"/>
    <n v="0"/>
    <n v="0"/>
    <n v="0"/>
    <n v="0"/>
    <n v="0"/>
    <n v="0"/>
    <n v="0"/>
    <n v="0"/>
    <n v="0"/>
    <n v="0"/>
    <n v="0"/>
  </r>
  <r>
    <s v="None, Common"/>
    <x v="8"/>
    <s v="Common"/>
    <s v="Intangible Plant, Common"/>
    <n v="0"/>
    <n v="0"/>
    <n v="0"/>
    <n v="0"/>
    <n v="0"/>
    <n v="0"/>
    <n v="0"/>
    <n v="0"/>
    <n v="0"/>
    <n v="0"/>
    <n v="0"/>
    <n v="0"/>
    <n v="0"/>
    <n v="0"/>
  </r>
  <r>
    <s v="C389 105 CMN Land &amp; Land Rights"/>
    <x v="231"/>
    <s v="105 CMN Land &amp; Land Rights"/>
    <s v="General Plant, Common"/>
    <n v="0"/>
    <n v="0"/>
    <n v="0"/>
    <n v="0"/>
    <n v="0"/>
    <n v="0"/>
    <n v="0"/>
    <n v="0"/>
    <n v="0"/>
    <n v="0"/>
    <n v="0"/>
    <n v="0"/>
    <n v="0"/>
    <n v="0"/>
  </r>
  <r>
    <s v="C389 CMN Easements"/>
    <x v="231"/>
    <s v="CMN Easements"/>
    <s v="General Plant, Common"/>
    <n v="1978"/>
    <n v="1997"/>
    <n v="2016"/>
    <n v="2036"/>
    <n v="2055"/>
    <n v="2075"/>
    <n v="2094"/>
    <n v="2113"/>
    <n v="2133"/>
    <n v="2152"/>
    <n v="2171"/>
    <n v="2191"/>
    <n v="2210"/>
    <n v="2093906"/>
  </r>
  <r>
    <s v="C389 CMN Land &amp; Land Rights"/>
    <x v="231"/>
    <s v="CMN Land &amp; Land Rights"/>
    <s v="General Plant, Common"/>
    <n v="0"/>
    <n v="0"/>
    <n v="0"/>
    <n v="0"/>
    <n v="0"/>
    <n v="0"/>
    <n v="0"/>
    <n v="0"/>
    <n v="0"/>
    <n v="0"/>
    <n v="0"/>
    <n v="0"/>
    <n v="0"/>
    <n v="0"/>
  </r>
  <r>
    <s v="C3900 CMN Str/Impv, Elliott Ave-NSC"/>
    <x v="232"/>
    <s v="CMN Str/Impv, Elliott Ave-NSC"/>
    <s v="General Plant, Common"/>
    <n v="0"/>
    <n v="0"/>
    <n v="0"/>
    <n v="0"/>
    <n v="0"/>
    <n v="0"/>
    <n v="0"/>
    <n v="0"/>
    <n v="0"/>
    <n v="0"/>
    <n v="0"/>
    <n v="0"/>
    <n v="0"/>
    <n v="0"/>
  </r>
  <r>
    <s v="C3900 CMN Str/Impv, Elliott Avenue"/>
    <x v="232"/>
    <s v="CMN Str/Impv, Elliott Avenue"/>
    <s v="General Plant, Common"/>
    <n v="0"/>
    <n v="0"/>
    <n v="0"/>
    <n v="0"/>
    <n v="0"/>
    <n v="0"/>
    <n v="0"/>
    <n v="0"/>
    <n v="0"/>
    <n v="0"/>
    <n v="0"/>
    <n v="0"/>
    <n v="0"/>
    <n v="0"/>
  </r>
  <r>
    <s v="C3900 CMN Str/Impv, ESO"/>
    <x v="232"/>
    <s v="CMN Str/Impv, ESO"/>
    <s v="General Plant, Common"/>
    <n v="13193"/>
    <n v="13258"/>
    <n v="13323"/>
    <n v="13388"/>
    <n v="13453"/>
    <n v="13519"/>
    <n v="13584"/>
    <n v="13649"/>
    <n v="13714"/>
    <n v="13779"/>
    <n v="13844"/>
    <n v="13910"/>
    <n v="13975"/>
    <n v="13583792"/>
  </r>
  <r>
    <s v="C3900 CMN Str/Impv, ESO-NSC"/>
    <x v="232"/>
    <s v="CMN Str/Impv, ESO-NSC"/>
    <s v="General Plant, Common"/>
    <n v="0"/>
    <n v="0"/>
    <n v="0"/>
    <n v="0"/>
    <n v="0"/>
    <n v="0"/>
    <n v="0"/>
    <n v="0"/>
    <n v="0"/>
    <n v="0"/>
    <n v="0"/>
    <n v="0"/>
    <n v="0"/>
    <n v="0"/>
  </r>
  <r>
    <s v="C3900 CMN Str/Impv, Factoria Svc Ct"/>
    <x v="232"/>
    <s v="CMN Str/Impv, Factoria Svc Ct"/>
    <s v="General Plant, Common"/>
    <n v="7249"/>
    <n v="7277"/>
    <n v="7306"/>
    <n v="7334"/>
    <n v="7362"/>
    <n v="7391"/>
    <n v="7419"/>
    <n v="7447"/>
    <n v="7475"/>
    <n v="7504"/>
    <n v="7532"/>
    <n v="7560"/>
    <n v="7588"/>
    <n v="7418785"/>
  </r>
  <r>
    <s v="C3900 CMN Str/Impv, Factoria Sv-NSC"/>
    <x v="232"/>
    <s v="CMN Str/Impv, Factoria Sv-NSC"/>
    <s v="General Plant, Common"/>
    <n v="0"/>
    <n v="0"/>
    <n v="0"/>
    <n v="0"/>
    <n v="0"/>
    <n v="0"/>
    <n v="0"/>
    <n v="0"/>
    <n v="0"/>
    <n v="0"/>
    <n v="0"/>
    <n v="0"/>
    <n v="0"/>
    <n v="0"/>
  </r>
  <r>
    <s v="C3900 CMN Str/Impv, Factoria Trailr"/>
    <x v="232"/>
    <s v="CMN Str/Impv, Factoria Trailr"/>
    <s v="General Plant, Common"/>
    <n v="15"/>
    <n v="15"/>
    <n v="15"/>
    <n v="15"/>
    <n v="15"/>
    <n v="15"/>
    <n v="15"/>
    <n v="15"/>
    <n v="15"/>
    <n v="15"/>
    <n v="15"/>
    <n v="15"/>
    <n v="15"/>
    <n v="15356"/>
  </r>
  <r>
    <s v="C3900 CMN Str/Impv, Factoria Tr-NSC"/>
    <x v="232"/>
    <s v="CMN Str/Impv, Factoria Tr-NSC"/>
    <s v="General Plant, Common"/>
    <n v="0"/>
    <n v="0"/>
    <n v="0"/>
    <n v="0"/>
    <n v="0"/>
    <n v="0"/>
    <n v="0"/>
    <n v="0"/>
    <n v="0"/>
    <n v="0"/>
    <n v="0"/>
    <n v="0"/>
    <n v="0"/>
    <n v="0"/>
  </r>
  <r>
    <s v="C3900 CMN Str/Impv, Fleet Svc Facl"/>
    <x v="232"/>
    <s v="CMN Str/Impv, Fleet Svc Facl"/>
    <s v="General Plant, Common"/>
    <n v="3223"/>
    <n v="3228"/>
    <n v="3233"/>
    <n v="3238"/>
    <n v="3243"/>
    <n v="3248"/>
    <n v="3253"/>
    <n v="3258"/>
    <n v="3263"/>
    <n v="3268"/>
    <n v="3273"/>
    <n v="3278"/>
    <n v="3283"/>
    <n v="3253164"/>
  </r>
  <r>
    <s v="C3900 CMN Str/Impv, Fleet Svc F-NSC"/>
    <x v="232"/>
    <s v="CMN Str/Impv, Fleet Svc F-NSC"/>
    <s v="General Plant, Common"/>
    <n v="0"/>
    <n v="0"/>
    <n v="0"/>
    <n v="0"/>
    <n v="0"/>
    <n v="0"/>
    <n v="0"/>
    <n v="0"/>
    <n v="0"/>
    <n v="0"/>
    <n v="0"/>
    <n v="0"/>
    <n v="0"/>
    <n v="0"/>
  </r>
  <r>
    <s v="C3900 CMN Str/Impv, Howell Bldg"/>
    <x v="232"/>
    <s v="CMN Str/Impv, Howell Bldg"/>
    <s v="General Plant, Common"/>
    <n v="637"/>
    <n v="638"/>
    <n v="639"/>
    <n v="640"/>
    <n v="641"/>
    <n v="642"/>
    <n v="643"/>
    <n v="644"/>
    <n v="645"/>
    <n v="646"/>
    <n v="647"/>
    <n v="648"/>
    <n v="649"/>
    <n v="643128"/>
  </r>
  <r>
    <s v="C3900 CMN Str/Impv, Howell Bldg-NSC"/>
    <x v="232"/>
    <s v="CMN Str/Impv, Howell Bldg-NSC"/>
    <s v="General Plant, Common"/>
    <n v="0"/>
    <n v="0"/>
    <n v="0"/>
    <n v="0"/>
    <n v="0"/>
    <n v="0"/>
    <n v="0"/>
    <n v="0"/>
    <n v="0"/>
    <n v="0"/>
    <n v="0"/>
    <n v="0"/>
    <n v="0"/>
    <n v="0"/>
  </r>
  <r>
    <s v="C3900 CMN Str/Impv, Kittitas Svc Ct"/>
    <x v="232"/>
    <s v="CMN Str/Impv, Kittitas Svc Ct"/>
    <s v="General Plant, Common"/>
    <n v="1777"/>
    <n v="1780"/>
    <n v="1784"/>
    <n v="1787"/>
    <n v="1790"/>
    <n v="1793"/>
    <n v="1796"/>
    <n v="1799"/>
    <n v="1803"/>
    <n v="1806"/>
    <n v="1809"/>
    <n v="1812"/>
    <n v="1815"/>
    <n v="1796256"/>
  </r>
  <r>
    <s v="C3900 CMN Str/Impv, Kittitas Sv-NSC"/>
    <x v="232"/>
    <s v="CMN Str/Impv, Kittitas Sv-NSC"/>
    <s v="General Plant, Common"/>
    <n v="0"/>
    <n v="0"/>
    <n v="0"/>
    <n v="0"/>
    <n v="0"/>
    <n v="0"/>
    <n v="0"/>
    <n v="0"/>
    <n v="0"/>
    <n v="0"/>
    <n v="0"/>
    <n v="0"/>
    <n v="0"/>
    <n v="0"/>
  </r>
  <r>
    <s v="C3900 CMN Str/Impv, Olympia Bus/Eng"/>
    <x v="232"/>
    <s v="CMN Str/Impv, Olympia Bus/Eng"/>
    <s v="General Plant, Common"/>
    <n v="2440"/>
    <n v="2444"/>
    <n v="2447"/>
    <n v="2451"/>
    <n v="2455"/>
    <n v="2458"/>
    <n v="2462"/>
    <n v="2466"/>
    <n v="2470"/>
    <n v="2473"/>
    <n v="2477"/>
    <n v="2481"/>
    <n v="2484"/>
    <n v="2462157"/>
  </r>
  <r>
    <s v="C3900 CMN Str/Impv, Olympia Bus-NSC"/>
    <x v="232"/>
    <s v="CMN Str/Impv, Olympia Bus-NSC"/>
    <s v="General Plant, Common"/>
    <n v="0"/>
    <n v="0"/>
    <n v="0"/>
    <n v="0"/>
    <n v="0"/>
    <n v="0"/>
    <n v="0"/>
    <n v="0"/>
    <n v="0"/>
    <n v="0"/>
    <n v="0"/>
    <n v="0"/>
    <n v="0"/>
    <n v="0"/>
  </r>
  <r>
    <s v="C3900 CMN Str/Impv, Olympia Svc Ctr"/>
    <x v="232"/>
    <s v="CMN Str/Impv, Olympia Svc Ctr"/>
    <s v="General Plant, Common"/>
    <n v="3190"/>
    <n v="3196"/>
    <n v="3202"/>
    <n v="3208"/>
    <n v="3214"/>
    <n v="3220"/>
    <n v="3227"/>
    <n v="3233"/>
    <n v="3239"/>
    <n v="3245"/>
    <n v="3251"/>
    <n v="3257"/>
    <n v="3263"/>
    <n v="3226608"/>
  </r>
  <r>
    <s v="C3900 CMN Str/Impv, Olympia Svc-NSC"/>
    <x v="232"/>
    <s v="CMN Str/Impv, Olympia Svc-NSC"/>
    <s v="General Plant, Common"/>
    <n v="0"/>
    <n v="0"/>
    <n v="0"/>
    <n v="0"/>
    <n v="0"/>
    <n v="0"/>
    <n v="0"/>
    <n v="0"/>
    <n v="0"/>
    <n v="0"/>
    <n v="0"/>
    <n v="0"/>
    <n v="0"/>
    <n v="0"/>
  </r>
  <r>
    <s v="C3900 CMN Str/Impv, Puyallup Svc Ct"/>
    <x v="232"/>
    <s v="CMN Str/Impv, Puyallup Svc Ct"/>
    <s v="General Plant, Common"/>
    <n v="1250"/>
    <n v="1252"/>
    <n v="1253"/>
    <n v="1255"/>
    <n v="1256"/>
    <n v="1258"/>
    <n v="1259"/>
    <n v="1261"/>
    <n v="1262"/>
    <n v="1264"/>
    <n v="1265"/>
    <n v="1267"/>
    <n v="1268"/>
    <n v="1259097"/>
  </r>
  <r>
    <s v="C3900 CMN Str/Impv, Puyallup Sv-NSC"/>
    <x v="232"/>
    <s v="CMN Str/Impv, Puyallup Sv-NSC"/>
    <s v="General Plant, Common"/>
    <n v="0"/>
    <n v="0"/>
    <n v="0"/>
    <n v="0"/>
    <n v="0"/>
    <n v="0"/>
    <n v="0"/>
    <n v="0"/>
    <n v="0"/>
    <n v="0"/>
    <n v="0"/>
    <n v="0"/>
    <n v="0"/>
    <n v="0"/>
  </r>
  <r>
    <s v="C3900 CMN Str/Impv, Pwr Sys Bldg"/>
    <x v="232"/>
    <s v="CMN Str/Impv, Pwr Sys Bldg"/>
    <s v="General Plant, Common"/>
    <n v="0"/>
    <n v="0"/>
    <n v="0"/>
    <n v="0"/>
    <n v="0"/>
    <n v="0"/>
    <n v="0"/>
    <n v="0"/>
    <n v="0"/>
    <n v="0"/>
    <n v="0"/>
    <n v="0"/>
    <n v="0"/>
    <n v="0"/>
  </r>
  <r>
    <s v="C3900 CMN Str/Impv, Pwr Sys Bld-NSC"/>
    <x v="232"/>
    <s v="CMN Str/Impv, Pwr Sys Bld-NSC"/>
    <s v="General Plant, Common"/>
    <n v="0"/>
    <n v="0"/>
    <n v="0"/>
    <n v="0"/>
    <n v="0"/>
    <n v="0"/>
    <n v="0"/>
    <n v="0"/>
    <n v="0"/>
    <n v="0"/>
    <n v="0"/>
    <n v="0"/>
    <n v="0"/>
    <n v="0"/>
  </r>
  <r>
    <s v="C3900 CMN Str/Impv, S King Complex"/>
    <x v="232"/>
    <s v="CMN Str/Impv, S King Complex"/>
    <s v="General Plant, Common"/>
    <n v="742"/>
    <n v="770"/>
    <n v="799"/>
    <n v="827"/>
    <n v="855"/>
    <n v="883"/>
    <n v="911"/>
    <n v="940"/>
    <n v="968"/>
    <n v="996"/>
    <n v="1024"/>
    <n v="1052"/>
    <n v="1080"/>
    <n v="911346"/>
  </r>
  <r>
    <s v="C3900 CMN Str/Impv, S King Comp-NSC"/>
    <x v="232"/>
    <s v="CMN Str/Impv, S King Comp-NSC"/>
    <s v="General Plant, Common"/>
    <n v="0"/>
    <n v="0"/>
    <n v="0"/>
    <n v="0"/>
    <n v="0"/>
    <n v="0"/>
    <n v="0"/>
    <n v="0"/>
    <n v="0"/>
    <n v="0"/>
    <n v="0"/>
    <n v="0"/>
    <n v="0"/>
    <n v="0"/>
  </r>
  <r>
    <s v="C3900 CMN Str/Impv, Tacoma Office"/>
    <x v="232"/>
    <s v="CMN Str/Impv, Tacoma Office"/>
    <s v="General Plant, Common"/>
    <n v="5080"/>
    <n v="5089"/>
    <n v="5098"/>
    <n v="5107"/>
    <n v="5116"/>
    <n v="5125"/>
    <n v="5134"/>
    <n v="5143"/>
    <n v="5152"/>
    <n v="5161"/>
    <n v="5170"/>
    <n v="5179"/>
    <n v="5188"/>
    <n v="5134059"/>
  </r>
  <r>
    <s v="C3900 CMN Str/Impv, Tacoma Offi-NSC"/>
    <x v="232"/>
    <s v="CMN Str/Impv, Tacoma Offi-NSC"/>
    <s v="General Plant, Common"/>
    <n v="0"/>
    <n v="0"/>
    <n v="0"/>
    <n v="0"/>
    <n v="0"/>
    <n v="0"/>
    <n v="0"/>
    <n v="0"/>
    <n v="0"/>
    <n v="0"/>
    <n v="0"/>
    <n v="0"/>
    <n v="0"/>
    <n v="0"/>
  </r>
  <r>
    <s v="C3900 CMN Structure &amp; Improvement"/>
    <x v="232"/>
    <s v="CMN Structure &amp; Improvement"/>
    <s v="General Plant, Common"/>
    <n v="5243"/>
    <n v="5294"/>
    <n v="5346"/>
    <n v="5401"/>
    <n v="5456"/>
    <n v="5508"/>
    <n v="5561"/>
    <n v="5613"/>
    <n v="5666"/>
    <n v="5724"/>
    <n v="5786"/>
    <n v="5849"/>
    <n v="5914"/>
    <n v="5565225"/>
  </r>
  <r>
    <s v="C3901 CMN LH, Bothell Access Ce-NSC"/>
    <x v="233"/>
    <s v="CMN LH, Bothell Access Ce-NSC"/>
    <s v="General Plant, Common"/>
    <n v="0"/>
    <n v="0"/>
    <n v="0"/>
    <n v="0"/>
    <n v="0"/>
    <n v="0"/>
    <n v="0"/>
    <n v="0"/>
    <n v="0"/>
    <n v="0"/>
    <n v="0"/>
    <n v="0"/>
    <n v="0"/>
    <n v="0"/>
  </r>
  <r>
    <s v="C3901 CMN LH, Bothell Access Center"/>
    <x v="233"/>
    <s v="CMN LH, Bothell Access Center"/>
    <s v="General Plant, Common"/>
    <n v="553"/>
    <n v="568"/>
    <n v="583"/>
    <n v="598"/>
    <n v="613"/>
    <n v="627"/>
    <n v="642"/>
    <n v="657"/>
    <n v="672"/>
    <n v="686"/>
    <n v="701"/>
    <n v="716"/>
    <n v="731"/>
    <n v="642108"/>
  </r>
  <r>
    <s v="C3901 CMN LH, Bothell Call Ctr-RET"/>
    <x v="233"/>
    <s v="CMN LH, Bothell Call Ctr-RET"/>
    <s v="General Plant, Common"/>
    <n v="0"/>
    <n v="0"/>
    <n v="0"/>
    <n v="0"/>
    <n v="0"/>
    <n v="0"/>
    <n v="0"/>
    <n v="0"/>
    <n v="0"/>
    <n v="0"/>
    <n v="0"/>
    <n v="0"/>
    <n v="0"/>
    <n v="0"/>
  </r>
  <r>
    <s v="C3901 CMN LH, Bothell Data Center"/>
    <x v="233"/>
    <s v="CMN LH, Bothell Data Center"/>
    <s v="General Plant, Common"/>
    <n v="5731"/>
    <n v="5806"/>
    <n v="5881"/>
    <n v="5956"/>
    <n v="6030"/>
    <n v="6105"/>
    <n v="6180"/>
    <n v="6255"/>
    <n v="6330"/>
    <n v="6405"/>
    <n v="6480"/>
    <n v="6555"/>
    <n v="6630"/>
    <n v="6180251"/>
  </r>
  <r>
    <s v="C3901 CMN LH, Bothell Data Cent-NSC"/>
    <x v="233"/>
    <s v="CMN LH, Bothell Data Cent-NSC"/>
    <s v="General Plant, Common"/>
    <n v="0"/>
    <n v="0"/>
    <n v="0"/>
    <n v="0"/>
    <n v="0"/>
    <n v="0"/>
    <n v="0"/>
    <n v="0"/>
    <n v="0"/>
    <n v="0"/>
    <n v="0"/>
    <n v="0"/>
    <n v="0"/>
    <n v="0"/>
  </r>
  <r>
    <s v="C3901 CMN LH, Ellensburg-RETIRED"/>
    <x v="233"/>
    <s v="CMN LH, Ellensburg-RETIRED"/>
    <s v="General Plant, Common"/>
    <n v="0"/>
    <n v="0"/>
    <n v="0"/>
    <n v="0"/>
    <n v="0"/>
    <n v="0"/>
    <n v="0"/>
    <n v="0"/>
    <n v="0"/>
    <n v="0"/>
    <n v="0"/>
    <n v="0"/>
    <n v="0"/>
    <n v="0"/>
  </r>
  <r>
    <s v="C3901 CMN LH, Expired"/>
    <x v="233"/>
    <s v="CMN LH, Expired"/>
    <s v="General Plant, Common"/>
    <n v="0"/>
    <n v="0"/>
    <n v="0"/>
    <n v="0"/>
    <n v="0"/>
    <n v="0"/>
    <n v="0"/>
    <n v="0"/>
    <n v="0"/>
    <n v="0"/>
    <n v="0"/>
    <n v="0"/>
    <n v="0"/>
    <n v="0"/>
  </r>
  <r>
    <s v="C3901 CMN LH, Freeland Bus Ofc"/>
    <x v="233"/>
    <s v="CMN LH, Freeland Bus Ofc"/>
    <s v="General Plant, Common"/>
    <n v="333"/>
    <n v="333"/>
    <n v="334"/>
    <n v="334"/>
    <n v="334"/>
    <n v="335"/>
    <n v="335"/>
    <n v="335"/>
    <n v="335"/>
    <n v="336"/>
    <n v="336"/>
    <n v="336"/>
    <n v="337"/>
    <n v="334885"/>
  </r>
  <r>
    <s v="C3901 CMN LH, Freeland Bus Ofc-NSC"/>
    <x v="233"/>
    <s v="CMN LH, Freeland Bus Ofc-NSC"/>
    <s v="General Plant, Common"/>
    <n v="0"/>
    <n v="0"/>
    <n v="0"/>
    <n v="0"/>
    <n v="0"/>
    <n v="0"/>
    <n v="0"/>
    <n v="0"/>
    <n v="0"/>
    <n v="0"/>
    <n v="0"/>
    <n v="0"/>
    <n v="0"/>
    <n v="0"/>
  </r>
  <r>
    <s v="C3901 CMN LH, Lincoln Exec Ctr"/>
    <x v="233"/>
    <s v="CMN LH, Lincoln Exec Ctr"/>
    <s v="General Plant, Common"/>
    <n v="29"/>
    <n v="30"/>
    <n v="31"/>
    <n v="32"/>
    <n v="34"/>
    <n v="35"/>
    <n v="36"/>
    <n v="38"/>
    <n v="39"/>
    <n v="40"/>
    <n v="42"/>
    <n v="43"/>
    <n v="44"/>
    <n v="36359"/>
  </r>
  <r>
    <s v="C3901 CMN LH, Lincoln Exec Ctr-NSC"/>
    <x v="233"/>
    <s v="CMN LH, Lincoln Exec Ctr-NSC"/>
    <s v="General Plant, Common"/>
    <n v="0"/>
    <n v="0"/>
    <n v="0"/>
    <n v="0"/>
    <n v="0"/>
    <n v="0"/>
    <n v="0"/>
    <n v="0"/>
    <n v="0"/>
    <n v="0"/>
    <n v="0"/>
    <n v="0"/>
    <n v="0"/>
    <n v="0"/>
  </r>
  <r>
    <s v="C3901 CMN LH, Mt Erie Comm -RETIRED"/>
    <x v="233"/>
    <s v="CMN LH, Mt Erie Comm -RETIRED"/>
    <s v="General Plant, Common"/>
    <n v="0"/>
    <n v="0"/>
    <n v="0"/>
    <n v="0"/>
    <n v="0"/>
    <n v="0"/>
    <n v="0"/>
    <n v="0"/>
    <n v="0"/>
    <n v="0"/>
    <n v="0"/>
    <n v="0"/>
    <n v="0"/>
    <n v="0"/>
  </r>
  <r>
    <s v="C3901 CMN LH, PSE Building"/>
    <x v="233"/>
    <s v="CMN LH, PSE Building"/>
    <s v="General Plant, Common"/>
    <n v="9370"/>
    <n v="9392"/>
    <n v="9413"/>
    <n v="9435"/>
    <n v="9457"/>
    <n v="9479"/>
    <n v="9500"/>
    <n v="0"/>
    <n v="0"/>
    <n v="0"/>
    <n v="0"/>
    <n v="0"/>
    <n v="0"/>
    <n v="5113384"/>
  </r>
  <r>
    <s v="C3901 CMN LH, PSE Building-NSC"/>
    <x v="233"/>
    <s v="CMN LH, PSE Building-NSC"/>
    <s v="General Plant, Common"/>
    <n v="0"/>
    <n v="0"/>
    <n v="0"/>
    <n v="0"/>
    <n v="0"/>
    <n v="0"/>
    <n v="0"/>
    <n v="0"/>
    <n v="0"/>
    <n v="0"/>
    <n v="0"/>
    <n v="0"/>
    <n v="0"/>
    <n v="0"/>
  </r>
  <r>
    <s v="C3901 CMN LH, PSE East Amend 2"/>
    <x v="233"/>
    <s v="CMN LH, PSE East Amend 2"/>
    <s v="General Plant, Common"/>
    <n v="0"/>
    <n v="0"/>
    <n v="0"/>
    <n v="0"/>
    <n v="0"/>
    <n v="0"/>
    <n v="0"/>
    <n v="0"/>
    <n v="0"/>
    <n v="0"/>
    <n v="0"/>
    <n v="0"/>
    <n v="0"/>
    <n v="0"/>
  </r>
  <r>
    <s v="C3901 CMN LH, PSE East Amend 2-NSC"/>
    <x v="233"/>
    <s v="CMN LH, PSE East Amend 2-NSC"/>
    <s v="General Plant, Common"/>
    <n v="0"/>
    <n v="0"/>
    <n v="0"/>
    <n v="0"/>
    <n v="0"/>
    <n v="0"/>
    <n v="0"/>
    <n v="0"/>
    <n v="0"/>
    <n v="0"/>
    <n v="0"/>
    <n v="0"/>
    <n v="0"/>
    <n v="0"/>
  </r>
  <r>
    <s v="C3901 CMN LH, PSE East Building"/>
    <x v="233"/>
    <s v="CMN LH, PSE East Building"/>
    <s v="General Plant, Common"/>
    <n v="20060"/>
    <n v="20143"/>
    <n v="20227"/>
    <n v="20311"/>
    <n v="20394"/>
    <n v="20478"/>
    <n v="20562"/>
    <n v="20645"/>
    <n v="20729"/>
    <n v="20813"/>
    <n v="20896"/>
    <n v="20980"/>
    <n v="21063"/>
    <n v="20561518"/>
  </r>
  <r>
    <s v="C3901 CMN LH, PSE East Building-NSC"/>
    <x v="233"/>
    <s v="CMN LH, PSE East Building-NSC"/>
    <s v="General Plant, Common"/>
    <n v="0"/>
    <n v="0"/>
    <n v="0"/>
    <n v="0"/>
    <n v="0"/>
    <n v="0"/>
    <n v="0"/>
    <n v="0"/>
    <n v="0"/>
    <n v="0"/>
    <n v="0"/>
    <n v="0"/>
    <n v="0"/>
    <n v="0"/>
  </r>
  <r>
    <s v="C3901 CMN LH, Rattlesnake Mtn -RET"/>
    <x v="233"/>
    <s v="CMN LH, Rattlesnake Mtn -RET"/>
    <s v="General Plant, Common"/>
    <n v="0"/>
    <n v="0"/>
    <n v="0"/>
    <n v="0"/>
    <n v="0"/>
    <n v="0"/>
    <n v="0"/>
    <n v="0"/>
    <n v="0"/>
    <n v="0"/>
    <n v="0"/>
    <n v="0"/>
    <n v="0"/>
    <n v="0"/>
  </r>
  <r>
    <s v="C3901 CMN LH, Redmond West/Will-NSC"/>
    <x v="233"/>
    <s v="CMN LH, Redmond West/Will-NSC"/>
    <s v="General Plant, Common"/>
    <n v="0"/>
    <n v="0"/>
    <n v="0"/>
    <n v="0"/>
    <n v="0"/>
    <n v="0"/>
    <n v="0"/>
    <n v="0"/>
    <n v="0"/>
    <n v="0"/>
    <n v="0"/>
    <n v="0"/>
    <n v="0"/>
    <n v="0"/>
  </r>
  <r>
    <s v="C3901 CMN LH, Redmond West/Willow"/>
    <x v="233"/>
    <s v="CMN LH, Redmond West/Willow"/>
    <s v="General Plant, Common"/>
    <n v="1951"/>
    <n v="1964"/>
    <n v="1976"/>
    <n v="1988"/>
    <n v="2001"/>
    <n v="2013"/>
    <n v="2025"/>
    <n v="2038"/>
    <n v="2050"/>
    <n v="2062"/>
    <n v="2075"/>
    <n v="2087"/>
    <n v="2099"/>
    <n v="2025386"/>
  </r>
  <r>
    <s v="C3901 CMN LH, S King Svc 2nd Am-RET"/>
    <x v="233"/>
    <s v="CMN LH, S King Svc 2nd Am-RET"/>
    <s v="General Plant, Common"/>
    <n v="0"/>
    <n v="0"/>
    <n v="0"/>
    <n v="0"/>
    <n v="0"/>
    <n v="0"/>
    <n v="0"/>
    <n v="0"/>
    <n v="0"/>
    <n v="0"/>
    <n v="0"/>
    <n v="0"/>
    <n v="0"/>
    <n v="0"/>
  </r>
  <r>
    <s v="C3901 CMN LH, S King Svc -RETIRED"/>
    <x v="233"/>
    <s v="CMN LH, S King Svc -RETIRED"/>
    <s v="General Plant, Common"/>
    <n v="0"/>
    <n v="0"/>
    <n v="0"/>
    <n v="0"/>
    <n v="0"/>
    <n v="0"/>
    <n v="0"/>
    <n v="0"/>
    <n v="0"/>
    <n v="0"/>
    <n v="0"/>
    <n v="0"/>
    <n v="0"/>
    <n v="0"/>
  </r>
  <r>
    <s v="C3901 CMN LH, Sea Tac-RETIRED"/>
    <x v="233"/>
    <s v="CMN LH, Sea Tac-RETIRED"/>
    <s v="General Plant, Common"/>
    <n v="0"/>
    <n v="0"/>
    <n v="0"/>
    <n v="0"/>
    <n v="0"/>
    <n v="0"/>
    <n v="0"/>
    <n v="0"/>
    <n v="0"/>
    <n v="0"/>
    <n v="0"/>
    <n v="0"/>
    <n v="0"/>
    <n v="0"/>
  </r>
  <r>
    <s v="C3910 CMN Office Furn &amp; Eq-notused"/>
    <x v="234"/>
    <s v="CMN Office Furn &amp; Eq-notused"/>
    <s v="General Plant, Common"/>
    <n v="0"/>
    <n v="0"/>
    <n v="0"/>
    <n v="0"/>
    <n v="0"/>
    <n v="0"/>
    <n v="0"/>
    <n v="0"/>
    <n v="0"/>
    <n v="0"/>
    <n v="0"/>
    <n v="0"/>
    <n v="0"/>
    <n v="0"/>
  </r>
  <r>
    <s v="C3911 CMN Office Furn &amp; Eq, new"/>
    <x v="235"/>
    <s v="CMN Office Furn &amp; Eq, new"/>
    <s v="General Plant, Common"/>
    <n v="3017"/>
    <n v="3069"/>
    <n v="3121"/>
    <n v="3172"/>
    <n v="3224"/>
    <n v="3276"/>
    <n v="3328"/>
    <n v="9842"/>
    <n v="9685"/>
    <n v="9657"/>
    <n v="9628"/>
    <n v="9599"/>
    <n v="9580"/>
    <n v="6158463"/>
  </r>
  <r>
    <s v="C3911 CMN Office Furn &amp; Eq, old"/>
    <x v="235"/>
    <s v="CMN Office Furn &amp; Eq, old"/>
    <s v="General Plant, Common"/>
    <n v="6168"/>
    <n v="6257"/>
    <n v="6345"/>
    <n v="6434"/>
    <n v="6523"/>
    <n v="6611"/>
    <n v="6700"/>
    <n v="0"/>
    <n v="0"/>
    <n v="0"/>
    <n v="0"/>
    <n v="0"/>
    <n v="0"/>
    <n v="3496164"/>
  </r>
  <r>
    <s v="C3911 CMN Office Furn &amp; Eq, old-NSC"/>
    <x v="235"/>
    <s v="CMN Office Furn &amp; Eq, old-NSC"/>
    <s v="General Plant, Common"/>
    <n v="0"/>
    <n v="0"/>
    <n v="0"/>
    <n v="0"/>
    <n v="0"/>
    <n v="0"/>
    <n v="0"/>
    <n v="0"/>
    <n v="0"/>
    <n v="0"/>
    <n v="0"/>
    <n v="0"/>
    <n v="0"/>
    <n v="0"/>
  </r>
  <r>
    <s v="C3912 CMN Computer Eq, new"/>
    <x v="236"/>
    <s v="CMN Computer Eq, new"/>
    <s v="General Plant, Common"/>
    <n v="22553"/>
    <n v="23870"/>
    <n v="25276"/>
    <n v="26780"/>
    <n v="28286"/>
    <n v="23952"/>
    <n v="25364"/>
    <n v="25650"/>
    <n v="27074"/>
    <n v="28576"/>
    <n v="30066"/>
    <n v="31488"/>
    <n v="32464"/>
    <n v="26990891"/>
  </r>
  <r>
    <s v="C3912 CMN Computer Eq, old-RETIRED"/>
    <x v="236"/>
    <s v="CMN Computer Eq, old-RETIRED"/>
    <s v="General Plant, Common"/>
    <n v="0"/>
    <n v="0"/>
    <n v="0"/>
    <n v="0"/>
    <n v="0"/>
    <n v="0"/>
    <n v="0"/>
    <n v="0"/>
    <n v="0"/>
    <n v="0"/>
    <n v="0"/>
    <n v="0"/>
    <n v="0"/>
    <n v="0"/>
  </r>
  <r>
    <s v="C3913 CMN Printers, new"/>
    <x v="237"/>
    <s v="CMN Printers, new"/>
    <s v="General Plant, Common"/>
    <n v="0"/>
    <n v="0"/>
    <n v="0"/>
    <n v="0"/>
    <n v="0"/>
    <n v="0"/>
    <n v="0"/>
    <n v="0"/>
    <n v="0"/>
    <n v="0"/>
    <n v="0"/>
    <n v="0"/>
    <n v="0"/>
    <n v="0"/>
  </r>
  <r>
    <s v="C3913 CMN Printers, new-NSC"/>
    <x v="237"/>
    <s v="CMN Printers, new-NSC"/>
    <s v="General Plant, Common"/>
    <n v="0"/>
    <n v="0"/>
    <n v="0"/>
    <n v="0"/>
    <n v="0"/>
    <n v="0"/>
    <n v="0"/>
    <n v="0"/>
    <n v="0"/>
    <n v="0"/>
    <n v="0"/>
    <n v="0"/>
    <n v="0"/>
    <n v="0"/>
  </r>
  <r>
    <s v="C3914 CMN Computer Equip&gt;$20K-RET"/>
    <x v="238"/>
    <s v="CMN Computer Equip&gt;$20K-RET"/>
    <s v="General Plant, Common"/>
    <n v="0"/>
    <n v="0"/>
    <n v="0"/>
    <n v="0"/>
    <n v="0"/>
    <n v="0"/>
    <n v="0"/>
    <n v="0"/>
    <n v="0"/>
    <n v="0"/>
    <n v="0"/>
    <n v="0"/>
    <n v="0"/>
    <n v="0"/>
  </r>
  <r>
    <s v="C3917 CMN Modular Furniture-notused"/>
    <x v="239"/>
    <s v="CMN Modular Furniture-notused"/>
    <s v="General Plant, Common"/>
    <n v="0"/>
    <n v="0"/>
    <n v="0"/>
    <n v="0"/>
    <n v="0"/>
    <n v="0"/>
    <n v="0"/>
    <n v="0"/>
    <n v="0"/>
    <n v="0"/>
    <n v="0"/>
    <n v="0"/>
    <n v="0"/>
    <n v="0"/>
  </r>
  <r>
    <s v="C3920 GEN Trans Equip, new"/>
    <x v="240"/>
    <s v="GEN Trans Equip, new"/>
    <s v="General Plant, Common"/>
    <n v="3191"/>
    <n v="3196"/>
    <n v="3201"/>
    <n v="2985"/>
    <n v="2990"/>
    <n v="2995"/>
    <n v="2999"/>
    <n v="3005"/>
    <n v="3009"/>
    <n v="3014"/>
    <n v="3019"/>
    <n v="3023"/>
    <n v="3028"/>
    <n v="3045516"/>
  </r>
  <r>
    <s v="C3920 GEN Trans Equip, old"/>
    <x v="240"/>
    <s v="GEN Trans Equip, old"/>
    <s v="General Plant, Common"/>
    <n v="35"/>
    <n v="4"/>
    <n v="4"/>
    <n v="4"/>
    <n v="4"/>
    <n v="4"/>
    <n v="4"/>
    <n v="0"/>
    <n v="0"/>
    <n v="0"/>
    <n v="0"/>
    <n v="0"/>
    <n v="0"/>
    <n v="3537"/>
  </r>
  <r>
    <s v="C3920 GEN Trans Equip, old-NSC"/>
    <x v="240"/>
    <s v="GEN Trans Equip, old-NSC"/>
    <s v="General Plant, Common"/>
    <n v="0"/>
    <n v="0"/>
    <n v="0"/>
    <n v="0"/>
    <n v="0"/>
    <n v="0"/>
    <n v="0"/>
    <n v="0"/>
    <n v="0"/>
    <n v="0"/>
    <n v="0"/>
    <n v="0"/>
    <n v="0"/>
    <n v="0"/>
  </r>
  <r>
    <s v="C3921 CMN Aircraft"/>
    <x v="241"/>
    <s v="CMN Aircraft"/>
    <s v="General Plant, Common"/>
    <n v="924"/>
    <n v="924"/>
    <n v="924"/>
    <n v="924"/>
    <n v="924"/>
    <n v="924"/>
    <n v="924"/>
    <n v="924"/>
    <n v="924"/>
    <n v="924"/>
    <n v="924"/>
    <n v="924"/>
    <n v="924"/>
    <n v="923765"/>
  </r>
  <r>
    <s v="C3921 CMN Aircraft-NSC"/>
    <x v="241"/>
    <s v="CMN Aircraft-NSC"/>
    <s v="General Plant, Common"/>
    <n v="0"/>
    <n v="0"/>
    <n v="0"/>
    <n v="0"/>
    <n v="0"/>
    <n v="0"/>
    <n v="0"/>
    <n v="0"/>
    <n v="0"/>
    <n v="0"/>
    <n v="0"/>
    <n v="0"/>
    <n v="0"/>
    <n v="0"/>
  </r>
  <r>
    <s v="C3922 CMN Aircraft Engine Rebuild"/>
    <x v="242"/>
    <s v="CMN Aircraft Engine Rebuild"/>
    <s v="General Plant, Common"/>
    <n v="901"/>
    <n v="901"/>
    <n v="901"/>
    <n v="901"/>
    <n v="901"/>
    <n v="901"/>
    <n v="901"/>
    <n v="901"/>
    <n v="901"/>
    <n v="901"/>
    <n v="901"/>
    <n v="901"/>
    <n v="901"/>
    <n v="901043"/>
  </r>
  <r>
    <s v="C3922 CMN Aircraft Engine Rebui-NSC"/>
    <x v="242"/>
    <s v="CMN Aircraft Engine Rebui-NSC"/>
    <s v="General Plant, Common"/>
    <n v="0"/>
    <n v="0"/>
    <n v="0"/>
    <n v="0"/>
    <n v="0"/>
    <n v="0"/>
    <n v="0"/>
    <n v="0"/>
    <n v="0"/>
    <n v="0"/>
    <n v="0"/>
    <n v="0"/>
    <n v="0"/>
    <n v="0"/>
  </r>
  <r>
    <s v="C393 CMN Stores Equipment new"/>
    <x v="243"/>
    <s v="CMN Stores Equipment new"/>
    <s v="General Plant, Common"/>
    <n v="22"/>
    <n v="22"/>
    <n v="22"/>
    <n v="23"/>
    <n v="23"/>
    <n v="23"/>
    <n v="23"/>
    <n v="44"/>
    <n v="44"/>
    <n v="44"/>
    <n v="44"/>
    <n v="44"/>
    <n v="44"/>
    <n v="32383"/>
  </r>
  <r>
    <s v="C393 CMN Stores Equipment old"/>
    <x v="243"/>
    <s v="CMN Stores Equipment old"/>
    <s v="General Plant, Common"/>
    <n v="20"/>
    <n v="20"/>
    <n v="20"/>
    <n v="21"/>
    <n v="21"/>
    <n v="21"/>
    <n v="21"/>
    <n v="0"/>
    <n v="0"/>
    <n v="0"/>
    <n v="0"/>
    <n v="0"/>
    <n v="0"/>
    <n v="11148"/>
  </r>
  <r>
    <s v="C393 CMN Stores Equipment old-NSC"/>
    <x v="243"/>
    <s v="CMN Stores Equipment old-NSC"/>
    <s v="General Plant, Common"/>
    <n v="0"/>
    <n v="0"/>
    <n v="0"/>
    <n v="0"/>
    <n v="0"/>
    <n v="0"/>
    <n v="0"/>
    <n v="0"/>
    <n v="0"/>
    <n v="0"/>
    <n v="0"/>
    <n v="0"/>
    <n v="0"/>
    <n v="0"/>
  </r>
  <r>
    <s v="C3940 CMN Tools/Shop/Garage new"/>
    <x v="244"/>
    <s v="CMN Tools/Shop/Garage new"/>
    <s v="General Plant, Common"/>
    <n v="403"/>
    <n v="408"/>
    <n v="412"/>
    <n v="417"/>
    <n v="422"/>
    <n v="427"/>
    <n v="511"/>
    <n v="670"/>
    <n v="660"/>
    <n v="851"/>
    <n v="850"/>
    <n v="848"/>
    <n v="1167"/>
    <n v="604996"/>
  </r>
  <r>
    <s v="C3940 CMN Tools/Shop/Garage old"/>
    <x v="244"/>
    <s v="CMN Tools/Shop/Garage old"/>
    <s v="General Plant, Common"/>
    <n v="312"/>
    <n v="148"/>
    <n v="152"/>
    <n v="156"/>
    <n v="160"/>
    <n v="163"/>
    <n v="167"/>
    <n v="0"/>
    <n v="0"/>
    <n v="0"/>
    <n v="0"/>
    <n v="0"/>
    <n v="0"/>
    <n v="91819"/>
  </r>
  <r>
    <s v="C3940 CMN Tools/Shop/Garage old-NSC"/>
    <x v="244"/>
    <s v="CMN Tools/Shop/Garage old-NSC"/>
    <s v="General Plant, Common"/>
    <n v="0"/>
    <n v="0"/>
    <n v="0"/>
    <n v="0"/>
    <n v="0"/>
    <n v="0"/>
    <n v="0"/>
    <n v="0"/>
    <n v="0"/>
    <n v="0"/>
    <n v="0"/>
    <n v="0"/>
    <n v="0"/>
    <n v="0"/>
  </r>
  <r>
    <s v="C3941 CMN Tools/Shop/Gar&gt;$20K-RET"/>
    <x v="245"/>
    <s v="CMN Tools/Shop/Gar&gt;$20K-RET"/>
    <s v="General Plant, Common"/>
    <n v="0"/>
    <n v="0"/>
    <n v="0"/>
    <n v="0"/>
    <n v="0"/>
    <n v="0"/>
    <n v="0"/>
    <n v="0"/>
    <n v="0"/>
    <n v="0"/>
    <n v="0"/>
    <n v="0"/>
    <n v="0"/>
    <n v="0"/>
  </r>
  <r>
    <s v="C3942 CMN Tools, 5 yrs-notused"/>
    <x v="246"/>
    <s v="CMN Tools, 5 yrs-notused"/>
    <s v="General Plant, Common"/>
    <n v="0"/>
    <n v="0"/>
    <n v="0"/>
    <n v="0"/>
    <n v="0"/>
    <n v="0"/>
    <n v="0"/>
    <n v="0"/>
    <n v="0"/>
    <n v="0"/>
    <n v="0"/>
    <n v="0"/>
    <n v="0"/>
    <n v="0"/>
  </r>
  <r>
    <s v="C395 CMN Laboratory Equipment-RET"/>
    <x v="247"/>
    <s v="CMN Laboratory Equipment-RET"/>
    <s v="General Plant, Common"/>
    <n v="0"/>
    <n v="0"/>
    <n v="0"/>
    <n v="0"/>
    <n v="0"/>
    <n v="0"/>
    <n v="0"/>
    <n v="0"/>
    <n v="0"/>
    <n v="0"/>
    <n v="0"/>
    <n v="0"/>
    <n v="0"/>
    <n v="0"/>
  </r>
  <r>
    <s v="C396 GEN Power Op Equip, new"/>
    <x v="248"/>
    <s v="GEN Power Op Equip, new"/>
    <s v="General Plant, Common"/>
    <n v="934"/>
    <n v="935"/>
    <n v="936"/>
    <n v="1158"/>
    <n v="1160"/>
    <n v="1161"/>
    <n v="1164"/>
    <n v="1166"/>
    <n v="1136"/>
    <n v="1123"/>
    <n v="1109"/>
    <n v="1096"/>
    <n v="1083"/>
    <n v="1095947"/>
  </r>
  <r>
    <s v="C396 GEN Power Op Equip, old-RET"/>
    <x v="248"/>
    <s v="GEN Power Op Equip, old-RET"/>
    <s v="General Plant, Common"/>
    <n v="0"/>
    <n v="0"/>
    <n v="0"/>
    <n v="0"/>
    <n v="0"/>
    <n v="0"/>
    <n v="0"/>
    <n v="0"/>
    <n v="0"/>
    <n v="0"/>
    <n v="0"/>
    <n v="0"/>
    <n v="0"/>
    <n v="0"/>
  </r>
  <r>
    <s v="C3970 105 CMN Comm Equip, AMI Net"/>
    <x v="249"/>
    <s v="105 CMN Comm Equip, AMI Net"/>
    <s v="General Plant, Common"/>
    <n v="0"/>
    <n v="0"/>
    <n v="0"/>
    <n v="0"/>
    <n v="0"/>
    <n v="0"/>
    <n v="0"/>
    <n v="0"/>
    <n v="0"/>
    <n v="0"/>
    <n v="0"/>
    <n v="0"/>
    <n v="0"/>
    <n v="0"/>
  </r>
  <r>
    <s v="C3970 105 CMN Comm Equip, AMI N-NSC"/>
    <x v="249"/>
    <s v="105 CMN Comm Equip, AMI N-NSC"/>
    <s v="General Plant, Common"/>
    <n v="0"/>
    <n v="0"/>
    <n v="0"/>
    <n v="0"/>
    <n v="0"/>
    <n v="0"/>
    <n v="0"/>
    <n v="0"/>
    <n v="0"/>
    <n v="0"/>
    <n v="0"/>
    <n v="0"/>
    <n v="0"/>
    <n v="0"/>
  </r>
  <r>
    <s v="C3970 CMN Comm Equip, AMI Netwo-NSC"/>
    <x v="249"/>
    <s v="CMN Comm Equip, AMI Netwo-NSC"/>
    <s v="General Plant, Common"/>
    <n v="0"/>
    <n v="0"/>
    <n v="0"/>
    <n v="0"/>
    <n v="0"/>
    <n v="0"/>
    <n v="0"/>
    <n v="0"/>
    <n v="0"/>
    <n v="0"/>
    <n v="0"/>
    <n v="0"/>
    <n v="0"/>
    <n v="0"/>
  </r>
  <r>
    <s v="C3970 CMN Comm Equip, AMI Network"/>
    <x v="249"/>
    <s v="CMN Comm Equip, AMI Network"/>
    <s v="General Plant, Common"/>
    <n v="669"/>
    <n v="692"/>
    <n v="716"/>
    <n v="743"/>
    <n v="769"/>
    <n v="796"/>
    <n v="823"/>
    <n v="850"/>
    <n v="603"/>
    <n v="669"/>
    <n v="735"/>
    <n v="801"/>
    <n v="867"/>
    <n v="747156"/>
  </r>
  <r>
    <s v="C3970 CMN Comm Equip, new"/>
    <x v="249"/>
    <s v="CMN Comm Equip, new"/>
    <s v="General Plant, Common"/>
    <n v="16178"/>
    <n v="16524"/>
    <n v="16880"/>
    <n v="17246"/>
    <n v="17614"/>
    <n v="17984"/>
    <n v="18353"/>
    <n v="16256"/>
    <n v="17040"/>
    <n v="17444"/>
    <n v="17865"/>
    <n v="18287"/>
    <n v="18639"/>
    <n v="17408338"/>
  </r>
  <r>
    <s v="C3970 CMN Comm Equip, old"/>
    <x v="249"/>
    <s v="CMN Comm Equip, old"/>
    <s v="General Plant, Common"/>
    <n v="-740"/>
    <n v="-896"/>
    <n v="-697"/>
    <n v="-497"/>
    <n v="-297"/>
    <n v="-377"/>
    <n v="-1559"/>
    <n v="0"/>
    <n v="0"/>
    <n v="0"/>
    <n v="0"/>
    <n v="0"/>
    <n v="0"/>
    <n v="-391144"/>
  </r>
  <r>
    <s v="C3970 CMN Comm Equip, old-NSC"/>
    <x v="249"/>
    <s v="CMN Comm Equip, old-NSC"/>
    <s v="General Plant, Common"/>
    <n v="0"/>
    <n v="0"/>
    <n v="0"/>
    <n v="0"/>
    <n v="0"/>
    <n v="0"/>
    <n v="0"/>
    <n v="0"/>
    <n v="0"/>
    <n v="0"/>
    <n v="0"/>
    <n v="0"/>
    <n v="0"/>
    <n v="0"/>
  </r>
  <r>
    <s v="C3971 CMN Mobile Comm Eq-RET"/>
    <x v="250"/>
    <s v="CMN Mobile Comm Eq-RET"/>
    <s v="General Plant, Common"/>
    <n v="0"/>
    <n v="0"/>
    <n v="0"/>
    <n v="0"/>
    <n v="0"/>
    <n v="0"/>
    <n v="0"/>
    <n v="0"/>
    <n v="0"/>
    <n v="0"/>
    <n v="0"/>
    <n v="0"/>
    <n v="0"/>
    <n v="0"/>
  </r>
  <r>
    <s v="C3973 CMN Portable Comm Eq-RET"/>
    <x v="251"/>
    <s v="CMN Portable Comm Eq-RET"/>
    <s v="General Plant, Common"/>
    <n v="0"/>
    <n v="0"/>
    <n v="0"/>
    <n v="0"/>
    <n v="0"/>
    <n v="0"/>
    <n v="0"/>
    <n v="0"/>
    <n v="0"/>
    <n v="0"/>
    <n v="0"/>
    <n v="0"/>
    <n v="0"/>
    <n v="0"/>
  </r>
  <r>
    <s v="C3980 CMN Misc Equipment, new"/>
    <x v="252"/>
    <s v="CMN Misc Equipment, new"/>
    <s v="General Plant, Common"/>
    <n v="967"/>
    <n v="1058"/>
    <n v="1178"/>
    <n v="1225"/>
    <n v="1269"/>
    <n v="1368"/>
    <n v="1385"/>
    <n v="1669"/>
    <n v="1625"/>
    <n v="1605"/>
    <n v="1586"/>
    <n v="1567"/>
    <n v="1547"/>
    <n v="1399302"/>
  </r>
  <r>
    <s v="C3980 CMN Misc Equipment, old"/>
    <x v="252"/>
    <s v="CMN Misc Equipment, old"/>
    <s v="General Plant, Common"/>
    <n v="264"/>
    <n v="267"/>
    <n v="270"/>
    <n v="272"/>
    <n v="275"/>
    <n v="278"/>
    <n v="280"/>
    <n v="0"/>
    <n v="0"/>
    <n v="0"/>
    <n v="0"/>
    <n v="0"/>
    <n v="0"/>
    <n v="147817"/>
  </r>
  <r>
    <s v="C3980 CMN Misc Equipment, old-NSC"/>
    <x v="252"/>
    <s v="CMN Misc Equipment, old-NSC"/>
    <s v="General Plant, Common"/>
    <n v="0"/>
    <n v="0"/>
    <n v="0"/>
    <n v="0"/>
    <n v="0"/>
    <n v="0"/>
    <n v="0"/>
    <n v="0"/>
    <n v="0"/>
    <n v="0"/>
    <n v="0"/>
    <n v="0"/>
    <n v="0"/>
    <n v="0"/>
  </r>
  <r>
    <s v="C3981 CMN Do Not Use"/>
    <x v="253"/>
    <s v="CMN Do Not Use"/>
    <s v="General Plant, Common"/>
    <n v="0"/>
    <n v="0"/>
    <n v="0"/>
    <n v="0"/>
    <n v="0"/>
    <n v="0"/>
    <n v="0"/>
    <n v="0"/>
    <n v="0"/>
    <n v="0"/>
    <n v="0"/>
    <n v="0"/>
    <n v="0"/>
    <n v="0"/>
  </r>
  <r>
    <s v="C3981 CMN Misc Equipment -DONOTUSE"/>
    <x v="253"/>
    <s v="CMN Misc Equipment -DONOTUSE"/>
    <s v="General Plant, Common"/>
    <n v="0"/>
    <n v="0"/>
    <n v="0"/>
    <n v="0"/>
    <n v="0"/>
    <n v="0"/>
    <n v="0"/>
    <n v="0"/>
    <n v="0"/>
    <n v="0"/>
    <n v="0"/>
    <n v="0"/>
    <n v="0"/>
    <n v="0"/>
  </r>
  <r>
    <s v="C399 CMN ARO General Plant "/>
    <x v="254"/>
    <s v="CMN ARO General Plant"/>
    <s v="General Plant, Common"/>
    <n v="0"/>
    <n v="0"/>
    <n v="0"/>
    <n v="0"/>
    <n v="0"/>
    <n v="0"/>
    <n v="0"/>
    <n v="0"/>
    <n v="0"/>
    <n v="0"/>
    <n v="0"/>
    <n v="0"/>
    <n v="2"/>
    <n v="88"/>
  </r>
  <r>
    <s v="Cap Lease, Printer Great Am 2-NSC"/>
    <x v="255"/>
    <s v="ease, Printer Great Am 2-NSC"/>
    <s v="General Plant, Common"/>
    <n v="0"/>
    <n v="0"/>
    <n v="0"/>
    <n v="0"/>
    <n v="0"/>
    <n v="0"/>
    <n v="0"/>
    <n v="0"/>
    <n v="0"/>
    <n v="0"/>
    <n v="0"/>
    <n v="0"/>
    <n v="0"/>
    <n v="0"/>
  </r>
  <r>
    <s v="Cap Lease, Printer Great Am 3-NSC"/>
    <x v="255"/>
    <s v="ease, Printer Great Am 3-NSC"/>
    <s v="General Plant, Common"/>
    <n v="0"/>
    <n v="0"/>
    <n v="0"/>
    <n v="0"/>
    <n v="0"/>
    <n v="0"/>
    <n v="0"/>
    <n v="0"/>
    <n v="0"/>
    <n v="0"/>
    <n v="0"/>
    <n v="0"/>
    <n v="0"/>
    <n v="0"/>
  </r>
  <r>
    <s v="Capital Lease, BLC Vehicles-RETIRED"/>
    <x v="9"/>
    <s v="al Lease, BLC Vehicles-RETIRED"/>
    <s v="General Plant, Common"/>
    <n v="0"/>
    <n v="0"/>
    <n v="0"/>
    <n v="0"/>
    <n v="0"/>
    <n v="0"/>
    <n v="0"/>
    <n v="0"/>
    <n v="0"/>
    <n v="0"/>
    <n v="0"/>
    <n v="0"/>
    <n v="0"/>
    <n v="0"/>
  </r>
  <r>
    <s v="Capital Lease, Landis + Gyr-RETIRED"/>
    <x v="9"/>
    <s v="al Lease, Landis + Gyr-RETIRED"/>
    <s v="General Plant, Common"/>
    <n v="0"/>
    <n v="0"/>
    <n v="0"/>
    <n v="0"/>
    <n v="0"/>
    <n v="0"/>
    <n v="0"/>
    <n v="0"/>
    <n v="0"/>
    <n v="0"/>
    <n v="0"/>
    <n v="0"/>
    <n v="0"/>
    <n v="0"/>
  </r>
  <r>
    <s v="Capital Lease, Printer Great Am"/>
    <x v="9"/>
    <s v="al Lease, Printer Great Am"/>
    <s v="General Plant, Common"/>
    <n v="555"/>
    <n v="578"/>
    <n v="602"/>
    <n v="625"/>
    <n v="649"/>
    <n v="672"/>
    <n v="696"/>
    <n v="719"/>
    <n v="743"/>
    <n v="766"/>
    <n v="790"/>
    <n v="813"/>
    <n v="837"/>
    <n v="695689"/>
  </r>
  <r>
    <s v="Capital Lease, Printer Great Am 2"/>
    <x v="9"/>
    <s v="al Lease, Printer Great Am 2"/>
    <s v="General Plant, Common"/>
    <n v="113"/>
    <n v="132"/>
    <n v="151"/>
    <n v="170"/>
    <n v="189"/>
    <n v="208"/>
    <n v="227"/>
    <n v="246"/>
    <n v="265"/>
    <n v="284"/>
    <n v="303"/>
    <n v="322"/>
    <n v="341"/>
    <n v="227144"/>
  </r>
  <r>
    <s v="Capital Lease, Printer Great Am 3"/>
    <x v="9"/>
    <s v="al Lease, Printer Great Am 3"/>
    <s v="General Plant, Common"/>
    <n v="0"/>
    <n v="0"/>
    <n v="0"/>
    <n v="13"/>
    <n v="21"/>
    <n v="29"/>
    <n v="38"/>
    <n v="46"/>
    <n v="54"/>
    <n v="63"/>
    <n v="71"/>
    <n v="80"/>
    <n v="88"/>
    <n v="38170"/>
  </r>
  <r>
    <s v="Capital Lease, Printer Great Am-NSC"/>
    <x v="9"/>
    <s v="al Lease, Printer Great Am-NSC"/>
    <s v="General Plant, Common"/>
    <n v="0"/>
    <n v="0"/>
    <n v="0"/>
    <n v="0"/>
    <n v="0"/>
    <n v="0"/>
    <n v="0"/>
    <n v="0"/>
    <n v="0"/>
    <n v="0"/>
    <n v="0"/>
    <n v="0"/>
    <n v="0"/>
    <n v="0"/>
  </r>
  <r>
    <s v="N300 NUA Non Utility Land"/>
    <x v="256"/>
    <s v="NUA Non Utility Land"/>
    <s v="Non-Utility Property"/>
    <n v="-5"/>
    <n v="-5"/>
    <n v="-5"/>
    <n v="-5"/>
    <n v="-5"/>
    <n v="-5"/>
    <n v="-5"/>
    <n v="-5"/>
    <n v="-5"/>
    <n v="0"/>
    <n v="0"/>
    <n v="0"/>
    <n v="0"/>
    <n v="-3247"/>
  </r>
  <r>
    <s v="N346 NUA Misc Equipment"/>
    <x v="257"/>
    <s v="NUA Misc Equipment"/>
    <s v="Non-Utility Property"/>
    <n v="0"/>
    <n v="0"/>
    <n v="0"/>
    <n v="0"/>
    <n v="0"/>
    <n v="0"/>
    <n v="0"/>
    <n v="0"/>
    <n v="0"/>
    <n v="0"/>
    <n v="0"/>
    <n v="0"/>
    <n v="0"/>
    <n v="0"/>
  </r>
  <r>
    <s v="N3890 NUA Land and Land Rights"/>
    <x v="258"/>
    <s v="NUA Land and Land Rights"/>
    <s v="Non-Utility Property"/>
    <n v="0"/>
    <n v="0"/>
    <n v="0"/>
    <n v="0"/>
    <n v="0"/>
    <n v="0"/>
    <n v="0"/>
    <n v="0"/>
    <n v="0"/>
    <n v="0"/>
    <n v="0"/>
    <n v="0"/>
    <n v="0"/>
    <n v="0"/>
  </r>
  <r>
    <s v="N3891 NUA Easements"/>
    <x v="259"/>
    <s v="NUA Easements"/>
    <s v="Non-Utility Property"/>
    <n v="0"/>
    <n v="0"/>
    <n v="0"/>
    <n v="0"/>
    <n v="0"/>
    <n v="0"/>
    <n v="0"/>
    <n v="0"/>
    <n v="0"/>
    <n v="-5"/>
    <n v="-5"/>
    <n v="-5"/>
    <n v="-5"/>
    <n v="-1337"/>
  </r>
  <r>
    <s v="N390 NUA Structures &amp; Improvements"/>
    <x v="260"/>
    <s v="NUA Structures &amp; Improvements"/>
    <s v="Non-Utility Property"/>
    <n v="25"/>
    <n v="25"/>
    <n v="25"/>
    <n v="25"/>
    <n v="25"/>
    <n v="25"/>
    <n v="25"/>
    <n v="25"/>
    <n v="25"/>
    <n v="25"/>
    <n v="25"/>
    <n v="25"/>
    <n v="25"/>
    <n v="25296"/>
  </r>
  <r>
    <s v="N397 NUA Communications Equipment"/>
    <x v="261"/>
    <s v="NUA Communications Equipment"/>
    <s v="Non-Utility Property"/>
    <n v="0"/>
    <n v="0"/>
    <n v="0"/>
    <n v="0"/>
    <n v="0"/>
    <n v="0"/>
    <n v="0"/>
    <n v="0"/>
    <n v="0"/>
    <n v="0"/>
    <n v="0"/>
    <n v="0"/>
    <n v="0"/>
    <n v="0"/>
  </r>
  <r>
    <s v="None, Non-Utility"/>
    <x v="8"/>
    <s v="Non-Utility"/>
    <s v="Non-Utility Property"/>
    <n v="0"/>
    <n v="0"/>
    <n v="0"/>
    <n v="0"/>
    <n v="0"/>
    <n v="0"/>
    <n v="0"/>
    <n v="0"/>
    <n v="0"/>
    <n v="0"/>
    <n v="0"/>
    <n v="0"/>
    <n v="0"/>
    <n v="0"/>
  </r>
</pivotCacheRecords>
</file>

<file path=xl/pivotCache/pivotCacheRecords7.xml><?xml version="1.0" encoding="utf-8"?>
<pivotCacheRecords xmlns="http://schemas.openxmlformats.org/spreadsheetml/2006/main" xmlns:r="http://schemas.openxmlformats.org/officeDocument/2006/relationships" count="1728">
  <r>
    <s v="N361 Structures &amp; Improvements"/>
    <x v="0"/>
    <x v="0"/>
    <x v="0"/>
    <n v="0"/>
    <n v="0"/>
    <n v="0"/>
    <n v="0"/>
    <n v="0"/>
    <n v="0"/>
    <n v="0"/>
    <n v="0"/>
    <n v="0"/>
    <n v="0"/>
    <n v="0"/>
    <n v="0"/>
    <n v="0"/>
    <n v="0"/>
  </r>
  <r>
    <s v="N362 Gas Holders"/>
    <x v="1"/>
    <x v="1"/>
    <x v="0"/>
    <n v="0"/>
    <n v="0"/>
    <n v="0"/>
    <n v="0"/>
    <n v="0"/>
    <n v="0"/>
    <n v="0"/>
    <n v="0"/>
    <n v="0"/>
    <n v="0"/>
    <n v="0"/>
    <n v="0"/>
    <n v="0"/>
    <n v="0"/>
  </r>
  <r>
    <s v="N363 Purification Equipment"/>
    <x v="2"/>
    <x v="2"/>
    <x v="0"/>
    <n v="0"/>
    <n v="0"/>
    <n v="0"/>
    <n v="0"/>
    <n v="0"/>
    <n v="0"/>
    <n v="0"/>
    <n v="0"/>
    <n v="0"/>
    <n v="0"/>
    <n v="0"/>
    <n v="0"/>
    <n v="0"/>
    <n v="0"/>
  </r>
  <r>
    <s v="N364 Transportation Equipment"/>
    <x v="3"/>
    <x v="3"/>
    <x v="0"/>
    <n v="0"/>
    <n v="0"/>
    <n v="0"/>
    <n v="0"/>
    <n v="0"/>
    <n v="0"/>
    <n v="0"/>
    <n v="0"/>
    <n v="0"/>
    <n v="0"/>
    <n v="0"/>
    <n v="0"/>
    <n v="0"/>
    <n v="0"/>
  </r>
  <r>
    <s v="N3649 PRD ARO PLNG"/>
    <x v="4"/>
    <x v="4"/>
    <x v="1"/>
    <n v="0"/>
    <n v="0"/>
    <n v="0"/>
    <n v="0"/>
    <n v="0"/>
    <n v="0"/>
    <n v="0"/>
    <n v="0"/>
    <n v="0"/>
    <n v="0"/>
    <n v="0"/>
    <n v="2989"/>
    <n v="0"/>
    <n v="249103"/>
  </r>
  <r>
    <s v="E301 INT Organization"/>
    <x v="5"/>
    <x v="5"/>
    <x v="2"/>
    <n v="114"/>
    <n v="114"/>
    <n v="114"/>
    <n v="114"/>
    <n v="114"/>
    <n v="114"/>
    <n v="114"/>
    <n v="114"/>
    <n v="114"/>
    <n v="114"/>
    <n v="114"/>
    <n v="114"/>
    <n v="114"/>
    <n v="114202"/>
  </r>
  <r>
    <s v="E301 INT Organization-NSC"/>
    <x v="5"/>
    <x v="6"/>
    <x v="2"/>
    <n v="0"/>
    <n v="0"/>
    <n v="0"/>
    <n v="0"/>
    <n v="0"/>
    <n v="0"/>
    <n v="0"/>
    <n v="0"/>
    <n v="0"/>
    <n v="0"/>
    <n v="0"/>
    <n v="0"/>
    <n v="0"/>
    <n v="0"/>
  </r>
  <r>
    <s v="E302 INT Franchises"/>
    <x v="6"/>
    <x v="7"/>
    <x v="2"/>
    <n v="1754"/>
    <n v="1756"/>
    <n v="1757"/>
    <n v="1758"/>
    <n v="1758"/>
    <n v="1761"/>
    <n v="2172"/>
    <n v="2142"/>
    <n v="2105"/>
    <n v="2112"/>
    <n v="2124"/>
    <n v="2105"/>
    <n v="2105"/>
    <n v="1956603"/>
  </r>
  <r>
    <s v="E302 INT Franchises, Baker Project"/>
    <x v="6"/>
    <x v="8"/>
    <x v="2"/>
    <n v="40010"/>
    <n v="40010"/>
    <n v="40010"/>
    <n v="40010"/>
    <n v="40010"/>
    <n v="40010"/>
    <n v="40010"/>
    <n v="40010"/>
    <n v="40010"/>
    <n v="40010"/>
    <n v="40010"/>
    <n v="40010"/>
    <n v="40010"/>
    <n v="40009842"/>
  </r>
  <r>
    <s v="E302 INT Franchises, Snoqualmie "/>
    <x v="6"/>
    <x v="9"/>
    <x v="2"/>
    <n v="14988"/>
    <n v="14988"/>
    <n v="14988"/>
    <n v="14988"/>
    <n v="14988"/>
    <n v="14988"/>
    <n v="14988"/>
    <n v="14988"/>
    <n v="14988"/>
    <n v="14988"/>
    <n v="14988"/>
    <n v="14988"/>
    <n v="14988"/>
    <n v="14988060"/>
  </r>
  <r>
    <s v="E303 105  INT LSR Dev Rights-NSC"/>
    <x v="7"/>
    <x v="10"/>
    <x v="2"/>
    <n v="0"/>
    <n v="0"/>
    <n v="0"/>
    <n v="0"/>
    <n v="0"/>
    <n v="0"/>
    <n v="0"/>
    <n v="0"/>
    <n v="0"/>
    <n v="0"/>
    <n v="0"/>
    <n v="0"/>
    <n v="0"/>
    <n v="0"/>
  </r>
  <r>
    <s v="E303 105  INT Misc Intangibles"/>
    <x v="7"/>
    <x v="11"/>
    <x v="2"/>
    <n v="22244"/>
    <n v="22244"/>
    <n v="22244"/>
    <n v="22244"/>
    <n v="22244"/>
    <n v="22244"/>
    <n v="22244"/>
    <n v="22244"/>
    <n v="22244"/>
    <n v="22244"/>
    <n v="22244"/>
    <n v="22244"/>
    <n v="22244"/>
    <n v="22243546"/>
  </r>
  <r>
    <s v="E303 INT Enc Waste Wtr Fee-DONOTUSE"/>
    <x v="7"/>
    <x v="12"/>
    <x v="2"/>
    <n v="0"/>
    <n v="0"/>
    <n v="0"/>
    <n v="0"/>
    <n v="0"/>
    <n v="0"/>
    <n v="0"/>
    <n v="0"/>
    <n v="0"/>
    <n v="0"/>
    <n v="0"/>
    <n v="0"/>
    <n v="0"/>
    <n v="0"/>
  </r>
  <r>
    <s v="E303 INT LSR -DONOTUSE"/>
    <x v="7"/>
    <x v="13"/>
    <x v="2"/>
    <n v="0"/>
    <n v="0"/>
    <n v="0"/>
    <n v="0"/>
    <n v="0"/>
    <n v="0"/>
    <n v="0"/>
    <n v="0"/>
    <n v="0"/>
    <n v="0"/>
    <n v="0"/>
    <n v="0"/>
    <n v="0"/>
    <n v="0"/>
  </r>
  <r>
    <s v="E303 INT Misc Intangible Plant"/>
    <x v="7"/>
    <x v="14"/>
    <x v="2"/>
    <n v="82655"/>
    <n v="82157"/>
    <n v="82139"/>
    <n v="82125"/>
    <n v="82150"/>
    <n v="82177"/>
    <n v="82177"/>
    <n v="81809"/>
    <n v="81835"/>
    <n v="81857"/>
    <n v="82067"/>
    <n v="82233"/>
    <n v="82438"/>
    <n v="82105996"/>
  </r>
  <r>
    <s v="E303 INT Misc Intangible Plant-NSC"/>
    <x v="7"/>
    <x v="15"/>
    <x v="2"/>
    <n v="0"/>
    <n v="0"/>
    <n v="0"/>
    <n v="0"/>
    <n v="0"/>
    <n v="0"/>
    <n v="0"/>
    <n v="0"/>
    <n v="0"/>
    <n v="0"/>
    <n v="0"/>
    <n v="0"/>
    <n v="0"/>
    <n v="0"/>
  </r>
  <r>
    <s v="E303 INT Rock Island Expansion-NSC"/>
    <x v="7"/>
    <x v="16"/>
    <x v="2"/>
    <n v="0"/>
    <n v="0"/>
    <n v="0"/>
    <n v="0"/>
    <n v="0"/>
    <n v="0"/>
    <n v="0"/>
    <n v="0"/>
    <n v="0"/>
    <n v="0"/>
    <n v="0"/>
    <n v="0"/>
    <n v="0"/>
    <n v="0"/>
  </r>
  <r>
    <s v="E303 INT Rock Island Expansion-RET"/>
    <x v="7"/>
    <x v="17"/>
    <x v="2"/>
    <n v="0"/>
    <n v="0"/>
    <n v="0"/>
    <n v="0"/>
    <n v="0"/>
    <n v="0"/>
    <n v="0"/>
    <n v="0"/>
    <n v="0"/>
    <n v="0"/>
    <n v="0"/>
    <n v="0"/>
    <n v="0"/>
    <n v="0"/>
  </r>
  <r>
    <s v="E303 INT Whitehorn 2 &amp; 3 "/>
    <x v="7"/>
    <x v="18"/>
    <x v="2"/>
    <n v="99"/>
    <n v="99"/>
    <n v="99"/>
    <n v="99"/>
    <n v="99"/>
    <n v="99"/>
    <n v="99"/>
    <n v="99"/>
    <n v="99"/>
    <n v="99"/>
    <n v="99"/>
    <n v="99"/>
    <n v="99"/>
    <n v="98622"/>
  </r>
  <r>
    <s v="E303 INT Whitehorn 2 &amp; 3-NSC"/>
    <x v="7"/>
    <x v="19"/>
    <x v="2"/>
    <n v="0"/>
    <n v="0"/>
    <n v="0"/>
    <n v="0"/>
    <n v="0"/>
    <n v="0"/>
    <n v="0"/>
    <n v="0"/>
    <n v="0"/>
    <n v="0"/>
    <n v="0"/>
    <n v="0"/>
    <n v="0"/>
    <n v="0"/>
  </r>
  <r>
    <s v="None, Electric"/>
    <x v="8"/>
    <x v="20"/>
    <x v="2"/>
    <n v="0"/>
    <n v="0"/>
    <n v="0"/>
    <n v="0"/>
    <n v="0"/>
    <n v="0"/>
    <n v="0"/>
    <n v="0"/>
    <n v="0"/>
    <n v="0"/>
    <n v="0"/>
    <n v="0"/>
    <n v="0"/>
    <n v="0"/>
  </r>
  <r>
    <s v="Capital Lease, Fredonia-RETIRED"/>
    <x v="9"/>
    <x v="21"/>
    <x v="3"/>
    <n v="0"/>
    <n v="0"/>
    <n v="0"/>
    <n v="0"/>
    <n v="0"/>
    <n v="0"/>
    <n v="0"/>
    <n v="0"/>
    <n v="0"/>
    <n v="0"/>
    <n v="0"/>
    <n v="0"/>
    <n v="0"/>
    <n v="0"/>
  </r>
  <r>
    <s v="Capital Lease, FredoniaSalesTax-RET"/>
    <x v="9"/>
    <x v="22"/>
    <x v="3"/>
    <n v="0"/>
    <n v="0"/>
    <n v="0"/>
    <n v="0"/>
    <n v="0"/>
    <n v="0"/>
    <n v="0"/>
    <n v="0"/>
    <n v="0"/>
    <n v="0"/>
    <n v="0"/>
    <n v="0"/>
    <n v="0"/>
    <n v="0"/>
  </r>
  <r>
    <s v="Capital Lease, Whitehorn-RETIRED"/>
    <x v="9"/>
    <x v="23"/>
    <x v="3"/>
    <n v="0"/>
    <n v="0"/>
    <n v="0"/>
    <n v="0"/>
    <n v="0"/>
    <n v="0"/>
    <n v="0"/>
    <n v="0"/>
    <n v="0"/>
    <n v="0"/>
    <n v="0"/>
    <n v="0"/>
    <n v="0"/>
    <n v="0"/>
  </r>
  <r>
    <s v="E310 STM Land, Centralia-inactive"/>
    <x v="10"/>
    <x v="24"/>
    <x v="3"/>
    <n v="0"/>
    <n v="0"/>
    <n v="0"/>
    <n v="0"/>
    <n v="0"/>
    <n v="0"/>
    <n v="0"/>
    <n v="0"/>
    <n v="0"/>
    <n v="0"/>
    <n v="0"/>
    <n v="0"/>
    <n v="0"/>
    <n v="0"/>
  </r>
  <r>
    <s v="E310 STM Land, Colstrip 1"/>
    <x v="10"/>
    <x v="25"/>
    <x v="3"/>
    <n v="29"/>
    <n v="29"/>
    <n v="29"/>
    <n v="29"/>
    <n v="29"/>
    <n v="29"/>
    <n v="29"/>
    <n v="29"/>
    <n v="29"/>
    <n v="29"/>
    <n v="29"/>
    <n v="29"/>
    <n v="29"/>
    <n v="28925"/>
  </r>
  <r>
    <s v="E310 STM Land, Colstrip 1-2 Com"/>
    <x v="10"/>
    <x v="26"/>
    <x v="3"/>
    <n v="948"/>
    <n v="948"/>
    <n v="948"/>
    <n v="948"/>
    <n v="948"/>
    <n v="948"/>
    <n v="948"/>
    <n v="948"/>
    <n v="948"/>
    <n v="948"/>
    <n v="948"/>
    <n v="948"/>
    <n v="948"/>
    <n v="948317"/>
  </r>
  <r>
    <s v="E310 STM Land, Colstrip 2"/>
    <x v="10"/>
    <x v="27"/>
    <x v="3"/>
    <n v="29"/>
    <n v="29"/>
    <n v="29"/>
    <n v="29"/>
    <n v="29"/>
    <n v="29"/>
    <n v="29"/>
    <n v="29"/>
    <n v="29"/>
    <n v="29"/>
    <n v="29"/>
    <n v="29"/>
    <n v="29"/>
    <n v="28925"/>
  </r>
  <r>
    <s v="E310 STM Land, Colstrip 3"/>
    <x v="10"/>
    <x v="28"/>
    <x v="3"/>
    <n v="0"/>
    <n v="0"/>
    <n v="0"/>
    <n v="0"/>
    <n v="0"/>
    <n v="0"/>
    <n v="0"/>
    <n v="0"/>
    <n v="0"/>
    <n v="0"/>
    <n v="0"/>
    <n v="0"/>
    <n v="0"/>
    <n v="0"/>
  </r>
  <r>
    <s v="E310 STM Land, Colstrip 3-4 Com"/>
    <x v="10"/>
    <x v="29"/>
    <x v="3"/>
    <n v="2787"/>
    <n v="2787"/>
    <n v="2787"/>
    <n v="2787"/>
    <n v="2787"/>
    <n v="2787"/>
    <n v="2787"/>
    <n v="2787"/>
    <n v="2787"/>
    <n v="2787"/>
    <n v="2787"/>
    <n v="2787"/>
    <n v="2787"/>
    <n v="2787192"/>
  </r>
  <r>
    <s v="E310 STM Land, Colstrip 4"/>
    <x v="10"/>
    <x v="30"/>
    <x v="3"/>
    <n v="2"/>
    <n v="2"/>
    <n v="2"/>
    <n v="2"/>
    <n v="2"/>
    <n v="2"/>
    <n v="2"/>
    <n v="2"/>
    <n v="2"/>
    <n v="2"/>
    <n v="2"/>
    <n v="2"/>
    <n v="2"/>
    <n v="1648"/>
  </r>
  <r>
    <s v="E310 STM Land, Epcor CoGen"/>
    <x v="10"/>
    <x v="31"/>
    <x v="3"/>
    <n v="0"/>
    <n v="0"/>
    <n v="0"/>
    <n v="0"/>
    <n v="0"/>
    <n v="0"/>
    <n v="0"/>
    <n v="0"/>
    <n v="0"/>
    <n v="0"/>
    <n v="0"/>
    <n v="0"/>
    <n v="0"/>
    <n v="0"/>
  </r>
  <r>
    <s v="E311 STM Str/Imprv, Mint Farm"/>
    <x v="11"/>
    <x v="32"/>
    <x v="3"/>
    <n v="0"/>
    <n v="0"/>
    <n v="0"/>
    <n v="0"/>
    <n v="0"/>
    <n v="0"/>
    <n v="0"/>
    <n v="0"/>
    <n v="0"/>
    <n v="95"/>
    <n v="95"/>
    <n v="95"/>
    <n v="95"/>
    <n v="27717"/>
  </r>
  <r>
    <s v="E311 STM Str/Imprv, Mint Farm OP"/>
    <x v="11"/>
    <x v="33"/>
    <x v="3"/>
    <n v="458"/>
    <n v="458"/>
    <n v="458"/>
    <n v="458"/>
    <n v="458"/>
    <n v="458"/>
    <n v="458"/>
    <n v="458"/>
    <n v="458"/>
    <n v="458"/>
    <n v="458"/>
    <n v="458"/>
    <n v="458"/>
    <n v="458042"/>
  </r>
  <r>
    <s v="E311 STM Str/Imprv, Mint OP-NSC"/>
    <x v="11"/>
    <x v="34"/>
    <x v="3"/>
    <n v="0"/>
    <n v="0"/>
    <n v="0"/>
    <n v="0"/>
    <n v="0"/>
    <n v="0"/>
    <n v="0"/>
    <n v="0"/>
    <n v="0"/>
    <n v="0"/>
    <n v="0"/>
    <n v="0"/>
    <n v="0"/>
    <n v="0"/>
  </r>
  <r>
    <s v="E311 STM Str/Imprv, Sumas "/>
    <x v="11"/>
    <x v="35"/>
    <x v="3"/>
    <n v="167"/>
    <n v="167"/>
    <n v="167"/>
    <n v="167"/>
    <n v="167"/>
    <n v="167"/>
    <n v="167"/>
    <n v="167"/>
    <n v="167"/>
    <n v="167"/>
    <n v="167"/>
    <n v="167"/>
    <n v="647"/>
    <n v="187402"/>
  </r>
  <r>
    <s v="E311 STM Str/Imprv, Sumas OP"/>
    <x v="11"/>
    <x v="36"/>
    <x v="3"/>
    <n v="1325"/>
    <n v="1325"/>
    <n v="1325"/>
    <n v="1325"/>
    <n v="1325"/>
    <n v="1325"/>
    <n v="1325"/>
    <n v="1325"/>
    <n v="1325"/>
    <n v="1325"/>
    <n v="1325"/>
    <n v="1325"/>
    <n v="1325"/>
    <n v="1325313"/>
  </r>
  <r>
    <s v="E311 STM Str/Imprv, Sumas OP-NSC"/>
    <x v="11"/>
    <x v="37"/>
    <x v="3"/>
    <n v="0"/>
    <n v="0"/>
    <n v="0"/>
    <n v="0"/>
    <n v="0"/>
    <n v="0"/>
    <n v="0"/>
    <n v="0"/>
    <n v="0"/>
    <n v="0"/>
    <n v="0"/>
    <n v="0"/>
    <n v="0"/>
    <n v="0"/>
  </r>
  <r>
    <s v="E311 STM Str/Impv, Colstrip 1"/>
    <x v="11"/>
    <x v="38"/>
    <x v="3"/>
    <n v="9425"/>
    <n v="9305"/>
    <n v="9305"/>
    <n v="9305"/>
    <n v="9305"/>
    <n v="9331"/>
    <n v="9331"/>
    <n v="9339"/>
    <n v="9339"/>
    <n v="9345"/>
    <n v="9348"/>
    <n v="9364"/>
    <n v="9354"/>
    <n v="9333779"/>
  </r>
  <r>
    <s v="E311 STM Str/Impv, Colstrip 1-2 Com"/>
    <x v="11"/>
    <x v="39"/>
    <x v="3"/>
    <n v="30924"/>
    <n v="30924"/>
    <n v="30924"/>
    <n v="30924"/>
    <n v="30924"/>
    <n v="30924"/>
    <n v="30924"/>
    <n v="30924"/>
    <n v="30924"/>
    <n v="30924"/>
    <n v="30924"/>
    <n v="30924"/>
    <n v="30924"/>
    <n v="30924399"/>
  </r>
  <r>
    <s v="E311 STM Str/Impv, Colstrip 1-NSC"/>
    <x v="11"/>
    <x v="40"/>
    <x v="3"/>
    <n v="0"/>
    <n v="0"/>
    <n v="0"/>
    <n v="0"/>
    <n v="0"/>
    <n v="0"/>
    <n v="0"/>
    <n v="0"/>
    <n v="0"/>
    <n v="0"/>
    <n v="0"/>
    <n v="0"/>
    <n v="0"/>
    <n v="0"/>
  </r>
  <r>
    <s v="E311 STM Str/Impv, Colstrip 2"/>
    <x v="11"/>
    <x v="41"/>
    <x v="3"/>
    <n v="4551"/>
    <n v="4471"/>
    <n v="4471"/>
    <n v="4471"/>
    <n v="4471"/>
    <n v="4498"/>
    <n v="4498"/>
    <n v="4505"/>
    <n v="4505"/>
    <n v="4511"/>
    <n v="4515"/>
    <n v="4530"/>
    <n v="4520"/>
    <n v="4498654"/>
  </r>
  <r>
    <s v="E311 STM Str/Impv, Colstrip 2-NSC"/>
    <x v="11"/>
    <x v="42"/>
    <x v="3"/>
    <n v="0"/>
    <n v="0"/>
    <n v="0"/>
    <n v="0"/>
    <n v="0"/>
    <n v="0"/>
    <n v="0"/>
    <n v="0"/>
    <n v="0"/>
    <n v="0"/>
    <n v="0"/>
    <n v="0"/>
    <n v="0"/>
    <n v="0"/>
  </r>
  <r>
    <s v="E311 STM Str/Impv, Colstrip 3"/>
    <x v="11"/>
    <x v="43"/>
    <x v="3"/>
    <n v="29141"/>
    <n v="29121"/>
    <n v="29131"/>
    <n v="29139"/>
    <n v="29147"/>
    <n v="29172"/>
    <n v="29172"/>
    <n v="30232"/>
    <n v="30232"/>
    <n v="30240"/>
    <n v="30253"/>
    <n v="30253"/>
    <n v="29987"/>
    <n v="29637886"/>
  </r>
  <r>
    <s v="E311 STM Str/Impv, Colstrip 3-4 Com"/>
    <x v="11"/>
    <x v="44"/>
    <x v="3"/>
    <n v="70041"/>
    <n v="70041"/>
    <n v="70041"/>
    <n v="70041"/>
    <n v="70041"/>
    <n v="70041"/>
    <n v="70041"/>
    <n v="70041"/>
    <n v="70041"/>
    <n v="70041"/>
    <n v="70041"/>
    <n v="70041"/>
    <n v="70041"/>
    <n v="70041118"/>
  </r>
  <r>
    <s v="E311 STM Str/Impv, Colstrip 3-NSC"/>
    <x v="11"/>
    <x v="45"/>
    <x v="3"/>
    <n v="0"/>
    <n v="0"/>
    <n v="0"/>
    <n v="0"/>
    <n v="0"/>
    <n v="0"/>
    <n v="0"/>
    <n v="0"/>
    <n v="0"/>
    <n v="0"/>
    <n v="0"/>
    <n v="0"/>
    <n v="0"/>
    <n v="0"/>
  </r>
  <r>
    <s v="E311 STM Str/Impv, Colstrip 4"/>
    <x v="11"/>
    <x v="46"/>
    <x v="3"/>
    <n v="28005"/>
    <n v="27905"/>
    <n v="27914"/>
    <n v="27923"/>
    <n v="27931"/>
    <n v="27995"/>
    <n v="27996"/>
    <n v="28007"/>
    <n v="28007"/>
    <n v="28015"/>
    <n v="28028"/>
    <n v="28028"/>
    <n v="28124"/>
    <n v="27984436"/>
  </r>
  <r>
    <s v="E311 STM Str/Impv, Colstrip 4-NSC"/>
    <x v="11"/>
    <x v="47"/>
    <x v="3"/>
    <n v="0"/>
    <n v="0"/>
    <n v="0"/>
    <n v="0"/>
    <n v="0"/>
    <n v="0"/>
    <n v="0"/>
    <n v="0"/>
    <n v="0"/>
    <n v="0"/>
    <n v="0"/>
    <n v="0"/>
    <n v="0"/>
    <n v="0"/>
  </r>
  <r>
    <s v="E311 STM Str/Impv, Colstrip1-2 -NSC"/>
    <x v="11"/>
    <x v="48"/>
    <x v="3"/>
    <n v="0"/>
    <n v="0"/>
    <n v="0"/>
    <n v="0"/>
    <n v="0"/>
    <n v="0"/>
    <n v="0"/>
    <n v="0"/>
    <n v="0"/>
    <n v="0"/>
    <n v="0"/>
    <n v="0"/>
    <n v="0"/>
    <n v="0"/>
  </r>
  <r>
    <s v="E311 STM Str/Impv, Colstrip3-4 -NSC"/>
    <x v="11"/>
    <x v="49"/>
    <x v="3"/>
    <n v="0"/>
    <n v="0"/>
    <n v="0"/>
    <n v="0"/>
    <n v="0"/>
    <n v="0"/>
    <n v="0"/>
    <n v="0"/>
    <n v="0"/>
    <n v="0"/>
    <n v="0"/>
    <n v="0"/>
    <n v="0"/>
    <n v="0"/>
  </r>
  <r>
    <s v="E311 STM Str/Impv, ColstripCMM-RET"/>
    <x v="11"/>
    <x v="50"/>
    <x v="3"/>
    <n v="0"/>
    <n v="0"/>
    <n v="0"/>
    <n v="0"/>
    <n v="0"/>
    <n v="0"/>
    <n v="0"/>
    <n v="0"/>
    <n v="0"/>
    <n v="0"/>
    <n v="0"/>
    <n v="0"/>
    <n v="0"/>
    <n v="0"/>
  </r>
  <r>
    <s v="E311 STM Str/Impv, Encogen-RET"/>
    <x v="11"/>
    <x v="51"/>
    <x v="3"/>
    <n v="0"/>
    <n v="0"/>
    <n v="0"/>
    <n v="0"/>
    <n v="0"/>
    <n v="0"/>
    <n v="0"/>
    <n v="0"/>
    <n v="0"/>
    <n v="0"/>
    <n v="0"/>
    <n v="0"/>
    <n v="0"/>
    <n v="0"/>
  </r>
  <r>
    <s v="E311 STM Str/Impv, Ferndale"/>
    <x v="11"/>
    <x v="52"/>
    <x v="3"/>
    <n v="609"/>
    <n v="609"/>
    <n v="609"/>
    <n v="609"/>
    <n v="609"/>
    <n v="609"/>
    <n v="609"/>
    <n v="609"/>
    <n v="609"/>
    <n v="609"/>
    <n v="609"/>
    <n v="609"/>
    <n v="609"/>
    <n v="608934"/>
  </r>
  <r>
    <s v="E311 STM Str/Impv, Ferndale-NSC"/>
    <x v="11"/>
    <x v="53"/>
    <x v="3"/>
    <n v="0"/>
    <n v="0"/>
    <n v="0"/>
    <n v="0"/>
    <n v="0"/>
    <n v="0"/>
    <n v="0"/>
    <n v="0"/>
    <n v="0"/>
    <n v="0"/>
    <n v="0"/>
    <n v="0"/>
    <n v="0"/>
    <n v="0"/>
  </r>
  <r>
    <s v="E311 STM Str/Impv, Fred 1/APC"/>
    <x v="11"/>
    <x v="54"/>
    <x v="3"/>
    <n v="404"/>
    <n v="404"/>
    <n v="404"/>
    <n v="404"/>
    <n v="404"/>
    <n v="404"/>
    <n v="404"/>
    <n v="404"/>
    <n v="404"/>
    <n v="404"/>
    <n v="404"/>
    <n v="404"/>
    <n v="404"/>
    <n v="403636"/>
  </r>
  <r>
    <s v="E311 STM Str/Impv, Fred 1/APC-NSC"/>
    <x v="11"/>
    <x v="55"/>
    <x v="3"/>
    <n v="0"/>
    <n v="0"/>
    <n v="0"/>
    <n v="0"/>
    <n v="0"/>
    <n v="0"/>
    <n v="0"/>
    <n v="0"/>
    <n v="0"/>
    <n v="0"/>
    <n v="0"/>
    <n v="0"/>
    <n v="0"/>
    <n v="0"/>
  </r>
  <r>
    <s v="E311 STM Str/Impv, Goldendale"/>
    <x v="11"/>
    <x v="56"/>
    <x v="3"/>
    <n v="288"/>
    <n v="404"/>
    <n v="403"/>
    <n v="429"/>
    <n v="429"/>
    <n v="429"/>
    <n v="460"/>
    <n v="460"/>
    <n v="460"/>
    <n v="460"/>
    <n v="460"/>
    <n v="460"/>
    <n v="460"/>
    <n v="435773"/>
  </r>
  <r>
    <s v="E311 STM Str/Impv, Goldendale O-NSC"/>
    <x v="11"/>
    <x v="57"/>
    <x v="3"/>
    <n v="0"/>
    <n v="0"/>
    <n v="0"/>
    <n v="0"/>
    <n v="0"/>
    <n v="0"/>
    <n v="0"/>
    <n v="0"/>
    <n v="0"/>
    <n v="0"/>
    <n v="0"/>
    <n v="0"/>
    <n v="0"/>
    <n v="0"/>
  </r>
  <r>
    <s v="E311 STM Str/Impv, Goldendale OP"/>
    <x v="11"/>
    <x v="58"/>
    <x v="3"/>
    <n v="1844"/>
    <n v="1844"/>
    <n v="1844"/>
    <n v="1844"/>
    <n v="1844"/>
    <n v="1844"/>
    <n v="1844"/>
    <n v="1844"/>
    <n v="1844"/>
    <n v="1844"/>
    <n v="1844"/>
    <n v="1844"/>
    <n v="1844"/>
    <n v="1843914"/>
  </r>
  <r>
    <s v="E311 STM Str/Impv,Centralia-inactiv"/>
    <x v="11"/>
    <x v="59"/>
    <x v="3"/>
    <n v="0"/>
    <n v="0"/>
    <n v="0"/>
    <n v="0"/>
    <n v="0"/>
    <n v="0"/>
    <n v="0"/>
    <n v="0"/>
    <n v="0"/>
    <n v="0"/>
    <n v="0"/>
    <n v="0"/>
    <n v="0"/>
    <n v="0"/>
  </r>
  <r>
    <s v="E312 STM Boiler, Centralia-inactive"/>
    <x v="12"/>
    <x v="60"/>
    <x v="3"/>
    <n v="0"/>
    <n v="0"/>
    <n v="0"/>
    <n v="0"/>
    <n v="0"/>
    <n v="0"/>
    <n v="0"/>
    <n v="0"/>
    <n v="0"/>
    <n v="0"/>
    <n v="0"/>
    <n v="0"/>
    <n v="0"/>
    <n v="0"/>
  </r>
  <r>
    <s v="E312 STM Boiler, Colstrip 1"/>
    <x v="12"/>
    <x v="61"/>
    <x v="3"/>
    <n v="91302"/>
    <n v="90522"/>
    <n v="90522"/>
    <n v="90524"/>
    <n v="90525"/>
    <n v="90585"/>
    <n v="90610"/>
    <n v="90615"/>
    <n v="90615"/>
    <n v="90654"/>
    <n v="90675"/>
    <n v="90693"/>
    <n v="90423"/>
    <n v="90616800"/>
  </r>
  <r>
    <s v="E312 STM Boiler, Colstrip 1-2 Com"/>
    <x v="12"/>
    <x v="62"/>
    <x v="3"/>
    <n v="6036"/>
    <n v="6036"/>
    <n v="6036"/>
    <n v="6036"/>
    <n v="6036"/>
    <n v="6036"/>
    <n v="6036"/>
    <n v="6036"/>
    <n v="6036"/>
    <n v="6036"/>
    <n v="6036"/>
    <n v="6036"/>
    <n v="6036"/>
    <n v="6036236"/>
  </r>
  <r>
    <s v="E312 STM Boiler, Colstrip 1-NSC"/>
    <x v="12"/>
    <x v="63"/>
    <x v="3"/>
    <n v="0"/>
    <n v="0"/>
    <n v="0"/>
    <n v="0"/>
    <n v="0"/>
    <n v="0"/>
    <n v="0"/>
    <n v="0"/>
    <n v="0"/>
    <n v="0"/>
    <n v="0"/>
    <n v="0"/>
    <n v="0"/>
    <n v="0"/>
  </r>
  <r>
    <s v="E312 STM Boiler, Colstrip 2"/>
    <x v="12"/>
    <x v="64"/>
    <x v="3"/>
    <n v="89576"/>
    <n v="89143"/>
    <n v="89143"/>
    <n v="89237"/>
    <n v="89303"/>
    <n v="89551"/>
    <n v="90497"/>
    <n v="91247"/>
    <n v="91247"/>
    <n v="91258"/>
    <n v="91280"/>
    <n v="91298"/>
    <n v="89631"/>
    <n v="90233927"/>
  </r>
  <r>
    <s v="E312 STM Boiler, Colstrip 2-NSC"/>
    <x v="12"/>
    <x v="65"/>
    <x v="3"/>
    <n v="0"/>
    <n v="0"/>
    <n v="0"/>
    <n v="0"/>
    <n v="0"/>
    <n v="0"/>
    <n v="0"/>
    <n v="0"/>
    <n v="0"/>
    <n v="0"/>
    <n v="0"/>
    <n v="0"/>
    <n v="0"/>
    <n v="0"/>
  </r>
  <r>
    <s v="E312 STM Boiler, Colstrip 3"/>
    <x v="12"/>
    <x v="66"/>
    <x v="3"/>
    <n v="148463"/>
    <n v="146786"/>
    <n v="146816"/>
    <n v="146853"/>
    <n v="146886"/>
    <n v="146925"/>
    <n v="146956"/>
    <n v="146766"/>
    <n v="146854"/>
    <n v="147011"/>
    <n v="147179"/>
    <n v="147179"/>
    <n v="147108"/>
    <n v="146999695"/>
  </r>
  <r>
    <s v="E312 STM Boiler, Colstrip 3-4 Com"/>
    <x v="12"/>
    <x v="67"/>
    <x v="3"/>
    <n v="15172"/>
    <n v="15172"/>
    <n v="15172"/>
    <n v="15172"/>
    <n v="15172"/>
    <n v="15172"/>
    <n v="15172"/>
    <n v="15172"/>
    <n v="15172"/>
    <n v="15172"/>
    <n v="15172"/>
    <n v="15172"/>
    <n v="15172"/>
    <n v="15171819"/>
  </r>
  <r>
    <s v="E312 STM Boiler, Colstrip 3-NSC"/>
    <x v="12"/>
    <x v="68"/>
    <x v="3"/>
    <n v="0"/>
    <n v="0"/>
    <n v="0"/>
    <n v="0"/>
    <n v="0"/>
    <n v="0"/>
    <n v="0"/>
    <n v="0"/>
    <n v="0"/>
    <n v="0"/>
    <n v="0"/>
    <n v="0"/>
    <n v="0"/>
    <n v="0"/>
  </r>
  <r>
    <s v="E312 STM Boiler, Colstrip 4"/>
    <x v="12"/>
    <x v="69"/>
    <x v="3"/>
    <n v="129348"/>
    <n v="129475"/>
    <n v="129501"/>
    <n v="129542"/>
    <n v="129579"/>
    <n v="129618"/>
    <n v="129653"/>
    <n v="129431"/>
    <n v="129520"/>
    <n v="129642"/>
    <n v="129810"/>
    <n v="129810"/>
    <n v="129733"/>
    <n v="129593591"/>
  </r>
  <r>
    <s v="E312 STM Boiler, Colstrip 4-NSC"/>
    <x v="12"/>
    <x v="70"/>
    <x v="3"/>
    <n v="0"/>
    <n v="0"/>
    <n v="0"/>
    <n v="0"/>
    <n v="0"/>
    <n v="0"/>
    <n v="0"/>
    <n v="0"/>
    <n v="0"/>
    <n v="0"/>
    <n v="0"/>
    <n v="0"/>
    <n v="0"/>
    <n v="0"/>
  </r>
  <r>
    <s v="E312 STM Boiler, Colstrip1-2 Co-NSC"/>
    <x v="12"/>
    <x v="71"/>
    <x v="3"/>
    <n v="0"/>
    <n v="0"/>
    <n v="0"/>
    <n v="0"/>
    <n v="0"/>
    <n v="0"/>
    <n v="0"/>
    <n v="0"/>
    <n v="0"/>
    <n v="0"/>
    <n v="0"/>
    <n v="0"/>
    <n v="0"/>
    <n v="0"/>
  </r>
  <r>
    <s v="E312 STM Boiler, Colstrip3-4 Co-NSC"/>
    <x v="12"/>
    <x v="72"/>
    <x v="3"/>
    <n v="0"/>
    <n v="0"/>
    <n v="0"/>
    <n v="0"/>
    <n v="0"/>
    <n v="0"/>
    <n v="0"/>
    <n v="0"/>
    <n v="0"/>
    <n v="0"/>
    <n v="0"/>
    <n v="0"/>
    <n v="0"/>
    <n v="0"/>
  </r>
  <r>
    <s v="E312 STM Boiler, Encogen"/>
    <x v="12"/>
    <x v="73"/>
    <x v="3"/>
    <n v="43076"/>
    <n v="43076"/>
    <n v="43076"/>
    <n v="43076"/>
    <n v="43076"/>
    <n v="43076"/>
    <n v="43076"/>
    <n v="42010"/>
    <n v="42010"/>
    <n v="42010"/>
    <n v="42010"/>
    <n v="42010"/>
    <n v="42294"/>
    <n v="42598880"/>
  </r>
  <r>
    <s v="E312 STM Boiler, Encogen-NSC"/>
    <x v="12"/>
    <x v="74"/>
    <x v="3"/>
    <n v="0"/>
    <n v="0"/>
    <n v="0"/>
    <n v="0"/>
    <n v="0"/>
    <n v="0"/>
    <n v="0"/>
    <n v="0"/>
    <n v="0"/>
    <n v="0"/>
    <n v="0"/>
    <n v="0"/>
    <n v="0"/>
    <n v="0"/>
  </r>
  <r>
    <s v="E312 STM Boiler, Ferndale"/>
    <x v="12"/>
    <x v="75"/>
    <x v="3"/>
    <n v="44686"/>
    <n v="44686"/>
    <n v="44686"/>
    <n v="44686"/>
    <n v="44686"/>
    <n v="44686"/>
    <n v="44686"/>
    <n v="44686"/>
    <n v="44686"/>
    <n v="44686"/>
    <n v="44686"/>
    <n v="44686"/>
    <n v="44686"/>
    <n v="44686468"/>
  </r>
  <r>
    <s v="E312 STM Boiler, Ferndale-NSC"/>
    <x v="12"/>
    <x v="76"/>
    <x v="3"/>
    <n v="0"/>
    <n v="0"/>
    <n v="0"/>
    <n v="0"/>
    <n v="0"/>
    <n v="0"/>
    <n v="0"/>
    <n v="0"/>
    <n v="0"/>
    <n v="0"/>
    <n v="0"/>
    <n v="0"/>
    <n v="0"/>
    <n v="0"/>
  </r>
  <r>
    <s v="E312 STM Boiler, Fred 1/APC"/>
    <x v="12"/>
    <x v="77"/>
    <x v="3"/>
    <n v="18139"/>
    <n v="18139"/>
    <n v="18139"/>
    <n v="18139"/>
    <n v="18139"/>
    <n v="18139"/>
    <n v="18139"/>
    <n v="18139"/>
    <n v="18139"/>
    <n v="18139"/>
    <n v="18139"/>
    <n v="18139"/>
    <n v="18139"/>
    <n v="18138531"/>
  </r>
  <r>
    <s v="E312 STM Boiler, Fred 1/APC-NSC"/>
    <x v="12"/>
    <x v="78"/>
    <x v="3"/>
    <n v="0"/>
    <n v="0"/>
    <n v="0"/>
    <n v="0"/>
    <n v="0"/>
    <n v="0"/>
    <n v="0"/>
    <n v="0"/>
    <n v="0"/>
    <n v="0"/>
    <n v="0"/>
    <n v="0"/>
    <n v="0"/>
    <n v="0"/>
  </r>
  <r>
    <s v="E312 STM Boiler, Goldendale"/>
    <x v="12"/>
    <x v="79"/>
    <x v="3"/>
    <n v="882"/>
    <n v="882"/>
    <n v="882"/>
    <n v="882"/>
    <n v="882"/>
    <n v="882"/>
    <n v="882"/>
    <n v="882"/>
    <n v="1294"/>
    <n v="1295"/>
    <n v="1305"/>
    <n v="1305"/>
    <n v="1305"/>
    <n v="1038747"/>
  </r>
  <r>
    <s v="E312 STM Boiler, Goldendale OP"/>
    <x v="12"/>
    <x v="80"/>
    <x v="3"/>
    <n v="85493"/>
    <n v="85493"/>
    <n v="85493"/>
    <n v="85493"/>
    <n v="85493"/>
    <n v="85493"/>
    <n v="85493"/>
    <n v="85493"/>
    <n v="85188"/>
    <n v="85188"/>
    <n v="85188"/>
    <n v="85188"/>
    <n v="85188"/>
    <n v="85378794"/>
  </r>
  <r>
    <s v="E312 STM Boiler, Goldendale OP-NSC"/>
    <x v="12"/>
    <x v="81"/>
    <x v="3"/>
    <n v="0"/>
    <n v="0"/>
    <n v="0"/>
    <n v="0"/>
    <n v="0"/>
    <n v="0"/>
    <n v="0"/>
    <n v="0"/>
    <n v="0"/>
    <n v="0"/>
    <n v="0"/>
    <n v="0"/>
    <n v="0"/>
    <n v="0"/>
  </r>
  <r>
    <s v="E312 STM Boiler, Mint Farm "/>
    <x v="12"/>
    <x v="82"/>
    <x v="3"/>
    <n v="4040"/>
    <n v="4040"/>
    <n v="4040"/>
    <n v="4040"/>
    <n v="4040"/>
    <n v="4280"/>
    <n v="4270"/>
    <n v="4270"/>
    <n v="4270"/>
    <n v="4270"/>
    <n v="4270"/>
    <n v="4270"/>
    <n v="4270"/>
    <n v="4184321"/>
  </r>
  <r>
    <s v="E312 STM Boiler, Mint Farm OP"/>
    <x v="12"/>
    <x v="83"/>
    <x v="3"/>
    <n v="22270"/>
    <n v="22270"/>
    <n v="22270"/>
    <n v="22342"/>
    <n v="22342"/>
    <n v="22342"/>
    <n v="22342"/>
    <n v="22342"/>
    <n v="22428"/>
    <n v="22428"/>
    <n v="22428"/>
    <n v="22428"/>
    <n v="22428"/>
    <n v="22359115"/>
  </r>
  <r>
    <s v="E312 STM Boiler, Mint Farm OP-NSC"/>
    <x v="12"/>
    <x v="84"/>
    <x v="3"/>
    <n v="0"/>
    <n v="0"/>
    <n v="0"/>
    <n v="0"/>
    <n v="0"/>
    <n v="0"/>
    <n v="0"/>
    <n v="0"/>
    <n v="0"/>
    <n v="0"/>
    <n v="0"/>
    <n v="0"/>
    <n v="0"/>
    <n v="0"/>
  </r>
  <r>
    <s v="E312 STM Boiler, Sumas "/>
    <x v="12"/>
    <x v="85"/>
    <x v="3"/>
    <n v="0"/>
    <n v="0"/>
    <n v="0"/>
    <n v="0"/>
    <n v="0"/>
    <n v="0"/>
    <n v="0"/>
    <n v="0"/>
    <n v="0"/>
    <n v="0"/>
    <n v="0"/>
    <n v="0"/>
    <n v="400"/>
    <n v="16679"/>
  </r>
  <r>
    <s v="E312 STM Boiler, Sumas OP"/>
    <x v="12"/>
    <x v="86"/>
    <x v="3"/>
    <n v="15704"/>
    <n v="15704"/>
    <n v="15704"/>
    <n v="15704"/>
    <n v="15704"/>
    <n v="15704"/>
    <n v="15704"/>
    <n v="15704"/>
    <n v="15704"/>
    <n v="15704"/>
    <n v="15704"/>
    <n v="15704"/>
    <n v="15704"/>
    <n v="15704259"/>
  </r>
  <r>
    <s v="E312 STM Boiler, Sumas OP-NSC"/>
    <x v="12"/>
    <x v="87"/>
    <x v="3"/>
    <n v="0"/>
    <n v="0"/>
    <n v="0"/>
    <n v="0"/>
    <n v="0"/>
    <n v="0"/>
    <n v="0"/>
    <n v="0"/>
    <n v="0"/>
    <n v="0"/>
    <n v="0"/>
    <n v="0"/>
    <n v="0"/>
    <n v="0"/>
  </r>
  <r>
    <s v="E314 DONOTUSE-Frederickson"/>
    <x v="13"/>
    <x v="88"/>
    <x v="3"/>
    <n v="0"/>
    <n v="0"/>
    <n v="0"/>
    <n v="0"/>
    <n v="0"/>
    <n v="0"/>
    <n v="0"/>
    <n v="0"/>
    <n v="0"/>
    <n v="0"/>
    <n v="0"/>
    <n v="0"/>
    <n v="0"/>
    <n v="0"/>
  </r>
  <r>
    <s v="E314 STM Turbogen, Colstrip 1"/>
    <x v="13"/>
    <x v="89"/>
    <x v="3"/>
    <n v="29611"/>
    <n v="28910"/>
    <n v="28910"/>
    <n v="28910"/>
    <n v="28910"/>
    <n v="28910"/>
    <n v="28910"/>
    <n v="28910"/>
    <n v="28910"/>
    <n v="28910"/>
    <n v="28910"/>
    <n v="28910"/>
    <n v="28794"/>
    <n v="28934255"/>
  </r>
  <r>
    <s v="E314 STM Turbogen, Colstrip 1-2 Com"/>
    <x v="13"/>
    <x v="90"/>
    <x v="3"/>
    <n v="3814"/>
    <n v="3814"/>
    <n v="3814"/>
    <n v="3814"/>
    <n v="3814"/>
    <n v="3814"/>
    <n v="3814"/>
    <n v="3814"/>
    <n v="3814"/>
    <n v="3814"/>
    <n v="3814"/>
    <n v="3814"/>
    <n v="3814"/>
    <n v="3813726"/>
  </r>
  <r>
    <s v="E314 STM Turbogen, Colstrip 1-NSC"/>
    <x v="13"/>
    <x v="91"/>
    <x v="3"/>
    <n v="0"/>
    <n v="0"/>
    <n v="0"/>
    <n v="0"/>
    <n v="0"/>
    <n v="0"/>
    <n v="0"/>
    <n v="0"/>
    <n v="0"/>
    <n v="0"/>
    <n v="0"/>
    <n v="0"/>
    <n v="0"/>
    <n v="0"/>
  </r>
  <r>
    <s v="E314 STM Turbogen, Colstrip 2"/>
    <x v="13"/>
    <x v="92"/>
    <x v="3"/>
    <n v="34134"/>
    <n v="33853"/>
    <n v="33853"/>
    <n v="33853"/>
    <n v="33853"/>
    <n v="33855"/>
    <n v="34207"/>
    <n v="34385"/>
    <n v="34385"/>
    <n v="34381"/>
    <n v="34381"/>
    <n v="34381"/>
    <n v="33894"/>
    <n v="34116856"/>
  </r>
  <r>
    <s v="E314 STM Turbogen, Colstrip 2-NSC"/>
    <x v="13"/>
    <x v="93"/>
    <x v="3"/>
    <n v="0"/>
    <n v="0"/>
    <n v="0"/>
    <n v="0"/>
    <n v="0"/>
    <n v="0"/>
    <n v="0"/>
    <n v="0"/>
    <n v="0"/>
    <n v="0"/>
    <n v="0"/>
    <n v="0"/>
    <n v="0"/>
    <n v="0"/>
  </r>
  <r>
    <s v="E314 STM Turbogen, Colstrip 3"/>
    <x v="13"/>
    <x v="94"/>
    <x v="3"/>
    <n v="44779"/>
    <n v="42229"/>
    <n v="42231"/>
    <n v="42230"/>
    <n v="42230"/>
    <n v="42230"/>
    <n v="42230"/>
    <n v="42230"/>
    <n v="42230"/>
    <n v="42231"/>
    <n v="42231"/>
    <n v="42231"/>
    <n v="42170"/>
    <n v="42333955"/>
  </r>
  <r>
    <s v="E314 STM Turbogen, Colstrip 3-4-RET"/>
    <x v="13"/>
    <x v="95"/>
    <x v="3"/>
    <n v="0"/>
    <n v="0"/>
    <n v="0"/>
    <n v="0"/>
    <n v="0"/>
    <n v="0"/>
    <n v="0"/>
    <n v="0"/>
    <n v="0"/>
    <n v="0"/>
    <n v="0"/>
    <n v="0"/>
    <n v="0"/>
    <n v="0"/>
  </r>
  <r>
    <s v="E314 STM Turbogen, Colstrip 3-NSC"/>
    <x v="13"/>
    <x v="96"/>
    <x v="3"/>
    <n v="0"/>
    <n v="0"/>
    <n v="0"/>
    <n v="0"/>
    <n v="0"/>
    <n v="0"/>
    <n v="0"/>
    <n v="0"/>
    <n v="0"/>
    <n v="0"/>
    <n v="0"/>
    <n v="0"/>
    <n v="0"/>
    <n v="0"/>
  </r>
  <r>
    <s v="E314 STM Turbogen, Colstrip 4"/>
    <x v="13"/>
    <x v="97"/>
    <x v="3"/>
    <n v="39066"/>
    <n v="39094"/>
    <n v="39094"/>
    <n v="39796"/>
    <n v="39788"/>
    <n v="39788"/>
    <n v="39788"/>
    <n v="39788"/>
    <n v="39788"/>
    <n v="39790"/>
    <n v="39789"/>
    <n v="39789"/>
    <n v="39956"/>
    <n v="39650247"/>
  </r>
  <r>
    <s v="E314 STM Turbogen, Colstrip 4-NSC"/>
    <x v="13"/>
    <x v="98"/>
    <x v="3"/>
    <n v="0"/>
    <n v="0"/>
    <n v="0"/>
    <n v="0"/>
    <n v="0"/>
    <n v="0"/>
    <n v="0"/>
    <n v="0"/>
    <n v="0"/>
    <n v="0"/>
    <n v="0"/>
    <n v="0"/>
    <n v="0"/>
    <n v="0"/>
  </r>
  <r>
    <s v="E314 STM Turbogen, Colstrip1-2 -NSC"/>
    <x v="13"/>
    <x v="99"/>
    <x v="3"/>
    <n v="0"/>
    <n v="0"/>
    <n v="0"/>
    <n v="0"/>
    <n v="0"/>
    <n v="0"/>
    <n v="0"/>
    <n v="0"/>
    <n v="0"/>
    <n v="0"/>
    <n v="0"/>
    <n v="0"/>
    <n v="0"/>
    <n v="0"/>
  </r>
  <r>
    <s v="E314 STM Turbogen, Encogen"/>
    <x v="13"/>
    <x v="100"/>
    <x v="3"/>
    <n v="20711"/>
    <n v="20711"/>
    <n v="20711"/>
    <n v="20711"/>
    <n v="20711"/>
    <n v="20711"/>
    <n v="20711"/>
    <n v="20711"/>
    <n v="20711"/>
    <n v="20711"/>
    <n v="20711"/>
    <n v="20711"/>
    <n v="22983"/>
    <n v="20805563"/>
  </r>
  <r>
    <s v="E314 STM Turbogen, Encogen-NSC"/>
    <x v="13"/>
    <x v="101"/>
    <x v="3"/>
    <n v="0"/>
    <n v="0"/>
    <n v="0"/>
    <n v="0"/>
    <n v="0"/>
    <n v="0"/>
    <n v="0"/>
    <n v="0"/>
    <n v="0"/>
    <n v="0"/>
    <n v="0"/>
    <n v="0"/>
    <n v="0"/>
    <n v="0"/>
  </r>
  <r>
    <s v="E314 STM Turbogen, Ferndale"/>
    <x v="13"/>
    <x v="102"/>
    <x v="3"/>
    <n v="18176"/>
    <n v="18176"/>
    <n v="18176"/>
    <n v="18176"/>
    <n v="18176"/>
    <n v="18176"/>
    <n v="18176"/>
    <n v="18176"/>
    <n v="18176"/>
    <n v="18176"/>
    <n v="18176"/>
    <n v="18176"/>
    <n v="18176"/>
    <n v="18176145"/>
  </r>
  <r>
    <s v="E314 STM Turbogen, Ferndale-NSC"/>
    <x v="13"/>
    <x v="103"/>
    <x v="3"/>
    <n v="0"/>
    <n v="0"/>
    <n v="0"/>
    <n v="0"/>
    <n v="0"/>
    <n v="0"/>
    <n v="0"/>
    <n v="0"/>
    <n v="0"/>
    <n v="0"/>
    <n v="0"/>
    <n v="0"/>
    <n v="0"/>
    <n v="0"/>
  </r>
  <r>
    <s v="E314 STM Turbogen, Fred 1/APC"/>
    <x v="13"/>
    <x v="104"/>
    <x v="3"/>
    <n v="16174"/>
    <n v="16174"/>
    <n v="16174"/>
    <n v="16174"/>
    <n v="16174"/>
    <n v="16174"/>
    <n v="16174"/>
    <n v="16174"/>
    <n v="16174"/>
    <n v="16174"/>
    <n v="16174"/>
    <n v="16174"/>
    <n v="16174"/>
    <n v="16174210"/>
  </r>
  <r>
    <s v="E314 STM Turbogen, Fred 1/APC-NSC"/>
    <x v="13"/>
    <x v="105"/>
    <x v="3"/>
    <n v="0"/>
    <n v="0"/>
    <n v="0"/>
    <n v="0"/>
    <n v="0"/>
    <n v="0"/>
    <n v="0"/>
    <n v="0"/>
    <n v="0"/>
    <n v="0"/>
    <n v="0"/>
    <n v="0"/>
    <n v="0"/>
    <n v="0"/>
  </r>
  <r>
    <s v="E314 STM Turbogen, Goldendale"/>
    <x v="13"/>
    <x v="106"/>
    <x v="3"/>
    <n v="1408"/>
    <n v="1408"/>
    <n v="1408"/>
    <n v="1408"/>
    <n v="1408"/>
    <n v="1408"/>
    <n v="1408"/>
    <n v="1828"/>
    <n v="1825"/>
    <n v="1825"/>
    <n v="1825"/>
    <n v="1825"/>
    <n v="1829"/>
    <n v="1599574"/>
  </r>
  <r>
    <s v="E314 STM Turbogen, Goldendale O-NSC"/>
    <x v="13"/>
    <x v="107"/>
    <x v="3"/>
    <n v="0"/>
    <n v="0"/>
    <n v="0"/>
    <n v="0"/>
    <n v="0"/>
    <n v="0"/>
    <n v="0"/>
    <n v="0"/>
    <n v="0"/>
    <n v="0"/>
    <n v="0"/>
    <n v="0"/>
    <n v="0"/>
    <n v="0"/>
  </r>
  <r>
    <s v="E314 STM Turbogen, Goldendale OP"/>
    <x v="13"/>
    <x v="108"/>
    <x v="3"/>
    <n v="88275"/>
    <n v="88275"/>
    <n v="88275"/>
    <n v="88275"/>
    <n v="88275"/>
    <n v="88275"/>
    <n v="88275"/>
    <n v="88117"/>
    <n v="88117"/>
    <n v="88117"/>
    <n v="88117"/>
    <n v="88117"/>
    <n v="88117"/>
    <n v="88202850"/>
  </r>
  <r>
    <s v="E314 STM Turbogen, Mint Farm"/>
    <x v="13"/>
    <x v="109"/>
    <x v="3"/>
    <n v="1251"/>
    <n v="1251"/>
    <n v="1251"/>
    <n v="1251"/>
    <n v="1251"/>
    <n v="1696"/>
    <n v="1696"/>
    <n v="1697"/>
    <n v="1697"/>
    <n v="1697"/>
    <n v="1697"/>
    <n v="1697"/>
    <n v="1697"/>
    <n v="1529497"/>
  </r>
  <r>
    <s v="E314 STM Turbogen, Mint Farm OP"/>
    <x v="13"/>
    <x v="110"/>
    <x v="3"/>
    <n v="23467"/>
    <n v="23467"/>
    <n v="23467"/>
    <n v="23467"/>
    <n v="23467"/>
    <n v="23467"/>
    <n v="23467"/>
    <n v="23467"/>
    <n v="23467"/>
    <n v="23467"/>
    <n v="23467"/>
    <n v="23467"/>
    <n v="23467"/>
    <n v="23467177"/>
  </r>
  <r>
    <s v="E314 STM Turbogen, Mint Farm OP-NSC"/>
    <x v="13"/>
    <x v="111"/>
    <x v="3"/>
    <n v="0"/>
    <n v="0"/>
    <n v="0"/>
    <n v="0"/>
    <n v="0"/>
    <n v="0"/>
    <n v="0"/>
    <n v="0"/>
    <n v="0"/>
    <n v="0"/>
    <n v="0"/>
    <n v="0"/>
    <n v="0"/>
    <n v="0"/>
  </r>
  <r>
    <s v="E314 STM Turbogen, Sumas "/>
    <x v="13"/>
    <x v="112"/>
    <x v="3"/>
    <n v="1553"/>
    <n v="1553"/>
    <n v="1553"/>
    <n v="1553"/>
    <n v="1553"/>
    <n v="1553"/>
    <n v="1553"/>
    <n v="1553"/>
    <n v="1553"/>
    <n v="1553"/>
    <n v="1553"/>
    <n v="3575"/>
    <n v="3692"/>
    <n v="1810705"/>
  </r>
  <r>
    <s v="E314 STM Turbogen, Sumas OP"/>
    <x v="13"/>
    <x v="113"/>
    <x v="3"/>
    <n v="20479"/>
    <n v="20479"/>
    <n v="20479"/>
    <n v="20479"/>
    <n v="20479"/>
    <n v="20479"/>
    <n v="20479"/>
    <n v="20479"/>
    <n v="20479"/>
    <n v="20479"/>
    <n v="20479"/>
    <n v="20469"/>
    <n v="20469"/>
    <n v="20478138"/>
  </r>
  <r>
    <s v="E314 STM Turbogen, Sumas OP-NSC"/>
    <x v="13"/>
    <x v="114"/>
    <x v="3"/>
    <n v="0"/>
    <n v="0"/>
    <n v="0"/>
    <n v="0"/>
    <n v="0"/>
    <n v="0"/>
    <n v="0"/>
    <n v="0"/>
    <n v="0"/>
    <n v="0"/>
    <n v="0"/>
    <n v="0"/>
    <n v="0"/>
    <n v="0"/>
  </r>
  <r>
    <s v="E314 STM Turbogen,Centralia-inactiv"/>
    <x v="13"/>
    <x v="115"/>
    <x v="3"/>
    <n v="0"/>
    <n v="0"/>
    <n v="0"/>
    <n v="0"/>
    <n v="0"/>
    <n v="0"/>
    <n v="0"/>
    <n v="0"/>
    <n v="0"/>
    <n v="0"/>
    <n v="0"/>
    <n v="0"/>
    <n v="0"/>
    <n v="0"/>
  </r>
  <r>
    <s v="E315 STM Accessory, Colstrip 1"/>
    <x v="14"/>
    <x v="116"/>
    <x v="3"/>
    <n v="7401"/>
    <n v="7384"/>
    <n v="7384"/>
    <n v="7384"/>
    <n v="7384"/>
    <n v="7402"/>
    <n v="7402"/>
    <n v="7403"/>
    <n v="7403"/>
    <n v="7404"/>
    <n v="7404"/>
    <n v="7405"/>
    <n v="7339"/>
    <n v="7394003"/>
  </r>
  <r>
    <s v="E315 STM Accessory, Colstrip 1-2 Cm"/>
    <x v="14"/>
    <x v="117"/>
    <x v="3"/>
    <n v="2273"/>
    <n v="2273"/>
    <n v="2273"/>
    <n v="2273"/>
    <n v="2273"/>
    <n v="2273"/>
    <n v="2273"/>
    <n v="2273"/>
    <n v="2273"/>
    <n v="2273"/>
    <n v="2273"/>
    <n v="2273"/>
    <n v="2273"/>
    <n v="2272861"/>
  </r>
  <r>
    <s v="E315 STM Accessory, Colstrip 1-NSC"/>
    <x v="14"/>
    <x v="118"/>
    <x v="3"/>
    <n v="0"/>
    <n v="0"/>
    <n v="0"/>
    <n v="0"/>
    <n v="0"/>
    <n v="0"/>
    <n v="0"/>
    <n v="0"/>
    <n v="0"/>
    <n v="0"/>
    <n v="0"/>
    <n v="0"/>
    <n v="0"/>
    <n v="0"/>
  </r>
  <r>
    <s v="E315 STM Accessory, Colstrip 2"/>
    <x v="14"/>
    <x v="119"/>
    <x v="3"/>
    <n v="4148"/>
    <n v="4130"/>
    <n v="4130"/>
    <n v="4130"/>
    <n v="4130"/>
    <n v="4149"/>
    <n v="4149"/>
    <n v="4150"/>
    <n v="4150"/>
    <n v="4150"/>
    <n v="4151"/>
    <n v="4152"/>
    <n v="4085"/>
    <n v="4140585"/>
  </r>
  <r>
    <s v="E315 STM Accessory, Colstrip 2-NSC"/>
    <x v="14"/>
    <x v="120"/>
    <x v="3"/>
    <n v="0"/>
    <n v="0"/>
    <n v="0"/>
    <n v="0"/>
    <n v="0"/>
    <n v="0"/>
    <n v="0"/>
    <n v="0"/>
    <n v="0"/>
    <n v="0"/>
    <n v="0"/>
    <n v="0"/>
    <n v="0"/>
    <n v="0"/>
  </r>
  <r>
    <s v="E315 STM Accessory, Colstrip 3"/>
    <x v="14"/>
    <x v="121"/>
    <x v="3"/>
    <n v="7629"/>
    <n v="7144"/>
    <n v="7145"/>
    <n v="7146"/>
    <n v="7149"/>
    <n v="7150"/>
    <n v="7162"/>
    <n v="7144"/>
    <n v="7231"/>
    <n v="7235"/>
    <n v="7236"/>
    <n v="7236"/>
    <n v="7258"/>
    <n v="7201920"/>
  </r>
  <r>
    <s v="E315 STM Accessory, Colstrip 3-4 Cm"/>
    <x v="14"/>
    <x v="122"/>
    <x v="3"/>
    <n v="7639"/>
    <n v="7639"/>
    <n v="7639"/>
    <n v="7639"/>
    <n v="7639"/>
    <n v="7639"/>
    <n v="7639"/>
    <n v="7639"/>
    <n v="7639"/>
    <n v="7639"/>
    <n v="7639"/>
    <n v="7639"/>
    <n v="7639"/>
    <n v="7639006"/>
  </r>
  <r>
    <s v="E315 STM Accessory, Colstrip 3-NSC"/>
    <x v="14"/>
    <x v="123"/>
    <x v="3"/>
    <n v="0"/>
    <n v="0"/>
    <n v="0"/>
    <n v="0"/>
    <n v="0"/>
    <n v="0"/>
    <n v="0"/>
    <n v="0"/>
    <n v="0"/>
    <n v="0"/>
    <n v="0"/>
    <n v="0"/>
    <n v="0"/>
    <n v="0"/>
  </r>
  <r>
    <s v="E315 STM Accessory, Colstrip 4"/>
    <x v="14"/>
    <x v="124"/>
    <x v="3"/>
    <n v="6911"/>
    <n v="6465"/>
    <n v="6466"/>
    <n v="6467"/>
    <n v="6470"/>
    <n v="6471"/>
    <n v="6483"/>
    <n v="6465"/>
    <n v="6552"/>
    <n v="6556"/>
    <n v="6556"/>
    <n v="6556"/>
    <n v="6568"/>
    <n v="6520403"/>
  </r>
  <r>
    <s v="E315 STM Accessory, Colstrip 4-NSC"/>
    <x v="14"/>
    <x v="125"/>
    <x v="3"/>
    <n v="0"/>
    <n v="0"/>
    <n v="0"/>
    <n v="0"/>
    <n v="0"/>
    <n v="0"/>
    <n v="0"/>
    <n v="0"/>
    <n v="0"/>
    <n v="0"/>
    <n v="0"/>
    <n v="0"/>
    <n v="0"/>
    <n v="0"/>
  </r>
  <r>
    <s v="E315 STM Accessory, Colstrip1-2-NSC"/>
    <x v="14"/>
    <x v="126"/>
    <x v="3"/>
    <n v="0"/>
    <n v="0"/>
    <n v="0"/>
    <n v="0"/>
    <n v="0"/>
    <n v="0"/>
    <n v="0"/>
    <n v="0"/>
    <n v="0"/>
    <n v="0"/>
    <n v="0"/>
    <n v="0"/>
    <n v="0"/>
    <n v="0"/>
  </r>
  <r>
    <s v="E315 STM Accessory, Colstrip3-4-NSC"/>
    <x v="14"/>
    <x v="127"/>
    <x v="3"/>
    <n v="0"/>
    <n v="0"/>
    <n v="0"/>
    <n v="0"/>
    <n v="0"/>
    <n v="0"/>
    <n v="0"/>
    <n v="0"/>
    <n v="0"/>
    <n v="0"/>
    <n v="0"/>
    <n v="0"/>
    <n v="0"/>
    <n v="0"/>
  </r>
  <r>
    <s v="E315 STM Accessory, Encogen"/>
    <x v="14"/>
    <x v="128"/>
    <x v="3"/>
    <n v="1679"/>
    <n v="1679"/>
    <n v="1679"/>
    <n v="1679"/>
    <n v="1679"/>
    <n v="1679"/>
    <n v="1679"/>
    <n v="1679"/>
    <n v="1679"/>
    <n v="1679"/>
    <n v="1679"/>
    <n v="1679"/>
    <n v="1679"/>
    <n v="1678559"/>
  </r>
  <r>
    <s v="E315 STM Accessory, Encogen-NSC"/>
    <x v="14"/>
    <x v="129"/>
    <x v="3"/>
    <n v="0"/>
    <n v="0"/>
    <n v="0"/>
    <n v="0"/>
    <n v="0"/>
    <n v="0"/>
    <n v="0"/>
    <n v="0"/>
    <n v="0"/>
    <n v="0"/>
    <n v="0"/>
    <n v="0"/>
    <n v="0"/>
    <n v="0"/>
  </r>
  <r>
    <s v="E315 STM Accessory, Ferndale"/>
    <x v="14"/>
    <x v="130"/>
    <x v="3"/>
    <n v="1412"/>
    <n v="1412"/>
    <n v="1412"/>
    <n v="1412"/>
    <n v="1412"/>
    <n v="1412"/>
    <n v="1412"/>
    <n v="1412"/>
    <n v="1412"/>
    <n v="1412"/>
    <n v="1412"/>
    <n v="1412"/>
    <n v="1412"/>
    <n v="1412095"/>
  </r>
  <r>
    <s v="E315 STM Accessory, Ferndale-NSC"/>
    <x v="14"/>
    <x v="131"/>
    <x v="3"/>
    <n v="0"/>
    <n v="0"/>
    <n v="0"/>
    <n v="0"/>
    <n v="0"/>
    <n v="0"/>
    <n v="0"/>
    <n v="0"/>
    <n v="0"/>
    <n v="0"/>
    <n v="0"/>
    <n v="0"/>
    <n v="0"/>
    <n v="0"/>
  </r>
  <r>
    <s v="E315 STM Accessory, Fred 1/APC"/>
    <x v="14"/>
    <x v="132"/>
    <x v="3"/>
    <n v="962"/>
    <n v="962"/>
    <n v="962"/>
    <n v="962"/>
    <n v="962"/>
    <n v="962"/>
    <n v="962"/>
    <n v="962"/>
    <n v="962"/>
    <n v="962"/>
    <n v="962"/>
    <n v="962"/>
    <n v="962"/>
    <n v="962487"/>
  </r>
  <r>
    <s v="E315 STM Accessory, Fred 1/APC-NSC"/>
    <x v="14"/>
    <x v="133"/>
    <x v="3"/>
    <n v="0"/>
    <n v="0"/>
    <n v="0"/>
    <n v="0"/>
    <n v="0"/>
    <n v="0"/>
    <n v="0"/>
    <n v="0"/>
    <n v="0"/>
    <n v="0"/>
    <n v="0"/>
    <n v="0"/>
    <n v="0"/>
    <n v="0"/>
  </r>
  <r>
    <s v="E315 STM Accessory, Goldendale"/>
    <x v="14"/>
    <x v="134"/>
    <x v="3"/>
    <n v="0"/>
    <n v="0"/>
    <n v="0"/>
    <n v="0"/>
    <n v="0"/>
    <n v="0"/>
    <n v="0"/>
    <n v="0"/>
    <n v="0"/>
    <n v="0"/>
    <n v="0"/>
    <n v="0"/>
    <n v="0"/>
    <n v="0"/>
  </r>
  <r>
    <s v="E315 STM Accessory, Goldendale -NSC"/>
    <x v="14"/>
    <x v="135"/>
    <x v="3"/>
    <n v="0"/>
    <n v="0"/>
    <n v="0"/>
    <n v="0"/>
    <n v="0"/>
    <n v="0"/>
    <n v="0"/>
    <n v="0"/>
    <n v="0"/>
    <n v="0"/>
    <n v="0"/>
    <n v="0"/>
    <n v="0"/>
    <n v="0"/>
  </r>
  <r>
    <s v="E315 STM Accessory, Goldendale OP"/>
    <x v="14"/>
    <x v="136"/>
    <x v="3"/>
    <n v="7301"/>
    <n v="7301"/>
    <n v="7301"/>
    <n v="7301"/>
    <n v="7301"/>
    <n v="7301"/>
    <n v="7301"/>
    <n v="7301"/>
    <n v="7301"/>
    <n v="7301"/>
    <n v="7301"/>
    <n v="7301"/>
    <n v="7301"/>
    <n v="7300879"/>
  </r>
  <r>
    <s v="E315 STM Accessory, Mint Farm "/>
    <x v="14"/>
    <x v="137"/>
    <x v="3"/>
    <n v="0"/>
    <n v="0"/>
    <n v="0"/>
    <n v="0"/>
    <n v="0"/>
    <n v="0"/>
    <n v="0"/>
    <n v="0"/>
    <n v="0"/>
    <n v="0"/>
    <n v="0"/>
    <n v="0"/>
    <n v="0"/>
    <n v="0"/>
  </r>
  <r>
    <s v="E315 STM Accessory, Mint Farm OP"/>
    <x v="14"/>
    <x v="138"/>
    <x v="3"/>
    <n v="2200"/>
    <n v="2200"/>
    <n v="2200"/>
    <n v="2200"/>
    <n v="2200"/>
    <n v="2200"/>
    <n v="2200"/>
    <n v="2200"/>
    <n v="2200"/>
    <n v="2200"/>
    <n v="2200"/>
    <n v="2200"/>
    <n v="2200"/>
    <n v="2199936"/>
  </r>
  <r>
    <s v="E315 STM Accessory, Mint OP-NSC"/>
    <x v="14"/>
    <x v="139"/>
    <x v="3"/>
    <n v="0"/>
    <n v="0"/>
    <n v="0"/>
    <n v="0"/>
    <n v="0"/>
    <n v="0"/>
    <n v="0"/>
    <n v="0"/>
    <n v="0"/>
    <n v="0"/>
    <n v="0"/>
    <n v="0"/>
    <n v="0"/>
    <n v="0"/>
  </r>
  <r>
    <s v="E315 STM Accessory, Sumas"/>
    <x v="14"/>
    <x v="140"/>
    <x v="3"/>
    <n v="10"/>
    <n v="10"/>
    <n v="10"/>
    <n v="10"/>
    <n v="10"/>
    <n v="10"/>
    <n v="10"/>
    <n v="10"/>
    <n v="10"/>
    <n v="10"/>
    <n v="78"/>
    <n v="78"/>
    <n v="78"/>
    <n v="24064"/>
  </r>
  <r>
    <s v="E315 STM Accessory, Sumas OP"/>
    <x v="14"/>
    <x v="141"/>
    <x v="3"/>
    <n v="660"/>
    <n v="660"/>
    <n v="660"/>
    <n v="660"/>
    <n v="660"/>
    <n v="660"/>
    <n v="660"/>
    <n v="660"/>
    <n v="660"/>
    <n v="660"/>
    <n v="660"/>
    <n v="660"/>
    <n v="660"/>
    <n v="660424"/>
  </r>
  <r>
    <s v="E315 STM Accessory, Sumas OP-NSC"/>
    <x v="14"/>
    <x v="142"/>
    <x v="3"/>
    <n v="0"/>
    <n v="0"/>
    <n v="0"/>
    <n v="0"/>
    <n v="0"/>
    <n v="0"/>
    <n v="0"/>
    <n v="0"/>
    <n v="0"/>
    <n v="0"/>
    <n v="0"/>
    <n v="0"/>
    <n v="0"/>
    <n v="0"/>
  </r>
  <r>
    <s v="E315 STM Accessory,Centralia-inacti"/>
    <x v="14"/>
    <x v="143"/>
    <x v="3"/>
    <n v="0"/>
    <n v="0"/>
    <n v="0"/>
    <n v="0"/>
    <n v="0"/>
    <n v="0"/>
    <n v="0"/>
    <n v="0"/>
    <n v="0"/>
    <n v="0"/>
    <n v="0"/>
    <n v="0"/>
    <n v="0"/>
    <n v="0"/>
  </r>
  <r>
    <s v="E316 STM Misc, Centralia-inactive"/>
    <x v="15"/>
    <x v="144"/>
    <x v="3"/>
    <n v="0"/>
    <n v="0"/>
    <n v="0"/>
    <n v="0"/>
    <n v="0"/>
    <n v="0"/>
    <n v="0"/>
    <n v="0"/>
    <n v="0"/>
    <n v="0"/>
    <n v="0"/>
    <n v="0"/>
    <n v="0"/>
    <n v="0"/>
  </r>
  <r>
    <s v="E316 STM Misc, Colstrip 1"/>
    <x v="15"/>
    <x v="145"/>
    <x v="3"/>
    <n v="989"/>
    <n v="989"/>
    <n v="989"/>
    <n v="989"/>
    <n v="989"/>
    <n v="989"/>
    <n v="989"/>
    <n v="989"/>
    <n v="989"/>
    <n v="989"/>
    <n v="989"/>
    <n v="989"/>
    <n v="987"/>
    <n v="989263"/>
  </r>
  <r>
    <s v="E316 STM Misc, Colstrip 1-2 Com"/>
    <x v="15"/>
    <x v="146"/>
    <x v="3"/>
    <n v="6205"/>
    <n v="6205"/>
    <n v="6205"/>
    <n v="6205"/>
    <n v="6205"/>
    <n v="6205"/>
    <n v="6205"/>
    <n v="6205"/>
    <n v="6205"/>
    <n v="6205"/>
    <n v="6205"/>
    <n v="6205"/>
    <n v="6205"/>
    <n v="6204690"/>
  </r>
  <r>
    <s v="E316 STM Misc, Colstrip 1-2 Com-NSC"/>
    <x v="15"/>
    <x v="147"/>
    <x v="3"/>
    <n v="0"/>
    <n v="0"/>
    <n v="0"/>
    <n v="0"/>
    <n v="0"/>
    <n v="0"/>
    <n v="0"/>
    <n v="0"/>
    <n v="0"/>
    <n v="0"/>
    <n v="0"/>
    <n v="0"/>
    <n v="0"/>
    <n v="0"/>
  </r>
  <r>
    <s v="E316 STM Misc, Colstrip 1-4 Com"/>
    <x v="15"/>
    <x v="148"/>
    <x v="3"/>
    <n v="252"/>
    <n v="252"/>
    <n v="252"/>
    <n v="252"/>
    <n v="252"/>
    <n v="252"/>
    <n v="252"/>
    <n v="252"/>
    <n v="252"/>
    <n v="252"/>
    <n v="252"/>
    <n v="252"/>
    <n v="252"/>
    <n v="251534"/>
  </r>
  <r>
    <s v="E316 STM Misc, Colstrip 1-4 Com-NSC"/>
    <x v="15"/>
    <x v="149"/>
    <x v="3"/>
    <n v="0"/>
    <n v="0"/>
    <n v="0"/>
    <n v="0"/>
    <n v="0"/>
    <n v="0"/>
    <n v="0"/>
    <n v="0"/>
    <n v="0"/>
    <n v="0"/>
    <n v="0"/>
    <n v="0"/>
    <n v="0"/>
    <n v="0"/>
  </r>
  <r>
    <s v="E316 STM Misc, Colstrip 1-NSC"/>
    <x v="15"/>
    <x v="150"/>
    <x v="3"/>
    <n v="0"/>
    <n v="0"/>
    <n v="0"/>
    <n v="0"/>
    <n v="0"/>
    <n v="0"/>
    <n v="0"/>
    <n v="0"/>
    <n v="0"/>
    <n v="0"/>
    <n v="0"/>
    <n v="0"/>
    <n v="0"/>
    <n v="0"/>
  </r>
  <r>
    <s v="E316 STM Misc, Colstrip 2"/>
    <x v="15"/>
    <x v="151"/>
    <x v="3"/>
    <n v="1120"/>
    <n v="1120"/>
    <n v="1120"/>
    <n v="1120"/>
    <n v="1120"/>
    <n v="1120"/>
    <n v="1120"/>
    <n v="1120"/>
    <n v="1120"/>
    <n v="1120"/>
    <n v="1120"/>
    <n v="1120"/>
    <n v="1117"/>
    <n v="1119700"/>
  </r>
  <r>
    <s v="E316 STM Misc, Colstrip 2-NSC"/>
    <x v="15"/>
    <x v="152"/>
    <x v="3"/>
    <n v="0"/>
    <n v="0"/>
    <n v="0"/>
    <n v="0"/>
    <n v="0"/>
    <n v="0"/>
    <n v="0"/>
    <n v="0"/>
    <n v="0"/>
    <n v="0"/>
    <n v="0"/>
    <n v="0"/>
    <n v="0"/>
    <n v="0"/>
  </r>
  <r>
    <s v="E316 STM Misc, Colstrip 3"/>
    <x v="15"/>
    <x v="153"/>
    <x v="3"/>
    <n v="1076"/>
    <n v="1071"/>
    <n v="1071"/>
    <n v="1071"/>
    <n v="1071"/>
    <n v="1071"/>
    <n v="1071"/>
    <n v="1071"/>
    <n v="1071"/>
    <n v="1071"/>
    <n v="1071"/>
    <n v="1071"/>
    <n v="1070"/>
    <n v="1071298"/>
  </r>
  <r>
    <s v="E316 STM Misc, Colstrip 3-4 Com"/>
    <x v="15"/>
    <x v="154"/>
    <x v="3"/>
    <n v="4326"/>
    <n v="4326"/>
    <n v="4326"/>
    <n v="4326"/>
    <n v="4326"/>
    <n v="4326"/>
    <n v="4326"/>
    <n v="4326"/>
    <n v="4326"/>
    <n v="4326"/>
    <n v="4326"/>
    <n v="4326"/>
    <n v="4326"/>
    <n v="4325615"/>
  </r>
  <r>
    <s v="E316 STM Misc, Colstrip 3-4 Com-NSC"/>
    <x v="15"/>
    <x v="155"/>
    <x v="3"/>
    <n v="0"/>
    <n v="0"/>
    <n v="0"/>
    <n v="0"/>
    <n v="0"/>
    <n v="0"/>
    <n v="0"/>
    <n v="0"/>
    <n v="0"/>
    <n v="0"/>
    <n v="0"/>
    <n v="0"/>
    <n v="0"/>
    <n v="0"/>
  </r>
  <r>
    <s v="E316 STM Misc, Colstrip 3-NSC"/>
    <x v="15"/>
    <x v="156"/>
    <x v="3"/>
    <n v="0"/>
    <n v="0"/>
    <n v="0"/>
    <n v="0"/>
    <n v="0"/>
    <n v="0"/>
    <n v="0"/>
    <n v="0"/>
    <n v="0"/>
    <n v="0"/>
    <n v="0"/>
    <n v="0"/>
    <n v="0"/>
    <n v="0"/>
  </r>
  <r>
    <s v="E316 STM Misc, Colstrip 4"/>
    <x v="15"/>
    <x v="157"/>
    <x v="3"/>
    <n v="1197"/>
    <n v="1193"/>
    <n v="1193"/>
    <n v="1193"/>
    <n v="1193"/>
    <n v="1193"/>
    <n v="1193"/>
    <n v="1193"/>
    <n v="1193"/>
    <n v="1193"/>
    <n v="1193"/>
    <n v="1193"/>
    <n v="1192"/>
    <n v="1192988"/>
  </r>
  <r>
    <s v="E316 STM Misc, Colstrip 4-NSC"/>
    <x v="15"/>
    <x v="158"/>
    <x v="3"/>
    <n v="0"/>
    <n v="0"/>
    <n v="0"/>
    <n v="0"/>
    <n v="0"/>
    <n v="0"/>
    <n v="0"/>
    <n v="0"/>
    <n v="0"/>
    <n v="0"/>
    <n v="0"/>
    <n v="0"/>
    <n v="0"/>
    <n v="0"/>
  </r>
  <r>
    <s v="E316 STM Misc, Encogen-RET"/>
    <x v="15"/>
    <x v="159"/>
    <x v="3"/>
    <n v="0"/>
    <n v="0"/>
    <n v="0"/>
    <n v="0"/>
    <n v="0"/>
    <n v="0"/>
    <n v="0"/>
    <n v="0"/>
    <n v="0"/>
    <n v="0"/>
    <n v="0"/>
    <n v="0"/>
    <n v="0"/>
    <n v="0"/>
  </r>
  <r>
    <s v="E316 STM Misc, Ferndale"/>
    <x v="15"/>
    <x v="160"/>
    <x v="3"/>
    <n v="63"/>
    <n v="63"/>
    <n v="63"/>
    <n v="63"/>
    <n v="63"/>
    <n v="63"/>
    <n v="63"/>
    <n v="63"/>
    <n v="63"/>
    <n v="63"/>
    <n v="63"/>
    <n v="63"/>
    <n v="63"/>
    <n v="62866"/>
  </r>
  <r>
    <s v="E316 STM Misc, Ferndale-NSC"/>
    <x v="15"/>
    <x v="161"/>
    <x v="3"/>
    <n v="0"/>
    <n v="0"/>
    <n v="0"/>
    <n v="0"/>
    <n v="0"/>
    <n v="0"/>
    <n v="0"/>
    <n v="0"/>
    <n v="0"/>
    <n v="0"/>
    <n v="0"/>
    <n v="0"/>
    <n v="0"/>
    <n v="0"/>
  </r>
  <r>
    <s v="E316 STM Misc, Fred 1/APC"/>
    <x v="15"/>
    <x v="162"/>
    <x v="3"/>
    <n v="336"/>
    <n v="336"/>
    <n v="336"/>
    <n v="336"/>
    <n v="336"/>
    <n v="336"/>
    <n v="336"/>
    <n v="336"/>
    <n v="336"/>
    <n v="336"/>
    <n v="336"/>
    <n v="336"/>
    <n v="336"/>
    <n v="336378"/>
  </r>
  <r>
    <s v="E316 STM Misc, Fred 1/APC-NSC"/>
    <x v="15"/>
    <x v="163"/>
    <x v="3"/>
    <n v="0"/>
    <n v="0"/>
    <n v="0"/>
    <n v="0"/>
    <n v="0"/>
    <n v="0"/>
    <n v="0"/>
    <n v="0"/>
    <n v="0"/>
    <n v="0"/>
    <n v="0"/>
    <n v="0"/>
    <n v="0"/>
    <n v="0"/>
  </r>
  <r>
    <s v="E316 STM Misc, Goldendale"/>
    <x v="15"/>
    <x v="164"/>
    <x v="3"/>
    <n v="0"/>
    <n v="0"/>
    <n v="0"/>
    <n v="0"/>
    <n v="0"/>
    <n v="0"/>
    <n v="0"/>
    <n v="0"/>
    <n v="0"/>
    <n v="0"/>
    <n v="0"/>
    <n v="0"/>
    <n v="0"/>
    <n v="0"/>
  </r>
  <r>
    <s v="E316 STM Misc, Goldendale OP"/>
    <x v="15"/>
    <x v="165"/>
    <x v="3"/>
    <n v="6"/>
    <n v="6"/>
    <n v="6"/>
    <n v="6"/>
    <n v="6"/>
    <n v="6"/>
    <n v="6"/>
    <n v="6"/>
    <n v="6"/>
    <n v="6"/>
    <n v="6"/>
    <n v="6"/>
    <n v="6"/>
    <n v="6163"/>
  </r>
  <r>
    <s v="E316 STM Misc, Goldendale OP-NSC"/>
    <x v="15"/>
    <x v="166"/>
    <x v="3"/>
    <n v="0"/>
    <n v="0"/>
    <n v="0"/>
    <n v="0"/>
    <n v="0"/>
    <n v="0"/>
    <n v="0"/>
    <n v="0"/>
    <n v="0"/>
    <n v="0"/>
    <n v="0"/>
    <n v="0"/>
    <n v="0"/>
    <n v="0"/>
  </r>
  <r>
    <s v="E316 STM Misc, Mint Farm"/>
    <x v="15"/>
    <x v="167"/>
    <x v="3"/>
    <n v="0"/>
    <n v="0"/>
    <n v="0"/>
    <n v="0"/>
    <n v="0"/>
    <n v="0"/>
    <n v="0"/>
    <n v="0"/>
    <n v="11"/>
    <n v="11"/>
    <n v="11"/>
    <n v="11"/>
    <n v="11"/>
    <n v="4095"/>
  </r>
  <r>
    <s v="E316 STM Misc, Mint Farm OP"/>
    <x v="15"/>
    <x v="168"/>
    <x v="3"/>
    <n v="153"/>
    <n v="153"/>
    <n v="153"/>
    <n v="153"/>
    <n v="153"/>
    <n v="153"/>
    <n v="153"/>
    <n v="153"/>
    <n v="153"/>
    <n v="153"/>
    <n v="153"/>
    <n v="153"/>
    <n v="153"/>
    <n v="152757"/>
  </r>
  <r>
    <s v="E316 STM Misc, Mint Farm OP-NSC"/>
    <x v="15"/>
    <x v="169"/>
    <x v="3"/>
    <n v="0"/>
    <n v="0"/>
    <n v="0"/>
    <n v="0"/>
    <n v="0"/>
    <n v="0"/>
    <n v="0"/>
    <n v="0"/>
    <n v="0"/>
    <n v="0"/>
    <n v="0"/>
    <n v="0"/>
    <n v="0"/>
    <n v="0"/>
  </r>
  <r>
    <s v="E316 STM Misc, Sumas "/>
    <x v="15"/>
    <x v="170"/>
    <x v="3"/>
    <n v="72"/>
    <n v="72"/>
    <n v="72"/>
    <n v="72"/>
    <n v="72"/>
    <n v="72"/>
    <n v="72"/>
    <n v="72"/>
    <n v="72"/>
    <n v="72"/>
    <n v="72"/>
    <n v="72"/>
    <n v="72"/>
    <n v="72067"/>
  </r>
  <r>
    <s v="E316 STM Misc, Sumas OP"/>
    <x v="15"/>
    <x v="171"/>
    <x v="3"/>
    <n v="110"/>
    <n v="110"/>
    <n v="110"/>
    <n v="110"/>
    <n v="110"/>
    <n v="110"/>
    <n v="110"/>
    <n v="110"/>
    <n v="110"/>
    <n v="110"/>
    <n v="110"/>
    <n v="110"/>
    <n v="110"/>
    <n v="110376"/>
  </r>
  <r>
    <s v="E316 STM Misc, Sumas OP-NSC"/>
    <x v="15"/>
    <x v="172"/>
    <x v="3"/>
    <n v="0"/>
    <n v="0"/>
    <n v="0"/>
    <n v="0"/>
    <n v="0"/>
    <n v="0"/>
    <n v="0"/>
    <n v="0"/>
    <n v="0"/>
    <n v="0"/>
    <n v="0"/>
    <n v="0"/>
    <n v="0"/>
    <n v="0"/>
  </r>
  <r>
    <s v="E3170 STM ARO Steam Prd "/>
    <x v="16"/>
    <x v="173"/>
    <x v="3"/>
    <n v="253"/>
    <n v="253"/>
    <n v="253"/>
    <n v="253"/>
    <n v="253"/>
    <n v="253"/>
    <n v="253"/>
    <n v="253"/>
    <n v="253"/>
    <n v="253"/>
    <n v="253"/>
    <n v="253"/>
    <n v="253"/>
    <n v="252964"/>
  </r>
  <r>
    <s v="E3171 STM ARO Steam Production"/>
    <x v="17"/>
    <x v="174"/>
    <x v="3"/>
    <n v="99770"/>
    <n v="99770"/>
    <n v="99770"/>
    <n v="99770"/>
    <n v="99770"/>
    <n v="99770"/>
    <n v="99770"/>
    <n v="99770"/>
    <n v="99770"/>
    <n v="99770"/>
    <n v="99770"/>
    <n v="99770"/>
    <n v="90567"/>
    <n v="99386675"/>
  </r>
  <r>
    <s v="E3300 105 HYD Land, White River"/>
    <x v="18"/>
    <x v="175"/>
    <x v="4"/>
    <n v="27"/>
    <n v="10"/>
    <n v="10"/>
    <n v="10"/>
    <n v="10"/>
    <n v="10"/>
    <n v="10"/>
    <n v="10"/>
    <n v="10"/>
    <n v="10"/>
    <n v="10"/>
    <n v="10"/>
    <n v="10"/>
    <n v="10543"/>
  </r>
  <r>
    <s v="E3300 HYD Land, Electron"/>
    <x v="18"/>
    <x v="176"/>
    <x v="4"/>
    <n v="0"/>
    <n v="0"/>
    <n v="0"/>
    <n v="0"/>
    <n v="0"/>
    <n v="0"/>
    <n v="0"/>
    <n v="0"/>
    <n v="0"/>
    <n v="0"/>
    <n v="0"/>
    <n v="0"/>
    <n v="0"/>
    <n v="0"/>
  </r>
  <r>
    <s v="E3300 HYD Land, Lower Baker"/>
    <x v="18"/>
    <x v="177"/>
    <x v="4"/>
    <n v="4314"/>
    <n v="4389"/>
    <n v="4390"/>
    <n v="4390"/>
    <n v="4390"/>
    <n v="4390"/>
    <n v="4390"/>
    <n v="4390"/>
    <n v="4390"/>
    <n v="4390"/>
    <n v="4390"/>
    <n v="4390"/>
    <n v="4510"/>
    <n v="4392170"/>
  </r>
  <r>
    <s v="E3300 HYD Land, Nooksack"/>
    <x v="18"/>
    <x v="178"/>
    <x v="4"/>
    <n v="0"/>
    <n v="0"/>
    <n v="0"/>
    <n v="0"/>
    <n v="0"/>
    <n v="0"/>
    <n v="0"/>
    <n v="0"/>
    <n v="0"/>
    <n v="0"/>
    <n v="0"/>
    <n v="0"/>
    <n v="0"/>
    <n v="0"/>
  </r>
  <r>
    <s v="E3300 HYD Land, Skookumchuck"/>
    <x v="18"/>
    <x v="179"/>
    <x v="4"/>
    <n v="0"/>
    <n v="0"/>
    <n v="0"/>
    <n v="0"/>
    <n v="0"/>
    <n v="0"/>
    <n v="0"/>
    <n v="0"/>
    <n v="0"/>
    <n v="0"/>
    <n v="0"/>
    <n v="0"/>
    <n v="0"/>
    <n v="0"/>
  </r>
  <r>
    <s v="E3300 HYD Land, Snoqualmie 1"/>
    <x v="18"/>
    <x v="180"/>
    <x v="4"/>
    <n v="521"/>
    <n v="522"/>
    <n v="522"/>
    <n v="522"/>
    <n v="522"/>
    <n v="522"/>
    <n v="522"/>
    <n v="522"/>
    <n v="522"/>
    <n v="522"/>
    <n v="522"/>
    <n v="522"/>
    <n v="522"/>
    <n v="521595"/>
  </r>
  <r>
    <s v="E3300 HYD Land, Upper Baker"/>
    <x v="18"/>
    <x v="181"/>
    <x v="4"/>
    <n v="2001"/>
    <n v="2001"/>
    <n v="2001"/>
    <n v="2001"/>
    <n v="2001"/>
    <n v="2001"/>
    <n v="2001"/>
    <n v="2001"/>
    <n v="2001"/>
    <n v="2001"/>
    <n v="2001"/>
    <n v="2001"/>
    <n v="2001"/>
    <n v="2001428"/>
  </r>
  <r>
    <s v="E3300 HYD Land, White River"/>
    <x v="18"/>
    <x v="182"/>
    <x v="4"/>
    <n v="19"/>
    <n v="19"/>
    <n v="19"/>
    <n v="19"/>
    <n v="19"/>
    <n v="19"/>
    <n v="19"/>
    <n v="19"/>
    <n v="19"/>
    <n v="19"/>
    <n v="19"/>
    <n v="19"/>
    <n v="19"/>
    <n v="18825"/>
  </r>
  <r>
    <s v="E3301 105 HYD Easements"/>
    <x v="19"/>
    <x v="183"/>
    <x v="4"/>
    <n v="0"/>
    <n v="17"/>
    <n v="17"/>
    <n v="17"/>
    <n v="17"/>
    <n v="17"/>
    <n v="17"/>
    <n v="17"/>
    <n v="17"/>
    <n v="17"/>
    <n v="17"/>
    <n v="17"/>
    <n v="17"/>
    <n v="16064"/>
  </r>
  <r>
    <s v="E33010 HYD Easements, Snoqualmie 1"/>
    <x v="19"/>
    <x v="184"/>
    <x v="4"/>
    <n v="33"/>
    <n v="33"/>
    <n v="33"/>
    <n v="33"/>
    <n v="33"/>
    <n v="33"/>
    <n v="33"/>
    <n v="33"/>
    <n v="33"/>
    <n v="33"/>
    <n v="33"/>
    <n v="33"/>
    <n v="33"/>
    <n v="32899"/>
  </r>
  <r>
    <s v="E3302 HYD Electron-DONOTUSE"/>
    <x v="20"/>
    <x v="185"/>
    <x v="4"/>
    <n v="0"/>
    <n v="0"/>
    <n v="0"/>
    <n v="0"/>
    <n v="0"/>
    <n v="0"/>
    <n v="0"/>
    <n v="0"/>
    <n v="0"/>
    <n v="0"/>
    <n v="0"/>
    <n v="0"/>
    <n v="0"/>
    <n v="0"/>
  </r>
  <r>
    <s v="E331 DONOTUSE, Snoq Park"/>
    <x v="21"/>
    <x v="186"/>
    <x v="4"/>
    <n v="0"/>
    <n v="0"/>
    <n v="0"/>
    <n v="0"/>
    <n v="0"/>
    <n v="0"/>
    <n v="0"/>
    <n v="0"/>
    <n v="0"/>
    <n v="0"/>
    <n v="0"/>
    <n v="0"/>
    <n v="0"/>
    <n v="0"/>
  </r>
  <r>
    <s v="E331 HYD S/I, LB AdultFishTrap2010"/>
    <x v="21"/>
    <x v="187"/>
    <x v="4"/>
    <n v="422"/>
    <n v="422"/>
    <n v="422"/>
    <n v="422"/>
    <n v="422"/>
    <n v="422"/>
    <n v="422"/>
    <n v="422"/>
    <n v="422"/>
    <n v="422"/>
    <n v="422"/>
    <n v="422"/>
    <n v="422"/>
    <n v="422423"/>
  </r>
  <r>
    <s v="E331 HYD S/I, UB FishHatchery2010"/>
    <x v="21"/>
    <x v="188"/>
    <x v="4"/>
    <n v="7878"/>
    <n v="7878"/>
    <n v="7878"/>
    <n v="7878"/>
    <n v="7878"/>
    <n v="7878"/>
    <n v="7878"/>
    <n v="7878"/>
    <n v="7878"/>
    <n v="7878"/>
    <n v="7878"/>
    <n v="7878"/>
    <n v="7878"/>
    <n v="7877977"/>
  </r>
  <r>
    <s v="E331 HYD S/I, UB FishHatchery20-NSC"/>
    <x v="21"/>
    <x v="189"/>
    <x v="4"/>
    <n v="0"/>
    <n v="0"/>
    <n v="0"/>
    <n v="0"/>
    <n v="0"/>
    <n v="0"/>
    <n v="0"/>
    <n v="0"/>
    <n v="0"/>
    <n v="0"/>
    <n v="0"/>
    <n v="0"/>
    <n v="0"/>
    <n v="0"/>
  </r>
  <r>
    <s v="E331 HYD Str/Impv, Electron-RET"/>
    <x v="21"/>
    <x v="190"/>
    <x v="4"/>
    <n v="0"/>
    <n v="0"/>
    <n v="0"/>
    <n v="0"/>
    <n v="0"/>
    <n v="0"/>
    <n v="0"/>
    <n v="0"/>
    <n v="0"/>
    <n v="0"/>
    <n v="0"/>
    <n v="0"/>
    <n v="0"/>
    <n v="0"/>
  </r>
  <r>
    <s v="E331 HYD Str/Impv, LB-2013"/>
    <x v="21"/>
    <x v="191"/>
    <x v="4"/>
    <n v="30364"/>
    <n v="30364"/>
    <n v="30364"/>
    <n v="30364"/>
    <n v="30364"/>
    <n v="30364"/>
    <n v="30364"/>
    <n v="30364"/>
    <n v="30364"/>
    <n v="30364"/>
    <n v="30364"/>
    <n v="30364"/>
    <n v="30364"/>
    <n v="30363652"/>
  </r>
  <r>
    <s v="E331 HYD Str/Impv, LB-2013-NSC"/>
    <x v="21"/>
    <x v="192"/>
    <x v="4"/>
    <n v="0"/>
    <n v="0"/>
    <n v="0"/>
    <n v="0"/>
    <n v="0"/>
    <n v="0"/>
    <n v="0"/>
    <n v="0"/>
    <n v="0"/>
    <n v="0"/>
    <n v="0"/>
    <n v="0"/>
    <n v="0"/>
    <n v="0"/>
  </r>
  <r>
    <s v="E331 HYD Str/Impv, Lower Baker"/>
    <x v="21"/>
    <x v="193"/>
    <x v="4"/>
    <n v="6317"/>
    <n v="6317"/>
    <n v="6317"/>
    <n v="6317"/>
    <n v="6317"/>
    <n v="6317"/>
    <n v="6317"/>
    <n v="6317"/>
    <n v="6317"/>
    <n v="5118"/>
    <n v="5118"/>
    <n v="5118"/>
    <n v="5118"/>
    <n v="5967303"/>
  </r>
  <r>
    <s v="E331 HYD Str/Impv, Lower Baker-NSC"/>
    <x v="21"/>
    <x v="194"/>
    <x v="4"/>
    <n v="0"/>
    <n v="0"/>
    <n v="0"/>
    <n v="0"/>
    <n v="0"/>
    <n v="0"/>
    <n v="0"/>
    <n v="0"/>
    <n v="0"/>
    <n v="0"/>
    <n v="0"/>
    <n v="0"/>
    <n v="0"/>
    <n v="0"/>
  </r>
  <r>
    <s v="E331 HYD Str/Impv, Nooksack-RET"/>
    <x v="21"/>
    <x v="195"/>
    <x v="4"/>
    <n v="0"/>
    <n v="0"/>
    <n v="0"/>
    <n v="0"/>
    <n v="0"/>
    <n v="0"/>
    <n v="0"/>
    <n v="0"/>
    <n v="0"/>
    <n v="0"/>
    <n v="0"/>
    <n v="0"/>
    <n v="0"/>
    <n v="0"/>
  </r>
  <r>
    <s v="E331 HYD Str/Impv, Skook-RET"/>
    <x v="21"/>
    <x v="196"/>
    <x v="4"/>
    <n v="0"/>
    <n v="0"/>
    <n v="0"/>
    <n v="0"/>
    <n v="0"/>
    <n v="0"/>
    <n v="0"/>
    <n v="0"/>
    <n v="0"/>
    <n v="0"/>
    <n v="0"/>
    <n v="0"/>
    <n v="0"/>
    <n v="0"/>
  </r>
  <r>
    <s v="E331 HYD Str/Impv, Snoq 1 - 2013"/>
    <x v="21"/>
    <x v="197"/>
    <x v="4"/>
    <n v="46882"/>
    <n v="46882"/>
    <n v="46882"/>
    <n v="46882"/>
    <n v="46882"/>
    <n v="46882"/>
    <n v="46882"/>
    <n v="46882"/>
    <n v="46882"/>
    <n v="46882"/>
    <n v="46882"/>
    <n v="46882"/>
    <n v="46882"/>
    <n v="46881506"/>
  </r>
  <r>
    <s v="E331 HYD Str/Impv, Snoq 1 - 201-NSC"/>
    <x v="21"/>
    <x v="198"/>
    <x v="4"/>
    <n v="0"/>
    <n v="0"/>
    <n v="0"/>
    <n v="0"/>
    <n v="0"/>
    <n v="0"/>
    <n v="0"/>
    <n v="0"/>
    <n v="0"/>
    <n v="0"/>
    <n v="0"/>
    <n v="0"/>
    <n v="0"/>
    <n v="0"/>
  </r>
  <r>
    <s v="E331 HYD Str/Impv, Snoq 2 - 2013"/>
    <x v="21"/>
    <x v="199"/>
    <x v="4"/>
    <n v="49093"/>
    <n v="49093"/>
    <n v="49093"/>
    <n v="49093"/>
    <n v="49093"/>
    <n v="49093"/>
    <n v="49093"/>
    <n v="49093"/>
    <n v="49093"/>
    <n v="49093"/>
    <n v="49093"/>
    <n v="49094"/>
    <n v="49094"/>
    <n v="49092924"/>
  </r>
  <r>
    <s v="E331 HYD Str/Impv, Snoq 2 - 201-NSC"/>
    <x v="21"/>
    <x v="200"/>
    <x v="4"/>
    <n v="0"/>
    <n v="0"/>
    <n v="0"/>
    <n v="0"/>
    <n v="0"/>
    <n v="0"/>
    <n v="0"/>
    <n v="0"/>
    <n v="0"/>
    <n v="0"/>
    <n v="0"/>
    <n v="0"/>
    <n v="0"/>
    <n v="0"/>
  </r>
  <r>
    <s v="E331 HYD Str/Impv, Snoq Park"/>
    <x v="21"/>
    <x v="201"/>
    <x v="4"/>
    <n v="5838"/>
    <n v="5838"/>
    <n v="5838"/>
    <n v="5838"/>
    <n v="5838"/>
    <n v="5838"/>
    <n v="5838"/>
    <n v="5838"/>
    <n v="5838"/>
    <n v="5838"/>
    <n v="5838"/>
    <n v="5838"/>
    <n v="5838"/>
    <n v="5838129"/>
  </r>
  <r>
    <s v="E331 HYD Str/Impv, Snoq Park-NSC"/>
    <x v="21"/>
    <x v="202"/>
    <x v="4"/>
    <n v="0"/>
    <n v="0"/>
    <n v="0"/>
    <n v="0"/>
    <n v="0"/>
    <n v="0"/>
    <n v="0"/>
    <n v="0"/>
    <n v="0"/>
    <n v="0"/>
    <n v="0"/>
    <n v="0"/>
    <n v="0"/>
    <n v="0"/>
  </r>
  <r>
    <s v="E331 HYD Str/Impv, Snoqualmie 1"/>
    <x v="21"/>
    <x v="203"/>
    <x v="4"/>
    <n v="12648"/>
    <n v="12648"/>
    <n v="12648"/>
    <n v="12648"/>
    <n v="12648"/>
    <n v="12648"/>
    <n v="12648"/>
    <n v="12648"/>
    <n v="12648"/>
    <n v="12648"/>
    <n v="12648"/>
    <n v="12648"/>
    <n v="12648"/>
    <n v="12648296"/>
  </r>
  <r>
    <s v="E331 HYD Str/Impv, Snoqualmie 1-NSC"/>
    <x v="21"/>
    <x v="204"/>
    <x v="4"/>
    <n v="0"/>
    <n v="0"/>
    <n v="0"/>
    <n v="0"/>
    <n v="0"/>
    <n v="0"/>
    <n v="0"/>
    <n v="0"/>
    <n v="0"/>
    <n v="0"/>
    <n v="0"/>
    <n v="0"/>
    <n v="0"/>
    <n v="0"/>
  </r>
  <r>
    <s v="E331 HYD Str/Impv, Snoqualmie 2"/>
    <x v="21"/>
    <x v="205"/>
    <x v="4"/>
    <n v="0"/>
    <n v="0"/>
    <n v="0"/>
    <n v="0"/>
    <n v="0"/>
    <n v="0"/>
    <n v="0"/>
    <n v="0"/>
    <n v="0"/>
    <n v="0"/>
    <n v="0"/>
    <n v="0"/>
    <n v="0"/>
    <n v="0"/>
  </r>
  <r>
    <s v="E331 HYD Str/Impv, Snoqualmie 2-NSC"/>
    <x v="21"/>
    <x v="206"/>
    <x v="4"/>
    <n v="0"/>
    <n v="0"/>
    <n v="0"/>
    <n v="0"/>
    <n v="0"/>
    <n v="0"/>
    <n v="0"/>
    <n v="0"/>
    <n v="0"/>
    <n v="0"/>
    <n v="0"/>
    <n v="0"/>
    <n v="0"/>
    <n v="0"/>
  </r>
  <r>
    <s v="E331 HYD Str/Impv, UB Koma Kulshan"/>
    <x v="21"/>
    <x v="207"/>
    <x v="4"/>
    <n v="762"/>
    <n v="762"/>
    <n v="762"/>
    <n v="762"/>
    <n v="762"/>
    <n v="762"/>
    <n v="762"/>
    <n v="762"/>
    <n v="762"/>
    <n v="762"/>
    <n v="762"/>
    <n v="762"/>
    <n v="762"/>
    <n v="762026"/>
  </r>
  <r>
    <s v="E331 HYD Str/Impv, UB Koma Kuls-NSC"/>
    <x v="21"/>
    <x v="208"/>
    <x v="4"/>
    <n v="0"/>
    <n v="0"/>
    <n v="0"/>
    <n v="0"/>
    <n v="0"/>
    <n v="0"/>
    <n v="0"/>
    <n v="0"/>
    <n v="0"/>
    <n v="0"/>
    <n v="0"/>
    <n v="0"/>
    <n v="0"/>
    <n v="0"/>
  </r>
  <r>
    <s v="E331 HYD Str/Impv, Upper Baker"/>
    <x v="21"/>
    <x v="209"/>
    <x v="4"/>
    <n v="7174"/>
    <n v="7174"/>
    <n v="7174"/>
    <n v="7174"/>
    <n v="7174"/>
    <n v="7174"/>
    <n v="7174"/>
    <n v="7247"/>
    <n v="7247"/>
    <n v="7247"/>
    <n v="7247"/>
    <n v="7247"/>
    <n v="7247"/>
    <n v="7207240"/>
  </r>
  <r>
    <s v="E331 HYD Str/Impv, Upper Baker-NSC"/>
    <x v="21"/>
    <x v="210"/>
    <x v="4"/>
    <n v="0"/>
    <n v="0"/>
    <n v="0"/>
    <n v="0"/>
    <n v="0"/>
    <n v="0"/>
    <n v="0"/>
    <n v="0"/>
    <n v="0"/>
    <n v="0"/>
    <n v="0"/>
    <n v="0"/>
    <n v="0"/>
    <n v="0"/>
  </r>
  <r>
    <s v="E331 HYD Str/Impv, White R-NOTUSED"/>
    <x v="21"/>
    <x v="211"/>
    <x v="4"/>
    <n v="0"/>
    <n v="0"/>
    <n v="0"/>
    <n v="0"/>
    <n v="0"/>
    <n v="0"/>
    <n v="0"/>
    <n v="0"/>
    <n v="0"/>
    <n v="0"/>
    <n v="0"/>
    <n v="0"/>
    <n v="0"/>
    <n v="0"/>
  </r>
  <r>
    <s v="E331 RETIRED  LB AdultFishTrap2011"/>
    <x v="21"/>
    <x v="212"/>
    <x v="4"/>
    <n v="0"/>
    <n v="0"/>
    <n v="0"/>
    <n v="0"/>
    <n v="0"/>
    <n v="0"/>
    <n v="0"/>
    <n v="0"/>
    <n v="0"/>
    <n v="0"/>
    <n v="0"/>
    <n v="0"/>
    <n v="0"/>
    <n v="0"/>
  </r>
  <r>
    <s v="E331 RETIRED UB FishHatchery2011"/>
    <x v="21"/>
    <x v="213"/>
    <x v="4"/>
    <n v="0"/>
    <n v="0"/>
    <n v="0"/>
    <n v="0"/>
    <n v="0"/>
    <n v="0"/>
    <n v="0"/>
    <n v="0"/>
    <n v="0"/>
    <n v="0"/>
    <n v="0"/>
    <n v="0"/>
    <n v="0"/>
    <n v="0"/>
  </r>
  <r>
    <s v="E332 102 HYD Electron Sale-RET"/>
    <x v="22"/>
    <x v="214"/>
    <x v="4"/>
    <n v="0"/>
    <n v="0"/>
    <n v="0"/>
    <n v="0"/>
    <n v="0"/>
    <n v="0"/>
    <n v="0"/>
    <n v="0"/>
    <n v="0"/>
    <n v="0"/>
    <n v="0"/>
    <n v="0"/>
    <n v="0"/>
    <n v="0"/>
  </r>
  <r>
    <s v="E332 HYD R/D/W, Snoq 1 - 2013"/>
    <x v="22"/>
    <x v="215"/>
    <x v="4"/>
    <n v="53554"/>
    <n v="53554"/>
    <n v="53554"/>
    <n v="53554"/>
    <n v="53554"/>
    <n v="53554"/>
    <n v="53554"/>
    <n v="53554"/>
    <n v="53554"/>
    <n v="53554"/>
    <n v="53554"/>
    <n v="53554"/>
    <n v="53554"/>
    <n v="53553621"/>
  </r>
  <r>
    <s v="E332 HYD R/D/W, Snoq 1 - 2013-NSC"/>
    <x v="22"/>
    <x v="216"/>
    <x v="4"/>
    <n v="0"/>
    <n v="0"/>
    <n v="0"/>
    <n v="0"/>
    <n v="0"/>
    <n v="0"/>
    <n v="0"/>
    <n v="0"/>
    <n v="0"/>
    <n v="0"/>
    <n v="0"/>
    <n v="0"/>
    <n v="0"/>
    <n v="0"/>
  </r>
  <r>
    <s v="E332 HYD R/D/W, Snoq 2 - 2013"/>
    <x v="22"/>
    <x v="217"/>
    <x v="4"/>
    <n v="61018"/>
    <n v="61018"/>
    <n v="61018"/>
    <n v="61018"/>
    <n v="61018"/>
    <n v="61018"/>
    <n v="61018"/>
    <n v="61018"/>
    <n v="61018"/>
    <n v="61018"/>
    <n v="61018"/>
    <n v="61019"/>
    <n v="61019"/>
    <n v="61017787"/>
  </r>
  <r>
    <s v="E332 HYD R/D/W, Snoq 2 - 2013-NSC"/>
    <x v="22"/>
    <x v="218"/>
    <x v="4"/>
    <n v="0"/>
    <n v="0"/>
    <n v="0"/>
    <n v="0"/>
    <n v="0"/>
    <n v="0"/>
    <n v="0"/>
    <n v="0"/>
    <n v="0"/>
    <n v="0"/>
    <n v="0"/>
    <n v="0"/>
    <n v="0"/>
    <n v="0"/>
  </r>
  <r>
    <s v="E332 HYD R/D/W, White River-NOTUSED"/>
    <x v="22"/>
    <x v="219"/>
    <x v="4"/>
    <n v="0"/>
    <n v="0"/>
    <n v="0"/>
    <n v="0"/>
    <n v="0"/>
    <n v="0"/>
    <n v="0"/>
    <n v="0"/>
    <n v="0"/>
    <n v="0"/>
    <n v="0"/>
    <n v="0"/>
    <n v="0"/>
    <n v="0"/>
  </r>
  <r>
    <s v="E332 HYD R/D/W,LBAdultFishTr2010"/>
    <x v="22"/>
    <x v="220"/>
    <x v="4"/>
    <n v="25888"/>
    <n v="25888"/>
    <n v="25888"/>
    <n v="25888"/>
    <n v="25888"/>
    <n v="25888"/>
    <n v="25888"/>
    <n v="25888"/>
    <n v="25888"/>
    <n v="25888"/>
    <n v="25888"/>
    <n v="25888"/>
    <n v="25888"/>
    <n v="25887774"/>
  </r>
  <r>
    <s v="E332 HYD R/D/W,UB FishHatch2010"/>
    <x v="22"/>
    <x v="221"/>
    <x v="4"/>
    <n v="18449"/>
    <n v="18449"/>
    <n v="18449"/>
    <n v="18449"/>
    <n v="18449"/>
    <n v="18449"/>
    <n v="18449"/>
    <n v="18449"/>
    <n v="18449"/>
    <n v="18449"/>
    <n v="18449"/>
    <n v="18449"/>
    <n v="18449"/>
    <n v="18449225"/>
  </r>
  <r>
    <s v="E332 HYD R/D/W,UB FishHatch2010-NSC"/>
    <x v="22"/>
    <x v="222"/>
    <x v="4"/>
    <n v="0"/>
    <n v="0"/>
    <n v="0"/>
    <n v="0"/>
    <n v="0"/>
    <n v="0"/>
    <n v="0"/>
    <n v="0"/>
    <n v="0"/>
    <n v="0"/>
    <n v="0"/>
    <n v="0"/>
    <n v="0"/>
    <n v="0"/>
  </r>
  <r>
    <s v="E332 HYD Res/Dam/Wwy, LB FSC"/>
    <x v="22"/>
    <x v="223"/>
    <x v="4"/>
    <n v="51265"/>
    <n v="51265"/>
    <n v="51265"/>
    <n v="51265"/>
    <n v="51265"/>
    <n v="51265"/>
    <n v="51265"/>
    <n v="51265"/>
    <n v="51265"/>
    <n v="51265"/>
    <n v="51265"/>
    <n v="51265"/>
    <n v="56323"/>
    <n v="51475587"/>
  </r>
  <r>
    <s v="E332 HYD Res/Dam/Wwy, LB FSC-NSC"/>
    <x v="22"/>
    <x v="224"/>
    <x v="4"/>
    <n v="0"/>
    <n v="0"/>
    <n v="0"/>
    <n v="0"/>
    <n v="0"/>
    <n v="0"/>
    <n v="0"/>
    <n v="0"/>
    <n v="0"/>
    <n v="0"/>
    <n v="0"/>
    <n v="0"/>
    <n v="0"/>
    <n v="0"/>
  </r>
  <r>
    <s v="E332 HYD Res/Dam/Wwy, LB-2013"/>
    <x v="22"/>
    <x v="225"/>
    <x v="4"/>
    <n v="23562"/>
    <n v="23562"/>
    <n v="23562"/>
    <n v="23562"/>
    <n v="23562"/>
    <n v="23562"/>
    <n v="23562"/>
    <n v="23562"/>
    <n v="23562"/>
    <n v="23562"/>
    <n v="23562"/>
    <n v="23562"/>
    <n v="23562"/>
    <n v="23561627"/>
  </r>
  <r>
    <s v="E332 HYD Res/Dam/Wwy, LB-2013-NSC"/>
    <x v="22"/>
    <x v="226"/>
    <x v="4"/>
    <n v="0"/>
    <n v="0"/>
    <n v="0"/>
    <n v="0"/>
    <n v="0"/>
    <n v="0"/>
    <n v="0"/>
    <n v="0"/>
    <n v="0"/>
    <n v="0"/>
    <n v="0"/>
    <n v="0"/>
    <n v="0"/>
    <n v="0"/>
  </r>
  <r>
    <s v="E332 HYD Res/Dam/Wwy, Lower Baker"/>
    <x v="22"/>
    <x v="227"/>
    <x v="4"/>
    <n v="15467"/>
    <n v="15467"/>
    <n v="15467"/>
    <n v="15467"/>
    <n v="15467"/>
    <n v="15467"/>
    <n v="15467"/>
    <n v="15467"/>
    <n v="15467"/>
    <n v="15467"/>
    <n v="15467"/>
    <n v="15467"/>
    <n v="15467"/>
    <n v="15466592"/>
  </r>
  <r>
    <s v="E332 HYD Res/Dam/Wwy, Lower Bak-NSC"/>
    <x v="22"/>
    <x v="228"/>
    <x v="4"/>
    <n v="0"/>
    <n v="0"/>
    <n v="0"/>
    <n v="0"/>
    <n v="0"/>
    <n v="0"/>
    <n v="0"/>
    <n v="0"/>
    <n v="0"/>
    <n v="0"/>
    <n v="0"/>
    <n v="0"/>
    <n v="0"/>
    <n v="0"/>
  </r>
  <r>
    <s v="E332 HYD Res/Dam/Wwy, Skook-RET"/>
    <x v="22"/>
    <x v="229"/>
    <x v="4"/>
    <n v="0"/>
    <n v="0"/>
    <n v="0"/>
    <n v="0"/>
    <n v="0"/>
    <n v="0"/>
    <n v="0"/>
    <n v="0"/>
    <n v="0"/>
    <n v="0"/>
    <n v="0"/>
    <n v="0"/>
    <n v="0"/>
    <n v="0"/>
  </r>
  <r>
    <s v="E332 HYD Res/Dam/Wwy, Snoq 1-NSC"/>
    <x v="22"/>
    <x v="230"/>
    <x v="4"/>
    <n v="0"/>
    <n v="0"/>
    <n v="0"/>
    <n v="0"/>
    <n v="0"/>
    <n v="0"/>
    <n v="0"/>
    <n v="0"/>
    <n v="0"/>
    <n v="0"/>
    <n v="0"/>
    <n v="0"/>
    <n v="0"/>
    <n v="0"/>
  </r>
  <r>
    <s v="E332 HYD Res/Dam/Wwy, Snoq 2-NSC"/>
    <x v="22"/>
    <x v="231"/>
    <x v="4"/>
    <n v="0"/>
    <n v="0"/>
    <n v="0"/>
    <n v="0"/>
    <n v="0"/>
    <n v="0"/>
    <n v="0"/>
    <n v="0"/>
    <n v="0"/>
    <n v="0"/>
    <n v="0"/>
    <n v="0"/>
    <n v="0"/>
    <n v="0"/>
  </r>
  <r>
    <s v="E332 HYD Res/Dam/Wwy, Snoqualmie 1"/>
    <x v="22"/>
    <x v="232"/>
    <x v="4"/>
    <n v="813"/>
    <n v="813"/>
    <n v="813"/>
    <n v="813"/>
    <n v="813"/>
    <n v="813"/>
    <n v="813"/>
    <n v="813"/>
    <n v="813"/>
    <n v="813"/>
    <n v="813"/>
    <n v="813"/>
    <n v="813"/>
    <n v="813258"/>
  </r>
  <r>
    <s v="E332 HYD Res/Dam/Wwy, Snoqualmie 2"/>
    <x v="22"/>
    <x v="233"/>
    <x v="4"/>
    <n v="347"/>
    <n v="347"/>
    <n v="347"/>
    <n v="347"/>
    <n v="347"/>
    <n v="347"/>
    <n v="347"/>
    <n v="347"/>
    <n v="347"/>
    <n v="347"/>
    <n v="347"/>
    <n v="347"/>
    <n v="347"/>
    <n v="347116"/>
  </r>
  <r>
    <s v="E332 HYD Res/Dam/Wwy, UB FSC"/>
    <x v="22"/>
    <x v="234"/>
    <x v="4"/>
    <n v="60245"/>
    <n v="60245"/>
    <n v="60245"/>
    <n v="60245"/>
    <n v="60245"/>
    <n v="60245"/>
    <n v="60245"/>
    <n v="60245"/>
    <n v="60245"/>
    <n v="60245"/>
    <n v="60245"/>
    <n v="60245"/>
    <n v="60235"/>
    <n v="60244549"/>
  </r>
  <r>
    <s v="E332 HYD Res/Dam/Wwy, UB FSC-NSC"/>
    <x v="22"/>
    <x v="235"/>
    <x v="4"/>
    <n v="0"/>
    <n v="0"/>
    <n v="0"/>
    <n v="0"/>
    <n v="0"/>
    <n v="0"/>
    <n v="0"/>
    <n v="0"/>
    <n v="0"/>
    <n v="0"/>
    <n v="0"/>
    <n v="0"/>
    <n v="0"/>
    <n v="0"/>
  </r>
  <r>
    <s v="E332 HYD Res/Dam/Wwy, Upper Baker"/>
    <x v="22"/>
    <x v="236"/>
    <x v="4"/>
    <n v="40909"/>
    <n v="40909"/>
    <n v="40909"/>
    <n v="40909"/>
    <n v="40909"/>
    <n v="40909"/>
    <n v="40909"/>
    <n v="40909"/>
    <n v="40909"/>
    <n v="40999"/>
    <n v="40999"/>
    <n v="41005"/>
    <n v="43328"/>
    <n v="41033105"/>
  </r>
  <r>
    <s v="E332 HYD Res/Dam/Wwy, Upper Bak-NSC"/>
    <x v="22"/>
    <x v="237"/>
    <x v="4"/>
    <n v="0"/>
    <n v="0"/>
    <n v="0"/>
    <n v="0"/>
    <n v="0"/>
    <n v="0"/>
    <n v="0"/>
    <n v="0"/>
    <n v="0"/>
    <n v="0"/>
    <n v="0"/>
    <n v="0"/>
    <n v="0"/>
    <n v="0"/>
  </r>
  <r>
    <s v="E332 HYD Res/Dam/Wwy,Electron-RET"/>
    <x v="22"/>
    <x v="238"/>
    <x v="4"/>
    <n v="0"/>
    <n v="0"/>
    <n v="0"/>
    <n v="0"/>
    <n v="0"/>
    <n v="0"/>
    <n v="0"/>
    <n v="0"/>
    <n v="0"/>
    <n v="0"/>
    <n v="0"/>
    <n v="0"/>
    <n v="0"/>
    <n v="0"/>
  </r>
  <r>
    <s v="E332 RETIRED LBAdultFishTr2011"/>
    <x v="22"/>
    <x v="239"/>
    <x v="4"/>
    <n v="0"/>
    <n v="0"/>
    <n v="0"/>
    <n v="0"/>
    <n v="0"/>
    <n v="0"/>
    <n v="0"/>
    <n v="0"/>
    <n v="0"/>
    <n v="0"/>
    <n v="0"/>
    <n v="0"/>
    <n v="0"/>
    <n v="0"/>
  </r>
  <r>
    <s v="E332 RETIRED UB FishHatch2011"/>
    <x v="22"/>
    <x v="240"/>
    <x v="4"/>
    <n v="0"/>
    <n v="0"/>
    <n v="0"/>
    <n v="0"/>
    <n v="0"/>
    <n v="0"/>
    <n v="0"/>
    <n v="0"/>
    <n v="0"/>
    <n v="0"/>
    <n v="0"/>
    <n v="0"/>
    <n v="0"/>
    <n v="0"/>
  </r>
  <r>
    <s v="E333 HYD W/T-, White River-NOTUSED"/>
    <x v="23"/>
    <x v="241"/>
    <x v="4"/>
    <n v="0"/>
    <n v="0"/>
    <n v="0"/>
    <n v="0"/>
    <n v="0"/>
    <n v="0"/>
    <n v="0"/>
    <n v="0"/>
    <n v="0"/>
    <n v="0"/>
    <n v="0"/>
    <n v="0"/>
    <n v="0"/>
    <n v="0"/>
  </r>
  <r>
    <s v="E333 HYD Wtrwhl/Trbn, Electron-RET"/>
    <x v="23"/>
    <x v="242"/>
    <x v="4"/>
    <n v="0"/>
    <n v="0"/>
    <n v="0"/>
    <n v="0"/>
    <n v="0"/>
    <n v="0"/>
    <n v="0"/>
    <n v="0"/>
    <n v="0"/>
    <n v="0"/>
    <n v="0"/>
    <n v="0"/>
    <n v="0"/>
    <n v="0"/>
  </r>
  <r>
    <s v="E333 HYD Wtrwhl/Trbn, LB-2013"/>
    <x v="23"/>
    <x v="243"/>
    <x v="4"/>
    <n v="30446"/>
    <n v="30446"/>
    <n v="30446"/>
    <n v="30446"/>
    <n v="30446"/>
    <n v="30446"/>
    <n v="30446"/>
    <n v="30446"/>
    <n v="30446"/>
    <n v="30446"/>
    <n v="30446"/>
    <n v="30446"/>
    <n v="30446"/>
    <n v="30445509"/>
  </r>
  <r>
    <s v="E333 HYD Wtrwhl/Trbn, LB-2013-NSC"/>
    <x v="23"/>
    <x v="244"/>
    <x v="4"/>
    <n v="0"/>
    <n v="0"/>
    <n v="0"/>
    <n v="0"/>
    <n v="0"/>
    <n v="0"/>
    <n v="0"/>
    <n v="0"/>
    <n v="0"/>
    <n v="0"/>
    <n v="0"/>
    <n v="0"/>
    <n v="0"/>
    <n v="0"/>
  </r>
  <r>
    <s v="E333 HYD Wtrwhl/Trbn, Lower Baker"/>
    <x v="23"/>
    <x v="245"/>
    <x v="4"/>
    <n v="12184"/>
    <n v="12185"/>
    <n v="12185"/>
    <n v="12185"/>
    <n v="12185"/>
    <n v="12185"/>
    <n v="12185"/>
    <n v="12185"/>
    <n v="12185"/>
    <n v="12185"/>
    <n v="12185"/>
    <n v="12185"/>
    <n v="12185"/>
    <n v="12184871"/>
  </r>
  <r>
    <s v="E333 HYD Wtrwhl/Trbn, Lower Bak-NSC"/>
    <x v="23"/>
    <x v="246"/>
    <x v="4"/>
    <n v="0"/>
    <n v="0"/>
    <n v="0"/>
    <n v="0"/>
    <n v="0"/>
    <n v="0"/>
    <n v="0"/>
    <n v="0"/>
    <n v="0"/>
    <n v="0"/>
    <n v="0"/>
    <n v="0"/>
    <n v="0"/>
    <n v="0"/>
  </r>
  <r>
    <s v="E333 HYD Wtrwhl/Trbn, Skookumchuck"/>
    <x v="23"/>
    <x v="247"/>
    <x v="4"/>
    <n v="0"/>
    <n v="0"/>
    <n v="0"/>
    <n v="0"/>
    <n v="0"/>
    <n v="0"/>
    <n v="0"/>
    <n v="0"/>
    <n v="0"/>
    <n v="0"/>
    <n v="0"/>
    <n v="0"/>
    <n v="0"/>
    <n v="0"/>
  </r>
  <r>
    <s v="E333 HYD Wtrwhl/Trbn, Snoq 1-2013"/>
    <x v="23"/>
    <x v="248"/>
    <x v="4"/>
    <n v="35393"/>
    <n v="35393"/>
    <n v="35393"/>
    <n v="35393"/>
    <n v="35393"/>
    <n v="35393"/>
    <n v="35393"/>
    <n v="35393"/>
    <n v="35393"/>
    <n v="35393"/>
    <n v="35393"/>
    <n v="35393"/>
    <n v="36209"/>
    <n v="35426936"/>
  </r>
  <r>
    <s v="E333 HYD Wtrwhl/Trbn, Snoq 1-20-NSC"/>
    <x v="23"/>
    <x v="249"/>
    <x v="4"/>
    <n v="0"/>
    <n v="0"/>
    <n v="0"/>
    <n v="0"/>
    <n v="0"/>
    <n v="0"/>
    <n v="0"/>
    <n v="0"/>
    <n v="0"/>
    <n v="0"/>
    <n v="0"/>
    <n v="0"/>
    <n v="0"/>
    <n v="0"/>
  </r>
  <r>
    <s v="E333 HYD Wtrwhl/Trbn, Snoq 1-NSC"/>
    <x v="23"/>
    <x v="250"/>
    <x v="4"/>
    <n v="0"/>
    <n v="0"/>
    <n v="0"/>
    <n v="0"/>
    <n v="0"/>
    <n v="0"/>
    <n v="0"/>
    <n v="0"/>
    <n v="0"/>
    <n v="0"/>
    <n v="0"/>
    <n v="0"/>
    <n v="0"/>
    <n v="0"/>
  </r>
  <r>
    <s v="E333 HYD Wtrwhl/Trbn, Snoq 2-2013"/>
    <x v="23"/>
    <x v="251"/>
    <x v="4"/>
    <n v="28602"/>
    <n v="28602"/>
    <n v="28602"/>
    <n v="28602"/>
    <n v="28602"/>
    <n v="28602"/>
    <n v="28602"/>
    <n v="28602"/>
    <n v="28602"/>
    <n v="28602"/>
    <n v="28602"/>
    <n v="28603"/>
    <n v="28603"/>
    <n v="28602557"/>
  </r>
  <r>
    <s v="E333 HYD Wtrwhl/Trbn, Snoq 2-20-NSC"/>
    <x v="23"/>
    <x v="252"/>
    <x v="4"/>
    <n v="0"/>
    <n v="0"/>
    <n v="0"/>
    <n v="0"/>
    <n v="0"/>
    <n v="0"/>
    <n v="0"/>
    <n v="0"/>
    <n v="0"/>
    <n v="0"/>
    <n v="0"/>
    <n v="0"/>
    <n v="0"/>
    <n v="0"/>
  </r>
  <r>
    <s v="E333 HYD Wtrwhl/Trbn, Snoq 2-NSC"/>
    <x v="23"/>
    <x v="253"/>
    <x v="4"/>
    <n v="0"/>
    <n v="0"/>
    <n v="0"/>
    <n v="0"/>
    <n v="0"/>
    <n v="0"/>
    <n v="0"/>
    <n v="0"/>
    <n v="0"/>
    <n v="0"/>
    <n v="0"/>
    <n v="0"/>
    <n v="0"/>
    <n v="0"/>
  </r>
  <r>
    <s v="E333 HYD Wtrwhl/Trbn, Snoq Park"/>
    <x v="23"/>
    <x v="254"/>
    <x v="4"/>
    <n v="0"/>
    <n v="0"/>
    <n v="0"/>
    <n v="0"/>
    <n v="0"/>
    <n v="0"/>
    <n v="0"/>
    <n v="0"/>
    <n v="0"/>
    <n v="0"/>
    <n v="0"/>
    <n v="0"/>
    <n v="0"/>
    <n v="0"/>
  </r>
  <r>
    <s v="E333 HYD Wtrwhl/Trbn, Snoq Park-NSC"/>
    <x v="23"/>
    <x v="255"/>
    <x v="4"/>
    <n v="0"/>
    <n v="0"/>
    <n v="0"/>
    <n v="0"/>
    <n v="0"/>
    <n v="0"/>
    <n v="0"/>
    <n v="0"/>
    <n v="0"/>
    <n v="0"/>
    <n v="0"/>
    <n v="0"/>
    <n v="0"/>
    <n v="0"/>
  </r>
  <r>
    <s v="E333 HYD Wtrwhl/Trbn, Snoqualmie 1"/>
    <x v="23"/>
    <x v="256"/>
    <x v="4"/>
    <n v="1886"/>
    <n v="1886"/>
    <n v="1886"/>
    <n v="1886"/>
    <n v="1886"/>
    <n v="1886"/>
    <n v="1886"/>
    <n v="1886"/>
    <n v="1886"/>
    <n v="1886"/>
    <n v="1886"/>
    <n v="1886"/>
    <n v="1883"/>
    <n v="1885386"/>
  </r>
  <r>
    <s v="E333 HYD Wtrwhl/Trbn, Snoqualmie 2"/>
    <x v="23"/>
    <x v="257"/>
    <x v="4"/>
    <n v="6615"/>
    <n v="6615"/>
    <n v="6615"/>
    <n v="6615"/>
    <n v="6615"/>
    <n v="6615"/>
    <n v="6615"/>
    <n v="6615"/>
    <n v="6615"/>
    <n v="6615"/>
    <n v="6632"/>
    <n v="6632"/>
    <n v="7786"/>
    <n v="6666352"/>
  </r>
  <r>
    <s v="E333 HYD Wtrwhl/Trbn, Upper Baker"/>
    <x v="23"/>
    <x v="258"/>
    <x v="4"/>
    <n v="13128"/>
    <n v="13128"/>
    <n v="13128"/>
    <n v="13128"/>
    <n v="13128"/>
    <n v="13128"/>
    <n v="13128"/>
    <n v="13128"/>
    <n v="13128"/>
    <n v="13128"/>
    <n v="13128"/>
    <n v="13128"/>
    <n v="13128"/>
    <n v="13128271"/>
  </r>
  <r>
    <s v="E333 HYD Wtrwhl/Trbn, Upper Bak-NSC"/>
    <x v="23"/>
    <x v="259"/>
    <x v="4"/>
    <n v="0"/>
    <n v="0"/>
    <n v="0"/>
    <n v="0"/>
    <n v="0"/>
    <n v="0"/>
    <n v="0"/>
    <n v="0"/>
    <n v="0"/>
    <n v="0"/>
    <n v="0"/>
    <n v="0"/>
    <n v="0"/>
    <n v="0"/>
  </r>
  <r>
    <s v="E334 HYD Acc, White River-NOTUSED"/>
    <x v="24"/>
    <x v="260"/>
    <x v="4"/>
    <n v="0"/>
    <n v="0"/>
    <n v="0"/>
    <n v="0"/>
    <n v="0"/>
    <n v="0"/>
    <n v="0"/>
    <n v="0"/>
    <n v="0"/>
    <n v="0"/>
    <n v="0"/>
    <n v="0"/>
    <n v="0"/>
    <n v="0"/>
  </r>
  <r>
    <s v="E334 HYD Accessory, Electron-RET"/>
    <x v="24"/>
    <x v="261"/>
    <x v="4"/>
    <n v="0"/>
    <n v="0"/>
    <n v="0"/>
    <n v="0"/>
    <n v="0"/>
    <n v="0"/>
    <n v="0"/>
    <n v="0"/>
    <n v="0"/>
    <n v="0"/>
    <n v="0"/>
    <n v="0"/>
    <n v="0"/>
    <n v="0"/>
  </r>
  <r>
    <s v="E334 HYD Accessory, LB-2013"/>
    <x v="24"/>
    <x v="262"/>
    <x v="4"/>
    <n v="13539"/>
    <n v="13539"/>
    <n v="13539"/>
    <n v="13539"/>
    <n v="13539"/>
    <n v="13539"/>
    <n v="13539"/>
    <n v="13539"/>
    <n v="13539"/>
    <n v="13539"/>
    <n v="13539"/>
    <n v="13539"/>
    <n v="13539"/>
    <n v="13539297"/>
  </r>
  <r>
    <s v="E334 HYD Accessory, LB-2013-NSC"/>
    <x v="24"/>
    <x v="263"/>
    <x v="4"/>
    <n v="0"/>
    <n v="0"/>
    <n v="0"/>
    <n v="0"/>
    <n v="0"/>
    <n v="0"/>
    <n v="0"/>
    <n v="0"/>
    <n v="0"/>
    <n v="0"/>
    <n v="0"/>
    <n v="0"/>
    <n v="0"/>
    <n v="0"/>
  </r>
  <r>
    <s v="E334 HYD Accessory, Lower Baker"/>
    <x v="24"/>
    <x v="264"/>
    <x v="4"/>
    <n v="2039"/>
    <n v="2039"/>
    <n v="2039"/>
    <n v="2039"/>
    <n v="2039"/>
    <n v="2039"/>
    <n v="2039"/>
    <n v="2039"/>
    <n v="2039"/>
    <n v="2039"/>
    <n v="2039"/>
    <n v="2039"/>
    <n v="2039"/>
    <n v="2038901"/>
  </r>
  <r>
    <s v="E334 HYD Accessory, Lower Baker-NSC"/>
    <x v="24"/>
    <x v="265"/>
    <x v="4"/>
    <n v="0"/>
    <n v="0"/>
    <n v="0"/>
    <n v="0"/>
    <n v="0"/>
    <n v="0"/>
    <n v="0"/>
    <n v="0"/>
    <n v="0"/>
    <n v="0"/>
    <n v="0"/>
    <n v="0"/>
    <n v="0"/>
    <n v="0"/>
  </r>
  <r>
    <s v="E334 HYD Accessory, Skookumchuck"/>
    <x v="24"/>
    <x v="266"/>
    <x v="4"/>
    <n v="0"/>
    <n v="0"/>
    <n v="0"/>
    <n v="0"/>
    <n v="0"/>
    <n v="0"/>
    <n v="0"/>
    <n v="0"/>
    <n v="0"/>
    <n v="0"/>
    <n v="0"/>
    <n v="0"/>
    <n v="0"/>
    <n v="0"/>
  </r>
  <r>
    <s v="E334 HYD Accessory, Snoq 1 - 2013"/>
    <x v="24"/>
    <x v="267"/>
    <x v="4"/>
    <n v="16463"/>
    <n v="16463"/>
    <n v="16463"/>
    <n v="16463"/>
    <n v="16463"/>
    <n v="16463"/>
    <n v="16463"/>
    <n v="16463"/>
    <n v="16463"/>
    <n v="16463"/>
    <n v="16463"/>
    <n v="16463"/>
    <n v="16463"/>
    <n v="16462783"/>
  </r>
  <r>
    <s v="E334 HYD Accessory, Snoq 1 - 20-NSC"/>
    <x v="24"/>
    <x v="268"/>
    <x v="4"/>
    <n v="0"/>
    <n v="0"/>
    <n v="0"/>
    <n v="0"/>
    <n v="0"/>
    <n v="0"/>
    <n v="0"/>
    <n v="0"/>
    <n v="0"/>
    <n v="0"/>
    <n v="0"/>
    <n v="0"/>
    <n v="0"/>
    <n v="0"/>
  </r>
  <r>
    <s v="E334 HYD Accessory, Snoq 1-NSC"/>
    <x v="24"/>
    <x v="269"/>
    <x v="4"/>
    <n v="0"/>
    <n v="0"/>
    <n v="0"/>
    <n v="0"/>
    <n v="0"/>
    <n v="0"/>
    <n v="0"/>
    <n v="0"/>
    <n v="0"/>
    <n v="0"/>
    <n v="0"/>
    <n v="0"/>
    <n v="0"/>
    <n v="0"/>
  </r>
  <r>
    <s v="E334 HYD Accessory, Snoq 2 - 2013"/>
    <x v="24"/>
    <x v="270"/>
    <x v="4"/>
    <n v="11128"/>
    <n v="11128"/>
    <n v="11128"/>
    <n v="11128"/>
    <n v="11128"/>
    <n v="11128"/>
    <n v="11128"/>
    <n v="11128"/>
    <n v="11128"/>
    <n v="11128"/>
    <n v="11128"/>
    <n v="11128"/>
    <n v="11128"/>
    <n v="11127648"/>
  </r>
  <r>
    <s v="E334 HYD Accessory, Snoq 2 - 20-NSC"/>
    <x v="24"/>
    <x v="271"/>
    <x v="4"/>
    <n v="0"/>
    <n v="0"/>
    <n v="0"/>
    <n v="0"/>
    <n v="0"/>
    <n v="0"/>
    <n v="0"/>
    <n v="0"/>
    <n v="0"/>
    <n v="0"/>
    <n v="0"/>
    <n v="0"/>
    <n v="0"/>
    <n v="0"/>
  </r>
  <r>
    <s v="E334 HYD Accessory, Snoq 2-NSC"/>
    <x v="24"/>
    <x v="272"/>
    <x v="4"/>
    <n v="0"/>
    <n v="0"/>
    <n v="0"/>
    <n v="0"/>
    <n v="0"/>
    <n v="0"/>
    <n v="0"/>
    <n v="0"/>
    <n v="0"/>
    <n v="0"/>
    <n v="0"/>
    <n v="0"/>
    <n v="0"/>
    <n v="0"/>
  </r>
  <r>
    <s v="E334 HYD Accessory, Snoq Park"/>
    <x v="24"/>
    <x v="273"/>
    <x v="4"/>
    <n v="0"/>
    <n v="0"/>
    <n v="0"/>
    <n v="0"/>
    <n v="0"/>
    <n v="0"/>
    <n v="0"/>
    <n v="0"/>
    <n v="0"/>
    <n v="0"/>
    <n v="0"/>
    <n v="0"/>
    <n v="0"/>
    <n v="0"/>
  </r>
  <r>
    <s v="E334 HYD Accessory, Snoq Park-NSC"/>
    <x v="24"/>
    <x v="274"/>
    <x v="4"/>
    <n v="0"/>
    <n v="0"/>
    <n v="0"/>
    <n v="0"/>
    <n v="0"/>
    <n v="0"/>
    <n v="0"/>
    <n v="0"/>
    <n v="0"/>
    <n v="0"/>
    <n v="0"/>
    <n v="0"/>
    <n v="0"/>
    <n v="0"/>
  </r>
  <r>
    <s v="E334 HYD Accessory, Snoqualmie 1"/>
    <x v="24"/>
    <x v="275"/>
    <x v="4"/>
    <n v="0"/>
    <n v="0"/>
    <n v="0"/>
    <n v="0"/>
    <n v="0"/>
    <n v="0"/>
    <n v="0"/>
    <n v="0"/>
    <n v="0"/>
    <n v="0"/>
    <n v="0"/>
    <n v="0"/>
    <n v="0"/>
    <n v="0"/>
  </r>
  <r>
    <s v="E334 HYD Accessory, Snoqualmie 2"/>
    <x v="24"/>
    <x v="276"/>
    <x v="4"/>
    <n v="0"/>
    <n v="0"/>
    <n v="0"/>
    <n v="0"/>
    <n v="0"/>
    <n v="0"/>
    <n v="0"/>
    <n v="0"/>
    <n v="0"/>
    <n v="0"/>
    <n v="0"/>
    <n v="0"/>
    <n v="0"/>
    <n v="0"/>
  </r>
  <r>
    <s v="E334 HYD Accessory, Upper Baker"/>
    <x v="24"/>
    <x v="277"/>
    <x v="4"/>
    <n v="2738"/>
    <n v="2738"/>
    <n v="2738"/>
    <n v="2738"/>
    <n v="2738"/>
    <n v="2738"/>
    <n v="2738"/>
    <n v="2738"/>
    <n v="2738"/>
    <n v="2738"/>
    <n v="2738"/>
    <n v="2738"/>
    <n v="2738"/>
    <n v="2738078"/>
  </r>
  <r>
    <s v="E334 HYD Accessory, Upper Baker-NSC"/>
    <x v="24"/>
    <x v="278"/>
    <x v="4"/>
    <n v="0"/>
    <n v="0"/>
    <n v="0"/>
    <n v="0"/>
    <n v="0"/>
    <n v="0"/>
    <n v="0"/>
    <n v="0"/>
    <n v="0"/>
    <n v="0"/>
    <n v="0"/>
    <n v="0"/>
    <n v="0"/>
    <n v="0"/>
  </r>
  <r>
    <s v="E335 HYD Misc, Electron-RET"/>
    <x v="25"/>
    <x v="279"/>
    <x v="4"/>
    <n v="0"/>
    <n v="0"/>
    <n v="0"/>
    <n v="0"/>
    <n v="0"/>
    <n v="0"/>
    <n v="0"/>
    <n v="0"/>
    <n v="0"/>
    <n v="0"/>
    <n v="0"/>
    <n v="0"/>
    <n v="0"/>
    <n v="0"/>
  </r>
  <r>
    <s v="E335 HYD Misc, LB-2013"/>
    <x v="25"/>
    <x v="280"/>
    <x v="4"/>
    <n v="289"/>
    <n v="289"/>
    <n v="289"/>
    <n v="289"/>
    <n v="289"/>
    <n v="289"/>
    <n v="289"/>
    <n v="289"/>
    <n v="289"/>
    <n v="289"/>
    <n v="289"/>
    <n v="289"/>
    <n v="289"/>
    <n v="288724"/>
  </r>
  <r>
    <s v="E335 HYD Misc, LB-2013-NSC"/>
    <x v="25"/>
    <x v="281"/>
    <x v="4"/>
    <n v="0"/>
    <n v="0"/>
    <n v="0"/>
    <n v="0"/>
    <n v="0"/>
    <n v="0"/>
    <n v="0"/>
    <n v="0"/>
    <n v="0"/>
    <n v="0"/>
    <n v="0"/>
    <n v="0"/>
    <n v="0"/>
    <n v="0"/>
  </r>
  <r>
    <s v="E335 HYD Misc, Lower Baker"/>
    <x v="25"/>
    <x v="282"/>
    <x v="4"/>
    <n v="752"/>
    <n v="752"/>
    <n v="752"/>
    <n v="752"/>
    <n v="752"/>
    <n v="752"/>
    <n v="752"/>
    <n v="752"/>
    <n v="752"/>
    <n v="752"/>
    <n v="752"/>
    <n v="752"/>
    <n v="752"/>
    <n v="752239"/>
  </r>
  <r>
    <s v="E335 HYD Misc, Lower Baker FSC"/>
    <x v="25"/>
    <x v="283"/>
    <x v="4"/>
    <n v="6972"/>
    <n v="6972"/>
    <n v="6972"/>
    <n v="6972"/>
    <n v="6972"/>
    <n v="6972"/>
    <n v="6972"/>
    <n v="6972"/>
    <n v="6972"/>
    <n v="6972"/>
    <n v="6972"/>
    <n v="6972"/>
    <n v="6972"/>
    <n v="6971817"/>
  </r>
  <r>
    <s v="E335 HYD Misc, Lower Baker FSC-NSC"/>
    <x v="25"/>
    <x v="284"/>
    <x v="4"/>
    <n v="0"/>
    <n v="0"/>
    <n v="0"/>
    <n v="0"/>
    <n v="0"/>
    <n v="0"/>
    <n v="0"/>
    <n v="0"/>
    <n v="0"/>
    <n v="0"/>
    <n v="0"/>
    <n v="0"/>
    <n v="0"/>
    <n v="0"/>
  </r>
  <r>
    <s v="E335 HYD Misc, Lower Baker-NSC"/>
    <x v="25"/>
    <x v="285"/>
    <x v="4"/>
    <n v="0"/>
    <n v="0"/>
    <n v="0"/>
    <n v="0"/>
    <n v="0"/>
    <n v="0"/>
    <n v="0"/>
    <n v="0"/>
    <n v="0"/>
    <n v="0"/>
    <n v="0"/>
    <n v="0"/>
    <n v="0"/>
    <n v="0"/>
  </r>
  <r>
    <s v="E335 HYD Misc, Snoq 1 - 2013"/>
    <x v="25"/>
    <x v="286"/>
    <x v="4"/>
    <n v="1480"/>
    <n v="1480"/>
    <n v="1480"/>
    <n v="1480"/>
    <n v="1480"/>
    <n v="1480"/>
    <n v="1480"/>
    <n v="1480"/>
    <n v="1480"/>
    <n v="1480"/>
    <n v="1480"/>
    <n v="1480"/>
    <n v="1480"/>
    <n v="1479907"/>
  </r>
  <r>
    <s v="E335 HYD Misc, Snoq 1 - 2013-NSC"/>
    <x v="25"/>
    <x v="287"/>
    <x v="4"/>
    <n v="0"/>
    <n v="0"/>
    <n v="0"/>
    <n v="0"/>
    <n v="0"/>
    <n v="0"/>
    <n v="0"/>
    <n v="0"/>
    <n v="0"/>
    <n v="0"/>
    <n v="0"/>
    <n v="0"/>
    <n v="0"/>
    <n v="0"/>
  </r>
  <r>
    <s v="E335 HYD Misc, Snoq 2 - 2013"/>
    <x v="25"/>
    <x v="288"/>
    <x v="4"/>
    <n v="1593"/>
    <n v="1593"/>
    <n v="1593"/>
    <n v="1593"/>
    <n v="1593"/>
    <n v="1593"/>
    <n v="1593"/>
    <n v="1593"/>
    <n v="1593"/>
    <n v="1593"/>
    <n v="1593"/>
    <n v="1593"/>
    <n v="1593"/>
    <n v="1593066"/>
  </r>
  <r>
    <s v="E335 HYD Misc, Snoq 2 - 2013-NSC"/>
    <x v="25"/>
    <x v="289"/>
    <x v="4"/>
    <n v="0"/>
    <n v="0"/>
    <n v="0"/>
    <n v="0"/>
    <n v="0"/>
    <n v="0"/>
    <n v="0"/>
    <n v="0"/>
    <n v="0"/>
    <n v="0"/>
    <n v="0"/>
    <n v="0"/>
    <n v="0"/>
    <n v="0"/>
  </r>
  <r>
    <s v="E335 HYD Misc, Snoq Park"/>
    <x v="25"/>
    <x v="290"/>
    <x v="4"/>
    <n v="9"/>
    <n v="9"/>
    <n v="9"/>
    <n v="9"/>
    <n v="9"/>
    <n v="9"/>
    <n v="9"/>
    <n v="9"/>
    <n v="9"/>
    <n v="9"/>
    <n v="9"/>
    <n v="9"/>
    <n v="9"/>
    <n v="9082"/>
  </r>
  <r>
    <s v="E335 HYD Misc, Snoq Park-NSC"/>
    <x v="25"/>
    <x v="291"/>
    <x v="4"/>
    <n v="0"/>
    <n v="0"/>
    <n v="0"/>
    <n v="0"/>
    <n v="0"/>
    <n v="0"/>
    <n v="0"/>
    <n v="0"/>
    <n v="0"/>
    <n v="0"/>
    <n v="0"/>
    <n v="0"/>
    <n v="0"/>
    <n v="0"/>
  </r>
  <r>
    <s v="E335 HYD Misc, Snoqualmie 1"/>
    <x v="25"/>
    <x v="292"/>
    <x v="4"/>
    <n v="96"/>
    <n v="96"/>
    <n v="96"/>
    <n v="96"/>
    <n v="96"/>
    <n v="96"/>
    <n v="96"/>
    <n v="96"/>
    <n v="96"/>
    <n v="96"/>
    <n v="96"/>
    <n v="96"/>
    <n v="96"/>
    <n v="96290"/>
  </r>
  <r>
    <s v="E335 HYD Misc, Snoqualmie 1-NSC"/>
    <x v="25"/>
    <x v="293"/>
    <x v="4"/>
    <n v="0"/>
    <n v="0"/>
    <n v="0"/>
    <n v="0"/>
    <n v="0"/>
    <n v="0"/>
    <n v="0"/>
    <n v="0"/>
    <n v="0"/>
    <n v="0"/>
    <n v="0"/>
    <n v="0"/>
    <n v="0"/>
    <n v="0"/>
  </r>
  <r>
    <s v="E335 HYD Misc, Snoqualmie 2"/>
    <x v="25"/>
    <x v="294"/>
    <x v="4"/>
    <n v="1"/>
    <n v="1"/>
    <n v="1"/>
    <n v="1"/>
    <n v="1"/>
    <n v="1"/>
    <n v="1"/>
    <n v="1"/>
    <n v="1"/>
    <n v="1"/>
    <n v="1"/>
    <n v="1"/>
    <n v="1"/>
    <n v="501"/>
  </r>
  <r>
    <s v="E335 HYD Misc, Snoqualmie 2-NSC"/>
    <x v="25"/>
    <x v="295"/>
    <x v="4"/>
    <n v="0"/>
    <n v="0"/>
    <n v="0"/>
    <n v="0"/>
    <n v="0"/>
    <n v="0"/>
    <n v="0"/>
    <n v="0"/>
    <n v="0"/>
    <n v="0"/>
    <n v="0"/>
    <n v="0"/>
    <n v="0"/>
    <n v="0"/>
  </r>
  <r>
    <s v="E335 HYD Misc, UB Hatchery"/>
    <x v="25"/>
    <x v="296"/>
    <x v="4"/>
    <n v="865"/>
    <n v="865"/>
    <n v="865"/>
    <n v="865"/>
    <n v="865"/>
    <n v="865"/>
    <n v="865"/>
    <n v="865"/>
    <n v="865"/>
    <n v="865"/>
    <n v="865"/>
    <n v="865"/>
    <n v="865"/>
    <n v="864878"/>
  </r>
  <r>
    <s v="E335 HYD Misc, UB Hatchery-NSC"/>
    <x v="25"/>
    <x v="297"/>
    <x v="4"/>
    <n v="0"/>
    <n v="0"/>
    <n v="0"/>
    <n v="0"/>
    <n v="0"/>
    <n v="0"/>
    <n v="0"/>
    <n v="0"/>
    <n v="0"/>
    <n v="0"/>
    <n v="0"/>
    <n v="0"/>
    <n v="0"/>
    <n v="0"/>
  </r>
  <r>
    <s v="E335 HYD Misc, UB Koma Kulshan"/>
    <x v="25"/>
    <x v="298"/>
    <x v="4"/>
    <n v="27"/>
    <n v="27"/>
    <n v="27"/>
    <n v="27"/>
    <n v="27"/>
    <n v="27"/>
    <n v="27"/>
    <n v="27"/>
    <n v="27"/>
    <n v="27"/>
    <n v="27"/>
    <n v="27"/>
    <n v="27"/>
    <n v="27444"/>
  </r>
  <r>
    <s v="E335 HYD Misc, UB Koma Kulshan-NSC"/>
    <x v="25"/>
    <x v="299"/>
    <x v="4"/>
    <n v="0"/>
    <n v="0"/>
    <n v="0"/>
    <n v="0"/>
    <n v="0"/>
    <n v="0"/>
    <n v="0"/>
    <n v="0"/>
    <n v="0"/>
    <n v="0"/>
    <n v="0"/>
    <n v="0"/>
    <n v="0"/>
    <n v="0"/>
  </r>
  <r>
    <s v="E335 HYD Misc, Upper Baker"/>
    <x v="25"/>
    <x v="300"/>
    <x v="4"/>
    <n v="1215"/>
    <n v="1215"/>
    <n v="1215"/>
    <n v="1215"/>
    <n v="1215"/>
    <n v="1215"/>
    <n v="1215"/>
    <n v="1215"/>
    <n v="1215"/>
    <n v="1215"/>
    <n v="1215"/>
    <n v="1215"/>
    <n v="1215"/>
    <n v="1215229"/>
  </r>
  <r>
    <s v="E335 HYD Misc, Upper Baker-NSC"/>
    <x v="25"/>
    <x v="301"/>
    <x v="4"/>
    <n v="0"/>
    <n v="0"/>
    <n v="0"/>
    <n v="0"/>
    <n v="0"/>
    <n v="0"/>
    <n v="0"/>
    <n v="0"/>
    <n v="0"/>
    <n v="0"/>
    <n v="0"/>
    <n v="0"/>
    <n v="0"/>
    <n v="0"/>
  </r>
  <r>
    <s v="E335 HYD Misc, White River-NOTUSED"/>
    <x v="25"/>
    <x v="302"/>
    <x v="4"/>
    <n v="0"/>
    <n v="0"/>
    <n v="0"/>
    <n v="0"/>
    <n v="0"/>
    <n v="0"/>
    <n v="0"/>
    <n v="0"/>
    <n v="0"/>
    <n v="0"/>
    <n v="0"/>
    <n v="0"/>
    <n v="0"/>
    <n v="0"/>
  </r>
  <r>
    <s v="E3351 HYD S/M/Tools, Snoq 1-2013"/>
    <x v="26"/>
    <x v="303"/>
    <x v="4"/>
    <n v="718"/>
    <n v="718"/>
    <n v="718"/>
    <n v="718"/>
    <n v="718"/>
    <n v="718"/>
    <n v="718"/>
    <n v="718"/>
    <n v="718"/>
    <n v="718"/>
    <n v="718"/>
    <n v="718"/>
    <n v="718"/>
    <n v="718101"/>
  </r>
  <r>
    <s v="E3351 HYD S/M/Tools, Snoq 2-2013"/>
    <x v="26"/>
    <x v="304"/>
    <x v="4"/>
    <n v="0"/>
    <n v="0"/>
    <n v="0"/>
    <n v="0"/>
    <n v="0"/>
    <n v="0"/>
    <n v="0"/>
    <n v="0"/>
    <n v="0"/>
    <n v="0"/>
    <n v="0"/>
    <n v="0"/>
    <n v="0"/>
    <n v="0"/>
  </r>
  <r>
    <s v="E3351 HYD S/M/Tools, Snoq1-2013-NSC"/>
    <x v="26"/>
    <x v="305"/>
    <x v="4"/>
    <n v="0"/>
    <n v="0"/>
    <n v="0"/>
    <n v="0"/>
    <n v="0"/>
    <n v="0"/>
    <n v="0"/>
    <n v="0"/>
    <n v="0"/>
    <n v="0"/>
    <n v="0"/>
    <n v="0"/>
    <n v="0"/>
    <n v="0"/>
  </r>
  <r>
    <s v="E3351 HYD S/M/Tools, Snoq2-2013-NSC"/>
    <x v="26"/>
    <x v="306"/>
    <x v="4"/>
    <n v="0"/>
    <n v="0"/>
    <n v="0"/>
    <n v="0"/>
    <n v="0"/>
    <n v="0"/>
    <n v="0"/>
    <n v="0"/>
    <n v="0"/>
    <n v="0"/>
    <n v="0"/>
    <n v="0"/>
    <n v="0"/>
    <n v="0"/>
  </r>
  <r>
    <s v="E3351 HYD Sta Main Tool, UB Hatch"/>
    <x v="26"/>
    <x v="307"/>
    <x v="4"/>
    <n v="0"/>
    <n v="0"/>
    <n v="0"/>
    <n v="0"/>
    <n v="0"/>
    <n v="0"/>
    <n v="0"/>
    <n v="0"/>
    <n v="0"/>
    <n v="0"/>
    <n v="0"/>
    <n v="0"/>
    <n v="0"/>
    <n v="0"/>
  </r>
  <r>
    <s v="E3351 HYD Sta Main Tool, UB Hat-NSC"/>
    <x v="26"/>
    <x v="308"/>
    <x v="4"/>
    <n v="0"/>
    <n v="0"/>
    <n v="0"/>
    <n v="0"/>
    <n v="0"/>
    <n v="0"/>
    <n v="0"/>
    <n v="0"/>
    <n v="0"/>
    <n v="0"/>
    <n v="0"/>
    <n v="0"/>
    <n v="0"/>
    <n v="0"/>
  </r>
  <r>
    <s v="E3351 HYD Sta Main Tool, UB Res-NSC"/>
    <x v="26"/>
    <x v="309"/>
    <x v="4"/>
    <n v="0"/>
    <n v="0"/>
    <n v="0"/>
    <n v="0"/>
    <n v="0"/>
    <n v="0"/>
    <n v="0"/>
    <n v="0"/>
    <n v="0"/>
    <n v="0"/>
    <n v="0"/>
    <n v="0"/>
    <n v="0"/>
    <n v="0"/>
  </r>
  <r>
    <s v="E3351 HYD Sta Main Tool, UB Resort"/>
    <x v="26"/>
    <x v="310"/>
    <x v="4"/>
    <n v="0"/>
    <n v="0"/>
    <n v="0"/>
    <n v="0"/>
    <n v="0"/>
    <n v="0"/>
    <n v="0"/>
    <n v="0"/>
    <n v="0"/>
    <n v="0"/>
    <n v="0"/>
    <n v="0"/>
    <n v="0"/>
    <n v="0"/>
  </r>
  <r>
    <s v="E3351 HYD Sta Main Tool, Upper Bker"/>
    <x v="26"/>
    <x v="311"/>
    <x v="4"/>
    <n v="712"/>
    <n v="712"/>
    <n v="712"/>
    <n v="721"/>
    <n v="725"/>
    <n v="725"/>
    <n v="742"/>
    <n v="745"/>
    <n v="745"/>
    <n v="745"/>
    <n v="745"/>
    <n v="758"/>
    <n v="778"/>
    <n v="735108"/>
  </r>
  <r>
    <s v="E3351 HYD Sta Main Tool, Upper -NSC"/>
    <x v="26"/>
    <x v="312"/>
    <x v="4"/>
    <n v="0"/>
    <n v="0"/>
    <n v="0"/>
    <n v="0"/>
    <n v="0"/>
    <n v="0"/>
    <n v="0"/>
    <n v="0"/>
    <n v="0"/>
    <n v="0"/>
    <n v="0"/>
    <n v="0"/>
    <n v="0"/>
    <n v="0"/>
  </r>
  <r>
    <s v="E3351 HYD Sta Main Tools, LB-2013"/>
    <x v="26"/>
    <x v="313"/>
    <x v="4"/>
    <n v="67"/>
    <n v="67"/>
    <n v="67"/>
    <n v="67"/>
    <n v="67"/>
    <n v="67"/>
    <n v="67"/>
    <n v="67"/>
    <n v="67"/>
    <n v="67"/>
    <n v="67"/>
    <n v="67"/>
    <n v="67"/>
    <n v="66684"/>
  </r>
  <r>
    <s v="E3351 HYD Sta Main Tools, LB-20-NSC"/>
    <x v="26"/>
    <x v="314"/>
    <x v="4"/>
    <n v="0"/>
    <n v="0"/>
    <n v="0"/>
    <n v="0"/>
    <n v="0"/>
    <n v="0"/>
    <n v="0"/>
    <n v="0"/>
    <n v="0"/>
    <n v="0"/>
    <n v="0"/>
    <n v="0"/>
    <n v="0"/>
    <n v="0"/>
  </r>
  <r>
    <s v="E3351 HYD Sta Main Tools, Lwer Bker"/>
    <x v="26"/>
    <x v="315"/>
    <x v="4"/>
    <n v="897"/>
    <n v="897"/>
    <n v="897"/>
    <n v="913"/>
    <n v="912"/>
    <n v="955"/>
    <n v="964"/>
    <n v="965"/>
    <n v="965"/>
    <n v="965"/>
    <n v="965"/>
    <n v="1056"/>
    <n v="1134"/>
    <n v="955920"/>
  </r>
  <r>
    <s v="E3351 HYD Sta Main Tools, Lwer -NSC"/>
    <x v="26"/>
    <x v="316"/>
    <x v="4"/>
    <n v="0"/>
    <n v="0"/>
    <n v="0"/>
    <n v="0"/>
    <n v="0"/>
    <n v="0"/>
    <n v="0"/>
    <n v="0"/>
    <n v="0"/>
    <n v="0"/>
    <n v="0"/>
    <n v="0"/>
    <n v="0"/>
    <n v="0"/>
  </r>
  <r>
    <s v="E3351 HYD Sta Main Tools, Snoq 1"/>
    <x v="26"/>
    <x v="317"/>
    <x v="4"/>
    <n v="0"/>
    <n v="0"/>
    <n v="0"/>
    <n v="0"/>
    <n v="0"/>
    <n v="0"/>
    <n v="0"/>
    <n v="0"/>
    <n v="0"/>
    <n v="0"/>
    <n v="0"/>
    <n v="0"/>
    <n v="0"/>
    <n v="0"/>
  </r>
  <r>
    <s v="E3351 HYD Sta Main Tools, Snoq 2"/>
    <x v="26"/>
    <x v="318"/>
    <x v="4"/>
    <n v="80"/>
    <n v="80"/>
    <n v="80"/>
    <n v="80"/>
    <n v="80"/>
    <n v="80"/>
    <n v="80"/>
    <n v="80"/>
    <n v="80"/>
    <n v="80"/>
    <n v="80"/>
    <n v="80"/>
    <n v="80"/>
    <n v="80300"/>
  </r>
  <r>
    <s v="E3351 HYD Sta Main Tools, Snoq Park"/>
    <x v="26"/>
    <x v="319"/>
    <x v="4"/>
    <n v="0"/>
    <n v="0"/>
    <n v="0"/>
    <n v="0"/>
    <n v="0"/>
    <n v="0"/>
    <n v="0"/>
    <n v="0"/>
    <n v="0"/>
    <n v="0"/>
    <n v="0"/>
    <n v="0"/>
    <n v="0"/>
    <n v="0"/>
  </r>
  <r>
    <s v="E3351 HYD Sta Main Tools, Snoq2-NSC"/>
    <x v="26"/>
    <x v="320"/>
    <x v="4"/>
    <n v="0"/>
    <n v="0"/>
    <n v="0"/>
    <n v="0"/>
    <n v="0"/>
    <n v="0"/>
    <n v="0"/>
    <n v="0"/>
    <n v="0"/>
    <n v="0"/>
    <n v="0"/>
    <n v="0"/>
    <n v="0"/>
    <n v="0"/>
  </r>
  <r>
    <s v="E3351 HYD Sta Main Tools, SnoqP-NSC"/>
    <x v="26"/>
    <x v="321"/>
    <x v="4"/>
    <n v="0"/>
    <n v="0"/>
    <n v="0"/>
    <n v="0"/>
    <n v="0"/>
    <n v="0"/>
    <n v="0"/>
    <n v="0"/>
    <n v="0"/>
    <n v="0"/>
    <n v="0"/>
    <n v="0"/>
    <n v="0"/>
    <n v="0"/>
  </r>
  <r>
    <s v="E3351 HYD StaMainTools,Electron-RET"/>
    <x v="26"/>
    <x v="322"/>
    <x v="4"/>
    <n v="0"/>
    <n v="0"/>
    <n v="0"/>
    <n v="0"/>
    <n v="0"/>
    <n v="0"/>
    <n v="0"/>
    <n v="0"/>
    <n v="0"/>
    <n v="0"/>
    <n v="0"/>
    <n v="0"/>
    <n v="0"/>
    <n v="0"/>
  </r>
  <r>
    <s v="E336 HYD RR/Br, White River-NOTUSED"/>
    <x v="27"/>
    <x v="323"/>
    <x v="4"/>
    <n v="0"/>
    <n v="0"/>
    <n v="0"/>
    <n v="0"/>
    <n v="0"/>
    <n v="0"/>
    <n v="0"/>
    <n v="0"/>
    <n v="0"/>
    <n v="0"/>
    <n v="0"/>
    <n v="0"/>
    <n v="0"/>
    <n v="0"/>
  </r>
  <r>
    <s v="E336 HYD RR/Bridges, Electron-RET"/>
    <x v="27"/>
    <x v="324"/>
    <x v="4"/>
    <n v="0"/>
    <n v="0"/>
    <n v="0"/>
    <n v="0"/>
    <n v="0"/>
    <n v="0"/>
    <n v="0"/>
    <n v="0"/>
    <n v="0"/>
    <n v="0"/>
    <n v="0"/>
    <n v="0"/>
    <n v="0"/>
    <n v="0"/>
  </r>
  <r>
    <s v="E336 HYD RR/Bridges, LB-2013"/>
    <x v="27"/>
    <x v="325"/>
    <x v="4"/>
    <n v="1484"/>
    <n v="1484"/>
    <n v="1484"/>
    <n v="1484"/>
    <n v="1484"/>
    <n v="1484"/>
    <n v="1484"/>
    <n v="1484"/>
    <n v="1484"/>
    <n v="1484"/>
    <n v="1484"/>
    <n v="1484"/>
    <n v="1484"/>
    <n v="1483899"/>
  </r>
  <r>
    <s v="E336 HYD RR/Bridges, LB-2013-NSC"/>
    <x v="27"/>
    <x v="326"/>
    <x v="4"/>
    <n v="0"/>
    <n v="0"/>
    <n v="0"/>
    <n v="0"/>
    <n v="0"/>
    <n v="0"/>
    <n v="0"/>
    <n v="0"/>
    <n v="0"/>
    <n v="0"/>
    <n v="0"/>
    <n v="0"/>
    <n v="0"/>
    <n v="0"/>
  </r>
  <r>
    <s v="E336 HYD RR/Bridges, Lower Bake-NSC"/>
    <x v="27"/>
    <x v="327"/>
    <x v="4"/>
    <n v="0"/>
    <n v="0"/>
    <n v="0"/>
    <n v="0"/>
    <n v="0"/>
    <n v="0"/>
    <n v="0"/>
    <n v="0"/>
    <n v="0"/>
    <n v="0"/>
    <n v="0"/>
    <n v="0"/>
    <n v="0"/>
    <n v="0"/>
  </r>
  <r>
    <s v="E336 HYD RR/Bridges, Lower Baker"/>
    <x v="27"/>
    <x v="328"/>
    <x v="4"/>
    <n v="104"/>
    <n v="104"/>
    <n v="104"/>
    <n v="104"/>
    <n v="104"/>
    <n v="104"/>
    <n v="104"/>
    <n v="104"/>
    <n v="104"/>
    <n v="104"/>
    <n v="104"/>
    <n v="104"/>
    <n v="104"/>
    <n v="104417"/>
  </r>
  <r>
    <s v="E336 HYD RR/Bridges, Nooksack-RET"/>
    <x v="27"/>
    <x v="329"/>
    <x v="4"/>
    <n v="0"/>
    <n v="0"/>
    <n v="0"/>
    <n v="0"/>
    <n v="0"/>
    <n v="0"/>
    <n v="0"/>
    <n v="0"/>
    <n v="0"/>
    <n v="0"/>
    <n v="0"/>
    <n v="0"/>
    <n v="0"/>
    <n v="0"/>
  </r>
  <r>
    <s v="E336 HYD RR/Bridges, Skook-RET"/>
    <x v="27"/>
    <x v="330"/>
    <x v="4"/>
    <n v="0"/>
    <n v="0"/>
    <n v="0"/>
    <n v="0"/>
    <n v="0"/>
    <n v="0"/>
    <n v="0"/>
    <n v="0"/>
    <n v="0"/>
    <n v="0"/>
    <n v="0"/>
    <n v="0"/>
    <n v="0"/>
    <n v="0"/>
  </r>
  <r>
    <s v="E336 HYD RR/Bridges, Snoq 1 - 2013"/>
    <x v="27"/>
    <x v="331"/>
    <x v="4"/>
    <n v="650"/>
    <n v="650"/>
    <n v="650"/>
    <n v="650"/>
    <n v="650"/>
    <n v="650"/>
    <n v="650"/>
    <n v="650"/>
    <n v="650"/>
    <n v="650"/>
    <n v="650"/>
    <n v="650"/>
    <n v="650"/>
    <n v="649594"/>
  </r>
  <r>
    <s v="E336 HYD RR/Bridges, Snoq 1 - 2-NSC"/>
    <x v="27"/>
    <x v="332"/>
    <x v="4"/>
    <n v="0"/>
    <n v="0"/>
    <n v="0"/>
    <n v="0"/>
    <n v="0"/>
    <n v="0"/>
    <n v="0"/>
    <n v="0"/>
    <n v="0"/>
    <n v="0"/>
    <n v="0"/>
    <n v="0"/>
    <n v="0"/>
    <n v="0"/>
  </r>
  <r>
    <s v="E336 HYD RR/Bridges, Snoq 1-NSC"/>
    <x v="27"/>
    <x v="333"/>
    <x v="4"/>
    <n v="0"/>
    <n v="0"/>
    <n v="0"/>
    <n v="0"/>
    <n v="0"/>
    <n v="0"/>
    <n v="0"/>
    <n v="0"/>
    <n v="0"/>
    <n v="0"/>
    <n v="0"/>
    <n v="0"/>
    <n v="0"/>
    <n v="0"/>
  </r>
  <r>
    <s v="E336 HYD RR/Bridges, Snoq 2 - 2013"/>
    <x v="27"/>
    <x v="334"/>
    <x v="4"/>
    <n v="159"/>
    <n v="159"/>
    <n v="159"/>
    <n v="159"/>
    <n v="159"/>
    <n v="159"/>
    <n v="159"/>
    <n v="159"/>
    <n v="159"/>
    <n v="159"/>
    <n v="159"/>
    <n v="159"/>
    <n v="159"/>
    <n v="158967"/>
  </r>
  <r>
    <s v="E336 HYD RR/Bridges, Snoq 2 - 2-NSC"/>
    <x v="27"/>
    <x v="335"/>
    <x v="4"/>
    <n v="0"/>
    <n v="0"/>
    <n v="0"/>
    <n v="0"/>
    <n v="0"/>
    <n v="0"/>
    <n v="0"/>
    <n v="0"/>
    <n v="0"/>
    <n v="0"/>
    <n v="0"/>
    <n v="0"/>
    <n v="0"/>
    <n v="0"/>
  </r>
  <r>
    <s v="E336 HYD RR/Bridges, Snoq 2-NSC"/>
    <x v="27"/>
    <x v="336"/>
    <x v="4"/>
    <n v="0"/>
    <n v="0"/>
    <n v="0"/>
    <n v="0"/>
    <n v="0"/>
    <n v="0"/>
    <n v="0"/>
    <n v="0"/>
    <n v="0"/>
    <n v="0"/>
    <n v="0"/>
    <n v="0"/>
    <n v="0"/>
    <n v="0"/>
  </r>
  <r>
    <s v="E336 HYD RR/Bridges, Snoq Park"/>
    <x v="27"/>
    <x v="337"/>
    <x v="4"/>
    <n v="0"/>
    <n v="0"/>
    <n v="0"/>
    <n v="0"/>
    <n v="0"/>
    <n v="0"/>
    <n v="0"/>
    <n v="0"/>
    <n v="0"/>
    <n v="0"/>
    <n v="0"/>
    <n v="0"/>
    <n v="0"/>
    <n v="0"/>
  </r>
  <r>
    <s v="E336 HYD RR/Bridges, Snoq Park-NSC"/>
    <x v="27"/>
    <x v="338"/>
    <x v="4"/>
    <n v="0"/>
    <n v="0"/>
    <n v="0"/>
    <n v="0"/>
    <n v="0"/>
    <n v="0"/>
    <n v="0"/>
    <n v="0"/>
    <n v="0"/>
    <n v="0"/>
    <n v="0"/>
    <n v="0"/>
    <n v="0"/>
    <n v="0"/>
  </r>
  <r>
    <s v="E336 HYD RR/Bridges, Snoqualmie 1"/>
    <x v="27"/>
    <x v="339"/>
    <x v="4"/>
    <n v="0"/>
    <n v="0"/>
    <n v="0"/>
    <n v="0"/>
    <n v="0"/>
    <n v="0"/>
    <n v="0"/>
    <n v="0"/>
    <n v="0"/>
    <n v="0"/>
    <n v="0"/>
    <n v="0"/>
    <n v="0"/>
    <n v="0"/>
  </r>
  <r>
    <s v="E336 HYD RR/Bridges, Snoqualmie 2"/>
    <x v="27"/>
    <x v="340"/>
    <x v="4"/>
    <n v="0"/>
    <n v="0"/>
    <n v="0"/>
    <n v="0"/>
    <n v="0"/>
    <n v="0"/>
    <n v="0"/>
    <n v="0"/>
    <n v="0"/>
    <n v="0"/>
    <n v="0"/>
    <n v="0"/>
    <n v="0"/>
    <n v="0"/>
  </r>
  <r>
    <s v="E336 HYD RR/Bridges, Upper Bake-NSC"/>
    <x v="27"/>
    <x v="341"/>
    <x v="4"/>
    <n v="0"/>
    <n v="0"/>
    <n v="0"/>
    <n v="0"/>
    <n v="0"/>
    <n v="0"/>
    <n v="0"/>
    <n v="0"/>
    <n v="0"/>
    <n v="0"/>
    <n v="0"/>
    <n v="0"/>
    <n v="0"/>
    <n v="0"/>
  </r>
  <r>
    <s v="E336 HYD RR/Bridges, Upper Baker"/>
    <x v="27"/>
    <x v="342"/>
    <x v="4"/>
    <n v="2648"/>
    <n v="2648"/>
    <n v="2648"/>
    <n v="2648"/>
    <n v="2648"/>
    <n v="2648"/>
    <n v="2648"/>
    <n v="2648"/>
    <n v="2648"/>
    <n v="2648"/>
    <n v="2648"/>
    <n v="2648"/>
    <n v="2648"/>
    <n v="2648182"/>
  </r>
  <r>
    <s v="E337 HYD ARO Hydro Production"/>
    <x v="28"/>
    <x v="343"/>
    <x v="4"/>
    <n v="0"/>
    <n v="0"/>
    <n v="0"/>
    <n v="0"/>
    <n v="0"/>
    <n v="0"/>
    <n v="0"/>
    <n v="0"/>
    <n v="0"/>
    <n v="0"/>
    <n v="0"/>
    <n v="0"/>
    <n v="0"/>
    <n v="0"/>
  </r>
  <r>
    <s v="Tax only - WR Prelim Survey"/>
    <x v="29"/>
    <x v="344"/>
    <x v="4"/>
    <n v="0"/>
    <n v="0"/>
    <n v="0"/>
    <n v="0"/>
    <n v="0"/>
    <n v="0"/>
    <n v="0"/>
    <n v="0"/>
    <n v="0"/>
    <n v="0"/>
    <n v="0"/>
    <n v="0"/>
    <n v="0"/>
    <n v="0"/>
  </r>
  <r>
    <s v="Tax only - WR Reg Asset"/>
    <x v="29"/>
    <x v="345"/>
    <x v="4"/>
    <n v="0"/>
    <n v="0"/>
    <n v="0"/>
    <n v="0"/>
    <n v="0"/>
    <n v="0"/>
    <n v="0"/>
    <n v="0"/>
    <n v="0"/>
    <n v="0"/>
    <n v="0"/>
    <n v="0"/>
    <n v="0"/>
    <n v="0"/>
  </r>
  <r>
    <s v="E3400 PRD Land, Encogen"/>
    <x v="30"/>
    <x v="346"/>
    <x v="5"/>
    <n v="1051"/>
    <n v="1051"/>
    <n v="1051"/>
    <n v="1051"/>
    <n v="1051"/>
    <n v="1051"/>
    <n v="1051"/>
    <n v="1051"/>
    <n v="1051"/>
    <n v="1051"/>
    <n v="1051"/>
    <n v="1051"/>
    <n v="1051"/>
    <n v="1051000"/>
  </r>
  <r>
    <s v="E3400 PRD Land, Freddy1/Epcor"/>
    <x v="30"/>
    <x v="347"/>
    <x v="5"/>
    <n v="700"/>
    <n v="700"/>
    <n v="700"/>
    <n v="700"/>
    <n v="700"/>
    <n v="700"/>
    <n v="700"/>
    <n v="700"/>
    <n v="700"/>
    <n v="700"/>
    <n v="700"/>
    <n v="700"/>
    <n v="700"/>
    <n v="699814"/>
  </r>
  <r>
    <s v="E3400 PRD Land, Frederickson"/>
    <x v="30"/>
    <x v="348"/>
    <x v="5"/>
    <n v="786"/>
    <n v="786"/>
    <n v="786"/>
    <n v="786"/>
    <n v="786"/>
    <n v="786"/>
    <n v="786"/>
    <n v="786"/>
    <n v="786"/>
    <n v="786"/>
    <n v="786"/>
    <n v="786"/>
    <n v="786"/>
    <n v="785528"/>
  </r>
  <r>
    <s v="E3400 PRD Land, Fredonia"/>
    <x v="30"/>
    <x v="349"/>
    <x v="5"/>
    <n v="1281"/>
    <n v="1281"/>
    <n v="1281"/>
    <n v="1281"/>
    <n v="1281"/>
    <n v="1281"/>
    <n v="1281"/>
    <n v="1281"/>
    <n v="1281"/>
    <n v="1281"/>
    <n v="1281"/>
    <n v="1281"/>
    <n v="1281"/>
    <n v="1281059"/>
  </r>
  <r>
    <s v="E3400 PRD Land, Goldendale"/>
    <x v="30"/>
    <x v="350"/>
    <x v="5"/>
    <n v="0"/>
    <n v="0"/>
    <n v="0"/>
    <n v="0"/>
    <n v="0"/>
    <n v="0"/>
    <n v="0"/>
    <n v="0"/>
    <n v="0"/>
    <n v="0"/>
    <n v="0"/>
    <n v="0"/>
    <n v="0"/>
    <n v="0"/>
  </r>
  <r>
    <s v="E3400 PRD Land, Goldendale OP"/>
    <x v="30"/>
    <x v="351"/>
    <x v="5"/>
    <n v="1288"/>
    <n v="1288"/>
    <n v="1288"/>
    <n v="1288"/>
    <n v="1288"/>
    <n v="1288"/>
    <n v="1288"/>
    <n v="1288"/>
    <n v="1288"/>
    <n v="1288"/>
    <n v="1288"/>
    <n v="1288"/>
    <n v="1288"/>
    <n v="1288140"/>
  </r>
  <r>
    <s v="E3400 PRD Land, Hopkins Ridge"/>
    <x v="30"/>
    <x v="352"/>
    <x v="5"/>
    <n v="0"/>
    <n v="0"/>
    <n v="0"/>
    <n v="0"/>
    <n v="0"/>
    <n v="0"/>
    <n v="0"/>
    <n v="0"/>
    <n v="0"/>
    <n v="0"/>
    <n v="0"/>
    <n v="0"/>
    <n v="0"/>
    <n v="0"/>
  </r>
  <r>
    <s v="E3400 PRD Land, Lower Snake River"/>
    <x v="30"/>
    <x v="353"/>
    <x v="5"/>
    <n v="204"/>
    <n v="204"/>
    <n v="204"/>
    <n v="204"/>
    <n v="204"/>
    <n v="204"/>
    <n v="204"/>
    <n v="204"/>
    <n v="204"/>
    <n v="204"/>
    <n v="204"/>
    <n v="204"/>
    <n v="204"/>
    <n v="203682"/>
  </r>
  <r>
    <s v="E3400 PRD Land, Mint Farm"/>
    <x v="30"/>
    <x v="354"/>
    <x v="5"/>
    <n v="1194"/>
    <n v="1194"/>
    <n v="1194"/>
    <n v="1194"/>
    <n v="1194"/>
    <n v="1194"/>
    <n v="1194"/>
    <n v="1194"/>
    <n v="1194"/>
    <n v="1194"/>
    <n v="1194"/>
    <n v="1194"/>
    <n v="1194"/>
    <n v="1194000"/>
  </r>
  <r>
    <s v="E3400 PRD Land, South Whidbey"/>
    <x v="30"/>
    <x v="355"/>
    <x v="5"/>
    <n v="0"/>
    <n v="0"/>
    <n v="0"/>
    <n v="0"/>
    <n v="0"/>
    <n v="0"/>
    <n v="0"/>
    <n v="0"/>
    <n v="0"/>
    <n v="0"/>
    <n v="0"/>
    <n v="0"/>
    <n v="0"/>
    <n v="0"/>
  </r>
  <r>
    <s v="E3400 PRD Land, Sumas "/>
    <x v="30"/>
    <x v="356"/>
    <x v="5"/>
    <n v="795"/>
    <n v="795"/>
    <n v="795"/>
    <n v="795"/>
    <n v="795"/>
    <n v="795"/>
    <n v="795"/>
    <n v="795"/>
    <n v="795"/>
    <n v="795"/>
    <n v="795"/>
    <n v="795"/>
    <n v="795"/>
    <n v="795165"/>
  </r>
  <r>
    <s v="E3400 PRD Land, Whiskey Ridge Wind"/>
    <x v="30"/>
    <x v="357"/>
    <x v="5"/>
    <n v="0"/>
    <n v="0"/>
    <n v="0"/>
    <n v="0"/>
    <n v="0"/>
    <n v="0"/>
    <n v="0"/>
    <n v="0"/>
    <n v="0"/>
    <n v="0"/>
    <n v="0"/>
    <n v="0"/>
    <n v="0"/>
    <n v="0"/>
  </r>
  <r>
    <s v="E3400 PRD Land, Whitehorn 1"/>
    <x v="30"/>
    <x v="358"/>
    <x v="5"/>
    <n v="0"/>
    <n v="0"/>
    <n v="0"/>
    <n v="0"/>
    <n v="0"/>
    <n v="0"/>
    <n v="0"/>
    <n v="0"/>
    <n v="0"/>
    <n v="0"/>
    <n v="0"/>
    <n v="0"/>
    <n v="0"/>
    <n v="0"/>
  </r>
  <r>
    <s v="E3400 PRD Land, Whitehorn 2-3 Com"/>
    <x v="30"/>
    <x v="359"/>
    <x v="5"/>
    <n v="365"/>
    <n v="365"/>
    <n v="365"/>
    <n v="365"/>
    <n v="365"/>
    <n v="365"/>
    <n v="365"/>
    <n v="365"/>
    <n v="365"/>
    <n v="365"/>
    <n v="365"/>
    <n v="365"/>
    <n v="365"/>
    <n v="364590"/>
  </r>
  <r>
    <s v="E3400 PRD Land, Wild Horse"/>
    <x v="30"/>
    <x v="360"/>
    <x v="5"/>
    <n v="8132"/>
    <n v="8132"/>
    <n v="8132"/>
    <n v="8132"/>
    <n v="8132"/>
    <n v="8132"/>
    <n v="8132"/>
    <n v="8132"/>
    <n v="8132"/>
    <n v="8132"/>
    <n v="8132"/>
    <n v="8132"/>
    <n v="8132"/>
    <n v="8131854"/>
  </r>
  <r>
    <s v="E3401 PRD Easements, Fredonia"/>
    <x v="31"/>
    <x v="361"/>
    <x v="5"/>
    <n v="222"/>
    <n v="222"/>
    <n v="222"/>
    <n v="222"/>
    <n v="222"/>
    <n v="222"/>
    <n v="222"/>
    <n v="222"/>
    <n v="222"/>
    <n v="222"/>
    <n v="222"/>
    <n v="222"/>
    <n v="222"/>
    <n v="221929"/>
  </r>
  <r>
    <s v="E3410 PRD Str/Impv, Crystal Mtn"/>
    <x v="32"/>
    <x v="362"/>
    <x v="5"/>
    <n v="811"/>
    <n v="811"/>
    <n v="811"/>
    <n v="811"/>
    <n v="811"/>
    <n v="811"/>
    <n v="811"/>
    <n v="811"/>
    <n v="811"/>
    <n v="811"/>
    <n v="811"/>
    <n v="811"/>
    <n v="811"/>
    <n v="811210"/>
  </r>
  <r>
    <s v="E3410 PRD Str/Impv, Crystal Mtn-NSC"/>
    <x v="32"/>
    <x v="363"/>
    <x v="5"/>
    <n v="0"/>
    <n v="0"/>
    <n v="0"/>
    <n v="0"/>
    <n v="0"/>
    <n v="0"/>
    <n v="0"/>
    <n v="0"/>
    <n v="0"/>
    <n v="0"/>
    <n v="0"/>
    <n v="0"/>
    <n v="0"/>
    <n v="0"/>
  </r>
  <r>
    <s v="E3410 PRD Str/Impv, Encogen"/>
    <x v="32"/>
    <x v="364"/>
    <x v="5"/>
    <n v="9259"/>
    <n v="9507"/>
    <n v="9509"/>
    <n v="9537"/>
    <n v="9492"/>
    <n v="9506"/>
    <n v="9506"/>
    <n v="9479"/>
    <n v="9479"/>
    <n v="9479"/>
    <n v="9479"/>
    <n v="9479"/>
    <n v="9479"/>
    <n v="9485100"/>
  </r>
  <r>
    <s v="E3410 PRD Str/Impv, Encogen-NSC"/>
    <x v="32"/>
    <x v="365"/>
    <x v="5"/>
    <n v="0"/>
    <n v="0"/>
    <n v="0"/>
    <n v="0"/>
    <n v="0"/>
    <n v="0"/>
    <n v="0"/>
    <n v="0"/>
    <n v="0"/>
    <n v="0"/>
    <n v="0"/>
    <n v="0"/>
    <n v="0"/>
    <n v="0"/>
  </r>
  <r>
    <s v="E3410 PRD Str/Impv, Ferndale"/>
    <x v="32"/>
    <x v="366"/>
    <x v="5"/>
    <n v="5927"/>
    <n v="5927"/>
    <n v="5927"/>
    <n v="5927"/>
    <n v="5927"/>
    <n v="5927"/>
    <n v="5927"/>
    <n v="5927"/>
    <n v="5927"/>
    <n v="5927"/>
    <n v="5927"/>
    <n v="5927"/>
    <n v="5986"/>
    <n v="5929518"/>
  </r>
  <r>
    <s v="E3410 PRD Str/Impv, Ferndale-NSC"/>
    <x v="32"/>
    <x v="367"/>
    <x v="5"/>
    <n v="0"/>
    <n v="0"/>
    <n v="0"/>
    <n v="0"/>
    <n v="0"/>
    <n v="0"/>
    <n v="0"/>
    <n v="0"/>
    <n v="0"/>
    <n v="0"/>
    <n v="0"/>
    <n v="0"/>
    <n v="0"/>
    <n v="0"/>
  </r>
  <r>
    <s v="E3410 PRD Str/Impv, Fred 1/APC"/>
    <x v="32"/>
    <x v="368"/>
    <x v="5"/>
    <n v="5774"/>
    <n v="5774"/>
    <n v="5774"/>
    <n v="5774"/>
    <n v="5774"/>
    <n v="5774"/>
    <n v="5774"/>
    <n v="5774"/>
    <n v="5774"/>
    <n v="5774"/>
    <n v="5774"/>
    <n v="5774"/>
    <n v="5774"/>
    <n v="5774387"/>
  </r>
  <r>
    <s v="E3410 PRD Str/Impv, Fred 1/APC-NSC"/>
    <x v="32"/>
    <x v="369"/>
    <x v="5"/>
    <n v="0"/>
    <n v="0"/>
    <n v="0"/>
    <n v="0"/>
    <n v="0"/>
    <n v="0"/>
    <n v="0"/>
    <n v="0"/>
    <n v="0"/>
    <n v="0"/>
    <n v="0"/>
    <n v="0"/>
    <n v="0"/>
    <n v="0"/>
  </r>
  <r>
    <s v="E3410 PRD Str/Impv, Frederickson"/>
    <x v="32"/>
    <x v="370"/>
    <x v="5"/>
    <n v="2854"/>
    <n v="2854"/>
    <n v="2854"/>
    <n v="2854"/>
    <n v="2854"/>
    <n v="2854"/>
    <n v="2854"/>
    <n v="2854"/>
    <n v="2854"/>
    <n v="2854"/>
    <n v="2854"/>
    <n v="2854"/>
    <n v="3069"/>
    <n v="2863233"/>
  </r>
  <r>
    <s v="E3410 PRD Str/Impv, Frederickso-NSC"/>
    <x v="32"/>
    <x v="371"/>
    <x v="5"/>
    <n v="0"/>
    <n v="0"/>
    <n v="0"/>
    <n v="0"/>
    <n v="0"/>
    <n v="0"/>
    <n v="0"/>
    <n v="0"/>
    <n v="0"/>
    <n v="0"/>
    <n v="0"/>
    <n v="0"/>
    <n v="0"/>
    <n v="0"/>
  </r>
  <r>
    <s v="E3410 PRD Str/Impv, Fredonia"/>
    <x v="32"/>
    <x v="372"/>
    <x v="5"/>
    <n v="3783"/>
    <n v="3783"/>
    <n v="3783"/>
    <n v="3783"/>
    <n v="3783"/>
    <n v="3783"/>
    <n v="3783"/>
    <n v="3783"/>
    <n v="3783"/>
    <n v="3783"/>
    <n v="3783"/>
    <n v="3783"/>
    <n v="3783"/>
    <n v="3782846"/>
  </r>
  <r>
    <s v="E3410 PRD Str/Impv, Fredonia 3&amp;4 OP"/>
    <x v="32"/>
    <x v="373"/>
    <x v="5"/>
    <n v="1253"/>
    <n v="1253"/>
    <n v="1253"/>
    <n v="1253"/>
    <n v="1253"/>
    <n v="1253"/>
    <n v="1253"/>
    <n v="1253"/>
    <n v="1253"/>
    <n v="1253"/>
    <n v="1613"/>
    <n v="1613"/>
    <n v="1635"/>
    <n v="1328676"/>
  </r>
  <r>
    <s v="E3410 PRD Str/Impv, Fredonia 3&amp;-NSC"/>
    <x v="32"/>
    <x v="374"/>
    <x v="5"/>
    <n v="0"/>
    <n v="0"/>
    <n v="0"/>
    <n v="0"/>
    <n v="0"/>
    <n v="0"/>
    <n v="0"/>
    <n v="0"/>
    <n v="0"/>
    <n v="0"/>
    <n v="0"/>
    <n v="0"/>
    <n v="0"/>
    <n v="0"/>
  </r>
  <r>
    <s v="E3410 PRD Str/Impv, Goldendale"/>
    <x v="32"/>
    <x v="375"/>
    <x v="5"/>
    <n v="458"/>
    <n v="458"/>
    <n v="458"/>
    <n v="458"/>
    <n v="458"/>
    <n v="458"/>
    <n v="458"/>
    <n v="458"/>
    <n v="458"/>
    <n v="458"/>
    <n v="458"/>
    <n v="458"/>
    <n v="458"/>
    <n v="457761"/>
  </r>
  <r>
    <s v="E3410 PRD Str/Impv, Goldendale -NSC"/>
    <x v="32"/>
    <x v="376"/>
    <x v="5"/>
    <n v="0"/>
    <n v="0"/>
    <n v="0"/>
    <n v="0"/>
    <n v="0"/>
    <n v="0"/>
    <n v="0"/>
    <n v="0"/>
    <n v="0"/>
    <n v="0"/>
    <n v="0"/>
    <n v="0"/>
    <n v="0"/>
    <n v="0"/>
  </r>
  <r>
    <s v="E3410 PRD Str/Impv, Goldendale OP"/>
    <x v="32"/>
    <x v="377"/>
    <x v="5"/>
    <n v="33993"/>
    <n v="33993"/>
    <n v="33993"/>
    <n v="33993"/>
    <n v="33993"/>
    <n v="33993"/>
    <n v="33993"/>
    <n v="33993"/>
    <n v="33993"/>
    <n v="33993"/>
    <n v="33993"/>
    <n v="33993"/>
    <n v="33993"/>
    <n v="33993049"/>
  </r>
  <r>
    <s v="E3410 PRD Str/Impv, Mint Farm"/>
    <x v="32"/>
    <x v="378"/>
    <x v="5"/>
    <n v="978"/>
    <n v="1188"/>
    <n v="1189"/>
    <n v="1189"/>
    <n v="1211"/>
    <n v="1211"/>
    <n v="1211"/>
    <n v="1211"/>
    <n v="1211"/>
    <n v="1211"/>
    <n v="1211"/>
    <n v="1211"/>
    <n v="1211"/>
    <n v="1195897"/>
  </r>
  <r>
    <s v="E3410 PRD Str/Impv, Mint Farm OP"/>
    <x v="32"/>
    <x v="379"/>
    <x v="5"/>
    <n v="10212"/>
    <n v="10212"/>
    <n v="10212"/>
    <n v="10212"/>
    <n v="10212"/>
    <n v="10212"/>
    <n v="10212"/>
    <n v="10212"/>
    <n v="10212"/>
    <n v="10212"/>
    <n v="10212"/>
    <n v="10212"/>
    <n v="10212"/>
    <n v="10211670"/>
  </r>
  <r>
    <s v="E3410 PRD Str/Impv, Mint OP-NSC"/>
    <x v="32"/>
    <x v="380"/>
    <x v="5"/>
    <n v="0"/>
    <n v="0"/>
    <n v="0"/>
    <n v="0"/>
    <n v="0"/>
    <n v="0"/>
    <n v="0"/>
    <n v="0"/>
    <n v="0"/>
    <n v="0"/>
    <n v="0"/>
    <n v="0"/>
    <n v="0"/>
    <n v="0"/>
  </r>
  <r>
    <s v="E3410 PRD Str/Impv, S Whidbey-RET"/>
    <x v="32"/>
    <x v="381"/>
    <x v="5"/>
    <n v="0"/>
    <n v="0"/>
    <n v="0"/>
    <n v="0"/>
    <n v="0"/>
    <n v="0"/>
    <n v="0"/>
    <n v="0"/>
    <n v="0"/>
    <n v="0"/>
    <n v="0"/>
    <n v="0"/>
    <n v="0"/>
    <n v="0"/>
  </r>
  <r>
    <s v="E3410 PRD Str/Impv, Sumas "/>
    <x v="32"/>
    <x v="382"/>
    <x v="5"/>
    <n v="1134"/>
    <n v="1134"/>
    <n v="1134"/>
    <n v="1134"/>
    <n v="1134"/>
    <n v="1134"/>
    <n v="1134"/>
    <n v="1134"/>
    <n v="1134"/>
    <n v="1134"/>
    <n v="1134"/>
    <n v="1134"/>
    <n v="1134"/>
    <n v="1133740"/>
  </r>
  <r>
    <s v="E3410 PRD Str/Impv, Sumas OP"/>
    <x v="32"/>
    <x v="383"/>
    <x v="5"/>
    <n v="2585"/>
    <n v="2585"/>
    <n v="2585"/>
    <n v="2585"/>
    <n v="2585"/>
    <n v="2585"/>
    <n v="2585"/>
    <n v="2585"/>
    <n v="2585"/>
    <n v="2585"/>
    <n v="2585"/>
    <n v="2585"/>
    <n v="2585"/>
    <n v="2585068"/>
  </r>
  <r>
    <s v="E3410 PRD Str/Impv, Sumas OP-NSC"/>
    <x v="32"/>
    <x v="384"/>
    <x v="5"/>
    <n v="0"/>
    <n v="0"/>
    <n v="0"/>
    <n v="0"/>
    <n v="0"/>
    <n v="0"/>
    <n v="0"/>
    <n v="0"/>
    <n v="0"/>
    <n v="0"/>
    <n v="0"/>
    <n v="0"/>
    <n v="0"/>
    <n v="0"/>
  </r>
  <r>
    <s v="E3410 PRD Str/Impv, Whitehorn 1-RET"/>
    <x v="32"/>
    <x v="385"/>
    <x v="5"/>
    <n v="0"/>
    <n v="0"/>
    <n v="0"/>
    <n v="0"/>
    <n v="0"/>
    <n v="0"/>
    <n v="0"/>
    <n v="0"/>
    <n v="0"/>
    <n v="0"/>
    <n v="0"/>
    <n v="0"/>
    <n v="0"/>
    <n v="0"/>
  </r>
  <r>
    <s v="E3410 PRD Str/Impv, Whitehorn 2-3Cm"/>
    <x v="32"/>
    <x v="386"/>
    <x v="5"/>
    <n v="1161"/>
    <n v="1161"/>
    <n v="1161"/>
    <n v="1161"/>
    <n v="1161"/>
    <n v="1161"/>
    <n v="1161"/>
    <n v="1161"/>
    <n v="1486"/>
    <n v="1487"/>
    <n v="1487"/>
    <n v="1487"/>
    <n v="1487"/>
    <n v="1283358"/>
  </r>
  <r>
    <s v="E3410 PRD Str/Impv, Whitehorn 2-NSC"/>
    <x v="32"/>
    <x v="387"/>
    <x v="5"/>
    <n v="0"/>
    <n v="0"/>
    <n v="0"/>
    <n v="0"/>
    <n v="0"/>
    <n v="0"/>
    <n v="0"/>
    <n v="0"/>
    <n v="0"/>
    <n v="0"/>
    <n v="0"/>
    <n v="0"/>
    <n v="0"/>
    <n v="0"/>
  </r>
  <r>
    <s v="E34101 PRD Str/Impv, Hop Ridge-NSC"/>
    <x v="32"/>
    <x v="388"/>
    <x v="5"/>
    <n v="0"/>
    <n v="0"/>
    <n v="0"/>
    <n v="0"/>
    <n v="0"/>
    <n v="0"/>
    <n v="0"/>
    <n v="0"/>
    <n v="0"/>
    <n v="0"/>
    <n v="0"/>
    <n v="0"/>
    <n v="0"/>
    <n v="0"/>
  </r>
  <r>
    <s v="E34101 PRD Str/Impv, Hopkins Ridge"/>
    <x v="32"/>
    <x v="389"/>
    <x v="5"/>
    <n v="3413"/>
    <n v="3413"/>
    <n v="3413"/>
    <n v="3413"/>
    <n v="3413"/>
    <n v="3413"/>
    <n v="3413"/>
    <n v="3413"/>
    <n v="3413"/>
    <n v="3413"/>
    <n v="3413"/>
    <n v="3413"/>
    <n v="3413"/>
    <n v="3413472"/>
  </r>
  <r>
    <s v="E34101 PRD Str/Impv, LSR"/>
    <x v="32"/>
    <x v="390"/>
    <x v="5"/>
    <n v="31394"/>
    <n v="31394"/>
    <n v="31394"/>
    <n v="31394"/>
    <n v="31394"/>
    <n v="31394"/>
    <n v="31394"/>
    <n v="31394"/>
    <n v="31394"/>
    <n v="31394"/>
    <n v="31394"/>
    <n v="31394"/>
    <n v="31394"/>
    <n v="31393617"/>
  </r>
  <r>
    <s v="E34101 PRD Str/Impv, LSR-NSC"/>
    <x v="32"/>
    <x v="391"/>
    <x v="5"/>
    <n v="0"/>
    <n v="0"/>
    <n v="0"/>
    <n v="0"/>
    <n v="0"/>
    <n v="0"/>
    <n v="0"/>
    <n v="0"/>
    <n v="0"/>
    <n v="0"/>
    <n v="0"/>
    <n v="0"/>
    <n v="0"/>
    <n v="0"/>
  </r>
  <r>
    <s v="E34101 PRD Str/Impv, Wild Horse"/>
    <x v="32"/>
    <x v="392"/>
    <x v="5"/>
    <n v="11885"/>
    <n v="11885"/>
    <n v="11885"/>
    <n v="11885"/>
    <n v="11885"/>
    <n v="11885"/>
    <n v="11885"/>
    <n v="11885"/>
    <n v="11885"/>
    <n v="11885"/>
    <n v="11885"/>
    <n v="11885"/>
    <n v="11885"/>
    <n v="11884555"/>
  </r>
  <r>
    <s v="E34101 PRD Str/Impv, Wild Horse-NSC"/>
    <x v="32"/>
    <x v="393"/>
    <x v="5"/>
    <n v="0"/>
    <n v="0"/>
    <n v="0"/>
    <n v="0"/>
    <n v="0"/>
    <n v="0"/>
    <n v="0"/>
    <n v="0"/>
    <n v="0"/>
    <n v="0"/>
    <n v="0"/>
    <n v="0"/>
    <n v="0"/>
    <n v="0"/>
  </r>
  <r>
    <s v="E34101 PRD Str/Impv,Wild Horse Expa"/>
    <x v="32"/>
    <x v="394"/>
    <x v="5"/>
    <n v="3236"/>
    <n v="3236"/>
    <n v="3236"/>
    <n v="3236"/>
    <n v="3236"/>
    <n v="3236"/>
    <n v="3236"/>
    <n v="3236"/>
    <n v="3236"/>
    <n v="3236"/>
    <n v="3236"/>
    <n v="3236"/>
    <n v="3236"/>
    <n v="3235517"/>
  </r>
  <r>
    <s v="E34101 PRD Str/Impv,Wld Hrs Exp-NSC"/>
    <x v="32"/>
    <x v="395"/>
    <x v="5"/>
    <n v="0"/>
    <n v="0"/>
    <n v="0"/>
    <n v="0"/>
    <n v="0"/>
    <n v="0"/>
    <n v="0"/>
    <n v="0"/>
    <n v="0"/>
    <n v="0"/>
    <n v="0"/>
    <n v="0"/>
    <n v="0"/>
    <n v="0"/>
  </r>
  <r>
    <s v="E3411 PRD LH Impv, Whitehorn-DONOTU"/>
    <x v="33"/>
    <x v="396"/>
    <x v="5"/>
    <n v="0"/>
    <n v="0"/>
    <n v="0"/>
    <n v="0"/>
    <n v="0"/>
    <n v="0"/>
    <n v="0"/>
    <n v="0"/>
    <n v="0"/>
    <n v="0"/>
    <n v="0"/>
    <n v="0"/>
    <n v="0"/>
    <n v="0"/>
  </r>
  <r>
    <s v="E342 PRD Fuel Hldr, Fredonia 3&amp;4 OP"/>
    <x v="34"/>
    <x v="397"/>
    <x v="5"/>
    <n v="1014"/>
    <n v="1014"/>
    <n v="1014"/>
    <n v="1014"/>
    <n v="1014"/>
    <n v="1014"/>
    <n v="1014"/>
    <n v="1014"/>
    <n v="1014"/>
    <n v="1014"/>
    <n v="1014"/>
    <n v="1014"/>
    <n v="1014"/>
    <n v="1014307"/>
  </r>
  <r>
    <s v="E342 PRD Fuel Hldr, Fredonia 3&amp;-NSC"/>
    <x v="34"/>
    <x v="398"/>
    <x v="5"/>
    <n v="0"/>
    <n v="0"/>
    <n v="0"/>
    <n v="0"/>
    <n v="0"/>
    <n v="0"/>
    <n v="0"/>
    <n v="0"/>
    <n v="0"/>
    <n v="0"/>
    <n v="0"/>
    <n v="0"/>
    <n v="0"/>
    <n v="0"/>
  </r>
  <r>
    <s v="E342 PRD Fuel Hldr, Gldndale OP-NSC"/>
    <x v="34"/>
    <x v="399"/>
    <x v="5"/>
    <n v="0"/>
    <n v="0"/>
    <n v="0"/>
    <n v="0"/>
    <n v="0"/>
    <n v="0"/>
    <n v="0"/>
    <n v="0"/>
    <n v="0"/>
    <n v="0"/>
    <n v="0"/>
    <n v="0"/>
    <n v="0"/>
    <n v="0"/>
  </r>
  <r>
    <s v="E342 PRD Fuel Holder, Cystal Mtn"/>
    <x v="34"/>
    <x v="400"/>
    <x v="5"/>
    <n v="476"/>
    <n v="476"/>
    <n v="476"/>
    <n v="476"/>
    <n v="476"/>
    <n v="476"/>
    <n v="476"/>
    <n v="476"/>
    <n v="476"/>
    <n v="476"/>
    <n v="476"/>
    <n v="476"/>
    <n v="476"/>
    <n v="476309"/>
  </r>
  <r>
    <s v="E342 PRD Fuel Holder, Cystal Mt-NSC"/>
    <x v="34"/>
    <x v="401"/>
    <x v="5"/>
    <n v="0"/>
    <n v="0"/>
    <n v="0"/>
    <n v="0"/>
    <n v="0"/>
    <n v="0"/>
    <n v="0"/>
    <n v="0"/>
    <n v="0"/>
    <n v="0"/>
    <n v="0"/>
    <n v="0"/>
    <n v="0"/>
    <n v="0"/>
  </r>
  <r>
    <s v="E342 PRD Fuel Holder, Encogen"/>
    <x v="34"/>
    <x v="402"/>
    <x v="5"/>
    <n v="8122"/>
    <n v="8122"/>
    <n v="8122"/>
    <n v="8122"/>
    <n v="8122"/>
    <n v="8122"/>
    <n v="8122"/>
    <n v="8122"/>
    <n v="8122"/>
    <n v="8122"/>
    <n v="8122"/>
    <n v="8122"/>
    <n v="8348"/>
    <n v="8131078"/>
  </r>
  <r>
    <s v="E342 PRD Fuel Holder, Encogen-NSC"/>
    <x v="34"/>
    <x v="403"/>
    <x v="5"/>
    <n v="0"/>
    <n v="0"/>
    <n v="0"/>
    <n v="0"/>
    <n v="0"/>
    <n v="0"/>
    <n v="0"/>
    <n v="0"/>
    <n v="0"/>
    <n v="0"/>
    <n v="0"/>
    <n v="0"/>
    <n v="0"/>
    <n v="0"/>
  </r>
  <r>
    <s v="E342 PRD Fuel Holder, Ferndale"/>
    <x v="34"/>
    <x v="404"/>
    <x v="5"/>
    <n v="418"/>
    <n v="418"/>
    <n v="418"/>
    <n v="418"/>
    <n v="418"/>
    <n v="418"/>
    <n v="418"/>
    <n v="418"/>
    <n v="418"/>
    <n v="418"/>
    <n v="418"/>
    <n v="418"/>
    <n v="418"/>
    <n v="418443"/>
  </r>
  <r>
    <s v="E342 PRD Fuel Holder, Ferndale-NSC"/>
    <x v="34"/>
    <x v="405"/>
    <x v="5"/>
    <n v="0"/>
    <n v="0"/>
    <n v="0"/>
    <n v="0"/>
    <n v="0"/>
    <n v="0"/>
    <n v="0"/>
    <n v="0"/>
    <n v="0"/>
    <n v="0"/>
    <n v="0"/>
    <n v="0"/>
    <n v="0"/>
    <n v="0"/>
  </r>
  <r>
    <s v="E342 PRD Fuel Holder, Fred 1/APC"/>
    <x v="34"/>
    <x v="406"/>
    <x v="5"/>
    <n v="1805"/>
    <n v="1805"/>
    <n v="1805"/>
    <n v="1805"/>
    <n v="1805"/>
    <n v="1805"/>
    <n v="1805"/>
    <n v="1805"/>
    <n v="1805"/>
    <n v="1805"/>
    <n v="1805"/>
    <n v="1805"/>
    <n v="1805"/>
    <n v="1804663"/>
  </r>
  <r>
    <s v="E342 PRD Fuel Holder, Fred 1/AP-NSC"/>
    <x v="34"/>
    <x v="407"/>
    <x v="5"/>
    <n v="0"/>
    <n v="0"/>
    <n v="0"/>
    <n v="0"/>
    <n v="0"/>
    <n v="0"/>
    <n v="0"/>
    <n v="0"/>
    <n v="0"/>
    <n v="0"/>
    <n v="0"/>
    <n v="0"/>
    <n v="0"/>
    <n v="0"/>
  </r>
  <r>
    <s v="E342 PRD Fuel Holder, Frederick-NSC"/>
    <x v="34"/>
    <x v="408"/>
    <x v="5"/>
    <n v="0"/>
    <n v="0"/>
    <n v="0"/>
    <n v="0"/>
    <n v="0"/>
    <n v="0"/>
    <n v="0"/>
    <n v="0"/>
    <n v="0"/>
    <n v="0"/>
    <n v="0"/>
    <n v="0"/>
    <n v="0"/>
    <n v="0"/>
  </r>
  <r>
    <s v="E342 PRD Fuel Holder, Frederickson"/>
    <x v="34"/>
    <x v="409"/>
    <x v="5"/>
    <n v="3702"/>
    <n v="3702"/>
    <n v="3702"/>
    <n v="3702"/>
    <n v="3702"/>
    <n v="3702"/>
    <n v="3702"/>
    <n v="3702"/>
    <n v="3702"/>
    <n v="3702"/>
    <n v="3702"/>
    <n v="3702"/>
    <n v="3702"/>
    <n v="3702107"/>
  </r>
  <r>
    <s v="E342 PRD Fuel Holder, Fredonia"/>
    <x v="34"/>
    <x v="410"/>
    <x v="5"/>
    <n v="2726"/>
    <n v="2726"/>
    <n v="2726"/>
    <n v="2726"/>
    <n v="2726"/>
    <n v="2726"/>
    <n v="2726"/>
    <n v="2726"/>
    <n v="2726"/>
    <n v="2726"/>
    <n v="2726"/>
    <n v="2726"/>
    <n v="2726"/>
    <n v="2725685"/>
  </r>
  <r>
    <s v="E342 PRD Fuel Holder, Goldendale"/>
    <x v="34"/>
    <x v="411"/>
    <x v="5"/>
    <n v="0"/>
    <n v="0"/>
    <n v="0"/>
    <n v="0"/>
    <n v="0"/>
    <n v="0"/>
    <n v="0"/>
    <n v="0"/>
    <n v="0"/>
    <n v="0"/>
    <n v="0"/>
    <n v="0"/>
    <n v="0"/>
    <n v="0"/>
  </r>
  <r>
    <s v="E342 PRD Fuel Holder, Goldendale OP"/>
    <x v="34"/>
    <x v="412"/>
    <x v="5"/>
    <n v="1888"/>
    <n v="1888"/>
    <n v="1888"/>
    <n v="1888"/>
    <n v="1888"/>
    <n v="1888"/>
    <n v="1888"/>
    <n v="1888"/>
    <n v="1888"/>
    <n v="1888"/>
    <n v="1888"/>
    <n v="1888"/>
    <n v="1888"/>
    <n v="1887875"/>
  </r>
  <r>
    <s v="E342 PRD Fuel Holder, Mint Farm "/>
    <x v="34"/>
    <x v="413"/>
    <x v="5"/>
    <n v="0"/>
    <n v="0"/>
    <n v="0"/>
    <n v="0"/>
    <n v="0"/>
    <n v="0"/>
    <n v="0"/>
    <n v="0"/>
    <n v="0"/>
    <n v="0"/>
    <n v="0"/>
    <n v="0"/>
    <n v="0"/>
    <n v="0"/>
  </r>
  <r>
    <s v="E342 PRD Fuel Holder, Mint Farm OP"/>
    <x v="34"/>
    <x v="414"/>
    <x v="5"/>
    <n v="1458"/>
    <n v="1458"/>
    <n v="1458"/>
    <n v="1458"/>
    <n v="1458"/>
    <n v="1458"/>
    <n v="1458"/>
    <n v="1458"/>
    <n v="1458"/>
    <n v="1458"/>
    <n v="1458"/>
    <n v="1458"/>
    <n v="1458"/>
    <n v="1457862"/>
  </r>
  <r>
    <s v="E342 PRD Fuel Holder, Mint OP-NSC"/>
    <x v="34"/>
    <x v="415"/>
    <x v="5"/>
    <n v="0"/>
    <n v="0"/>
    <n v="0"/>
    <n v="0"/>
    <n v="0"/>
    <n v="0"/>
    <n v="0"/>
    <n v="0"/>
    <n v="0"/>
    <n v="0"/>
    <n v="0"/>
    <n v="0"/>
    <n v="0"/>
    <n v="0"/>
  </r>
  <r>
    <s v="E342 PRD Fuel Holder, South WHB-RET"/>
    <x v="34"/>
    <x v="416"/>
    <x v="5"/>
    <n v="0"/>
    <n v="0"/>
    <n v="0"/>
    <n v="0"/>
    <n v="0"/>
    <n v="0"/>
    <n v="0"/>
    <n v="0"/>
    <n v="0"/>
    <n v="0"/>
    <n v="0"/>
    <n v="0"/>
    <n v="0"/>
    <n v="0"/>
  </r>
  <r>
    <s v="E342 PRD Fuel Holder, Sumas "/>
    <x v="34"/>
    <x v="417"/>
    <x v="5"/>
    <n v="0"/>
    <n v="0"/>
    <n v="0"/>
    <n v="0"/>
    <n v="0"/>
    <n v="0"/>
    <n v="0"/>
    <n v="0"/>
    <n v="0"/>
    <n v="0"/>
    <n v="0"/>
    <n v="0"/>
    <n v="0"/>
    <n v="0"/>
  </r>
  <r>
    <s v="E342 PRD Fuel Holder, Sumas OP"/>
    <x v="34"/>
    <x v="418"/>
    <x v="5"/>
    <n v="3890"/>
    <n v="3890"/>
    <n v="3890"/>
    <n v="3890"/>
    <n v="3890"/>
    <n v="3890"/>
    <n v="3890"/>
    <n v="3890"/>
    <n v="3890"/>
    <n v="3890"/>
    <n v="3890"/>
    <n v="3890"/>
    <n v="3890"/>
    <n v="3889943"/>
  </r>
  <r>
    <s v="E342 PRD Fuel Holder, Sumas OP-NSC"/>
    <x v="34"/>
    <x v="419"/>
    <x v="5"/>
    <n v="0"/>
    <n v="0"/>
    <n v="0"/>
    <n v="0"/>
    <n v="0"/>
    <n v="0"/>
    <n v="0"/>
    <n v="0"/>
    <n v="0"/>
    <n v="0"/>
    <n v="0"/>
    <n v="0"/>
    <n v="0"/>
    <n v="0"/>
  </r>
  <r>
    <s v="E342 PRD Fuel Holder, WH 1-RET"/>
    <x v="34"/>
    <x v="420"/>
    <x v="5"/>
    <n v="0"/>
    <n v="0"/>
    <n v="0"/>
    <n v="0"/>
    <n v="0"/>
    <n v="0"/>
    <n v="0"/>
    <n v="0"/>
    <n v="0"/>
    <n v="0"/>
    <n v="0"/>
    <n v="0"/>
    <n v="0"/>
    <n v="0"/>
  </r>
  <r>
    <s v="E342 PRD Fuel Holder, Whitehorn 2-3"/>
    <x v="34"/>
    <x v="421"/>
    <x v="5"/>
    <n v="134"/>
    <n v="134"/>
    <n v="134"/>
    <n v="134"/>
    <n v="134"/>
    <n v="134"/>
    <n v="134"/>
    <n v="134"/>
    <n v="134"/>
    <n v="134"/>
    <n v="134"/>
    <n v="134"/>
    <n v="134"/>
    <n v="134195"/>
  </r>
  <r>
    <s v="E342 PRD Fuel Holder, Whitehorn-NSC"/>
    <x v="34"/>
    <x v="422"/>
    <x v="5"/>
    <n v="0"/>
    <n v="0"/>
    <n v="0"/>
    <n v="0"/>
    <n v="0"/>
    <n v="0"/>
    <n v="0"/>
    <n v="0"/>
    <n v="0"/>
    <n v="0"/>
    <n v="0"/>
    <n v="0"/>
    <n v="0"/>
    <n v="0"/>
  </r>
  <r>
    <s v="E3440 102 PRD Gen, Goldendale"/>
    <x v="35"/>
    <x v="423"/>
    <x v="5"/>
    <n v="0"/>
    <n v="0"/>
    <n v="0"/>
    <n v="0"/>
    <n v="0"/>
    <n v="0"/>
    <n v="0"/>
    <n v="0"/>
    <n v="0"/>
    <n v="0"/>
    <n v="0"/>
    <n v="0"/>
    <n v="0"/>
    <n v="0"/>
  </r>
  <r>
    <s v="E3440 PRD Gen, Crystal Mtn"/>
    <x v="35"/>
    <x v="424"/>
    <x v="5"/>
    <n v="576"/>
    <n v="576"/>
    <n v="576"/>
    <n v="576"/>
    <n v="576"/>
    <n v="576"/>
    <n v="576"/>
    <n v="576"/>
    <n v="576"/>
    <n v="576"/>
    <n v="576"/>
    <n v="576"/>
    <n v="576"/>
    <n v="575843"/>
  </r>
  <r>
    <s v="E3440 PRD Gen, Crystal Mtn-NSC"/>
    <x v="35"/>
    <x v="425"/>
    <x v="5"/>
    <n v="0"/>
    <n v="0"/>
    <n v="0"/>
    <n v="0"/>
    <n v="0"/>
    <n v="0"/>
    <n v="0"/>
    <n v="0"/>
    <n v="0"/>
    <n v="0"/>
    <n v="0"/>
    <n v="0"/>
    <n v="0"/>
    <n v="0"/>
  </r>
  <r>
    <s v="E3440 PRD Gen, Frederickson"/>
    <x v="35"/>
    <x v="426"/>
    <x v="5"/>
    <n v="29941"/>
    <n v="29941"/>
    <n v="29941"/>
    <n v="29941"/>
    <n v="29941"/>
    <n v="30464"/>
    <n v="30465"/>
    <n v="30465"/>
    <n v="30465"/>
    <n v="30465"/>
    <n v="30465"/>
    <n v="30465"/>
    <n v="30465"/>
    <n v="30268382"/>
  </r>
  <r>
    <s v="E3440 PRD Gen, Frederickson-NSC"/>
    <x v="35"/>
    <x v="427"/>
    <x v="5"/>
    <n v="0"/>
    <n v="0"/>
    <n v="0"/>
    <n v="0"/>
    <n v="0"/>
    <n v="0"/>
    <n v="0"/>
    <n v="0"/>
    <n v="0"/>
    <n v="0"/>
    <n v="0"/>
    <n v="0"/>
    <n v="0"/>
    <n v="0"/>
  </r>
  <r>
    <s v="E3440 PRD Gen, Fredonia"/>
    <x v="35"/>
    <x v="428"/>
    <x v="5"/>
    <n v="45398"/>
    <n v="45398"/>
    <n v="45398"/>
    <n v="45398"/>
    <n v="45398"/>
    <n v="45570"/>
    <n v="45573"/>
    <n v="45573"/>
    <n v="45573"/>
    <n v="45573"/>
    <n v="45635"/>
    <n v="45635"/>
    <n v="45715"/>
    <n v="45523424"/>
  </r>
  <r>
    <s v="E3440 PRD Gen, Fredonia 3&amp;4 OP"/>
    <x v="35"/>
    <x v="429"/>
    <x v="5"/>
    <n v="54421"/>
    <n v="54554"/>
    <n v="54569"/>
    <n v="54569"/>
    <n v="54569"/>
    <n v="54569"/>
    <n v="54569"/>
    <n v="54569"/>
    <n v="54569"/>
    <n v="54569"/>
    <n v="56683"/>
    <n v="56685"/>
    <n v="56815"/>
    <n v="55007632"/>
  </r>
  <r>
    <s v="E3440 PRD Gen, Fredonia 3&amp;4 OP-NSC"/>
    <x v="35"/>
    <x v="430"/>
    <x v="5"/>
    <n v="0"/>
    <n v="0"/>
    <n v="0"/>
    <n v="0"/>
    <n v="0"/>
    <n v="0"/>
    <n v="0"/>
    <n v="0"/>
    <n v="0"/>
    <n v="0"/>
    <n v="0"/>
    <n v="0"/>
    <n v="0"/>
    <n v="0"/>
  </r>
  <r>
    <s v="E3440 PRD Gen, South Whidbey-RET"/>
    <x v="35"/>
    <x v="431"/>
    <x v="5"/>
    <n v="0"/>
    <n v="0"/>
    <n v="0"/>
    <n v="0"/>
    <n v="0"/>
    <n v="0"/>
    <n v="0"/>
    <n v="0"/>
    <n v="0"/>
    <n v="0"/>
    <n v="0"/>
    <n v="0"/>
    <n v="0"/>
    <n v="0"/>
  </r>
  <r>
    <s v="E3440 PRD Gen, Whitehorn 1-RET"/>
    <x v="35"/>
    <x v="432"/>
    <x v="5"/>
    <n v="0"/>
    <n v="0"/>
    <n v="0"/>
    <n v="0"/>
    <n v="0"/>
    <n v="0"/>
    <n v="0"/>
    <n v="0"/>
    <n v="0"/>
    <n v="0"/>
    <n v="0"/>
    <n v="0"/>
    <n v="0"/>
    <n v="0"/>
  </r>
  <r>
    <s v="E3440 PRD Gen, Whitehorn 2&amp;3 pu-NSC"/>
    <x v="35"/>
    <x v="433"/>
    <x v="5"/>
    <n v="0"/>
    <n v="0"/>
    <n v="0"/>
    <n v="0"/>
    <n v="0"/>
    <n v="0"/>
    <n v="0"/>
    <n v="0"/>
    <n v="0"/>
    <n v="0"/>
    <n v="0"/>
    <n v="0"/>
    <n v="0"/>
    <n v="0"/>
  </r>
  <r>
    <s v="E3440 PRD Gen, Whitehorn 2&amp;3 purch"/>
    <x v="35"/>
    <x v="434"/>
    <x v="5"/>
    <n v="28235"/>
    <n v="28235"/>
    <n v="28235"/>
    <n v="28235"/>
    <n v="28235"/>
    <n v="28235"/>
    <n v="28235"/>
    <n v="28235"/>
    <n v="28235"/>
    <n v="28235"/>
    <n v="28235"/>
    <n v="28235"/>
    <n v="28235"/>
    <n v="28235000"/>
  </r>
  <r>
    <s v="E3440 PRD Gen, Whitehorn 2-3 Com"/>
    <x v="35"/>
    <x v="435"/>
    <x v="5"/>
    <n v="5815"/>
    <n v="5815"/>
    <n v="5815"/>
    <n v="5815"/>
    <n v="5815"/>
    <n v="5878"/>
    <n v="5878"/>
    <n v="5878"/>
    <n v="5878"/>
    <n v="5892"/>
    <n v="5922"/>
    <n v="5922"/>
    <n v="8657"/>
    <n v="5978933"/>
  </r>
  <r>
    <s v="E3440 PRD Gen, Whitehorn 2-3 Co-NSC"/>
    <x v="35"/>
    <x v="436"/>
    <x v="5"/>
    <n v="0"/>
    <n v="0"/>
    <n v="0"/>
    <n v="0"/>
    <n v="0"/>
    <n v="0"/>
    <n v="0"/>
    <n v="0"/>
    <n v="0"/>
    <n v="0"/>
    <n v="0"/>
    <n v="0"/>
    <n v="0"/>
    <n v="0"/>
  </r>
  <r>
    <s v="E34401 PRD Gen, Hopkins Expansi-NSC"/>
    <x v="35"/>
    <x v="437"/>
    <x v="5"/>
    <n v="0"/>
    <n v="0"/>
    <n v="0"/>
    <n v="0"/>
    <n v="0"/>
    <n v="0"/>
    <n v="0"/>
    <n v="0"/>
    <n v="0"/>
    <n v="0"/>
    <n v="0"/>
    <n v="0"/>
    <n v="0"/>
    <n v="0"/>
  </r>
  <r>
    <s v="E34401 PRD Gen, Hopkins Expansion"/>
    <x v="35"/>
    <x v="438"/>
    <x v="5"/>
    <n v="10728"/>
    <n v="10728"/>
    <n v="10728"/>
    <n v="10728"/>
    <n v="10728"/>
    <n v="10718"/>
    <n v="10718"/>
    <n v="10718"/>
    <n v="10959"/>
    <n v="10959"/>
    <n v="10959"/>
    <n v="10959"/>
    <n v="10959"/>
    <n v="10812261"/>
  </r>
  <r>
    <s v="E34401 PRD Gen, Hopkins Ridge"/>
    <x v="35"/>
    <x v="439"/>
    <x v="5"/>
    <n v="142992"/>
    <n v="142855"/>
    <n v="142855"/>
    <n v="142617"/>
    <n v="142859"/>
    <n v="142728"/>
    <n v="142661"/>
    <n v="142651"/>
    <n v="142490"/>
    <n v="142493"/>
    <n v="142495"/>
    <n v="142400"/>
    <n v="142410"/>
    <n v="142650422"/>
  </r>
  <r>
    <s v="E34401 PRD Gen, Hopkins Ridge-NSC"/>
    <x v="35"/>
    <x v="440"/>
    <x v="5"/>
    <n v="0"/>
    <n v="0"/>
    <n v="0"/>
    <n v="0"/>
    <n v="0"/>
    <n v="0"/>
    <n v="0"/>
    <n v="0"/>
    <n v="0"/>
    <n v="0"/>
    <n v="0"/>
    <n v="0"/>
    <n v="0"/>
    <n v="0"/>
  </r>
  <r>
    <s v="E34401 PRD Gen, LSR"/>
    <x v="35"/>
    <x v="441"/>
    <x v="5"/>
    <n v="583464"/>
    <n v="583486"/>
    <n v="583480"/>
    <n v="583464"/>
    <n v="583489"/>
    <n v="583441"/>
    <n v="583205"/>
    <n v="583217"/>
    <n v="583188"/>
    <n v="583209"/>
    <n v="583416"/>
    <n v="583094"/>
    <n v="583095"/>
    <n v="583330781"/>
  </r>
  <r>
    <s v="E34401 PRD Gen, LSR-NSC"/>
    <x v="35"/>
    <x v="442"/>
    <x v="5"/>
    <n v="0"/>
    <n v="0"/>
    <n v="0"/>
    <n v="0"/>
    <n v="0"/>
    <n v="0"/>
    <n v="0"/>
    <n v="0"/>
    <n v="0"/>
    <n v="0"/>
    <n v="0"/>
    <n v="0"/>
    <n v="0"/>
    <n v="0"/>
  </r>
  <r>
    <s v="E34401 PRD Gen, Wild Horse Solar"/>
    <x v="35"/>
    <x v="443"/>
    <x v="5"/>
    <n v="3131"/>
    <n v="3131"/>
    <n v="3131"/>
    <n v="3131"/>
    <n v="3131"/>
    <n v="3131"/>
    <n v="3131"/>
    <n v="3131"/>
    <n v="3131"/>
    <n v="3131"/>
    <n v="3131"/>
    <n v="3131"/>
    <n v="3131"/>
    <n v="3130666"/>
  </r>
  <r>
    <s v="E34401 PRD Gen, Wild Horse Wind"/>
    <x v="35"/>
    <x v="444"/>
    <x v="5"/>
    <n v="299548"/>
    <n v="299560"/>
    <n v="299551"/>
    <n v="299610"/>
    <n v="300215"/>
    <n v="299588"/>
    <n v="299596"/>
    <n v="299621"/>
    <n v="299660"/>
    <n v="299744"/>
    <n v="299758"/>
    <n v="299673"/>
    <n v="299680"/>
    <n v="299682547"/>
  </r>
  <r>
    <s v="E34401 PRD Gen, Wild Horse Wind-NSC"/>
    <x v="35"/>
    <x v="445"/>
    <x v="5"/>
    <n v="0"/>
    <n v="0"/>
    <n v="0"/>
    <n v="0"/>
    <n v="0"/>
    <n v="0"/>
    <n v="0"/>
    <n v="0"/>
    <n v="0"/>
    <n v="0"/>
    <n v="0"/>
    <n v="0"/>
    <n v="0"/>
    <n v="0"/>
  </r>
  <r>
    <s v="E34401 PRD Gen, Wld Hrs Solar-NSC"/>
    <x v="35"/>
    <x v="446"/>
    <x v="5"/>
    <n v="0"/>
    <n v="0"/>
    <n v="0"/>
    <n v="0"/>
    <n v="0"/>
    <n v="0"/>
    <n v="0"/>
    <n v="0"/>
    <n v="0"/>
    <n v="0"/>
    <n v="0"/>
    <n v="0"/>
    <n v="0"/>
    <n v="0"/>
  </r>
  <r>
    <s v="E34401 PRD Gen,Wild Horse Expansion"/>
    <x v="35"/>
    <x v="447"/>
    <x v="5"/>
    <n v="67666"/>
    <n v="67666"/>
    <n v="67666"/>
    <n v="67665"/>
    <n v="67665"/>
    <n v="67593"/>
    <n v="67593"/>
    <n v="67593"/>
    <n v="67593"/>
    <n v="67593"/>
    <n v="67593"/>
    <n v="67593"/>
    <n v="67591"/>
    <n v="67620490"/>
  </r>
  <r>
    <s v="E34401 PRD Gen,Wld Hrs Expansio-NSC"/>
    <x v="35"/>
    <x v="448"/>
    <x v="5"/>
    <n v="0"/>
    <n v="0"/>
    <n v="0"/>
    <n v="0"/>
    <n v="0"/>
    <n v="0"/>
    <n v="0"/>
    <n v="0"/>
    <n v="0"/>
    <n v="0"/>
    <n v="0"/>
    <n v="0"/>
    <n v="0"/>
    <n v="0"/>
  </r>
  <r>
    <s v="E3441 PRD Gen LH, Fredonia-RETIRED"/>
    <x v="36"/>
    <x v="449"/>
    <x v="5"/>
    <n v="0"/>
    <n v="0"/>
    <n v="0"/>
    <n v="0"/>
    <n v="0"/>
    <n v="0"/>
    <n v="0"/>
    <n v="0"/>
    <n v="0"/>
    <n v="0"/>
    <n v="0"/>
    <n v="0"/>
    <n v="0"/>
    <n v="0"/>
  </r>
  <r>
    <s v="E3441 PRD Gen LH, Whitehorn-DONOTUS"/>
    <x v="36"/>
    <x v="450"/>
    <x v="5"/>
    <n v="0"/>
    <n v="0"/>
    <n v="0"/>
    <n v="0"/>
    <n v="0"/>
    <n v="0"/>
    <n v="0"/>
    <n v="0"/>
    <n v="0"/>
    <n v="0"/>
    <n v="0"/>
    <n v="0"/>
    <n v="0"/>
    <n v="0"/>
  </r>
  <r>
    <s v="E34420 PRD Gen, Encogen"/>
    <x v="37"/>
    <x v="451"/>
    <x v="5"/>
    <n v="74376"/>
    <n v="74376"/>
    <n v="74376"/>
    <n v="74376"/>
    <n v="74376"/>
    <n v="74376"/>
    <n v="74376"/>
    <n v="74376"/>
    <n v="74376"/>
    <n v="74335"/>
    <n v="74343"/>
    <n v="74357"/>
    <n v="75070"/>
    <n v="74397216"/>
  </r>
  <r>
    <s v="E34420 PRD Gen, Encogen-NSC"/>
    <x v="37"/>
    <x v="452"/>
    <x v="5"/>
    <n v="0"/>
    <n v="0"/>
    <n v="0"/>
    <n v="0"/>
    <n v="0"/>
    <n v="0"/>
    <n v="0"/>
    <n v="0"/>
    <n v="0"/>
    <n v="0"/>
    <n v="0"/>
    <n v="0"/>
    <n v="0"/>
    <n v="0"/>
  </r>
  <r>
    <s v="E34420 PRD Gen, Ferndale "/>
    <x v="37"/>
    <x v="453"/>
    <x v="5"/>
    <n v="48656"/>
    <n v="48637"/>
    <n v="48637"/>
    <n v="48637"/>
    <n v="48637"/>
    <n v="48637"/>
    <n v="48637"/>
    <n v="48637"/>
    <n v="48637"/>
    <n v="48637"/>
    <n v="48637"/>
    <n v="48637"/>
    <n v="50590"/>
    <n v="48718759"/>
  </r>
  <r>
    <s v="E34420 PRD Gen, Ferndale-NSC"/>
    <x v="37"/>
    <x v="454"/>
    <x v="5"/>
    <n v="0"/>
    <n v="0"/>
    <n v="0"/>
    <n v="0"/>
    <n v="0"/>
    <n v="0"/>
    <n v="0"/>
    <n v="0"/>
    <n v="0"/>
    <n v="0"/>
    <n v="0"/>
    <n v="0"/>
    <n v="0"/>
    <n v="0"/>
  </r>
  <r>
    <s v="E34420 PRD Gen, Fred 1/APC"/>
    <x v="37"/>
    <x v="455"/>
    <x v="5"/>
    <n v="22756"/>
    <n v="22756"/>
    <n v="22763"/>
    <n v="22763"/>
    <n v="22763"/>
    <n v="22763"/>
    <n v="22763"/>
    <n v="22763"/>
    <n v="22763"/>
    <n v="22763"/>
    <n v="22763"/>
    <n v="22763"/>
    <n v="22763"/>
    <n v="22761972"/>
  </r>
  <r>
    <s v="E34420 PRD Gen, Fred 1/APC-NSC"/>
    <x v="37"/>
    <x v="456"/>
    <x v="5"/>
    <n v="0"/>
    <n v="0"/>
    <n v="0"/>
    <n v="0"/>
    <n v="0"/>
    <n v="0"/>
    <n v="0"/>
    <n v="0"/>
    <n v="0"/>
    <n v="0"/>
    <n v="0"/>
    <n v="0"/>
    <n v="0"/>
    <n v="0"/>
  </r>
  <r>
    <s v="E34420 PRD Gen, Goldendale"/>
    <x v="37"/>
    <x v="457"/>
    <x v="5"/>
    <n v="39371"/>
    <n v="39371"/>
    <n v="39371"/>
    <n v="39371"/>
    <n v="39371"/>
    <n v="39371"/>
    <n v="39601"/>
    <n v="40257"/>
    <n v="40258"/>
    <n v="40258"/>
    <n v="40252"/>
    <n v="40252"/>
    <n v="40252"/>
    <n v="39795500"/>
  </r>
  <r>
    <s v="E34420 PRD Gen, Goldendale OP"/>
    <x v="37"/>
    <x v="458"/>
    <x v="5"/>
    <n v="44242"/>
    <n v="44242"/>
    <n v="44242"/>
    <n v="44242"/>
    <n v="44242"/>
    <n v="44242"/>
    <n v="43729"/>
    <n v="43626"/>
    <n v="43626"/>
    <n v="43626"/>
    <n v="43626"/>
    <n v="43626"/>
    <n v="43626"/>
    <n v="43917086"/>
  </r>
  <r>
    <s v="E34420 PRD Gen, Goldendale-NSC"/>
    <x v="37"/>
    <x v="459"/>
    <x v="5"/>
    <n v="0"/>
    <n v="0"/>
    <n v="0"/>
    <n v="0"/>
    <n v="0"/>
    <n v="0"/>
    <n v="0"/>
    <n v="0"/>
    <n v="0"/>
    <n v="0"/>
    <n v="0"/>
    <n v="0"/>
    <n v="0"/>
    <n v="0"/>
  </r>
  <r>
    <s v="E34420 PRD Gen, Mint Farm"/>
    <x v="37"/>
    <x v="460"/>
    <x v="5"/>
    <n v="23249"/>
    <n v="23283"/>
    <n v="23281"/>
    <n v="23302"/>
    <n v="23301"/>
    <n v="23303"/>
    <n v="23303"/>
    <n v="23326"/>
    <n v="23324"/>
    <n v="23324"/>
    <n v="23346"/>
    <n v="23512"/>
    <n v="23512"/>
    <n v="23332178"/>
  </r>
  <r>
    <s v="E34420 PRD Gen, Mint Farm OP"/>
    <x v="37"/>
    <x v="461"/>
    <x v="5"/>
    <n v="14781"/>
    <n v="14781"/>
    <n v="14781"/>
    <n v="14781"/>
    <n v="14781"/>
    <n v="14781"/>
    <n v="14861"/>
    <n v="14781"/>
    <n v="14781"/>
    <n v="14781"/>
    <n v="14781"/>
    <n v="14781"/>
    <n v="14781"/>
    <n v="14787976"/>
  </r>
  <r>
    <s v="E34420 PRD Gen, Mint Farm OP-NSC"/>
    <x v="37"/>
    <x v="462"/>
    <x v="5"/>
    <n v="0"/>
    <n v="0"/>
    <n v="0"/>
    <n v="0"/>
    <n v="0"/>
    <n v="0"/>
    <n v="0"/>
    <n v="0"/>
    <n v="0"/>
    <n v="0"/>
    <n v="0"/>
    <n v="0"/>
    <n v="0"/>
    <n v="0"/>
  </r>
  <r>
    <s v="E34420 PRD Gen, Sumas "/>
    <x v="37"/>
    <x v="463"/>
    <x v="5"/>
    <n v="7769"/>
    <n v="7769"/>
    <n v="7769"/>
    <n v="7770"/>
    <n v="7770"/>
    <n v="8310"/>
    <n v="8316"/>
    <n v="8311"/>
    <n v="8311"/>
    <n v="8311"/>
    <n v="8311"/>
    <n v="9117"/>
    <n v="9205"/>
    <n v="8212516"/>
  </r>
  <r>
    <s v="E34420 PRD Gen, Sumas OP"/>
    <x v="37"/>
    <x v="464"/>
    <x v="5"/>
    <n v="18514"/>
    <n v="18514"/>
    <n v="18514"/>
    <n v="18514"/>
    <n v="18514"/>
    <n v="18514"/>
    <n v="18514"/>
    <n v="18514"/>
    <n v="18514"/>
    <n v="18514"/>
    <n v="18514"/>
    <n v="17980"/>
    <n v="17980"/>
    <n v="18447551"/>
  </r>
  <r>
    <s v="E34420 PRD Gen, Sumas-NSC"/>
    <x v="37"/>
    <x v="465"/>
    <x v="5"/>
    <n v="0"/>
    <n v="0"/>
    <n v="0"/>
    <n v="0"/>
    <n v="0"/>
    <n v="0"/>
    <n v="0"/>
    <n v="0"/>
    <n v="0"/>
    <n v="0"/>
    <n v="0"/>
    <n v="0"/>
    <n v="0"/>
    <n v="0"/>
  </r>
  <r>
    <s v="E345 102 PRD Accessory, Epcor CoG"/>
    <x v="38"/>
    <x v="466"/>
    <x v="5"/>
    <n v="0"/>
    <n v="0"/>
    <n v="0"/>
    <n v="0"/>
    <n v="0"/>
    <n v="0"/>
    <n v="0"/>
    <n v="0"/>
    <n v="0"/>
    <n v="0"/>
    <n v="0"/>
    <n v="0"/>
    <n v="0"/>
    <n v="0"/>
  </r>
  <r>
    <s v="E345 PRD Accessory, Cystal Mtn"/>
    <x v="38"/>
    <x v="467"/>
    <x v="5"/>
    <n v="407"/>
    <n v="407"/>
    <n v="407"/>
    <n v="427"/>
    <n v="427"/>
    <n v="427"/>
    <n v="427"/>
    <n v="427"/>
    <n v="427"/>
    <n v="427"/>
    <n v="427"/>
    <n v="427"/>
    <n v="427"/>
    <n v="423091"/>
  </r>
  <r>
    <s v="E345 PRD Accessory, Cystal Mtn-NSC"/>
    <x v="38"/>
    <x v="468"/>
    <x v="5"/>
    <n v="0"/>
    <n v="0"/>
    <n v="0"/>
    <n v="0"/>
    <n v="0"/>
    <n v="0"/>
    <n v="0"/>
    <n v="0"/>
    <n v="0"/>
    <n v="0"/>
    <n v="0"/>
    <n v="0"/>
    <n v="0"/>
    <n v="0"/>
  </r>
  <r>
    <s v="E345 PRD Accessory, Encogen"/>
    <x v="38"/>
    <x v="469"/>
    <x v="5"/>
    <n v="2109"/>
    <n v="2109"/>
    <n v="2109"/>
    <n v="2109"/>
    <n v="2109"/>
    <n v="2109"/>
    <n v="2109"/>
    <n v="2109"/>
    <n v="2109"/>
    <n v="2109"/>
    <n v="2109"/>
    <n v="2109"/>
    <n v="2109"/>
    <n v="2109234"/>
  </r>
  <r>
    <s v="E345 PRD Accessory, Encogen-NSC"/>
    <x v="38"/>
    <x v="470"/>
    <x v="5"/>
    <n v="0"/>
    <n v="0"/>
    <n v="0"/>
    <n v="0"/>
    <n v="0"/>
    <n v="0"/>
    <n v="0"/>
    <n v="0"/>
    <n v="0"/>
    <n v="0"/>
    <n v="0"/>
    <n v="0"/>
    <n v="0"/>
    <n v="0"/>
  </r>
  <r>
    <s v="E345 PRD Accessory, Ferndale"/>
    <x v="38"/>
    <x v="471"/>
    <x v="5"/>
    <n v="3521"/>
    <n v="3521"/>
    <n v="3521"/>
    <n v="3521"/>
    <n v="3521"/>
    <n v="3521"/>
    <n v="3521"/>
    <n v="3521"/>
    <n v="3521"/>
    <n v="3521"/>
    <n v="3521"/>
    <n v="3521"/>
    <n v="3521"/>
    <n v="3521061"/>
  </r>
  <r>
    <s v="E345 PRD Accessory, Ferndale-NSC"/>
    <x v="38"/>
    <x v="472"/>
    <x v="5"/>
    <n v="0"/>
    <n v="0"/>
    <n v="0"/>
    <n v="0"/>
    <n v="0"/>
    <n v="0"/>
    <n v="0"/>
    <n v="0"/>
    <n v="0"/>
    <n v="0"/>
    <n v="0"/>
    <n v="0"/>
    <n v="0"/>
    <n v="0"/>
  </r>
  <r>
    <s v="E345 PRD Accessory, Fred 1/APC"/>
    <x v="38"/>
    <x v="473"/>
    <x v="5"/>
    <n v="297"/>
    <n v="297"/>
    <n v="297"/>
    <n v="297"/>
    <n v="297"/>
    <n v="297"/>
    <n v="297"/>
    <n v="297"/>
    <n v="297"/>
    <n v="297"/>
    <n v="297"/>
    <n v="297"/>
    <n v="297"/>
    <n v="296767"/>
  </r>
  <r>
    <s v="E345 PRD Accessory, Fred 1/APC-NSC"/>
    <x v="38"/>
    <x v="474"/>
    <x v="5"/>
    <n v="0"/>
    <n v="0"/>
    <n v="0"/>
    <n v="0"/>
    <n v="0"/>
    <n v="0"/>
    <n v="0"/>
    <n v="0"/>
    <n v="0"/>
    <n v="0"/>
    <n v="0"/>
    <n v="0"/>
    <n v="0"/>
    <n v="0"/>
  </r>
  <r>
    <s v="E345 PRD Accessory, Frederickson"/>
    <x v="38"/>
    <x v="475"/>
    <x v="5"/>
    <n v="2852"/>
    <n v="2852"/>
    <n v="2852"/>
    <n v="2852"/>
    <n v="2852"/>
    <n v="2852"/>
    <n v="2852"/>
    <n v="2852"/>
    <n v="2852"/>
    <n v="2852"/>
    <n v="2852"/>
    <n v="2852"/>
    <n v="2852"/>
    <n v="2851683"/>
  </r>
  <r>
    <s v="E345 PRD Accessory, Frederickso-NSC"/>
    <x v="38"/>
    <x v="476"/>
    <x v="5"/>
    <n v="0"/>
    <n v="0"/>
    <n v="0"/>
    <n v="0"/>
    <n v="0"/>
    <n v="0"/>
    <n v="0"/>
    <n v="0"/>
    <n v="0"/>
    <n v="0"/>
    <n v="0"/>
    <n v="0"/>
    <n v="0"/>
    <n v="0"/>
  </r>
  <r>
    <s v="E345 PRD Accessory, Fredonia"/>
    <x v="38"/>
    <x v="477"/>
    <x v="5"/>
    <n v="2060"/>
    <n v="2060"/>
    <n v="2060"/>
    <n v="2060"/>
    <n v="2060"/>
    <n v="2060"/>
    <n v="2060"/>
    <n v="2060"/>
    <n v="2060"/>
    <n v="2060"/>
    <n v="2060"/>
    <n v="2060"/>
    <n v="2060"/>
    <n v="2059820"/>
  </r>
  <r>
    <s v="E345 PRD Accessory, Fredonia 3&amp;4 OP"/>
    <x v="38"/>
    <x v="478"/>
    <x v="5"/>
    <n v="5128"/>
    <n v="5128"/>
    <n v="5128"/>
    <n v="5128"/>
    <n v="5128"/>
    <n v="5128"/>
    <n v="5128"/>
    <n v="5128"/>
    <n v="5128"/>
    <n v="5128"/>
    <n v="5128"/>
    <n v="5128"/>
    <n v="5304"/>
    <n v="5135406"/>
  </r>
  <r>
    <s v="E345 PRD Accessory, Fredonia 3&amp;-NSC"/>
    <x v="38"/>
    <x v="479"/>
    <x v="5"/>
    <n v="0"/>
    <n v="0"/>
    <n v="0"/>
    <n v="0"/>
    <n v="0"/>
    <n v="0"/>
    <n v="0"/>
    <n v="0"/>
    <n v="0"/>
    <n v="0"/>
    <n v="0"/>
    <n v="0"/>
    <n v="0"/>
    <n v="0"/>
  </r>
  <r>
    <s v="E345 PRD Accessory, Fredonia-NSC"/>
    <x v="38"/>
    <x v="480"/>
    <x v="5"/>
    <n v="0"/>
    <n v="0"/>
    <n v="0"/>
    <n v="0"/>
    <n v="0"/>
    <n v="0"/>
    <n v="0"/>
    <n v="0"/>
    <n v="0"/>
    <n v="0"/>
    <n v="0"/>
    <n v="0"/>
    <n v="0"/>
    <n v="0"/>
  </r>
  <r>
    <s v="E345 PRD Accessory, Goldendale"/>
    <x v="38"/>
    <x v="481"/>
    <x v="5"/>
    <n v="0"/>
    <n v="0"/>
    <n v="0"/>
    <n v="0"/>
    <n v="0"/>
    <n v="0"/>
    <n v="0"/>
    <n v="0"/>
    <n v="0"/>
    <n v="0"/>
    <n v="0"/>
    <n v="0"/>
    <n v="0"/>
    <n v="0"/>
  </r>
  <r>
    <s v="E345 PRD Accessory, Goldendale -NSC"/>
    <x v="38"/>
    <x v="482"/>
    <x v="5"/>
    <n v="0"/>
    <n v="0"/>
    <n v="0"/>
    <n v="0"/>
    <n v="0"/>
    <n v="0"/>
    <n v="0"/>
    <n v="0"/>
    <n v="0"/>
    <n v="0"/>
    <n v="0"/>
    <n v="0"/>
    <n v="0"/>
    <n v="0"/>
  </r>
  <r>
    <s v="E345 PRD Accessory, Goldendale OP"/>
    <x v="38"/>
    <x v="483"/>
    <x v="5"/>
    <n v="9468"/>
    <n v="9468"/>
    <n v="9468"/>
    <n v="9468"/>
    <n v="9468"/>
    <n v="9468"/>
    <n v="9468"/>
    <n v="9468"/>
    <n v="9468"/>
    <n v="9468"/>
    <n v="9468"/>
    <n v="9468"/>
    <n v="9468"/>
    <n v="9468135"/>
  </r>
  <r>
    <s v="E345 PRD Accessory, Mint Farm"/>
    <x v="38"/>
    <x v="484"/>
    <x v="5"/>
    <n v="0"/>
    <n v="0"/>
    <n v="0"/>
    <n v="0"/>
    <n v="0"/>
    <n v="198"/>
    <n v="198"/>
    <n v="293"/>
    <n v="293"/>
    <n v="293"/>
    <n v="293"/>
    <n v="293"/>
    <n v="293"/>
    <n v="167316"/>
  </r>
  <r>
    <s v="E345 PRD Accessory, Mint Farm OP"/>
    <x v="38"/>
    <x v="485"/>
    <x v="5"/>
    <n v="2824"/>
    <n v="2824"/>
    <n v="2824"/>
    <n v="2824"/>
    <n v="2824"/>
    <n v="2824"/>
    <n v="2824"/>
    <n v="2824"/>
    <n v="2824"/>
    <n v="2824"/>
    <n v="2824"/>
    <n v="2824"/>
    <n v="2824"/>
    <n v="2823972"/>
  </r>
  <r>
    <s v="E345 PRD Accessory, Mint OP-NSC"/>
    <x v="38"/>
    <x v="486"/>
    <x v="5"/>
    <n v="0"/>
    <n v="0"/>
    <n v="0"/>
    <n v="0"/>
    <n v="0"/>
    <n v="0"/>
    <n v="0"/>
    <n v="0"/>
    <n v="0"/>
    <n v="0"/>
    <n v="0"/>
    <n v="0"/>
    <n v="0"/>
    <n v="0"/>
  </r>
  <r>
    <s v="E345 PRD Accessory, Sumas"/>
    <x v="38"/>
    <x v="487"/>
    <x v="5"/>
    <n v="293"/>
    <n v="293"/>
    <n v="293"/>
    <n v="293"/>
    <n v="293"/>
    <n v="293"/>
    <n v="293"/>
    <n v="293"/>
    <n v="293"/>
    <n v="293"/>
    <n v="362"/>
    <n v="362"/>
    <n v="362"/>
    <n v="307690"/>
  </r>
  <r>
    <s v="E345 PRD Accessory, Sumas OP"/>
    <x v="38"/>
    <x v="488"/>
    <x v="5"/>
    <n v="4082"/>
    <n v="4082"/>
    <n v="4082"/>
    <n v="4082"/>
    <n v="4082"/>
    <n v="4082"/>
    <n v="4082"/>
    <n v="4082"/>
    <n v="4082"/>
    <n v="4082"/>
    <n v="4082"/>
    <n v="4082"/>
    <n v="4082"/>
    <n v="4082462"/>
  </r>
  <r>
    <s v="E345 PRD Accessory, Sumas OP-NSC"/>
    <x v="38"/>
    <x v="489"/>
    <x v="5"/>
    <n v="0"/>
    <n v="0"/>
    <n v="0"/>
    <n v="0"/>
    <n v="0"/>
    <n v="0"/>
    <n v="0"/>
    <n v="0"/>
    <n v="0"/>
    <n v="0"/>
    <n v="0"/>
    <n v="0"/>
    <n v="0"/>
    <n v="0"/>
  </r>
  <r>
    <s v="E345 PRD Accessory, Whitehorn 1_RET"/>
    <x v="38"/>
    <x v="490"/>
    <x v="5"/>
    <n v="0"/>
    <n v="0"/>
    <n v="0"/>
    <n v="0"/>
    <n v="0"/>
    <n v="0"/>
    <n v="0"/>
    <n v="0"/>
    <n v="0"/>
    <n v="0"/>
    <n v="0"/>
    <n v="0"/>
    <n v="0"/>
    <n v="0"/>
  </r>
  <r>
    <s v="E345 PRD Accessory, Whitehorn 2-3 C"/>
    <x v="38"/>
    <x v="491"/>
    <x v="5"/>
    <n v="202"/>
    <n v="202"/>
    <n v="202"/>
    <n v="202"/>
    <n v="202"/>
    <n v="202"/>
    <n v="202"/>
    <n v="202"/>
    <n v="202"/>
    <n v="202"/>
    <n v="202"/>
    <n v="202"/>
    <n v="202"/>
    <n v="201938"/>
  </r>
  <r>
    <s v="E345 PRD Accessory, Whitehorn 2-NSC"/>
    <x v="38"/>
    <x v="492"/>
    <x v="5"/>
    <n v="0"/>
    <n v="0"/>
    <n v="0"/>
    <n v="0"/>
    <n v="0"/>
    <n v="0"/>
    <n v="0"/>
    <n v="0"/>
    <n v="0"/>
    <n v="0"/>
    <n v="0"/>
    <n v="0"/>
    <n v="0"/>
    <n v="0"/>
  </r>
  <r>
    <s v="E34501 PRD Accessory, Hop Ridge-NSC"/>
    <x v="39"/>
    <x v="493"/>
    <x v="5"/>
    <n v="0"/>
    <n v="0"/>
    <n v="0"/>
    <n v="0"/>
    <n v="0"/>
    <n v="0"/>
    <n v="0"/>
    <n v="0"/>
    <n v="0"/>
    <n v="0"/>
    <n v="0"/>
    <n v="0"/>
    <n v="0"/>
    <n v="0"/>
  </r>
  <r>
    <s v="E34501 PRD Accessory, Hopkins Ridge"/>
    <x v="39"/>
    <x v="494"/>
    <x v="5"/>
    <n v="13605"/>
    <n v="13851"/>
    <n v="13851"/>
    <n v="13788"/>
    <n v="13794"/>
    <n v="13724"/>
    <n v="13722"/>
    <n v="13724"/>
    <n v="13720"/>
    <n v="13723"/>
    <n v="13723"/>
    <n v="13721"/>
    <n v="13716"/>
    <n v="13750201"/>
  </r>
  <r>
    <s v="E34501 PRD Accessory, LSR"/>
    <x v="39"/>
    <x v="495"/>
    <x v="5"/>
    <n v="68475"/>
    <n v="68475"/>
    <n v="68475"/>
    <n v="68475"/>
    <n v="68475"/>
    <n v="68473"/>
    <n v="68472"/>
    <n v="68472"/>
    <n v="68485"/>
    <n v="68469"/>
    <n v="68469"/>
    <n v="68772"/>
    <n v="68774"/>
    <n v="68511497"/>
  </r>
  <r>
    <s v="E34501 PRD Accessory, LSR-NSC"/>
    <x v="39"/>
    <x v="496"/>
    <x v="5"/>
    <n v="0"/>
    <n v="0"/>
    <n v="0"/>
    <n v="0"/>
    <n v="0"/>
    <n v="0"/>
    <n v="0"/>
    <n v="0"/>
    <n v="0"/>
    <n v="0"/>
    <n v="0"/>
    <n v="0"/>
    <n v="0"/>
    <n v="0"/>
  </r>
  <r>
    <s v="E34501 PRD Accessory,Wild Horse Exp"/>
    <x v="39"/>
    <x v="497"/>
    <x v="5"/>
    <n v="9214"/>
    <n v="9214"/>
    <n v="9214"/>
    <n v="9214"/>
    <n v="9214"/>
    <n v="9214"/>
    <n v="9214"/>
    <n v="9214"/>
    <n v="9214"/>
    <n v="9214"/>
    <n v="9214"/>
    <n v="9214"/>
    <n v="9214"/>
    <n v="9214314"/>
  </r>
  <r>
    <s v="E34501 PRD Accessory,Wild HorseWind"/>
    <x v="39"/>
    <x v="498"/>
    <x v="5"/>
    <n v="26651"/>
    <n v="26664"/>
    <n v="26654"/>
    <n v="26643"/>
    <n v="26658"/>
    <n v="26638"/>
    <n v="26636"/>
    <n v="26660"/>
    <n v="26636"/>
    <n v="26636"/>
    <n v="26636"/>
    <n v="26632"/>
    <n v="26633"/>
    <n v="26644643"/>
  </r>
  <r>
    <s v="E34501 PRD Accessory,WildHorseS-NSC"/>
    <x v="39"/>
    <x v="499"/>
    <x v="5"/>
    <n v="0"/>
    <n v="0"/>
    <n v="0"/>
    <n v="0"/>
    <n v="0"/>
    <n v="0"/>
    <n v="0"/>
    <n v="0"/>
    <n v="0"/>
    <n v="0"/>
    <n v="0"/>
    <n v="0"/>
    <n v="0"/>
    <n v="0"/>
  </r>
  <r>
    <s v="E34501 PRD Accessory,WildHorseSolar"/>
    <x v="39"/>
    <x v="500"/>
    <x v="5"/>
    <n v="1081"/>
    <n v="1081"/>
    <n v="1081"/>
    <n v="1081"/>
    <n v="1081"/>
    <n v="1081"/>
    <n v="1081"/>
    <n v="1081"/>
    <n v="1081"/>
    <n v="1081"/>
    <n v="1081"/>
    <n v="1081"/>
    <n v="1081"/>
    <n v="1081259"/>
  </r>
  <r>
    <s v="E34501 PRD Accessory,Wld Hrs Ex-NSC"/>
    <x v="39"/>
    <x v="501"/>
    <x v="5"/>
    <n v="0"/>
    <n v="0"/>
    <n v="0"/>
    <n v="0"/>
    <n v="0"/>
    <n v="0"/>
    <n v="0"/>
    <n v="0"/>
    <n v="0"/>
    <n v="0"/>
    <n v="0"/>
    <n v="0"/>
    <n v="0"/>
    <n v="0"/>
  </r>
  <r>
    <s v="E34501 PRD Accessory,Wld HrsWin-NSC"/>
    <x v="39"/>
    <x v="502"/>
    <x v="5"/>
    <n v="0"/>
    <n v="0"/>
    <n v="0"/>
    <n v="0"/>
    <n v="0"/>
    <n v="0"/>
    <n v="0"/>
    <n v="0"/>
    <n v="0"/>
    <n v="0"/>
    <n v="0"/>
    <n v="0"/>
    <n v="0"/>
    <n v="0"/>
  </r>
  <r>
    <s v="E346 PRD Other, Crystal Mtn-RET"/>
    <x v="40"/>
    <x v="503"/>
    <x v="5"/>
    <n v="0"/>
    <n v="0"/>
    <n v="0"/>
    <n v="0"/>
    <n v="0"/>
    <n v="0"/>
    <n v="0"/>
    <n v="0"/>
    <n v="0"/>
    <n v="0"/>
    <n v="0"/>
    <n v="0"/>
    <n v="0"/>
    <n v="0"/>
  </r>
  <r>
    <s v="E346 PRD Other, Encogen"/>
    <x v="40"/>
    <x v="504"/>
    <x v="5"/>
    <n v="793"/>
    <n v="793"/>
    <n v="793"/>
    <n v="793"/>
    <n v="793"/>
    <n v="793"/>
    <n v="793"/>
    <n v="793"/>
    <n v="793"/>
    <n v="793"/>
    <n v="793"/>
    <n v="793"/>
    <n v="793"/>
    <n v="792721"/>
  </r>
  <r>
    <s v="E346 PRD Other, Encogen-NSC"/>
    <x v="40"/>
    <x v="505"/>
    <x v="5"/>
    <n v="0"/>
    <n v="0"/>
    <n v="0"/>
    <n v="0"/>
    <n v="0"/>
    <n v="0"/>
    <n v="0"/>
    <n v="0"/>
    <n v="0"/>
    <n v="0"/>
    <n v="0"/>
    <n v="0"/>
    <n v="0"/>
    <n v="0"/>
  </r>
  <r>
    <s v="E346 PRD Other, Ferndale"/>
    <x v="40"/>
    <x v="506"/>
    <x v="5"/>
    <n v="666"/>
    <n v="666"/>
    <n v="666"/>
    <n v="666"/>
    <n v="666"/>
    <n v="666"/>
    <n v="666"/>
    <n v="666"/>
    <n v="666"/>
    <n v="666"/>
    <n v="666"/>
    <n v="666"/>
    <n v="666"/>
    <n v="665876"/>
  </r>
  <r>
    <s v="E346 PRD Other, Ferndale-NSC"/>
    <x v="40"/>
    <x v="507"/>
    <x v="5"/>
    <n v="0"/>
    <n v="0"/>
    <n v="0"/>
    <n v="0"/>
    <n v="0"/>
    <n v="0"/>
    <n v="0"/>
    <n v="0"/>
    <n v="0"/>
    <n v="0"/>
    <n v="0"/>
    <n v="0"/>
    <n v="0"/>
    <n v="0"/>
  </r>
  <r>
    <s v="E346 PRD Other, Frederickson"/>
    <x v="40"/>
    <x v="508"/>
    <x v="5"/>
    <n v="156"/>
    <n v="156"/>
    <n v="156"/>
    <n v="156"/>
    <n v="156"/>
    <n v="156"/>
    <n v="156"/>
    <n v="156"/>
    <n v="156"/>
    <n v="156"/>
    <n v="156"/>
    <n v="156"/>
    <n v="156"/>
    <n v="156088"/>
  </r>
  <r>
    <s v="E346 PRD Other, Frederickson-NSC"/>
    <x v="40"/>
    <x v="509"/>
    <x v="5"/>
    <n v="0"/>
    <n v="0"/>
    <n v="0"/>
    <n v="0"/>
    <n v="0"/>
    <n v="0"/>
    <n v="0"/>
    <n v="0"/>
    <n v="0"/>
    <n v="0"/>
    <n v="0"/>
    <n v="0"/>
    <n v="0"/>
    <n v="0"/>
  </r>
  <r>
    <s v="E346 PRD Other, Fredonia"/>
    <x v="40"/>
    <x v="510"/>
    <x v="5"/>
    <n v="186"/>
    <n v="186"/>
    <n v="186"/>
    <n v="186"/>
    <n v="186"/>
    <n v="186"/>
    <n v="186"/>
    <n v="186"/>
    <n v="186"/>
    <n v="186"/>
    <n v="186"/>
    <n v="186"/>
    <n v="186"/>
    <n v="186111"/>
  </r>
  <r>
    <s v="E346 PRD Other, Fredonia 3&amp;4 OP"/>
    <x v="40"/>
    <x v="511"/>
    <x v="5"/>
    <n v="167"/>
    <n v="167"/>
    <n v="167"/>
    <n v="167"/>
    <n v="167"/>
    <n v="167"/>
    <n v="167"/>
    <n v="167"/>
    <n v="167"/>
    <n v="167"/>
    <n v="167"/>
    <n v="167"/>
    <n v="167"/>
    <n v="167227"/>
  </r>
  <r>
    <s v="E346 PRD Other, Fredonia 3&amp;4 OP-NSC"/>
    <x v="40"/>
    <x v="512"/>
    <x v="5"/>
    <n v="0"/>
    <n v="0"/>
    <n v="0"/>
    <n v="0"/>
    <n v="0"/>
    <n v="0"/>
    <n v="0"/>
    <n v="0"/>
    <n v="0"/>
    <n v="0"/>
    <n v="0"/>
    <n v="0"/>
    <n v="0"/>
    <n v="0"/>
  </r>
  <r>
    <s v="E346 PRD Other, Goldendale"/>
    <x v="40"/>
    <x v="513"/>
    <x v="5"/>
    <n v="0"/>
    <n v="0"/>
    <n v="0"/>
    <n v="0"/>
    <n v="0"/>
    <n v="0"/>
    <n v="0"/>
    <n v="0"/>
    <n v="0"/>
    <n v="0"/>
    <n v="0"/>
    <n v="0"/>
    <n v="0"/>
    <n v="0"/>
  </r>
  <r>
    <s v="E346 PRD Other, Goldendale OP"/>
    <x v="40"/>
    <x v="514"/>
    <x v="5"/>
    <n v="2134"/>
    <n v="2134"/>
    <n v="2134"/>
    <n v="2134"/>
    <n v="2134"/>
    <n v="2134"/>
    <n v="2134"/>
    <n v="2134"/>
    <n v="2134"/>
    <n v="2134"/>
    <n v="2134"/>
    <n v="2134"/>
    <n v="2134"/>
    <n v="2134388"/>
  </r>
  <r>
    <s v="E346 PRD Other, Goldendale OP-NSC"/>
    <x v="40"/>
    <x v="515"/>
    <x v="5"/>
    <n v="0"/>
    <n v="0"/>
    <n v="0"/>
    <n v="0"/>
    <n v="0"/>
    <n v="0"/>
    <n v="0"/>
    <n v="0"/>
    <n v="0"/>
    <n v="0"/>
    <n v="0"/>
    <n v="0"/>
    <n v="0"/>
    <n v="0"/>
  </r>
  <r>
    <s v="E346 PRD Other, Mint Farm "/>
    <x v="40"/>
    <x v="516"/>
    <x v="5"/>
    <n v="81"/>
    <n v="81"/>
    <n v="81"/>
    <n v="81"/>
    <n v="81"/>
    <n v="81"/>
    <n v="81"/>
    <n v="159"/>
    <n v="159"/>
    <n v="247"/>
    <n v="247"/>
    <n v="247"/>
    <n v="332"/>
    <n v="145863"/>
  </r>
  <r>
    <s v="E346 PRD Other, Mint Farm OP"/>
    <x v="40"/>
    <x v="517"/>
    <x v="5"/>
    <n v="637"/>
    <n v="637"/>
    <n v="637"/>
    <n v="637"/>
    <n v="637"/>
    <n v="637"/>
    <n v="637"/>
    <n v="637"/>
    <n v="637"/>
    <n v="637"/>
    <n v="637"/>
    <n v="637"/>
    <n v="637"/>
    <n v="636604"/>
  </r>
  <r>
    <s v="E346 PRD Other, Mint Farm OP-NSC"/>
    <x v="40"/>
    <x v="518"/>
    <x v="5"/>
    <n v="0"/>
    <n v="0"/>
    <n v="0"/>
    <n v="0"/>
    <n v="0"/>
    <n v="0"/>
    <n v="0"/>
    <n v="0"/>
    <n v="0"/>
    <n v="0"/>
    <n v="0"/>
    <n v="0"/>
    <n v="0"/>
    <n v="0"/>
  </r>
  <r>
    <s v="E346 PRD Other, South Whidbey-RET"/>
    <x v="40"/>
    <x v="519"/>
    <x v="5"/>
    <n v="0"/>
    <n v="0"/>
    <n v="0"/>
    <n v="0"/>
    <n v="0"/>
    <n v="0"/>
    <n v="0"/>
    <n v="0"/>
    <n v="0"/>
    <n v="0"/>
    <n v="0"/>
    <n v="0"/>
    <n v="0"/>
    <n v="0"/>
  </r>
  <r>
    <s v="E346 PRD Other, Sumas "/>
    <x v="40"/>
    <x v="520"/>
    <x v="5"/>
    <n v="0"/>
    <n v="0"/>
    <n v="0"/>
    <n v="0"/>
    <n v="0"/>
    <n v="0"/>
    <n v="0"/>
    <n v="0"/>
    <n v="0"/>
    <n v="0"/>
    <n v="0"/>
    <n v="0"/>
    <n v="0"/>
    <n v="0"/>
  </r>
  <r>
    <s v="E346 PRD Other, Sumas OP"/>
    <x v="40"/>
    <x v="521"/>
    <x v="5"/>
    <n v="2152"/>
    <n v="2152"/>
    <n v="2152"/>
    <n v="2152"/>
    <n v="2152"/>
    <n v="2152"/>
    <n v="2152"/>
    <n v="2152"/>
    <n v="2152"/>
    <n v="2152"/>
    <n v="2152"/>
    <n v="2191"/>
    <n v="2191"/>
    <n v="2156868"/>
  </r>
  <r>
    <s v="E346 PRD Other, Sumas OP-NSC"/>
    <x v="40"/>
    <x v="522"/>
    <x v="5"/>
    <n v="0"/>
    <n v="0"/>
    <n v="0"/>
    <n v="0"/>
    <n v="0"/>
    <n v="0"/>
    <n v="0"/>
    <n v="0"/>
    <n v="0"/>
    <n v="0"/>
    <n v="0"/>
    <n v="0"/>
    <n v="0"/>
    <n v="0"/>
  </r>
  <r>
    <s v="E346 PRD Other, Whitehorn 1-RET"/>
    <x v="40"/>
    <x v="523"/>
    <x v="5"/>
    <n v="0"/>
    <n v="0"/>
    <n v="0"/>
    <n v="0"/>
    <n v="0"/>
    <n v="0"/>
    <n v="0"/>
    <n v="0"/>
    <n v="0"/>
    <n v="0"/>
    <n v="0"/>
    <n v="0"/>
    <n v="0"/>
    <n v="0"/>
  </r>
  <r>
    <s v="E346 PRD Other, Whitehorn 2-3 C-NSC"/>
    <x v="40"/>
    <x v="524"/>
    <x v="5"/>
    <n v="0"/>
    <n v="0"/>
    <n v="0"/>
    <n v="0"/>
    <n v="0"/>
    <n v="0"/>
    <n v="0"/>
    <n v="0"/>
    <n v="0"/>
    <n v="0"/>
    <n v="0"/>
    <n v="0"/>
    <n v="0"/>
    <n v="0"/>
  </r>
  <r>
    <s v="E346 PRD Other, Whitehorn 2-3 Com"/>
    <x v="40"/>
    <x v="525"/>
    <x v="5"/>
    <n v="46"/>
    <n v="46"/>
    <n v="46"/>
    <n v="46"/>
    <n v="46"/>
    <n v="46"/>
    <n v="46"/>
    <n v="46"/>
    <n v="46"/>
    <n v="46"/>
    <n v="46"/>
    <n v="46"/>
    <n v="46"/>
    <n v="46462"/>
  </r>
  <r>
    <s v="E34601 PRD Other, Hopkins Ridge"/>
    <x v="41"/>
    <x v="526"/>
    <x v="5"/>
    <n v="479"/>
    <n v="479"/>
    <n v="479"/>
    <n v="479"/>
    <n v="479"/>
    <n v="479"/>
    <n v="479"/>
    <n v="479"/>
    <n v="479"/>
    <n v="479"/>
    <n v="479"/>
    <n v="479"/>
    <n v="479"/>
    <n v="479165"/>
  </r>
  <r>
    <s v="E34601 PRD Other, Hopkins Ridge-NSC"/>
    <x v="41"/>
    <x v="527"/>
    <x v="5"/>
    <n v="0"/>
    <n v="0"/>
    <n v="0"/>
    <n v="0"/>
    <n v="0"/>
    <n v="0"/>
    <n v="0"/>
    <n v="0"/>
    <n v="0"/>
    <n v="0"/>
    <n v="0"/>
    <n v="0"/>
    <n v="0"/>
    <n v="0"/>
  </r>
  <r>
    <s v="E34601 PRD Other, LSR"/>
    <x v="41"/>
    <x v="528"/>
    <x v="5"/>
    <n v="2820"/>
    <n v="2820"/>
    <n v="2820"/>
    <n v="2820"/>
    <n v="2820"/>
    <n v="2820"/>
    <n v="2820"/>
    <n v="2820"/>
    <n v="2820"/>
    <n v="2820"/>
    <n v="2820"/>
    <n v="2820"/>
    <n v="2820"/>
    <n v="2820159"/>
  </r>
  <r>
    <s v="E34601 PRD Other, LSR-NSC"/>
    <x v="41"/>
    <x v="529"/>
    <x v="5"/>
    <n v="0"/>
    <n v="0"/>
    <n v="0"/>
    <n v="0"/>
    <n v="0"/>
    <n v="0"/>
    <n v="0"/>
    <n v="0"/>
    <n v="0"/>
    <n v="0"/>
    <n v="0"/>
    <n v="0"/>
    <n v="0"/>
    <n v="0"/>
  </r>
  <r>
    <s v="E34601 PRD Other, Wild Horse"/>
    <x v="41"/>
    <x v="530"/>
    <x v="5"/>
    <n v="677"/>
    <n v="677"/>
    <n v="677"/>
    <n v="677"/>
    <n v="677"/>
    <n v="677"/>
    <n v="677"/>
    <n v="677"/>
    <n v="677"/>
    <n v="677"/>
    <n v="677"/>
    <n v="677"/>
    <n v="677"/>
    <n v="677429"/>
  </r>
  <r>
    <s v="E34601 PRD Other, Wild Horse Expan"/>
    <x v="41"/>
    <x v="531"/>
    <x v="5"/>
    <n v="29"/>
    <n v="29"/>
    <n v="29"/>
    <n v="29"/>
    <n v="29"/>
    <n v="29"/>
    <n v="29"/>
    <n v="29"/>
    <n v="29"/>
    <n v="29"/>
    <n v="29"/>
    <n v="29"/>
    <n v="29"/>
    <n v="28654"/>
  </r>
  <r>
    <s v="E34601 PRD Other, Wild Horse-NSC"/>
    <x v="41"/>
    <x v="532"/>
    <x v="5"/>
    <n v="0"/>
    <n v="0"/>
    <n v="0"/>
    <n v="0"/>
    <n v="0"/>
    <n v="0"/>
    <n v="0"/>
    <n v="0"/>
    <n v="0"/>
    <n v="0"/>
    <n v="0"/>
    <n v="0"/>
    <n v="0"/>
    <n v="0"/>
  </r>
  <r>
    <s v="E34601 PRD Other, Wld Hrs Expan-NSC"/>
    <x v="41"/>
    <x v="533"/>
    <x v="5"/>
    <n v="0"/>
    <n v="0"/>
    <n v="0"/>
    <n v="0"/>
    <n v="0"/>
    <n v="0"/>
    <n v="0"/>
    <n v="0"/>
    <n v="0"/>
    <n v="0"/>
    <n v="0"/>
    <n v="0"/>
    <n v="0"/>
    <n v="0"/>
  </r>
  <r>
    <s v="E3461 105 Sta Main Tools, Frederick"/>
    <x v="42"/>
    <x v="534"/>
    <x v="5"/>
    <n v="0"/>
    <n v="0"/>
    <n v="0"/>
    <n v="0"/>
    <n v="0"/>
    <n v="0"/>
    <n v="0"/>
    <n v="0"/>
    <n v="0"/>
    <n v="0"/>
    <n v="0"/>
    <n v="0"/>
    <n v="0"/>
    <n v="0"/>
  </r>
  <r>
    <s v="E3461 PRD Sta Main Tools, Encogen"/>
    <x v="42"/>
    <x v="535"/>
    <x v="5"/>
    <n v="413"/>
    <n v="413"/>
    <n v="461"/>
    <n v="461"/>
    <n v="461"/>
    <n v="461"/>
    <n v="461"/>
    <n v="461"/>
    <n v="461"/>
    <n v="461"/>
    <n v="461"/>
    <n v="501"/>
    <n v="501"/>
    <n v="459611"/>
  </r>
  <r>
    <s v="E3461 PRD Sta Main Tools, Encog-NSC"/>
    <x v="42"/>
    <x v="536"/>
    <x v="5"/>
    <n v="0"/>
    <n v="0"/>
    <n v="0"/>
    <n v="0"/>
    <n v="0"/>
    <n v="0"/>
    <n v="0"/>
    <n v="0"/>
    <n v="0"/>
    <n v="0"/>
    <n v="0"/>
    <n v="0"/>
    <n v="0"/>
    <n v="0"/>
  </r>
  <r>
    <s v="E3461 PRD Sta Main Tools, Ferndale"/>
    <x v="42"/>
    <x v="537"/>
    <x v="5"/>
    <n v="0"/>
    <n v="0"/>
    <n v="0"/>
    <n v="22"/>
    <n v="22"/>
    <n v="22"/>
    <n v="22"/>
    <n v="22"/>
    <n v="22"/>
    <n v="22"/>
    <n v="22"/>
    <n v="211"/>
    <n v="49"/>
    <n v="34103"/>
  </r>
  <r>
    <s v="E3461 PRD Sta Main Tools, Fernd-NSC"/>
    <x v="42"/>
    <x v="538"/>
    <x v="5"/>
    <n v="0"/>
    <n v="0"/>
    <n v="0"/>
    <n v="0"/>
    <n v="0"/>
    <n v="0"/>
    <n v="0"/>
    <n v="0"/>
    <n v="0"/>
    <n v="0"/>
    <n v="0"/>
    <n v="0"/>
    <n v="0"/>
    <n v="0"/>
  </r>
  <r>
    <s v="E3461 PRD Sta Main Tools, Fredonia"/>
    <x v="42"/>
    <x v="539"/>
    <x v="5"/>
    <n v="537"/>
    <n v="537"/>
    <n v="538"/>
    <n v="538"/>
    <n v="538"/>
    <n v="538"/>
    <n v="538"/>
    <n v="538"/>
    <n v="538"/>
    <n v="554"/>
    <n v="554"/>
    <n v="572"/>
    <n v="579"/>
    <n v="545167"/>
  </r>
  <r>
    <s v="E3461 PRD Sta Main Tools, Fredo-NSC"/>
    <x v="42"/>
    <x v="540"/>
    <x v="5"/>
    <n v="0"/>
    <n v="0"/>
    <n v="0"/>
    <n v="0"/>
    <n v="0"/>
    <n v="0"/>
    <n v="0"/>
    <n v="0"/>
    <n v="0"/>
    <n v="0"/>
    <n v="0"/>
    <n v="0"/>
    <n v="0"/>
    <n v="0"/>
  </r>
  <r>
    <s v="E3461 PRD Sta Main Tools, Mint Farm"/>
    <x v="42"/>
    <x v="541"/>
    <x v="5"/>
    <n v="449"/>
    <n v="449"/>
    <n v="615"/>
    <n v="615"/>
    <n v="615"/>
    <n v="615"/>
    <n v="615"/>
    <n v="615"/>
    <n v="615"/>
    <n v="615"/>
    <n v="615"/>
    <n v="648"/>
    <n v="649"/>
    <n v="598241"/>
  </r>
  <r>
    <s v="E3461 PRD Sta Main Tools, Mint-NSC"/>
    <x v="42"/>
    <x v="542"/>
    <x v="5"/>
    <n v="0"/>
    <n v="0"/>
    <n v="0"/>
    <n v="0"/>
    <n v="0"/>
    <n v="0"/>
    <n v="0"/>
    <n v="0"/>
    <n v="0"/>
    <n v="0"/>
    <n v="0"/>
    <n v="0"/>
    <n v="0"/>
    <n v="0"/>
  </r>
  <r>
    <s v="E3461 PRD Sta Main Tools, Sumas"/>
    <x v="42"/>
    <x v="543"/>
    <x v="5"/>
    <n v="331"/>
    <n v="331"/>
    <n v="350"/>
    <n v="350"/>
    <n v="350"/>
    <n v="350"/>
    <n v="350"/>
    <n v="350"/>
    <n v="350"/>
    <n v="350"/>
    <n v="350"/>
    <n v="375"/>
    <n v="381"/>
    <n v="350930"/>
  </r>
  <r>
    <s v="E3461 PRD Sta Main Tools, Sumas-NSC"/>
    <x v="42"/>
    <x v="544"/>
    <x v="5"/>
    <n v="0"/>
    <n v="0"/>
    <n v="0"/>
    <n v="0"/>
    <n v="0"/>
    <n v="0"/>
    <n v="0"/>
    <n v="0"/>
    <n v="0"/>
    <n v="0"/>
    <n v="0"/>
    <n v="0"/>
    <n v="0"/>
    <n v="0"/>
  </r>
  <r>
    <s v="E3461 PRD Sta Main Tools,Goldendale"/>
    <x v="42"/>
    <x v="545"/>
    <x v="5"/>
    <n v="473"/>
    <n v="473"/>
    <n v="507"/>
    <n v="507"/>
    <n v="507"/>
    <n v="507"/>
    <n v="507"/>
    <n v="507"/>
    <n v="507"/>
    <n v="507"/>
    <n v="507"/>
    <n v="520"/>
    <n v="548"/>
    <n v="505303"/>
  </r>
  <r>
    <s v="E3461 PRD Sta Main Tools,Golden-NSC"/>
    <x v="42"/>
    <x v="546"/>
    <x v="5"/>
    <n v="0"/>
    <n v="0"/>
    <n v="0"/>
    <n v="0"/>
    <n v="0"/>
    <n v="0"/>
    <n v="0"/>
    <n v="0"/>
    <n v="0"/>
    <n v="0"/>
    <n v="0"/>
    <n v="0"/>
    <n v="0"/>
    <n v="0"/>
  </r>
  <r>
    <s v="E3461 PRD Sta MainTools, Whiteh-NSC"/>
    <x v="42"/>
    <x v="547"/>
    <x v="5"/>
    <n v="0"/>
    <n v="0"/>
    <n v="0"/>
    <n v="0"/>
    <n v="0"/>
    <n v="0"/>
    <n v="0"/>
    <n v="0"/>
    <n v="0"/>
    <n v="0"/>
    <n v="0"/>
    <n v="0"/>
    <n v="0"/>
    <n v="0"/>
  </r>
  <r>
    <s v="E3461 PRD Sta MainTools, Whitehorn "/>
    <x v="42"/>
    <x v="548"/>
    <x v="5"/>
    <n v="267"/>
    <n v="267"/>
    <n v="267"/>
    <n v="267"/>
    <n v="267"/>
    <n v="267"/>
    <n v="267"/>
    <n v="267"/>
    <n v="267"/>
    <n v="289"/>
    <n v="289"/>
    <n v="312"/>
    <n v="322"/>
    <n v="276991"/>
  </r>
  <r>
    <s v="E3461 PRD Sta MainTools,Crystal Mtn"/>
    <x v="42"/>
    <x v="549"/>
    <x v="5"/>
    <n v="10"/>
    <n v="10"/>
    <n v="10"/>
    <n v="10"/>
    <n v="10"/>
    <n v="10"/>
    <n v="10"/>
    <n v="10"/>
    <n v="10"/>
    <n v="10"/>
    <n v="10"/>
    <n v="10"/>
    <n v="10"/>
    <n v="10249"/>
  </r>
  <r>
    <s v="E3461 PRD Sta MainTools,Crystal-NSC"/>
    <x v="42"/>
    <x v="550"/>
    <x v="5"/>
    <n v="0"/>
    <n v="0"/>
    <n v="0"/>
    <n v="0"/>
    <n v="0"/>
    <n v="0"/>
    <n v="0"/>
    <n v="0"/>
    <n v="0"/>
    <n v="0"/>
    <n v="0"/>
    <n v="0"/>
    <n v="0"/>
    <n v="0"/>
  </r>
  <r>
    <s v="E3461 PRD Sta MainTools,Fred1/E-NSC"/>
    <x v="42"/>
    <x v="551"/>
    <x v="5"/>
    <n v="0"/>
    <n v="0"/>
    <n v="0"/>
    <n v="0"/>
    <n v="0"/>
    <n v="0"/>
    <n v="0"/>
    <n v="0"/>
    <n v="0"/>
    <n v="0"/>
    <n v="0"/>
    <n v="0"/>
    <n v="0"/>
    <n v="0"/>
  </r>
  <r>
    <s v="E3461 PRD Sta MainTools,Fred1/Epcor"/>
    <x v="42"/>
    <x v="552"/>
    <x v="5"/>
    <n v="61"/>
    <n v="61"/>
    <n v="61"/>
    <n v="61"/>
    <n v="61"/>
    <n v="61"/>
    <n v="61"/>
    <n v="61"/>
    <n v="61"/>
    <n v="61"/>
    <n v="61"/>
    <n v="61"/>
    <n v="61"/>
    <n v="60542"/>
  </r>
  <r>
    <s v="E3461 PRD Sta MainTools,Frederickso"/>
    <x v="42"/>
    <x v="553"/>
    <x v="5"/>
    <n v="321"/>
    <n v="321"/>
    <n v="354"/>
    <n v="354"/>
    <n v="354"/>
    <n v="354"/>
    <n v="354"/>
    <n v="354"/>
    <n v="354"/>
    <n v="354"/>
    <n v="354"/>
    <n v="359"/>
    <n v="364"/>
    <n v="350769"/>
  </r>
  <r>
    <s v="E3461 PRD Sta MainTools,Frederi-NSC"/>
    <x v="42"/>
    <x v="554"/>
    <x v="5"/>
    <n v="0"/>
    <n v="0"/>
    <n v="0"/>
    <n v="0"/>
    <n v="0"/>
    <n v="0"/>
    <n v="0"/>
    <n v="0"/>
    <n v="0"/>
    <n v="0"/>
    <n v="0"/>
    <n v="0"/>
    <n v="0"/>
    <n v="0"/>
  </r>
  <r>
    <s v="E34611 PRD Sta Main Tools, Hopkins"/>
    <x v="42"/>
    <x v="555"/>
    <x v="5"/>
    <n v="325"/>
    <n v="325"/>
    <n v="333"/>
    <n v="333"/>
    <n v="333"/>
    <n v="333"/>
    <n v="333"/>
    <n v="333"/>
    <n v="333"/>
    <n v="333"/>
    <n v="333"/>
    <n v="333"/>
    <n v="333"/>
    <n v="332132"/>
  </r>
  <r>
    <s v="E34611 PRD Sta Main Tools, Hopk-NSC"/>
    <x v="42"/>
    <x v="556"/>
    <x v="5"/>
    <n v="0"/>
    <n v="0"/>
    <n v="0"/>
    <n v="0"/>
    <n v="0"/>
    <n v="0"/>
    <n v="0"/>
    <n v="0"/>
    <n v="0"/>
    <n v="0"/>
    <n v="0"/>
    <n v="0"/>
    <n v="0"/>
    <n v="0"/>
  </r>
  <r>
    <s v="E34611 PRD Sta Main Tools, LSR"/>
    <x v="42"/>
    <x v="557"/>
    <x v="5"/>
    <n v="124"/>
    <n v="124"/>
    <n v="124"/>
    <n v="124"/>
    <n v="124"/>
    <n v="124"/>
    <n v="124"/>
    <n v="124"/>
    <n v="124"/>
    <n v="124"/>
    <n v="124"/>
    <n v="124"/>
    <n v="124"/>
    <n v="124261"/>
  </r>
  <r>
    <s v="E34611 PRD Sta Main Tools, LSR-NSC"/>
    <x v="42"/>
    <x v="558"/>
    <x v="5"/>
    <n v="0"/>
    <n v="0"/>
    <n v="0"/>
    <n v="0"/>
    <n v="0"/>
    <n v="0"/>
    <n v="0"/>
    <n v="0"/>
    <n v="0"/>
    <n v="0"/>
    <n v="0"/>
    <n v="0"/>
    <n v="0"/>
    <n v="0"/>
  </r>
  <r>
    <s v="E34611 PRD Sta Main Tools,WildH-NSC"/>
    <x v="42"/>
    <x v="559"/>
    <x v="5"/>
    <n v="0"/>
    <n v="0"/>
    <n v="0"/>
    <n v="0"/>
    <n v="0"/>
    <n v="0"/>
    <n v="0"/>
    <n v="0"/>
    <n v="0"/>
    <n v="0"/>
    <n v="0"/>
    <n v="0"/>
    <n v="0"/>
    <n v="0"/>
  </r>
  <r>
    <s v="E34611 PRD Sta Main Tools,WildHorse"/>
    <x v="42"/>
    <x v="560"/>
    <x v="5"/>
    <n v="334"/>
    <n v="334"/>
    <n v="334"/>
    <n v="334"/>
    <n v="334"/>
    <n v="334"/>
    <n v="334"/>
    <n v="334"/>
    <n v="334"/>
    <n v="334"/>
    <n v="334"/>
    <n v="334"/>
    <n v="334"/>
    <n v="333520"/>
  </r>
  <r>
    <s v="E347 PRD ARO, Other Prod "/>
    <x v="43"/>
    <x v="561"/>
    <x v="5"/>
    <n v="54363"/>
    <n v="54363"/>
    <n v="53576"/>
    <n v="53576"/>
    <n v="53576"/>
    <n v="53576"/>
    <n v="53576"/>
    <n v="53576"/>
    <n v="53576"/>
    <n v="53576"/>
    <n v="53576"/>
    <n v="53576"/>
    <n v="53576"/>
    <n v="53674342"/>
  </r>
  <r>
    <s v="E348 PRD Energy Storage Equipme-NSC"/>
    <x v="44"/>
    <x v="562"/>
    <x v="5"/>
    <n v="0"/>
    <n v="0"/>
    <n v="0"/>
    <n v="0"/>
    <n v="0"/>
    <n v="0"/>
    <n v="0"/>
    <n v="0"/>
    <n v="0"/>
    <n v="0"/>
    <n v="0"/>
    <n v="0"/>
    <n v="0"/>
    <n v="0"/>
  </r>
  <r>
    <s v="E348 PRD Energy Storage Equipment"/>
    <x v="44"/>
    <x v="563"/>
    <x v="5"/>
    <n v="4376"/>
    <n v="4997"/>
    <n v="4997"/>
    <n v="5026"/>
    <n v="5026"/>
    <n v="5026"/>
    <n v="5026"/>
    <n v="5026"/>
    <n v="5026"/>
    <n v="5026"/>
    <n v="5026"/>
    <n v="5026"/>
    <n v="5026"/>
    <n v="4993664"/>
  </r>
  <r>
    <s v="E3500 105 TSM Land &amp; Land Rights"/>
    <x v="45"/>
    <x v="564"/>
    <x v="6"/>
    <n v="1741"/>
    <n v="1741"/>
    <n v="1741"/>
    <n v="1741"/>
    <n v="1741"/>
    <n v="1741"/>
    <n v="1741"/>
    <n v="1741"/>
    <n v="1741"/>
    <n v="1741"/>
    <n v="1741"/>
    <n v="1741"/>
    <n v="1741"/>
    <n v="1740818"/>
  </r>
  <r>
    <s v="E3500 TSM Land &amp; Land Rights"/>
    <x v="45"/>
    <x v="565"/>
    <x v="6"/>
    <n v="1400"/>
    <n v="1400"/>
    <n v="1400"/>
    <n v="1400"/>
    <n v="1400"/>
    <n v="1400"/>
    <n v="1400"/>
    <n v="1400"/>
    <n v="1400"/>
    <n v="1400"/>
    <n v="1400"/>
    <n v="1400"/>
    <n v="1400"/>
    <n v="1399509"/>
  </r>
  <r>
    <s v="E3500 TSM Land, 3rd AC"/>
    <x v="45"/>
    <x v="566"/>
    <x v="6"/>
    <n v="1769"/>
    <n v="1769"/>
    <n v="1769"/>
    <n v="1769"/>
    <n v="1769"/>
    <n v="1769"/>
    <n v="1769"/>
    <n v="1769"/>
    <n v="1769"/>
    <n v="1769"/>
    <n v="1769"/>
    <n v="1769"/>
    <n v="1769"/>
    <n v="1769178"/>
  </r>
  <r>
    <s v="E3500 TSM Land, Baker"/>
    <x v="45"/>
    <x v="567"/>
    <x v="6"/>
    <n v="0"/>
    <n v="0"/>
    <n v="0"/>
    <n v="0"/>
    <n v="0"/>
    <n v="0"/>
    <n v="0"/>
    <n v="0"/>
    <n v="0"/>
    <n v="0"/>
    <n v="0"/>
    <n v="0"/>
    <n v="0"/>
    <n v="0"/>
  </r>
  <r>
    <s v="E3500 TSM Land, Colstrip"/>
    <x v="45"/>
    <x v="568"/>
    <x v="6"/>
    <n v="10"/>
    <n v="10"/>
    <n v="10"/>
    <n v="10"/>
    <n v="10"/>
    <n v="10"/>
    <n v="10"/>
    <n v="10"/>
    <n v="10"/>
    <n v="10"/>
    <n v="10"/>
    <n v="10"/>
    <n v="10"/>
    <n v="10247"/>
  </r>
  <r>
    <s v="E3500 TSM Land, N Intertie"/>
    <x v="45"/>
    <x v="569"/>
    <x v="6"/>
    <n v="31"/>
    <n v="31"/>
    <n v="31"/>
    <n v="31"/>
    <n v="31"/>
    <n v="31"/>
    <n v="31"/>
    <n v="31"/>
    <n v="31"/>
    <n v="31"/>
    <n v="31"/>
    <n v="31"/>
    <n v="31"/>
    <n v="30604"/>
  </r>
  <r>
    <s v="E3500 TSM Land, Wild Horse"/>
    <x v="45"/>
    <x v="570"/>
    <x v="6"/>
    <n v="0"/>
    <n v="0"/>
    <n v="0"/>
    <n v="0"/>
    <n v="0"/>
    <n v="0"/>
    <n v="0"/>
    <n v="0"/>
    <n v="0"/>
    <n v="0"/>
    <n v="0"/>
    <n v="0"/>
    <n v="0"/>
    <n v="0"/>
  </r>
  <r>
    <s v="E3500 TSM Land, Wind Ridge"/>
    <x v="45"/>
    <x v="571"/>
    <x v="6"/>
    <n v="52"/>
    <n v="52"/>
    <n v="52"/>
    <n v="52"/>
    <n v="52"/>
    <n v="52"/>
    <n v="52"/>
    <n v="52"/>
    <n v="52"/>
    <n v="52"/>
    <n v="52"/>
    <n v="52"/>
    <n v="52"/>
    <n v="52087"/>
  </r>
  <r>
    <s v="E3501 105 TSM Easement"/>
    <x v="46"/>
    <x v="572"/>
    <x v="6"/>
    <n v="461"/>
    <n v="461"/>
    <n v="461"/>
    <n v="461"/>
    <n v="461"/>
    <n v="461"/>
    <n v="461"/>
    <n v="461"/>
    <n v="461"/>
    <n v="461"/>
    <n v="461"/>
    <n v="461"/>
    <n v="461"/>
    <n v="460720"/>
  </r>
  <r>
    <s v="E3501 TSM Easement, Bkr Common-RET"/>
    <x v="46"/>
    <x v="573"/>
    <x v="6"/>
    <n v="0"/>
    <n v="0"/>
    <n v="0"/>
    <n v="0"/>
    <n v="0"/>
    <n v="0"/>
    <n v="0"/>
    <n v="0"/>
    <n v="0"/>
    <n v="0"/>
    <n v="0"/>
    <n v="0"/>
    <n v="0"/>
    <n v="0"/>
  </r>
  <r>
    <s v="E3501 TSM Easement, Upper Bkr- RET"/>
    <x v="46"/>
    <x v="574"/>
    <x v="6"/>
    <n v="0"/>
    <n v="0"/>
    <n v="0"/>
    <n v="0"/>
    <n v="0"/>
    <n v="0"/>
    <n v="0"/>
    <n v="0"/>
    <n v="0"/>
    <n v="0"/>
    <n v="0"/>
    <n v="0"/>
    <n v="0"/>
    <n v="0"/>
  </r>
  <r>
    <s v="E35010 TSM Easement"/>
    <x v="46"/>
    <x v="575"/>
    <x v="6"/>
    <n v="16973"/>
    <n v="16975"/>
    <n v="16977"/>
    <n v="16977"/>
    <n v="16977"/>
    <n v="16977"/>
    <n v="16977"/>
    <n v="16977"/>
    <n v="16978"/>
    <n v="16978"/>
    <n v="16978"/>
    <n v="17053"/>
    <n v="17053"/>
    <n v="16986315"/>
  </r>
  <r>
    <s v="E35010 TSM Easement,Colstrip 1-2Com"/>
    <x v="46"/>
    <x v="576"/>
    <x v="6"/>
    <n v="682"/>
    <n v="682"/>
    <n v="682"/>
    <n v="682"/>
    <n v="682"/>
    <n v="682"/>
    <n v="682"/>
    <n v="682"/>
    <n v="682"/>
    <n v="682"/>
    <n v="682"/>
    <n v="682"/>
    <n v="682"/>
    <n v="682303"/>
  </r>
  <r>
    <s v="E35010 TSM Easement,Colstrip 3-4Com"/>
    <x v="46"/>
    <x v="577"/>
    <x v="6"/>
    <n v="1071"/>
    <n v="1071"/>
    <n v="1071"/>
    <n v="1071"/>
    <n v="1071"/>
    <n v="1071"/>
    <n v="1071"/>
    <n v="1071"/>
    <n v="1071"/>
    <n v="1071"/>
    <n v="1071"/>
    <n v="1071"/>
    <n v="1071"/>
    <n v="1071124"/>
  </r>
  <r>
    <s v="E35010 TSM Easement,Wild Horse-NonP"/>
    <x v="46"/>
    <x v="578"/>
    <x v="6"/>
    <n v="0"/>
    <n v="0"/>
    <n v="0"/>
    <n v="0"/>
    <n v="0"/>
    <n v="0"/>
    <n v="0"/>
    <n v="0"/>
    <n v="0"/>
    <n v="0"/>
    <n v="0"/>
    <n v="0"/>
    <n v="0"/>
    <n v="0"/>
  </r>
  <r>
    <s v="E35010 TSM Easement,Wild Horse-Proj"/>
    <x v="46"/>
    <x v="579"/>
    <x v="6"/>
    <n v="0"/>
    <n v="0"/>
    <n v="0"/>
    <n v="0"/>
    <n v="0"/>
    <n v="0"/>
    <n v="0"/>
    <n v="0"/>
    <n v="0"/>
    <n v="0"/>
    <n v="0"/>
    <n v="0"/>
    <n v="0"/>
    <n v="0"/>
  </r>
  <r>
    <s v="E35016 105 TSM Easements"/>
    <x v="46"/>
    <x v="580"/>
    <x v="6"/>
    <n v="2603"/>
    <n v="2603"/>
    <n v="2603"/>
    <n v="2603"/>
    <n v="2603"/>
    <n v="2603"/>
    <n v="2603"/>
    <n v="2604"/>
    <n v="2605"/>
    <n v="2605"/>
    <n v="2606"/>
    <n v="2606"/>
    <n v="2606"/>
    <n v="2604116"/>
  </r>
  <r>
    <s v="E35016 TSM Easements"/>
    <x v="46"/>
    <x v="581"/>
    <x v="6"/>
    <n v="2499"/>
    <n v="2499"/>
    <n v="2499"/>
    <n v="2499"/>
    <n v="2499"/>
    <n v="2499"/>
    <n v="2499"/>
    <n v="2499"/>
    <n v="2499"/>
    <n v="2499"/>
    <n v="2552"/>
    <n v="2552"/>
    <n v="2552"/>
    <n v="2509716"/>
  </r>
  <r>
    <s v="E35017 105 TSM Easements"/>
    <x v="46"/>
    <x v="582"/>
    <x v="6"/>
    <n v="0"/>
    <n v="0"/>
    <n v="0"/>
    <n v="0"/>
    <n v="0"/>
    <n v="0"/>
    <n v="0"/>
    <n v="0"/>
    <n v="0"/>
    <n v="0"/>
    <n v="0"/>
    <n v="0"/>
    <n v="0"/>
    <n v="0"/>
  </r>
  <r>
    <s v="E35017 DONOTUSE, Alpac"/>
    <x v="46"/>
    <x v="583"/>
    <x v="6"/>
    <n v="0"/>
    <n v="0"/>
    <n v="0"/>
    <n v="0"/>
    <n v="0"/>
    <n v="0"/>
    <n v="0"/>
    <n v="0"/>
    <n v="0"/>
    <n v="0"/>
    <n v="0"/>
    <n v="0"/>
    <n v="0"/>
    <n v="0"/>
  </r>
  <r>
    <s v="E35017 TSM Easements"/>
    <x v="46"/>
    <x v="584"/>
    <x v="6"/>
    <n v="20312"/>
    <n v="20312"/>
    <n v="20312"/>
    <n v="20312"/>
    <n v="20312"/>
    <n v="20312"/>
    <n v="20312"/>
    <n v="20312"/>
    <n v="20312"/>
    <n v="20312"/>
    <n v="20312"/>
    <n v="20312"/>
    <n v="20312"/>
    <n v="20311643"/>
  </r>
  <r>
    <s v="E35017 TSM Easements, Baker Com"/>
    <x v="46"/>
    <x v="585"/>
    <x v="6"/>
    <n v="70"/>
    <n v="70"/>
    <n v="70"/>
    <n v="70"/>
    <n v="70"/>
    <n v="70"/>
    <n v="70"/>
    <n v="70"/>
    <n v="70"/>
    <n v="70"/>
    <n v="70"/>
    <n v="70"/>
    <n v="70"/>
    <n v="69900"/>
  </r>
  <r>
    <s v="E35017 TSM Easements, Upper Baker"/>
    <x v="46"/>
    <x v="586"/>
    <x v="6"/>
    <n v="57"/>
    <n v="57"/>
    <n v="57"/>
    <n v="57"/>
    <n v="57"/>
    <n v="57"/>
    <n v="57"/>
    <n v="57"/>
    <n v="57"/>
    <n v="57"/>
    <n v="57"/>
    <n v="57"/>
    <n v="57"/>
    <n v="56577"/>
  </r>
  <r>
    <s v="E3506 105 TSM Land &amp; Land Rights"/>
    <x v="47"/>
    <x v="564"/>
    <x v="6"/>
    <n v="8314"/>
    <n v="8314"/>
    <n v="8314"/>
    <n v="8314"/>
    <n v="8314"/>
    <n v="8314"/>
    <n v="8314"/>
    <n v="8314"/>
    <n v="8314"/>
    <n v="8314"/>
    <n v="8314"/>
    <n v="8314"/>
    <n v="8314"/>
    <n v="8314304"/>
  </r>
  <r>
    <s v="E3506 TSM Land &amp; Land Rights"/>
    <x v="47"/>
    <x v="565"/>
    <x v="6"/>
    <n v="0"/>
    <n v="0"/>
    <n v="0"/>
    <n v="0"/>
    <n v="0"/>
    <n v="0"/>
    <n v="0"/>
    <n v="0"/>
    <n v="0"/>
    <n v="0"/>
    <n v="0"/>
    <n v="0"/>
    <n v="0"/>
    <n v="0"/>
  </r>
  <r>
    <s v="E3507 105 TSM Land &amp; Land Rights"/>
    <x v="48"/>
    <x v="564"/>
    <x v="6"/>
    <n v="1045"/>
    <n v="1005"/>
    <n v="1005"/>
    <n v="1005"/>
    <n v="1005"/>
    <n v="1005"/>
    <n v="1005"/>
    <n v="1005"/>
    <n v="1005"/>
    <n v="1005"/>
    <n v="1005"/>
    <n v="1005"/>
    <n v="1005"/>
    <n v="1006987"/>
  </r>
  <r>
    <s v="E3507 TSM Land &amp; Land Rights"/>
    <x v="48"/>
    <x v="565"/>
    <x v="6"/>
    <n v="11099"/>
    <n v="11139"/>
    <n v="11139"/>
    <n v="11139"/>
    <n v="11139"/>
    <n v="11139"/>
    <n v="11099"/>
    <n v="11099"/>
    <n v="11099"/>
    <n v="11099"/>
    <n v="11099"/>
    <n v="11099"/>
    <n v="11099"/>
    <n v="11115523"/>
  </r>
  <r>
    <s v="E3509 (GIF) Land, Wild Horse"/>
    <x v="49"/>
    <x v="587"/>
    <x v="6"/>
    <n v="2"/>
    <n v="2"/>
    <n v="2"/>
    <n v="2"/>
    <n v="2"/>
    <n v="2"/>
    <n v="2"/>
    <n v="2"/>
    <n v="2"/>
    <n v="2"/>
    <n v="2"/>
    <n v="2"/>
    <n v="2"/>
    <n v="1908"/>
  </r>
  <r>
    <s v="E35099 (GIF) Easement, Colstrip 1-2"/>
    <x v="49"/>
    <x v="588"/>
    <x v="6"/>
    <n v="4"/>
    <n v="4"/>
    <n v="4"/>
    <n v="4"/>
    <n v="4"/>
    <n v="4"/>
    <n v="4"/>
    <n v="4"/>
    <n v="4"/>
    <n v="4"/>
    <n v="4"/>
    <n v="4"/>
    <n v="4"/>
    <n v="3624"/>
  </r>
  <r>
    <s v="E35099 (GIF) Easement, Hopkins"/>
    <x v="49"/>
    <x v="589"/>
    <x v="6"/>
    <n v="29"/>
    <n v="29"/>
    <n v="29"/>
    <n v="29"/>
    <n v="29"/>
    <n v="29"/>
    <n v="29"/>
    <n v="29"/>
    <n v="29"/>
    <n v="29"/>
    <n v="29"/>
    <n v="29"/>
    <n v="29"/>
    <n v="28500"/>
  </r>
  <r>
    <s v="E35099 (GIF) Easement, LSR"/>
    <x v="49"/>
    <x v="590"/>
    <x v="6"/>
    <n v="0"/>
    <n v="0"/>
    <n v="0"/>
    <n v="0"/>
    <n v="0"/>
    <n v="0"/>
    <n v="0"/>
    <n v="0"/>
    <n v="0"/>
    <n v="0"/>
    <n v="0"/>
    <n v="0"/>
    <n v="0"/>
    <n v="0"/>
  </r>
  <r>
    <s v="E35099 (GIF) Easement, Poison Sprin"/>
    <x v="49"/>
    <x v="591"/>
    <x v="6"/>
    <n v="132"/>
    <n v="132"/>
    <n v="132"/>
    <n v="132"/>
    <n v="132"/>
    <n v="132"/>
    <n v="132"/>
    <n v="132"/>
    <n v="132"/>
    <n v="132"/>
    <n v="132"/>
    <n v="132"/>
    <n v="132"/>
    <n v="132335"/>
  </r>
  <r>
    <s v="E35099 (GIF) Easement, Upper Baker"/>
    <x v="49"/>
    <x v="592"/>
    <x v="6"/>
    <n v="1"/>
    <n v="1"/>
    <n v="1"/>
    <n v="1"/>
    <n v="1"/>
    <n v="1"/>
    <n v="1"/>
    <n v="1"/>
    <n v="1"/>
    <n v="1"/>
    <n v="1"/>
    <n v="1"/>
    <n v="1"/>
    <n v="965"/>
  </r>
  <r>
    <s v="E35099 (GIF) Easement, Wild Horse"/>
    <x v="49"/>
    <x v="593"/>
    <x v="6"/>
    <n v="7"/>
    <n v="7"/>
    <n v="7"/>
    <n v="7"/>
    <n v="7"/>
    <n v="7"/>
    <n v="7"/>
    <n v="7"/>
    <n v="7"/>
    <n v="7"/>
    <n v="7"/>
    <n v="7"/>
    <n v="7"/>
    <n v="6965"/>
  </r>
  <r>
    <s v="E352 TSM Str/Impv, 3rd AC Line"/>
    <x v="50"/>
    <x v="594"/>
    <x v="6"/>
    <n v="1276"/>
    <n v="1276"/>
    <n v="1276"/>
    <n v="1276"/>
    <n v="1276"/>
    <n v="1276"/>
    <n v="1276"/>
    <n v="1276"/>
    <n v="1276"/>
    <n v="1276"/>
    <n v="1276"/>
    <n v="1276"/>
    <n v="1276"/>
    <n v="1276264"/>
  </r>
  <r>
    <s v="E352 TSM Str/Impv, 3rd AC Line-NSC"/>
    <x v="50"/>
    <x v="595"/>
    <x v="6"/>
    <n v="0"/>
    <n v="0"/>
    <n v="0"/>
    <n v="0"/>
    <n v="0"/>
    <n v="0"/>
    <n v="0"/>
    <n v="0"/>
    <n v="0"/>
    <n v="0"/>
    <n v="0"/>
    <n v="0"/>
    <n v="0"/>
    <n v="0"/>
  </r>
  <r>
    <s v="E352 TSM Str/Impv, Bkr Common-RET"/>
    <x v="50"/>
    <x v="596"/>
    <x v="6"/>
    <n v="0"/>
    <n v="0"/>
    <n v="0"/>
    <n v="0"/>
    <n v="0"/>
    <n v="0"/>
    <n v="0"/>
    <n v="0"/>
    <n v="0"/>
    <n v="0"/>
    <n v="0"/>
    <n v="0"/>
    <n v="0"/>
    <n v="0"/>
  </r>
  <r>
    <s v="E352 TSM Str/Impv, Colstrip 3-4 Com"/>
    <x v="50"/>
    <x v="597"/>
    <x v="6"/>
    <n v="489"/>
    <n v="489"/>
    <n v="489"/>
    <n v="489"/>
    <n v="489"/>
    <n v="489"/>
    <n v="489"/>
    <n v="489"/>
    <n v="489"/>
    <n v="489"/>
    <n v="489"/>
    <n v="489"/>
    <n v="425"/>
    <n v="486087"/>
  </r>
  <r>
    <s v="E352 TSM Str/Impv, Colstrip3-4 -NSC"/>
    <x v="50"/>
    <x v="598"/>
    <x v="6"/>
    <n v="0"/>
    <n v="0"/>
    <n v="0"/>
    <n v="0"/>
    <n v="0"/>
    <n v="0"/>
    <n v="0"/>
    <n v="0"/>
    <n v="0"/>
    <n v="0"/>
    <n v="0"/>
    <n v="0"/>
    <n v="0"/>
    <n v="0"/>
  </r>
  <r>
    <s v="E352 TSM Str/Impv, Mint Farm "/>
    <x v="50"/>
    <x v="599"/>
    <x v="6"/>
    <n v="0"/>
    <n v="0"/>
    <n v="0"/>
    <n v="0"/>
    <n v="0"/>
    <n v="0"/>
    <n v="0"/>
    <n v="0"/>
    <n v="0"/>
    <n v="0"/>
    <n v="0"/>
    <n v="0"/>
    <n v="0"/>
    <n v="0"/>
  </r>
  <r>
    <s v="E352 TSM Str/Impv, Mint Farm OP"/>
    <x v="50"/>
    <x v="600"/>
    <x v="6"/>
    <n v="0"/>
    <n v="0"/>
    <n v="0"/>
    <n v="0"/>
    <n v="0"/>
    <n v="0"/>
    <n v="0"/>
    <n v="0"/>
    <n v="0"/>
    <n v="0"/>
    <n v="0"/>
    <n v="0"/>
    <n v="0"/>
    <n v="0"/>
  </r>
  <r>
    <s v="E352 TSM Str/Impv, Mint Farm OP-NSC"/>
    <x v="50"/>
    <x v="601"/>
    <x v="6"/>
    <n v="0"/>
    <n v="0"/>
    <n v="0"/>
    <n v="0"/>
    <n v="0"/>
    <n v="0"/>
    <n v="0"/>
    <n v="0"/>
    <n v="0"/>
    <n v="0"/>
    <n v="0"/>
    <n v="0"/>
    <n v="0"/>
    <n v="0"/>
  </r>
  <r>
    <s v="E352 TSM Str/Impv, Mint Farm-NSC"/>
    <x v="50"/>
    <x v="602"/>
    <x v="6"/>
    <n v="0"/>
    <n v="0"/>
    <n v="0"/>
    <n v="0"/>
    <n v="0"/>
    <n v="0"/>
    <n v="0"/>
    <n v="0"/>
    <n v="0"/>
    <n v="0"/>
    <n v="0"/>
    <n v="0"/>
    <n v="0"/>
    <n v="0"/>
  </r>
  <r>
    <s v="E352 TSM Structures &amp; Improvement"/>
    <x v="50"/>
    <x v="603"/>
    <x v="6"/>
    <n v="4530"/>
    <n v="4530"/>
    <n v="4530"/>
    <n v="4530"/>
    <n v="4530"/>
    <n v="4530"/>
    <n v="4530"/>
    <n v="4530"/>
    <n v="4531"/>
    <n v="4531"/>
    <n v="4531"/>
    <n v="4531"/>
    <n v="4531"/>
    <n v="4530262"/>
  </r>
  <r>
    <s v="E3526 105 TSM Structure &amp; Improve"/>
    <x v="51"/>
    <x v="604"/>
    <x v="6"/>
    <n v="1875"/>
    <n v="1875"/>
    <n v="1875"/>
    <n v="1875"/>
    <n v="1875"/>
    <n v="1875"/>
    <n v="1875"/>
    <n v="1875"/>
    <n v="1875"/>
    <n v="1875"/>
    <n v="1875"/>
    <n v="1875"/>
    <n v="1875"/>
    <n v="1875043"/>
  </r>
  <r>
    <s v="E3526 TSM Structures &amp; Improvement"/>
    <x v="51"/>
    <x v="603"/>
    <x v="6"/>
    <n v="1760"/>
    <n v="1760"/>
    <n v="1760"/>
    <n v="1760"/>
    <n v="1760"/>
    <n v="1760"/>
    <n v="1760"/>
    <n v="1760"/>
    <n v="1760"/>
    <n v="1760"/>
    <n v="1760"/>
    <n v="1760"/>
    <n v="1760"/>
    <n v="1759634"/>
  </r>
  <r>
    <s v="E3526 TSM Structures &amp; Improvem-NSC"/>
    <x v="51"/>
    <x v="605"/>
    <x v="6"/>
    <n v="0"/>
    <n v="0"/>
    <n v="0"/>
    <n v="0"/>
    <n v="0"/>
    <n v="0"/>
    <n v="0"/>
    <n v="0"/>
    <n v="0"/>
    <n v="0"/>
    <n v="0"/>
    <n v="0"/>
    <n v="0"/>
    <n v="0"/>
  </r>
  <r>
    <s v="E3527 DONOTUSE Sub Arco North"/>
    <x v="52"/>
    <x v="606"/>
    <x v="6"/>
    <n v="0"/>
    <n v="0"/>
    <n v="0"/>
    <n v="0"/>
    <n v="0"/>
    <n v="0"/>
    <n v="0"/>
    <n v="0"/>
    <n v="0"/>
    <n v="0"/>
    <n v="0"/>
    <n v="0"/>
    <n v="0"/>
    <n v="0"/>
  </r>
  <r>
    <s v="E3527 DONOTUSE Sub Arco South"/>
    <x v="52"/>
    <x v="607"/>
    <x v="6"/>
    <n v="0"/>
    <n v="0"/>
    <n v="0"/>
    <n v="0"/>
    <n v="0"/>
    <n v="0"/>
    <n v="0"/>
    <n v="0"/>
    <n v="0"/>
    <n v="0"/>
    <n v="0"/>
    <n v="0"/>
    <n v="0"/>
    <n v="0"/>
  </r>
  <r>
    <s v="E3527 DONOTUSE Sub Texaco West"/>
    <x v="52"/>
    <x v="608"/>
    <x v="6"/>
    <n v="0"/>
    <n v="0"/>
    <n v="0"/>
    <n v="0"/>
    <n v="0"/>
    <n v="0"/>
    <n v="0"/>
    <n v="0"/>
    <n v="0"/>
    <n v="0"/>
    <n v="0"/>
    <n v="0"/>
    <n v="0"/>
    <n v="0"/>
  </r>
  <r>
    <s v="E3527 TSM Str/Impv, Baker Common"/>
    <x v="52"/>
    <x v="609"/>
    <x v="6"/>
    <n v="0"/>
    <n v="0"/>
    <n v="0"/>
    <n v="0"/>
    <n v="0"/>
    <n v="0"/>
    <n v="0"/>
    <n v="0"/>
    <n v="0"/>
    <n v="0"/>
    <n v="0"/>
    <n v="0"/>
    <n v="0"/>
    <n v="0"/>
  </r>
  <r>
    <s v="E3527 TSM Structures &amp; Improvement"/>
    <x v="52"/>
    <x v="603"/>
    <x v="6"/>
    <n v="2256"/>
    <n v="2256"/>
    <n v="2256"/>
    <n v="2256"/>
    <n v="2256"/>
    <n v="2256"/>
    <n v="2256"/>
    <n v="2256"/>
    <n v="2256"/>
    <n v="2256"/>
    <n v="2256"/>
    <n v="2256"/>
    <n v="2256"/>
    <n v="2255721"/>
  </r>
  <r>
    <s v="E3527 TSM Structures &amp; Improvem-NSC"/>
    <x v="52"/>
    <x v="605"/>
    <x v="6"/>
    <n v="0"/>
    <n v="0"/>
    <n v="0"/>
    <n v="0"/>
    <n v="0"/>
    <n v="0"/>
    <n v="0"/>
    <n v="0"/>
    <n v="0"/>
    <n v="0"/>
    <n v="0"/>
    <n v="0"/>
    <n v="0"/>
    <n v="0"/>
  </r>
  <r>
    <s v="E3529 (GIF) Str/Impr, Fredonia 1&amp;2"/>
    <x v="53"/>
    <x v="610"/>
    <x v="6"/>
    <n v="40"/>
    <n v="40"/>
    <n v="40"/>
    <n v="40"/>
    <n v="40"/>
    <n v="40"/>
    <n v="40"/>
    <n v="40"/>
    <n v="40"/>
    <n v="40"/>
    <n v="40"/>
    <n v="40"/>
    <n v="40"/>
    <n v="40015"/>
  </r>
  <r>
    <s v="E3529 (GIF) Str/Impr, Fredonia -NSC"/>
    <x v="53"/>
    <x v="611"/>
    <x v="6"/>
    <n v="0"/>
    <n v="0"/>
    <n v="0"/>
    <n v="0"/>
    <n v="0"/>
    <n v="0"/>
    <n v="0"/>
    <n v="0"/>
    <n v="0"/>
    <n v="0"/>
    <n v="0"/>
    <n v="0"/>
    <n v="0"/>
    <n v="0"/>
  </r>
  <r>
    <s v="E3529 (GIF) Struc/Improv, Ferndale"/>
    <x v="53"/>
    <x v="612"/>
    <x v="6"/>
    <n v="0"/>
    <n v="0"/>
    <n v="0"/>
    <n v="0"/>
    <n v="0"/>
    <n v="0"/>
    <n v="0"/>
    <n v="0"/>
    <n v="0"/>
    <n v="0"/>
    <n v="0"/>
    <n v="0"/>
    <n v="0"/>
    <n v="0"/>
  </r>
  <r>
    <s v="E3529 (GIF) Struc/Improv, Fernd-NSC"/>
    <x v="53"/>
    <x v="613"/>
    <x v="6"/>
    <n v="0"/>
    <n v="0"/>
    <n v="0"/>
    <n v="0"/>
    <n v="0"/>
    <n v="0"/>
    <n v="0"/>
    <n v="0"/>
    <n v="0"/>
    <n v="0"/>
    <n v="0"/>
    <n v="0"/>
    <n v="0"/>
    <n v="0"/>
  </r>
  <r>
    <s v="E3529 (GIF) Struc/Improv, LSR"/>
    <x v="53"/>
    <x v="614"/>
    <x v="6"/>
    <n v="1684"/>
    <n v="1684"/>
    <n v="1684"/>
    <n v="1684"/>
    <n v="1684"/>
    <n v="1684"/>
    <n v="1684"/>
    <n v="1684"/>
    <n v="1684"/>
    <n v="1684"/>
    <n v="1684"/>
    <n v="1684"/>
    <n v="1684"/>
    <n v="1684036"/>
  </r>
  <r>
    <s v="E3529 (GIF) Struc/Improv, LSR-NSC"/>
    <x v="53"/>
    <x v="615"/>
    <x v="6"/>
    <n v="0"/>
    <n v="0"/>
    <n v="0"/>
    <n v="0"/>
    <n v="0"/>
    <n v="0"/>
    <n v="0"/>
    <n v="0"/>
    <n v="0"/>
    <n v="0"/>
    <n v="0"/>
    <n v="0"/>
    <n v="0"/>
    <n v="0"/>
  </r>
  <r>
    <s v="E3529 (GIF) Struc/Improv, Mint Farm"/>
    <x v="53"/>
    <x v="616"/>
    <x v="6"/>
    <n v="153"/>
    <n v="153"/>
    <n v="153"/>
    <n v="153"/>
    <n v="153"/>
    <n v="153"/>
    <n v="153"/>
    <n v="153"/>
    <n v="153"/>
    <n v="153"/>
    <n v="153"/>
    <n v="153"/>
    <n v="153"/>
    <n v="153083"/>
  </r>
  <r>
    <s v="E3529 (GIF) Struc/Improv, Mint-NSC"/>
    <x v="53"/>
    <x v="617"/>
    <x v="6"/>
    <n v="0"/>
    <n v="0"/>
    <n v="0"/>
    <n v="0"/>
    <n v="0"/>
    <n v="0"/>
    <n v="0"/>
    <n v="0"/>
    <n v="0"/>
    <n v="0"/>
    <n v="0"/>
    <n v="0"/>
    <n v="0"/>
    <n v="0"/>
  </r>
  <r>
    <s v="E3529 (GIF) Struc/Improv, Snoq#1"/>
    <x v="53"/>
    <x v="618"/>
    <x v="6"/>
    <n v="0"/>
    <n v="0"/>
    <n v="0"/>
    <n v="0"/>
    <n v="0"/>
    <n v="0"/>
    <n v="0"/>
    <n v="0"/>
    <n v="0"/>
    <n v="0"/>
    <n v="0"/>
    <n v="0"/>
    <n v="0"/>
    <n v="0"/>
  </r>
  <r>
    <s v="E3529 (GIF) Struc/Improv, Snoq#2"/>
    <x v="53"/>
    <x v="619"/>
    <x v="6"/>
    <n v="0"/>
    <n v="0"/>
    <n v="0"/>
    <n v="0"/>
    <n v="0"/>
    <n v="0"/>
    <n v="0"/>
    <n v="0"/>
    <n v="0"/>
    <n v="0"/>
    <n v="0"/>
    <n v="0"/>
    <n v="0"/>
    <n v="0"/>
  </r>
  <r>
    <s v="E3529 (GIF) Struc/Improv, Whitehorn"/>
    <x v="53"/>
    <x v="620"/>
    <x v="6"/>
    <n v="79"/>
    <n v="79"/>
    <n v="79"/>
    <n v="79"/>
    <n v="79"/>
    <n v="79"/>
    <n v="79"/>
    <n v="79"/>
    <n v="79"/>
    <n v="79"/>
    <n v="79"/>
    <n v="79"/>
    <n v="79"/>
    <n v="79169"/>
  </r>
  <r>
    <s v="E3529 (GIF) Struc/Improv, White-NSC"/>
    <x v="53"/>
    <x v="621"/>
    <x v="6"/>
    <n v="0"/>
    <n v="0"/>
    <n v="0"/>
    <n v="0"/>
    <n v="0"/>
    <n v="0"/>
    <n v="0"/>
    <n v="0"/>
    <n v="0"/>
    <n v="0"/>
    <n v="0"/>
    <n v="0"/>
    <n v="0"/>
    <n v="0"/>
  </r>
  <r>
    <s v="E353 105 TSM Station Equipment"/>
    <x v="54"/>
    <x v="622"/>
    <x v="6"/>
    <n v="0"/>
    <n v="0"/>
    <n v="0"/>
    <n v="0"/>
    <n v="0"/>
    <n v="0"/>
    <n v="0"/>
    <n v="0"/>
    <n v="0"/>
    <n v="0"/>
    <n v="0"/>
    <n v="0"/>
    <n v="0"/>
    <n v="0"/>
  </r>
  <r>
    <s v="E353 HOPKINS SUB@PLANT"/>
    <x v="54"/>
    <x v="623"/>
    <x v="6"/>
    <n v="0"/>
    <n v="0"/>
    <n v="0"/>
    <n v="0"/>
    <n v="0"/>
    <n v="0"/>
    <n v="0"/>
    <n v="0"/>
    <n v="0"/>
    <n v="0"/>
    <n v="0"/>
    <n v="0"/>
    <n v="0"/>
    <n v="0"/>
  </r>
  <r>
    <s v="E353 TEST DO NOT USE"/>
    <x v="54"/>
    <x v="624"/>
    <x v="6"/>
    <n v="0"/>
    <n v="0"/>
    <n v="0"/>
    <n v="0"/>
    <n v="0"/>
    <n v="0"/>
    <n v="0"/>
    <n v="0"/>
    <n v="0"/>
    <n v="0"/>
    <n v="0"/>
    <n v="0"/>
    <n v="0"/>
    <n v="0"/>
  </r>
  <r>
    <s v="E353 TSM Sta Eq LSR"/>
    <x v="54"/>
    <x v="625"/>
    <x v="6"/>
    <n v="0"/>
    <n v="0"/>
    <n v="0"/>
    <n v="0"/>
    <n v="0"/>
    <n v="0"/>
    <n v="0"/>
    <n v="0"/>
    <n v="0"/>
    <n v="0"/>
    <n v="0"/>
    <n v="0"/>
    <n v="0"/>
    <n v="0"/>
  </r>
  <r>
    <s v="E353 TSM Sta Eq, 3rd AC Line"/>
    <x v="54"/>
    <x v="626"/>
    <x v="6"/>
    <n v="38759"/>
    <n v="38759"/>
    <n v="38759"/>
    <n v="38759"/>
    <n v="38759"/>
    <n v="38759"/>
    <n v="38759"/>
    <n v="38759"/>
    <n v="38759"/>
    <n v="38759"/>
    <n v="38759"/>
    <n v="38759"/>
    <n v="38759"/>
    <n v="38758572"/>
  </r>
  <r>
    <s v="E353 TSM Sta Eq, Baker Common-RET"/>
    <x v="54"/>
    <x v="627"/>
    <x v="6"/>
    <n v="0"/>
    <n v="0"/>
    <n v="0"/>
    <n v="0"/>
    <n v="0"/>
    <n v="0"/>
    <n v="0"/>
    <n v="0"/>
    <n v="0"/>
    <n v="0"/>
    <n v="0"/>
    <n v="0"/>
    <n v="0"/>
    <n v="0"/>
  </r>
  <r>
    <s v="E353 TSM Sta Eq, Colstrip 1-2 Com"/>
    <x v="54"/>
    <x v="628"/>
    <x v="6"/>
    <n v="0"/>
    <n v="0"/>
    <n v="0"/>
    <n v="0"/>
    <n v="0"/>
    <n v="0"/>
    <n v="0"/>
    <n v="0"/>
    <n v="0"/>
    <n v="0"/>
    <n v="0"/>
    <n v="0"/>
    <n v="0"/>
    <n v="0"/>
  </r>
  <r>
    <s v="E353 TSM Sta Eq, Colstrip 3-4 "/>
    <x v="54"/>
    <x v="629"/>
    <x v="6"/>
    <n v="21071"/>
    <n v="21199"/>
    <n v="21203"/>
    <n v="21210"/>
    <n v="21217"/>
    <n v="21233"/>
    <n v="21237"/>
    <n v="21252"/>
    <n v="21262"/>
    <n v="21363"/>
    <n v="21393"/>
    <n v="21414"/>
    <n v="21430"/>
    <n v="21269377"/>
  </r>
  <r>
    <s v="E353 TSM Sta Eq, Cov-Ber NOT USED"/>
    <x v="54"/>
    <x v="630"/>
    <x v="6"/>
    <n v="0"/>
    <n v="0"/>
    <n v="0"/>
    <n v="0"/>
    <n v="0"/>
    <n v="0"/>
    <n v="0"/>
    <n v="0"/>
    <n v="0"/>
    <n v="0"/>
    <n v="0"/>
    <n v="0"/>
    <n v="0"/>
    <n v="0"/>
  </r>
  <r>
    <s v="E353 TSM Sta Eq, Fred 1/APC"/>
    <x v="54"/>
    <x v="631"/>
    <x v="6"/>
    <n v="0"/>
    <n v="0"/>
    <n v="0"/>
    <n v="0"/>
    <n v="0"/>
    <n v="0"/>
    <n v="0"/>
    <n v="0"/>
    <n v="0"/>
    <n v="0"/>
    <n v="0"/>
    <n v="0"/>
    <n v="0"/>
    <n v="0"/>
  </r>
  <r>
    <s v="E353 TSM Sta Eq, Fredonia 1&amp;2 OP"/>
    <x v="54"/>
    <x v="632"/>
    <x v="6"/>
    <n v="0"/>
    <n v="0"/>
    <n v="0"/>
    <n v="0"/>
    <n v="0"/>
    <n v="0"/>
    <n v="0"/>
    <n v="0"/>
    <n v="0"/>
    <n v="0"/>
    <n v="0"/>
    <n v="0"/>
    <n v="0"/>
    <n v="0"/>
  </r>
  <r>
    <s v="E353 TSM Sta Eq, Lower Baker-RET"/>
    <x v="54"/>
    <x v="633"/>
    <x v="6"/>
    <n v="0"/>
    <n v="0"/>
    <n v="0"/>
    <n v="0"/>
    <n v="0"/>
    <n v="0"/>
    <n v="0"/>
    <n v="0"/>
    <n v="0"/>
    <n v="0"/>
    <n v="0"/>
    <n v="0"/>
    <n v="0"/>
    <n v="0"/>
  </r>
  <r>
    <s v="E353 TSM Sta Eq, Mint Farm"/>
    <x v="54"/>
    <x v="634"/>
    <x v="6"/>
    <n v="0"/>
    <n v="0"/>
    <n v="0"/>
    <n v="0"/>
    <n v="0"/>
    <n v="0"/>
    <n v="0"/>
    <n v="0"/>
    <n v="0"/>
    <n v="0"/>
    <n v="0"/>
    <n v="0"/>
    <n v="0"/>
    <n v="0"/>
  </r>
  <r>
    <s v="E353 TSM Sta Eq, Mint Farm OP"/>
    <x v="54"/>
    <x v="635"/>
    <x v="6"/>
    <n v="0"/>
    <n v="0"/>
    <n v="0"/>
    <n v="0"/>
    <n v="0"/>
    <n v="0"/>
    <n v="0"/>
    <n v="0"/>
    <n v="0"/>
    <n v="0"/>
    <n v="0"/>
    <n v="0"/>
    <n v="0"/>
    <n v="0"/>
  </r>
  <r>
    <s v="E353 TSM Sta Eq, Snoqualmie 1"/>
    <x v="54"/>
    <x v="636"/>
    <x v="6"/>
    <n v="0"/>
    <n v="0"/>
    <n v="0"/>
    <n v="0"/>
    <n v="0"/>
    <n v="0"/>
    <n v="0"/>
    <n v="0"/>
    <n v="0"/>
    <n v="0"/>
    <n v="0"/>
    <n v="0"/>
    <n v="0"/>
    <n v="0"/>
  </r>
  <r>
    <s v="E353 TSM Sta Eq, Snoqualmie 2-RET"/>
    <x v="54"/>
    <x v="637"/>
    <x v="6"/>
    <n v="0"/>
    <n v="0"/>
    <n v="0"/>
    <n v="0"/>
    <n v="0"/>
    <n v="0"/>
    <n v="0"/>
    <n v="0"/>
    <n v="0"/>
    <n v="0"/>
    <n v="0"/>
    <n v="0"/>
    <n v="0"/>
    <n v="0"/>
  </r>
  <r>
    <s v="E353 TSM Sta Eq, Upper Baker-RET"/>
    <x v="54"/>
    <x v="638"/>
    <x v="6"/>
    <n v="0"/>
    <n v="0"/>
    <n v="0"/>
    <n v="0"/>
    <n v="0"/>
    <n v="0"/>
    <n v="0"/>
    <n v="0"/>
    <n v="0"/>
    <n v="0"/>
    <n v="0"/>
    <n v="0"/>
    <n v="0"/>
    <n v="0"/>
  </r>
  <r>
    <s v="E353 TSM Sta Eq, Wild Horse"/>
    <x v="54"/>
    <x v="639"/>
    <x v="6"/>
    <n v="0"/>
    <n v="0"/>
    <n v="0"/>
    <n v="0"/>
    <n v="0"/>
    <n v="0"/>
    <n v="0"/>
    <n v="0"/>
    <n v="0"/>
    <n v="0"/>
    <n v="0"/>
    <n v="0"/>
    <n v="0"/>
    <n v="0"/>
  </r>
  <r>
    <s v="E353 TSM Sta Eq, Wild Horse-WindRid"/>
    <x v="54"/>
    <x v="640"/>
    <x v="6"/>
    <n v="3427"/>
    <n v="3427"/>
    <n v="3427"/>
    <n v="3427"/>
    <n v="3427"/>
    <n v="3427"/>
    <n v="3427"/>
    <n v="3427"/>
    <n v="3427"/>
    <n v="3427"/>
    <n v="3427"/>
    <n v="3427"/>
    <n v="3427"/>
    <n v="3427089"/>
  </r>
  <r>
    <s v="E353 TSM Sta Eq, Wind Ridge-NonProj"/>
    <x v="54"/>
    <x v="641"/>
    <x v="6"/>
    <n v="4293"/>
    <n v="4293"/>
    <n v="4293"/>
    <n v="4293"/>
    <n v="4293"/>
    <n v="4293"/>
    <n v="4293"/>
    <n v="4293"/>
    <n v="4293"/>
    <n v="4293"/>
    <n v="4293"/>
    <n v="4293"/>
    <n v="4293"/>
    <n v="4292698"/>
  </r>
  <r>
    <s v="E353 TSM Station Equipment"/>
    <x v="54"/>
    <x v="642"/>
    <x v="6"/>
    <n v="255266"/>
    <n v="254211"/>
    <n v="254361"/>
    <n v="254391"/>
    <n v="92054"/>
    <n v="103176"/>
    <n v="103181"/>
    <n v="104597"/>
    <n v="104708"/>
    <n v="104790"/>
    <n v="104786"/>
    <n v="104786"/>
    <n v="104786"/>
    <n v="147088965"/>
  </r>
  <r>
    <s v="E353 TSM Station Equipment-NSC"/>
    <x v="54"/>
    <x v="643"/>
    <x v="6"/>
    <n v="0"/>
    <n v="0"/>
    <n v="0"/>
    <n v="0"/>
    <n v="0"/>
    <n v="0"/>
    <n v="0"/>
    <n v="0"/>
    <n v="0"/>
    <n v="0"/>
    <n v="0"/>
    <n v="0"/>
    <n v="0"/>
    <n v="0"/>
  </r>
  <r>
    <s v="E353 WILD HORSE EXP SUB "/>
    <x v="54"/>
    <x v="644"/>
    <x v="6"/>
    <n v="0"/>
    <n v="0"/>
    <n v="0"/>
    <n v="0"/>
    <n v="0"/>
    <n v="0"/>
    <n v="0"/>
    <n v="0"/>
    <n v="0"/>
    <n v="0"/>
    <n v="0"/>
    <n v="0"/>
    <n v="0"/>
    <n v="0"/>
  </r>
  <r>
    <s v="E353 WILD HORSE EXP SUB@PLANT "/>
    <x v="54"/>
    <x v="645"/>
    <x v="6"/>
    <n v="0"/>
    <n v="0"/>
    <n v="0"/>
    <n v="0"/>
    <n v="0"/>
    <n v="0"/>
    <n v="0"/>
    <n v="0"/>
    <n v="0"/>
    <n v="0"/>
    <n v="0"/>
    <n v="0"/>
    <n v="0"/>
    <n v="0"/>
  </r>
  <r>
    <s v="E353 WILD HORSE SUB@PLANT"/>
    <x v="54"/>
    <x v="646"/>
    <x v="6"/>
    <n v="0"/>
    <n v="0"/>
    <n v="0"/>
    <n v="0"/>
    <n v="0"/>
    <n v="0"/>
    <n v="0"/>
    <n v="0"/>
    <n v="0"/>
    <n v="0"/>
    <n v="0"/>
    <n v="0"/>
    <n v="0"/>
    <n v="0"/>
  </r>
  <r>
    <s v="E3536 TSM Sta Eq, Baker Common"/>
    <x v="55"/>
    <x v="647"/>
    <x v="6"/>
    <n v="0"/>
    <n v="0"/>
    <n v="0"/>
    <n v="0"/>
    <n v="0"/>
    <n v="0"/>
    <n v="0"/>
    <n v="0"/>
    <n v="0"/>
    <n v="0"/>
    <n v="0"/>
    <n v="0"/>
    <n v="0"/>
    <n v="0"/>
  </r>
  <r>
    <s v="E3536 TSM Sta Eq, Encogen"/>
    <x v="55"/>
    <x v="648"/>
    <x v="6"/>
    <n v="0"/>
    <n v="0"/>
    <n v="0"/>
    <n v="0"/>
    <n v="0"/>
    <n v="0"/>
    <n v="0"/>
    <n v="0"/>
    <n v="0"/>
    <n v="0"/>
    <n v="0"/>
    <n v="0"/>
    <n v="0"/>
    <n v="0"/>
  </r>
  <r>
    <s v="E3536 TSM Sta Eq, Encogen-NSC"/>
    <x v="55"/>
    <x v="649"/>
    <x v="6"/>
    <n v="0"/>
    <n v="0"/>
    <n v="0"/>
    <n v="0"/>
    <n v="0"/>
    <n v="0"/>
    <n v="0"/>
    <n v="0"/>
    <n v="0"/>
    <n v="0"/>
    <n v="0"/>
    <n v="0"/>
    <n v="0"/>
    <n v="0"/>
  </r>
  <r>
    <s v="E3536 TSM Sta Eq, Fredonia3&amp;4 O-NSC"/>
    <x v="55"/>
    <x v="650"/>
    <x v="6"/>
    <n v="0"/>
    <n v="0"/>
    <n v="0"/>
    <n v="0"/>
    <n v="0"/>
    <n v="0"/>
    <n v="0"/>
    <n v="0"/>
    <n v="0"/>
    <n v="0"/>
    <n v="0"/>
    <n v="0"/>
    <n v="0"/>
    <n v="0"/>
  </r>
  <r>
    <s v="E3536 TSM Sta Eq, Fredonia3&amp;4 OP"/>
    <x v="55"/>
    <x v="651"/>
    <x v="6"/>
    <n v="0"/>
    <n v="0"/>
    <n v="0"/>
    <n v="0"/>
    <n v="0"/>
    <n v="0"/>
    <n v="0"/>
    <n v="0"/>
    <n v="0"/>
    <n v="0"/>
    <n v="0"/>
    <n v="0"/>
    <n v="0"/>
    <n v="0"/>
  </r>
  <r>
    <s v="E3536 TSM Sta Eq, Goldendale"/>
    <x v="55"/>
    <x v="652"/>
    <x v="6"/>
    <n v="0"/>
    <n v="0"/>
    <n v="0"/>
    <n v="0"/>
    <n v="0"/>
    <n v="0"/>
    <n v="0"/>
    <n v="0"/>
    <n v="0"/>
    <n v="0"/>
    <n v="0"/>
    <n v="0"/>
    <n v="0"/>
    <n v="0"/>
  </r>
  <r>
    <s v="E3536 TSM Sta Eq, Goldendale-NSC"/>
    <x v="55"/>
    <x v="653"/>
    <x v="6"/>
    <n v="0"/>
    <n v="0"/>
    <n v="0"/>
    <n v="0"/>
    <n v="0"/>
    <n v="0"/>
    <n v="0"/>
    <n v="0"/>
    <n v="0"/>
    <n v="0"/>
    <n v="0"/>
    <n v="0"/>
    <n v="0"/>
    <n v="0"/>
  </r>
  <r>
    <s v="E3536 TSM Sta Eq, Hop Ridge Exp-NSC"/>
    <x v="55"/>
    <x v="654"/>
    <x v="6"/>
    <n v="0"/>
    <n v="0"/>
    <n v="0"/>
    <n v="0"/>
    <n v="0"/>
    <n v="0"/>
    <n v="0"/>
    <n v="0"/>
    <n v="0"/>
    <n v="0"/>
    <n v="0"/>
    <n v="0"/>
    <n v="0"/>
    <n v="0"/>
  </r>
  <r>
    <s v="E3536 TSM Sta Eq, Hopkins Ridge"/>
    <x v="55"/>
    <x v="655"/>
    <x v="6"/>
    <n v="0"/>
    <n v="0"/>
    <n v="0"/>
    <n v="0"/>
    <n v="0"/>
    <n v="0"/>
    <n v="0"/>
    <n v="0"/>
    <n v="0"/>
    <n v="0"/>
    <n v="0"/>
    <n v="0"/>
    <n v="0"/>
    <n v="0"/>
  </r>
  <r>
    <s v="E3536 TSM Sta Eq, Hopkins Ridge Exp"/>
    <x v="55"/>
    <x v="656"/>
    <x v="6"/>
    <n v="0"/>
    <n v="0"/>
    <n v="0"/>
    <n v="0"/>
    <n v="0"/>
    <n v="0"/>
    <n v="0"/>
    <n v="0"/>
    <n v="0"/>
    <n v="0"/>
    <n v="0"/>
    <n v="0"/>
    <n v="0"/>
    <n v="0"/>
  </r>
  <r>
    <s v="E3536 TSM Sta Eq, Hopkins Ridge-NSC"/>
    <x v="55"/>
    <x v="657"/>
    <x v="6"/>
    <n v="0"/>
    <n v="0"/>
    <n v="0"/>
    <n v="0"/>
    <n v="0"/>
    <n v="0"/>
    <n v="0"/>
    <n v="0"/>
    <n v="0"/>
    <n v="0"/>
    <n v="0"/>
    <n v="0"/>
    <n v="0"/>
    <n v="0"/>
  </r>
  <r>
    <s v="E3536 TSM Sta Eq, Lower Baker"/>
    <x v="55"/>
    <x v="658"/>
    <x v="6"/>
    <n v="0"/>
    <n v="0"/>
    <n v="0"/>
    <n v="0"/>
    <n v="0"/>
    <n v="0"/>
    <n v="0"/>
    <n v="0"/>
    <n v="0"/>
    <n v="0"/>
    <n v="0"/>
    <n v="0"/>
    <n v="0"/>
    <n v="0"/>
  </r>
  <r>
    <s v="E3536 TSM Sta Eq, Lower Baker-NSC"/>
    <x v="55"/>
    <x v="659"/>
    <x v="6"/>
    <n v="0"/>
    <n v="0"/>
    <n v="0"/>
    <n v="0"/>
    <n v="0"/>
    <n v="0"/>
    <n v="0"/>
    <n v="0"/>
    <n v="0"/>
    <n v="0"/>
    <n v="0"/>
    <n v="0"/>
    <n v="0"/>
    <n v="0"/>
  </r>
  <r>
    <s v="E3536 TSM Sta Eq, Mint Farm "/>
    <x v="55"/>
    <x v="634"/>
    <x v="6"/>
    <n v="0"/>
    <n v="0"/>
    <n v="0"/>
    <n v="0"/>
    <n v="0"/>
    <n v="0"/>
    <n v="0"/>
    <n v="0"/>
    <n v="0"/>
    <n v="0"/>
    <n v="0"/>
    <n v="0"/>
    <n v="0"/>
    <n v="0"/>
  </r>
  <r>
    <s v="E3536 TSM Sta Eq, Mint Farm-NSC"/>
    <x v="55"/>
    <x v="660"/>
    <x v="6"/>
    <n v="0"/>
    <n v="0"/>
    <n v="0"/>
    <n v="0"/>
    <n v="0"/>
    <n v="0"/>
    <n v="0"/>
    <n v="0"/>
    <n v="0"/>
    <n v="0"/>
    <n v="0"/>
    <n v="0"/>
    <n v="0"/>
    <n v="0"/>
  </r>
  <r>
    <s v="E3536 TSM Sta Eq, Snoqualmie 1"/>
    <x v="55"/>
    <x v="636"/>
    <x v="6"/>
    <n v="0"/>
    <n v="0"/>
    <n v="0"/>
    <n v="0"/>
    <n v="0"/>
    <n v="0"/>
    <n v="0"/>
    <n v="0"/>
    <n v="0"/>
    <n v="0"/>
    <n v="0"/>
    <n v="0"/>
    <n v="0"/>
    <n v="0"/>
  </r>
  <r>
    <s v="E3536 TSM Sta Eq, Snoqualmie 1-NSC"/>
    <x v="55"/>
    <x v="661"/>
    <x v="6"/>
    <n v="0"/>
    <n v="0"/>
    <n v="0"/>
    <n v="0"/>
    <n v="0"/>
    <n v="0"/>
    <n v="0"/>
    <n v="0"/>
    <n v="0"/>
    <n v="0"/>
    <n v="0"/>
    <n v="0"/>
    <n v="0"/>
    <n v="0"/>
  </r>
  <r>
    <s v="E3536 TSM Sta Eq, Snoqualmie 2"/>
    <x v="55"/>
    <x v="662"/>
    <x v="6"/>
    <n v="0"/>
    <n v="0"/>
    <n v="0"/>
    <n v="0"/>
    <n v="0"/>
    <n v="0"/>
    <n v="0"/>
    <n v="0"/>
    <n v="0"/>
    <n v="0"/>
    <n v="0"/>
    <n v="0"/>
    <n v="0"/>
    <n v="0"/>
  </r>
  <r>
    <s v="E3536 TSM Sta Eq, Snoqualmie 2-NSC"/>
    <x v="55"/>
    <x v="663"/>
    <x v="6"/>
    <n v="0"/>
    <n v="0"/>
    <n v="0"/>
    <n v="0"/>
    <n v="0"/>
    <n v="0"/>
    <n v="0"/>
    <n v="0"/>
    <n v="0"/>
    <n v="0"/>
    <n v="0"/>
    <n v="0"/>
    <n v="0"/>
    <n v="0"/>
  </r>
  <r>
    <s v="E3536 TSM Sta Eq, Sumas SMC "/>
    <x v="55"/>
    <x v="664"/>
    <x v="6"/>
    <n v="0"/>
    <n v="0"/>
    <n v="0"/>
    <n v="0"/>
    <n v="0"/>
    <n v="0"/>
    <n v="0"/>
    <n v="0"/>
    <n v="0"/>
    <n v="0"/>
    <n v="0"/>
    <n v="0"/>
    <n v="0"/>
    <n v="0"/>
  </r>
  <r>
    <s v="E3536 TSM Sta Eq, Sumas SMC-NSC"/>
    <x v="55"/>
    <x v="665"/>
    <x v="6"/>
    <n v="0"/>
    <n v="0"/>
    <n v="0"/>
    <n v="0"/>
    <n v="0"/>
    <n v="0"/>
    <n v="0"/>
    <n v="0"/>
    <n v="0"/>
    <n v="0"/>
    <n v="0"/>
    <n v="0"/>
    <n v="0"/>
    <n v="0"/>
  </r>
  <r>
    <s v="E3536 TSM Sta Eq, Sumas SMS"/>
    <x v="55"/>
    <x v="666"/>
    <x v="6"/>
    <n v="573"/>
    <n v="573"/>
    <n v="573"/>
    <n v="573"/>
    <n v="573"/>
    <n v="573"/>
    <n v="573"/>
    <n v="573"/>
    <n v="573"/>
    <n v="573"/>
    <n v="573"/>
    <n v="573"/>
    <n v="573"/>
    <n v="573152"/>
  </r>
  <r>
    <s v="E3536 TSM Sta Eq, Sumas SMS-NSC"/>
    <x v="55"/>
    <x v="667"/>
    <x v="6"/>
    <n v="0"/>
    <n v="0"/>
    <n v="0"/>
    <n v="0"/>
    <n v="0"/>
    <n v="0"/>
    <n v="0"/>
    <n v="0"/>
    <n v="0"/>
    <n v="0"/>
    <n v="0"/>
    <n v="0"/>
    <n v="0"/>
    <n v="0"/>
  </r>
  <r>
    <s v="E3536 TSM Sta Eq, Upper Baker"/>
    <x v="55"/>
    <x v="668"/>
    <x v="6"/>
    <n v="0"/>
    <n v="0"/>
    <n v="0"/>
    <n v="0"/>
    <n v="0"/>
    <n v="0"/>
    <n v="0"/>
    <n v="0"/>
    <n v="0"/>
    <n v="0"/>
    <n v="0"/>
    <n v="0"/>
    <n v="0"/>
    <n v="0"/>
  </r>
  <r>
    <s v="E3536 TSM Sta Eq, Upper Baker-NSC"/>
    <x v="55"/>
    <x v="669"/>
    <x v="6"/>
    <n v="0"/>
    <n v="0"/>
    <n v="0"/>
    <n v="0"/>
    <n v="0"/>
    <n v="0"/>
    <n v="0"/>
    <n v="0"/>
    <n v="0"/>
    <n v="0"/>
    <n v="0"/>
    <n v="0"/>
    <n v="0"/>
    <n v="0"/>
  </r>
  <r>
    <s v="E3536 TSM Sta Eq, Wild Horse Solar"/>
    <x v="55"/>
    <x v="670"/>
    <x v="6"/>
    <n v="0"/>
    <n v="0"/>
    <n v="0"/>
    <n v="0"/>
    <n v="0"/>
    <n v="0"/>
    <n v="0"/>
    <n v="0"/>
    <n v="0"/>
    <n v="0"/>
    <n v="0"/>
    <n v="0"/>
    <n v="0"/>
    <n v="0"/>
  </r>
  <r>
    <s v="E3536 TSM Sta Eq, Wld Hrs Solar-NSC"/>
    <x v="55"/>
    <x v="671"/>
    <x v="6"/>
    <n v="0"/>
    <n v="0"/>
    <n v="0"/>
    <n v="0"/>
    <n v="0"/>
    <n v="0"/>
    <n v="0"/>
    <n v="0"/>
    <n v="0"/>
    <n v="0"/>
    <n v="0"/>
    <n v="0"/>
    <n v="0"/>
    <n v="0"/>
  </r>
  <r>
    <s v="E3536 TSM Substation Equipment"/>
    <x v="55"/>
    <x v="672"/>
    <x v="6"/>
    <n v="0"/>
    <n v="0"/>
    <n v="0"/>
    <n v="0"/>
    <n v="165962"/>
    <n v="150905"/>
    <n v="151398"/>
    <n v="150193"/>
    <n v="150631"/>
    <n v="150651"/>
    <n v="160146"/>
    <n v="160939"/>
    <n v="163270"/>
    <n v="110205017"/>
  </r>
  <r>
    <s v="E3536 TSM Substation Equipment-NSC"/>
    <x v="55"/>
    <x v="673"/>
    <x v="6"/>
    <n v="0"/>
    <n v="0"/>
    <n v="0"/>
    <n v="0"/>
    <n v="0"/>
    <n v="0"/>
    <n v="0"/>
    <n v="0"/>
    <n v="0"/>
    <n v="0"/>
    <n v="0"/>
    <n v="0"/>
    <n v="0"/>
    <n v="0"/>
  </r>
  <r>
    <s v="E3537 DONOTUSE Sub, Fairchild"/>
    <x v="56"/>
    <x v="674"/>
    <x v="6"/>
    <n v="0"/>
    <n v="0"/>
    <n v="0"/>
    <n v="0"/>
    <n v="0"/>
    <n v="0"/>
    <n v="0"/>
    <n v="0"/>
    <n v="0"/>
    <n v="0"/>
    <n v="0"/>
    <n v="0"/>
    <n v="0"/>
    <n v="0"/>
  </r>
  <r>
    <s v="E3537 DONOTUSE Sub, Texaco E"/>
    <x v="56"/>
    <x v="675"/>
    <x v="6"/>
    <n v="0"/>
    <n v="0"/>
    <n v="0"/>
    <n v="0"/>
    <n v="0"/>
    <n v="0"/>
    <n v="0"/>
    <n v="0"/>
    <n v="0"/>
    <n v="0"/>
    <n v="0"/>
    <n v="0"/>
    <n v="0"/>
    <n v="0"/>
  </r>
  <r>
    <s v="E3537 DONOTUSE, Cov-Ber "/>
    <x v="56"/>
    <x v="676"/>
    <x v="6"/>
    <n v="0"/>
    <n v="0"/>
    <n v="0"/>
    <n v="0"/>
    <n v="0"/>
    <n v="0"/>
    <n v="0"/>
    <n v="0"/>
    <n v="0"/>
    <n v="0"/>
    <n v="0"/>
    <n v="0"/>
    <n v="0"/>
    <n v="0"/>
  </r>
  <r>
    <s v="E3537 DONOTUSE, Sub, Alpac"/>
    <x v="56"/>
    <x v="677"/>
    <x v="6"/>
    <n v="0"/>
    <n v="0"/>
    <n v="0"/>
    <n v="0"/>
    <n v="0"/>
    <n v="0"/>
    <n v="0"/>
    <n v="0"/>
    <n v="0"/>
    <n v="0"/>
    <n v="0"/>
    <n v="0"/>
    <n v="0"/>
    <n v="0"/>
  </r>
  <r>
    <s v="E3537 DONOTUSE, Sub, Arco C"/>
    <x v="56"/>
    <x v="678"/>
    <x v="6"/>
    <n v="0"/>
    <n v="0"/>
    <n v="0"/>
    <n v="0"/>
    <n v="0"/>
    <n v="0"/>
    <n v="0"/>
    <n v="0"/>
    <n v="0"/>
    <n v="0"/>
    <n v="0"/>
    <n v="0"/>
    <n v="0"/>
    <n v="0"/>
  </r>
  <r>
    <s v="E3537 DONOTUSE, Sub, Arco N"/>
    <x v="56"/>
    <x v="679"/>
    <x v="6"/>
    <n v="0"/>
    <n v="0"/>
    <n v="0"/>
    <n v="0"/>
    <n v="0"/>
    <n v="0"/>
    <n v="0"/>
    <n v="0"/>
    <n v="0"/>
    <n v="0"/>
    <n v="0"/>
    <n v="0"/>
    <n v="0"/>
    <n v="0"/>
  </r>
  <r>
    <s v="E3537 DONOTUSE, Sub, Arco S"/>
    <x v="56"/>
    <x v="680"/>
    <x v="6"/>
    <n v="0"/>
    <n v="0"/>
    <n v="0"/>
    <n v="0"/>
    <n v="0"/>
    <n v="0"/>
    <n v="0"/>
    <n v="0"/>
    <n v="0"/>
    <n v="0"/>
    <n v="0"/>
    <n v="0"/>
    <n v="0"/>
    <n v="0"/>
  </r>
  <r>
    <s v="E3537 DONOTUSE, Sub, BoeingRen"/>
    <x v="56"/>
    <x v="681"/>
    <x v="6"/>
    <n v="0"/>
    <n v="0"/>
    <n v="0"/>
    <n v="0"/>
    <n v="0"/>
    <n v="0"/>
    <n v="0"/>
    <n v="0"/>
    <n v="0"/>
    <n v="0"/>
    <n v="0"/>
    <n v="0"/>
    <n v="0"/>
    <n v="0"/>
  </r>
  <r>
    <s v="E3537 DONOTUSE, Sub, Capitol"/>
    <x v="56"/>
    <x v="682"/>
    <x v="6"/>
    <n v="0"/>
    <n v="0"/>
    <n v="0"/>
    <n v="0"/>
    <n v="0"/>
    <n v="0"/>
    <n v="0"/>
    <n v="0"/>
    <n v="0"/>
    <n v="0"/>
    <n v="0"/>
    <n v="0"/>
    <n v="0"/>
    <n v="0"/>
  </r>
  <r>
    <s v="E3537 DONOTUSE, Sub, Clover V"/>
    <x v="56"/>
    <x v="683"/>
    <x v="6"/>
    <n v="0"/>
    <n v="0"/>
    <n v="0"/>
    <n v="0"/>
    <n v="0"/>
    <n v="0"/>
    <n v="0"/>
    <n v="0"/>
    <n v="0"/>
    <n v="0"/>
    <n v="0"/>
    <n v="0"/>
    <n v="0"/>
    <n v="0"/>
  </r>
  <r>
    <s v="E3537 DONOTUSE, Sub, LiquidAir"/>
    <x v="56"/>
    <x v="684"/>
    <x v="6"/>
    <n v="0"/>
    <n v="0"/>
    <n v="0"/>
    <n v="0"/>
    <n v="0"/>
    <n v="0"/>
    <n v="0"/>
    <n v="0"/>
    <n v="0"/>
    <n v="0"/>
    <n v="0"/>
    <n v="0"/>
    <n v="0"/>
    <n v="0"/>
  </r>
  <r>
    <s v="E3537 DONOTUSE, Sub, MillerBay"/>
    <x v="56"/>
    <x v="685"/>
    <x v="6"/>
    <n v="0"/>
    <n v="0"/>
    <n v="0"/>
    <n v="0"/>
    <n v="0"/>
    <n v="0"/>
    <n v="0"/>
    <n v="0"/>
    <n v="0"/>
    <n v="0"/>
    <n v="0"/>
    <n v="0"/>
    <n v="0"/>
    <n v="0"/>
  </r>
  <r>
    <s v="E3537 DONOTUSE, Sub, Olym Avon"/>
    <x v="56"/>
    <x v="686"/>
    <x v="6"/>
    <n v="0"/>
    <n v="0"/>
    <n v="0"/>
    <n v="0"/>
    <n v="0"/>
    <n v="0"/>
    <n v="0"/>
    <n v="0"/>
    <n v="0"/>
    <n v="0"/>
    <n v="0"/>
    <n v="0"/>
    <n v="0"/>
    <n v="0"/>
  </r>
  <r>
    <s v="E3537 DONOTUSE, Sub, Olym Rntn"/>
    <x v="56"/>
    <x v="687"/>
    <x v="6"/>
    <n v="0"/>
    <n v="0"/>
    <n v="0"/>
    <n v="0"/>
    <n v="0"/>
    <n v="0"/>
    <n v="0"/>
    <n v="0"/>
    <n v="0"/>
    <n v="0"/>
    <n v="0"/>
    <n v="0"/>
    <n v="0"/>
    <n v="0"/>
  </r>
  <r>
    <s v="E3537 DONOTUSE, Sub, Paccar"/>
    <x v="56"/>
    <x v="688"/>
    <x v="6"/>
    <n v="0"/>
    <n v="0"/>
    <n v="0"/>
    <n v="0"/>
    <n v="0"/>
    <n v="0"/>
    <n v="0"/>
    <n v="0"/>
    <n v="0"/>
    <n v="0"/>
    <n v="0"/>
    <n v="0"/>
    <n v="0"/>
    <n v="0"/>
  </r>
  <r>
    <s v="E3537 DONOTUSE, Sub, Texaco W"/>
    <x v="56"/>
    <x v="689"/>
    <x v="6"/>
    <n v="0"/>
    <n v="0"/>
    <n v="0"/>
    <n v="0"/>
    <n v="0"/>
    <n v="0"/>
    <n v="0"/>
    <n v="0"/>
    <n v="0"/>
    <n v="0"/>
    <n v="0"/>
    <n v="0"/>
    <n v="0"/>
    <n v="0"/>
  </r>
  <r>
    <s v="E3537 DONOTUSE, Sub, Vitulli"/>
    <x v="56"/>
    <x v="690"/>
    <x v="6"/>
    <n v="0"/>
    <n v="0"/>
    <n v="0"/>
    <n v="0"/>
    <n v="0"/>
    <n v="0"/>
    <n v="0"/>
    <n v="0"/>
    <n v="0"/>
    <n v="0"/>
    <n v="0"/>
    <n v="0"/>
    <n v="0"/>
    <n v="0"/>
  </r>
  <r>
    <s v="E3537 DONOTUSE, Sub, Waterfront"/>
    <x v="56"/>
    <x v="691"/>
    <x v="6"/>
    <n v="0"/>
    <n v="0"/>
    <n v="0"/>
    <n v="0"/>
    <n v="0"/>
    <n v="0"/>
    <n v="0"/>
    <n v="0"/>
    <n v="0"/>
    <n v="0"/>
    <n v="0"/>
    <n v="0"/>
    <n v="0"/>
    <n v="0"/>
  </r>
  <r>
    <s v="E3537 TSM Poles, Sumas OP"/>
    <x v="56"/>
    <x v="692"/>
    <x v="6"/>
    <n v="0"/>
    <n v="0"/>
    <n v="0"/>
    <n v="0"/>
    <n v="0"/>
    <n v="0"/>
    <n v="0"/>
    <n v="0"/>
    <n v="0"/>
    <n v="0"/>
    <n v="0"/>
    <n v="0"/>
    <n v="0"/>
    <n v="0"/>
  </r>
  <r>
    <s v="E3537 TSM Poles, Sumas OP-NSC"/>
    <x v="56"/>
    <x v="693"/>
    <x v="6"/>
    <n v="0"/>
    <n v="0"/>
    <n v="0"/>
    <n v="0"/>
    <n v="0"/>
    <n v="0"/>
    <n v="0"/>
    <n v="0"/>
    <n v="0"/>
    <n v="0"/>
    <n v="0"/>
    <n v="0"/>
    <n v="0"/>
    <n v="0"/>
  </r>
  <r>
    <s v="E3537 TSM Sta Eq, Baker Common"/>
    <x v="56"/>
    <x v="647"/>
    <x v="6"/>
    <n v="0"/>
    <n v="0"/>
    <n v="0"/>
    <n v="0"/>
    <n v="0"/>
    <n v="0"/>
    <n v="0"/>
    <n v="0"/>
    <n v="0"/>
    <n v="0"/>
    <n v="0"/>
    <n v="0"/>
    <n v="0"/>
    <n v="0"/>
  </r>
  <r>
    <s v="E3537 TSM Sta Eq, Encogen"/>
    <x v="56"/>
    <x v="648"/>
    <x v="6"/>
    <n v="0"/>
    <n v="0"/>
    <n v="0"/>
    <n v="0"/>
    <n v="0"/>
    <n v="0"/>
    <n v="0"/>
    <n v="0"/>
    <n v="0"/>
    <n v="0"/>
    <n v="0"/>
    <n v="0"/>
    <n v="0"/>
    <n v="0"/>
  </r>
  <r>
    <s v="E3537 TSM Sta Eq, Encogen-NSC"/>
    <x v="56"/>
    <x v="649"/>
    <x v="6"/>
    <n v="0"/>
    <n v="0"/>
    <n v="0"/>
    <n v="0"/>
    <n v="0"/>
    <n v="0"/>
    <n v="0"/>
    <n v="0"/>
    <n v="0"/>
    <n v="0"/>
    <n v="0"/>
    <n v="0"/>
    <n v="0"/>
    <n v="0"/>
  </r>
  <r>
    <s v="E3537 TSM Sta Eq, Fredonia3&amp;4 O-NSC"/>
    <x v="56"/>
    <x v="650"/>
    <x v="6"/>
    <n v="0"/>
    <n v="0"/>
    <n v="0"/>
    <n v="0"/>
    <n v="0"/>
    <n v="0"/>
    <n v="0"/>
    <n v="0"/>
    <n v="0"/>
    <n v="0"/>
    <n v="0"/>
    <n v="0"/>
    <n v="0"/>
    <n v="0"/>
  </r>
  <r>
    <s v="E3537 TSM Sta Eq, Fredonia3&amp;4 OP"/>
    <x v="56"/>
    <x v="651"/>
    <x v="6"/>
    <n v="4275"/>
    <n v="4275"/>
    <n v="4275"/>
    <n v="4275"/>
    <n v="4275"/>
    <n v="4275"/>
    <n v="4275"/>
    <n v="4275"/>
    <n v="4275"/>
    <n v="4275"/>
    <n v="4275"/>
    <n v="4275"/>
    <n v="4275"/>
    <n v="4275337"/>
  </r>
  <r>
    <s v="E3537 TSM Sta Eq, Goldendale"/>
    <x v="56"/>
    <x v="652"/>
    <x v="6"/>
    <n v="0"/>
    <n v="0"/>
    <n v="0"/>
    <n v="0"/>
    <n v="0"/>
    <n v="0"/>
    <n v="0"/>
    <n v="0"/>
    <n v="0"/>
    <n v="0"/>
    <n v="0"/>
    <n v="0"/>
    <n v="0"/>
    <n v="0"/>
  </r>
  <r>
    <s v="E3537 TSM Sta Eq, Goldendale OP"/>
    <x v="56"/>
    <x v="694"/>
    <x v="6"/>
    <n v="0"/>
    <n v="0"/>
    <n v="0"/>
    <n v="0"/>
    <n v="0"/>
    <n v="0"/>
    <n v="0"/>
    <n v="0"/>
    <n v="0"/>
    <n v="0"/>
    <n v="0"/>
    <n v="0"/>
    <n v="0"/>
    <n v="0"/>
  </r>
  <r>
    <s v="E3537 TSM Sta Eq, Goldendale OP-NSC"/>
    <x v="56"/>
    <x v="695"/>
    <x v="6"/>
    <n v="0"/>
    <n v="0"/>
    <n v="0"/>
    <n v="0"/>
    <n v="0"/>
    <n v="0"/>
    <n v="0"/>
    <n v="0"/>
    <n v="0"/>
    <n v="0"/>
    <n v="0"/>
    <n v="0"/>
    <n v="0"/>
    <n v="0"/>
  </r>
  <r>
    <s v="E3537 TSM Sta Eq, Hop Ridge Exp-NSC"/>
    <x v="56"/>
    <x v="654"/>
    <x v="6"/>
    <n v="0"/>
    <n v="0"/>
    <n v="0"/>
    <n v="0"/>
    <n v="0"/>
    <n v="0"/>
    <n v="0"/>
    <n v="0"/>
    <n v="0"/>
    <n v="0"/>
    <n v="0"/>
    <n v="0"/>
    <n v="0"/>
    <n v="0"/>
  </r>
  <r>
    <s v="E3537 TSM Sta Eq, Hopkins Ridge"/>
    <x v="56"/>
    <x v="655"/>
    <x v="6"/>
    <n v="0"/>
    <n v="0"/>
    <n v="0"/>
    <n v="0"/>
    <n v="0"/>
    <n v="0"/>
    <n v="0"/>
    <n v="0"/>
    <n v="0"/>
    <n v="0"/>
    <n v="0"/>
    <n v="0"/>
    <n v="0"/>
    <n v="0"/>
  </r>
  <r>
    <s v="E3537 TSM Sta Eq, Hopkins Ridge Exp"/>
    <x v="56"/>
    <x v="656"/>
    <x v="6"/>
    <n v="795"/>
    <n v="795"/>
    <n v="795"/>
    <n v="795"/>
    <n v="795"/>
    <n v="795"/>
    <n v="795"/>
    <n v="795"/>
    <n v="795"/>
    <n v="795"/>
    <n v="795"/>
    <n v="795"/>
    <n v="795"/>
    <n v="795330"/>
  </r>
  <r>
    <s v="E3537 TSM Sta Eq, Hopkins Ridge-NSC"/>
    <x v="56"/>
    <x v="657"/>
    <x v="6"/>
    <n v="0"/>
    <n v="0"/>
    <n v="0"/>
    <n v="0"/>
    <n v="0"/>
    <n v="0"/>
    <n v="0"/>
    <n v="0"/>
    <n v="0"/>
    <n v="0"/>
    <n v="0"/>
    <n v="0"/>
    <n v="0"/>
    <n v="0"/>
  </r>
  <r>
    <s v="E3537 TSM Sta Eq, Lower Baker"/>
    <x v="56"/>
    <x v="658"/>
    <x v="6"/>
    <n v="0"/>
    <n v="0"/>
    <n v="0"/>
    <n v="0"/>
    <n v="0"/>
    <n v="0"/>
    <n v="0"/>
    <n v="0"/>
    <n v="0"/>
    <n v="0"/>
    <n v="0"/>
    <n v="0"/>
    <n v="0"/>
    <n v="0"/>
  </r>
  <r>
    <s v="E3537 TSM Sta Eq, Lower Baker-NSC"/>
    <x v="56"/>
    <x v="659"/>
    <x v="6"/>
    <n v="0"/>
    <n v="0"/>
    <n v="0"/>
    <n v="0"/>
    <n v="0"/>
    <n v="0"/>
    <n v="0"/>
    <n v="0"/>
    <n v="0"/>
    <n v="0"/>
    <n v="0"/>
    <n v="0"/>
    <n v="0"/>
    <n v="0"/>
  </r>
  <r>
    <s v="E3537 TSM Sta Eq, Mint Farm "/>
    <x v="56"/>
    <x v="634"/>
    <x v="6"/>
    <n v="0"/>
    <n v="0"/>
    <n v="0"/>
    <n v="0"/>
    <n v="0"/>
    <n v="0"/>
    <n v="0"/>
    <n v="0"/>
    <n v="0"/>
    <n v="0"/>
    <n v="0"/>
    <n v="0"/>
    <n v="0"/>
    <n v="0"/>
  </r>
  <r>
    <s v="E3537 TSM Sta Eq, Mint Farm OP"/>
    <x v="56"/>
    <x v="635"/>
    <x v="6"/>
    <n v="0"/>
    <n v="0"/>
    <n v="0"/>
    <n v="0"/>
    <n v="0"/>
    <n v="0"/>
    <n v="0"/>
    <n v="0"/>
    <n v="0"/>
    <n v="0"/>
    <n v="0"/>
    <n v="0"/>
    <n v="0"/>
    <n v="0"/>
  </r>
  <r>
    <s v="E3537 TSM Sta Eq, Mint Farm OP-NSC"/>
    <x v="56"/>
    <x v="696"/>
    <x v="6"/>
    <n v="0"/>
    <n v="0"/>
    <n v="0"/>
    <n v="0"/>
    <n v="0"/>
    <n v="0"/>
    <n v="0"/>
    <n v="0"/>
    <n v="0"/>
    <n v="0"/>
    <n v="0"/>
    <n v="0"/>
    <n v="0"/>
    <n v="0"/>
  </r>
  <r>
    <s v="E3537 TSM Sta Eq, Mint Farm-NSC"/>
    <x v="56"/>
    <x v="660"/>
    <x v="6"/>
    <n v="0"/>
    <n v="0"/>
    <n v="0"/>
    <n v="0"/>
    <n v="0"/>
    <n v="0"/>
    <n v="0"/>
    <n v="0"/>
    <n v="0"/>
    <n v="0"/>
    <n v="0"/>
    <n v="0"/>
    <n v="0"/>
    <n v="0"/>
  </r>
  <r>
    <s v="E3537 TSM Sta Eq, Snoqualmie 1"/>
    <x v="56"/>
    <x v="636"/>
    <x v="6"/>
    <n v="0"/>
    <n v="0"/>
    <n v="0"/>
    <n v="0"/>
    <n v="0"/>
    <n v="0"/>
    <n v="0"/>
    <n v="0"/>
    <n v="0"/>
    <n v="0"/>
    <n v="0"/>
    <n v="0"/>
    <n v="0"/>
    <n v="0"/>
  </r>
  <r>
    <s v="E3537 TSM Sta Eq, Snoqualmie 1-NSC"/>
    <x v="56"/>
    <x v="661"/>
    <x v="6"/>
    <n v="0"/>
    <n v="0"/>
    <n v="0"/>
    <n v="0"/>
    <n v="0"/>
    <n v="0"/>
    <n v="0"/>
    <n v="0"/>
    <n v="0"/>
    <n v="0"/>
    <n v="0"/>
    <n v="0"/>
    <n v="0"/>
    <n v="0"/>
  </r>
  <r>
    <s v="E3537 TSM Sta Eq, Snoqualmie 2"/>
    <x v="56"/>
    <x v="662"/>
    <x v="6"/>
    <n v="0"/>
    <n v="0"/>
    <n v="0"/>
    <n v="0"/>
    <n v="0"/>
    <n v="0"/>
    <n v="0"/>
    <n v="0"/>
    <n v="0"/>
    <n v="0"/>
    <n v="0"/>
    <n v="0"/>
    <n v="0"/>
    <n v="0"/>
  </r>
  <r>
    <s v="E3537 TSM Sta Eq, Snoqualmie 2-NSC"/>
    <x v="56"/>
    <x v="663"/>
    <x v="6"/>
    <n v="0"/>
    <n v="0"/>
    <n v="0"/>
    <n v="0"/>
    <n v="0"/>
    <n v="0"/>
    <n v="0"/>
    <n v="0"/>
    <n v="0"/>
    <n v="0"/>
    <n v="0"/>
    <n v="0"/>
    <n v="0"/>
    <n v="0"/>
  </r>
  <r>
    <s v="E3537 TSM Sta Eq, Sumas SMC "/>
    <x v="56"/>
    <x v="664"/>
    <x v="6"/>
    <n v="0"/>
    <n v="0"/>
    <n v="0"/>
    <n v="0"/>
    <n v="0"/>
    <n v="0"/>
    <n v="0"/>
    <n v="0"/>
    <n v="0"/>
    <n v="0"/>
    <n v="0"/>
    <n v="0"/>
    <n v="0"/>
    <n v="0"/>
  </r>
  <r>
    <s v="E3537 TSM Sta Eq, Sumas SMS"/>
    <x v="56"/>
    <x v="666"/>
    <x v="6"/>
    <n v="0"/>
    <n v="0"/>
    <n v="0"/>
    <n v="0"/>
    <n v="0"/>
    <n v="0"/>
    <n v="0"/>
    <n v="0"/>
    <n v="0"/>
    <n v="0"/>
    <n v="0"/>
    <n v="0"/>
    <n v="0"/>
    <n v="0"/>
  </r>
  <r>
    <s v="E3537 TSM Sta Eq, Upper Baker"/>
    <x v="56"/>
    <x v="668"/>
    <x v="6"/>
    <n v="0"/>
    <n v="0"/>
    <n v="0"/>
    <n v="0"/>
    <n v="0"/>
    <n v="0"/>
    <n v="0"/>
    <n v="0"/>
    <n v="0"/>
    <n v="0"/>
    <n v="0"/>
    <n v="0"/>
    <n v="0"/>
    <n v="0"/>
  </r>
  <r>
    <s v="E3537 TSM Sta Eq, Upper Baker-NSC"/>
    <x v="56"/>
    <x v="669"/>
    <x v="6"/>
    <n v="0"/>
    <n v="0"/>
    <n v="0"/>
    <n v="0"/>
    <n v="0"/>
    <n v="0"/>
    <n v="0"/>
    <n v="0"/>
    <n v="0"/>
    <n v="0"/>
    <n v="0"/>
    <n v="0"/>
    <n v="0"/>
    <n v="0"/>
  </r>
  <r>
    <s v="E3537 TSM Sta Eq, Wild Horse Solar"/>
    <x v="56"/>
    <x v="670"/>
    <x v="6"/>
    <n v="0"/>
    <n v="0"/>
    <n v="0"/>
    <n v="0"/>
    <n v="0"/>
    <n v="0"/>
    <n v="0"/>
    <n v="0"/>
    <n v="0"/>
    <n v="0"/>
    <n v="0"/>
    <n v="0"/>
    <n v="0"/>
    <n v="0"/>
  </r>
  <r>
    <s v="E3537 TSM Sta Eq, Wld Hrs Solar-NSC"/>
    <x v="56"/>
    <x v="671"/>
    <x v="6"/>
    <n v="0"/>
    <n v="0"/>
    <n v="0"/>
    <n v="0"/>
    <n v="0"/>
    <n v="0"/>
    <n v="0"/>
    <n v="0"/>
    <n v="0"/>
    <n v="0"/>
    <n v="0"/>
    <n v="0"/>
    <n v="0"/>
    <n v="0"/>
  </r>
  <r>
    <s v="E3537 TSM Sub Eq, Sumas OP-SMC"/>
    <x v="56"/>
    <x v="697"/>
    <x v="6"/>
    <n v="0"/>
    <n v="0"/>
    <n v="0"/>
    <n v="0"/>
    <n v="0"/>
    <n v="0"/>
    <n v="0"/>
    <n v="0"/>
    <n v="0"/>
    <n v="0"/>
    <n v="0"/>
    <n v="0"/>
    <n v="0"/>
    <n v="0"/>
  </r>
  <r>
    <s v="E3537 TSM Sub Eq, Sumas OP-SMC-NSC"/>
    <x v="56"/>
    <x v="698"/>
    <x v="6"/>
    <n v="0"/>
    <n v="0"/>
    <n v="0"/>
    <n v="0"/>
    <n v="0"/>
    <n v="0"/>
    <n v="0"/>
    <n v="0"/>
    <n v="0"/>
    <n v="0"/>
    <n v="0"/>
    <n v="0"/>
    <n v="0"/>
    <n v="0"/>
  </r>
  <r>
    <s v="E3537 TSM Sub Eq, Sumas OP-SMS"/>
    <x v="56"/>
    <x v="699"/>
    <x v="6"/>
    <n v="0"/>
    <n v="0"/>
    <n v="0"/>
    <n v="0"/>
    <n v="0"/>
    <n v="0"/>
    <n v="0"/>
    <n v="0"/>
    <n v="0"/>
    <n v="0"/>
    <n v="0"/>
    <n v="0"/>
    <n v="0"/>
    <n v="136"/>
  </r>
  <r>
    <s v="E3537 TSM Sub Eq, Sumas OP-SMS-NSC"/>
    <x v="56"/>
    <x v="700"/>
    <x v="6"/>
    <n v="0"/>
    <n v="0"/>
    <n v="0"/>
    <n v="0"/>
    <n v="0"/>
    <n v="0"/>
    <n v="0"/>
    <n v="0"/>
    <n v="0"/>
    <n v="0"/>
    <n v="0"/>
    <n v="0"/>
    <n v="0"/>
    <n v="0"/>
  </r>
  <r>
    <s v="E3537 TSM Substation Equipment"/>
    <x v="56"/>
    <x v="672"/>
    <x v="6"/>
    <n v="190900"/>
    <n v="190900"/>
    <n v="190893"/>
    <n v="190828"/>
    <n v="188742"/>
    <n v="188736"/>
    <n v="188694"/>
    <n v="188106"/>
    <n v="188019"/>
    <n v="187811"/>
    <n v="187799"/>
    <n v="187799"/>
    <n v="187799"/>
    <n v="188972996"/>
  </r>
  <r>
    <s v="E3537 TSM Substation Equipment-NSC"/>
    <x v="56"/>
    <x v="673"/>
    <x v="6"/>
    <n v="0"/>
    <n v="0"/>
    <n v="0"/>
    <n v="0"/>
    <n v="0"/>
    <n v="0"/>
    <n v="0"/>
    <n v="0"/>
    <n v="0"/>
    <n v="0"/>
    <n v="0"/>
    <n v="0"/>
    <n v="0"/>
    <n v="0"/>
  </r>
  <r>
    <s v="E3538 (LIF) Sta Eq, Sub-Txe"/>
    <x v="57"/>
    <x v="701"/>
    <x v="6"/>
    <n v="405"/>
    <n v="405"/>
    <n v="405"/>
    <n v="405"/>
    <n v="405"/>
    <n v="405"/>
    <n v="405"/>
    <n v="405"/>
    <n v="405"/>
    <n v="405"/>
    <n v="405"/>
    <n v="405"/>
    <n v="405"/>
    <n v="405246"/>
  </r>
  <r>
    <s v="E3538 (LIF) Sta Eq, Sub-Txe-NSC"/>
    <x v="57"/>
    <x v="702"/>
    <x v="6"/>
    <n v="0"/>
    <n v="0"/>
    <n v="0"/>
    <n v="0"/>
    <n v="0"/>
    <n v="0"/>
    <n v="0"/>
    <n v="0"/>
    <n v="0"/>
    <n v="0"/>
    <n v="0"/>
    <n v="0"/>
    <n v="0"/>
    <n v="0"/>
  </r>
  <r>
    <s v="E3539 (GIF) Sta Eq, Arco Central"/>
    <x v="58"/>
    <x v="703"/>
    <x v="6"/>
    <n v="144"/>
    <n v="144"/>
    <n v="144"/>
    <n v="144"/>
    <n v="144"/>
    <n v="144"/>
    <n v="144"/>
    <n v="144"/>
    <n v="144"/>
    <n v="144"/>
    <n v="144"/>
    <n v="144"/>
    <n v="144"/>
    <n v="144100"/>
  </r>
  <r>
    <s v="E3539 (GIF) Sta Eq, Arco Centra-NSC"/>
    <x v="58"/>
    <x v="704"/>
    <x v="6"/>
    <n v="0"/>
    <n v="0"/>
    <n v="0"/>
    <n v="0"/>
    <n v="0"/>
    <n v="0"/>
    <n v="0"/>
    <n v="0"/>
    <n v="0"/>
    <n v="0"/>
    <n v="0"/>
    <n v="0"/>
    <n v="0"/>
    <n v="0"/>
  </r>
  <r>
    <s v="E3539 (GIF) Sta Eq, Baker River Sw"/>
    <x v="58"/>
    <x v="705"/>
    <x v="6"/>
    <n v="134"/>
    <n v="134"/>
    <n v="134"/>
    <n v="134"/>
    <n v="134"/>
    <n v="134"/>
    <n v="134"/>
    <n v="134"/>
    <n v="134"/>
    <n v="134"/>
    <n v="134"/>
    <n v="134"/>
    <n v="134"/>
    <n v="134338"/>
  </r>
  <r>
    <s v="E3539 (GIF) Sta Eq, Baker River-NSC"/>
    <x v="58"/>
    <x v="706"/>
    <x v="6"/>
    <n v="0"/>
    <n v="0"/>
    <n v="0"/>
    <n v="0"/>
    <n v="0"/>
    <n v="0"/>
    <n v="0"/>
    <n v="0"/>
    <n v="0"/>
    <n v="0"/>
    <n v="0"/>
    <n v="0"/>
    <n v="0"/>
    <n v="0"/>
  </r>
  <r>
    <s v="E3539 (GIF) Sta Eq, Colstrip 1-2"/>
    <x v="58"/>
    <x v="707"/>
    <x v="6"/>
    <n v="1231"/>
    <n v="1231"/>
    <n v="1231"/>
    <n v="1231"/>
    <n v="1231"/>
    <n v="1231"/>
    <n v="1231"/>
    <n v="1231"/>
    <n v="1231"/>
    <n v="1231"/>
    <n v="1231"/>
    <n v="1231"/>
    <n v="1231"/>
    <n v="1231131"/>
  </r>
  <r>
    <s v="E3539 (GIF) Sta Eq, Colstrip 3-4 "/>
    <x v="58"/>
    <x v="708"/>
    <x v="6"/>
    <n v="3515"/>
    <n v="3515"/>
    <n v="3515"/>
    <n v="3515"/>
    <n v="3515"/>
    <n v="3515"/>
    <n v="3515"/>
    <n v="3515"/>
    <n v="3515"/>
    <n v="3515"/>
    <n v="3515"/>
    <n v="3515"/>
    <n v="3515"/>
    <n v="3515294"/>
  </r>
  <r>
    <s v="E3539 (GIF) Sta Eq, Colstrip1-2-NSC"/>
    <x v="58"/>
    <x v="709"/>
    <x v="6"/>
    <n v="0"/>
    <n v="0"/>
    <n v="0"/>
    <n v="0"/>
    <n v="0"/>
    <n v="0"/>
    <n v="0"/>
    <n v="0"/>
    <n v="0"/>
    <n v="0"/>
    <n v="0"/>
    <n v="0"/>
    <n v="0"/>
    <n v="0"/>
  </r>
  <r>
    <s v="E3539 (GIF) Sta Eq, Colstrip3-4-NSC"/>
    <x v="58"/>
    <x v="710"/>
    <x v="6"/>
    <n v="0"/>
    <n v="0"/>
    <n v="0"/>
    <n v="0"/>
    <n v="0"/>
    <n v="0"/>
    <n v="0"/>
    <n v="0"/>
    <n v="0"/>
    <n v="0"/>
    <n v="0"/>
    <n v="0"/>
    <n v="0"/>
    <n v="0"/>
  </r>
  <r>
    <s v="E3539 (GIF) Sta Eq, Electron Height"/>
    <x v="58"/>
    <x v="711"/>
    <x v="6"/>
    <n v="112"/>
    <n v="112"/>
    <n v="112"/>
    <n v="112"/>
    <n v="112"/>
    <n v="112"/>
    <n v="112"/>
    <n v="112"/>
    <n v="112"/>
    <n v="112"/>
    <n v="112"/>
    <n v="112"/>
    <n v="112"/>
    <n v="112021"/>
  </r>
  <r>
    <s v="E3539 (GIF) Sta Eq, Electron He-NSC"/>
    <x v="58"/>
    <x v="712"/>
    <x v="6"/>
    <n v="0"/>
    <n v="0"/>
    <n v="0"/>
    <n v="0"/>
    <n v="0"/>
    <n v="0"/>
    <n v="0"/>
    <n v="0"/>
    <n v="0"/>
    <n v="0"/>
    <n v="0"/>
    <n v="0"/>
    <n v="0"/>
    <n v="0"/>
  </r>
  <r>
    <s v="E3539 (GIF) Sta Eq, Electron-RET"/>
    <x v="58"/>
    <x v="713"/>
    <x v="6"/>
    <n v="0"/>
    <n v="0"/>
    <n v="0"/>
    <n v="0"/>
    <n v="0"/>
    <n v="0"/>
    <n v="0"/>
    <n v="0"/>
    <n v="0"/>
    <n v="0"/>
    <n v="0"/>
    <n v="0"/>
    <n v="0"/>
    <n v="0"/>
  </r>
  <r>
    <s v="E3539 (GIF) Sta Eq, Encogen"/>
    <x v="58"/>
    <x v="714"/>
    <x v="6"/>
    <n v="5413"/>
    <n v="5413"/>
    <n v="5413"/>
    <n v="5413"/>
    <n v="5413"/>
    <n v="5413"/>
    <n v="5413"/>
    <n v="5413"/>
    <n v="5413"/>
    <n v="5413"/>
    <n v="5413"/>
    <n v="5413"/>
    <n v="5413"/>
    <n v="5413075"/>
  </r>
  <r>
    <s v="E3539 (GIF) Sta Eq, Encogen-NSC"/>
    <x v="58"/>
    <x v="715"/>
    <x v="6"/>
    <n v="0"/>
    <n v="0"/>
    <n v="0"/>
    <n v="0"/>
    <n v="0"/>
    <n v="0"/>
    <n v="0"/>
    <n v="0"/>
    <n v="0"/>
    <n v="0"/>
    <n v="0"/>
    <n v="0"/>
    <n v="0"/>
    <n v="0"/>
  </r>
  <r>
    <s v="E3539 (GIF) Sta Eq, Ferndale"/>
    <x v="58"/>
    <x v="716"/>
    <x v="6"/>
    <n v="5619"/>
    <n v="5619"/>
    <n v="5619"/>
    <n v="5619"/>
    <n v="5619"/>
    <n v="5619"/>
    <n v="5619"/>
    <n v="5619"/>
    <n v="5619"/>
    <n v="5619"/>
    <n v="5619"/>
    <n v="5619"/>
    <n v="5619"/>
    <n v="5618562"/>
  </r>
  <r>
    <s v="E3539 (GIF) Sta Eq, Ferndale-NSC"/>
    <x v="58"/>
    <x v="717"/>
    <x v="6"/>
    <n v="0"/>
    <n v="0"/>
    <n v="0"/>
    <n v="0"/>
    <n v="0"/>
    <n v="0"/>
    <n v="0"/>
    <n v="0"/>
    <n v="0"/>
    <n v="0"/>
    <n v="0"/>
    <n v="0"/>
    <n v="0"/>
    <n v="0"/>
  </r>
  <r>
    <s v="E3539 (GIF) Sta Eq, Fred 1/APC"/>
    <x v="58"/>
    <x v="718"/>
    <x v="6"/>
    <n v="5035"/>
    <n v="5035"/>
    <n v="5035"/>
    <n v="5035"/>
    <n v="5035"/>
    <n v="5035"/>
    <n v="5035"/>
    <n v="5035"/>
    <n v="5035"/>
    <n v="5035"/>
    <n v="5035"/>
    <n v="5035"/>
    <n v="5035"/>
    <n v="5035075"/>
  </r>
  <r>
    <s v="E3539 (GIF) Sta Eq, Fred 1/APC-NSC"/>
    <x v="58"/>
    <x v="719"/>
    <x v="6"/>
    <n v="0"/>
    <n v="0"/>
    <n v="0"/>
    <n v="0"/>
    <n v="0"/>
    <n v="0"/>
    <n v="0"/>
    <n v="0"/>
    <n v="0"/>
    <n v="0"/>
    <n v="0"/>
    <n v="0"/>
    <n v="0"/>
    <n v="0"/>
  </r>
  <r>
    <s v="E3539 (GIF) Sta Eq, Frederickson"/>
    <x v="58"/>
    <x v="720"/>
    <x v="6"/>
    <n v="3189"/>
    <n v="3189"/>
    <n v="3189"/>
    <n v="3189"/>
    <n v="3189"/>
    <n v="3189"/>
    <n v="3189"/>
    <n v="3189"/>
    <n v="3189"/>
    <n v="3189"/>
    <n v="3189"/>
    <n v="3189"/>
    <n v="3189"/>
    <n v="3188706"/>
  </r>
  <r>
    <s v="E3539 (GIF) Sta Eq, Frederickso-NSC"/>
    <x v="58"/>
    <x v="721"/>
    <x v="6"/>
    <n v="0"/>
    <n v="0"/>
    <n v="0"/>
    <n v="0"/>
    <n v="0"/>
    <n v="0"/>
    <n v="0"/>
    <n v="0"/>
    <n v="0"/>
    <n v="0"/>
    <n v="0"/>
    <n v="0"/>
    <n v="0"/>
    <n v="0"/>
  </r>
  <r>
    <s v="E3539 (GIF) Sta Eq, Fredonia 1&amp;2"/>
    <x v="58"/>
    <x v="722"/>
    <x v="6"/>
    <n v="3718"/>
    <n v="3718"/>
    <n v="3718"/>
    <n v="3718"/>
    <n v="3718"/>
    <n v="3718"/>
    <n v="3774"/>
    <n v="3774"/>
    <n v="3774"/>
    <n v="3774"/>
    <n v="3774"/>
    <n v="3774"/>
    <n v="3774"/>
    <n v="3748440"/>
  </r>
  <r>
    <s v="E3539 (GIF) Sta Eq, Fredonia 1&amp;-NSC"/>
    <x v="58"/>
    <x v="723"/>
    <x v="6"/>
    <n v="0"/>
    <n v="0"/>
    <n v="0"/>
    <n v="0"/>
    <n v="0"/>
    <n v="0"/>
    <n v="0"/>
    <n v="0"/>
    <n v="0"/>
    <n v="0"/>
    <n v="0"/>
    <n v="0"/>
    <n v="0"/>
    <n v="0"/>
  </r>
  <r>
    <s v="E3539 (GIF) Sta Eq, Fredonia 3&amp;4"/>
    <x v="58"/>
    <x v="724"/>
    <x v="6"/>
    <n v="1732"/>
    <n v="1732"/>
    <n v="1732"/>
    <n v="1732"/>
    <n v="1732"/>
    <n v="1732"/>
    <n v="1732"/>
    <n v="1732"/>
    <n v="1732"/>
    <n v="1732"/>
    <n v="1732"/>
    <n v="1732"/>
    <n v="1732"/>
    <n v="1732090"/>
  </r>
  <r>
    <s v="E3539 (GIF) Sta Eq, Fredonia 3&amp;-NSC"/>
    <x v="58"/>
    <x v="725"/>
    <x v="6"/>
    <n v="0"/>
    <n v="0"/>
    <n v="0"/>
    <n v="0"/>
    <n v="0"/>
    <n v="0"/>
    <n v="0"/>
    <n v="0"/>
    <n v="0"/>
    <n v="0"/>
    <n v="0"/>
    <n v="0"/>
    <n v="0"/>
    <n v="0"/>
  </r>
  <r>
    <s v="E3539 (GIF) Sta Eq, Goldendale"/>
    <x v="58"/>
    <x v="726"/>
    <x v="6"/>
    <n v="411"/>
    <n v="411"/>
    <n v="411"/>
    <n v="411"/>
    <n v="411"/>
    <n v="411"/>
    <n v="411"/>
    <n v="411"/>
    <n v="411"/>
    <n v="411"/>
    <n v="411"/>
    <n v="411"/>
    <n v="411"/>
    <n v="411060"/>
  </r>
  <r>
    <s v="E3539 (GIF) Sta Eq, Goldendale-NSC"/>
    <x v="58"/>
    <x v="727"/>
    <x v="6"/>
    <n v="0"/>
    <n v="0"/>
    <n v="0"/>
    <n v="0"/>
    <n v="0"/>
    <n v="0"/>
    <n v="0"/>
    <n v="0"/>
    <n v="0"/>
    <n v="0"/>
    <n v="0"/>
    <n v="0"/>
    <n v="0"/>
    <n v="0"/>
  </r>
  <r>
    <s v="E3539 (GIF) Sta Eq, Hop Ridge-NSC"/>
    <x v="58"/>
    <x v="728"/>
    <x v="6"/>
    <n v="0"/>
    <n v="0"/>
    <n v="0"/>
    <n v="0"/>
    <n v="0"/>
    <n v="0"/>
    <n v="0"/>
    <n v="0"/>
    <n v="0"/>
    <n v="0"/>
    <n v="0"/>
    <n v="0"/>
    <n v="0"/>
    <n v="0"/>
  </r>
  <r>
    <s v="E3539 (GIF) Sta Eq, Hopkins Ridge"/>
    <x v="58"/>
    <x v="729"/>
    <x v="6"/>
    <n v="8796"/>
    <n v="8796"/>
    <n v="8796"/>
    <n v="8796"/>
    <n v="8796"/>
    <n v="8796"/>
    <n v="8796"/>
    <n v="8796"/>
    <n v="8796"/>
    <n v="8796"/>
    <n v="8796"/>
    <n v="8796"/>
    <n v="8796"/>
    <n v="8795959"/>
  </r>
  <r>
    <s v="E3539 (GIF) Sta Eq, HPK sub@pla-NSC"/>
    <x v="58"/>
    <x v="730"/>
    <x v="6"/>
    <n v="0"/>
    <n v="0"/>
    <n v="0"/>
    <n v="0"/>
    <n v="0"/>
    <n v="0"/>
    <n v="0"/>
    <n v="0"/>
    <n v="0"/>
    <n v="0"/>
    <n v="0"/>
    <n v="0"/>
    <n v="0"/>
    <n v="0"/>
  </r>
  <r>
    <s v="E3539 (GIF) Sta Eq, HPK sub@plant"/>
    <x v="58"/>
    <x v="731"/>
    <x v="6"/>
    <n v="9150"/>
    <n v="9150"/>
    <n v="9150"/>
    <n v="9150"/>
    <n v="9150"/>
    <n v="9150"/>
    <n v="9356"/>
    <n v="9356"/>
    <n v="9357"/>
    <n v="9357"/>
    <n v="9357"/>
    <n v="9357"/>
    <n v="9357"/>
    <n v="9261638"/>
  </r>
  <r>
    <s v="E3539 (GIF) Sta Eq, LB#4 -2013"/>
    <x v="58"/>
    <x v="732"/>
    <x v="6"/>
    <n v="0"/>
    <n v="0"/>
    <n v="0"/>
    <n v="0"/>
    <n v="0"/>
    <n v="0"/>
    <n v="0"/>
    <n v="0"/>
    <n v="0"/>
    <n v="0"/>
    <n v="0"/>
    <n v="0"/>
    <n v="0"/>
    <n v="423"/>
  </r>
  <r>
    <s v="E3539 (GIF) Sta Eq, LB#4 -2013-NSC"/>
    <x v="58"/>
    <x v="733"/>
    <x v="6"/>
    <n v="0"/>
    <n v="0"/>
    <n v="0"/>
    <n v="0"/>
    <n v="0"/>
    <n v="0"/>
    <n v="0"/>
    <n v="0"/>
    <n v="0"/>
    <n v="0"/>
    <n v="0"/>
    <n v="0"/>
    <n v="0"/>
    <n v="0"/>
  </r>
  <r>
    <s v="E3539 (GIF) Sta Eq, Lower Baker"/>
    <x v="58"/>
    <x v="734"/>
    <x v="6"/>
    <n v="2700"/>
    <n v="2700"/>
    <n v="2700"/>
    <n v="2700"/>
    <n v="2700"/>
    <n v="2700"/>
    <n v="2700"/>
    <n v="2700"/>
    <n v="2700"/>
    <n v="2700"/>
    <n v="2700"/>
    <n v="2700"/>
    <n v="2700"/>
    <n v="2700205"/>
  </r>
  <r>
    <s v="E3539 (GIF) Sta Eq, Lower Baker-NSC"/>
    <x v="58"/>
    <x v="735"/>
    <x v="6"/>
    <n v="0"/>
    <n v="0"/>
    <n v="0"/>
    <n v="0"/>
    <n v="0"/>
    <n v="0"/>
    <n v="0"/>
    <n v="0"/>
    <n v="0"/>
    <n v="0"/>
    <n v="0"/>
    <n v="0"/>
    <n v="0"/>
    <n v="0"/>
  </r>
  <r>
    <s v="E3539 (GIF) Sta Eq, LSR"/>
    <x v="58"/>
    <x v="736"/>
    <x v="6"/>
    <n v="23954"/>
    <n v="23954"/>
    <n v="23954"/>
    <n v="23954"/>
    <n v="23954"/>
    <n v="23954"/>
    <n v="24159"/>
    <n v="24159"/>
    <n v="24160"/>
    <n v="24160"/>
    <n v="24160"/>
    <n v="24160"/>
    <n v="24160"/>
    <n v="24065540"/>
  </r>
  <r>
    <s v="E3539 (GIF) Sta Eq, LSR-NSC"/>
    <x v="58"/>
    <x v="737"/>
    <x v="6"/>
    <n v="0"/>
    <n v="0"/>
    <n v="0"/>
    <n v="0"/>
    <n v="0"/>
    <n v="0"/>
    <n v="0"/>
    <n v="0"/>
    <n v="0"/>
    <n v="0"/>
    <n v="0"/>
    <n v="0"/>
    <n v="0"/>
    <n v="0"/>
  </r>
  <r>
    <s v="E3539 (GIF) Sta Eq, Mint Farm"/>
    <x v="58"/>
    <x v="738"/>
    <x v="6"/>
    <n v="1783"/>
    <n v="1783"/>
    <n v="1783"/>
    <n v="1783"/>
    <n v="1783"/>
    <n v="1783"/>
    <n v="1783"/>
    <n v="1783"/>
    <n v="1783"/>
    <n v="1783"/>
    <n v="1783"/>
    <n v="1783"/>
    <n v="1783"/>
    <n v="1782985"/>
  </r>
  <r>
    <s v="E3539 (GIF) Sta Eq, Mint Farm-NSC"/>
    <x v="58"/>
    <x v="739"/>
    <x v="6"/>
    <n v="0"/>
    <n v="0"/>
    <n v="0"/>
    <n v="0"/>
    <n v="0"/>
    <n v="0"/>
    <n v="0"/>
    <n v="0"/>
    <n v="0"/>
    <n v="0"/>
    <n v="0"/>
    <n v="0"/>
    <n v="0"/>
    <n v="0"/>
  </r>
  <r>
    <s v="E3539 (GIF) Sta Eq, Nooksack"/>
    <x v="58"/>
    <x v="740"/>
    <x v="6"/>
    <n v="31"/>
    <n v="31"/>
    <n v="31"/>
    <n v="31"/>
    <n v="31"/>
    <n v="31"/>
    <n v="31"/>
    <n v="31"/>
    <n v="31"/>
    <n v="31"/>
    <n v="31"/>
    <n v="31"/>
    <n v="31"/>
    <n v="30560"/>
  </r>
  <r>
    <s v="E3539 (GIF) Sta Eq, Nooksack-NSC"/>
    <x v="58"/>
    <x v="741"/>
    <x v="6"/>
    <n v="0"/>
    <n v="0"/>
    <n v="0"/>
    <n v="0"/>
    <n v="0"/>
    <n v="0"/>
    <n v="0"/>
    <n v="0"/>
    <n v="0"/>
    <n v="0"/>
    <n v="0"/>
    <n v="0"/>
    <n v="0"/>
    <n v="0"/>
  </r>
  <r>
    <s v="E3539 (GIF) Sta Eq, Poison Spring"/>
    <x v="58"/>
    <x v="742"/>
    <x v="6"/>
    <n v="180"/>
    <n v="180"/>
    <n v="180"/>
    <n v="206"/>
    <n v="206"/>
    <n v="206"/>
    <n v="206"/>
    <n v="206"/>
    <n v="206"/>
    <n v="206"/>
    <n v="206"/>
    <n v="206"/>
    <n v="206"/>
    <n v="200462"/>
  </r>
  <r>
    <s v="E3539 (GIF) Sta Eq, Poison Spri-NSC"/>
    <x v="58"/>
    <x v="743"/>
    <x v="6"/>
    <n v="0"/>
    <n v="0"/>
    <n v="0"/>
    <n v="0"/>
    <n v="0"/>
    <n v="0"/>
    <n v="0"/>
    <n v="0"/>
    <n v="0"/>
    <n v="0"/>
    <n v="0"/>
    <n v="0"/>
    <n v="0"/>
    <n v="0"/>
  </r>
  <r>
    <s v="E3539 (GIF) Sta Eq, Shannon"/>
    <x v="58"/>
    <x v="744"/>
    <x v="6"/>
    <n v="127"/>
    <n v="127"/>
    <n v="127"/>
    <n v="127"/>
    <n v="127"/>
    <n v="127"/>
    <n v="127"/>
    <n v="127"/>
    <n v="127"/>
    <n v="127"/>
    <n v="127"/>
    <n v="127"/>
    <n v="127"/>
    <n v="126549"/>
  </r>
  <r>
    <s v="E3539 (GIF) Sta Eq, Shannon-NSC"/>
    <x v="58"/>
    <x v="745"/>
    <x v="6"/>
    <n v="0"/>
    <n v="0"/>
    <n v="0"/>
    <n v="0"/>
    <n v="0"/>
    <n v="0"/>
    <n v="0"/>
    <n v="0"/>
    <n v="0"/>
    <n v="0"/>
    <n v="0"/>
    <n v="0"/>
    <n v="0"/>
    <n v="0"/>
  </r>
  <r>
    <s v="E3539 (GIF) Sta Eq, Snoq 1-2013"/>
    <x v="58"/>
    <x v="746"/>
    <x v="6"/>
    <n v="4059"/>
    <n v="4059"/>
    <n v="4059"/>
    <n v="4059"/>
    <n v="4059"/>
    <n v="4059"/>
    <n v="4059"/>
    <n v="4059"/>
    <n v="4059"/>
    <n v="4059"/>
    <n v="4059"/>
    <n v="4059"/>
    <n v="4059"/>
    <n v="4058986"/>
  </r>
  <r>
    <s v="E3539 (GIF) Sta Eq, Snoq 1-2013-NSC"/>
    <x v="58"/>
    <x v="747"/>
    <x v="6"/>
    <n v="0"/>
    <n v="0"/>
    <n v="0"/>
    <n v="0"/>
    <n v="0"/>
    <n v="0"/>
    <n v="0"/>
    <n v="0"/>
    <n v="0"/>
    <n v="0"/>
    <n v="0"/>
    <n v="0"/>
    <n v="0"/>
    <n v="0"/>
  </r>
  <r>
    <s v="E3539 (GIF) Sta Eq, Snoq 2-2013"/>
    <x v="58"/>
    <x v="748"/>
    <x v="6"/>
    <n v="4730"/>
    <n v="4730"/>
    <n v="4730"/>
    <n v="4730"/>
    <n v="4730"/>
    <n v="4730"/>
    <n v="4730"/>
    <n v="4730"/>
    <n v="4730"/>
    <n v="4730"/>
    <n v="4730"/>
    <n v="4730"/>
    <n v="4730"/>
    <n v="4729803"/>
  </r>
  <r>
    <s v="E3539 (GIF) Sta Eq, Snoq 2-2013-NSC"/>
    <x v="58"/>
    <x v="749"/>
    <x v="6"/>
    <n v="0"/>
    <n v="0"/>
    <n v="0"/>
    <n v="0"/>
    <n v="0"/>
    <n v="0"/>
    <n v="0"/>
    <n v="0"/>
    <n v="0"/>
    <n v="0"/>
    <n v="0"/>
    <n v="0"/>
    <n v="0"/>
    <n v="0"/>
  </r>
  <r>
    <s v="E3539 (GIF) Sta Eq, Snoq 2-NSC"/>
    <x v="58"/>
    <x v="750"/>
    <x v="6"/>
    <n v="0"/>
    <n v="0"/>
    <n v="0"/>
    <n v="0"/>
    <n v="0"/>
    <n v="0"/>
    <n v="0"/>
    <n v="0"/>
    <n v="0"/>
    <n v="0"/>
    <n v="0"/>
    <n v="0"/>
    <n v="0"/>
    <n v="0"/>
  </r>
  <r>
    <s v="E3539 (GIF) Sta Eq, Snoq Sw-NSC"/>
    <x v="58"/>
    <x v="751"/>
    <x v="6"/>
    <n v="0"/>
    <n v="0"/>
    <n v="0"/>
    <n v="0"/>
    <n v="0"/>
    <n v="0"/>
    <n v="0"/>
    <n v="0"/>
    <n v="0"/>
    <n v="0"/>
    <n v="0"/>
    <n v="0"/>
    <n v="0"/>
    <n v="0"/>
  </r>
  <r>
    <s v="E3539 (GIF) Sta Eq, Snoqualmie 2"/>
    <x v="58"/>
    <x v="752"/>
    <x v="6"/>
    <n v="209"/>
    <n v="209"/>
    <n v="209"/>
    <n v="209"/>
    <n v="209"/>
    <n v="209"/>
    <n v="209"/>
    <n v="209"/>
    <n v="209"/>
    <n v="209"/>
    <n v="209"/>
    <n v="209"/>
    <n v="209"/>
    <n v="208637"/>
  </r>
  <r>
    <s v="E3539 (GIF) Sta Eq, Snoqualmie Sw"/>
    <x v="58"/>
    <x v="753"/>
    <x v="6"/>
    <n v="267"/>
    <n v="267"/>
    <n v="267"/>
    <n v="267"/>
    <n v="267"/>
    <n v="267"/>
    <n v="267"/>
    <n v="267"/>
    <n v="267"/>
    <n v="267"/>
    <n v="187"/>
    <n v="187"/>
    <n v="187"/>
    <n v="249918"/>
  </r>
  <r>
    <s v="E3539 (GIF) Sta Eq, Stillwater"/>
    <x v="58"/>
    <x v="754"/>
    <x v="6"/>
    <n v="26"/>
    <n v="26"/>
    <n v="26"/>
    <n v="26"/>
    <n v="26"/>
    <n v="26"/>
    <n v="26"/>
    <n v="26"/>
    <n v="26"/>
    <n v="26"/>
    <n v="26"/>
    <n v="26"/>
    <n v="26"/>
    <n v="25891"/>
  </r>
  <r>
    <s v="E3539 (GIF) Sta Eq, Stillwater-NSC"/>
    <x v="58"/>
    <x v="755"/>
    <x v="6"/>
    <n v="0"/>
    <n v="0"/>
    <n v="0"/>
    <n v="0"/>
    <n v="0"/>
    <n v="0"/>
    <n v="0"/>
    <n v="0"/>
    <n v="0"/>
    <n v="0"/>
    <n v="0"/>
    <n v="0"/>
    <n v="0"/>
    <n v="0"/>
  </r>
  <r>
    <s v="E3539 (GIF) Sta Eq, SUB-BRL4-2013"/>
    <x v="58"/>
    <x v="756"/>
    <x v="6"/>
    <n v="2835"/>
    <n v="2835"/>
    <n v="2835"/>
    <n v="2835"/>
    <n v="2835"/>
    <n v="2835"/>
    <n v="2835"/>
    <n v="2835"/>
    <n v="2835"/>
    <n v="2835"/>
    <n v="2835"/>
    <n v="2835"/>
    <n v="2835"/>
    <n v="2835144"/>
  </r>
  <r>
    <s v="E3539 (GIF) Sta Eq, SUB-BRL4-20-NSC"/>
    <x v="58"/>
    <x v="757"/>
    <x v="6"/>
    <n v="0"/>
    <n v="0"/>
    <n v="0"/>
    <n v="0"/>
    <n v="0"/>
    <n v="0"/>
    <n v="0"/>
    <n v="0"/>
    <n v="0"/>
    <n v="0"/>
    <n v="0"/>
    <n v="0"/>
    <n v="0"/>
    <n v="0"/>
  </r>
  <r>
    <s v="E3539 (GIF) Sta Eq, Sumas OP-SMC"/>
    <x v="58"/>
    <x v="758"/>
    <x v="6"/>
    <n v="3525"/>
    <n v="3525"/>
    <n v="3525"/>
    <n v="3525"/>
    <n v="3525"/>
    <n v="3525"/>
    <n v="3525"/>
    <n v="3525"/>
    <n v="3525"/>
    <n v="3525"/>
    <n v="3525"/>
    <n v="3525"/>
    <n v="3525"/>
    <n v="3525000"/>
  </r>
  <r>
    <s v="E3539 (GIF) Sta Eq, Sumas OP-SM-NSC"/>
    <x v="58"/>
    <x v="759"/>
    <x v="6"/>
    <n v="0"/>
    <n v="0"/>
    <n v="0"/>
    <n v="0"/>
    <n v="0"/>
    <n v="0"/>
    <n v="0"/>
    <n v="0"/>
    <n v="0"/>
    <n v="0"/>
    <n v="0"/>
    <n v="0"/>
    <n v="0"/>
    <n v="0"/>
  </r>
  <r>
    <s v="E3539 (GIF) Sta Eq, Terrell"/>
    <x v="58"/>
    <x v="760"/>
    <x v="6"/>
    <n v="137"/>
    <n v="137"/>
    <n v="137"/>
    <n v="137"/>
    <n v="137"/>
    <n v="137"/>
    <n v="137"/>
    <n v="137"/>
    <n v="137"/>
    <n v="137"/>
    <n v="137"/>
    <n v="137"/>
    <n v="137"/>
    <n v="136831"/>
  </r>
  <r>
    <s v="E3539 (GIF) Sta Eq, Terrell-NSC"/>
    <x v="58"/>
    <x v="761"/>
    <x v="6"/>
    <n v="0"/>
    <n v="0"/>
    <n v="0"/>
    <n v="0"/>
    <n v="0"/>
    <n v="0"/>
    <n v="0"/>
    <n v="0"/>
    <n v="0"/>
    <n v="0"/>
    <n v="0"/>
    <n v="0"/>
    <n v="0"/>
    <n v="0"/>
  </r>
  <r>
    <s v="E3539 (GIF) Sta Eq, Texaco West"/>
    <x v="58"/>
    <x v="762"/>
    <x v="6"/>
    <n v="13"/>
    <n v="13"/>
    <n v="13"/>
    <n v="13"/>
    <n v="13"/>
    <n v="13"/>
    <n v="13"/>
    <n v="13"/>
    <n v="13"/>
    <n v="13"/>
    <n v="13"/>
    <n v="13"/>
    <n v="13"/>
    <n v="13113"/>
  </r>
  <r>
    <s v="E3539 (GIF) Sta Eq, Texaco West-NSC"/>
    <x v="58"/>
    <x v="763"/>
    <x v="6"/>
    <n v="0"/>
    <n v="0"/>
    <n v="0"/>
    <n v="0"/>
    <n v="0"/>
    <n v="0"/>
    <n v="0"/>
    <n v="0"/>
    <n v="0"/>
    <n v="0"/>
    <n v="0"/>
    <n v="0"/>
    <n v="0"/>
    <n v="0"/>
  </r>
  <r>
    <s v="E3539 (GIF) Sta Eq, Upper Baker"/>
    <x v="58"/>
    <x v="764"/>
    <x v="6"/>
    <n v="2706"/>
    <n v="2706"/>
    <n v="2706"/>
    <n v="2706"/>
    <n v="2706"/>
    <n v="2706"/>
    <n v="2706"/>
    <n v="2706"/>
    <n v="2706"/>
    <n v="2706"/>
    <n v="2706"/>
    <n v="2706"/>
    <n v="2706"/>
    <n v="2705503"/>
  </r>
  <r>
    <s v="E3539 (GIF) Sta Eq, Upper Baker-NSC"/>
    <x v="58"/>
    <x v="765"/>
    <x v="6"/>
    <n v="0"/>
    <n v="0"/>
    <n v="0"/>
    <n v="0"/>
    <n v="0"/>
    <n v="0"/>
    <n v="0"/>
    <n v="0"/>
    <n v="0"/>
    <n v="0"/>
    <n v="0"/>
    <n v="0"/>
    <n v="0"/>
    <n v="0"/>
  </r>
  <r>
    <s v="E3539 (GIF) Sta Eq, WHDE sub@plant"/>
    <x v="58"/>
    <x v="766"/>
    <x v="6"/>
    <n v="2885"/>
    <n v="2885"/>
    <n v="2885"/>
    <n v="2885"/>
    <n v="2885"/>
    <n v="2885"/>
    <n v="2885"/>
    <n v="2885"/>
    <n v="2885"/>
    <n v="2885"/>
    <n v="2885"/>
    <n v="2885"/>
    <n v="2885"/>
    <n v="2885148"/>
  </r>
  <r>
    <s v="E3539 (GIF) Sta Eq, WHDE sub@pl-NSC"/>
    <x v="58"/>
    <x v="767"/>
    <x v="6"/>
    <n v="0"/>
    <n v="0"/>
    <n v="0"/>
    <n v="0"/>
    <n v="0"/>
    <n v="0"/>
    <n v="0"/>
    <n v="0"/>
    <n v="0"/>
    <n v="0"/>
    <n v="0"/>
    <n v="0"/>
    <n v="0"/>
    <n v="0"/>
  </r>
  <r>
    <s v="E3539 (GIF) Sta Eq, Whitehorn"/>
    <x v="58"/>
    <x v="768"/>
    <x v="6"/>
    <n v="2128"/>
    <n v="2128"/>
    <n v="2128"/>
    <n v="2128"/>
    <n v="2128"/>
    <n v="2128"/>
    <n v="2128"/>
    <n v="2128"/>
    <n v="2128"/>
    <n v="2128"/>
    <n v="2128"/>
    <n v="2128"/>
    <n v="2128"/>
    <n v="2128003"/>
  </r>
  <r>
    <s v="E3539 (GIF) Sta Eq, Whitehorn-NSC"/>
    <x v="58"/>
    <x v="769"/>
    <x v="6"/>
    <n v="0"/>
    <n v="0"/>
    <n v="0"/>
    <n v="0"/>
    <n v="0"/>
    <n v="0"/>
    <n v="0"/>
    <n v="0"/>
    <n v="0"/>
    <n v="0"/>
    <n v="0"/>
    <n v="0"/>
    <n v="0"/>
    <n v="0"/>
  </r>
  <r>
    <s v="E3539 (GIF) Sta Eq, Wild H sub@-NSC"/>
    <x v="58"/>
    <x v="770"/>
    <x v="6"/>
    <n v="0"/>
    <n v="0"/>
    <n v="0"/>
    <n v="0"/>
    <n v="0"/>
    <n v="0"/>
    <n v="0"/>
    <n v="0"/>
    <n v="0"/>
    <n v="0"/>
    <n v="0"/>
    <n v="0"/>
    <n v="0"/>
    <n v="0"/>
  </r>
  <r>
    <s v="E3539 (GIF) Sta Eq, Wild H sub@plt"/>
    <x v="58"/>
    <x v="771"/>
    <x v="6"/>
    <n v="10815"/>
    <n v="10815"/>
    <n v="10815"/>
    <n v="10815"/>
    <n v="10815"/>
    <n v="10815"/>
    <n v="10815"/>
    <n v="10815"/>
    <n v="10815"/>
    <n v="10815"/>
    <n v="10815"/>
    <n v="10815"/>
    <n v="10815"/>
    <n v="10814697"/>
  </r>
  <r>
    <s v="E3539 (GIF) Sta Eq, Wild Horse "/>
    <x v="58"/>
    <x v="772"/>
    <x v="6"/>
    <n v="9688"/>
    <n v="9688"/>
    <n v="9688"/>
    <n v="9688"/>
    <n v="9688"/>
    <n v="9688"/>
    <n v="9688"/>
    <n v="9688"/>
    <n v="9688"/>
    <n v="9688"/>
    <n v="9688"/>
    <n v="9688"/>
    <n v="9688"/>
    <n v="9687864"/>
  </r>
  <r>
    <s v="E3539 (GIF) Sta Eq, Wild Horse Exp"/>
    <x v="58"/>
    <x v="773"/>
    <x v="6"/>
    <n v="8292"/>
    <n v="8292"/>
    <n v="8292"/>
    <n v="8292"/>
    <n v="8292"/>
    <n v="8292"/>
    <n v="8292"/>
    <n v="8292"/>
    <n v="8292"/>
    <n v="8292"/>
    <n v="8292"/>
    <n v="8292"/>
    <n v="8292"/>
    <n v="8292075"/>
  </r>
  <r>
    <s v="E3539 (GIF) Sta Eq, Wild Horse-NSC"/>
    <x v="58"/>
    <x v="774"/>
    <x v="6"/>
    <n v="0"/>
    <n v="0"/>
    <n v="0"/>
    <n v="0"/>
    <n v="0"/>
    <n v="0"/>
    <n v="0"/>
    <n v="0"/>
    <n v="0"/>
    <n v="0"/>
    <n v="0"/>
    <n v="0"/>
    <n v="0"/>
    <n v="0"/>
  </r>
  <r>
    <s v="E3539 (GIF) Sta Eq, Wind Ridge"/>
    <x v="58"/>
    <x v="775"/>
    <x v="6"/>
    <n v="152"/>
    <n v="152"/>
    <n v="152"/>
    <n v="152"/>
    <n v="152"/>
    <n v="152"/>
    <n v="152"/>
    <n v="152"/>
    <n v="152"/>
    <n v="152"/>
    <n v="152"/>
    <n v="152"/>
    <n v="152"/>
    <n v="151581"/>
  </r>
  <r>
    <s v="E3539 (GIF) Sta Eq, Wind Ridge-NSC"/>
    <x v="58"/>
    <x v="776"/>
    <x v="6"/>
    <n v="0"/>
    <n v="0"/>
    <n v="0"/>
    <n v="0"/>
    <n v="0"/>
    <n v="0"/>
    <n v="0"/>
    <n v="0"/>
    <n v="0"/>
    <n v="0"/>
    <n v="0"/>
    <n v="0"/>
    <n v="0"/>
    <n v="0"/>
  </r>
  <r>
    <s v="E3539 (GIF) Sta Eq, WindRid Non-NSC"/>
    <x v="58"/>
    <x v="777"/>
    <x v="6"/>
    <n v="0"/>
    <n v="0"/>
    <n v="0"/>
    <n v="0"/>
    <n v="0"/>
    <n v="0"/>
    <n v="0"/>
    <n v="0"/>
    <n v="0"/>
    <n v="0"/>
    <n v="0"/>
    <n v="0"/>
    <n v="0"/>
    <n v="0"/>
  </r>
  <r>
    <s v="E3539 (GIF) Sta Eq, WindRid NonProj"/>
    <x v="58"/>
    <x v="778"/>
    <x v="6"/>
    <n v="159"/>
    <n v="159"/>
    <n v="159"/>
    <n v="159"/>
    <n v="159"/>
    <n v="159"/>
    <n v="159"/>
    <n v="159"/>
    <n v="159"/>
    <n v="159"/>
    <n v="159"/>
    <n v="159"/>
    <n v="159"/>
    <n v="158947"/>
  </r>
  <r>
    <s v="E3539 (GIF) Sta Eq, Wld Hrs Exp-NSC"/>
    <x v="58"/>
    <x v="779"/>
    <x v="6"/>
    <n v="0"/>
    <n v="0"/>
    <n v="0"/>
    <n v="0"/>
    <n v="0"/>
    <n v="0"/>
    <n v="0"/>
    <n v="0"/>
    <n v="0"/>
    <n v="0"/>
    <n v="0"/>
    <n v="0"/>
    <n v="0"/>
    <n v="0"/>
  </r>
  <r>
    <s v="E354 TSM Poles, Mint Farm "/>
    <x v="59"/>
    <x v="780"/>
    <x v="6"/>
    <n v="0"/>
    <n v="0"/>
    <n v="0"/>
    <n v="0"/>
    <n v="0"/>
    <n v="0"/>
    <n v="0"/>
    <n v="0"/>
    <n v="0"/>
    <n v="0"/>
    <n v="0"/>
    <n v="0"/>
    <n v="0"/>
    <n v="0"/>
  </r>
  <r>
    <s v="E354 TSM Poles, Mint Farm OP"/>
    <x v="59"/>
    <x v="781"/>
    <x v="6"/>
    <n v="0"/>
    <n v="0"/>
    <n v="0"/>
    <n v="0"/>
    <n v="0"/>
    <n v="0"/>
    <n v="0"/>
    <n v="0"/>
    <n v="0"/>
    <n v="0"/>
    <n v="0"/>
    <n v="0"/>
    <n v="0"/>
    <n v="0"/>
  </r>
  <r>
    <s v="E354 TSM Towers &amp; Fixtures"/>
    <x v="59"/>
    <x v="782"/>
    <x v="6"/>
    <n v="26963"/>
    <n v="26963"/>
    <n v="26963"/>
    <n v="26963"/>
    <n v="26963"/>
    <n v="26963"/>
    <n v="26963"/>
    <n v="26963"/>
    <n v="26963"/>
    <n v="26963"/>
    <n v="26963"/>
    <n v="26963"/>
    <n v="26963"/>
    <n v="26962980"/>
  </r>
  <r>
    <s v="E354 TSM Twr/Fixt, 3rd AC Line"/>
    <x v="59"/>
    <x v="783"/>
    <x v="6"/>
    <n v="22781"/>
    <n v="22781"/>
    <n v="22781"/>
    <n v="22781"/>
    <n v="22781"/>
    <n v="22781"/>
    <n v="22781"/>
    <n v="22781"/>
    <n v="22781"/>
    <n v="22781"/>
    <n v="22781"/>
    <n v="22781"/>
    <n v="22781"/>
    <n v="22781417"/>
  </r>
  <r>
    <s v="E354 TSM Twr/Fixt, 3rd AC Line-NSC"/>
    <x v="59"/>
    <x v="784"/>
    <x v="6"/>
    <n v="0"/>
    <n v="0"/>
    <n v="0"/>
    <n v="0"/>
    <n v="0"/>
    <n v="0"/>
    <n v="0"/>
    <n v="0"/>
    <n v="0"/>
    <n v="0"/>
    <n v="0"/>
    <n v="0"/>
    <n v="0"/>
    <n v="0"/>
  </r>
  <r>
    <s v="E354 TSM Twr/Fixt, Colstrip 1-2 Com"/>
    <x v="59"/>
    <x v="785"/>
    <x v="6"/>
    <n v="14486"/>
    <n v="14486"/>
    <n v="14486"/>
    <n v="14486"/>
    <n v="14486"/>
    <n v="14486"/>
    <n v="14486"/>
    <n v="14486"/>
    <n v="14486"/>
    <n v="14486"/>
    <n v="14486"/>
    <n v="14486"/>
    <n v="14486"/>
    <n v="14485598"/>
  </r>
  <r>
    <s v="E354 TSM Twr/Fixt, Colstrip 3-4 Com"/>
    <x v="59"/>
    <x v="786"/>
    <x v="6"/>
    <n v="20589"/>
    <n v="20589"/>
    <n v="20589"/>
    <n v="20589"/>
    <n v="20589"/>
    <n v="20589"/>
    <n v="20589"/>
    <n v="20589"/>
    <n v="20589"/>
    <n v="20589"/>
    <n v="20589"/>
    <n v="20589"/>
    <n v="20589"/>
    <n v="20589184"/>
  </r>
  <r>
    <s v="E354 TSM Twr/Fixt, Colstrip1-2 -NSC"/>
    <x v="59"/>
    <x v="787"/>
    <x v="6"/>
    <n v="0"/>
    <n v="0"/>
    <n v="0"/>
    <n v="0"/>
    <n v="0"/>
    <n v="0"/>
    <n v="0"/>
    <n v="0"/>
    <n v="0"/>
    <n v="0"/>
    <n v="0"/>
    <n v="0"/>
    <n v="0"/>
    <n v="0"/>
  </r>
  <r>
    <s v="E354 TSM Twr/Fixt, Colstrip3-4 -NSC"/>
    <x v="59"/>
    <x v="788"/>
    <x v="6"/>
    <n v="0"/>
    <n v="0"/>
    <n v="0"/>
    <n v="0"/>
    <n v="0"/>
    <n v="0"/>
    <n v="0"/>
    <n v="0"/>
    <n v="0"/>
    <n v="0"/>
    <n v="0"/>
    <n v="0"/>
    <n v="0"/>
    <n v="0"/>
  </r>
  <r>
    <s v="E354 TSM Twr/Fixt, MF OP-NOTUSED"/>
    <x v="59"/>
    <x v="789"/>
    <x v="6"/>
    <n v="0"/>
    <n v="0"/>
    <n v="0"/>
    <n v="0"/>
    <n v="0"/>
    <n v="0"/>
    <n v="0"/>
    <n v="0"/>
    <n v="0"/>
    <n v="0"/>
    <n v="0"/>
    <n v="0"/>
    <n v="0"/>
    <n v="0"/>
  </r>
  <r>
    <s v="E354 TSM Twr/Fixt, Mint Farm "/>
    <x v="59"/>
    <x v="790"/>
    <x v="6"/>
    <n v="0"/>
    <n v="0"/>
    <n v="0"/>
    <n v="0"/>
    <n v="0"/>
    <n v="0"/>
    <n v="0"/>
    <n v="0"/>
    <n v="0"/>
    <n v="0"/>
    <n v="0"/>
    <n v="0"/>
    <n v="0"/>
    <n v="0"/>
  </r>
  <r>
    <s v="E354 TSM Twr/Fixt, Mint Farm-NSC"/>
    <x v="59"/>
    <x v="791"/>
    <x v="6"/>
    <n v="0"/>
    <n v="0"/>
    <n v="0"/>
    <n v="0"/>
    <n v="0"/>
    <n v="0"/>
    <n v="0"/>
    <n v="0"/>
    <n v="0"/>
    <n v="0"/>
    <n v="0"/>
    <n v="0"/>
    <n v="0"/>
    <n v="0"/>
  </r>
  <r>
    <s v="E354 TSM Twr/Fixt, N Intertie"/>
    <x v="59"/>
    <x v="792"/>
    <x v="6"/>
    <n v="5744"/>
    <n v="5744"/>
    <n v="5744"/>
    <n v="5744"/>
    <n v="5744"/>
    <n v="5744"/>
    <n v="5744"/>
    <n v="5744"/>
    <n v="5744"/>
    <n v="5744"/>
    <n v="5744"/>
    <n v="5744"/>
    <n v="5744"/>
    <n v="5744097"/>
  </r>
  <r>
    <s v="E354 TSM Twr/Fixt, N Intertie-NSC"/>
    <x v="59"/>
    <x v="793"/>
    <x v="6"/>
    <n v="0"/>
    <n v="0"/>
    <n v="0"/>
    <n v="0"/>
    <n v="0"/>
    <n v="0"/>
    <n v="0"/>
    <n v="0"/>
    <n v="0"/>
    <n v="0"/>
    <n v="0"/>
    <n v="0"/>
    <n v="0"/>
    <n v="0"/>
  </r>
  <r>
    <s v="E354 TSM Twr/Fixt, WH-WindR-RET"/>
    <x v="59"/>
    <x v="794"/>
    <x v="6"/>
    <n v="0"/>
    <n v="0"/>
    <n v="0"/>
    <n v="0"/>
    <n v="0"/>
    <n v="0"/>
    <n v="0"/>
    <n v="0"/>
    <n v="0"/>
    <n v="0"/>
    <n v="0"/>
    <n v="0"/>
    <n v="0"/>
    <n v="0"/>
  </r>
  <r>
    <s v="E354 TSM Twr/Fixt, WR-NonPr-NOTUSED"/>
    <x v="59"/>
    <x v="795"/>
    <x v="6"/>
    <n v="0"/>
    <n v="0"/>
    <n v="0"/>
    <n v="0"/>
    <n v="0"/>
    <n v="0"/>
    <n v="0"/>
    <n v="0"/>
    <n v="0"/>
    <n v="0"/>
    <n v="0"/>
    <n v="0"/>
    <n v="0"/>
    <n v="0"/>
  </r>
  <r>
    <s v="E3546 TSM Towers/Fixtures-RET"/>
    <x v="60"/>
    <x v="796"/>
    <x v="6"/>
    <n v="0"/>
    <n v="0"/>
    <n v="0"/>
    <n v="0"/>
    <n v="0"/>
    <n v="0"/>
    <n v="0"/>
    <n v="0"/>
    <n v="0"/>
    <n v="0"/>
    <n v="0"/>
    <n v="0"/>
    <n v="0"/>
    <n v="0"/>
  </r>
  <r>
    <s v="E3547 TSM Towers, Hopkins Ridge"/>
    <x v="61"/>
    <x v="797"/>
    <x v="6"/>
    <n v="0"/>
    <n v="0"/>
    <n v="0"/>
    <n v="0"/>
    <n v="0"/>
    <n v="0"/>
    <n v="0"/>
    <n v="0"/>
    <n v="0"/>
    <n v="0"/>
    <n v="0"/>
    <n v="0"/>
    <n v="0"/>
    <n v="0"/>
  </r>
  <r>
    <s v="E3547 TSM Towers, Hopkins Ridge-NSC"/>
    <x v="61"/>
    <x v="798"/>
    <x v="6"/>
    <n v="0"/>
    <n v="0"/>
    <n v="0"/>
    <n v="0"/>
    <n v="0"/>
    <n v="0"/>
    <n v="0"/>
    <n v="0"/>
    <n v="0"/>
    <n v="0"/>
    <n v="0"/>
    <n v="0"/>
    <n v="0"/>
    <n v="0"/>
  </r>
  <r>
    <s v="E3547 TSM Towers/Fixtures"/>
    <x v="61"/>
    <x v="799"/>
    <x v="6"/>
    <n v="1507"/>
    <n v="1507"/>
    <n v="1507"/>
    <n v="1503"/>
    <n v="1503"/>
    <n v="1503"/>
    <n v="1503"/>
    <n v="1503"/>
    <n v="1503"/>
    <n v="1503"/>
    <n v="1503"/>
    <n v="1503"/>
    <n v="1503"/>
    <n v="1504148"/>
  </r>
  <r>
    <s v="E3549 (GIF) Twr/Fixt, Colstrip 1-2 "/>
    <x v="62"/>
    <x v="800"/>
    <x v="6"/>
    <n v="89"/>
    <n v="89"/>
    <n v="89"/>
    <n v="89"/>
    <n v="89"/>
    <n v="89"/>
    <n v="89"/>
    <n v="89"/>
    <n v="89"/>
    <n v="89"/>
    <n v="89"/>
    <n v="89"/>
    <n v="89"/>
    <n v="88577"/>
  </r>
  <r>
    <s v="E3549 (GIF) Twr/Fixt, Colstrip 3-4"/>
    <x v="62"/>
    <x v="801"/>
    <x v="6"/>
    <n v="0"/>
    <n v="0"/>
    <n v="0"/>
    <n v="0"/>
    <n v="0"/>
    <n v="0"/>
    <n v="0"/>
    <n v="0"/>
    <n v="0"/>
    <n v="0"/>
    <n v="0"/>
    <n v="0"/>
    <n v="0"/>
    <n v="267"/>
  </r>
  <r>
    <s v="E3549 (GIF) Twr/Fixt, Colstrip1-NSC"/>
    <x v="62"/>
    <x v="802"/>
    <x v="6"/>
    <n v="0"/>
    <n v="0"/>
    <n v="0"/>
    <n v="0"/>
    <n v="0"/>
    <n v="0"/>
    <n v="0"/>
    <n v="0"/>
    <n v="0"/>
    <n v="0"/>
    <n v="0"/>
    <n v="0"/>
    <n v="0"/>
    <n v="0"/>
  </r>
  <r>
    <s v="E3549 (GIF) Twr/Fixt, Colstrip3-NSC"/>
    <x v="62"/>
    <x v="803"/>
    <x v="6"/>
    <n v="0"/>
    <n v="0"/>
    <n v="0"/>
    <n v="0"/>
    <n v="0"/>
    <n v="0"/>
    <n v="0"/>
    <n v="0"/>
    <n v="0"/>
    <n v="0"/>
    <n v="0"/>
    <n v="0"/>
    <n v="0"/>
    <n v="0"/>
  </r>
  <r>
    <s v="E3549 (GIF) Twr/Fixt, Ferndale"/>
    <x v="62"/>
    <x v="804"/>
    <x v="6"/>
    <n v="45"/>
    <n v="45"/>
    <n v="45"/>
    <n v="45"/>
    <n v="45"/>
    <n v="45"/>
    <n v="45"/>
    <n v="45"/>
    <n v="45"/>
    <n v="45"/>
    <n v="45"/>
    <n v="45"/>
    <n v="45"/>
    <n v="44555"/>
  </r>
  <r>
    <s v="E3549 (GIF) Twr/Fixt, Ferndale-NSC"/>
    <x v="62"/>
    <x v="805"/>
    <x v="6"/>
    <n v="0"/>
    <n v="0"/>
    <n v="0"/>
    <n v="0"/>
    <n v="0"/>
    <n v="0"/>
    <n v="0"/>
    <n v="0"/>
    <n v="0"/>
    <n v="0"/>
    <n v="0"/>
    <n v="0"/>
    <n v="0"/>
    <n v="0"/>
  </r>
  <r>
    <s v="E3549 (GIF) Twr/Fixt, LSR"/>
    <x v="62"/>
    <x v="806"/>
    <x v="6"/>
    <n v="0"/>
    <n v="0"/>
    <n v="0"/>
    <n v="0"/>
    <n v="0"/>
    <n v="0"/>
    <n v="0"/>
    <n v="0"/>
    <n v="0"/>
    <n v="0"/>
    <n v="0"/>
    <n v="0"/>
    <n v="0"/>
    <n v="0"/>
  </r>
  <r>
    <s v="E3549 (GIF) Twr/Fixt, LSR-NSC"/>
    <x v="62"/>
    <x v="807"/>
    <x v="6"/>
    <n v="0"/>
    <n v="0"/>
    <n v="0"/>
    <n v="0"/>
    <n v="0"/>
    <n v="0"/>
    <n v="0"/>
    <n v="0"/>
    <n v="0"/>
    <n v="0"/>
    <n v="0"/>
    <n v="0"/>
    <n v="0"/>
    <n v="0"/>
  </r>
  <r>
    <s v="E355 TSM Poles &amp; Fixtures"/>
    <x v="63"/>
    <x v="808"/>
    <x v="6"/>
    <n v="88271"/>
    <n v="74499"/>
    <n v="74496"/>
    <n v="90787"/>
    <n v="90806"/>
    <n v="90764"/>
    <n v="90658"/>
    <n v="90658"/>
    <n v="90659"/>
    <n v="90661"/>
    <n v="90717"/>
    <n v="90717"/>
    <n v="90659"/>
    <n v="87907222"/>
  </r>
  <r>
    <s v="E355 TSM Poles &amp; Fixtures-NSC"/>
    <x v="63"/>
    <x v="809"/>
    <x v="6"/>
    <n v="0"/>
    <n v="0"/>
    <n v="0"/>
    <n v="0"/>
    <n v="0"/>
    <n v="0"/>
    <n v="0"/>
    <n v="0"/>
    <n v="0"/>
    <n v="0"/>
    <n v="0"/>
    <n v="0"/>
    <n v="0"/>
    <n v="0"/>
  </r>
  <r>
    <s v="E355 TSM Poles, 3rd AC Line"/>
    <x v="63"/>
    <x v="810"/>
    <x v="6"/>
    <n v="204"/>
    <n v="204"/>
    <n v="204"/>
    <n v="204"/>
    <n v="204"/>
    <n v="204"/>
    <n v="204"/>
    <n v="204"/>
    <n v="204"/>
    <n v="204"/>
    <n v="204"/>
    <n v="204"/>
    <n v="204"/>
    <n v="204200"/>
  </r>
  <r>
    <s v="E355 TSM Poles, 3rd AC Line-NSC"/>
    <x v="63"/>
    <x v="811"/>
    <x v="6"/>
    <n v="0"/>
    <n v="0"/>
    <n v="0"/>
    <n v="0"/>
    <n v="0"/>
    <n v="0"/>
    <n v="0"/>
    <n v="0"/>
    <n v="0"/>
    <n v="0"/>
    <n v="0"/>
    <n v="0"/>
    <n v="0"/>
    <n v="0"/>
  </r>
  <r>
    <s v="E355 TSM Poles, Baker Common"/>
    <x v="63"/>
    <x v="812"/>
    <x v="6"/>
    <n v="0"/>
    <n v="0"/>
    <n v="0"/>
    <n v="0"/>
    <n v="0"/>
    <n v="0"/>
    <n v="0"/>
    <n v="0"/>
    <n v="0"/>
    <n v="0"/>
    <n v="0"/>
    <n v="0"/>
    <n v="0"/>
    <n v="0"/>
  </r>
  <r>
    <s v="E355 TSM Poles, Colstrip 1-2 Com"/>
    <x v="63"/>
    <x v="813"/>
    <x v="6"/>
    <n v="0"/>
    <n v="0"/>
    <n v="0"/>
    <n v="0"/>
    <n v="0"/>
    <n v="0"/>
    <n v="0"/>
    <n v="0"/>
    <n v="0"/>
    <n v="0"/>
    <n v="0"/>
    <n v="0"/>
    <n v="0"/>
    <n v="0"/>
  </r>
  <r>
    <s v="E355 TSM Poles, Colstrip 3-4 Com"/>
    <x v="63"/>
    <x v="814"/>
    <x v="6"/>
    <n v="0"/>
    <n v="0"/>
    <n v="0"/>
    <n v="0"/>
    <n v="0"/>
    <n v="0"/>
    <n v="0"/>
    <n v="0"/>
    <n v="0"/>
    <n v="0"/>
    <n v="0"/>
    <n v="0"/>
    <n v="0"/>
    <n v="0"/>
  </r>
  <r>
    <s v="E355 TSM Poles, Colstrip1-2 Com-NSC"/>
    <x v="63"/>
    <x v="815"/>
    <x v="6"/>
    <n v="0"/>
    <n v="0"/>
    <n v="0"/>
    <n v="0"/>
    <n v="0"/>
    <n v="0"/>
    <n v="0"/>
    <n v="0"/>
    <n v="0"/>
    <n v="0"/>
    <n v="0"/>
    <n v="0"/>
    <n v="0"/>
    <n v="0"/>
  </r>
  <r>
    <s v="E355 TSM Poles, Colstrip3-4 Com-NSC"/>
    <x v="63"/>
    <x v="816"/>
    <x v="6"/>
    <n v="0"/>
    <n v="0"/>
    <n v="0"/>
    <n v="0"/>
    <n v="0"/>
    <n v="0"/>
    <n v="0"/>
    <n v="0"/>
    <n v="0"/>
    <n v="0"/>
    <n v="0"/>
    <n v="0"/>
    <n v="0"/>
    <n v="0"/>
  </r>
  <r>
    <s v="E355 TSM Poles, Cov-Ber NOT USED"/>
    <x v="63"/>
    <x v="817"/>
    <x v="6"/>
    <n v="0"/>
    <n v="0"/>
    <n v="0"/>
    <n v="0"/>
    <n v="0"/>
    <n v="0"/>
    <n v="0"/>
    <n v="0"/>
    <n v="0"/>
    <n v="0"/>
    <n v="0"/>
    <n v="0"/>
    <n v="0"/>
    <n v="0"/>
  </r>
  <r>
    <s v="E355 TSM Poles, Lower Baker-RET"/>
    <x v="63"/>
    <x v="818"/>
    <x v="6"/>
    <n v="0"/>
    <n v="0"/>
    <n v="0"/>
    <n v="0"/>
    <n v="0"/>
    <n v="0"/>
    <n v="0"/>
    <n v="0"/>
    <n v="0"/>
    <n v="0"/>
    <n v="0"/>
    <n v="0"/>
    <n v="0"/>
    <n v="0"/>
  </r>
  <r>
    <s v="E355 TSM Poles, N Intertie"/>
    <x v="63"/>
    <x v="819"/>
    <x v="6"/>
    <n v="3517"/>
    <n v="3517"/>
    <n v="3517"/>
    <n v="3517"/>
    <n v="3517"/>
    <n v="3517"/>
    <n v="3517"/>
    <n v="3517"/>
    <n v="3517"/>
    <n v="3517"/>
    <n v="3517"/>
    <n v="3517"/>
    <n v="3517"/>
    <n v="3516565"/>
  </r>
  <r>
    <s v="E355 TSM Poles, N Intertie-NSC"/>
    <x v="63"/>
    <x v="820"/>
    <x v="6"/>
    <n v="0"/>
    <n v="0"/>
    <n v="0"/>
    <n v="0"/>
    <n v="0"/>
    <n v="0"/>
    <n v="0"/>
    <n v="0"/>
    <n v="0"/>
    <n v="0"/>
    <n v="0"/>
    <n v="0"/>
    <n v="0"/>
    <n v="0"/>
  </r>
  <r>
    <s v="E355 TSM Poles, Snoqualmie 1-RET"/>
    <x v="63"/>
    <x v="821"/>
    <x v="6"/>
    <n v="0"/>
    <n v="0"/>
    <n v="0"/>
    <n v="0"/>
    <n v="0"/>
    <n v="0"/>
    <n v="0"/>
    <n v="0"/>
    <n v="0"/>
    <n v="0"/>
    <n v="0"/>
    <n v="0"/>
    <n v="0"/>
    <n v="0"/>
  </r>
  <r>
    <s v="E355 TSM Poles, Snoqualmie 2"/>
    <x v="63"/>
    <x v="822"/>
    <x v="6"/>
    <n v="0"/>
    <n v="0"/>
    <n v="0"/>
    <n v="0"/>
    <n v="0"/>
    <n v="0"/>
    <n v="0"/>
    <n v="0"/>
    <n v="0"/>
    <n v="0"/>
    <n v="0"/>
    <n v="0"/>
    <n v="0"/>
    <n v="0"/>
  </r>
  <r>
    <s v="E355 TSM Poles, Snoqualmie 2-NSC"/>
    <x v="63"/>
    <x v="823"/>
    <x v="6"/>
    <n v="0"/>
    <n v="0"/>
    <n v="0"/>
    <n v="0"/>
    <n v="0"/>
    <n v="0"/>
    <n v="0"/>
    <n v="0"/>
    <n v="0"/>
    <n v="0"/>
    <n v="0"/>
    <n v="0"/>
    <n v="0"/>
    <n v="0"/>
  </r>
  <r>
    <s v="E355 TSM Poles, Upper Baker-RET"/>
    <x v="63"/>
    <x v="824"/>
    <x v="6"/>
    <n v="0"/>
    <n v="0"/>
    <n v="0"/>
    <n v="0"/>
    <n v="0"/>
    <n v="0"/>
    <n v="0"/>
    <n v="0"/>
    <n v="0"/>
    <n v="0"/>
    <n v="0"/>
    <n v="0"/>
    <n v="0"/>
    <n v="0"/>
  </r>
  <r>
    <s v="E355 TSM Poles, Wild Horse"/>
    <x v="63"/>
    <x v="825"/>
    <x v="6"/>
    <n v="0"/>
    <n v="0"/>
    <n v="0"/>
    <n v="0"/>
    <n v="0"/>
    <n v="0"/>
    <n v="0"/>
    <n v="0"/>
    <n v="0"/>
    <n v="0"/>
    <n v="0"/>
    <n v="0"/>
    <n v="0"/>
    <n v="0"/>
  </r>
  <r>
    <s v="E355 TSM Poles, Wild Horse-NSC"/>
    <x v="63"/>
    <x v="826"/>
    <x v="6"/>
    <n v="0"/>
    <n v="0"/>
    <n v="0"/>
    <n v="0"/>
    <n v="0"/>
    <n v="0"/>
    <n v="0"/>
    <n v="0"/>
    <n v="0"/>
    <n v="0"/>
    <n v="0"/>
    <n v="0"/>
    <n v="0"/>
    <n v="0"/>
  </r>
  <r>
    <s v="E355 TSM Poles, Wild Horse-WindRidg"/>
    <x v="63"/>
    <x v="827"/>
    <x v="6"/>
    <n v="753"/>
    <n v="679"/>
    <n v="679"/>
    <n v="679"/>
    <n v="679"/>
    <n v="679"/>
    <n v="679"/>
    <n v="679"/>
    <n v="679"/>
    <n v="679"/>
    <n v="679"/>
    <n v="679"/>
    <n v="716"/>
    <n v="683580"/>
  </r>
  <r>
    <s v="E355 TSM Poles, Wind Ridge-NonP-NSC"/>
    <x v="63"/>
    <x v="828"/>
    <x v="6"/>
    <n v="0"/>
    <n v="0"/>
    <n v="0"/>
    <n v="0"/>
    <n v="0"/>
    <n v="0"/>
    <n v="0"/>
    <n v="0"/>
    <n v="0"/>
    <n v="0"/>
    <n v="0"/>
    <n v="0"/>
    <n v="0"/>
    <n v="0"/>
  </r>
  <r>
    <s v="E355 TSM Poles, Wind Ridge-NonProje"/>
    <x v="63"/>
    <x v="829"/>
    <x v="6"/>
    <n v="5509"/>
    <n v="5509"/>
    <n v="5509"/>
    <n v="5509"/>
    <n v="5509"/>
    <n v="5509"/>
    <n v="5509"/>
    <n v="5509"/>
    <n v="5509"/>
    <n v="5509"/>
    <n v="5509"/>
    <n v="5509"/>
    <n v="5509"/>
    <n v="5509002"/>
  </r>
  <r>
    <s v="E355 TSM Poles, Wld Hrs-WindRid-NSC"/>
    <x v="63"/>
    <x v="830"/>
    <x v="6"/>
    <n v="0"/>
    <n v="0"/>
    <n v="0"/>
    <n v="0"/>
    <n v="0"/>
    <n v="0"/>
    <n v="0"/>
    <n v="0"/>
    <n v="0"/>
    <n v="0"/>
    <n v="0"/>
    <n v="0"/>
    <n v="0"/>
    <n v="0"/>
  </r>
  <r>
    <s v="E3556 TSM Poles "/>
    <x v="64"/>
    <x v="831"/>
    <x v="6"/>
    <n v="93992"/>
    <n v="98159"/>
    <n v="100451"/>
    <n v="100350"/>
    <n v="100989"/>
    <n v="99802"/>
    <n v="100705"/>
    <n v="100506"/>
    <n v="100699"/>
    <n v="100610"/>
    <n v="111617"/>
    <n v="113270"/>
    <n v="114799"/>
    <n v="102629465"/>
  </r>
  <r>
    <s v="E3556 TSM Poles-NSC"/>
    <x v="64"/>
    <x v="832"/>
    <x v="6"/>
    <n v="0"/>
    <n v="0"/>
    <n v="0"/>
    <n v="0"/>
    <n v="0"/>
    <n v="0"/>
    <n v="0"/>
    <n v="0"/>
    <n v="0"/>
    <n v="0"/>
    <n v="0"/>
    <n v="0"/>
    <n v="0"/>
    <n v="0"/>
  </r>
  <r>
    <s v="E3557 105 TSM Poles"/>
    <x v="65"/>
    <x v="833"/>
    <x v="6"/>
    <n v="1314"/>
    <n v="1314"/>
    <n v="1314"/>
    <n v="1314"/>
    <n v="1314"/>
    <n v="1314"/>
    <n v="1314"/>
    <n v="1314"/>
    <n v="1314"/>
    <n v="1314"/>
    <n v="1314"/>
    <n v="1314"/>
    <n v="1314"/>
    <n v="1314040"/>
  </r>
  <r>
    <s v="E3557 105 TSM Poles-NSC"/>
    <x v="65"/>
    <x v="834"/>
    <x v="6"/>
    <n v="0"/>
    <n v="0"/>
    <n v="0"/>
    <n v="0"/>
    <n v="0"/>
    <n v="0"/>
    <n v="0"/>
    <n v="0"/>
    <n v="0"/>
    <n v="0"/>
    <n v="0"/>
    <n v="0"/>
    <n v="0"/>
    <n v="0"/>
  </r>
  <r>
    <s v="E3557 TSM Poles "/>
    <x v="65"/>
    <x v="831"/>
    <x v="6"/>
    <n v="161100"/>
    <n v="161100"/>
    <n v="161099"/>
    <n v="161099"/>
    <n v="161099"/>
    <n v="161099"/>
    <n v="161080"/>
    <n v="161080"/>
    <n v="161080"/>
    <n v="161080"/>
    <n v="161080"/>
    <n v="161080"/>
    <n v="161127"/>
    <n v="161090737"/>
  </r>
  <r>
    <s v="E3557 TSM Poles, Baker Common"/>
    <x v="65"/>
    <x v="812"/>
    <x v="6"/>
    <n v="7370"/>
    <n v="7370"/>
    <n v="7370"/>
    <n v="7370"/>
    <n v="7370"/>
    <n v="7370"/>
    <n v="7370"/>
    <n v="7370"/>
    <n v="7370"/>
    <n v="7370"/>
    <n v="7370"/>
    <n v="7370"/>
    <n v="7370"/>
    <n v="7370081"/>
  </r>
  <r>
    <s v="E3557 TSM Poles, Baker Common-NSC"/>
    <x v="65"/>
    <x v="835"/>
    <x v="6"/>
    <n v="0"/>
    <n v="0"/>
    <n v="0"/>
    <n v="0"/>
    <n v="0"/>
    <n v="0"/>
    <n v="0"/>
    <n v="0"/>
    <n v="0"/>
    <n v="0"/>
    <n v="0"/>
    <n v="0"/>
    <n v="0"/>
    <n v="0"/>
  </r>
  <r>
    <s v="E3557 TSM Poles, Cov-Ber DONOTUSE"/>
    <x v="65"/>
    <x v="836"/>
    <x v="6"/>
    <n v="0"/>
    <n v="0"/>
    <n v="0"/>
    <n v="0"/>
    <n v="0"/>
    <n v="0"/>
    <n v="0"/>
    <n v="0"/>
    <n v="0"/>
    <n v="0"/>
    <n v="0"/>
    <n v="0"/>
    <n v="0"/>
    <n v="0"/>
  </r>
  <r>
    <s v="E3557 TSM Poles, Hopkins Ridge"/>
    <x v="65"/>
    <x v="837"/>
    <x v="6"/>
    <n v="0"/>
    <n v="0"/>
    <n v="0"/>
    <n v="0"/>
    <n v="0"/>
    <n v="0"/>
    <n v="0"/>
    <n v="0"/>
    <n v="0"/>
    <n v="0"/>
    <n v="0"/>
    <n v="0"/>
    <n v="0"/>
    <n v="0"/>
  </r>
  <r>
    <s v="E3557 TSM Poles, Hopkins Ridge-NSC"/>
    <x v="65"/>
    <x v="838"/>
    <x v="6"/>
    <n v="0"/>
    <n v="0"/>
    <n v="0"/>
    <n v="0"/>
    <n v="0"/>
    <n v="0"/>
    <n v="0"/>
    <n v="0"/>
    <n v="0"/>
    <n v="0"/>
    <n v="0"/>
    <n v="0"/>
    <n v="0"/>
    <n v="0"/>
  </r>
  <r>
    <s v="E3557 TSM Poles, Lower Baker"/>
    <x v="65"/>
    <x v="839"/>
    <x v="6"/>
    <n v="0"/>
    <n v="0"/>
    <n v="0"/>
    <n v="0"/>
    <n v="0"/>
    <n v="0"/>
    <n v="0"/>
    <n v="0"/>
    <n v="0"/>
    <n v="0"/>
    <n v="0"/>
    <n v="0"/>
    <n v="0"/>
    <n v="0"/>
  </r>
  <r>
    <s v="E3557 TSM Poles, Lower Baker-NSC"/>
    <x v="65"/>
    <x v="840"/>
    <x v="6"/>
    <n v="0"/>
    <n v="0"/>
    <n v="0"/>
    <n v="0"/>
    <n v="0"/>
    <n v="0"/>
    <n v="0"/>
    <n v="0"/>
    <n v="0"/>
    <n v="0"/>
    <n v="0"/>
    <n v="0"/>
    <n v="0"/>
    <n v="0"/>
  </r>
  <r>
    <s v="E3557 TSM Poles, Snoqualmie 2"/>
    <x v="65"/>
    <x v="822"/>
    <x v="6"/>
    <n v="0"/>
    <n v="0"/>
    <n v="0"/>
    <n v="0"/>
    <n v="0"/>
    <n v="0"/>
    <n v="0"/>
    <n v="0"/>
    <n v="0"/>
    <n v="0"/>
    <n v="0"/>
    <n v="0"/>
    <n v="0"/>
    <n v="0"/>
  </r>
  <r>
    <s v="E3557 TSM Poles, Snoqualmie 2-NSC"/>
    <x v="65"/>
    <x v="823"/>
    <x v="6"/>
    <n v="0"/>
    <n v="0"/>
    <n v="0"/>
    <n v="0"/>
    <n v="0"/>
    <n v="0"/>
    <n v="0"/>
    <n v="0"/>
    <n v="0"/>
    <n v="0"/>
    <n v="0"/>
    <n v="0"/>
    <n v="0"/>
    <n v="0"/>
  </r>
  <r>
    <s v="E3557 TSM Poles, Sumas"/>
    <x v="65"/>
    <x v="841"/>
    <x v="6"/>
    <n v="0"/>
    <n v="0"/>
    <n v="0"/>
    <n v="0"/>
    <n v="0"/>
    <n v="0"/>
    <n v="0"/>
    <n v="0"/>
    <n v="0"/>
    <n v="0"/>
    <n v="0"/>
    <n v="0"/>
    <n v="0"/>
    <n v="0"/>
  </r>
  <r>
    <s v="E3557 TSM Poles, Upper Baker"/>
    <x v="65"/>
    <x v="842"/>
    <x v="6"/>
    <n v="214"/>
    <n v="214"/>
    <n v="214"/>
    <n v="214"/>
    <n v="214"/>
    <n v="214"/>
    <n v="214"/>
    <n v="214"/>
    <n v="214"/>
    <n v="214"/>
    <n v="214"/>
    <n v="214"/>
    <n v="214"/>
    <n v="214027"/>
  </r>
  <r>
    <s v="E3557 TSM Poles, Upper Baker-NSC"/>
    <x v="65"/>
    <x v="843"/>
    <x v="6"/>
    <n v="0"/>
    <n v="0"/>
    <n v="0"/>
    <n v="0"/>
    <n v="0"/>
    <n v="0"/>
    <n v="0"/>
    <n v="0"/>
    <n v="0"/>
    <n v="0"/>
    <n v="0"/>
    <n v="0"/>
    <n v="0"/>
    <n v="0"/>
  </r>
  <r>
    <s v="E3557 TSM Poles-NSC"/>
    <x v="65"/>
    <x v="832"/>
    <x v="6"/>
    <n v="0"/>
    <n v="0"/>
    <n v="0"/>
    <n v="0"/>
    <n v="0"/>
    <n v="0"/>
    <n v="0"/>
    <n v="0"/>
    <n v="0"/>
    <n v="0"/>
    <n v="0"/>
    <n v="0"/>
    <n v="0"/>
    <n v="0"/>
  </r>
  <r>
    <s v="E3559 (GIF) Poles, Colstrip 1-2"/>
    <x v="66"/>
    <x v="844"/>
    <x v="6"/>
    <n v="49"/>
    <n v="49"/>
    <n v="49"/>
    <n v="49"/>
    <n v="49"/>
    <n v="49"/>
    <n v="49"/>
    <n v="49"/>
    <n v="49"/>
    <n v="49"/>
    <n v="49"/>
    <n v="49"/>
    <n v="49"/>
    <n v="49007"/>
  </r>
  <r>
    <s v="E3559 (GIF) Poles, Colstrip 1-2-NSC"/>
    <x v="66"/>
    <x v="845"/>
    <x v="6"/>
    <n v="0"/>
    <n v="0"/>
    <n v="0"/>
    <n v="0"/>
    <n v="0"/>
    <n v="0"/>
    <n v="0"/>
    <n v="0"/>
    <n v="0"/>
    <n v="0"/>
    <n v="0"/>
    <n v="0"/>
    <n v="0"/>
    <n v="0"/>
  </r>
  <r>
    <s v="E3559 (GIF) Poles, Colstrip 3-4"/>
    <x v="66"/>
    <x v="846"/>
    <x v="6"/>
    <n v="89"/>
    <n v="89"/>
    <n v="89"/>
    <n v="89"/>
    <n v="89"/>
    <n v="89"/>
    <n v="89"/>
    <n v="89"/>
    <n v="89"/>
    <n v="89"/>
    <n v="89"/>
    <n v="89"/>
    <n v="89"/>
    <n v="88692"/>
  </r>
  <r>
    <s v="E3559 (GIF) Poles, Colstrip 3-4-NSC"/>
    <x v="66"/>
    <x v="847"/>
    <x v="6"/>
    <n v="0"/>
    <n v="0"/>
    <n v="0"/>
    <n v="0"/>
    <n v="0"/>
    <n v="0"/>
    <n v="0"/>
    <n v="0"/>
    <n v="0"/>
    <n v="0"/>
    <n v="0"/>
    <n v="0"/>
    <n v="0"/>
    <n v="0"/>
  </r>
  <r>
    <s v="E3559 (GIF) Poles, Electron-RET"/>
    <x v="66"/>
    <x v="848"/>
    <x v="6"/>
    <n v="0"/>
    <n v="0"/>
    <n v="0"/>
    <n v="0"/>
    <n v="0"/>
    <n v="0"/>
    <n v="0"/>
    <n v="0"/>
    <n v="0"/>
    <n v="0"/>
    <n v="0"/>
    <n v="0"/>
    <n v="0"/>
    <n v="0"/>
  </r>
  <r>
    <s v="E3559 (GIF) Poles, Hop Ridge-NSC"/>
    <x v="66"/>
    <x v="849"/>
    <x v="6"/>
    <n v="0"/>
    <n v="0"/>
    <n v="0"/>
    <n v="0"/>
    <n v="0"/>
    <n v="0"/>
    <n v="0"/>
    <n v="0"/>
    <n v="0"/>
    <n v="0"/>
    <n v="0"/>
    <n v="0"/>
    <n v="0"/>
    <n v="0"/>
  </r>
  <r>
    <s v="E3559 (GIF) Poles, Hopkins Ridge"/>
    <x v="66"/>
    <x v="850"/>
    <x v="6"/>
    <n v="1545"/>
    <n v="1545"/>
    <n v="1545"/>
    <n v="1545"/>
    <n v="1545"/>
    <n v="1545"/>
    <n v="1545"/>
    <n v="1545"/>
    <n v="1545"/>
    <n v="1545"/>
    <n v="1545"/>
    <n v="1545"/>
    <n v="1545"/>
    <n v="1544999"/>
  </r>
  <r>
    <s v="E3559 (GIF) Poles, Lower Baker"/>
    <x v="66"/>
    <x v="851"/>
    <x v="6"/>
    <n v="11"/>
    <n v="11"/>
    <n v="11"/>
    <n v="11"/>
    <n v="11"/>
    <n v="11"/>
    <n v="11"/>
    <n v="11"/>
    <n v="11"/>
    <n v="11"/>
    <n v="11"/>
    <n v="11"/>
    <n v="11"/>
    <n v="11360"/>
  </r>
  <r>
    <s v="E3559 (GIF) Poles, Lower Baker-NSC"/>
    <x v="66"/>
    <x v="852"/>
    <x v="6"/>
    <n v="0"/>
    <n v="0"/>
    <n v="0"/>
    <n v="0"/>
    <n v="0"/>
    <n v="0"/>
    <n v="0"/>
    <n v="0"/>
    <n v="0"/>
    <n v="0"/>
    <n v="0"/>
    <n v="0"/>
    <n v="0"/>
    <n v="0"/>
  </r>
  <r>
    <s v="E3559 (GIF) Poles, Poison Spring"/>
    <x v="66"/>
    <x v="853"/>
    <x v="6"/>
    <n v="935"/>
    <n v="935"/>
    <n v="935"/>
    <n v="935"/>
    <n v="935"/>
    <n v="935"/>
    <n v="935"/>
    <n v="935"/>
    <n v="935"/>
    <n v="935"/>
    <n v="935"/>
    <n v="935"/>
    <n v="935"/>
    <n v="935092"/>
  </r>
  <r>
    <s v="E3559 (GIF) Poles, Poison Sprin-NSC"/>
    <x v="66"/>
    <x v="854"/>
    <x v="6"/>
    <n v="0"/>
    <n v="0"/>
    <n v="0"/>
    <n v="0"/>
    <n v="0"/>
    <n v="0"/>
    <n v="0"/>
    <n v="0"/>
    <n v="0"/>
    <n v="0"/>
    <n v="0"/>
    <n v="0"/>
    <n v="0"/>
    <n v="0"/>
  </r>
  <r>
    <s v="E3559 (GIF) Poles, Scl-Tolt"/>
    <x v="66"/>
    <x v="855"/>
    <x v="6"/>
    <n v="19"/>
    <n v="19"/>
    <n v="19"/>
    <n v="19"/>
    <n v="19"/>
    <n v="19"/>
    <n v="19"/>
    <n v="19"/>
    <n v="19"/>
    <n v="19"/>
    <n v="19"/>
    <n v="19"/>
    <n v="19"/>
    <n v="19272"/>
  </r>
  <r>
    <s v="E3559 (GIF) Poles, Scl-Tolt-NSC"/>
    <x v="66"/>
    <x v="856"/>
    <x v="6"/>
    <n v="0"/>
    <n v="0"/>
    <n v="0"/>
    <n v="0"/>
    <n v="0"/>
    <n v="0"/>
    <n v="0"/>
    <n v="0"/>
    <n v="0"/>
    <n v="0"/>
    <n v="0"/>
    <n v="0"/>
    <n v="0"/>
    <n v="0"/>
  </r>
  <r>
    <s v="E3559 (GIF) Poles, Snoqualmie 1"/>
    <x v="66"/>
    <x v="857"/>
    <x v="6"/>
    <n v="0"/>
    <n v="0"/>
    <n v="0"/>
    <n v="0"/>
    <n v="0"/>
    <n v="0"/>
    <n v="0"/>
    <n v="0"/>
    <n v="0"/>
    <n v="0"/>
    <n v="0"/>
    <n v="0"/>
    <n v="0"/>
    <n v="236"/>
  </r>
  <r>
    <s v="E3559 (GIF) Poles, Snoqualmie 1-NSC"/>
    <x v="66"/>
    <x v="858"/>
    <x v="6"/>
    <n v="0"/>
    <n v="0"/>
    <n v="0"/>
    <n v="0"/>
    <n v="0"/>
    <n v="0"/>
    <n v="0"/>
    <n v="0"/>
    <n v="0"/>
    <n v="0"/>
    <n v="0"/>
    <n v="0"/>
    <n v="0"/>
    <n v="0"/>
  </r>
  <r>
    <s v="E3559 (GIF) Poles, Snoqualmie 2"/>
    <x v="66"/>
    <x v="859"/>
    <x v="6"/>
    <n v="237"/>
    <n v="237"/>
    <n v="237"/>
    <n v="237"/>
    <n v="237"/>
    <n v="237"/>
    <n v="237"/>
    <n v="237"/>
    <n v="237"/>
    <n v="237"/>
    <n v="237"/>
    <n v="237"/>
    <n v="237"/>
    <n v="236935"/>
  </r>
  <r>
    <s v="E3559 (GIF) Poles, Snoqualmie 2-NSC"/>
    <x v="66"/>
    <x v="860"/>
    <x v="6"/>
    <n v="0"/>
    <n v="0"/>
    <n v="0"/>
    <n v="0"/>
    <n v="0"/>
    <n v="0"/>
    <n v="0"/>
    <n v="0"/>
    <n v="0"/>
    <n v="0"/>
    <n v="0"/>
    <n v="0"/>
    <n v="0"/>
    <n v="0"/>
  </r>
  <r>
    <s v="E3559 (GIF) Poles, Sumas"/>
    <x v="66"/>
    <x v="861"/>
    <x v="6"/>
    <n v="63"/>
    <n v="63"/>
    <n v="63"/>
    <n v="63"/>
    <n v="63"/>
    <n v="63"/>
    <n v="63"/>
    <n v="63"/>
    <n v="63"/>
    <n v="63"/>
    <n v="63"/>
    <n v="63"/>
    <n v="63"/>
    <n v="62500"/>
  </r>
  <r>
    <s v="E3559 (GIF) Poles, Sumas-NSC"/>
    <x v="66"/>
    <x v="862"/>
    <x v="6"/>
    <n v="0"/>
    <n v="0"/>
    <n v="0"/>
    <n v="0"/>
    <n v="0"/>
    <n v="0"/>
    <n v="0"/>
    <n v="0"/>
    <n v="0"/>
    <n v="0"/>
    <n v="0"/>
    <n v="0"/>
    <n v="0"/>
    <n v="0"/>
  </r>
  <r>
    <s v="E3559 (GIF) Poles, TLN-HPK@plan-NSC"/>
    <x v="66"/>
    <x v="863"/>
    <x v="6"/>
    <n v="0"/>
    <n v="0"/>
    <n v="0"/>
    <n v="0"/>
    <n v="0"/>
    <n v="0"/>
    <n v="0"/>
    <n v="0"/>
    <n v="0"/>
    <n v="0"/>
    <n v="0"/>
    <n v="0"/>
    <n v="0"/>
    <n v="0"/>
  </r>
  <r>
    <s v="E3559 (GIF) Poles, TLN-HPK@plant"/>
    <x v="66"/>
    <x v="864"/>
    <x v="6"/>
    <n v="89"/>
    <n v="89"/>
    <n v="89"/>
    <n v="89"/>
    <n v="89"/>
    <n v="89"/>
    <n v="89"/>
    <n v="89"/>
    <n v="89"/>
    <n v="89"/>
    <n v="89"/>
    <n v="89"/>
    <n v="89"/>
    <n v="89222"/>
  </r>
  <r>
    <s v="E3559 (GIF) Poles, Upper Baker"/>
    <x v="66"/>
    <x v="865"/>
    <x v="6"/>
    <n v="152"/>
    <n v="152"/>
    <n v="152"/>
    <n v="152"/>
    <n v="152"/>
    <n v="152"/>
    <n v="152"/>
    <n v="152"/>
    <n v="152"/>
    <n v="152"/>
    <n v="152"/>
    <n v="152"/>
    <n v="152"/>
    <n v="151700"/>
  </r>
  <r>
    <s v="E3559 (GIF) Poles, Upper Baker-NSC"/>
    <x v="66"/>
    <x v="866"/>
    <x v="6"/>
    <n v="0"/>
    <n v="0"/>
    <n v="0"/>
    <n v="0"/>
    <n v="0"/>
    <n v="0"/>
    <n v="0"/>
    <n v="0"/>
    <n v="0"/>
    <n v="0"/>
    <n v="0"/>
    <n v="0"/>
    <n v="0"/>
    <n v="0"/>
  </r>
  <r>
    <s v="E3559 (GIF) Poles, Wild Horse"/>
    <x v="66"/>
    <x v="867"/>
    <x v="6"/>
    <n v="1156"/>
    <n v="1156"/>
    <n v="1156"/>
    <n v="1156"/>
    <n v="1156"/>
    <n v="1156"/>
    <n v="1156"/>
    <n v="1156"/>
    <n v="1156"/>
    <n v="1156"/>
    <n v="1156"/>
    <n v="1156"/>
    <n v="1156"/>
    <n v="1155954"/>
  </r>
  <r>
    <s v="E3559 (GIF) Poles, Wild Horse-NSC"/>
    <x v="66"/>
    <x v="868"/>
    <x v="6"/>
    <n v="0"/>
    <n v="0"/>
    <n v="0"/>
    <n v="0"/>
    <n v="0"/>
    <n v="0"/>
    <n v="0"/>
    <n v="0"/>
    <n v="0"/>
    <n v="0"/>
    <n v="0"/>
    <n v="0"/>
    <n v="0"/>
    <n v="0"/>
  </r>
  <r>
    <s v="E3559 (GIF) TSM Poles, LSR"/>
    <x v="66"/>
    <x v="869"/>
    <x v="6"/>
    <n v="4534"/>
    <n v="4534"/>
    <n v="4534"/>
    <n v="4534"/>
    <n v="4534"/>
    <n v="4534"/>
    <n v="4534"/>
    <n v="4534"/>
    <n v="4534"/>
    <n v="4534"/>
    <n v="4534"/>
    <n v="4534"/>
    <n v="4534"/>
    <n v="4534314"/>
  </r>
  <r>
    <s v="E3559 (GIF) TSM Poles, LSR-NSC"/>
    <x v="66"/>
    <x v="870"/>
    <x v="6"/>
    <n v="0"/>
    <n v="0"/>
    <n v="0"/>
    <n v="0"/>
    <n v="0"/>
    <n v="0"/>
    <n v="0"/>
    <n v="0"/>
    <n v="0"/>
    <n v="0"/>
    <n v="0"/>
    <n v="0"/>
    <n v="0"/>
    <n v="0"/>
  </r>
  <r>
    <s v="E356 TSM O/H Cond, 3rd AC Line"/>
    <x v="67"/>
    <x v="871"/>
    <x v="6"/>
    <n v="23641"/>
    <n v="23641"/>
    <n v="23641"/>
    <n v="23641"/>
    <n v="23641"/>
    <n v="23641"/>
    <n v="23641"/>
    <n v="23641"/>
    <n v="23641"/>
    <n v="23641"/>
    <n v="23641"/>
    <n v="23641"/>
    <n v="23641"/>
    <n v="23640685"/>
  </r>
  <r>
    <s v="E356 TSM O/H Cond, 3rd AC Line-NSC"/>
    <x v="67"/>
    <x v="872"/>
    <x v="6"/>
    <n v="0"/>
    <n v="0"/>
    <n v="0"/>
    <n v="0"/>
    <n v="0"/>
    <n v="0"/>
    <n v="0"/>
    <n v="0"/>
    <n v="0"/>
    <n v="0"/>
    <n v="0"/>
    <n v="0"/>
    <n v="0"/>
    <n v="0"/>
  </r>
  <r>
    <s v="E356 TSM O/H Cond, Baker Common"/>
    <x v="67"/>
    <x v="873"/>
    <x v="6"/>
    <n v="0"/>
    <n v="0"/>
    <n v="0"/>
    <n v="0"/>
    <n v="0"/>
    <n v="0"/>
    <n v="0"/>
    <n v="0"/>
    <n v="0"/>
    <n v="0"/>
    <n v="0"/>
    <n v="0"/>
    <n v="0"/>
    <n v="0"/>
  </r>
  <r>
    <s v="E356 TSM O/H Cond, Colstrip 1-2 Com"/>
    <x v="67"/>
    <x v="874"/>
    <x v="6"/>
    <n v="12904"/>
    <n v="12904"/>
    <n v="12904"/>
    <n v="12904"/>
    <n v="12904"/>
    <n v="12904"/>
    <n v="12904"/>
    <n v="12904"/>
    <n v="12904"/>
    <n v="12904"/>
    <n v="12904"/>
    <n v="12904"/>
    <n v="12904"/>
    <n v="12903739"/>
  </r>
  <r>
    <s v="E356 TSM O/H Cond, Colstrip 3-4 Com"/>
    <x v="67"/>
    <x v="875"/>
    <x v="6"/>
    <n v="19732"/>
    <n v="19732"/>
    <n v="19732"/>
    <n v="19732"/>
    <n v="19732"/>
    <n v="19732"/>
    <n v="19732"/>
    <n v="19732"/>
    <n v="19732"/>
    <n v="19732"/>
    <n v="19732"/>
    <n v="19732"/>
    <n v="19732"/>
    <n v="19732280"/>
  </r>
  <r>
    <s v="E356 TSM O/H Cond, Colstrip1-2 -NSC"/>
    <x v="67"/>
    <x v="876"/>
    <x v="6"/>
    <n v="0"/>
    <n v="0"/>
    <n v="0"/>
    <n v="0"/>
    <n v="0"/>
    <n v="0"/>
    <n v="0"/>
    <n v="0"/>
    <n v="0"/>
    <n v="0"/>
    <n v="0"/>
    <n v="0"/>
    <n v="0"/>
    <n v="0"/>
  </r>
  <r>
    <s v="E356 TSM O/H Cond, Colstrip3-4 -NSC"/>
    <x v="67"/>
    <x v="877"/>
    <x v="6"/>
    <n v="0"/>
    <n v="0"/>
    <n v="0"/>
    <n v="0"/>
    <n v="0"/>
    <n v="0"/>
    <n v="0"/>
    <n v="0"/>
    <n v="0"/>
    <n v="0"/>
    <n v="0"/>
    <n v="0"/>
    <n v="0"/>
    <n v="0"/>
  </r>
  <r>
    <s v="E356 TSM O/H Cond, Lower Baker-RET"/>
    <x v="67"/>
    <x v="878"/>
    <x v="6"/>
    <n v="0"/>
    <n v="0"/>
    <n v="0"/>
    <n v="0"/>
    <n v="0"/>
    <n v="0"/>
    <n v="0"/>
    <n v="0"/>
    <n v="0"/>
    <n v="0"/>
    <n v="0"/>
    <n v="0"/>
    <n v="0"/>
    <n v="0"/>
  </r>
  <r>
    <s v="E356 TSM O/H Cond, Mint Farm "/>
    <x v="67"/>
    <x v="879"/>
    <x v="6"/>
    <n v="0"/>
    <n v="0"/>
    <n v="0"/>
    <n v="0"/>
    <n v="0"/>
    <n v="0"/>
    <n v="0"/>
    <n v="0"/>
    <n v="0"/>
    <n v="0"/>
    <n v="0"/>
    <n v="0"/>
    <n v="0"/>
    <n v="0"/>
  </r>
  <r>
    <s v="E356 TSM O/H Cond, Mint Farm OP"/>
    <x v="67"/>
    <x v="880"/>
    <x v="6"/>
    <n v="0"/>
    <n v="0"/>
    <n v="0"/>
    <n v="0"/>
    <n v="0"/>
    <n v="0"/>
    <n v="0"/>
    <n v="0"/>
    <n v="0"/>
    <n v="0"/>
    <n v="0"/>
    <n v="0"/>
    <n v="0"/>
    <n v="0"/>
  </r>
  <r>
    <s v="E356 TSM O/H Cond, Mint Farm OP-NSC"/>
    <x v="67"/>
    <x v="881"/>
    <x v="6"/>
    <n v="0"/>
    <n v="0"/>
    <n v="0"/>
    <n v="0"/>
    <n v="0"/>
    <n v="0"/>
    <n v="0"/>
    <n v="0"/>
    <n v="0"/>
    <n v="0"/>
    <n v="0"/>
    <n v="0"/>
    <n v="0"/>
    <n v="0"/>
  </r>
  <r>
    <s v="E356 TSM O/H Cond, Mint Farm-NSC"/>
    <x v="67"/>
    <x v="882"/>
    <x v="6"/>
    <n v="0"/>
    <n v="0"/>
    <n v="0"/>
    <n v="0"/>
    <n v="0"/>
    <n v="0"/>
    <n v="0"/>
    <n v="0"/>
    <n v="0"/>
    <n v="0"/>
    <n v="0"/>
    <n v="0"/>
    <n v="0"/>
    <n v="0"/>
  </r>
  <r>
    <s v="E356 TSM O/H Cond, N Intertie"/>
    <x v="67"/>
    <x v="883"/>
    <x v="6"/>
    <n v="12701"/>
    <n v="12701"/>
    <n v="12701"/>
    <n v="12701"/>
    <n v="12701"/>
    <n v="12701"/>
    <n v="12701"/>
    <n v="12701"/>
    <n v="12701"/>
    <n v="12701"/>
    <n v="12701"/>
    <n v="12701"/>
    <n v="12701"/>
    <n v="12700860"/>
  </r>
  <r>
    <s v="E356 TSM O/H Cond, N Intertie-NSC"/>
    <x v="67"/>
    <x v="884"/>
    <x v="6"/>
    <n v="0"/>
    <n v="0"/>
    <n v="0"/>
    <n v="0"/>
    <n v="0"/>
    <n v="0"/>
    <n v="0"/>
    <n v="0"/>
    <n v="0"/>
    <n v="0"/>
    <n v="0"/>
    <n v="0"/>
    <n v="0"/>
    <n v="0"/>
  </r>
  <r>
    <s v="E356 TSM O/H Cond, Snoqualmie 1"/>
    <x v="67"/>
    <x v="885"/>
    <x v="6"/>
    <n v="0"/>
    <n v="0"/>
    <n v="0"/>
    <n v="0"/>
    <n v="0"/>
    <n v="0"/>
    <n v="0"/>
    <n v="0"/>
    <n v="0"/>
    <n v="0"/>
    <n v="0"/>
    <n v="0"/>
    <n v="0"/>
    <n v="0"/>
  </r>
  <r>
    <s v="E356 TSM O/H Cond, Snoqualmie 1-NSC"/>
    <x v="67"/>
    <x v="886"/>
    <x v="6"/>
    <n v="0"/>
    <n v="0"/>
    <n v="0"/>
    <n v="0"/>
    <n v="0"/>
    <n v="0"/>
    <n v="0"/>
    <n v="0"/>
    <n v="0"/>
    <n v="0"/>
    <n v="0"/>
    <n v="0"/>
    <n v="0"/>
    <n v="0"/>
  </r>
  <r>
    <s v="E356 TSM O/H Cond, Snoqualmie 2"/>
    <x v="67"/>
    <x v="887"/>
    <x v="6"/>
    <n v="0"/>
    <n v="0"/>
    <n v="0"/>
    <n v="0"/>
    <n v="0"/>
    <n v="0"/>
    <n v="0"/>
    <n v="0"/>
    <n v="0"/>
    <n v="0"/>
    <n v="0"/>
    <n v="0"/>
    <n v="0"/>
    <n v="0"/>
  </r>
  <r>
    <s v="E356 TSM O/H Cond, Snoqualmie 2-NSC"/>
    <x v="67"/>
    <x v="888"/>
    <x v="6"/>
    <n v="0"/>
    <n v="0"/>
    <n v="0"/>
    <n v="0"/>
    <n v="0"/>
    <n v="0"/>
    <n v="0"/>
    <n v="0"/>
    <n v="0"/>
    <n v="0"/>
    <n v="0"/>
    <n v="0"/>
    <n v="0"/>
    <n v="0"/>
  </r>
  <r>
    <s v="E356 TSM O/H Cond, Upper Baker-RET"/>
    <x v="67"/>
    <x v="889"/>
    <x v="6"/>
    <n v="0"/>
    <n v="0"/>
    <n v="0"/>
    <n v="0"/>
    <n v="0"/>
    <n v="0"/>
    <n v="0"/>
    <n v="0"/>
    <n v="0"/>
    <n v="0"/>
    <n v="0"/>
    <n v="0"/>
    <n v="0"/>
    <n v="0"/>
  </r>
  <r>
    <s v="E356 TSM O/H Cond, Wild Horse"/>
    <x v="67"/>
    <x v="890"/>
    <x v="6"/>
    <n v="0"/>
    <n v="0"/>
    <n v="0"/>
    <n v="0"/>
    <n v="0"/>
    <n v="0"/>
    <n v="0"/>
    <n v="0"/>
    <n v="0"/>
    <n v="0"/>
    <n v="0"/>
    <n v="0"/>
    <n v="0"/>
    <n v="0"/>
  </r>
  <r>
    <s v="E356 TSM O/H Cond, Wild Horse-NSC"/>
    <x v="67"/>
    <x v="891"/>
    <x v="6"/>
    <n v="0"/>
    <n v="0"/>
    <n v="0"/>
    <n v="0"/>
    <n v="0"/>
    <n v="0"/>
    <n v="0"/>
    <n v="0"/>
    <n v="0"/>
    <n v="0"/>
    <n v="0"/>
    <n v="0"/>
    <n v="0"/>
    <n v="0"/>
  </r>
  <r>
    <s v="E356 TSM O/H Cond, Wild Horse-WindR"/>
    <x v="67"/>
    <x v="892"/>
    <x v="6"/>
    <n v="286"/>
    <n v="286"/>
    <n v="286"/>
    <n v="286"/>
    <n v="286"/>
    <n v="286"/>
    <n v="286"/>
    <n v="286"/>
    <n v="286"/>
    <n v="286"/>
    <n v="286"/>
    <n v="286"/>
    <n v="286"/>
    <n v="285560"/>
  </r>
  <r>
    <s v="E356 TSM O/H Cond, Wind Ridge-N-NSC"/>
    <x v="67"/>
    <x v="893"/>
    <x v="6"/>
    <n v="0"/>
    <n v="0"/>
    <n v="0"/>
    <n v="0"/>
    <n v="0"/>
    <n v="0"/>
    <n v="0"/>
    <n v="0"/>
    <n v="0"/>
    <n v="0"/>
    <n v="0"/>
    <n v="0"/>
    <n v="0"/>
    <n v="0"/>
  </r>
  <r>
    <s v="E356 TSM O/H Cond, Wind Ridge-NonPr"/>
    <x v="67"/>
    <x v="894"/>
    <x v="6"/>
    <n v="5400"/>
    <n v="5400"/>
    <n v="5400"/>
    <n v="5400"/>
    <n v="5400"/>
    <n v="5400"/>
    <n v="5400"/>
    <n v="5400"/>
    <n v="5400"/>
    <n v="5400"/>
    <n v="5400"/>
    <n v="5400"/>
    <n v="5400"/>
    <n v="5400292"/>
  </r>
  <r>
    <s v="E356 TSM O/H Cond, Wld Hrs-Wind-NSC"/>
    <x v="67"/>
    <x v="895"/>
    <x v="6"/>
    <n v="0"/>
    <n v="0"/>
    <n v="0"/>
    <n v="0"/>
    <n v="0"/>
    <n v="0"/>
    <n v="0"/>
    <n v="0"/>
    <n v="0"/>
    <n v="0"/>
    <n v="0"/>
    <n v="0"/>
    <n v="0"/>
    <n v="0"/>
  </r>
  <r>
    <s v="E356 TSM O/H Conductor &amp; Device-NSC"/>
    <x v="67"/>
    <x v="896"/>
    <x v="6"/>
    <n v="0"/>
    <n v="0"/>
    <n v="0"/>
    <n v="0"/>
    <n v="0"/>
    <n v="0"/>
    <n v="0"/>
    <n v="0"/>
    <n v="0"/>
    <n v="0"/>
    <n v="0"/>
    <n v="0"/>
    <n v="0"/>
    <n v="0"/>
  </r>
  <r>
    <s v="E356 TSM O/H Conductor &amp; Devices"/>
    <x v="67"/>
    <x v="897"/>
    <x v="6"/>
    <n v="67010"/>
    <n v="80590"/>
    <n v="80619"/>
    <n v="64518"/>
    <n v="64557"/>
    <n v="64560"/>
    <n v="65501"/>
    <n v="65505"/>
    <n v="65509"/>
    <n v="65509"/>
    <n v="65510"/>
    <n v="65510"/>
    <n v="69992"/>
    <n v="68032641"/>
  </r>
  <r>
    <s v="E356 TSM O/H Cov-Ber NOT USED"/>
    <x v="67"/>
    <x v="898"/>
    <x v="6"/>
    <n v="0"/>
    <n v="0"/>
    <n v="0"/>
    <n v="0"/>
    <n v="0"/>
    <n v="0"/>
    <n v="0"/>
    <n v="0"/>
    <n v="0"/>
    <n v="0"/>
    <n v="0"/>
    <n v="0"/>
    <n v="0"/>
    <n v="0"/>
  </r>
  <r>
    <s v="E3566 TSM O/H Conductor/Devices"/>
    <x v="68"/>
    <x v="899"/>
    <x v="6"/>
    <n v="34338"/>
    <n v="32792"/>
    <n v="33264"/>
    <n v="33243"/>
    <n v="33269"/>
    <n v="33326"/>
    <n v="33643"/>
    <n v="33972"/>
    <n v="33983"/>
    <n v="33983"/>
    <n v="34070"/>
    <n v="34097"/>
    <n v="34072"/>
    <n v="33653922"/>
  </r>
  <r>
    <s v="E3566 TSM O/H Conductor/Devices-NSC"/>
    <x v="68"/>
    <x v="900"/>
    <x v="6"/>
    <n v="0"/>
    <n v="0"/>
    <n v="0"/>
    <n v="0"/>
    <n v="0"/>
    <n v="0"/>
    <n v="0"/>
    <n v="0"/>
    <n v="0"/>
    <n v="0"/>
    <n v="0"/>
    <n v="0"/>
    <n v="0"/>
    <n v="0"/>
  </r>
  <r>
    <s v="E3567 105 TSM O/H Conductor/Devices"/>
    <x v="69"/>
    <x v="901"/>
    <x v="6"/>
    <n v="557"/>
    <n v="557"/>
    <n v="557"/>
    <n v="557"/>
    <n v="557"/>
    <n v="557"/>
    <n v="557"/>
    <n v="557"/>
    <n v="557"/>
    <n v="557"/>
    <n v="557"/>
    <n v="557"/>
    <n v="557"/>
    <n v="556599"/>
  </r>
  <r>
    <s v="E3567 105 TSM O/H Conductor/Dev-NSC"/>
    <x v="69"/>
    <x v="902"/>
    <x v="6"/>
    <n v="0"/>
    <n v="0"/>
    <n v="0"/>
    <n v="0"/>
    <n v="0"/>
    <n v="0"/>
    <n v="0"/>
    <n v="0"/>
    <n v="0"/>
    <n v="0"/>
    <n v="0"/>
    <n v="0"/>
    <n v="0"/>
    <n v="0"/>
  </r>
  <r>
    <s v="E3567 TSM O/H Cond, Baker Common"/>
    <x v="69"/>
    <x v="873"/>
    <x v="6"/>
    <n v="6098"/>
    <n v="6098"/>
    <n v="6098"/>
    <n v="6098"/>
    <n v="6098"/>
    <n v="6098"/>
    <n v="6098"/>
    <n v="6098"/>
    <n v="6098"/>
    <n v="6098"/>
    <n v="6098"/>
    <n v="6098"/>
    <n v="6098"/>
    <n v="6097570"/>
  </r>
  <r>
    <s v="E3567 TSM O/H Cond, Baker Commo-NSC"/>
    <x v="69"/>
    <x v="903"/>
    <x v="6"/>
    <n v="0"/>
    <n v="0"/>
    <n v="0"/>
    <n v="0"/>
    <n v="0"/>
    <n v="0"/>
    <n v="0"/>
    <n v="0"/>
    <n v="0"/>
    <n v="0"/>
    <n v="0"/>
    <n v="0"/>
    <n v="0"/>
    <n v="0"/>
  </r>
  <r>
    <s v="E3567 TSM O/H Cond, Hop Ridge-NSC"/>
    <x v="69"/>
    <x v="904"/>
    <x v="6"/>
    <n v="0"/>
    <n v="0"/>
    <n v="0"/>
    <n v="0"/>
    <n v="0"/>
    <n v="0"/>
    <n v="0"/>
    <n v="0"/>
    <n v="0"/>
    <n v="0"/>
    <n v="0"/>
    <n v="0"/>
    <n v="0"/>
    <n v="0"/>
  </r>
  <r>
    <s v="E3567 TSM O/H Cond, Hopkins Ridge"/>
    <x v="69"/>
    <x v="905"/>
    <x v="6"/>
    <n v="0"/>
    <n v="0"/>
    <n v="0"/>
    <n v="0"/>
    <n v="0"/>
    <n v="0"/>
    <n v="0"/>
    <n v="0"/>
    <n v="0"/>
    <n v="0"/>
    <n v="0"/>
    <n v="0"/>
    <n v="0"/>
    <n v="0"/>
  </r>
  <r>
    <s v="E3567 TSM O/H Cond, Lower Baker"/>
    <x v="69"/>
    <x v="906"/>
    <x v="6"/>
    <n v="0"/>
    <n v="0"/>
    <n v="0"/>
    <n v="0"/>
    <n v="0"/>
    <n v="0"/>
    <n v="0"/>
    <n v="0"/>
    <n v="0"/>
    <n v="0"/>
    <n v="0"/>
    <n v="0"/>
    <n v="0"/>
    <n v="0"/>
  </r>
  <r>
    <s v="E3567 TSM O/H Cond, Lower Baker-NSC"/>
    <x v="69"/>
    <x v="907"/>
    <x v="6"/>
    <n v="0"/>
    <n v="0"/>
    <n v="0"/>
    <n v="0"/>
    <n v="0"/>
    <n v="0"/>
    <n v="0"/>
    <n v="0"/>
    <n v="0"/>
    <n v="0"/>
    <n v="0"/>
    <n v="0"/>
    <n v="0"/>
    <n v="0"/>
  </r>
  <r>
    <s v="E3567 TSM O/H Cond, Snoq 1-NSC"/>
    <x v="69"/>
    <x v="908"/>
    <x v="6"/>
    <n v="0"/>
    <n v="0"/>
    <n v="0"/>
    <n v="0"/>
    <n v="0"/>
    <n v="0"/>
    <n v="0"/>
    <n v="0"/>
    <n v="0"/>
    <n v="0"/>
    <n v="0"/>
    <n v="0"/>
    <n v="0"/>
    <n v="0"/>
  </r>
  <r>
    <s v="E3567 TSM O/H Cond, Snoq 2-NSC"/>
    <x v="69"/>
    <x v="909"/>
    <x v="6"/>
    <n v="0"/>
    <n v="0"/>
    <n v="0"/>
    <n v="0"/>
    <n v="0"/>
    <n v="0"/>
    <n v="0"/>
    <n v="0"/>
    <n v="0"/>
    <n v="0"/>
    <n v="0"/>
    <n v="0"/>
    <n v="0"/>
    <n v="0"/>
  </r>
  <r>
    <s v="E3567 TSM O/H Cond, Snoqualmie 1"/>
    <x v="69"/>
    <x v="885"/>
    <x v="6"/>
    <n v="0"/>
    <n v="0"/>
    <n v="0"/>
    <n v="0"/>
    <n v="0"/>
    <n v="0"/>
    <n v="0"/>
    <n v="0"/>
    <n v="0"/>
    <n v="0"/>
    <n v="0"/>
    <n v="0"/>
    <n v="0"/>
    <n v="0"/>
  </r>
  <r>
    <s v="E3567 TSM O/H Cond, Snoqualmie 2"/>
    <x v="69"/>
    <x v="887"/>
    <x v="6"/>
    <n v="0"/>
    <n v="0"/>
    <n v="0"/>
    <n v="0"/>
    <n v="0"/>
    <n v="0"/>
    <n v="0"/>
    <n v="0"/>
    <n v="0"/>
    <n v="0"/>
    <n v="0"/>
    <n v="0"/>
    <n v="0"/>
    <n v="0"/>
  </r>
  <r>
    <s v="E3567 TSM O/H Cond, Sumas "/>
    <x v="69"/>
    <x v="910"/>
    <x v="6"/>
    <n v="0"/>
    <n v="0"/>
    <n v="0"/>
    <n v="0"/>
    <n v="0"/>
    <n v="0"/>
    <n v="0"/>
    <n v="0"/>
    <n v="0"/>
    <n v="0"/>
    <n v="0"/>
    <n v="0"/>
    <n v="0"/>
    <n v="0"/>
  </r>
  <r>
    <s v="E3567 TSM O/H Cond, Sumas OP"/>
    <x v="69"/>
    <x v="911"/>
    <x v="6"/>
    <n v="0"/>
    <n v="0"/>
    <n v="0"/>
    <n v="0"/>
    <n v="0"/>
    <n v="0"/>
    <n v="0"/>
    <n v="0"/>
    <n v="0"/>
    <n v="0"/>
    <n v="0"/>
    <n v="0"/>
    <n v="0"/>
    <n v="0"/>
  </r>
  <r>
    <s v="E3567 TSM O/H Cond, Sumas OP-NSC"/>
    <x v="69"/>
    <x v="912"/>
    <x v="6"/>
    <n v="0"/>
    <n v="0"/>
    <n v="0"/>
    <n v="0"/>
    <n v="0"/>
    <n v="0"/>
    <n v="0"/>
    <n v="0"/>
    <n v="0"/>
    <n v="0"/>
    <n v="0"/>
    <n v="0"/>
    <n v="0"/>
    <n v="0"/>
  </r>
  <r>
    <s v="E3567 TSM O/H Cond, Upper Baker"/>
    <x v="69"/>
    <x v="913"/>
    <x v="6"/>
    <n v="683"/>
    <n v="683"/>
    <n v="683"/>
    <n v="683"/>
    <n v="683"/>
    <n v="683"/>
    <n v="683"/>
    <n v="683"/>
    <n v="683"/>
    <n v="683"/>
    <n v="683"/>
    <n v="683"/>
    <n v="683"/>
    <n v="683462"/>
  </r>
  <r>
    <s v="E3567 TSM O/H Cond, Upper Baker-NSC"/>
    <x v="69"/>
    <x v="914"/>
    <x v="6"/>
    <n v="0"/>
    <n v="0"/>
    <n v="0"/>
    <n v="0"/>
    <n v="0"/>
    <n v="0"/>
    <n v="0"/>
    <n v="0"/>
    <n v="0"/>
    <n v="0"/>
    <n v="0"/>
    <n v="0"/>
    <n v="0"/>
    <n v="0"/>
  </r>
  <r>
    <s v="E3567 TSM O/H Conductor/Devices"/>
    <x v="69"/>
    <x v="899"/>
    <x v="6"/>
    <n v="124993"/>
    <n v="125251"/>
    <n v="125257"/>
    <n v="125270"/>
    <n v="125278"/>
    <n v="125279"/>
    <n v="125280"/>
    <n v="125280"/>
    <n v="125280"/>
    <n v="125280"/>
    <n v="125280"/>
    <n v="125280"/>
    <n v="125280"/>
    <n v="125262579"/>
  </r>
  <r>
    <s v="E3567 TSM O/H Conductor/Devices-NSC"/>
    <x v="69"/>
    <x v="900"/>
    <x v="6"/>
    <n v="0"/>
    <n v="0"/>
    <n v="0"/>
    <n v="0"/>
    <n v="0"/>
    <n v="0"/>
    <n v="0"/>
    <n v="0"/>
    <n v="0"/>
    <n v="0"/>
    <n v="0"/>
    <n v="0"/>
    <n v="0"/>
    <n v="0"/>
  </r>
  <r>
    <s v="E3567 TSM O/H Cov-Ber-DONOTUSE"/>
    <x v="69"/>
    <x v="915"/>
    <x v="6"/>
    <n v="0"/>
    <n v="0"/>
    <n v="0"/>
    <n v="0"/>
    <n v="0"/>
    <n v="0"/>
    <n v="0"/>
    <n v="0"/>
    <n v="0"/>
    <n v="0"/>
    <n v="0"/>
    <n v="0"/>
    <n v="0"/>
    <n v="0"/>
  </r>
  <r>
    <s v="E3569 (GIF) O/H Cond, Colstrip 1-2"/>
    <x v="70"/>
    <x v="916"/>
    <x v="6"/>
    <n v="254"/>
    <n v="254"/>
    <n v="254"/>
    <n v="254"/>
    <n v="254"/>
    <n v="254"/>
    <n v="254"/>
    <n v="254"/>
    <n v="254"/>
    <n v="254"/>
    <n v="254"/>
    <n v="254"/>
    <n v="254"/>
    <n v="254414"/>
  </r>
  <r>
    <s v="E3569 (GIF) O/H Cond, Colstrip 3-4"/>
    <x v="70"/>
    <x v="917"/>
    <x v="6"/>
    <n v="269"/>
    <n v="269"/>
    <n v="269"/>
    <n v="269"/>
    <n v="269"/>
    <n v="269"/>
    <n v="269"/>
    <n v="269"/>
    <n v="269"/>
    <n v="269"/>
    <n v="269"/>
    <n v="269"/>
    <n v="269"/>
    <n v="268533"/>
  </r>
  <r>
    <s v="E3569 (GIF) O/H Cond, Colstrip1-NSC"/>
    <x v="70"/>
    <x v="918"/>
    <x v="6"/>
    <n v="0"/>
    <n v="0"/>
    <n v="0"/>
    <n v="0"/>
    <n v="0"/>
    <n v="0"/>
    <n v="0"/>
    <n v="0"/>
    <n v="0"/>
    <n v="0"/>
    <n v="0"/>
    <n v="0"/>
    <n v="0"/>
    <n v="0"/>
  </r>
  <r>
    <s v="E3569 (GIF) O/H Cond, Colstrip3-NSC"/>
    <x v="70"/>
    <x v="919"/>
    <x v="6"/>
    <n v="0"/>
    <n v="0"/>
    <n v="0"/>
    <n v="0"/>
    <n v="0"/>
    <n v="0"/>
    <n v="0"/>
    <n v="0"/>
    <n v="0"/>
    <n v="0"/>
    <n v="0"/>
    <n v="0"/>
    <n v="0"/>
    <n v="0"/>
  </r>
  <r>
    <s v="E3569 (GIF) O/H Cond, Electron-RET"/>
    <x v="70"/>
    <x v="920"/>
    <x v="6"/>
    <n v="0"/>
    <n v="0"/>
    <n v="0"/>
    <n v="0"/>
    <n v="0"/>
    <n v="0"/>
    <n v="0"/>
    <n v="0"/>
    <n v="0"/>
    <n v="0"/>
    <n v="0"/>
    <n v="0"/>
    <n v="0"/>
    <n v="0"/>
  </r>
  <r>
    <s v="E3569 (GIF) O/H Cond, Hopkins"/>
    <x v="70"/>
    <x v="921"/>
    <x v="6"/>
    <n v="1665"/>
    <n v="1665"/>
    <n v="1665"/>
    <n v="1665"/>
    <n v="1665"/>
    <n v="1665"/>
    <n v="1665"/>
    <n v="1665"/>
    <n v="1665"/>
    <n v="1665"/>
    <n v="1665"/>
    <n v="1665"/>
    <n v="1665"/>
    <n v="1664799"/>
  </r>
  <r>
    <s v="E3569 (GIF) O/H Cond, Hopkins-NSC"/>
    <x v="70"/>
    <x v="922"/>
    <x v="6"/>
    <n v="0"/>
    <n v="0"/>
    <n v="0"/>
    <n v="0"/>
    <n v="0"/>
    <n v="0"/>
    <n v="0"/>
    <n v="0"/>
    <n v="0"/>
    <n v="0"/>
    <n v="0"/>
    <n v="0"/>
    <n v="0"/>
    <n v="0"/>
  </r>
  <r>
    <s v="E3569 (GIF) O/H Cond, Lower Baker"/>
    <x v="70"/>
    <x v="923"/>
    <x v="6"/>
    <n v="3"/>
    <n v="3"/>
    <n v="3"/>
    <n v="3"/>
    <n v="3"/>
    <n v="3"/>
    <n v="3"/>
    <n v="3"/>
    <n v="3"/>
    <n v="3"/>
    <n v="3"/>
    <n v="3"/>
    <n v="3"/>
    <n v="3337"/>
  </r>
  <r>
    <s v="E3569 (GIF) O/H Cond, Lower Bak-NSC"/>
    <x v="70"/>
    <x v="924"/>
    <x v="6"/>
    <n v="0"/>
    <n v="0"/>
    <n v="0"/>
    <n v="0"/>
    <n v="0"/>
    <n v="0"/>
    <n v="0"/>
    <n v="0"/>
    <n v="0"/>
    <n v="0"/>
    <n v="0"/>
    <n v="0"/>
    <n v="0"/>
    <n v="0"/>
  </r>
  <r>
    <s v="E3569 (GIF) O/H Cond, Poison Sp-NSC"/>
    <x v="70"/>
    <x v="925"/>
    <x v="6"/>
    <n v="0"/>
    <n v="0"/>
    <n v="0"/>
    <n v="0"/>
    <n v="0"/>
    <n v="0"/>
    <n v="0"/>
    <n v="0"/>
    <n v="0"/>
    <n v="0"/>
    <n v="0"/>
    <n v="0"/>
    <n v="0"/>
    <n v="0"/>
  </r>
  <r>
    <s v="E3569 (GIF) O/H Cond, Poison Spring"/>
    <x v="70"/>
    <x v="926"/>
    <x v="6"/>
    <n v="252"/>
    <n v="252"/>
    <n v="252"/>
    <n v="252"/>
    <n v="252"/>
    <n v="252"/>
    <n v="252"/>
    <n v="252"/>
    <n v="252"/>
    <n v="252"/>
    <n v="252"/>
    <n v="252"/>
    <n v="252"/>
    <n v="251566"/>
  </r>
  <r>
    <s v="E3569 (GIF) O/H Cond, Scl-Tolt"/>
    <x v="70"/>
    <x v="927"/>
    <x v="6"/>
    <n v="9"/>
    <n v="9"/>
    <n v="9"/>
    <n v="9"/>
    <n v="9"/>
    <n v="9"/>
    <n v="9"/>
    <n v="9"/>
    <n v="9"/>
    <n v="9"/>
    <n v="9"/>
    <n v="9"/>
    <n v="9"/>
    <n v="9387"/>
  </r>
  <r>
    <s v="E3569 (GIF) O/H Cond, Scl-Tolt-NSC"/>
    <x v="70"/>
    <x v="928"/>
    <x v="6"/>
    <n v="0"/>
    <n v="0"/>
    <n v="0"/>
    <n v="0"/>
    <n v="0"/>
    <n v="0"/>
    <n v="0"/>
    <n v="0"/>
    <n v="0"/>
    <n v="0"/>
    <n v="0"/>
    <n v="0"/>
    <n v="0"/>
    <n v="0"/>
  </r>
  <r>
    <s v="E3569 (GIF) O/H Cond, Snoq 1-NSC"/>
    <x v="70"/>
    <x v="929"/>
    <x v="6"/>
    <n v="0"/>
    <n v="0"/>
    <n v="0"/>
    <n v="0"/>
    <n v="0"/>
    <n v="0"/>
    <n v="0"/>
    <n v="0"/>
    <n v="0"/>
    <n v="0"/>
    <n v="0"/>
    <n v="0"/>
    <n v="0"/>
    <n v="0"/>
  </r>
  <r>
    <s v="E3569 (GIF) O/H Cond, Snoq 2-NSC"/>
    <x v="70"/>
    <x v="930"/>
    <x v="6"/>
    <n v="0"/>
    <n v="0"/>
    <n v="0"/>
    <n v="0"/>
    <n v="0"/>
    <n v="0"/>
    <n v="0"/>
    <n v="0"/>
    <n v="0"/>
    <n v="0"/>
    <n v="0"/>
    <n v="0"/>
    <n v="0"/>
    <n v="0"/>
  </r>
  <r>
    <s v="E3569 (GIF) O/H Cond, Snoqualmie 1"/>
    <x v="70"/>
    <x v="931"/>
    <x v="6"/>
    <n v="164"/>
    <n v="164"/>
    <n v="164"/>
    <n v="164"/>
    <n v="164"/>
    <n v="164"/>
    <n v="164"/>
    <n v="164"/>
    <n v="164"/>
    <n v="164"/>
    <n v="164"/>
    <n v="164"/>
    <n v="164"/>
    <n v="164163"/>
  </r>
  <r>
    <s v="E3569 (GIF) O/H Cond, Snoqualmie 2"/>
    <x v="70"/>
    <x v="932"/>
    <x v="6"/>
    <n v="103"/>
    <n v="103"/>
    <n v="103"/>
    <n v="103"/>
    <n v="103"/>
    <n v="103"/>
    <n v="103"/>
    <n v="103"/>
    <n v="103"/>
    <n v="103"/>
    <n v="103"/>
    <n v="103"/>
    <n v="103"/>
    <n v="103401"/>
  </r>
  <r>
    <s v="E3569 (GIF) O/H Cond, Sumas"/>
    <x v="70"/>
    <x v="933"/>
    <x v="6"/>
    <n v="63"/>
    <n v="63"/>
    <n v="63"/>
    <n v="63"/>
    <n v="63"/>
    <n v="63"/>
    <n v="63"/>
    <n v="63"/>
    <n v="63"/>
    <n v="63"/>
    <n v="63"/>
    <n v="63"/>
    <n v="63"/>
    <n v="62500"/>
  </r>
  <r>
    <s v="E3569 (GIF) O/H Cond, Sumas-NSC"/>
    <x v="70"/>
    <x v="934"/>
    <x v="6"/>
    <n v="0"/>
    <n v="0"/>
    <n v="0"/>
    <n v="0"/>
    <n v="0"/>
    <n v="0"/>
    <n v="0"/>
    <n v="0"/>
    <n v="0"/>
    <n v="0"/>
    <n v="0"/>
    <n v="0"/>
    <n v="0"/>
    <n v="0"/>
  </r>
  <r>
    <s v="E3569 (GIF) O/H Cond, TLN-HPK@plant"/>
    <x v="70"/>
    <x v="935"/>
    <x v="6"/>
    <n v="28"/>
    <n v="68"/>
    <n v="68"/>
    <n v="68"/>
    <n v="68"/>
    <n v="68"/>
    <n v="68"/>
    <n v="68"/>
    <n v="68"/>
    <n v="68"/>
    <n v="68"/>
    <n v="68"/>
    <n v="68"/>
    <n v="66205"/>
  </r>
  <r>
    <s v="E3569 (GIF) O/H Cond, TLN-HPK@p-NSC"/>
    <x v="70"/>
    <x v="936"/>
    <x v="6"/>
    <n v="0"/>
    <n v="0"/>
    <n v="0"/>
    <n v="0"/>
    <n v="0"/>
    <n v="0"/>
    <n v="0"/>
    <n v="0"/>
    <n v="0"/>
    <n v="0"/>
    <n v="0"/>
    <n v="0"/>
    <n v="0"/>
    <n v="0"/>
  </r>
  <r>
    <s v="E3569 (GIF) O/H Cond, Upper Baker"/>
    <x v="70"/>
    <x v="937"/>
    <x v="6"/>
    <n v="59"/>
    <n v="59"/>
    <n v="59"/>
    <n v="59"/>
    <n v="59"/>
    <n v="59"/>
    <n v="59"/>
    <n v="59"/>
    <n v="59"/>
    <n v="59"/>
    <n v="59"/>
    <n v="59"/>
    <n v="59"/>
    <n v="59157"/>
  </r>
  <r>
    <s v="E3569 (GIF) O/H Cond, Upper Bak-NSC"/>
    <x v="70"/>
    <x v="938"/>
    <x v="6"/>
    <n v="0"/>
    <n v="0"/>
    <n v="0"/>
    <n v="0"/>
    <n v="0"/>
    <n v="0"/>
    <n v="0"/>
    <n v="0"/>
    <n v="0"/>
    <n v="0"/>
    <n v="0"/>
    <n v="0"/>
    <n v="0"/>
    <n v="0"/>
  </r>
  <r>
    <s v="E3569 (GIF) O/H Cond, Wild Horse"/>
    <x v="70"/>
    <x v="939"/>
    <x v="6"/>
    <n v="378"/>
    <n v="378"/>
    <n v="378"/>
    <n v="378"/>
    <n v="378"/>
    <n v="378"/>
    <n v="378"/>
    <n v="378"/>
    <n v="378"/>
    <n v="378"/>
    <n v="378"/>
    <n v="378"/>
    <n v="378"/>
    <n v="377727"/>
  </r>
  <r>
    <s v="E3569 (GIF) O/H Cond, Wld Hrs-NSC"/>
    <x v="70"/>
    <x v="940"/>
    <x v="6"/>
    <n v="0"/>
    <n v="0"/>
    <n v="0"/>
    <n v="0"/>
    <n v="0"/>
    <n v="0"/>
    <n v="0"/>
    <n v="0"/>
    <n v="0"/>
    <n v="0"/>
    <n v="0"/>
    <n v="0"/>
    <n v="0"/>
    <n v="0"/>
  </r>
  <r>
    <s v="E3569 (GIF) O/H Conductor, LSR"/>
    <x v="70"/>
    <x v="941"/>
    <x v="6"/>
    <n v="3023"/>
    <n v="3023"/>
    <n v="3023"/>
    <n v="3023"/>
    <n v="3023"/>
    <n v="3023"/>
    <n v="3023"/>
    <n v="3023"/>
    <n v="3023"/>
    <n v="3023"/>
    <n v="3023"/>
    <n v="3023"/>
    <n v="3023"/>
    <n v="3022875"/>
  </r>
  <r>
    <s v="E3569 (GIF) O/H Conductor, LSR-NSC"/>
    <x v="70"/>
    <x v="942"/>
    <x v="6"/>
    <n v="0"/>
    <n v="0"/>
    <n v="0"/>
    <n v="0"/>
    <n v="0"/>
    <n v="0"/>
    <n v="0"/>
    <n v="0"/>
    <n v="0"/>
    <n v="0"/>
    <n v="0"/>
    <n v="0"/>
    <n v="0"/>
    <n v="0"/>
  </r>
  <r>
    <s v="E357 TSM U/G Conduit WH-NOTUSED"/>
    <x v="71"/>
    <x v="943"/>
    <x v="6"/>
    <n v="0"/>
    <n v="0"/>
    <n v="0"/>
    <n v="0"/>
    <n v="0"/>
    <n v="0"/>
    <n v="0"/>
    <n v="0"/>
    <n v="0"/>
    <n v="0"/>
    <n v="0"/>
    <n v="0"/>
    <n v="0"/>
    <n v="0"/>
  </r>
  <r>
    <s v="E357 TSM U/G Conduit-RET"/>
    <x v="71"/>
    <x v="944"/>
    <x v="6"/>
    <n v="0"/>
    <n v="0"/>
    <n v="0"/>
    <n v="0"/>
    <n v="0"/>
    <n v="0"/>
    <n v="0"/>
    <n v="0"/>
    <n v="0"/>
    <n v="0"/>
    <n v="0"/>
    <n v="0"/>
    <n v="0"/>
    <n v="0"/>
  </r>
  <r>
    <s v="E3576 TSM U/G Conduit-RET"/>
    <x v="72"/>
    <x v="944"/>
    <x v="6"/>
    <n v="0"/>
    <n v="0"/>
    <n v="0"/>
    <n v="0"/>
    <n v="0"/>
    <n v="0"/>
    <n v="0"/>
    <n v="0"/>
    <n v="0"/>
    <n v="0"/>
    <n v="0"/>
    <n v="0"/>
    <n v="0"/>
    <n v="0"/>
  </r>
  <r>
    <s v="E3577 TSM U/G Conduit"/>
    <x v="73"/>
    <x v="945"/>
    <x v="6"/>
    <n v="701"/>
    <n v="701"/>
    <n v="701"/>
    <n v="701"/>
    <n v="701"/>
    <n v="701"/>
    <n v="701"/>
    <n v="701"/>
    <n v="701"/>
    <n v="701"/>
    <n v="701"/>
    <n v="701"/>
    <n v="701"/>
    <n v="700575"/>
  </r>
  <r>
    <s v="E3577 TSM U/G Conduit, Koma Kul-NSC"/>
    <x v="73"/>
    <x v="946"/>
    <x v="6"/>
    <n v="0"/>
    <n v="0"/>
    <n v="0"/>
    <n v="0"/>
    <n v="0"/>
    <n v="0"/>
    <n v="0"/>
    <n v="0"/>
    <n v="0"/>
    <n v="0"/>
    <n v="0"/>
    <n v="0"/>
    <n v="0"/>
    <n v="0"/>
  </r>
  <r>
    <s v="E3577 TSM U/G Conduit, Koma Kuls"/>
    <x v="73"/>
    <x v="947"/>
    <x v="6"/>
    <n v="0"/>
    <n v="0"/>
    <n v="0"/>
    <n v="0"/>
    <n v="0"/>
    <n v="0"/>
    <n v="0"/>
    <n v="0"/>
    <n v="0"/>
    <n v="0"/>
    <n v="0"/>
    <n v="0"/>
    <n v="0"/>
    <n v="0"/>
  </r>
  <r>
    <s v="E3579 (GIF) UG Conduit, LSR"/>
    <x v="74"/>
    <x v="948"/>
    <x v="6"/>
    <n v="0"/>
    <n v="0"/>
    <n v="0"/>
    <n v="0"/>
    <n v="0"/>
    <n v="0"/>
    <n v="0"/>
    <n v="0"/>
    <n v="0"/>
    <n v="0"/>
    <n v="0"/>
    <n v="0"/>
    <n v="0"/>
    <n v="0"/>
  </r>
  <r>
    <s v="E3579 (GIF) UG Conduit, LSR-NSC"/>
    <x v="74"/>
    <x v="949"/>
    <x v="6"/>
    <n v="0"/>
    <n v="0"/>
    <n v="0"/>
    <n v="0"/>
    <n v="0"/>
    <n v="0"/>
    <n v="0"/>
    <n v="0"/>
    <n v="0"/>
    <n v="0"/>
    <n v="0"/>
    <n v="0"/>
    <n v="0"/>
    <n v="0"/>
  </r>
  <r>
    <s v="E3579 (GIF)U/G Conduit,TLN-WHD@-NSC"/>
    <x v="74"/>
    <x v="950"/>
    <x v="6"/>
    <n v="0"/>
    <n v="0"/>
    <n v="0"/>
    <n v="0"/>
    <n v="0"/>
    <n v="0"/>
    <n v="0"/>
    <n v="0"/>
    <n v="0"/>
    <n v="0"/>
    <n v="0"/>
    <n v="0"/>
    <n v="0"/>
    <n v="0"/>
  </r>
  <r>
    <s v="E3579 (GIF)U/G Conduit,TLN-WHD@plnt"/>
    <x v="74"/>
    <x v="951"/>
    <x v="6"/>
    <n v="510"/>
    <n v="510"/>
    <n v="510"/>
    <n v="510"/>
    <n v="510"/>
    <n v="510"/>
    <n v="510"/>
    <n v="510"/>
    <n v="510"/>
    <n v="510"/>
    <n v="510"/>
    <n v="510"/>
    <n v="510"/>
    <n v="510284"/>
  </r>
  <r>
    <s v="E358 TSM U/G Cond, Fred 1/APC-RET"/>
    <x v="75"/>
    <x v="952"/>
    <x v="6"/>
    <n v="0"/>
    <n v="0"/>
    <n v="0"/>
    <n v="0"/>
    <n v="0"/>
    <n v="0"/>
    <n v="0"/>
    <n v="0"/>
    <n v="0"/>
    <n v="0"/>
    <n v="0"/>
    <n v="0"/>
    <n v="0"/>
    <n v="0"/>
  </r>
  <r>
    <s v="E358 TSM U/G COND, WDH-RET "/>
    <x v="75"/>
    <x v="953"/>
    <x v="6"/>
    <n v="0"/>
    <n v="0"/>
    <n v="0"/>
    <n v="0"/>
    <n v="0"/>
    <n v="0"/>
    <n v="0"/>
    <n v="0"/>
    <n v="0"/>
    <n v="0"/>
    <n v="0"/>
    <n v="0"/>
    <n v="0"/>
    <n v="0"/>
  </r>
  <r>
    <s v="E358 TSM U/G Conductor&amp;Devices-RET"/>
    <x v="75"/>
    <x v="954"/>
    <x v="6"/>
    <n v="0"/>
    <n v="0"/>
    <n v="0"/>
    <n v="0"/>
    <n v="0"/>
    <n v="0"/>
    <n v="0"/>
    <n v="0"/>
    <n v="0"/>
    <n v="0"/>
    <n v="0"/>
    <n v="0"/>
    <n v="0"/>
    <n v="0"/>
  </r>
  <r>
    <s v="E3586 TSM U/G Conductor/Dev-RET"/>
    <x v="76"/>
    <x v="955"/>
    <x v="6"/>
    <n v="0"/>
    <n v="0"/>
    <n v="0"/>
    <n v="0"/>
    <n v="0"/>
    <n v="0"/>
    <n v="0"/>
    <n v="0"/>
    <n v="0"/>
    <n v="0"/>
    <n v="0"/>
    <n v="0"/>
    <n v="0"/>
    <n v="0"/>
  </r>
  <r>
    <s v="E3587 TSM U/G Cond, Koma Kulshan"/>
    <x v="77"/>
    <x v="956"/>
    <x v="6"/>
    <n v="0"/>
    <n v="0"/>
    <n v="0"/>
    <n v="0"/>
    <n v="0"/>
    <n v="0"/>
    <n v="0"/>
    <n v="0"/>
    <n v="0"/>
    <n v="0"/>
    <n v="0"/>
    <n v="0"/>
    <n v="0"/>
    <n v="0"/>
  </r>
  <r>
    <s v="E3587 TSM U/G Cond, Koma Kulsha-NSC"/>
    <x v="77"/>
    <x v="957"/>
    <x v="6"/>
    <n v="0"/>
    <n v="0"/>
    <n v="0"/>
    <n v="0"/>
    <n v="0"/>
    <n v="0"/>
    <n v="0"/>
    <n v="0"/>
    <n v="0"/>
    <n v="0"/>
    <n v="0"/>
    <n v="0"/>
    <n v="0"/>
    <n v="0"/>
  </r>
  <r>
    <s v="E3587 TSM U/G Conductor/Devices"/>
    <x v="77"/>
    <x v="958"/>
    <x v="6"/>
    <n v="2933"/>
    <n v="2933"/>
    <n v="2933"/>
    <n v="2933"/>
    <n v="2933"/>
    <n v="2933"/>
    <n v="2933"/>
    <n v="2933"/>
    <n v="2933"/>
    <n v="2933"/>
    <n v="2933"/>
    <n v="2933"/>
    <n v="2933"/>
    <n v="2932873"/>
  </r>
  <r>
    <s v="E3589 (GIF) U/G Cond, Fred 1/APC"/>
    <x v="78"/>
    <x v="959"/>
    <x v="6"/>
    <n v="3475"/>
    <n v="3475"/>
    <n v="3475"/>
    <n v="3475"/>
    <n v="3475"/>
    <n v="3475"/>
    <n v="3475"/>
    <n v="3475"/>
    <n v="3475"/>
    <n v="3475"/>
    <n v="3475"/>
    <n v="3475"/>
    <n v="3475"/>
    <n v="3475101"/>
  </r>
  <r>
    <s v="E3589 (GIF) U/G Cond, Fred 1/AP-NSC"/>
    <x v="78"/>
    <x v="960"/>
    <x v="6"/>
    <n v="0"/>
    <n v="0"/>
    <n v="0"/>
    <n v="0"/>
    <n v="0"/>
    <n v="0"/>
    <n v="0"/>
    <n v="0"/>
    <n v="0"/>
    <n v="0"/>
    <n v="0"/>
    <n v="0"/>
    <n v="0"/>
    <n v="0"/>
  </r>
  <r>
    <s v="E3589 (GIF) UG Conductor, LSR"/>
    <x v="78"/>
    <x v="961"/>
    <x v="6"/>
    <n v="22546"/>
    <n v="22546"/>
    <n v="22546"/>
    <n v="22546"/>
    <n v="22546"/>
    <n v="22546"/>
    <n v="22546"/>
    <n v="22546"/>
    <n v="22546"/>
    <n v="22546"/>
    <n v="22546"/>
    <n v="22546"/>
    <n v="22546"/>
    <n v="22545729"/>
  </r>
  <r>
    <s v="E3589 (GIF) UG Conductor, LSR-NSC"/>
    <x v="78"/>
    <x v="962"/>
    <x v="6"/>
    <n v="0"/>
    <n v="0"/>
    <n v="0"/>
    <n v="0"/>
    <n v="0"/>
    <n v="0"/>
    <n v="0"/>
    <n v="0"/>
    <n v="0"/>
    <n v="0"/>
    <n v="0"/>
    <n v="0"/>
    <n v="0"/>
    <n v="0"/>
  </r>
  <r>
    <s v="E3589 (GIF)U/G Cond,TLN-HPK@plt"/>
    <x v="78"/>
    <x v="963"/>
    <x v="6"/>
    <n v="3837"/>
    <n v="3837"/>
    <n v="3837"/>
    <n v="3837"/>
    <n v="3837"/>
    <n v="3837"/>
    <n v="3837"/>
    <n v="3837"/>
    <n v="3837"/>
    <n v="3837"/>
    <n v="3837"/>
    <n v="3837"/>
    <n v="3837"/>
    <n v="3836676"/>
  </r>
  <r>
    <s v="E3589 (GIF)U/G Cond,TLN-HPK@plt-NSC"/>
    <x v="78"/>
    <x v="964"/>
    <x v="6"/>
    <n v="0"/>
    <n v="0"/>
    <n v="0"/>
    <n v="0"/>
    <n v="0"/>
    <n v="0"/>
    <n v="0"/>
    <n v="0"/>
    <n v="0"/>
    <n v="0"/>
    <n v="0"/>
    <n v="0"/>
    <n v="0"/>
    <n v="0"/>
  </r>
  <r>
    <s v="E3589 (GIF)U/G Cond,TLN-WHD@pln-NSC"/>
    <x v="78"/>
    <x v="965"/>
    <x v="6"/>
    <n v="0"/>
    <n v="0"/>
    <n v="0"/>
    <n v="0"/>
    <n v="0"/>
    <n v="0"/>
    <n v="0"/>
    <n v="0"/>
    <n v="0"/>
    <n v="0"/>
    <n v="0"/>
    <n v="0"/>
    <n v="0"/>
    <n v="0"/>
  </r>
  <r>
    <s v="E3589 (GIF)U/G Cond,TLN-WHD@plnt"/>
    <x v="78"/>
    <x v="966"/>
    <x v="6"/>
    <n v="1080"/>
    <n v="1080"/>
    <n v="1080"/>
    <n v="1080"/>
    <n v="1080"/>
    <n v="1080"/>
    <n v="1080"/>
    <n v="1080"/>
    <n v="1080"/>
    <n v="1080"/>
    <n v="1080"/>
    <n v="1080"/>
    <n v="1080"/>
    <n v="1080001"/>
  </r>
  <r>
    <s v="E3589 (GIF)U/G Cond,TLN-WHDE@pl-NSC"/>
    <x v="78"/>
    <x v="967"/>
    <x v="6"/>
    <n v="0"/>
    <n v="0"/>
    <n v="0"/>
    <n v="0"/>
    <n v="0"/>
    <n v="0"/>
    <n v="0"/>
    <n v="0"/>
    <n v="0"/>
    <n v="0"/>
    <n v="0"/>
    <n v="0"/>
    <n v="0"/>
    <n v="0"/>
  </r>
  <r>
    <s v="E3589 (GIF)U/G Cond,TLN-WHDE@plt"/>
    <x v="78"/>
    <x v="968"/>
    <x v="6"/>
    <n v="3086"/>
    <n v="3086"/>
    <n v="3086"/>
    <n v="3086"/>
    <n v="3086"/>
    <n v="3086"/>
    <n v="3086"/>
    <n v="3086"/>
    <n v="3086"/>
    <n v="3086"/>
    <n v="3086"/>
    <n v="3086"/>
    <n v="3086"/>
    <n v="3086351"/>
  </r>
  <r>
    <s v="E3590 TSM Roads &amp; Trails"/>
    <x v="79"/>
    <x v="969"/>
    <x v="6"/>
    <n v="820"/>
    <n v="820"/>
    <n v="820"/>
    <n v="820"/>
    <n v="820"/>
    <n v="820"/>
    <n v="820"/>
    <n v="820"/>
    <n v="820"/>
    <n v="820"/>
    <n v="820"/>
    <n v="820"/>
    <n v="820"/>
    <n v="819764"/>
  </r>
  <r>
    <s v="E3590 TSM Roads, 3rd AC Line"/>
    <x v="79"/>
    <x v="970"/>
    <x v="6"/>
    <n v="75"/>
    <n v="75"/>
    <n v="75"/>
    <n v="75"/>
    <n v="75"/>
    <n v="75"/>
    <n v="75"/>
    <n v="75"/>
    <n v="75"/>
    <n v="75"/>
    <n v="75"/>
    <n v="75"/>
    <n v="75"/>
    <n v="74854"/>
  </r>
  <r>
    <s v="E3590 TSM Roads, 3rd AC Line-NSC"/>
    <x v="79"/>
    <x v="971"/>
    <x v="6"/>
    <n v="0"/>
    <n v="0"/>
    <n v="0"/>
    <n v="0"/>
    <n v="0"/>
    <n v="0"/>
    <n v="0"/>
    <n v="0"/>
    <n v="0"/>
    <n v="0"/>
    <n v="0"/>
    <n v="0"/>
    <n v="0"/>
    <n v="0"/>
  </r>
  <r>
    <s v="E3590 TSM Roads, Baker Common-RET"/>
    <x v="79"/>
    <x v="972"/>
    <x v="6"/>
    <n v="0"/>
    <n v="0"/>
    <n v="0"/>
    <n v="0"/>
    <n v="0"/>
    <n v="0"/>
    <n v="0"/>
    <n v="0"/>
    <n v="0"/>
    <n v="0"/>
    <n v="0"/>
    <n v="0"/>
    <n v="0"/>
    <n v="0"/>
  </r>
  <r>
    <s v="E3590 TSM Roads, Colstrip 1-2 Com"/>
    <x v="79"/>
    <x v="973"/>
    <x v="6"/>
    <n v="114"/>
    <n v="114"/>
    <n v="114"/>
    <n v="114"/>
    <n v="114"/>
    <n v="114"/>
    <n v="114"/>
    <n v="114"/>
    <n v="114"/>
    <n v="114"/>
    <n v="114"/>
    <n v="114"/>
    <n v="114"/>
    <n v="113968"/>
  </r>
  <r>
    <s v="E3590 TSM Roads, Colstrip 3-4 Com"/>
    <x v="79"/>
    <x v="974"/>
    <x v="6"/>
    <n v="331"/>
    <n v="331"/>
    <n v="331"/>
    <n v="331"/>
    <n v="331"/>
    <n v="331"/>
    <n v="331"/>
    <n v="331"/>
    <n v="331"/>
    <n v="331"/>
    <n v="331"/>
    <n v="331"/>
    <n v="331"/>
    <n v="331427"/>
  </r>
  <r>
    <s v="E3590 TSM Roads, Colstrip1-2 Co-NSC"/>
    <x v="79"/>
    <x v="975"/>
    <x v="6"/>
    <n v="0"/>
    <n v="0"/>
    <n v="0"/>
    <n v="0"/>
    <n v="0"/>
    <n v="0"/>
    <n v="0"/>
    <n v="0"/>
    <n v="0"/>
    <n v="0"/>
    <n v="0"/>
    <n v="0"/>
    <n v="0"/>
    <n v="0"/>
  </r>
  <r>
    <s v="E3590 TSM Roads, Colstrip3-4 Co-NSC"/>
    <x v="79"/>
    <x v="976"/>
    <x v="6"/>
    <n v="0"/>
    <n v="0"/>
    <n v="0"/>
    <n v="0"/>
    <n v="0"/>
    <n v="0"/>
    <n v="0"/>
    <n v="0"/>
    <n v="0"/>
    <n v="0"/>
    <n v="0"/>
    <n v="0"/>
    <n v="0"/>
    <n v="0"/>
  </r>
  <r>
    <s v="E3590 TSM Roads, Upper Baker-RET"/>
    <x v="79"/>
    <x v="977"/>
    <x v="6"/>
    <n v="0"/>
    <n v="0"/>
    <n v="0"/>
    <n v="0"/>
    <n v="0"/>
    <n v="0"/>
    <n v="0"/>
    <n v="0"/>
    <n v="0"/>
    <n v="0"/>
    <n v="0"/>
    <n v="0"/>
    <n v="0"/>
    <n v="0"/>
  </r>
  <r>
    <s v="E3596 TSM Roads &amp; Trails-RET"/>
    <x v="80"/>
    <x v="978"/>
    <x v="6"/>
    <n v="0"/>
    <n v="0"/>
    <n v="0"/>
    <n v="0"/>
    <n v="0"/>
    <n v="0"/>
    <n v="0"/>
    <n v="0"/>
    <n v="0"/>
    <n v="0"/>
    <n v="0"/>
    <n v="0"/>
    <n v="0"/>
    <n v="0"/>
  </r>
  <r>
    <s v="E3597 TSM Roads &amp; Trails"/>
    <x v="81"/>
    <x v="969"/>
    <x v="6"/>
    <n v="568"/>
    <n v="568"/>
    <n v="568"/>
    <n v="568"/>
    <n v="568"/>
    <n v="568"/>
    <n v="568"/>
    <n v="568"/>
    <n v="568"/>
    <n v="568"/>
    <n v="568"/>
    <n v="568"/>
    <n v="568"/>
    <n v="568185"/>
  </r>
  <r>
    <s v="E3597 TSM Roads/Trails, Baker C-NSC"/>
    <x v="81"/>
    <x v="979"/>
    <x v="6"/>
    <n v="0"/>
    <n v="0"/>
    <n v="0"/>
    <n v="0"/>
    <n v="0"/>
    <n v="0"/>
    <n v="0"/>
    <n v="0"/>
    <n v="0"/>
    <n v="0"/>
    <n v="0"/>
    <n v="0"/>
    <n v="0"/>
    <n v="0"/>
  </r>
  <r>
    <s v="E3597 TSM Roads/Trails, Baker Com"/>
    <x v="81"/>
    <x v="980"/>
    <x v="6"/>
    <n v="0"/>
    <n v="0"/>
    <n v="0"/>
    <n v="0"/>
    <n v="0"/>
    <n v="0"/>
    <n v="0"/>
    <n v="0"/>
    <n v="0"/>
    <n v="0"/>
    <n v="0"/>
    <n v="0"/>
    <n v="0"/>
    <n v="0"/>
  </r>
  <r>
    <s v="E3597 TSM Roads/Trails, Upper Baker"/>
    <x v="81"/>
    <x v="981"/>
    <x v="6"/>
    <n v="0"/>
    <n v="0"/>
    <n v="0"/>
    <n v="0"/>
    <n v="0"/>
    <n v="0"/>
    <n v="0"/>
    <n v="0"/>
    <n v="0"/>
    <n v="0"/>
    <n v="0"/>
    <n v="0"/>
    <n v="0"/>
    <n v="0"/>
  </r>
  <r>
    <s v="E3597 TSM Roads/Trails, Upper B-NSC"/>
    <x v="81"/>
    <x v="982"/>
    <x v="6"/>
    <n v="0"/>
    <n v="0"/>
    <n v="0"/>
    <n v="0"/>
    <n v="0"/>
    <n v="0"/>
    <n v="0"/>
    <n v="0"/>
    <n v="0"/>
    <n v="0"/>
    <n v="0"/>
    <n v="0"/>
    <n v="0"/>
    <n v="0"/>
  </r>
  <r>
    <s v="E3599 TSM ARO Transmission"/>
    <x v="82"/>
    <x v="983"/>
    <x v="6"/>
    <n v="3787"/>
    <n v="3787"/>
    <n v="3787"/>
    <n v="3787"/>
    <n v="3787"/>
    <n v="3787"/>
    <n v="3787"/>
    <n v="3787"/>
    <n v="3787"/>
    <n v="3787"/>
    <n v="3787"/>
    <n v="3787"/>
    <n v="4472"/>
    <n v="3815567"/>
  </r>
  <r>
    <s v="E35999 (GIF) Rd/Trail, Upper Baker"/>
    <x v="82"/>
    <x v="984"/>
    <x v="6"/>
    <n v="8"/>
    <n v="8"/>
    <n v="8"/>
    <n v="8"/>
    <n v="8"/>
    <n v="8"/>
    <n v="8"/>
    <n v="8"/>
    <n v="8"/>
    <n v="8"/>
    <n v="8"/>
    <n v="8"/>
    <n v="8"/>
    <n v="8021"/>
  </r>
  <r>
    <s v="E35999 (GIF) Rd/Trail, Upper Ba-NSC"/>
    <x v="82"/>
    <x v="985"/>
    <x v="6"/>
    <n v="0"/>
    <n v="0"/>
    <n v="0"/>
    <n v="0"/>
    <n v="0"/>
    <n v="0"/>
    <n v="0"/>
    <n v="0"/>
    <n v="0"/>
    <n v="0"/>
    <n v="0"/>
    <n v="0"/>
    <n v="0"/>
    <n v="0"/>
  </r>
  <r>
    <s v="E35999 (GIF) Rds/Trail, LSR"/>
    <x v="82"/>
    <x v="986"/>
    <x v="6"/>
    <n v="0"/>
    <n v="0"/>
    <n v="0"/>
    <n v="0"/>
    <n v="0"/>
    <n v="0"/>
    <n v="0"/>
    <n v="0"/>
    <n v="0"/>
    <n v="0"/>
    <n v="0"/>
    <n v="0"/>
    <n v="0"/>
    <n v="0"/>
  </r>
  <r>
    <s v="E35999 (GIF) Rds/Trail, LSR-NSC"/>
    <x v="82"/>
    <x v="987"/>
    <x v="6"/>
    <n v="0"/>
    <n v="0"/>
    <n v="0"/>
    <n v="0"/>
    <n v="0"/>
    <n v="0"/>
    <n v="0"/>
    <n v="0"/>
    <n v="0"/>
    <n v="0"/>
    <n v="0"/>
    <n v="0"/>
    <n v="0"/>
    <n v="0"/>
  </r>
  <r>
    <s v="Tax only - Milwaukee Acq Adj"/>
    <x v="29"/>
    <x v="988"/>
    <x v="6"/>
    <n v="0"/>
    <n v="0"/>
    <n v="0"/>
    <n v="0"/>
    <n v="0"/>
    <n v="0"/>
    <n v="0"/>
    <n v="0"/>
    <n v="0"/>
    <n v="0"/>
    <n v="0"/>
    <n v="0"/>
    <n v="0"/>
    <n v="0"/>
  </r>
  <r>
    <s v="E3600 105 DST Land &amp; Land Rights"/>
    <x v="83"/>
    <x v="989"/>
    <x v="7"/>
    <n v="11505"/>
    <n v="8684"/>
    <n v="8684"/>
    <n v="8684"/>
    <n v="8695"/>
    <n v="8695"/>
    <n v="8695"/>
    <n v="8684"/>
    <n v="8684"/>
    <n v="8684"/>
    <n v="8684"/>
    <n v="8684"/>
    <n v="10766"/>
    <n v="8891425"/>
  </r>
  <r>
    <s v="E3600 DST Land &amp; Land Rights"/>
    <x v="83"/>
    <x v="990"/>
    <x v="7"/>
    <n v="30575"/>
    <n v="33403"/>
    <n v="33403"/>
    <n v="33403"/>
    <n v="33404"/>
    <n v="33404"/>
    <n v="33404"/>
    <n v="33415"/>
    <n v="33412"/>
    <n v="33413"/>
    <n v="33414"/>
    <n v="33420"/>
    <n v="33435"/>
    <n v="33291706"/>
  </r>
  <r>
    <s v="E3600 DST Land, Sub, Alpac"/>
    <x v="83"/>
    <x v="991"/>
    <x v="7"/>
    <n v="256"/>
    <n v="256"/>
    <n v="256"/>
    <n v="256"/>
    <n v="256"/>
    <n v="256"/>
    <n v="256"/>
    <n v="256"/>
    <n v="256"/>
    <n v="256"/>
    <n v="256"/>
    <n v="256"/>
    <n v="256"/>
    <n v="255812"/>
  </r>
  <r>
    <s v="E3600 DST Land, Sub, Capitol"/>
    <x v="83"/>
    <x v="992"/>
    <x v="7"/>
    <n v="31"/>
    <n v="31"/>
    <n v="31"/>
    <n v="31"/>
    <n v="31"/>
    <n v="31"/>
    <n v="31"/>
    <n v="31"/>
    <n v="31"/>
    <n v="31"/>
    <n v="31"/>
    <n v="31"/>
    <n v="31"/>
    <n v="31040"/>
  </r>
  <r>
    <s v="E3600 DST Land, Sub, Crescent Harbr"/>
    <x v="83"/>
    <x v="993"/>
    <x v="7"/>
    <n v="5"/>
    <n v="5"/>
    <n v="5"/>
    <n v="5"/>
    <n v="5"/>
    <n v="5"/>
    <n v="5"/>
    <n v="5"/>
    <n v="5"/>
    <n v="5"/>
    <n v="5"/>
    <n v="5"/>
    <n v="5"/>
    <n v="4766"/>
  </r>
  <r>
    <s v="E3600 DST Land, Sub, Miller Bay"/>
    <x v="83"/>
    <x v="994"/>
    <x v="7"/>
    <n v="12"/>
    <n v="12"/>
    <n v="12"/>
    <n v="12"/>
    <n v="12"/>
    <n v="12"/>
    <n v="12"/>
    <n v="12"/>
    <n v="12"/>
    <n v="12"/>
    <n v="12"/>
    <n v="12"/>
    <n v="12"/>
    <n v="12337"/>
  </r>
  <r>
    <s v="E3600 DST Land, Sub, Paccar"/>
    <x v="83"/>
    <x v="995"/>
    <x v="7"/>
    <n v="204"/>
    <n v="204"/>
    <n v="204"/>
    <n v="204"/>
    <n v="204"/>
    <n v="204"/>
    <n v="204"/>
    <n v="204"/>
    <n v="204"/>
    <n v="204"/>
    <n v="204"/>
    <n v="204"/>
    <n v="204"/>
    <n v="204314"/>
  </r>
  <r>
    <s v="E3600 DST Land, Sub, Poulsbo"/>
    <x v="83"/>
    <x v="996"/>
    <x v="7"/>
    <n v="4"/>
    <n v="4"/>
    <n v="4"/>
    <n v="4"/>
    <n v="4"/>
    <n v="4"/>
    <n v="4"/>
    <n v="4"/>
    <n v="4"/>
    <n v="4"/>
    <n v="4"/>
    <n v="4"/>
    <n v="4"/>
    <n v="4494"/>
  </r>
  <r>
    <s v="E3600 DST Land, Sub, Sumas Generati"/>
    <x v="83"/>
    <x v="997"/>
    <x v="7"/>
    <n v="0"/>
    <n v="0"/>
    <n v="0"/>
    <n v="0"/>
    <n v="0"/>
    <n v="0"/>
    <n v="0"/>
    <n v="0"/>
    <n v="0"/>
    <n v="0"/>
    <n v="0"/>
    <n v="0"/>
    <n v="0"/>
    <n v="0"/>
  </r>
  <r>
    <s v="E3600 DST Land, Sub, Viking"/>
    <x v="83"/>
    <x v="998"/>
    <x v="7"/>
    <n v="5"/>
    <n v="5"/>
    <n v="5"/>
    <n v="5"/>
    <n v="5"/>
    <n v="5"/>
    <n v="5"/>
    <n v="5"/>
    <n v="5"/>
    <n v="5"/>
    <n v="5"/>
    <n v="5"/>
    <n v="5"/>
    <n v="4635"/>
  </r>
  <r>
    <s v="E3600 DST Land, Sub, Vitulli"/>
    <x v="83"/>
    <x v="999"/>
    <x v="7"/>
    <n v="381"/>
    <n v="381"/>
    <n v="381"/>
    <n v="381"/>
    <n v="381"/>
    <n v="381"/>
    <n v="381"/>
    <n v="381"/>
    <n v="381"/>
    <n v="381"/>
    <n v="381"/>
    <n v="381"/>
    <n v="381"/>
    <n v="381411"/>
  </r>
  <r>
    <s v="E3601 105 DST Easements"/>
    <x v="84"/>
    <x v="1000"/>
    <x v="7"/>
    <n v="54"/>
    <n v="54"/>
    <n v="54"/>
    <n v="54"/>
    <n v="54"/>
    <n v="54"/>
    <n v="54"/>
    <n v="54"/>
    <n v="54"/>
    <n v="54"/>
    <n v="54"/>
    <n v="54"/>
    <n v="54"/>
    <n v="54386"/>
  </r>
  <r>
    <s v="E3601 DONOTUSE, Sub, Vitulli"/>
    <x v="84"/>
    <x v="690"/>
    <x v="7"/>
    <n v="0"/>
    <n v="0"/>
    <n v="0"/>
    <n v="0"/>
    <n v="0"/>
    <n v="0"/>
    <n v="0"/>
    <n v="0"/>
    <n v="0"/>
    <n v="0"/>
    <n v="0"/>
    <n v="0"/>
    <n v="0"/>
    <n v="0"/>
  </r>
  <r>
    <s v="E36010 DST Easements"/>
    <x v="84"/>
    <x v="1001"/>
    <x v="7"/>
    <n v="6334"/>
    <n v="6335"/>
    <n v="6335"/>
    <n v="6335"/>
    <n v="6335"/>
    <n v="6335"/>
    <n v="6335"/>
    <n v="6335"/>
    <n v="6335"/>
    <n v="6335"/>
    <n v="6335"/>
    <n v="6335"/>
    <n v="6335"/>
    <n v="6334732"/>
  </r>
  <r>
    <s v="E36010 DST Easements, Hopkins Ridge"/>
    <x v="84"/>
    <x v="1002"/>
    <x v="7"/>
    <n v="0"/>
    <n v="0"/>
    <n v="0"/>
    <n v="0"/>
    <n v="0"/>
    <n v="0"/>
    <n v="0"/>
    <n v="0"/>
    <n v="0"/>
    <n v="0"/>
    <n v="0"/>
    <n v="0"/>
    <n v="0"/>
    <n v="0"/>
  </r>
  <r>
    <s v="E3603 DONOTUSE 105 HV DST SUB-BKB"/>
    <x v="85"/>
    <x v="1003"/>
    <x v="7"/>
    <n v="0"/>
    <n v="0"/>
    <n v="0"/>
    <n v="0"/>
    <n v="0"/>
    <n v="0"/>
    <n v="0"/>
    <n v="0"/>
    <n v="0"/>
    <n v="0"/>
    <n v="0"/>
    <n v="0"/>
    <n v="0"/>
    <n v="0"/>
  </r>
  <r>
    <s v="E3603 DONOTUSE 105 HV DST TLN-0022"/>
    <x v="85"/>
    <x v="1004"/>
    <x v="7"/>
    <n v="0"/>
    <n v="0"/>
    <n v="0"/>
    <n v="0"/>
    <n v="0"/>
    <n v="0"/>
    <n v="0"/>
    <n v="0"/>
    <n v="0"/>
    <n v="0"/>
    <n v="0"/>
    <n v="0"/>
    <n v="0"/>
    <n v="0"/>
  </r>
  <r>
    <s v="E3603 DONOTUSE 105 HV DST TLN-0105"/>
    <x v="85"/>
    <x v="1005"/>
    <x v="7"/>
    <n v="0"/>
    <n v="0"/>
    <n v="0"/>
    <n v="0"/>
    <n v="0"/>
    <n v="0"/>
    <n v="0"/>
    <n v="0"/>
    <n v="0"/>
    <n v="0"/>
    <n v="0"/>
    <n v="0"/>
    <n v="0"/>
    <n v="0"/>
  </r>
  <r>
    <s v="E3610 DONOTUSE, Alpac"/>
    <x v="86"/>
    <x v="1006"/>
    <x v="7"/>
    <n v="0"/>
    <n v="0"/>
    <n v="0"/>
    <n v="0"/>
    <n v="0"/>
    <n v="0"/>
    <n v="0"/>
    <n v="0"/>
    <n v="0"/>
    <n v="0"/>
    <n v="0"/>
    <n v="0"/>
    <n v="0"/>
    <n v="0"/>
  </r>
  <r>
    <s v="E3610 DONOTUSE, Arco Central"/>
    <x v="86"/>
    <x v="1007"/>
    <x v="7"/>
    <n v="0"/>
    <n v="0"/>
    <n v="0"/>
    <n v="0"/>
    <n v="0"/>
    <n v="0"/>
    <n v="0"/>
    <n v="0"/>
    <n v="0"/>
    <n v="0"/>
    <n v="0"/>
    <n v="0"/>
    <n v="0"/>
    <n v="0"/>
  </r>
  <r>
    <s v="E3610 DONOTUSE, Capitol"/>
    <x v="86"/>
    <x v="1008"/>
    <x v="7"/>
    <n v="0"/>
    <n v="0"/>
    <n v="0"/>
    <n v="0"/>
    <n v="0"/>
    <n v="0"/>
    <n v="0"/>
    <n v="0"/>
    <n v="0"/>
    <n v="0"/>
    <n v="0"/>
    <n v="0"/>
    <n v="0"/>
    <n v="0"/>
  </r>
  <r>
    <s v="E3610 DONOTUSE, Clover Valley"/>
    <x v="86"/>
    <x v="1009"/>
    <x v="7"/>
    <n v="0"/>
    <n v="0"/>
    <n v="0"/>
    <n v="0"/>
    <n v="0"/>
    <n v="0"/>
    <n v="0"/>
    <n v="0"/>
    <n v="0"/>
    <n v="0"/>
    <n v="0"/>
    <n v="0"/>
    <n v="0"/>
    <n v="0"/>
  </r>
  <r>
    <s v="E3610 DONOTUSE, Miller Bay"/>
    <x v="86"/>
    <x v="1010"/>
    <x v="7"/>
    <n v="0"/>
    <n v="0"/>
    <n v="0"/>
    <n v="0"/>
    <n v="0"/>
    <n v="0"/>
    <n v="0"/>
    <n v="0"/>
    <n v="0"/>
    <n v="0"/>
    <n v="0"/>
    <n v="0"/>
    <n v="0"/>
    <n v="0"/>
  </r>
  <r>
    <s v="E3610 DONOTUSE, Paccar"/>
    <x v="86"/>
    <x v="1011"/>
    <x v="7"/>
    <n v="0"/>
    <n v="0"/>
    <n v="0"/>
    <n v="0"/>
    <n v="0"/>
    <n v="0"/>
    <n v="0"/>
    <n v="0"/>
    <n v="0"/>
    <n v="0"/>
    <n v="0"/>
    <n v="0"/>
    <n v="0"/>
    <n v="0"/>
  </r>
  <r>
    <s v="E3610 DONOTUSE, Texaco"/>
    <x v="86"/>
    <x v="1012"/>
    <x v="7"/>
    <n v="0"/>
    <n v="0"/>
    <n v="0"/>
    <n v="0"/>
    <n v="0"/>
    <n v="0"/>
    <n v="0"/>
    <n v="0"/>
    <n v="0"/>
    <n v="0"/>
    <n v="0"/>
    <n v="0"/>
    <n v="0"/>
    <n v="0"/>
  </r>
  <r>
    <s v="E3610 DONOTUSE, Texaco East"/>
    <x v="86"/>
    <x v="1013"/>
    <x v="7"/>
    <n v="0"/>
    <n v="0"/>
    <n v="0"/>
    <n v="0"/>
    <n v="0"/>
    <n v="0"/>
    <n v="0"/>
    <n v="0"/>
    <n v="0"/>
    <n v="0"/>
    <n v="0"/>
    <n v="0"/>
    <n v="0"/>
    <n v="0"/>
  </r>
  <r>
    <s v="E3610 DONOTUSE, Viking"/>
    <x v="86"/>
    <x v="1014"/>
    <x v="7"/>
    <n v="0"/>
    <n v="0"/>
    <n v="0"/>
    <n v="0"/>
    <n v="0"/>
    <n v="0"/>
    <n v="0"/>
    <n v="0"/>
    <n v="0"/>
    <n v="0"/>
    <n v="0"/>
    <n v="0"/>
    <n v="0"/>
    <n v="0"/>
  </r>
  <r>
    <s v="E3610 DONOTUSE, Vitulli"/>
    <x v="86"/>
    <x v="1015"/>
    <x v="7"/>
    <n v="0"/>
    <n v="0"/>
    <n v="0"/>
    <n v="0"/>
    <n v="0"/>
    <n v="0"/>
    <n v="0"/>
    <n v="0"/>
    <n v="0"/>
    <n v="0"/>
    <n v="0"/>
    <n v="0"/>
    <n v="0"/>
    <n v="0"/>
  </r>
  <r>
    <s v="E3610 DONOTUSE, Waterfront"/>
    <x v="86"/>
    <x v="1016"/>
    <x v="7"/>
    <n v="0"/>
    <n v="0"/>
    <n v="0"/>
    <n v="0"/>
    <n v="0"/>
    <n v="0"/>
    <n v="0"/>
    <n v="0"/>
    <n v="0"/>
    <n v="0"/>
    <n v="0"/>
    <n v="0"/>
    <n v="0"/>
    <n v="0"/>
  </r>
  <r>
    <s v="E3610 DST Structures &amp; Improvement"/>
    <x v="86"/>
    <x v="1017"/>
    <x v="7"/>
    <n v="8019"/>
    <n v="8019"/>
    <n v="8019"/>
    <n v="8103"/>
    <n v="8103"/>
    <n v="8103"/>
    <n v="8103"/>
    <n v="8103"/>
    <n v="8103"/>
    <n v="8103"/>
    <n v="8103"/>
    <n v="8103"/>
    <n v="8103"/>
    <n v="8085159"/>
  </r>
  <r>
    <s v="E3610 DST Structures &amp; Improvem-NSC"/>
    <x v="86"/>
    <x v="1018"/>
    <x v="7"/>
    <n v="0"/>
    <n v="0"/>
    <n v="0"/>
    <n v="0"/>
    <n v="0"/>
    <n v="0"/>
    <n v="0"/>
    <n v="0"/>
    <n v="0"/>
    <n v="0"/>
    <n v="0"/>
    <n v="0"/>
    <n v="0"/>
    <n v="0"/>
  </r>
  <r>
    <s v="E3620 102 DST Substation Equipment"/>
    <x v="87"/>
    <x v="1019"/>
    <x v="7"/>
    <n v="0"/>
    <n v="0"/>
    <n v="0"/>
    <n v="0"/>
    <n v="0"/>
    <n v="0"/>
    <n v="0"/>
    <n v="0"/>
    <n v="0"/>
    <n v="0"/>
    <n v="0"/>
    <n v="0"/>
    <n v="0"/>
    <n v="0"/>
  </r>
  <r>
    <s v="E3620 105 DST Substation Equipment"/>
    <x v="87"/>
    <x v="1020"/>
    <x v="7"/>
    <n v="0"/>
    <n v="0"/>
    <n v="0"/>
    <n v="0"/>
    <n v="0"/>
    <n v="0"/>
    <n v="0"/>
    <n v="0"/>
    <n v="0"/>
    <n v="0"/>
    <n v="0"/>
    <n v="0"/>
    <n v="0"/>
    <n v="0"/>
  </r>
  <r>
    <s v="E3620 DONOTUSE, Alpac"/>
    <x v="87"/>
    <x v="1006"/>
    <x v="7"/>
    <n v="0"/>
    <n v="0"/>
    <n v="0"/>
    <n v="0"/>
    <n v="0"/>
    <n v="0"/>
    <n v="0"/>
    <n v="0"/>
    <n v="0"/>
    <n v="0"/>
    <n v="0"/>
    <n v="0"/>
    <n v="0"/>
    <n v="0"/>
  </r>
  <r>
    <s v="E3620 DONOTUSE, Arco Central"/>
    <x v="87"/>
    <x v="1007"/>
    <x v="7"/>
    <n v="0"/>
    <n v="0"/>
    <n v="0"/>
    <n v="0"/>
    <n v="0"/>
    <n v="0"/>
    <n v="0"/>
    <n v="0"/>
    <n v="0"/>
    <n v="0"/>
    <n v="0"/>
    <n v="0"/>
    <n v="0"/>
    <n v="0"/>
  </r>
  <r>
    <s v="E3620 DONOTUSE, Arco North"/>
    <x v="87"/>
    <x v="1021"/>
    <x v="7"/>
    <n v="0"/>
    <n v="0"/>
    <n v="0"/>
    <n v="0"/>
    <n v="0"/>
    <n v="0"/>
    <n v="0"/>
    <n v="0"/>
    <n v="0"/>
    <n v="0"/>
    <n v="0"/>
    <n v="0"/>
    <n v="0"/>
    <n v="0"/>
  </r>
  <r>
    <s v="E3620 DONOTUSE, Arco South"/>
    <x v="87"/>
    <x v="1022"/>
    <x v="7"/>
    <n v="0"/>
    <n v="0"/>
    <n v="0"/>
    <n v="0"/>
    <n v="0"/>
    <n v="0"/>
    <n v="0"/>
    <n v="0"/>
    <n v="0"/>
    <n v="0"/>
    <n v="0"/>
    <n v="0"/>
    <n v="0"/>
    <n v="0"/>
  </r>
  <r>
    <s v="E3620 DONOTUSE, Capitol"/>
    <x v="87"/>
    <x v="1008"/>
    <x v="7"/>
    <n v="0"/>
    <n v="0"/>
    <n v="0"/>
    <n v="0"/>
    <n v="0"/>
    <n v="0"/>
    <n v="0"/>
    <n v="0"/>
    <n v="0"/>
    <n v="0"/>
    <n v="0"/>
    <n v="0"/>
    <n v="0"/>
    <n v="0"/>
  </r>
  <r>
    <s v="E3620 DONOTUSE, Clover Vally"/>
    <x v="87"/>
    <x v="1023"/>
    <x v="7"/>
    <n v="0"/>
    <n v="0"/>
    <n v="0"/>
    <n v="0"/>
    <n v="0"/>
    <n v="0"/>
    <n v="0"/>
    <n v="0"/>
    <n v="0"/>
    <n v="0"/>
    <n v="0"/>
    <n v="0"/>
    <n v="0"/>
    <n v="0"/>
  </r>
  <r>
    <s v="E3620 DONOTUSE, Crescent Hbr"/>
    <x v="87"/>
    <x v="1024"/>
    <x v="7"/>
    <n v="0"/>
    <n v="0"/>
    <n v="0"/>
    <n v="0"/>
    <n v="0"/>
    <n v="0"/>
    <n v="0"/>
    <n v="0"/>
    <n v="0"/>
    <n v="0"/>
    <n v="0"/>
    <n v="0"/>
    <n v="0"/>
    <n v="0"/>
  </r>
  <r>
    <s v="E3620 DONOTUSE, Fairchild"/>
    <x v="87"/>
    <x v="1025"/>
    <x v="7"/>
    <n v="0"/>
    <n v="0"/>
    <n v="0"/>
    <n v="0"/>
    <n v="0"/>
    <n v="0"/>
    <n v="0"/>
    <n v="0"/>
    <n v="0"/>
    <n v="0"/>
    <n v="0"/>
    <n v="0"/>
    <n v="0"/>
    <n v="0"/>
  </r>
  <r>
    <s v="E3620 DONOTUSE, Liquid Air"/>
    <x v="87"/>
    <x v="1026"/>
    <x v="7"/>
    <n v="0"/>
    <n v="0"/>
    <n v="0"/>
    <n v="0"/>
    <n v="0"/>
    <n v="0"/>
    <n v="0"/>
    <n v="0"/>
    <n v="0"/>
    <n v="0"/>
    <n v="0"/>
    <n v="0"/>
    <n v="0"/>
    <n v="0"/>
  </r>
  <r>
    <s v="E3620 DONOTUSE, Miller Bay"/>
    <x v="87"/>
    <x v="1010"/>
    <x v="7"/>
    <n v="0"/>
    <n v="0"/>
    <n v="0"/>
    <n v="0"/>
    <n v="0"/>
    <n v="0"/>
    <n v="0"/>
    <n v="0"/>
    <n v="0"/>
    <n v="0"/>
    <n v="0"/>
    <n v="0"/>
    <n v="0"/>
    <n v="0"/>
  </r>
  <r>
    <s v="E3620 DONOTUSE, Olympic Avon"/>
    <x v="87"/>
    <x v="1027"/>
    <x v="7"/>
    <n v="0"/>
    <n v="0"/>
    <n v="0"/>
    <n v="0"/>
    <n v="0"/>
    <n v="0"/>
    <n v="0"/>
    <n v="0"/>
    <n v="0"/>
    <n v="0"/>
    <n v="0"/>
    <n v="0"/>
    <n v="0"/>
    <n v="0"/>
  </r>
  <r>
    <s v="E3620 DONOTUSE, Olympic Bayv"/>
    <x v="87"/>
    <x v="1028"/>
    <x v="7"/>
    <n v="0"/>
    <n v="0"/>
    <n v="0"/>
    <n v="0"/>
    <n v="0"/>
    <n v="0"/>
    <n v="0"/>
    <n v="0"/>
    <n v="0"/>
    <n v="0"/>
    <n v="0"/>
    <n v="0"/>
    <n v="0"/>
    <n v="0"/>
  </r>
  <r>
    <s v="E3620 DONOTUSE, Olympic Mobl"/>
    <x v="87"/>
    <x v="1029"/>
    <x v="7"/>
    <n v="0"/>
    <n v="0"/>
    <n v="0"/>
    <n v="0"/>
    <n v="0"/>
    <n v="0"/>
    <n v="0"/>
    <n v="0"/>
    <n v="0"/>
    <n v="0"/>
    <n v="0"/>
    <n v="0"/>
    <n v="0"/>
    <n v="0"/>
  </r>
  <r>
    <s v="E3620 DONOTUSE, Olympic Rntn"/>
    <x v="87"/>
    <x v="1030"/>
    <x v="7"/>
    <n v="0"/>
    <n v="0"/>
    <n v="0"/>
    <n v="0"/>
    <n v="0"/>
    <n v="0"/>
    <n v="0"/>
    <n v="0"/>
    <n v="0"/>
    <n v="0"/>
    <n v="0"/>
    <n v="0"/>
    <n v="0"/>
    <n v="0"/>
  </r>
  <r>
    <s v="E3620 DONOTUSE, Olympic Vail"/>
    <x v="87"/>
    <x v="1031"/>
    <x v="7"/>
    <n v="0"/>
    <n v="0"/>
    <n v="0"/>
    <n v="0"/>
    <n v="0"/>
    <n v="0"/>
    <n v="0"/>
    <n v="0"/>
    <n v="0"/>
    <n v="0"/>
    <n v="0"/>
    <n v="0"/>
    <n v="0"/>
    <n v="0"/>
  </r>
  <r>
    <s v="E3620 DONOTUSE, Paccar"/>
    <x v="87"/>
    <x v="1011"/>
    <x v="7"/>
    <n v="0"/>
    <n v="0"/>
    <n v="0"/>
    <n v="0"/>
    <n v="0"/>
    <n v="0"/>
    <n v="0"/>
    <n v="0"/>
    <n v="0"/>
    <n v="0"/>
    <n v="0"/>
    <n v="0"/>
    <n v="0"/>
    <n v="0"/>
  </r>
  <r>
    <s v="E3620 DONOTUSE, Poulsbo"/>
    <x v="87"/>
    <x v="1032"/>
    <x v="7"/>
    <n v="0"/>
    <n v="0"/>
    <n v="0"/>
    <n v="0"/>
    <n v="0"/>
    <n v="0"/>
    <n v="0"/>
    <n v="0"/>
    <n v="0"/>
    <n v="0"/>
    <n v="0"/>
    <n v="0"/>
    <n v="0"/>
    <n v="0"/>
  </r>
  <r>
    <s v="E3620 DONOTUSE, Roeder"/>
    <x v="87"/>
    <x v="1033"/>
    <x v="7"/>
    <n v="0"/>
    <n v="0"/>
    <n v="0"/>
    <n v="0"/>
    <n v="0"/>
    <n v="0"/>
    <n v="0"/>
    <n v="0"/>
    <n v="0"/>
    <n v="0"/>
    <n v="0"/>
    <n v="0"/>
    <n v="0"/>
    <n v="0"/>
  </r>
  <r>
    <s v="E3620 DONOTUSE, Texaco East"/>
    <x v="87"/>
    <x v="1013"/>
    <x v="7"/>
    <n v="0"/>
    <n v="0"/>
    <n v="0"/>
    <n v="0"/>
    <n v="0"/>
    <n v="0"/>
    <n v="0"/>
    <n v="0"/>
    <n v="0"/>
    <n v="0"/>
    <n v="0"/>
    <n v="0"/>
    <n v="0"/>
    <n v="0"/>
  </r>
  <r>
    <s v="E3620 DONOTUSE, Texaco West"/>
    <x v="87"/>
    <x v="1034"/>
    <x v="7"/>
    <n v="0"/>
    <n v="0"/>
    <n v="0"/>
    <n v="0"/>
    <n v="0"/>
    <n v="0"/>
    <n v="0"/>
    <n v="0"/>
    <n v="0"/>
    <n v="0"/>
    <n v="0"/>
    <n v="0"/>
    <n v="0"/>
    <n v="0"/>
  </r>
  <r>
    <s v="E3620 DONOTUSE, Viking"/>
    <x v="87"/>
    <x v="1014"/>
    <x v="7"/>
    <n v="0"/>
    <n v="0"/>
    <n v="0"/>
    <n v="0"/>
    <n v="0"/>
    <n v="0"/>
    <n v="0"/>
    <n v="0"/>
    <n v="0"/>
    <n v="0"/>
    <n v="0"/>
    <n v="0"/>
    <n v="0"/>
    <n v="0"/>
  </r>
  <r>
    <s v="E3620 DONOTUSE, Vituilli"/>
    <x v="87"/>
    <x v="1035"/>
    <x v="7"/>
    <n v="0"/>
    <n v="0"/>
    <n v="0"/>
    <n v="0"/>
    <n v="0"/>
    <n v="0"/>
    <n v="0"/>
    <n v="0"/>
    <n v="0"/>
    <n v="0"/>
    <n v="0"/>
    <n v="0"/>
    <n v="0"/>
    <n v="0"/>
  </r>
  <r>
    <s v="E3620 DONOTUSE, Waterfront"/>
    <x v="87"/>
    <x v="1016"/>
    <x v="7"/>
    <n v="0"/>
    <n v="0"/>
    <n v="0"/>
    <n v="0"/>
    <n v="0"/>
    <n v="0"/>
    <n v="0"/>
    <n v="0"/>
    <n v="0"/>
    <n v="0"/>
    <n v="0"/>
    <n v="0"/>
    <n v="0"/>
    <n v="0"/>
  </r>
  <r>
    <s v="E3620 DONOTUSE, Weyerhauser"/>
    <x v="87"/>
    <x v="1036"/>
    <x v="7"/>
    <n v="0"/>
    <n v="0"/>
    <n v="0"/>
    <n v="0"/>
    <n v="0"/>
    <n v="0"/>
    <n v="0"/>
    <n v="0"/>
    <n v="0"/>
    <n v="0"/>
    <n v="0"/>
    <n v="0"/>
    <n v="0"/>
    <n v="0"/>
  </r>
  <r>
    <s v="E3620 DST Sub Eq LSR"/>
    <x v="87"/>
    <x v="1037"/>
    <x v="7"/>
    <n v="0"/>
    <n v="0"/>
    <n v="0"/>
    <n v="0"/>
    <n v="0"/>
    <n v="0"/>
    <n v="0"/>
    <n v="0"/>
    <n v="0"/>
    <n v="0"/>
    <n v="0"/>
    <n v="0"/>
    <n v="0"/>
    <n v="0"/>
  </r>
  <r>
    <s v="E3620 DST Sub Eq Wild Horse Expan"/>
    <x v="87"/>
    <x v="1038"/>
    <x v="7"/>
    <n v="0"/>
    <n v="0"/>
    <n v="0"/>
    <n v="0"/>
    <n v="0"/>
    <n v="0"/>
    <n v="0"/>
    <n v="0"/>
    <n v="0"/>
    <n v="0"/>
    <n v="0"/>
    <n v="0"/>
    <n v="0"/>
    <n v="0"/>
  </r>
  <r>
    <s v="E3620 DST Sub Eq Wild Horse Solar"/>
    <x v="87"/>
    <x v="1039"/>
    <x v="7"/>
    <n v="181"/>
    <n v="181"/>
    <n v="181"/>
    <n v="181"/>
    <n v="181"/>
    <n v="181"/>
    <n v="181"/>
    <n v="181"/>
    <n v="181"/>
    <n v="181"/>
    <n v="181"/>
    <n v="181"/>
    <n v="181"/>
    <n v="180679"/>
  </r>
  <r>
    <s v="E3620 DST Sub@Plant WildHorse Expan"/>
    <x v="87"/>
    <x v="1040"/>
    <x v="7"/>
    <n v="0"/>
    <n v="0"/>
    <n v="0"/>
    <n v="0"/>
    <n v="0"/>
    <n v="0"/>
    <n v="0"/>
    <n v="0"/>
    <n v="0"/>
    <n v="0"/>
    <n v="0"/>
    <n v="0"/>
    <n v="0"/>
    <n v="0"/>
  </r>
  <r>
    <s v="E3620 DST Substation Equipment"/>
    <x v="87"/>
    <x v="1041"/>
    <x v="7"/>
    <n v="450894"/>
    <n v="450918"/>
    <n v="454219"/>
    <n v="453699"/>
    <n v="453832"/>
    <n v="457998"/>
    <n v="455976"/>
    <n v="456023"/>
    <n v="456439"/>
    <n v="458720"/>
    <n v="463601"/>
    <n v="464951"/>
    <n v="471186"/>
    <n v="457284644"/>
  </r>
  <r>
    <s v="E3620 DST Substation Equipment-NSC"/>
    <x v="87"/>
    <x v="1042"/>
    <x v="7"/>
    <n v="0"/>
    <n v="0"/>
    <n v="0"/>
    <n v="0"/>
    <n v="0"/>
    <n v="0"/>
    <n v="0"/>
    <n v="0"/>
    <n v="0"/>
    <n v="0"/>
    <n v="0"/>
    <n v="0"/>
    <n v="0"/>
    <n v="0"/>
  </r>
  <r>
    <s v="E3630 DST Battery Storage Equipment"/>
    <x v="88"/>
    <x v="1043"/>
    <x v="7"/>
    <n v="1048"/>
    <n v="1048"/>
    <n v="1048"/>
    <n v="1101"/>
    <n v="1101"/>
    <n v="1101"/>
    <n v="1101"/>
    <n v="1101"/>
    <n v="1101"/>
    <n v="1101"/>
    <n v="1101"/>
    <n v="1101"/>
    <n v="1101"/>
    <n v="1090190"/>
  </r>
  <r>
    <s v="E3630 DST Battery Storage Equip-NSC"/>
    <x v="88"/>
    <x v="1044"/>
    <x v="7"/>
    <n v="0"/>
    <n v="0"/>
    <n v="0"/>
    <n v="0"/>
    <n v="0"/>
    <n v="0"/>
    <n v="0"/>
    <n v="0"/>
    <n v="0"/>
    <n v="0"/>
    <n v="0"/>
    <n v="0"/>
    <n v="0"/>
    <n v="0"/>
  </r>
  <r>
    <s v="E3640 DST Poles, Hopkins Ridge"/>
    <x v="89"/>
    <x v="1045"/>
    <x v="7"/>
    <n v="0"/>
    <n v="0"/>
    <n v="0"/>
    <n v="0"/>
    <n v="0"/>
    <n v="0"/>
    <n v="0"/>
    <n v="0"/>
    <n v="0"/>
    <n v="0"/>
    <n v="0"/>
    <n v="0"/>
    <n v="0"/>
    <n v="0"/>
  </r>
  <r>
    <s v="E3640 DST Poles, Hopkins Ridge-NSC"/>
    <x v="89"/>
    <x v="1046"/>
    <x v="7"/>
    <n v="0"/>
    <n v="0"/>
    <n v="0"/>
    <n v="0"/>
    <n v="0"/>
    <n v="0"/>
    <n v="0"/>
    <n v="0"/>
    <n v="0"/>
    <n v="0"/>
    <n v="0"/>
    <n v="0"/>
    <n v="0"/>
    <n v="0"/>
  </r>
  <r>
    <s v="E3640 DST Poles, LSR"/>
    <x v="89"/>
    <x v="1047"/>
    <x v="7"/>
    <n v="0"/>
    <n v="0"/>
    <n v="0"/>
    <n v="0"/>
    <n v="0"/>
    <n v="0"/>
    <n v="0"/>
    <n v="0"/>
    <n v="0"/>
    <n v="0"/>
    <n v="0"/>
    <n v="0"/>
    <n v="0"/>
    <n v="0"/>
  </r>
  <r>
    <s v="E3640 DST Poles, LSR-NSC"/>
    <x v="89"/>
    <x v="1048"/>
    <x v="7"/>
    <n v="0"/>
    <n v="0"/>
    <n v="0"/>
    <n v="0"/>
    <n v="0"/>
    <n v="0"/>
    <n v="0"/>
    <n v="0"/>
    <n v="0"/>
    <n v="0"/>
    <n v="0"/>
    <n v="0"/>
    <n v="0"/>
    <n v="0"/>
  </r>
  <r>
    <s v="E3640 DST Poles, Wild Horse"/>
    <x v="89"/>
    <x v="1049"/>
    <x v="7"/>
    <n v="0"/>
    <n v="0"/>
    <n v="0"/>
    <n v="0"/>
    <n v="0"/>
    <n v="0"/>
    <n v="0"/>
    <n v="0"/>
    <n v="0"/>
    <n v="0"/>
    <n v="0"/>
    <n v="0"/>
    <n v="0"/>
    <n v="0"/>
  </r>
  <r>
    <s v="E3640 DST Poles, Wild Horse Expan"/>
    <x v="89"/>
    <x v="1050"/>
    <x v="7"/>
    <n v="0"/>
    <n v="0"/>
    <n v="0"/>
    <n v="0"/>
    <n v="0"/>
    <n v="0"/>
    <n v="0"/>
    <n v="0"/>
    <n v="0"/>
    <n v="0"/>
    <n v="0"/>
    <n v="0"/>
    <n v="0"/>
    <n v="0"/>
  </r>
  <r>
    <s v="E3640 DST Poles, Wild Horse Solar"/>
    <x v="89"/>
    <x v="1051"/>
    <x v="7"/>
    <n v="71"/>
    <n v="71"/>
    <n v="71"/>
    <n v="71"/>
    <n v="71"/>
    <n v="71"/>
    <n v="71"/>
    <n v="71"/>
    <n v="71"/>
    <n v="71"/>
    <n v="71"/>
    <n v="71"/>
    <n v="71"/>
    <n v="71312"/>
  </r>
  <r>
    <s v="E3640 DST Poles, Wild Horse-NSC"/>
    <x v="89"/>
    <x v="1052"/>
    <x v="7"/>
    <n v="0"/>
    <n v="0"/>
    <n v="0"/>
    <n v="0"/>
    <n v="0"/>
    <n v="0"/>
    <n v="0"/>
    <n v="0"/>
    <n v="0"/>
    <n v="0"/>
    <n v="0"/>
    <n v="0"/>
    <n v="0"/>
    <n v="0"/>
  </r>
  <r>
    <s v="E3640 DST Poles, Wld Hrs Expan-NSC"/>
    <x v="89"/>
    <x v="1053"/>
    <x v="7"/>
    <n v="0"/>
    <n v="0"/>
    <n v="0"/>
    <n v="0"/>
    <n v="0"/>
    <n v="0"/>
    <n v="0"/>
    <n v="0"/>
    <n v="0"/>
    <n v="0"/>
    <n v="0"/>
    <n v="0"/>
    <n v="0"/>
    <n v="0"/>
  </r>
  <r>
    <s v="E3640 DST Poles, Wld Hrs Solar-NSC"/>
    <x v="89"/>
    <x v="1054"/>
    <x v="7"/>
    <n v="0"/>
    <n v="0"/>
    <n v="0"/>
    <n v="0"/>
    <n v="0"/>
    <n v="0"/>
    <n v="0"/>
    <n v="0"/>
    <n v="0"/>
    <n v="0"/>
    <n v="0"/>
    <n v="0"/>
    <n v="0"/>
    <n v="0"/>
  </r>
  <r>
    <s v="E3640 DST Poles/Towers/Fixtures"/>
    <x v="89"/>
    <x v="1055"/>
    <x v="7"/>
    <n v="366549"/>
    <n v="369714"/>
    <n v="370334"/>
    <n v="369302"/>
    <n v="368747"/>
    <n v="370358"/>
    <n v="370996"/>
    <n v="372013"/>
    <n v="373211"/>
    <n v="374738"/>
    <n v="376650"/>
    <n v="380360"/>
    <n v="387177"/>
    <n v="372773811"/>
  </r>
  <r>
    <s v="E3650 105 DST O/H Conductor/Devices"/>
    <x v="90"/>
    <x v="1056"/>
    <x v="7"/>
    <n v="0"/>
    <n v="0"/>
    <n v="0"/>
    <n v="0"/>
    <n v="0"/>
    <n v="0"/>
    <n v="0"/>
    <n v="0"/>
    <n v="0"/>
    <n v="0"/>
    <n v="0"/>
    <n v="0"/>
    <n v="0"/>
    <n v="0"/>
  </r>
  <r>
    <s v="E3650 DST O/H Cond, Hopkins Ridge"/>
    <x v="90"/>
    <x v="1057"/>
    <x v="7"/>
    <n v="0"/>
    <n v="0"/>
    <n v="0"/>
    <n v="0"/>
    <n v="0"/>
    <n v="0"/>
    <n v="0"/>
    <n v="0"/>
    <n v="0"/>
    <n v="0"/>
    <n v="0"/>
    <n v="0"/>
    <n v="0"/>
    <n v="0"/>
  </r>
  <r>
    <s v="E3650 DST O/H Cond, LSR"/>
    <x v="90"/>
    <x v="1058"/>
    <x v="7"/>
    <n v="0"/>
    <n v="0"/>
    <n v="0"/>
    <n v="0"/>
    <n v="0"/>
    <n v="0"/>
    <n v="0"/>
    <n v="0"/>
    <n v="0"/>
    <n v="0"/>
    <n v="0"/>
    <n v="0"/>
    <n v="0"/>
    <n v="0"/>
  </r>
  <r>
    <s v="E3650 DST O/H Cond, Wild Horse"/>
    <x v="90"/>
    <x v="1059"/>
    <x v="7"/>
    <n v="0"/>
    <n v="0"/>
    <n v="0"/>
    <n v="0"/>
    <n v="0"/>
    <n v="0"/>
    <n v="0"/>
    <n v="0"/>
    <n v="0"/>
    <n v="0"/>
    <n v="0"/>
    <n v="0"/>
    <n v="0"/>
    <n v="0"/>
  </r>
  <r>
    <s v="E3650 DST O/H Cond, WildHorse Expan"/>
    <x v="90"/>
    <x v="1060"/>
    <x v="7"/>
    <n v="0"/>
    <n v="0"/>
    <n v="0"/>
    <n v="0"/>
    <n v="0"/>
    <n v="0"/>
    <n v="0"/>
    <n v="0"/>
    <n v="0"/>
    <n v="0"/>
    <n v="0"/>
    <n v="0"/>
    <n v="0"/>
    <n v="0"/>
  </r>
  <r>
    <s v="E3650 DST O/H Cond, WildHorse Solar"/>
    <x v="90"/>
    <x v="1061"/>
    <x v="7"/>
    <n v="75"/>
    <n v="75"/>
    <n v="75"/>
    <n v="75"/>
    <n v="75"/>
    <n v="75"/>
    <n v="75"/>
    <n v="75"/>
    <n v="75"/>
    <n v="75"/>
    <n v="75"/>
    <n v="75"/>
    <n v="75"/>
    <n v="75387"/>
  </r>
  <r>
    <s v="E3650 DST O/H Conductor/Devices"/>
    <x v="90"/>
    <x v="1062"/>
    <x v="7"/>
    <n v="445929"/>
    <n v="448292"/>
    <n v="448095"/>
    <n v="449624"/>
    <n v="451390"/>
    <n v="452540"/>
    <n v="453065"/>
    <n v="454560"/>
    <n v="455426"/>
    <n v="456256"/>
    <n v="458380"/>
    <n v="462363"/>
    <n v="470279"/>
    <n v="454007925"/>
  </r>
  <r>
    <s v="E3650 DST O/H Conductor/Devices-NSC"/>
    <x v="90"/>
    <x v="1063"/>
    <x v="7"/>
    <n v="0"/>
    <n v="0"/>
    <n v="0"/>
    <n v="0"/>
    <n v="0"/>
    <n v="0"/>
    <n v="0"/>
    <n v="0"/>
    <n v="0"/>
    <n v="0"/>
    <n v="0"/>
    <n v="0"/>
    <n v="0"/>
    <n v="0"/>
  </r>
  <r>
    <s v="E3660 DST U/G Cond,Wild Horse Expan"/>
    <x v="91"/>
    <x v="1064"/>
    <x v="7"/>
    <n v="0"/>
    <n v="0"/>
    <n v="0"/>
    <n v="0"/>
    <n v="0"/>
    <n v="0"/>
    <n v="0"/>
    <n v="0"/>
    <n v="0"/>
    <n v="0"/>
    <n v="0"/>
    <n v="0"/>
    <n v="0"/>
    <n v="0"/>
  </r>
  <r>
    <s v="E3660 DST U/G Cond,Wild Horse Solar"/>
    <x v="91"/>
    <x v="1065"/>
    <x v="7"/>
    <n v="0"/>
    <n v="0"/>
    <n v="0"/>
    <n v="0"/>
    <n v="0"/>
    <n v="0"/>
    <n v="0"/>
    <n v="0"/>
    <n v="0"/>
    <n v="0"/>
    <n v="0"/>
    <n v="0"/>
    <n v="0"/>
    <n v="0"/>
  </r>
  <r>
    <s v="E3660 DST U/G Cond,Wild HorseWind"/>
    <x v="91"/>
    <x v="1066"/>
    <x v="7"/>
    <n v="0"/>
    <n v="0"/>
    <n v="0"/>
    <n v="0"/>
    <n v="0"/>
    <n v="0"/>
    <n v="0"/>
    <n v="0"/>
    <n v="0"/>
    <n v="0"/>
    <n v="0"/>
    <n v="0"/>
    <n v="0"/>
    <n v="0"/>
  </r>
  <r>
    <s v="E3660 DST U/G Cond,Wld Hrs Expa-NSC"/>
    <x v="91"/>
    <x v="1067"/>
    <x v="7"/>
    <n v="0"/>
    <n v="0"/>
    <n v="0"/>
    <n v="0"/>
    <n v="0"/>
    <n v="0"/>
    <n v="0"/>
    <n v="0"/>
    <n v="0"/>
    <n v="0"/>
    <n v="0"/>
    <n v="0"/>
    <n v="0"/>
    <n v="0"/>
  </r>
  <r>
    <s v="E3660 DST U/G Cond,Wld Hrs Sola-NSC"/>
    <x v="91"/>
    <x v="1068"/>
    <x v="7"/>
    <n v="0"/>
    <n v="0"/>
    <n v="0"/>
    <n v="0"/>
    <n v="0"/>
    <n v="0"/>
    <n v="0"/>
    <n v="0"/>
    <n v="0"/>
    <n v="0"/>
    <n v="0"/>
    <n v="0"/>
    <n v="0"/>
    <n v="0"/>
  </r>
  <r>
    <s v="E3660 DST U/G Cond,Wld HrsWind-NSC"/>
    <x v="91"/>
    <x v="1069"/>
    <x v="7"/>
    <n v="0"/>
    <n v="0"/>
    <n v="0"/>
    <n v="0"/>
    <n v="0"/>
    <n v="0"/>
    <n v="0"/>
    <n v="0"/>
    <n v="0"/>
    <n v="0"/>
    <n v="0"/>
    <n v="0"/>
    <n v="0"/>
    <n v="0"/>
  </r>
  <r>
    <s v="E3660 DST U/G Conduit"/>
    <x v="91"/>
    <x v="1070"/>
    <x v="7"/>
    <n v="708531"/>
    <n v="709377"/>
    <n v="711146"/>
    <n v="710827"/>
    <n v="713402"/>
    <n v="716968"/>
    <n v="718473"/>
    <n v="722203"/>
    <n v="723471"/>
    <n v="726837"/>
    <n v="731215"/>
    <n v="735660"/>
    <n v="742386"/>
    <n v="720419940"/>
  </r>
  <r>
    <s v="E3660 DST U/G Conduit, HopkinsRidge"/>
    <x v="91"/>
    <x v="1071"/>
    <x v="7"/>
    <n v="0"/>
    <n v="0"/>
    <n v="0"/>
    <n v="0"/>
    <n v="0"/>
    <n v="0"/>
    <n v="0"/>
    <n v="0"/>
    <n v="0"/>
    <n v="0"/>
    <n v="0"/>
    <n v="0"/>
    <n v="0"/>
    <n v="0"/>
  </r>
  <r>
    <s v="E3660 DST U/G Conduit, HopkinsR-NSC"/>
    <x v="91"/>
    <x v="1072"/>
    <x v="7"/>
    <n v="0"/>
    <n v="0"/>
    <n v="0"/>
    <n v="0"/>
    <n v="0"/>
    <n v="0"/>
    <n v="0"/>
    <n v="0"/>
    <n v="0"/>
    <n v="0"/>
    <n v="0"/>
    <n v="0"/>
    <n v="0"/>
    <n v="0"/>
  </r>
  <r>
    <s v="E3660 DST U/G Conduit, LSR"/>
    <x v="91"/>
    <x v="1073"/>
    <x v="7"/>
    <n v="0"/>
    <n v="0"/>
    <n v="0"/>
    <n v="0"/>
    <n v="0"/>
    <n v="0"/>
    <n v="0"/>
    <n v="0"/>
    <n v="0"/>
    <n v="0"/>
    <n v="0"/>
    <n v="0"/>
    <n v="0"/>
    <n v="0"/>
  </r>
  <r>
    <s v="E3660 DST U/G Conduit, LSR-NSC"/>
    <x v="91"/>
    <x v="1074"/>
    <x v="7"/>
    <n v="0"/>
    <n v="0"/>
    <n v="0"/>
    <n v="0"/>
    <n v="0"/>
    <n v="0"/>
    <n v="0"/>
    <n v="0"/>
    <n v="0"/>
    <n v="0"/>
    <n v="0"/>
    <n v="0"/>
    <n v="0"/>
    <n v="0"/>
  </r>
  <r>
    <s v="E3670 DST U/G Cond, Hop Ridge-NSC"/>
    <x v="92"/>
    <x v="1075"/>
    <x v="7"/>
    <n v="0"/>
    <n v="0"/>
    <n v="0"/>
    <n v="0"/>
    <n v="0"/>
    <n v="0"/>
    <n v="0"/>
    <n v="0"/>
    <n v="0"/>
    <n v="0"/>
    <n v="0"/>
    <n v="0"/>
    <n v="0"/>
    <n v="0"/>
  </r>
  <r>
    <s v="E3670 DST U/G Cond, Hopkins Ridge"/>
    <x v="92"/>
    <x v="1076"/>
    <x v="7"/>
    <n v="0"/>
    <n v="0"/>
    <n v="0"/>
    <n v="0"/>
    <n v="0"/>
    <n v="0"/>
    <n v="0"/>
    <n v="0"/>
    <n v="0"/>
    <n v="0"/>
    <n v="0"/>
    <n v="0"/>
    <n v="0"/>
    <n v="0"/>
  </r>
  <r>
    <s v="E3670 DST U/G Cond, LSR"/>
    <x v="92"/>
    <x v="1077"/>
    <x v="7"/>
    <n v="0"/>
    <n v="0"/>
    <n v="0"/>
    <n v="0"/>
    <n v="0"/>
    <n v="0"/>
    <n v="0"/>
    <n v="0"/>
    <n v="0"/>
    <n v="0"/>
    <n v="0"/>
    <n v="0"/>
    <n v="0"/>
    <n v="0"/>
  </r>
  <r>
    <s v="E3670 DST U/G Cond, LSR-NSC"/>
    <x v="92"/>
    <x v="1078"/>
    <x v="7"/>
    <n v="0"/>
    <n v="0"/>
    <n v="0"/>
    <n v="0"/>
    <n v="0"/>
    <n v="0"/>
    <n v="0"/>
    <n v="0"/>
    <n v="0"/>
    <n v="0"/>
    <n v="0"/>
    <n v="0"/>
    <n v="0"/>
    <n v="0"/>
  </r>
  <r>
    <s v="E3670 DST U/G Cond, Wild Horse"/>
    <x v="92"/>
    <x v="1079"/>
    <x v="7"/>
    <n v="0"/>
    <n v="0"/>
    <n v="0"/>
    <n v="0"/>
    <n v="0"/>
    <n v="0"/>
    <n v="0"/>
    <n v="0"/>
    <n v="0"/>
    <n v="0"/>
    <n v="0"/>
    <n v="0"/>
    <n v="0"/>
    <n v="0"/>
  </r>
  <r>
    <s v="E3670 DST U/G Cond, Wild Horse Exp"/>
    <x v="92"/>
    <x v="1080"/>
    <x v="7"/>
    <n v="0"/>
    <n v="0"/>
    <n v="0"/>
    <n v="0"/>
    <n v="0"/>
    <n v="0"/>
    <n v="0"/>
    <n v="0"/>
    <n v="0"/>
    <n v="0"/>
    <n v="0"/>
    <n v="0"/>
    <n v="0"/>
    <n v="0"/>
  </r>
  <r>
    <s v="E3670 DST U/G Cond, Wild Horse-NSC"/>
    <x v="92"/>
    <x v="1081"/>
    <x v="7"/>
    <n v="0"/>
    <n v="0"/>
    <n v="0"/>
    <n v="0"/>
    <n v="0"/>
    <n v="0"/>
    <n v="0"/>
    <n v="0"/>
    <n v="0"/>
    <n v="0"/>
    <n v="0"/>
    <n v="0"/>
    <n v="0"/>
    <n v="0"/>
  </r>
  <r>
    <s v="E3670 DST U/G Cond, Wld Hrs Exp-NSC"/>
    <x v="92"/>
    <x v="1082"/>
    <x v="7"/>
    <n v="0"/>
    <n v="0"/>
    <n v="0"/>
    <n v="0"/>
    <n v="0"/>
    <n v="0"/>
    <n v="0"/>
    <n v="0"/>
    <n v="0"/>
    <n v="0"/>
    <n v="0"/>
    <n v="0"/>
    <n v="0"/>
    <n v="0"/>
  </r>
  <r>
    <s v="E3670 DST U/G Conductor/Devices"/>
    <x v="92"/>
    <x v="1083"/>
    <x v="7"/>
    <n v="918878"/>
    <n v="922313"/>
    <n v="926816"/>
    <n v="930804"/>
    <n v="933367"/>
    <n v="938918"/>
    <n v="942290"/>
    <n v="949164"/>
    <n v="955528"/>
    <n v="960320"/>
    <n v="967767"/>
    <n v="974575"/>
    <n v="982990"/>
    <n v="946066160"/>
  </r>
  <r>
    <s v="E368 DST Line Transformers"/>
    <x v="93"/>
    <x v="1084"/>
    <x v="7"/>
    <n v="481753"/>
    <n v="483491"/>
    <n v="485387"/>
    <n v="489155"/>
    <n v="489491"/>
    <n v="489738"/>
    <n v="491301"/>
    <n v="492760"/>
    <n v="493957"/>
    <n v="496349"/>
    <n v="496202"/>
    <n v="497669"/>
    <n v="499517"/>
    <n v="491344638"/>
  </r>
  <r>
    <s v="E368 DST Line Transformers-NSC"/>
    <x v="93"/>
    <x v="1085"/>
    <x v="7"/>
    <n v="0"/>
    <n v="0"/>
    <n v="0"/>
    <n v="0"/>
    <n v="0"/>
    <n v="0"/>
    <n v="0"/>
    <n v="0"/>
    <n v="0"/>
    <n v="0"/>
    <n v="0"/>
    <n v="0"/>
    <n v="0"/>
    <n v="0"/>
  </r>
  <r>
    <s v="E369 DST Services"/>
    <x v="94"/>
    <x v="1086"/>
    <x v="7"/>
    <n v="185266"/>
    <n v="185913"/>
    <n v="186124"/>
    <n v="186413"/>
    <n v="186634"/>
    <n v="186806"/>
    <n v="186935"/>
    <n v="187017"/>
    <n v="187276"/>
    <n v="187677"/>
    <n v="188219"/>
    <n v="188528"/>
    <n v="189026"/>
    <n v="187057274"/>
  </r>
  <r>
    <s v="E369 DST Services-NSC"/>
    <x v="94"/>
    <x v="1087"/>
    <x v="7"/>
    <n v="0"/>
    <n v="0"/>
    <n v="0"/>
    <n v="0"/>
    <n v="0"/>
    <n v="0"/>
    <n v="0"/>
    <n v="0"/>
    <n v="0"/>
    <n v="0"/>
    <n v="0"/>
    <n v="0"/>
    <n v="0"/>
    <n v="0"/>
  </r>
  <r>
    <s v="E370 105 DST AMI Meters"/>
    <x v="95"/>
    <x v="1088"/>
    <x v="7"/>
    <n v="0"/>
    <n v="0"/>
    <n v="0"/>
    <n v="0"/>
    <n v="0"/>
    <n v="0"/>
    <n v="0"/>
    <n v="0"/>
    <n v="0"/>
    <n v="0"/>
    <n v="0"/>
    <n v="0"/>
    <n v="0"/>
    <n v="0"/>
  </r>
  <r>
    <s v="E370 DST Meters AMR"/>
    <x v="95"/>
    <x v="1089"/>
    <x v="7"/>
    <n v="153129"/>
    <n v="153269"/>
    <n v="153444"/>
    <n v="153667"/>
    <n v="154311"/>
    <n v="153814"/>
    <n v="153370"/>
    <n v="153321"/>
    <n v="152534"/>
    <n v="151790"/>
    <n v="150636"/>
    <n v="149578"/>
    <n v="148860"/>
    <n v="152560709"/>
  </r>
  <r>
    <s v="E370 DST Meters AMR-NSC"/>
    <x v="95"/>
    <x v="1090"/>
    <x v="7"/>
    <n v="0"/>
    <n v="0"/>
    <n v="0"/>
    <n v="0"/>
    <n v="0"/>
    <n v="0"/>
    <n v="0"/>
    <n v="0"/>
    <n v="0"/>
    <n v="0"/>
    <n v="0"/>
    <n v="0"/>
    <n v="0"/>
    <n v="0"/>
  </r>
  <r>
    <s v="E3701 DST Meters AMI"/>
    <x v="96"/>
    <x v="1091"/>
    <x v="7"/>
    <n v="38"/>
    <n v="38"/>
    <n v="38"/>
    <n v="15653"/>
    <n v="15653"/>
    <n v="15653"/>
    <n v="15651"/>
    <n v="19542"/>
    <n v="20138"/>
    <n v="23398"/>
    <n v="31071"/>
    <n v="31199"/>
    <n v="32500"/>
    <n v="17025150"/>
  </r>
  <r>
    <s v="E3701 DST Meters AMI-NSC"/>
    <x v="96"/>
    <x v="1092"/>
    <x v="7"/>
    <n v="0"/>
    <n v="0"/>
    <n v="0"/>
    <n v="0"/>
    <n v="0"/>
    <n v="0"/>
    <n v="0"/>
    <n v="0"/>
    <n v="0"/>
    <n v="0"/>
    <n v="0"/>
    <n v="0"/>
    <n v="0"/>
    <n v="0"/>
  </r>
  <r>
    <s v="E371 DST Install on Cust Prem-RET"/>
    <x v="97"/>
    <x v="1093"/>
    <x v="7"/>
    <n v="0"/>
    <n v="0"/>
    <n v="0"/>
    <n v="0"/>
    <n v="0"/>
    <n v="0"/>
    <n v="0"/>
    <n v="0"/>
    <n v="0"/>
    <n v="0"/>
    <n v="0"/>
    <n v="0"/>
    <n v="0"/>
    <n v="0"/>
  </r>
  <r>
    <s v="E3720 DST Leased on Cust Prem-RET"/>
    <x v="98"/>
    <x v="1094"/>
    <x v="7"/>
    <n v="0"/>
    <n v="0"/>
    <n v="0"/>
    <n v="0"/>
    <n v="0"/>
    <n v="0"/>
    <n v="0"/>
    <n v="0"/>
    <n v="0"/>
    <n v="0"/>
    <n v="0"/>
    <n v="0"/>
    <n v="0"/>
    <n v="0"/>
  </r>
  <r>
    <s v="E3721 DST Water Hter, 10 yr-NOTUSED"/>
    <x v="99"/>
    <x v="1095"/>
    <x v="7"/>
    <n v="0"/>
    <n v="0"/>
    <n v="0"/>
    <n v="0"/>
    <n v="0"/>
    <n v="0"/>
    <n v="0"/>
    <n v="0"/>
    <n v="0"/>
    <n v="0"/>
    <n v="0"/>
    <n v="0"/>
    <n v="0"/>
    <n v="0"/>
  </r>
  <r>
    <s v="E3722 DST Water Htr, 15 yr-NOTUSED"/>
    <x v="100"/>
    <x v="1096"/>
    <x v="7"/>
    <n v="0"/>
    <n v="0"/>
    <n v="0"/>
    <n v="0"/>
    <n v="0"/>
    <n v="0"/>
    <n v="0"/>
    <n v="0"/>
    <n v="0"/>
    <n v="0"/>
    <n v="0"/>
    <n v="0"/>
    <n v="0"/>
    <n v="0"/>
  </r>
  <r>
    <s v="E373 DST Street Lighting &amp; Signal"/>
    <x v="101"/>
    <x v="1097"/>
    <x v="7"/>
    <n v="55229"/>
    <n v="55547"/>
    <n v="55575"/>
    <n v="55422"/>
    <n v="55383"/>
    <n v="55221"/>
    <n v="55285"/>
    <n v="55271"/>
    <n v="55218"/>
    <n v="55177"/>
    <n v="55150"/>
    <n v="55182"/>
    <n v="57241"/>
    <n v="55388796"/>
  </r>
  <r>
    <s v="E373 DST Street Lighting &amp; Sign-NSC"/>
    <x v="101"/>
    <x v="1098"/>
    <x v="7"/>
    <n v="0"/>
    <n v="0"/>
    <n v="0"/>
    <n v="0"/>
    <n v="0"/>
    <n v="0"/>
    <n v="0"/>
    <n v="0"/>
    <n v="0"/>
    <n v="0"/>
    <n v="0"/>
    <n v="0"/>
    <n v="0"/>
    <n v="0"/>
  </r>
  <r>
    <s v="E374 DST ARO Distribution"/>
    <x v="102"/>
    <x v="1099"/>
    <x v="7"/>
    <n v="3412"/>
    <n v="3412"/>
    <n v="3412"/>
    <n v="3412"/>
    <n v="3412"/>
    <n v="3412"/>
    <n v="3412"/>
    <n v="3412"/>
    <n v="3412"/>
    <n v="3412"/>
    <n v="3412"/>
    <n v="3412"/>
    <n v="2343"/>
    <n v="3367727"/>
  </r>
  <r>
    <s v="Tax only - Dupont Acq Adj"/>
    <x v="29"/>
    <x v="1100"/>
    <x v="7"/>
    <n v="0"/>
    <n v="0"/>
    <n v="0"/>
    <n v="0"/>
    <n v="0"/>
    <n v="0"/>
    <n v="0"/>
    <n v="0"/>
    <n v="0"/>
    <n v="0"/>
    <n v="0"/>
    <n v="0"/>
    <n v="0"/>
    <n v="0"/>
  </r>
  <r>
    <s v="E389 105 GEN Land &amp; Land Rights"/>
    <x v="103"/>
    <x v="1101"/>
    <x v="8"/>
    <n v="404"/>
    <n v="404"/>
    <n v="404"/>
    <n v="404"/>
    <n v="404"/>
    <n v="404"/>
    <n v="404"/>
    <n v="404"/>
    <n v="404"/>
    <n v="404"/>
    <n v="404"/>
    <n v="404"/>
    <n v="404"/>
    <n v="404023"/>
  </r>
  <r>
    <s v="E389 GEN Land &amp; Land Rights"/>
    <x v="103"/>
    <x v="1102"/>
    <x v="8"/>
    <n v="5117"/>
    <n v="5117"/>
    <n v="5117"/>
    <n v="5117"/>
    <n v="5117"/>
    <n v="5117"/>
    <n v="5117"/>
    <n v="5117"/>
    <n v="5117"/>
    <n v="5117"/>
    <n v="5117"/>
    <n v="5117"/>
    <n v="5117"/>
    <n v="5116919"/>
  </r>
  <r>
    <s v="E3900 DONOTUSE, Bellingham SvcC"/>
    <x v="104"/>
    <x v="1103"/>
    <x v="8"/>
    <n v="0"/>
    <n v="0"/>
    <n v="0"/>
    <n v="0"/>
    <n v="0"/>
    <n v="0"/>
    <n v="0"/>
    <n v="0"/>
    <n v="0"/>
    <n v="0"/>
    <n v="0"/>
    <n v="0"/>
    <n v="0"/>
    <n v="0"/>
  </r>
  <r>
    <s v="E3900 DONOTUSE, Frederickson"/>
    <x v="104"/>
    <x v="1104"/>
    <x v="8"/>
    <n v="0"/>
    <n v="0"/>
    <n v="0"/>
    <n v="0"/>
    <n v="0"/>
    <n v="0"/>
    <n v="0"/>
    <n v="0"/>
    <n v="0"/>
    <n v="0"/>
    <n v="0"/>
    <n v="0"/>
    <n v="0"/>
    <n v="0"/>
  </r>
  <r>
    <s v="E3900 DONOTUSE, Kitsap Svc Ctr"/>
    <x v="104"/>
    <x v="1105"/>
    <x v="8"/>
    <n v="0"/>
    <n v="0"/>
    <n v="0"/>
    <n v="0"/>
    <n v="0"/>
    <n v="0"/>
    <n v="0"/>
    <n v="0"/>
    <n v="0"/>
    <n v="0"/>
    <n v="0"/>
    <n v="0"/>
    <n v="0"/>
    <n v="0"/>
  </r>
  <r>
    <s v="E3900 DONOTUSE, Lakewood Svc Ct"/>
    <x v="104"/>
    <x v="1106"/>
    <x v="8"/>
    <n v="0"/>
    <n v="0"/>
    <n v="0"/>
    <n v="0"/>
    <n v="0"/>
    <n v="0"/>
    <n v="0"/>
    <n v="0"/>
    <n v="0"/>
    <n v="0"/>
    <n v="0"/>
    <n v="0"/>
    <n v="0"/>
    <n v="0"/>
  </r>
  <r>
    <s v="E3900 DONOTUSE, Mount Vernon BO"/>
    <x v="104"/>
    <x v="1107"/>
    <x v="8"/>
    <n v="0"/>
    <n v="0"/>
    <n v="0"/>
    <n v="0"/>
    <n v="0"/>
    <n v="0"/>
    <n v="0"/>
    <n v="0"/>
    <n v="0"/>
    <n v="0"/>
    <n v="0"/>
    <n v="0"/>
    <n v="0"/>
    <n v="0"/>
  </r>
  <r>
    <s v="E3900 DONOTUSE, Poulsbo Svc Ctr"/>
    <x v="104"/>
    <x v="1108"/>
    <x v="8"/>
    <n v="0"/>
    <n v="0"/>
    <n v="0"/>
    <n v="0"/>
    <n v="0"/>
    <n v="0"/>
    <n v="0"/>
    <n v="0"/>
    <n v="0"/>
    <n v="0"/>
    <n v="0"/>
    <n v="0"/>
    <n v="0"/>
    <n v="0"/>
  </r>
  <r>
    <s v="E3900 DONOTUSE, Pt Townsend Svc"/>
    <x v="104"/>
    <x v="1109"/>
    <x v="8"/>
    <n v="0"/>
    <n v="0"/>
    <n v="0"/>
    <n v="0"/>
    <n v="0"/>
    <n v="0"/>
    <n v="0"/>
    <n v="0"/>
    <n v="0"/>
    <n v="0"/>
    <n v="0"/>
    <n v="0"/>
    <n v="0"/>
    <n v="0"/>
  </r>
  <r>
    <s v="E3900 DONOTUSE, Puyallup Bus Of"/>
    <x v="104"/>
    <x v="1110"/>
    <x v="8"/>
    <n v="0"/>
    <n v="0"/>
    <n v="0"/>
    <n v="0"/>
    <n v="0"/>
    <n v="0"/>
    <n v="0"/>
    <n v="0"/>
    <n v="0"/>
    <n v="0"/>
    <n v="0"/>
    <n v="0"/>
    <n v="0"/>
    <n v="0"/>
  </r>
  <r>
    <s v="E3900 DONOTUSE, Redmond Svc Ctr"/>
    <x v="104"/>
    <x v="1111"/>
    <x v="8"/>
    <n v="0"/>
    <n v="0"/>
    <n v="0"/>
    <n v="0"/>
    <n v="0"/>
    <n v="0"/>
    <n v="0"/>
    <n v="0"/>
    <n v="0"/>
    <n v="0"/>
    <n v="0"/>
    <n v="0"/>
    <n v="0"/>
    <n v="0"/>
  </r>
  <r>
    <s v="E3900 DONOTUSE, Shuffleton Subs"/>
    <x v="104"/>
    <x v="1112"/>
    <x v="8"/>
    <n v="0"/>
    <n v="0"/>
    <n v="0"/>
    <n v="0"/>
    <n v="0"/>
    <n v="0"/>
    <n v="0"/>
    <n v="0"/>
    <n v="0"/>
    <n v="0"/>
    <n v="0"/>
    <n v="0"/>
    <n v="0"/>
    <n v="0"/>
  </r>
  <r>
    <s v="E3900 DONOTUSE, Skagit Svc Ctr"/>
    <x v="104"/>
    <x v="1113"/>
    <x v="8"/>
    <n v="0"/>
    <n v="0"/>
    <n v="0"/>
    <n v="0"/>
    <n v="0"/>
    <n v="0"/>
    <n v="0"/>
    <n v="0"/>
    <n v="0"/>
    <n v="0"/>
    <n v="0"/>
    <n v="0"/>
    <n v="0"/>
    <n v="0"/>
  </r>
  <r>
    <s v="E3900 DONOTUSE, Vashon Svc Ctr"/>
    <x v="104"/>
    <x v="1114"/>
    <x v="8"/>
    <n v="0"/>
    <n v="0"/>
    <n v="0"/>
    <n v="0"/>
    <n v="0"/>
    <n v="0"/>
    <n v="0"/>
    <n v="0"/>
    <n v="0"/>
    <n v="0"/>
    <n v="0"/>
    <n v="0"/>
    <n v="0"/>
    <n v="0"/>
  </r>
  <r>
    <s v="E3900 DONOTUSE, Whidbey Svc Ctr"/>
    <x v="104"/>
    <x v="1115"/>
    <x v="8"/>
    <n v="0"/>
    <n v="0"/>
    <n v="0"/>
    <n v="0"/>
    <n v="0"/>
    <n v="0"/>
    <n v="0"/>
    <n v="0"/>
    <n v="0"/>
    <n v="0"/>
    <n v="0"/>
    <n v="0"/>
    <n v="0"/>
    <n v="0"/>
  </r>
  <r>
    <s v="E3900 GEN Str&amp;Impv, Burlington/-NSC"/>
    <x v="104"/>
    <x v="1116"/>
    <x v="8"/>
    <n v="0"/>
    <n v="0"/>
    <n v="0"/>
    <n v="0"/>
    <n v="0"/>
    <n v="0"/>
    <n v="0"/>
    <n v="0"/>
    <n v="0"/>
    <n v="0"/>
    <n v="0"/>
    <n v="0"/>
    <n v="0"/>
    <n v="0"/>
  </r>
  <r>
    <s v="E3900 GEN Str&amp;Impv, Burlington/Skag"/>
    <x v="104"/>
    <x v="1117"/>
    <x v="8"/>
    <n v="20918"/>
    <n v="20918"/>
    <n v="20918"/>
    <n v="20918"/>
    <n v="20918"/>
    <n v="20918"/>
    <n v="20918"/>
    <n v="20918"/>
    <n v="20918"/>
    <n v="20918"/>
    <n v="20918"/>
    <n v="20918"/>
    <n v="20918"/>
    <n v="20917598"/>
  </r>
  <r>
    <s v="E3900 GEN Str/Impv, Colstrip 3-4"/>
    <x v="104"/>
    <x v="1118"/>
    <x v="8"/>
    <n v="539"/>
    <n v="539"/>
    <n v="539"/>
    <n v="539"/>
    <n v="539"/>
    <n v="539"/>
    <n v="539"/>
    <n v="539"/>
    <n v="539"/>
    <n v="539"/>
    <n v="539"/>
    <n v="539"/>
    <n v="539"/>
    <n v="539295"/>
  </r>
  <r>
    <s v="E3900 GEN Str/Impv, Colstrip3-4-NSC"/>
    <x v="104"/>
    <x v="1119"/>
    <x v="8"/>
    <n v="0"/>
    <n v="0"/>
    <n v="0"/>
    <n v="0"/>
    <n v="0"/>
    <n v="0"/>
    <n v="0"/>
    <n v="0"/>
    <n v="0"/>
    <n v="0"/>
    <n v="0"/>
    <n v="0"/>
    <n v="0"/>
    <n v="0"/>
  </r>
  <r>
    <s v="E3900 GEN Str/Impv, Wildhorse"/>
    <x v="104"/>
    <x v="1120"/>
    <x v="8"/>
    <n v="735"/>
    <n v="735"/>
    <n v="735"/>
    <n v="735"/>
    <n v="735"/>
    <n v="735"/>
    <n v="735"/>
    <n v="735"/>
    <n v="735"/>
    <n v="735"/>
    <n v="735"/>
    <n v="735"/>
    <n v="735"/>
    <n v="735273"/>
  </r>
  <r>
    <s v="E3900 GEN Str/Impv, Wildhorse-NSC"/>
    <x v="104"/>
    <x v="1121"/>
    <x v="8"/>
    <n v="0"/>
    <n v="0"/>
    <n v="0"/>
    <n v="0"/>
    <n v="0"/>
    <n v="0"/>
    <n v="0"/>
    <n v="0"/>
    <n v="0"/>
    <n v="0"/>
    <n v="0"/>
    <n v="0"/>
    <n v="0"/>
    <n v="0"/>
  </r>
  <r>
    <s v="E3900 GEN Structures &amp; Improvement"/>
    <x v="104"/>
    <x v="1122"/>
    <x v="8"/>
    <n v="44528"/>
    <n v="44108"/>
    <n v="44466"/>
    <n v="44620"/>
    <n v="44629"/>
    <n v="46375"/>
    <n v="47124"/>
    <n v="47394"/>
    <n v="47400"/>
    <n v="47401"/>
    <n v="47387"/>
    <n v="47387"/>
    <n v="48094"/>
    <n v="46216862"/>
  </r>
  <r>
    <s v="E3900 GEN Structures &amp; Improvem-NSC"/>
    <x v="104"/>
    <x v="1123"/>
    <x v="8"/>
    <n v="0"/>
    <n v="0"/>
    <n v="0"/>
    <n v="0"/>
    <n v="0"/>
    <n v="0"/>
    <n v="0"/>
    <n v="0"/>
    <n v="0"/>
    <n v="0"/>
    <n v="0"/>
    <n v="0"/>
    <n v="0"/>
    <n v="0"/>
  </r>
  <r>
    <s v="E3901 GEN LH, Bellingham"/>
    <x v="105"/>
    <x v="1124"/>
    <x v="8"/>
    <n v="170"/>
    <n v="170"/>
    <n v="170"/>
    <n v="170"/>
    <n v="170"/>
    <n v="170"/>
    <n v="170"/>
    <n v="170"/>
    <n v="170"/>
    <n v="170"/>
    <n v="170"/>
    <n v="170"/>
    <n v="170"/>
    <n v="170443"/>
  </r>
  <r>
    <s v="E3901 GEN LH, Bellingham-NSC"/>
    <x v="105"/>
    <x v="1125"/>
    <x v="8"/>
    <n v="0"/>
    <n v="0"/>
    <n v="0"/>
    <n v="0"/>
    <n v="0"/>
    <n v="0"/>
    <n v="0"/>
    <n v="0"/>
    <n v="0"/>
    <n v="0"/>
    <n v="0"/>
    <n v="0"/>
    <n v="0"/>
    <n v="0"/>
  </r>
  <r>
    <s v="E3901 GEN LH, Dayton"/>
    <x v="105"/>
    <x v="1126"/>
    <x v="8"/>
    <n v="14"/>
    <n v="14"/>
    <n v="14"/>
    <n v="14"/>
    <n v="14"/>
    <n v="14"/>
    <n v="14"/>
    <n v="14"/>
    <n v="14"/>
    <n v="14"/>
    <n v="14"/>
    <n v="14"/>
    <n v="14"/>
    <n v="14333"/>
  </r>
  <r>
    <s v="E3901 GEN LH, Dayton-NSC"/>
    <x v="105"/>
    <x v="1127"/>
    <x v="8"/>
    <n v="0"/>
    <n v="0"/>
    <n v="0"/>
    <n v="0"/>
    <n v="0"/>
    <n v="0"/>
    <n v="0"/>
    <n v="0"/>
    <n v="0"/>
    <n v="0"/>
    <n v="0"/>
    <n v="0"/>
    <n v="0"/>
    <n v="0"/>
  </r>
  <r>
    <s v="E3901 GEN LH, Expired"/>
    <x v="105"/>
    <x v="1128"/>
    <x v="8"/>
    <n v="0"/>
    <n v="0"/>
    <n v="0"/>
    <n v="0"/>
    <n v="0"/>
    <n v="0"/>
    <n v="0"/>
    <n v="0"/>
    <n v="0"/>
    <n v="0"/>
    <n v="0"/>
    <n v="0"/>
    <n v="0"/>
    <n v="0"/>
  </r>
  <r>
    <s v="E3901 GEN LH, Oak Harbor - RETIRED"/>
    <x v="105"/>
    <x v="1129"/>
    <x v="8"/>
    <n v="0"/>
    <n v="0"/>
    <n v="0"/>
    <n v="0"/>
    <n v="0"/>
    <n v="0"/>
    <n v="0"/>
    <n v="0"/>
    <n v="0"/>
    <n v="0"/>
    <n v="0"/>
    <n v="0"/>
    <n v="0"/>
    <n v="0"/>
  </r>
  <r>
    <s v="E3901 GEN LH, Pomeroy - RETIRED"/>
    <x v="105"/>
    <x v="1130"/>
    <x v="8"/>
    <n v="0"/>
    <n v="0"/>
    <n v="0"/>
    <n v="0"/>
    <n v="0"/>
    <n v="0"/>
    <n v="0"/>
    <n v="0"/>
    <n v="0"/>
    <n v="0"/>
    <n v="0"/>
    <n v="0"/>
    <n v="0"/>
    <n v="0"/>
  </r>
  <r>
    <s v="E3901 GEN LH, Pt Townsend-RETIRED"/>
    <x v="105"/>
    <x v="1131"/>
    <x v="8"/>
    <n v="0"/>
    <n v="0"/>
    <n v="0"/>
    <n v="0"/>
    <n v="0"/>
    <n v="0"/>
    <n v="0"/>
    <n v="0"/>
    <n v="0"/>
    <n v="0"/>
    <n v="0"/>
    <n v="0"/>
    <n v="0"/>
    <n v="0"/>
  </r>
  <r>
    <s v="E3910 GEN Off Fur &amp; Eq, F1/Ep-RET"/>
    <x v="106"/>
    <x v="1132"/>
    <x v="8"/>
    <n v="0"/>
    <n v="0"/>
    <n v="0"/>
    <n v="0"/>
    <n v="0"/>
    <n v="0"/>
    <n v="0"/>
    <n v="0"/>
    <n v="0"/>
    <n v="0"/>
    <n v="0"/>
    <n v="0"/>
    <n v="0"/>
    <n v="0"/>
  </r>
  <r>
    <s v="E3910 GEN Office Furn &amp; Eq, Enc-RET"/>
    <x v="106"/>
    <x v="1133"/>
    <x v="8"/>
    <n v="0"/>
    <n v="0"/>
    <n v="0"/>
    <n v="0"/>
    <n v="0"/>
    <n v="0"/>
    <n v="0"/>
    <n v="0"/>
    <n v="0"/>
    <n v="0"/>
    <n v="0"/>
    <n v="0"/>
    <n v="0"/>
    <n v="0"/>
  </r>
  <r>
    <s v="E3910 GEN Office Furn &amp; Eq-RET"/>
    <x v="106"/>
    <x v="1134"/>
    <x v="8"/>
    <n v="0"/>
    <n v="0"/>
    <n v="0"/>
    <n v="0"/>
    <n v="0"/>
    <n v="0"/>
    <n v="0"/>
    <n v="0"/>
    <n v="0"/>
    <n v="0"/>
    <n v="0"/>
    <n v="0"/>
    <n v="0"/>
    <n v="0"/>
  </r>
  <r>
    <s v="E3911 GEN Off F&amp;E Sumas OP old"/>
    <x v="107"/>
    <x v="1135"/>
    <x v="8"/>
    <n v="105"/>
    <n v="105"/>
    <n v="105"/>
    <n v="105"/>
    <n v="105"/>
    <n v="105"/>
    <n v="105"/>
    <n v="0"/>
    <n v="0"/>
    <n v="0"/>
    <n v="0"/>
    <n v="0"/>
    <n v="0"/>
    <n v="56875"/>
  </r>
  <r>
    <s v="E3911 GEN Off F&amp;E Sumas OP old-NSC"/>
    <x v="107"/>
    <x v="1136"/>
    <x v="8"/>
    <n v="0"/>
    <n v="0"/>
    <n v="0"/>
    <n v="0"/>
    <n v="0"/>
    <n v="0"/>
    <n v="0"/>
    <n v="0"/>
    <n v="0"/>
    <n v="0"/>
    <n v="0"/>
    <n v="0"/>
    <n v="0"/>
    <n v="0"/>
  </r>
  <r>
    <s v="E3911 GEN Off Furn &amp; Eq, LSR"/>
    <x v="107"/>
    <x v="1137"/>
    <x v="8"/>
    <n v="471"/>
    <n v="471"/>
    <n v="471"/>
    <n v="471"/>
    <n v="471"/>
    <n v="471"/>
    <n v="471"/>
    <n v="471"/>
    <n v="471"/>
    <n v="471"/>
    <n v="471"/>
    <n v="471"/>
    <n v="471"/>
    <n v="470534"/>
  </r>
  <r>
    <s v="E3911 GEN Off Furn &amp; Eq, LSR-NSC"/>
    <x v="107"/>
    <x v="1138"/>
    <x v="8"/>
    <n v="0"/>
    <n v="0"/>
    <n v="0"/>
    <n v="0"/>
    <n v="0"/>
    <n v="0"/>
    <n v="0"/>
    <n v="0"/>
    <n v="0"/>
    <n v="0"/>
    <n v="0"/>
    <n v="0"/>
    <n v="0"/>
    <n v="0"/>
  </r>
  <r>
    <s v="E3911 GEN Off Furn &amp; Eq, Mint Farm"/>
    <x v="107"/>
    <x v="1139"/>
    <x v="8"/>
    <n v="0"/>
    <n v="0"/>
    <n v="0"/>
    <n v="0"/>
    <n v="0"/>
    <n v="0"/>
    <n v="0"/>
    <n v="0"/>
    <n v="0"/>
    <n v="0"/>
    <n v="0"/>
    <n v="0"/>
    <n v="0"/>
    <n v="0"/>
  </r>
  <r>
    <s v="E3911 GEN Off Furn &amp; Eq, Mint-NSC"/>
    <x v="107"/>
    <x v="1140"/>
    <x v="8"/>
    <n v="0"/>
    <n v="0"/>
    <n v="0"/>
    <n v="0"/>
    <n v="0"/>
    <n v="0"/>
    <n v="0"/>
    <n v="0"/>
    <n v="0"/>
    <n v="0"/>
    <n v="0"/>
    <n v="0"/>
    <n v="0"/>
    <n v="0"/>
  </r>
  <r>
    <s v="E3911 GEN Off Furn &amp; Eq, MTF OP"/>
    <x v="107"/>
    <x v="1141"/>
    <x v="8"/>
    <n v="3"/>
    <n v="3"/>
    <n v="3"/>
    <n v="3"/>
    <n v="3"/>
    <n v="3"/>
    <n v="3"/>
    <n v="3"/>
    <n v="3"/>
    <n v="3"/>
    <n v="3"/>
    <n v="3"/>
    <n v="3"/>
    <n v="2891"/>
  </r>
  <r>
    <s v="E3911 GEN Off Furn &amp; Eq, MTF OP-NSC"/>
    <x v="107"/>
    <x v="1142"/>
    <x v="8"/>
    <n v="0"/>
    <n v="0"/>
    <n v="0"/>
    <n v="0"/>
    <n v="0"/>
    <n v="0"/>
    <n v="0"/>
    <n v="0"/>
    <n v="0"/>
    <n v="0"/>
    <n v="0"/>
    <n v="0"/>
    <n v="0"/>
    <n v="0"/>
  </r>
  <r>
    <s v="E3911 GEN Off Furn &amp; Eq, WildHo-NSC"/>
    <x v="107"/>
    <x v="1143"/>
    <x v="8"/>
    <n v="0"/>
    <n v="0"/>
    <n v="0"/>
    <n v="0"/>
    <n v="0"/>
    <n v="0"/>
    <n v="0"/>
    <n v="0"/>
    <n v="0"/>
    <n v="0"/>
    <n v="0"/>
    <n v="0"/>
    <n v="0"/>
    <n v="0"/>
  </r>
  <r>
    <s v="E3911 GEN Off Furn &amp; Eq, WildHorse"/>
    <x v="107"/>
    <x v="1144"/>
    <x v="8"/>
    <n v="7"/>
    <n v="7"/>
    <n v="7"/>
    <n v="7"/>
    <n v="7"/>
    <n v="7"/>
    <n v="7"/>
    <n v="7"/>
    <n v="7"/>
    <n v="7"/>
    <n v="7"/>
    <n v="7"/>
    <n v="7"/>
    <n v="6824"/>
  </r>
  <r>
    <s v="E3911 GEN Off Furn &amp; Eq,Sumas"/>
    <x v="107"/>
    <x v="1145"/>
    <x v="8"/>
    <n v="0"/>
    <n v="0"/>
    <n v="0"/>
    <n v="0"/>
    <n v="0"/>
    <n v="0"/>
    <n v="0"/>
    <n v="105"/>
    <n v="105"/>
    <n v="105"/>
    <n v="105"/>
    <n v="105"/>
    <n v="105"/>
    <n v="48125"/>
  </r>
  <r>
    <s v="E3911 GEN Off Furn &amp; Eq,Sumas-NSC"/>
    <x v="107"/>
    <x v="1146"/>
    <x v="8"/>
    <n v="0"/>
    <n v="0"/>
    <n v="0"/>
    <n v="0"/>
    <n v="0"/>
    <n v="0"/>
    <n v="0"/>
    <n v="0"/>
    <n v="0"/>
    <n v="0"/>
    <n v="0"/>
    <n v="0"/>
    <n v="0"/>
    <n v="0"/>
  </r>
  <r>
    <s v="E3911 GEN Office F&amp;E, GLD OP old"/>
    <x v="107"/>
    <x v="1147"/>
    <x v="8"/>
    <n v="25"/>
    <n v="25"/>
    <n v="25"/>
    <n v="25"/>
    <n v="25"/>
    <n v="25"/>
    <n v="25"/>
    <n v="0"/>
    <n v="0"/>
    <n v="0"/>
    <n v="0"/>
    <n v="0"/>
    <n v="0"/>
    <n v="13631"/>
  </r>
  <r>
    <s v="E3911 GEN Office F&amp;E, GLD OP ol-NSC"/>
    <x v="107"/>
    <x v="1148"/>
    <x v="8"/>
    <n v="0"/>
    <n v="0"/>
    <n v="0"/>
    <n v="0"/>
    <n v="0"/>
    <n v="0"/>
    <n v="0"/>
    <n v="0"/>
    <n v="0"/>
    <n v="0"/>
    <n v="0"/>
    <n v="0"/>
    <n v="0"/>
    <n v="0"/>
  </r>
  <r>
    <s v="E3911 GEN Office F&amp;E, LBK #3"/>
    <x v="107"/>
    <x v="1149"/>
    <x v="8"/>
    <n v="46"/>
    <n v="46"/>
    <n v="46"/>
    <n v="46"/>
    <n v="46"/>
    <n v="46"/>
    <n v="46"/>
    <n v="46"/>
    <n v="46"/>
    <n v="46"/>
    <n v="46"/>
    <n v="46"/>
    <n v="46"/>
    <n v="45505"/>
  </r>
  <r>
    <s v="E3911 GEN Office F&amp;E, Snoq 1-2013"/>
    <x v="107"/>
    <x v="1150"/>
    <x v="8"/>
    <n v="0"/>
    <n v="0"/>
    <n v="0"/>
    <n v="0"/>
    <n v="0"/>
    <n v="0"/>
    <n v="0"/>
    <n v="0"/>
    <n v="0"/>
    <n v="0"/>
    <n v="0"/>
    <n v="0"/>
    <n v="0"/>
    <n v="0"/>
  </r>
  <r>
    <s v="E3911 GEN Office F&amp;E, Snoq 1-20-NSC"/>
    <x v="107"/>
    <x v="1151"/>
    <x v="8"/>
    <n v="0"/>
    <n v="0"/>
    <n v="0"/>
    <n v="0"/>
    <n v="0"/>
    <n v="0"/>
    <n v="0"/>
    <n v="0"/>
    <n v="0"/>
    <n v="0"/>
    <n v="0"/>
    <n v="0"/>
    <n v="0"/>
    <n v="0"/>
  </r>
  <r>
    <s v="E3911 GEN Office F&amp;E, Snoq 1-NSC"/>
    <x v="107"/>
    <x v="1152"/>
    <x v="8"/>
    <n v="0"/>
    <n v="0"/>
    <n v="0"/>
    <n v="0"/>
    <n v="0"/>
    <n v="0"/>
    <n v="0"/>
    <n v="0"/>
    <n v="0"/>
    <n v="0"/>
    <n v="0"/>
    <n v="0"/>
    <n v="0"/>
    <n v="0"/>
  </r>
  <r>
    <s v="E3911 GEN Office F&amp;E, Snoq 2-2013"/>
    <x v="107"/>
    <x v="1153"/>
    <x v="8"/>
    <n v="0"/>
    <n v="0"/>
    <n v="0"/>
    <n v="0"/>
    <n v="0"/>
    <n v="0"/>
    <n v="0"/>
    <n v="0"/>
    <n v="0"/>
    <n v="0"/>
    <n v="0"/>
    <n v="0"/>
    <n v="0"/>
    <n v="0"/>
  </r>
  <r>
    <s v="E3911 GEN Office F&amp;E, Snoq 2-20-NSC"/>
    <x v="107"/>
    <x v="1154"/>
    <x v="8"/>
    <n v="0"/>
    <n v="0"/>
    <n v="0"/>
    <n v="0"/>
    <n v="0"/>
    <n v="0"/>
    <n v="0"/>
    <n v="0"/>
    <n v="0"/>
    <n v="0"/>
    <n v="0"/>
    <n v="0"/>
    <n v="0"/>
    <n v="0"/>
  </r>
  <r>
    <s v="E3911 GEN Office F&amp;E, Snoqualmie 1"/>
    <x v="107"/>
    <x v="1155"/>
    <x v="8"/>
    <n v="22"/>
    <n v="22"/>
    <n v="22"/>
    <n v="22"/>
    <n v="22"/>
    <n v="22"/>
    <n v="22"/>
    <n v="212"/>
    <n v="212"/>
    <n v="212"/>
    <n v="212"/>
    <n v="212"/>
    <n v="212"/>
    <n v="108805"/>
  </r>
  <r>
    <s v="E3911 GEN Office Furn &amp; Eq, Gold"/>
    <x v="107"/>
    <x v="1156"/>
    <x v="8"/>
    <n v="20"/>
    <n v="20"/>
    <n v="20"/>
    <n v="20"/>
    <n v="20"/>
    <n v="20"/>
    <n v="20"/>
    <n v="45"/>
    <n v="45"/>
    <n v="45"/>
    <n v="45"/>
    <n v="45"/>
    <n v="45"/>
    <n v="31789"/>
  </r>
  <r>
    <s v="E3911 GEN Office Furn &amp; Eq, Gol-NSC"/>
    <x v="107"/>
    <x v="1157"/>
    <x v="8"/>
    <n v="0"/>
    <n v="0"/>
    <n v="0"/>
    <n v="0"/>
    <n v="0"/>
    <n v="0"/>
    <n v="0"/>
    <n v="0"/>
    <n v="0"/>
    <n v="0"/>
    <n v="0"/>
    <n v="0"/>
    <n v="0"/>
    <n v="0"/>
  </r>
  <r>
    <s v="E3911 GEN Office Furn &amp; Eq, new"/>
    <x v="107"/>
    <x v="1158"/>
    <x v="8"/>
    <n v="971"/>
    <n v="971"/>
    <n v="971"/>
    <n v="971"/>
    <n v="971"/>
    <n v="971"/>
    <n v="971"/>
    <n v="3340"/>
    <n v="3340"/>
    <n v="3037"/>
    <n v="3037"/>
    <n v="3037"/>
    <n v="3037"/>
    <n v="1968217"/>
  </r>
  <r>
    <s v="E3911 GEN Office Furn &amp; Eq, old"/>
    <x v="107"/>
    <x v="1159"/>
    <x v="8"/>
    <n v="2563"/>
    <n v="2563"/>
    <n v="2563"/>
    <n v="2563"/>
    <n v="2563"/>
    <n v="2563"/>
    <n v="2563"/>
    <n v="0"/>
    <n v="0"/>
    <n v="0"/>
    <n v="0"/>
    <n v="0"/>
    <n v="0"/>
    <n v="1388075"/>
  </r>
  <r>
    <s v="E3911 GEN Office Furn &amp; Eq, old-NSC"/>
    <x v="107"/>
    <x v="1160"/>
    <x v="8"/>
    <n v="0"/>
    <n v="0"/>
    <n v="0"/>
    <n v="0"/>
    <n v="0"/>
    <n v="0"/>
    <n v="0"/>
    <n v="0"/>
    <n v="0"/>
    <n v="0"/>
    <n v="0"/>
    <n v="0"/>
    <n v="0"/>
    <n v="0"/>
  </r>
  <r>
    <s v="E3911 GEN Office Furn &amp; Eq, UBK"/>
    <x v="107"/>
    <x v="1161"/>
    <x v="8"/>
    <n v="22"/>
    <n v="22"/>
    <n v="22"/>
    <n v="22"/>
    <n v="22"/>
    <n v="22"/>
    <n v="22"/>
    <n v="25"/>
    <n v="25"/>
    <n v="25"/>
    <n v="25"/>
    <n v="25"/>
    <n v="25"/>
    <n v="22949"/>
  </r>
  <r>
    <s v="E3911 GEN Office Furn &amp; Eq, UBK-NSC"/>
    <x v="107"/>
    <x v="1162"/>
    <x v="8"/>
    <n v="0"/>
    <n v="0"/>
    <n v="0"/>
    <n v="0"/>
    <n v="0"/>
    <n v="0"/>
    <n v="0"/>
    <n v="0"/>
    <n v="0"/>
    <n v="0"/>
    <n v="0"/>
    <n v="0"/>
    <n v="0"/>
    <n v="0"/>
  </r>
  <r>
    <s v="E3912 GEN Computer Eq, DO NOT USED"/>
    <x v="108"/>
    <x v="1163"/>
    <x v="8"/>
    <n v="0"/>
    <n v="0"/>
    <n v="0"/>
    <n v="0"/>
    <n v="0"/>
    <n v="0"/>
    <n v="0"/>
    <n v="0"/>
    <n v="0"/>
    <n v="0"/>
    <n v="0"/>
    <n v="0"/>
    <n v="0"/>
    <n v="0"/>
  </r>
  <r>
    <s v="E3912 GEN Computer Eq, Encogen"/>
    <x v="108"/>
    <x v="1164"/>
    <x v="8"/>
    <n v="1855"/>
    <n v="1855"/>
    <n v="1855"/>
    <n v="1855"/>
    <n v="1855"/>
    <n v="1855"/>
    <n v="1855"/>
    <n v="1855"/>
    <n v="1855"/>
    <n v="1855"/>
    <n v="1855"/>
    <n v="1855"/>
    <n v="0"/>
    <n v="1777830"/>
  </r>
  <r>
    <s v="E3912 GEN Computer Eq, Encogen-NSC"/>
    <x v="108"/>
    <x v="1165"/>
    <x v="8"/>
    <n v="0"/>
    <n v="0"/>
    <n v="0"/>
    <n v="0"/>
    <n v="0"/>
    <n v="0"/>
    <n v="0"/>
    <n v="0"/>
    <n v="0"/>
    <n v="0"/>
    <n v="0"/>
    <n v="0"/>
    <n v="0"/>
    <n v="0"/>
  </r>
  <r>
    <s v="E3912 GEN Computer Eq, Fred 1/APC"/>
    <x v="108"/>
    <x v="1166"/>
    <x v="8"/>
    <n v="0"/>
    <n v="0"/>
    <n v="0"/>
    <n v="0"/>
    <n v="0"/>
    <n v="0"/>
    <n v="0"/>
    <n v="0"/>
    <n v="0"/>
    <n v="0"/>
    <n v="0"/>
    <n v="0"/>
    <n v="0"/>
    <n v="0"/>
  </r>
  <r>
    <s v="E3912 GEN Computer Eq, Frederickson"/>
    <x v="108"/>
    <x v="1167"/>
    <x v="8"/>
    <n v="84"/>
    <n v="84"/>
    <n v="84"/>
    <n v="84"/>
    <n v="84"/>
    <n v="84"/>
    <n v="84"/>
    <n v="84"/>
    <n v="84"/>
    <n v="84"/>
    <n v="84"/>
    <n v="84"/>
    <n v="84"/>
    <n v="83654"/>
  </r>
  <r>
    <s v="E3912 GEN Computer Eq, Frederic-NSC"/>
    <x v="108"/>
    <x v="1168"/>
    <x v="8"/>
    <n v="0"/>
    <n v="0"/>
    <n v="0"/>
    <n v="0"/>
    <n v="0"/>
    <n v="0"/>
    <n v="0"/>
    <n v="0"/>
    <n v="0"/>
    <n v="0"/>
    <n v="0"/>
    <n v="0"/>
    <n v="0"/>
    <n v="0"/>
  </r>
  <r>
    <s v="E3912 GEN Computer Eq, Fredonia"/>
    <x v="108"/>
    <x v="1169"/>
    <x v="8"/>
    <n v="1653"/>
    <n v="1653"/>
    <n v="1653"/>
    <n v="1653"/>
    <n v="1653"/>
    <n v="1653"/>
    <n v="1653"/>
    <n v="0"/>
    <n v="0"/>
    <n v="0"/>
    <n v="0"/>
    <n v="0"/>
    <n v="0"/>
    <n v="895128"/>
  </r>
  <r>
    <s v="E3912 GEN Computer Eq, Fredonia-NSC"/>
    <x v="108"/>
    <x v="1170"/>
    <x v="8"/>
    <n v="0"/>
    <n v="0"/>
    <n v="0"/>
    <n v="0"/>
    <n v="0"/>
    <n v="0"/>
    <n v="0"/>
    <n v="0"/>
    <n v="0"/>
    <n v="0"/>
    <n v="0"/>
    <n v="0"/>
    <n v="0"/>
    <n v="0"/>
  </r>
  <r>
    <s v="E3912 GEN Computer Eq, Goldendale"/>
    <x v="108"/>
    <x v="1171"/>
    <x v="8"/>
    <n v="720"/>
    <n v="720"/>
    <n v="720"/>
    <n v="720"/>
    <n v="720"/>
    <n v="720"/>
    <n v="235"/>
    <n v="235"/>
    <n v="235"/>
    <n v="235"/>
    <n v="235"/>
    <n v="235"/>
    <n v="191"/>
    <n v="455290"/>
  </r>
  <r>
    <s v="E3912 GEN Computer Eq, Goldenda-NSC"/>
    <x v="108"/>
    <x v="1172"/>
    <x v="8"/>
    <n v="0"/>
    <n v="0"/>
    <n v="0"/>
    <n v="0"/>
    <n v="0"/>
    <n v="0"/>
    <n v="0"/>
    <n v="0"/>
    <n v="0"/>
    <n v="0"/>
    <n v="0"/>
    <n v="0"/>
    <n v="0"/>
    <n v="0"/>
  </r>
  <r>
    <s v="E3912 GEN Computer Eq, HPK Ridge"/>
    <x v="108"/>
    <x v="1173"/>
    <x v="8"/>
    <n v="-17"/>
    <n v="-17"/>
    <n v="-17"/>
    <n v="35"/>
    <n v="35"/>
    <n v="35"/>
    <n v="35"/>
    <n v="35"/>
    <n v="35"/>
    <n v="35"/>
    <n v="35"/>
    <n v="35"/>
    <n v="35"/>
    <n v="24046"/>
  </r>
  <r>
    <s v="E3912 GEN Computer Eq, HPK Ridg-NSC"/>
    <x v="108"/>
    <x v="1174"/>
    <x v="8"/>
    <n v="0"/>
    <n v="0"/>
    <n v="0"/>
    <n v="0"/>
    <n v="0"/>
    <n v="0"/>
    <n v="0"/>
    <n v="0"/>
    <n v="0"/>
    <n v="0"/>
    <n v="0"/>
    <n v="0"/>
    <n v="0"/>
    <n v="0"/>
  </r>
  <r>
    <s v="E3912 GEN Computer Eq, LB#4-2013"/>
    <x v="108"/>
    <x v="1175"/>
    <x v="8"/>
    <n v="27"/>
    <n v="27"/>
    <n v="27"/>
    <n v="27"/>
    <n v="27"/>
    <n v="27"/>
    <n v="27"/>
    <n v="0"/>
    <n v="0"/>
    <n v="0"/>
    <n v="0"/>
    <n v="0"/>
    <n v="0"/>
    <n v="14867"/>
  </r>
  <r>
    <s v="E3912 GEN Computer Eq, LB#4-201-NSC"/>
    <x v="108"/>
    <x v="1176"/>
    <x v="8"/>
    <n v="0"/>
    <n v="0"/>
    <n v="0"/>
    <n v="0"/>
    <n v="0"/>
    <n v="0"/>
    <n v="0"/>
    <n v="0"/>
    <n v="0"/>
    <n v="0"/>
    <n v="0"/>
    <n v="0"/>
    <n v="0"/>
    <n v="0"/>
  </r>
  <r>
    <s v="E3912 GEN Computer Eq, LBK FSC"/>
    <x v="108"/>
    <x v="1177"/>
    <x v="8"/>
    <n v="64"/>
    <n v="64"/>
    <n v="64"/>
    <n v="64"/>
    <n v="64"/>
    <n v="64"/>
    <n v="0"/>
    <n v="0"/>
    <n v="0"/>
    <n v="0"/>
    <n v="0"/>
    <n v="0"/>
    <n v="0"/>
    <n v="29366"/>
  </r>
  <r>
    <s v="E3912 GEN Computer Eq, LBK FSC-NSC"/>
    <x v="108"/>
    <x v="1178"/>
    <x v="8"/>
    <n v="0"/>
    <n v="0"/>
    <n v="0"/>
    <n v="0"/>
    <n v="0"/>
    <n v="0"/>
    <n v="0"/>
    <n v="0"/>
    <n v="0"/>
    <n v="0"/>
    <n v="0"/>
    <n v="0"/>
    <n v="0"/>
    <n v="0"/>
  </r>
  <r>
    <s v="E3912 GEN Computer Eq, LSR"/>
    <x v="108"/>
    <x v="1179"/>
    <x v="8"/>
    <n v="0"/>
    <n v="0"/>
    <n v="0"/>
    <n v="0"/>
    <n v="0"/>
    <n v="0"/>
    <n v="0"/>
    <n v="0"/>
    <n v="0"/>
    <n v="0"/>
    <n v="0"/>
    <n v="0"/>
    <n v="0"/>
    <n v="0"/>
  </r>
  <r>
    <s v="E3912 GEN Computer Eq, LSR-NSC"/>
    <x v="108"/>
    <x v="1180"/>
    <x v="8"/>
    <n v="0"/>
    <n v="0"/>
    <n v="0"/>
    <n v="0"/>
    <n v="0"/>
    <n v="0"/>
    <n v="0"/>
    <n v="0"/>
    <n v="0"/>
    <n v="0"/>
    <n v="0"/>
    <n v="0"/>
    <n v="0"/>
    <n v="0"/>
  </r>
  <r>
    <s v="E3912 GEN Computer Eq, Mint Farm"/>
    <x v="108"/>
    <x v="1181"/>
    <x v="8"/>
    <n v="571"/>
    <n v="571"/>
    <n v="571"/>
    <n v="571"/>
    <n v="571"/>
    <n v="571"/>
    <n v="4"/>
    <n v="4"/>
    <n v="0"/>
    <n v="0"/>
    <n v="0"/>
    <n v="0"/>
    <n v="0"/>
    <n v="262569"/>
  </r>
  <r>
    <s v="E3912 GEN Computer Eq, Mint-NSC"/>
    <x v="108"/>
    <x v="1182"/>
    <x v="8"/>
    <n v="0"/>
    <n v="0"/>
    <n v="0"/>
    <n v="0"/>
    <n v="0"/>
    <n v="0"/>
    <n v="0"/>
    <n v="0"/>
    <n v="0"/>
    <n v="0"/>
    <n v="0"/>
    <n v="0"/>
    <n v="0"/>
    <n v="0"/>
  </r>
  <r>
    <s v="E3912 GEN Computer Eq, MTF OP"/>
    <x v="108"/>
    <x v="1183"/>
    <x v="8"/>
    <n v="0"/>
    <n v="0"/>
    <n v="0"/>
    <n v="0"/>
    <n v="0"/>
    <n v="0"/>
    <n v="0"/>
    <n v="0"/>
    <n v="0"/>
    <n v="0"/>
    <n v="0"/>
    <n v="0"/>
    <n v="0"/>
    <n v="0"/>
  </r>
  <r>
    <s v="E3912 GEN Computer Eq, MTF OP-NSC"/>
    <x v="108"/>
    <x v="1184"/>
    <x v="8"/>
    <n v="0"/>
    <n v="0"/>
    <n v="0"/>
    <n v="0"/>
    <n v="0"/>
    <n v="0"/>
    <n v="0"/>
    <n v="0"/>
    <n v="0"/>
    <n v="0"/>
    <n v="0"/>
    <n v="0"/>
    <n v="0"/>
    <n v="0"/>
  </r>
  <r>
    <s v="E3912 GEN Computer Eq, new"/>
    <x v="108"/>
    <x v="1185"/>
    <x v="8"/>
    <n v="16852"/>
    <n v="16725"/>
    <n v="17091"/>
    <n v="17177"/>
    <n v="17201"/>
    <n v="13035"/>
    <n v="13229"/>
    <n v="13494"/>
    <n v="14278"/>
    <n v="14957"/>
    <n v="16183"/>
    <n v="16648"/>
    <n v="15661"/>
    <n v="15522796"/>
  </r>
  <r>
    <s v="E3912 GEN Computer Eq, new-NSC"/>
    <x v="108"/>
    <x v="1186"/>
    <x v="8"/>
    <n v="0"/>
    <n v="0"/>
    <n v="0"/>
    <n v="0"/>
    <n v="0"/>
    <n v="0"/>
    <n v="0"/>
    <n v="0"/>
    <n v="0"/>
    <n v="0"/>
    <n v="0"/>
    <n v="0"/>
    <n v="0"/>
    <n v="0"/>
  </r>
  <r>
    <s v="E3912 GEN Computer Eq, old-RETIRED"/>
    <x v="108"/>
    <x v="1187"/>
    <x v="8"/>
    <n v="0"/>
    <n v="0"/>
    <n v="0"/>
    <n v="0"/>
    <n v="0"/>
    <n v="0"/>
    <n v="0"/>
    <n v="0"/>
    <n v="0"/>
    <n v="0"/>
    <n v="0"/>
    <n v="0"/>
    <n v="0"/>
    <n v="0"/>
  </r>
  <r>
    <s v="E3912 GEN Computer Eq, Snoqualmie 1"/>
    <x v="108"/>
    <x v="1188"/>
    <x v="8"/>
    <n v="62"/>
    <n v="62"/>
    <n v="62"/>
    <n v="62"/>
    <n v="62"/>
    <n v="62"/>
    <n v="62"/>
    <n v="62"/>
    <n v="62"/>
    <n v="62"/>
    <n v="62"/>
    <n v="62"/>
    <n v="0"/>
    <n v="59412"/>
  </r>
  <r>
    <s v="E3912 GEN Computer Eq, Snoqualmie 2"/>
    <x v="108"/>
    <x v="1189"/>
    <x v="8"/>
    <n v="47"/>
    <n v="47"/>
    <n v="47"/>
    <n v="47"/>
    <n v="47"/>
    <n v="47"/>
    <n v="47"/>
    <n v="47"/>
    <n v="47"/>
    <n v="47"/>
    <n v="47"/>
    <n v="47"/>
    <n v="0"/>
    <n v="44819"/>
  </r>
  <r>
    <s v="E3912 GEN Computer Eq, Sumas"/>
    <x v="108"/>
    <x v="1190"/>
    <x v="8"/>
    <n v="0"/>
    <n v="0"/>
    <n v="0"/>
    <n v="0"/>
    <n v="0"/>
    <n v="0"/>
    <n v="0"/>
    <n v="0"/>
    <n v="0"/>
    <n v="0"/>
    <n v="0"/>
    <n v="0"/>
    <n v="0"/>
    <n v="0"/>
  </r>
  <r>
    <s v="E3912 GEN Computer Eq, Sumas OP-RET"/>
    <x v="108"/>
    <x v="1191"/>
    <x v="8"/>
    <n v="0"/>
    <n v="0"/>
    <n v="0"/>
    <n v="0"/>
    <n v="0"/>
    <n v="0"/>
    <n v="0"/>
    <n v="0"/>
    <n v="0"/>
    <n v="0"/>
    <n v="0"/>
    <n v="0"/>
    <n v="0"/>
    <n v="0"/>
  </r>
  <r>
    <s v="E3912 GEN Computer Eq, Sumas-NSC"/>
    <x v="108"/>
    <x v="1192"/>
    <x v="8"/>
    <n v="0"/>
    <n v="0"/>
    <n v="0"/>
    <n v="0"/>
    <n v="0"/>
    <n v="0"/>
    <n v="0"/>
    <n v="0"/>
    <n v="0"/>
    <n v="0"/>
    <n v="0"/>
    <n v="0"/>
    <n v="0"/>
    <n v="0"/>
  </r>
  <r>
    <s v="E3912 GEN Computer Eq, WHH #2-3"/>
    <x v="108"/>
    <x v="1193"/>
    <x v="8"/>
    <n v="72"/>
    <n v="72"/>
    <n v="72"/>
    <n v="72"/>
    <n v="72"/>
    <n v="72"/>
    <n v="72"/>
    <n v="72"/>
    <n v="72"/>
    <n v="72"/>
    <n v="72"/>
    <n v="72"/>
    <n v="72"/>
    <n v="71744"/>
  </r>
  <r>
    <s v="E3912 GEN Computer Eq, WHH #2-3-NSC"/>
    <x v="108"/>
    <x v="1194"/>
    <x v="8"/>
    <n v="0"/>
    <n v="0"/>
    <n v="0"/>
    <n v="0"/>
    <n v="0"/>
    <n v="0"/>
    <n v="0"/>
    <n v="0"/>
    <n v="0"/>
    <n v="0"/>
    <n v="0"/>
    <n v="0"/>
    <n v="0"/>
    <n v="0"/>
  </r>
  <r>
    <s v="E3912 GEN Computer Eq, Wild Horse"/>
    <x v="108"/>
    <x v="1195"/>
    <x v="8"/>
    <n v="5"/>
    <n v="5"/>
    <n v="5"/>
    <n v="5"/>
    <n v="5"/>
    <n v="5"/>
    <n v="5"/>
    <n v="5"/>
    <n v="5"/>
    <n v="5"/>
    <n v="5"/>
    <n v="5"/>
    <n v="5"/>
    <n v="4881"/>
  </r>
  <r>
    <s v="E3912 GEN Computer Eq, Wild Hrs Exp"/>
    <x v="108"/>
    <x v="1196"/>
    <x v="8"/>
    <n v="53"/>
    <n v="53"/>
    <n v="53"/>
    <n v="53"/>
    <n v="53"/>
    <n v="53"/>
    <n v="53"/>
    <n v="53"/>
    <n v="53"/>
    <n v="53"/>
    <n v="53"/>
    <n v="53"/>
    <n v="53"/>
    <n v="53224"/>
  </r>
  <r>
    <s v="E3912 GEN Computer Eq, Wild Hrs-NSC"/>
    <x v="108"/>
    <x v="1197"/>
    <x v="8"/>
    <n v="0"/>
    <n v="0"/>
    <n v="0"/>
    <n v="0"/>
    <n v="0"/>
    <n v="0"/>
    <n v="0"/>
    <n v="0"/>
    <n v="0"/>
    <n v="0"/>
    <n v="0"/>
    <n v="0"/>
    <n v="0"/>
    <n v="0"/>
  </r>
  <r>
    <s v="E3912 GEN Computer Eq, Wld Hrs-NSC"/>
    <x v="108"/>
    <x v="1198"/>
    <x v="8"/>
    <n v="0"/>
    <n v="0"/>
    <n v="0"/>
    <n v="0"/>
    <n v="0"/>
    <n v="0"/>
    <n v="0"/>
    <n v="0"/>
    <n v="0"/>
    <n v="0"/>
    <n v="0"/>
    <n v="0"/>
    <n v="0"/>
    <n v="0"/>
  </r>
  <r>
    <s v="E3912 GEN Computer Equip, UBK"/>
    <x v="108"/>
    <x v="1199"/>
    <x v="8"/>
    <n v="555"/>
    <n v="555"/>
    <n v="555"/>
    <n v="555"/>
    <n v="555"/>
    <n v="555"/>
    <n v="555"/>
    <n v="555"/>
    <n v="555"/>
    <n v="555"/>
    <n v="555"/>
    <n v="555"/>
    <n v="555"/>
    <n v="555347"/>
  </r>
  <r>
    <s v="E3912 GEN Computer Equip, UBK-NSC"/>
    <x v="108"/>
    <x v="1200"/>
    <x v="8"/>
    <n v="0"/>
    <n v="0"/>
    <n v="0"/>
    <n v="0"/>
    <n v="0"/>
    <n v="0"/>
    <n v="0"/>
    <n v="0"/>
    <n v="0"/>
    <n v="0"/>
    <n v="0"/>
    <n v="0"/>
    <n v="0"/>
    <n v="0"/>
  </r>
  <r>
    <s v="E3913 GEN Printers, new"/>
    <x v="109"/>
    <x v="1201"/>
    <x v="8"/>
    <n v="0"/>
    <n v="0"/>
    <n v="0"/>
    <n v="0"/>
    <n v="0"/>
    <n v="0"/>
    <n v="0"/>
    <n v="0"/>
    <n v="0"/>
    <n v="0"/>
    <n v="0"/>
    <n v="0"/>
    <n v="0"/>
    <n v="0"/>
  </r>
  <r>
    <s v="E3913 GEN Printers, new-NSC"/>
    <x v="109"/>
    <x v="1202"/>
    <x v="8"/>
    <n v="0"/>
    <n v="0"/>
    <n v="0"/>
    <n v="0"/>
    <n v="0"/>
    <n v="0"/>
    <n v="0"/>
    <n v="0"/>
    <n v="0"/>
    <n v="0"/>
    <n v="0"/>
    <n v="0"/>
    <n v="0"/>
    <n v="0"/>
  </r>
  <r>
    <s v="E3914 GEN Computer Equip- RET"/>
    <x v="110"/>
    <x v="1203"/>
    <x v="8"/>
    <n v="0"/>
    <n v="0"/>
    <n v="0"/>
    <n v="0"/>
    <n v="0"/>
    <n v="0"/>
    <n v="0"/>
    <n v="0"/>
    <n v="0"/>
    <n v="0"/>
    <n v="0"/>
    <n v="0"/>
    <n v="0"/>
    <n v="0"/>
  </r>
  <r>
    <s v="E392 GEN Trans Equip, Colstrip 1"/>
    <x v="111"/>
    <x v="1204"/>
    <x v="8"/>
    <n v="99"/>
    <n v="99"/>
    <n v="99"/>
    <n v="145"/>
    <n v="145"/>
    <n v="145"/>
    <n v="145"/>
    <n v="145"/>
    <n v="145"/>
    <n v="148"/>
    <n v="152"/>
    <n v="152"/>
    <n v="152"/>
    <n v="137123"/>
  </r>
  <r>
    <s v="E392 GEN Trans Equip, Colstrip 2"/>
    <x v="111"/>
    <x v="1205"/>
    <x v="8"/>
    <n v="99"/>
    <n v="99"/>
    <n v="99"/>
    <n v="145"/>
    <n v="145"/>
    <n v="145"/>
    <n v="145"/>
    <n v="145"/>
    <n v="145"/>
    <n v="148"/>
    <n v="152"/>
    <n v="152"/>
    <n v="152"/>
    <n v="137123"/>
  </r>
  <r>
    <s v="E392 GEN Trans Equip, Colstrip 3"/>
    <x v="111"/>
    <x v="1206"/>
    <x v="8"/>
    <n v="63"/>
    <n v="63"/>
    <n v="63"/>
    <n v="97"/>
    <n v="97"/>
    <n v="97"/>
    <n v="97"/>
    <n v="97"/>
    <n v="97"/>
    <n v="99"/>
    <n v="102"/>
    <n v="102"/>
    <n v="102"/>
    <n v="91188"/>
  </r>
  <r>
    <s v="E392 GEN Trans Equip, Colstrip 4"/>
    <x v="111"/>
    <x v="1207"/>
    <x v="8"/>
    <n v="63"/>
    <n v="63"/>
    <n v="63"/>
    <n v="92"/>
    <n v="92"/>
    <n v="92"/>
    <n v="92"/>
    <n v="92"/>
    <n v="92"/>
    <n v="94"/>
    <n v="96"/>
    <n v="96"/>
    <n v="96"/>
    <n v="86866"/>
  </r>
  <r>
    <s v="E392 GEN Trans Equip, Colstrip1-NSC"/>
    <x v="111"/>
    <x v="1208"/>
    <x v="8"/>
    <n v="0"/>
    <n v="0"/>
    <n v="0"/>
    <n v="0"/>
    <n v="0"/>
    <n v="0"/>
    <n v="0"/>
    <n v="0"/>
    <n v="0"/>
    <n v="0"/>
    <n v="0"/>
    <n v="0"/>
    <n v="0"/>
    <n v="0"/>
  </r>
  <r>
    <s v="E392 GEN Trans Equip, Colstrip2-NSC"/>
    <x v="111"/>
    <x v="1209"/>
    <x v="8"/>
    <n v="0"/>
    <n v="0"/>
    <n v="0"/>
    <n v="0"/>
    <n v="0"/>
    <n v="0"/>
    <n v="0"/>
    <n v="0"/>
    <n v="0"/>
    <n v="0"/>
    <n v="0"/>
    <n v="0"/>
    <n v="0"/>
    <n v="0"/>
  </r>
  <r>
    <s v="E392 GEN Trans Equip, Colstrip3-NSC"/>
    <x v="111"/>
    <x v="1210"/>
    <x v="8"/>
    <n v="0"/>
    <n v="0"/>
    <n v="0"/>
    <n v="0"/>
    <n v="0"/>
    <n v="0"/>
    <n v="0"/>
    <n v="0"/>
    <n v="0"/>
    <n v="0"/>
    <n v="0"/>
    <n v="0"/>
    <n v="0"/>
    <n v="0"/>
  </r>
  <r>
    <s v="E392 GEN Trans Equip, Colstrip4-NSC"/>
    <x v="111"/>
    <x v="1211"/>
    <x v="8"/>
    <n v="0"/>
    <n v="0"/>
    <n v="0"/>
    <n v="0"/>
    <n v="0"/>
    <n v="0"/>
    <n v="0"/>
    <n v="0"/>
    <n v="0"/>
    <n v="0"/>
    <n v="0"/>
    <n v="0"/>
    <n v="0"/>
    <n v="0"/>
  </r>
  <r>
    <s v="E392 GEN Trans Equip, new"/>
    <x v="111"/>
    <x v="1212"/>
    <x v="8"/>
    <n v="9043"/>
    <n v="9043"/>
    <n v="9043"/>
    <n v="10463"/>
    <n v="10463"/>
    <n v="10463"/>
    <n v="10463"/>
    <n v="10499"/>
    <n v="10499"/>
    <n v="10499"/>
    <n v="10515"/>
    <n v="10623"/>
    <n v="10679"/>
    <n v="10202825"/>
  </r>
  <r>
    <s v="E392 GEN Trans Equip, old"/>
    <x v="111"/>
    <x v="1213"/>
    <x v="8"/>
    <n v="0"/>
    <n v="0"/>
    <n v="0"/>
    <n v="0"/>
    <n v="0"/>
    <n v="0"/>
    <n v="0"/>
    <n v="0"/>
    <n v="0"/>
    <n v="0"/>
    <n v="0"/>
    <n v="0"/>
    <n v="0"/>
    <n v="72"/>
  </r>
  <r>
    <s v="E392 GEN Trans Equip, old-NSC"/>
    <x v="111"/>
    <x v="1214"/>
    <x v="8"/>
    <n v="0"/>
    <n v="0"/>
    <n v="0"/>
    <n v="0"/>
    <n v="0"/>
    <n v="0"/>
    <n v="0"/>
    <n v="0"/>
    <n v="0"/>
    <n v="0"/>
    <n v="0"/>
    <n v="0"/>
    <n v="0"/>
    <n v="0"/>
  </r>
  <r>
    <s v="E392 GEN Trans Equip, Snoq Park"/>
    <x v="111"/>
    <x v="1215"/>
    <x v="8"/>
    <n v="23"/>
    <n v="23"/>
    <n v="23"/>
    <n v="23"/>
    <n v="23"/>
    <n v="23"/>
    <n v="23"/>
    <n v="23"/>
    <n v="23"/>
    <n v="23"/>
    <n v="23"/>
    <n v="23"/>
    <n v="23"/>
    <n v="22994"/>
  </r>
  <r>
    <s v="E392 GEN Trans Equip, Snoq Park-NSC"/>
    <x v="111"/>
    <x v="1216"/>
    <x v="8"/>
    <n v="0"/>
    <n v="0"/>
    <n v="0"/>
    <n v="0"/>
    <n v="0"/>
    <n v="0"/>
    <n v="0"/>
    <n v="0"/>
    <n v="0"/>
    <n v="0"/>
    <n v="0"/>
    <n v="0"/>
    <n v="0"/>
    <n v="0"/>
  </r>
  <r>
    <s v="E392 GEN Transp Eq, Encogen old"/>
    <x v="111"/>
    <x v="1217"/>
    <x v="8"/>
    <n v="26"/>
    <n v="0"/>
    <n v="0"/>
    <n v="0"/>
    <n v="0"/>
    <n v="0"/>
    <n v="0"/>
    <n v="0"/>
    <n v="0"/>
    <n v="0"/>
    <n v="0"/>
    <n v="0"/>
    <n v="0"/>
    <n v="1100"/>
  </r>
  <r>
    <s v="E392 GEN Transp Eq, Encogen old-NSC"/>
    <x v="111"/>
    <x v="1218"/>
    <x v="8"/>
    <n v="0"/>
    <n v="0"/>
    <n v="0"/>
    <n v="0"/>
    <n v="0"/>
    <n v="0"/>
    <n v="0"/>
    <n v="0"/>
    <n v="0"/>
    <n v="0"/>
    <n v="0"/>
    <n v="0"/>
    <n v="0"/>
    <n v="0"/>
  </r>
  <r>
    <s v="E3930 GEN Stores Equip, new"/>
    <x v="112"/>
    <x v="1219"/>
    <x v="8"/>
    <n v="171"/>
    <n v="171"/>
    <n v="171"/>
    <n v="171"/>
    <n v="171"/>
    <n v="171"/>
    <n v="171"/>
    <n v="171"/>
    <n v="171"/>
    <n v="171"/>
    <n v="171"/>
    <n v="171"/>
    <n v="171"/>
    <n v="170596"/>
  </r>
  <r>
    <s v="E3930 GEN Stores Equip, old"/>
    <x v="112"/>
    <x v="1220"/>
    <x v="8"/>
    <n v="0"/>
    <n v="0"/>
    <n v="0"/>
    <n v="0"/>
    <n v="0"/>
    <n v="0"/>
    <n v="0"/>
    <n v="0"/>
    <n v="0"/>
    <n v="0"/>
    <n v="0"/>
    <n v="0"/>
    <n v="0"/>
    <n v="0"/>
  </r>
  <r>
    <s v="E3930 GEN Stores Equip, old-NSC"/>
    <x v="112"/>
    <x v="1221"/>
    <x v="8"/>
    <n v="0"/>
    <n v="0"/>
    <n v="0"/>
    <n v="0"/>
    <n v="0"/>
    <n v="0"/>
    <n v="0"/>
    <n v="0"/>
    <n v="0"/>
    <n v="0"/>
    <n v="0"/>
    <n v="0"/>
    <n v="0"/>
    <n v="0"/>
  </r>
  <r>
    <s v="E3931 GEN Stores Equip&gt;$20K-RET"/>
    <x v="113"/>
    <x v="1222"/>
    <x v="8"/>
    <n v="0"/>
    <n v="0"/>
    <n v="0"/>
    <n v="0"/>
    <n v="0"/>
    <n v="0"/>
    <n v="0"/>
    <n v="0"/>
    <n v="0"/>
    <n v="0"/>
    <n v="0"/>
    <n v="0"/>
    <n v="0"/>
    <n v="0"/>
  </r>
  <r>
    <s v="E3940 GEN Tools Hop Ridge, new-NSC"/>
    <x v="114"/>
    <x v="1223"/>
    <x v="8"/>
    <n v="0"/>
    <n v="0"/>
    <n v="0"/>
    <n v="0"/>
    <n v="0"/>
    <n v="0"/>
    <n v="0"/>
    <n v="0"/>
    <n v="0"/>
    <n v="0"/>
    <n v="0"/>
    <n v="0"/>
    <n v="0"/>
    <n v="0"/>
  </r>
  <r>
    <s v="E3940 GEN Tools Hopkins Ridge, new"/>
    <x v="114"/>
    <x v="1224"/>
    <x v="8"/>
    <n v="24"/>
    <n v="24"/>
    <n v="24"/>
    <n v="24"/>
    <n v="24"/>
    <n v="24"/>
    <n v="24"/>
    <n v="24"/>
    <n v="24"/>
    <n v="24"/>
    <n v="24"/>
    <n v="24"/>
    <n v="24"/>
    <n v="23785"/>
  </r>
  <r>
    <s v="E3940 GEN Tools LSR"/>
    <x v="114"/>
    <x v="1225"/>
    <x v="8"/>
    <n v="313"/>
    <n v="313"/>
    <n v="313"/>
    <n v="313"/>
    <n v="313"/>
    <n v="313"/>
    <n v="313"/>
    <n v="313"/>
    <n v="313"/>
    <n v="313"/>
    <n v="313"/>
    <n v="313"/>
    <n v="313"/>
    <n v="312542"/>
  </r>
  <r>
    <s v="E3940 GEN Tools LSR-NSC"/>
    <x v="114"/>
    <x v="1226"/>
    <x v="8"/>
    <n v="0"/>
    <n v="0"/>
    <n v="0"/>
    <n v="0"/>
    <n v="0"/>
    <n v="0"/>
    <n v="0"/>
    <n v="0"/>
    <n v="0"/>
    <n v="0"/>
    <n v="0"/>
    <n v="0"/>
    <n v="0"/>
    <n v="0"/>
  </r>
  <r>
    <s v="E3940 GEN Tools, Colstrip 1"/>
    <x v="114"/>
    <x v="1227"/>
    <x v="8"/>
    <n v="198"/>
    <n v="200"/>
    <n v="201"/>
    <n v="201"/>
    <n v="201"/>
    <n v="201"/>
    <n v="201"/>
    <n v="201"/>
    <n v="201"/>
    <n v="204"/>
    <n v="204"/>
    <n v="204"/>
    <n v="204"/>
    <n v="201984"/>
  </r>
  <r>
    <s v="E3940 GEN Tools, Colstrip 1-NSC"/>
    <x v="114"/>
    <x v="1228"/>
    <x v="8"/>
    <n v="0"/>
    <n v="0"/>
    <n v="0"/>
    <n v="0"/>
    <n v="0"/>
    <n v="0"/>
    <n v="0"/>
    <n v="0"/>
    <n v="0"/>
    <n v="0"/>
    <n v="0"/>
    <n v="0"/>
    <n v="0"/>
    <n v="0"/>
  </r>
  <r>
    <s v="E3940 GEN Tools, Colstrip 2"/>
    <x v="114"/>
    <x v="1229"/>
    <x v="8"/>
    <n v="185"/>
    <n v="186"/>
    <n v="187"/>
    <n v="188"/>
    <n v="188"/>
    <n v="188"/>
    <n v="188"/>
    <n v="188"/>
    <n v="188"/>
    <n v="191"/>
    <n v="191"/>
    <n v="191"/>
    <n v="191"/>
    <n v="188367"/>
  </r>
  <r>
    <s v="E3940 GEN Tools, Colstrip 2-NSC"/>
    <x v="114"/>
    <x v="1230"/>
    <x v="8"/>
    <n v="0"/>
    <n v="0"/>
    <n v="0"/>
    <n v="0"/>
    <n v="0"/>
    <n v="0"/>
    <n v="0"/>
    <n v="0"/>
    <n v="0"/>
    <n v="0"/>
    <n v="0"/>
    <n v="0"/>
    <n v="0"/>
    <n v="0"/>
  </r>
  <r>
    <s v="E3940 GEN Tools, Colstrip 3"/>
    <x v="114"/>
    <x v="1231"/>
    <x v="8"/>
    <n v="143"/>
    <n v="144"/>
    <n v="145"/>
    <n v="146"/>
    <n v="146"/>
    <n v="146"/>
    <n v="146"/>
    <n v="146"/>
    <n v="147"/>
    <n v="147"/>
    <n v="147"/>
    <n v="147"/>
    <n v="147"/>
    <n v="145805"/>
  </r>
  <r>
    <s v="E3940 GEN Tools, Colstrip 3-NSC"/>
    <x v="114"/>
    <x v="1232"/>
    <x v="8"/>
    <n v="0"/>
    <n v="0"/>
    <n v="0"/>
    <n v="0"/>
    <n v="0"/>
    <n v="0"/>
    <n v="0"/>
    <n v="0"/>
    <n v="0"/>
    <n v="0"/>
    <n v="0"/>
    <n v="0"/>
    <n v="0"/>
    <n v="0"/>
  </r>
  <r>
    <s v="E3940 GEN Tools, Colstrip 4"/>
    <x v="114"/>
    <x v="1233"/>
    <x v="8"/>
    <n v="137"/>
    <n v="137"/>
    <n v="138"/>
    <n v="139"/>
    <n v="139"/>
    <n v="139"/>
    <n v="139"/>
    <n v="139"/>
    <n v="140"/>
    <n v="140"/>
    <n v="140"/>
    <n v="140"/>
    <n v="140"/>
    <n v="139027"/>
  </r>
  <r>
    <s v="E3940 GEN Tools, Colstrip 4-NSC"/>
    <x v="114"/>
    <x v="1234"/>
    <x v="8"/>
    <n v="0"/>
    <n v="0"/>
    <n v="0"/>
    <n v="0"/>
    <n v="0"/>
    <n v="0"/>
    <n v="0"/>
    <n v="0"/>
    <n v="0"/>
    <n v="0"/>
    <n v="0"/>
    <n v="0"/>
    <n v="0"/>
    <n v="0"/>
  </r>
  <r>
    <s v="E3940 GEN Tools/Garage,  MTF OP"/>
    <x v="114"/>
    <x v="1235"/>
    <x v="8"/>
    <n v="49"/>
    <n v="49"/>
    <n v="49"/>
    <n v="49"/>
    <n v="49"/>
    <n v="49"/>
    <n v="49"/>
    <n v="49"/>
    <n v="49"/>
    <n v="49"/>
    <n v="49"/>
    <n v="49"/>
    <n v="49"/>
    <n v="49486"/>
  </r>
  <r>
    <s v="E3940 GEN Tools/Garage,  MTF OP-NSC"/>
    <x v="114"/>
    <x v="1236"/>
    <x v="8"/>
    <n v="0"/>
    <n v="0"/>
    <n v="0"/>
    <n v="0"/>
    <n v="0"/>
    <n v="0"/>
    <n v="0"/>
    <n v="0"/>
    <n v="0"/>
    <n v="0"/>
    <n v="0"/>
    <n v="0"/>
    <n v="0"/>
    <n v="0"/>
  </r>
  <r>
    <s v="E3940 GEN Tools/Garage, MTF new"/>
    <x v="114"/>
    <x v="1237"/>
    <x v="8"/>
    <n v="0"/>
    <n v="0"/>
    <n v="0"/>
    <n v="0"/>
    <n v="0"/>
    <n v="0"/>
    <n v="0"/>
    <n v="0"/>
    <n v="0"/>
    <n v="0"/>
    <n v="0"/>
    <n v="0"/>
    <n v="0"/>
    <n v="0"/>
  </r>
  <r>
    <s v="E3940 GEN Tools/Garage, MTF new-NSC"/>
    <x v="114"/>
    <x v="1238"/>
    <x v="8"/>
    <n v="0"/>
    <n v="0"/>
    <n v="0"/>
    <n v="0"/>
    <n v="0"/>
    <n v="0"/>
    <n v="0"/>
    <n v="0"/>
    <n v="0"/>
    <n v="0"/>
    <n v="0"/>
    <n v="0"/>
    <n v="0"/>
    <n v="0"/>
  </r>
  <r>
    <s v="E3940 GEN Tools/Garage/Shop, ne-NSC"/>
    <x v="114"/>
    <x v="1239"/>
    <x v="8"/>
    <n v="0"/>
    <n v="0"/>
    <n v="0"/>
    <n v="0"/>
    <n v="0"/>
    <n v="0"/>
    <n v="0"/>
    <n v="0"/>
    <n v="0"/>
    <n v="0"/>
    <n v="0"/>
    <n v="0"/>
    <n v="0"/>
    <n v="0"/>
  </r>
  <r>
    <s v="E3940 GEN Tools/Garage/Shop, new"/>
    <x v="114"/>
    <x v="1240"/>
    <x v="8"/>
    <n v="9796"/>
    <n v="9362"/>
    <n v="9362"/>
    <n v="9367"/>
    <n v="9367"/>
    <n v="9367"/>
    <n v="9367"/>
    <n v="10130"/>
    <n v="10130"/>
    <n v="10127"/>
    <n v="10127"/>
    <n v="10143"/>
    <n v="12162"/>
    <n v="9819186"/>
  </r>
  <r>
    <s v="E3940 GEN Tools/Garage/Shop, old"/>
    <x v="114"/>
    <x v="1241"/>
    <x v="8"/>
    <n v="763"/>
    <n v="763"/>
    <n v="763"/>
    <n v="763"/>
    <n v="763"/>
    <n v="763"/>
    <n v="763"/>
    <n v="0"/>
    <n v="0"/>
    <n v="0"/>
    <n v="0"/>
    <n v="0"/>
    <n v="0"/>
    <n v="413328"/>
  </r>
  <r>
    <s v="E3940 GEN Tools/Garage/Shop, ol-NSC"/>
    <x v="114"/>
    <x v="1242"/>
    <x v="8"/>
    <n v="0"/>
    <n v="0"/>
    <n v="0"/>
    <n v="0"/>
    <n v="0"/>
    <n v="0"/>
    <n v="0"/>
    <n v="0"/>
    <n v="0"/>
    <n v="0"/>
    <n v="0"/>
    <n v="0"/>
    <n v="0"/>
    <n v="0"/>
  </r>
  <r>
    <s v="E3941 GEN Tools/Garage/Shop- RET"/>
    <x v="115"/>
    <x v="1243"/>
    <x v="8"/>
    <n v="0"/>
    <n v="0"/>
    <n v="0"/>
    <n v="0"/>
    <n v="0"/>
    <n v="0"/>
    <n v="0"/>
    <n v="0"/>
    <n v="0"/>
    <n v="0"/>
    <n v="0"/>
    <n v="0"/>
    <n v="0"/>
    <n v="0"/>
  </r>
  <r>
    <s v="E3942 GEN Tools/Garage/Shop-RET"/>
    <x v="116"/>
    <x v="1244"/>
    <x v="8"/>
    <n v="0"/>
    <n v="0"/>
    <n v="0"/>
    <n v="0"/>
    <n v="0"/>
    <n v="0"/>
    <n v="0"/>
    <n v="0"/>
    <n v="0"/>
    <n v="0"/>
    <n v="0"/>
    <n v="0"/>
    <n v="0"/>
    <n v="0"/>
  </r>
  <r>
    <s v="E3950 GEN Laboratory Equip, new"/>
    <x v="117"/>
    <x v="1245"/>
    <x v="8"/>
    <n v="3096"/>
    <n v="3096"/>
    <n v="3097"/>
    <n v="3097"/>
    <n v="3097"/>
    <n v="3097"/>
    <n v="3097"/>
    <n v="8009"/>
    <n v="8009"/>
    <n v="7820"/>
    <n v="7820"/>
    <n v="7820"/>
    <n v="7820"/>
    <n v="5292878"/>
  </r>
  <r>
    <s v="E3950 GEN Laboratory Equip, new-NSC"/>
    <x v="117"/>
    <x v="1246"/>
    <x v="8"/>
    <n v="0"/>
    <n v="0"/>
    <n v="0"/>
    <n v="0"/>
    <n v="0"/>
    <n v="0"/>
    <n v="0"/>
    <n v="0"/>
    <n v="0"/>
    <n v="0"/>
    <n v="0"/>
    <n v="0"/>
    <n v="0"/>
    <n v="0"/>
  </r>
  <r>
    <s v="E3950 GEN Laboratory Equip, old"/>
    <x v="117"/>
    <x v="1247"/>
    <x v="8"/>
    <n v="4913"/>
    <n v="4913"/>
    <n v="4913"/>
    <n v="4913"/>
    <n v="4913"/>
    <n v="4913"/>
    <n v="4913"/>
    <n v="0"/>
    <n v="0"/>
    <n v="0"/>
    <n v="0"/>
    <n v="0"/>
    <n v="0"/>
    <n v="2660940"/>
  </r>
  <r>
    <s v="E3950 GEN Laboratory Equip, old-NSC"/>
    <x v="117"/>
    <x v="1248"/>
    <x v="8"/>
    <n v="0"/>
    <n v="0"/>
    <n v="0"/>
    <n v="0"/>
    <n v="0"/>
    <n v="0"/>
    <n v="0"/>
    <n v="0"/>
    <n v="0"/>
    <n v="0"/>
    <n v="0"/>
    <n v="0"/>
    <n v="0"/>
    <n v="0"/>
  </r>
  <r>
    <s v="E3951 GEN Laboratory Equip - RET"/>
    <x v="118"/>
    <x v="1249"/>
    <x v="8"/>
    <n v="0"/>
    <n v="0"/>
    <n v="0"/>
    <n v="0"/>
    <n v="0"/>
    <n v="0"/>
    <n v="0"/>
    <n v="0"/>
    <n v="0"/>
    <n v="0"/>
    <n v="0"/>
    <n v="0"/>
    <n v="0"/>
    <n v="0"/>
  </r>
  <r>
    <s v="E396 GEN Power-Op Equip, Colstrip 1"/>
    <x v="119"/>
    <x v="1250"/>
    <x v="8"/>
    <n v="169"/>
    <n v="177"/>
    <n v="177"/>
    <n v="132"/>
    <n v="132"/>
    <n v="132"/>
    <n v="139"/>
    <n v="139"/>
    <n v="139"/>
    <n v="139"/>
    <n v="139"/>
    <n v="141"/>
    <n v="141"/>
    <n v="145164"/>
  </r>
  <r>
    <s v="E396 GEN Power-Op Equip, Colstrip 2"/>
    <x v="119"/>
    <x v="1251"/>
    <x v="8"/>
    <n v="169"/>
    <n v="177"/>
    <n v="177"/>
    <n v="132"/>
    <n v="132"/>
    <n v="132"/>
    <n v="139"/>
    <n v="139"/>
    <n v="139"/>
    <n v="139"/>
    <n v="139"/>
    <n v="141"/>
    <n v="141"/>
    <n v="145163"/>
  </r>
  <r>
    <s v="E396 GEN Power-Op Equip, Colstrip 3"/>
    <x v="119"/>
    <x v="1252"/>
    <x v="8"/>
    <n v="111"/>
    <n v="116"/>
    <n v="116"/>
    <n v="82"/>
    <n v="82"/>
    <n v="82"/>
    <n v="87"/>
    <n v="87"/>
    <n v="87"/>
    <n v="87"/>
    <n v="87"/>
    <n v="87"/>
    <n v="89"/>
    <n v="91915"/>
  </r>
  <r>
    <s v="E396 GEN Power-Op Equip, Colstrip 4"/>
    <x v="119"/>
    <x v="1253"/>
    <x v="8"/>
    <n v="112"/>
    <n v="117"/>
    <n v="117"/>
    <n v="89"/>
    <n v="89"/>
    <n v="89"/>
    <n v="94"/>
    <n v="94"/>
    <n v="94"/>
    <n v="94"/>
    <n v="94"/>
    <n v="94"/>
    <n v="95"/>
    <n v="97296"/>
  </r>
  <r>
    <s v="E396 GEN Power-Op Equip, new"/>
    <x v="119"/>
    <x v="1254"/>
    <x v="8"/>
    <n v="5662"/>
    <n v="5662"/>
    <n v="5662"/>
    <n v="4242"/>
    <n v="4242"/>
    <n v="4242"/>
    <n v="4242"/>
    <n v="4266"/>
    <n v="4266"/>
    <n v="4266"/>
    <n v="4250"/>
    <n v="4322"/>
    <n v="4360"/>
    <n v="4556270"/>
  </r>
  <r>
    <s v="E396 GEN Power-Op Equip, old-RET"/>
    <x v="119"/>
    <x v="1255"/>
    <x v="8"/>
    <n v="0"/>
    <n v="0"/>
    <n v="0"/>
    <n v="0"/>
    <n v="0"/>
    <n v="0"/>
    <n v="0"/>
    <n v="0"/>
    <n v="0"/>
    <n v="0"/>
    <n v="0"/>
    <n v="0"/>
    <n v="0"/>
    <n v="0"/>
  </r>
  <r>
    <s v="E396 GEN PwrOp Equp, Colstrip1-NSC"/>
    <x v="119"/>
    <x v="1256"/>
    <x v="8"/>
    <n v="0"/>
    <n v="0"/>
    <n v="0"/>
    <n v="0"/>
    <n v="0"/>
    <n v="0"/>
    <n v="0"/>
    <n v="0"/>
    <n v="0"/>
    <n v="0"/>
    <n v="0"/>
    <n v="0"/>
    <n v="0"/>
    <n v="0"/>
  </r>
  <r>
    <s v="E396 GEN PwrOp Equp, Colstrip2-NSC"/>
    <x v="119"/>
    <x v="1257"/>
    <x v="8"/>
    <n v="0"/>
    <n v="0"/>
    <n v="0"/>
    <n v="0"/>
    <n v="0"/>
    <n v="0"/>
    <n v="0"/>
    <n v="0"/>
    <n v="0"/>
    <n v="0"/>
    <n v="0"/>
    <n v="0"/>
    <n v="0"/>
    <n v="0"/>
  </r>
  <r>
    <s v="E396 GEN PwrOp Equp, Colstrip3-NSC"/>
    <x v="119"/>
    <x v="1258"/>
    <x v="8"/>
    <n v="0"/>
    <n v="0"/>
    <n v="0"/>
    <n v="0"/>
    <n v="0"/>
    <n v="0"/>
    <n v="0"/>
    <n v="0"/>
    <n v="0"/>
    <n v="0"/>
    <n v="0"/>
    <n v="0"/>
    <n v="0"/>
    <n v="0"/>
  </r>
  <r>
    <s v="E396 GEN PwrOp Equp, Colstrip4-NSC"/>
    <x v="119"/>
    <x v="1259"/>
    <x v="8"/>
    <n v="0"/>
    <n v="0"/>
    <n v="0"/>
    <n v="0"/>
    <n v="0"/>
    <n v="0"/>
    <n v="0"/>
    <n v="0"/>
    <n v="0"/>
    <n v="0"/>
    <n v="0"/>
    <n v="0"/>
    <n v="0"/>
    <n v="0"/>
  </r>
  <r>
    <s v="E3970 DONOTUSE, Alpac"/>
    <x v="120"/>
    <x v="1006"/>
    <x v="8"/>
    <n v="0"/>
    <n v="0"/>
    <n v="0"/>
    <n v="0"/>
    <n v="0"/>
    <n v="0"/>
    <n v="0"/>
    <n v="0"/>
    <n v="0"/>
    <n v="0"/>
    <n v="0"/>
    <n v="0"/>
    <n v="0"/>
    <n v="0"/>
  </r>
  <r>
    <s v="E3970 DONOTUSE, Arco Central"/>
    <x v="120"/>
    <x v="1007"/>
    <x v="8"/>
    <n v="0"/>
    <n v="0"/>
    <n v="0"/>
    <n v="0"/>
    <n v="0"/>
    <n v="0"/>
    <n v="0"/>
    <n v="0"/>
    <n v="0"/>
    <n v="0"/>
    <n v="0"/>
    <n v="0"/>
    <n v="0"/>
    <n v="0"/>
  </r>
  <r>
    <s v="E3970 DONOTUSE, Arco North"/>
    <x v="120"/>
    <x v="1021"/>
    <x v="8"/>
    <n v="0"/>
    <n v="0"/>
    <n v="0"/>
    <n v="0"/>
    <n v="0"/>
    <n v="0"/>
    <n v="0"/>
    <n v="0"/>
    <n v="0"/>
    <n v="0"/>
    <n v="0"/>
    <n v="0"/>
    <n v="0"/>
    <n v="0"/>
  </r>
  <r>
    <s v="E3970 DONOTUSE, Arco South"/>
    <x v="120"/>
    <x v="1022"/>
    <x v="8"/>
    <n v="0"/>
    <n v="0"/>
    <n v="0"/>
    <n v="0"/>
    <n v="0"/>
    <n v="0"/>
    <n v="0"/>
    <n v="0"/>
    <n v="0"/>
    <n v="0"/>
    <n v="0"/>
    <n v="0"/>
    <n v="0"/>
    <n v="0"/>
  </r>
  <r>
    <s v="E3970 DONOTUSE, Boeing Rentn"/>
    <x v="120"/>
    <x v="1260"/>
    <x v="8"/>
    <n v="0"/>
    <n v="0"/>
    <n v="0"/>
    <n v="0"/>
    <n v="0"/>
    <n v="0"/>
    <n v="0"/>
    <n v="0"/>
    <n v="0"/>
    <n v="0"/>
    <n v="0"/>
    <n v="0"/>
    <n v="0"/>
    <n v="0"/>
  </r>
  <r>
    <s v="E3970 DONOTUSE, Clover Vally"/>
    <x v="120"/>
    <x v="1023"/>
    <x v="8"/>
    <n v="0"/>
    <n v="0"/>
    <n v="0"/>
    <n v="0"/>
    <n v="0"/>
    <n v="0"/>
    <n v="0"/>
    <n v="0"/>
    <n v="0"/>
    <n v="0"/>
    <n v="0"/>
    <n v="0"/>
    <n v="0"/>
    <n v="0"/>
  </r>
  <r>
    <s v="E3970 DONOTUSE, Cov-Ber "/>
    <x v="120"/>
    <x v="676"/>
    <x v="8"/>
    <n v="0"/>
    <n v="0"/>
    <n v="0"/>
    <n v="0"/>
    <n v="0"/>
    <n v="0"/>
    <n v="0"/>
    <n v="0"/>
    <n v="0"/>
    <n v="0"/>
    <n v="0"/>
    <n v="0"/>
    <n v="0"/>
    <n v="0"/>
  </r>
  <r>
    <s v="E3970 DONOTUSE, Crescent Hbr"/>
    <x v="120"/>
    <x v="1024"/>
    <x v="8"/>
    <n v="0"/>
    <n v="0"/>
    <n v="0"/>
    <n v="0"/>
    <n v="0"/>
    <n v="0"/>
    <n v="0"/>
    <n v="0"/>
    <n v="0"/>
    <n v="0"/>
    <n v="0"/>
    <n v="0"/>
    <n v="0"/>
    <n v="0"/>
  </r>
  <r>
    <s v="E3970 DONOTUSE, Olymp Avon"/>
    <x v="120"/>
    <x v="1261"/>
    <x v="8"/>
    <n v="0"/>
    <n v="0"/>
    <n v="0"/>
    <n v="0"/>
    <n v="0"/>
    <n v="0"/>
    <n v="0"/>
    <n v="0"/>
    <n v="0"/>
    <n v="0"/>
    <n v="0"/>
    <n v="0"/>
    <n v="0"/>
    <n v="0"/>
  </r>
  <r>
    <s v="E3970 DONOTUSE, Paccar"/>
    <x v="120"/>
    <x v="1011"/>
    <x v="8"/>
    <n v="0"/>
    <n v="0"/>
    <n v="0"/>
    <n v="0"/>
    <n v="0"/>
    <n v="0"/>
    <n v="0"/>
    <n v="0"/>
    <n v="0"/>
    <n v="0"/>
    <n v="0"/>
    <n v="0"/>
    <n v="0"/>
    <n v="0"/>
  </r>
  <r>
    <s v="E3970 DONOTUSE, Poulsbo"/>
    <x v="120"/>
    <x v="1032"/>
    <x v="8"/>
    <n v="0"/>
    <n v="0"/>
    <n v="0"/>
    <n v="0"/>
    <n v="0"/>
    <n v="0"/>
    <n v="0"/>
    <n v="0"/>
    <n v="0"/>
    <n v="0"/>
    <n v="0"/>
    <n v="0"/>
    <n v="0"/>
    <n v="0"/>
  </r>
  <r>
    <s v="E3970 DONOTUSE, Texaco East"/>
    <x v="120"/>
    <x v="1013"/>
    <x v="8"/>
    <n v="0"/>
    <n v="0"/>
    <n v="0"/>
    <n v="0"/>
    <n v="0"/>
    <n v="0"/>
    <n v="0"/>
    <n v="0"/>
    <n v="0"/>
    <n v="0"/>
    <n v="0"/>
    <n v="0"/>
    <n v="0"/>
    <n v="0"/>
  </r>
  <r>
    <s v="E3970 DONOTUSE, Texaco West"/>
    <x v="120"/>
    <x v="1034"/>
    <x v="8"/>
    <n v="0"/>
    <n v="0"/>
    <n v="0"/>
    <n v="0"/>
    <n v="0"/>
    <n v="0"/>
    <n v="0"/>
    <n v="0"/>
    <n v="0"/>
    <n v="0"/>
    <n v="0"/>
    <n v="0"/>
    <n v="0"/>
    <n v="0"/>
  </r>
  <r>
    <s v="E3970 DONOTUSE, Vitulli"/>
    <x v="120"/>
    <x v="1015"/>
    <x v="8"/>
    <n v="0"/>
    <n v="0"/>
    <n v="0"/>
    <n v="0"/>
    <n v="0"/>
    <n v="0"/>
    <n v="0"/>
    <n v="0"/>
    <n v="0"/>
    <n v="0"/>
    <n v="0"/>
    <n v="0"/>
    <n v="0"/>
    <n v="0"/>
  </r>
  <r>
    <s v="E3970 DONOTUSE, Waterfront"/>
    <x v="120"/>
    <x v="1016"/>
    <x v="8"/>
    <n v="0"/>
    <n v="0"/>
    <n v="0"/>
    <n v="0"/>
    <n v="0"/>
    <n v="0"/>
    <n v="0"/>
    <n v="0"/>
    <n v="0"/>
    <n v="0"/>
    <n v="0"/>
    <n v="0"/>
    <n v="0"/>
    <n v="0"/>
  </r>
  <r>
    <s v="E3970 GEN Comm Equip, new"/>
    <x v="120"/>
    <x v="1262"/>
    <x v="8"/>
    <n v="56414"/>
    <n v="56543"/>
    <n v="56825"/>
    <n v="56896"/>
    <n v="56913"/>
    <n v="56937"/>
    <n v="56936"/>
    <n v="64012"/>
    <n v="64113"/>
    <n v="64355"/>
    <n v="64557"/>
    <n v="64748"/>
    <n v="64791"/>
    <n v="60286424"/>
  </r>
  <r>
    <s v="E3970 GEN Comm Equip, old"/>
    <x v="120"/>
    <x v="1263"/>
    <x v="8"/>
    <n v="7627"/>
    <n v="7419"/>
    <n v="7419"/>
    <n v="7419"/>
    <n v="7419"/>
    <n v="7385"/>
    <n v="7366"/>
    <n v="0"/>
    <n v="0"/>
    <n v="0"/>
    <n v="0"/>
    <n v="0"/>
    <n v="0"/>
    <n v="4020151"/>
  </r>
  <r>
    <s v="E3970 GEN Comm Equip, old-NSC"/>
    <x v="120"/>
    <x v="1264"/>
    <x v="8"/>
    <n v="0"/>
    <n v="0"/>
    <n v="0"/>
    <n v="0"/>
    <n v="0"/>
    <n v="0"/>
    <n v="0"/>
    <n v="0"/>
    <n v="0"/>
    <n v="0"/>
    <n v="0"/>
    <n v="0"/>
    <n v="0"/>
    <n v="0"/>
  </r>
  <r>
    <s v="E3970 GEN Comm Equip, Snoq 1-NSC"/>
    <x v="120"/>
    <x v="1265"/>
    <x v="8"/>
    <n v="0"/>
    <n v="0"/>
    <n v="0"/>
    <n v="0"/>
    <n v="0"/>
    <n v="0"/>
    <n v="0"/>
    <n v="0"/>
    <n v="0"/>
    <n v="0"/>
    <n v="0"/>
    <n v="0"/>
    <n v="0"/>
    <n v="0"/>
  </r>
  <r>
    <s v="E3970 GEN Comm Equip, Snoqualmie 1"/>
    <x v="120"/>
    <x v="1266"/>
    <x v="8"/>
    <n v="749"/>
    <n v="749"/>
    <n v="749"/>
    <n v="749"/>
    <n v="749"/>
    <n v="749"/>
    <n v="749"/>
    <n v="749"/>
    <n v="749"/>
    <n v="749"/>
    <n v="749"/>
    <n v="749"/>
    <n v="749"/>
    <n v="748903"/>
  </r>
  <r>
    <s v="E3970 GEN CommEq, 3rd AC new"/>
    <x v="120"/>
    <x v="1267"/>
    <x v="8"/>
    <n v="85"/>
    <n v="85"/>
    <n v="85"/>
    <n v="85"/>
    <n v="85"/>
    <n v="85"/>
    <n v="85"/>
    <n v="85"/>
    <n v="85"/>
    <n v="85"/>
    <n v="85"/>
    <n v="85"/>
    <n v="85"/>
    <n v="85203"/>
  </r>
  <r>
    <s v="E3970 GEN CommEq, 3rd AC new-NSC"/>
    <x v="120"/>
    <x v="1268"/>
    <x v="8"/>
    <n v="0"/>
    <n v="0"/>
    <n v="0"/>
    <n v="0"/>
    <n v="0"/>
    <n v="0"/>
    <n v="0"/>
    <n v="0"/>
    <n v="0"/>
    <n v="0"/>
    <n v="0"/>
    <n v="0"/>
    <n v="0"/>
    <n v="0"/>
  </r>
  <r>
    <s v="E3970 GEN CommEq, 3rd AC old"/>
    <x v="120"/>
    <x v="1269"/>
    <x v="8"/>
    <n v="0"/>
    <n v="0"/>
    <n v="0"/>
    <n v="0"/>
    <n v="0"/>
    <n v="0"/>
    <n v="0"/>
    <n v="0"/>
    <n v="0"/>
    <n v="0"/>
    <n v="0"/>
    <n v="0"/>
    <n v="0"/>
    <n v="0"/>
  </r>
  <r>
    <s v="E3970 GEN CommEq, 3rd AC old-NSC"/>
    <x v="120"/>
    <x v="1270"/>
    <x v="8"/>
    <n v="0"/>
    <n v="0"/>
    <n v="0"/>
    <n v="0"/>
    <n v="0"/>
    <n v="0"/>
    <n v="0"/>
    <n v="0"/>
    <n v="0"/>
    <n v="0"/>
    <n v="0"/>
    <n v="0"/>
    <n v="0"/>
    <n v="0"/>
  </r>
  <r>
    <s v="E3970 GEN CommEq, Colstrip 1-2 new"/>
    <x v="120"/>
    <x v="1271"/>
    <x v="8"/>
    <n v="0"/>
    <n v="0"/>
    <n v="0"/>
    <n v="0"/>
    <n v="0"/>
    <n v="0"/>
    <n v="0"/>
    <n v="0"/>
    <n v="0"/>
    <n v="0"/>
    <n v="0"/>
    <n v="0"/>
    <n v="0"/>
    <n v="0"/>
  </r>
  <r>
    <s v="E3970 GEN CommEq, Colstrip 1-2 old"/>
    <x v="120"/>
    <x v="1272"/>
    <x v="8"/>
    <n v="0"/>
    <n v="0"/>
    <n v="0"/>
    <n v="0"/>
    <n v="0"/>
    <n v="0"/>
    <n v="0"/>
    <n v="0"/>
    <n v="0"/>
    <n v="0"/>
    <n v="0"/>
    <n v="0"/>
    <n v="0"/>
    <n v="0"/>
  </r>
  <r>
    <s v="E3970 GEN CommEq, Colstrip 1-4 new"/>
    <x v="120"/>
    <x v="1273"/>
    <x v="8"/>
    <n v="1412"/>
    <n v="1412"/>
    <n v="1412"/>
    <n v="1412"/>
    <n v="1412"/>
    <n v="1412"/>
    <n v="1412"/>
    <n v="1902"/>
    <n v="1902"/>
    <n v="1902"/>
    <n v="1902"/>
    <n v="1902"/>
    <n v="1902"/>
    <n v="1636532"/>
  </r>
  <r>
    <s v="E3970 GEN CommEq, Colstrip 1-4 old"/>
    <x v="120"/>
    <x v="1274"/>
    <x v="8"/>
    <n v="609"/>
    <n v="491"/>
    <n v="491"/>
    <n v="491"/>
    <n v="491"/>
    <n v="491"/>
    <n v="491"/>
    <n v="0"/>
    <n v="0"/>
    <n v="0"/>
    <n v="0"/>
    <n v="0"/>
    <n v="0"/>
    <n v="270682"/>
  </r>
  <r>
    <s v="E3970 GEN CommEq, Colstrip 3-4 new"/>
    <x v="120"/>
    <x v="1275"/>
    <x v="8"/>
    <n v="0"/>
    <n v="0"/>
    <n v="0"/>
    <n v="0"/>
    <n v="0"/>
    <n v="0"/>
    <n v="0"/>
    <n v="0"/>
    <n v="0"/>
    <n v="0"/>
    <n v="0"/>
    <n v="0"/>
    <n v="0"/>
    <n v="0"/>
  </r>
  <r>
    <s v="E3970 GEN CommEq, Colstrip1-2 n-NSC"/>
    <x v="120"/>
    <x v="1276"/>
    <x v="8"/>
    <n v="0"/>
    <n v="0"/>
    <n v="0"/>
    <n v="0"/>
    <n v="0"/>
    <n v="0"/>
    <n v="0"/>
    <n v="0"/>
    <n v="0"/>
    <n v="0"/>
    <n v="0"/>
    <n v="0"/>
    <n v="0"/>
    <n v="0"/>
  </r>
  <r>
    <s v="E3970 GEN CommEq, Colstrip1-2 o-NSC"/>
    <x v="120"/>
    <x v="1277"/>
    <x v="8"/>
    <n v="0"/>
    <n v="0"/>
    <n v="0"/>
    <n v="0"/>
    <n v="0"/>
    <n v="0"/>
    <n v="0"/>
    <n v="0"/>
    <n v="0"/>
    <n v="0"/>
    <n v="0"/>
    <n v="0"/>
    <n v="0"/>
    <n v="0"/>
  </r>
  <r>
    <s v="E3970 GEN CommEq, Colstrip1-4 n-NSC"/>
    <x v="120"/>
    <x v="1278"/>
    <x v="8"/>
    <n v="0"/>
    <n v="0"/>
    <n v="0"/>
    <n v="0"/>
    <n v="0"/>
    <n v="0"/>
    <n v="0"/>
    <n v="0"/>
    <n v="0"/>
    <n v="0"/>
    <n v="0"/>
    <n v="0"/>
    <n v="0"/>
    <n v="0"/>
  </r>
  <r>
    <s v="E3970 GEN CommEq, Colstrip1-4 o-NSC"/>
    <x v="120"/>
    <x v="1279"/>
    <x v="8"/>
    <n v="0"/>
    <n v="0"/>
    <n v="0"/>
    <n v="0"/>
    <n v="0"/>
    <n v="0"/>
    <n v="0"/>
    <n v="0"/>
    <n v="0"/>
    <n v="0"/>
    <n v="0"/>
    <n v="0"/>
    <n v="0"/>
    <n v="0"/>
  </r>
  <r>
    <s v="E3970 GEN CommEq, Colstrip3-4 n-NSC"/>
    <x v="120"/>
    <x v="1280"/>
    <x v="8"/>
    <n v="0"/>
    <n v="0"/>
    <n v="0"/>
    <n v="0"/>
    <n v="0"/>
    <n v="0"/>
    <n v="0"/>
    <n v="0"/>
    <n v="0"/>
    <n v="0"/>
    <n v="0"/>
    <n v="0"/>
    <n v="0"/>
    <n v="0"/>
  </r>
  <r>
    <s v="E3970 GEN CommEq, ENC new"/>
    <x v="120"/>
    <x v="1281"/>
    <x v="8"/>
    <n v="0"/>
    <n v="0"/>
    <n v="0"/>
    <n v="0"/>
    <n v="0"/>
    <n v="0"/>
    <n v="0"/>
    <n v="0"/>
    <n v="0"/>
    <n v="0"/>
    <n v="0"/>
    <n v="0"/>
    <n v="0"/>
    <n v="0"/>
  </r>
  <r>
    <s v="E3970 GEN CommEq, Encogen"/>
    <x v="120"/>
    <x v="1282"/>
    <x v="8"/>
    <n v="12"/>
    <n v="12"/>
    <n v="12"/>
    <n v="12"/>
    <n v="12"/>
    <n v="12"/>
    <n v="12"/>
    <n v="69"/>
    <n v="69"/>
    <n v="69"/>
    <n v="69"/>
    <n v="69"/>
    <n v="69"/>
    <n v="37966"/>
  </r>
  <r>
    <s v="E3970 GEN CommEq, Fred 1/APC ne-NSC"/>
    <x v="120"/>
    <x v="1283"/>
    <x v="8"/>
    <n v="0"/>
    <n v="0"/>
    <n v="0"/>
    <n v="0"/>
    <n v="0"/>
    <n v="0"/>
    <n v="0"/>
    <n v="0"/>
    <n v="0"/>
    <n v="0"/>
    <n v="0"/>
    <n v="0"/>
    <n v="0"/>
    <n v="0"/>
  </r>
  <r>
    <s v="E3970 GEN CommEq, Fred 1/APC new"/>
    <x v="120"/>
    <x v="1284"/>
    <x v="8"/>
    <n v="1"/>
    <n v="1"/>
    <n v="1"/>
    <n v="1"/>
    <n v="1"/>
    <n v="1"/>
    <n v="1"/>
    <n v="204"/>
    <n v="204"/>
    <n v="204"/>
    <n v="204"/>
    <n v="204"/>
    <n v="204"/>
    <n v="94107"/>
  </r>
  <r>
    <s v="E3970 GEN CommEq, Fred 1/APC old"/>
    <x v="120"/>
    <x v="1285"/>
    <x v="8"/>
    <n v="203"/>
    <n v="203"/>
    <n v="203"/>
    <n v="203"/>
    <n v="203"/>
    <n v="203"/>
    <n v="203"/>
    <n v="0"/>
    <n v="0"/>
    <n v="0"/>
    <n v="0"/>
    <n v="0"/>
    <n v="0"/>
    <n v="109932"/>
  </r>
  <r>
    <s v="E3970 GEN CommEq, Fred 1/APC ol-NSC"/>
    <x v="120"/>
    <x v="1286"/>
    <x v="8"/>
    <n v="0"/>
    <n v="0"/>
    <n v="0"/>
    <n v="0"/>
    <n v="0"/>
    <n v="0"/>
    <n v="0"/>
    <n v="0"/>
    <n v="0"/>
    <n v="0"/>
    <n v="0"/>
    <n v="0"/>
    <n v="0"/>
    <n v="0"/>
  </r>
  <r>
    <s v="E3970 GEN CommEq, Frederickson"/>
    <x v="120"/>
    <x v="1287"/>
    <x v="8"/>
    <n v="557"/>
    <n v="557"/>
    <n v="557"/>
    <n v="557"/>
    <n v="557"/>
    <n v="557"/>
    <n v="557"/>
    <n v="557"/>
    <n v="557"/>
    <n v="557"/>
    <n v="557"/>
    <n v="557"/>
    <n v="557"/>
    <n v="556690"/>
  </r>
  <r>
    <s v="E3970 GEN CommEq, Frederickson-NSC"/>
    <x v="120"/>
    <x v="1288"/>
    <x v="8"/>
    <n v="0"/>
    <n v="0"/>
    <n v="0"/>
    <n v="0"/>
    <n v="0"/>
    <n v="0"/>
    <n v="0"/>
    <n v="0"/>
    <n v="0"/>
    <n v="0"/>
    <n v="0"/>
    <n v="0"/>
    <n v="0"/>
    <n v="0"/>
  </r>
  <r>
    <s v="E3970 GEN CommEq, GLD OP old"/>
    <x v="120"/>
    <x v="1289"/>
    <x v="8"/>
    <n v="9"/>
    <n v="9"/>
    <n v="9"/>
    <n v="9"/>
    <n v="9"/>
    <n v="9"/>
    <n v="9"/>
    <n v="0"/>
    <n v="0"/>
    <n v="0"/>
    <n v="0"/>
    <n v="0"/>
    <n v="0"/>
    <n v="5007"/>
  </r>
  <r>
    <s v="E3970 GEN CommEq, GLD OP old-NSC"/>
    <x v="120"/>
    <x v="1290"/>
    <x v="8"/>
    <n v="0"/>
    <n v="0"/>
    <n v="0"/>
    <n v="0"/>
    <n v="0"/>
    <n v="0"/>
    <n v="0"/>
    <n v="0"/>
    <n v="0"/>
    <n v="0"/>
    <n v="0"/>
    <n v="0"/>
    <n v="0"/>
    <n v="0"/>
  </r>
  <r>
    <s v="E3970 GEN CommEq, Goldendale ne-NSC"/>
    <x v="120"/>
    <x v="1291"/>
    <x v="8"/>
    <n v="0"/>
    <n v="0"/>
    <n v="0"/>
    <n v="0"/>
    <n v="0"/>
    <n v="0"/>
    <n v="0"/>
    <n v="0"/>
    <n v="0"/>
    <n v="0"/>
    <n v="0"/>
    <n v="0"/>
    <n v="0"/>
    <n v="0"/>
  </r>
  <r>
    <s v="E3970 GEN CommEq, Goldendale new"/>
    <x v="120"/>
    <x v="1292"/>
    <x v="8"/>
    <n v="101"/>
    <n v="101"/>
    <n v="101"/>
    <n v="101"/>
    <n v="101"/>
    <n v="101"/>
    <n v="101"/>
    <n v="110"/>
    <n v="110"/>
    <n v="110"/>
    <n v="110"/>
    <n v="110"/>
    <n v="110"/>
    <n v="104773"/>
  </r>
  <r>
    <s v="E3970 GEN CommEq, Hop Ridge new-NSC"/>
    <x v="120"/>
    <x v="1293"/>
    <x v="8"/>
    <n v="0"/>
    <n v="0"/>
    <n v="0"/>
    <n v="0"/>
    <n v="0"/>
    <n v="0"/>
    <n v="0"/>
    <n v="0"/>
    <n v="0"/>
    <n v="0"/>
    <n v="0"/>
    <n v="0"/>
    <n v="0"/>
    <n v="0"/>
  </r>
  <r>
    <s v="E3970 GEN CommEq, Hop Ridge old-NSC"/>
    <x v="120"/>
    <x v="1294"/>
    <x v="8"/>
    <n v="0"/>
    <n v="0"/>
    <n v="0"/>
    <n v="0"/>
    <n v="0"/>
    <n v="0"/>
    <n v="0"/>
    <n v="0"/>
    <n v="0"/>
    <n v="0"/>
    <n v="0"/>
    <n v="0"/>
    <n v="0"/>
    <n v="0"/>
  </r>
  <r>
    <s v="E3970 GEN CommEq, Hopkins Exp"/>
    <x v="120"/>
    <x v="1295"/>
    <x v="8"/>
    <n v="33"/>
    <n v="33"/>
    <n v="33"/>
    <n v="33"/>
    <n v="33"/>
    <n v="33"/>
    <n v="33"/>
    <n v="33"/>
    <n v="33"/>
    <n v="33"/>
    <n v="33"/>
    <n v="33"/>
    <n v="33"/>
    <n v="32609"/>
  </r>
  <r>
    <s v="E3970 GEN CommEq, Hopkins Exp-NSC"/>
    <x v="120"/>
    <x v="1296"/>
    <x v="8"/>
    <n v="0"/>
    <n v="0"/>
    <n v="0"/>
    <n v="0"/>
    <n v="0"/>
    <n v="0"/>
    <n v="0"/>
    <n v="0"/>
    <n v="0"/>
    <n v="0"/>
    <n v="0"/>
    <n v="0"/>
    <n v="0"/>
    <n v="0"/>
  </r>
  <r>
    <s v="E3970 GEN CommEq, Hopkins Ridge new"/>
    <x v="120"/>
    <x v="1297"/>
    <x v="8"/>
    <n v="245"/>
    <n v="245"/>
    <n v="245"/>
    <n v="245"/>
    <n v="245"/>
    <n v="245"/>
    <n v="245"/>
    <n v="2348"/>
    <n v="2348"/>
    <n v="2348"/>
    <n v="2348"/>
    <n v="2348"/>
    <n v="2348"/>
    <n v="1209240"/>
  </r>
  <r>
    <s v="E3970 GEN CommEq, Hopkins Ridge old"/>
    <x v="120"/>
    <x v="1298"/>
    <x v="8"/>
    <n v="2103"/>
    <n v="2103"/>
    <n v="2103"/>
    <n v="2103"/>
    <n v="2103"/>
    <n v="2103"/>
    <n v="2103"/>
    <n v="0"/>
    <n v="0"/>
    <n v="0"/>
    <n v="0"/>
    <n v="0"/>
    <n v="0"/>
    <n v="1139062"/>
  </r>
  <r>
    <s v="E3970 GEN CommEq, LB #3"/>
    <x v="120"/>
    <x v="1299"/>
    <x v="8"/>
    <n v="70"/>
    <n v="70"/>
    <n v="70"/>
    <n v="70"/>
    <n v="70"/>
    <n v="70"/>
    <n v="70"/>
    <n v="124"/>
    <n v="124"/>
    <n v="124"/>
    <n v="124"/>
    <n v="124"/>
    <n v="124"/>
    <n v="94516"/>
  </r>
  <r>
    <s v="E3970 GEN CommEq, LB #3-NSC"/>
    <x v="120"/>
    <x v="1300"/>
    <x v="8"/>
    <n v="0"/>
    <n v="0"/>
    <n v="0"/>
    <n v="0"/>
    <n v="0"/>
    <n v="0"/>
    <n v="0"/>
    <n v="0"/>
    <n v="0"/>
    <n v="0"/>
    <n v="0"/>
    <n v="0"/>
    <n v="0"/>
    <n v="0"/>
  </r>
  <r>
    <s v="E3970 GEN CommEq, LB#4-2013"/>
    <x v="120"/>
    <x v="1301"/>
    <x v="8"/>
    <n v="1656"/>
    <n v="1656"/>
    <n v="1656"/>
    <n v="1656"/>
    <n v="1656"/>
    <n v="1656"/>
    <n v="1656"/>
    <n v="1656"/>
    <n v="1656"/>
    <n v="1656"/>
    <n v="1656"/>
    <n v="1656"/>
    <n v="1656"/>
    <n v="1655837"/>
  </r>
  <r>
    <s v="E3970 GEN CommEq, LB#4-2013-NSC"/>
    <x v="120"/>
    <x v="1302"/>
    <x v="8"/>
    <n v="0"/>
    <n v="0"/>
    <n v="0"/>
    <n v="0"/>
    <n v="0"/>
    <n v="0"/>
    <n v="0"/>
    <n v="0"/>
    <n v="0"/>
    <n v="0"/>
    <n v="0"/>
    <n v="0"/>
    <n v="0"/>
    <n v="0"/>
  </r>
  <r>
    <s v="E3970 GEN CommEq, LSR"/>
    <x v="120"/>
    <x v="1303"/>
    <x v="8"/>
    <n v="15928"/>
    <n v="15928"/>
    <n v="15928"/>
    <n v="15928"/>
    <n v="15928"/>
    <n v="15928"/>
    <n v="15928"/>
    <n v="15928"/>
    <n v="15928"/>
    <n v="15928"/>
    <n v="15928"/>
    <n v="15928"/>
    <n v="15928"/>
    <n v="15927851"/>
  </r>
  <r>
    <s v="E3970 GEN CommEq, LSR-NSC"/>
    <x v="120"/>
    <x v="1304"/>
    <x v="8"/>
    <n v="0"/>
    <n v="0"/>
    <n v="0"/>
    <n v="0"/>
    <n v="0"/>
    <n v="0"/>
    <n v="0"/>
    <n v="0"/>
    <n v="0"/>
    <n v="0"/>
    <n v="0"/>
    <n v="0"/>
    <n v="0"/>
    <n v="0"/>
  </r>
  <r>
    <s v="E3970 GEN CommEq, MFT OP"/>
    <x v="120"/>
    <x v="1305"/>
    <x v="8"/>
    <n v="3"/>
    <n v="3"/>
    <n v="3"/>
    <n v="3"/>
    <n v="3"/>
    <n v="3"/>
    <n v="3"/>
    <n v="3"/>
    <n v="3"/>
    <n v="3"/>
    <n v="3"/>
    <n v="3"/>
    <n v="3"/>
    <n v="2655"/>
  </r>
  <r>
    <s v="E3970 GEN CommEq, MFT OP-NSC"/>
    <x v="120"/>
    <x v="1306"/>
    <x v="8"/>
    <n v="0"/>
    <n v="0"/>
    <n v="0"/>
    <n v="0"/>
    <n v="0"/>
    <n v="0"/>
    <n v="0"/>
    <n v="0"/>
    <n v="0"/>
    <n v="0"/>
    <n v="0"/>
    <n v="0"/>
    <n v="0"/>
    <n v="0"/>
  </r>
  <r>
    <s v="E3970 GEN CommEq, Mint Farm"/>
    <x v="120"/>
    <x v="1307"/>
    <x v="8"/>
    <n v="299"/>
    <n v="299"/>
    <n v="299"/>
    <n v="299"/>
    <n v="299"/>
    <n v="299"/>
    <n v="299"/>
    <n v="299"/>
    <n v="299"/>
    <n v="299"/>
    <n v="299"/>
    <n v="299"/>
    <n v="299"/>
    <n v="298561"/>
  </r>
  <r>
    <s v="E3970 GEN CommEq, Mint Farm-NSC"/>
    <x v="120"/>
    <x v="1308"/>
    <x v="8"/>
    <n v="0"/>
    <n v="0"/>
    <n v="0"/>
    <n v="0"/>
    <n v="0"/>
    <n v="0"/>
    <n v="0"/>
    <n v="0"/>
    <n v="0"/>
    <n v="0"/>
    <n v="0"/>
    <n v="0"/>
    <n v="0"/>
    <n v="0"/>
  </r>
  <r>
    <s v="E3970 GEN CommEq, Snoq 1-2013"/>
    <x v="120"/>
    <x v="1309"/>
    <x v="8"/>
    <n v="0"/>
    <n v="0"/>
    <n v="0"/>
    <n v="0"/>
    <n v="0"/>
    <n v="0"/>
    <n v="0"/>
    <n v="0"/>
    <n v="0"/>
    <n v="0"/>
    <n v="0"/>
    <n v="0"/>
    <n v="0"/>
    <n v="0"/>
  </r>
  <r>
    <s v="E3970 GEN CommEq, Snoq 1-2013-NSC"/>
    <x v="120"/>
    <x v="1310"/>
    <x v="8"/>
    <n v="0"/>
    <n v="0"/>
    <n v="0"/>
    <n v="0"/>
    <n v="0"/>
    <n v="0"/>
    <n v="0"/>
    <n v="0"/>
    <n v="0"/>
    <n v="0"/>
    <n v="0"/>
    <n v="0"/>
    <n v="0"/>
    <n v="0"/>
  </r>
  <r>
    <s v="E3970 GEN CommEq, Snoq 2-2013"/>
    <x v="120"/>
    <x v="1311"/>
    <x v="8"/>
    <n v="0"/>
    <n v="0"/>
    <n v="0"/>
    <n v="0"/>
    <n v="0"/>
    <n v="0"/>
    <n v="0"/>
    <n v="0"/>
    <n v="0"/>
    <n v="0"/>
    <n v="0"/>
    <n v="0"/>
    <n v="0"/>
    <n v="0"/>
  </r>
  <r>
    <s v="E3970 GEN CommEq, Snoq 2-2013-NSC"/>
    <x v="120"/>
    <x v="1312"/>
    <x v="8"/>
    <n v="0"/>
    <n v="0"/>
    <n v="0"/>
    <n v="0"/>
    <n v="0"/>
    <n v="0"/>
    <n v="0"/>
    <n v="0"/>
    <n v="0"/>
    <n v="0"/>
    <n v="0"/>
    <n v="0"/>
    <n v="0"/>
    <n v="0"/>
  </r>
  <r>
    <s v="E3970 GEN CommEq, Sumas new"/>
    <x v="120"/>
    <x v="1313"/>
    <x v="8"/>
    <n v="150"/>
    <n v="150"/>
    <n v="150"/>
    <n v="150"/>
    <n v="150"/>
    <n v="150"/>
    <n v="150"/>
    <n v="150"/>
    <n v="150"/>
    <n v="150"/>
    <n v="150"/>
    <n v="150"/>
    <n v="150"/>
    <n v="150385"/>
  </r>
  <r>
    <s v="E3970 GEN CommEq, Sumas new-NSC"/>
    <x v="120"/>
    <x v="1314"/>
    <x v="8"/>
    <n v="0"/>
    <n v="0"/>
    <n v="0"/>
    <n v="0"/>
    <n v="0"/>
    <n v="0"/>
    <n v="0"/>
    <n v="0"/>
    <n v="0"/>
    <n v="0"/>
    <n v="0"/>
    <n v="0"/>
    <n v="0"/>
    <n v="0"/>
  </r>
  <r>
    <s v="E3970 GEN CommEq, SumasOPold-RET"/>
    <x v="120"/>
    <x v="1315"/>
    <x v="8"/>
    <n v="0"/>
    <n v="0"/>
    <n v="0"/>
    <n v="0"/>
    <n v="0"/>
    <n v="0"/>
    <n v="0"/>
    <n v="0"/>
    <n v="0"/>
    <n v="0"/>
    <n v="0"/>
    <n v="0"/>
    <n v="0"/>
    <n v="0"/>
  </r>
  <r>
    <s v="E3970 GEN CommEq, UBK"/>
    <x v="120"/>
    <x v="1316"/>
    <x v="8"/>
    <n v="70"/>
    <n v="70"/>
    <n v="70"/>
    <n v="70"/>
    <n v="70"/>
    <n v="70"/>
    <n v="70"/>
    <n v="426"/>
    <n v="426"/>
    <n v="426"/>
    <n v="426"/>
    <n v="426"/>
    <n v="426"/>
    <n v="233036"/>
  </r>
  <r>
    <s v="E3970 GEN CommEq, UBK-NSC"/>
    <x v="120"/>
    <x v="1317"/>
    <x v="8"/>
    <n v="0"/>
    <n v="0"/>
    <n v="0"/>
    <n v="0"/>
    <n v="0"/>
    <n v="0"/>
    <n v="0"/>
    <n v="0"/>
    <n v="0"/>
    <n v="0"/>
    <n v="0"/>
    <n v="0"/>
    <n v="0"/>
    <n v="0"/>
  </r>
  <r>
    <s v="E3970 GEN CommEq, Wild Horse new"/>
    <x v="120"/>
    <x v="1318"/>
    <x v="8"/>
    <n v="805"/>
    <n v="805"/>
    <n v="805"/>
    <n v="805"/>
    <n v="805"/>
    <n v="806"/>
    <n v="806"/>
    <n v="2619"/>
    <n v="2619"/>
    <n v="2619"/>
    <n v="2619"/>
    <n v="2619"/>
    <n v="2619"/>
    <n v="1636527"/>
  </r>
  <r>
    <s v="E3970 GEN CommEq, Wild Horse old"/>
    <x v="120"/>
    <x v="1319"/>
    <x v="8"/>
    <n v="1813"/>
    <n v="1813"/>
    <n v="1813"/>
    <n v="1813"/>
    <n v="1813"/>
    <n v="1813"/>
    <n v="1813"/>
    <n v="0"/>
    <n v="0"/>
    <n v="0"/>
    <n v="0"/>
    <n v="0"/>
    <n v="0"/>
    <n v="981859"/>
  </r>
  <r>
    <s v="E3970 GEN CommEq, Wld Hrs new-NSC"/>
    <x v="120"/>
    <x v="1320"/>
    <x v="8"/>
    <n v="0"/>
    <n v="0"/>
    <n v="0"/>
    <n v="0"/>
    <n v="0"/>
    <n v="0"/>
    <n v="0"/>
    <n v="0"/>
    <n v="0"/>
    <n v="0"/>
    <n v="0"/>
    <n v="0"/>
    <n v="0"/>
    <n v="0"/>
  </r>
  <r>
    <s v="E3970 GEN CommEq, Wld Hrs old-NSC"/>
    <x v="120"/>
    <x v="1321"/>
    <x v="8"/>
    <n v="0"/>
    <n v="0"/>
    <n v="0"/>
    <n v="0"/>
    <n v="0"/>
    <n v="0"/>
    <n v="0"/>
    <n v="0"/>
    <n v="0"/>
    <n v="0"/>
    <n v="0"/>
    <n v="0"/>
    <n v="0"/>
    <n v="0"/>
  </r>
  <r>
    <s v="E3971 GEN Mobile Communicat-RET"/>
    <x v="121"/>
    <x v="1322"/>
    <x v="8"/>
    <n v="0"/>
    <n v="0"/>
    <n v="0"/>
    <n v="0"/>
    <n v="0"/>
    <n v="0"/>
    <n v="0"/>
    <n v="0"/>
    <n v="0"/>
    <n v="0"/>
    <n v="0"/>
    <n v="0"/>
    <n v="0"/>
    <n v="0"/>
  </r>
  <r>
    <s v="E3973 GEN Portable Radio Eq- RET"/>
    <x v="122"/>
    <x v="1323"/>
    <x v="8"/>
    <n v="0"/>
    <n v="0"/>
    <n v="0"/>
    <n v="0"/>
    <n v="0"/>
    <n v="0"/>
    <n v="0"/>
    <n v="0"/>
    <n v="0"/>
    <n v="0"/>
    <n v="0"/>
    <n v="0"/>
    <n v="0"/>
    <n v="0"/>
  </r>
  <r>
    <s v="E3980 GEN Misc Equip, Encogen"/>
    <x v="123"/>
    <x v="1324"/>
    <x v="8"/>
    <n v="0"/>
    <n v="0"/>
    <n v="0"/>
    <n v="0"/>
    <n v="0"/>
    <n v="0"/>
    <n v="0"/>
    <n v="1"/>
    <n v="1"/>
    <n v="1"/>
    <n v="1"/>
    <n v="1"/>
    <n v="1"/>
    <n v="283"/>
  </r>
  <r>
    <s v="E3980 GEN Misc Equip, Encogen-NSC"/>
    <x v="123"/>
    <x v="1325"/>
    <x v="8"/>
    <n v="0"/>
    <n v="0"/>
    <n v="0"/>
    <n v="0"/>
    <n v="0"/>
    <n v="0"/>
    <n v="0"/>
    <n v="0"/>
    <n v="0"/>
    <n v="0"/>
    <n v="0"/>
    <n v="0"/>
    <n v="0"/>
    <n v="0"/>
  </r>
  <r>
    <s v="E3980 GEN Misc Equip, Frederick"/>
    <x v="123"/>
    <x v="1326"/>
    <x v="8"/>
    <n v="1"/>
    <n v="1"/>
    <n v="1"/>
    <n v="1"/>
    <n v="1"/>
    <n v="1"/>
    <n v="1"/>
    <n v="1"/>
    <n v="1"/>
    <n v="1"/>
    <n v="1"/>
    <n v="1"/>
    <n v="1"/>
    <n v="1390"/>
  </r>
  <r>
    <s v="E3980 GEN Misc Equip, Frederick-NSC"/>
    <x v="123"/>
    <x v="1327"/>
    <x v="8"/>
    <n v="0"/>
    <n v="0"/>
    <n v="0"/>
    <n v="0"/>
    <n v="0"/>
    <n v="0"/>
    <n v="0"/>
    <n v="0"/>
    <n v="0"/>
    <n v="0"/>
    <n v="0"/>
    <n v="0"/>
    <n v="0"/>
    <n v="0"/>
  </r>
  <r>
    <s v="E3980 GEN Misc Equipment, new"/>
    <x v="123"/>
    <x v="1328"/>
    <x v="8"/>
    <n v="231"/>
    <n v="231"/>
    <n v="231"/>
    <n v="231"/>
    <n v="231"/>
    <n v="231"/>
    <n v="231"/>
    <n v="269"/>
    <n v="269"/>
    <n v="269"/>
    <n v="269"/>
    <n v="269"/>
    <n v="269"/>
    <n v="248295"/>
  </r>
  <r>
    <s v="E3980 GEN Misc Equipment, new-NSC"/>
    <x v="123"/>
    <x v="1329"/>
    <x v="8"/>
    <n v="0"/>
    <n v="0"/>
    <n v="0"/>
    <n v="0"/>
    <n v="0"/>
    <n v="0"/>
    <n v="0"/>
    <n v="0"/>
    <n v="0"/>
    <n v="0"/>
    <n v="0"/>
    <n v="0"/>
    <n v="0"/>
    <n v="0"/>
  </r>
  <r>
    <s v="E3980 GEN Misc Equipment, old"/>
    <x v="123"/>
    <x v="1330"/>
    <x v="8"/>
    <n v="43"/>
    <n v="43"/>
    <n v="43"/>
    <n v="43"/>
    <n v="43"/>
    <n v="43"/>
    <n v="43"/>
    <n v="0"/>
    <n v="0"/>
    <n v="0"/>
    <n v="0"/>
    <n v="0"/>
    <n v="0"/>
    <n v="23306"/>
  </r>
  <r>
    <s v="E3980 GEN Misc Equipment, old-NSC"/>
    <x v="123"/>
    <x v="1331"/>
    <x v="8"/>
    <n v="0"/>
    <n v="0"/>
    <n v="0"/>
    <n v="0"/>
    <n v="0"/>
    <n v="0"/>
    <n v="0"/>
    <n v="0"/>
    <n v="0"/>
    <n v="0"/>
    <n v="0"/>
    <n v="0"/>
    <n v="0"/>
    <n v="0"/>
  </r>
  <r>
    <s v="E3980 GEN Misc Equipment, Sumas"/>
    <x v="123"/>
    <x v="1332"/>
    <x v="8"/>
    <n v="1"/>
    <n v="1"/>
    <n v="1"/>
    <n v="1"/>
    <n v="1"/>
    <n v="1"/>
    <n v="1"/>
    <n v="1"/>
    <n v="1"/>
    <n v="1"/>
    <n v="1"/>
    <n v="1"/>
    <n v="1"/>
    <n v="1307"/>
  </r>
  <r>
    <s v="E3980 GEN Misc Equipment, Sumas-NSC"/>
    <x v="123"/>
    <x v="1333"/>
    <x v="8"/>
    <n v="0"/>
    <n v="0"/>
    <n v="0"/>
    <n v="0"/>
    <n v="0"/>
    <n v="0"/>
    <n v="0"/>
    <n v="0"/>
    <n v="0"/>
    <n v="0"/>
    <n v="0"/>
    <n v="0"/>
    <n v="0"/>
    <n v="0"/>
  </r>
  <r>
    <s v="E3980 GEN Misc Equipment, UBK"/>
    <x v="123"/>
    <x v="1334"/>
    <x v="8"/>
    <n v="1"/>
    <n v="1"/>
    <n v="1"/>
    <n v="1"/>
    <n v="1"/>
    <n v="1"/>
    <n v="1"/>
    <n v="5"/>
    <n v="5"/>
    <n v="5"/>
    <n v="5"/>
    <n v="5"/>
    <n v="5"/>
    <n v="2811"/>
  </r>
  <r>
    <s v="E3980 GEN Misc Equipment, UBK-NSC"/>
    <x v="123"/>
    <x v="1335"/>
    <x v="8"/>
    <n v="0"/>
    <n v="0"/>
    <n v="0"/>
    <n v="0"/>
    <n v="0"/>
    <n v="0"/>
    <n v="0"/>
    <n v="0"/>
    <n v="0"/>
    <n v="0"/>
    <n v="0"/>
    <n v="0"/>
    <n v="0"/>
    <n v="0"/>
  </r>
  <r>
    <s v="E3981 GEN Misc Equipment- RET"/>
    <x v="124"/>
    <x v="1336"/>
    <x v="8"/>
    <n v="0"/>
    <n v="0"/>
    <n v="0"/>
    <n v="0"/>
    <n v="0"/>
    <n v="0"/>
    <n v="0"/>
    <n v="0"/>
    <n v="0"/>
    <n v="0"/>
    <n v="0"/>
    <n v="0"/>
    <n v="0"/>
    <n v="0"/>
  </r>
  <r>
    <s v="E399 GEN ARO General Plant "/>
    <x v="125"/>
    <x v="1337"/>
    <x v="8"/>
    <n v="0"/>
    <n v="0"/>
    <n v="0"/>
    <n v="0"/>
    <n v="0"/>
    <n v="0"/>
    <n v="0"/>
    <n v="0"/>
    <n v="0"/>
    <n v="0"/>
    <n v="0"/>
    <n v="0"/>
    <n v="0"/>
    <n v="0"/>
  </r>
  <r>
    <s v="G301 INT Organization"/>
    <x v="126"/>
    <x v="5"/>
    <x v="9"/>
    <n v="159"/>
    <n v="159"/>
    <n v="159"/>
    <n v="159"/>
    <n v="159"/>
    <n v="159"/>
    <n v="159"/>
    <n v="159"/>
    <n v="159"/>
    <n v="159"/>
    <n v="159"/>
    <n v="159"/>
    <n v="159"/>
    <n v="158692"/>
  </r>
  <r>
    <s v="G301 INT Organization-NSC"/>
    <x v="126"/>
    <x v="6"/>
    <x v="9"/>
    <n v="0"/>
    <n v="0"/>
    <n v="0"/>
    <n v="0"/>
    <n v="0"/>
    <n v="0"/>
    <n v="0"/>
    <n v="0"/>
    <n v="0"/>
    <n v="0"/>
    <n v="0"/>
    <n v="0"/>
    <n v="0"/>
    <n v="0"/>
  </r>
  <r>
    <s v="G302 INT Franchises &amp; Consents"/>
    <x v="127"/>
    <x v="1338"/>
    <x v="9"/>
    <n v="458"/>
    <n v="458"/>
    <n v="458"/>
    <n v="458"/>
    <n v="458"/>
    <n v="458"/>
    <n v="458"/>
    <n v="458"/>
    <n v="458"/>
    <n v="458"/>
    <n v="458"/>
    <n v="458"/>
    <n v="458"/>
    <n v="457752"/>
  </r>
  <r>
    <s v="G303 INT Misc Intangible Plant"/>
    <x v="128"/>
    <x v="14"/>
    <x v="9"/>
    <n v="26265"/>
    <n v="26295"/>
    <n v="26295"/>
    <n v="26295"/>
    <n v="26295"/>
    <n v="26295"/>
    <n v="26295"/>
    <n v="26295"/>
    <n v="26295"/>
    <n v="26295"/>
    <n v="26295"/>
    <n v="26353"/>
    <n v="27255"/>
    <n v="26338398"/>
  </r>
  <r>
    <s v="G303 INT Misc Intangible Plant-NSC"/>
    <x v="128"/>
    <x v="15"/>
    <x v="9"/>
    <n v="0"/>
    <n v="0"/>
    <n v="0"/>
    <n v="0"/>
    <n v="0"/>
    <n v="0"/>
    <n v="0"/>
    <n v="0"/>
    <n v="0"/>
    <n v="0"/>
    <n v="0"/>
    <n v="0"/>
    <n v="0"/>
    <n v="0"/>
  </r>
  <r>
    <s v="None, Gas"/>
    <x v="8"/>
    <x v="1339"/>
    <x v="9"/>
    <n v="0"/>
    <n v="0"/>
    <n v="0"/>
    <n v="0"/>
    <n v="0"/>
    <n v="0"/>
    <n v="0"/>
    <n v="0"/>
    <n v="0"/>
    <n v="0"/>
    <n v="0"/>
    <n v="0"/>
    <n v="0"/>
    <n v="0"/>
  </r>
  <r>
    <s v="G304 PRD Land &amp; Land Rights"/>
    <x v="129"/>
    <x v="1340"/>
    <x v="10"/>
    <n v="153"/>
    <n v="153"/>
    <n v="153"/>
    <n v="153"/>
    <n v="153"/>
    <n v="153"/>
    <n v="153"/>
    <n v="153"/>
    <n v="153"/>
    <n v="153"/>
    <n v="153"/>
    <n v="153"/>
    <n v="153"/>
    <n v="153211"/>
  </r>
  <r>
    <s v="G305 PRD Str/Impv, Dieringer"/>
    <x v="130"/>
    <x v="1341"/>
    <x v="10"/>
    <n v="43"/>
    <n v="43"/>
    <n v="43"/>
    <n v="43"/>
    <n v="43"/>
    <n v="43"/>
    <n v="43"/>
    <n v="43"/>
    <n v="43"/>
    <n v="43"/>
    <n v="43"/>
    <n v="43"/>
    <n v="43"/>
    <n v="43407"/>
  </r>
  <r>
    <s v="G305 PRD Str/Impv, Dieringer-NSC"/>
    <x v="130"/>
    <x v="1342"/>
    <x v="10"/>
    <n v="0"/>
    <n v="0"/>
    <n v="0"/>
    <n v="0"/>
    <n v="0"/>
    <n v="0"/>
    <n v="0"/>
    <n v="0"/>
    <n v="0"/>
    <n v="0"/>
    <n v="0"/>
    <n v="0"/>
    <n v="0"/>
    <n v="0"/>
  </r>
  <r>
    <s v="G305 PRD Str/Impv, Swarr"/>
    <x v="130"/>
    <x v="1343"/>
    <x v="10"/>
    <n v="465"/>
    <n v="465"/>
    <n v="465"/>
    <n v="465"/>
    <n v="465"/>
    <n v="465"/>
    <n v="465"/>
    <n v="465"/>
    <n v="465"/>
    <n v="465"/>
    <n v="465"/>
    <n v="465"/>
    <n v="465"/>
    <n v="465331"/>
  </r>
  <r>
    <s v="G305 PRD Str/Impv, Swarr-NSC"/>
    <x v="130"/>
    <x v="1344"/>
    <x v="10"/>
    <n v="0"/>
    <n v="0"/>
    <n v="0"/>
    <n v="0"/>
    <n v="0"/>
    <n v="0"/>
    <n v="0"/>
    <n v="0"/>
    <n v="0"/>
    <n v="0"/>
    <n v="0"/>
    <n v="0"/>
    <n v="0"/>
    <n v="0"/>
  </r>
  <r>
    <s v="G305 PRD Structures&amp;Improvement-RET"/>
    <x v="130"/>
    <x v="1345"/>
    <x v="10"/>
    <n v="0"/>
    <n v="0"/>
    <n v="0"/>
    <n v="0"/>
    <n v="0"/>
    <n v="0"/>
    <n v="0"/>
    <n v="0"/>
    <n v="0"/>
    <n v="0"/>
    <n v="0"/>
    <n v="0"/>
    <n v="0"/>
    <n v="0"/>
  </r>
  <r>
    <s v="G311 PRD Liq Gas Equip, Dieringer"/>
    <x v="131"/>
    <x v="1346"/>
    <x v="10"/>
    <n v="685"/>
    <n v="685"/>
    <n v="685"/>
    <n v="685"/>
    <n v="685"/>
    <n v="685"/>
    <n v="685"/>
    <n v="685"/>
    <n v="685"/>
    <n v="685"/>
    <n v="685"/>
    <n v="685"/>
    <n v="685"/>
    <n v="685183"/>
  </r>
  <r>
    <s v="G311 PRD Liq Gas Equip, Diering-NSC"/>
    <x v="131"/>
    <x v="1347"/>
    <x v="10"/>
    <n v="0"/>
    <n v="0"/>
    <n v="0"/>
    <n v="0"/>
    <n v="0"/>
    <n v="0"/>
    <n v="0"/>
    <n v="0"/>
    <n v="0"/>
    <n v="0"/>
    <n v="0"/>
    <n v="0"/>
    <n v="0"/>
    <n v="0"/>
  </r>
  <r>
    <s v="G311 PRD Liq Gas Equip, Swarr"/>
    <x v="131"/>
    <x v="1348"/>
    <x v="10"/>
    <n v="5385"/>
    <n v="5385"/>
    <n v="5385"/>
    <n v="5385"/>
    <n v="5385"/>
    <n v="5385"/>
    <n v="5385"/>
    <n v="5385"/>
    <n v="5385"/>
    <n v="5385"/>
    <n v="5385"/>
    <n v="5385"/>
    <n v="5385"/>
    <n v="5385099"/>
  </r>
  <r>
    <s v="G311 PRD Liq Gas Equip, Swarr-NSC"/>
    <x v="131"/>
    <x v="1349"/>
    <x v="10"/>
    <n v="0"/>
    <n v="0"/>
    <n v="0"/>
    <n v="0"/>
    <n v="0"/>
    <n v="0"/>
    <n v="0"/>
    <n v="0"/>
    <n v="0"/>
    <n v="0"/>
    <n v="0"/>
    <n v="0"/>
    <n v="0"/>
    <n v="0"/>
  </r>
  <r>
    <s v="G311 PRD Liquid Gas Equipment-RET"/>
    <x v="131"/>
    <x v="1350"/>
    <x v="10"/>
    <n v="0"/>
    <n v="0"/>
    <n v="0"/>
    <n v="0"/>
    <n v="0"/>
    <n v="0"/>
    <n v="0"/>
    <n v="0"/>
    <n v="0"/>
    <n v="0"/>
    <n v="0"/>
    <n v="0"/>
    <n v="0"/>
    <n v="0"/>
  </r>
  <r>
    <s v="G320 PRD Other Equipment"/>
    <x v="132"/>
    <x v="1351"/>
    <x v="10"/>
    <n v="5"/>
    <n v="5"/>
    <n v="5"/>
    <n v="5"/>
    <n v="5"/>
    <n v="5"/>
    <n v="5"/>
    <n v="5"/>
    <n v="5"/>
    <n v="5"/>
    <n v="5"/>
    <n v="5"/>
    <n v="5"/>
    <n v="4853"/>
  </r>
  <r>
    <s v="G320 PRD Other Equipment-NSC"/>
    <x v="132"/>
    <x v="1352"/>
    <x v="10"/>
    <n v="0"/>
    <n v="0"/>
    <n v="0"/>
    <n v="0"/>
    <n v="0"/>
    <n v="0"/>
    <n v="0"/>
    <n v="0"/>
    <n v="0"/>
    <n v="0"/>
    <n v="0"/>
    <n v="0"/>
    <n v="0"/>
    <n v="0"/>
  </r>
  <r>
    <s v="G3649 PRD ARO LNG"/>
    <x v="133"/>
    <x v="1353"/>
    <x v="11"/>
    <n v="2667"/>
    <n v="2667"/>
    <n v="2667"/>
    <n v="3021"/>
    <n v="3021"/>
    <n v="3021"/>
    <n v="3159"/>
    <n v="3159"/>
    <n v="3159"/>
    <n v="3213"/>
    <n v="3213"/>
    <n v="3213"/>
    <n v="1646"/>
    <n v="2972515"/>
  </r>
  <r>
    <s v="G350 UGS Land &amp; Land Rights"/>
    <x v="134"/>
    <x v="1354"/>
    <x v="12"/>
    <n v="1247"/>
    <n v="1343"/>
    <n v="1343"/>
    <n v="1343"/>
    <n v="1343"/>
    <n v="1343"/>
    <n v="1343"/>
    <n v="1343"/>
    <n v="1343"/>
    <n v="1343"/>
    <n v="1343"/>
    <n v="1343"/>
    <n v="1343"/>
    <n v="1338910"/>
  </r>
  <r>
    <s v="G3502 UGS Right of Way"/>
    <x v="135"/>
    <x v="1355"/>
    <x v="12"/>
    <n v="3"/>
    <n v="3"/>
    <n v="3"/>
    <n v="3"/>
    <n v="3"/>
    <n v="3"/>
    <n v="3"/>
    <n v="3"/>
    <n v="3"/>
    <n v="3"/>
    <n v="3"/>
    <n v="3"/>
    <n v="3"/>
    <n v="3437"/>
  </r>
  <r>
    <s v="G3502 UGS Right of Way-NSC"/>
    <x v="135"/>
    <x v="1356"/>
    <x v="12"/>
    <n v="0"/>
    <n v="0"/>
    <n v="0"/>
    <n v="0"/>
    <n v="0"/>
    <n v="0"/>
    <n v="0"/>
    <n v="0"/>
    <n v="0"/>
    <n v="0"/>
    <n v="0"/>
    <n v="0"/>
    <n v="0"/>
    <n v="0"/>
  </r>
  <r>
    <s v="G3504 UGS Easement"/>
    <x v="136"/>
    <x v="1357"/>
    <x v="12"/>
    <n v="34"/>
    <n v="34"/>
    <n v="34"/>
    <n v="34"/>
    <n v="34"/>
    <n v="34"/>
    <n v="34"/>
    <n v="34"/>
    <n v="34"/>
    <n v="34"/>
    <n v="34"/>
    <n v="34"/>
    <n v="34"/>
    <n v="33641"/>
  </r>
  <r>
    <s v="G3511 UGS Well Structures"/>
    <x v="137"/>
    <x v="1358"/>
    <x v="12"/>
    <n v="230"/>
    <n v="230"/>
    <n v="230"/>
    <n v="230"/>
    <n v="230"/>
    <n v="230"/>
    <n v="230"/>
    <n v="230"/>
    <n v="230"/>
    <n v="230"/>
    <n v="301"/>
    <n v="301"/>
    <n v="301"/>
    <n v="244928"/>
  </r>
  <r>
    <s v="G3511 UGS Well Structures-NSC"/>
    <x v="137"/>
    <x v="1359"/>
    <x v="12"/>
    <n v="0"/>
    <n v="0"/>
    <n v="0"/>
    <n v="0"/>
    <n v="0"/>
    <n v="0"/>
    <n v="0"/>
    <n v="0"/>
    <n v="0"/>
    <n v="0"/>
    <n v="0"/>
    <n v="0"/>
    <n v="0"/>
    <n v="0"/>
  </r>
  <r>
    <s v="G3512 UGS Compressor Sta Struct-NSC"/>
    <x v="138"/>
    <x v="1360"/>
    <x v="12"/>
    <n v="0"/>
    <n v="0"/>
    <n v="0"/>
    <n v="0"/>
    <n v="0"/>
    <n v="0"/>
    <n v="0"/>
    <n v="0"/>
    <n v="0"/>
    <n v="0"/>
    <n v="0"/>
    <n v="0"/>
    <n v="0"/>
    <n v="0"/>
  </r>
  <r>
    <s v="G3512 UGS Compressor Sta Structures"/>
    <x v="138"/>
    <x v="1361"/>
    <x v="12"/>
    <n v="470"/>
    <n v="561"/>
    <n v="561"/>
    <n v="561"/>
    <n v="559"/>
    <n v="559"/>
    <n v="559"/>
    <n v="559"/>
    <n v="559"/>
    <n v="559"/>
    <n v="559"/>
    <n v="559"/>
    <n v="559"/>
    <n v="555544"/>
  </r>
  <r>
    <s v="G3513 UGS Regulator Sta Structu-NSC"/>
    <x v="139"/>
    <x v="1362"/>
    <x v="12"/>
    <n v="0"/>
    <n v="0"/>
    <n v="0"/>
    <n v="0"/>
    <n v="0"/>
    <n v="0"/>
    <n v="0"/>
    <n v="0"/>
    <n v="0"/>
    <n v="0"/>
    <n v="0"/>
    <n v="0"/>
    <n v="0"/>
    <n v="0"/>
  </r>
  <r>
    <s v="G3513 UGS Regulator Sta Structures"/>
    <x v="139"/>
    <x v="1363"/>
    <x v="12"/>
    <n v="2"/>
    <n v="2"/>
    <n v="2"/>
    <n v="2"/>
    <n v="2"/>
    <n v="2"/>
    <n v="2"/>
    <n v="2"/>
    <n v="2"/>
    <n v="2"/>
    <n v="2"/>
    <n v="2"/>
    <n v="2"/>
    <n v="2245"/>
  </r>
  <r>
    <s v="G3514 UGS Other Structures"/>
    <x v="140"/>
    <x v="1364"/>
    <x v="12"/>
    <n v="165"/>
    <n v="234"/>
    <n v="234"/>
    <n v="234"/>
    <n v="233"/>
    <n v="233"/>
    <n v="233"/>
    <n v="233"/>
    <n v="233"/>
    <n v="233"/>
    <n v="233"/>
    <n v="233"/>
    <n v="233"/>
    <n v="230066"/>
  </r>
  <r>
    <s v="G3514 UGS Other Structures-NSC"/>
    <x v="140"/>
    <x v="1365"/>
    <x v="12"/>
    <n v="0"/>
    <n v="0"/>
    <n v="0"/>
    <n v="0"/>
    <n v="0"/>
    <n v="0"/>
    <n v="0"/>
    <n v="0"/>
    <n v="0"/>
    <n v="0"/>
    <n v="0"/>
    <n v="0"/>
    <n v="0"/>
    <n v="0"/>
  </r>
  <r>
    <s v="G3520 UGS Wells"/>
    <x v="141"/>
    <x v="1366"/>
    <x v="12"/>
    <n v="12049"/>
    <n v="12096"/>
    <n v="12096"/>
    <n v="12096"/>
    <n v="12096"/>
    <n v="12096"/>
    <n v="12096"/>
    <n v="12096"/>
    <n v="12096"/>
    <n v="12096"/>
    <n v="13510"/>
    <n v="13536"/>
    <n v="13538"/>
    <n v="12391737"/>
  </r>
  <r>
    <s v="G3520 UGS Wells-NSC"/>
    <x v="141"/>
    <x v="1367"/>
    <x v="12"/>
    <n v="0"/>
    <n v="0"/>
    <n v="0"/>
    <n v="0"/>
    <n v="0"/>
    <n v="0"/>
    <n v="0"/>
    <n v="0"/>
    <n v="0"/>
    <n v="0"/>
    <n v="0"/>
    <n v="0"/>
    <n v="0"/>
    <n v="0"/>
  </r>
  <r>
    <s v="G3522 UGS Reservoirs"/>
    <x v="142"/>
    <x v="1368"/>
    <x v="12"/>
    <n v="1758"/>
    <n v="1758"/>
    <n v="1758"/>
    <n v="1758"/>
    <n v="1758"/>
    <n v="1758"/>
    <n v="1758"/>
    <n v="1758"/>
    <n v="1758"/>
    <n v="1758"/>
    <n v="1758"/>
    <n v="1758"/>
    <n v="1758"/>
    <n v="1757701"/>
  </r>
  <r>
    <s v="G3522 UGS Reservoirs-NSC"/>
    <x v="142"/>
    <x v="1369"/>
    <x v="12"/>
    <n v="0"/>
    <n v="0"/>
    <n v="0"/>
    <n v="0"/>
    <n v="0"/>
    <n v="0"/>
    <n v="0"/>
    <n v="0"/>
    <n v="0"/>
    <n v="0"/>
    <n v="0"/>
    <n v="0"/>
    <n v="0"/>
    <n v="0"/>
  </r>
  <r>
    <s v="G3523 UGS Cushion Gas"/>
    <x v="143"/>
    <x v="1370"/>
    <x v="12"/>
    <n v="4185"/>
    <n v="4185"/>
    <n v="4185"/>
    <n v="4185"/>
    <n v="4185"/>
    <n v="4185"/>
    <n v="4185"/>
    <n v="4185"/>
    <n v="4185"/>
    <n v="4185"/>
    <n v="4185"/>
    <n v="4185"/>
    <n v="4185"/>
    <n v="4185431"/>
  </r>
  <r>
    <s v="G3523 UGS Cushion Gas-NSC"/>
    <x v="143"/>
    <x v="1371"/>
    <x v="12"/>
    <n v="0"/>
    <n v="0"/>
    <n v="0"/>
    <n v="0"/>
    <n v="0"/>
    <n v="0"/>
    <n v="0"/>
    <n v="0"/>
    <n v="0"/>
    <n v="0"/>
    <n v="0"/>
    <n v="0"/>
    <n v="0"/>
    <n v="0"/>
  </r>
  <r>
    <s v="G353 UGS Lines"/>
    <x v="144"/>
    <x v="1372"/>
    <x v="12"/>
    <n v="3152"/>
    <n v="3154"/>
    <n v="3154"/>
    <n v="3154"/>
    <n v="3154"/>
    <n v="3154"/>
    <n v="3154"/>
    <n v="3154"/>
    <n v="3154"/>
    <n v="3154"/>
    <n v="3154"/>
    <n v="3154"/>
    <n v="3154"/>
    <n v="3153485"/>
  </r>
  <r>
    <s v="G353 UGS Lines-NSC"/>
    <x v="144"/>
    <x v="1373"/>
    <x v="12"/>
    <n v="0"/>
    <n v="0"/>
    <n v="0"/>
    <n v="0"/>
    <n v="0"/>
    <n v="0"/>
    <n v="0"/>
    <n v="0"/>
    <n v="0"/>
    <n v="0"/>
    <n v="0"/>
    <n v="0"/>
    <n v="0"/>
    <n v="0"/>
  </r>
  <r>
    <s v="G354 UGS Compressor Station"/>
    <x v="145"/>
    <x v="1374"/>
    <x v="12"/>
    <n v="18353"/>
    <n v="18799"/>
    <n v="18802"/>
    <n v="18826"/>
    <n v="18837"/>
    <n v="18823"/>
    <n v="18823"/>
    <n v="18823"/>
    <n v="18823"/>
    <n v="18823"/>
    <n v="18903"/>
    <n v="18903"/>
    <n v="19047"/>
    <n v="18823830"/>
  </r>
  <r>
    <s v="G354 UGS Compressor Station-NSC"/>
    <x v="145"/>
    <x v="1375"/>
    <x v="12"/>
    <n v="0"/>
    <n v="0"/>
    <n v="0"/>
    <n v="0"/>
    <n v="0"/>
    <n v="0"/>
    <n v="0"/>
    <n v="0"/>
    <n v="0"/>
    <n v="0"/>
    <n v="0"/>
    <n v="0"/>
    <n v="0"/>
    <n v="0"/>
  </r>
  <r>
    <s v="G355 UGS Regulating Station"/>
    <x v="146"/>
    <x v="1376"/>
    <x v="12"/>
    <n v="571"/>
    <n v="571"/>
    <n v="571"/>
    <n v="571"/>
    <n v="571"/>
    <n v="571"/>
    <n v="571"/>
    <n v="571"/>
    <n v="571"/>
    <n v="571"/>
    <n v="571"/>
    <n v="571"/>
    <n v="571"/>
    <n v="570995"/>
  </r>
  <r>
    <s v="G355 UGS Regulating Station-NSC"/>
    <x v="146"/>
    <x v="1377"/>
    <x v="12"/>
    <n v="0"/>
    <n v="0"/>
    <n v="0"/>
    <n v="0"/>
    <n v="0"/>
    <n v="0"/>
    <n v="0"/>
    <n v="0"/>
    <n v="0"/>
    <n v="0"/>
    <n v="0"/>
    <n v="0"/>
    <n v="0"/>
    <n v="0"/>
  </r>
  <r>
    <s v="G356 UGS Purification Equipment"/>
    <x v="147"/>
    <x v="1378"/>
    <x v="12"/>
    <n v="2663"/>
    <n v="2680"/>
    <n v="2680"/>
    <n v="2680"/>
    <n v="2680"/>
    <n v="2680"/>
    <n v="2680"/>
    <n v="2680"/>
    <n v="2680"/>
    <n v="2680"/>
    <n v="2813"/>
    <n v="2816"/>
    <n v="2825"/>
    <n v="2707803"/>
  </r>
  <r>
    <s v="G356 UGS Purification Equipment-NSC"/>
    <x v="147"/>
    <x v="1379"/>
    <x v="12"/>
    <n v="0"/>
    <n v="0"/>
    <n v="0"/>
    <n v="0"/>
    <n v="0"/>
    <n v="0"/>
    <n v="0"/>
    <n v="0"/>
    <n v="0"/>
    <n v="0"/>
    <n v="0"/>
    <n v="0"/>
    <n v="0"/>
    <n v="0"/>
  </r>
  <r>
    <s v="G357 UGS Other Equipment"/>
    <x v="148"/>
    <x v="1380"/>
    <x v="12"/>
    <n v="406"/>
    <n v="406"/>
    <n v="406"/>
    <n v="406"/>
    <n v="406"/>
    <n v="406"/>
    <n v="416"/>
    <n v="416"/>
    <n v="416"/>
    <n v="388"/>
    <n v="422"/>
    <n v="422"/>
    <n v="422"/>
    <n v="410309"/>
  </r>
  <r>
    <s v="G357 UGS Other Equipment-NSC"/>
    <x v="148"/>
    <x v="1381"/>
    <x v="12"/>
    <n v="0"/>
    <n v="0"/>
    <n v="0"/>
    <n v="0"/>
    <n v="0"/>
    <n v="0"/>
    <n v="0"/>
    <n v="0"/>
    <n v="0"/>
    <n v="0"/>
    <n v="0"/>
    <n v="0"/>
    <n v="0"/>
    <n v="0"/>
  </r>
  <r>
    <s v="G360 OSP Land &amp; Land Rights"/>
    <x v="149"/>
    <x v="1382"/>
    <x v="13"/>
    <n v="1705"/>
    <n v="1705"/>
    <n v="1705"/>
    <n v="1705"/>
    <n v="1705"/>
    <n v="1705"/>
    <n v="1705"/>
    <n v="1705"/>
    <n v="1705"/>
    <n v="1705"/>
    <n v="1705"/>
    <n v="1705"/>
    <n v="1705"/>
    <n v="1704569"/>
  </r>
  <r>
    <s v="G361 OSP Structures &amp; Improveme-NSC"/>
    <x v="150"/>
    <x v="1383"/>
    <x v="13"/>
    <n v="0"/>
    <n v="0"/>
    <n v="0"/>
    <n v="0"/>
    <n v="0"/>
    <n v="0"/>
    <n v="0"/>
    <n v="0"/>
    <n v="0"/>
    <n v="0"/>
    <n v="0"/>
    <n v="0"/>
    <n v="0"/>
    <n v="0"/>
  </r>
  <r>
    <s v="G361 OSP Structures &amp; Improvements"/>
    <x v="150"/>
    <x v="1384"/>
    <x v="13"/>
    <n v="4156"/>
    <n v="4156"/>
    <n v="4156"/>
    <n v="4156"/>
    <n v="4156"/>
    <n v="4156"/>
    <n v="4156"/>
    <n v="4156"/>
    <n v="4156"/>
    <n v="4156"/>
    <n v="4156"/>
    <n v="4156"/>
    <n v="4156"/>
    <n v="4155602"/>
  </r>
  <r>
    <s v="G362 OSP Gas Holders"/>
    <x v="151"/>
    <x v="1385"/>
    <x v="13"/>
    <n v="3683"/>
    <n v="3683"/>
    <n v="3683"/>
    <n v="3683"/>
    <n v="3683"/>
    <n v="3683"/>
    <n v="3683"/>
    <n v="3683"/>
    <n v="3683"/>
    <n v="3683"/>
    <n v="3683"/>
    <n v="3683"/>
    <n v="3683"/>
    <n v="3683221"/>
  </r>
  <r>
    <s v="G362 OSP Gas Holders-NSC"/>
    <x v="151"/>
    <x v="1386"/>
    <x v="13"/>
    <n v="0"/>
    <n v="0"/>
    <n v="0"/>
    <n v="0"/>
    <n v="0"/>
    <n v="0"/>
    <n v="0"/>
    <n v="0"/>
    <n v="0"/>
    <n v="0"/>
    <n v="0"/>
    <n v="0"/>
    <n v="0"/>
    <n v="0"/>
  </r>
  <r>
    <s v="G363 OSP Purification Equipment"/>
    <x v="152"/>
    <x v="1387"/>
    <x v="13"/>
    <n v="3984"/>
    <n v="3984"/>
    <n v="3984"/>
    <n v="3984"/>
    <n v="3984"/>
    <n v="3984"/>
    <n v="3984"/>
    <n v="3984"/>
    <n v="3984"/>
    <n v="3984"/>
    <n v="3984"/>
    <n v="3984"/>
    <n v="3984"/>
    <n v="3984039"/>
  </r>
  <r>
    <s v="G363 OSP Purification Equipment-NSC"/>
    <x v="152"/>
    <x v="1388"/>
    <x v="13"/>
    <n v="0"/>
    <n v="0"/>
    <n v="0"/>
    <n v="0"/>
    <n v="0"/>
    <n v="0"/>
    <n v="0"/>
    <n v="0"/>
    <n v="0"/>
    <n v="0"/>
    <n v="0"/>
    <n v="0"/>
    <n v="0"/>
    <n v="0"/>
  </r>
  <r>
    <s v="G3644 105 LNG Transportation Equip"/>
    <x v="153"/>
    <x v="1389"/>
    <x v="1"/>
    <n v="0"/>
    <n v="0"/>
    <n v="0"/>
    <n v="0"/>
    <n v="0"/>
    <n v="0"/>
    <n v="0"/>
    <n v="0"/>
    <n v="0"/>
    <n v="0"/>
    <n v="0"/>
    <n v="0"/>
    <n v="0"/>
    <n v="0"/>
  </r>
  <r>
    <s v="G3644 LNG Transportation Equipment"/>
    <x v="153"/>
    <x v="1390"/>
    <x v="1"/>
    <n v="971"/>
    <n v="971"/>
    <n v="971"/>
    <n v="971"/>
    <n v="971"/>
    <n v="971"/>
    <n v="971"/>
    <n v="971"/>
    <n v="971"/>
    <n v="971"/>
    <n v="971"/>
    <n v="971"/>
    <n v="971"/>
    <n v="970581"/>
  </r>
  <r>
    <s v="G3644 LNG Transportation Equipm-NSC"/>
    <x v="153"/>
    <x v="1391"/>
    <x v="1"/>
    <n v="0"/>
    <n v="0"/>
    <n v="0"/>
    <n v="0"/>
    <n v="0"/>
    <n v="0"/>
    <n v="0"/>
    <n v="0"/>
    <n v="0"/>
    <n v="0"/>
    <n v="0"/>
    <n v="0"/>
    <n v="0"/>
    <n v="0"/>
  </r>
  <r>
    <s v="G3650 105 TSM Land &amp; Land Rights"/>
    <x v="154"/>
    <x v="564"/>
    <x v="14"/>
    <n v="0"/>
    <n v="0"/>
    <n v="0"/>
    <n v="0"/>
    <n v="0"/>
    <n v="0"/>
    <n v="0"/>
    <n v="0"/>
    <n v="0"/>
    <n v="0"/>
    <n v="0"/>
    <n v="0"/>
    <n v="0"/>
    <n v="0"/>
  </r>
  <r>
    <s v="G3650 TSM Land &amp; Land Rights"/>
    <x v="154"/>
    <x v="565"/>
    <x v="14"/>
    <n v="0"/>
    <n v="0"/>
    <n v="0"/>
    <n v="0"/>
    <n v="0"/>
    <n v="0"/>
    <n v="0"/>
    <n v="0"/>
    <n v="0"/>
    <n v="0"/>
    <n v="0"/>
    <n v="0"/>
    <n v="0"/>
    <n v="0"/>
  </r>
  <r>
    <s v="G3651 TSM Easements-RETIRED"/>
    <x v="155"/>
    <x v="1392"/>
    <x v="14"/>
    <n v="0"/>
    <n v="0"/>
    <n v="0"/>
    <n v="0"/>
    <n v="0"/>
    <n v="0"/>
    <n v="0"/>
    <n v="0"/>
    <n v="0"/>
    <n v="0"/>
    <n v="0"/>
    <n v="0"/>
    <n v="0"/>
    <n v="0"/>
  </r>
  <r>
    <s v="G366 TSM Structures &amp; Imp-RETIRED"/>
    <x v="156"/>
    <x v="1393"/>
    <x v="14"/>
    <n v="0"/>
    <n v="0"/>
    <n v="0"/>
    <n v="0"/>
    <n v="0"/>
    <n v="0"/>
    <n v="0"/>
    <n v="0"/>
    <n v="0"/>
    <n v="0"/>
    <n v="0"/>
    <n v="0"/>
    <n v="0"/>
    <n v="0"/>
  </r>
  <r>
    <s v="G367 TSM Mains-RETIRED"/>
    <x v="157"/>
    <x v="1394"/>
    <x v="14"/>
    <n v="0"/>
    <n v="0"/>
    <n v="0"/>
    <n v="0"/>
    <n v="0"/>
    <n v="0"/>
    <n v="0"/>
    <n v="0"/>
    <n v="0"/>
    <n v="0"/>
    <n v="0"/>
    <n v="0"/>
    <n v="0"/>
    <n v="0"/>
  </r>
  <r>
    <s v="G369 TSM Regulating Stat-RETIRED"/>
    <x v="158"/>
    <x v="1395"/>
    <x v="14"/>
    <n v="0"/>
    <n v="0"/>
    <n v="0"/>
    <n v="0"/>
    <n v="0"/>
    <n v="0"/>
    <n v="0"/>
    <n v="0"/>
    <n v="0"/>
    <n v="0"/>
    <n v="0"/>
    <n v="0"/>
    <n v="0"/>
    <n v="0"/>
  </r>
  <r>
    <s v="G3740 105 DST Land &amp; Land Rights"/>
    <x v="159"/>
    <x v="989"/>
    <x v="15"/>
    <n v="1437"/>
    <n v="611"/>
    <n v="611"/>
    <n v="611"/>
    <n v="611"/>
    <n v="611"/>
    <n v="611"/>
    <n v="611"/>
    <n v="611"/>
    <n v="611"/>
    <n v="611"/>
    <n v="611"/>
    <n v="611"/>
    <n v="645714"/>
  </r>
  <r>
    <s v="G3740 DST Land &amp; Land Rights"/>
    <x v="159"/>
    <x v="990"/>
    <x v="15"/>
    <n v="8476"/>
    <n v="9302"/>
    <n v="9302"/>
    <n v="9302"/>
    <n v="9302"/>
    <n v="9302"/>
    <n v="9302"/>
    <n v="9302"/>
    <n v="9302"/>
    <n v="9302"/>
    <n v="9302"/>
    <n v="9302"/>
    <n v="9300"/>
    <n v="9267173"/>
  </r>
  <r>
    <s v="G3741 DST Land &amp; Land Rights, Trans"/>
    <x v="160"/>
    <x v="1396"/>
    <x v="15"/>
    <n v="125"/>
    <n v="125"/>
    <n v="125"/>
    <n v="125"/>
    <n v="125"/>
    <n v="125"/>
    <n v="125"/>
    <n v="125"/>
    <n v="125"/>
    <n v="125"/>
    <n v="125"/>
    <n v="125"/>
    <n v="125"/>
    <n v="125304"/>
  </r>
  <r>
    <s v="G3741 DST Land, Trans, Everett-Delt"/>
    <x v="160"/>
    <x v="1397"/>
    <x v="15"/>
    <n v="215"/>
    <n v="215"/>
    <n v="215"/>
    <n v="215"/>
    <n v="215"/>
    <n v="215"/>
    <n v="215"/>
    <n v="215"/>
    <n v="215"/>
    <n v="215"/>
    <n v="215"/>
    <n v="215"/>
    <n v="215"/>
    <n v="215357"/>
  </r>
  <r>
    <s v="G3742 105 DST Easements"/>
    <x v="161"/>
    <x v="1000"/>
    <x v="15"/>
    <n v="0"/>
    <n v="0"/>
    <n v="0"/>
    <n v="0"/>
    <n v="0"/>
    <n v="0"/>
    <n v="0"/>
    <n v="0"/>
    <n v="0"/>
    <n v="0"/>
    <n v="0"/>
    <n v="0"/>
    <n v="0"/>
    <n v="0"/>
  </r>
  <r>
    <s v="G3742 DST Easements"/>
    <x v="161"/>
    <x v="1398"/>
    <x v="15"/>
    <n v="5873"/>
    <n v="5873"/>
    <n v="5873"/>
    <n v="5873"/>
    <n v="5873"/>
    <n v="5873"/>
    <n v="5873"/>
    <n v="5873"/>
    <n v="5873"/>
    <n v="5873"/>
    <n v="5873"/>
    <n v="5873"/>
    <n v="5873"/>
    <n v="5872614"/>
  </r>
  <r>
    <s v="G3742 DST Easements, Everett-Delta"/>
    <x v="161"/>
    <x v="1399"/>
    <x v="15"/>
    <n v="0"/>
    <n v="0"/>
    <n v="0"/>
    <n v="0"/>
    <n v="0"/>
    <n v="0"/>
    <n v="0"/>
    <n v="0"/>
    <n v="0"/>
    <n v="0"/>
    <n v="0"/>
    <n v="0"/>
    <n v="0"/>
    <n v="0"/>
  </r>
  <r>
    <s v="G3743 DST Easements, From Transmsn"/>
    <x v="162"/>
    <x v="1400"/>
    <x v="15"/>
    <n v="4554"/>
    <n v="4554"/>
    <n v="4554"/>
    <n v="4554"/>
    <n v="4554"/>
    <n v="4554"/>
    <n v="4554"/>
    <n v="4554"/>
    <n v="4554"/>
    <n v="4554"/>
    <n v="4554"/>
    <n v="4554"/>
    <n v="4554"/>
    <n v="4553839"/>
  </r>
  <r>
    <s v="G3743 DST Easements, Trans, Everett"/>
    <x v="162"/>
    <x v="1401"/>
    <x v="15"/>
    <n v="3445"/>
    <n v="3445"/>
    <n v="3445"/>
    <n v="3445"/>
    <n v="3445"/>
    <n v="3445"/>
    <n v="3445"/>
    <n v="3445"/>
    <n v="3445"/>
    <n v="3445"/>
    <n v="3445"/>
    <n v="3445"/>
    <n v="3445"/>
    <n v="3444976"/>
  </r>
  <r>
    <s v="G3750 Centralia Office-RET"/>
    <x v="163"/>
    <x v="1402"/>
    <x v="15"/>
    <n v="356"/>
    <n v="356"/>
    <n v="356"/>
    <n v="356"/>
    <n v="356"/>
    <n v="356"/>
    <n v="356"/>
    <n v="356"/>
    <n v="356"/>
    <n v="0"/>
    <n v="0"/>
    <n v="0"/>
    <n v="0"/>
    <n v="252015"/>
  </r>
  <r>
    <s v="G3750 DONOTUSE, Everett OprBase"/>
    <x v="163"/>
    <x v="1403"/>
    <x v="15"/>
    <n v="0"/>
    <n v="0"/>
    <n v="0"/>
    <n v="0"/>
    <n v="0"/>
    <n v="0"/>
    <n v="0"/>
    <n v="0"/>
    <n v="0"/>
    <n v="0"/>
    <n v="0"/>
    <n v="0"/>
    <n v="0"/>
    <n v="0"/>
  </r>
  <r>
    <s v="G3750 DONOTUSE, Georgetown Oper"/>
    <x v="163"/>
    <x v="1404"/>
    <x v="15"/>
    <n v="0"/>
    <n v="0"/>
    <n v="0"/>
    <n v="0"/>
    <n v="0"/>
    <n v="0"/>
    <n v="0"/>
    <n v="0"/>
    <n v="0"/>
    <n v="0"/>
    <n v="0"/>
    <n v="0"/>
    <n v="0"/>
    <n v="0"/>
  </r>
  <r>
    <s v="G3750 DONOTUSE, North Oper Base"/>
    <x v="163"/>
    <x v="1405"/>
    <x v="15"/>
    <n v="0"/>
    <n v="0"/>
    <n v="0"/>
    <n v="0"/>
    <n v="0"/>
    <n v="0"/>
    <n v="0"/>
    <n v="0"/>
    <n v="0"/>
    <n v="0"/>
    <n v="0"/>
    <n v="0"/>
    <n v="0"/>
    <n v="0"/>
  </r>
  <r>
    <s v="G3750 DONOTUSE, North Oper Ctr"/>
    <x v="163"/>
    <x v="1406"/>
    <x v="15"/>
    <n v="0"/>
    <n v="0"/>
    <n v="0"/>
    <n v="0"/>
    <n v="0"/>
    <n v="0"/>
    <n v="0"/>
    <n v="0"/>
    <n v="0"/>
    <n v="0"/>
    <n v="0"/>
    <n v="0"/>
    <n v="0"/>
    <n v="0"/>
  </r>
  <r>
    <s v="G3750 DST Structures &amp; Improvements"/>
    <x v="163"/>
    <x v="1407"/>
    <x v="15"/>
    <n v="38975"/>
    <n v="38975"/>
    <n v="38975"/>
    <n v="38975"/>
    <n v="38975"/>
    <n v="38975"/>
    <n v="38975"/>
    <n v="36904"/>
    <n v="36904"/>
    <n v="36904"/>
    <n v="36904"/>
    <n v="36904"/>
    <n v="36904"/>
    <n v="38025862"/>
  </r>
  <r>
    <s v="G3750 DST Structures &amp; Improvem-NSC"/>
    <x v="163"/>
    <x v="1018"/>
    <x v="15"/>
    <n v="0"/>
    <n v="0"/>
    <n v="0"/>
    <n v="0"/>
    <n v="0"/>
    <n v="0"/>
    <n v="0"/>
    <n v="0"/>
    <n v="0"/>
    <n v="0"/>
    <n v="0"/>
    <n v="0"/>
    <n v="0"/>
    <n v="0"/>
  </r>
  <r>
    <s v="G3751 DST Structures &amp; Imprv, T-NSC"/>
    <x v="164"/>
    <x v="1408"/>
    <x v="15"/>
    <n v="0"/>
    <n v="0"/>
    <n v="0"/>
    <n v="0"/>
    <n v="0"/>
    <n v="0"/>
    <n v="0"/>
    <n v="0"/>
    <n v="0"/>
    <n v="0"/>
    <n v="0"/>
    <n v="0"/>
    <n v="0"/>
    <n v="0"/>
  </r>
  <r>
    <s v="G3751 DST Structures &amp; Imprv, Trans"/>
    <x v="164"/>
    <x v="1409"/>
    <x v="15"/>
    <n v="411"/>
    <n v="411"/>
    <n v="411"/>
    <n v="411"/>
    <n v="411"/>
    <n v="411"/>
    <n v="411"/>
    <n v="411"/>
    <n v="411"/>
    <n v="411"/>
    <n v="411"/>
    <n v="411"/>
    <n v="411"/>
    <n v="410556"/>
  </r>
  <r>
    <s v="G3760 DST Mains-NOTUSED"/>
    <x v="165"/>
    <x v="1410"/>
    <x v="15"/>
    <n v="0"/>
    <n v="0"/>
    <n v="0"/>
    <n v="0"/>
    <n v="0"/>
    <n v="0"/>
    <n v="0"/>
    <n v="0"/>
    <n v="0"/>
    <n v="0"/>
    <n v="0"/>
    <n v="0"/>
    <n v="0"/>
    <n v="0"/>
  </r>
  <r>
    <s v="G3761 DST Mains, Cast Iron"/>
    <x v="166"/>
    <x v="1411"/>
    <x v="15"/>
    <n v="0"/>
    <n v="0"/>
    <n v="0"/>
    <n v="0"/>
    <n v="0"/>
    <n v="0"/>
    <n v="0"/>
    <n v="0"/>
    <n v="0"/>
    <n v="0"/>
    <n v="0"/>
    <n v="0"/>
    <n v="0"/>
    <n v="0"/>
  </r>
  <r>
    <s v="G3762 DST Mains, Plastic"/>
    <x v="167"/>
    <x v="1412"/>
    <x v="15"/>
    <n v="1281223"/>
    <n v="1287010"/>
    <n v="1290154"/>
    <n v="1296091"/>
    <n v="1302426"/>
    <n v="1310278"/>
    <n v="1320156"/>
    <n v="1327417"/>
    <n v="1334946"/>
    <n v="1343882"/>
    <n v="1358283"/>
    <n v="1367139"/>
    <n v="1378748"/>
    <n v="1322313915"/>
  </r>
  <r>
    <s v="G3762 DST Mains, Plastic-NSC"/>
    <x v="167"/>
    <x v="1413"/>
    <x v="15"/>
    <n v="0"/>
    <n v="0"/>
    <n v="0"/>
    <n v="0"/>
    <n v="0"/>
    <n v="0"/>
    <n v="0"/>
    <n v="0"/>
    <n v="0"/>
    <n v="0"/>
    <n v="0"/>
    <n v="0"/>
    <n v="0"/>
    <n v="0"/>
  </r>
  <r>
    <s v="G3763 DST Mains, Bare Steel-RET"/>
    <x v="168"/>
    <x v="1414"/>
    <x v="15"/>
    <n v="0"/>
    <n v="0"/>
    <n v="0"/>
    <n v="0"/>
    <n v="0"/>
    <n v="0"/>
    <n v="0"/>
    <n v="0"/>
    <n v="0"/>
    <n v="0"/>
    <n v="0"/>
    <n v="0"/>
    <n v="0"/>
    <n v="0"/>
  </r>
  <r>
    <s v="G3764 DST Mains, Wrap Stl, Kittitas"/>
    <x v="169"/>
    <x v="1415"/>
    <x v="15"/>
    <n v="33308"/>
    <n v="33308"/>
    <n v="33308"/>
    <n v="33308"/>
    <n v="33308"/>
    <n v="33308"/>
    <n v="33308"/>
    <n v="33308"/>
    <n v="33308"/>
    <n v="33308"/>
    <n v="33308"/>
    <n v="33308"/>
    <n v="33308"/>
    <n v="33307946"/>
  </r>
  <r>
    <s v="G3764 DST Mains, Wrap Stl, Kitt-NSC"/>
    <x v="169"/>
    <x v="1416"/>
    <x v="15"/>
    <n v="0"/>
    <n v="0"/>
    <n v="0"/>
    <n v="0"/>
    <n v="0"/>
    <n v="0"/>
    <n v="0"/>
    <n v="0"/>
    <n v="0"/>
    <n v="0"/>
    <n v="0"/>
    <n v="0"/>
    <n v="0"/>
    <n v="0"/>
  </r>
  <r>
    <s v="G3764 DST Mains, Wrapped Steel"/>
    <x v="169"/>
    <x v="1417"/>
    <x v="15"/>
    <n v="434315"/>
    <n v="432943"/>
    <n v="432999"/>
    <n v="433439"/>
    <n v="435221"/>
    <n v="438281"/>
    <n v="439433"/>
    <n v="440028"/>
    <n v="439786"/>
    <n v="444815"/>
    <n v="446875"/>
    <n v="446559"/>
    <n v="456233"/>
    <n v="439637701"/>
  </r>
  <r>
    <s v="G3764 DST Mains, WrapStl, Evert-RET"/>
    <x v="169"/>
    <x v="1418"/>
    <x v="15"/>
    <n v="0"/>
    <n v="0"/>
    <n v="0"/>
    <n v="0"/>
    <n v="0"/>
    <n v="0"/>
    <n v="0"/>
    <n v="0"/>
    <n v="0"/>
    <n v="0"/>
    <n v="0"/>
    <n v="0"/>
    <n v="0"/>
    <n v="0"/>
  </r>
  <r>
    <s v="G3765 DST Mains, Cathodic Protectio"/>
    <x v="170"/>
    <x v="1419"/>
    <x v="15"/>
    <n v="36631"/>
    <n v="36812"/>
    <n v="36827"/>
    <n v="36940"/>
    <n v="36968"/>
    <n v="36979"/>
    <n v="37025"/>
    <n v="36991"/>
    <n v="36995"/>
    <n v="36904"/>
    <n v="36923"/>
    <n v="37132"/>
    <n v="37194"/>
    <n v="36950745"/>
  </r>
  <r>
    <s v="G3765 DST Mains, Cathodic Prote-NSC"/>
    <x v="170"/>
    <x v="1420"/>
    <x v="15"/>
    <n v="0"/>
    <n v="0"/>
    <n v="0"/>
    <n v="0"/>
    <n v="0"/>
    <n v="0"/>
    <n v="0"/>
    <n v="0"/>
    <n v="0"/>
    <n v="0"/>
    <n v="0"/>
    <n v="0"/>
    <n v="0"/>
    <n v="0"/>
  </r>
  <r>
    <s v="G3766 DST Mains, Frm Trans, St Wrap"/>
    <x v="171"/>
    <x v="1421"/>
    <x v="15"/>
    <n v="85658"/>
    <n v="85658"/>
    <n v="85658"/>
    <n v="85658"/>
    <n v="85658"/>
    <n v="85658"/>
    <n v="85658"/>
    <n v="85658"/>
    <n v="85658"/>
    <n v="85658"/>
    <n v="85658"/>
    <n v="85658"/>
    <n v="85658"/>
    <n v="85658213"/>
  </r>
  <r>
    <s v="G3766 DST Mains, Trans, Everett"/>
    <x v="171"/>
    <x v="1422"/>
    <x v="15"/>
    <n v="27164"/>
    <n v="27164"/>
    <n v="27164"/>
    <n v="27164"/>
    <n v="27164"/>
    <n v="27164"/>
    <n v="27164"/>
    <n v="27164"/>
    <n v="27164"/>
    <n v="27164"/>
    <n v="27164"/>
    <n v="27164"/>
    <n v="27164"/>
    <n v="27164308"/>
  </r>
  <r>
    <s v="G3766 DST Mains, Trans, Everett-NSC"/>
    <x v="171"/>
    <x v="1423"/>
    <x v="15"/>
    <n v="0"/>
    <n v="0"/>
    <n v="0"/>
    <n v="0"/>
    <n v="0"/>
    <n v="0"/>
    <n v="0"/>
    <n v="0"/>
    <n v="0"/>
    <n v="0"/>
    <n v="0"/>
    <n v="0"/>
    <n v="0"/>
    <n v="0"/>
  </r>
  <r>
    <s v="G3767 DST Mains,FrmTrans, B St-RET"/>
    <x v="172"/>
    <x v="1424"/>
    <x v="15"/>
    <n v="0"/>
    <n v="0"/>
    <n v="0"/>
    <n v="0"/>
    <n v="0"/>
    <n v="0"/>
    <n v="0"/>
    <n v="0"/>
    <n v="0"/>
    <n v="0"/>
    <n v="0"/>
    <n v="0"/>
    <n v="0"/>
    <n v="0"/>
  </r>
  <r>
    <s v="G3780 DST Measuring &amp; Reg Stati-NSC"/>
    <x v="173"/>
    <x v="1425"/>
    <x v="15"/>
    <n v="0"/>
    <n v="0"/>
    <n v="0"/>
    <n v="0"/>
    <n v="0"/>
    <n v="0"/>
    <n v="0"/>
    <n v="0"/>
    <n v="0"/>
    <n v="0"/>
    <n v="0"/>
    <n v="0"/>
    <n v="0"/>
    <n v="0"/>
  </r>
  <r>
    <s v="G3780 DST Measuring &amp; Reg Station"/>
    <x v="173"/>
    <x v="1426"/>
    <x v="15"/>
    <n v="96003"/>
    <n v="96640"/>
    <n v="96666"/>
    <n v="96786"/>
    <n v="97124"/>
    <n v="97223"/>
    <n v="97520"/>
    <n v="97877"/>
    <n v="99014"/>
    <n v="99573"/>
    <n v="100758"/>
    <n v="101240"/>
    <n v="102330"/>
    <n v="98298924"/>
  </r>
  <r>
    <s v="G3781 DST Measuring &amp; Reg Sta, -NSC"/>
    <x v="174"/>
    <x v="1427"/>
    <x v="15"/>
    <n v="0"/>
    <n v="0"/>
    <n v="0"/>
    <n v="0"/>
    <n v="0"/>
    <n v="0"/>
    <n v="0"/>
    <n v="0"/>
    <n v="0"/>
    <n v="0"/>
    <n v="0"/>
    <n v="0"/>
    <n v="0"/>
    <n v="0"/>
  </r>
  <r>
    <s v="G3781 DST Measuring &amp; Reg Sta, Tran"/>
    <x v="174"/>
    <x v="1428"/>
    <x v="15"/>
    <n v="24807"/>
    <n v="24807"/>
    <n v="24807"/>
    <n v="24807"/>
    <n v="24807"/>
    <n v="24807"/>
    <n v="24807"/>
    <n v="24807"/>
    <n v="24807"/>
    <n v="24798"/>
    <n v="24798"/>
    <n v="24798"/>
    <n v="24798"/>
    <n v="24804406"/>
  </r>
  <r>
    <s v="G3800 DST Services-DO NOT USE"/>
    <x v="175"/>
    <x v="1429"/>
    <x v="15"/>
    <n v="0"/>
    <n v="0"/>
    <n v="0"/>
    <n v="0"/>
    <n v="0"/>
    <n v="0"/>
    <n v="0"/>
    <n v="0"/>
    <n v="0"/>
    <n v="0"/>
    <n v="0"/>
    <n v="0"/>
    <n v="0"/>
    <n v="0"/>
  </r>
  <r>
    <s v="G3801 DST Services, Cathodic Pr-NSC"/>
    <x v="176"/>
    <x v="1430"/>
    <x v="15"/>
    <n v="0"/>
    <n v="0"/>
    <n v="0"/>
    <n v="0"/>
    <n v="0"/>
    <n v="0"/>
    <n v="0"/>
    <n v="0"/>
    <n v="0"/>
    <n v="0"/>
    <n v="0"/>
    <n v="0"/>
    <n v="0"/>
    <n v="0"/>
  </r>
  <r>
    <s v="G3801 DST Services, Cathodic Protec"/>
    <x v="176"/>
    <x v="1431"/>
    <x v="15"/>
    <n v="21192"/>
    <n v="21198"/>
    <n v="21211"/>
    <n v="21221"/>
    <n v="21251"/>
    <n v="21318"/>
    <n v="21412"/>
    <n v="21492"/>
    <n v="21513"/>
    <n v="21538"/>
    <n v="21368"/>
    <n v="21339"/>
    <n v="21316"/>
    <n v="21342859"/>
  </r>
  <r>
    <s v="G3802 DST Services, Plastic"/>
    <x v="177"/>
    <x v="1432"/>
    <x v="15"/>
    <n v="1033895"/>
    <n v="1039375"/>
    <n v="1043933"/>
    <n v="1050538"/>
    <n v="1055675"/>
    <n v="1060171"/>
    <n v="1067662"/>
    <n v="1072331"/>
    <n v="1077832"/>
    <n v="1084021"/>
    <n v="1105439"/>
    <n v="1110582"/>
    <n v="1116496"/>
    <n v="1070229423"/>
  </r>
  <r>
    <s v="G3802 DST Services, Plastic-NSC"/>
    <x v="177"/>
    <x v="1433"/>
    <x v="15"/>
    <n v="0"/>
    <n v="0"/>
    <n v="0"/>
    <n v="0"/>
    <n v="0"/>
    <n v="0"/>
    <n v="0"/>
    <n v="0"/>
    <n v="0"/>
    <n v="0"/>
    <n v="0"/>
    <n v="0"/>
    <n v="0"/>
    <n v="0"/>
  </r>
  <r>
    <s v="G3803 DST Services, Steel Wrapped"/>
    <x v="178"/>
    <x v="1434"/>
    <x v="15"/>
    <n v="38629"/>
    <n v="38582"/>
    <n v="38606"/>
    <n v="38585"/>
    <n v="38484"/>
    <n v="38495"/>
    <n v="38376"/>
    <n v="38465"/>
    <n v="38543"/>
    <n v="38538"/>
    <n v="38675"/>
    <n v="38644"/>
    <n v="38608"/>
    <n v="38550993"/>
  </r>
  <r>
    <s v="G3803 DST Services, Steel Wrapp-NSC"/>
    <x v="178"/>
    <x v="1435"/>
    <x v="15"/>
    <n v="0"/>
    <n v="0"/>
    <n v="0"/>
    <n v="0"/>
    <n v="0"/>
    <n v="0"/>
    <n v="0"/>
    <n v="0"/>
    <n v="0"/>
    <n v="0"/>
    <n v="0"/>
    <n v="0"/>
    <n v="0"/>
    <n v="0"/>
  </r>
  <r>
    <s v="G3804 DST Services, Bare Steel-RET"/>
    <x v="179"/>
    <x v="1436"/>
    <x v="15"/>
    <n v="0"/>
    <n v="0"/>
    <n v="0"/>
    <n v="0"/>
    <n v="0"/>
    <n v="0"/>
    <n v="0"/>
    <n v="0"/>
    <n v="0"/>
    <n v="0"/>
    <n v="0"/>
    <n v="0"/>
    <n v="0"/>
    <n v="21"/>
  </r>
  <r>
    <s v="G3805 DST Services, Copper-RET"/>
    <x v="180"/>
    <x v="1437"/>
    <x v="15"/>
    <n v="0"/>
    <n v="0"/>
    <n v="0"/>
    <n v="0"/>
    <n v="0"/>
    <n v="0"/>
    <n v="0"/>
    <n v="0"/>
    <n v="0"/>
    <n v="0"/>
    <n v="0"/>
    <n v="0"/>
    <n v="0"/>
    <n v="0"/>
  </r>
  <r>
    <s v="G3810 DST Meters (AMR)"/>
    <x v="181"/>
    <x v="1438"/>
    <x v="15"/>
    <n v="88512"/>
    <n v="89621"/>
    <n v="90314"/>
    <n v="91526"/>
    <n v="92523"/>
    <n v="92520"/>
    <n v="92421"/>
    <n v="92901"/>
    <n v="76144"/>
    <n v="76784"/>
    <n v="77292"/>
    <n v="77655"/>
    <n v="78037"/>
    <n v="86081203"/>
  </r>
  <r>
    <s v="G3810 DST Meters (AMR)-NSC"/>
    <x v="181"/>
    <x v="1439"/>
    <x v="15"/>
    <n v="0"/>
    <n v="0"/>
    <n v="0"/>
    <n v="0"/>
    <n v="0"/>
    <n v="0"/>
    <n v="0"/>
    <n v="0"/>
    <n v="0"/>
    <n v="0"/>
    <n v="0"/>
    <n v="0"/>
    <n v="0"/>
    <n v="0"/>
  </r>
  <r>
    <s v="G3811 105 DST AMI Modules"/>
    <x v="182"/>
    <x v="1440"/>
    <x v="15"/>
    <n v="0"/>
    <n v="0"/>
    <n v="0"/>
    <n v="0"/>
    <n v="0"/>
    <n v="0"/>
    <n v="0"/>
    <n v="0"/>
    <n v="0"/>
    <n v="0"/>
    <n v="0"/>
    <n v="0"/>
    <n v="0"/>
    <n v="0"/>
  </r>
  <r>
    <s v="G3811 DST Meters, AMI-DONOTUSE"/>
    <x v="182"/>
    <x v="1441"/>
    <x v="15"/>
    <n v="0"/>
    <n v="0"/>
    <n v="0"/>
    <n v="0"/>
    <n v="0"/>
    <n v="0"/>
    <n v="0"/>
    <n v="0"/>
    <n v="0"/>
    <n v="0"/>
    <n v="0"/>
    <n v="0"/>
    <n v="0"/>
    <n v="0"/>
  </r>
  <r>
    <s v="G3812 DST Modules, AMI"/>
    <x v="183"/>
    <x v="1442"/>
    <x v="15"/>
    <n v="0"/>
    <n v="0"/>
    <n v="0"/>
    <n v="0"/>
    <n v="0"/>
    <n v="0"/>
    <n v="0"/>
    <n v="4296"/>
    <n v="4626"/>
    <n v="4969"/>
    <n v="5564"/>
    <n v="5611"/>
    <n v="5611"/>
    <n v="2322526"/>
  </r>
  <r>
    <s v="G3812 DST Modules, AMI-NSC"/>
    <x v="183"/>
    <x v="1443"/>
    <x v="15"/>
    <n v="0"/>
    <n v="0"/>
    <n v="0"/>
    <n v="0"/>
    <n v="0"/>
    <n v="0"/>
    <n v="0"/>
    <n v="0"/>
    <n v="0"/>
    <n v="0"/>
    <n v="0"/>
    <n v="0"/>
    <n v="0"/>
    <n v="0"/>
  </r>
  <r>
    <s v="G3813 DST Modules, AMR"/>
    <x v="184"/>
    <x v="1444"/>
    <x v="15"/>
    <n v="0"/>
    <n v="0"/>
    <n v="0"/>
    <n v="0"/>
    <n v="0"/>
    <n v="0"/>
    <n v="0"/>
    <n v="633"/>
    <n v="17985"/>
    <n v="17946"/>
    <n v="18680"/>
    <n v="18690"/>
    <n v="18878"/>
    <n v="6947639"/>
  </r>
  <r>
    <s v="G3813 DST Modules, AMR-NSC"/>
    <x v="184"/>
    <x v="1445"/>
    <x v="15"/>
    <n v="0"/>
    <n v="0"/>
    <n v="0"/>
    <n v="0"/>
    <n v="0"/>
    <n v="0"/>
    <n v="0"/>
    <n v="0"/>
    <n v="0"/>
    <n v="0"/>
    <n v="0"/>
    <n v="0"/>
    <n v="0"/>
    <n v="0"/>
  </r>
  <r>
    <s v="G3820 DST Meter Installations (AMR)"/>
    <x v="185"/>
    <x v="1446"/>
    <x v="15"/>
    <n v="183881"/>
    <n v="185313"/>
    <n v="186006"/>
    <n v="188242"/>
    <n v="189161"/>
    <n v="190518"/>
    <n v="192469"/>
    <n v="193994"/>
    <n v="194981"/>
    <n v="195558"/>
    <n v="181428"/>
    <n v="181268"/>
    <n v="181051"/>
    <n v="188450224"/>
  </r>
  <r>
    <s v="G3820 DST Meter Installations (-NSC"/>
    <x v="185"/>
    <x v="1447"/>
    <x v="15"/>
    <n v="0"/>
    <n v="0"/>
    <n v="0"/>
    <n v="0"/>
    <n v="0"/>
    <n v="0"/>
    <n v="0"/>
    <n v="0"/>
    <n v="0"/>
    <n v="0"/>
    <n v="0"/>
    <n v="0"/>
    <n v="0"/>
    <n v="0"/>
  </r>
  <r>
    <s v="G3821 DST MeterInstall AMI-DONOTUSE"/>
    <x v="186"/>
    <x v="1448"/>
    <x v="15"/>
    <n v="0"/>
    <n v="0"/>
    <n v="0"/>
    <n v="0"/>
    <n v="0"/>
    <n v="0"/>
    <n v="0"/>
    <n v="0"/>
    <n v="0"/>
    <n v="0"/>
    <n v="0"/>
    <n v="0"/>
    <n v="0"/>
    <n v="0"/>
  </r>
  <r>
    <s v="G3822 DST Module Installations, AMI"/>
    <x v="187"/>
    <x v="1449"/>
    <x v="15"/>
    <n v="0"/>
    <n v="0"/>
    <n v="0"/>
    <n v="0"/>
    <n v="0"/>
    <n v="0"/>
    <n v="0"/>
    <n v="0"/>
    <n v="0"/>
    <n v="0"/>
    <n v="0"/>
    <n v="0"/>
    <n v="1785"/>
    <n v="74385"/>
  </r>
  <r>
    <s v="G3822 DST Module Installations,-NSC"/>
    <x v="187"/>
    <x v="1450"/>
    <x v="15"/>
    <n v="0"/>
    <n v="0"/>
    <n v="0"/>
    <n v="0"/>
    <n v="0"/>
    <n v="0"/>
    <n v="0"/>
    <n v="0"/>
    <n v="0"/>
    <n v="0"/>
    <n v="0"/>
    <n v="0"/>
    <n v="0"/>
    <n v="0"/>
  </r>
  <r>
    <s v="G3823 DST Module Installations, AMR"/>
    <x v="188"/>
    <x v="1451"/>
    <x v="15"/>
    <n v="0"/>
    <n v="0"/>
    <n v="0"/>
    <n v="0"/>
    <n v="0"/>
    <n v="0"/>
    <n v="0"/>
    <n v="0"/>
    <n v="0"/>
    <n v="0"/>
    <n v="0"/>
    <n v="0"/>
    <n v="0"/>
    <n v="0"/>
  </r>
  <r>
    <s v="G3823 DST Module Installations,-NSC"/>
    <x v="188"/>
    <x v="1450"/>
    <x v="15"/>
    <n v="0"/>
    <n v="0"/>
    <n v="0"/>
    <n v="0"/>
    <n v="0"/>
    <n v="0"/>
    <n v="0"/>
    <n v="0"/>
    <n v="0"/>
    <n v="0"/>
    <n v="0"/>
    <n v="0"/>
    <n v="0"/>
    <n v="0"/>
  </r>
  <r>
    <s v="G383 DST House Regulators"/>
    <x v="189"/>
    <x v="1452"/>
    <x v="15"/>
    <n v="17293"/>
    <n v="17390"/>
    <n v="17458"/>
    <n v="17501"/>
    <n v="17491"/>
    <n v="17461"/>
    <n v="17442"/>
    <n v="17624"/>
    <n v="17576"/>
    <n v="17604"/>
    <n v="17616"/>
    <n v="17670"/>
    <n v="17726"/>
    <n v="17528638"/>
  </r>
  <r>
    <s v="G383 DST House Regulators-NSC"/>
    <x v="189"/>
    <x v="1453"/>
    <x v="15"/>
    <n v="0"/>
    <n v="0"/>
    <n v="0"/>
    <n v="0"/>
    <n v="0"/>
    <n v="0"/>
    <n v="0"/>
    <n v="0"/>
    <n v="0"/>
    <n v="0"/>
    <n v="0"/>
    <n v="0"/>
    <n v="0"/>
    <n v="0"/>
  </r>
  <r>
    <s v="G384 DST House Regulator Installs"/>
    <x v="190"/>
    <x v="1454"/>
    <x v="15"/>
    <n v="83131"/>
    <n v="83130"/>
    <n v="83127"/>
    <n v="83122"/>
    <n v="83118"/>
    <n v="83111"/>
    <n v="83109"/>
    <n v="83106"/>
    <n v="83099"/>
    <n v="83098"/>
    <n v="83094"/>
    <n v="83091"/>
    <n v="83089"/>
    <n v="83109687"/>
  </r>
  <r>
    <s v="G384 DST House Regulator Instal-NSC"/>
    <x v="190"/>
    <x v="1455"/>
    <x v="15"/>
    <n v="0"/>
    <n v="0"/>
    <n v="0"/>
    <n v="0"/>
    <n v="0"/>
    <n v="0"/>
    <n v="0"/>
    <n v="0"/>
    <n v="0"/>
    <n v="0"/>
    <n v="0"/>
    <n v="0"/>
    <n v="0"/>
    <n v="0"/>
  </r>
  <r>
    <s v="G385 DST Industrial M&amp;R Sta Eq"/>
    <x v="191"/>
    <x v="1456"/>
    <x v="15"/>
    <n v="40574"/>
    <n v="40101"/>
    <n v="40179"/>
    <n v="40313"/>
    <n v="40516"/>
    <n v="40854"/>
    <n v="41171"/>
    <n v="41475"/>
    <n v="41866"/>
    <n v="42187"/>
    <n v="42452"/>
    <n v="42927"/>
    <n v="43475"/>
    <n v="41338703"/>
  </r>
  <r>
    <s v="G385 DST Industrial M&amp;R Sta Eq-NSC"/>
    <x v="191"/>
    <x v="1457"/>
    <x v="15"/>
    <n v="0"/>
    <n v="0"/>
    <n v="0"/>
    <n v="0"/>
    <n v="0"/>
    <n v="0"/>
    <n v="0"/>
    <n v="0"/>
    <n v="0"/>
    <n v="0"/>
    <n v="0"/>
    <n v="0"/>
    <n v="0"/>
    <n v="0"/>
  </r>
  <r>
    <s v="G38601 DST CNG Kent station"/>
    <x v="192"/>
    <x v="1458"/>
    <x v="15"/>
    <n v="1413"/>
    <n v="1413"/>
    <n v="1413"/>
    <n v="1413"/>
    <n v="1413"/>
    <n v="1413"/>
    <n v="1413"/>
    <n v="1413"/>
    <n v="1413"/>
    <n v="1413"/>
    <n v="1413"/>
    <n v="1413"/>
    <n v="1413"/>
    <n v="1413480"/>
  </r>
  <r>
    <s v="G38601 DST CNG Kent station-NSC"/>
    <x v="192"/>
    <x v="1459"/>
    <x v="15"/>
    <n v="0"/>
    <n v="0"/>
    <n v="0"/>
    <n v="0"/>
    <n v="0"/>
    <n v="0"/>
    <n v="0"/>
    <n v="0"/>
    <n v="0"/>
    <n v="0"/>
    <n v="0"/>
    <n v="0"/>
    <n v="0"/>
    <n v="0"/>
  </r>
  <r>
    <s v="G3861 DST Com Water Heater"/>
    <x v="193"/>
    <x v="1460"/>
    <x v="15"/>
    <n v="2605"/>
    <n v="2687"/>
    <n v="2744"/>
    <n v="2868"/>
    <n v="2978"/>
    <n v="2888"/>
    <n v="3022"/>
    <n v="3115"/>
    <n v="3597"/>
    <n v="3686"/>
    <n v="3654"/>
    <n v="3688"/>
    <n v="3825"/>
    <n v="3178554"/>
  </r>
  <r>
    <s v="G3861 DST Com Water Heater&lt;1994-RET"/>
    <x v="193"/>
    <x v="1461"/>
    <x v="15"/>
    <n v="0"/>
    <n v="0"/>
    <n v="0"/>
    <n v="1"/>
    <n v="3"/>
    <n v="0"/>
    <n v="0"/>
    <n v="0"/>
    <n v="193"/>
    <n v="193"/>
    <n v="0"/>
    <n v="0"/>
    <n v="0"/>
    <n v="32576"/>
  </r>
  <r>
    <s v="G3862 DST Res Water Heater"/>
    <x v="194"/>
    <x v="1462"/>
    <x v="15"/>
    <n v="14121"/>
    <n v="14297"/>
    <n v="14451"/>
    <n v="14615"/>
    <n v="14830"/>
    <n v="11327"/>
    <n v="11448"/>
    <n v="11746"/>
    <n v="13097"/>
    <n v="13313"/>
    <n v="14581"/>
    <n v="14694"/>
    <n v="14854"/>
    <n v="13573928"/>
  </r>
  <r>
    <s v="G3862 DST Res Water Heater-NSC"/>
    <x v="194"/>
    <x v="1463"/>
    <x v="15"/>
    <n v="0"/>
    <n v="0"/>
    <n v="0"/>
    <n v="0"/>
    <n v="0"/>
    <n v="0"/>
    <n v="0"/>
    <n v="0"/>
    <n v="0"/>
    <n v="0"/>
    <n v="0"/>
    <n v="0"/>
    <n v="0"/>
    <n v="0"/>
  </r>
  <r>
    <s v="G3862 DST ResWaterHeater &lt; 1994-RET"/>
    <x v="194"/>
    <x v="1464"/>
    <x v="15"/>
    <n v="0"/>
    <n v="0"/>
    <n v="0"/>
    <n v="3"/>
    <n v="6"/>
    <n v="0"/>
    <n v="0"/>
    <n v="0"/>
    <n v="83"/>
    <n v="83"/>
    <n v="0"/>
    <n v="0"/>
    <n v="0"/>
    <n v="14519"/>
  </r>
  <r>
    <s v="G3863 DST Res Conv Burner"/>
    <x v="195"/>
    <x v="1465"/>
    <x v="15"/>
    <n v="86"/>
    <n v="86"/>
    <n v="86"/>
    <n v="86"/>
    <n v="86"/>
    <n v="86"/>
    <n v="52"/>
    <n v="52"/>
    <n v="52"/>
    <n v="52"/>
    <n v="52"/>
    <n v="52"/>
    <n v="52"/>
    <n v="67541"/>
  </r>
  <r>
    <s v="G3863 DST Res Conv Burner-NSC"/>
    <x v="195"/>
    <x v="1466"/>
    <x v="15"/>
    <n v="0"/>
    <n v="0"/>
    <n v="0"/>
    <n v="0"/>
    <n v="0"/>
    <n v="0"/>
    <n v="0"/>
    <n v="0"/>
    <n v="0"/>
    <n v="0"/>
    <n v="0"/>
    <n v="0"/>
    <n v="0"/>
    <n v="0"/>
  </r>
  <r>
    <s v="G3864 DST Com Wtr Htr, P&amp;V-RET"/>
    <x v="196"/>
    <x v="1467"/>
    <x v="15"/>
    <n v="0"/>
    <n v="0"/>
    <n v="0"/>
    <n v="0"/>
    <n v="0"/>
    <n v="0"/>
    <n v="0"/>
    <n v="0"/>
    <n v="0"/>
    <n v="0"/>
    <n v="0"/>
    <n v="0"/>
    <n v="0"/>
    <n v="0"/>
  </r>
  <r>
    <s v="G3865 DST Com Conv Burner"/>
    <x v="197"/>
    <x v="1468"/>
    <x v="15"/>
    <n v="6"/>
    <n v="0"/>
    <n v="0"/>
    <n v="0"/>
    <n v="0"/>
    <n v="0"/>
    <n v="0"/>
    <n v="0"/>
    <n v="0"/>
    <n v="0"/>
    <n v="0"/>
    <n v="0"/>
    <n v="0"/>
    <n v="249"/>
  </r>
  <r>
    <s v="G3865 DST Com Conv Burner-NSC"/>
    <x v="197"/>
    <x v="1469"/>
    <x v="15"/>
    <n v="0"/>
    <n v="0"/>
    <n v="0"/>
    <n v="0"/>
    <n v="0"/>
    <n v="0"/>
    <n v="0"/>
    <n v="0"/>
    <n v="0"/>
    <n v="0"/>
    <n v="0"/>
    <n v="0"/>
    <n v="0"/>
    <n v="0"/>
  </r>
  <r>
    <s v="G3866 DST Res C B, Pipe &amp; Vent-RET"/>
    <x v="198"/>
    <x v="1470"/>
    <x v="15"/>
    <n v="0"/>
    <n v="0"/>
    <n v="0"/>
    <n v="0"/>
    <n v="0"/>
    <n v="0"/>
    <n v="0"/>
    <n v="0"/>
    <n v="0"/>
    <n v="0"/>
    <n v="0"/>
    <n v="0"/>
    <n v="0"/>
    <n v="0"/>
  </r>
  <r>
    <s v="G3867 DST Com C B, P&amp;V &lt; 1994-RET"/>
    <x v="199"/>
    <x v="1471"/>
    <x v="15"/>
    <n v="0"/>
    <n v="0"/>
    <n v="0"/>
    <n v="0"/>
    <n v="0"/>
    <n v="0"/>
    <n v="0"/>
    <n v="0"/>
    <n v="0"/>
    <n v="0"/>
    <n v="0"/>
    <n v="0"/>
    <n v="0"/>
    <n v="0"/>
  </r>
  <r>
    <s v="G3867 DST Com C Burner, P&amp;V-RET"/>
    <x v="199"/>
    <x v="1472"/>
    <x v="15"/>
    <n v="0"/>
    <n v="0"/>
    <n v="0"/>
    <n v="0"/>
    <n v="0"/>
    <n v="0"/>
    <n v="0"/>
    <n v="0"/>
    <n v="0"/>
    <n v="0"/>
    <n v="0"/>
    <n v="0"/>
    <n v="0"/>
    <n v="0"/>
  </r>
  <r>
    <s v="G3868 DST ResWtrHtr, Pipe&amp;Vent-RET"/>
    <x v="200"/>
    <x v="1473"/>
    <x v="15"/>
    <n v="0"/>
    <n v="0"/>
    <n v="0"/>
    <n v="0"/>
    <n v="0"/>
    <n v="0"/>
    <n v="0"/>
    <n v="0"/>
    <n v="0"/>
    <n v="0"/>
    <n v="0"/>
    <n v="0"/>
    <n v="0"/>
    <n v="0"/>
  </r>
  <r>
    <s v="G3869 DST Circulating Heaters-RET"/>
    <x v="201"/>
    <x v="1474"/>
    <x v="15"/>
    <n v="0"/>
    <n v="0"/>
    <n v="0"/>
    <n v="0"/>
    <n v="0"/>
    <n v="0"/>
    <n v="0"/>
    <n v="0"/>
    <n v="0"/>
    <n v="0"/>
    <n v="0"/>
    <n v="0"/>
    <n v="0"/>
    <n v="0"/>
  </r>
  <r>
    <s v="G387 DST Other Equipment"/>
    <x v="202"/>
    <x v="1475"/>
    <x v="15"/>
    <n v="5373"/>
    <n v="5018"/>
    <n v="5018"/>
    <n v="5012"/>
    <n v="5012"/>
    <n v="5012"/>
    <n v="5012"/>
    <n v="5012"/>
    <n v="5012"/>
    <n v="5000"/>
    <n v="5000"/>
    <n v="5000"/>
    <n v="5000"/>
    <n v="5024638"/>
  </r>
  <r>
    <s v="G387 DST Other Equipment-NSC"/>
    <x v="202"/>
    <x v="1476"/>
    <x v="15"/>
    <n v="0"/>
    <n v="0"/>
    <n v="0"/>
    <n v="0"/>
    <n v="0"/>
    <n v="0"/>
    <n v="0"/>
    <n v="0"/>
    <n v="0"/>
    <n v="0"/>
    <n v="0"/>
    <n v="0"/>
    <n v="0"/>
    <n v="0"/>
  </r>
  <r>
    <s v="G388 DST ARO Distribution"/>
    <x v="203"/>
    <x v="1099"/>
    <x v="15"/>
    <n v="12225"/>
    <n v="12225"/>
    <n v="9393"/>
    <n v="9393"/>
    <n v="9393"/>
    <n v="9393"/>
    <n v="9393"/>
    <n v="9393"/>
    <n v="9393"/>
    <n v="9393"/>
    <n v="9393"/>
    <n v="9393"/>
    <n v="10127"/>
    <n v="9777523"/>
  </r>
  <r>
    <s v="G389 105 GEN Land &amp; Land Rights"/>
    <x v="204"/>
    <x v="1101"/>
    <x v="16"/>
    <n v="0"/>
    <n v="0"/>
    <n v="0"/>
    <n v="0"/>
    <n v="0"/>
    <n v="0"/>
    <n v="0"/>
    <n v="0"/>
    <n v="0"/>
    <n v="0"/>
    <n v="0"/>
    <n v="0"/>
    <n v="0"/>
    <n v="0"/>
  </r>
  <r>
    <s v="G389 GEN Land &amp; Land Rights"/>
    <x v="204"/>
    <x v="1102"/>
    <x v="16"/>
    <n v="121"/>
    <n v="121"/>
    <n v="121"/>
    <n v="121"/>
    <n v="121"/>
    <n v="121"/>
    <n v="121"/>
    <n v="121"/>
    <n v="121"/>
    <n v="121"/>
    <n v="121"/>
    <n v="121"/>
    <n v="121"/>
    <n v="121045"/>
  </r>
  <r>
    <s v="G390 105 GEN Structure  &amp; Impro-NSC"/>
    <x v="205"/>
    <x v="1477"/>
    <x v="16"/>
    <n v="0"/>
    <n v="0"/>
    <n v="0"/>
    <n v="0"/>
    <n v="0"/>
    <n v="0"/>
    <n v="0"/>
    <n v="0"/>
    <n v="0"/>
    <n v="0"/>
    <n v="0"/>
    <n v="0"/>
    <n v="0"/>
    <n v="0"/>
  </r>
  <r>
    <s v="G390 105 GEN Structure  &amp; Improv"/>
    <x v="205"/>
    <x v="1478"/>
    <x v="16"/>
    <n v="0"/>
    <n v="0"/>
    <n v="0"/>
    <n v="0"/>
    <n v="0"/>
    <n v="0"/>
    <n v="0"/>
    <n v="0"/>
    <n v="0"/>
    <n v="0"/>
    <n v="0"/>
    <n v="0"/>
    <n v="0"/>
    <n v="0"/>
  </r>
  <r>
    <s v="G390 Centralia Business Office"/>
    <x v="205"/>
    <x v="1479"/>
    <x v="16"/>
    <n v="0"/>
    <n v="0"/>
    <n v="0"/>
    <n v="0"/>
    <n v="0"/>
    <n v="0"/>
    <n v="0"/>
    <n v="0"/>
    <n v="0"/>
    <n v="356"/>
    <n v="356"/>
    <n v="356"/>
    <n v="356"/>
    <n v="103771"/>
  </r>
  <r>
    <s v="G390 Centralia Business Office-NSC"/>
    <x v="205"/>
    <x v="1480"/>
    <x v="16"/>
    <n v="0"/>
    <n v="0"/>
    <n v="0"/>
    <n v="0"/>
    <n v="0"/>
    <n v="0"/>
    <n v="0"/>
    <n v="0"/>
    <n v="0"/>
    <n v="0"/>
    <n v="0"/>
    <n v="0"/>
    <n v="0"/>
    <n v="0"/>
  </r>
  <r>
    <s v="G390 GEN Structures &amp; Improvements"/>
    <x v="205"/>
    <x v="1481"/>
    <x v="16"/>
    <n v="64"/>
    <n v="64"/>
    <n v="64"/>
    <n v="74"/>
    <n v="74"/>
    <n v="74"/>
    <n v="74"/>
    <n v="2144"/>
    <n v="2144"/>
    <n v="2144"/>
    <n v="2144"/>
    <n v="2144"/>
    <n v="2144"/>
    <n v="1020803"/>
  </r>
  <r>
    <s v="G3910 inactive"/>
    <x v="206"/>
    <x v="1482"/>
    <x v="16"/>
    <n v="0"/>
    <n v="0"/>
    <n v="0"/>
    <n v="0"/>
    <n v="0"/>
    <n v="0"/>
    <n v="0"/>
    <n v="0"/>
    <n v="0"/>
    <n v="0"/>
    <n v="0"/>
    <n v="0"/>
    <n v="0"/>
    <n v="0"/>
  </r>
  <r>
    <s v="G3911 GEN Office Furn &amp; Eq, new"/>
    <x v="207"/>
    <x v="1158"/>
    <x v="16"/>
    <n v="3142"/>
    <n v="3142"/>
    <n v="3142"/>
    <n v="3142"/>
    <n v="3142"/>
    <n v="3142"/>
    <n v="3142"/>
    <n v="3142"/>
    <n v="3142"/>
    <n v="3142"/>
    <n v="3142"/>
    <n v="3142"/>
    <n v="3142"/>
    <n v="3141752"/>
  </r>
  <r>
    <s v="G3911 GEN Office Furn &amp; Eq, old"/>
    <x v="207"/>
    <x v="1159"/>
    <x v="16"/>
    <n v="0"/>
    <n v="0"/>
    <n v="0"/>
    <n v="0"/>
    <n v="0"/>
    <n v="0"/>
    <n v="0"/>
    <n v="0"/>
    <n v="0"/>
    <n v="0"/>
    <n v="0"/>
    <n v="0"/>
    <n v="0"/>
    <n v="0"/>
  </r>
  <r>
    <s v="G3911 GEN Office Furn &amp; Eq, old-NSC"/>
    <x v="207"/>
    <x v="1160"/>
    <x v="16"/>
    <n v="0"/>
    <n v="0"/>
    <n v="0"/>
    <n v="0"/>
    <n v="0"/>
    <n v="0"/>
    <n v="0"/>
    <n v="0"/>
    <n v="0"/>
    <n v="0"/>
    <n v="0"/>
    <n v="0"/>
    <n v="0"/>
    <n v="0"/>
  </r>
  <r>
    <s v="G3912 GEN Computer Eq, new"/>
    <x v="208"/>
    <x v="1185"/>
    <x v="16"/>
    <n v="772"/>
    <n v="784"/>
    <n v="784"/>
    <n v="785"/>
    <n v="784"/>
    <n v="784"/>
    <n v="784"/>
    <n v="784"/>
    <n v="784"/>
    <n v="784"/>
    <n v="835"/>
    <n v="835"/>
    <n v="838"/>
    <n v="794549"/>
  </r>
  <r>
    <s v="G3912 GEN Computer Eq, old -RETIRED"/>
    <x v="208"/>
    <x v="1483"/>
    <x v="16"/>
    <n v="0"/>
    <n v="0"/>
    <n v="0"/>
    <n v="0"/>
    <n v="0"/>
    <n v="0"/>
    <n v="0"/>
    <n v="0"/>
    <n v="0"/>
    <n v="0"/>
    <n v="0"/>
    <n v="0"/>
    <n v="0"/>
    <n v="0"/>
  </r>
  <r>
    <s v="G3913 GEN Printers, new"/>
    <x v="209"/>
    <x v="1201"/>
    <x v="16"/>
    <n v="0"/>
    <n v="0"/>
    <n v="0"/>
    <n v="0"/>
    <n v="0"/>
    <n v="0"/>
    <n v="0"/>
    <n v="0"/>
    <n v="0"/>
    <n v="0"/>
    <n v="0"/>
    <n v="0"/>
    <n v="0"/>
    <n v="0"/>
  </r>
  <r>
    <s v="G3913 GEN Printers, new-NSC"/>
    <x v="209"/>
    <x v="1202"/>
    <x v="16"/>
    <n v="0"/>
    <n v="0"/>
    <n v="0"/>
    <n v="0"/>
    <n v="0"/>
    <n v="0"/>
    <n v="0"/>
    <n v="0"/>
    <n v="0"/>
    <n v="0"/>
    <n v="0"/>
    <n v="0"/>
    <n v="0"/>
    <n v="0"/>
  </r>
  <r>
    <s v="G3914 GEN Computer Equip- RETIRED"/>
    <x v="210"/>
    <x v="1484"/>
    <x v="16"/>
    <n v="0"/>
    <n v="0"/>
    <n v="0"/>
    <n v="0"/>
    <n v="0"/>
    <n v="0"/>
    <n v="0"/>
    <n v="0"/>
    <n v="0"/>
    <n v="0"/>
    <n v="0"/>
    <n v="0"/>
    <n v="0"/>
    <n v="0"/>
  </r>
  <r>
    <s v="G3915 GEN Network Equipment"/>
    <x v="211"/>
    <x v="1485"/>
    <x v="16"/>
    <n v="0"/>
    <n v="0"/>
    <n v="0"/>
    <n v="0"/>
    <n v="0"/>
    <n v="0"/>
    <n v="0"/>
    <n v="0"/>
    <n v="0"/>
    <n v="0"/>
    <n v="0"/>
    <n v="0"/>
    <n v="0"/>
    <n v="0"/>
  </r>
  <r>
    <s v="G3916 GEN Data Equipment"/>
    <x v="212"/>
    <x v="1486"/>
    <x v="16"/>
    <n v="0"/>
    <n v="0"/>
    <n v="0"/>
    <n v="0"/>
    <n v="0"/>
    <n v="0"/>
    <n v="0"/>
    <n v="0"/>
    <n v="0"/>
    <n v="0"/>
    <n v="0"/>
    <n v="0"/>
    <n v="0"/>
    <n v="0"/>
  </r>
  <r>
    <s v="G392 GEN Trans Equip, new"/>
    <x v="213"/>
    <x v="1212"/>
    <x v="16"/>
    <n v="6040"/>
    <n v="6040"/>
    <n v="6040"/>
    <n v="6040"/>
    <n v="6040"/>
    <n v="6040"/>
    <n v="6040"/>
    <n v="6051"/>
    <n v="6051"/>
    <n v="6051"/>
    <n v="6051"/>
    <n v="6131"/>
    <n v="6131"/>
    <n v="6055256"/>
  </r>
  <r>
    <s v="G392 GEN Trans Equip, old"/>
    <x v="213"/>
    <x v="1213"/>
    <x v="16"/>
    <n v="401"/>
    <n v="401"/>
    <n v="401"/>
    <n v="401"/>
    <n v="401"/>
    <n v="401"/>
    <n v="401"/>
    <n v="0"/>
    <n v="0"/>
    <n v="0"/>
    <n v="0"/>
    <n v="0"/>
    <n v="0"/>
    <n v="217023"/>
  </r>
  <r>
    <s v="G392 GEN Trans Equip, old-NSC"/>
    <x v="213"/>
    <x v="1214"/>
    <x v="16"/>
    <n v="0"/>
    <n v="0"/>
    <n v="0"/>
    <n v="0"/>
    <n v="0"/>
    <n v="0"/>
    <n v="0"/>
    <n v="0"/>
    <n v="0"/>
    <n v="0"/>
    <n v="0"/>
    <n v="0"/>
    <n v="0"/>
    <n v="0"/>
  </r>
  <r>
    <s v="G3930 GEN Stores Equip, new"/>
    <x v="214"/>
    <x v="1219"/>
    <x v="16"/>
    <n v="0"/>
    <n v="0"/>
    <n v="0"/>
    <n v="0"/>
    <n v="0"/>
    <n v="0"/>
    <n v="0"/>
    <n v="0"/>
    <n v="0"/>
    <n v="0"/>
    <n v="0"/>
    <n v="0"/>
    <n v="0"/>
    <n v="0"/>
  </r>
  <r>
    <s v="G3930 GEN Stores Equip, old"/>
    <x v="214"/>
    <x v="1220"/>
    <x v="16"/>
    <n v="0"/>
    <n v="0"/>
    <n v="0"/>
    <n v="0"/>
    <n v="0"/>
    <n v="0"/>
    <n v="0"/>
    <n v="0"/>
    <n v="0"/>
    <n v="0"/>
    <n v="0"/>
    <n v="0"/>
    <n v="0"/>
    <n v="0"/>
  </r>
  <r>
    <s v="G3930 GEN Stores Equip, old-NSC"/>
    <x v="214"/>
    <x v="1221"/>
    <x v="16"/>
    <n v="0"/>
    <n v="0"/>
    <n v="0"/>
    <n v="0"/>
    <n v="0"/>
    <n v="0"/>
    <n v="0"/>
    <n v="0"/>
    <n v="0"/>
    <n v="0"/>
    <n v="0"/>
    <n v="0"/>
    <n v="0"/>
    <n v="0"/>
  </r>
  <r>
    <s v="G3931 GEN Stores Equipment &gt; $20K"/>
    <x v="215"/>
    <x v="1487"/>
    <x v="16"/>
    <n v="0"/>
    <n v="0"/>
    <n v="0"/>
    <n v="0"/>
    <n v="0"/>
    <n v="0"/>
    <n v="0"/>
    <n v="0"/>
    <n v="0"/>
    <n v="0"/>
    <n v="0"/>
    <n v="0"/>
    <n v="0"/>
    <n v="0"/>
  </r>
  <r>
    <s v="G3940 GEN Tools/Garage/Shop, new"/>
    <x v="216"/>
    <x v="1240"/>
    <x v="16"/>
    <n v="3609"/>
    <n v="3711"/>
    <n v="3799"/>
    <n v="3799"/>
    <n v="3799"/>
    <n v="3799"/>
    <n v="3799"/>
    <n v="7122"/>
    <n v="7122"/>
    <n v="7122"/>
    <n v="7122"/>
    <n v="7122"/>
    <n v="7567"/>
    <n v="5325679"/>
  </r>
  <r>
    <s v="G3940 GEN Tools/Garage/Shop, old"/>
    <x v="216"/>
    <x v="1241"/>
    <x v="16"/>
    <n v="3974"/>
    <n v="3323"/>
    <n v="3323"/>
    <n v="3323"/>
    <n v="3323"/>
    <n v="3323"/>
    <n v="3323"/>
    <n v="0"/>
    <n v="0"/>
    <n v="0"/>
    <n v="0"/>
    <n v="0"/>
    <n v="0"/>
    <n v="1827020"/>
  </r>
  <r>
    <s v="G3940 GEN Tools/Garage/Shop, ol-NSC"/>
    <x v="216"/>
    <x v="1242"/>
    <x v="16"/>
    <n v="0"/>
    <n v="0"/>
    <n v="0"/>
    <n v="0"/>
    <n v="0"/>
    <n v="0"/>
    <n v="0"/>
    <n v="0"/>
    <n v="0"/>
    <n v="0"/>
    <n v="0"/>
    <n v="0"/>
    <n v="0"/>
    <n v="0"/>
  </r>
  <r>
    <s v="G3941 GEN Tools/Garage/Shop &gt; $20K"/>
    <x v="217"/>
    <x v="1488"/>
    <x v="16"/>
    <n v="0"/>
    <n v="0"/>
    <n v="0"/>
    <n v="0"/>
    <n v="0"/>
    <n v="0"/>
    <n v="0"/>
    <n v="0"/>
    <n v="0"/>
    <n v="0"/>
    <n v="0"/>
    <n v="0"/>
    <n v="0"/>
    <n v="0"/>
  </r>
  <r>
    <s v="G3942 GEN Tools, 5 yrs"/>
    <x v="218"/>
    <x v="1489"/>
    <x v="16"/>
    <n v="0"/>
    <n v="0"/>
    <n v="0"/>
    <n v="0"/>
    <n v="0"/>
    <n v="0"/>
    <n v="0"/>
    <n v="0"/>
    <n v="0"/>
    <n v="0"/>
    <n v="0"/>
    <n v="0"/>
    <n v="0"/>
    <n v="0"/>
  </r>
  <r>
    <s v="G3943 GEN Tools, From G387 &lt; $20K"/>
    <x v="219"/>
    <x v="1490"/>
    <x v="16"/>
    <n v="0"/>
    <n v="0"/>
    <n v="0"/>
    <n v="0"/>
    <n v="0"/>
    <n v="0"/>
    <n v="0"/>
    <n v="0"/>
    <n v="0"/>
    <n v="0"/>
    <n v="0"/>
    <n v="0"/>
    <n v="0"/>
    <n v="0"/>
  </r>
  <r>
    <s v="G3950 GEN Laboratory Equip, new"/>
    <x v="220"/>
    <x v="1245"/>
    <x v="16"/>
    <n v="478"/>
    <n v="478"/>
    <n v="478"/>
    <n v="478"/>
    <n v="478"/>
    <n v="478"/>
    <n v="478"/>
    <n v="2751"/>
    <n v="2751"/>
    <n v="2751"/>
    <n v="2751"/>
    <n v="2751"/>
    <n v="2751"/>
    <n v="1519748"/>
  </r>
  <r>
    <s v="G3950 GEN Laboratory Equip, old"/>
    <x v="220"/>
    <x v="1247"/>
    <x v="16"/>
    <n v="2295"/>
    <n v="2295"/>
    <n v="2295"/>
    <n v="2295"/>
    <n v="2295"/>
    <n v="2295"/>
    <n v="2295"/>
    <n v="0"/>
    <n v="0"/>
    <n v="0"/>
    <n v="0"/>
    <n v="0"/>
    <n v="0"/>
    <n v="1243052"/>
  </r>
  <r>
    <s v="G3950 GEN Laboratory Equip, old-NSC"/>
    <x v="220"/>
    <x v="1248"/>
    <x v="16"/>
    <n v="0"/>
    <n v="0"/>
    <n v="0"/>
    <n v="0"/>
    <n v="0"/>
    <n v="0"/>
    <n v="0"/>
    <n v="0"/>
    <n v="0"/>
    <n v="0"/>
    <n v="0"/>
    <n v="0"/>
    <n v="0"/>
    <n v="0"/>
  </r>
  <r>
    <s v="G3951 GEN Laboratory Equip &gt; $20K"/>
    <x v="221"/>
    <x v="1491"/>
    <x v="16"/>
    <n v="0"/>
    <n v="0"/>
    <n v="0"/>
    <n v="0"/>
    <n v="0"/>
    <n v="0"/>
    <n v="0"/>
    <n v="0"/>
    <n v="0"/>
    <n v="0"/>
    <n v="0"/>
    <n v="0"/>
    <n v="0"/>
    <n v="0"/>
  </r>
  <r>
    <s v="G396 GEN Power Op Equip, new"/>
    <x v="222"/>
    <x v="1492"/>
    <x v="16"/>
    <n v="14"/>
    <n v="14"/>
    <n v="14"/>
    <n v="14"/>
    <n v="14"/>
    <n v="14"/>
    <n v="14"/>
    <n v="20"/>
    <n v="14"/>
    <n v="14"/>
    <n v="14"/>
    <n v="23"/>
    <n v="23"/>
    <n v="15383"/>
  </r>
  <r>
    <s v="G396 GEN Power Op Equip, old"/>
    <x v="222"/>
    <x v="1493"/>
    <x v="16"/>
    <n v="8"/>
    <n v="8"/>
    <n v="8"/>
    <n v="8"/>
    <n v="8"/>
    <n v="7"/>
    <n v="7"/>
    <n v="0"/>
    <n v="0"/>
    <n v="0"/>
    <n v="0"/>
    <n v="0"/>
    <n v="0"/>
    <n v="4049"/>
  </r>
  <r>
    <s v="G396 GEN Power Op Equip, old-NSC"/>
    <x v="222"/>
    <x v="1494"/>
    <x v="16"/>
    <n v="0"/>
    <n v="0"/>
    <n v="0"/>
    <n v="0"/>
    <n v="0"/>
    <n v="0"/>
    <n v="0"/>
    <n v="0"/>
    <n v="0"/>
    <n v="0"/>
    <n v="0"/>
    <n v="0"/>
    <n v="0"/>
    <n v="0"/>
  </r>
  <r>
    <s v="G3970 GEN Comm Equip, new"/>
    <x v="223"/>
    <x v="1262"/>
    <x v="16"/>
    <n v="2289"/>
    <n v="2288"/>
    <n v="2225"/>
    <n v="2225"/>
    <n v="2225"/>
    <n v="4073"/>
    <n v="3382"/>
    <n v="3498"/>
    <n v="3498"/>
    <n v="3674"/>
    <n v="3710"/>
    <n v="3730"/>
    <n v="3628"/>
    <n v="3123900"/>
  </r>
  <r>
    <s v="G3970 GEN Comm Equip, old"/>
    <x v="223"/>
    <x v="1263"/>
    <x v="16"/>
    <n v="116"/>
    <n v="116"/>
    <n v="116"/>
    <n v="116"/>
    <n v="116"/>
    <n v="116"/>
    <n v="116"/>
    <n v="0"/>
    <n v="0"/>
    <n v="0"/>
    <n v="0"/>
    <n v="0"/>
    <n v="0"/>
    <n v="62720"/>
  </r>
  <r>
    <s v="G3970 GEN Comm Equip, old-NSC"/>
    <x v="223"/>
    <x v="1264"/>
    <x v="16"/>
    <n v="0"/>
    <n v="0"/>
    <n v="0"/>
    <n v="0"/>
    <n v="0"/>
    <n v="0"/>
    <n v="0"/>
    <n v="0"/>
    <n v="0"/>
    <n v="0"/>
    <n v="0"/>
    <n v="0"/>
    <n v="0"/>
    <n v="0"/>
  </r>
  <r>
    <s v="G3971 GEN Mobile Comm Eq"/>
    <x v="224"/>
    <x v="1495"/>
    <x v="16"/>
    <n v="0"/>
    <n v="0"/>
    <n v="0"/>
    <n v="0"/>
    <n v="0"/>
    <n v="0"/>
    <n v="0"/>
    <n v="0"/>
    <n v="0"/>
    <n v="0"/>
    <n v="0"/>
    <n v="0"/>
    <n v="0"/>
    <n v="0"/>
  </r>
  <r>
    <s v="G3972 GEN Telecommunications Eq"/>
    <x v="225"/>
    <x v="1496"/>
    <x v="16"/>
    <n v="0"/>
    <n v="0"/>
    <n v="0"/>
    <n v="0"/>
    <n v="0"/>
    <n v="0"/>
    <n v="0"/>
    <n v="0"/>
    <n v="0"/>
    <n v="0"/>
    <n v="0"/>
    <n v="0"/>
    <n v="0"/>
    <n v="0"/>
  </r>
  <r>
    <s v="G3980 GEN Misc Equip, new"/>
    <x v="226"/>
    <x v="1497"/>
    <x v="16"/>
    <n v="143"/>
    <n v="143"/>
    <n v="143"/>
    <n v="143"/>
    <n v="143"/>
    <n v="143"/>
    <n v="143"/>
    <n v="156"/>
    <n v="156"/>
    <n v="156"/>
    <n v="156"/>
    <n v="156"/>
    <n v="156"/>
    <n v="148967"/>
  </r>
  <r>
    <s v="G3980 GEN Misc Equip, old"/>
    <x v="226"/>
    <x v="1498"/>
    <x v="16"/>
    <n v="12"/>
    <n v="12"/>
    <n v="12"/>
    <n v="12"/>
    <n v="12"/>
    <n v="12"/>
    <n v="12"/>
    <n v="0"/>
    <n v="0"/>
    <n v="0"/>
    <n v="0"/>
    <n v="0"/>
    <n v="0"/>
    <n v="6658"/>
  </r>
  <r>
    <s v="G3980 GEN Misc Equip, old-NSC"/>
    <x v="226"/>
    <x v="1499"/>
    <x v="16"/>
    <n v="0"/>
    <n v="0"/>
    <n v="0"/>
    <n v="0"/>
    <n v="0"/>
    <n v="0"/>
    <n v="0"/>
    <n v="0"/>
    <n v="0"/>
    <n v="0"/>
    <n v="0"/>
    <n v="0"/>
    <n v="0"/>
    <n v="0"/>
  </r>
  <r>
    <s v="G3981 GEN Misc Equipment &gt; $20K"/>
    <x v="227"/>
    <x v="1500"/>
    <x v="16"/>
    <n v="0"/>
    <n v="0"/>
    <n v="0"/>
    <n v="0"/>
    <n v="0"/>
    <n v="0"/>
    <n v="0"/>
    <n v="0"/>
    <n v="0"/>
    <n v="0"/>
    <n v="0"/>
    <n v="0"/>
    <n v="0"/>
    <n v="0"/>
  </r>
  <r>
    <s v="G399 GEN Other Tangible Propert-NSC"/>
    <x v="228"/>
    <x v="1501"/>
    <x v="16"/>
    <n v="0"/>
    <n v="0"/>
    <n v="0"/>
    <n v="0"/>
    <n v="0"/>
    <n v="0"/>
    <n v="0"/>
    <n v="0"/>
    <n v="0"/>
    <n v="0"/>
    <n v="0"/>
    <n v="0"/>
    <n v="0"/>
    <n v="0"/>
  </r>
  <r>
    <s v="G399 GEN Other Tangible Property"/>
    <x v="228"/>
    <x v="1502"/>
    <x v="16"/>
    <n v="0"/>
    <n v="0"/>
    <n v="0"/>
    <n v="0"/>
    <n v="0"/>
    <n v="0"/>
    <n v="0"/>
    <n v="0"/>
    <n v="0"/>
    <n v="0"/>
    <n v="0"/>
    <n v="0"/>
    <n v="0"/>
    <n v="0"/>
  </r>
  <r>
    <s v="C302 INT Franchises &amp; Consents"/>
    <x v="229"/>
    <x v="1338"/>
    <x v="17"/>
    <n v="220"/>
    <n v="220"/>
    <n v="220"/>
    <n v="220"/>
    <n v="220"/>
    <n v="220"/>
    <n v="220"/>
    <n v="220"/>
    <n v="220"/>
    <n v="220"/>
    <n v="220"/>
    <n v="220"/>
    <n v="220"/>
    <n v="219564"/>
  </r>
  <r>
    <s v="C303 118 CMN Misc Intangible- RET"/>
    <x v="230"/>
    <x v="1503"/>
    <x v="17"/>
    <n v="0"/>
    <n v="0"/>
    <n v="0"/>
    <n v="0"/>
    <n v="0"/>
    <n v="0"/>
    <n v="0"/>
    <n v="0"/>
    <n v="0"/>
    <n v="0"/>
    <n v="0"/>
    <n v="0"/>
    <n v="0"/>
    <n v="0"/>
  </r>
  <r>
    <s v="C303 CMN Software, CLX System"/>
    <x v="230"/>
    <x v="1504"/>
    <x v="17"/>
    <n v="0"/>
    <n v="0"/>
    <n v="0"/>
    <n v="0"/>
    <n v="0"/>
    <n v="0"/>
    <n v="0"/>
    <n v="0"/>
    <n v="0"/>
    <n v="0"/>
    <n v="0"/>
    <n v="0"/>
    <n v="0"/>
    <n v="0"/>
  </r>
  <r>
    <s v="C303 CMN Software, CLX System-NSC"/>
    <x v="230"/>
    <x v="1505"/>
    <x v="17"/>
    <n v="0"/>
    <n v="0"/>
    <n v="0"/>
    <n v="0"/>
    <n v="0"/>
    <n v="0"/>
    <n v="0"/>
    <n v="0"/>
    <n v="0"/>
    <n v="0"/>
    <n v="0"/>
    <n v="0"/>
    <n v="0"/>
    <n v="0"/>
  </r>
  <r>
    <s v="C303 INT Frequency Purchase"/>
    <x v="230"/>
    <x v="1506"/>
    <x v="17"/>
    <n v="0"/>
    <n v="0"/>
    <n v="0"/>
    <n v="0"/>
    <n v="0"/>
    <n v="0"/>
    <n v="0"/>
    <n v="0"/>
    <n v="0"/>
    <n v="0"/>
    <n v="0"/>
    <n v="0"/>
    <n v="0"/>
    <n v="0"/>
  </r>
  <r>
    <s v="C303 INT Misc Intangible Plant"/>
    <x v="230"/>
    <x v="14"/>
    <x v="17"/>
    <n v="271464"/>
    <n v="267712"/>
    <n v="265413"/>
    <n v="266292"/>
    <n v="270124"/>
    <n v="295865"/>
    <n v="320864"/>
    <n v="325643"/>
    <n v="326952"/>
    <n v="389263"/>
    <n v="438821"/>
    <n v="449226"/>
    <n v="482195"/>
    <n v="332750379"/>
  </r>
  <r>
    <s v="C303 INT Misc Intangible Plant-NSC"/>
    <x v="230"/>
    <x v="15"/>
    <x v="17"/>
    <n v="0"/>
    <n v="0"/>
    <n v="0"/>
    <n v="0"/>
    <n v="0"/>
    <n v="0"/>
    <n v="0"/>
    <n v="0"/>
    <n v="0"/>
    <n v="0"/>
    <n v="0"/>
    <n v="0"/>
    <n v="0"/>
    <n v="0"/>
  </r>
  <r>
    <s v="None, Common"/>
    <x v="8"/>
    <x v="1507"/>
    <x v="17"/>
    <n v="0"/>
    <n v="0"/>
    <n v="0"/>
    <n v="0"/>
    <n v="0"/>
    <n v="0"/>
    <n v="0"/>
    <n v="0"/>
    <n v="0"/>
    <n v="0"/>
    <n v="0"/>
    <n v="0"/>
    <n v="0"/>
    <n v="0"/>
  </r>
  <r>
    <s v="C389 105 CMN Land &amp; Land Rights"/>
    <x v="231"/>
    <x v="1508"/>
    <x v="18"/>
    <n v="0"/>
    <n v="0"/>
    <n v="0"/>
    <n v="0"/>
    <n v="0"/>
    <n v="0"/>
    <n v="0"/>
    <n v="0"/>
    <n v="0"/>
    <n v="0"/>
    <n v="0"/>
    <n v="0"/>
    <n v="0"/>
    <n v="0"/>
  </r>
  <r>
    <s v="C389 CMN Easements"/>
    <x v="231"/>
    <x v="1509"/>
    <x v="18"/>
    <n v="14083"/>
    <n v="14083"/>
    <n v="14083"/>
    <n v="14083"/>
    <n v="14083"/>
    <n v="14083"/>
    <n v="14083"/>
    <n v="14083"/>
    <n v="14083"/>
    <n v="14083"/>
    <n v="14083"/>
    <n v="14083"/>
    <n v="14083"/>
    <n v="14082568"/>
  </r>
  <r>
    <s v="C389 CMN Land &amp; Land Rights"/>
    <x v="231"/>
    <x v="1510"/>
    <x v="18"/>
    <n v="30311"/>
    <n v="32016"/>
    <n v="32022"/>
    <n v="32022"/>
    <n v="32023"/>
    <n v="32023"/>
    <n v="32023"/>
    <n v="32024"/>
    <n v="32024"/>
    <n v="32024"/>
    <n v="32024"/>
    <n v="32024"/>
    <n v="32024"/>
    <n v="31951391"/>
  </r>
  <r>
    <s v="C3900 CMN Str/Impv, Elliott Ave-NSC"/>
    <x v="232"/>
    <x v="1511"/>
    <x v="18"/>
    <n v="0"/>
    <n v="0"/>
    <n v="0"/>
    <n v="0"/>
    <n v="0"/>
    <n v="0"/>
    <n v="0"/>
    <n v="0"/>
    <n v="0"/>
    <n v="0"/>
    <n v="0"/>
    <n v="0"/>
    <n v="0"/>
    <n v="0"/>
  </r>
  <r>
    <s v="C3900 CMN Str/Impv, Elliott Avenue"/>
    <x v="232"/>
    <x v="1512"/>
    <x v="18"/>
    <n v="0"/>
    <n v="0"/>
    <n v="0"/>
    <n v="0"/>
    <n v="0"/>
    <n v="0"/>
    <n v="0"/>
    <n v="0"/>
    <n v="0"/>
    <n v="0"/>
    <n v="0"/>
    <n v="0"/>
    <n v="0"/>
    <n v="0"/>
  </r>
  <r>
    <s v="C3900 CMN Str/Impv, ESO"/>
    <x v="232"/>
    <x v="1513"/>
    <x v="18"/>
    <n v="26512"/>
    <n v="26512"/>
    <n v="26512"/>
    <n v="26512"/>
    <n v="26512"/>
    <n v="26512"/>
    <n v="26512"/>
    <n v="26512"/>
    <n v="26512"/>
    <n v="26512"/>
    <n v="26512"/>
    <n v="26512"/>
    <n v="26512"/>
    <n v="26511758"/>
  </r>
  <r>
    <s v="C3900 CMN Str/Impv, ESO-NSC"/>
    <x v="232"/>
    <x v="1514"/>
    <x v="18"/>
    <n v="0"/>
    <n v="0"/>
    <n v="0"/>
    <n v="0"/>
    <n v="0"/>
    <n v="0"/>
    <n v="0"/>
    <n v="0"/>
    <n v="0"/>
    <n v="0"/>
    <n v="0"/>
    <n v="0"/>
    <n v="0"/>
    <n v="0"/>
  </r>
  <r>
    <s v="C3900 CMN Str/Impv, Factoria Svc Ct"/>
    <x v="232"/>
    <x v="1515"/>
    <x v="18"/>
    <n v="18044"/>
    <n v="18044"/>
    <n v="18044"/>
    <n v="18044"/>
    <n v="18044"/>
    <n v="18044"/>
    <n v="18044"/>
    <n v="18044"/>
    <n v="18044"/>
    <n v="18044"/>
    <n v="18044"/>
    <n v="18044"/>
    <n v="18044"/>
    <n v="18043764"/>
  </r>
  <r>
    <s v="C3900 CMN Str/Impv, Factoria Sv-NSC"/>
    <x v="232"/>
    <x v="1516"/>
    <x v="18"/>
    <n v="0"/>
    <n v="0"/>
    <n v="0"/>
    <n v="0"/>
    <n v="0"/>
    <n v="0"/>
    <n v="0"/>
    <n v="0"/>
    <n v="0"/>
    <n v="0"/>
    <n v="0"/>
    <n v="0"/>
    <n v="0"/>
    <n v="0"/>
  </r>
  <r>
    <s v="C3900 CMN Str/Impv, Factoria Trailr"/>
    <x v="232"/>
    <x v="1517"/>
    <x v="18"/>
    <n v="21"/>
    <n v="21"/>
    <n v="21"/>
    <n v="21"/>
    <n v="21"/>
    <n v="21"/>
    <n v="21"/>
    <n v="21"/>
    <n v="21"/>
    <n v="21"/>
    <n v="21"/>
    <n v="21"/>
    <n v="21"/>
    <n v="21238"/>
  </r>
  <r>
    <s v="C3900 CMN Str/Impv, Factoria Tr-NSC"/>
    <x v="232"/>
    <x v="1518"/>
    <x v="18"/>
    <n v="0"/>
    <n v="0"/>
    <n v="0"/>
    <n v="0"/>
    <n v="0"/>
    <n v="0"/>
    <n v="0"/>
    <n v="0"/>
    <n v="0"/>
    <n v="0"/>
    <n v="0"/>
    <n v="0"/>
    <n v="0"/>
    <n v="0"/>
  </r>
  <r>
    <s v="C3900 CMN Str/Impv, Fleet Svc Facl"/>
    <x v="232"/>
    <x v="1519"/>
    <x v="18"/>
    <n v="4732"/>
    <n v="4732"/>
    <n v="4732"/>
    <n v="4732"/>
    <n v="4732"/>
    <n v="4732"/>
    <n v="4732"/>
    <n v="4732"/>
    <n v="4732"/>
    <n v="4732"/>
    <n v="4732"/>
    <n v="4732"/>
    <n v="4732"/>
    <n v="4732297"/>
  </r>
  <r>
    <s v="C3900 CMN Str/Impv, Fleet Svc F-NSC"/>
    <x v="232"/>
    <x v="1520"/>
    <x v="18"/>
    <n v="0"/>
    <n v="0"/>
    <n v="0"/>
    <n v="0"/>
    <n v="0"/>
    <n v="0"/>
    <n v="0"/>
    <n v="0"/>
    <n v="0"/>
    <n v="0"/>
    <n v="0"/>
    <n v="0"/>
    <n v="0"/>
    <n v="0"/>
  </r>
  <r>
    <s v="C3900 CMN Str/Impv, Howell Bldg"/>
    <x v="232"/>
    <x v="1521"/>
    <x v="18"/>
    <n v="967"/>
    <n v="967"/>
    <n v="967"/>
    <n v="967"/>
    <n v="967"/>
    <n v="967"/>
    <n v="967"/>
    <n v="967"/>
    <n v="967"/>
    <n v="967"/>
    <n v="967"/>
    <n v="967"/>
    <n v="967"/>
    <n v="967388"/>
  </r>
  <r>
    <s v="C3900 CMN Str/Impv, Howell Bldg-NSC"/>
    <x v="232"/>
    <x v="1522"/>
    <x v="18"/>
    <n v="0"/>
    <n v="0"/>
    <n v="0"/>
    <n v="0"/>
    <n v="0"/>
    <n v="0"/>
    <n v="0"/>
    <n v="0"/>
    <n v="0"/>
    <n v="0"/>
    <n v="0"/>
    <n v="0"/>
    <n v="0"/>
    <n v="0"/>
  </r>
  <r>
    <s v="C3900 CMN Str/Impv, Kittitas Svc Ct"/>
    <x v="232"/>
    <x v="1523"/>
    <x v="18"/>
    <n v="2968"/>
    <n v="2968"/>
    <n v="2968"/>
    <n v="2968"/>
    <n v="2968"/>
    <n v="2968"/>
    <n v="2968"/>
    <n v="2968"/>
    <n v="2968"/>
    <n v="2968"/>
    <n v="2968"/>
    <n v="2968"/>
    <n v="2968"/>
    <n v="2967832"/>
  </r>
  <r>
    <s v="C3900 CMN Str/Impv, Kittitas Sv-NSC"/>
    <x v="232"/>
    <x v="1524"/>
    <x v="18"/>
    <n v="0"/>
    <n v="0"/>
    <n v="0"/>
    <n v="0"/>
    <n v="0"/>
    <n v="0"/>
    <n v="0"/>
    <n v="0"/>
    <n v="0"/>
    <n v="0"/>
    <n v="0"/>
    <n v="0"/>
    <n v="0"/>
    <n v="0"/>
  </r>
  <r>
    <s v="C3900 CMN Str/Impv, Olympia Bus/Eng"/>
    <x v="232"/>
    <x v="1525"/>
    <x v="18"/>
    <n v="3459"/>
    <n v="3459"/>
    <n v="3459"/>
    <n v="3459"/>
    <n v="3459"/>
    <n v="3459"/>
    <n v="3459"/>
    <n v="3459"/>
    <n v="3459"/>
    <n v="3459"/>
    <n v="3459"/>
    <n v="3459"/>
    <n v="3459"/>
    <n v="3458656"/>
  </r>
  <r>
    <s v="C3900 CMN Str/Impv, Olympia Bus-NSC"/>
    <x v="232"/>
    <x v="1526"/>
    <x v="18"/>
    <n v="0"/>
    <n v="0"/>
    <n v="0"/>
    <n v="0"/>
    <n v="0"/>
    <n v="0"/>
    <n v="0"/>
    <n v="0"/>
    <n v="0"/>
    <n v="0"/>
    <n v="0"/>
    <n v="0"/>
    <n v="0"/>
    <n v="0"/>
  </r>
  <r>
    <s v="C3900 CMN Str/Impv, Olympia Svc Ctr"/>
    <x v="232"/>
    <x v="1527"/>
    <x v="18"/>
    <n v="5741"/>
    <n v="5741"/>
    <n v="5741"/>
    <n v="5741"/>
    <n v="5741"/>
    <n v="5741"/>
    <n v="5741"/>
    <n v="5741"/>
    <n v="5741"/>
    <n v="5741"/>
    <n v="5741"/>
    <n v="5741"/>
    <n v="5741"/>
    <n v="5740928"/>
  </r>
  <r>
    <s v="C3900 CMN Str/Impv, Olympia Svc-NSC"/>
    <x v="232"/>
    <x v="1528"/>
    <x v="18"/>
    <n v="0"/>
    <n v="0"/>
    <n v="0"/>
    <n v="0"/>
    <n v="0"/>
    <n v="0"/>
    <n v="0"/>
    <n v="0"/>
    <n v="0"/>
    <n v="0"/>
    <n v="0"/>
    <n v="0"/>
    <n v="0"/>
    <n v="0"/>
  </r>
  <r>
    <s v="C3900 CMN Str/Impv, Puyallup Svc Ct"/>
    <x v="232"/>
    <x v="1529"/>
    <x v="18"/>
    <n v="1407"/>
    <n v="1407"/>
    <n v="1407"/>
    <n v="1407"/>
    <n v="1407"/>
    <n v="1407"/>
    <n v="1407"/>
    <n v="1407"/>
    <n v="1407"/>
    <n v="1407"/>
    <n v="1407"/>
    <n v="1407"/>
    <n v="1407"/>
    <n v="1407438"/>
  </r>
  <r>
    <s v="C3900 CMN Str/Impv, Puyallup Sv-NSC"/>
    <x v="232"/>
    <x v="1530"/>
    <x v="18"/>
    <n v="0"/>
    <n v="0"/>
    <n v="0"/>
    <n v="0"/>
    <n v="0"/>
    <n v="0"/>
    <n v="0"/>
    <n v="0"/>
    <n v="0"/>
    <n v="0"/>
    <n v="0"/>
    <n v="0"/>
    <n v="0"/>
    <n v="0"/>
  </r>
  <r>
    <s v="C3900 CMN Str/Impv, Pwr Sys Bldg"/>
    <x v="232"/>
    <x v="1531"/>
    <x v="18"/>
    <n v="0"/>
    <n v="0"/>
    <n v="0"/>
    <n v="0"/>
    <n v="0"/>
    <n v="0"/>
    <n v="0"/>
    <n v="0"/>
    <n v="0"/>
    <n v="0"/>
    <n v="0"/>
    <n v="0"/>
    <n v="0"/>
    <n v="0"/>
  </r>
  <r>
    <s v="C3900 CMN Str/Impv, Pwr Sys Bld-NSC"/>
    <x v="232"/>
    <x v="1532"/>
    <x v="18"/>
    <n v="0"/>
    <n v="0"/>
    <n v="0"/>
    <n v="0"/>
    <n v="0"/>
    <n v="0"/>
    <n v="0"/>
    <n v="0"/>
    <n v="0"/>
    <n v="0"/>
    <n v="0"/>
    <n v="0"/>
    <n v="0"/>
    <n v="0"/>
  </r>
  <r>
    <s v="C3900 CMN Str/Impv, S King Complex"/>
    <x v="232"/>
    <x v="1533"/>
    <x v="18"/>
    <n v="26439"/>
    <n v="26350"/>
    <n v="26460"/>
    <n v="26456"/>
    <n v="26458"/>
    <n v="26462"/>
    <n v="26462"/>
    <n v="26462"/>
    <n v="26033"/>
    <n v="26452"/>
    <n v="26425"/>
    <n v="26439"/>
    <n v="26439"/>
    <n v="26408266"/>
  </r>
  <r>
    <s v="C3900 CMN Str/Impv, S King Comp-NSC"/>
    <x v="232"/>
    <x v="1534"/>
    <x v="18"/>
    <n v="0"/>
    <n v="0"/>
    <n v="0"/>
    <n v="0"/>
    <n v="0"/>
    <n v="0"/>
    <n v="0"/>
    <n v="0"/>
    <n v="0"/>
    <n v="0"/>
    <n v="0"/>
    <n v="0"/>
    <n v="0"/>
    <n v="0"/>
  </r>
  <r>
    <s v="C3900 CMN Str/Impv, Tacoma Office"/>
    <x v="232"/>
    <x v="1535"/>
    <x v="18"/>
    <n v="8528"/>
    <n v="8303"/>
    <n v="8304"/>
    <n v="8307"/>
    <n v="8327"/>
    <n v="8536"/>
    <n v="8536"/>
    <n v="8536"/>
    <n v="8537"/>
    <n v="8537"/>
    <n v="8537"/>
    <n v="8537"/>
    <n v="8537"/>
    <n v="8460641"/>
  </r>
  <r>
    <s v="C3900 CMN Str/Impv, Tacoma Offi-NSC"/>
    <x v="232"/>
    <x v="1536"/>
    <x v="18"/>
    <n v="0"/>
    <n v="0"/>
    <n v="0"/>
    <n v="0"/>
    <n v="0"/>
    <n v="0"/>
    <n v="0"/>
    <n v="0"/>
    <n v="0"/>
    <n v="0"/>
    <n v="0"/>
    <n v="0"/>
    <n v="0"/>
    <n v="0"/>
  </r>
  <r>
    <s v="C3900 CMN Structure &amp; Improvement"/>
    <x v="232"/>
    <x v="1537"/>
    <x v="18"/>
    <n v="47467"/>
    <n v="48879"/>
    <n v="48956"/>
    <n v="53581"/>
    <n v="49302"/>
    <n v="49278"/>
    <n v="49268"/>
    <n v="49266"/>
    <n v="49446"/>
    <n v="58464"/>
    <n v="58657"/>
    <n v="58833"/>
    <n v="63717"/>
    <n v="52460079"/>
  </r>
  <r>
    <s v="C3901 CMN LH, Bothell Access Ce-NSC"/>
    <x v="233"/>
    <x v="1538"/>
    <x v="18"/>
    <n v="0"/>
    <n v="0"/>
    <n v="0"/>
    <n v="0"/>
    <n v="0"/>
    <n v="0"/>
    <n v="0"/>
    <n v="0"/>
    <n v="0"/>
    <n v="0"/>
    <n v="0"/>
    <n v="0"/>
    <n v="0"/>
    <n v="0"/>
  </r>
  <r>
    <s v="C3901 CMN LH, Bothell Access Center"/>
    <x v="233"/>
    <x v="1539"/>
    <x v="18"/>
    <n v="1175"/>
    <n v="1175"/>
    <n v="1175"/>
    <n v="1175"/>
    <n v="1175"/>
    <n v="1175"/>
    <n v="1175"/>
    <n v="1175"/>
    <n v="1175"/>
    <n v="1175"/>
    <n v="1175"/>
    <n v="1175"/>
    <n v="1175"/>
    <n v="1174683"/>
  </r>
  <r>
    <s v="C3901 CMN LH, Bothell Call Ctr-RET"/>
    <x v="233"/>
    <x v="1540"/>
    <x v="18"/>
    <n v="0"/>
    <n v="0"/>
    <n v="0"/>
    <n v="0"/>
    <n v="0"/>
    <n v="0"/>
    <n v="0"/>
    <n v="0"/>
    <n v="0"/>
    <n v="0"/>
    <n v="0"/>
    <n v="0"/>
    <n v="0"/>
    <n v="0"/>
  </r>
  <r>
    <s v="C3901 CMN LH, Bothell Data Center"/>
    <x v="233"/>
    <x v="1541"/>
    <x v="18"/>
    <n v="8876"/>
    <n v="8876"/>
    <n v="8876"/>
    <n v="8876"/>
    <n v="8876"/>
    <n v="8876"/>
    <n v="8876"/>
    <n v="8876"/>
    <n v="8876"/>
    <n v="8876"/>
    <n v="8876"/>
    <n v="8876"/>
    <n v="8876"/>
    <n v="8876073"/>
  </r>
  <r>
    <s v="C3901 CMN LH, Bothell Data Cent-NSC"/>
    <x v="233"/>
    <x v="1542"/>
    <x v="18"/>
    <n v="0"/>
    <n v="0"/>
    <n v="0"/>
    <n v="0"/>
    <n v="0"/>
    <n v="0"/>
    <n v="0"/>
    <n v="0"/>
    <n v="0"/>
    <n v="0"/>
    <n v="0"/>
    <n v="0"/>
    <n v="0"/>
    <n v="0"/>
  </r>
  <r>
    <s v="C3901 CMN LH, Ellensburg-RETIRED"/>
    <x v="233"/>
    <x v="1543"/>
    <x v="18"/>
    <n v="0"/>
    <n v="0"/>
    <n v="0"/>
    <n v="0"/>
    <n v="0"/>
    <n v="0"/>
    <n v="0"/>
    <n v="0"/>
    <n v="0"/>
    <n v="0"/>
    <n v="0"/>
    <n v="0"/>
    <n v="0"/>
    <n v="0"/>
  </r>
  <r>
    <s v="C3901 CMN LH, Expired"/>
    <x v="233"/>
    <x v="1544"/>
    <x v="18"/>
    <n v="0"/>
    <n v="0"/>
    <n v="0"/>
    <n v="0"/>
    <n v="0"/>
    <n v="0"/>
    <n v="0"/>
    <n v="0"/>
    <n v="0"/>
    <n v="0"/>
    <n v="0"/>
    <n v="0"/>
    <n v="0"/>
    <n v="0"/>
  </r>
  <r>
    <s v="C3901 CMN LH, Freeland Bus Ofc"/>
    <x v="233"/>
    <x v="1545"/>
    <x v="18"/>
    <n v="369"/>
    <n v="369"/>
    <n v="369"/>
    <n v="369"/>
    <n v="369"/>
    <n v="369"/>
    <n v="369"/>
    <n v="369"/>
    <n v="369"/>
    <n v="369"/>
    <n v="369"/>
    <n v="369"/>
    <n v="369"/>
    <n v="369061"/>
  </r>
  <r>
    <s v="C3901 CMN LH, Freeland Bus Ofc-NSC"/>
    <x v="233"/>
    <x v="1546"/>
    <x v="18"/>
    <n v="0"/>
    <n v="0"/>
    <n v="0"/>
    <n v="0"/>
    <n v="0"/>
    <n v="0"/>
    <n v="0"/>
    <n v="0"/>
    <n v="0"/>
    <n v="0"/>
    <n v="0"/>
    <n v="0"/>
    <n v="0"/>
    <n v="0"/>
  </r>
  <r>
    <s v="C3901 CMN LH, Lincoln Exec Ctr"/>
    <x v="233"/>
    <x v="1547"/>
    <x v="18"/>
    <n v="113"/>
    <n v="113"/>
    <n v="113"/>
    <n v="113"/>
    <n v="113"/>
    <n v="113"/>
    <n v="113"/>
    <n v="113"/>
    <n v="113"/>
    <n v="113"/>
    <n v="113"/>
    <n v="113"/>
    <n v="113"/>
    <n v="112871"/>
  </r>
  <r>
    <s v="C3901 CMN LH, Lincoln Exec Ctr-NSC"/>
    <x v="233"/>
    <x v="1548"/>
    <x v="18"/>
    <n v="0"/>
    <n v="0"/>
    <n v="0"/>
    <n v="0"/>
    <n v="0"/>
    <n v="0"/>
    <n v="0"/>
    <n v="0"/>
    <n v="0"/>
    <n v="0"/>
    <n v="0"/>
    <n v="0"/>
    <n v="0"/>
    <n v="0"/>
  </r>
  <r>
    <s v="C3901 CMN LH, Mt Erie Comm -RETIRED"/>
    <x v="233"/>
    <x v="1549"/>
    <x v="18"/>
    <n v="0"/>
    <n v="0"/>
    <n v="0"/>
    <n v="0"/>
    <n v="0"/>
    <n v="0"/>
    <n v="0"/>
    <n v="0"/>
    <n v="0"/>
    <n v="0"/>
    <n v="0"/>
    <n v="0"/>
    <n v="0"/>
    <n v="0"/>
  </r>
  <r>
    <s v="C3901 CMN LH, PSE Building"/>
    <x v="233"/>
    <x v="1550"/>
    <x v="18"/>
    <n v="9522"/>
    <n v="9522"/>
    <n v="9522"/>
    <n v="9522"/>
    <n v="9522"/>
    <n v="9522"/>
    <n v="9522"/>
    <n v="0"/>
    <n v="0"/>
    <n v="0"/>
    <n v="0"/>
    <n v="0"/>
    <n v="0"/>
    <n v="5157737"/>
  </r>
  <r>
    <s v="C3901 CMN LH, PSE Building-NSC"/>
    <x v="233"/>
    <x v="1551"/>
    <x v="18"/>
    <n v="0"/>
    <n v="0"/>
    <n v="0"/>
    <n v="0"/>
    <n v="0"/>
    <n v="0"/>
    <n v="0"/>
    <n v="0"/>
    <n v="0"/>
    <n v="0"/>
    <n v="0"/>
    <n v="0"/>
    <n v="0"/>
    <n v="0"/>
  </r>
  <r>
    <s v="C3901 CMN LH, PSE East Amend 2"/>
    <x v="233"/>
    <x v="1552"/>
    <x v="18"/>
    <n v="0"/>
    <n v="0"/>
    <n v="0"/>
    <n v="0"/>
    <n v="0"/>
    <n v="0"/>
    <n v="0"/>
    <n v="0"/>
    <n v="0"/>
    <n v="0"/>
    <n v="0"/>
    <n v="0"/>
    <n v="0"/>
    <n v="0"/>
  </r>
  <r>
    <s v="C3901 CMN LH, PSE East Amend 2-NSC"/>
    <x v="233"/>
    <x v="1553"/>
    <x v="18"/>
    <n v="0"/>
    <n v="0"/>
    <n v="0"/>
    <n v="0"/>
    <n v="0"/>
    <n v="0"/>
    <n v="0"/>
    <n v="0"/>
    <n v="0"/>
    <n v="0"/>
    <n v="0"/>
    <n v="0"/>
    <n v="0"/>
    <n v="0"/>
  </r>
  <r>
    <s v="C3901 CMN LH, PSE East Building"/>
    <x v="233"/>
    <x v="1554"/>
    <x v="18"/>
    <n v="22904"/>
    <n v="22904"/>
    <n v="22904"/>
    <n v="22904"/>
    <n v="22904"/>
    <n v="22904"/>
    <n v="22904"/>
    <n v="22904"/>
    <n v="22904"/>
    <n v="22904"/>
    <n v="22904"/>
    <n v="22904"/>
    <n v="22904"/>
    <n v="22904035"/>
  </r>
  <r>
    <s v="C3901 CMN LH, PSE East Building-NSC"/>
    <x v="233"/>
    <x v="1555"/>
    <x v="18"/>
    <n v="0"/>
    <n v="0"/>
    <n v="0"/>
    <n v="0"/>
    <n v="0"/>
    <n v="0"/>
    <n v="0"/>
    <n v="0"/>
    <n v="0"/>
    <n v="0"/>
    <n v="0"/>
    <n v="0"/>
    <n v="0"/>
    <n v="0"/>
  </r>
  <r>
    <s v="C3901 CMN LH, Rattlesnake Mtn -RET"/>
    <x v="233"/>
    <x v="1556"/>
    <x v="18"/>
    <n v="0"/>
    <n v="0"/>
    <n v="0"/>
    <n v="0"/>
    <n v="0"/>
    <n v="0"/>
    <n v="0"/>
    <n v="0"/>
    <n v="0"/>
    <n v="0"/>
    <n v="0"/>
    <n v="0"/>
    <n v="0"/>
    <n v="0"/>
  </r>
  <r>
    <s v="C3901 CMN LH, Redmond West/Will-NSC"/>
    <x v="233"/>
    <x v="1557"/>
    <x v="18"/>
    <n v="0"/>
    <n v="0"/>
    <n v="0"/>
    <n v="0"/>
    <n v="0"/>
    <n v="0"/>
    <n v="0"/>
    <n v="0"/>
    <n v="0"/>
    <n v="0"/>
    <n v="0"/>
    <n v="0"/>
    <n v="0"/>
    <n v="0"/>
  </r>
  <r>
    <s v="C3901 CMN LH, Redmond West/Willow"/>
    <x v="233"/>
    <x v="1558"/>
    <x v="18"/>
    <n v="3440"/>
    <n v="3421"/>
    <n v="3421"/>
    <n v="3421"/>
    <n v="3421"/>
    <n v="3421"/>
    <n v="3421"/>
    <n v="3421"/>
    <n v="3421"/>
    <n v="3421"/>
    <n v="3421"/>
    <n v="3421"/>
    <n v="3421"/>
    <n v="3421725"/>
  </r>
  <r>
    <s v="C3901 CMN LH, S King Svc 2nd Am-RET"/>
    <x v="233"/>
    <x v="1559"/>
    <x v="18"/>
    <n v="0"/>
    <n v="0"/>
    <n v="0"/>
    <n v="0"/>
    <n v="0"/>
    <n v="0"/>
    <n v="0"/>
    <n v="0"/>
    <n v="0"/>
    <n v="0"/>
    <n v="0"/>
    <n v="0"/>
    <n v="0"/>
    <n v="0"/>
  </r>
  <r>
    <s v="C3901 CMN LH, S King Svc -RETIRED"/>
    <x v="233"/>
    <x v="1560"/>
    <x v="18"/>
    <n v="0"/>
    <n v="0"/>
    <n v="0"/>
    <n v="0"/>
    <n v="0"/>
    <n v="0"/>
    <n v="0"/>
    <n v="0"/>
    <n v="0"/>
    <n v="0"/>
    <n v="0"/>
    <n v="0"/>
    <n v="0"/>
    <n v="0"/>
  </r>
  <r>
    <s v="C3901 CMN LH, Sea Tac-RETIRED"/>
    <x v="233"/>
    <x v="1561"/>
    <x v="18"/>
    <n v="0"/>
    <n v="0"/>
    <n v="0"/>
    <n v="0"/>
    <n v="0"/>
    <n v="0"/>
    <n v="0"/>
    <n v="0"/>
    <n v="0"/>
    <n v="0"/>
    <n v="0"/>
    <n v="0"/>
    <n v="0"/>
    <n v="0"/>
  </r>
  <r>
    <s v="C3910 CMN Office Furn &amp; Eq-notused"/>
    <x v="234"/>
    <x v="1562"/>
    <x v="18"/>
    <n v="0"/>
    <n v="0"/>
    <n v="0"/>
    <n v="0"/>
    <n v="0"/>
    <n v="0"/>
    <n v="0"/>
    <n v="0"/>
    <n v="0"/>
    <n v="0"/>
    <n v="0"/>
    <n v="0"/>
    <n v="0"/>
    <n v="0"/>
  </r>
  <r>
    <s v="C3911 CMN Office Furn &amp; Eq, new"/>
    <x v="235"/>
    <x v="1563"/>
    <x v="18"/>
    <n v="12420"/>
    <n v="12421"/>
    <n v="12415"/>
    <n v="12464"/>
    <n v="12464"/>
    <n v="12462"/>
    <n v="12462"/>
    <n v="23949"/>
    <n v="23949"/>
    <n v="23949"/>
    <n v="23949"/>
    <n v="23949"/>
    <n v="28295"/>
    <n v="17899412"/>
  </r>
  <r>
    <s v="C3911 CMN Office Furn &amp; Eq, old"/>
    <x v="235"/>
    <x v="1564"/>
    <x v="18"/>
    <n v="11487"/>
    <n v="11487"/>
    <n v="11487"/>
    <n v="11487"/>
    <n v="11487"/>
    <n v="11487"/>
    <n v="11487"/>
    <n v="0"/>
    <n v="0"/>
    <n v="0"/>
    <n v="0"/>
    <n v="0"/>
    <n v="0"/>
    <n v="6222205"/>
  </r>
  <r>
    <s v="C3911 CMN Office Furn &amp; Eq, old-NSC"/>
    <x v="235"/>
    <x v="1565"/>
    <x v="18"/>
    <n v="0"/>
    <n v="0"/>
    <n v="0"/>
    <n v="0"/>
    <n v="0"/>
    <n v="0"/>
    <n v="0"/>
    <n v="0"/>
    <n v="0"/>
    <n v="0"/>
    <n v="0"/>
    <n v="0"/>
    <n v="0"/>
    <n v="0"/>
  </r>
  <r>
    <s v="C3912 CMN Computer Eq, new"/>
    <x v="236"/>
    <x v="1566"/>
    <x v="18"/>
    <n v="86440"/>
    <n v="89824"/>
    <n v="90195"/>
    <n v="90357"/>
    <n v="90371"/>
    <n v="84439"/>
    <n v="84984"/>
    <n v="86123"/>
    <n v="88868"/>
    <n v="91416"/>
    <n v="93450"/>
    <n v="93419"/>
    <n v="105830"/>
    <n v="89965154"/>
  </r>
  <r>
    <s v="C3912 CMN Computer Eq, old-RETIRED"/>
    <x v="236"/>
    <x v="1567"/>
    <x v="18"/>
    <n v="0"/>
    <n v="0"/>
    <n v="0"/>
    <n v="0"/>
    <n v="0"/>
    <n v="0"/>
    <n v="0"/>
    <n v="0"/>
    <n v="0"/>
    <n v="0"/>
    <n v="0"/>
    <n v="0"/>
    <n v="0"/>
    <n v="0"/>
  </r>
  <r>
    <s v="C3913 CMN Printers, new"/>
    <x v="237"/>
    <x v="1568"/>
    <x v="18"/>
    <n v="0"/>
    <n v="0"/>
    <n v="0"/>
    <n v="0"/>
    <n v="0"/>
    <n v="0"/>
    <n v="0"/>
    <n v="0"/>
    <n v="0"/>
    <n v="0"/>
    <n v="0"/>
    <n v="0"/>
    <n v="0"/>
    <n v="0"/>
  </r>
  <r>
    <s v="C3913 CMN Printers, new-NSC"/>
    <x v="237"/>
    <x v="1569"/>
    <x v="18"/>
    <n v="0"/>
    <n v="0"/>
    <n v="0"/>
    <n v="0"/>
    <n v="0"/>
    <n v="0"/>
    <n v="0"/>
    <n v="0"/>
    <n v="0"/>
    <n v="0"/>
    <n v="0"/>
    <n v="0"/>
    <n v="0"/>
    <n v="0"/>
  </r>
  <r>
    <s v="C3914 CMN Computer Equip&gt;$20K-RET"/>
    <x v="238"/>
    <x v="1570"/>
    <x v="18"/>
    <n v="0"/>
    <n v="0"/>
    <n v="0"/>
    <n v="0"/>
    <n v="0"/>
    <n v="0"/>
    <n v="0"/>
    <n v="0"/>
    <n v="0"/>
    <n v="0"/>
    <n v="0"/>
    <n v="0"/>
    <n v="0"/>
    <n v="0"/>
  </r>
  <r>
    <s v="C3917 CMN Modular Furniture-notused"/>
    <x v="239"/>
    <x v="1571"/>
    <x v="18"/>
    <n v="0"/>
    <n v="0"/>
    <n v="0"/>
    <n v="0"/>
    <n v="0"/>
    <n v="0"/>
    <n v="0"/>
    <n v="0"/>
    <n v="0"/>
    <n v="0"/>
    <n v="0"/>
    <n v="0"/>
    <n v="0"/>
    <n v="0"/>
  </r>
  <r>
    <s v="C3920 GEN Trans Equip, new"/>
    <x v="240"/>
    <x v="1212"/>
    <x v="18"/>
    <n v="4206"/>
    <n v="4206"/>
    <n v="4201"/>
    <n v="3906"/>
    <n v="3906"/>
    <n v="3906"/>
    <n v="3906"/>
    <n v="3906"/>
    <n v="3906"/>
    <n v="3906"/>
    <n v="3906"/>
    <n v="4057"/>
    <n v="4057"/>
    <n v="3986893"/>
  </r>
  <r>
    <s v="C3920 GEN Trans Equip, old"/>
    <x v="240"/>
    <x v="1213"/>
    <x v="18"/>
    <n v="34"/>
    <n v="3"/>
    <n v="3"/>
    <n v="3"/>
    <n v="3"/>
    <n v="3"/>
    <n v="3"/>
    <n v="0"/>
    <n v="0"/>
    <n v="0"/>
    <n v="0"/>
    <n v="0"/>
    <n v="0"/>
    <n v="3166"/>
  </r>
  <r>
    <s v="C3920 GEN Trans Equip, old-NSC"/>
    <x v="240"/>
    <x v="1214"/>
    <x v="18"/>
    <n v="0"/>
    <n v="0"/>
    <n v="0"/>
    <n v="0"/>
    <n v="0"/>
    <n v="0"/>
    <n v="0"/>
    <n v="0"/>
    <n v="0"/>
    <n v="0"/>
    <n v="0"/>
    <n v="0"/>
    <n v="0"/>
    <n v="0"/>
  </r>
  <r>
    <s v="C3921 CMN Aircraft"/>
    <x v="241"/>
    <x v="1572"/>
    <x v="18"/>
    <n v="1509"/>
    <n v="1509"/>
    <n v="1509"/>
    <n v="1509"/>
    <n v="1509"/>
    <n v="1509"/>
    <n v="1509"/>
    <n v="1509"/>
    <n v="1509"/>
    <n v="1509"/>
    <n v="1509"/>
    <n v="1509"/>
    <n v="1509"/>
    <n v="1509234"/>
  </r>
  <r>
    <s v="C3921 CMN Aircraft-NSC"/>
    <x v="241"/>
    <x v="1573"/>
    <x v="18"/>
    <n v="0"/>
    <n v="0"/>
    <n v="0"/>
    <n v="0"/>
    <n v="0"/>
    <n v="0"/>
    <n v="0"/>
    <n v="0"/>
    <n v="0"/>
    <n v="0"/>
    <n v="0"/>
    <n v="0"/>
    <n v="0"/>
    <n v="0"/>
  </r>
  <r>
    <s v="C3922 CMN Aircraft Engine Rebuild"/>
    <x v="242"/>
    <x v="1574"/>
    <x v="18"/>
    <n v="833"/>
    <n v="833"/>
    <n v="833"/>
    <n v="833"/>
    <n v="833"/>
    <n v="833"/>
    <n v="833"/>
    <n v="833"/>
    <n v="833"/>
    <n v="833"/>
    <n v="833"/>
    <n v="833"/>
    <n v="833"/>
    <n v="832657"/>
  </r>
  <r>
    <s v="C3922 CMN Aircraft Engine Rebui-NSC"/>
    <x v="242"/>
    <x v="1575"/>
    <x v="18"/>
    <n v="0"/>
    <n v="0"/>
    <n v="0"/>
    <n v="0"/>
    <n v="0"/>
    <n v="0"/>
    <n v="0"/>
    <n v="0"/>
    <n v="0"/>
    <n v="0"/>
    <n v="0"/>
    <n v="0"/>
    <n v="0"/>
    <n v="0"/>
  </r>
  <r>
    <s v="C393 CMN Stores Equipment new"/>
    <x v="243"/>
    <x v="1576"/>
    <x v="18"/>
    <n v="54"/>
    <n v="54"/>
    <n v="54"/>
    <n v="54"/>
    <n v="54"/>
    <n v="54"/>
    <n v="54"/>
    <n v="93"/>
    <n v="93"/>
    <n v="93"/>
    <n v="93"/>
    <n v="93"/>
    <n v="93"/>
    <n v="71504"/>
  </r>
  <r>
    <s v="C393 CMN Stores Equipment old"/>
    <x v="243"/>
    <x v="1577"/>
    <x v="18"/>
    <n v="39"/>
    <n v="39"/>
    <n v="39"/>
    <n v="39"/>
    <n v="39"/>
    <n v="39"/>
    <n v="39"/>
    <n v="0"/>
    <n v="0"/>
    <n v="0"/>
    <n v="0"/>
    <n v="0"/>
    <n v="0"/>
    <n v="21072"/>
  </r>
  <r>
    <s v="C393 CMN Stores Equipment old-NSC"/>
    <x v="243"/>
    <x v="1578"/>
    <x v="18"/>
    <n v="0"/>
    <n v="0"/>
    <n v="0"/>
    <n v="0"/>
    <n v="0"/>
    <n v="0"/>
    <n v="0"/>
    <n v="0"/>
    <n v="0"/>
    <n v="0"/>
    <n v="0"/>
    <n v="0"/>
    <n v="0"/>
    <n v="0"/>
  </r>
  <r>
    <s v="C3940 CMN Tools/Shop/Garage new"/>
    <x v="244"/>
    <x v="1579"/>
    <x v="18"/>
    <n v="1139"/>
    <n v="1139"/>
    <n v="1139"/>
    <n v="1139"/>
    <n v="1139"/>
    <n v="1139"/>
    <n v="1139"/>
    <n v="1515"/>
    <n v="1515"/>
    <n v="1515"/>
    <n v="1515"/>
    <n v="1515"/>
    <n v="1515"/>
    <n v="1311469"/>
  </r>
  <r>
    <s v="C3940 CMN Tools/Shop/Garage old"/>
    <x v="244"/>
    <x v="1580"/>
    <x v="18"/>
    <n v="544"/>
    <n v="376"/>
    <n v="376"/>
    <n v="376"/>
    <n v="376"/>
    <n v="376"/>
    <n v="376"/>
    <n v="0"/>
    <n v="0"/>
    <n v="0"/>
    <n v="0"/>
    <n v="0"/>
    <n v="0"/>
    <n v="210587"/>
  </r>
  <r>
    <s v="C3940 CMN Tools/Shop/Garage old-NSC"/>
    <x v="244"/>
    <x v="1581"/>
    <x v="18"/>
    <n v="0"/>
    <n v="0"/>
    <n v="0"/>
    <n v="0"/>
    <n v="0"/>
    <n v="0"/>
    <n v="0"/>
    <n v="0"/>
    <n v="0"/>
    <n v="0"/>
    <n v="0"/>
    <n v="0"/>
    <n v="0"/>
    <n v="0"/>
  </r>
  <r>
    <s v="C3941 CMN Tools/Shop/Gar&gt;$20K-RET"/>
    <x v="245"/>
    <x v="1582"/>
    <x v="18"/>
    <n v="0"/>
    <n v="0"/>
    <n v="0"/>
    <n v="0"/>
    <n v="0"/>
    <n v="0"/>
    <n v="0"/>
    <n v="0"/>
    <n v="0"/>
    <n v="0"/>
    <n v="0"/>
    <n v="0"/>
    <n v="0"/>
    <n v="0"/>
  </r>
  <r>
    <s v="C3942 CMN Tools, 5 yrs-notused"/>
    <x v="246"/>
    <x v="1583"/>
    <x v="18"/>
    <n v="0"/>
    <n v="0"/>
    <n v="0"/>
    <n v="0"/>
    <n v="0"/>
    <n v="0"/>
    <n v="0"/>
    <n v="0"/>
    <n v="0"/>
    <n v="0"/>
    <n v="0"/>
    <n v="0"/>
    <n v="0"/>
    <n v="0"/>
  </r>
  <r>
    <s v="C395 CMN Laboratory Equipment-RET"/>
    <x v="247"/>
    <x v="1584"/>
    <x v="18"/>
    <n v="0"/>
    <n v="0"/>
    <n v="0"/>
    <n v="0"/>
    <n v="0"/>
    <n v="0"/>
    <n v="0"/>
    <n v="0"/>
    <n v="0"/>
    <n v="0"/>
    <n v="0"/>
    <n v="0"/>
    <n v="0"/>
    <n v="0"/>
  </r>
  <r>
    <s v="C396 GEN Power Op Equip, new"/>
    <x v="248"/>
    <x v="1492"/>
    <x v="18"/>
    <n v="410"/>
    <n v="410"/>
    <n v="415"/>
    <n v="710"/>
    <n v="710"/>
    <n v="710"/>
    <n v="710"/>
    <n v="710"/>
    <n v="710"/>
    <n v="710"/>
    <n v="710"/>
    <n v="727"/>
    <n v="727"/>
    <n v="649764"/>
  </r>
  <r>
    <s v="C396 GEN Power Op Equip, old-RET"/>
    <x v="248"/>
    <x v="1585"/>
    <x v="18"/>
    <n v="0"/>
    <n v="0"/>
    <n v="0"/>
    <n v="0"/>
    <n v="0"/>
    <n v="0"/>
    <n v="0"/>
    <n v="0"/>
    <n v="0"/>
    <n v="0"/>
    <n v="0"/>
    <n v="0"/>
    <n v="0"/>
    <n v="0"/>
  </r>
  <r>
    <s v="C3970 105 CMN Comm Equip, AMI Net"/>
    <x v="249"/>
    <x v="1586"/>
    <x v="18"/>
    <n v="418"/>
    <n v="0"/>
    <n v="0"/>
    <n v="0"/>
    <n v="0"/>
    <n v="0"/>
    <n v="0"/>
    <n v="0"/>
    <n v="0"/>
    <n v="0"/>
    <n v="0"/>
    <n v="0"/>
    <n v="0"/>
    <n v="17424"/>
  </r>
  <r>
    <s v="C3970 105 CMN Comm Equip, AMI N-NSC"/>
    <x v="249"/>
    <x v="1587"/>
    <x v="18"/>
    <n v="0"/>
    <n v="0"/>
    <n v="0"/>
    <n v="0"/>
    <n v="0"/>
    <n v="0"/>
    <n v="0"/>
    <n v="0"/>
    <n v="0"/>
    <n v="0"/>
    <n v="0"/>
    <n v="0"/>
    <n v="0"/>
    <n v="0"/>
  </r>
  <r>
    <s v="C3970 CMN Comm Equip, AMI Netwo-NSC"/>
    <x v="249"/>
    <x v="1588"/>
    <x v="18"/>
    <n v="0"/>
    <n v="0"/>
    <n v="0"/>
    <n v="0"/>
    <n v="0"/>
    <n v="0"/>
    <n v="0"/>
    <n v="0"/>
    <n v="0"/>
    <n v="0"/>
    <n v="0"/>
    <n v="0"/>
    <n v="0"/>
    <n v="0"/>
  </r>
  <r>
    <s v="C3970 CMN Comm Equip, AMI Network"/>
    <x v="249"/>
    <x v="1589"/>
    <x v="18"/>
    <n v="3995"/>
    <n v="3993"/>
    <n v="4812"/>
    <n v="4804"/>
    <n v="4804"/>
    <n v="4804"/>
    <n v="4804"/>
    <n v="4804"/>
    <n v="11873"/>
    <n v="11873"/>
    <n v="11873"/>
    <n v="11873"/>
    <n v="11873"/>
    <n v="7354069"/>
  </r>
  <r>
    <s v="C3970 CMN Comm Equip, new"/>
    <x v="249"/>
    <x v="1590"/>
    <x v="18"/>
    <n v="61784"/>
    <n v="62205"/>
    <n v="65918"/>
    <n v="65942"/>
    <n v="66309"/>
    <n v="66397"/>
    <n v="66431"/>
    <n v="75669"/>
    <n v="69057"/>
    <n v="69088"/>
    <n v="69091"/>
    <n v="69108"/>
    <n v="71051"/>
    <n v="67636026"/>
  </r>
  <r>
    <s v="C3970 CMN Comm Equip, old"/>
    <x v="249"/>
    <x v="1591"/>
    <x v="18"/>
    <n v="11239"/>
    <n v="10883"/>
    <n v="10883"/>
    <n v="10883"/>
    <n v="10883"/>
    <n v="10603"/>
    <n v="9222"/>
    <n v="0"/>
    <n v="0"/>
    <n v="0"/>
    <n v="0"/>
    <n v="0"/>
    <n v="0"/>
    <n v="5747977"/>
  </r>
  <r>
    <s v="C3970 CMN Comm Equip, old-NSC"/>
    <x v="249"/>
    <x v="1592"/>
    <x v="18"/>
    <n v="0"/>
    <n v="0"/>
    <n v="0"/>
    <n v="0"/>
    <n v="0"/>
    <n v="0"/>
    <n v="0"/>
    <n v="0"/>
    <n v="0"/>
    <n v="0"/>
    <n v="0"/>
    <n v="0"/>
    <n v="0"/>
    <n v="0"/>
  </r>
  <r>
    <s v="C3971 CMN Mobile Comm Eq-RET"/>
    <x v="250"/>
    <x v="1593"/>
    <x v="18"/>
    <n v="0"/>
    <n v="0"/>
    <n v="0"/>
    <n v="0"/>
    <n v="0"/>
    <n v="0"/>
    <n v="0"/>
    <n v="0"/>
    <n v="0"/>
    <n v="0"/>
    <n v="0"/>
    <n v="0"/>
    <n v="0"/>
    <n v="0"/>
  </r>
  <r>
    <s v="C3973 CMN Portable Comm Eq-RET"/>
    <x v="251"/>
    <x v="1594"/>
    <x v="18"/>
    <n v="0"/>
    <n v="0"/>
    <n v="0"/>
    <n v="0"/>
    <n v="0"/>
    <n v="0"/>
    <n v="0"/>
    <n v="0"/>
    <n v="0"/>
    <n v="0"/>
    <n v="0"/>
    <n v="0"/>
    <n v="0"/>
    <n v="0"/>
  </r>
  <r>
    <s v="C3980 CMN Misc Equipment, new"/>
    <x v="252"/>
    <x v="1595"/>
    <x v="18"/>
    <n v="632"/>
    <n v="632"/>
    <n v="632"/>
    <n v="632"/>
    <n v="632"/>
    <n v="632"/>
    <n v="632"/>
    <n v="1058"/>
    <n v="1058"/>
    <n v="1058"/>
    <n v="1058"/>
    <n v="1058"/>
    <n v="1058"/>
    <n v="827407"/>
  </r>
  <r>
    <s v="C3980 CMN Misc Equipment, old"/>
    <x v="252"/>
    <x v="1596"/>
    <x v="18"/>
    <n v="426"/>
    <n v="426"/>
    <n v="426"/>
    <n v="426"/>
    <n v="426"/>
    <n v="426"/>
    <n v="426"/>
    <n v="0"/>
    <n v="0"/>
    <n v="0"/>
    <n v="0"/>
    <n v="0"/>
    <n v="0"/>
    <n v="230553"/>
  </r>
  <r>
    <s v="C3980 CMN Misc Equipment, old-NSC"/>
    <x v="252"/>
    <x v="1597"/>
    <x v="18"/>
    <n v="0"/>
    <n v="0"/>
    <n v="0"/>
    <n v="0"/>
    <n v="0"/>
    <n v="0"/>
    <n v="0"/>
    <n v="0"/>
    <n v="0"/>
    <n v="0"/>
    <n v="0"/>
    <n v="0"/>
    <n v="0"/>
    <n v="0"/>
  </r>
  <r>
    <s v="C3981 CMN Do Not Use"/>
    <x v="253"/>
    <x v="1598"/>
    <x v="18"/>
    <n v="0"/>
    <n v="0"/>
    <n v="0"/>
    <n v="0"/>
    <n v="0"/>
    <n v="0"/>
    <n v="0"/>
    <n v="0"/>
    <n v="0"/>
    <n v="0"/>
    <n v="0"/>
    <n v="0"/>
    <n v="0"/>
    <n v="0"/>
  </r>
  <r>
    <s v="C3981 CMN Misc Equipment -DONOTUSE"/>
    <x v="253"/>
    <x v="1599"/>
    <x v="18"/>
    <n v="0"/>
    <n v="0"/>
    <n v="0"/>
    <n v="0"/>
    <n v="0"/>
    <n v="0"/>
    <n v="0"/>
    <n v="0"/>
    <n v="0"/>
    <n v="0"/>
    <n v="0"/>
    <n v="0"/>
    <n v="0"/>
    <n v="0"/>
  </r>
  <r>
    <s v="C399 CMN ARO General Plant "/>
    <x v="254"/>
    <x v="1600"/>
    <x v="18"/>
    <n v="0"/>
    <n v="0"/>
    <n v="0"/>
    <n v="0"/>
    <n v="0"/>
    <n v="0"/>
    <n v="0"/>
    <n v="0"/>
    <n v="0"/>
    <n v="0"/>
    <n v="0"/>
    <n v="0"/>
    <n v="501"/>
    <n v="20882"/>
  </r>
  <r>
    <s v="Cap Lease, Printer Great Am 2-NSC"/>
    <x v="255"/>
    <x v="1601"/>
    <x v="18"/>
    <n v="0"/>
    <n v="0"/>
    <n v="0"/>
    <n v="0"/>
    <n v="0"/>
    <n v="0"/>
    <n v="0"/>
    <n v="0"/>
    <n v="0"/>
    <n v="0"/>
    <n v="0"/>
    <n v="0"/>
    <n v="0"/>
    <n v="0"/>
  </r>
  <r>
    <s v="Cap Lease, Printer Great Am 3-NSC"/>
    <x v="255"/>
    <x v="1602"/>
    <x v="18"/>
    <n v="0"/>
    <n v="0"/>
    <n v="0"/>
    <n v="0"/>
    <n v="0"/>
    <n v="0"/>
    <n v="0"/>
    <n v="0"/>
    <n v="0"/>
    <n v="0"/>
    <n v="0"/>
    <n v="0"/>
    <n v="0"/>
    <n v="0"/>
  </r>
  <r>
    <s v="Capital Lease, BLC Vehicles-RETIRED"/>
    <x v="9"/>
    <x v="1603"/>
    <x v="18"/>
    <n v="0"/>
    <n v="0"/>
    <n v="0"/>
    <n v="0"/>
    <n v="0"/>
    <n v="0"/>
    <n v="0"/>
    <n v="0"/>
    <n v="0"/>
    <n v="0"/>
    <n v="0"/>
    <n v="0"/>
    <n v="0"/>
    <n v="0"/>
  </r>
  <r>
    <s v="Capital Lease, Landis + Gyr-RETIRED"/>
    <x v="9"/>
    <x v="1604"/>
    <x v="18"/>
    <n v="0"/>
    <n v="0"/>
    <n v="0"/>
    <n v="0"/>
    <n v="0"/>
    <n v="0"/>
    <n v="0"/>
    <n v="0"/>
    <n v="0"/>
    <n v="0"/>
    <n v="0"/>
    <n v="0"/>
    <n v="0"/>
    <n v="0"/>
  </r>
  <r>
    <s v="Capital Lease, Printer Great Am"/>
    <x v="9"/>
    <x v="1605"/>
    <x v="18"/>
    <n v="907"/>
    <n v="907"/>
    <n v="907"/>
    <n v="907"/>
    <n v="907"/>
    <n v="907"/>
    <n v="907"/>
    <n v="907"/>
    <n v="907"/>
    <n v="907"/>
    <n v="907"/>
    <n v="907"/>
    <n v="907"/>
    <n v="907181"/>
  </r>
  <r>
    <s v="Capital Lease, Printer Great Am 2"/>
    <x v="9"/>
    <x v="1606"/>
    <x v="18"/>
    <n v="890"/>
    <n v="890"/>
    <n v="890"/>
    <n v="890"/>
    <n v="890"/>
    <n v="890"/>
    <n v="890"/>
    <n v="890"/>
    <n v="890"/>
    <n v="890"/>
    <n v="890"/>
    <n v="890"/>
    <n v="890"/>
    <n v="890236"/>
  </r>
  <r>
    <s v="Capital Lease, Printer Great Am 3"/>
    <x v="9"/>
    <x v="1607"/>
    <x v="18"/>
    <n v="0"/>
    <n v="0"/>
    <n v="0"/>
    <n v="398"/>
    <n v="398"/>
    <n v="398"/>
    <n v="398"/>
    <n v="398"/>
    <n v="398"/>
    <n v="398"/>
    <n v="398"/>
    <n v="398"/>
    <n v="398"/>
    <n v="314850"/>
  </r>
  <r>
    <s v="Capital Lease, Printer Great Am-NSC"/>
    <x v="9"/>
    <x v="1608"/>
    <x v="18"/>
    <n v="0"/>
    <n v="0"/>
    <n v="0"/>
    <n v="0"/>
    <n v="0"/>
    <n v="0"/>
    <n v="0"/>
    <n v="0"/>
    <n v="0"/>
    <n v="0"/>
    <n v="0"/>
    <n v="0"/>
    <n v="0"/>
    <n v="0"/>
  </r>
  <r>
    <s v="N300 NUA Non Utility Land"/>
    <x v="256"/>
    <x v="1609"/>
    <x v="0"/>
    <n v="2616"/>
    <n v="2616"/>
    <n v="2616"/>
    <n v="2616"/>
    <n v="2616"/>
    <n v="2616"/>
    <n v="2656"/>
    <n v="2656"/>
    <n v="2656"/>
    <n v="242"/>
    <n v="242"/>
    <n v="242"/>
    <n v="242"/>
    <n v="1933397"/>
  </r>
  <r>
    <s v="N346 NUA Misc Equipment"/>
    <x v="257"/>
    <x v="1610"/>
    <x v="0"/>
    <n v="0"/>
    <n v="0"/>
    <n v="0"/>
    <n v="0"/>
    <n v="0"/>
    <n v="0"/>
    <n v="0"/>
    <n v="0"/>
    <n v="0"/>
    <n v="0"/>
    <n v="0"/>
    <n v="0"/>
    <n v="0"/>
    <n v="0"/>
  </r>
  <r>
    <s v="N3890 NUA Land and Land Rights"/>
    <x v="258"/>
    <x v="1611"/>
    <x v="0"/>
    <n v="0"/>
    <n v="0"/>
    <n v="0"/>
    <n v="0"/>
    <n v="0"/>
    <n v="0"/>
    <n v="0"/>
    <n v="0"/>
    <n v="0"/>
    <n v="2414"/>
    <n v="2414"/>
    <n v="2414"/>
    <n v="2414"/>
    <n v="704032"/>
  </r>
  <r>
    <s v="N3891 NUA Easements"/>
    <x v="259"/>
    <x v="1612"/>
    <x v="0"/>
    <n v="58"/>
    <n v="58"/>
    <n v="58"/>
    <n v="58"/>
    <n v="58"/>
    <n v="58"/>
    <n v="58"/>
    <n v="58"/>
    <n v="58"/>
    <n v="58"/>
    <n v="58"/>
    <n v="58"/>
    <n v="58"/>
    <n v="58240"/>
  </r>
  <r>
    <s v="N390 NUA Structures &amp; Improvements"/>
    <x v="260"/>
    <x v="1613"/>
    <x v="0"/>
    <n v="219"/>
    <n v="219"/>
    <n v="219"/>
    <n v="219"/>
    <n v="219"/>
    <n v="219"/>
    <n v="219"/>
    <n v="219"/>
    <n v="219"/>
    <n v="219"/>
    <n v="219"/>
    <n v="219"/>
    <n v="219"/>
    <n v="218733"/>
  </r>
  <r>
    <s v="N397 NUA Communications Equipment"/>
    <x v="261"/>
    <x v="1614"/>
    <x v="0"/>
    <n v="0"/>
    <n v="0"/>
    <n v="0"/>
    <n v="0"/>
    <n v="0"/>
    <n v="0"/>
    <n v="0"/>
    <n v="0"/>
    <n v="0"/>
    <n v="0"/>
    <n v="0"/>
    <n v="0"/>
    <n v="0"/>
    <n v="0"/>
  </r>
  <r>
    <s v="None, Non-Utility"/>
    <x v="8"/>
    <x v="1615"/>
    <x v="0"/>
    <n v="0"/>
    <n v="0"/>
    <n v="0"/>
    <n v="0"/>
    <n v="0"/>
    <n v="0"/>
    <n v="0"/>
    <n v="0"/>
    <n v="0"/>
    <n v="0"/>
    <n v="0"/>
    <n v="0"/>
    <n v="0"/>
    <n v="0"/>
  </r>
</pivotCacheRecords>
</file>

<file path=xl/pivotCache/pivotCacheRecords8.xml><?xml version="1.0" encoding="utf-8"?>
<pivotCacheRecords xmlns="http://schemas.openxmlformats.org/spreadsheetml/2006/main" xmlns:r="http://schemas.openxmlformats.org/officeDocument/2006/relationships" count="1728">
  <r>
    <s v="N361 Structures &amp; Improvements"/>
    <s v="N361"/>
    <x v="0"/>
    <x v="0"/>
    <n v="0"/>
    <n v="0"/>
    <n v="0"/>
    <n v="0"/>
    <n v="0"/>
    <n v="0"/>
    <n v="0"/>
    <n v="0"/>
    <n v="0"/>
    <n v="0"/>
    <n v="0"/>
    <n v="0"/>
    <n v="0"/>
    <n v="0"/>
  </r>
  <r>
    <s v="N362 Gas Holders"/>
    <s v="N362"/>
    <x v="1"/>
    <x v="0"/>
    <n v="0"/>
    <n v="0"/>
    <n v="0"/>
    <n v="0"/>
    <n v="0"/>
    <n v="0"/>
    <n v="0"/>
    <n v="0"/>
    <n v="0"/>
    <n v="0"/>
    <n v="0"/>
    <n v="0"/>
    <n v="0"/>
    <n v="0"/>
  </r>
  <r>
    <s v="N363 Purification Equipment"/>
    <s v="N363"/>
    <x v="2"/>
    <x v="0"/>
    <n v="0"/>
    <n v="0"/>
    <n v="0"/>
    <n v="0"/>
    <n v="0"/>
    <n v="0"/>
    <n v="0"/>
    <n v="0"/>
    <n v="0"/>
    <n v="0"/>
    <n v="0"/>
    <n v="0"/>
    <n v="0"/>
    <n v="0"/>
  </r>
  <r>
    <s v="N364 Transportation Equipment"/>
    <s v="N364"/>
    <x v="3"/>
    <x v="0"/>
    <n v="0"/>
    <n v="0"/>
    <n v="0"/>
    <n v="0"/>
    <n v="0"/>
    <n v="0"/>
    <n v="0"/>
    <n v="0"/>
    <n v="0"/>
    <n v="0"/>
    <n v="0"/>
    <n v="0"/>
    <n v="0"/>
    <n v="0"/>
  </r>
  <r>
    <s v="N3649 PRD ARO PLNG"/>
    <s v="N3649"/>
    <x v="4"/>
    <x v="1"/>
    <n v="0"/>
    <n v="0"/>
    <n v="0"/>
    <n v="0"/>
    <n v="0"/>
    <n v="0"/>
    <n v="0"/>
    <n v="0"/>
    <n v="0"/>
    <n v="0"/>
    <n v="0"/>
    <n v="0"/>
    <n v="0"/>
    <n v="0"/>
  </r>
  <r>
    <s v="E301 INT Organization"/>
    <s v="E301"/>
    <x v="5"/>
    <x v="2"/>
    <n v="0"/>
    <n v="0"/>
    <n v="0"/>
    <n v="0"/>
    <n v="0"/>
    <n v="0"/>
    <n v="0"/>
    <n v="0"/>
    <n v="0"/>
    <n v="0"/>
    <n v="0"/>
    <n v="0"/>
    <n v="0"/>
    <n v="0"/>
  </r>
  <r>
    <s v="E301 INT Organization-NSC"/>
    <s v="E301"/>
    <x v="6"/>
    <x v="2"/>
    <n v="0"/>
    <n v="0"/>
    <n v="0"/>
    <n v="0"/>
    <n v="0"/>
    <n v="0"/>
    <n v="0"/>
    <n v="0"/>
    <n v="0"/>
    <n v="0"/>
    <n v="0"/>
    <n v="0"/>
    <n v="0"/>
    <n v="0"/>
  </r>
  <r>
    <s v="E302 INT Franchises"/>
    <s v="E302"/>
    <x v="7"/>
    <x v="2"/>
    <n v="721"/>
    <n v="776"/>
    <n v="859"/>
    <n v="915"/>
    <n v="970"/>
    <n v="1025"/>
    <n v="1082"/>
    <n v="1108"/>
    <n v="1130"/>
    <n v="1188"/>
    <n v="1247"/>
    <n v="1305"/>
    <n v="1363"/>
    <n v="1053858"/>
  </r>
  <r>
    <s v="E302 INT Franchises, Baker Project"/>
    <s v="E302"/>
    <x v="8"/>
    <x v="2"/>
    <n v="7225"/>
    <n v="7292"/>
    <n v="7359"/>
    <n v="7426"/>
    <n v="7492"/>
    <n v="7559"/>
    <n v="7626"/>
    <n v="7693"/>
    <n v="7760"/>
    <n v="7827"/>
    <n v="7894"/>
    <n v="7960"/>
    <n v="8027"/>
    <n v="7626172"/>
  </r>
  <r>
    <s v="E302 INT Franchises, Snoqualmie "/>
    <s v="E302"/>
    <x v="9"/>
    <x v="2"/>
    <n v="4769"/>
    <n v="4801"/>
    <n v="4833"/>
    <n v="4865"/>
    <n v="4897"/>
    <n v="4928"/>
    <n v="4960"/>
    <n v="4992"/>
    <n v="5024"/>
    <n v="5056"/>
    <n v="5088"/>
    <n v="5120"/>
    <n v="5152"/>
    <n v="4960423"/>
  </r>
  <r>
    <s v="E303 105  INT LSR Dev Rights-NSC"/>
    <s v="E303"/>
    <x v="10"/>
    <x v="2"/>
    <n v="0"/>
    <n v="0"/>
    <n v="0"/>
    <n v="0"/>
    <n v="0"/>
    <n v="0"/>
    <n v="0"/>
    <n v="0"/>
    <n v="0"/>
    <n v="0"/>
    <n v="0"/>
    <n v="0"/>
    <n v="0"/>
    <n v="0"/>
  </r>
  <r>
    <s v="E303 105  INT Misc Intangibles"/>
    <s v="E303"/>
    <x v="11"/>
    <x v="2"/>
    <n v="0"/>
    <n v="0"/>
    <n v="0"/>
    <n v="0"/>
    <n v="0"/>
    <n v="0"/>
    <n v="0"/>
    <n v="0"/>
    <n v="0"/>
    <n v="0"/>
    <n v="0"/>
    <n v="0"/>
    <n v="0"/>
    <n v="0"/>
  </r>
  <r>
    <s v="E303 INT Enc Waste Wtr Fee-DONOTUSE"/>
    <s v="E303"/>
    <x v="12"/>
    <x v="2"/>
    <n v="0"/>
    <n v="0"/>
    <n v="0"/>
    <n v="0"/>
    <n v="0"/>
    <n v="0"/>
    <n v="0"/>
    <n v="0"/>
    <n v="0"/>
    <n v="0"/>
    <n v="0"/>
    <n v="0"/>
    <n v="0"/>
    <n v="0"/>
  </r>
  <r>
    <s v="E303 INT LSR -DONOTUSE"/>
    <s v="E303"/>
    <x v="13"/>
    <x v="2"/>
    <n v="0"/>
    <n v="0"/>
    <n v="0"/>
    <n v="0"/>
    <n v="0"/>
    <n v="0"/>
    <n v="0"/>
    <n v="0"/>
    <n v="0"/>
    <n v="0"/>
    <n v="0"/>
    <n v="0"/>
    <n v="0"/>
    <n v="0"/>
  </r>
  <r>
    <s v="E303 INT Misc Intangible Plant"/>
    <s v="E303"/>
    <x v="14"/>
    <x v="2"/>
    <n v="38008"/>
    <n v="39165"/>
    <n v="40294"/>
    <n v="41445"/>
    <n v="42596"/>
    <n v="43712"/>
    <n v="44859"/>
    <n v="45590"/>
    <n v="46733"/>
    <n v="47872"/>
    <n v="48338"/>
    <n v="49498"/>
    <n v="50648"/>
    <n v="44535825"/>
  </r>
  <r>
    <s v="E303 INT Misc Intangible Plant-NSC"/>
    <s v="E303"/>
    <x v="15"/>
    <x v="2"/>
    <n v="0"/>
    <n v="0"/>
    <n v="0"/>
    <n v="0"/>
    <n v="0"/>
    <n v="0"/>
    <n v="0"/>
    <n v="0"/>
    <n v="0"/>
    <n v="0"/>
    <n v="0"/>
    <n v="0"/>
    <n v="0"/>
    <n v="0"/>
  </r>
  <r>
    <s v="E303 INT Rock Island Expansion-NSC"/>
    <s v="E303"/>
    <x v="16"/>
    <x v="2"/>
    <n v="0"/>
    <n v="0"/>
    <n v="0"/>
    <n v="0"/>
    <n v="0"/>
    <n v="0"/>
    <n v="0"/>
    <n v="0"/>
    <n v="0"/>
    <n v="0"/>
    <n v="0"/>
    <n v="0"/>
    <n v="0"/>
    <n v="0"/>
  </r>
  <r>
    <s v="E303 INT Rock Island Expansion-RET"/>
    <s v="E303"/>
    <x v="17"/>
    <x v="2"/>
    <n v="0"/>
    <n v="0"/>
    <n v="0"/>
    <n v="0"/>
    <n v="0"/>
    <n v="0"/>
    <n v="0"/>
    <n v="0"/>
    <n v="0"/>
    <n v="0"/>
    <n v="0"/>
    <n v="0"/>
    <n v="0"/>
    <n v="0"/>
  </r>
  <r>
    <s v="E303 INT Whitehorn 2 &amp; 3 "/>
    <s v="E303"/>
    <x v="18"/>
    <x v="2"/>
    <n v="60"/>
    <n v="62"/>
    <n v="63"/>
    <n v="65"/>
    <n v="67"/>
    <n v="68"/>
    <n v="70"/>
    <n v="72"/>
    <n v="73"/>
    <n v="75"/>
    <n v="76"/>
    <n v="78"/>
    <n v="80"/>
    <n v="69857"/>
  </r>
  <r>
    <s v="E303 INT Whitehorn 2 &amp; 3-NSC"/>
    <s v="E303"/>
    <x v="19"/>
    <x v="2"/>
    <n v="0"/>
    <n v="0"/>
    <n v="0"/>
    <n v="0"/>
    <n v="0"/>
    <n v="0"/>
    <n v="0"/>
    <n v="0"/>
    <n v="0"/>
    <n v="0"/>
    <n v="0"/>
    <n v="0"/>
    <n v="0"/>
    <n v="0"/>
  </r>
  <r>
    <s v="None, Electric"/>
    <s v="None,"/>
    <x v="20"/>
    <x v="2"/>
    <n v="0"/>
    <n v="0"/>
    <n v="0"/>
    <n v="0"/>
    <n v="0"/>
    <n v="0"/>
    <n v="0"/>
    <n v="0"/>
    <n v="0"/>
    <n v="0"/>
    <n v="0"/>
    <n v="0"/>
    <n v="0"/>
    <n v="0"/>
  </r>
  <r>
    <s v="Capital Lease, Fredonia-RETIRED"/>
    <s v="Capit"/>
    <x v="21"/>
    <x v="3"/>
    <n v="0"/>
    <n v="0"/>
    <n v="0"/>
    <n v="0"/>
    <n v="0"/>
    <n v="0"/>
    <n v="0"/>
    <n v="0"/>
    <n v="0"/>
    <n v="0"/>
    <n v="0"/>
    <n v="0"/>
    <n v="0"/>
    <n v="0"/>
  </r>
  <r>
    <s v="Capital Lease, FredoniaSalesTax-RET"/>
    <s v="Capit"/>
    <x v="22"/>
    <x v="3"/>
    <n v="0"/>
    <n v="0"/>
    <n v="0"/>
    <n v="0"/>
    <n v="0"/>
    <n v="0"/>
    <n v="0"/>
    <n v="0"/>
    <n v="0"/>
    <n v="0"/>
    <n v="0"/>
    <n v="0"/>
    <n v="0"/>
    <n v="0"/>
  </r>
  <r>
    <s v="Capital Lease, Whitehorn-RETIRED"/>
    <s v="Capit"/>
    <x v="23"/>
    <x v="3"/>
    <n v="0"/>
    <n v="0"/>
    <n v="0"/>
    <n v="0"/>
    <n v="0"/>
    <n v="0"/>
    <n v="0"/>
    <n v="0"/>
    <n v="0"/>
    <n v="0"/>
    <n v="0"/>
    <n v="0"/>
    <n v="0"/>
    <n v="0"/>
  </r>
  <r>
    <s v="E310 STM Land, Centralia-inactive"/>
    <s v="E310"/>
    <x v="24"/>
    <x v="3"/>
    <n v="0"/>
    <n v="0"/>
    <n v="0"/>
    <n v="0"/>
    <n v="0"/>
    <n v="0"/>
    <n v="0"/>
    <n v="0"/>
    <n v="0"/>
    <n v="0"/>
    <n v="0"/>
    <n v="0"/>
    <n v="0"/>
    <n v="0"/>
  </r>
  <r>
    <s v="E310 STM Land, Colstrip 1"/>
    <s v="E310"/>
    <x v="25"/>
    <x v="3"/>
    <n v="0"/>
    <n v="0"/>
    <n v="0"/>
    <n v="0"/>
    <n v="0"/>
    <n v="0"/>
    <n v="0"/>
    <n v="0"/>
    <n v="0"/>
    <n v="0"/>
    <n v="0"/>
    <n v="0"/>
    <n v="0"/>
    <n v="0"/>
  </r>
  <r>
    <s v="E310 STM Land, Colstrip 1-2 Com"/>
    <s v="E310"/>
    <x v="26"/>
    <x v="3"/>
    <n v="0"/>
    <n v="0"/>
    <n v="0"/>
    <n v="0"/>
    <n v="0"/>
    <n v="0"/>
    <n v="0"/>
    <n v="0"/>
    <n v="0"/>
    <n v="0"/>
    <n v="0"/>
    <n v="0"/>
    <n v="0"/>
    <n v="0"/>
  </r>
  <r>
    <s v="E310 STM Land, Colstrip 2"/>
    <s v="E310"/>
    <x v="27"/>
    <x v="3"/>
    <n v="0"/>
    <n v="0"/>
    <n v="0"/>
    <n v="0"/>
    <n v="0"/>
    <n v="0"/>
    <n v="0"/>
    <n v="0"/>
    <n v="0"/>
    <n v="0"/>
    <n v="0"/>
    <n v="0"/>
    <n v="0"/>
    <n v="0"/>
  </r>
  <r>
    <s v="E310 STM Land, Colstrip 3"/>
    <s v="E310"/>
    <x v="28"/>
    <x v="3"/>
    <n v="0"/>
    <n v="0"/>
    <n v="0"/>
    <n v="0"/>
    <n v="0"/>
    <n v="0"/>
    <n v="0"/>
    <n v="0"/>
    <n v="0"/>
    <n v="0"/>
    <n v="0"/>
    <n v="0"/>
    <n v="0"/>
    <n v="0"/>
  </r>
  <r>
    <s v="E310 STM Land, Colstrip 3-4 Com"/>
    <s v="E310"/>
    <x v="29"/>
    <x v="3"/>
    <n v="0"/>
    <n v="0"/>
    <n v="0"/>
    <n v="0"/>
    <n v="0"/>
    <n v="0"/>
    <n v="0"/>
    <n v="0"/>
    <n v="0"/>
    <n v="0"/>
    <n v="0"/>
    <n v="0"/>
    <n v="0"/>
    <n v="0"/>
  </r>
  <r>
    <s v="E310 STM Land, Colstrip 4"/>
    <s v="E310"/>
    <x v="30"/>
    <x v="3"/>
    <n v="0"/>
    <n v="0"/>
    <n v="0"/>
    <n v="0"/>
    <n v="0"/>
    <n v="0"/>
    <n v="0"/>
    <n v="0"/>
    <n v="0"/>
    <n v="0"/>
    <n v="0"/>
    <n v="0"/>
    <n v="0"/>
    <n v="0"/>
  </r>
  <r>
    <s v="E310 STM Land, Epcor CoGen"/>
    <s v="E310"/>
    <x v="31"/>
    <x v="3"/>
    <n v="0"/>
    <n v="0"/>
    <n v="0"/>
    <n v="0"/>
    <n v="0"/>
    <n v="0"/>
    <n v="0"/>
    <n v="0"/>
    <n v="0"/>
    <n v="0"/>
    <n v="0"/>
    <n v="0"/>
    <n v="0"/>
    <n v="0"/>
  </r>
  <r>
    <s v="E311 STM Str/Imprv, Mint Farm"/>
    <s v="E311"/>
    <x v="32"/>
    <x v="3"/>
    <n v="0"/>
    <n v="0"/>
    <n v="0"/>
    <n v="0"/>
    <n v="0"/>
    <n v="0"/>
    <n v="0"/>
    <n v="0"/>
    <n v="0"/>
    <n v="0"/>
    <n v="0"/>
    <n v="1"/>
    <n v="1"/>
    <n v="110"/>
  </r>
  <r>
    <s v="E311 STM Str/Imprv, Mint Farm OP"/>
    <s v="E311"/>
    <x v="33"/>
    <x v="3"/>
    <n v="133"/>
    <n v="134"/>
    <n v="135"/>
    <n v="136"/>
    <n v="137"/>
    <n v="138"/>
    <n v="140"/>
    <n v="141"/>
    <n v="142"/>
    <n v="143"/>
    <n v="144"/>
    <n v="145"/>
    <n v="146"/>
    <n v="139502"/>
  </r>
  <r>
    <s v="E311 STM Str/Imprv, Mint OP-NSC"/>
    <s v="E311"/>
    <x v="34"/>
    <x v="3"/>
    <n v="0"/>
    <n v="0"/>
    <n v="0"/>
    <n v="0"/>
    <n v="0"/>
    <n v="0"/>
    <n v="0"/>
    <n v="0"/>
    <n v="0"/>
    <n v="0"/>
    <n v="0"/>
    <n v="0"/>
    <n v="0"/>
    <n v="0"/>
  </r>
  <r>
    <s v="E311 STM Str/Imprv, Sumas "/>
    <s v="E311"/>
    <x v="35"/>
    <x v="3"/>
    <n v="25"/>
    <n v="25"/>
    <n v="25"/>
    <n v="25"/>
    <n v="26"/>
    <n v="26"/>
    <n v="26"/>
    <n v="26"/>
    <n v="26"/>
    <n v="27"/>
    <n v="27"/>
    <n v="27"/>
    <n v="28"/>
    <n v="25976"/>
  </r>
  <r>
    <s v="E311 STM Str/Imprv, Sumas OP"/>
    <s v="E311"/>
    <x v="36"/>
    <x v="3"/>
    <n v="1205"/>
    <n v="1207"/>
    <n v="1208"/>
    <n v="1210"/>
    <n v="1212"/>
    <n v="1213"/>
    <n v="1215"/>
    <n v="1217"/>
    <n v="1218"/>
    <n v="1220"/>
    <n v="1222"/>
    <n v="1223"/>
    <n v="1225"/>
    <n v="1214939"/>
  </r>
  <r>
    <s v="E311 STM Str/Imprv, Sumas OP-NSC"/>
    <s v="E311"/>
    <x v="37"/>
    <x v="3"/>
    <n v="0"/>
    <n v="0"/>
    <n v="0"/>
    <n v="0"/>
    <n v="0"/>
    <n v="0"/>
    <n v="0"/>
    <n v="0"/>
    <n v="0"/>
    <n v="0"/>
    <n v="0"/>
    <n v="0"/>
    <n v="0"/>
    <n v="0"/>
  </r>
  <r>
    <s v="E311 STM Str/Impv, Colstrip 1"/>
    <s v="E311"/>
    <x v="38"/>
    <x v="3"/>
    <n v="5565"/>
    <n v="5480"/>
    <n v="5518"/>
    <n v="5556"/>
    <n v="5594"/>
    <n v="5631"/>
    <n v="5669"/>
    <n v="5707"/>
    <n v="5745"/>
    <n v="5782"/>
    <n v="5820"/>
    <n v="5858"/>
    <n v="5848"/>
    <n v="5672247"/>
  </r>
  <r>
    <s v="E311 STM Str/Impv, Colstrip 1-2 Com"/>
    <s v="E311"/>
    <x v="39"/>
    <x v="3"/>
    <n v="27323"/>
    <n v="27391"/>
    <n v="27458"/>
    <n v="27525"/>
    <n v="27592"/>
    <n v="27659"/>
    <n v="27727"/>
    <n v="27794"/>
    <n v="27861"/>
    <n v="27929"/>
    <n v="27996"/>
    <n v="28063"/>
    <n v="28130"/>
    <n v="27726822"/>
  </r>
  <r>
    <s v="E311 STM Str/Impv, Colstrip 1-NSC"/>
    <s v="E311"/>
    <x v="40"/>
    <x v="3"/>
    <n v="0"/>
    <n v="0"/>
    <n v="0"/>
    <n v="0"/>
    <n v="0"/>
    <n v="0"/>
    <n v="0"/>
    <n v="0"/>
    <n v="0"/>
    <n v="0"/>
    <n v="0"/>
    <n v="0"/>
    <n v="0"/>
    <n v="0"/>
  </r>
  <r>
    <s v="E311 STM Str/Impv, Colstrip 2"/>
    <s v="E311"/>
    <x v="41"/>
    <x v="3"/>
    <n v="1128"/>
    <n v="1074"/>
    <n v="1102"/>
    <n v="1129"/>
    <n v="1157"/>
    <n v="1185"/>
    <n v="1212"/>
    <n v="1240"/>
    <n v="1268"/>
    <n v="1296"/>
    <n v="1324"/>
    <n v="1352"/>
    <n v="1331"/>
    <n v="1213962"/>
  </r>
  <r>
    <s v="E311 STM Str/Impv, Colstrip 2-NSC"/>
    <s v="E311"/>
    <x v="42"/>
    <x v="3"/>
    <n v="0"/>
    <n v="0"/>
    <n v="0"/>
    <n v="0"/>
    <n v="0"/>
    <n v="0"/>
    <n v="0"/>
    <n v="0"/>
    <n v="0"/>
    <n v="0"/>
    <n v="0"/>
    <n v="0"/>
    <n v="0"/>
    <n v="0"/>
  </r>
  <r>
    <s v="E311 STM Str/Impv, Colstrip 3"/>
    <s v="E311"/>
    <x v="43"/>
    <x v="3"/>
    <n v="21875"/>
    <n v="21720"/>
    <n v="21803"/>
    <n v="21886"/>
    <n v="21968"/>
    <n v="22051"/>
    <n v="22134"/>
    <n v="22236"/>
    <n v="22322"/>
    <n v="22408"/>
    <n v="22494"/>
    <n v="22580"/>
    <n v="22271"/>
    <n v="22139570"/>
  </r>
  <r>
    <s v="E311 STM Str/Impv, Colstrip 3-4 Com"/>
    <s v="E311"/>
    <x v="44"/>
    <x v="3"/>
    <n v="55620"/>
    <n v="56077"/>
    <n v="55823"/>
    <n v="56630"/>
    <n v="56379"/>
    <n v="54337"/>
    <n v="54104"/>
    <n v="53854"/>
    <n v="53603"/>
    <n v="53354"/>
    <n v="53106"/>
    <n v="52858"/>
    <n v="52604"/>
    <n v="54519754"/>
  </r>
  <r>
    <s v="E311 STM Str/Impv, Colstrip 3-NSC"/>
    <s v="E311"/>
    <x v="45"/>
    <x v="3"/>
    <n v="0"/>
    <n v="0"/>
    <n v="0"/>
    <n v="0"/>
    <n v="0"/>
    <n v="0"/>
    <n v="0"/>
    <n v="0"/>
    <n v="0"/>
    <n v="0"/>
    <n v="0"/>
    <n v="0"/>
    <n v="0"/>
    <n v="0"/>
  </r>
  <r>
    <s v="E311 STM Str/Impv, Colstrip 4"/>
    <s v="E311"/>
    <x v="46"/>
    <x v="3"/>
    <n v="19746"/>
    <n v="19690"/>
    <n v="19776"/>
    <n v="19862"/>
    <n v="19947"/>
    <n v="20033"/>
    <n v="20119"/>
    <n v="20205"/>
    <n v="20291"/>
    <n v="20377"/>
    <n v="20463"/>
    <n v="20548"/>
    <n v="20428"/>
    <n v="20116431"/>
  </r>
  <r>
    <s v="E311 STM Str/Impv, Colstrip 4-NSC"/>
    <s v="E311"/>
    <x v="47"/>
    <x v="3"/>
    <n v="0"/>
    <n v="0"/>
    <n v="0"/>
    <n v="0"/>
    <n v="0"/>
    <n v="0"/>
    <n v="0"/>
    <n v="0"/>
    <n v="0"/>
    <n v="0"/>
    <n v="0"/>
    <n v="0"/>
    <n v="0"/>
    <n v="0"/>
  </r>
  <r>
    <s v="E311 STM Str/Impv, Colstrip1-2 -NSC"/>
    <s v="E311"/>
    <x v="48"/>
    <x v="3"/>
    <n v="0"/>
    <n v="0"/>
    <n v="0"/>
    <n v="0"/>
    <n v="0"/>
    <n v="0"/>
    <n v="0"/>
    <n v="0"/>
    <n v="0"/>
    <n v="0"/>
    <n v="0"/>
    <n v="0"/>
    <n v="0"/>
    <n v="0"/>
  </r>
  <r>
    <s v="E311 STM Str/Impv, Colstrip3-4 -NSC"/>
    <s v="E311"/>
    <x v="49"/>
    <x v="3"/>
    <n v="0"/>
    <n v="0"/>
    <n v="0"/>
    <n v="0"/>
    <n v="0"/>
    <n v="0"/>
    <n v="0"/>
    <n v="0"/>
    <n v="0"/>
    <n v="0"/>
    <n v="0"/>
    <n v="0"/>
    <n v="0"/>
    <n v="0"/>
  </r>
  <r>
    <s v="E311 STM Str/Impv, ColstripCMM-RET"/>
    <s v="E311"/>
    <x v="50"/>
    <x v="3"/>
    <n v="0"/>
    <n v="0"/>
    <n v="0"/>
    <n v="0"/>
    <n v="0"/>
    <n v="0"/>
    <n v="0"/>
    <n v="0"/>
    <n v="0"/>
    <n v="0"/>
    <n v="0"/>
    <n v="0"/>
    <n v="0"/>
    <n v="0"/>
  </r>
  <r>
    <s v="E311 STM Str/Impv, Encogen-RET"/>
    <s v="E311"/>
    <x v="51"/>
    <x v="3"/>
    <n v="0"/>
    <n v="0"/>
    <n v="0"/>
    <n v="0"/>
    <n v="0"/>
    <n v="0"/>
    <n v="0"/>
    <n v="0"/>
    <n v="0"/>
    <n v="0"/>
    <n v="0"/>
    <n v="0"/>
    <n v="0"/>
    <n v="0"/>
  </r>
  <r>
    <s v="E311 STM Str/Impv, Ferndale"/>
    <s v="E311"/>
    <x v="52"/>
    <x v="3"/>
    <n v="378"/>
    <n v="380"/>
    <n v="381"/>
    <n v="382"/>
    <n v="383"/>
    <n v="384"/>
    <n v="385"/>
    <n v="387"/>
    <n v="388"/>
    <n v="389"/>
    <n v="390"/>
    <n v="391"/>
    <n v="393"/>
    <n v="385474"/>
  </r>
  <r>
    <s v="E311 STM Str/Impv, Ferndale-NSC"/>
    <s v="E311"/>
    <x v="53"/>
    <x v="3"/>
    <n v="0"/>
    <n v="0"/>
    <n v="0"/>
    <n v="0"/>
    <n v="0"/>
    <n v="0"/>
    <n v="0"/>
    <n v="0"/>
    <n v="0"/>
    <n v="0"/>
    <n v="0"/>
    <n v="0"/>
    <n v="0"/>
    <n v="0"/>
  </r>
  <r>
    <s v="E311 STM Str/Impv, Fred 1/APC"/>
    <s v="E311"/>
    <x v="54"/>
    <x v="3"/>
    <n v="25"/>
    <n v="26"/>
    <n v="27"/>
    <n v="29"/>
    <n v="30"/>
    <n v="32"/>
    <n v="33"/>
    <n v="34"/>
    <n v="36"/>
    <n v="37"/>
    <n v="39"/>
    <n v="40"/>
    <n v="41"/>
    <n v="33028"/>
  </r>
  <r>
    <s v="E311 STM Str/Impv, Fred 1/APC-NSC"/>
    <s v="E311"/>
    <x v="55"/>
    <x v="3"/>
    <n v="0"/>
    <n v="0"/>
    <n v="0"/>
    <n v="0"/>
    <n v="0"/>
    <n v="0"/>
    <n v="0"/>
    <n v="0"/>
    <n v="0"/>
    <n v="0"/>
    <n v="0"/>
    <n v="0"/>
    <n v="0"/>
    <n v="0"/>
  </r>
  <r>
    <s v="E311 STM Str/Impv, Goldendale"/>
    <s v="E311"/>
    <x v="56"/>
    <x v="3"/>
    <n v="38"/>
    <n v="38"/>
    <n v="39"/>
    <n v="39"/>
    <n v="40"/>
    <n v="40"/>
    <n v="41"/>
    <n v="41"/>
    <n v="42"/>
    <n v="42"/>
    <n v="43"/>
    <n v="43"/>
    <n v="44"/>
    <n v="40650"/>
  </r>
  <r>
    <s v="E311 STM Str/Impv, Goldendale O-NSC"/>
    <s v="E311"/>
    <x v="57"/>
    <x v="3"/>
    <n v="0"/>
    <n v="0"/>
    <n v="0"/>
    <n v="0"/>
    <n v="0"/>
    <n v="0"/>
    <n v="0"/>
    <n v="0"/>
    <n v="0"/>
    <n v="0"/>
    <n v="0"/>
    <n v="0"/>
    <n v="0"/>
    <n v="0"/>
  </r>
  <r>
    <s v="E311 STM Str/Impv, Goldendale OP"/>
    <s v="E311"/>
    <x v="58"/>
    <x v="3"/>
    <n v="1479"/>
    <n v="1481"/>
    <n v="1483"/>
    <n v="1485"/>
    <n v="1487"/>
    <n v="1489"/>
    <n v="1491"/>
    <n v="1493"/>
    <n v="1495"/>
    <n v="1497"/>
    <n v="1499"/>
    <n v="1501"/>
    <n v="1503"/>
    <n v="1491082"/>
  </r>
  <r>
    <s v="E311 STM Str/Impv,Centralia-inactiv"/>
    <s v="E311"/>
    <x v="59"/>
    <x v="3"/>
    <n v="0"/>
    <n v="0"/>
    <n v="0"/>
    <n v="0"/>
    <n v="0"/>
    <n v="0"/>
    <n v="0"/>
    <n v="0"/>
    <n v="0"/>
    <n v="0"/>
    <n v="0"/>
    <n v="0"/>
    <n v="0"/>
    <n v="0"/>
  </r>
  <r>
    <s v="E312 STM Boiler, Centralia-inactive"/>
    <s v="E312"/>
    <x v="60"/>
    <x v="3"/>
    <n v="0"/>
    <n v="0"/>
    <n v="0"/>
    <n v="0"/>
    <n v="0"/>
    <n v="0"/>
    <n v="0"/>
    <n v="0"/>
    <n v="0"/>
    <n v="0"/>
    <n v="0"/>
    <n v="0"/>
    <n v="0"/>
    <n v="0"/>
  </r>
  <r>
    <s v="E312 STM Boiler, Colstrip 1"/>
    <s v="E312"/>
    <x v="61"/>
    <x v="3"/>
    <n v="44045"/>
    <n v="43636"/>
    <n v="44102"/>
    <n v="44568"/>
    <n v="45034"/>
    <n v="45500"/>
    <n v="45967"/>
    <n v="46434"/>
    <n v="46900"/>
    <n v="47367"/>
    <n v="47834"/>
    <n v="48301"/>
    <n v="48493"/>
    <n v="45992641"/>
  </r>
  <r>
    <s v="E312 STM Boiler, Colstrip 1-2 Com"/>
    <s v="E312"/>
    <x v="62"/>
    <x v="3"/>
    <n v="5256"/>
    <n v="5268"/>
    <n v="5281"/>
    <n v="5294"/>
    <n v="5306"/>
    <n v="5319"/>
    <n v="5331"/>
    <n v="5344"/>
    <n v="5357"/>
    <n v="5369"/>
    <n v="5382"/>
    <n v="5395"/>
    <n v="5407"/>
    <n v="5331439"/>
  </r>
  <r>
    <s v="E312 STM Boiler, Colstrip 1-NSC"/>
    <s v="E312"/>
    <x v="63"/>
    <x v="3"/>
    <n v="0"/>
    <n v="0"/>
    <n v="0"/>
    <n v="0"/>
    <n v="0"/>
    <n v="0"/>
    <n v="0"/>
    <n v="0"/>
    <n v="0"/>
    <n v="0"/>
    <n v="0"/>
    <n v="0"/>
    <n v="0"/>
    <n v="0"/>
  </r>
  <r>
    <s v="E312 STM Boiler, Colstrip 2"/>
    <s v="E312"/>
    <x v="64"/>
    <x v="3"/>
    <n v="39009"/>
    <n v="39039"/>
    <n v="39536"/>
    <n v="40033"/>
    <n v="40531"/>
    <n v="41030"/>
    <n v="41532"/>
    <n v="42038"/>
    <n v="42547"/>
    <n v="43056"/>
    <n v="43564"/>
    <n v="44073"/>
    <n v="42905"/>
    <n v="41494693"/>
  </r>
  <r>
    <s v="E312 STM Boiler, Colstrip 2-NSC"/>
    <s v="E312"/>
    <x v="65"/>
    <x v="3"/>
    <n v="0"/>
    <n v="0"/>
    <n v="0"/>
    <n v="0"/>
    <n v="0"/>
    <n v="0"/>
    <n v="0"/>
    <n v="0"/>
    <n v="0"/>
    <n v="0"/>
    <n v="0"/>
    <n v="0"/>
    <n v="0"/>
    <n v="0"/>
  </r>
  <r>
    <s v="E312 STM Boiler, Colstrip 3"/>
    <s v="E312"/>
    <x v="66"/>
    <x v="3"/>
    <n v="90897"/>
    <n v="88985"/>
    <n v="89498"/>
    <n v="90012"/>
    <n v="90526"/>
    <n v="91040"/>
    <n v="91555"/>
    <n v="92060"/>
    <n v="92574"/>
    <n v="93088"/>
    <n v="93603"/>
    <n v="94118"/>
    <n v="94286"/>
    <n v="91637705"/>
  </r>
  <r>
    <s v="E312 STM Boiler, Colstrip 3-4 Com"/>
    <s v="E312"/>
    <x v="67"/>
    <x v="3"/>
    <n v="8175"/>
    <n v="8227"/>
    <n v="8278"/>
    <n v="8330"/>
    <n v="8382"/>
    <n v="8433"/>
    <n v="8485"/>
    <n v="8536"/>
    <n v="8588"/>
    <n v="8640"/>
    <n v="8691"/>
    <n v="8743"/>
    <n v="8794"/>
    <n v="8484821"/>
  </r>
  <r>
    <s v="E312 STM Boiler, Colstrip 3-NSC"/>
    <s v="E312"/>
    <x v="68"/>
    <x v="3"/>
    <n v="0"/>
    <n v="0"/>
    <n v="0"/>
    <n v="0"/>
    <n v="0"/>
    <n v="0"/>
    <n v="0"/>
    <n v="0"/>
    <n v="0"/>
    <n v="0"/>
    <n v="0"/>
    <n v="0"/>
    <n v="0"/>
    <n v="0"/>
  </r>
  <r>
    <s v="E312 STM Boiler, Colstrip 4"/>
    <s v="E312"/>
    <x v="69"/>
    <x v="3"/>
    <n v="76044"/>
    <n v="76136"/>
    <n v="76643"/>
    <n v="77150"/>
    <n v="77658"/>
    <n v="78165"/>
    <n v="78673"/>
    <n v="79172"/>
    <n v="79679"/>
    <n v="80187"/>
    <n v="80695"/>
    <n v="81203"/>
    <n v="81386"/>
    <n v="78672974"/>
  </r>
  <r>
    <s v="E312 STM Boiler, Colstrip 4-NSC"/>
    <s v="E312"/>
    <x v="70"/>
    <x v="3"/>
    <n v="0"/>
    <n v="0"/>
    <n v="0"/>
    <n v="0"/>
    <n v="0"/>
    <n v="0"/>
    <n v="0"/>
    <n v="0"/>
    <n v="0"/>
    <n v="0"/>
    <n v="0"/>
    <n v="0"/>
    <n v="0"/>
    <n v="0"/>
  </r>
  <r>
    <s v="E312 STM Boiler, Colstrip1-2 Co-NSC"/>
    <s v="E312"/>
    <x v="71"/>
    <x v="3"/>
    <n v="0"/>
    <n v="0"/>
    <n v="0"/>
    <n v="0"/>
    <n v="0"/>
    <n v="0"/>
    <n v="0"/>
    <n v="0"/>
    <n v="0"/>
    <n v="0"/>
    <n v="0"/>
    <n v="0"/>
    <n v="0"/>
    <n v="0"/>
  </r>
  <r>
    <s v="E312 STM Boiler, Colstrip3-4 Co-NSC"/>
    <s v="E312"/>
    <x v="72"/>
    <x v="3"/>
    <n v="0"/>
    <n v="0"/>
    <n v="0"/>
    <n v="0"/>
    <n v="0"/>
    <n v="0"/>
    <n v="0"/>
    <n v="0"/>
    <n v="0"/>
    <n v="0"/>
    <n v="0"/>
    <n v="0"/>
    <n v="0"/>
    <n v="0"/>
  </r>
  <r>
    <s v="E312 STM Boiler, Encogen"/>
    <s v="E312"/>
    <x v="73"/>
    <x v="3"/>
    <n v="35175"/>
    <n v="35233"/>
    <n v="35290"/>
    <n v="35348"/>
    <n v="35406"/>
    <n v="35464"/>
    <n v="35522"/>
    <n v="34325"/>
    <n v="34381"/>
    <n v="34437"/>
    <n v="34494"/>
    <n v="34550"/>
    <n v="34607"/>
    <n v="34945049"/>
  </r>
  <r>
    <s v="E312 STM Boiler, Encogen-NSC"/>
    <s v="E312"/>
    <x v="74"/>
    <x v="3"/>
    <n v="0"/>
    <n v="0"/>
    <n v="0"/>
    <n v="0"/>
    <n v="0"/>
    <n v="0"/>
    <n v="0"/>
    <n v="0"/>
    <n v="0"/>
    <n v="0"/>
    <n v="0"/>
    <n v="0"/>
    <n v="0"/>
    <n v="0"/>
  </r>
  <r>
    <s v="E312 STM Boiler, Ferndale"/>
    <s v="E312"/>
    <x v="75"/>
    <x v="3"/>
    <n v="31441"/>
    <n v="31520"/>
    <n v="31599"/>
    <n v="31678"/>
    <n v="31757"/>
    <n v="31836"/>
    <n v="31914"/>
    <n v="31993"/>
    <n v="32072"/>
    <n v="32151"/>
    <n v="32230"/>
    <n v="32309"/>
    <n v="32388"/>
    <n v="31914496"/>
  </r>
  <r>
    <s v="E312 STM Boiler, Ferndale-NSC"/>
    <s v="E312"/>
    <x v="76"/>
    <x v="3"/>
    <n v="0"/>
    <n v="0"/>
    <n v="0"/>
    <n v="0"/>
    <n v="0"/>
    <n v="0"/>
    <n v="0"/>
    <n v="0"/>
    <n v="0"/>
    <n v="0"/>
    <n v="0"/>
    <n v="0"/>
    <n v="0"/>
    <n v="0"/>
  </r>
  <r>
    <s v="E312 STM Boiler, Fred 1/APC"/>
    <s v="E312"/>
    <x v="77"/>
    <x v="3"/>
    <n v="8013"/>
    <n v="8051"/>
    <n v="8088"/>
    <n v="8126"/>
    <n v="8163"/>
    <n v="8201"/>
    <n v="8238"/>
    <n v="8275"/>
    <n v="8313"/>
    <n v="8350"/>
    <n v="8387"/>
    <n v="8425"/>
    <n v="8462"/>
    <n v="8237817"/>
  </r>
  <r>
    <s v="E312 STM Boiler, Fred 1/APC-NSC"/>
    <s v="E312"/>
    <x v="78"/>
    <x v="3"/>
    <n v="0"/>
    <n v="0"/>
    <n v="0"/>
    <n v="0"/>
    <n v="0"/>
    <n v="0"/>
    <n v="0"/>
    <n v="0"/>
    <n v="0"/>
    <n v="0"/>
    <n v="0"/>
    <n v="0"/>
    <n v="0"/>
    <n v="0"/>
  </r>
  <r>
    <s v="E312 STM Boiler, Goldendale"/>
    <s v="E312"/>
    <x v="79"/>
    <x v="3"/>
    <n v="294"/>
    <n v="295"/>
    <n v="296"/>
    <n v="296"/>
    <n v="297"/>
    <n v="298"/>
    <n v="299"/>
    <n v="300"/>
    <n v="301"/>
    <n v="302"/>
    <n v="303"/>
    <n v="304"/>
    <n v="305"/>
    <n v="299145"/>
  </r>
  <r>
    <s v="E312 STM Boiler, Goldendale OP"/>
    <s v="E312"/>
    <x v="80"/>
    <x v="3"/>
    <n v="67887"/>
    <n v="67962"/>
    <n v="68038"/>
    <n v="68113"/>
    <n v="68189"/>
    <n v="68264"/>
    <n v="68340"/>
    <n v="68415"/>
    <n v="68186"/>
    <n v="68261"/>
    <n v="68336"/>
    <n v="68411"/>
    <n v="68487"/>
    <n v="68225207"/>
  </r>
  <r>
    <s v="E312 STM Boiler, Goldendale OP-NSC"/>
    <s v="E312"/>
    <x v="81"/>
    <x v="3"/>
    <n v="0"/>
    <n v="0"/>
    <n v="0"/>
    <n v="0"/>
    <n v="0"/>
    <n v="0"/>
    <n v="0"/>
    <n v="0"/>
    <n v="0"/>
    <n v="0"/>
    <n v="0"/>
    <n v="0"/>
    <n v="0"/>
    <n v="0"/>
  </r>
  <r>
    <s v="E312 STM Boiler, Mint Farm "/>
    <s v="E312"/>
    <x v="82"/>
    <x v="3"/>
    <n v="505"/>
    <n v="516"/>
    <n v="527"/>
    <n v="538"/>
    <n v="549"/>
    <n v="560"/>
    <n v="572"/>
    <n v="584"/>
    <n v="595"/>
    <n v="607"/>
    <n v="619"/>
    <n v="630"/>
    <n v="642"/>
    <n v="572547"/>
  </r>
  <r>
    <s v="E312 STM Boiler, Mint Farm OP"/>
    <s v="E312"/>
    <x v="83"/>
    <x v="3"/>
    <n v="3446"/>
    <n v="3507"/>
    <n v="3568"/>
    <n v="3628"/>
    <n v="3689"/>
    <n v="3750"/>
    <n v="3811"/>
    <n v="3872"/>
    <n v="3933"/>
    <n v="3994"/>
    <n v="4055"/>
    <n v="4116"/>
    <n v="4177"/>
    <n v="3811368"/>
  </r>
  <r>
    <s v="E312 STM Boiler, Mint Farm OP-NSC"/>
    <s v="E312"/>
    <x v="84"/>
    <x v="3"/>
    <n v="0"/>
    <n v="0"/>
    <n v="0"/>
    <n v="0"/>
    <n v="0"/>
    <n v="0"/>
    <n v="0"/>
    <n v="0"/>
    <n v="0"/>
    <n v="0"/>
    <n v="0"/>
    <n v="0"/>
    <n v="0"/>
    <n v="0"/>
  </r>
  <r>
    <s v="E312 STM Boiler, Sumas "/>
    <s v="E312"/>
    <x v="85"/>
    <x v="3"/>
    <n v="0"/>
    <n v="0"/>
    <n v="0"/>
    <n v="0"/>
    <n v="0"/>
    <n v="0"/>
    <n v="0"/>
    <n v="0"/>
    <n v="0"/>
    <n v="0"/>
    <n v="0"/>
    <n v="0"/>
    <n v="0"/>
    <n v="7"/>
  </r>
  <r>
    <s v="E312 STM Boiler, Sumas OP"/>
    <s v="E312"/>
    <x v="86"/>
    <x v="3"/>
    <n v="14276"/>
    <n v="14289"/>
    <n v="14302"/>
    <n v="14315"/>
    <n v="14328"/>
    <n v="14341"/>
    <n v="14354"/>
    <n v="14367"/>
    <n v="14381"/>
    <n v="14394"/>
    <n v="14407"/>
    <n v="14420"/>
    <n v="14433"/>
    <n v="14354379"/>
  </r>
  <r>
    <s v="E312 STM Boiler, Sumas OP-NSC"/>
    <s v="E312"/>
    <x v="87"/>
    <x v="3"/>
    <n v="0"/>
    <n v="0"/>
    <n v="0"/>
    <n v="0"/>
    <n v="0"/>
    <n v="0"/>
    <n v="0"/>
    <n v="0"/>
    <n v="0"/>
    <n v="0"/>
    <n v="0"/>
    <n v="0"/>
    <n v="0"/>
    <n v="0"/>
  </r>
  <r>
    <s v="E314 DONOTUSE-Frederickson"/>
    <s v="E314"/>
    <x v="88"/>
    <x v="3"/>
    <n v="0"/>
    <n v="0"/>
    <n v="0"/>
    <n v="0"/>
    <n v="0"/>
    <n v="0"/>
    <n v="0"/>
    <n v="0"/>
    <n v="0"/>
    <n v="0"/>
    <n v="0"/>
    <n v="0"/>
    <n v="0"/>
    <n v="0"/>
  </r>
  <r>
    <s v="E314 STM Turbogen, Colstrip 1"/>
    <s v="E314"/>
    <x v="89"/>
    <x v="3"/>
    <n v="10725"/>
    <n v="10144"/>
    <n v="10307"/>
    <n v="10471"/>
    <n v="10634"/>
    <n v="10797"/>
    <n v="10961"/>
    <n v="11124"/>
    <n v="11287"/>
    <n v="11451"/>
    <n v="11614"/>
    <n v="11777"/>
    <n v="11824"/>
    <n v="10986902"/>
  </r>
  <r>
    <s v="E314 STM Turbogen, Colstrip 1-2 Com"/>
    <s v="E314"/>
    <x v="90"/>
    <x v="3"/>
    <n v="3637"/>
    <n v="3646"/>
    <n v="3655"/>
    <n v="3663"/>
    <n v="3672"/>
    <n v="3681"/>
    <n v="3690"/>
    <n v="3698"/>
    <n v="3707"/>
    <n v="3716"/>
    <n v="3725"/>
    <n v="3733"/>
    <n v="3742"/>
    <n v="3689626"/>
  </r>
  <r>
    <s v="E314 STM Turbogen, Colstrip 1-NSC"/>
    <s v="E314"/>
    <x v="91"/>
    <x v="3"/>
    <n v="0"/>
    <n v="0"/>
    <n v="0"/>
    <n v="0"/>
    <n v="0"/>
    <n v="0"/>
    <n v="0"/>
    <n v="0"/>
    <n v="0"/>
    <n v="0"/>
    <n v="0"/>
    <n v="0"/>
    <n v="0"/>
    <n v="0"/>
  </r>
  <r>
    <s v="E314 STM Turbogen, Colstrip 2"/>
    <s v="E314"/>
    <x v="92"/>
    <x v="3"/>
    <n v="12993"/>
    <n v="12901"/>
    <n v="13089"/>
    <n v="13277"/>
    <n v="13465"/>
    <n v="13653"/>
    <n v="13842"/>
    <n v="14033"/>
    <n v="14224"/>
    <n v="14415"/>
    <n v="14606"/>
    <n v="14798"/>
    <n v="14500"/>
    <n v="13837560"/>
  </r>
  <r>
    <s v="E314 STM Turbogen, Colstrip 2-NSC"/>
    <s v="E314"/>
    <x v="93"/>
    <x v="3"/>
    <n v="0"/>
    <n v="0"/>
    <n v="0"/>
    <n v="0"/>
    <n v="0"/>
    <n v="0"/>
    <n v="0"/>
    <n v="0"/>
    <n v="0"/>
    <n v="0"/>
    <n v="0"/>
    <n v="0"/>
    <n v="0"/>
    <n v="0"/>
  </r>
  <r>
    <s v="E314 STM Turbogen, Colstrip 3"/>
    <s v="E314"/>
    <x v="94"/>
    <x v="3"/>
    <n v="16529"/>
    <n v="14165"/>
    <n v="14410"/>
    <n v="14656"/>
    <n v="14901"/>
    <n v="15146"/>
    <n v="15391"/>
    <n v="15637"/>
    <n v="15882"/>
    <n v="16127"/>
    <n v="16373"/>
    <n v="16618"/>
    <n v="16802"/>
    <n v="15497551"/>
  </r>
  <r>
    <s v="E314 STM Turbogen, Colstrip 3-4-RET"/>
    <s v="E314"/>
    <x v="95"/>
    <x v="3"/>
    <n v="0"/>
    <n v="0"/>
    <n v="0"/>
    <n v="0"/>
    <n v="0"/>
    <n v="0"/>
    <n v="0"/>
    <n v="0"/>
    <n v="0"/>
    <n v="0"/>
    <n v="0"/>
    <n v="0"/>
    <n v="0"/>
    <n v="0"/>
  </r>
  <r>
    <s v="E314 STM Turbogen, Colstrip 3-NSC"/>
    <s v="E314"/>
    <x v="96"/>
    <x v="3"/>
    <n v="0"/>
    <n v="0"/>
    <n v="0"/>
    <n v="0"/>
    <n v="0"/>
    <n v="0"/>
    <n v="0"/>
    <n v="0"/>
    <n v="0"/>
    <n v="0"/>
    <n v="0"/>
    <n v="0"/>
    <n v="0"/>
    <n v="0"/>
  </r>
  <r>
    <s v="E314 STM Turbogen, Colstrip 4"/>
    <s v="E314"/>
    <x v="97"/>
    <x v="3"/>
    <n v="15422"/>
    <n v="15637"/>
    <n v="15852"/>
    <n v="16069"/>
    <n v="16288"/>
    <n v="16507"/>
    <n v="16726"/>
    <n v="16945"/>
    <n v="17163"/>
    <n v="17382"/>
    <n v="17601"/>
    <n v="17820"/>
    <n v="17978"/>
    <n v="16724302"/>
  </r>
  <r>
    <s v="E314 STM Turbogen, Colstrip 4-NSC"/>
    <s v="E314"/>
    <x v="98"/>
    <x v="3"/>
    <n v="0"/>
    <n v="0"/>
    <n v="0"/>
    <n v="0"/>
    <n v="0"/>
    <n v="0"/>
    <n v="0"/>
    <n v="0"/>
    <n v="0"/>
    <n v="0"/>
    <n v="0"/>
    <n v="0"/>
    <n v="0"/>
    <n v="0"/>
  </r>
  <r>
    <s v="E314 STM Turbogen, Colstrip1-2 -NSC"/>
    <s v="E314"/>
    <x v="99"/>
    <x v="3"/>
    <n v="0"/>
    <n v="0"/>
    <n v="0"/>
    <n v="0"/>
    <n v="0"/>
    <n v="0"/>
    <n v="0"/>
    <n v="0"/>
    <n v="0"/>
    <n v="0"/>
    <n v="0"/>
    <n v="0"/>
    <n v="0"/>
    <n v="0"/>
  </r>
  <r>
    <s v="E314 STM Turbogen, Encogen"/>
    <s v="E314"/>
    <x v="100"/>
    <x v="3"/>
    <n v="17597"/>
    <n v="17623"/>
    <n v="17649"/>
    <n v="17675"/>
    <n v="17701"/>
    <n v="17727"/>
    <n v="17753"/>
    <n v="17779"/>
    <n v="17805"/>
    <n v="17830"/>
    <n v="17856"/>
    <n v="17882"/>
    <n v="17705"/>
    <n v="17744349"/>
  </r>
  <r>
    <s v="E314 STM Turbogen, Encogen-NSC"/>
    <s v="E314"/>
    <x v="101"/>
    <x v="3"/>
    <n v="0"/>
    <n v="0"/>
    <n v="0"/>
    <n v="0"/>
    <n v="0"/>
    <n v="0"/>
    <n v="0"/>
    <n v="0"/>
    <n v="0"/>
    <n v="0"/>
    <n v="0"/>
    <n v="0"/>
    <n v="0"/>
    <n v="0"/>
  </r>
  <r>
    <s v="E314 STM Turbogen, Ferndale"/>
    <s v="E314"/>
    <x v="102"/>
    <x v="3"/>
    <n v="12046"/>
    <n v="12083"/>
    <n v="12120"/>
    <n v="12156"/>
    <n v="12193"/>
    <n v="12230"/>
    <n v="12266"/>
    <n v="12303"/>
    <n v="12339"/>
    <n v="12376"/>
    <n v="12413"/>
    <n v="12449"/>
    <n v="12486"/>
    <n v="12266178"/>
  </r>
  <r>
    <s v="E314 STM Turbogen, Ferndale-NSC"/>
    <s v="E314"/>
    <x v="103"/>
    <x v="3"/>
    <n v="0"/>
    <n v="0"/>
    <n v="0"/>
    <n v="0"/>
    <n v="0"/>
    <n v="0"/>
    <n v="0"/>
    <n v="0"/>
    <n v="0"/>
    <n v="0"/>
    <n v="0"/>
    <n v="0"/>
    <n v="0"/>
    <n v="0"/>
  </r>
  <r>
    <s v="E314 STM Turbogen, Fred 1/APC"/>
    <s v="E314"/>
    <x v="104"/>
    <x v="3"/>
    <n v="7034"/>
    <n v="7072"/>
    <n v="7111"/>
    <n v="7150"/>
    <n v="7188"/>
    <n v="7227"/>
    <n v="7265"/>
    <n v="7304"/>
    <n v="7342"/>
    <n v="7381"/>
    <n v="7419"/>
    <n v="7458"/>
    <n v="7496"/>
    <n v="7265166"/>
  </r>
  <r>
    <s v="E314 STM Turbogen, Fred 1/APC-NSC"/>
    <s v="E314"/>
    <x v="105"/>
    <x v="3"/>
    <n v="0"/>
    <n v="0"/>
    <n v="0"/>
    <n v="0"/>
    <n v="0"/>
    <n v="0"/>
    <n v="0"/>
    <n v="0"/>
    <n v="0"/>
    <n v="0"/>
    <n v="0"/>
    <n v="0"/>
    <n v="0"/>
    <n v="0"/>
  </r>
  <r>
    <s v="E314 STM Turbogen, Goldendale"/>
    <s v="E314"/>
    <x v="106"/>
    <x v="3"/>
    <n v="51"/>
    <n v="52"/>
    <n v="53"/>
    <n v="55"/>
    <n v="56"/>
    <n v="57"/>
    <n v="59"/>
    <n v="60"/>
    <n v="62"/>
    <n v="64"/>
    <n v="65"/>
    <n v="67"/>
    <n v="69"/>
    <n v="59155"/>
  </r>
  <r>
    <s v="E314 STM Turbogen, Goldendale O-NSC"/>
    <s v="E314"/>
    <x v="107"/>
    <x v="3"/>
    <n v="0"/>
    <n v="0"/>
    <n v="0"/>
    <n v="0"/>
    <n v="0"/>
    <n v="0"/>
    <n v="0"/>
    <n v="0"/>
    <n v="0"/>
    <n v="0"/>
    <n v="0"/>
    <n v="0"/>
    <n v="0"/>
    <n v="0"/>
  </r>
  <r>
    <s v="E314 STM Turbogen, Goldendale OP"/>
    <s v="E314"/>
    <x v="108"/>
    <x v="3"/>
    <n v="70741"/>
    <n v="70824"/>
    <n v="70908"/>
    <n v="70992"/>
    <n v="71076"/>
    <n v="71160"/>
    <n v="71244"/>
    <n v="71132"/>
    <n v="71216"/>
    <n v="71300"/>
    <n v="71383"/>
    <n v="71467"/>
    <n v="71551"/>
    <n v="71154000"/>
  </r>
  <r>
    <s v="E314 STM Turbogen, Mint Farm"/>
    <s v="E314"/>
    <x v="109"/>
    <x v="3"/>
    <n v="241"/>
    <n v="244"/>
    <n v="247"/>
    <n v="250"/>
    <n v="253"/>
    <n v="257"/>
    <n v="261"/>
    <n v="265"/>
    <n v="269"/>
    <n v="273"/>
    <n v="278"/>
    <n v="282"/>
    <n v="286"/>
    <n v="261830"/>
  </r>
  <r>
    <s v="E314 STM Turbogen, Mint Farm OP"/>
    <s v="E314"/>
    <x v="110"/>
    <x v="3"/>
    <n v="7088"/>
    <n v="7146"/>
    <n v="7204"/>
    <n v="7262"/>
    <n v="7320"/>
    <n v="7378"/>
    <n v="7435"/>
    <n v="7493"/>
    <n v="7551"/>
    <n v="7609"/>
    <n v="7667"/>
    <n v="7725"/>
    <n v="7783"/>
    <n v="7435489"/>
  </r>
  <r>
    <s v="E314 STM Turbogen, Mint Farm OP-NSC"/>
    <s v="E314"/>
    <x v="111"/>
    <x v="3"/>
    <n v="0"/>
    <n v="0"/>
    <n v="0"/>
    <n v="0"/>
    <n v="0"/>
    <n v="0"/>
    <n v="0"/>
    <n v="0"/>
    <n v="0"/>
    <n v="0"/>
    <n v="0"/>
    <n v="0"/>
    <n v="0"/>
    <n v="0"/>
  </r>
  <r>
    <s v="E314 STM Turbogen, Sumas "/>
    <s v="E314"/>
    <x v="112"/>
    <x v="3"/>
    <n v="121"/>
    <n v="123"/>
    <n v="125"/>
    <n v="127"/>
    <n v="129"/>
    <n v="131"/>
    <n v="133"/>
    <n v="135"/>
    <n v="137"/>
    <n v="139"/>
    <n v="141"/>
    <n v="144"/>
    <n v="149"/>
    <n v="133011"/>
  </r>
  <r>
    <s v="E314 STM Turbogen, Sumas OP"/>
    <s v="E314"/>
    <x v="113"/>
    <x v="3"/>
    <n v="18174"/>
    <n v="18200"/>
    <n v="18226"/>
    <n v="18253"/>
    <n v="18279"/>
    <n v="18305"/>
    <n v="18331"/>
    <n v="18357"/>
    <n v="18383"/>
    <n v="18409"/>
    <n v="18435"/>
    <n v="18451"/>
    <n v="18477"/>
    <n v="18329531"/>
  </r>
  <r>
    <s v="E314 STM Turbogen, Sumas OP-NSC"/>
    <s v="E314"/>
    <x v="114"/>
    <x v="3"/>
    <n v="0"/>
    <n v="0"/>
    <n v="0"/>
    <n v="0"/>
    <n v="0"/>
    <n v="0"/>
    <n v="0"/>
    <n v="0"/>
    <n v="0"/>
    <n v="0"/>
    <n v="0"/>
    <n v="0"/>
    <n v="0"/>
    <n v="0"/>
  </r>
  <r>
    <s v="E314 STM Turbogen,Centralia-inactiv"/>
    <s v="E314"/>
    <x v="115"/>
    <x v="3"/>
    <n v="0"/>
    <n v="0"/>
    <n v="0"/>
    <n v="0"/>
    <n v="0"/>
    <n v="0"/>
    <n v="0"/>
    <n v="0"/>
    <n v="0"/>
    <n v="0"/>
    <n v="0"/>
    <n v="0"/>
    <n v="0"/>
    <n v="0"/>
  </r>
  <r>
    <s v="E315 STM Accessory, Colstrip 1"/>
    <s v="E315"/>
    <x v="116"/>
    <x v="3"/>
    <n v="4586"/>
    <n v="4601"/>
    <n v="4634"/>
    <n v="4667"/>
    <n v="4700"/>
    <n v="4733"/>
    <n v="4766"/>
    <n v="4799"/>
    <n v="4832"/>
    <n v="4865"/>
    <n v="4898"/>
    <n v="4931"/>
    <n v="4894"/>
    <n v="4763594"/>
  </r>
  <r>
    <s v="E315 STM Accessory, Colstrip 1-2 Cm"/>
    <s v="E315"/>
    <x v="117"/>
    <x v="3"/>
    <n v="2032"/>
    <n v="2036"/>
    <n v="2040"/>
    <n v="2045"/>
    <n v="2055"/>
    <n v="2059"/>
    <n v="2064"/>
    <n v="2068"/>
    <n v="2073"/>
    <n v="2077"/>
    <n v="2082"/>
    <n v="2086"/>
    <n v="2090"/>
    <n v="2062097"/>
  </r>
  <r>
    <s v="E315 STM Accessory, Colstrip 1-NSC"/>
    <s v="E315"/>
    <x v="118"/>
    <x v="3"/>
    <n v="0"/>
    <n v="0"/>
    <n v="0"/>
    <n v="0"/>
    <n v="0"/>
    <n v="0"/>
    <n v="0"/>
    <n v="0"/>
    <n v="0"/>
    <n v="0"/>
    <n v="0"/>
    <n v="0"/>
    <n v="0"/>
    <n v="0"/>
  </r>
  <r>
    <s v="E315 STM Accessory, Colstrip 2"/>
    <s v="E315"/>
    <x v="119"/>
    <x v="3"/>
    <n v="1384"/>
    <n v="1389"/>
    <n v="1411"/>
    <n v="1434"/>
    <n v="1456"/>
    <n v="1479"/>
    <n v="1501"/>
    <n v="1524"/>
    <n v="1547"/>
    <n v="1569"/>
    <n v="1592"/>
    <n v="1614"/>
    <n v="1567"/>
    <n v="1499431"/>
  </r>
  <r>
    <s v="E315 STM Accessory, Colstrip 2-NSC"/>
    <s v="E315"/>
    <x v="120"/>
    <x v="3"/>
    <n v="0"/>
    <n v="0"/>
    <n v="0"/>
    <n v="0"/>
    <n v="0"/>
    <n v="0"/>
    <n v="0"/>
    <n v="0"/>
    <n v="0"/>
    <n v="0"/>
    <n v="0"/>
    <n v="0"/>
    <n v="0"/>
    <n v="0"/>
  </r>
  <r>
    <s v="E315 STM Accessory, Colstrip 3"/>
    <s v="E315"/>
    <x v="121"/>
    <x v="3"/>
    <n v="4603"/>
    <n v="3984"/>
    <n v="4008"/>
    <n v="4032"/>
    <n v="4056"/>
    <n v="4080"/>
    <n v="4104"/>
    <n v="4127"/>
    <n v="4151"/>
    <n v="4175"/>
    <n v="4199"/>
    <n v="4224"/>
    <n v="4248"/>
    <n v="4130423"/>
  </r>
  <r>
    <s v="E315 STM Accessory, Colstrip 3-4 Cm"/>
    <s v="E315"/>
    <x v="122"/>
    <x v="3"/>
    <n v="5581"/>
    <n v="5604"/>
    <n v="5626"/>
    <n v="5649"/>
    <n v="5675"/>
    <n v="5738"/>
    <n v="5761"/>
    <n v="5783"/>
    <n v="5806"/>
    <n v="5829"/>
    <n v="5851"/>
    <n v="5874"/>
    <n v="5896"/>
    <n v="5744619"/>
  </r>
  <r>
    <s v="E315 STM Accessory, Colstrip 3-NSC"/>
    <s v="E315"/>
    <x v="123"/>
    <x v="3"/>
    <n v="0"/>
    <n v="0"/>
    <n v="0"/>
    <n v="0"/>
    <n v="0"/>
    <n v="0"/>
    <n v="0"/>
    <n v="0"/>
    <n v="0"/>
    <n v="0"/>
    <n v="0"/>
    <n v="0"/>
    <n v="0"/>
    <n v="0"/>
  </r>
  <r>
    <s v="E315 STM Accessory, Colstrip 4"/>
    <s v="E315"/>
    <x v="124"/>
    <x v="3"/>
    <n v="3874"/>
    <n v="3313"/>
    <n v="3339"/>
    <n v="3364"/>
    <n v="3389"/>
    <n v="3415"/>
    <n v="3440"/>
    <n v="3465"/>
    <n v="3491"/>
    <n v="3517"/>
    <n v="3542"/>
    <n v="3568"/>
    <n v="3594"/>
    <n v="3464768"/>
  </r>
  <r>
    <s v="E315 STM Accessory, Colstrip 4-NSC"/>
    <s v="E315"/>
    <x v="125"/>
    <x v="3"/>
    <n v="0"/>
    <n v="0"/>
    <n v="0"/>
    <n v="0"/>
    <n v="0"/>
    <n v="0"/>
    <n v="0"/>
    <n v="0"/>
    <n v="0"/>
    <n v="0"/>
    <n v="0"/>
    <n v="0"/>
    <n v="0"/>
    <n v="0"/>
  </r>
  <r>
    <s v="E315 STM Accessory, Colstrip1-2-NSC"/>
    <s v="E315"/>
    <x v="126"/>
    <x v="3"/>
    <n v="0"/>
    <n v="0"/>
    <n v="0"/>
    <n v="0"/>
    <n v="0"/>
    <n v="0"/>
    <n v="0"/>
    <n v="0"/>
    <n v="0"/>
    <n v="0"/>
    <n v="0"/>
    <n v="0"/>
    <n v="0"/>
    <n v="0"/>
  </r>
  <r>
    <s v="E315 STM Accessory, Colstrip3-4-NSC"/>
    <s v="E315"/>
    <x v="127"/>
    <x v="3"/>
    <n v="0"/>
    <n v="0"/>
    <n v="0"/>
    <n v="0"/>
    <n v="0"/>
    <n v="0"/>
    <n v="0"/>
    <n v="0"/>
    <n v="0"/>
    <n v="0"/>
    <n v="0"/>
    <n v="0"/>
    <n v="0"/>
    <n v="0"/>
  </r>
  <r>
    <s v="E315 STM Accessory, Encogen"/>
    <s v="E315"/>
    <x v="128"/>
    <x v="3"/>
    <n v="1368"/>
    <n v="1370"/>
    <n v="1371"/>
    <n v="1373"/>
    <n v="1375"/>
    <n v="1377"/>
    <n v="1379"/>
    <n v="1380"/>
    <n v="1382"/>
    <n v="1384"/>
    <n v="1386"/>
    <n v="1388"/>
    <n v="1389"/>
    <n v="1378660"/>
  </r>
  <r>
    <s v="E315 STM Accessory, Encogen-NSC"/>
    <s v="E315"/>
    <x v="129"/>
    <x v="3"/>
    <n v="0"/>
    <n v="0"/>
    <n v="0"/>
    <n v="0"/>
    <n v="0"/>
    <n v="0"/>
    <n v="0"/>
    <n v="0"/>
    <n v="0"/>
    <n v="0"/>
    <n v="0"/>
    <n v="0"/>
    <n v="0"/>
    <n v="0"/>
  </r>
  <r>
    <s v="E315 STM Accessory, Ferndale"/>
    <s v="E315"/>
    <x v="130"/>
    <x v="3"/>
    <n v="888"/>
    <n v="891"/>
    <n v="893"/>
    <n v="895"/>
    <n v="897"/>
    <n v="899"/>
    <n v="901"/>
    <n v="904"/>
    <n v="906"/>
    <n v="908"/>
    <n v="910"/>
    <n v="912"/>
    <n v="914"/>
    <n v="901413"/>
  </r>
  <r>
    <s v="E315 STM Accessory, Ferndale-NSC"/>
    <s v="E315"/>
    <x v="131"/>
    <x v="3"/>
    <n v="0"/>
    <n v="0"/>
    <n v="0"/>
    <n v="0"/>
    <n v="0"/>
    <n v="0"/>
    <n v="0"/>
    <n v="0"/>
    <n v="0"/>
    <n v="0"/>
    <n v="0"/>
    <n v="0"/>
    <n v="0"/>
    <n v="0"/>
  </r>
  <r>
    <s v="E315 STM Accessory, Fred 1/APC"/>
    <s v="E315"/>
    <x v="132"/>
    <x v="3"/>
    <n v="393"/>
    <n v="395"/>
    <n v="397"/>
    <n v="399"/>
    <n v="401"/>
    <n v="403"/>
    <n v="405"/>
    <n v="407"/>
    <n v="409"/>
    <n v="411"/>
    <n v="413"/>
    <n v="415"/>
    <n v="417"/>
    <n v="405221"/>
  </r>
  <r>
    <s v="E315 STM Accessory, Fred 1/APC-NSC"/>
    <s v="E315"/>
    <x v="133"/>
    <x v="3"/>
    <n v="0"/>
    <n v="0"/>
    <n v="0"/>
    <n v="0"/>
    <n v="0"/>
    <n v="0"/>
    <n v="0"/>
    <n v="0"/>
    <n v="0"/>
    <n v="0"/>
    <n v="0"/>
    <n v="0"/>
    <n v="0"/>
    <n v="0"/>
  </r>
  <r>
    <s v="E315 STM Accessory, Goldendale"/>
    <s v="E315"/>
    <x v="134"/>
    <x v="3"/>
    <n v="0"/>
    <n v="0"/>
    <n v="0"/>
    <n v="0"/>
    <n v="0"/>
    <n v="0"/>
    <n v="0"/>
    <n v="0"/>
    <n v="0"/>
    <n v="0"/>
    <n v="0"/>
    <n v="0"/>
    <n v="0"/>
    <n v="0"/>
  </r>
  <r>
    <s v="E315 STM Accessory, Goldendale -NSC"/>
    <s v="E315"/>
    <x v="135"/>
    <x v="3"/>
    <n v="0"/>
    <n v="0"/>
    <n v="0"/>
    <n v="0"/>
    <n v="0"/>
    <n v="0"/>
    <n v="0"/>
    <n v="0"/>
    <n v="0"/>
    <n v="0"/>
    <n v="0"/>
    <n v="0"/>
    <n v="0"/>
    <n v="0"/>
  </r>
  <r>
    <s v="E315 STM Accessory, Goldendale OP"/>
    <s v="E315"/>
    <x v="136"/>
    <x v="3"/>
    <n v="5854"/>
    <n v="5859"/>
    <n v="5864"/>
    <n v="5869"/>
    <n v="5874"/>
    <n v="5879"/>
    <n v="5884"/>
    <n v="5888"/>
    <n v="5893"/>
    <n v="5898"/>
    <n v="5903"/>
    <n v="5908"/>
    <n v="5913"/>
    <n v="5883537"/>
  </r>
  <r>
    <s v="E315 STM Accessory, Mint Farm "/>
    <s v="E315"/>
    <x v="137"/>
    <x v="3"/>
    <n v="0"/>
    <n v="0"/>
    <n v="0"/>
    <n v="0"/>
    <n v="0"/>
    <n v="0"/>
    <n v="0"/>
    <n v="0"/>
    <n v="0"/>
    <n v="0"/>
    <n v="0"/>
    <n v="0"/>
    <n v="0"/>
    <n v="0"/>
  </r>
  <r>
    <s v="E315 STM Accessory, Mint Farm OP"/>
    <s v="E315"/>
    <x v="138"/>
    <x v="3"/>
    <n v="664"/>
    <n v="668"/>
    <n v="673"/>
    <n v="677"/>
    <n v="682"/>
    <n v="686"/>
    <n v="691"/>
    <n v="695"/>
    <n v="700"/>
    <n v="704"/>
    <n v="709"/>
    <n v="714"/>
    <n v="718"/>
    <n v="690812"/>
  </r>
  <r>
    <s v="E315 STM Accessory, Mint OP-NSC"/>
    <s v="E315"/>
    <x v="139"/>
    <x v="3"/>
    <n v="0"/>
    <n v="0"/>
    <n v="0"/>
    <n v="0"/>
    <n v="0"/>
    <n v="0"/>
    <n v="0"/>
    <n v="0"/>
    <n v="0"/>
    <n v="0"/>
    <n v="0"/>
    <n v="0"/>
    <n v="0"/>
    <n v="0"/>
  </r>
  <r>
    <s v="E315 STM Accessory, Sumas"/>
    <s v="E315"/>
    <x v="140"/>
    <x v="3"/>
    <n v="1"/>
    <n v="1"/>
    <n v="1"/>
    <n v="1"/>
    <n v="1"/>
    <n v="1"/>
    <n v="1"/>
    <n v="1"/>
    <n v="1"/>
    <n v="1"/>
    <n v="1"/>
    <n v="1"/>
    <n v="1"/>
    <n v="993"/>
  </r>
  <r>
    <s v="E315 STM Accessory, Sumas OP"/>
    <s v="E315"/>
    <x v="141"/>
    <x v="3"/>
    <n v="592"/>
    <n v="593"/>
    <n v="593"/>
    <n v="594"/>
    <n v="594"/>
    <n v="595"/>
    <n v="595"/>
    <n v="596"/>
    <n v="596"/>
    <n v="596"/>
    <n v="597"/>
    <n v="597"/>
    <n v="598"/>
    <n v="595140"/>
  </r>
  <r>
    <s v="E315 STM Accessory, Sumas OP-NSC"/>
    <s v="E315"/>
    <x v="142"/>
    <x v="3"/>
    <n v="0"/>
    <n v="0"/>
    <n v="0"/>
    <n v="0"/>
    <n v="0"/>
    <n v="0"/>
    <n v="0"/>
    <n v="0"/>
    <n v="0"/>
    <n v="0"/>
    <n v="0"/>
    <n v="0"/>
    <n v="0"/>
    <n v="0"/>
  </r>
  <r>
    <s v="E315 STM Accessory,Centralia-inacti"/>
    <s v="E315"/>
    <x v="143"/>
    <x v="3"/>
    <n v="0"/>
    <n v="0"/>
    <n v="0"/>
    <n v="0"/>
    <n v="0"/>
    <n v="0"/>
    <n v="0"/>
    <n v="0"/>
    <n v="0"/>
    <n v="0"/>
    <n v="0"/>
    <n v="0"/>
    <n v="0"/>
    <n v="0"/>
  </r>
  <r>
    <s v="E316 STM Misc, Centralia-inactive"/>
    <s v="E316"/>
    <x v="144"/>
    <x v="3"/>
    <n v="0"/>
    <n v="0"/>
    <n v="0"/>
    <n v="0"/>
    <n v="0"/>
    <n v="0"/>
    <n v="0"/>
    <n v="0"/>
    <n v="0"/>
    <n v="0"/>
    <n v="0"/>
    <n v="0"/>
    <n v="0"/>
    <n v="0"/>
  </r>
  <r>
    <s v="E316 STM Misc, Colstrip 1"/>
    <s v="E316"/>
    <x v="145"/>
    <x v="3"/>
    <n v="388"/>
    <n v="390"/>
    <n v="396"/>
    <n v="402"/>
    <n v="407"/>
    <n v="413"/>
    <n v="418"/>
    <n v="424"/>
    <n v="429"/>
    <n v="435"/>
    <n v="441"/>
    <n v="446"/>
    <n v="449"/>
    <n v="418309"/>
  </r>
  <r>
    <s v="E316 STM Misc, Colstrip 1-2 Com"/>
    <s v="E316"/>
    <x v="146"/>
    <x v="3"/>
    <n v="5443"/>
    <n v="5460"/>
    <n v="5477"/>
    <n v="5494"/>
    <n v="5511"/>
    <n v="5527"/>
    <n v="5544"/>
    <n v="5561"/>
    <n v="5578"/>
    <n v="5595"/>
    <n v="5612"/>
    <n v="5629"/>
    <n v="5646"/>
    <n v="5544353"/>
  </r>
  <r>
    <s v="E316 STM Misc, Colstrip 1-2 Com-NSC"/>
    <s v="E316"/>
    <x v="147"/>
    <x v="3"/>
    <n v="0"/>
    <n v="0"/>
    <n v="0"/>
    <n v="0"/>
    <n v="0"/>
    <n v="0"/>
    <n v="0"/>
    <n v="0"/>
    <n v="0"/>
    <n v="0"/>
    <n v="0"/>
    <n v="0"/>
    <n v="0"/>
    <n v="0"/>
  </r>
  <r>
    <s v="E316 STM Misc, Colstrip 1-4 Com"/>
    <s v="E316"/>
    <x v="148"/>
    <x v="3"/>
    <n v="200"/>
    <n v="200"/>
    <n v="201"/>
    <n v="201"/>
    <n v="202"/>
    <n v="203"/>
    <n v="203"/>
    <n v="204"/>
    <n v="204"/>
    <n v="205"/>
    <n v="206"/>
    <n v="206"/>
    <n v="207"/>
    <n v="203227"/>
  </r>
  <r>
    <s v="E316 STM Misc, Colstrip 1-4 Com-NSC"/>
    <s v="E316"/>
    <x v="149"/>
    <x v="3"/>
    <n v="0"/>
    <n v="0"/>
    <n v="0"/>
    <n v="0"/>
    <n v="0"/>
    <n v="0"/>
    <n v="0"/>
    <n v="0"/>
    <n v="0"/>
    <n v="0"/>
    <n v="0"/>
    <n v="0"/>
    <n v="0"/>
    <n v="0"/>
  </r>
  <r>
    <s v="E316 STM Misc, Colstrip 1-NSC"/>
    <s v="E316"/>
    <x v="150"/>
    <x v="3"/>
    <n v="0"/>
    <n v="0"/>
    <n v="0"/>
    <n v="0"/>
    <n v="0"/>
    <n v="0"/>
    <n v="0"/>
    <n v="0"/>
    <n v="0"/>
    <n v="0"/>
    <n v="0"/>
    <n v="0"/>
    <n v="0"/>
    <n v="0"/>
  </r>
  <r>
    <s v="E316 STM Misc, Colstrip 2"/>
    <s v="E316"/>
    <x v="151"/>
    <x v="3"/>
    <n v="504"/>
    <n v="507"/>
    <n v="513"/>
    <n v="519"/>
    <n v="525"/>
    <n v="531"/>
    <n v="537"/>
    <n v="543"/>
    <n v="549"/>
    <n v="555"/>
    <n v="560"/>
    <n v="566"/>
    <n v="570"/>
    <n v="536811"/>
  </r>
  <r>
    <s v="E316 STM Misc, Colstrip 2-NSC"/>
    <s v="E316"/>
    <x v="152"/>
    <x v="3"/>
    <n v="0"/>
    <n v="0"/>
    <n v="0"/>
    <n v="0"/>
    <n v="0"/>
    <n v="0"/>
    <n v="0"/>
    <n v="0"/>
    <n v="0"/>
    <n v="0"/>
    <n v="0"/>
    <n v="0"/>
    <n v="0"/>
    <n v="0"/>
  </r>
  <r>
    <s v="E316 STM Misc, Colstrip 3"/>
    <s v="E316"/>
    <x v="153"/>
    <x v="3"/>
    <n v="407"/>
    <n v="407"/>
    <n v="413"/>
    <n v="419"/>
    <n v="425"/>
    <n v="431"/>
    <n v="437"/>
    <n v="443"/>
    <n v="449"/>
    <n v="455"/>
    <n v="461"/>
    <n v="467"/>
    <n v="472"/>
    <n v="437362"/>
  </r>
  <r>
    <s v="E316 STM Misc, Colstrip 3-4 Com"/>
    <s v="E316"/>
    <x v="154"/>
    <x v="3"/>
    <n v="2885"/>
    <n v="2900"/>
    <n v="2915"/>
    <n v="2930"/>
    <n v="2945"/>
    <n v="2960"/>
    <n v="2975"/>
    <n v="2990"/>
    <n v="3004"/>
    <n v="3019"/>
    <n v="3034"/>
    <n v="3049"/>
    <n v="3064"/>
    <n v="2974508"/>
  </r>
  <r>
    <s v="E316 STM Misc, Colstrip 3-4 Com-NSC"/>
    <s v="E316"/>
    <x v="155"/>
    <x v="3"/>
    <n v="0"/>
    <n v="0"/>
    <n v="0"/>
    <n v="0"/>
    <n v="0"/>
    <n v="0"/>
    <n v="0"/>
    <n v="0"/>
    <n v="0"/>
    <n v="0"/>
    <n v="0"/>
    <n v="0"/>
    <n v="0"/>
    <n v="0"/>
  </r>
  <r>
    <s v="E316 STM Misc, Colstrip 3-NSC"/>
    <s v="E316"/>
    <x v="156"/>
    <x v="3"/>
    <n v="0"/>
    <n v="0"/>
    <n v="0"/>
    <n v="0"/>
    <n v="0"/>
    <n v="0"/>
    <n v="0"/>
    <n v="0"/>
    <n v="0"/>
    <n v="0"/>
    <n v="0"/>
    <n v="0"/>
    <n v="0"/>
    <n v="0"/>
  </r>
  <r>
    <s v="E316 STM Misc, Colstrip 4"/>
    <s v="E316"/>
    <x v="157"/>
    <x v="3"/>
    <n v="451"/>
    <n v="452"/>
    <n v="459"/>
    <n v="466"/>
    <n v="473"/>
    <n v="479"/>
    <n v="486"/>
    <n v="493"/>
    <n v="500"/>
    <n v="506"/>
    <n v="513"/>
    <n v="520"/>
    <n v="525"/>
    <n v="486270"/>
  </r>
  <r>
    <s v="E316 STM Misc, Colstrip 4-NSC"/>
    <s v="E316"/>
    <x v="158"/>
    <x v="3"/>
    <n v="0"/>
    <n v="0"/>
    <n v="0"/>
    <n v="0"/>
    <n v="0"/>
    <n v="0"/>
    <n v="0"/>
    <n v="0"/>
    <n v="0"/>
    <n v="0"/>
    <n v="0"/>
    <n v="0"/>
    <n v="0"/>
    <n v="0"/>
  </r>
  <r>
    <s v="E316 STM Misc, Encogen-RET"/>
    <s v="E316"/>
    <x v="159"/>
    <x v="3"/>
    <n v="0"/>
    <n v="0"/>
    <n v="0"/>
    <n v="0"/>
    <n v="0"/>
    <n v="0"/>
    <n v="0"/>
    <n v="0"/>
    <n v="0"/>
    <n v="0"/>
    <n v="0"/>
    <n v="0"/>
    <n v="0"/>
    <n v="0"/>
  </r>
  <r>
    <s v="E316 STM Misc, Ferndale"/>
    <s v="E316"/>
    <x v="160"/>
    <x v="3"/>
    <n v="44"/>
    <n v="44"/>
    <n v="44"/>
    <n v="45"/>
    <n v="45"/>
    <n v="45"/>
    <n v="45"/>
    <n v="45"/>
    <n v="45"/>
    <n v="45"/>
    <n v="45"/>
    <n v="45"/>
    <n v="45"/>
    <n v="44810"/>
  </r>
  <r>
    <s v="E316 STM Misc, Ferndale-NSC"/>
    <s v="E316"/>
    <x v="161"/>
    <x v="3"/>
    <n v="0"/>
    <n v="0"/>
    <n v="0"/>
    <n v="0"/>
    <n v="0"/>
    <n v="0"/>
    <n v="0"/>
    <n v="0"/>
    <n v="0"/>
    <n v="0"/>
    <n v="0"/>
    <n v="0"/>
    <n v="0"/>
    <n v="0"/>
  </r>
  <r>
    <s v="E316 STM Misc, Fred 1/APC"/>
    <s v="E316"/>
    <x v="162"/>
    <x v="3"/>
    <n v="152"/>
    <n v="153"/>
    <n v="154"/>
    <n v="154"/>
    <n v="155"/>
    <n v="156"/>
    <n v="157"/>
    <n v="157"/>
    <n v="158"/>
    <n v="159"/>
    <n v="159"/>
    <n v="160"/>
    <n v="161"/>
    <n v="156539"/>
  </r>
  <r>
    <s v="E316 STM Misc, Fred 1/APC-NSC"/>
    <s v="E316"/>
    <x v="163"/>
    <x v="3"/>
    <n v="0"/>
    <n v="0"/>
    <n v="0"/>
    <n v="0"/>
    <n v="0"/>
    <n v="0"/>
    <n v="0"/>
    <n v="0"/>
    <n v="0"/>
    <n v="0"/>
    <n v="0"/>
    <n v="0"/>
    <n v="0"/>
    <n v="0"/>
  </r>
  <r>
    <s v="E316 STM Misc, Goldendale"/>
    <s v="E316"/>
    <x v="164"/>
    <x v="3"/>
    <n v="0"/>
    <n v="0"/>
    <n v="0"/>
    <n v="0"/>
    <n v="0"/>
    <n v="0"/>
    <n v="0"/>
    <n v="0"/>
    <n v="0"/>
    <n v="0"/>
    <n v="0"/>
    <n v="0"/>
    <n v="0"/>
    <n v="0"/>
  </r>
  <r>
    <s v="E316 STM Misc, Goldendale OP"/>
    <s v="E316"/>
    <x v="165"/>
    <x v="3"/>
    <n v="5"/>
    <n v="5"/>
    <n v="5"/>
    <n v="5"/>
    <n v="5"/>
    <n v="5"/>
    <n v="5"/>
    <n v="5"/>
    <n v="5"/>
    <n v="5"/>
    <n v="5"/>
    <n v="5"/>
    <n v="5"/>
    <n v="4969"/>
  </r>
  <r>
    <s v="E316 STM Misc, Goldendale OP-NSC"/>
    <s v="E316"/>
    <x v="166"/>
    <x v="3"/>
    <n v="0"/>
    <n v="0"/>
    <n v="0"/>
    <n v="0"/>
    <n v="0"/>
    <n v="0"/>
    <n v="0"/>
    <n v="0"/>
    <n v="0"/>
    <n v="0"/>
    <n v="0"/>
    <n v="0"/>
    <n v="0"/>
    <n v="0"/>
  </r>
  <r>
    <s v="E316 STM Misc, Mint Farm"/>
    <s v="E316"/>
    <x v="167"/>
    <x v="3"/>
    <n v="0"/>
    <n v="0"/>
    <n v="0"/>
    <n v="0"/>
    <n v="0"/>
    <n v="0"/>
    <n v="0"/>
    <n v="0"/>
    <n v="0"/>
    <n v="0"/>
    <n v="0"/>
    <n v="0"/>
    <n v="0"/>
    <n v="21"/>
  </r>
  <r>
    <s v="E316 STM Misc, Mint Farm OP"/>
    <s v="E316"/>
    <x v="168"/>
    <x v="3"/>
    <n v="44"/>
    <n v="44"/>
    <n v="45"/>
    <n v="45"/>
    <n v="46"/>
    <n v="46"/>
    <n v="46"/>
    <n v="47"/>
    <n v="47"/>
    <n v="47"/>
    <n v="48"/>
    <n v="48"/>
    <n v="48"/>
    <n v="46224"/>
  </r>
  <r>
    <s v="E316 STM Misc, Mint Farm OP-NSC"/>
    <s v="E316"/>
    <x v="169"/>
    <x v="3"/>
    <n v="0"/>
    <n v="0"/>
    <n v="0"/>
    <n v="0"/>
    <n v="0"/>
    <n v="0"/>
    <n v="0"/>
    <n v="0"/>
    <n v="0"/>
    <n v="0"/>
    <n v="0"/>
    <n v="0"/>
    <n v="0"/>
    <n v="0"/>
  </r>
  <r>
    <s v="E316 STM Misc, Sumas "/>
    <s v="E316"/>
    <x v="170"/>
    <x v="3"/>
    <n v="1"/>
    <n v="1"/>
    <n v="1"/>
    <n v="1"/>
    <n v="1"/>
    <n v="1"/>
    <n v="1"/>
    <n v="1"/>
    <n v="1"/>
    <n v="1"/>
    <n v="1"/>
    <n v="1"/>
    <n v="1"/>
    <n v="1118"/>
  </r>
  <r>
    <s v="E316 STM Misc, Sumas OP"/>
    <s v="E316"/>
    <x v="171"/>
    <x v="3"/>
    <n v="99"/>
    <n v="99"/>
    <n v="99"/>
    <n v="99"/>
    <n v="99"/>
    <n v="99"/>
    <n v="99"/>
    <n v="99"/>
    <n v="99"/>
    <n v="100"/>
    <n v="100"/>
    <n v="100"/>
    <n v="100"/>
    <n v="99346"/>
  </r>
  <r>
    <s v="E316 STM Misc, Sumas OP-NSC"/>
    <s v="E316"/>
    <x v="172"/>
    <x v="3"/>
    <n v="0"/>
    <n v="0"/>
    <n v="0"/>
    <n v="0"/>
    <n v="0"/>
    <n v="0"/>
    <n v="0"/>
    <n v="0"/>
    <n v="0"/>
    <n v="0"/>
    <n v="0"/>
    <n v="0"/>
    <n v="0"/>
    <n v="0"/>
  </r>
  <r>
    <s v="E3170 STM ARO Steam Prd "/>
    <s v="E3170"/>
    <x v="173"/>
    <x v="3"/>
    <n v="77"/>
    <n v="78"/>
    <n v="78"/>
    <n v="79"/>
    <n v="79"/>
    <n v="80"/>
    <n v="80"/>
    <n v="80"/>
    <n v="81"/>
    <n v="81"/>
    <n v="82"/>
    <n v="82"/>
    <n v="83"/>
    <n v="80001"/>
  </r>
  <r>
    <s v="E3171 STM ARO Steam Production"/>
    <s v="E3171"/>
    <x v="174"/>
    <x v="3"/>
    <n v="7769"/>
    <n v="9478"/>
    <n v="10775"/>
    <n v="12073"/>
    <n v="13370"/>
    <n v="14668"/>
    <n v="15965"/>
    <n v="17263"/>
    <n v="18560"/>
    <n v="19858"/>
    <n v="21155"/>
    <n v="22453"/>
    <n v="23631"/>
    <n v="15943158"/>
  </r>
  <r>
    <s v="E3300 105 HYD Land, White River"/>
    <s v="E3300"/>
    <x v="175"/>
    <x v="4"/>
    <n v="0"/>
    <n v="0"/>
    <n v="0"/>
    <n v="0"/>
    <n v="0"/>
    <n v="0"/>
    <n v="0"/>
    <n v="0"/>
    <n v="0"/>
    <n v="0"/>
    <n v="0"/>
    <n v="0"/>
    <n v="0"/>
    <n v="0"/>
  </r>
  <r>
    <s v="E3300 HYD Land, Electron"/>
    <s v="E3300"/>
    <x v="176"/>
    <x v="4"/>
    <n v="0"/>
    <n v="0"/>
    <n v="0"/>
    <n v="0"/>
    <n v="0"/>
    <n v="0"/>
    <n v="0"/>
    <n v="0"/>
    <n v="0"/>
    <n v="0"/>
    <n v="0"/>
    <n v="0"/>
    <n v="0"/>
    <n v="0"/>
  </r>
  <r>
    <s v="E3300 HYD Land, Lower Baker"/>
    <s v="E3300"/>
    <x v="177"/>
    <x v="4"/>
    <n v="0"/>
    <n v="0"/>
    <n v="0"/>
    <n v="0"/>
    <n v="0"/>
    <n v="0"/>
    <n v="0"/>
    <n v="0"/>
    <n v="0"/>
    <n v="0"/>
    <n v="0"/>
    <n v="0"/>
    <n v="0"/>
    <n v="0"/>
  </r>
  <r>
    <s v="E3300 HYD Land, Nooksack"/>
    <s v="E3300"/>
    <x v="178"/>
    <x v="4"/>
    <n v="0"/>
    <n v="0"/>
    <n v="0"/>
    <n v="0"/>
    <n v="0"/>
    <n v="0"/>
    <n v="0"/>
    <n v="0"/>
    <n v="0"/>
    <n v="0"/>
    <n v="0"/>
    <n v="0"/>
    <n v="0"/>
    <n v="0"/>
  </r>
  <r>
    <s v="E3300 HYD Land, Skookumchuck"/>
    <s v="E3300"/>
    <x v="179"/>
    <x v="4"/>
    <n v="0"/>
    <n v="0"/>
    <n v="0"/>
    <n v="0"/>
    <n v="0"/>
    <n v="0"/>
    <n v="0"/>
    <n v="0"/>
    <n v="0"/>
    <n v="0"/>
    <n v="0"/>
    <n v="0"/>
    <n v="0"/>
    <n v="0"/>
  </r>
  <r>
    <s v="E3300 HYD Land, Snoqualmie 1"/>
    <s v="E3300"/>
    <x v="180"/>
    <x v="4"/>
    <n v="0"/>
    <n v="0"/>
    <n v="0"/>
    <n v="0"/>
    <n v="0"/>
    <n v="0"/>
    <n v="0"/>
    <n v="0"/>
    <n v="0"/>
    <n v="0"/>
    <n v="0"/>
    <n v="0"/>
    <n v="0"/>
    <n v="0"/>
  </r>
  <r>
    <s v="E3300 HYD Land, Upper Baker"/>
    <s v="E3300"/>
    <x v="181"/>
    <x v="4"/>
    <n v="0"/>
    <n v="0"/>
    <n v="0"/>
    <n v="0"/>
    <n v="0"/>
    <n v="0"/>
    <n v="0"/>
    <n v="0"/>
    <n v="0"/>
    <n v="0"/>
    <n v="0"/>
    <n v="0"/>
    <n v="0"/>
    <n v="0"/>
  </r>
  <r>
    <s v="E3300 HYD Land, White River"/>
    <s v="E3300"/>
    <x v="182"/>
    <x v="4"/>
    <n v="0"/>
    <n v="0"/>
    <n v="0"/>
    <n v="0"/>
    <n v="0"/>
    <n v="0"/>
    <n v="0"/>
    <n v="0"/>
    <n v="0"/>
    <n v="0"/>
    <n v="0"/>
    <n v="0"/>
    <n v="0"/>
    <n v="0"/>
  </r>
  <r>
    <s v="E3301 105 HYD Easements"/>
    <s v="E3301"/>
    <x v="183"/>
    <x v="4"/>
    <n v="0"/>
    <n v="0"/>
    <n v="0"/>
    <n v="0"/>
    <n v="0"/>
    <n v="0"/>
    <n v="0"/>
    <n v="0"/>
    <n v="0"/>
    <n v="0"/>
    <n v="0"/>
    <n v="0"/>
    <n v="0"/>
    <n v="0"/>
  </r>
  <r>
    <s v="E33010 HYD Easements, Snoqualmie 1"/>
    <s v="E3301"/>
    <x v="184"/>
    <x v="4"/>
    <n v="12"/>
    <n v="12"/>
    <n v="12"/>
    <n v="13"/>
    <n v="13"/>
    <n v="13"/>
    <n v="13"/>
    <n v="13"/>
    <n v="13"/>
    <n v="13"/>
    <n v="13"/>
    <n v="13"/>
    <n v="13"/>
    <n v="12713"/>
  </r>
  <r>
    <s v="E3302 HYD Electron-DONOTUSE"/>
    <s v="E3302"/>
    <x v="185"/>
    <x v="4"/>
    <n v="0"/>
    <n v="0"/>
    <n v="0"/>
    <n v="0"/>
    <n v="0"/>
    <n v="0"/>
    <n v="0"/>
    <n v="0"/>
    <n v="0"/>
    <n v="0"/>
    <n v="0"/>
    <n v="0"/>
    <n v="0"/>
    <n v="0"/>
  </r>
  <r>
    <s v="E331 DONOTUSE, Snoq Park"/>
    <s v="E331"/>
    <x v="186"/>
    <x v="4"/>
    <n v="0"/>
    <n v="0"/>
    <n v="0"/>
    <n v="0"/>
    <n v="0"/>
    <n v="0"/>
    <n v="0"/>
    <n v="0"/>
    <n v="0"/>
    <n v="0"/>
    <n v="0"/>
    <n v="0"/>
    <n v="0"/>
    <n v="0"/>
  </r>
  <r>
    <s v="E331 HYD S/I, LB AdultFishTrap2010"/>
    <s v="E331"/>
    <x v="187"/>
    <x v="4"/>
    <n v="29"/>
    <n v="30"/>
    <n v="30"/>
    <n v="31"/>
    <n v="32"/>
    <n v="33"/>
    <n v="33"/>
    <n v="34"/>
    <n v="35"/>
    <n v="36"/>
    <n v="37"/>
    <n v="37"/>
    <n v="38"/>
    <n v="33459"/>
  </r>
  <r>
    <s v="E331 HYD S/I, UB FishHatchery2010"/>
    <s v="E331"/>
    <x v="188"/>
    <x v="4"/>
    <n v="347"/>
    <n v="358"/>
    <n v="369"/>
    <n v="380"/>
    <n v="391"/>
    <n v="402"/>
    <n v="412"/>
    <n v="423"/>
    <n v="434"/>
    <n v="445"/>
    <n v="456"/>
    <n v="467"/>
    <n v="478"/>
    <n v="412485"/>
  </r>
  <r>
    <s v="E331 HYD S/I, UB FishHatchery20-NSC"/>
    <s v="E331"/>
    <x v="189"/>
    <x v="4"/>
    <n v="0"/>
    <n v="0"/>
    <n v="0"/>
    <n v="0"/>
    <n v="0"/>
    <n v="0"/>
    <n v="0"/>
    <n v="0"/>
    <n v="0"/>
    <n v="0"/>
    <n v="0"/>
    <n v="0"/>
    <n v="0"/>
    <n v="0"/>
  </r>
  <r>
    <s v="E331 HYD Str/Impv, Electron-RET"/>
    <s v="E331"/>
    <x v="190"/>
    <x v="4"/>
    <n v="0"/>
    <n v="0"/>
    <n v="0"/>
    <n v="0"/>
    <n v="0"/>
    <n v="0"/>
    <n v="0"/>
    <n v="0"/>
    <n v="0"/>
    <n v="0"/>
    <n v="0"/>
    <n v="0"/>
    <n v="0"/>
    <n v="0"/>
  </r>
  <r>
    <s v="E331 HYD Str/Impv, LB-2013"/>
    <s v="E331"/>
    <x v="191"/>
    <x v="4"/>
    <n v="2950"/>
    <n v="3006"/>
    <n v="3061"/>
    <n v="3117"/>
    <n v="3173"/>
    <n v="3228"/>
    <n v="3284"/>
    <n v="3340"/>
    <n v="3395"/>
    <n v="3451"/>
    <n v="3507"/>
    <n v="3562"/>
    <n v="3618"/>
    <n v="3284008"/>
  </r>
  <r>
    <s v="E331 HYD Str/Impv, LB-2013-NSC"/>
    <s v="E331"/>
    <x v="192"/>
    <x v="4"/>
    <n v="0"/>
    <n v="0"/>
    <n v="0"/>
    <n v="0"/>
    <n v="0"/>
    <n v="0"/>
    <n v="0"/>
    <n v="0"/>
    <n v="0"/>
    <n v="0"/>
    <n v="0"/>
    <n v="0"/>
    <n v="0"/>
    <n v="0"/>
  </r>
  <r>
    <s v="E331 HYD Str/Impv, Lower Baker"/>
    <s v="E331"/>
    <x v="193"/>
    <x v="4"/>
    <n v="4217"/>
    <n v="4228"/>
    <n v="4240"/>
    <n v="4251"/>
    <n v="4263"/>
    <n v="4275"/>
    <n v="4286"/>
    <n v="4298"/>
    <n v="4309"/>
    <n v="4320"/>
    <n v="4329"/>
    <n v="4339"/>
    <n v="4348"/>
    <n v="4285042"/>
  </r>
  <r>
    <s v="E331 HYD Str/Impv, Lower Baker-NSC"/>
    <s v="E331"/>
    <x v="194"/>
    <x v="4"/>
    <n v="0"/>
    <n v="0"/>
    <n v="0"/>
    <n v="0"/>
    <n v="0"/>
    <n v="0"/>
    <n v="0"/>
    <n v="0"/>
    <n v="0"/>
    <n v="0"/>
    <n v="0"/>
    <n v="0"/>
    <n v="0"/>
    <n v="0"/>
  </r>
  <r>
    <s v="E331 HYD Str/Impv, Nooksack-RET"/>
    <s v="E331"/>
    <x v="195"/>
    <x v="4"/>
    <n v="0"/>
    <n v="0"/>
    <n v="0"/>
    <n v="0"/>
    <n v="0"/>
    <n v="0"/>
    <n v="0"/>
    <n v="0"/>
    <n v="0"/>
    <n v="0"/>
    <n v="0"/>
    <n v="0"/>
    <n v="0"/>
    <n v="0"/>
  </r>
  <r>
    <s v="E331 HYD Str/Impv, Skook-RET"/>
    <s v="E331"/>
    <x v="196"/>
    <x v="4"/>
    <n v="0"/>
    <n v="0"/>
    <n v="0"/>
    <n v="0"/>
    <n v="0"/>
    <n v="0"/>
    <n v="0"/>
    <n v="0"/>
    <n v="0"/>
    <n v="0"/>
    <n v="0"/>
    <n v="0"/>
    <n v="0"/>
    <n v="0"/>
  </r>
  <r>
    <s v="E331 HYD Str/Impv, Snoq 1 - 2013"/>
    <s v="E331"/>
    <x v="197"/>
    <x v="4"/>
    <n v="6331"/>
    <n v="6465"/>
    <n v="6599"/>
    <n v="6733"/>
    <n v="6867"/>
    <n v="7001"/>
    <n v="7135"/>
    <n v="7269"/>
    <n v="7403"/>
    <n v="7537"/>
    <n v="7671"/>
    <n v="7805"/>
    <n v="7939"/>
    <n v="7135432"/>
  </r>
  <r>
    <s v="E331 HYD Str/Impv, Snoq 1 - 201-NSC"/>
    <s v="E331"/>
    <x v="198"/>
    <x v="4"/>
    <n v="0"/>
    <n v="0"/>
    <n v="0"/>
    <n v="0"/>
    <n v="0"/>
    <n v="0"/>
    <n v="0"/>
    <n v="0"/>
    <n v="0"/>
    <n v="0"/>
    <n v="0"/>
    <n v="0"/>
    <n v="0"/>
    <n v="0"/>
  </r>
  <r>
    <s v="E331 HYD Str/Impv, Snoq 2 - 2013"/>
    <s v="E331"/>
    <x v="199"/>
    <x v="4"/>
    <n v="7284"/>
    <n v="7422"/>
    <n v="7559"/>
    <n v="7697"/>
    <n v="7834"/>
    <n v="7972"/>
    <n v="8109"/>
    <n v="8247"/>
    <n v="8384"/>
    <n v="8522"/>
    <n v="8659"/>
    <n v="8797"/>
    <n v="8934"/>
    <n v="8109206"/>
  </r>
  <r>
    <s v="E331 HYD Str/Impv, Snoq 2 - 201-NSC"/>
    <s v="E331"/>
    <x v="200"/>
    <x v="4"/>
    <n v="0"/>
    <n v="0"/>
    <n v="0"/>
    <n v="0"/>
    <n v="0"/>
    <n v="0"/>
    <n v="0"/>
    <n v="0"/>
    <n v="0"/>
    <n v="0"/>
    <n v="0"/>
    <n v="0"/>
    <n v="0"/>
    <n v="0"/>
  </r>
  <r>
    <s v="E331 HYD Str/Impv, Snoq Park"/>
    <s v="E331"/>
    <x v="201"/>
    <x v="4"/>
    <n v="803"/>
    <n v="820"/>
    <n v="836"/>
    <n v="852"/>
    <n v="869"/>
    <n v="885"/>
    <n v="901"/>
    <n v="918"/>
    <n v="934"/>
    <n v="950"/>
    <n v="967"/>
    <n v="983"/>
    <n v="999"/>
    <n v="901336"/>
  </r>
  <r>
    <s v="E331 HYD Str/Impv, Snoq Park-NSC"/>
    <s v="E331"/>
    <x v="202"/>
    <x v="4"/>
    <n v="0"/>
    <n v="0"/>
    <n v="0"/>
    <n v="0"/>
    <n v="0"/>
    <n v="0"/>
    <n v="0"/>
    <n v="0"/>
    <n v="0"/>
    <n v="0"/>
    <n v="0"/>
    <n v="0"/>
    <n v="0"/>
    <n v="0"/>
  </r>
  <r>
    <s v="E331 HYD Str/Impv, Snoqualmie 1"/>
    <s v="E331"/>
    <x v="203"/>
    <x v="4"/>
    <n v="1416"/>
    <n v="1453"/>
    <n v="1489"/>
    <n v="1525"/>
    <n v="1561"/>
    <n v="1597"/>
    <n v="1633"/>
    <n v="1669"/>
    <n v="1706"/>
    <n v="1742"/>
    <n v="1778"/>
    <n v="1814"/>
    <n v="1850"/>
    <n v="1633341"/>
  </r>
  <r>
    <s v="E331 HYD Str/Impv, Snoqualmie 1-NSC"/>
    <s v="E331"/>
    <x v="204"/>
    <x v="4"/>
    <n v="0"/>
    <n v="0"/>
    <n v="0"/>
    <n v="0"/>
    <n v="0"/>
    <n v="0"/>
    <n v="0"/>
    <n v="0"/>
    <n v="0"/>
    <n v="0"/>
    <n v="0"/>
    <n v="0"/>
    <n v="0"/>
    <n v="0"/>
  </r>
  <r>
    <s v="E331 HYD Str/Impv, Snoqualmie 2"/>
    <s v="E331"/>
    <x v="205"/>
    <x v="4"/>
    <n v="0"/>
    <n v="0"/>
    <n v="0"/>
    <n v="0"/>
    <n v="0"/>
    <n v="0"/>
    <n v="0"/>
    <n v="0"/>
    <n v="0"/>
    <n v="0"/>
    <n v="0"/>
    <n v="0"/>
    <n v="0"/>
    <n v="0"/>
  </r>
  <r>
    <s v="E331 HYD Str/Impv, Snoqualmie 2-NSC"/>
    <s v="E331"/>
    <x v="206"/>
    <x v="4"/>
    <n v="0"/>
    <n v="0"/>
    <n v="0"/>
    <n v="0"/>
    <n v="0"/>
    <n v="0"/>
    <n v="0"/>
    <n v="0"/>
    <n v="0"/>
    <n v="0"/>
    <n v="0"/>
    <n v="0"/>
    <n v="0"/>
    <n v="0"/>
  </r>
  <r>
    <s v="E331 HYD Str/Impv, UB Koma Kulshan"/>
    <s v="E331"/>
    <x v="207"/>
    <x v="4"/>
    <n v="491"/>
    <n v="492"/>
    <n v="493"/>
    <n v="494"/>
    <n v="495"/>
    <n v="496"/>
    <n v="497"/>
    <n v="498"/>
    <n v="500"/>
    <n v="501"/>
    <n v="502"/>
    <n v="503"/>
    <n v="504"/>
    <n v="497426"/>
  </r>
  <r>
    <s v="E331 HYD Str/Impv, UB Koma Kuls-NSC"/>
    <s v="E331"/>
    <x v="208"/>
    <x v="4"/>
    <n v="0"/>
    <n v="0"/>
    <n v="0"/>
    <n v="0"/>
    <n v="0"/>
    <n v="0"/>
    <n v="0"/>
    <n v="0"/>
    <n v="0"/>
    <n v="0"/>
    <n v="0"/>
    <n v="0"/>
    <n v="0"/>
    <n v="0"/>
  </r>
  <r>
    <s v="E331 HYD Str/Impv, Upper Baker"/>
    <s v="E331"/>
    <x v="209"/>
    <x v="4"/>
    <n v="5840"/>
    <n v="5850"/>
    <n v="5860"/>
    <n v="5870"/>
    <n v="5880"/>
    <n v="5890"/>
    <n v="5900"/>
    <n v="5910"/>
    <n v="5920"/>
    <n v="5930"/>
    <n v="5940"/>
    <n v="5950"/>
    <n v="5960"/>
    <n v="5899934"/>
  </r>
  <r>
    <s v="E331 HYD Str/Impv, Upper Baker-NSC"/>
    <s v="E331"/>
    <x v="210"/>
    <x v="4"/>
    <n v="0"/>
    <n v="0"/>
    <n v="0"/>
    <n v="0"/>
    <n v="0"/>
    <n v="0"/>
    <n v="0"/>
    <n v="0"/>
    <n v="0"/>
    <n v="0"/>
    <n v="0"/>
    <n v="0"/>
    <n v="0"/>
    <n v="0"/>
  </r>
  <r>
    <s v="E331 HYD Str/Impv, White R-NOTUSED"/>
    <s v="E331"/>
    <x v="211"/>
    <x v="4"/>
    <n v="0"/>
    <n v="0"/>
    <n v="0"/>
    <n v="0"/>
    <n v="0"/>
    <n v="0"/>
    <n v="0"/>
    <n v="0"/>
    <n v="0"/>
    <n v="0"/>
    <n v="0"/>
    <n v="0"/>
    <n v="0"/>
    <n v="0"/>
  </r>
  <r>
    <s v="E331 RETIRED  LB AdultFishTrap2011"/>
    <s v="E331"/>
    <x v="212"/>
    <x v="4"/>
    <n v="0"/>
    <n v="0"/>
    <n v="0"/>
    <n v="0"/>
    <n v="0"/>
    <n v="0"/>
    <n v="0"/>
    <n v="0"/>
    <n v="0"/>
    <n v="0"/>
    <n v="0"/>
    <n v="0"/>
    <n v="0"/>
    <n v="0"/>
  </r>
  <r>
    <s v="E331 RETIRED UB FishHatchery2011"/>
    <s v="E331"/>
    <x v="213"/>
    <x v="4"/>
    <n v="0"/>
    <n v="0"/>
    <n v="0"/>
    <n v="0"/>
    <n v="0"/>
    <n v="0"/>
    <n v="0"/>
    <n v="0"/>
    <n v="0"/>
    <n v="0"/>
    <n v="0"/>
    <n v="0"/>
    <n v="0"/>
    <n v="0"/>
  </r>
  <r>
    <s v="E332 102 HYD Electron Sale-RET"/>
    <s v="E332"/>
    <x v="214"/>
    <x v="4"/>
    <n v="0"/>
    <n v="0"/>
    <n v="0"/>
    <n v="0"/>
    <n v="0"/>
    <n v="0"/>
    <n v="0"/>
    <n v="0"/>
    <n v="0"/>
    <n v="0"/>
    <n v="0"/>
    <n v="0"/>
    <n v="0"/>
    <n v="0"/>
  </r>
  <r>
    <s v="E332 HYD R/D/W, Snoq 1 - 2013"/>
    <s v="E332"/>
    <x v="215"/>
    <x v="4"/>
    <n v="6772"/>
    <n v="6930"/>
    <n v="7089"/>
    <n v="7247"/>
    <n v="7406"/>
    <n v="7564"/>
    <n v="7723"/>
    <n v="7881"/>
    <n v="8039"/>
    <n v="8198"/>
    <n v="8356"/>
    <n v="8515"/>
    <n v="8673"/>
    <n v="7722537"/>
  </r>
  <r>
    <s v="E332 HYD R/D/W, Snoq 1 - 2013-NSC"/>
    <s v="E332"/>
    <x v="216"/>
    <x v="4"/>
    <n v="0"/>
    <n v="0"/>
    <n v="0"/>
    <n v="0"/>
    <n v="0"/>
    <n v="0"/>
    <n v="0"/>
    <n v="0"/>
    <n v="0"/>
    <n v="0"/>
    <n v="0"/>
    <n v="0"/>
    <n v="0"/>
    <n v="0"/>
  </r>
  <r>
    <s v="E332 HYD R/D/W, Snoq 2 - 2013"/>
    <s v="E332"/>
    <x v="217"/>
    <x v="4"/>
    <n v="6886"/>
    <n v="7070"/>
    <n v="7254"/>
    <n v="7437"/>
    <n v="7621"/>
    <n v="7804"/>
    <n v="7988"/>
    <n v="8171"/>
    <n v="8355"/>
    <n v="8538"/>
    <n v="8722"/>
    <n v="8906"/>
    <n v="9089"/>
    <n v="7987816"/>
  </r>
  <r>
    <s v="E332 HYD R/D/W, Snoq 2 - 2013-NSC"/>
    <s v="E332"/>
    <x v="218"/>
    <x v="4"/>
    <n v="0"/>
    <n v="0"/>
    <n v="0"/>
    <n v="0"/>
    <n v="0"/>
    <n v="0"/>
    <n v="0"/>
    <n v="0"/>
    <n v="0"/>
    <n v="0"/>
    <n v="0"/>
    <n v="0"/>
    <n v="0"/>
    <n v="0"/>
  </r>
  <r>
    <s v="E332 HYD R/D/W, White River-NOTUSED"/>
    <s v="E332"/>
    <x v="219"/>
    <x v="4"/>
    <n v="0"/>
    <n v="0"/>
    <n v="0"/>
    <n v="0"/>
    <n v="0"/>
    <n v="0"/>
    <n v="0"/>
    <n v="0"/>
    <n v="0"/>
    <n v="0"/>
    <n v="0"/>
    <n v="0"/>
    <n v="0"/>
    <n v="0"/>
  </r>
  <r>
    <s v="E332 HYD R/D/W,LBAdultFishTr2010"/>
    <s v="E332"/>
    <x v="220"/>
    <x v="4"/>
    <n v="1463"/>
    <n v="1512"/>
    <n v="1562"/>
    <n v="1611"/>
    <n v="1660"/>
    <n v="1709"/>
    <n v="1758"/>
    <n v="1808"/>
    <n v="1857"/>
    <n v="1906"/>
    <n v="1955"/>
    <n v="2004"/>
    <n v="2054"/>
    <n v="1758419"/>
  </r>
  <r>
    <s v="E332 HYD R/D/W,UB FishHatch2010"/>
    <s v="E332"/>
    <x v="221"/>
    <x v="4"/>
    <n v="587"/>
    <n v="611"/>
    <n v="636"/>
    <n v="660"/>
    <n v="685"/>
    <n v="709"/>
    <n v="734"/>
    <n v="758"/>
    <n v="782"/>
    <n v="807"/>
    <n v="831"/>
    <n v="856"/>
    <n v="880"/>
    <n v="733559"/>
  </r>
  <r>
    <s v="E332 HYD R/D/W,UB FishHatch2010-NSC"/>
    <s v="E332"/>
    <x v="222"/>
    <x v="4"/>
    <n v="0"/>
    <n v="0"/>
    <n v="0"/>
    <n v="0"/>
    <n v="0"/>
    <n v="0"/>
    <n v="0"/>
    <n v="0"/>
    <n v="0"/>
    <n v="0"/>
    <n v="0"/>
    <n v="0"/>
    <n v="0"/>
    <n v="0"/>
  </r>
  <r>
    <s v="E332 HYD Res/Dam/Wwy, LB FSC"/>
    <s v="E332"/>
    <x v="223"/>
    <x v="4"/>
    <n v="5464"/>
    <n v="5562"/>
    <n v="5659"/>
    <n v="5756"/>
    <n v="5854"/>
    <n v="5951"/>
    <n v="6049"/>
    <n v="6146"/>
    <n v="6243"/>
    <n v="6341"/>
    <n v="6438"/>
    <n v="6536"/>
    <n v="6638"/>
    <n v="6048764"/>
  </r>
  <r>
    <s v="E332 HYD Res/Dam/Wwy, LB FSC-NSC"/>
    <s v="E332"/>
    <x v="224"/>
    <x v="4"/>
    <n v="0"/>
    <n v="0"/>
    <n v="0"/>
    <n v="0"/>
    <n v="0"/>
    <n v="0"/>
    <n v="0"/>
    <n v="0"/>
    <n v="0"/>
    <n v="0"/>
    <n v="0"/>
    <n v="0"/>
    <n v="0"/>
    <n v="0"/>
  </r>
  <r>
    <s v="E332 HYD Res/Dam/Wwy, LB-2013"/>
    <s v="E332"/>
    <x v="225"/>
    <x v="4"/>
    <n v="2236"/>
    <n v="2280"/>
    <n v="2325"/>
    <n v="2370"/>
    <n v="2415"/>
    <n v="2460"/>
    <n v="2504"/>
    <n v="2549"/>
    <n v="2594"/>
    <n v="2639"/>
    <n v="2683"/>
    <n v="2728"/>
    <n v="2773"/>
    <n v="2504303"/>
  </r>
  <r>
    <s v="E332 HYD Res/Dam/Wwy, LB-2013-NSC"/>
    <s v="E332"/>
    <x v="226"/>
    <x v="4"/>
    <n v="0"/>
    <n v="0"/>
    <n v="0"/>
    <n v="0"/>
    <n v="0"/>
    <n v="0"/>
    <n v="0"/>
    <n v="0"/>
    <n v="0"/>
    <n v="0"/>
    <n v="0"/>
    <n v="0"/>
    <n v="0"/>
    <n v="0"/>
  </r>
  <r>
    <s v="E332 HYD Res/Dam/Wwy, Lower Baker"/>
    <s v="E332"/>
    <x v="227"/>
    <x v="4"/>
    <n v="15624"/>
    <n v="15654"/>
    <n v="15683"/>
    <n v="15712"/>
    <n v="15742"/>
    <n v="15771"/>
    <n v="15800"/>
    <n v="15830"/>
    <n v="15859"/>
    <n v="15889"/>
    <n v="15918"/>
    <n v="15947"/>
    <n v="15977"/>
    <n v="15800481"/>
  </r>
  <r>
    <s v="E332 HYD Res/Dam/Wwy, Lower Bak-NSC"/>
    <s v="E332"/>
    <x v="228"/>
    <x v="4"/>
    <n v="0"/>
    <n v="0"/>
    <n v="0"/>
    <n v="0"/>
    <n v="0"/>
    <n v="0"/>
    <n v="0"/>
    <n v="0"/>
    <n v="0"/>
    <n v="0"/>
    <n v="0"/>
    <n v="0"/>
    <n v="0"/>
    <n v="0"/>
  </r>
  <r>
    <s v="E332 HYD Res/Dam/Wwy, Skook-RET"/>
    <s v="E332"/>
    <x v="229"/>
    <x v="4"/>
    <n v="0"/>
    <n v="0"/>
    <n v="0"/>
    <n v="0"/>
    <n v="0"/>
    <n v="0"/>
    <n v="0"/>
    <n v="0"/>
    <n v="0"/>
    <n v="0"/>
    <n v="0"/>
    <n v="0"/>
    <n v="0"/>
    <n v="0"/>
  </r>
  <r>
    <s v="E332 HYD Res/Dam/Wwy, Snoq 1-NSC"/>
    <s v="E332"/>
    <x v="230"/>
    <x v="4"/>
    <n v="0"/>
    <n v="0"/>
    <n v="0"/>
    <n v="0"/>
    <n v="0"/>
    <n v="0"/>
    <n v="0"/>
    <n v="0"/>
    <n v="0"/>
    <n v="0"/>
    <n v="0"/>
    <n v="0"/>
    <n v="0"/>
    <n v="0"/>
  </r>
  <r>
    <s v="E332 HYD Res/Dam/Wwy, Snoq 2-NSC"/>
    <s v="E332"/>
    <x v="231"/>
    <x v="4"/>
    <n v="0"/>
    <n v="0"/>
    <n v="0"/>
    <n v="0"/>
    <n v="0"/>
    <n v="0"/>
    <n v="0"/>
    <n v="0"/>
    <n v="0"/>
    <n v="0"/>
    <n v="0"/>
    <n v="0"/>
    <n v="0"/>
    <n v="0"/>
  </r>
  <r>
    <s v="E332 HYD Res/Dam/Wwy, Snoqualmie 1"/>
    <s v="E332"/>
    <x v="232"/>
    <x v="4"/>
    <n v="167"/>
    <n v="170"/>
    <n v="172"/>
    <n v="174"/>
    <n v="177"/>
    <n v="179"/>
    <n v="182"/>
    <n v="184"/>
    <n v="186"/>
    <n v="189"/>
    <n v="191"/>
    <n v="194"/>
    <n v="196"/>
    <n v="181548"/>
  </r>
  <r>
    <s v="E332 HYD Res/Dam/Wwy, Snoqualmie 2"/>
    <s v="E332"/>
    <x v="233"/>
    <x v="4"/>
    <n v="81"/>
    <n v="82"/>
    <n v="83"/>
    <n v="84"/>
    <n v="85"/>
    <n v="86"/>
    <n v="87"/>
    <n v="88"/>
    <n v="89"/>
    <n v="90"/>
    <n v="91"/>
    <n v="92"/>
    <n v="94"/>
    <n v="87254"/>
  </r>
  <r>
    <s v="E332 HYD Res/Dam/Wwy, UB FSC"/>
    <s v="E332"/>
    <x v="234"/>
    <x v="4"/>
    <n v="3824"/>
    <n v="3904"/>
    <n v="3984"/>
    <n v="4064"/>
    <n v="4144"/>
    <n v="4223"/>
    <n v="4303"/>
    <n v="4383"/>
    <n v="4463"/>
    <n v="4543"/>
    <n v="4623"/>
    <n v="4702"/>
    <n v="4759"/>
    <n v="4302318"/>
  </r>
  <r>
    <s v="E332 HYD Res/Dam/Wwy, UB FSC-NSC"/>
    <s v="E332"/>
    <x v="235"/>
    <x v="4"/>
    <n v="0"/>
    <n v="0"/>
    <n v="0"/>
    <n v="0"/>
    <n v="0"/>
    <n v="0"/>
    <n v="0"/>
    <n v="0"/>
    <n v="0"/>
    <n v="0"/>
    <n v="0"/>
    <n v="0"/>
    <n v="0"/>
    <n v="0"/>
  </r>
  <r>
    <s v="E332 HYD Res/Dam/Wwy, Upper Baker"/>
    <s v="E332"/>
    <x v="236"/>
    <x v="4"/>
    <n v="55556"/>
    <n v="55610"/>
    <n v="55665"/>
    <n v="55719"/>
    <n v="55773"/>
    <n v="55827"/>
    <n v="55881"/>
    <n v="55936"/>
    <n v="55990"/>
    <n v="56037"/>
    <n v="56091"/>
    <n v="56145"/>
    <n v="56201"/>
    <n v="55879361"/>
  </r>
  <r>
    <s v="E332 HYD Res/Dam/Wwy, Upper Bak-NSC"/>
    <s v="E332"/>
    <x v="237"/>
    <x v="4"/>
    <n v="0"/>
    <n v="0"/>
    <n v="0"/>
    <n v="0"/>
    <n v="0"/>
    <n v="0"/>
    <n v="0"/>
    <n v="0"/>
    <n v="0"/>
    <n v="0"/>
    <n v="0"/>
    <n v="0"/>
    <n v="0"/>
    <n v="0"/>
  </r>
  <r>
    <s v="E332 HYD Res/Dam/Wwy,Electron-RET"/>
    <s v="E332"/>
    <x v="238"/>
    <x v="4"/>
    <n v="0"/>
    <n v="0"/>
    <n v="0"/>
    <n v="0"/>
    <n v="0"/>
    <n v="0"/>
    <n v="0"/>
    <n v="0"/>
    <n v="0"/>
    <n v="0"/>
    <n v="0"/>
    <n v="0"/>
    <n v="0"/>
    <n v="0"/>
  </r>
  <r>
    <s v="E332 RETIRED LBAdultFishTr2011"/>
    <s v="E332"/>
    <x v="239"/>
    <x v="4"/>
    <n v="0"/>
    <n v="0"/>
    <n v="0"/>
    <n v="0"/>
    <n v="0"/>
    <n v="0"/>
    <n v="0"/>
    <n v="0"/>
    <n v="0"/>
    <n v="0"/>
    <n v="0"/>
    <n v="0"/>
    <n v="0"/>
    <n v="0"/>
  </r>
  <r>
    <s v="E332 RETIRED UB FishHatch2011"/>
    <s v="E332"/>
    <x v="240"/>
    <x v="4"/>
    <n v="0"/>
    <n v="0"/>
    <n v="0"/>
    <n v="0"/>
    <n v="0"/>
    <n v="0"/>
    <n v="0"/>
    <n v="0"/>
    <n v="0"/>
    <n v="0"/>
    <n v="0"/>
    <n v="0"/>
    <n v="0"/>
    <n v="0"/>
  </r>
  <r>
    <s v="E333 HYD W/T-, White River-NOTUSED"/>
    <s v="E333"/>
    <x v="241"/>
    <x v="4"/>
    <n v="0"/>
    <n v="0"/>
    <n v="0"/>
    <n v="0"/>
    <n v="0"/>
    <n v="0"/>
    <n v="0"/>
    <n v="0"/>
    <n v="0"/>
    <n v="0"/>
    <n v="0"/>
    <n v="0"/>
    <n v="0"/>
    <n v="0"/>
  </r>
  <r>
    <s v="E333 HYD Wtrwhl/Trbn, Electron-RET"/>
    <s v="E333"/>
    <x v="242"/>
    <x v="4"/>
    <n v="0"/>
    <n v="0"/>
    <n v="0"/>
    <n v="0"/>
    <n v="0"/>
    <n v="0"/>
    <n v="0"/>
    <n v="0"/>
    <n v="0"/>
    <n v="0"/>
    <n v="0"/>
    <n v="0"/>
    <n v="0"/>
    <n v="0"/>
  </r>
  <r>
    <s v="E333 HYD Wtrwhl/Trbn, LB-2013"/>
    <s v="E333"/>
    <x v="243"/>
    <x v="4"/>
    <n v="2958"/>
    <n v="3013"/>
    <n v="3067"/>
    <n v="3122"/>
    <n v="3176"/>
    <n v="3231"/>
    <n v="3285"/>
    <n v="3340"/>
    <n v="3394"/>
    <n v="3449"/>
    <n v="3504"/>
    <n v="3558"/>
    <n v="3613"/>
    <n v="3285324"/>
  </r>
  <r>
    <s v="E333 HYD Wtrwhl/Trbn, LB-2013-NSC"/>
    <s v="E333"/>
    <x v="244"/>
    <x v="4"/>
    <n v="0"/>
    <n v="0"/>
    <n v="0"/>
    <n v="0"/>
    <n v="0"/>
    <n v="0"/>
    <n v="0"/>
    <n v="0"/>
    <n v="0"/>
    <n v="0"/>
    <n v="0"/>
    <n v="0"/>
    <n v="0"/>
    <n v="0"/>
  </r>
  <r>
    <s v="E333 HYD Wtrwhl/Trbn, Lower Baker"/>
    <s v="E333"/>
    <x v="245"/>
    <x v="4"/>
    <n v="4105"/>
    <n v="4127"/>
    <n v="4149"/>
    <n v="4170"/>
    <n v="4192"/>
    <n v="4214"/>
    <n v="4236"/>
    <n v="4058"/>
    <n v="4079"/>
    <n v="4101"/>
    <n v="4123"/>
    <n v="4145"/>
    <n v="4167"/>
    <n v="4144161"/>
  </r>
  <r>
    <s v="E333 HYD Wtrwhl/Trbn, Lower Bak-NSC"/>
    <s v="E333"/>
    <x v="246"/>
    <x v="4"/>
    <n v="0"/>
    <n v="0"/>
    <n v="0"/>
    <n v="0"/>
    <n v="0"/>
    <n v="0"/>
    <n v="0"/>
    <n v="0"/>
    <n v="0"/>
    <n v="0"/>
    <n v="0"/>
    <n v="0"/>
    <n v="0"/>
    <n v="0"/>
  </r>
  <r>
    <s v="E333 HYD Wtrwhl/Trbn, Skookumchuck"/>
    <s v="E333"/>
    <x v="247"/>
    <x v="4"/>
    <n v="0"/>
    <n v="0"/>
    <n v="0"/>
    <n v="0"/>
    <n v="0"/>
    <n v="0"/>
    <n v="0"/>
    <n v="0"/>
    <n v="0"/>
    <n v="0"/>
    <n v="0"/>
    <n v="0"/>
    <n v="0"/>
    <n v="0"/>
  </r>
  <r>
    <s v="E333 HYD Wtrwhl/Trbn, Snoq 1-2013"/>
    <s v="E333"/>
    <x v="248"/>
    <x v="4"/>
    <n v="3853"/>
    <n v="3955"/>
    <n v="4057"/>
    <n v="4159"/>
    <n v="4262"/>
    <n v="4364"/>
    <n v="4466"/>
    <n v="4568"/>
    <n v="4670"/>
    <n v="4772"/>
    <n v="4874"/>
    <n v="4976"/>
    <n v="5079"/>
    <n v="4465659"/>
  </r>
  <r>
    <s v="E333 HYD Wtrwhl/Trbn, Snoq 1-20-NSC"/>
    <s v="E333"/>
    <x v="249"/>
    <x v="4"/>
    <n v="0"/>
    <n v="0"/>
    <n v="0"/>
    <n v="0"/>
    <n v="0"/>
    <n v="0"/>
    <n v="0"/>
    <n v="0"/>
    <n v="0"/>
    <n v="0"/>
    <n v="0"/>
    <n v="0"/>
    <n v="0"/>
    <n v="0"/>
  </r>
  <r>
    <s v="E333 HYD Wtrwhl/Trbn, Snoq 1-NSC"/>
    <s v="E333"/>
    <x v="250"/>
    <x v="4"/>
    <n v="0"/>
    <n v="0"/>
    <n v="0"/>
    <n v="0"/>
    <n v="0"/>
    <n v="0"/>
    <n v="0"/>
    <n v="0"/>
    <n v="0"/>
    <n v="0"/>
    <n v="0"/>
    <n v="0"/>
    <n v="0"/>
    <n v="0"/>
  </r>
  <r>
    <s v="E333 HYD Wtrwhl/Trbn, Snoq 2-2013"/>
    <s v="E333"/>
    <x v="251"/>
    <x v="4"/>
    <n v="2109"/>
    <n v="2192"/>
    <n v="2276"/>
    <n v="2359"/>
    <n v="2442"/>
    <n v="2525"/>
    <n v="2608"/>
    <n v="2691"/>
    <n v="2775"/>
    <n v="2858"/>
    <n v="2941"/>
    <n v="3024"/>
    <n v="3107"/>
    <n v="2608255"/>
  </r>
  <r>
    <s v="E333 HYD Wtrwhl/Trbn, Snoq 2-20-NSC"/>
    <s v="E333"/>
    <x v="252"/>
    <x v="4"/>
    <n v="0"/>
    <n v="0"/>
    <n v="0"/>
    <n v="0"/>
    <n v="0"/>
    <n v="0"/>
    <n v="0"/>
    <n v="0"/>
    <n v="0"/>
    <n v="0"/>
    <n v="0"/>
    <n v="0"/>
    <n v="0"/>
    <n v="0"/>
  </r>
  <r>
    <s v="E333 HYD Wtrwhl/Trbn, Snoq 2-NSC"/>
    <s v="E333"/>
    <x v="253"/>
    <x v="4"/>
    <n v="0"/>
    <n v="0"/>
    <n v="0"/>
    <n v="0"/>
    <n v="0"/>
    <n v="0"/>
    <n v="0"/>
    <n v="0"/>
    <n v="0"/>
    <n v="0"/>
    <n v="0"/>
    <n v="0"/>
    <n v="0"/>
    <n v="0"/>
  </r>
  <r>
    <s v="E333 HYD Wtrwhl/Trbn, Snoq Park"/>
    <s v="E333"/>
    <x v="254"/>
    <x v="4"/>
    <n v="0"/>
    <n v="0"/>
    <n v="0"/>
    <n v="0"/>
    <n v="0"/>
    <n v="0"/>
    <n v="0"/>
    <n v="0"/>
    <n v="0"/>
    <n v="0"/>
    <n v="0"/>
    <n v="0"/>
    <n v="0"/>
    <n v="0"/>
  </r>
  <r>
    <s v="E333 HYD Wtrwhl/Trbn, Snoq Park-NSC"/>
    <s v="E333"/>
    <x v="255"/>
    <x v="4"/>
    <n v="0"/>
    <n v="0"/>
    <n v="0"/>
    <n v="0"/>
    <n v="0"/>
    <n v="0"/>
    <n v="0"/>
    <n v="0"/>
    <n v="0"/>
    <n v="0"/>
    <n v="0"/>
    <n v="0"/>
    <n v="0"/>
    <n v="0"/>
  </r>
  <r>
    <s v="E333 HYD Wtrwhl/Trbn, Snoqualmie 1"/>
    <s v="E333"/>
    <x v="256"/>
    <x v="4"/>
    <n v="179"/>
    <n v="184"/>
    <n v="190"/>
    <n v="195"/>
    <n v="201"/>
    <n v="206"/>
    <n v="212"/>
    <n v="217"/>
    <n v="222"/>
    <n v="228"/>
    <n v="233"/>
    <n v="239"/>
    <n v="108"/>
    <n v="205857"/>
  </r>
  <r>
    <s v="E333 HYD Wtrwhl/Trbn, Snoqualmie 2"/>
    <s v="E333"/>
    <x v="257"/>
    <x v="4"/>
    <n v="2066"/>
    <n v="2085"/>
    <n v="2105"/>
    <n v="2124"/>
    <n v="2143"/>
    <n v="2162"/>
    <n v="2182"/>
    <n v="2201"/>
    <n v="2220"/>
    <n v="2239"/>
    <n v="2259"/>
    <n v="2278"/>
    <n v="2299"/>
    <n v="2181742"/>
  </r>
  <r>
    <s v="E333 HYD Wtrwhl/Trbn, Upper Baker"/>
    <s v="E333"/>
    <x v="258"/>
    <x v="4"/>
    <n v="9232"/>
    <n v="9242"/>
    <n v="9253"/>
    <n v="9263"/>
    <n v="9274"/>
    <n v="9284"/>
    <n v="9295"/>
    <n v="9305"/>
    <n v="9316"/>
    <n v="9326"/>
    <n v="9337"/>
    <n v="9347"/>
    <n v="9358"/>
    <n v="9294570"/>
  </r>
  <r>
    <s v="E333 HYD Wtrwhl/Trbn, Upper Bak-NSC"/>
    <s v="E333"/>
    <x v="259"/>
    <x v="4"/>
    <n v="0"/>
    <n v="0"/>
    <n v="0"/>
    <n v="0"/>
    <n v="0"/>
    <n v="0"/>
    <n v="0"/>
    <n v="0"/>
    <n v="0"/>
    <n v="0"/>
    <n v="0"/>
    <n v="0"/>
    <n v="0"/>
    <n v="0"/>
  </r>
  <r>
    <s v="E334 HYD Acc, White River-NOTUSED"/>
    <s v="E334"/>
    <x v="260"/>
    <x v="4"/>
    <n v="0"/>
    <n v="0"/>
    <n v="0"/>
    <n v="0"/>
    <n v="0"/>
    <n v="0"/>
    <n v="0"/>
    <n v="0"/>
    <n v="0"/>
    <n v="0"/>
    <n v="0"/>
    <n v="0"/>
    <n v="0"/>
    <n v="0"/>
  </r>
  <r>
    <s v="E334 HYD Accessory, Electron-RET"/>
    <s v="E334"/>
    <x v="261"/>
    <x v="4"/>
    <n v="0"/>
    <n v="0"/>
    <n v="0"/>
    <n v="0"/>
    <n v="0"/>
    <n v="0"/>
    <n v="0"/>
    <n v="0"/>
    <n v="0"/>
    <n v="0"/>
    <n v="0"/>
    <n v="0"/>
    <n v="0"/>
    <n v="0"/>
  </r>
  <r>
    <s v="E334 HYD Accessory, LB-2013"/>
    <s v="E334"/>
    <x v="262"/>
    <x v="4"/>
    <n v="1318"/>
    <n v="1343"/>
    <n v="1368"/>
    <n v="1393"/>
    <n v="1417"/>
    <n v="1442"/>
    <n v="1467"/>
    <n v="1492"/>
    <n v="1517"/>
    <n v="1542"/>
    <n v="1567"/>
    <n v="1592"/>
    <n v="1617"/>
    <n v="1467310"/>
  </r>
  <r>
    <s v="E334 HYD Accessory, LB-2013-NSC"/>
    <s v="E334"/>
    <x v="263"/>
    <x v="4"/>
    <n v="0"/>
    <n v="0"/>
    <n v="0"/>
    <n v="0"/>
    <n v="0"/>
    <n v="0"/>
    <n v="0"/>
    <n v="0"/>
    <n v="0"/>
    <n v="0"/>
    <n v="0"/>
    <n v="0"/>
    <n v="0"/>
    <n v="0"/>
  </r>
  <r>
    <s v="E334 HYD Accessory, Lower Baker"/>
    <s v="E334"/>
    <x v="264"/>
    <x v="4"/>
    <n v="1737"/>
    <n v="1740"/>
    <n v="1744"/>
    <n v="1748"/>
    <n v="1752"/>
    <n v="1755"/>
    <n v="1759"/>
    <n v="1763"/>
    <n v="1767"/>
    <n v="1770"/>
    <n v="1774"/>
    <n v="1778"/>
    <n v="1782"/>
    <n v="1759043"/>
  </r>
  <r>
    <s v="E334 HYD Accessory, Lower Baker-NSC"/>
    <s v="E334"/>
    <x v="265"/>
    <x v="4"/>
    <n v="0"/>
    <n v="0"/>
    <n v="0"/>
    <n v="0"/>
    <n v="0"/>
    <n v="0"/>
    <n v="0"/>
    <n v="0"/>
    <n v="0"/>
    <n v="0"/>
    <n v="0"/>
    <n v="0"/>
    <n v="0"/>
    <n v="0"/>
  </r>
  <r>
    <s v="E334 HYD Accessory, Skookumchuck"/>
    <s v="E334"/>
    <x v="266"/>
    <x v="4"/>
    <n v="0"/>
    <n v="0"/>
    <n v="0"/>
    <n v="0"/>
    <n v="0"/>
    <n v="0"/>
    <n v="0"/>
    <n v="0"/>
    <n v="0"/>
    <n v="0"/>
    <n v="0"/>
    <n v="0"/>
    <n v="0"/>
    <n v="0"/>
  </r>
  <r>
    <s v="E334 HYD Accessory, Snoq 1 - 2013"/>
    <s v="E334"/>
    <x v="267"/>
    <x v="4"/>
    <n v="1880"/>
    <n v="1927"/>
    <n v="1975"/>
    <n v="2023"/>
    <n v="2070"/>
    <n v="2118"/>
    <n v="2165"/>
    <n v="2213"/>
    <n v="2261"/>
    <n v="2308"/>
    <n v="2356"/>
    <n v="2403"/>
    <n v="2451"/>
    <n v="2165375"/>
  </r>
  <r>
    <s v="E334 HYD Accessory, Snoq 1 - 20-NSC"/>
    <s v="E334"/>
    <x v="268"/>
    <x v="4"/>
    <n v="0"/>
    <n v="0"/>
    <n v="0"/>
    <n v="0"/>
    <n v="0"/>
    <n v="0"/>
    <n v="0"/>
    <n v="0"/>
    <n v="0"/>
    <n v="0"/>
    <n v="0"/>
    <n v="0"/>
    <n v="0"/>
    <n v="0"/>
  </r>
  <r>
    <s v="E334 HYD Accessory, Snoq 1-NSC"/>
    <s v="E334"/>
    <x v="269"/>
    <x v="4"/>
    <n v="0"/>
    <n v="0"/>
    <n v="0"/>
    <n v="0"/>
    <n v="0"/>
    <n v="0"/>
    <n v="0"/>
    <n v="0"/>
    <n v="0"/>
    <n v="0"/>
    <n v="0"/>
    <n v="0"/>
    <n v="0"/>
    <n v="0"/>
  </r>
  <r>
    <s v="E334 HYD Accessory, Snoq 2 - 2013"/>
    <s v="E334"/>
    <x v="270"/>
    <x v="4"/>
    <n v="1168"/>
    <n v="1200"/>
    <n v="1233"/>
    <n v="1265"/>
    <n v="1298"/>
    <n v="1331"/>
    <n v="1363"/>
    <n v="1396"/>
    <n v="1428"/>
    <n v="1461"/>
    <n v="1493"/>
    <n v="1526"/>
    <n v="1558"/>
    <n v="1363093"/>
  </r>
  <r>
    <s v="E334 HYD Accessory, Snoq 2 - 20-NSC"/>
    <s v="E334"/>
    <x v="271"/>
    <x v="4"/>
    <n v="0"/>
    <n v="0"/>
    <n v="0"/>
    <n v="0"/>
    <n v="0"/>
    <n v="0"/>
    <n v="0"/>
    <n v="0"/>
    <n v="0"/>
    <n v="0"/>
    <n v="0"/>
    <n v="0"/>
    <n v="0"/>
    <n v="0"/>
  </r>
  <r>
    <s v="E334 HYD Accessory, Snoq 2-NSC"/>
    <s v="E334"/>
    <x v="272"/>
    <x v="4"/>
    <n v="0"/>
    <n v="0"/>
    <n v="0"/>
    <n v="0"/>
    <n v="0"/>
    <n v="0"/>
    <n v="0"/>
    <n v="0"/>
    <n v="0"/>
    <n v="0"/>
    <n v="0"/>
    <n v="0"/>
    <n v="0"/>
    <n v="0"/>
  </r>
  <r>
    <s v="E334 HYD Accessory, Snoq Park"/>
    <s v="E334"/>
    <x v="273"/>
    <x v="4"/>
    <n v="0"/>
    <n v="0"/>
    <n v="0"/>
    <n v="0"/>
    <n v="0"/>
    <n v="0"/>
    <n v="0"/>
    <n v="0"/>
    <n v="0"/>
    <n v="0"/>
    <n v="0"/>
    <n v="0"/>
    <n v="0"/>
    <n v="0"/>
  </r>
  <r>
    <s v="E334 HYD Accessory, Snoq Park-NSC"/>
    <s v="E334"/>
    <x v="274"/>
    <x v="4"/>
    <n v="0"/>
    <n v="0"/>
    <n v="0"/>
    <n v="0"/>
    <n v="0"/>
    <n v="0"/>
    <n v="0"/>
    <n v="0"/>
    <n v="0"/>
    <n v="0"/>
    <n v="0"/>
    <n v="0"/>
    <n v="0"/>
    <n v="0"/>
  </r>
  <r>
    <s v="E334 HYD Accessory, Snoqualmie 1"/>
    <s v="E334"/>
    <x v="275"/>
    <x v="4"/>
    <n v="0"/>
    <n v="0"/>
    <n v="0"/>
    <n v="0"/>
    <n v="0"/>
    <n v="0"/>
    <n v="0"/>
    <n v="0"/>
    <n v="0"/>
    <n v="0"/>
    <n v="0"/>
    <n v="0"/>
    <n v="0"/>
    <n v="0"/>
  </r>
  <r>
    <s v="E334 HYD Accessory, Snoqualmie 2"/>
    <s v="E334"/>
    <x v="276"/>
    <x v="4"/>
    <n v="0"/>
    <n v="0"/>
    <n v="0"/>
    <n v="0"/>
    <n v="0"/>
    <n v="0"/>
    <n v="0"/>
    <n v="0"/>
    <n v="0"/>
    <n v="0"/>
    <n v="0"/>
    <n v="0"/>
    <n v="0"/>
    <n v="0"/>
  </r>
  <r>
    <s v="E334 HYD Accessory, Upper Baker"/>
    <s v="E334"/>
    <x v="277"/>
    <x v="4"/>
    <n v="1382"/>
    <n v="1386"/>
    <n v="1389"/>
    <n v="1392"/>
    <n v="1395"/>
    <n v="1398"/>
    <n v="1402"/>
    <n v="1405"/>
    <n v="1408"/>
    <n v="1411"/>
    <n v="1414"/>
    <n v="1418"/>
    <n v="1421"/>
    <n v="1401530"/>
  </r>
  <r>
    <s v="E334 HYD Accessory, Upper Baker-NSC"/>
    <s v="E334"/>
    <x v="278"/>
    <x v="4"/>
    <n v="0"/>
    <n v="0"/>
    <n v="0"/>
    <n v="0"/>
    <n v="0"/>
    <n v="0"/>
    <n v="0"/>
    <n v="0"/>
    <n v="0"/>
    <n v="0"/>
    <n v="0"/>
    <n v="0"/>
    <n v="0"/>
    <n v="0"/>
  </r>
  <r>
    <s v="E335 HYD Misc, Electron-RET"/>
    <s v="E335"/>
    <x v="279"/>
    <x v="4"/>
    <n v="0"/>
    <n v="0"/>
    <n v="0"/>
    <n v="0"/>
    <n v="0"/>
    <n v="0"/>
    <n v="0"/>
    <n v="0"/>
    <n v="0"/>
    <n v="0"/>
    <n v="0"/>
    <n v="0"/>
    <n v="0"/>
    <n v="0"/>
  </r>
  <r>
    <s v="E335 HYD Misc, LB-2013"/>
    <s v="E335"/>
    <x v="280"/>
    <x v="4"/>
    <n v="27"/>
    <n v="28"/>
    <n v="28"/>
    <n v="29"/>
    <n v="30"/>
    <n v="30"/>
    <n v="31"/>
    <n v="32"/>
    <n v="32"/>
    <n v="33"/>
    <n v="34"/>
    <n v="34"/>
    <n v="35"/>
    <n v="30976"/>
  </r>
  <r>
    <s v="E335 HYD Misc, LB-2013-NSC"/>
    <s v="E335"/>
    <x v="281"/>
    <x v="4"/>
    <n v="0"/>
    <n v="0"/>
    <n v="0"/>
    <n v="0"/>
    <n v="0"/>
    <n v="0"/>
    <n v="0"/>
    <n v="0"/>
    <n v="0"/>
    <n v="0"/>
    <n v="0"/>
    <n v="0"/>
    <n v="0"/>
    <n v="0"/>
  </r>
  <r>
    <s v="E335 HYD Misc, Lower Baker"/>
    <s v="E335"/>
    <x v="282"/>
    <x v="4"/>
    <n v="557"/>
    <n v="558"/>
    <n v="560"/>
    <n v="562"/>
    <n v="564"/>
    <n v="565"/>
    <n v="567"/>
    <n v="569"/>
    <n v="570"/>
    <n v="572"/>
    <n v="575"/>
    <n v="577"/>
    <n v="578"/>
    <n v="567177"/>
  </r>
  <r>
    <s v="E335 HYD Misc, Lower Baker FSC"/>
    <s v="E335"/>
    <x v="283"/>
    <x v="4"/>
    <n v="684"/>
    <n v="700"/>
    <n v="716"/>
    <n v="731"/>
    <n v="747"/>
    <n v="763"/>
    <n v="778"/>
    <n v="794"/>
    <n v="810"/>
    <n v="825"/>
    <n v="841"/>
    <n v="857"/>
    <n v="873"/>
    <n v="778391"/>
  </r>
  <r>
    <s v="E335 HYD Misc, Lower Baker FSC-NSC"/>
    <s v="E335"/>
    <x v="284"/>
    <x v="4"/>
    <n v="0"/>
    <n v="0"/>
    <n v="0"/>
    <n v="0"/>
    <n v="0"/>
    <n v="0"/>
    <n v="0"/>
    <n v="0"/>
    <n v="0"/>
    <n v="0"/>
    <n v="0"/>
    <n v="0"/>
    <n v="0"/>
    <n v="0"/>
  </r>
  <r>
    <s v="E335 HYD Misc, Lower Baker-NSC"/>
    <s v="E335"/>
    <x v="285"/>
    <x v="4"/>
    <n v="0"/>
    <n v="0"/>
    <n v="0"/>
    <n v="0"/>
    <n v="0"/>
    <n v="0"/>
    <n v="0"/>
    <n v="0"/>
    <n v="0"/>
    <n v="0"/>
    <n v="0"/>
    <n v="0"/>
    <n v="0"/>
    <n v="0"/>
  </r>
  <r>
    <s v="E335 HYD Misc, Snoq 1 - 2013"/>
    <s v="E335"/>
    <x v="286"/>
    <x v="4"/>
    <n v="178"/>
    <n v="183"/>
    <n v="187"/>
    <n v="192"/>
    <n v="196"/>
    <n v="201"/>
    <n v="205"/>
    <n v="210"/>
    <n v="214"/>
    <n v="219"/>
    <n v="223"/>
    <n v="228"/>
    <n v="232"/>
    <n v="205282"/>
  </r>
  <r>
    <s v="E335 HYD Misc, Snoq 1 - 2013-NSC"/>
    <s v="E335"/>
    <x v="287"/>
    <x v="4"/>
    <n v="0"/>
    <n v="0"/>
    <n v="0"/>
    <n v="0"/>
    <n v="0"/>
    <n v="0"/>
    <n v="0"/>
    <n v="0"/>
    <n v="0"/>
    <n v="0"/>
    <n v="0"/>
    <n v="0"/>
    <n v="0"/>
    <n v="0"/>
  </r>
  <r>
    <s v="E335 HYD Misc, Snoq 2 - 2013"/>
    <s v="E335"/>
    <x v="288"/>
    <x v="4"/>
    <n v="236"/>
    <n v="241"/>
    <n v="245"/>
    <n v="250"/>
    <n v="255"/>
    <n v="259"/>
    <n v="264"/>
    <n v="269"/>
    <n v="274"/>
    <n v="278"/>
    <n v="283"/>
    <n v="288"/>
    <n v="293"/>
    <n v="264193"/>
  </r>
  <r>
    <s v="E335 HYD Misc, Snoq 2 - 2013-NSC"/>
    <s v="E335"/>
    <x v="289"/>
    <x v="4"/>
    <n v="0"/>
    <n v="0"/>
    <n v="0"/>
    <n v="0"/>
    <n v="0"/>
    <n v="0"/>
    <n v="0"/>
    <n v="0"/>
    <n v="0"/>
    <n v="0"/>
    <n v="0"/>
    <n v="0"/>
    <n v="0"/>
    <n v="0"/>
  </r>
  <r>
    <s v="E335 HYD Misc, Snoq Park"/>
    <s v="E335"/>
    <x v="290"/>
    <x v="4"/>
    <n v="1"/>
    <n v="1"/>
    <n v="1"/>
    <n v="1"/>
    <n v="1"/>
    <n v="1"/>
    <n v="1"/>
    <n v="1"/>
    <n v="1"/>
    <n v="1"/>
    <n v="1"/>
    <n v="1"/>
    <n v="1"/>
    <n v="803"/>
  </r>
  <r>
    <s v="E335 HYD Misc, Snoq Park-NSC"/>
    <s v="E335"/>
    <x v="291"/>
    <x v="4"/>
    <n v="0"/>
    <n v="0"/>
    <n v="0"/>
    <n v="0"/>
    <n v="0"/>
    <n v="0"/>
    <n v="0"/>
    <n v="0"/>
    <n v="0"/>
    <n v="0"/>
    <n v="0"/>
    <n v="0"/>
    <n v="0"/>
    <n v="0"/>
  </r>
  <r>
    <s v="E335 HYD Misc, Snoqualmie 1"/>
    <s v="E335"/>
    <x v="292"/>
    <x v="4"/>
    <n v="10"/>
    <n v="10"/>
    <n v="10"/>
    <n v="10"/>
    <n v="10"/>
    <n v="10"/>
    <n v="10"/>
    <n v="11"/>
    <n v="11"/>
    <n v="11"/>
    <n v="11"/>
    <n v="12"/>
    <n v="12"/>
    <n v="10550"/>
  </r>
  <r>
    <s v="E335 HYD Misc, Snoqualmie 1-NSC"/>
    <s v="E335"/>
    <x v="293"/>
    <x v="4"/>
    <n v="0"/>
    <n v="0"/>
    <n v="0"/>
    <n v="0"/>
    <n v="0"/>
    <n v="0"/>
    <n v="0"/>
    <n v="0"/>
    <n v="0"/>
    <n v="0"/>
    <n v="0"/>
    <n v="0"/>
    <n v="0"/>
    <n v="0"/>
  </r>
  <r>
    <s v="E335 HYD Misc, Snoqualmie 2"/>
    <s v="E335"/>
    <x v="294"/>
    <x v="4"/>
    <n v="1"/>
    <n v="1"/>
    <n v="1"/>
    <n v="1"/>
    <n v="1"/>
    <n v="1"/>
    <n v="1"/>
    <n v="1"/>
    <n v="1"/>
    <n v="1"/>
    <n v="1"/>
    <n v="1"/>
    <n v="1"/>
    <n v="536"/>
  </r>
  <r>
    <s v="E335 HYD Misc, Snoqualmie 2-NSC"/>
    <s v="E335"/>
    <x v="295"/>
    <x v="4"/>
    <n v="0"/>
    <n v="0"/>
    <n v="0"/>
    <n v="0"/>
    <n v="0"/>
    <n v="0"/>
    <n v="0"/>
    <n v="0"/>
    <n v="0"/>
    <n v="0"/>
    <n v="0"/>
    <n v="0"/>
    <n v="0"/>
    <n v="0"/>
  </r>
  <r>
    <s v="E335 HYD Misc, UB Hatchery"/>
    <s v="E335"/>
    <x v="296"/>
    <x v="4"/>
    <n v="38"/>
    <n v="39"/>
    <n v="41"/>
    <n v="42"/>
    <n v="43"/>
    <n v="45"/>
    <n v="46"/>
    <n v="48"/>
    <n v="49"/>
    <n v="51"/>
    <n v="52"/>
    <n v="53"/>
    <n v="55"/>
    <n v="46327"/>
  </r>
  <r>
    <s v="E335 HYD Misc, UB Hatchery-NSC"/>
    <s v="E335"/>
    <x v="297"/>
    <x v="4"/>
    <n v="0"/>
    <n v="0"/>
    <n v="0"/>
    <n v="0"/>
    <n v="0"/>
    <n v="0"/>
    <n v="0"/>
    <n v="0"/>
    <n v="0"/>
    <n v="0"/>
    <n v="0"/>
    <n v="0"/>
    <n v="0"/>
    <n v="0"/>
  </r>
  <r>
    <s v="E335 HYD Misc, UB Koma Kulshan"/>
    <s v="E335"/>
    <x v="298"/>
    <x v="4"/>
    <n v="32"/>
    <n v="32"/>
    <n v="32"/>
    <n v="32"/>
    <n v="32"/>
    <n v="32"/>
    <n v="32"/>
    <n v="32"/>
    <n v="32"/>
    <n v="32"/>
    <n v="32"/>
    <n v="32"/>
    <n v="32"/>
    <n v="32076"/>
  </r>
  <r>
    <s v="E335 HYD Misc, UB Koma Kulshan-NSC"/>
    <s v="E335"/>
    <x v="299"/>
    <x v="4"/>
    <n v="0"/>
    <n v="0"/>
    <n v="0"/>
    <n v="0"/>
    <n v="0"/>
    <n v="0"/>
    <n v="0"/>
    <n v="0"/>
    <n v="0"/>
    <n v="0"/>
    <n v="0"/>
    <n v="0"/>
    <n v="0"/>
    <n v="0"/>
  </r>
  <r>
    <s v="E335 HYD Misc, Upper Baker"/>
    <s v="E335"/>
    <x v="300"/>
    <x v="4"/>
    <n v="427"/>
    <n v="429"/>
    <n v="431"/>
    <n v="433"/>
    <n v="435"/>
    <n v="437"/>
    <n v="439"/>
    <n v="441"/>
    <n v="443"/>
    <n v="445"/>
    <n v="447"/>
    <n v="449"/>
    <n v="451"/>
    <n v="438726"/>
  </r>
  <r>
    <s v="E335 HYD Misc, Upper Baker-NSC"/>
    <s v="E335"/>
    <x v="301"/>
    <x v="4"/>
    <n v="0"/>
    <n v="0"/>
    <n v="0"/>
    <n v="0"/>
    <n v="0"/>
    <n v="0"/>
    <n v="0"/>
    <n v="0"/>
    <n v="0"/>
    <n v="0"/>
    <n v="0"/>
    <n v="0"/>
    <n v="0"/>
    <n v="0"/>
  </r>
  <r>
    <s v="E335 HYD Misc, White River-NOTUSED"/>
    <s v="E335"/>
    <x v="302"/>
    <x v="4"/>
    <n v="0"/>
    <n v="0"/>
    <n v="0"/>
    <n v="0"/>
    <n v="0"/>
    <n v="0"/>
    <n v="0"/>
    <n v="0"/>
    <n v="0"/>
    <n v="0"/>
    <n v="0"/>
    <n v="0"/>
    <n v="0"/>
    <n v="0"/>
  </r>
  <r>
    <s v="E3351 HYD S/M/Tools, Snoq 1-2013"/>
    <s v="E3351"/>
    <x v="303"/>
    <x v="4"/>
    <n v="569"/>
    <n v="570"/>
    <n v="571"/>
    <n v="572"/>
    <n v="572"/>
    <n v="573"/>
    <n v="574"/>
    <n v="575"/>
    <n v="576"/>
    <n v="576"/>
    <n v="577"/>
    <n v="578"/>
    <n v="579"/>
    <n v="573977"/>
  </r>
  <r>
    <s v="E3351 HYD S/M/Tools, Snoq 2-2013"/>
    <s v="E3351"/>
    <x v="304"/>
    <x v="4"/>
    <n v="0"/>
    <n v="0"/>
    <n v="0"/>
    <n v="0"/>
    <n v="0"/>
    <n v="0"/>
    <n v="0"/>
    <n v="0"/>
    <n v="0"/>
    <n v="0"/>
    <n v="0"/>
    <n v="0"/>
    <n v="0"/>
    <n v="0"/>
  </r>
  <r>
    <s v="E3351 HYD S/M/Tools, Snoq1-2013-NSC"/>
    <s v="E3351"/>
    <x v="305"/>
    <x v="4"/>
    <n v="0"/>
    <n v="0"/>
    <n v="0"/>
    <n v="0"/>
    <n v="0"/>
    <n v="0"/>
    <n v="0"/>
    <n v="0"/>
    <n v="0"/>
    <n v="0"/>
    <n v="0"/>
    <n v="0"/>
    <n v="0"/>
    <n v="0"/>
  </r>
  <r>
    <s v="E3351 HYD S/M/Tools, Snoq2-2013-NSC"/>
    <s v="E3351"/>
    <x v="306"/>
    <x v="4"/>
    <n v="0"/>
    <n v="0"/>
    <n v="0"/>
    <n v="0"/>
    <n v="0"/>
    <n v="0"/>
    <n v="0"/>
    <n v="0"/>
    <n v="0"/>
    <n v="0"/>
    <n v="0"/>
    <n v="0"/>
    <n v="0"/>
    <n v="0"/>
  </r>
  <r>
    <s v="E3351 HYD Sta Main Tool, UB Hatch"/>
    <s v="E3351"/>
    <x v="307"/>
    <x v="4"/>
    <n v="0"/>
    <n v="0"/>
    <n v="0"/>
    <n v="0"/>
    <n v="0"/>
    <n v="0"/>
    <n v="0"/>
    <n v="0"/>
    <n v="0"/>
    <n v="0"/>
    <n v="0"/>
    <n v="0"/>
    <n v="0"/>
    <n v="0"/>
  </r>
  <r>
    <s v="E3351 HYD Sta Main Tool, UB Hat-NSC"/>
    <s v="E3351"/>
    <x v="308"/>
    <x v="4"/>
    <n v="0"/>
    <n v="0"/>
    <n v="0"/>
    <n v="0"/>
    <n v="0"/>
    <n v="0"/>
    <n v="0"/>
    <n v="0"/>
    <n v="0"/>
    <n v="0"/>
    <n v="0"/>
    <n v="0"/>
    <n v="0"/>
    <n v="0"/>
  </r>
  <r>
    <s v="E3351 HYD Sta Main Tool, UB Res-NSC"/>
    <s v="E3351"/>
    <x v="309"/>
    <x v="4"/>
    <n v="0"/>
    <n v="0"/>
    <n v="0"/>
    <n v="0"/>
    <n v="0"/>
    <n v="0"/>
    <n v="0"/>
    <n v="0"/>
    <n v="0"/>
    <n v="0"/>
    <n v="0"/>
    <n v="0"/>
    <n v="0"/>
    <n v="0"/>
  </r>
  <r>
    <s v="E3351 HYD Sta Main Tool, UB Resort"/>
    <s v="E3351"/>
    <x v="310"/>
    <x v="4"/>
    <n v="0"/>
    <n v="0"/>
    <n v="0"/>
    <n v="0"/>
    <n v="0"/>
    <n v="0"/>
    <n v="0"/>
    <n v="0"/>
    <n v="0"/>
    <n v="0"/>
    <n v="0"/>
    <n v="0"/>
    <n v="0"/>
    <n v="0"/>
  </r>
  <r>
    <s v="E3351 HYD Sta Main Tool, Upper Bker"/>
    <s v="E3351"/>
    <x v="311"/>
    <x v="4"/>
    <n v="156"/>
    <n v="162"/>
    <n v="169"/>
    <n v="175"/>
    <n v="181"/>
    <n v="187"/>
    <n v="194"/>
    <n v="200"/>
    <n v="206"/>
    <n v="213"/>
    <n v="219"/>
    <n v="226"/>
    <n v="232"/>
    <n v="193818"/>
  </r>
  <r>
    <s v="E3351 HYD Sta Main Tool, Upper -NSC"/>
    <s v="E3351"/>
    <x v="312"/>
    <x v="4"/>
    <n v="0"/>
    <n v="0"/>
    <n v="0"/>
    <n v="0"/>
    <n v="0"/>
    <n v="0"/>
    <n v="0"/>
    <n v="0"/>
    <n v="0"/>
    <n v="0"/>
    <n v="0"/>
    <n v="0"/>
    <n v="0"/>
    <n v="0"/>
  </r>
  <r>
    <s v="E3351 HYD Sta Main Tools, LB-2013"/>
    <s v="E3351"/>
    <x v="313"/>
    <x v="4"/>
    <n v="2"/>
    <n v="2"/>
    <n v="2"/>
    <n v="2"/>
    <n v="2"/>
    <n v="2"/>
    <n v="2"/>
    <n v="2"/>
    <n v="2"/>
    <n v="3"/>
    <n v="3"/>
    <n v="3"/>
    <n v="3"/>
    <n v="2222"/>
  </r>
  <r>
    <s v="E3351 HYD Sta Main Tools, LB-20-NSC"/>
    <s v="E3351"/>
    <x v="314"/>
    <x v="4"/>
    <n v="0"/>
    <n v="0"/>
    <n v="0"/>
    <n v="0"/>
    <n v="0"/>
    <n v="0"/>
    <n v="0"/>
    <n v="0"/>
    <n v="0"/>
    <n v="0"/>
    <n v="0"/>
    <n v="0"/>
    <n v="0"/>
    <n v="0"/>
  </r>
  <r>
    <s v="E3351 HYD Sta Main Tools, Lwer Bker"/>
    <s v="E3351"/>
    <x v="315"/>
    <x v="4"/>
    <n v="680"/>
    <n v="681"/>
    <n v="682"/>
    <n v="684"/>
    <n v="685"/>
    <n v="686"/>
    <n v="688"/>
    <n v="689"/>
    <n v="691"/>
    <n v="692"/>
    <n v="693"/>
    <n v="695"/>
    <n v="696"/>
    <n v="687772"/>
  </r>
  <r>
    <s v="E3351 HYD Sta Main Tools, Lwer -NSC"/>
    <s v="E3351"/>
    <x v="316"/>
    <x v="4"/>
    <n v="0"/>
    <n v="0"/>
    <n v="0"/>
    <n v="0"/>
    <n v="0"/>
    <n v="0"/>
    <n v="0"/>
    <n v="0"/>
    <n v="0"/>
    <n v="0"/>
    <n v="0"/>
    <n v="0"/>
    <n v="0"/>
    <n v="0"/>
  </r>
  <r>
    <s v="E3351 HYD Sta Main Tools, Snoq 1"/>
    <s v="E3351"/>
    <x v="317"/>
    <x v="4"/>
    <n v="0"/>
    <n v="0"/>
    <n v="0"/>
    <n v="0"/>
    <n v="0"/>
    <n v="0"/>
    <n v="0"/>
    <n v="0"/>
    <n v="0"/>
    <n v="0"/>
    <n v="0"/>
    <n v="0"/>
    <n v="0"/>
    <n v="0"/>
  </r>
  <r>
    <s v="E3351 HYD Sta Main Tools, Snoq 2"/>
    <s v="E3351"/>
    <x v="318"/>
    <x v="4"/>
    <n v="88"/>
    <n v="88"/>
    <n v="88"/>
    <n v="88"/>
    <n v="88"/>
    <n v="88"/>
    <n v="88"/>
    <n v="88"/>
    <n v="88"/>
    <n v="88"/>
    <n v="88"/>
    <n v="88"/>
    <n v="88"/>
    <n v="88353"/>
  </r>
  <r>
    <s v="E3351 HYD Sta Main Tools, Snoq Park"/>
    <s v="E3351"/>
    <x v="319"/>
    <x v="4"/>
    <n v="0"/>
    <n v="0"/>
    <n v="0"/>
    <n v="0"/>
    <n v="0"/>
    <n v="0"/>
    <n v="0"/>
    <n v="0"/>
    <n v="0"/>
    <n v="0"/>
    <n v="0"/>
    <n v="0"/>
    <n v="0"/>
    <n v="0"/>
  </r>
  <r>
    <s v="E3351 HYD Sta Main Tools, Snoq2-NSC"/>
    <s v="E3351"/>
    <x v="320"/>
    <x v="4"/>
    <n v="0"/>
    <n v="0"/>
    <n v="0"/>
    <n v="0"/>
    <n v="0"/>
    <n v="0"/>
    <n v="0"/>
    <n v="0"/>
    <n v="0"/>
    <n v="0"/>
    <n v="0"/>
    <n v="0"/>
    <n v="0"/>
    <n v="0"/>
  </r>
  <r>
    <s v="E3351 HYD Sta Main Tools, SnoqP-NSC"/>
    <s v="E3351"/>
    <x v="321"/>
    <x v="4"/>
    <n v="0"/>
    <n v="0"/>
    <n v="0"/>
    <n v="0"/>
    <n v="0"/>
    <n v="0"/>
    <n v="0"/>
    <n v="0"/>
    <n v="0"/>
    <n v="0"/>
    <n v="0"/>
    <n v="0"/>
    <n v="0"/>
    <n v="0"/>
  </r>
  <r>
    <s v="E3351 HYD StaMainTools,Electron-RET"/>
    <s v="E3351"/>
    <x v="322"/>
    <x v="4"/>
    <n v="0"/>
    <n v="0"/>
    <n v="0"/>
    <n v="0"/>
    <n v="0"/>
    <n v="0"/>
    <n v="0"/>
    <n v="0"/>
    <n v="0"/>
    <n v="0"/>
    <n v="0"/>
    <n v="0"/>
    <n v="0"/>
    <n v="0"/>
  </r>
  <r>
    <s v="E336 HYD RR/Br, White River-NOTUSED"/>
    <s v="E336"/>
    <x v="323"/>
    <x v="4"/>
    <n v="0"/>
    <n v="0"/>
    <n v="0"/>
    <n v="0"/>
    <n v="0"/>
    <n v="0"/>
    <n v="0"/>
    <n v="0"/>
    <n v="0"/>
    <n v="0"/>
    <n v="0"/>
    <n v="0"/>
    <n v="0"/>
    <n v="0"/>
  </r>
  <r>
    <s v="E336 HYD RR/Bridges, Electron-RET"/>
    <s v="E336"/>
    <x v="324"/>
    <x v="4"/>
    <n v="0"/>
    <n v="0"/>
    <n v="0"/>
    <n v="0"/>
    <n v="0"/>
    <n v="0"/>
    <n v="0"/>
    <n v="0"/>
    <n v="0"/>
    <n v="0"/>
    <n v="0"/>
    <n v="0"/>
    <n v="0"/>
    <n v="0"/>
  </r>
  <r>
    <s v="E336 HYD RR/Bridges, LB-2013"/>
    <s v="E336"/>
    <x v="325"/>
    <x v="4"/>
    <n v="144"/>
    <n v="147"/>
    <n v="150"/>
    <n v="153"/>
    <n v="156"/>
    <n v="158"/>
    <n v="161"/>
    <n v="164"/>
    <n v="167"/>
    <n v="170"/>
    <n v="173"/>
    <n v="176"/>
    <n v="178"/>
    <n v="161325"/>
  </r>
  <r>
    <s v="E336 HYD RR/Bridges, LB-2013-NSC"/>
    <s v="E336"/>
    <x v="326"/>
    <x v="4"/>
    <n v="0"/>
    <n v="0"/>
    <n v="0"/>
    <n v="0"/>
    <n v="0"/>
    <n v="0"/>
    <n v="0"/>
    <n v="0"/>
    <n v="0"/>
    <n v="0"/>
    <n v="0"/>
    <n v="0"/>
    <n v="0"/>
    <n v="0"/>
  </r>
  <r>
    <s v="E336 HYD RR/Bridges, Lower Bake-NSC"/>
    <s v="E336"/>
    <x v="327"/>
    <x v="4"/>
    <n v="0"/>
    <n v="0"/>
    <n v="0"/>
    <n v="0"/>
    <n v="0"/>
    <n v="0"/>
    <n v="0"/>
    <n v="0"/>
    <n v="0"/>
    <n v="0"/>
    <n v="0"/>
    <n v="0"/>
    <n v="0"/>
    <n v="0"/>
  </r>
  <r>
    <s v="E336 HYD RR/Bridges, Lower Baker"/>
    <s v="E336"/>
    <x v="328"/>
    <x v="4"/>
    <n v="86"/>
    <n v="86"/>
    <n v="86"/>
    <n v="86"/>
    <n v="86"/>
    <n v="87"/>
    <n v="87"/>
    <n v="87"/>
    <n v="87"/>
    <n v="87"/>
    <n v="88"/>
    <n v="88"/>
    <n v="88"/>
    <n v="86851"/>
  </r>
  <r>
    <s v="E336 HYD RR/Bridges, Nooksack-RET"/>
    <s v="E336"/>
    <x v="329"/>
    <x v="4"/>
    <n v="0"/>
    <n v="0"/>
    <n v="0"/>
    <n v="0"/>
    <n v="0"/>
    <n v="0"/>
    <n v="0"/>
    <n v="0"/>
    <n v="0"/>
    <n v="0"/>
    <n v="0"/>
    <n v="0"/>
    <n v="0"/>
    <n v="0"/>
  </r>
  <r>
    <s v="E336 HYD RR/Bridges, Skook-RET"/>
    <s v="E336"/>
    <x v="330"/>
    <x v="4"/>
    <n v="0"/>
    <n v="0"/>
    <n v="0"/>
    <n v="0"/>
    <n v="0"/>
    <n v="0"/>
    <n v="0"/>
    <n v="0"/>
    <n v="0"/>
    <n v="0"/>
    <n v="0"/>
    <n v="0"/>
    <n v="0"/>
    <n v="0"/>
  </r>
  <r>
    <s v="E336 HYD RR/Bridges, Snoq 1 - 2013"/>
    <s v="E336"/>
    <x v="331"/>
    <x v="4"/>
    <n v="86"/>
    <n v="88"/>
    <n v="90"/>
    <n v="92"/>
    <n v="94"/>
    <n v="96"/>
    <n v="97"/>
    <n v="99"/>
    <n v="101"/>
    <n v="103"/>
    <n v="105"/>
    <n v="107"/>
    <n v="108"/>
    <n v="97406"/>
  </r>
  <r>
    <s v="E336 HYD RR/Bridges, Snoq 1 - 2-NSC"/>
    <s v="E336"/>
    <x v="332"/>
    <x v="4"/>
    <n v="0"/>
    <n v="0"/>
    <n v="0"/>
    <n v="0"/>
    <n v="0"/>
    <n v="0"/>
    <n v="0"/>
    <n v="0"/>
    <n v="0"/>
    <n v="0"/>
    <n v="0"/>
    <n v="0"/>
    <n v="0"/>
    <n v="0"/>
  </r>
  <r>
    <s v="E336 HYD RR/Bridges, Snoq 1-NSC"/>
    <s v="E336"/>
    <x v="333"/>
    <x v="4"/>
    <n v="0"/>
    <n v="0"/>
    <n v="0"/>
    <n v="0"/>
    <n v="0"/>
    <n v="0"/>
    <n v="0"/>
    <n v="0"/>
    <n v="0"/>
    <n v="0"/>
    <n v="0"/>
    <n v="0"/>
    <n v="0"/>
    <n v="0"/>
  </r>
  <r>
    <s v="E336 HYD RR/Bridges, Snoq 2 - 2013"/>
    <s v="E336"/>
    <x v="334"/>
    <x v="4"/>
    <n v="21"/>
    <n v="22"/>
    <n v="22"/>
    <n v="23"/>
    <n v="23"/>
    <n v="24"/>
    <n v="24"/>
    <n v="25"/>
    <n v="25"/>
    <n v="25"/>
    <n v="26"/>
    <n v="26"/>
    <n v="27"/>
    <n v="24054"/>
  </r>
  <r>
    <s v="E336 HYD RR/Bridges, Snoq 2 - 2-NSC"/>
    <s v="E336"/>
    <x v="335"/>
    <x v="4"/>
    <n v="0"/>
    <n v="0"/>
    <n v="0"/>
    <n v="0"/>
    <n v="0"/>
    <n v="0"/>
    <n v="0"/>
    <n v="0"/>
    <n v="0"/>
    <n v="0"/>
    <n v="0"/>
    <n v="0"/>
    <n v="0"/>
    <n v="0"/>
  </r>
  <r>
    <s v="E336 HYD RR/Bridges, Snoq 2-NSC"/>
    <s v="E336"/>
    <x v="336"/>
    <x v="4"/>
    <n v="0"/>
    <n v="0"/>
    <n v="0"/>
    <n v="0"/>
    <n v="0"/>
    <n v="0"/>
    <n v="0"/>
    <n v="0"/>
    <n v="0"/>
    <n v="0"/>
    <n v="0"/>
    <n v="0"/>
    <n v="0"/>
    <n v="0"/>
  </r>
  <r>
    <s v="E336 HYD RR/Bridges, Snoq Park"/>
    <s v="E336"/>
    <x v="337"/>
    <x v="4"/>
    <n v="0"/>
    <n v="0"/>
    <n v="0"/>
    <n v="0"/>
    <n v="0"/>
    <n v="0"/>
    <n v="0"/>
    <n v="0"/>
    <n v="0"/>
    <n v="0"/>
    <n v="0"/>
    <n v="0"/>
    <n v="0"/>
    <n v="0"/>
  </r>
  <r>
    <s v="E336 HYD RR/Bridges, Snoq Park-NSC"/>
    <s v="E336"/>
    <x v="338"/>
    <x v="4"/>
    <n v="0"/>
    <n v="0"/>
    <n v="0"/>
    <n v="0"/>
    <n v="0"/>
    <n v="0"/>
    <n v="0"/>
    <n v="0"/>
    <n v="0"/>
    <n v="0"/>
    <n v="0"/>
    <n v="0"/>
    <n v="0"/>
    <n v="0"/>
  </r>
  <r>
    <s v="E336 HYD RR/Bridges, Snoqualmie 1"/>
    <s v="E336"/>
    <x v="339"/>
    <x v="4"/>
    <n v="0"/>
    <n v="0"/>
    <n v="0"/>
    <n v="0"/>
    <n v="0"/>
    <n v="0"/>
    <n v="0"/>
    <n v="0"/>
    <n v="0"/>
    <n v="0"/>
    <n v="0"/>
    <n v="0"/>
    <n v="0"/>
    <n v="0"/>
  </r>
  <r>
    <s v="E336 HYD RR/Bridges, Snoqualmie 2"/>
    <s v="E336"/>
    <x v="340"/>
    <x v="4"/>
    <n v="0"/>
    <n v="0"/>
    <n v="0"/>
    <n v="0"/>
    <n v="0"/>
    <n v="0"/>
    <n v="0"/>
    <n v="0"/>
    <n v="0"/>
    <n v="0"/>
    <n v="0"/>
    <n v="0"/>
    <n v="0"/>
    <n v="0"/>
  </r>
  <r>
    <s v="E336 HYD RR/Bridges, Upper Bake-NSC"/>
    <s v="E336"/>
    <x v="341"/>
    <x v="4"/>
    <n v="0"/>
    <n v="0"/>
    <n v="0"/>
    <n v="0"/>
    <n v="0"/>
    <n v="0"/>
    <n v="0"/>
    <n v="0"/>
    <n v="0"/>
    <n v="0"/>
    <n v="0"/>
    <n v="0"/>
    <n v="0"/>
    <n v="0"/>
  </r>
  <r>
    <s v="E336 HYD RR/Bridges, Upper Baker"/>
    <s v="E336"/>
    <x v="342"/>
    <x v="4"/>
    <n v="248"/>
    <n v="253"/>
    <n v="259"/>
    <n v="265"/>
    <n v="270"/>
    <n v="276"/>
    <n v="281"/>
    <n v="287"/>
    <n v="293"/>
    <n v="298"/>
    <n v="304"/>
    <n v="309"/>
    <n v="315"/>
    <n v="281414"/>
  </r>
  <r>
    <s v="E337 HYD ARO Hydro Production"/>
    <s v="E337"/>
    <x v="343"/>
    <x v="4"/>
    <n v="0"/>
    <n v="0"/>
    <n v="0"/>
    <n v="0"/>
    <n v="0"/>
    <n v="0"/>
    <n v="0"/>
    <n v="0"/>
    <n v="0"/>
    <n v="0"/>
    <n v="0"/>
    <n v="0"/>
    <n v="0"/>
    <n v="0"/>
  </r>
  <r>
    <s v="Tax only - WR Prelim Survey"/>
    <s v="Tax o"/>
    <x v="344"/>
    <x v="4"/>
    <n v="0"/>
    <n v="0"/>
    <n v="0"/>
    <n v="0"/>
    <n v="0"/>
    <n v="0"/>
    <n v="0"/>
    <n v="0"/>
    <n v="0"/>
    <n v="0"/>
    <n v="0"/>
    <n v="0"/>
    <n v="0"/>
    <n v="0"/>
  </r>
  <r>
    <s v="Tax only - WR Reg Asset"/>
    <s v="Tax o"/>
    <x v="345"/>
    <x v="4"/>
    <n v="0"/>
    <n v="0"/>
    <n v="0"/>
    <n v="0"/>
    <n v="0"/>
    <n v="0"/>
    <n v="0"/>
    <n v="0"/>
    <n v="0"/>
    <n v="0"/>
    <n v="0"/>
    <n v="0"/>
    <n v="0"/>
    <n v="0"/>
  </r>
  <r>
    <s v="E3400 PRD Land, Encogen"/>
    <s v="E3400"/>
    <x v="346"/>
    <x v="5"/>
    <n v="0"/>
    <n v="0"/>
    <n v="0"/>
    <n v="0"/>
    <n v="0"/>
    <n v="0"/>
    <n v="0"/>
    <n v="0"/>
    <n v="0"/>
    <n v="0"/>
    <n v="0"/>
    <n v="0"/>
    <n v="0"/>
    <n v="0"/>
  </r>
  <r>
    <s v="E3400 PRD Land, Freddy1/Epcor"/>
    <s v="E3400"/>
    <x v="347"/>
    <x v="5"/>
    <n v="0"/>
    <n v="0"/>
    <n v="0"/>
    <n v="0"/>
    <n v="0"/>
    <n v="0"/>
    <n v="0"/>
    <n v="0"/>
    <n v="0"/>
    <n v="0"/>
    <n v="0"/>
    <n v="0"/>
    <n v="0"/>
    <n v="0"/>
  </r>
  <r>
    <s v="E3400 PRD Land, Frederickson"/>
    <s v="E3400"/>
    <x v="348"/>
    <x v="5"/>
    <n v="0"/>
    <n v="0"/>
    <n v="0"/>
    <n v="0"/>
    <n v="0"/>
    <n v="0"/>
    <n v="0"/>
    <n v="0"/>
    <n v="0"/>
    <n v="0"/>
    <n v="0"/>
    <n v="0"/>
    <n v="0"/>
    <n v="0"/>
  </r>
  <r>
    <s v="E3400 PRD Land, Fredonia"/>
    <s v="E3400"/>
    <x v="349"/>
    <x v="5"/>
    <n v="0"/>
    <n v="0"/>
    <n v="0"/>
    <n v="0"/>
    <n v="0"/>
    <n v="0"/>
    <n v="0"/>
    <n v="0"/>
    <n v="0"/>
    <n v="0"/>
    <n v="0"/>
    <n v="0"/>
    <n v="0"/>
    <n v="0"/>
  </r>
  <r>
    <s v="E3400 PRD Land, Goldendale"/>
    <s v="E3400"/>
    <x v="350"/>
    <x v="5"/>
    <n v="0"/>
    <n v="0"/>
    <n v="0"/>
    <n v="0"/>
    <n v="0"/>
    <n v="0"/>
    <n v="0"/>
    <n v="0"/>
    <n v="0"/>
    <n v="0"/>
    <n v="0"/>
    <n v="0"/>
    <n v="0"/>
    <n v="0"/>
  </r>
  <r>
    <s v="E3400 PRD Land, Goldendale OP"/>
    <s v="E3400"/>
    <x v="351"/>
    <x v="5"/>
    <n v="0"/>
    <n v="0"/>
    <n v="0"/>
    <n v="0"/>
    <n v="0"/>
    <n v="0"/>
    <n v="0"/>
    <n v="0"/>
    <n v="0"/>
    <n v="0"/>
    <n v="0"/>
    <n v="0"/>
    <n v="0"/>
    <n v="0"/>
  </r>
  <r>
    <s v="E3400 PRD Land, Hopkins Ridge"/>
    <s v="E3400"/>
    <x v="352"/>
    <x v="5"/>
    <n v="0"/>
    <n v="0"/>
    <n v="0"/>
    <n v="0"/>
    <n v="0"/>
    <n v="0"/>
    <n v="0"/>
    <n v="0"/>
    <n v="0"/>
    <n v="0"/>
    <n v="0"/>
    <n v="0"/>
    <n v="0"/>
    <n v="0"/>
  </r>
  <r>
    <s v="E3400 PRD Land, Lower Snake River"/>
    <s v="E3400"/>
    <x v="353"/>
    <x v="5"/>
    <n v="0"/>
    <n v="0"/>
    <n v="0"/>
    <n v="0"/>
    <n v="0"/>
    <n v="0"/>
    <n v="0"/>
    <n v="0"/>
    <n v="0"/>
    <n v="0"/>
    <n v="0"/>
    <n v="0"/>
    <n v="0"/>
    <n v="0"/>
  </r>
  <r>
    <s v="E3400 PRD Land, Mint Farm"/>
    <s v="E3400"/>
    <x v="354"/>
    <x v="5"/>
    <n v="0"/>
    <n v="0"/>
    <n v="0"/>
    <n v="0"/>
    <n v="0"/>
    <n v="0"/>
    <n v="0"/>
    <n v="0"/>
    <n v="0"/>
    <n v="0"/>
    <n v="0"/>
    <n v="0"/>
    <n v="0"/>
    <n v="0"/>
  </r>
  <r>
    <s v="E3400 PRD Land, South Whidbey"/>
    <s v="E3400"/>
    <x v="355"/>
    <x v="5"/>
    <n v="0"/>
    <n v="0"/>
    <n v="0"/>
    <n v="0"/>
    <n v="0"/>
    <n v="0"/>
    <n v="0"/>
    <n v="0"/>
    <n v="0"/>
    <n v="0"/>
    <n v="0"/>
    <n v="0"/>
    <n v="0"/>
    <n v="0"/>
  </r>
  <r>
    <s v="E3400 PRD Land, Sumas "/>
    <s v="E3400"/>
    <x v="356"/>
    <x v="5"/>
    <n v="0"/>
    <n v="0"/>
    <n v="0"/>
    <n v="0"/>
    <n v="0"/>
    <n v="0"/>
    <n v="0"/>
    <n v="0"/>
    <n v="0"/>
    <n v="0"/>
    <n v="0"/>
    <n v="0"/>
    <n v="0"/>
    <n v="0"/>
  </r>
  <r>
    <s v="E3400 PRD Land, Whiskey Ridge Wind"/>
    <s v="E3400"/>
    <x v="357"/>
    <x v="5"/>
    <n v="0"/>
    <n v="0"/>
    <n v="0"/>
    <n v="0"/>
    <n v="0"/>
    <n v="0"/>
    <n v="0"/>
    <n v="0"/>
    <n v="0"/>
    <n v="0"/>
    <n v="0"/>
    <n v="0"/>
    <n v="0"/>
    <n v="0"/>
  </r>
  <r>
    <s v="E3400 PRD Land, Whitehorn 1"/>
    <s v="E3400"/>
    <x v="358"/>
    <x v="5"/>
    <n v="0"/>
    <n v="0"/>
    <n v="0"/>
    <n v="0"/>
    <n v="0"/>
    <n v="0"/>
    <n v="0"/>
    <n v="0"/>
    <n v="0"/>
    <n v="0"/>
    <n v="0"/>
    <n v="0"/>
    <n v="0"/>
    <n v="0"/>
  </r>
  <r>
    <s v="E3400 PRD Land, Whitehorn 2-3 Com"/>
    <s v="E3400"/>
    <x v="359"/>
    <x v="5"/>
    <n v="0"/>
    <n v="0"/>
    <n v="0"/>
    <n v="0"/>
    <n v="0"/>
    <n v="0"/>
    <n v="0"/>
    <n v="0"/>
    <n v="0"/>
    <n v="0"/>
    <n v="0"/>
    <n v="0"/>
    <n v="0"/>
    <n v="0"/>
  </r>
  <r>
    <s v="E3400 PRD Land, Wild Horse"/>
    <s v="E3400"/>
    <x v="360"/>
    <x v="5"/>
    <n v="0"/>
    <n v="0"/>
    <n v="0"/>
    <n v="0"/>
    <n v="0"/>
    <n v="0"/>
    <n v="0"/>
    <n v="0"/>
    <n v="0"/>
    <n v="0"/>
    <n v="0"/>
    <n v="0"/>
    <n v="0"/>
    <n v="0"/>
  </r>
  <r>
    <s v="E3401 PRD Easements, Fredonia"/>
    <s v="E3401"/>
    <x v="361"/>
    <x v="5"/>
    <n v="208"/>
    <n v="208"/>
    <n v="208"/>
    <n v="208"/>
    <n v="209"/>
    <n v="209"/>
    <n v="209"/>
    <n v="209"/>
    <n v="210"/>
    <n v="210"/>
    <n v="210"/>
    <n v="210"/>
    <n v="210"/>
    <n v="209115"/>
  </r>
  <r>
    <s v="E3410 PRD Str/Impv, Crystal Mtn"/>
    <s v="E3410"/>
    <x v="362"/>
    <x v="5"/>
    <n v="426"/>
    <n v="426"/>
    <n v="426"/>
    <n v="425"/>
    <n v="425"/>
    <n v="425"/>
    <n v="425"/>
    <n v="425"/>
    <n v="424"/>
    <n v="424"/>
    <n v="424"/>
    <n v="424"/>
    <n v="423"/>
    <n v="424768"/>
  </r>
  <r>
    <s v="E3410 PRD Str/Impv, Crystal Mtn-NSC"/>
    <s v="E3410"/>
    <x v="363"/>
    <x v="5"/>
    <n v="0"/>
    <n v="0"/>
    <n v="0"/>
    <n v="0"/>
    <n v="0"/>
    <n v="0"/>
    <n v="0"/>
    <n v="0"/>
    <n v="0"/>
    <n v="0"/>
    <n v="0"/>
    <n v="0"/>
    <n v="0"/>
    <n v="0"/>
  </r>
  <r>
    <s v="E3410 PRD Str/Impv, Encogen"/>
    <s v="E3410"/>
    <x v="364"/>
    <x v="5"/>
    <n v="6100"/>
    <n v="6120"/>
    <n v="6140"/>
    <n v="6160"/>
    <n v="6180"/>
    <n v="6199"/>
    <n v="6219"/>
    <n v="6239"/>
    <n v="6259"/>
    <n v="6279"/>
    <n v="6299"/>
    <n v="6319"/>
    <n v="6338"/>
    <n v="6219286"/>
  </r>
  <r>
    <s v="E3410 PRD Str/Impv, Encogen-NSC"/>
    <s v="E3410"/>
    <x v="365"/>
    <x v="5"/>
    <n v="0"/>
    <n v="0"/>
    <n v="0"/>
    <n v="0"/>
    <n v="0"/>
    <n v="0"/>
    <n v="0"/>
    <n v="0"/>
    <n v="0"/>
    <n v="0"/>
    <n v="0"/>
    <n v="0"/>
    <n v="0"/>
    <n v="0"/>
  </r>
  <r>
    <s v="E3410 PRD Str/Impv, Ferndale"/>
    <s v="E3410"/>
    <x v="366"/>
    <x v="5"/>
    <n v="3837"/>
    <n v="3841"/>
    <n v="3845"/>
    <n v="3849"/>
    <n v="3853"/>
    <n v="3857"/>
    <n v="3861"/>
    <n v="3865"/>
    <n v="3869"/>
    <n v="3873"/>
    <n v="3877"/>
    <n v="3881"/>
    <n v="3885"/>
    <n v="3860696"/>
  </r>
  <r>
    <s v="E3410 PRD Str/Impv, Ferndale-NSC"/>
    <s v="E3410"/>
    <x v="367"/>
    <x v="5"/>
    <n v="0"/>
    <n v="0"/>
    <n v="0"/>
    <n v="0"/>
    <n v="0"/>
    <n v="0"/>
    <n v="0"/>
    <n v="0"/>
    <n v="0"/>
    <n v="0"/>
    <n v="0"/>
    <n v="0"/>
    <n v="0"/>
    <n v="0"/>
  </r>
  <r>
    <s v="E3410 PRD Str/Impv, Fred 1/APC"/>
    <s v="E3410"/>
    <x v="368"/>
    <x v="5"/>
    <n v="2677"/>
    <n v="2686"/>
    <n v="2696"/>
    <n v="2705"/>
    <n v="2715"/>
    <n v="2724"/>
    <n v="2733"/>
    <n v="2742"/>
    <n v="2752"/>
    <n v="2761"/>
    <n v="2770"/>
    <n v="2779"/>
    <n v="2789"/>
    <n v="2733059"/>
  </r>
  <r>
    <s v="E3410 PRD Str/Impv, Fred 1/APC-NSC"/>
    <s v="E3410"/>
    <x v="369"/>
    <x v="5"/>
    <n v="0"/>
    <n v="0"/>
    <n v="0"/>
    <n v="0"/>
    <n v="0"/>
    <n v="0"/>
    <n v="0"/>
    <n v="0"/>
    <n v="0"/>
    <n v="0"/>
    <n v="0"/>
    <n v="0"/>
    <n v="0"/>
    <n v="0"/>
  </r>
  <r>
    <s v="E3410 PRD Str/Impv, Frederickson"/>
    <s v="E3410"/>
    <x v="370"/>
    <x v="5"/>
    <n v="2640"/>
    <n v="2643"/>
    <n v="2645"/>
    <n v="2647"/>
    <n v="2649"/>
    <n v="2651"/>
    <n v="2653"/>
    <n v="2656"/>
    <n v="2658"/>
    <n v="2660"/>
    <n v="2662"/>
    <n v="2664"/>
    <n v="2666"/>
    <n v="2653379"/>
  </r>
  <r>
    <s v="E3410 PRD Str/Impv, Frederickso-NSC"/>
    <s v="E3410"/>
    <x v="371"/>
    <x v="5"/>
    <n v="0"/>
    <n v="0"/>
    <n v="0"/>
    <n v="0"/>
    <n v="0"/>
    <n v="0"/>
    <n v="0"/>
    <n v="0"/>
    <n v="0"/>
    <n v="0"/>
    <n v="0"/>
    <n v="0"/>
    <n v="0"/>
    <n v="0"/>
  </r>
  <r>
    <s v="E3410 PRD Str/Impv, Fredonia"/>
    <s v="E3410"/>
    <x v="372"/>
    <x v="5"/>
    <n v="3608"/>
    <n v="3613"/>
    <n v="3619"/>
    <n v="3625"/>
    <n v="3630"/>
    <n v="3636"/>
    <n v="3642"/>
    <n v="3647"/>
    <n v="3653"/>
    <n v="3659"/>
    <n v="3664"/>
    <n v="3670"/>
    <n v="3676"/>
    <n v="3641791"/>
  </r>
  <r>
    <s v="E3410 PRD Str/Impv, Fredonia 3&amp;4 OP"/>
    <s v="E3410"/>
    <x v="373"/>
    <x v="5"/>
    <n v="680"/>
    <n v="682"/>
    <n v="684"/>
    <n v="686"/>
    <n v="688"/>
    <n v="690"/>
    <n v="692"/>
    <n v="694"/>
    <n v="695"/>
    <n v="697"/>
    <n v="700"/>
    <n v="702"/>
    <n v="704"/>
    <n v="691871"/>
  </r>
  <r>
    <s v="E3410 PRD Str/Impv, Fredonia 3&amp;-NSC"/>
    <s v="E3410"/>
    <x v="374"/>
    <x v="5"/>
    <n v="0"/>
    <n v="0"/>
    <n v="0"/>
    <n v="0"/>
    <n v="0"/>
    <n v="0"/>
    <n v="0"/>
    <n v="0"/>
    <n v="0"/>
    <n v="0"/>
    <n v="0"/>
    <n v="0"/>
    <n v="0"/>
    <n v="0"/>
  </r>
  <r>
    <s v="E3410 PRD Str/Impv, Goldendale"/>
    <s v="E3410"/>
    <x v="375"/>
    <x v="5"/>
    <n v="64"/>
    <n v="64"/>
    <n v="65"/>
    <n v="65"/>
    <n v="66"/>
    <n v="66"/>
    <n v="66"/>
    <n v="67"/>
    <n v="67"/>
    <n v="67"/>
    <n v="68"/>
    <n v="68"/>
    <n v="69"/>
    <n v="66314"/>
  </r>
  <r>
    <s v="E3410 PRD Str/Impv, Goldendale -NSC"/>
    <s v="E3410"/>
    <x v="376"/>
    <x v="5"/>
    <n v="0"/>
    <n v="0"/>
    <n v="0"/>
    <n v="0"/>
    <n v="0"/>
    <n v="0"/>
    <n v="0"/>
    <n v="0"/>
    <n v="0"/>
    <n v="0"/>
    <n v="0"/>
    <n v="0"/>
    <n v="0"/>
    <n v="0"/>
  </r>
  <r>
    <s v="E3410 PRD Str/Impv, Goldendale OP"/>
    <s v="E3410"/>
    <x v="377"/>
    <x v="5"/>
    <n v="27258"/>
    <n v="27287"/>
    <n v="27316"/>
    <n v="27344"/>
    <n v="27373"/>
    <n v="27402"/>
    <n v="27430"/>
    <n v="27459"/>
    <n v="27487"/>
    <n v="27516"/>
    <n v="27545"/>
    <n v="27573"/>
    <n v="27602"/>
    <n v="27430133"/>
  </r>
  <r>
    <s v="E3410 PRD Str/Impv, Mint Farm"/>
    <s v="E3410"/>
    <x v="378"/>
    <x v="5"/>
    <n v="178"/>
    <n v="180"/>
    <n v="182"/>
    <n v="185"/>
    <n v="188"/>
    <n v="190"/>
    <n v="193"/>
    <n v="195"/>
    <n v="198"/>
    <n v="201"/>
    <n v="203"/>
    <n v="206"/>
    <n v="209"/>
    <n v="192888"/>
  </r>
  <r>
    <s v="E3410 PRD Str/Impv, Mint Farm OP"/>
    <s v="E3410"/>
    <x v="379"/>
    <x v="5"/>
    <n v="3192"/>
    <n v="3214"/>
    <n v="3236"/>
    <n v="3258"/>
    <n v="3280"/>
    <n v="3302"/>
    <n v="3324"/>
    <n v="3346"/>
    <n v="3368"/>
    <n v="3390"/>
    <n v="3413"/>
    <n v="3435"/>
    <n v="3457"/>
    <n v="3324367"/>
  </r>
  <r>
    <s v="E3410 PRD Str/Impv, Mint OP-NSC"/>
    <s v="E3410"/>
    <x v="380"/>
    <x v="5"/>
    <n v="0"/>
    <n v="0"/>
    <n v="0"/>
    <n v="0"/>
    <n v="0"/>
    <n v="0"/>
    <n v="0"/>
    <n v="0"/>
    <n v="0"/>
    <n v="0"/>
    <n v="0"/>
    <n v="0"/>
    <n v="0"/>
    <n v="0"/>
  </r>
  <r>
    <s v="E3410 PRD Str/Impv, S Whidbey-RET"/>
    <s v="E3410"/>
    <x v="381"/>
    <x v="5"/>
    <n v="0"/>
    <n v="0"/>
    <n v="0"/>
    <n v="0"/>
    <n v="0"/>
    <n v="0"/>
    <n v="0"/>
    <n v="0"/>
    <n v="0"/>
    <n v="0"/>
    <n v="0"/>
    <n v="0"/>
    <n v="0"/>
    <n v="0"/>
  </r>
  <r>
    <s v="E3410 PRD Str/Impv, Sumas "/>
    <s v="E3410"/>
    <x v="382"/>
    <x v="5"/>
    <n v="64"/>
    <n v="65"/>
    <n v="67"/>
    <n v="68"/>
    <n v="69"/>
    <n v="71"/>
    <n v="72"/>
    <n v="74"/>
    <n v="75"/>
    <n v="76"/>
    <n v="78"/>
    <n v="79"/>
    <n v="81"/>
    <n v="72155"/>
  </r>
  <r>
    <s v="E3410 PRD Str/Impv, Sumas OP"/>
    <s v="E3410"/>
    <x v="383"/>
    <x v="5"/>
    <n v="2333"/>
    <n v="2336"/>
    <n v="2340"/>
    <n v="2343"/>
    <n v="2346"/>
    <n v="2349"/>
    <n v="2352"/>
    <n v="2356"/>
    <n v="2359"/>
    <n v="2362"/>
    <n v="2365"/>
    <n v="2369"/>
    <n v="2372"/>
    <n v="2352490"/>
  </r>
  <r>
    <s v="E3410 PRD Str/Impv, Sumas OP-NSC"/>
    <s v="E3410"/>
    <x v="384"/>
    <x v="5"/>
    <n v="0"/>
    <n v="0"/>
    <n v="0"/>
    <n v="0"/>
    <n v="0"/>
    <n v="0"/>
    <n v="0"/>
    <n v="0"/>
    <n v="0"/>
    <n v="0"/>
    <n v="0"/>
    <n v="0"/>
    <n v="0"/>
    <n v="0"/>
  </r>
  <r>
    <s v="E3410 PRD Str/Impv, Whitehorn 1-RET"/>
    <s v="E3410"/>
    <x v="385"/>
    <x v="5"/>
    <n v="0"/>
    <n v="0"/>
    <n v="0"/>
    <n v="0"/>
    <n v="0"/>
    <n v="0"/>
    <n v="0"/>
    <n v="0"/>
    <n v="0"/>
    <n v="0"/>
    <n v="0"/>
    <n v="0"/>
    <n v="0"/>
    <n v="0"/>
  </r>
  <r>
    <s v="E3410 PRD Str/Impv, Whitehorn 2-3Cm"/>
    <s v="E3410"/>
    <x v="386"/>
    <x v="5"/>
    <n v="552"/>
    <n v="554"/>
    <n v="557"/>
    <n v="560"/>
    <n v="563"/>
    <n v="565"/>
    <n v="568"/>
    <n v="571"/>
    <n v="574"/>
    <n v="578"/>
    <n v="581"/>
    <n v="585"/>
    <n v="588"/>
    <n v="568812"/>
  </r>
  <r>
    <s v="E3410 PRD Str/Impv, Whitehorn 2-NSC"/>
    <s v="E3410"/>
    <x v="387"/>
    <x v="5"/>
    <n v="0"/>
    <n v="0"/>
    <n v="0"/>
    <n v="0"/>
    <n v="0"/>
    <n v="0"/>
    <n v="0"/>
    <n v="0"/>
    <n v="0"/>
    <n v="0"/>
    <n v="0"/>
    <n v="0"/>
    <n v="0"/>
    <n v="0"/>
  </r>
  <r>
    <s v="E34101 PRD Str/Impv, Hop Ridge-NSC"/>
    <s v="E3410"/>
    <x v="388"/>
    <x v="5"/>
    <n v="0"/>
    <n v="0"/>
    <n v="0"/>
    <n v="0"/>
    <n v="0"/>
    <n v="0"/>
    <n v="0"/>
    <n v="0"/>
    <n v="0"/>
    <n v="0"/>
    <n v="0"/>
    <n v="0"/>
    <n v="0"/>
    <n v="0"/>
  </r>
  <r>
    <s v="E34101 PRD Str/Impv, Hopkins Ridge"/>
    <s v="E3410"/>
    <x v="389"/>
    <x v="5"/>
    <n v="148"/>
    <n v="167"/>
    <n v="187"/>
    <n v="207"/>
    <n v="226"/>
    <n v="246"/>
    <n v="265"/>
    <n v="285"/>
    <n v="304"/>
    <n v="324"/>
    <n v="344"/>
    <n v="363"/>
    <n v="383"/>
    <n v="265284"/>
  </r>
  <r>
    <s v="E34101 PRD Str/Impv, LSR"/>
    <s v="E3410"/>
    <x v="390"/>
    <x v="5"/>
    <n v="6245"/>
    <n v="6359"/>
    <n v="6473"/>
    <n v="6587"/>
    <n v="6701"/>
    <n v="6815"/>
    <n v="6929"/>
    <n v="7043"/>
    <n v="7157"/>
    <n v="7271"/>
    <n v="7385"/>
    <n v="7499"/>
    <n v="7613"/>
    <n v="6928661"/>
  </r>
  <r>
    <s v="E34101 PRD Str/Impv, LSR-NSC"/>
    <s v="E3410"/>
    <x v="391"/>
    <x v="5"/>
    <n v="0"/>
    <n v="0"/>
    <n v="0"/>
    <n v="0"/>
    <n v="0"/>
    <n v="0"/>
    <n v="0"/>
    <n v="0"/>
    <n v="0"/>
    <n v="0"/>
    <n v="0"/>
    <n v="0"/>
    <n v="0"/>
    <n v="0"/>
  </r>
  <r>
    <s v="E34101 PRD Str/Impv, Wild Horse"/>
    <s v="E3410"/>
    <x v="392"/>
    <x v="5"/>
    <n v="2333"/>
    <n v="2389"/>
    <n v="2446"/>
    <n v="2502"/>
    <n v="2558"/>
    <n v="2615"/>
    <n v="2671"/>
    <n v="2728"/>
    <n v="2784"/>
    <n v="2841"/>
    <n v="2897"/>
    <n v="2954"/>
    <n v="3010"/>
    <n v="2671366"/>
  </r>
  <r>
    <s v="E34101 PRD Str/Impv, Wild Horse-NSC"/>
    <s v="E3410"/>
    <x v="393"/>
    <x v="5"/>
    <n v="0"/>
    <n v="0"/>
    <n v="0"/>
    <n v="0"/>
    <n v="0"/>
    <n v="0"/>
    <n v="0"/>
    <n v="0"/>
    <n v="0"/>
    <n v="0"/>
    <n v="0"/>
    <n v="0"/>
    <n v="0"/>
    <n v="0"/>
  </r>
  <r>
    <s v="E34101 PRD Str/Impv,Wild Horse Expa"/>
    <s v="E3410"/>
    <x v="394"/>
    <x v="5"/>
    <n v="995"/>
    <n v="1011"/>
    <n v="1026"/>
    <n v="1041"/>
    <n v="1057"/>
    <n v="1072"/>
    <n v="1088"/>
    <n v="1103"/>
    <n v="1118"/>
    <n v="1134"/>
    <n v="1149"/>
    <n v="1164"/>
    <n v="1180"/>
    <n v="1087508"/>
  </r>
  <r>
    <s v="E34101 PRD Str/Impv,Wld Hrs Exp-NSC"/>
    <s v="E3410"/>
    <x v="395"/>
    <x v="5"/>
    <n v="0"/>
    <n v="0"/>
    <n v="0"/>
    <n v="0"/>
    <n v="0"/>
    <n v="0"/>
    <n v="0"/>
    <n v="0"/>
    <n v="0"/>
    <n v="0"/>
    <n v="0"/>
    <n v="0"/>
    <n v="0"/>
    <n v="0"/>
  </r>
  <r>
    <s v="E3411 PRD LH Impv, Whitehorn-DONOTU"/>
    <s v="E3411"/>
    <x v="396"/>
    <x v="5"/>
    <n v="0"/>
    <n v="0"/>
    <n v="0"/>
    <n v="0"/>
    <n v="0"/>
    <n v="0"/>
    <n v="0"/>
    <n v="0"/>
    <n v="0"/>
    <n v="0"/>
    <n v="0"/>
    <n v="0"/>
    <n v="0"/>
    <n v="0"/>
  </r>
  <r>
    <s v="E342 PRD Fuel Hldr, Fredonia 3&amp;4 OP"/>
    <s v="E342"/>
    <x v="397"/>
    <x v="5"/>
    <n v="544"/>
    <n v="546"/>
    <n v="549"/>
    <n v="552"/>
    <n v="555"/>
    <n v="557"/>
    <n v="560"/>
    <n v="563"/>
    <n v="566"/>
    <n v="569"/>
    <n v="571"/>
    <n v="574"/>
    <n v="577"/>
    <n v="560215"/>
  </r>
  <r>
    <s v="E342 PRD Fuel Hldr, Fredonia 3&amp;-NSC"/>
    <s v="E342"/>
    <x v="398"/>
    <x v="5"/>
    <n v="0"/>
    <n v="0"/>
    <n v="0"/>
    <n v="0"/>
    <n v="0"/>
    <n v="0"/>
    <n v="0"/>
    <n v="0"/>
    <n v="0"/>
    <n v="0"/>
    <n v="0"/>
    <n v="0"/>
    <n v="0"/>
    <n v="0"/>
  </r>
  <r>
    <s v="E342 PRD Fuel Hldr, Gldndale OP-NSC"/>
    <s v="E342"/>
    <x v="399"/>
    <x v="5"/>
    <n v="0"/>
    <n v="0"/>
    <n v="0"/>
    <n v="0"/>
    <n v="0"/>
    <n v="0"/>
    <n v="0"/>
    <n v="0"/>
    <n v="0"/>
    <n v="0"/>
    <n v="0"/>
    <n v="0"/>
    <n v="0"/>
    <n v="0"/>
  </r>
  <r>
    <s v="E342 PRD Fuel Holder, Cystal Mtn"/>
    <s v="E342"/>
    <x v="400"/>
    <x v="5"/>
    <n v="94"/>
    <n v="97"/>
    <n v="100"/>
    <n v="103"/>
    <n v="106"/>
    <n v="109"/>
    <n v="112"/>
    <n v="115"/>
    <n v="118"/>
    <n v="122"/>
    <n v="125"/>
    <n v="128"/>
    <n v="131"/>
    <n v="112243"/>
  </r>
  <r>
    <s v="E342 PRD Fuel Holder, Cystal Mt-NSC"/>
    <s v="E342"/>
    <x v="401"/>
    <x v="5"/>
    <n v="0"/>
    <n v="0"/>
    <n v="0"/>
    <n v="0"/>
    <n v="0"/>
    <n v="0"/>
    <n v="0"/>
    <n v="0"/>
    <n v="0"/>
    <n v="0"/>
    <n v="0"/>
    <n v="0"/>
    <n v="0"/>
    <n v="0"/>
  </r>
  <r>
    <s v="E342 PRD Fuel Holder, Encogen"/>
    <s v="E342"/>
    <x v="402"/>
    <x v="5"/>
    <n v="6750"/>
    <n v="6761"/>
    <n v="6771"/>
    <n v="6781"/>
    <n v="6792"/>
    <n v="6802"/>
    <n v="6813"/>
    <n v="6823"/>
    <n v="6833"/>
    <n v="6844"/>
    <n v="6854"/>
    <n v="6865"/>
    <n v="6875"/>
    <n v="6812624"/>
  </r>
  <r>
    <s v="E342 PRD Fuel Holder, Encogen-NSC"/>
    <s v="E342"/>
    <x v="403"/>
    <x v="5"/>
    <n v="0"/>
    <n v="0"/>
    <n v="0"/>
    <n v="0"/>
    <n v="0"/>
    <n v="0"/>
    <n v="0"/>
    <n v="0"/>
    <n v="0"/>
    <n v="0"/>
    <n v="0"/>
    <n v="0"/>
    <n v="0"/>
    <n v="0"/>
  </r>
  <r>
    <s v="E342 PRD Fuel Holder, Ferndale"/>
    <s v="E342"/>
    <x v="404"/>
    <x v="5"/>
    <n v="294"/>
    <n v="295"/>
    <n v="296"/>
    <n v="297"/>
    <n v="297"/>
    <n v="298"/>
    <n v="299"/>
    <n v="300"/>
    <n v="300"/>
    <n v="301"/>
    <n v="302"/>
    <n v="302"/>
    <n v="303"/>
    <n v="298777"/>
  </r>
  <r>
    <s v="E342 PRD Fuel Holder, Ferndale-NSC"/>
    <s v="E342"/>
    <x v="405"/>
    <x v="5"/>
    <n v="0"/>
    <n v="0"/>
    <n v="0"/>
    <n v="0"/>
    <n v="0"/>
    <n v="0"/>
    <n v="0"/>
    <n v="0"/>
    <n v="0"/>
    <n v="0"/>
    <n v="0"/>
    <n v="0"/>
    <n v="0"/>
    <n v="0"/>
  </r>
  <r>
    <s v="E342 PRD Fuel Holder, Fred 1/APC"/>
    <s v="E342"/>
    <x v="406"/>
    <x v="5"/>
    <n v="765"/>
    <n v="769"/>
    <n v="774"/>
    <n v="778"/>
    <n v="782"/>
    <n v="786"/>
    <n v="790"/>
    <n v="795"/>
    <n v="799"/>
    <n v="803"/>
    <n v="807"/>
    <n v="812"/>
    <n v="816"/>
    <n v="790498"/>
  </r>
  <r>
    <s v="E342 PRD Fuel Holder, Fred 1/AP-NSC"/>
    <s v="E342"/>
    <x v="407"/>
    <x v="5"/>
    <n v="0"/>
    <n v="0"/>
    <n v="0"/>
    <n v="0"/>
    <n v="0"/>
    <n v="0"/>
    <n v="0"/>
    <n v="0"/>
    <n v="0"/>
    <n v="0"/>
    <n v="0"/>
    <n v="0"/>
    <n v="0"/>
    <n v="0"/>
  </r>
  <r>
    <s v="E342 PRD Fuel Holder, Frederick-NSC"/>
    <s v="E342"/>
    <x v="408"/>
    <x v="5"/>
    <n v="0"/>
    <n v="0"/>
    <n v="0"/>
    <n v="0"/>
    <n v="0"/>
    <n v="0"/>
    <n v="0"/>
    <n v="0"/>
    <n v="0"/>
    <n v="0"/>
    <n v="0"/>
    <n v="0"/>
    <n v="0"/>
    <n v="0"/>
  </r>
  <r>
    <s v="E342 PRD Fuel Holder, Frederickson"/>
    <s v="E342"/>
    <x v="409"/>
    <x v="5"/>
    <n v="3999"/>
    <n v="4001"/>
    <n v="4003"/>
    <n v="4005"/>
    <n v="4006"/>
    <n v="4008"/>
    <n v="4010"/>
    <n v="4011"/>
    <n v="4013"/>
    <n v="4015"/>
    <n v="4017"/>
    <n v="4018"/>
    <n v="4020"/>
    <n v="4009719"/>
  </r>
  <r>
    <s v="E342 PRD Fuel Holder, Fredonia"/>
    <s v="E342"/>
    <x v="410"/>
    <x v="5"/>
    <n v="2062"/>
    <n v="2069"/>
    <n v="2077"/>
    <n v="2084"/>
    <n v="2091"/>
    <n v="2099"/>
    <n v="2106"/>
    <n v="2114"/>
    <n v="2121"/>
    <n v="2129"/>
    <n v="2136"/>
    <n v="2143"/>
    <n v="2151"/>
    <n v="2106275"/>
  </r>
  <r>
    <s v="E342 PRD Fuel Holder, Goldendale"/>
    <s v="E342"/>
    <x v="411"/>
    <x v="5"/>
    <n v="0"/>
    <n v="0"/>
    <n v="0"/>
    <n v="0"/>
    <n v="0"/>
    <n v="0"/>
    <n v="0"/>
    <n v="0"/>
    <n v="0"/>
    <n v="0"/>
    <n v="0"/>
    <n v="0"/>
    <n v="0"/>
    <n v="0"/>
  </r>
  <r>
    <s v="E342 PRD Fuel Holder, Goldendale OP"/>
    <s v="E342"/>
    <x v="412"/>
    <x v="5"/>
    <n v="1514"/>
    <n v="1516"/>
    <n v="1517"/>
    <n v="1519"/>
    <n v="1520"/>
    <n v="1522"/>
    <n v="1524"/>
    <n v="1525"/>
    <n v="1527"/>
    <n v="1529"/>
    <n v="1530"/>
    <n v="1532"/>
    <n v="1534"/>
    <n v="1523705"/>
  </r>
  <r>
    <s v="E342 PRD Fuel Holder, Mint Farm "/>
    <s v="E342"/>
    <x v="413"/>
    <x v="5"/>
    <n v="0"/>
    <n v="0"/>
    <n v="0"/>
    <n v="0"/>
    <n v="0"/>
    <n v="0"/>
    <n v="0"/>
    <n v="0"/>
    <n v="0"/>
    <n v="0"/>
    <n v="0"/>
    <n v="0"/>
    <n v="0"/>
    <n v="0"/>
  </r>
  <r>
    <s v="E342 PRD Fuel Holder, Mint Farm OP"/>
    <s v="E342"/>
    <x v="414"/>
    <x v="5"/>
    <n v="471"/>
    <n v="474"/>
    <n v="477"/>
    <n v="481"/>
    <n v="484"/>
    <n v="487"/>
    <n v="490"/>
    <n v="494"/>
    <n v="497"/>
    <n v="500"/>
    <n v="504"/>
    <n v="507"/>
    <n v="510"/>
    <n v="490484"/>
  </r>
  <r>
    <s v="E342 PRD Fuel Holder, Mint OP-NSC"/>
    <s v="E342"/>
    <x v="415"/>
    <x v="5"/>
    <n v="0"/>
    <n v="0"/>
    <n v="0"/>
    <n v="0"/>
    <n v="0"/>
    <n v="0"/>
    <n v="0"/>
    <n v="0"/>
    <n v="0"/>
    <n v="0"/>
    <n v="0"/>
    <n v="0"/>
    <n v="0"/>
    <n v="0"/>
  </r>
  <r>
    <s v="E342 PRD Fuel Holder, South WHB-RET"/>
    <s v="E342"/>
    <x v="416"/>
    <x v="5"/>
    <n v="0"/>
    <n v="0"/>
    <n v="0"/>
    <n v="0"/>
    <n v="0"/>
    <n v="0"/>
    <n v="0"/>
    <n v="0"/>
    <n v="0"/>
    <n v="0"/>
    <n v="0"/>
    <n v="0"/>
    <n v="0"/>
    <n v="0"/>
  </r>
  <r>
    <s v="E342 PRD Fuel Holder, Sumas "/>
    <s v="E342"/>
    <x v="417"/>
    <x v="5"/>
    <n v="0"/>
    <n v="0"/>
    <n v="0"/>
    <n v="0"/>
    <n v="0"/>
    <n v="0"/>
    <n v="0"/>
    <n v="0"/>
    <n v="0"/>
    <n v="0"/>
    <n v="0"/>
    <n v="0"/>
    <n v="0"/>
    <n v="0"/>
  </r>
  <r>
    <s v="E342 PRD Fuel Holder, Sumas OP"/>
    <s v="E342"/>
    <x v="418"/>
    <x v="5"/>
    <n v="3536"/>
    <n v="3539"/>
    <n v="3543"/>
    <n v="3546"/>
    <n v="3549"/>
    <n v="3552"/>
    <n v="3555"/>
    <n v="3559"/>
    <n v="3562"/>
    <n v="3565"/>
    <n v="3568"/>
    <n v="3571"/>
    <n v="3575"/>
    <n v="3555384"/>
  </r>
  <r>
    <s v="E342 PRD Fuel Holder, Sumas OP-NSC"/>
    <s v="E342"/>
    <x v="419"/>
    <x v="5"/>
    <n v="0"/>
    <n v="0"/>
    <n v="0"/>
    <n v="0"/>
    <n v="0"/>
    <n v="0"/>
    <n v="0"/>
    <n v="0"/>
    <n v="0"/>
    <n v="0"/>
    <n v="0"/>
    <n v="0"/>
    <n v="0"/>
    <n v="0"/>
  </r>
  <r>
    <s v="E342 PRD Fuel Holder, WH 1-RET"/>
    <s v="E342"/>
    <x v="420"/>
    <x v="5"/>
    <n v="0"/>
    <n v="0"/>
    <n v="0"/>
    <n v="0"/>
    <n v="0"/>
    <n v="0"/>
    <n v="0"/>
    <n v="0"/>
    <n v="0"/>
    <n v="0"/>
    <n v="0"/>
    <n v="0"/>
    <n v="0"/>
    <n v="0"/>
  </r>
  <r>
    <s v="E342 PRD Fuel Holder, Whitehorn 2-3"/>
    <s v="E342"/>
    <x v="421"/>
    <x v="5"/>
    <n v="155"/>
    <n v="155"/>
    <n v="155"/>
    <n v="155"/>
    <n v="155"/>
    <n v="155"/>
    <n v="155"/>
    <n v="155"/>
    <n v="155"/>
    <n v="155"/>
    <n v="155"/>
    <n v="155"/>
    <n v="155"/>
    <n v="155400"/>
  </r>
  <r>
    <s v="E342 PRD Fuel Holder, Whitehorn-NSC"/>
    <s v="E342"/>
    <x v="422"/>
    <x v="5"/>
    <n v="0"/>
    <n v="0"/>
    <n v="0"/>
    <n v="0"/>
    <n v="0"/>
    <n v="0"/>
    <n v="0"/>
    <n v="0"/>
    <n v="0"/>
    <n v="0"/>
    <n v="0"/>
    <n v="0"/>
    <n v="0"/>
    <n v="0"/>
  </r>
  <r>
    <s v="E3440 102 PRD Gen, Goldendale"/>
    <s v="E3440"/>
    <x v="423"/>
    <x v="5"/>
    <n v="0"/>
    <n v="0"/>
    <n v="0"/>
    <n v="0"/>
    <n v="0"/>
    <n v="0"/>
    <n v="0"/>
    <n v="0"/>
    <n v="0"/>
    <n v="0"/>
    <n v="0"/>
    <n v="0"/>
    <n v="0"/>
    <n v="0"/>
  </r>
  <r>
    <s v="E3440 PRD Gen, Crystal Mtn"/>
    <s v="E3440"/>
    <x v="424"/>
    <x v="5"/>
    <n v="438"/>
    <n v="439"/>
    <n v="441"/>
    <n v="442"/>
    <n v="443"/>
    <n v="445"/>
    <n v="446"/>
    <n v="448"/>
    <n v="449"/>
    <n v="451"/>
    <n v="452"/>
    <n v="454"/>
    <n v="455"/>
    <n v="446344"/>
  </r>
  <r>
    <s v="E3440 PRD Gen, Crystal Mtn-NSC"/>
    <s v="E3440"/>
    <x v="425"/>
    <x v="5"/>
    <n v="0"/>
    <n v="0"/>
    <n v="0"/>
    <n v="0"/>
    <n v="0"/>
    <n v="0"/>
    <n v="0"/>
    <n v="0"/>
    <n v="0"/>
    <n v="0"/>
    <n v="0"/>
    <n v="0"/>
    <n v="0"/>
    <n v="0"/>
  </r>
  <r>
    <s v="E3440 PRD Gen, Frederickson"/>
    <s v="E3440"/>
    <x v="426"/>
    <x v="5"/>
    <n v="24469"/>
    <n v="24511"/>
    <n v="24553"/>
    <n v="24595"/>
    <n v="24638"/>
    <n v="24680"/>
    <n v="24723"/>
    <n v="24766"/>
    <n v="24809"/>
    <n v="24852"/>
    <n v="24895"/>
    <n v="24937"/>
    <n v="24980"/>
    <n v="24723603"/>
  </r>
  <r>
    <s v="E3440 PRD Gen, Frederickson-NSC"/>
    <s v="E3440"/>
    <x v="427"/>
    <x v="5"/>
    <n v="0"/>
    <n v="0"/>
    <n v="0"/>
    <n v="0"/>
    <n v="0"/>
    <n v="0"/>
    <n v="0"/>
    <n v="0"/>
    <n v="0"/>
    <n v="0"/>
    <n v="0"/>
    <n v="0"/>
    <n v="0"/>
    <n v="0"/>
  </r>
  <r>
    <s v="E3440 PRD Gen, Fredonia"/>
    <s v="E3440"/>
    <x v="428"/>
    <x v="5"/>
    <n v="40474"/>
    <n v="40579"/>
    <n v="40684"/>
    <n v="40788"/>
    <n v="40893"/>
    <n v="40998"/>
    <n v="41103"/>
    <n v="41209"/>
    <n v="41314"/>
    <n v="41419"/>
    <n v="41524"/>
    <n v="41630"/>
    <n v="41735"/>
    <n v="41103767"/>
  </r>
  <r>
    <s v="E3440 PRD Gen, Fredonia 3&amp;4 OP"/>
    <s v="E3440"/>
    <x v="429"/>
    <x v="5"/>
    <n v="28723"/>
    <n v="28849"/>
    <n v="28975"/>
    <n v="29101"/>
    <n v="29227"/>
    <n v="29353"/>
    <n v="29479"/>
    <n v="29605"/>
    <n v="29731"/>
    <n v="29857"/>
    <n v="29712"/>
    <n v="29843"/>
    <n v="29974"/>
    <n v="29423255"/>
  </r>
  <r>
    <s v="E3440 PRD Gen, Fredonia 3&amp;4 OP-NSC"/>
    <s v="E3440"/>
    <x v="430"/>
    <x v="5"/>
    <n v="0"/>
    <n v="0"/>
    <n v="0"/>
    <n v="0"/>
    <n v="0"/>
    <n v="0"/>
    <n v="0"/>
    <n v="0"/>
    <n v="0"/>
    <n v="0"/>
    <n v="0"/>
    <n v="0"/>
    <n v="0"/>
    <n v="0"/>
  </r>
  <r>
    <s v="E3440 PRD Gen, South Whidbey-RET"/>
    <s v="E3440"/>
    <x v="431"/>
    <x v="5"/>
    <n v="0"/>
    <n v="0"/>
    <n v="0"/>
    <n v="0"/>
    <n v="0"/>
    <n v="0"/>
    <n v="0"/>
    <n v="0"/>
    <n v="0"/>
    <n v="0"/>
    <n v="0"/>
    <n v="0"/>
    <n v="0"/>
    <n v="0"/>
  </r>
  <r>
    <s v="E3440 PRD Gen, Whitehorn 1-RET"/>
    <s v="E3440"/>
    <x v="432"/>
    <x v="5"/>
    <n v="0"/>
    <n v="0"/>
    <n v="0"/>
    <n v="0"/>
    <n v="0"/>
    <n v="0"/>
    <n v="0"/>
    <n v="0"/>
    <n v="0"/>
    <n v="0"/>
    <n v="0"/>
    <n v="0"/>
    <n v="0"/>
    <n v="0"/>
  </r>
  <r>
    <s v="E3440 PRD Gen, Whitehorn 2&amp;3 pu-NSC"/>
    <s v="E3440"/>
    <x v="433"/>
    <x v="5"/>
    <n v="0"/>
    <n v="0"/>
    <n v="0"/>
    <n v="0"/>
    <n v="0"/>
    <n v="0"/>
    <n v="0"/>
    <n v="0"/>
    <n v="0"/>
    <n v="0"/>
    <n v="0"/>
    <n v="0"/>
    <n v="0"/>
    <n v="0"/>
  </r>
  <r>
    <s v="E3440 PRD Gen, Whitehorn 2&amp;3 purch"/>
    <s v="E3440"/>
    <x v="434"/>
    <x v="5"/>
    <n v="29404"/>
    <n v="29419"/>
    <n v="29435"/>
    <n v="29450"/>
    <n v="29465"/>
    <n v="29481"/>
    <n v="29496"/>
    <n v="29511"/>
    <n v="29526"/>
    <n v="29542"/>
    <n v="29557"/>
    <n v="29572"/>
    <n v="29588"/>
    <n v="29495884"/>
  </r>
  <r>
    <s v="E3440 PRD Gen, Whitehorn 2-3 Com"/>
    <s v="E3440"/>
    <x v="435"/>
    <x v="5"/>
    <n v="2175"/>
    <n v="2178"/>
    <n v="2181"/>
    <n v="2184"/>
    <n v="2188"/>
    <n v="2191"/>
    <n v="2194"/>
    <n v="2197"/>
    <n v="2200"/>
    <n v="2204"/>
    <n v="2207"/>
    <n v="2210"/>
    <n v="2214"/>
    <n v="2194014"/>
  </r>
  <r>
    <s v="E3440 PRD Gen, Whitehorn 2-3 Co-NSC"/>
    <s v="E3440"/>
    <x v="436"/>
    <x v="5"/>
    <n v="0"/>
    <n v="0"/>
    <n v="0"/>
    <n v="0"/>
    <n v="0"/>
    <n v="0"/>
    <n v="0"/>
    <n v="0"/>
    <n v="0"/>
    <n v="0"/>
    <n v="0"/>
    <n v="0"/>
    <n v="0"/>
    <n v="0"/>
  </r>
  <r>
    <s v="E34401 PRD Gen, Hopkins Expansi-NSC"/>
    <s v="E3440"/>
    <x v="437"/>
    <x v="5"/>
    <n v="0"/>
    <n v="0"/>
    <n v="0"/>
    <n v="0"/>
    <n v="0"/>
    <n v="0"/>
    <n v="0"/>
    <n v="0"/>
    <n v="0"/>
    <n v="0"/>
    <n v="0"/>
    <n v="0"/>
    <n v="0"/>
    <n v="0"/>
  </r>
  <r>
    <s v="E34401 PRD Gen, Hopkins Expansion"/>
    <s v="E3440"/>
    <x v="438"/>
    <x v="5"/>
    <n v="3314"/>
    <n v="3358"/>
    <n v="3401"/>
    <n v="3445"/>
    <n v="3488"/>
    <n v="3519"/>
    <n v="3563"/>
    <n v="3607"/>
    <n v="3651"/>
    <n v="3695"/>
    <n v="3740"/>
    <n v="3784"/>
    <n v="3829"/>
    <n v="3568507"/>
  </r>
  <r>
    <s v="E34401 PRD Gen, Hopkins Ridge"/>
    <s v="E3440"/>
    <x v="439"/>
    <x v="5"/>
    <n v="64538"/>
    <n v="65007"/>
    <n v="65476"/>
    <n v="65644"/>
    <n v="65873"/>
    <n v="66199"/>
    <n v="66590"/>
    <n v="67030"/>
    <n v="67296"/>
    <n v="67762"/>
    <n v="68229"/>
    <n v="68572"/>
    <n v="68971"/>
    <n v="66702580"/>
  </r>
  <r>
    <s v="E34401 PRD Gen, Hopkins Ridge-NSC"/>
    <s v="E3440"/>
    <x v="440"/>
    <x v="5"/>
    <n v="0"/>
    <n v="0"/>
    <n v="0"/>
    <n v="0"/>
    <n v="0"/>
    <n v="0"/>
    <n v="0"/>
    <n v="0"/>
    <n v="0"/>
    <n v="0"/>
    <n v="0"/>
    <n v="0"/>
    <n v="0"/>
    <n v="0"/>
  </r>
  <r>
    <s v="E34401 PRD Gen, LSR"/>
    <s v="E3440"/>
    <x v="441"/>
    <x v="5"/>
    <n v="141399"/>
    <n v="143371"/>
    <n v="145342"/>
    <n v="147064"/>
    <n v="149029"/>
    <n v="150927"/>
    <n v="152123"/>
    <n v="154086"/>
    <n v="155977"/>
    <n v="157932"/>
    <n v="159735"/>
    <n v="161578"/>
    <n v="163523"/>
    <n v="152468707"/>
  </r>
  <r>
    <s v="E34401 PRD Gen, LSR-NSC"/>
    <s v="E3440"/>
    <x v="442"/>
    <x v="5"/>
    <n v="0"/>
    <n v="0"/>
    <n v="0"/>
    <n v="0"/>
    <n v="0"/>
    <n v="0"/>
    <n v="0"/>
    <n v="0"/>
    <n v="0"/>
    <n v="0"/>
    <n v="0"/>
    <n v="0"/>
    <n v="0"/>
    <n v="0"/>
  </r>
  <r>
    <s v="E34401 PRD Gen, Wild Horse Solar"/>
    <s v="E3440"/>
    <x v="443"/>
    <x v="5"/>
    <n v="1311"/>
    <n v="1324"/>
    <n v="1337"/>
    <n v="1349"/>
    <n v="1362"/>
    <n v="1374"/>
    <n v="1387"/>
    <n v="1400"/>
    <n v="1412"/>
    <n v="1425"/>
    <n v="1438"/>
    <n v="1450"/>
    <n v="1463"/>
    <n v="1387042"/>
  </r>
  <r>
    <s v="E34401 PRD Gen, Wild Horse Wind"/>
    <s v="E3440"/>
    <x v="444"/>
    <x v="5"/>
    <n v="122246"/>
    <n v="123257"/>
    <n v="124262"/>
    <n v="124806"/>
    <n v="125822"/>
    <n v="125642"/>
    <n v="126633"/>
    <n v="127435"/>
    <n v="128434"/>
    <n v="128983"/>
    <n v="129993"/>
    <n v="129838"/>
    <n v="130844"/>
    <n v="126804126"/>
  </r>
  <r>
    <s v="E34401 PRD Gen, Wild Horse Wind-NSC"/>
    <s v="E3440"/>
    <x v="445"/>
    <x v="5"/>
    <n v="0"/>
    <n v="0"/>
    <n v="0"/>
    <n v="0"/>
    <n v="0"/>
    <n v="0"/>
    <n v="0"/>
    <n v="0"/>
    <n v="0"/>
    <n v="0"/>
    <n v="0"/>
    <n v="0"/>
    <n v="0"/>
    <n v="0"/>
  </r>
  <r>
    <s v="E34401 PRD Gen, Wld Hrs Solar-NSC"/>
    <s v="E3440"/>
    <x v="446"/>
    <x v="5"/>
    <n v="0"/>
    <n v="0"/>
    <n v="0"/>
    <n v="0"/>
    <n v="0"/>
    <n v="0"/>
    <n v="0"/>
    <n v="0"/>
    <n v="0"/>
    <n v="0"/>
    <n v="0"/>
    <n v="0"/>
    <n v="0"/>
    <n v="0"/>
  </r>
  <r>
    <s v="E34401 PRD Gen,Wild Horse Expansion"/>
    <s v="E3440"/>
    <x v="447"/>
    <x v="5"/>
    <n v="24749"/>
    <n v="25021"/>
    <n v="25294"/>
    <n v="25563"/>
    <n v="25836"/>
    <n v="25825"/>
    <n v="26097"/>
    <n v="26370"/>
    <n v="26643"/>
    <n v="26915"/>
    <n v="27188"/>
    <n v="27461"/>
    <n v="27730"/>
    <n v="26204424"/>
  </r>
  <r>
    <s v="E34401 PRD Gen,Wld Hrs Expansio-NSC"/>
    <s v="E3440"/>
    <x v="448"/>
    <x v="5"/>
    <n v="0"/>
    <n v="0"/>
    <n v="0"/>
    <n v="0"/>
    <n v="0"/>
    <n v="0"/>
    <n v="0"/>
    <n v="0"/>
    <n v="0"/>
    <n v="0"/>
    <n v="0"/>
    <n v="0"/>
    <n v="0"/>
    <n v="0"/>
  </r>
  <r>
    <s v="E3441 PRD Gen LH, Fredonia-RETIRED"/>
    <s v="E3441"/>
    <x v="449"/>
    <x v="5"/>
    <n v="0"/>
    <n v="0"/>
    <n v="0"/>
    <n v="0"/>
    <n v="0"/>
    <n v="0"/>
    <n v="0"/>
    <n v="0"/>
    <n v="0"/>
    <n v="0"/>
    <n v="0"/>
    <n v="0"/>
    <n v="0"/>
    <n v="0"/>
  </r>
  <r>
    <s v="E3441 PRD Gen LH, Whitehorn-DONOTUS"/>
    <s v="E3441"/>
    <x v="450"/>
    <x v="5"/>
    <n v="0"/>
    <n v="0"/>
    <n v="0"/>
    <n v="0"/>
    <n v="0"/>
    <n v="0"/>
    <n v="0"/>
    <n v="0"/>
    <n v="0"/>
    <n v="0"/>
    <n v="0"/>
    <n v="0"/>
    <n v="0"/>
    <n v="0"/>
  </r>
  <r>
    <s v="E34420 PRD Gen, Encogen"/>
    <s v="E3442"/>
    <x v="451"/>
    <x v="5"/>
    <n v="58116"/>
    <n v="58162"/>
    <n v="58207"/>
    <n v="58252"/>
    <n v="58297"/>
    <n v="58343"/>
    <n v="58388"/>
    <n v="58433"/>
    <n v="58478"/>
    <n v="58475"/>
    <n v="58521"/>
    <n v="58566"/>
    <n v="58426"/>
    <n v="58366102"/>
  </r>
  <r>
    <s v="E34420 PRD Gen, Encogen-NSC"/>
    <s v="E3442"/>
    <x v="452"/>
    <x v="5"/>
    <n v="0"/>
    <n v="0"/>
    <n v="0"/>
    <n v="0"/>
    <n v="0"/>
    <n v="0"/>
    <n v="0"/>
    <n v="0"/>
    <n v="0"/>
    <n v="0"/>
    <n v="0"/>
    <n v="0"/>
    <n v="0"/>
    <n v="0"/>
  </r>
  <r>
    <s v="E34420 PRD Gen, Ferndale "/>
    <s v="E3442"/>
    <x v="453"/>
    <x v="5"/>
    <n v="21508"/>
    <n v="21572"/>
    <n v="21636"/>
    <n v="21701"/>
    <n v="21765"/>
    <n v="21830"/>
    <n v="21894"/>
    <n v="21959"/>
    <n v="22023"/>
    <n v="22088"/>
    <n v="22152"/>
    <n v="22216"/>
    <n v="22282"/>
    <n v="21894313"/>
  </r>
  <r>
    <s v="E34420 PRD Gen, Ferndale-NSC"/>
    <s v="E3442"/>
    <x v="454"/>
    <x v="5"/>
    <n v="0"/>
    <n v="0"/>
    <n v="0"/>
    <n v="0"/>
    <n v="0"/>
    <n v="0"/>
    <n v="0"/>
    <n v="0"/>
    <n v="0"/>
    <n v="0"/>
    <n v="0"/>
    <n v="0"/>
    <n v="0"/>
    <n v="0"/>
  </r>
  <r>
    <s v="E34420 PRD Gen, Fred 1/APC"/>
    <s v="E3442"/>
    <x v="455"/>
    <x v="5"/>
    <n v="-8536"/>
    <n v="-8318"/>
    <n v="-8099"/>
    <n v="-7880"/>
    <n v="-7662"/>
    <n v="-7443"/>
    <n v="-7224"/>
    <n v="-7005"/>
    <n v="-6787"/>
    <n v="-6568"/>
    <n v="-6349"/>
    <n v="-6131"/>
    <n v="-5912"/>
    <n v="-7224103"/>
  </r>
  <r>
    <s v="E34420 PRD Gen, Fred 1/APC-NSC"/>
    <s v="E3442"/>
    <x v="456"/>
    <x v="5"/>
    <n v="0"/>
    <n v="0"/>
    <n v="0"/>
    <n v="0"/>
    <n v="0"/>
    <n v="0"/>
    <n v="0"/>
    <n v="0"/>
    <n v="0"/>
    <n v="0"/>
    <n v="0"/>
    <n v="0"/>
    <n v="0"/>
    <n v="0"/>
  </r>
  <r>
    <s v="E34420 PRD Gen, Goldendale"/>
    <s v="E3442"/>
    <x v="457"/>
    <x v="5"/>
    <n v="2948"/>
    <n v="3229"/>
    <n v="3510"/>
    <n v="3791"/>
    <n v="4072"/>
    <n v="4352"/>
    <n v="4634"/>
    <n v="4919"/>
    <n v="5206"/>
    <n v="5493"/>
    <n v="5780"/>
    <n v="6068"/>
    <n v="6355"/>
    <n v="4642106"/>
  </r>
  <r>
    <s v="E34420 PRD Gen, Goldendale OP"/>
    <s v="E3442"/>
    <x v="458"/>
    <x v="5"/>
    <n v="6928"/>
    <n v="7243"/>
    <n v="7559"/>
    <n v="7874"/>
    <n v="8190"/>
    <n v="8506"/>
    <n v="8306"/>
    <n v="8407"/>
    <n v="8719"/>
    <n v="9030"/>
    <n v="9341"/>
    <n v="9652"/>
    <n v="9963"/>
    <n v="8439321"/>
  </r>
  <r>
    <s v="E34420 PRD Gen, Goldendale-NSC"/>
    <s v="E3442"/>
    <x v="459"/>
    <x v="5"/>
    <n v="0"/>
    <n v="0"/>
    <n v="0"/>
    <n v="0"/>
    <n v="0"/>
    <n v="0"/>
    <n v="0"/>
    <n v="0"/>
    <n v="0"/>
    <n v="0"/>
    <n v="0"/>
    <n v="0"/>
    <n v="0"/>
    <n v="0"/>
  </r>
  <r>
    <s v="E34420 PRD Gen, Mint Farm"/>
    <s v="E3442"/>
    <x v="460"/>
    <x v="5"/>
    <n v="-6686"/>
    <n v="-6512"/>
    <n v="-6339"/>
    <n v="-6165"/>
    <n v="-5991"/>
    <n v="-5817"/>
    <n v="-5643"/>
    <n v="-5469"/>
    <n v="-5295"/>
    <n v="-5120"/>
    <n v="-4946"/>
    <n v="-4771"/>
    <n v="-4596"/>
    <n v="-5642338"/>
  </r>
  <r>
    <s v="E34420 PRD Gen, Mint Farm OP"/>
    <s v="E3442"/>
    <x v="461"/>
    <x v="5"/>
    <n v="-6672"/>
    <n v="-6561"/>
    <n v="-6451"/>
    <n v="-6341"/>
    <n v="-6230"/>
    <n v="-6120"/>
    <n v="-6009"/>
    <n v="-5899"/>
    <n v="-5788"/>
    <n v="-5678"/>
    <n v="-5568"/>
    <n v="-5457"/>
    <n v="-5347"/>
    <n v="-6009337"/>
  </r>
  <r>
    <s v="E34420 PRD Gen, Mint Farm OP-NSC"/>
    <s v="E3442"/>
    <x v="462"/>
    <x v="5"/>
    <n v="0"/>
    <n v="0"/>
    <n v="0"/>
    <n v="0"/>
    <n v="0"/>
    <n v="0"/>
    <n v="0"/>
    <n v="0"/>
    <n v="0"/>
    <n v="0"/>
    <n v="0"/>
    <n v="0"/>
    <n v="0"/>
    <n v="0"/>
  </r>
  <r>
    <s v="E34420 PRD Gen, Sumas "/>
    <s v="E3442"/>
    <x v="463"/>
    <x v="5"/>
    <n v="-1540"/>
    <n v="-1534"/>
    <n v="-1528"/>
    <n v="-1522"/>
    <n v="-1515"/>
    <n v="-1509"/>
    <n v="-1502"/>
    <n v="-1496"/>
    <n v="-1489"/>
    <n v="-1482"/>
    <n v="-1476"/>
    <n v="-1469"/>
    <n v="-1461"/>
    <n v="-1501793"/>
  </r>
  <r>
    <s v="E34420 PRD Gen, Sumas OP"/>
    <s v="E3442"/>
    <x v="464"/>
    <x v="5"/>
    <n v="14594"/>
    <n v="14609"/>
    <n v="14624"/>
    <n v="14639"/>
    <n v="14654"/>
    <n v="14668"/>
    <n v="14683"/>
    <n v="14698"/>
    <n v="14713"/>
    <n v="14728"/>
    <n v="14742"/>
    <n v="14222"/>
    <n v="14237"/>
    <n v="14616255"/>
  </r>
  <r>
    <s v="E34420 PRD Gen, Sumas-NSC"/>
    <s v="E3442"/>
    <x v="465"/>
    <x v="5"/>
    <n v="0"/>
    <n v="0"/>
    <n v="0"/>
    <n v="0"/>
    <n v="0"/>
    <n v="0"/>
    <n v="0"/>
    <n v="0"/>
    <n v="0"/>
    <n v="0"/>
    <n v="0"/>
    <n v="0"/>
    <n v="0"/>
    <n v="0"/>
  </r>
  <r>
    <s v="E345 102 PRD Accessory, Epcor CoG"/>
    <s v="E345"/>
    <x v="466"/>
    <x v="5"/>
    <n v="0"/>
    <n v="0"/>
    <n v="0"/>
    <n v="0"/>
    <n v="0"/>
    <n v="0"/>
    <n v="0"/>
    <n v="0"/>
    <n v="0"/>
    <n v="0"/>
    <n v="0"/>
    <n v="0"/>
    <n v="0"/>
    <n v="0"/>
  </r>
  <r>
    <s v="E345 PRD Accessory, Cystal Mtn"/>
    <s v="E345"/>
    <x v="467"/>
    <x v="5"/>
    <n v="215"/>
    <n v="216"/>
    <n v="218"/>
    <n v="220"/>
    <n v="222"/>
    <n v="224"/>
    <n v="225"/>
    <n v="227"/>
    <n v="229"/>
    <n v="231"/>
    <n v="233"/>
    <n v="235"/>
    <n v="236"/>
    <n v="225451"/>
  </r>
  <r>
    <s v="E345 PRD Accessory, Cystal Mtn-NSC"/>
    <s v="E345"/>
    <x v="468"/>
    <x v="5"/>
    <n v="0"/>
    <n v="0"/>
    <n v="0"/>
    <n v="0"/>
    <n v="0"/>
    <n v="0"/>
    <n v="0"/>
    <n v="0"/>
    <n v="0"/>
    <n v="0"/>
    <n v="0"/>
    <n v="0"/>
    <n v="0"/>
    <n v="0"/>
  </r>
  <r>
    <s v="E345 PRD Accessory, Encogen"/>
    <s v="E345"/>
    <x v="469"/>
    <x v="5"/>
    <n v="1661"/>
    <n v="1664"/>
    <n v="1667"/>
    <n v="1670"/>
    <n v="1673"/>
    <n v="1676"/>
    <n v="1679"/>
    <n v="1682"/>
    <n v="1685"/>
    <n v="1687"/>
    <n v="1690"/>
    <n v="1693"/>
    <n v="1696"/>
    <n v="1678792"/>
  </r>
  <r>
    <s v="E345 PRD Accessory, Encogen-NSC"/>
    <s v="E345"/>
    <x v="470"/>
    <x v="5"/>
    <n v="0"/>
    <n v="0"/>
    <n v="0"/>
    <n v="0"/>
    <n v="0"/>
    <n v="0"/>
    <n v="0"/>
    <n v="0"/>
    <n v="0"/>
    <n v="0"/>
    <n v="0"/>
    <n v="0"/>
    <n v="0"/>
    <n v="0"/>
  </r>
  <r>
    <s v="E345 PRD Accessory, Ferndale"/>
    <s v="E345"/>
    <x v="471"/>
    <x v="5"/>
    <n v="2477"/>
    <n v="2484"/>
    <n v="2490"/>
    <n v="2496"/>
    <n v="2502"/>
    <n v="2508"/>
    <n v="2514"/>
    <n v="2521"/>
    <n v="2527"/>
    <n v="2533"/>
    <n v="2539"/>
    <n v="2545"/>
    <n v="2552"/>
    <n v="2514491"/>
  </r>
  <r>
    <s v="E345 PRD Accessory, Ferndale-NSC"/>
    <s v="E345"/>
    <x v="472"/>
    <x v="5"/>
    <n v="0"/>
    <n v="0"/>
    <n v="0"/>
    <n v="0"/>
    <n v="0"/>
    <n v="0"/>
    <n v="0"/>
    <n v="0"/>
    <n v="0"/>
    <n v="0"/>
    <n v="0"/>
    <n v="0"/>
    <n v="0"/>
    <n v="0"/>
  </r>
  <r>
    <s v="E345 PRD Accessory, Fred 1/APC"/>
    <s v="E345"/>
    <x v="473"/>
    <x v="5"/>
    <n v="122"/>
    <n v="123"/>
    <n v="123"/>
    <n v="124"/>
    <n v="125"/>
    <n v="125"/>
    <n v="126"/>
    <n v="127"/>
    <n v="128"/>
    <n v="128"/>
    <n v="129"/>
    <n v="130"/>
    <n v="131"/>
    <n v="126215"/>
  </r>
  <r>
    <s v="E345 PRD Accessory, Fred 1/APC-NSC"/>
    <s v="E345"/>
    <x v="474"/>
    <x v="5"/>
    <n v="0"/>
    <n v="0"/>
    <n v="0"/>
    <n v="0"/>
    <n v="0"/>
    <n v="0"/>
    <n v="0"/>
    <n v="0"/>
    <n v="0"/>
    <n v="0"/>
    <n v="0"/>
    <n v="0"/>
    <n v="0"/>
    <n v="0"/>
  </r>
  <r>
    <s v="E345 PRD Accessory, Frederickson"/>
    <s v="E345"/>
    <x v="475"/>
    <x v="5"/>
    <n v="1992"/>
    <n v="1998"/>
    <n v="2004"/>
    <n v="2010"/>
    <n v="2016"/>
    <n v="2021"/>
    <n v="2027"/>
    <n v="2033"/>
    <n v="2039"/>
    <n v="2044"/>
    <n v="2050"/>
    <n v="2056"/>
    <n v="2062"/>
    <n v="2027135"/>
  </r>
  <r>
    <s v="E345 PRD Accessory, Frederickso-NSC"/>
    <s v="E345"/>
    <x v="476"/>
    <x v="5"/>
    <n v="0"/>
    <n v="0"/>
    <n v="0"/>
    <n v="0"/>
    <n v="0"/>
    <n v="0"/>
    <n v="0"/>
    <n v="0"/>
    <n v="0"/>
    <n v="0"/>
    <n v="0"/>
    <n v="0"/>
    <n v="0"/>
    <n v="0"/>
  </r>
  <r>
    <s v="E345 PRD Accessory, Fredonia"/>
    <s v="E345"/>
    <x v="477"/>
    <x v="5"/>
    <n v="818"/>
    <n v="826"/>
    <n v="833"/>
    <n v="840"/>
    <n v="848"/>
    <n v="855"/>
    <n v="863"/>
    <n v="870"/>
    <n v="877"/>
    <n v="885"/>
    <n v="892"/>
    <n v="899"/>
    <n v="907"/>
    <n v="862590"/>
  </r>
  <r>
    <s v="E345 PRD Accessory, Fredonia 3&amp;4 OP"/>
    <s v="E345"/>
    <x v="478"/>
    <x v="5"/>
    <n v="2790"/>
    <n v="2809"/>
    <n v="2827"/>
    <n v="2845"/>
    <n v="2864"/>
    <n v="2882"/>
    <n v="2900"/>
    <n v="2919"/>
    <n v="2937"/>
    <n v="2956"/>
    <n v="2974"/>
    <n v="2992"/>
    <n v="3011"/>
    <n v="2900394"/>
  </r>
  <r>
    <s v="E345 PRD Accessory, Fredonia 3&amp;-NSC"/>
    <s v="E345"/>
    <x v="479"/>
    <x v="5"/>
    <n v="0"/>
    <n v="0"/>
    <n v="0"/>
    <n v="0"/>
    <n v="0"/>
    <n v="0"/>
    <n v="0"/>
    <n v="0"/>
    <n v="0"/>
    <n v="0"/>
    <n v="0"/>
    <n v="0"/>
    <n v="0"/>
    <n v="0"/>
  </r>
  <r>
    <s v="E345 PRD Accessory, Fredonia-NSC"/>
    <s v="E345"/>
    <x v="480"/>
    <x v="5"/>
    <n v="0"/>
    <n v="0"/>
    <n v="0"/>
    <n v="0"/>
    <n v="0"/>
    <n v="0"/>
    <n v="0"/>
    <n v="0"/>
    <n v="0"/>
    <n v="0"/>
    <n v="0"/>
    <n v="0"/>
    <n v="0"/>
    <n v="0"/>
  </r>
  <r>
    <s v="E345 PRD Accessory, Goldendale"/>
    <s v="E345"/>
    <x v="481"/>
    <x v="5"/>
    <n v="0"/>
    <n v="0"/>
    <n v="0"/>
    <n v="0"/>
    <n v="0"/>
    <n v="0"/>
    <n v="0"/>
    <n v="0"/>
    <n v="0"/>
    <n v="0"/>
    <n v="0"/>
    <n v="0"/>
    <n v="0"/>
    <n v="0"/>
  </r>
  <r>
    <s v="E345 PRD Accessory, Goldendale -NSC"/>
    <s v="E345"/>
    <x v="482"/>
    <x v="5"/>
    <n v="0"/>
    <n v="0"/>
    <n v="0"/>
    <n v="0"/>
    <n v="0"/>
    <n v="0"/>
    <n v="0"/>
    <n v="0"/>
    <n v="0"/>
    <n v="0"/>
    <n v="0"/>
    <n v="0"/>
    <n v="0"/>
    <n v="0"/>
  </r>
  <r>
    <s v="E345 PRD Accessory, Goldendale OP"/>
    <s v="E345"/>
    <x v="483"/>
    <x v="5"/>
    <n v="7603"/>
    <n v="7611"/>
    <n v="7620"/>
    <n v="7628"/>
    <n v="7637"/>
    <n v="7645"/>
    <n v="7654"/>
    <n v="7662"/>
    <n v="7671"/>
    <n v="7680"/>
    <n v="7688"/>
    <n v="7697"/>
    <n v="7705"/>
    <n v="7653965"/>
  </r>
  <r>
    <s v="E345 PRD Accessory, Mint Farm"/>
    <s v="E345"/>
    <x v="484"/>
    <x v="5"/>
    <n v="0"/>
    <n v="0"/>
    <n v="0"/>
    <n v="0"/>
    <n v="0"/>
    <n v="0"/>
    <n v="1"/>
    <n v="1"/>
    <n v="2"/>
    <n v="3"/>
    <n v="3"/>
    <n v="4"/>
    <n v="5"/>
    <n v="1385"/>
  </r>
  <r>
    <s v="E345 PRD Accessory, Mint Farm OP"/>
    <s v="E345"/>
    <x v="485"/>
    <x v="5"/>
    <n v="910"/>
    <n v="916"/>
    <n v="923"/>
    <n v="930"/>
    <n v="936"/>
    <n v="943"/>
    <n v="950"/>
    <n v="956"/>
    <n v="963"/>
    <n v="970"/>
    <n v="976"/>
    <n v="983"/>
    <n v="990"/>
    <n v="949724"/>
  </r>
  <r>
    <s v="E345 PRD Accessory, Mint OP-NSC"/>
    <s v="E345"/>
    <x v="486"/>
    <x v="5"/>
    <n v="0"/>
    <n v="0"/>
    <n v="0"/>
    <n v="0"/>
    <n v="0"/>
    <n v="0"/>
    <n v="0"/>
    <n v="0"/>
    <n v="0"/>
    <n v="0"/>
    <n v="0"/>
    <n v="0"/>
    <n v="0"/>
    <n v="0"/>
  </r>
  <r>
    <s v="E345 PRD Accessory, Sumas"/>
    <s v="E345"/>
    <x v="487"/>
    <x v="5"/>
    <n v="40"/>
    <n v="41"/>
    <n v="41"/>
    <n v="41"/>
    <n v="41"/>
    <n v="42"/>
    <n v="42"/>
    <n v="42"/>
    <n v="43"/>
    <n v="43"/>
    <n v="43"/>
    <n v="44"/>
    <n v="44"/>
    <n v="42133"/>
  </r>
  <r>
    <s v="E345 PRD Accessory, Sumas OP"/>
    <s v="E345"/>
    <x v="488"/>
    <x v="5"/>
    <n v="3705"/>
    <n v="3709"/>
    <n v="3714"/>
    <n v="3718"/>
    <n v="3722"/>
    <n v="3727"/>
    <n v="3731"/>
    <n v="3735"/>
    <n v="3739"/>
    <n v="3744"/>
    <n v="3748"/>
    <n v="3752"/>
    <n v="3757"/>
    <n v="3730857"/>
  </r>
  <r>
    <s v="E345 PRD Accessory, Sumas OP-NSC"/>
    <s v="E345"/>
    <x v="489"/>
    <x v="5"/>
    <n v="0"/>
    <n v="0"/>
    <n v="0"/>
    <n v="0"/>
    <n v="0"/>
    <n v="0"/>
    <n v="0"/>
    <n v="0"/>
    <n v="0"/>
    <n v="0"/>
    <n v="0"/>
    <n v="0"/>
    <n v="0"/>
    <n v="0"/>
  </r>
  <r>
    <s v="E345 PRD Accessory, Whitehorn 1_RET"/>
    <s v="E345"/>
    <x v="490"/>
    <x v="5"/>
    <n v="0"/>
    <n v="0"/>
    <n v="0"/>
    <n v="0"/>
    <n v="0"/>
    <n v="0"/>
    <n v="0"/>
    <n v="0"/>
    <n v="0"/>
    <n v="0"/>
    <n v="0"/>
    <n v="0"/>
    <n v="0"/>
    <n v="0"/>
  </r>
  <r>
    <s v="E345 PRD Accessory, Whitehorn 2-3 C"/>
    <s v="E345"/>
    <x v="491"/>
    <x v="5"/>
    <n v="184"/>
    <n v="185"/>
    <n v="185"/>
    <n v="185"/>
    <n v="185"/>
    <n v="185"/>
    <n v="185"/>
    <n v="186"/>
    <n v="186"/>
    <n v="186"/>
    <n v="186"/>
    <n v="186"/>
    <n v="186"/>
    <n v="185472"/>
  </r>
  <r>
    <s v="E345 PRD Accessory, Whitehorn 2-NSC"/>
    <s v="E345"/>
    <x v="492"/>
    <x v="5"/>
    <n v="0"/>
    <n v="0"/>
    <n v="0"/>
    <n v="0"/>
    <n v="0"/>
    <n v="0"/>
    <n v="0"/>
    <n v="0"/>
    <n v="0"/>
    <n v="0"/>
    <n v="0"/>
    <n v="0"/>
    <n v="0"/>
    <n v="0"/>
  </r>
  <r>
    <s v="E34501 PRD Accessory, Hop Ridge-NSC"/>
    <s v="E3450"/>
    <x v="493"/>
    <x v="5"/>
    <n v="0"/>
    <n v="0"/>
    <n v="0"/>
    <n v="0"/>
    <n v="0"/>
    <n v="0"/>
    <n v="0"/>
    <n v="0"/>
    <n v="0"/>
    <n v="0"/>
    <n v="0"/>
    <n v="0"/>
    <n v="0"/>
    <n v="0"/>
  </r>
  <r>
    <s v="E34501 PRD Accessory, Hopkins Ridge"/>
    <s v="E3450"/>
    <x v="494"/>
    <x v="5"/>
    <n v="6036"/>
    <n v="6091"/>
    <n v="6146"/>
    <n v="6121"/>
    <n v="6168"/>
    <n v="6138"/>
    <n v="6183"/>
    <n v="6230"/>
    <n v="6285"/>
    <n v="6340"/>
    <n v="6387"/>
    <n v="6442"/>
    <n v="6469"/>
    <n v="6231905"/>
  </r>
  <r>
    <s v="E34501 PRD Accessory, LSR"/>
    <s v="E3450"/>
    <x v="495"/>
    <x v="5"/>
    <n v="16483"/>
    <n v="16727"/>
    <n v="16970"/>
    <n v="17214"/>
    <n v="17457"/>
    <n v="17690"/>
    <n v="17855"/>
    <n v="18098"/>
    <n v="18205"/>
    <n v="18317"/>
    <n v="18561"/>
    <n v="18629"/>
    <n v="18863"/>
    <n v="17783052"/>
  </r>
  <r>
    <s v="E34501 PRD Accessory, LSR-NSC"/>
    <s v="E3450"/>
    <x v="496"/>
    <x v="5"/>
    <n v="0"/>
    <n v="0"/>
    <n v="0"/>
    <n v="0"/>
    <n v="0"/>
    <n v="0"/>
    <n v="0"/>
    <n v="0"/>
    <n v="0"/>
    <n v="0"/>
    <n v="0"/>
    <n v="0"/>
    <n v="0"/>
    <n v="0"/>
  </r>
  <r>
    <s v="E34501 PRD Accessory,Wild Horse Exp"/>
    <s v="E3450"/>
    <x v="497"/>
    <x v="5"/>
    <n v="2818"/>
    <n v="2855"/>
    <n v="2892"/>
    <n v="2928"/>
    <n v="2965"/>
    <n v="3002"/>
    <n v="3039"/>
    <n v="3076"/>
    <n v="3112"/>
    <n v="3149"/>
    <n v="3186"/>
    <n v="3223"/>
    <n v="3260"/>
    <n v="3038836"/>
  </r>
  <r>
    <s v="E34501 PRD Accessory,Wild HorseWind"/>
    <s v="E3450"/>
    <x v="498"/>
    <x v="5"/>
    <n v="12091"/>
    <n v="12195"/>
    <n v="12291"/>
    <n v="12380"/>
    <n v="12487"/>
    <n v="12577"/>
    <n v="12672"/>
    <n v="12779"/>
    <n v="12885"/>
    <n v="12991"/>
    <n v="13098"/>
    <n v="13193"/>
    <n v="13288"/>
    <n v="12686389"/>
  </r>
  <r>
    <s v="E34501 PRD Accessory,WildHorseS-NSC"/>
    <s v="E3450"/>
    <x v="499"/>
    <x v="5"/>
    <n v="0"/>
    <n v="0"/>
    <n v="0"/>
    <n v="0"/>
    <n v="0"/>
    <n v="0"/>
    <n v="0"/>
    <n v="0"/>
    <n v="0"/>
    <n v="0"/>
    <n v="0"/>
    <n v="0"/>
    <n v="0"/>
    <n v="0"/>
  </r>
  <r>
    <s v="E34501 PRD Accessory,WildHorseSolar"/>
    <s v="E3450"/>
    <x v="500"/>
    <x v="5"/>
    <n v="525"/>
    <n v="529"/>
    <n v="533"/>
    <n v="537"/>
    <n v="542"/>
    <n v="546"/>
    <n v="550"/>
    <n v="555"/>
    <n v="559"/>
    <n v="563"/>
    <n v="568"/>
    <n v="572"/>
    <n v="576"/>
    <n v="550413"/>
  </r>
  <r>
    <s v="E34501 PRD Accessory,Wld Hrs Ex-NSC"/>
    <s v="E3450"/>
    <x v="501"/>
    <x v="5"/>
    <n v="0"/>
    <n v="0"/>
    <n v="0"/>
    <n v="0"/>
    <n v="0"/>
    <n v="0"/>
    <n v="0"/>
    <n v="0"/>
    <n v="0"/>
    <n v="0"/>
    <n v="0"/>
    <n v="0"/>
    <n v="0"/>
    <n v="0"/>
  </r>
  <r>
    <s v="E34501 PRD Accessory,Wld HrsWin-NSC"/>
    <s v="E3450"/>
    <x v="502"/>
    <x v="5"/>
    <n v="0"/>
    <n v="0"/>
    <n v="0"/>
    <n v="0"/>
    <n v="0"/>
    <n v="0"/>
    <n v="0"/>
    <n v="0"/>
    <n v="0"/>
    <n v="0"/>
    <n v="0"/>
    <n v="0"/>
    <n v="0"/>
    <n v="0"/>
  </r>
  <r>
    <s v="E346 PRD Other, Crystal Mtn-RET"/>
    <s v="E346"/>
    <x v="503"/>
    <x v="5"/>
    <n v="0"/>
    <n v="0"/>
    <n v="0"/>
    <n v="0"/>
    <n v="0"/>
    <n v="0"/>
    <n v="0"/>
    <n v="0"/>
    <n v="0"/>
    <n v="0"/>
    <n v="0"/>
    <n v="0"/>
    <n v="0"/>
    <n v="0"/>
  </r>
  <r>
    <s v="E346 PRD Other, Encogen"/>
    <s v="E346"/>
    <x v="504"/>
    <x v="5"/>
    <n v="137"/>
    <n v="140"/>
    <n v="144"/>
    <n v="148"/>
    <n v="152"/>
    <n v="155"/>
    <n v="159"/>
    <n v="163"/>
    <n v="167"/>
    <n v="170"/>
    <n v="174"/>
    <n v="178"/>
    <n v="182"/>
    <n v="159170"/>
  </r>
  <r>
    <s v="E346 PRD Other, Encogen-NSC"/>
    <s v="E346"/>
    <x v="505"/>
    <x v="5"/>
    <n v="0"/>
    <n v="0"/>
    <n v="0"/>
    <n v="0"/>
    <n v="0"/>
    <n v="0"/>
    <n v="0"/>
    <n v="0"/>
    <n v="0"/>
    <n v="0"/>
    <n v="0"/>
    <n v="0"/>
    <n v="0"/>
    <n v="0"/>
  </r>
  <r>
    <s v="E346 PRD Other, Ferndale"/>
    <s v="E346"/>
    <x v="506"/>
    <x v="5"/>
    <n v="468"/>
    <n v="470"/>
    <n v="471"/>
    <n v="472"/>
    <n v="473"/>
    <n v="474"/>
    <n v="476"/>
    <n v="477"/>
    <n v="478"/>
    <n v="479"/>
    <n v="480"/>
    <n v="481"/>
    <n v="483"/>
    <n v="475521"/>
  </r>
  <r>
    <s v="E346 PRD Other, Ferndale-NSC"/>
    <s v="E346"/>
    <x v="507"/>
    <x v="5"/>
    <n v="0"/>
    <n v="0"/>
    <n v="0"/>
    <n v="0"/>
    <n v="0"/>
    <n v="0"/>
    <n v="0"/>
    <n v="0"/>
    <n v="0"/>
    <n v="0"/>
    <n v="0"/>
    <n v="0"/>
    <n v="0"/>
    <n v="0"/>
  </r>
  <r>
    <s v="E346 PRD Other, Frederickson"/>
    <s v="E346"/>
    <x v="508"/>
    <x v="5"/>
    <n v="167"/>
    <n v="167"/>
    <n v="167"/>
    <n v="167"/>
    <n v="167"/>
    <n v="167"/>
    <n v="167"/>
    <n v="167"/>
    <n v="167"/>
    <n v="168"/>
    <n v="168"/>
    <n v="168"/>
    <n v="168"/>
    <n v="167420"/>
  </r>
  <r>
    <s v="E346 PRD Other, Frederickson-NSC"/>
    <s v="E346"/>
    <x v="509"/>
    <x v="5"/>
    <n v="0"/>
    <n v="0"/>
    <n v="0"/>
    <n v="0"/>
    <n v="0"/>
    <n v="0"/>
    <n v="0"/>
    <n v="0"/>
    <n v="0"/>
    <n v="0"/>
    <n v="0"/>
    <n v="0"/>
    <n v="0"/>
    <n v="0"/>
  </r>
  <r>
    <s v="E346 PRD Other, Fredonia"/>
    <s v="E346"/>
    <x v="510"/>
    <x v="5"/>
    <n v="190"/>
    <n v="190"/>
    <n v="191"/>
    <n v="191"/>
    <n v="191"/>
    <n v="192"/>
    <n v="192"/>
    <n v="192"/>
    <n v="193"/>
    <n v="193"/>
    <n v="193"/>
    <n v="194"/>
    <n v="194"/>
    <n v="192041"/>
  </r>
  <r>
    <s v="E346 PRD Other, Fredonia 3&amp;4 OP"/>
    <s v="E346"/>
    <x v="511"/>
    <x v="5"/>
    <n v="90"/>
    <n v="90"/>
    <n v="90"/>
    <n v="90"/>
    <n v="91"/>
    <n v="91"/>
    <n v="91"/>
    <n v="92"/>
    <n v="92"/>
    <n v="92"/>
    <n v="93"/>
    <n v="93"/>
    <n v="93"/>
    <n v="91429"/>
  </r>
  <r>
    <s v="E346 PRD Other, Fredonia 3&amp;4 OP-NSC"/>
    <s v="E346"/>
    <x v="512"/>
    <x v="5"/>
    <n v="0"/>
    <n v="0"/>
    <n v="0"/>
    <n v="0"/>
    <n v="0"/>
    <n v="0"/>
    <n v="0"/>
    <n v="0"/>
    <n v="0"/>
    <n v="0"/>
    <n v="0"/>
    <n v="0"/>
    <n v="0"/>
    <n v="0"/>
  </r>
  <r>
    <s v="E346 PRD Other, Goldendale"/>
    <s v="E346"/>
    <x v="513"/>
    <x v="5"/>
    <n v="7"/>
    <n v="7"/>
    <n v="7"/>
    <n v="7"/>
    <n v="7"/>
    <n v="7"/>
    <n v="7"/>
    <n v="7"/>
    <n v="7"/>
    <n v="7"/>
    <n v="7"/>
    <n v="7"/>
    <n v="7"/>
    <n v="7207"/>
  </r>
  <r>
    <s v="E346 PRD Other, Goldendale OP"/>
    <s v="E346"/>
    <x v="514"/>
    <x v="5"/>
    <n v="1718"/>
    <n v="1714"/>
    <n v="1715"/>
    <n v="1717"/>
    <n v="1719"/>
    <n v="1721"/>
    <n v="1723"/>
    <n v="1725"/>
    <n v="1727"/>
    <n v="1729"/>
    <n v="1731"/>
    <n v="1733"/>
    <n v="1735"/>
    <n v="1723382"/>
  </r>
  <r>
    <s v="E346 PRD Other, Goldendale OP-NSC"/>
    <s v="E346"/>
    <x v="515"/>
    <x v="5"/>
    <n v="0"/>
    <n v="0"/>
    <n v="0"/>
    <n v="0"/>
    <n v="0"/>
    <n v="0"/>
    <n v="0"/>
    <n v="0"/>
    <n v="0"/>
    <n v="0"/>
    <n v="0"/>
    <n v="0"/>
    <n v="0"/>
    <n v="0"/>
  </r>
  <r>
    <s v="E346 PRD Other, Mint Farm "/>
    <s v="E346"/>
    <x v="516"/>
    <x v="5"/>
    <n v="21"/>
    <n v="21"/>
    <n v="22"/>
    <n v="22"/>
    <n v="22"/>
    <n v="22"/>
    <n v="22"/>
    <n v="23"/>
    <n v="21"/>
    <n v="21"/>
    <n v="22"/>
    <n v="22"/>
    <n v="23"/>
    <n v="21766"/>
  </r>
  <r>
    <s v="E346 PRD Other, Mint Farm OP"/>
    <s v="E346"/>
    <x v="517"/>
    <x v="5"/>
    <n v="205"/>
    <n v="206"/>
    <n v="208"/>
    <n v="209"/>
    <n v="211"/>
    <n v="212"/>
    <n v="214"/>
    <n v="215"/>
    <n v="217"/>
    <n v="218"/>
    <n v="220"/>
    <n v="221"/>
    <n v="223"/>
    <n v="213644"/>
  </r>
  <r>
    <s v="E346 PRD Other, Mint Farm OP-NSC"/>
    <s v="E346"/>
    <x v="518"/>
    <x v="5"/>
    <n v="0"/>
    <n v="0"/>
    <n v="0"/>
    <n v="0"/>
    <n v="0"/>
    <n v="0"/>
    <n v="0"/>
    <n v="0"/>
    <n v="0"/>
    <n v="0"/>
    <n v="0"/>
    <n v="0"/>
    <n v="0"/>
    <n v="0"/>
  </r>
  <r>
    <s v="E346 PRD Other, South Whidbey-RET"/>
    <s v="E346"/>
    <x v="519"/>
    <x v="5"/>
    <n v="0"/>
    <n v="0"/>
    <n v="0"/>
    <n v="0"/>
    <n v="0"/>
    <n v="0"/>
    <n v="0"/>
    <n v="0"/>
    <n v="0"/>
    <n v="0"/>
    <n v="0"/>
    <n v="0"/>
    <n v="0"/>
    <n v="0"/>
  </r>
  <r>
    <s v="E346 PRD Other, Sumas "/>
    <s v="E346"/>
    <x v="520"/>
    <x v="5"/>
    <n v="0"/>
    <n v="0"/>
    <n v="0"/>
    <n v="0"/>
    <n v="0"/>
    <n v="0"/>
    <n v="0"/>
    <n v="0"/>
    <n v="0"/>
    <n v="0"/>
    <n v="0"/>
    <n v="0"/>
    <n v="0"/>
    <n v="0"/>
  </r>
  <r>
    <s v="E346 PRD Other, Sumas OP"/>
    <s v="E346"/>
    <x v="521"/>
    <x v="5"/>
    <n v="1820"/>
    <n v="1822"/>
    <n v="1824"/>
    <n v="1826"/>
    <n v="1828"/>
    <n v="1829"/>
    <n v="1831"/>
    <n v="1833"/>
    <n v="1835"/>
    <n v="1837"/>
    <n v="1839"/>
    <n v="1840"/>
    <n v="1842"/>
    <n v="1831217"/>
  </r>
  <r>
    <s v="E346 PRD Other, Sumas OP-NSC"/>
    <s v="E346"/>
    <x v="522"/>
    <x v="5"/>
    <n v="0"/>
    <n v="0"/>
    <n v="0"/>
    <n v="0"/>
    <n v="0"/>
    <n v="0"/>
    <n v="0"/>
    <n v="0"/>
    <n v="0"/>
    <n v="0"/>
    <n v="0"/>
    <n v="0"/>
    <n v="0"/>
    <n v="0"/>
  </r>
  <r>
    <s v="E346 PRD Other, Whitehorn 1-RET"/>
    <s v="E346"/>
    <x v="523"/>
    <x v="5"/>
    <n v="0"/>
    <n v="0"/>
    <n v="0"/>
    <n v="0"/>
    <n v="0"/>
    <n v="0"/>
    <n v="0"/>
    <n v="0"/>
    <n v="0"/>
    <n v="0"/>
    <n v="0"/>
    <n v="0"/>
    <n v="0"/>
    <n v="0"/>
  </r>
  <r>
    <s v="E346 PRD Other, Whitehorn 2-3 C-NSC"/>
    <s v="E346"/>
    <x v="524"/>
    <x v="5"/>
    <n v="0"/>
    <n v="0"/>
    <n v="0"/>
    <n v="0"/>
    <n v="0"/>
    <n v="0"/>
    <n v="0"/>
    <n v="0"/>
    <n v="0"/>
    <n v="0"/>
    <n v="0"/>
    <n v="0"/>
    <n v="0"/>
    <n v="0"/>
  </r>
  <r>
    <s v="E346 PRD Other, Whitehorn 2-3 Com"/>
    <s v="E346"/>
    <x v="525"/>
    <x v="5"/>
    <n v="32"/>
    <n v="32"/>
    <n v="32"/>
    <n v="32"/>
    <n v="32"/>
    <n v="32"/>
    <n v="32"/>
    <n v="32"/>
    <n v="33"/>
    <n v="33"/>
    <n v="33"/>
    <n v="33"/>
    <n v="33"/>
    <n v="32348"/>
  </r>
  <r>
    <s v="E34601 PRD Other, Hopkins Ridge"/>
    <s v="E3460"/>
    <x v="526"/>
    <x v="5"/>
    <n v="146"/>
    <n v="148"/>
    <n v="151"/>
    <n v="153"/>
    <n v="156"/>
    <n v="158"/>
    <n v="160"/>
    <n v="163"/>
    <n v="165"/>
    <n v="167"/>
    <n v="170"/>
    <n v="172"/>
    <n v="174"/>
    <n v="160279"/>
  </r>
  <r>
    <s v="E34601 PRD Other, Hopkins Ridge-NSC"/>
    <s v="E3460"/>
    <x v="527"/>
    <x v="5"/>
    <n v="0"/>
    <n v="0"/>
    <n v="0"/>
    <n v="0"/>
    <n v="0"/>
    <n v="0"/>
    <n v="0"/>
    <n v="0"/>
    <n v="0"/>
    <n v="0"/>
    <n v="0"/>
    <n v="0"/>
    <n v="0"/>
    <n v="0"/>
  </r>
  <r>
    <s v="E34601 PRD Other, LSR"/>
    <s v="E3460"/>
    <x v="528"/>
    <x v="5"/>
    <n v="698"/>
    <n v="708"/>
    <n v="718"/>
    <n v="728"/>
    <n v="738"/>
    <n v="748"/>
    <n v="758"/>
    <n v="768"/>
    <n v="778"/>
    <n v="788"/>
    <n v="798"/>
    <n v="808"/>
    <n v="818"/>
    <n v="757818"/>
  </r>
  <r>
    <s v="E34601 PRD Other, LSR-NSC"/>
    <s v="E3460"/>
    <x v="529"/>
    <x v="5"/>
    <n v="0"/>
    <n v="0"/>
    <n v="0"/>
    <n v="0"/>
    <n v="0"/>
    <n v="0"/>
    <n v="0"/>
    <n v="0"/>
    <n v="0"/>
    <n v="0"/>
    <n v="0"/>
    <n v="0"/>
    <n v="0"/>
    <n v="0"/>
  </r>
  <r>
    <s v="E34601 PRD Other, Wild Horse"/>
    <s v="E3460"/>
    <x v="530"/>
    <x v="5"/>
    <n v="201"/>
    <n v="204"/>
    <n v="208"/>
    <n v="211"/>
    <n v="214"/>
    <n v="217"/>
    <n v="220"/>
    <n v="224"/>
    <n v="227"/>
    <n v="230"/>
    <n v="233"/>
    <n v="236"/>
    <n v="239"/>
    <n v="220333"/>
  </r>
  <r>
    <s v="E34601 PRD Other, Wild Horse Expan"/>
    <s v="E3460"/>
    <x v="531"/>
    <x v="5"/>
    <n v="4"/>
    <n v="4"/>
    <n v="4"/>
    <n v="4"/>
    <n v="4"/>
    <n v="4"/>
    <n v="5"/>
    <n v="5"/>
    <n v="5"/>
    <n v="5"/>
    <n v="5"/>
    <n v="5"/>
    <n v="5"/>
    <n v="4549"/>
  </r>
  <r>
    <s v="E34601 PRD Other, Wild Horse-NSC"/>
    <s v="E3460"/>
    <x v="532"/>
    <x v="5"/>
    <n v="0"/>
    <n v="0"/>
    <n v="0"/>
    <n v="0"/>
    <n v="0"/>
    <n v="0"/>
    <n v="0"/>
    <n v="0"/>
    <n v="0"/>
    <n v="0"/>
    <n v="0"/>
    <n v="0"/>
    <n v="0"/>
    <n v="0"/>
  </r>
  <r>
    <s v="E34601 PRD Other, Wld Hrs Expan-NSC"/>
    <s v="E3460"/>
    <x v="533"/>
    <x v="5"/>
    <n v="0"/>
    <n v="0"/>
    <n v="0"/>
    <n v="0"/>
    <n v="0"/>
    <n v="0"/>
    <n v="0"/>
    <n v="0"/>
    <n v="0"/>
    <n v="0"/>
    <n v="0"/>
    <n v="0"/>
    <n v="0"/>
    <n v="0"/>
  </r>
  <r>
    <s v="E3461 105 Sta Main Tools, Frederick"/>
    <s v="E3461"/>
    <x v="534"/>
    <x v="5"/>
    <n v="0"/>
    <n v="0"/>
    <n v="0"/>
    <n v="0"/>
    <n v="0"/>
    <n v="0"/>
    <n v="0"/>
    <n v="0"/>
    <n v="0"/>
    <n v="0"/>
    <n v="0"/>
    <n v="0"/>
    <n v="0"/>
    <n v="0"/>
  </r>
  <r>
    <s v="E3461 PRD Sta Main Tools, Encogen"/>
    <s v="E3461"/>
    <x v="535"/>
    <x v="5"/>
    <n v="132"/>
    <n v="135"/>
    <n v="139"/>
    <n v="142"/>
    <n v="146"/>
    <n v="149"/>
    <n v="153"/>
    <n v="156"/>
    <n v="160"/>
    <n v="163"/>
    <n v="167"/>
    <n v="171"/>
    <n v="174"/>
    <n v="152867"/>
  </r>
  <r>
    <s v="E3461 PRD Sta Main Tools, Encog-NSC"/>
    <s v="E3461"/>
    <x v="536"/>
    <x v="5"/>
    <n v="0"/>
    <n v="0"/>
    <n v="0"/>
    <n v="0"/>
    <n v="0"/>
    <n v="0"/>
    <n v="0"/>
    <n v="0"/>
    <n v="0"/>
    <n v="0"/>
    <n v="0"/>
    <n v="0"/>
    <n v="0"/>
    <n v="0"/>
  </r>
  <r>
    <s v="E3461 PRD Sta Main Tools, Ferndale"/>
    <s v="E3461"/>
    <x v="537"/>
    <x v="5"/>
    <n v="0"/>
    <n v="0"/>
    <n v="0"/>
    <n v="0"/>
    <n v="0"/>
    <n v="0"/>
    <n v="0"/>
    <n v="1"/>
    <n v="1"/>
    <n v="1"/>
    <n v="1"/>
    <n v="2"/>
    <n v="2"/>
    <n v="545"/>
  </r>
  <r>
    <s v="E3461 PRD Sta Main Tools, Fernd-NSC"/>
    <s v="E3461"/>
    <x v="538"/>
    <x v="5"/>
    <n v="0"/>
    <n v="0"/>
    <n v="0"/>
    <n v="0"/>
    <n v="0"/>
    <n v="0"/>
    <n v="0"/>
    <n v="0"/>
    <n v="0"/>
    <n v="0"/>
    <n v="0"/>
    <n v="0"/>
    <n v="0"/>
    <n v="0"/>
  </r>
  <r>
    <s v="E3461 PRD Sta Main Tools, Fredonia"/>
    <s v="E3461"/>
    <x v="539"/>
    <x v="5"/>
    <n v="177"/>
    <n v="184"/>
    <n v="191"/>
    <n v="198"/>
    <n v="206"/>
    <n v="213"/>
    <n v="220"/>
    <n v="227"/>
    <n v="234"/>
    <n v="242"/>
    <n v="249"/>
    <n v="257"/>
    <n v="264"/>
    <n v="220068"/>
  </r>
  <r>
    <s v="E3461 PRD Sta Main Tools, Fredo-NSC"/>
    <s v="E3461"/>
    <x v="540"/>
    <x v="5"/>
    <n v="0"/>
    <n v="0"/>
    <n v="0"/>
    <n v="0"/>
    <n v="0"/>
    <n v="0"/>
    <n v="0"/>
    <n v="0"/>
    <n v="0"/>
    <n v="0"/>
    <n v="0"/>
    <n v="0"/>
    <n v="0"/>
    <n v="0"/>
  </r>
  <r>
    <s v="E3461 PRD Sta Main Tools, Mint Farm"/>
    <s v="E3461"/>
    <x v="541"/>
    <x v="5"/>
    <n v="77"/>
    <n v="81"/>
    <n v="85"/>
    <n v="90"/>
    <n v="94"/>
    <n v="99"/>
    <n v="104"/>
    <n v="109"/>
    <n v="113"/>
    <n v="118"/>
    <n v="123"/>
    <n v="128"/>
    <n v="133"/>
    <n v="104035"/>
  </r>
  <r>
    <s v="E3461 PRD Sta Main Tools, Mint-NSC"/>
    <s v="E3461"/>
    <x v="542"/>
    <x v="5"/>
    <n v="0"/>
    <n v="0"/>
    <n v="0"/>
    <n v="0"/>
    <n v="0"/>
    <n v="0"/>
    <n v="0"/>
    <n v="0"/>
    <n v="0"/>
    <n v="0"/>
    <n v="0"/>
    <n v="0"/>
    <n v="0"/>
    <n v="0"/>
  </r>
  <r>
    <s v="E3461 PRD Sta Main Tools, Sumas"/>
    <s v="E3461"/>
    <x v="543"/>
    <x v="5"/>
    <n v="37"/>
    <n v="40"/>
    <n v="43"/>
    <n v="46"/>
    <n v="49"/>
    <n v="51"/>
    <n v="54"/>
    <n v="57"/>
    <n v="60"/>
    <n v="63"/>
    <n v="66"/>
    <n v="69"/>
    <n v="72"/>
    <n v="54359"/>
  </r>
  <r>
    <s v="E3461 PRD Sta Main Tools, Sumas-NSC"/>
    <s v="E3461"/>
    <x v="544"/>
    <x v="5"/>
    <n v="0"/>
    <n v="0"/>
    <n v="0"/>
    <n v="0"/>
    <n v="0"/>
    <n v="0"/>
    <n v="0"/>
    <n v="0"/>
    <n v="0"/>
    <n v="0"/>
    <n v="0"/>
    <n v="0"/>
    <n v="0"/>
    <n v="0"/>
  </r>
  <r>
    <s v="E3461 PRD Sta Main Tools,Goldendale"/>
    <s v="E3461"/>
    <x v="545"/>
    <x v="5"/>
    <n v="47"/>
    <n v="51"/>
    <n v="55"/>
    <n v="59"/>
    <n v="63"/>
    <n v="67"/>
    <n v="71"/>
    <n v="75"/>
    <n v="79"/>
    <n v="84"/>
    <n v="88"/>
    <n v="92"/>
    <n v="96"/>
    <n v="71246"/>
  </r>
  <r>
    <s v="E3461 PRD Sta Main Tools,Golden-NSC"/>
    <s v="E3461"/>
    <x v="546"/>
    <x v="5"/>
    <n v="0"/>
    <n v="0"/>
    <n v="0"/>
    <n v="0"/>
    <n v="0"/>
    <n v="0"/>
    <n v="0"/>
    <n v="0"/>
    <n v="0"/>
    <n v="0"/>
    <n v="0"/>
    <n v="0"/>
    <n v="0"/>
    <n v="0"/>
  </r>
  <r>
    <s v="E3461 PRD Sta MainTools, Whiteh-NSC"/>
    <s v="E3461"/>
    <x v="547"/>
    <x v="5"/>
    <n v="0"/>
    <n v="0"/>
    <n v="0"/>
    <n v="0"/>
    <n v="0"/>
    <n v="0"/>
    <n v="0"/>
    <n v="0"/>
    <n v="0"/>
    <n v="0"/>
    <n v="0"/>
    <n v="0"/>
    <n v="0"/>
    <n v="0"/>
  </r>
  <r>
    <s v="E3461 PRD Sta MainTools, Whitehorn "/>
    <s v="E3461"/>
    <x v="548"/>
    <x v="5"/>
    <n v="107"/>
    <n v="109"/>
    <n v="111"/>
    <n v="114"/>
    <n v="116"/>
    <n v="119"/>
    <n v="121"/>
    <n v="123"/>
    <n v="126"/>
    <n v="128"/>
    <n v="131"/>
    <n v="134"/>
    <n v="136"/>
    <n v="121117"/>
  </r>
  <r>
    <s v="E3461 PRD Sta MainTools,Crystal Mtn"/>
    <s v="E3461"/>
    <x v="549"/>
    <x v="5"/>
    <n v="3"/>
    <n v="3"/>
    <n v="3"/>
    <n v="4"/>
    <n v="4"/>
    <n v="4"/>
    <n v="4"/>
    <n v="4"/>
    <n v="4"/>
    <n v="5"/>
    <n v="5"/>
    <n v="5"/>
    <n v="5"/>
    <n v="4016"/>
  </r>
  <r>
    <s v="E3461 PRD Sta MainTools,Crystal-NSC"/>
    <s v="E3461"/>
    <x v="550"/>
    <x v="5"/>
    <n v="0"/>
    <n v="0"/>
    <n v="0"/>
    <n v="0"/>
    <n v="0"/>
    <n v="0"/>
    <n v="0"/>
    <n v="0"/>
    <n v="0"/>
    <n v="0"/>
    <n v="0"/>
    <n v="0"/>
    <n v="0"/>
    <n v="0"/>
  </r>
  <r>
    <s v="E3461 PRD Sta MainTools,Fred1/E-NSC"/>
    <s v="E3461"/>
    <x v="551"/>
    <x v="5"/>
    <n v="0"/>
    <n v="0"/>
    <n v="0"/>
    <n v="0"/>
    <n v="0"/>
    <n v="0"/>
    <n v="0"/>
    <n v="0"/>
    <n v="0"/>
    <n v="0"/>
    <n v="0"/>
    <n v="0"/>
    <n v="0"/>
    <n v="0"/>
  </r>
  <r>
    <s v="E3461 PRD Sta MainTools,Fred1/Epcor"/>
    <s v="E3461"/>
    <x v="552"/>
    <x v="5"/>
    <n v="16"/>
    <n v="16"/>
    <n v="17"/>
    <n v="17"/>
    <n v="18"/>
    <n v="18"/>
    <n v="19"/>
    <n v="19"/>
    <n v="19"/>
    <n v="20"/>
    <n v="20"/>
    <n v="21"/>
    <n v="21"/>
    <n v="18519"/>
  </r>
  <r>
    <s v="E3461 PRD Sta MainTools,Frederickso"/>
    <s v="E3461"/>
    <x v="553"/>
    <x v="5"/>
    <n v="79"/>
    <n v="82"/>
    <n v="86"/>
    <n v="90"/>
    <n v="93"/>
    <n v="97"/>
    <n v="101"/>
    <n v="104"/>
    <n v="108"/>
    <n v="112"/>
    <n v="115"/>
    <n v="119"/>
    <n v="123"/>
    <n v="100634"/>
  </r>
  <r>
    <s v="E3461 PRD Sta MainTools,Frederi-NSC"/>
    <s v="E3461"/>
    <x v="554"/>
    <x v="5"/>
    <n v="0"/>
    <n v="0"/>
    <n v="0"/>
    <n v="0"/>
    <n v="0"/>
    <n v="0"/>
    <n v="0"/>
    <n v="0"/>
    <n v="0"/>
    <n v="0"/>
    <n v="0"/>
    <n v="0"/>
    <n v="0"/>
    <n v="0"/>
  </r>
  <r>
    <s v="E34611 PRD Sta Main Tools, Hopkins"/>
    <s v="E3461"/>
    <x v="555"/>
    <x v="5"/>
    <n v="113"/>
    <n v="116"/>
    <n v="119"/>
    <n v="121"/>
    <n v="124"/>
    <n v="127"/>
    <n v="130"/>
    <n v="132"/>
    <n v="135"/>
    <n v="138"/>
    <n v="141"/>
    <n v="143"/>
    <n v="146"/>
    <n v="129729"/>
  </r>
  <r>
    <s v="E34611 PRD Sta Main Tools, Hopk-NSC"/>
    <s v="E3461"/>
    <x v="556"/>
    <x v="5"/>
    <n v="0"/>
    <n v="0"/>
    <n v="0"/>
    <n v="0"/>
    <n v="0"/>
    <n v="0"/>
    <n v="0"/>
    <n v="0"/>
    <n v="0"/>
    <n v="0"/>
    <n v="0"/>
    <n v="0"/>
    <n v="0"/>
    <n v="0"/>
  </r>
  <r>
    <s v="E34611 PRD Sta Main Tools, LSR"/>
    <s v="E3461"/>
    <x v="557"/>
    <x v="5"/>
    <n v="16"/>
    <n v="17"/>
    <n v="18"/>
    <n v="19"/>
    <n v="19"/>
    <n v="20"/>
    <n v="21"/>
    <n v="22"/>
    <n v="22"/>
    <n v="23"/>
    <n v="24"/>
    <n v="25"/>
    <n v="25"/>
    <n v="20942"/>
  </r>
  <r>
    <s v="E34611 PRD Sta Main Tools, LSR-NSC"/>
    <s v="E3461"/>
    <x v="558"/>
    <x v="5"/>
    <n v="0"/>
    <n v="0"/>
    <n v="0"/>
    <n v="0"/>
    <n v="0"/>
    <n v="0"/>
    <n v="0"/>
    <n v="0"/>
    <n v="0"/>
    <n v="0"/>
    <n v="0"/>
    <n v="0"/>
    <n v="0"/>
    <n v="0"/>
  </r>
  <r>
    <s v="E34611 PRD Sta Main Tools,WildH-NSC"/>
    <s v="E3461"/>
    <x v="559"/>
    <x v="5"/>
    <n v="0"/>
    <n v="0"/>
    <n v="0"/>
    <n v="0"/>
    <n v="0"/>
    <n v="0"/>
    <n v="0"/>
    <n v="0"/>
    <n v="0"/>
    <n v="0"/>
    <n v="0"/>
    <n v="0"/>
    <n v="0"/>
    <n v="0"/>
  </r>
  <r>
    <s v="E34611 PRD Sta Main Tools,WildHorse"/>
    <s v="E3461"/>
    <x v="560"/>
    <x v="5"/>
    <n v="65"/>
    <n v="67"/>
    <n v="69"/>
    <n v="71"/>
    <n v="74"/>
    <n v="76"/>
    <n v="78"/>
    <n v="80"/>
    <n v="82"/>
    <n v="84"/>
    <n v="86"/>
    <n v="89"/>
    <n v="91"/>
    <n v="77858"/>
  </r>
  <r>
    <s v="E347 PRD ARO, Other Prod "/>
    <s v="E347"/>
    <x v="561"/>
    <x v="5"/>
    <n v="6791"/>
    <n v="7064"/>
    <n v="7334"/>
    <n v="7602"/>
    <n v="7870"/>
    <n v="8139"/>
    <n v="8407"/>
    <n v="8675"/>
    <n v="8943"/>
    <n v="9211"/>
    <n v="9480"/>
    <n v="9748"/>
    <n v="10016"/>
    <n v="8406328"/>
  </r>
  <r>
    <s v="E348 PRD Energy Storage Equipme-NSC"/>
    <s v="E348"/>
    <x v="562"/>
    <x v="5"/>
    <n v="0"/>
    <n v="0"/>
    <n v="0"/>
    <n v="0"/>
    <n v="0"/>
    <n v="0"/>
    <n v="0"/>
    <n v="0"/>
    <n v="0"/>
    <n v="0"/>
    <n v="0"/>
    <n v="0"/>
    <n v="0"/>
    <n v="0"/>
  </r>
  <r>
    <s v="E348 PRD Energy Storage Equipment"/>
    <s v="E348"/>
    <x v="563"/>
    <x v="5"/>
    <n v="393"/>
    <n v="417"/>
    <n v="437"/>
    <n v="458"/>
    <n v="479"/>
    <n v="500"/>
    <n v="521"/>
    <n v="542"/>
    <n v="563"/>
    <n v="584"/>
    <n v="605"/>
    <n v="625"/>
    <n v="646"/>
    <n v="520885"/>
  </r>
  <r>
    <s v="E3500 105 TSM Land &amp; Land Rights"/>
    <s v="E3500"/>
    <x v="564"/>
    <x v="6"/>
    <n v="0"/>
    <n v="0"/>
    <n v="0"/>
    <n v="0"/>
    <n v="0"/>
    <n v="0"/>
    <n v="0"/>
    <n v="0"/>
    <n v="0"/>
    <n v="0"/>
    <n v="0"/>
    <n v="0"/>
    <n v="0"/>
    <n v="0"/>
  </r>
  <r>
    <s v="E3500 TSM Land &amp; Land Rights"/>
    <s v="E3500"/>
    <x v="565"/>
    <x v="6"/>
    <n v="0"/>
    <n v="0"/>
    <n v="0"/>
    <n v="0"/>
    <n v="0"/>
    <n v="0"/>
    <n v="0"/>
    <n v="0"/>
    <n v="0"/>
    <n v="0"/>
    <n v="0"/>
    <n v="0"/>
    <n v="0"/>
    <n v="0"/>
  </r>
  <r>
    <s v="E3500 TSM Land, 3rd AC"/>
    <s v="E3500"/>
    <x v="566"/>
    <x v="6"/>
    <n v="0"/>
    <n v="0"/>
    <n v="0"/>
    <n v="0"/>
    <n v="0"/>
    <n v="0"/>
    <n v="0"/>
    <n v="0"/>
    <n v="0"/>
    <n v="0"/>
    <n v="0"/>
    <n v="0"/>
    <n v="0"/>
    <n v="0"/>
  </r>
  <r>
    <s v="E3500 TSM Land, Baker"/>
    <s v="E3500"/>
    <x v="567"/>
    <x v="6"/>
    <n v="0"/>
    <n v="0"/>
    <n v="0"/>
    <n v="0"/>
    <n v="0"/>
    <n v="0"/>
    <n v="0"/>
    <n v="0"/>
    <n v="0"/>
    <n v="0"/>
    <n v="0"/>
    <n v="0"/>
    <n v="0"/>
    <n v="0"/>
  </r>
  <r>
    <s v="E3500 TSM Land, Colstrip"/>
    <s v="E3500"/>
    <x v="568"/>
    <x v="6"/>
    <n v="0"/>
    <n v="0"/>
    <n v="0"/>
    <n v="0"/>
    <n v="0"/>
    <n v="0"/>
    <n v="0"/>
    <n v="0"/>
    <n v="0"/>
    <n v="0"/>
    <n v="0"/>
    <n v="0"/>
    <n v="0"/>
    <n v="0"/>
  </r>
  <r>
    <s v="E3500 TSM Land, N Intertie"/>
    <s v="E3500"/>
    <x v="569"/>
    <x v="6"/>
    <n v="0"/>
    <n v="0"/>
    <n v="0"/>
    <n v="0"/>
    <n v="0"/>
    <n v="0"/>
    <n v="0"/>
    <n v="0"/>
    <n v="0"/>
    <n v="0"/>
    <n v="0"/>
    <n v="0"/>
    <n v="0"/>
    <n v="0"/>
  </r>
  <r>
    <s v="E3500 TSM Land, Wild Horse"/>
    <s v="E3500"/>
    <x v="570"/>
    <x v="6"/>
    <n v="0"/>
    <n v="0"/>
    <n v="0"/>
    <n v="0"/>
    <n v="0"/>
    <n v="0"/>
    <n v="0"/>
    <n v="0"/>
    <n v="0"/>
    <n v="0"/>
    <n v="0"/>
    <n v="0"/>
    <n v="0"/>
    <n v="0"/>
  </r>
  <r>
    <s v="E3500 TSM Land, Wind Ridge"/>
    <s v="E3500"/>
    <x v="571"/>
    <x v="6"/>
    <n v="0"/>
    <n v="0"/>
    <n v="0"/>
    <n v="0"/>
    <n v="0"/>
    <n v="0"/>
    <n v="0"/>
    <n v="0"/>
    <n v="0"/>
    <n v="0"/>
    <n v="0"/>
    <n v="0"/>
    <n v="0"/>
    <n v="0"/>
  </r>
  <r>
    <s v="E3501 105 TSM Easement"/>
    <s v="E3501"/>
    <x v="572"/>
    <x v="6"/>
    <n v="0"/>
    <n v="0"/>
    <n v="0"/>
    <n v="0"/>
    <n v="0"/>
    <n v="0"/>
    <n v="0"/>
    <n v="0"/>
    <n v="0"/>
    <n v="0"/>
    <n v="0"/>
    <n v="0"/>
    <n v="0"/>
    <n v="0"/>
  </r>
  <r>
    <s v="E3501 TSM Easement, Bkr Common-RET"/>
    <s v="E3501"/>
    <x v="573"/>
    <x v="6"/>
    <n v="0"/>
    <n v="0"/>
    <n v="0"/>
    <n v="0"/>
    <n v="0"/>
    <n v="0"/>
    <n v="0"/>
    <n v="0"/>
    <n v="0"/>
    <n v="0"/>
    <n v="0"/>
    <n v="0"/>
    <n v="0"/>
    <n v="0"/>
  </r>
  <r>
    <s v="E3501 TSM Easement, Upper Bkr- RET"/>
    <s v="E3501"/>
    <x v="574"/>
    <x v="6"/>
    <n v="0"/>
    <n v="0"/>
    <n v="0"/>
    <n v="0"/>
    <n v="0"/>
    <n v="0"/>
    <n v="0"/>
    <n v="0"/>
    <n v="0"/>
    <n v="0"/>
    <n v="0"/>
    <n v="0"/>
    <n v="0"/>
    <n v="0"/>
  </r>
  <r>
    <s v="E35010 TSM Easement"/>
    <s v="E3501"/>
    <x v="575"/>
    <x v="6"/>
    <n v="2880"/>
    <n v="2895"/>
    <n v="2911"/>
    <n v="2926"/>
    <n v="2942"/>
    <n v="2957"/>
    <n v="2973"/>
    <n v="2988"/>
    <n v="3004"/>
    <n v="3020"/>
    <n v="3035"/>
    <n v="3051"/>
    <n v="3066"/>
    <n v="2972944"/>
  </r>
  <r>
    <s v="E35010 TSM Easement,Colstrip 1-2Com"/>
    <s v="E3501"/>
    <x v="576"/>
    <x v="6"/>
    <n v="505"/>
    <n v="506"/>
    <n v="507"/>
    <n v="507"/>
    <n v="508"/>
    <n v="508"/>
    <n v="509"/>
    <n v="510"/>
    <n v="510"/>
    <n v="511"/>
    <n v="512"/>
    <n v="512"/>
    <n v="513"/>
    <n v="509036"/>
  </r>
  <r>
    <s v="E35010 TSM Easement,Colstrip 3-4Com"/>
    <s v="E3501"/>
    <x v="577"/>
    <x v="6"/>
    <n v="782"/>
    <n v="783"/>
    <n v="784"/>
    <n v="785"/>
    <n v="786"/>
    <n v="787"/>
    <n v="788"/>
    <n v="789"/>
    <n v="790"/>
    <n v="791"/>
    <n v="792"/>
    <n v="793"/>
    <n v="794"/>
    <n v="788117"/>
  </r>
  <r>
    <s v="E35010 TSM Easement,Wild Horse-NonP"/>
    <s v="E3501"/>
    <x v="578"/>
    <x v="6"/>
    <n v="0"/>
    <n v="0"/>
    <n v="0"/>
    <n v="0"/>
    <n v="0"/>
    <n v="0"/>
    <n v="0"/>
    <n v="0"/>
    <n v="0"/>
    <n v="0"/>
    <n v="0"/>
    <n v="0"/>
    <n v="0"/>
    <n v="0"/>
  </r>
  <r>
    <s v="E35010 TSM Easement,Wild Horse-Proj"/>
    <s v="E3501"/>
    <x v="579"/>
    <x v="6"/>
    <n v="0"/>
    <n v="0"/>
    <n v="0"/>
    <n v="0"/>
    <n v="0"/>
    <n v="0"/>
    <n v="0"/>
    <n v="0"/>
    <n v="0"/>
    <n v="0"/>
    <n v="0"/>
    <n v="0"/>
    <n v="0"/>
    <n v="0"/>
  </r>
  <r>
    <s v="E35016 105 TSM Easements"/>
    <s v="E3501"/>
    <x v="580"/>
    <x v="6"/>
    <n v="0"/>
    <n v="0"/>
    <n v="0"/>
    <n v="0"/>
    <n v="0"/>
    <n v="0"/>
    <n v="0"/>
    <n v="0"/>
    <n v="0"/>
    <n v="0"/>
    <n v="0"/>
    <n v="0"/>
    <n v="0"/>
    <n v="0"/>
  </r>
  <r>
    <s v="E35016 TSM Easements"/>
    <s v="E3501"/>
    <x v="581"/>
    <x v="6"/>
    <n v="281"/>
    <n v="284"/>
    <n v="287"/>
    <n v="290"/>
    <n v="293"/>
    <n v="296"/>
    <n v="299"/>
    <n v="302"/>
    <n v="305"/>
    <n v="308"/>
    <n v="311"/>
    <n v="314"/>
    <n v="317"/>
    <n v="299076"/>
  </r>
  <r>
    <s v="E35017 105 TSM Easements"/>
    <s v="E3501"/>
    <x v="582"/>
    <x v="6"/>
    <n v="0"/>
    <n v="0"/>
    <n v="0"/>
    <n v="0"/>
    <n v="0"/>
    <n v="0"/>
    <n v="0"/>
    <n v="0"/>
    <n v="0"/>
    <n v="0"/>
    <n v="0"/>
    <n v="0"/>
    <n v="0"/>
    <n v="0"/>
  </r>
  <r>
    <s v="E35017 DONOTUSE, Alpac"/>
    <s v="E3501"/>
    <x v="583"/>
    <x v="6"/>
    <n v="0"/>
    <n v="0"/>
    <n v="0"/>
    <n v="0"/>
    <n v="0"/>
    <n v="0"/>
    <n v="0"/>
    <n v="0"/>
    <n v="0"/>
    <n v="0"/>
    <n v="0"/>
    <n v="0"/>
    <n v="0"/>
    <n v="0"/>
  </r>
  <r>
    <s v="E35017 TSM Easements"/>
    <s v="E3501"/>
    <x v="584"/>
    <x v="6"/>
    <n v="8965"/>
    <n v="8983"/>
    <n v="9001"/>
    <n v="9019"/>
    <n v="9037"/>
    <n v="9055"/>
    <n v="9073"/>
    <n v="9090"/>
    <n v="9108"/>
    <n v="9126"/>
    <n v="9144"/>
    <n v="9162"/>
    <n v="9180"/>
    <n v="9072514"/>
  </r>
  <r>
    <s v="E35017 TSM Easements, Baker Com"/>
    <s v="E3501"/>
    <x v="585"/>
    <x v="6"/>
    <n v="65"/>
    <n v="65"/>
    <n v="65"/>
    <n v="65"/>
    <n v="66"/>
    <n v="66"/>
    <n v="66"/>
    <n v="66"/>
    <n v="66"/>
    <n v="66"/>
    <n v="66"/>
    <n v="66"/>
    <n v="66"/>
    <n v="65673"/>
  </r>
  <r>
    <s v="E35017 TSM Easements, Upper Baker"/>
    <s v="E3501"/>
    <x v="586"/>
    <x v="6"/>
    <n v="47"/>
    <n v="47"/>
    <n v="47"/>
    <n v="47"/>
    <n v="47"/>
    <n v="47"/>
    <n v="47"/>
    <n v="48"/>
    <n v="48"/>
    <n v="48"/>
    <n v="48"/>
    <n v="48"/>
    <n v="48"/>
    <n v="47500"/>
  </r>
  <r>
    <s v="E3506 105 TSM Land &amp; Land Rights"/>
    <s v="E3506"/>
    <x v="564"/>
    <x v="6"/>
    <n v="0"/>
    <n v="0"/>
    <n v="0"/>
    <n v="0"/>
    <n v="0"/>
    <n v="0"/>
    <n v="0"/>
    <n v="0"/>
    <n v="0"/>
    <n v="0"/>
    <n v="0"/>
    <n v="0"/>
    <n v="0"/>
    <n v="0"/>
  </r>
  <r>
    <s v="E3506 TSM Land &amp; Land Rights"/>
    <s v="E3506"/>
    <x v="565"/>
    <x v="6"/>
    <n v="0"/>
    <n v="0"/>
    <n v="0"/>
    <n v="0"/>
    <n v="0"/>
    <n v="0"/>
    <n v="0"/>
    <n v="0"/>
    <n v="0"/>
    <n v="0"/>
    <n v="0"/>
    <n v="0"/>
    <n v="0"/>
    <n v="0"/>
  </r>
  <r>
    <s v="E3507 105 TSM Land &amp; Land Rights"/>
    <s v="E3507"/>
    <x v="564"/>
    <x v="6"/>
    <n v="0"/>
    <n v="0"/>
    <n v="0"/>
    <n v="0"/>
    <n v="0"/>
    <n v="0"/>
    <n v="0"/>
    <n v="0"/>
    <n v="0"/>
    <n v="0"/>
    <n v="0"/>
    <n v="0"/>
    <n v="0"/>
    <n v="0"/>
  </r>
  <r>
    <s v="E3507 TSM Land &amp; Land Rights"/>
    <s v="E3507"/>
    <x v="565"/>
    <x v="6"/>
    <n v="0"/>
    <n v="0"/>
    <n v="0"/>
    <n v="0"/>
    <n v="0"/>
    <n v="0"/>
    <n v="0"/>
    <n v="0"/>
    <n v="0"/>
    <n v="0"/>
    <n v="0"/>
    <n v="0"/>
    <n v="0"/>
    <n v="0"/>
  </r>
  <r>
    <s v="E3509 (GIF) Land, Wild Horse"/>
    <s v="E3509"/>
    <x v="587"/>
    <x v="6"/>
    <n v="0"/>
    <n v="0"/>
    <n v="0"/>
    <n v="0"/>
    <n v="0"/>
    <n v="0"/>
    <n v="0"/>
    <n v="0"/>
    <n v="0"/>
    <n v="0"/>
    <n v="0"/>
    <n v="0"/>
    <n v="0"/>
    <n v="0"/>
  </r>
  <r>
    <s v="E35099 (GIF) Easement, Colstrip 1-2"/>
    <s v="E3509"/>
    <x v="588"/>
    <x v="6"/>
    <n v="3"/>
    <n v="3"/>
    <n v="3"/>
    <n v="3"/>
    <n v="3"/>
    <n v="3"/>
    <n v="3"/>
    <n v="3"/>
    <n v="3"/>
    <n v="3"/>
    <n v="3"/>
    <n v="3"/>
    <n v="3"/>
    <n v="3140"/>
  </r>
  <r>
    <s v="E35099 (GIF) Easement, Hopkins"/>
    <s v="E3509"/>
    <x v="589"/>
    <x v="6"/>
    <n v="8"/>
    <n v="8"/>
    <n v="8"/>
    <n v="8"/>
    <n v="8"/>
    <n v="8"/>
    <n v="8"/>
    <n v="8"/>
    <n v="8"/>
    <n v="8"/>
    <n v="9"/>
    <n v="9"/>
    <n v="9"/>
    <n v="8398"/>
  </r>
  <r>
    <s v="E35099 (GIF) Easement, LSR"/>
    <s v="E3509"/>
    <x v="590"/>
    <x v="6"/>
    <n v="0"/>
    <n v="0"/>
    <n v="0"/>
    <n v="0"/>
    <n v="0"/>
    <n v="0"/>
    <n v="0"/>
    <n v="0"/>
    <n v="0"/>
    <n v="0"/>
    <n v="0"/>
    <n v="0"/>
    <n v="0"/>
    <n v="0"/>
  </r>
  <r>
    <s v="E35099 (GIF) Easement, Poison Sprin"/>
    <s v="E3509"/>
    <x v="591"/>
    <x v="6"/>
    <n v="31"/>
    <n v="31"/>
    <n v="31"/>
    <n v="31"/>
    <n v="31"/>
    <n v="31"/>
    <n v="31"/>
    <n v="32"/>
    <n v="32"/>
    <n v="32"/>
    <n v="32"/>
    <n v="32"/>
    <n v="32"/>
    <n v="31413"/>
  </r>
  <r>
    <s v="E35099 (GIF) Easement, Upper Baker"/>
    <s v="E3509"/>
    <x v="592"/>
    <x v="6"/>
    <n v="1"/>
    <n v="1"/>
    <n v="1"/>
    <n v="1"/>
    <n v="1"/>
    <n v="1"/>
    <n v="1"/>
    <n v="1"/>
    <n v="1"/>
    <n v="1"/>
    <n v="1"/>
    <n v="1"/>
    <n v="1"/>
    <n v="837"/>
  </r>
  <r>
    <s v="E35099 (GIF) Easement, Wild Horse"/>
    <s v="E3509"/>
    <x v="593"/>
    <x v="6"/>
    <n v="1"/>
    <n v="1"/>
    <n v="1"/>
    <n v="1"/>
    <n v="1"/>
    <n v="1"/>
    <n v="1"/>
    <n v="1"/>
    <n v="1"/>
    <n v="1"/>
    <n v="1"/>
    <n v="1"/>
    <n v="1"/>
    <n v="979"/>
  </r>
  <r>
    <s v="E352 TSM Str/Impv, 3rd AC Line"/>
    <s v="E352"/>
    <x v="594"/>
    <x v="6"/>
    <n v="555"/>
    <n v="557"/>
    <n v="558"/>
    <n v="560"/>
    <n v="561"/>
    <n v="563"/>
    <n v="565"/>
    <n v="566"/>
    <n v="568"/>
    <n v="569"/>
    <n v="571"/>
    <n v="573"/>
    <n v="574"/>
    <n v="564628"/>
  </r>
  <r>
    <s v="E352 TSM Str/Impv, 3rd AC Line-NSC"/>
    <s v="E352"/>
    <x v="595"/>
    <x v="6"/>
    <n v="0"/>
    <n v="0"/>
    <n v="0"/>
    <n v="0"/>
    <n v="0"/>
    <n v="0"/>
    <n v="0"/>
    <n v="0"/>
    <n v="0"/>
    <n v="0"/>
    <n v="0"/>
    <n v="0"/>
    <n v="0"/>
    <n v="0"/>
  </r>
  <r>
    <s v="E352 TSM Str/Impv, Bkr Common-RET"/>
    <s v="E352"/>
    <x v="596"/>
    <x v="6"/>
    <n v="0"/>
    <n v="0"/>
    <n v="0"/>
    <n v="0"/>
    <n v="0"/>
    <n v="0"/>
    <n v="0"/>
    <n v="0"/>
    <n v="0"/>
    <n v="0"/>
    <n v="0"/>
    <n v="0"/>
    <n v="0"/>
    <n v="0"/>
  </r>
  <r>
    <s v="E352 TSM Str/Impv, Colstrip 3-4 Com"/>
    <s v="E352"/>
    <x v="597"/>
    <x v="6"/>
    <n v="352"/>
    <n v="353"/>
    <n v="353"/>
    <n v="354"/>
    <n v="355"/>
    <n v="355"/>
    <n v="356"/>
    <n v="356"/>
    <n v="357"/>
    <n v="358"/>
    <n v="358"/>
    <n v="359"/>
    <n v="295"/>
    <n v="353120"/>
  </r>
  <r>
    <s v="E352 TSM Str/Impv, Colstrip3-4 -NSC"/>
    <s v="E352"/>
    <x v="598"/>
    <x v="6"/>
    <n v="0"/>
    <n v="0"/>
    <n v="0"/>
    <n v="0"/>
    <n v="0"/>
    <n v="0"/>
    <n v="0"/>
    <n v="0"/>
    <n v="0"/>
    <n v="0"/>
    <n v="0"/>
    <n v="0"/>
    <n v="0"/>
    <n v="0"/>
  </r>
  <r>
    <s v="E352 TSM Str/Impv, Mint Farm "/>
    <s v="E352"/>
    <x v="599"/>
    <x v="6"/>
    <n v="0"/>
    <n v="0"/>
    <n v="0"/>
    <n v="0"/>
    <n v="0"/>
    <n v="0"/>
    <n v="0"/>
    <n v="0"/>
    <n v="0"/>
    <n v="0"/>
    <n v="0"/>
    <n v="0"/>
    <n v="0"/>
    <n v="0"/>
  </r>
  <r>
    <s v="E352 TSM Str/Impv, Mint Farm OP"/>
    <s v="E352"/>
    <x v="600"/>
    <x v="6"/>
    <n v="0"/>
    <n v="0"/>
    <n v="0"/>
    <n v="0"/>
    <n v="0"/>
    <n v="0"/>
    <n v="0"/>
    <n v="0"/>
    <n v="0"/>
    <n v="0"/>
    <n v="0"/>
    <n v="0"/>
    <n v="0"/>
    <n v="0"/>
  </r>
  <r>
    <s v="E352 TSM Str/Impv, Mint Farm OP-NSC"/>
    <s v="E352"/>
    <x v="601"/>
    <x v="6"/>
    <n v="0"/>
    <n v="0"/>
    <n v="0"/>
    <n v="0"/>
    <n v="0"/>
    <n v="0"/>
    <n v="0"/>
    <n v="0"/>
    <n v="0"/>
    <n v="0"/>
    <n v="0"/>
    <n v="0"/>
    <n v="0"/>
    <n v="0"/>
  </r>
  <r>
    <s v="E352 TSM Str/Impv, Mint Farm-NSC"/>
    <s v="E352"/>
    <x v="602"/>
    <x v="6"/>
    <n v="0"/>
    <n v="0"/>
    <n v="0"/>
    <n v="0"/>
    <n v="0"/>
    <n v="0"/>
    <n v="0"/>
    <n v="0"/>
    <n v="0"/>
    <n v="0"/>
    <n v="0"/>
    <n v="0"/>
    <n v="0"/>
    <n v="0"/>
  </r>
  <r>
    <s v="E352 TSM Structures &amp; Improvement"/>
    <s v="E352"/>
    <x v="603"/>
    <x v="6"/>
    <n v="393"/>
    <n v="399"/>
    <n v="404"/>
    <n v="410"/>
    <n v="416"/>
    <n v="422"/>
    <n v="427"/>
    <n v="433"/>
    <n v="439"/>
    <n v="445"/>
    <n v="450"/>
    <n v="456"/>
    <n v="462"/>
    <n v="427392"/>
  </r>
  <r>
    <s v="E3526 105 TSM Structure &amp; Improve"/>
    <s v="E3526"/>
    <x v="604"/>
    <x v="6"/>
    <n v="0"/>
    <n v="0"/>
    <n v="0"/>
    <n v="0"/>
    <n v="0"/>
    <n v="0"/>
    <n v="0"/>
    <n v="0"/>
    <n v="0"/>
    <n v="0"/>
    <n v="0"/>
    <n v="0"/>
    <n v="0"/>
    <n v="0"/>
  </r>
  <r>
    <s v="E3526 TSM Structures &amp; Improvement"/>
    <s v="E3526"/>
    <x v="603"/>
    <x v="6"/>
    <n v="252"/>
    <n v="255"/>
    <n v="257"/>
    <n v="259"/>
    <n v="262"/>
    <n v="264"/>
    <n v="266"/>
    <n v="269"/>
    <n v="271"/>
    <n v="274"/>
    <n v="276"/>
    <n v="278"/>
    <n v="281"/>
    <n v="266478"/>
  </r>
  <r>
    <s v="E3526 TSM Structures &amp; Improvem-NSC"/>
    <s v="E3526"/>
    <x v="605"/>
    <x v="6"/>
    <n v="0"/>
    <n v="0"/>
    <n v="0"/>
    <n v="0"/>
    <n v="0"/>
    <n v="0"/>
    <n v="0"/>
    <n v="0"/>
    <n v="0"/>
    <n v="0"/>
    <n v="0"/>
    <n v="0"/>
    <n v="0"/>
    <n v="0"/>
  </r>
  <r>
    <s v="E3527 DONOTUSE Sub Arco North"/>
    <s v="E3527"/>
    <x v="606"/>
    <x v="6"/>
    <n v="0"/>
    <n v="0"/>
    <n v="0"/>
    <n v="0"/>
    <n v="0"/>
    <n v="0"/>
    <n v="0"/>
    <n v="0"/>
    <n v="0"/>
    <n v="0"/>
    <n v="0"/>
    <n v="0"/>
    <n v="0"/>
    <n v="0"/>
  </r>
  <r>
    <s v="E3527 DONOTUSE Sub Arco South"/>
    <s v="E3527"/>
    <x v="607"/>
    <x v="6"/>
    <n v="0"/>
    <n v="0"/>
    <n v="0"/>
    <n v="0"/>
    <n v="0"/>
    <n v="0"/>
    <n v="0"/>
    <n v="0"/>
    <n v="0"/>
    <n v="0"/>
    <n v="0"/>
    <n v="0"/>
    <n v="0"/>
    <n v="0"/>
  </r>
  <r>
    <s v="E3527 DONOTUSE Sub Texaco West"/>
    <s v="E3527"/>
    <x v="608"/>
    <x v="6"/>
    <n v="0"/>
    <n v="0"/>
    <n v="0"/>
    <n v="0"/>
    <n v="0"/>
    <n v="0"/>
    <n v="0"/>
    <n v="0"/>
    <n v="0"/>
    <n v="0"/>
    <n v="0"/>
    <n v="0"/>
    <n v="0"/>
    <n v="0"/>
  </r>
  <r>
    <s v="E3527 TSM Str/Impv, Baker Common"/>
    <s v="E3527"/>
    <x v="609"/>
    <x v="6"/>
    <n v="0"/>
    <n v="0"/>
    <n v="0"/>
    <n v="0"/>
    <n v="0"/>
    <n v="0"/>
    <n v="0"/>
    <n v="0"/>
    <n v="0"/>
    <n v="0"/>
    <n v="0"/>
    <n v="0"/>
    <n v="0"/>
    <n v="0"/>
  </r>
  <r>
    <s v="E3527 TSM Structures &amp; Improvement"/>
    <s v="E3527"/>
    <x v="603"/>
    <x v="6"/>
    <n v="1217"/>
    <n v="1220"/>
    <n v="1222"/>
    <n v="1225"/>
    <n v="1227"/>
    <n v="1230"/>
    <n v="1232"/>
    <n v="1235"/>
    <n v="1237"/>
    <n v="1240"/>
    <n v="1242"/>
    <n v="1245"/>
    <n v="1247"/>
    <n v="1232167"/>
  </r>
  <r>
    <s v="E3527 TSM Structures &amp; Improvem-NSC"/>
    <s v="E3527"/>
    <x v="605"/>
    <x v="6"/>
    <n v="0"/>
    <n v="0"/>
    <n v="0"/>
    <n v="0"/>
    <n v="0"/>
    <n v="0"/>
    <n v="0"/>
    <n v="0"/>
    <n v="0"/>
    <n v="0"/>
    <n v="0"/>
    <n v="0"/>
    <n v="0"/>
    <n v="0"/>
  </r>
  <r>
    <s v="E3529 (GIF) Str/Impr, Fredonia 1&amp;2"/>
    <s v="E3529"/>
    <x v="610"/>
    <x v="6"/>
    <n v="27"/>
    <n v="27"/>
    <n v="27"/>
    <n v="27"/>
    <n v="27"/>
    <n v="27"/>
    <n v="27"/>
    <n v="28"/>
    <n v="28"/>
    <n v="28"/>
    <n v="28"/>
    <n v="28"/>
    <n v="28"/>
    <n v="27450"/>
  </r>
  <r>
    <s v="E3529 (GIF) Str/Impr, Fredonia -NSC"/>
    <s v="E3529"/>
    <x v="611"/>
    <x v="6"/>
    <n v="0"/>
    <n v="0"/>
    <n v="0"/>
    <n v="0"/>
    <n v="0"/>
    <n v="0"/>
    <n v="0"/>
    <n v="0"/>
    <n v="0"/>
    <n v="0"/>
    <n v="0"/>
    <n v="0"/>
    <n v="0"/>
    <n v="0"/>
  </r>
  <r>
    <s v="E3529 (GIF) Struc/Improv, Ferndale"/>
    <s v="E3529"/>
    <x v="612"/>
    <x v="6"/>
    <n v="0"/>
    <n v="0"/>
    <n v="0"/>
    <n v="0"/>
    <n v="0"/>
    <n v="0"/>
    <n v="0"/>
    <n v="0"/>
    <n v="0"/>
    <n v="0"/>
    <n v="0"/>
    <n v="0"/>
    <n v="0"/>
    <n v="0"/>
  </r>
  <r>
    <s v="E3529 (GIF) Struc/Improv, Fernd-NSC"/>
    <s v="E3529"/>
    <x v="613"/>
    <x v="6"/>
    <n v="0"/>
    <n v="0"/>
    <n v="0"/>
    <n v="0"/>
    <n v="0"/>
    <n v="0"/>
    <n v="0"/>
    <n v="0"/>
    <n v="0"/>
    <n v="0"/>
    <n v="0"/>
    <n v="0"/>
    <n v="0"/>
    <n v="0"/>
  </r>
  <r>
    <s v="E3529 (GIF) Struc/Improv, LSR"/>
    <s v="E3529"/>
    <x v="614"/>
    <x v="6"/>
    <n v="269"/>
    <n v="271"/>
    <n v="273"/>
    <n v="276"/>
    <n v="278"/>
    <n v="280"/>
    <n v="282"/>
    <n v="284"/>
    <n v="286"/>
    <n v="288"/>
    <n v="290"/>
    <n v="293"/>
    <n v="295"/>
    <n v="281967"/>
  </r>
  <r>
    <s v="E3529 (GIF) Struc/Improv, LSR-NSC"/>
    <s v="E3529"/>
    <x v="615"/>
    <x v="6"/>
    <n v="0"/>
    <n v="0"/>
    <n v="0"/>
    <n v="0"/>
    <n v="0"/>
    <n v="0"/>
    <n v="0"/>
    <n v="0"/>
    <n v="0"/>
    <n v="0"/>
    <n v="0"/>
    <n v="0"/>
    <n v="0"/>
    <n v="0"/>
  </r>
  <r>
    <s v="E3529 (GIF) Struc/Improv, Mint Farm"/>
    <s v="E3529"/>
    <x v="616"/>
    <x v="6"/>
    <n v="34"/>
    <n v="35"/>
    <n v="35"/>
    <n v="35"/>
    <n v="35"/>
    <n v="35"/>
    <n v="35"/>
    <n v="36"/>
    <n v="36"/>
    <n v="36"/>
    <n v="36"/>
    <n v="36"/>
    <n v="37"/>
    <n v="35464"/>
  </r>
  <r>
    <s v="E3529 (GIF) Struc/Improv, Mint-NSC"/>
    <s v="E3529"/>
    <x v="617"/>
    <x v="6"/>
    <n v="0"/>
    <n v="0"/>
    <n v="0"/>
    <n v="0"/>
    <n v="0"/>
    <n v="0"/>
    <n v="0"/>
    <n v="0"/>
    <n v="0"/>
    <n v="0"/>
    <n v="0"/>
    <n v="0"/>
    <n v="0"/>
    <n v="0"/>
  </r>
  <r>
    <s v="E3529 (GIF) Struc/Improv, Snoq#1"/>
    <s v="E3529"/>
    <x v="618"/>
    <x v="6"/>
    <n v="0"/>
    <n v="0"/>
    <n v="0"/>
    <n v="0"/>
    <n v="0"/>
    <n v="0"/>
    <n v="0"/>
    <n v="0"/>
    <n v="0"/>
    <n v="0"/>
    <n v="0"/>
    <n v="0"/>
    <n v="0"/>
    <n v="0"/>
  </r>
  <r>
    <s v="E3529 (GIF) Struc/Improv, Snoq#2"/>
    <s v="E3529"/>
    <x v="619"/>
    <x v="6"/>
    <n v="0"/>
    <n v="0"/>
    <n v="0"/>
    <n v="0"/>
    <n v="0"/>
    <n v="0"/>
    <n v="0"/>
    <n v="0"/>
    <n v="0"/>
    <n v="0"/>
    <n v="0"/>
    <n v="0"/>
    <n v="0"/>
    <n v="0"/>
  </r>
  <r>
    <s v="E3529 (GIF) Struc/Improv, Whitehorn"/>
    <s v="E3529"/>
    <x v="620"/>
    <x v="6"/>
    <n v="63"/>
    <n v="63"/>
    <n v="63"/>
    <n v="63"/>
    <n v="63"/>
    <n v="64"/>
    <n v="64"/>
    <n v="64"/>
    <n v="64"/>
    <n v="64"/>
    <n v="64"/>
    <n v="64"/>
    <n v="64"/>
    <n v="63651"/>
  </r>
  <r>
    <s v="E3529 (GIF) Struc/Improv, White-NSC"/>
    <s v="E3529"/>
    <x v="621"/>
    <x v="6"/>
    <n v="0"/>
    <n v="0"/>
    <n v="0"/>
    <n v="0"/>
    <n v="0"/>
    <n v="0"/>
    <n v="0"/>
    <n v="0"/>
    <n v="0"/>
    <n v="0"/>
    <n v="0"/>
    <n v="0"/>
    <n v="0"/>
    <n v="0"/>
  </r>
  <r>
    <s v="E353 105 TSM Station Equipment"/>
    <s v="E353"/>
    <x v="622"/>
    <x v="6"/>
    <n v="0"/>
    <n v="0"/>
    <n v="0"/>
    <n v="0"/>
    <n v="0"/>
    <n v="0"/>
    <n v="0"/>
    <n v="0"/>
    <n v="0"/>
    <n v="0"/>
    <n v="0"/>
    <n v="0"/>
    <n v="0"/>
    <n v="0"/>
  </r>
  <r>
    <s v="E353 HOPKINS SUB@PLANT"/>
    <s v="E353"/>
    <x v="623"/>
    <x v="6"/>
    <n v="0"/>
    <n v="0"/>
    <n v="0"/>
    <n v="0"/>
    <n v="0"/>
    <n v="0"/>
    <n v="0"/>
    <n v="0"/>
    <n v="0"/>
    <n v="0"/>
    <n v="0"/>
    <n v="0"/>
    <n v="0"/>
    <n v="0"/>
  </r>
  <r>
    <s v="E353 TEST DO NOT USE"/>
    <s v="E353"/>
    <x v="624"/>
    <x v="6"/>
    <n v="0"/>
    <n v="0"/>
    <n v="0"/>
    <n v="0"/>
    <n v="0"/>
    <n v="0"/>
    <n v="0"/>
    <n v="0"/>
    <n v="0"/>
    <n v="0"/>
    <n v="0"/>
    <n v="0"/>
    <n v="0"/>
    <n v="0"/>
  </r>
  <r>
    <s v="E353 TSM Sta Eq LSR"/>
    <s v="E353"/>
    <x v="625"/>
    <x v="6"/>
    <n v="220"/>
    <n v="220"/>
    <n v="220"/>
    <n v="220"/>
    <n v="220"/>
    <n v="220"/>
    <n v="220"/>
    <n v="220"/>
    <n v="220"/>
    <n v="220"/>
    <n v="220"/>
    <n v="220"/>
    <n v="220"/>
    <n v="219572"/>
  </r>
  <r>
    <s v="E353 TSM Sta Eq, 3rd AC Line"/>
    <s v="E353"/>
    <x v="626"/>
    <x v="6"/>
    <n v="17903"/>
    <n v="17977"/>
    <n v="18052"/>
    <n v="18126"/>
    <n v="18201"/>
    <n v="18276"/>
    <n v="18350"/>
    <n v="18425"/>
    <n v="18499"/>
    <n v="18574"/>
    <n v="18649"/>
    <n v="18723"/>
    <n v="18798"/>
    <n v="18350179"/>
  </r>
  <r>
    <s v="E353 TSM Sta Eq, Baker Common-RET"/>
    <s v="E353"/>
    <x v="627"/>
    <x v="6"/>
    <n v="0"/>
    <n v="0"/>
    <n v="0"/>
    <n v="0"/>
    <n v="0"/>
    <n v="0"/>
    <n v="0"/>
    <n v="0"/>
    <n v="0"/>
    <n v="0"/>
    <n v="0"/>
    <n v="0"/>
    <n v="0"/>
    <n v="0"/>
  </r>
  <r>
    <s v="E353 TSM Sta Eq, Colstrip 1-2 Com"/>
    <s v="E353"/>
    <x v="628"/>
    <x v="6"/>
    <n v="0"/>
    <n v="0"/>
    <n v="0"/>
    <n v="0"/>
    <n v="0"/>
    <n v="0"/>
    <n v="0"/>
    <n v="0"/>
    <n v="0"/>
    <n v="0"/>
    <n v="0"/>
    <n v="0"/>
    <n v="0"/>
    <n v="0"/>
  </r>
  <r>
    <s v="E353 TSM Sta Eq, Colstrip 3-4 "/>
    <s v="E353"/>
    <x v="629"/>
    <x v="6"/>
    <n v="11122"/>
    <n v="11162"/>
    <n v="11203"/>
    <n v="11244"/>
    <n v="11285"/>
    <n v="11326"/>
    <n v="11366"/>
    <n v="11407"/>
    <n v="11448"/>
    <n v="11485"/>
    <n v="11520"/>
    <n v="11561"/>
    <n v="11597"/>
    <n v="11363976"/>
  </r>
  <r>
    <s v="E353 TSM Sta Eq, Cov-Ber NOT USED"/>
    <s v="E353"/>
    <x v="630"/>
    <x v="6"/>
    <n v="0"/>
    <n v="0"/>
    <n v="0"/>
    <n v="0"/>
    <n v="0"/>
    <n v="0"/>
    <n v="0"/>
    <n v="0"/>
    <n v="0"/>
    <n v="0"/>
    <n v="0"/>
    <n v="0"/>
    <n v="0"/>
    <n v="0"/>
  </r>
  <r>
    <s v="E353 TSM Sta Eq, Fred 1/APC"/>
    <s v="E353"/>
    <x v="631"/>
    <x v="6"/>
    <n v="0"/>
    <n v="0"/>
    <n v="0"/>
    <n v="0"/>
    <n v="0"/>
    <n v="0"/>
    <n v="0"/>
    <n v="0"/>
    <n v="0"/>
    <n v="0"/>
    <n v="0"/>
    <n v="0"/>
    <n v="0"/>
    <n v="0"/>
  </r>
  <r>
    <s v="E353 TSM Sta Eq, Fredonia 1&amp;2 OP"/>
    <s v="E353"/>
    <x v="632"/>
    <x v="6"/>
    <n v="0"/>
    <n v="0"/>
    <n v="0"/>
    <n v="0"/>
    <n v="0"/>
    <n v="0"/>
    <n v="0"/>
    <n v="0"/>
    <n v="0"/>
    <n v="0"/>
    <n v="0"/>
    <n v="0"/>
    <n v="0"/>
    <n v="0"/>
  </r>
  <r>
    <s v="E353 TSM Sta Eq, Lower Baker-RET"/>
    <s v="E353"/>
    <x v="633"/>
    <x v="6"/>
    <n v="0"/>
    <n v="0"/>
    <n v="0"/>
    <n v="0"/>
    <n v="0"/>
    <n v="0"/>
    <n v="0"/>
    <n v="0"/>
    <n v="0"/>
    <n v="0"/>
    <n v="0"/>
    <n v="0"/>
    <n v="0"/>
    <n v="0"/>
  </r>
  <r>
    <s v="E353 TSM Sta Eq, Mint Farm"/>
    <s v="E353"/>
    <x v="634"/>
    <x v="6"/>
    <n v="0"/>
    <n v="0"/>
    <n v="0"/>
    <n v="0"/>
    <n v="0"/>
    <n v="0"/>
    <n v="0"/>
    <n v="0"/>
    <n v="0"/>
    <n v="0"/>
    <n v="0"/>
    <n v="0"/>
    <n v="0"/>
    <n v="0"/>
  </r>
  <r>
    <s v="E353 TSM Sta Eq, Mint Farm OP"/>
    <s v="E353"/>
    <x v="635"/>
    <x v="6"/>
    <n v="0"/>
    <n v="0"/>
    <n v="0"/>
    <n v="0"/>
    <n v="0"/>
    <n v="0"/>
    <n v="0"/>
    <n v="0"/>
    <n v="0"/>
    <n v="0"/>
    <n v="0"/>
    <n v="0"/>
    <n v="0"/>
    <n v="0"/>
  </r>
  <r>
    <s v="E353 TSM Sta Eq, Snoqualmie 1"/>
    <s v="E353"/>
    <x v="636"/>
    <x v="6"/>
    <n v="0"/>
    <n v="0"/>
    <n v="0"/>
    <n v="0"/>
    <n v="0"/>
    <n v="0"/>
    <n v="0"/>
    <n v="0"/>
    <n v="0"/>
    <n v="0"/>
    <n v="0"/>
    <n v="0"/>
    <n v="0"/>
    <n v="0"/>
  </r>
  <r>
    <s v="E353 TSM Sta Eq, Snoqualmie 2-RET"/>
    <s v="E353"/>
    <x v="637"/>
    <x v="6"/>
    <n v="0"/>
    <n v="0"/>
    <n v="0"/>
    <n v="0"/>
    <n v="0"/>
    <n v="0"/>
    <n v="0"/>
    <n v="0"/>
    <n v="0"/>
    <n v="0"/>
    <n v="0"/>
    <n v="0"/>
    <n v="0"/>
    <n v="0"/>
  </r>
  <r>
    <s v="E353 TSM Sta Eq, Upper Baker-RET"/>
    <s v="E353"/>
    <x v="638"/>
    <x v="6"/>
    <n v="0"/>
    <n v="0"/>
    <n v="0"/>
    <n v="0"/>
    <n v="0"/>
    <n v="0"/>
    <n v="0"/>
    <n v="0"/>
    <n v="0"/>
    <n v="0"/>
    <n v="0"/>
    <n v="0"/>
    <n v="0"/>
    <n v="0"/>
  </r>
  <r>
    <s v="E353 TSM Sta Eq, Wild Horse"/>
    <s v="E353"/>
    <x v="639"/>
    <x v="6"/>
    <n v="0"/>
    <n v="0"/>
    <n v="0"/>
    <n v="0"/>
    <n v="0"/>
    <n v="0"/>
    <n v="0"/>
    <n v="0"/>
    <n v="0"/>
    <n v="0"/>
    <n v="0"/>
    <n v="0"/>
    <n v="0"/>
    <n v="0"/>
  </r>
  <r>
    <s v="E353 TSM Sta Eq, Wild Horse-WindRid"/>
    <s v="E353"/>
    <x v="640"/>
    <x v="6"/>
    <n v="796"/>
    <n v="802"/>
    <n v="809"/>
    <n v="816"/>
    <n v="822"/>
    <n v="829"/>
    <n v="835"/>
    <n v="842"/>
    <n v="849"/>
    <n v="855"/>
    <n v="862"/>
    <n v="868"/>
    <n v="875"/>
    <n v="835319"/>
  </r>
  <r>
    <s v="E353 TSM Sta Eq, Wind Ridge-NonProj"/>
    <s v="E353"/>
    <x v="641"/>
    <x v="6"/>
    <n v="973"/>
    <n v="981"/>
    <n v="989"/>
    <n v="998"/>
    <n v="1006"/>
    <n v="1014"/>
    <n v="1022"/>
    <n v="1031"/>
    <n v="1039"/>
    <n v="1047"/>
    <n v="1055"/>
    <n v="1064"/>
    <n v="1072"/>
    <n v="1022305"/>
  </r>
  <r>
    <s v="E353 TSM Station Equipment"/>
    <s v="E353"/>
    <x v="642"/>
    <x v="6"/>
    <n v="28390"/>
    <n v="28879"/>
    <n v="29369"/>
    <n v="29858"/>
    <n v="18707"/>
    <n v="16644"/>
    <n v="16839"/>
    <n v="17034"/>
    <n v="17227"/>
    <n v="17429"/>
    <n v="17630"/>
    <n v="17832"/>
    <n v="18034"/>
    <n v="20888425"/>
  </r>
  <r>
    <s v="E353 TSM Station Equipment-NSC"/>
    <s v="E353"/>
    <x v="643"/>
    <x v="6"/>
    <n v="0"/>
    <n v="0"/>
    <n v="0"/>
    <n v="0"/>
    <n v="0"/>
    <n v="0"/>
    <n v="0"/>
    <n v="0"/>
    <n v="0"/>
    <n v="0"/>
    <n v="0"/>
    <n v="0"/>
    <n v="0"/>
    <n v="0"/>
  </r>
  <r>
    <s v="E353 WILD HORSE EXP SUB "/>
    <s v="E353"/>
    <x v="644"/>
    <x v="6"/>
    <n v="0"/>
    <n v="0"/>
    <n v="0"/>
    <n v="0"/>
    <n v="0"/>
    <n v="0"/>
    <n v="0"/>
    <n v="0"/>
    <n v="0"/>
    <n v="0"/>
    <n v="0"/>
    <n v="0"/>
    <n v="0"/>
    <n v="0"/>
  </r>
  <r>
    <s v="E353 WILD HORSE EXP SUB@PLANT "/>
    <s v="E353"/>
    <x v="645"/>
    <x v="6"/>
    <n v="0"/>
    <n v="0"/>
    <n v="0"/>
    <n v="0"/>
    <n v="0"/>
    <n v="0"/>
    <n v="0"/>
    <n v="0"/>
    <n v="0"/>
    <n v="0"/>
    <n v="0"/>
    <n v="0"/>
    <n v="0"/>
    <n v="0"/>
  </r>
  <r>
    <s v="E353 WILD HORSE SUB@PLANT"/>
    <s v="E353"/>
    <x v="646"/>
    <x v="6"/>
    <n v="0"/>
    <n v="0"/>
    <n v="0"/>
    <n v="0"/>
    <n v="0"/>
    <n v="0"/>
    <n v="0"/>
    <n v="0"/>
    <n v="0"/>
    <n v="0"/>
    <n v="0"/>
    <n v="0"/>
    <n v="0"/>
    <n v="0"/>
  </r>
  <r>
    <s v="E3536 TSM Sta Eq, Baker Common"/>
    <s v="E3536"/>
    <x v="647"/>
    <x v="6"/>
    <n v="0"/>
    <n v="0"/>
    <n v="0"/>
    <n v="0"/>
    <n v="0"/>
    <n v="0"/>
    <n v="0"/>
    <n v="0"/>
    <n v="0"/>
    <n v="0"/>
    <n v="0"/>
    <n v="0"/>
    <n v="0"/>
    <n v="0"/>
  </r>
  <r>
    <s v="E3536 TSM Sta Eq, Encogen"/>
    <s v="E3536"/>
    <x v="648"/>
    <x v="6"/>
    <n v="0"/>
    <n v="0"/>
    <n v="0"/>
    <n v="0"/>
    <n v="0"/>
    <n v="0"/>
    <n v="0"/>
    <n v="0"/>
    <n v="0"/>
    <n v="0"/>
    <n v="0"/>
    <n v="0"/>
    <n v="0"/>
    <n v="0"/>
  </r>
  <r>
    <s v="E3536 TSM Sta Eq, Encogen-NSC"/>
    <s v="E3536"/>
    <x v="649"/>
    <x v="6"/>
    <n v="0"/>
    <n v="0"/>
    <n v="0"/>
    <n v="0"/>
    <n v="0"/>
    <n v="0"/>
    <n v="0"/>
    <n v="0"/>
    <n v="0"/>
    <n v="0"/>
    <n v="0"/>
    <n v="0"/>
    <n v="0"/>
    <n v="0"/>
  </r>
  <r>
    <s v="E3536 TSM Sta Eq, Fredonia3&amp;4 O-NSC"/>
    <s v="E3536"/>
    <x v="650"/>
    <x v="6"/>
    <n v="0"/>
    <n v="0"/>
    <n v="0"/>
    <n v="0"/>
    <n v="0"/>
    <n v="0"/>
    <n v="0"/>
    <n v="0"/>
    <n v="0"/>
    <n v="0"/>
    <n v="0"/>
    <n v="0"/>
    <n v="0"/>
    <n v="0"/>
  </r>
  <r>
    <s v="E3536 TSM Sta Eq, Fredonia3&amp;4 OP"/>
    <s v="E3536"/>
    <x v="651"/>
    <x v="6"/>
    <n v="0"/>
    <n v="0"/>
    <n v="0"/>
    <n v="0"/>
    <n v="0"/>
    <n v="0"/>
    <n v="0"/>
    <n v="0"/>
    <n v="0"/>
    <n v="0"/>
    <n v="0"/>
    <n v="0"/>
    <n v="0"/>
    <n v="0"/>
  </r>
  <r>
    <s v="E3536 TSM Sta Eq, Goldendale"/>
    <s v="E3536"/>
    <x v="652"/>
    <x v="6"/>
    <n v="0"/>
    <n v="0"/>
    <n v="0"/>
    <n v="0"/>
    <n v="0"/>
    <n v="0"/>
    <n v="0"/>
    <n v="0"/>
    <n v="0"/>
    <n v="0"/>
    <n v="0"/>
    <n v="0"/>
    <n v="0"/>
    <n v="0"/>
  </r>
  <r>
    <s v="E3536 TSM Sta Eq, Goldendale-NSC"/>
    <s v="E3536"/>
    <x v="653"/>
    <x v="6"/>
    <n v="0"/>
    <n v="0"/>
    <n v="0"/>
    <n v="0"/>
    <n v="0"/>
    <n v="0"/>
    <n v="0"/>
    <n v="0"/>
    <n v="0"/>
    <n v="0"/>
    <n v="0"/>
    <n v="0"/>
    <n v="0"/>
    <n v="0"/>
  </r>
  <r>
    <s v="E3536 TSM Sta Eq, Hop Ridge Exp-NSC"/>
    <s v="E3536"/>
    <x v="654"/>
    <x v="6"/>
    <n v="0"/>
    <n v="0"/>
    <n v="0"/>
    <n v="0"/>
    <n v="0"/>
    <n v="0"/>
    <n v="0"/>
    <n v="0"/>
    <n v="0"/>
    <n v="0"/>
    <n v="0"/>
    <n v="0"/>
    <n v="0"/>
    <n v="0"/>
  </r>
  <r>
    <s v="E3536 TSM Sta Eq, Hopkins Ridge"/>
    <s v="E3536"/>
    <x v="655"/>
    <x v="6"/>
    <n v="0"/>
    <n v="0"/>
    <n v="0"/>
    <n v="0"/>
    <n v="0"/>
    <n v="0"/>
    <n v="0"/>
    <n v="0"/>
    <n v="0"/>
    <n v="0"/>
    <n v="0"/>
    <n v="0"/>
    <n v="0"/>
    <n v="0"/>
  </r>
  <r>
    <s v="E3536 TSM Sta Eq, Hopkins Ridge Exp"/>
    <s v="E3536"/>
    <x v="656"/>
    <x v="6"/>
    <n v="0"/>
    <n v="0"/>
    <n v="0"/>
    <n v="0"/>
    <n v="0"/>
    <n v="0"/>
    <n v="0"/>
    <n v="0"/>
    <n v="0"/>
    <n v="0"/>
    <n v="0"/>
    <n v="0"/>
    <n v="0"/>
    <n v="0"/>
  </r>
  <r>
    <s v="E3536 TSM Sta Eq, Hopkins Ridge-NSC"/>
    <s v="E3536"/>
    <x v="657"/>
    <x v="6"/>
    <n v="0"/>
    <n v="0"/>
    <n v="0"/>
    <n v="0"/>
    <n v="0"/>
    <n v="0"/>
    <n v="0"/>
    <n v="0"/>
    <n v="0"/>
    <n v="0"/>
    <n v="0"/>
    <n v="0"/>
    <n v="0"/>
    <n v="0"/>
  </r>
  <r>
    <s v="E3536 TSM Sta Eq, Lower Baker"/>
    <s v="E3536"/>
    <x v="658"/>
    <x v="6"/>
    <n v="0"/>
    <n v="0"/>
    <n v="0"/>
    <n v="0"/>
    <n v="0"/>
    <n v="0"/>
    <n v="0"/>
    <n v="0"/>
    <n v="0"/>
    <n v="0"/>
    <n v="0"/>
    <n v="0"/>
    <n v="0"/>
    <n v="0"/>
  </r>
  <r>
    <s v="E3536 TSM Sta Eq, Lower Baker-NSC"/>
    <s v="E3536"/>
    <x v="659"/>
    <x v="6"/>
    <n v="0"/>
    <n v="0"/>
    <n v="0"/>
    <n v="0"/>
    <n v="0"/>
    <n v="0"/>
    <n v="0"/>
    <n v="0"/>
    <n v="0"/>
    <n v="0"/>
    <n v="0"/>
    <n v="0"/>
    <n v="0"/>
    <n v="0"/>
  </r>
  <r>
    <s v="E3536 TSM Sta Eq, Mint Farm "/>
    <s v="E3536"/>
    <x v="634"/>
    <x v="6"/>
    <n v="0"/>
    <n v="0"/>
    <n v="0"/>
    <n v="0"/>
    <n v="0"/>
    <n v="0"/>
    <n v="0"/>
    <n v="0"/>
    <n v="0"/>
    <n v="0"/>
    <n v="0"/>
    <n v="0"/>
    <n v="0"/>
    <n v="0"/>
  </r>
  <r>
    <s v="E3536 TSM Sta Eq, Mint Farm-NSC"/>
    <s v="E3536"/>
    <x v="660"/>
    <x v="6"/>
    <n v="0"/>
    <n v="0"/>
    <n v="0"/>
    <n v="0"/>
    <n v="0"/>
    <n v="0"/>
    <n v="0"/>
    <n v="0"/>
    <n v="0"/>
    <n v="0"/>
    <n v="0"/>
    <n v="0"/>
    <n v="0"/>
    <n v="0"/>
  </r>
  <r>
    <s v="E3536 TSM Sta Eq, Snoqualmie 1"/>
    <s v="E3536"/>
    <x v="636"/>
    <x v="6"/>
    <n v="0"/>
    <n v="0"/>
    <n v="0"/>
    <n v="0"/>
    <n v="0"/>
    <n v="0"/>
    <n v="0"/>
    <n v="0"/>
    <n v="0"/>
    <n v="0"/>
    <n v="0"/>
    <n v="0"/>
    <n v="0"/>
    <n v="0"/>
  </r>
  <r>
    <s v="E3536 TSM Sta Eq, Snoqualmie 1-NSC"/>
    <s v="E3536"/>
    <x v="661"/>
    <x v="6"/>
    <n v="0"/>
    <n v="0"/>
    <n v="0"/>
    <n v="0"/>
    <n v="0"/>
    <n v="0"/>
    <n v="0"/>
    <n v="0"/>
    <n v="0"/>
    <n v="0"/>
    <n v="0"/>
    <n v="0"/>
    <n v="0"/>
    <n v="0"/>
  </r>
  <r>
    <s v="E3536 TSM Sta Eq, Snoqualmie 2"/>
    <s v="E3536"/>
    <x v="662"/>
    <x v="6"/>
    <n v="0"/>
    <n v="0"/>
    <n v="0"/>
    <n v="0"/>
    <n v="0"/>
    <n v="0"/>
    <n v="0"/>
    <n v="0"/>
    <n v="0"/>
    <n v="0"/>
    <n v="0"/>
    <n v="0"/>
    <n v="0"/>
    <n v="0"/>
  </r>
  <r>
    <s v="E3536 TSM Sta Eq, Snoqualmie 2-NSC"/>
    <s v="E3536"/>
    <x v="663"/>
    <x v="6"/>
    <n v="0"/>
    <n v="0"/>
    <n v="0"/>
    <n v="0"/>
    <n v="0"/>
    <n v="0"/>
    <n v="0"/>
    <n v="0"/>
    <n v="0"/>
    <n v="0"/>
    <n v="0"/>
    <n v="0"/>
    <n v="0"/>
    <n v="0"/>
  </r>
  <r>
    <s v="E3536 TSM Sta Eq, Sumas SMC "/>
    <s v="E3536"/>
    <x v="664"/>
    <x v="6"/>
    <n v="0"/>
    <n v="0"/>
    <n v="0"/>
    <n v="0"/>
    <n v="0"/>
    <n v="0"/>
    <n v="0"/>
    <n v="0"/>
    <n v="0"/>
    <n v="0"/>
    <n v="0"/>
    <n v="0"/>
    <n v="0"/>
    <n v="0"/>
  </r>
  <r>
    <s v="E3536 TSM Sta Eq, Sumas SMC-NSC"/>
    <s v="E3536"/>
    <x v="665"/>
    <x v="6"/>
    <n v="0"/>
    <n v="0"/>
    <n v="0"/>
    <n v="0"/>
    <n v="0"/>
    <n v="0"/>
    <n v="0"/>
    <n v="0"/>
    <n v="0"/>
    <n v="0"/>
    <n v="0"/>
    <n v="0"/>
    <n v="0"/>
    <n v="0"/>
  </r>
  <r>
    <s v="E3536 TSM Sta Eq, Sumas SMS"/>
    <s v="E3536"/>
    <x v="666"/>
    <x v="6"/>
    <n v="32"/>
    <n v="33"/>
    <n v="34"/>
    <n v="35"/>
    <n v="37"/>
    <n v="38"/>
    <n v="39"/>
    <n v="40"/>
    <n v="41"/>
    <n v="42"/>
    <n v="44"/>
    <n v="45"/>
    <n v="46"/>
    <n v="38907"/>
  </r>
  <r>
    <s v="E3536 TSM Sta Eq, Sumas SMS-NSC"/>
    <s v="E3536"/>
    <x v="667"/>
    <x v="6"/>
    <n v="0"/>
    <n v="0"/>
    <n v="0"/>
    <n v="0"/>
    <n v="0"/>
    <n v="0"/>
    <n v="0"/>
    <n v="0"/>
    <n v="0"/>
    <n v="0"/>
    <n v="0"/>
    <n v="0"/>
    <n v="0"/>
    <n v="0"/>
  </r>
  <r>
    <s v="E3536 TSM Sta Eq, Upper Baker"/>
    <s v="E3536"/>
    <x v="668"/>
    <x v="6"/>
    <n v="0"/>
    <n v="0"/>
    <n v="0"/>
    <n v="0"/>
    <n v="0"/>
    <n v="0"/>
    <n v="0"/>
    <n v="0"/>
    <n v="0"/>
    <n v="0"/>
    <n v="0"/>
    <n v="0"/>
    <n v="0"/>
    <n v="0"/>
  </r>
  <r>
    <s v="E3536 TSM Sta Eq, Upper Baker-NSC"/>
    <s v="E3536"/>
    <x v="669"/>
    <x v="6"/>
    <n v="0"/>
    <n v="0"/>
    <n v="0"/>
    <n v="0"/>
    <n v="0"/>
    <n v="0"/>
    <n v="0"/>
    <n v="0"/>
    <n v="0"/>
    <n v="0"/>
    <n v="0"/>
    <n v="0"/>
    <n v="0"/>
    <n v="0"/>
  </r>
  <r>
    <s v="E3536 TSM Sta Eq, Wild Horse Solar"/>
    <s v="E3536"/>
    <x v="670"/>
    <x v="6"/>
    <n v="0"/>
    <n v="0"/>
    <n v="0"/>
    <n v="0"/>
    <n v="0"/>
    <n v="0"/>
    <n v="0"/>
    <n v="0"/>
    <n v="0"/>
    <n v="0"/>
    <n v="0"/>
    <n v="0"/>
    <n v="0"/>
    <n v="0"/>
  </r>
  <r>
    <s v="E3536 TSM Sta Eq, Wld Hrs Solar-NSC"/>
    <s v="E3536"/>
    <x v="671"/>
    <x v="6"/>
    <n v="0"/>
    <n v="0"/>
    <n v="0"/>
    <n v="0"/>
    <n v="0"/>
    <n v="0"/>
    <n v="0"/>
    <n v="0"/>
    <n v="0"/>
    <n v="0"/>
    <n v="0"/>
    <n v="0"/>
    <n v="0"/>
    <n v="0"/>
  </r>
  <r>
    <s v="E3536 TSM Substation Equipment"/>
    <s v="E3536"/>
    <x v="672"/>
    <x v="6"/>
    <n v="0"/>
    <n v="0"/>
    <n v="0"/>
    <n v="0"/>
    <n v="11423"/>
    <n v="11742"/>
    <n v="12041"/>
    <n v="12344"/>
    <n v="12652"/>
    <n v="12959"/>
    <n v="13277"/>
    <n v="13604"/>
    <n v="13935"/>
    <n v="8917552"/>
  </r>
  <r>
    <s v="E3536 TSM Substation Equipment-NSC"/>
    <s v="E3536"/>
    <x v="673"/>
    <x v="6"/>
    <n v="0"/>
    <n v="0"/>
    <n v="0"/>
    <n v="0"/>
    <n v="0"/>
    <n v="0"/>
    <n v="0"/>
    <n v="0"/>
    <n v="0"/>
    <n v="0"/>
    <n v="0"/>
    <n v="0"/>
    <n v="0"/>
    <n v="0"/>
  </r>
  <r>
    <s v="E3537 DONOTUSE Sub, Fairchild"/>
    <s v="E3537"/>
    <x v="674"/>
    <x v="6"/>
    <n v="0"/>
    <n v="0"/>
    <n v="0"/>
    <n v="0"/>
    <n v="0"/>
    <n v="0"/>
    <n v="0"/>
    <n v="0"/>
    <n v="0"/>
    <n v="0"/>
    <n v="0"/>
    <n v="0"/>
    <n v="0"/>
    <n v="0"/>
  </r>
  <r>
    <s v="E3537 DONOTUSE Sub, Texaco E"/>
    <s v="E3537"/>
    <x v="675"/>
    <x v="6"/>
    <n v="0"/>
    <n v="0"/>
    <n v="0"/>
    <n v="0"/>
    <n v="0"/>
    <n v="0"/>
    <n v="0"/>
    <n v="0"/>
    <n v="0"/>
    <n v="0"/>
    <n v="0"/>
    <n v="0"/>
    <n v="0"/>
    <n v="0"/>
  </r>
  <r>
    <s v="E3537 DONOTUSE, Cov-Ber "/>
    <s v="E3537"/>
    <x v="676"/>
    <x v="6"/>
    <n v="0"/>
    <n v="0"/>
    <n v="0"/>
    <n v="0"/>
    <n v="0"/>
    <n v="0"/>
    <n v="0"/>
    <n v="0"/>
    <n v="0"/>
    <n v="0"/>
    <n v="0"/>
    <n v="0"/>
    <n v="0"/>
    <n v="0"/>
  </r>
  <r>
    <s v="E3537 DONOTUSE, Sub, Alpac"/>
    <s v="E3537"/>
    <x v="677"/>
    <x v="6"/>
    <n v="0"/>
    <n v="0"/>
    <n v="0"/>
    <n v="0"/>
    <n v="0"/>
    <n v="0"/>
    <n v="0"/>
    <n v="0"/>
    <n v="0"/>
    <n v="0"/>
    <n v="0"/>
    <n v="0"/>
    <n v="0"/>
    <n v="0"/>
  </r>
  <r>
    <s v="E3537 DONOTUSE, Sub, Arco C"/>
    <s v="E3537"/>
    <x v="678"/>
    <x v="6"/>
    <n v="0"/>
    <n v="0"/>
    <n v="0"/>
    <n v="0"/>
    <n v="0"/>
    <n v="0"/>
    <n v="0"/>
    <n v="0"/>
    <n v="0"/>
    <n v="0"/>
    <n v="0"/>
    <n v="0"/>
    <n v="0"/>
    <n v="0"/>
  </r>
  <r>
    <s v="E3537 DONOTUSE, Sub, Arco N"/>
    <s v="E3537"/>
    <x v="679"/>
    <x v="6"/>
    <n v="0"/>
    <n v="0"/>
    <n v="0"/>
    <n v="0"/>
    <n v="0"/>
    <n v="0"/>
    <n v="0"/>
    <n v="0"/>
    <n v="0"/>
    <n v="0"/>
    <n v="0"/>
    <n v="0"/>
    <n v="0"/>
    <n v="0"/>
  </r>
  <r>
    <s v="E3537 DONOTUSE, Sub, Arco S"/>
    <s v="E3537"/>
    <x v="680"/>
    <x v="6"/>
    <n v="0"/>
    <n v="0"/>
    <n v="0"/>
    <n v="0"/>
    <n v="0"/>
    <n v="0"/>
    <n v="0"/>
    <n v="0"/>
    <n v="0"/>
    <n v="0"/>
    <n v="0"/>
    <n v="0"/>
    <n v="0"/>
    <n v="0"/>
  </r>
  <r>
    <s v="E3537 DONOTUSE, Sub, BoeingRen"/>
    <s v="E3537"/>
    <x v="681"/>
    <x v="6"/>
    <n v="0"/>
    <n v="0"/>
    <n v="0"/>
    <n v="0"/>
    <n v="0"/>
    <n v="0"/>
    <n v="0"/>
    <n v="0"/>
    <n v="0"/>
    <n v="0"/>
    <n v="0"/>
    <n v="0"/>
    <n v="0"/>
    <n v="0"/>
  </r>
  <r>
    <s v="E3537 DONOTUSE, Sub, Capitol"/>
    <s v="E3537"/>
    <x v="682"/>
    <x v="6"/>
    <n v="0"/>
    <n v="0"/>
    <n v="0"/>
    <n v="0"/>
    <n v="0"/>
    <n v="0"/>
    <n v="0"/>
    <n v="0"/>
    <n v="0"/>
    <n v="0"/>
    <n v="0"/>
    <n v="0"/>
    <n v="0"/>
    <n v="0"/>
  </r>
  <r>
    <s v="E3537 DONOTUSE, Sub, Clover V"/>
    <s v="E3537"/>
    <x v="683"/>
    <x v="6"/>
    <n v="0"/>
    <n v="0"/>
    <n v="0"/>
    <n v="0"/>
    <n v="0"/>
    <n v="0"/>
    <n v="0"/>
    <n v="0"/>
    <n v="0"/>
    <n v="0"/>
    <n v="0"/>
    <n v="0"/>
    <n v="0"/>
    <n v="0"/>
  </r>
  <r>
    <s v="E3537 DONOTUSE, Sub, LiquidAir"/>
    <s v="E3537"/>
    <x v="684"/>
    <x v="6"/>
    <n v="0"/>
    <n v="0"/>
    <n v="0"/>
    <n v="0"/>
    <n v="0"/>
    <n v="0"/>
    <n v="0"/>
    <n v="0"/>
    <n v="0"/>
    <n v="0"/>
    <n v="0"/>
    <n v="0"/>
    <n v="0"/>
    <n v="0"/>
  </r>
  <r>
    <s v="E3537 DONOTUSE, Sub, MillerBay"/>
    <s v="E3537"/>
    <x v="685"/>
    <x v="6"/>
    <n v="0"/>
    <n v="0"/>
    <n v="0"/>
    <n v="0"/>
    <n v="0"/>
    <n v="0"/>
    <n v="0"/>
    <n v="0"/>
    <n v="0"/>
    <n v="0"/>
    <n v="0"/>
    <n v="0"/>
    <n v="0"/>
    <n v="0"/>
  </r>
  <r>
    <s v="E3537 DONOTUSE, Sub, Olym Avon"/>
    <s v="E3537"/>
    <x v="686"/>
    <x v="6"/>
    <n v="0"/>
    <n v="0"/>
    <n v="0"/>
    <n v="0"/>
    <n v="0"/>
    <n v="0"/>
    <n v="0"/>
    <n v="0"/>
    <n v="0"/>
    <n v="0"/>
    <n v="0"/>
    <n v="0"/>
    <n v="0"/>
    <n v="0"/>
  </r>
  <r>
    <s v="E3537 DONOTUSE, Sub, Olym Rntn"/>
    <s v="E3537"/>
    <x v="687"/>
    <x v="6"/>
    <n v="0"/>
    <n v="0"/>
    <n v="0"/>
    <n v="0"/>
    <n v="0"/>
    <n v="0"/>
    <n v="0"/>
    <n v="0"/>
    <n v="0"/>
    <n v="0"/>
    <n v="0"/>
    <n v="0"/>
    <n v="0"/>
    <n v="0"/>
  </r>
  <r>
    <s v="E3537 DONOTUSE, Sub, Paccar"/>
    <s v="E3537"/>
    <x v="688"/>
    <x v="6"/>
    <n v="0"/>
    <n v="0"/>
    <n v="0"/>
    <n v="0"/>
    <n v="0"/>
    <n v="0"/>
    <n v="0"/>
    <n v="0"/>
    <n v="0"/>
    <n v="0"/>
    <n v="0"/>
    <n v="0"/>
    <n v="0"/>
    <n v="0"/>
  </r>
  <r>
    <s v="E3537 DONOTUSE, Sub, Texaco W"/>
    <s v="E3537"/>
    <x v="689"/>
    <x v="6"/>
    <n v="0"/>
    <n v="0"/>
    <n v="0"/>
    <n v="0"/>
    <n v="0"/>
    <n v="0"/>
    <n v="0"/>
    <n v="0"/>
    <n v="0"/>
    <n v="0"/>
    <n v="0"/>
    <n v="0"/>
    <n v="0"/>
    <n v="0"/>
  </r>
  <r>
    <s v="E3537 DONOTUSE, Sub, Vitulli"/>
    <s v="E3537"/>
    <x v="690"/>
    <x v="6"/>
    <n v="0"/>
    <n v="0"/>
    <n v="0"/>
    <n v="0"/>
    <n v="0"/>
    <n v="0"/>
    <n v="0"/>
    <n v="0"/>
    <n v="0"/>
    <n v="0"/>
    <n v="0"/>
    <n v="0"/>
    <n v="0"/>
    <n v="0"/>
  </r>
  <r>
    <s v="E3537 DONOTUSE, Sub, Waterfront"/>
    <s v="E3537"/>
    <x v="691"/>
    <x v="6"/>
    <n v="0"/>
    <n v="0"/>
    <n v="0"/>
    <n v="0"/>
    <n v="0"/>
    <n v="0"/>
    <n v="0"/>
    <n v="0"/>
    <n v="0"/>
    <n v="0"/>
    <n v="0"/>
    <n v="0"/>
    <n v="0"/>
    <n v="0"/>
  </r>
  <r>
    <s v="E3537 TSM Poles, Sumas OP"/>
    <s v="E3537"/>
    <x v="692"/>
    <x v="6"/>
    <n v="0"/>
    <n v="0"/>
    <n v="0"/>
    <n v="0"/>
    <n v="0"/>
    <n v="0"/>
    <n v="0"/>
    <n v="0"/>
    <n v="0"/>
    <n v="0"/>
    <n v="0"/>
    <n v="0"/>
    <n v="0"/>
    <n v="0"/>
  </r>
  <r>
    <s v="E3537 TSM Poles, Sumas OP-NSC"/>
    <s v="E3537"/>
    <x v="693"/>
    <x v="6"/>
    <n v="0"/>
    <n v="0"/>
    <n v="0"/>
    <n v="0"/>
    <n v="0"/>
    <n v="0"/>
    <n v="0"/>
    <n v="0"/>
    <n v="0"/>
    <n v="0"/>
    <n v="0"/>
    <n v="0"/>
    <n v="0"/>
    <n v="0"/>
  </r>
  <r>
    <s v="E3537 TSM Sta Eq, Baker Common"/>
    <s v="E3537"/>
    <x v="647"/>
    <x v="6"/>
    <n v="0"/>
    <n v="0"/>
    <n v="0"/>
    <n v="0"/>
    <n v="0"/>
    <n v="0"/>
    <n v="0"/>
    <n v="0"/>
    <n v="0"/>
    <n v="0"/>
    <n v="0"/>
    <n v="0"/>
    <n v="0"/>
    <n v="0"/>
  </r>
  <r>
    <s v="E3537 TSM Sta Eq, Encogen"/>
    <s v="E3537"/>
    <x v="648"/>
    <x v="6"/>
    <n v="0"/>
    <n v="0"/>
    <n v="0"/>
    <n v="0"/>
    <n v="0"/>
    <n v="0"/>
    <n v="0"/>
    <n v="0"/>
    <n v="0"/>
    <n v="0"/>
    <n v="0"/>
    <n v="0"/>
    <n v="0"/>
    <n v="0"/>
  </r>
  <r>
    <s v="E3537 TSM Sta Eq, Encogen-NSC"/>
    <s v="E3537"/>
    <x v="649"/>
    <x v="6"/>
    <n v="0"/>
    <n v="0"/>
    <n v="0"/>
    <n v="0"/>
    <n v="0"/>
    <n v="0"/>
    <n v="0"/>
    <n v="0"/>
    <n v="0"/>
    <n v="0"/>
    <n v="0"/>
    <n v="0"/>
    <n v="0"/>
    <n v="0"/>
  </r>
  <r>
    <s v="E3537 TSM Sta Eq, Fredonia3&amp;4 O-NSC"/>
    <s v="E3537"/>
    <x v="650"/>
    <x v="6"/>
    <n v="0"/>
    <n v="0"/>
    <n v="0"/>
    <n v="0"/>
    <n v="0"/>
    <n v="0"/>
    <n v="0"/>
    <n v="0"/>
    <n v="0"/>
    <n v="0"/>
    <n v="0"/>
    <n v="0"/>
    <n v="0"/>
    <n v="0"/>
  </r>
  <r>
    <s v="E3537 TSM Sta Eq, Fredonia3&amp;4 OP"/>
    <s v="E3537"/>
    <x v="651"/>
    <x v="6"/>
    <n v="2101"/>
    <n v="2110"/>
    <n v="2119"/>
    <n v="2128"/>
    <n v="2137"/>
    <n v="2145"/>
    <n v="2154"/>
    <n v="2163"/>
    <n v="2172"/>
    <n v="2181"/>
    <n v="2190"/>
    <n v="2199"/>
    <n v="2208"/>
    <n v="2154353"/>
  </r>
  <r>
    <s v="E3537 TSM Sta Eq, Goldendale"/>
    <s v="E3537"/>
    <x v="652"/>
    <x v="6"/>
    <n v="0"/>
    <n v="0"/>
    <n v="0"/>
    <n v="0"/>
    <n v="0"/>
    <n v="0"/>
    <n v="0"/>
    <n v="0"/>
    <n v="0"/>
    <n v="0"/>
    <n v="0"/>
    <n v="0"/>
    <n v="0"/>
    <n v="0"/>
  </r>
  <r>
    <s v="E3537 TSM Sta Eq, Goldendale OP"/>
    <s v="E3537"/>
    <x v="694"/>
    <x v="6"/>
    <n v="0"/>
    <n v="0"/>
    <n v="0"/>
    <n v="0"/>
    <n v="0"/>
    <n v="0"/>
    <n v="0"/>
    <n v="0"/>
    <n v="0"/>
    <n v="0"/>
    <n v="0"/>
    <n v="0"/>
    <n v="0"/>
    <n v="0"/>
  </r>
  <r>
    <s v="E3537 TSM Sta Eq, Goldendale OP-NSC"/>
    <s v="E3537"/>
    <x v="695"/>
    <x v="6"/>
    <n v="0"/>
    <n v="0"/>
    <n v="0"/>
    <n v="0"/>
    <n v="0"/>
    <n v="0"/>
    <n v="0"/>
    <n v="0"/>
    <n v="0"/>
    <n v="0"/>
    <n v="0"/>
    <n v="0"/>
    <n v="0"/>
    <n v="0"/>
  </r>
  <r>
    <s v="E3537 TSM Sta Eq, Hop Ridge Exp-NSC"/>
    <s v="E3537"/>
    <x v="654"/>
    <x v="6"/>
    <n v="0"/>
    <n v="0"/>
    <n v="0"/>
    <n v="0"/>
    <n v="0"/>
    <n v="0"/>
    <n v="0"/>
    <n v="0"/>
    <n v="0"/>
    <n v="0"/>
    <n v="0"/>
    <n v="0"/>
    <n v="0"/>
    <n v="0"/>
  </r>
  <r>
    <s v="E3537 TSM Sta Eq, Hopkins Ridge"/>
    <s v="E3537"/>
    <x v="655"/>
    <x v="6"/>
    <n v="0"/>
    <n v="0"/>
    <n v="0"/>
    <n v="0"/>
    <n v="0"/>
    <n v="0"/>
    <n v="0"/>
    <n v="0"/>
    <n v="0"/>
    <n v="0"/>
    <n v="0"/>
    <n v="0"/>
    <n v="0"/>
    <n v="0"/>
  </r>
  <r>
    <s v="E3537 TSM Sta Eq, Hopkins Ridge Exp"/>
    <s v="E3537"/>
    <x v="656"/>
    <x v="6"/>
    <n v="154"/>
    <n v="155"/>
    <n v="157"/>
    <n v="159"/>
    <n v="160"/>
    <n v="162"/>
    <n v="164"/>
    <n v="165"/>
    <n v="167"/>
    <n v="169"/>
    <n v="170"/>
    <n v="172"/>
    <n v="174"/>
    <n v="163652"/>
  </r>
  <r>
    <s v="E3537 TSM Sta Eq, Hopkins Ridge-NSC"/>
    <s v="E3537"/>
    <x v="657"/>
    <x v="6"/>
    <n v="0"/>
    <n v="0"/>
    <n v="0"/>
    <n v="0"/>
    <n v="0"/>
    <n v="0"/>
    <n v="0"/>
    <n v="0"/>
    <n v="0"/>
    <n v="0"/>
    <n v="0"/>
    <n v="0"/>
    <n v="0"/>
    <n v="0"/>
  </r>
  <r>
    <s v="E3537 TSM Sta Eq, Lower Baker"/>
    <s v="E3537"/>
    <x v="658"/>
    <x v="6"/>
    <n v="0"/>
    <n v="0"/>
    <n v="0"/>
    <n v="0"/>
    <n v="0"/>
    <n v="0"/>
    <n v="0"/>
    <n v="0"/>
    <n v="0"/>
    <n v="0"/>
    <n v="0"/>
    <n v="0"/>
    <n v="0"/>
    <n v="0"/>
  </r>
  <r>
    <s v="E3537 TSM Sta Eq, Lower Baker-NSC"/>
    <s v="E3537"/>
    <x v="659"/>
    <x v="6"/>
    <n v="0"/>
    <n v="0"/>
    <n v="0"/>
    <n v="0"/>
    <n v="0"/>
    <n v="0"/>
    <n v="0"/>
    <n v="0"/>
    <n v="0"/>
    <n v="0"/>
    <n v="0"/>
    <n v="0"/>
    <n v="0"/>
    <n v="0"/>
  </r>
  <r>
    <s v="E3537 TSM Sta Eq, Mint Farm "/>
    <s v="E3537"/>
    <x v="634"/>
    <x v="6"/>
    <n v="0"/>
    <n v="0"/>
    <n v="0"/>
    <n v="0"/>
    <n v="0"/>
    <n v="0"/>
    <n v="0"/>
    <n v="0"/>
    <n v="0"/>
    <n v="0"/>
    <n v="0"/>
    <n v="0"/>
    <n v="0"/>
    <n v="0"/>
  </r>
  <r>
    <s v="E3537 TSM Sta Eq, Mint Farm OP"/>
    <s v="E3537"/>
    <x v="635"/>
    <x v="6"/>
    <n v="0"/>
    <n v="0"/>
    <n v="0"/>
    <n v="0"/>
    <n v="0"/>
    <n v="0"/>
    <n v="0"/>
    <n v="0"/>
    <n v="0"/>
    <n v="0"/>
    <n v="0"/>
    <n v="0"/>
    <n v="0"/>
    <n v="0"/>
  </r>
  <r>
    <s v="E3537 TSM Sta Eq, Mint Farm OP-NSC"/>
    <s v="E3537"/>
    <x v="696"/>
    <x v="6"/>
    <n v="0"/>
    <n v="0"/>
    <n v="0"/>
    <n v="0"/>
    <n v="0"/>
    <n v="0"/>
    <n v="0"/>
    <n v="0"/>
    <n v="0"/>
    <n v="0"/>
    <n v="0"/>
    <n v="0"/>
    <n v="0"/>
    <n v="0"/>
  </r>
  <r>
    <s v="E3537 TSM Sta Eq, Mint Farm-NSC"/>
    <s v="E3537"/>
    <x v="660"/>
    <x v="6"/>
    <n v="0"/>
    <n v="0"/>
    <n v="0"/>
    <n v="0"/>
    <n v="0"/>
    <n v="0"/>
    <n v="0"/>
    <n v="0"/>
    <n v="0"/>
    <n v="0"/>
    <n v="0"/>
    <n v="0"/>
    <n v="0"/>
    <n v="0"/>
  </r>
  <r>
    <s v="E3537 TSM Sta Eq, Snoqualmie 1"/>
    <s v="E3537"/>
    <x v="636"/>
    <x v="6"/>
    <n v="0"/>
    <n v="0"/>
    <n v="0"/>
    <n v="0"/>
    <n v="0"/>
    <n v="0"/>
    <n v="0"/>
    <n v="0"/>
    <n v="0"/>
    <n v="0"/>
    <n v="0"/>
    <n v="0"/>
    <n v="0"/>
    <n v="0"/>
  </r>
  <r>
    <s v="E3537 TSM Sta Eq, Snoqualmie 1-NSC"/>
    <s v="E3537"/>
    <x v="661"/>
    <x v="6"/>
    <n v="0"/>
    <n v="0"/>
    <n v="0"/>
    <n v="0"/>
    <n v="0"/>
    <n v="0"/>
    <n v="0"/>
    <n v="0"/>
    <n v="0"/>
    <n v="0"/>
    <n v="0"/>
    <n v="0"/>
    <n v="0"/>
    <n v="0"/>
  </r>
  <r>
    <s v="E3537 TSM Sta Eq, Snoqualmie 2"/>
    <s v="E3537"/>
    <x v="662"/>
    <x v="6"/>
    <n v="0"/>
    <n v="0"/>
    <n v="0"/>
    <n v="0"/>
    <n v="0"/>
    <n v="0"/>
    <n v="0"/>
    <n v="0"/>
    <n v="0"/>
    <n v="0"/>
    <n v="0"/>
    <n v="0"/>
    <n v="0"/>
    <n v="0"/>
  </r>
  <r>
    <s v="E3537 TSM Sta Eq, Snoqualmie 2-NSC"/>
    <s v="E3537"/>
    <x v="663"/>
    <x v="6"/>
    <n v="0"/>
    <n v="0"/>
    <n v="0"/>
    <n v="0"/>
    <n v="0"/>
    <n v="0"/>
    <n v="0"/>
    <n v="0"/>
    <n v="0"/>
    <n v="0"/>
    <n v="0"/>
    <n v="0"/>
    <n v="0"/>
    <n v="0"/>
  </r>
  <r>
    <s v="E3537 TSM Sta Eq, Sumas SMC "/>
    <s v="E3537"/>
    <x v="664"/>
    <x v="6"/>
    <n v="0"/>
    <n v="0"/>
    <n v="0"/>
    <n v="0"/>
    <n v="0"/>
    <n v="0"/>
    <n v="0"/>
    <n v="0"/>
    <n v="0"/>
    <n v="0"/>
    <n v="0"/>
    <n v="0"/>
    <n v="0"/>
    <n v="0"/>
  </r>
  <r>
    <s v="E3537 TSM Sta Eq, Sumas SMS"/>
    <s v="E3537"/>
    <x v="666"/>
    <x v="6"/>
    <n v="0"/>
    <n v="0"/>
    <n v="0"/>
    <n v="0"/>
    <n v="0"/>
    <n v="0"/>
    <n v="0"/>
    <n v="0"/>
    <n v="0"/>
    <n v="0"/>
    <n v="0"/>
    <n v="0"/>
    <n v="0"/>
    <n v="0"/>
  </r>
  <r>
    <s v="E3537 TSM Sta Eq, Upper Baker"/>
    <s v="E3537"/>
    <x v="668"/>
    <x v="6"/>
    <n v="0"/>
    <n v="0"/>
    <n v="0"/>
    <n v="0"/>
    <n v="0"/>
    <n v="0"/>
    <n v="0"/>
    <n v="0"/>
    <n v="0"/>
    <n v="0"/>
    <n v="0"/>
    <n v="0"/>
    <n v="0"/>
    <n v="0"/>
  </r>
  <r>
    <s v="E3537 TSM Sta Eq, Upper Baker-NSC"/>
    <s v="E3537"/>
    <x v="669"/>
    <x v="6"/>
    <n v="0"/>
    <n v="0"/>
    <n v="0"/>
    <n v="0"/>
    <n v="0"/>
    <n v="0"/>
    <n v="0"/>
    <n v="0"/>
    <n v="0"/>
    <n v="0"/>
    <n v="0"/>
    <n v="0"/>
    <n v="0"/>
    <n v="0"/>
  </r>
  <r>
    <s v="E3537 TSM Sta Eq, Wild Horse Solar"/>
    <s v="E3537"/>
    <x v="670"/>
    <x v="6"/>
    <n v="0"/>
    <n v="0"/>
    <n v="0"/>
    <n v="0"/>
    <n v="0"/>
    <n v="0"/>
    <n v="0"/>
    <n v="0"/>
    <n v="0"/>
    <n v="0"/>
    <n v="0"/>
    <n v="0"/>
    <n v="0"/>
    <n v="0"/>
  </r>
  <r>
    <s v="E3537 TSM Sta Eq, Wld Hrs Solar-NSC"/>
    <s v="E3537"/>
    <x v="671"/>
    <x v="6"/>
    <n v="0"/>
    <n v="0"/>
    <n v="0"/>
    <n v="0"/>
    <n v="0"/>
    <n v="0"/>
    <n v="0"/>
    <n v="0"/>
    <n v="0"/>
    <n v="0"/>
    <n v="0"/>
    <n v="0"/>
    <n v="0"/>
    <n v="0"/>
  </r>
  <r>
    <s v="E3537 TSM Sub Eq, Sumas OP-SMC"/>
    <s v="E3537"/>
    <x v="697"/>
    <x v="6"/>
    <n v="0"/>
    <n v="0"/>
    <n v="0"/>
    <n v="0"/>
    <n v="0"/>
    <n v="0"/>
    <n v="0"/>
    <n v="0"/>
    <n v="0"/>
    <n v="0"/>
    <n v="0"/>
    <n v="0"/>
    <n v="0"/>
    <n v="0"/>
  </r>
  <r>
    <s v="E3537 TSM Sub Eq, Sumas OP-SMC-NSC"/>
    <s v="E3537"/>
    <x v="698"/>
    <x v="6"/>
    <n v="0"/>
    <n v="0"/>
    <n v="0"/>
    <n v="0"/>
    <n v="0"/>
    <n v="0"/>
    <n v="0"/>
    <n v="0"/>
    <n v="0"/>
    <n v="0"/>
    <n v="0"/>
    <n v="0"/>
    <n v="0"/>
    <n v="0"/>
  </r>
  <r>
    <s v="E3537 TSM Sub Eq, Sumas OP-SMS"/>
    <s v="E3537"/>
    <x v="699"/>
    <x v="6"/>
    <n v="0"/>
    <n v="0"/>
    <n v="0"/>
    <n v="0"/>
    <n v="0"/>
    <n v="0"/>
    <n v="0"/>
    <n v="0"/>
    <n v="0"/>
    <n v="0"/>
    <n v="0"/>
    <n v="0"/>
    <n v="0"/>
    <n v="141"/>
  </r>
  <r>
    <s v="E3537 TSM Sub Eq, Sumas OP-SMS-NSC"/>
    <s v="E3537"/>
    <x v="700"/>
    <x v="6"/>
    <n v="0"/>
    <n v="0"/>
    <n v="0"/>
    <n v="0"/>
    <n v="0"/>
    <n v="0"/>
    <n v="0"/>
    <n v="0"/>
    <n v="0"/>
    <n v="0"/>
    <n v="0"/>
    <n v="0"/>
    <n v="0"/>
    <n v="0"/>
  </r>
  <r>
    <s v="E3537 TSM Substation Equipment"/>
    <s v="E3537"/>
    <x v="672"/>
    <x v="6"/>
    <n v="65945"/>
    <n v="66340"/>
    <n v="66721"/>
    <n v="67041"/>
    <n v="65262"/>
    <n v="65642"/>
    <n v="65968"/>
    <n v="65771"/>
    <n v="66072"/>
    <n v="66213"/>
    <n v="66549"/>
    <n v="66938"/>
    <n v="67327"/>
    <n v="66262829"/>
  </r>
  <r>
    <s v="E3537 TSM Substation Equipment-NSC"/>
    <s v="E3537"/>
    <x v="673"/>
    <x v="6"/>
    <n v="0"/>
    <n v="0"/>
    <n v="0"/>
    <n v="0"/>
    <n v="0"/>
    <n v="0"/>
    <n v="0"/>
    <n v="0"/>
    <n v="0"/>
    <n v="0"/>
    <n v="0"/>
    <n v="0"/>
    <n v="0"/>
    <n v="0"/>
  </r>
  <r>
    <s v="E3538 (LIF) Sta Eq, Sub-Txe"/>
    <s v="E3538"/>
    <x v="701"/>
    <x v="6"/>
    <n v="204"/>
    <n v="205"/>
    <n v="206"/>
    <n v="207"/>
    <n v="207"/>
    <n v="208"/>
    <n v="209"/>
    <n v="210"/>
    <n v="211"/>
    <n v="211"/>
    <n v="212"/>
    <n v="213"/>
    <n v="214"/>
    <n v="209007"/>
  </r>
  <r>
    <s v="E3538 (LIF) Sta Eq, Sub-Txe-NSC"/>
    <s v="E3538"/>
    <x v="702"/>
    <x v="6"/>
    <n v="0"/>
    <n v="0"/>
    <n v="0"/>
    <n v="0"/>
    <n v="0"/>
    <n v="0"/>
    <n v="0"/>
    <n v="0"/>
    <n v="0"/>
    <n v="0"/>
    <n v="0"/>
    <n v="0"/>
    <n v="0"/>
    <n v="0"/>
  </r>
  <r>
    <s v="E3539 (GIF) Sta Eq, Arco Central"/>
    <s v="E3539"/>
    <x v="703"/>
    <x v="6"/>
    <n v="82"/>
    <n v="83"/>
    <n v="83"/>
    <n v="83"/>
    <n v="83"/>
    <n v="84"/>
    <n v="84"/>
    <n v="84"/>
    <n v="84"/>
    <n v="85"/>
    <n v="85"/>
    <n v="85"/>
    <n v="85"/>
    <n v="83835"/>
  </r>
  <r>
    <s v="E3539 (GIF) Sta Eq, Arco Centra-NSC"/>
    <s v="E3539"/>
    <x v="704"/>
    <x v="6"/>
    <n v="0"/>
    <n v="0"/>
    <n v="0"/>
    <n v="0"/>
    <n v="0"/>
    <n v="0"/>
    <n v="0"/>
    <n v="0"/>
    <n v="0"/>
    <n v="0"/>
    <n v="0"/>
    <n v="0"/>
    <n v="0"/>
    <n v="0"/>
  </r>
  <r>
    <s v="E3539 (GIF) Sta Eq, Baker River Sw"/>
    <s v="E3539"/>
    <x v="705"/>
    <x v="6"/>
    <n v="76"/>
    <n v="76"/>
    <n v="77"/>
    <n v="77"/>
    <n v="77"/>
    <n v="77"/>
    <n v="78"/>
    <n v="78"/>
    <n v="78"/>
    <n v="78"/>
    <n v="79"/>
    <n v="79"/>
    <n v="79"/>
    <n v="77569"/>
  </r>
  <r>
    <s v="E3539 (GIF) Sta Eq, Baker River-NSC"/>
    <s v="E3539"/>
    <x v="706"/>
    <x v="6"/>
    <n v="0"/>
    <n v="0"/>
    <n v="0"/>
    <n v="0"/>
    <n v="0"/>
    <n v="0"/>
    <n v="0"/>
    <n v="0"/>
    <n v="0"/>
    <n v="0"/>
    <n v="0"/>
    <n v="0"/>
    <n v="0"/>
    <n v="0"/>
  </r>
  <r>
    <s v="E3539 (GIF) Sta Eq, Colstrip 1-2"/>
    <s v="E3539"/>
    <x v="707"/>
    <x v="6"/>
    <n v="1172"/>
    <n v="1174"/>
    <n v="1176"/>
    <n v="1179"/>
    <n v="1181"/>
    <n v="1183"/>
    <n v="1185"/>
    <n v="1187"/>
    <n v="1189"/>
    <n v="1191"/>
    <n v="1194"/>
    <n v="1196"/>
    <n v="1198"/>
    <n v="1185005"/>
  </r>
  <r>
    <s v="E3539 (GIF) Sta Eq, Colstrip 3-4 "/>
    <s v="E3539"/>
    <x v="708"/>
    <x v="6"/>
    <n v="2763"/>
    <n v="2769"/>
    <n v="2775"/>
    <n v="2781"/>
    <n v="2787"/>
    <n v="2793"/>
    <n v="2799"/>
    <n v="2806"/>
    <n v="2812"/>
    <n v="2818"/>
    <n v="2824"/>
    <n v="2830"/>
    <n v="2836"/>
    <n v="2799467"/>
  </r>
  <r>
    <s v="E3539 (GIF) Sta Eq, Colstrip1-2-NSC"/>
    <s v="E3539"/>
    <x v="709"/>
    <x v="6"/>
    <n v="0"/>
    <n v="0"/>
    <n v="0"/>
    <n v="0"/>
    <n v="0"/>
    <n v="0"/>
    <n v="0"/>
    <n v="0"/>
    <n v="0"/>
    <n v="0"/>
    <n v="0"/>
    <n v="0"/>
    <n v="0"/>
    <n v="0"/>
  </r>
  <r>
    <s v="E3539 (GIF) Sta Eq, Colstrip3-4-NSC"/>
    <s v="E3539"/>
    <x v="710"/>
    <x v="6"/>
    <n v="0"/>
    <n v="0"/>
    <n v="0"/>
    <n v="0"/>
    <n v="0"/>
    <n v="0"/>
    <n v="0"/>
    <n v="0"/>
    <n v="0"/>
    <n v="0"/>
    <n v="0"/>
    <n v="0"/>
    <n v="0"/>
    <n v="0"/>
  </r>
  <r>
    <s v="E3539 (GIF) Sta Eq, Electron Height"/>
    <s v="E3539"/>
    <x v="711"/>
    <x v="6"/>
    <n v="74"/>
    <n v="74"/>
    <n v="75"/>
    <n v="75"/>
    <n v="75"/>
    <n v="75"/>
    <n v="75"/>
    <n v="76"/>
    <n v="76"/>
    <n v="76"/>
    <n v="76"/>
    <n v="76"/>
    <n v="77"/>
    <n v="75370"/>
  </r>
  <r>
    <s v="E3539 (GIF) Sta Eq, Electron He-NSC"/>
    <s v="E3539"/>
    <x v="712"/>
    <x v="6"/>
    <n v="0"/>
    <n v="0"/>
    <n v="0"/>
    <n v="0"/>
    <n v="0"/>
    <n v="0"/>
    <n v="0"/>
    <n v="0"/>
    <n v="0"/>
    <n v="0"/>
    <n v="0"/>
    <n v="0"/>
    <n v="0"/>
    <n v="0"/>
  </r>
  <r>
    <s v="E3539 (GIF) Sta Eq, Electron-RET"/>
    <s v="E3539"/>
    <x v="713"/>
    <x v="6"/>
    <n v="0"/>
    <n v="0"/>
    <n v="0"/>
    <n v="0"/>
    <n v="0"/>
    <n v="0"/>
    <n v="0"/>
    <n v="0"/>
    <n v="0"/>
    <n v="0"/>
    <n v="0"/>
    <n v="0"/>
    <n v="0"/>
    <n v="0"/>
  </r>
  <r>
    <s v="E3539 (GIF) Sta Eq, Encogen"/>
    <s v="E3539"/>
    <x v="714"/>
    <x v="6"/>
    <n v="4650"/>
    <n v="4660"/>
    <n v="4669"/>
    <n v="4679"/>
    <n v="4688"/>
    <n v="4697"/>
    <n v="4707"/>
    <n v="4716"/>
    <n v="4725"/>
    <n v="4735"/>
    <n v="4744"/>
    <n v="4754"/>
    <n v="4763"/>
    <n v="4706711"/>
  </r>
  <r>
    <s v="E3539 (GIF) Sta Eq, Encogen-NSC"/>
    <s v="E3539"/>
    <x v="715"/>
    <x v="6"/>
    <n v="0"/>
    <n v="0"/>
    <n v="0"/>
    <n v="0"/>
    <n v="0"/>
    <n v="0"/>
    <n v="0"/>
    <n v="0"/>
    <n v="0"/>
    <n v="0"/>
    <n v="0"/>
    <n v="0"/>
    <n v="0"/>
    <n v="0"/>
  </r>
  <r>
    <s v="E3539 (GIF) Sta Eq, Ferndale"/>
    <s v="E3539"/>
    <x v="716"/>
    <x v="6"/>
    <n v="3687"/>
    <n v="3697"/>
    <n v="3706"/>
    <n v="3716"/>
    <n v="3726"/>
    <n v="3736"/>
    <n v="3745"/>
    <n v="3755"/>
    <n v="3765"/>
    <n v="3775"/>
    <n v="3784"/>
    <n v="3794"/>
    <n v="3804"/>
    <n v="3745375"/>
  </r>
  <r>
    <s v="E3539 (GIF) Sta Eq, Ferndale-NSC"/>
    <s v="E3539"/>
    <x v="717"/>
    <x v="6"/>
    <n v="0"/>
    <n v="0"/>
    <n v="0"/>
    <n v="0"/>
    <n v="0"/>
    <n v="0"/>
    <n v="0"/>
    <n v="0"/>
    <n v="0"/>
    <n v="0"/>
    <n v="0"/>
    <n v="0"/>
    <n v="0"/>
    <n v="0"/>
  </r>
  <r>
    <s v="E3539 (GIF) Sta Eq, Fred 1/APC"/>
    <s v="E3539"/>
    <x v="718"/>
    <x v="6"/>
    <n v="1417"/>
    <n v="1425"/>
    <n v="1434"/>
    <n v="1443"/>
    <n v="1452"/>
    <n v="1460"/>
    <n v="1469"/>
    <n v="1478"/>
    <n v="1486"/>
    <n v="1495"/>
    <n v="1504"/>
    <n v="1513"/>
    <n v="1521"/>
    <n v="1468980"/>
  </r>
  <r>
    <s v="E3539 (GIF) Sta Eq, Fred 1/APC-NSC"/>
    <s v="E3539"/>
    <x v="719"/>
    <x v="6"/>
    <n v="0"/>
    <n v="0"/>
    <n v="0"/>
    <n v="0"/>
    <n v="0"/>
    <n v="0"/>
    <n v="0"/>
    <n v="0"/>
    <n v="0"/>
    <n v="0"/>
    <n v="0"/>
    <n v="0"/>
    <n v="0"/>
    <n v="0"/>
  </r>
  <r>
    <s v="E3539 (GIF) Sta Eq, Frederickson"/>
    <s v="E3539"/>
    <x v="720"/>
    <x v="6"/>
    <n v="446"/>
    <n v="451"/>
    <n v="457"/>
    <n v="462"/>
    <n v="468"/>
    <n v="473"/>
    <n v="479"/>
    <n v="484"/>
    <n v="490"/>
    <n v="496"/>
    <n v="501"/>
    <n v="507"/>
    <n v="512"/>
    <n v="478938"/>
  </r>
  <r>
    <s v="E3539 (GIF) Sta Eq, Frederickso-NSC"/>
    <s v="E3539"/>
    <x v="721"/>
    <x v="6"/>
    <n v="0"/>
    <n v="0"/>
    <n v="0"/>
    <n v="0"/>
    <n v="0"/>
    <n v="0"/>
    <n v="0"/>
    <n v="0"/>
    <n v="0"/>
    <n v="0"/>
    <n v="0"/>
    <n v="0"/>
    <n v="0"/>
    <n v="0"/>
  </r>
  <r>
    <s v="E3539 (GIF) Sta Eq, Fredonia 1&amp;2"/>
    <s v="E3539"/>
    <x v="722"/>
    <x v="6"/>
    <n v="1388"/>
    <n v="1395"/>
    <n v="1401"/>
    <n v="1408"/>
    <n v="1414"/>
    <n v="1421"/>
    <n v="1375"/>
    <n v="1381"/>
    <n v="1388"/>
    <n v="1394"/>
    <n v="1401"/>
    <n v="1407"/>
    <n v="1414"/>
    <n v="1398836"/>
  </r>
  <r>
    <s v="E3539 (GIF) Sta Eq, Fredonia 1&amp;-NSC"/>
    <s v="E3539"/>
    <x v="723"/>
    <x v="6"/>
    <n v="0"/>
    <n v="0"/>
    <n v="0"/>
    <n v="0"/>
    <n v="0"/>
    <n v="0"/>
    <n v="0"/>
    <n v="0"/>
    <n v="0"/>
    <n v="0"/>
    <n v="0"/>
    <n v="0"/>
    <n v="0"/>
    <n v="0"/>
  </r>
  <r>
    <s v="E3539 (GIF) Sta Eq, Fredonia 3&amp;4"/>
    <s v="E3539"/>
    <x v="724"/>
    <x v="6"/>
    <n v="563"/>
    <n v="566"/>
    <n v="569"/>
    <n v="572"/>
    <n v="575"/>
    <n v="578"/>
    <n v="581"/>
    <n v="584"/>
    <n v="587"/>
    <n v="590"/>
    <n v="593"/>
    <n v="596"/>
    <n v="599"/>
    <n v="581003"/>
  </r>
  <r>
    <s v="E3539 (GIF) Sta Eq, Fredonia 3&amp;-NSC"/>
    <s v="E3539"/>
    <x v="725"/>
    <x v="6"/>
    <n v="0"/>
    <n v="0"/>
    <n v="0"/>
    <n v="0"/>
    <n v="0"/>
    <n v="0"/>
    <n v="0"/>
    <n v="0"/>
    <n v="0"/>
    <n v="0"/>
    <n v="0"/>
    <n v="0"/>
    <n v="0"/>
    <n v="0"/>
  </r>
  <r>
    <s v="E3539 (GIF) Sta Eq, Goldendale"/>
    <s v="E3539"/>
    <x v="726"/>
    <x v="6"/>
    <n v="80"/>
    <n v="81"/>
    <n v="81"/>
    <n v="82"/>
    <n v="83"/>
    <n v="83"/>
    <n v="84"/>
    <n v="85"/>
    <n v="86"/>
    <n v="86"/>
    <n v="87"/>
    <n v="88"/>
    <n v="88"/>
    <n v="84166"/>
  </r>
  <r>
    <s v="E3539 (GIF) Sta Eq, Goldendale-NSC"/>
    <s v="E3539"/>
    <x v="727"/>
    <x v="6"/>
    <n v="0"/>
    <n v="0"/>
    <n v="0"/>
    <n v="0"/>
    <n v="0"/>
    <n v="0"/>
    <n v="0"/>
    <n v="0"/>
    <n v="0"/>
    <n v="0"/>
    <n v="0"/>
    <n v="0"/>
    <n v="0"/>
    <n v="0"/>
  </r>
  <r>
    <s v="E3539 (GIF) Sta Eq, Hop Ridge-NSC"/>
    <s v="E3539"/>
    <x v="728"/>
    <x v="6"/>
    <n v="0"/>
    <n v="0"/>
    <n v="0"/>
    <n v="0"/>
    <n v="0"/>
    <n v="0"/>
    <n v="0"/>
    <n v="0"/>
    <n v="0"/>
    <n v="0"/>
    <n v="0"/>
    <n v="0"/>
    <n v="0"/>
    <n v="0"/>
  </r>
  <r>
    <s v="E3539 (GIF) Sta Eq, Hopkins Ridge"/>
    <s v="E3539"/>
    <x v="729"/>
    <x v="6"/>
    <n v="1813"/>
    <n v="1828"/>
    <n v="1844"/>
    <n v="1859"/>
    <n v="1874"/>
    <n v="1889"/>
    <n v="1905"/>
    <n v="1920"/>
    <n v="1935"/>
    <n v="1950"/>
    <n v="1966"/>
    <n v="1981"/>
    <n v="1996"/>
    <n v="1904647"/>
  </r>
  <r>
    <s v="E3539 (GIF) Sta Eq, HPK sub@pla-NSC"/>
    <s v="E3539"/>
    <x v="730"/>
    <x v="6"/>
    <n v="0"/>
    <n v="0"/>
    <n v="0"/>
    <n v="0"/>
    <n v="0"/>
    <n v="0"/>
    <n v="0"/>
    <n v="0"/>
    <n v="0"/>
    <n v="0"/>
    <n v="0"/>
    <n v="0"/>
    <n v="0"/>
    <n v="0"/>
  </r>
  <r>
    <s v="E3539 (GIF) Sta Eq, HPK sub@plant"/>
    <s v="E3539"/>
    <x v="731"/>
    <x v="6"/>
    <n v="2389"/>
    <n v="2405"/>
    <n v="2420"/>
    <n v="2436"/>
    <n v="2452"/>
    <n v="2468"/>
    <n v="2484"/>
    <n v="2500"/>
    <n v="2517"/>
    <n v="2533"/>
    <n v="2549"/>
    <n v="2565"/>
    <n v="2581"/>
    <n v="2484544"/>
  </r>
  <r>
    <s v="E3539 (GIF) Sta Eq, LB#4 -2013"/>
    <s v="E3539"/>
    <x v="732"/>
    <x v="6"/>
    <n v="0"/>
    <n v="0"/>
    <n v="0"/>
    <n v="0"/>
    <n v="0"/>
    <n v="0"/>
    <n v="0"/>
    <n v="0"/>
    <n v="0"/>
    <n v="0"/>
    <n v="0"/>
    <n v="0"/>
    <n v="0"/>
    <n v="38"/>
  </r>
  <r>
    <s v="E3539 (GIF) Sta Eq, LB#4 -2013-NSC"/>
    <s v="E3539"/>
    <x v="733"/>
    <x v="6"/>
    <n v="0"/>
    <n v="0"/>
    <n v="0"/>
    <n v="0"/>
    <n v="0"/>
    <n v="0"/>
    <n v="0"/>
    <n v="0"/>
    <n v="0"/>
    <n v="0"/>
    <n v="0"/>
    <n v="0"/>
    <n v="0"/>
    <n v="0"/>
  </r>
  <r>
    <s v="E3539 (GIF) Sta Eq, Lower Baker"/>
    <s v="E3539"/>
    <x v="734"/>
    <x v="6"/>
    <n v="535"/>
    <n v="540"/>
    <n v="544"/>
    <n v="549"/>
    <n v="554"/>
    <n v="558"/>
    <n v="563"/>
    <n v="568"/>
    <n v="572"/>
    <n v="577"/>
    <n v="582"/>
    <n v="586"/>
    <n v="591"/>
    <n v="562959"/>
  </r>
  <r>
    <s v="E3539 (GIF) Sta Eq, Lower Baker-NSC"/>
    <s v="E3539"/>
    <x v="735"/>
    <x v="6"/>
    <n v="0"/>
    <n v="0"/>
    <n v="0"/>
    <n v="0"/>
    <n v="0"/>
    <n v="0"/>
    <n v="0"/>
    <n v="0"/>
    <n v="0"/>
    <n v="0"/>
    <n v="0"/>
    <n v="0"/>
    <n v="0"/>
    <n v="0"/>
  </r>
  <r>
    <s v="E3539 (GIF) Sta Eq, LSR"/>
    <s v="E3539"/>
    <x v="736"/>
    <x v="6"/>
    <n v="7147"/>
    <n v="7189"/>
    <n v="7230"/>
    <n v="7272"/>
    <n v="7314"/>
    <n v="7355"/>
    <n v="7397"/>
    <n v="7439"/>
    <n v="7481"/>
    <n v="7522"/>
    <n v="7564"/>
    <n v="7606"/>
    <n v="7648"/>
    <n v="7397202"/>
  </r>
  <r>
    <s v="E3539 (GIF) Sta Eq, LSR-NSC"/>
    <s v="E3539"/>
    <x v="737"/>
    <x v="6"/>
    <n v="0"/>
    <n v="0"/>
    <n v="0"/>
    <n v="0"/>
    <n v="0"/>
    <n v="0"/>
    <n v="0"/>
    <n v="0"/>
    <n v="0"/>
    <n v="0"/>
    <n v="0"/>
    <n v="0"/>
    <n v="0"/>
    <n v="0"/>
  </r>
  <r>
    <s v="E3539 (GIF) Sta Eq, Mint Farm"/>
    <s v="E3539"/>
    <x v="738"/>
    <x v="6"/>
    <n v="391"/>
    <n v="394"/>
    <n v="397"/>
    <n v="400"/>
    <n v="404"/>
    <n v="407"/>
    <n v="410"/>
    <n v="413"/>
    <n v="416"/>
    <n v="419"/>
    <n v="422"/>
    <n v="425"/>
    <n v="428"/>
    <n v="409719"/>
  </r>
  <r>
    <s v="E3539 (GIF) Sta Eq, Mint Farm-NSC"/>
    <s v="E3539"/>
    <x v="739"/>
    <x v="6"/>
    <n v="0"/>
    <n v="0"/>
    <n v="0"/>
    <n v="0"/>
    <n v="0"/>
    <n v="0"/>
    <n v="0"/>
    <n v="0"/>
    <n v="0"/>
    <n v="0"/>
    <n v="0"/>
    <n v="0"/>
    <n v="0"/>
    <n v="0"/>
  </r>
  <r>
    <s v="E3539 (GIF) Sta Eq, Nooksack"/>
    <s v="E3539"/>
    <x v="740"/>
    <x v="6"/>
    <n v="8"/>
    <n v="8"/>
    <n v="8"/>
    <n v="8"/>
    <n v="8"/>
    <n v="8"/>
    <n v="8"/>
    <n v="8"/>
    <n v="8"/>
    <n v="9"/>
    <n v="9"/>
    <n v="9"/>
    <n v="9"/>
    <n v="8357"/>
  </r>
  <r>
    <s v="E3539 (GIF) Sta Eq, Nooksack-NSC"/>
    <s v="E3539"/>
    <x v="741"/>
    <x v="6"/>
    <n v="0"/>
    <n v="0"/>
    <n v="0"/>
    <n v="0"/>
    <n v="0"/>
    <n v="0"/>
    <n v="0"/>
    <n v="0"/>
    <n v="0"/>
    <n v="0"/>
    <n v="0"/>
    <n v="0"/>
    <n v="0"/>
    <n v="0"/>
  </r>
  <r>
    <s v="E3539 (GIF) Sta Eq, Poison Spring"/>
    <s v="E3539"/>
    <x v="742"/>
    <x v="6"/>
    <n v="29"/>
    <n v="29"/>
    <n v="30"/>
    <n v="25"/>
    <n v="25"/>
    <n v="25"/>
    <n v="26"/>
    <n v="26"/>
    <n v="26"/>
    <n v="27"/>
    <n v="27"/>
    <n v="27"/>
    <n v="28"/>
    <n v="26766"/>
  </r>
  <r>
    <s v="E3539 (GIF) Sta Eq, Poison Spri-NSC"/>
    <s v="E3539"/>
    <x v="743"/>
    <x v="6"/>
    <n v="0"/>
    <n v="0"/>
    <n v="0"/>
    <n v="0"/>
    <n v="0"/>
    <n v="0"/>
    <n v="0"/>
    <n v="0"/>
    <n v="0"/>
    <n v="0"/>
    <n v="0"/>
    <n v="0"/>
    <n v="0"/>
    <n v="0"/>
  </r>
  <r>
    <s v="E3539 (GIF) Sta Eq, Shannon"/>
    <s v="E3539"/>
    <x v="744"/>
    <x v="6"/>
    <n v="30"/>
    <n v="30"/>
    <n v="30"/>
    <n v="30"/>
    <n v="30"/>
    <n v="31"/>
    <n v="31"/>
    <n v="31"/>
    <n v="31"/>
    <n v="32"/>
    <n v="32"/>
    <n v="32"/>
    <n v="32"/>
    <n v="30905"/>
  </r>
  <r>
    <s v="E3539 (GIF) Sta Eq, Shannon-NSC"/>
    <s v="E3539"/>
    <x v="745"/>
    <x v="6"/>
    <n v="0"/>
    <n v="0"/>
    <n v="0"/>
    <n v="0"/>
    <n v="0"/>
    <n v="0"/>
    <n v="0"/>
    <n v="0"/>
    <n v="0"/>
    <n v="0"/>
    <n v="0"/>
    <n v="0"/>
    <n v="0"/>
    <n v="0"/>
  </r>
  <r>
    <s v="E3539 (GIF) Sta Eq, Snoq 1-2013"/>
    <s v="E3539"/>
    <x v="746"/>
    <x v="6"/>
    <n v="557"/>
    <n v="564"/>
    <n v="571"/>
    <n v="578"/>
    <n v="585"/>
    <n v="592"/>
    <n v="599"/>
    <n v="606"/>
    <n v="613"/>
    <n v="620"/>
    <n v="627"/>
    <n v="634"/>
    <n v="641"/>
    <n v="599082"/>
  </r>
  <r>
    <s v="E3539 (GIF) Sta Eq, Snoq 1-2013-NSC"/>
    <s v="E3539"/>
    <x v="747"/>
    <x v="6"/>
    <n v="0"/>
    <n v="0"/>
    <n v="0"/>
    <n v="0"/>
    <n v="0"/>
    <n v="0"/>
    <n v="0"/>
    <n v="0"/>
    <n v="0"/>
    <n v="0"/>
    <n v="0"/>
    <n v="0"/>
    <n v="0"/>
    <n v="0"/>
  </r>
  <r>
    <s v="E3539 (GIF) Sta Eq, Snoq 2-2013"/>
    <s v="E3539"/>
    <x v="748"/>
    <x v="6"/>
    <n v="513"/>
    <n v="521"/>
    <n v="530"/>
    <n v="538"/>
    <n v="546"/>
    <n v="554"/>
    <n v="562"/>
    <n v="571"/>
    <n v="579"/>
    <n v="587"/>
    <n v="595"/>
    <n v="603"/>
    <n v="612"/>
    <n v="562456"/>
  </r>
  <r>
    <s v="E3539 (GIF) Sta Eq, Snoq 2-2013-NSC"/>
    <s v="E3539"/>
    <x v="749"/>
    <x v="6"/>
    <n v="0"/>
    <n v="0"/>
    <n v="0"/>
    <n v="0"/>
    <n v="0"/>
    <n v="0"/>
    <n v="0"/>
    <n v="0"/>
    <n v="0"/>
    <n v="0"/>
    <n v="0"/>
    <n v="0"/>
    <n v="0"/>
    <n v="0"/>
  </r>
  <r>
    <s v="E3539 (GIF) Sta Eq, Snoq 2-NSC"/>
    <s v="E3539"/>
    <x v="750"/>
    <x v="6"/>
    <n v="0"/>
    <n v="0"/>
    <n v="0"/>
    <n v="0"/>
    <n v="0"/>
    <n v="0"/>
    <n v="0"/>
    <n v="0"/>
    <n v="0"/>
    <n v="0"/>
    <n v="0"/>
    <n v="0"/>
    <n v="0"/>
    <n v="0"/>
  </r>
  <r>
    <s v="E3539 (GIF) Sta Eq, Snoq Sw-NSC"/>
    <s v="E3539"/>
    <x v="751"/>
    <x v="6"/>
    <n v="0"/>
    <n v="0"/>
    <n v="0"/>
    <n v="0"/>
    <n v="0"/>
    <n v="0"/>
    <n v="0"/>
    <n v="0"/>
    <n v="0"/>
    <n v="0"/>
    <n v="0"/>
    <n v="0"/>
    <n v="0"/>
    <n v="0"/>
  </r>
  <r>
    <s v="E3539 (GIF) Sta Eq, Snoqualmie 2"/>
    <s v="E3539"/>
    <x v="752"/>
    <x v="6"/>
    <n v="135"/>
    <n v="135"/>
    <n v="135"/>
    <n v="136"/>
    <n v="136"/>
    <n v="137"/>
    <n v="137"/>
    <n v="137"/>
    <n v="138"/>
    <n v="138"/>
    <n v="138"/>
    <n v="139"/>
    <n v="139"/>
    <n v="136905"/>
  </r>
  <r>
    <s v="E3539 (GIF) Sta Eq, Snoqualmie Sw"/>
    <s v="E3539"/>
    <x v="753"/>
    <x v="6"/>
    <n v="143"/>
    <n v="143"/>
    <n v="144"/>
    <n v="144"/>
    <n v="145"/>
    <n v="145"/>
    <n v="145"/>
    <n v="146"/>
    <n v="146"/>
    <n v="147"/>
    <n v="56"/>
    <n v="57"/>
    <n v="57"/>
    <n v="126439"/>
  </r>
  <r>
    <s v="E3539 (GIF) Sta Eq, Stillwater"/>
    <s v="E3539"/>
    <x v="754"/>
    <x v="6"/>
    <n v="11"/>
    <n v="11"/>
    <n v="11"/>
    <n v="11"/>
    <n v="11"/>
    <n v="11"/>
    <n v="11"/>
    <n v="11"/>
    <n v="11"/>
    <n v="11"/>
    <n v="12"/>
    <n v="12"/>
    <n v="12"/>
    <n v="11363"/>
  </r>
  <r>
    <s v="E3539 (GIF) Sta Eq, Stillwater-NSC"/>
    <s v="E3539"/>
    <x v="755"/>
    <x v="6"/>
    <n v="0"/>
    <n v="0"/>
    <n v="0"/>
    <n v="0"/>
    <n v="0"/>
    <n v="0"/>
    <n v="0"/>
    <n v="0"/>
    <n v="0"/>
    <n v="0"/>
    <n v="0"/>
    <n v="0"/>
    <n v="0"/>
    <n v="0"/>
  </r>
  <r>
    <s v="E3539 (GIF) Sta Eq, SUB-BRL4-2013"/>
    <s v="E3539"/>
    <x v="756"/>
    <x v="6"/>
    <n v="275"/>
    <n v="280"/>
    <n v="285"/>
    <n v="290"/>
    <n v="295"/>
    <n v="300"/>
    <n v="305"/>
    <n v="310"/>
    <n v="315"/>
    <n v="320"/>
    <n v="325"/>
    <n v="329"/>
    <n v="334"/>
    <n v="304867"/>
  </r>
  <r>
    <s v="E3539 (GIF) Sta Eq, SUB-BRL4-20-NSC"/>
    <s v="E3539"/>
    <x v="757"/>
    <x v="6"/>
    <n v="0"/>
    <n v="0"/>
    <n v="0"/>
    <n v="0"/>
    <n v="0"/>
    <n v="0"/>
    <n v="0"/>
    <n v="0"/>
    <n v="0"/>
    <n v="0"/>
    <n v="0"/>
    <n v="0"/>
    <n v="0"/>
    <n v="0"/>
  </r>
  <r>
    <s v="E3539 (GIF) Sta Eq, Sumas OP-SMC"/>
    <s v="E3539"/>
    <x v="758"/>
    <x v="6"/>
    <n v="3225"/>
    <n v="3232"/>
    <n v="3238"/>
    <n v="3244"/>
    <n v="3250"/>
    <n v="3256"/>
    <n v="3262"/>
    <n v="3268"/>
    <n v="3274"/>
    <n v="3280"/>
    <n v="3287"/>
    <n v="3293"/>
    <n v="3299"/>
    <n v="3262143"/>
  </r>
  <r>
    <s v="E3539 (GIF) Sta Eq, Sumas OP-SM-NSC"/>
    <s v="E3539"/>
    <x v="759"/>
    <x v="6"/>
    <n v="0"/>
    <n v="0"/>
    <n v="0"/>
    <n v="0"/>
    <n v="0"/>
    <n v="0"/>
    <n v="0"/>
    <n v="0"/>
    <n v="0"/>
    <n v="0"/>
    <n v="0"/>
    <n v="0"/>
    <n v="0"/>
    <n v="0"/>
  </r>
  <r>
    <s v="E3539 (GIF) Sta Eq, Terrell"/>
    <s v="E3539"/>
    <x v="760"/>
    <x v="6"/>
    <n v="67"/>
    <n v="67"/>
    <n v="67"/>
    <n v="67"/>
    <n v="68"/>
    <n v="68"/>
    <n v="68"/>
    <n v="68"/>
    <n v="69"/>
    <n v="69"/>
    <n v="69"/>
    <n v="69"/>
    <n v="70"/>
    <n v="68163"/>
  </r>
  <r>
    <s v="E3539 (GIF) Sta Eq, Terrell-NSC"/>
    <s v="E3539"/>
    <x v="761"/>
    <x v="6"/>
    <n v="0"/>
    <n v="0"/>
    <n v="0"/>
    <n v="0"/>
    <n v="0"/>
    <n v="0"/>
    <n v="0"/>
    <n v="0"/>
    <n v="0"/>
    <n v="0"/>
    <n v="0"/>
    <n v="0"/>
    <n v="0"/>
    <n v="0"/>
  </r>
  <r>
    <s v="E3539 (GIF) Sta Eq, Texaco West"/>
    <s v="E3539"/>
    <x v="762"/>
    <x v="6"/>
    <n v="7"/>
    <n v="7"/>
    <n v="7"/>
    <n v="7"/>
    <n v="7"/>
    <n v="7"/>
    <n v="7"/>
    <n v="7"/>
    <n v="7"/>
    <n v="7"/>
    <n v="7"/>
    <n v="7"/>
    <n v="7"/>
    <n v="7314"/>
  </r>
  <r>
    <s v="E3539 (GIF) Sta Eq, Texaco West-NSC"/>
    <s v="E3539"/>
    <x v="763"/>
    <x v="6"/>
    <n v="0"/>
    <n v="0"/>
    <n v="0"/>
    <n v="0"/>
    <n v="0"/>
    <n v="0"/>
    <n v="0"/>
    <n v="0"/>
    <n v="0"/>
    <n v="0"/>
    <n v="0"/>
    <n v="0"/>
    <n v="0"/>
    <n v="0"/>
  </r>
  <r>
    <s v="E3539 (GIF) Sta Eq, Upper Baker"/>
    <s v="E3539"/>
    <x v="764"/>
    <x v="6"/>
    <n v="548"/>
    <n v="553"/>
    <n v="557"/>
    <n v="562"/>
    <n v="567"/>
    <n v="572"/>
    <n v="576"/>
    <n v="581"/>
    <n v="586"/>
    <n v="590"/>
    <n v="595"/>
    <n v="600"/>
    <n v="604"/>
    <n v="576208"/>
  </r>
  <r>
    <s v="E3539 (GIF) Sta Eq, Upper Baker-NSC"/>
    <s v="E3539"/>
    <x v="765"/>
    <x v="6"/>
    <n v="0"/>
    <n v="0"/>
    <n v="0"/>
    <n v="0"/>
    <n v="0"/>
    <n v="0"/>
    <n v="0"/>
    <n v="0"/>
    <n v="0"/>
    <n v="0"/>
    <n v="0"/>
    <n v="0"/>
    <n v="0"/>
    <n v="0"/>
  </r>
  <r>
    <s v="E3539 (GIF) Sta Eq, WHDE sub@plant"/>
    <s v="E3539"/>
    <x v="766"/>
    <x v="6"/>
    <n v="442"/>
    <n v="447"/>
    <n v="452"/>
    <n v="457"/>
    <n v="462"/>
    <n v="467"/>
    <n v="472"/>
    <n v="477"/>
    <n v="482"/>
    <n v="487"/>
    <n v="492"/>
    <n v="497"/>
    <n v="502"/>
    <n v="471599"/>
  </r>
  <r>
    <s v="E3539 (GIF) Sta Eq, WHDE sub@pl-NSC"/>
    <s v="E3539"/>
    <x v="767"/>
    <x v="6"/>
    <n v="0"/>
    <n v="0"/>
    <n v="0"/>
    <n v="0"/>
    <n v="0"/>
    <n v="0"/>
    <n v="0"/>
    <n v="0"/>
    <n v="0"/>
    <n v="0"/>
    <n v="0"/>
    <n v="0"/>
    <n v="0"/>
    <n v="0"/>
  </r>
  <r>
    <s v="E3539 (GIF) Sta Eq, Whitehorn"/>
    <s v="E3539"/>
    <x v="768"/>
    <x v="6"/>
    <n v="1528"/>
    <n v="1531"/>
    <n v="1535"/>
    <n v="1539"/>
    <n v="1543"/>
    <n v="1546"/>
    <n v="1550"/>
    <n v="1554"/>
    <n v="1557"/>
    <n v="1561"/>
    <n v="1565"/>
    <n v="1568"/>
    <n v="1572"/>
    <n v="1549938"/>
  </r>
  <r>
    <s v="E3539 (GIF) Sta Eq, Whitehorn-NSC"/>
    <s v="E3539"/>
    <x v="769"/>
    <x v="6"/>
    <n v="0"/>
    <n v="0"/>
    <n v="0"/>
    <n v="0"/>
    <n v="0"/>
    <n v="0"/>
    <n v="0"/>
    <n v="0"/>
    <n v="0"/>
    <n v="0"/>
    <n v="0"/>
    <n v="0"/>
    <n v="0"/>
    <n v="0"/>
  </r>
  <r>
    <s v="E3539 (GIF) Sta Eq, Wild H sub@-NSC"/>
    <s v="E3539"/>
    <x v="770"/>
    <x v="6"/>
    <n v="0"/>
    <n v="0"/>
    <n v="0"/>
    <n v="0"/>
    <n v="0"/>
    <n v="0"/>
    <n v="0"/>
    <n v="0"/>
    <n v="0"/>
    <n v="0"/>
    <n v="0"/>
    <n v="0"/>
    <n v="0"/>
    <n v="0"/>
  </r>
  <r>
    <s v="E3539 (GIF) Sta Eq, Wild H sub@plt"/>
    <s v="E3539"/>
    <x v="771"/>
    <x v="6"/>
    <n v="2628"/>
    <n v="2646"/>
    <n v="2665"/>
    <n v="2684"/>
    <n v="2703"/>
    <n v="2721"/>
    <n v="2740"/>
    <n v="2759"/>
    <n v="2778"/>
    <n v="2796"/>
    <n v="2815"/>
    <n v="2834"/>
    <n v="2853"/>
    <n v="2740202"/>
  </r>
  <r>
    <s v="E3539 (GIF) Sta Eq, Wild Horse "/>
    <s v="E3539"/>
    <x v="772"/>
    <x v="6"/>
    <n v="2228"/>
    <n v="2245"/>
    <n v="2262"/>
    <n v="2279"/>
    <n v="2296"/>
    <n v="2312"/>
    <n v="2329"/>
    <n v="2346"/>
    <n v="2363"/>
    <n v="2380"/>
    <n v="2396"/>
    <n v="2413"/>
    <n v="2430"/>
    <n v="2329131"/>
  </r>
  <r>
    <s v="E3539 (GIF) Sta Eq, Wild Horse Exp"/>
    <s v="E3539"/>
    <x v="773"/>
    <x v="6"/>
    <n v="1252"/>
    <n v="1267"/>
    <n v="1281"/>
    <n v="1295"/>
    <n v="1310"/>
    <n v="1324"/>
    <n v="1338"/>
    <n v="1353"/>
    <n v="1367"/>
    <n v="1381"/>
    <n v="1396"/>
    <n v="1410"/>
    <n v="1425"/>
    <n v="1338371"/>
  </r>
  <r>
    <s v="E3539 (GIF) Sta Eq, Wild Horse-NSC"/>
    <s v="E3539"/>
    <x v="774"/>
    <x v="6"/>
    <n v="0"/>
    <n v="0"/>
    <n v="0"/>
    <n v="0"/>
    <n v="0"/>
    <n v="0"/>
    <n v="0"/>
    <n v="0"/>
    <n v="0"/>
    <n v="0"/>
    <n v="0"/>
    <n v="0"/>
    <n v="0"/>
    <n v="0"/>
  </r>
  <r>
    <s v="E3539 (GIF) Sta Eq, Wind Ridge"/>
    <s v="E3539"/>
    <x v="775"/>
    <x v="6"/>
    <n v="36"/>
    <n v="37"/>
    <n v="37"/>
    <n v="37"/>
    <n v="37"/>
    <n v="38"/>
    <n v="38"/>
    <n v="38"/>
    <n v="38"/>
    <n v="39"/>
    <n v="39"/>
    <n v="39"/>
    <n v="39"/>
    <n v="37900"/>
  </r>
  <r>
    <s v="E3539 (GIF) Sta Eq, Wind Ridge-NSC"/>
    <s v="E3539"/>
    <x v="776"/>
    <x v="6"/>
    <n v="0"/>
    <n v="0"/>
    <n v="0"/>
    <n v="0"/>
    <n v="0"/>
    <n v="0"/>
    <n v="0"/>
    <n v="0"/>
    <n v="0"/>
    <n v="0"/>
    <n v="0"/>
    <n v="0"/>
    <n v="0"/>
    <n v="0"/>
  </r>
  <r>
    <s v="E3539 (GIF) Sta Eq, WindRid Non-NSC"/>
    <s v="E3539"/>
    <x v="777"/>
    <x v="6"/>
    <n v="0"/>
    <n v="0"/>
    <n v="0"/>
    <n v="0"/>
    <n v="0"/>
    <n v="0"/>
    <n v="0"/>
    <n v="0"/>
    <n v="0"/>
    <n v="0"/>
    <n v="0"/>
    <n v="0"/>
    <n v="0"/>
    <n v="0"/>
  </r>
  <r>
    <s v="E3539 (GIF) Sta Eq, WindRid NonProj"/>
    <s v="E3539"/>
    <x v="778"/>
    <x v="6"/>
    <n v="36"/>
    <n v="36"/>
    <n v="37"/>
    <n v="37"/>
    <n v="37"/>
    <n v="37"/>
    <n v="38"/>
    <n v="38"/>
    <n v="38"/>
    <n v="39"/>
    <n v="39"/>
    <n v="39"/>
    <n v="39"/>
    <n v="37733"/>
  </r>
  <r>
    <s v="E3539 (GIF) Sta Eq, Wld Hrs Exp-NSC"/>
    <s v="E3539"/>
    <x v="779"/>
    <x v="6"/>
    <n v="0"/>
    <n v="0"/>
    <n v="0"/>
    <n v="0"/>
    <n v="0"/>
    <n v="0"/>
    <n v="0"/>
    <n v="0"/>
    <n v="0"/>
    <n v="0"/>
    <n v="0"/>
    <n v="0"/>
    <n v="0"/>
    <n v="0"/>
  </r>
  <r>
    <s v="E354 TSM Poles, Mint Farm "/>
    <s v="E354"/>
    <x v="780"/>
    <x v="6"/>
    <n v="0"/>
    <n v="0"/>
    <n v="0"/>
    <n v="0"/>
    <n v="0"/>
    <n v="0"/>
    <n v="0"/>
    <n v="0"/>
    <n v="0"/>
    <n v="0"/>
    <n v="0"/>
    <n v="0"/>
    <n v="0"/>
    <n v="0"/>
  </r>
  <r>
    <s v="E354 TSM Poles, Mint Farm OP"/>
    <s v="E354"/>
    <x v="781"/>
    <x v="6"/>
    <n v="0"/>
    <n v="0"/>
    <n v="0"/>
    <n v="0"/>
    <n v="0"/>
    <n v="0"/>
    <n v="0"/>
    <n v="0"/>
    <n v="0"/>
    <n v="0"/>
    <n v="0"/>
    <n v="0"/>
    <n v="0"/>
    <n v="0"/>
  </r>
  <r>
    <s v="E354 TSM Towers &amp; Fixtures"/>
    <s v="E354"/>
    <x v="782"/>
    <x v="6"/>
    <n v="7407"/>
    <n v="7435"/>
    <n v="7463"/>
    <n v="7491"/>
    <n v="7519"/>
    <n v="7547"/>
    <n v="7575"/>
    <n v="7604"/>
    <n v="7632"/>
    <n v="7660"/>
    <n v="7688"/>
    <n v="7716"/>
    <n v="7744"/>
    <n v="7575465"/>
  </r>
  <r>
    <s v="E354 TSM Twr/Fixt, 3rd AC Line"/>
    <s v="E354"/>
    <x v="783"/>
    <x v="6"/>
    <n v="9985"/>
    <n v="10009"/>
    <n v="10033"/>
    <n v="10056"/>
    <n v="10080"/>
    <n v="10104"/>
    <n v="10127"/>
    <n v="10151"/>
    <n v="10175"/>
    <n v="10199"/>
    <n v="10222"/>
    <n v="10246"/>
    <n v="10270"/>
    <n v="10127453"/>
  </r>
  <r>
    <s v="E354 TSM Twr/Fixt, 3rd AC Line-NSC"/>
    <s v="E354"/>
    <x v="784"/>
    <x v="6"/>
    <n v="0"/>
    <n v="0"/>
    <n v="0"/>
    <n v="0"/>
    <n v="0"/>
    <n v="0"/>
    <n v="0"/>
    <n v="0"/>
    <n v="0"/>
    <n v="0"/>
    <n v="0"/>
    <n v="0"/>
    <n v="0"/>
    <n v="0"/>
  </r>
  <r>
    <s v="E354 TSM Twr/Fixt, Colstrip 1-2 Com"/>
    <s v="E354"/>
    <x v="785"/>
    <x v="6"/>
    <n v="10821"/>
    <n v="10836"/>
    <n v="10852"/>
    <n v="10867"/>
    <n v="10882"/>
    <n v="10897"/>
    <n v="10912"/>
    <n v="10927"/>
    <n v="10942"/>
    <n v="10957"/>
    <n v="10972"/>
    <n v="10987"/>
    <n v="11002"/>
    <n v="10911884"/>
  </r>
  <r>
    <s v="E354 TSM Twr/Fixt, Colstrip 3-4 Com"/>
    <s v="E354"/>
    <x v="786"/>
    <x v="6"/>
    <n v="15134"/>
    <n v="15156"/>
    <n v="15177"/>
    <n v="15199"/>
    <n v="15220"/>
    <n v="15241"/>
    <n v="15263"/>
    <n v="15284"/>
    <n v="15306"/>
    <n v="15327"/>
    <n v="15349"/>
    <n v="15370"/>
    <n v="15392"/>
    <n v="15262933"/>
  </r>
  <r>
    <s v="E354 TSM Twr/Fixt, Colstrip1-2 -NSC"/>
    <s v="E354"/>
    <x v="787"/>
    <x v="6"/>
    <n v="0"/>
    <n v="0"/>
    <n v="0"/>
    <n v="0"/>
    <n v="0"/>
    <n v="0"/>
    <n v="0"/>
    <n v="0"/>
    <n v="0"/>
    <n v="0"/>
    <n v="0"/>
    <n v="0"/>
    <n v="0"/>
    <n v="0"/>
  </r>
  <r>
    <s v="E354 TSM Twr/Fixt, Colstrip3-4 -NSC"/>
    <s v="E354"/>
    <x v="788"/>
    <x v="6"/>
    <n v="0"/>
    <n v="0"/>
    <n v="0"/>
    <n v="0"/>
    <n v="0"/>
    <n v="0"/>
    <n v="0"/>
    <n v="0"/>
    <n v="0"/>
    <n v="0"/>
    <n v="0"/>
    <n v="0"/>
    <n v="0"/>
    <n v="0"/>
  </r>
  <r>
    <s v="E354 TSM Twr/Fixt, MF OP-NOTUSED"/>
    <s v="E354"/>
    <x v="789"/>
    <x v="6"/>
    <n v="0"/>
    <n v="0"/>
    <n v="0"/>
    <n v="0"/>
    <n v="0"/>
    <n v="0"/>
    <n v="0"/>
    <n v="0"/>
    <n v="0"/>
    <n v="0"/>
    <n v="0"/>
    <n v="0"/>
    <n v="0"/>
    <n v="0"/>
  </r>
  <r>
    <s v="E354 TSM Twr/Fixt, Mint Farm "/>
    <s v="E354"/>
    <x v="790"/>
    <x v="6"/>
    <n v="0"/>
    <n v="0"/>
    <n v="0"/>
    <n v="0"/>
    <n v="0"/>
    <n v="0"/>
    <n v="0"/>
    <n v="0"/>
    <n v="0"/>
    <n v="0"/>
    <n v="0"/>
    <n v="0"/>
    <n v="0"/>
    <n v="0"/>
  </r>
  <r>
    <s v="E354 TSM Twr/Fixt, Mint Farm-NSC"/>
    <s v="E354"/>
    <x v="791"/>
    <x v="6"/>
    <n v="0"/>
    <n v="0"/>
    <n v="0"/>
    <n v="0"/>
    <n v="0"/>
    <n v="0"/>
    <n v="0"/>
    <n v="0"/>
    <n v="0"/>
    <n v="0"/>
    <n v="0"/>
    <n v="0"/>
    <n v="0"/>
    <n v="0"/>
  </r>
  <r>
    <s v="E354 TSM Twr/Fixt, N Intertie"/>
    <s v="E354"/>
    <x v="792"/>
    <x v="6"/>
    <n v="2044"/>
    <n v="2050"/>
    <n v="2056"/>
    <n v="2062"/>
    <n v="2068"/>
    <n v="2074"/>
    <n v="2080"/>
    <n v="2086"/>
    <n v="2092"/>
    <n v="2098"/>
    <n v="2104"/>
    <n v="2110"/>
    <n v="2116"/>
    <n v="2079684"/>
  </r>
  <r>
    <s v="E354 TSM Twr/Fixt, N Intertie-NSC"/>
    <s v="E354"/>
    <x v="793"/>
    <x v="6"/>
    <n v="0"/>
    <n v="0"/>
    <n v="0"/>
    <n v="0"/>
    <n v="0"/>
    <n v="0"/>
    <n v="0"/>
    <n v="0"/>
    <n v="0"/>
    <n v="0"/>
    <n v="0"/>
    <n v="0"/>
    <n v="0"/>
    <n v="0"/>
  </r>
  <r>
    <s v="E354 TSM Twr/Fixt, WH-WindR-RET"/>
    <s v="E354"/>
    <x v="794"/>
    <x v="6"/>
    <n v="0"/>
    <n v="0"/>
    <n v="0"/>
    <n v="0"/>
    <n v="0"/>
    <n v="0"/>
    <n v="0"/>
    <n v="0"/>
    <n v="0"/>
    <n v="0"/>
    <n v="0"/>
    <n v="0"/>
    <n v="0"/>
    <n v="0"/>
  </r>
  <r>
    <s v="E354 TSM Twr/Fixt, WR-NonPr-NOTUSED"/>
    <s v="E354"/>
    <x v="795"/>
    <x v="6"/>
    <n v="0"/>
    <n v="0"/>
    <n v="0"/>
    <n v="0"/>
    <n v="0"/>
    <n v="0"/>
    <n v="0"/>
    <n v="0"/>
    <n v="0"/>
    <n v="0"/>
    <n v="0"/>
    <n v="0"/>
    <n v="0"/>
    <n v="0"/>
  </r>
  <r>
    <s v="E3546 TSM Towers/Fixtures-RET"/>
    <s v="E3546"/>
    <x v="796"/>
    <x v="6"/>
    <n v="0"/>
    <n v="0"/>
    <n v="0"/>
    <n v="0"/>
    <n v="0"/>
    <n v="0"/>
    <n v="0"/>
    <n v="0"/>
    <n v="0"/>
    <n v="0"/>
    <n v="0"/>
    <n v="0"/>
    <n v="0"/>
    <n v="0"/>
  </r>
  <r>
    <s v="E3547 TSM Towers, Hopkins Ridge"/>
    <s v="E3547"/>
    <x v="797"/>
    <x v="6"/>
    <n v="0"/>
    <n v="0"/>
    <n v="0"/>
    <n v="0"/>
    <n v="0"/>
    <n v="0"/>
    <n v="0"/>
    <n v="0"/>
    <n v="0"/>
    <n v="0"/>
    <n v="0"/>
    <n v="0"/>
    <n v="0"/>
    <n v="0"/>
  </r>
  <r>
    <s v="E3547 TSM Towers, Hopkins Ridge-NSC"/>
    <s v="E3547"/>
    <x v="798"/>
    <x v="6"/>
    <n v="0"/>
    <n v="0"/>
    <n v="0"/>
    <n v="0"/>
    <n v="0"/>
    <n v="0"/>
    <n v="0"/>
    <n v="0"/>
    <n v="0"/>
    <n v="0"/>
    <n v="0"/>
    <n v="0"/>
    <n v="0"/>
    <n v="0"/>
  </r>
  <r>
    <s v="E3547 TSM Towers/Fixtures"/>
    <s v="E3547"/>
    <x v="799"/>
    <x v="6"/>
    <n v="954"/>
    <n v="956"/>
    <n v="957"/>
    <n v="954"/>
    <n v="956"/>
    <n v="957"/>
    <n v="959"/>
    <n v="960"/>
    <n v="961"/>
    <n v="963"/>
    <n v="964"/>
    <n v="966"/>
    <n v="967"/>
    <n v="959505"/>
  </r>
  <r>
    <s v="E3549 (GIF) Twr/Fixt, Colstrip 1-2 "/>
    <s v="E3549"/>
    <x v="800"/>
    <x v="6"/>
    <n v="81"/>
    <n v="82"/>
    <n v="82"/>
    <n v="82"/>
    <n v="82"/>
    <n v="82"/>
    <n v="82"/>
    <n v="82"/>
    <n v="82"/>
    <n v="82"/>
    <n v="82"/>
    <n v="82"/>
    <n v="82"/>
    <n v="81676"/>
  </r>
  <r>
    <s v="E3549 (GIF) Twr/Fixt, Colstrip 3-4"/>
    <s v="E3549"/>
    <x v="801"/>
    <x v="6"/>
    <n v="0"/>
    <n v="0"/>
    <n v="0"/>
    <n v="0"/>
    <n v="0"/>
    <n v="0"/>
    <n v="0"/>
    <n v="0"/>
    <n v="0"/>
    <n v="0"/>
    <n v="0"/>
    <n v="0"/>
    <n v="0"/>
    <n v="196"/>
  </r>
  <r>
    <s v="E3549 (GIF) Twr/Fixt, Colstrip1-NSC"/>
    <s v="E3549"/>
    <x v="802"/>
    <x v="6"/>
    <n v="0"/>
    <n v="0"/>
    <n v="0"/>
    <n v="0"/>
    <n v="0"/>
    <n v="0"/>
    <n v="0"/>
    <n v="0"/>
    <n v="0"/>
    <n v="0"/>
    <n v="0"/>
    <n v="0"/>
    <n v="0"/>
    <n v="0"/>
  </r>
  <r>
    <s v="E3549 (GIF) Twr/Fixt, Colstrip3-NSC"/>
    <s v="E3549"/>
    <x v="803"/>
    <x v="6"/>
    <n v="0"/>
    <n v="0"/>
    <n v="0"/>
    <n v="0"/>
    <n v="0"/>
    <n v="0"/>
    <n v="0"/>
    <n v="0"/>
    <n v="0"/>
    <n v="0"/>
    <n v="0"/>
    <n v="0"/>
    <n v="0"/>
    <n v="0"/>
  </r>
  <r>
    <s v="E3549 (GIF) Twr/Fixt, Ferndale"/>
    <s v="E3549"/>
    <x v="804"/>
    <x v="6"/>
    <n v="31"/>
    <n v="31"/>
    <n v="31"/>
    <n v="31"/>
    <n v="31"/>
    <n v="31"/>
    <n v="31"/>
    <n v="31"/>
    <n v="31"/>
    <n v="31"/>
    <n v="31"/>
    <n v="32"/>
    <n v="32"/>
    <n v="31425"/>
  </r>
  <r>
    <s v="E3549 (GIF) Twr/Fixt, Ferndale-NSC"/>
    <s v="E3549"/>
    <x v="805"/>
    <x v="6"/>
    <n v="0"/>
    <n v="0"/>
    <n v="0"/>
    <n v="0"/>
    <n v="0"/>
    <n v="0"/>
    <n v="0"/>
    <n v="0"/>
    <n v="0"/>
    <n v="0"/>
    <n v="0"/>
    <n v="0"/>
    <n v="0"/>
    <n v="0"/>
  </r>
  <r>
    <s v="E3549 (GIF) Twr/Fixt, LSR"/>
    <s v="E3549"/>
    <x v="806"/>
    <x v="6"/>
    <n v="0"/>
    <n v="0"/>
    <n v="0"/>
    <n v="0"/>
    <n v="0"/>
    <n v="0"/>
    <n v="0"/>
    <n v="0"/>
    <n v="0"/>
    <n v="0"/>
    <n v="0"/>
    <n v="0"/>
    <n v="0"/>
    <n v="0"/>
  </r>
  <r>
    <s v="E3549 (GIF) Twr/Fixt, LSR-NSC"/>
    <s v="E3549"/>
    <x v="807"/>
    <x v="6"/>
    <n v="0"/>
    <n v="0"/>
    <n v="0"/>
    <n v="0"/>
    <n v="0"/>
    <n v="0"/>
    <n v="0"/>
    <n v="0"/>
    <n v="0"/>
    <n v="0"/>
    <n v="0"/>
    <n v="0"/>
    <n v="0"/>
    <n v="0"/>
  </r>
  <r>
    <s v="E355 TSM Poles &amp; Fixtures"/>
    <s v="E355"/>
    <x v="808"/>
    <x v="6"/>
    <n v="26731"/>
    <n v="26929"/>
    <n v="27106"/>
    <n v="27519"/>
    <n v="27741"/>
    <n v="27963"/>
    <n v="28184"/>
    <n v="28405"/>
    <n v="28627"/>
    <n v="28848"/>
    <n v="29070"/>
    <n v="29291"/>
    <n v="29512"/>
    <n v="28150427"/>
  </r>
  <r>
    <s v="E355 TSM Poles &amp; Fixtures-NSC"/>
    <s v="E355"/>
    <x v="809"/>
    <x v="6"/>
    <n v="0"/>
    <n v="0"/>
    <n v="0"/>
    <n v="0"/>
    <n v="0"/>
    <n v="0"/>
    <n v="0"/>
    <n v="0"/>
    <n v="0"/>
    <n v="0"/>
    <n v="0"/>
    <n v="0"/>
    <n v="0"/>
    <n v="0"/>
  </r>
  <r>
    <s v="E355 TSM Poles, 3rd AC Line"/>
    <s v="E355"/>
    <x v="810"/>
    <x v="6"/>
    <n v="116"/>
    <n v="117"/>
    <n v="117"/>
    <n v="118"/>
    <n v="118"/>
    <n v="119"/>
    <n v="119"/>
    <n v="120"/>
    <n v="120"/>
    <n v="121"/>
    <n v="121"/>
    <n v="122"/>
    <n v="122"/>
    <n v="119395"/>
  </r>
  <r>
    <s v="E355 TSM Poles, 3rd AC Line-NSC"/>
    <s v="E355"/>
    <x v="811"/>
    <x v="6"/>
    <n v="0"/>
    <n v="0"/>
    <n v="0"/>
    <n v="0"/>
    <n v="0"/>
    <n v="0"/>
    <n v="0"/>
    <n v="0"/>
    <n v="0"/>
    <n v="0"/>
    <n v="0"/>
    <n v="0"/>
    <n v="0"/>
    <n v="0"/>
  </r>
  <r>
    <s v="E355 TSM Poles, Baker Common"/>
    <s v="E355"/>
    <x v="812"/>
    <x v="6"/>
    <n v="323"/>
    <n v="323"/>
    <n v="323"/>
    <n v="323"/>
    <n v="323"/>
    <n v="323"/>
    <n v="323"/>
    <n v="323"/>
    <n v="323"/>
    <n v="323"/>
    <n v="323"/>
    <n v="323"/>
    <n v="323"/>
    <n v="322988"/>
  </r>
  <r>
    <s v="E355 TSM Poles, Colstrip 1-2 Com"/>
    <s v="E355"/>
    <x v="813"/>
    <x v="6"/>
    <n v="0"/>
    <n v="0"/>
    <n v="0"/>
    <n v="0"/>
    <n v="0"/>
    <n v="0"/>
    <n v="0"/>
    <n v="0"/>
    <n v="0"/>
    <n v="0"/>
    <n v="0"/>
    <n v="0"/>
    <n v="0"/>
    <n v="0"/>
  </r>
  <r>
    <s v="E355 TSM Poles, Colstrip 3-4 Com"/>
    <s v="E355"/>
    <x v="814"/>
    <x v="6"/>
    <n v="0"/>
    <n v="0"/>
    <n v="0"/>
    <n v="0"/>
    <n v="0"/>
    <n v="0"/>
    <n v="0"/>
    <n v="0"/>
    <n v="0"/>
    <n v="0"/>
    <n v="0"/>
    <n v="0"/>
    <n v="0"/>
    <n v="0"/>
  </r>
  <r>
    <s v="E355 TSM Poles, Colstrip1-2 Com-NSC"/>
    <s v="E355"/>
    <x v="815"/>
    <x v="6"/>
    <n v="0"/>
    <n v="0"/>
    <n v="0"/>
    <n v="0"/>
    <n v="0"/>
    <n v="0"/>
    <n v="0"/>
    <n v="0"/>
    <n v="0"/>
    <n v="0"/>
    <n v="0"/>
    <n v="0"/>
    <n v="0"/>
    <n v="0"/>
  </r>
  <r>
    <s v="E355 TSM Poles, Colstrip3-4 Com-NSC"/>
    <s v="E355"/>
    <x v="816"/>
    <x v="6"/>
    <n v="0"/>
    <n v="0"/>
    <n v="0"/>
    <n v="0"/>
    <n v="0"/>
    <n v="0"/>
    <n v="0"/>
    <n v="0"/>
    <n v="0"/>
    <n v="0"/>
    <n v="0"/>
    <n v="0"/>
    <n v="0"/>
    <n v="0"/>
  </r>
  <r>
    <s v="E355 TSM Poles, Cov-Ber NOT USED"/>
    <s v="E355"/>
    <x v="817"/>
    <x v="6"/>
    <n v="0"/>
    <n v="0"/>
    <n v="0"/>
    <n v="0"/>
    <n v="0"/>
    <n v="0"/>
    <n v="0"/>
    <n v="0"/>
    <n v="0"/>
    <n v="0"/>
    <n v="0"/>
    <n v="0"/>
    <n v="0"/>
    <n v="0"/>
  </r>
  <r>
    <s v="E355 TSM Poles, Lower Baker-RET"/>
    <s v="E355"/>
    <x v="818"/>
    <x v="6"/>
    <n v="0"/>
    <n v="0"/>
    <n v="0"/>
    <n v="0"/>
    <n v="0"/>
    <n v="0"/>
    <n v="0"/>
    <n v="0"/>
    <n v="0"/>
    <n v="0"/>
    <n v="0"/>
    <n v="0"/>
    <n v="0"/>
    <n v="0"/>
  </r>
  <r>
    <s v="E355 TSM Poles, N Intertie"/>
    <s v="E355"/>
    <x v="819"/>
    <x v="6"/>
    <n v="2052"/>
    <n v="2061"/>
    <n v="2070"/>
    <n v="2079"/>
    <n v="2088"/>
    <n v="2097"/>
    <n v="2106"/>
    <n v="2114"/>
    <n v="2123"/>
    <n v="2132"/>
    <n v="2141"/>
    <n v="2150"/>
    <n v="2159"/>
    <n v="2105529"/>
  </r>
  <r>
    <s v="E355 TSM Poles, N Intertie-NSC"/>
    <s v="E355"/>
    <x v="820"/>
    <x v="6"/>
    <n v="0"/>
    <n v="0"/>
    <n v="0"/>
    <n v="0"/>
    <n v="0"/>
    <n v="0"/>
    <n v="0"/>
    <n v="0"/>
    <n v="0"/>
    <n v="0"/>
    <n v="0"/>
    <n v="0"/>
    <n v="0"/>
    <n v="0"/>
  </r>
  <r>
    <s v="E355 TSM Poles, Snoqualmie 1-RET"/>
    <s v="E355"/>
    <x v="821"/>
    <x v="6"/>
    <n v="0"/>
    <n v="0"/>
    <n v="0"/>
    <n v="0"/>
    <n v="0"/>
    <n v="0"/>
    <n v="0"/>
    <n v="0"/>
    <n v="0"/>
    <n v="0"/>
    <n v="0"/>
    <n v="0"/>
    <n v="0"/>
    <n v="0"/>
  </r>
  <r>
    <s v="E355 TSM Poles, Snoqualmie 2"/>
    <s v="E355"/>
    <x v="822"/>
    <x v="6"/>
    <n v="0"/>
    <n v="0"/>
    <n v="0"/>
    <n v="0"/>
    <n v="0"/>
    <n v="0"/>
    <n v="0"/>
    <n v="0"/>
    <n v="0"/>
    <n v="0"/>
    <n v="0"/>
    <n v="0"/>
    <n v="0"/>
    <n v="0"/>
  </r>
  <r>
    <s v="E355 TSM Poles, Snoqualmie 2-NSC"/>
    <s v="E355"/>
    <x v="823"/>
    <x v="6"/>
    <n v="0"/>
    <n v="0"/>
    <n v="0"/>
    <n v="0"/>
    <n v="0"/>
    <n v="0"/>
    <n v="0"/>
    <n v="0"/>
    <n v="0"/>
    <n v="0"/>
    <n v="0"/>
    <n v="0"/>
    <n v="0"/>
    <n v="0"/>
  </r>
  <r>
    <s v="E355 TSM Poles, Upper Baker-RET"/>
    <s v="E355"/>
    <x v="824"/>
    <x v="6"/>
    <n v="0"/>
    <n v="0"/>
    <n v="0"/>
    <n v="0"/>
    <n v="0"/>
    <n v="0"/>
    <n v="0"/>
    <n v="0"/>
    <n v="0"/>
    <n v="0"/>
    <n v="0"/>
    <n v="0"/>
    <n v="0"/>
    <n v="0"/>
  </r>
  <r>
    <s v="E355 TSM Poles, Wild Horse"/>
    <s v="E355"/>
    <x v="825"/>
    <x v="6"/>
    <n v="0"/>
    <n v="0"/>
    <n v="0"/>
    <n v="0"/>
    <n v="0"/>
    <n v="0"/>
    <n v="0"/>
    <n v="0"/>
    <n v="0"/>
    <n v="0"/>
    <n v="0"/>
    <n v="0"/>
    <n v="0"/>
    <n v="0"/>
  </r>
  <r>
    <s v="E355 TSM Poles, Wild Horse-NSC"/>
    <s v="E355"/>
    <x v="826"/>
    <x v="6"/>
    <n v="0"/>
    <n v="0"/>
    <n v="0"/>
    <n v="0"/>
    <n v="0"/>
    <n v="0"/>
    <n v="0"/>
    <n v="0"/>
    <n v="0"/>
    <n v="0"/>
    <n v="0"/>
    <n v="0"/>
    <n v="0"/>
    <n v="0"/>
  </r>
  <r>
    <s v="E355 TSM Poles, Wild Horse-WindRidg"/>
    <s v="E355"/>
    <x v="827"/>
    <x v="6"/>
    <n v="-185"/>
    <n v="-183"/>
    <n v="-182"/>
    <n v="-180"/>
    <n v="-178"/>
    <n v="-177"/>
    <n v="-175"/>
    <n v="-173"/>
    <n v="-171"/>
    <n v="-170"/>
    <n v="-168"/>
    <n v="-166"/>
    <n v="-164"/>
    <n v="-174818"/>
  </r>
  <r>
    <s v="E355 TSM Poles, Wind Ridge-NonP-NSC"/>
    <s v="E355"/>
    <x v="828"/>
    <x v="6"/>
    <n v="0"/>
    <n v="0"/>
    <n v="0"/>
    <n v="0"/>
    <n v="0"/>
    <n v="0"/>
    <n v="0"/>
    <n v="0"/>
    <n v="0"/>
    <n v="0"/>
    <n v="0"/>
    <n v="0"/>
    <n v="0"/>
    <n v="0"/>
  </r>
  <r>
    <s v="E355 TSM Poles, Wind Ridge-NonProje"/>
    <s v="E355"/>
    <x v="829"/>
    <x v="6"/>
    <n v="1896"/>
    <n v="1910"/>
    <n v="1924"/>
    <n v="1938"/>
    <n v="1952"/>
    <n v="1966"/>
    <n v="1980"/>
    <n v="1994"/>
    <n v="2008"/>
    <n v="2022"/>
    <n v="2036"/>
    <n v="2050"/>
    <n v="2064"/>
    <n v="1980231"/>
  </r>
  <r>
    <s v="E355 TSM Poles, Wld Hrs-WindRid-NSC"/>
    <s v="E355"/>
    <x v="830"/>
    <x v="6"/>
    <n v="0"/>
    <n v="0"/>
    <n v="0"/>
    <n v="0"/>
    <n v="0"/>
    <n v="0"/>
    <n v="0"/>
    <n v="0"/>
    <n v="0"/>
    <n v="0"/>
    <n v="0"/>
    <n v="0"/>
    <n v="0"/>
    <n v="0"/>
  </r>
  <r>
    <s v="E3556 TSM Poles "/>
    <s v="E3556"/>
    <x v="831"/>
    <x v="6"/>
    <n v="7735"/>
    <n v="7995"/>
    <n v="8264"/>
    <n v="8536"/>
    <n v="8809"/>
    <n v="9081"/>
    <n v="9352"/>
    <n v="9625"/>
    <n v="9897"/>
    <n v="10149"/>
    <n v="10436"/>
    <n v="10741"/>
    <n v="11020"/>
    <n v="9355253"/>
  </r>
  <r>
    <s v="E3556 TSM Poles-NSC"/>
    <s v="E3556"/>
    <x v="832"/>
    <x v="6"/>
    <n v="0"/>
    <n v="0"/>
    <n v="0"/>
    <n v="0"/>
    <n v="0"/>
    <n v="0"/>
    <n v="0"/>
    <n v="0"/>
    <n v="0"/>
    <n v="0"/>
    <n v="0"/>
    <n v="0"/>
    <n v="0"/>
    <n v="0"/>
  </r>
  <r>
    <s v="E3557 105 TSM Poles"/>
    <s v="E3557"/>
    <x v="833"/>
    <x v="6"/>
    <n v="110"/>
    <n v="110"/>
    <n v="110"/>
    <n v="110"/>
    <n v="110"/>
    <n v="110"/>
    <n v="110"/>
    <n v="110"/>
    <n v="110"/>
    <n v="110"/>
    <n v="110"/>
    <n v="110"/>
    <n v="110"/>
    <n v="110300"/>
  </r>
  <r>
    <s v="E3557 105 TSM Poles-NSC"/>
    <s v="E3557"/>
    <x v="834"/>
    <x v="6"/>
    <n v="0"/>
    <n v="0"/>
    <n v="0"/>
    <n v="0"/>
    <n v="0"/>
    <n v="0"/>
    <n v="0"/>
    <n v="0"/>
    <n v="0"/>
    <n v="0"/>
    <n v="0"/>
    <n v="0"/>
    <n v="0"/>
    <n v="0"/>
  </r>
  <r>
    <s v="E3557 TSM Poles "/>
    <s v="E3557"/>
    <x v="831"/>
    <x v="6"/>
    <n v="49382"/>
    <n v="49836"/>
    <n v="50266"/>
    <n v="50720"/>
    <n v="51175"/>
    <n v="51629"/>
    <n v="52064"/>
    <n v="52514"/>
    <n v="52969"/>
    <n v="53423"/>
    <n v="53877"/>
    <n v="54331"/>
    <n v="54784"/>
    <n v="52073793"/>
  </r>
  <r>
    <s v="E3557 TSM Poles, Baker Common"/>
    <s v="E3557"/>
    <x v="812"/>
    <x v="6"/>
    <n v="1832"/>
    <n v="1853"/>
    <n v="1874"/>
    <n v="1895"/>
    <n v="1916"/>
    <n v="1937"/>
    <n v="1958"/>
    <n v="1979"/>
    <n v="2000"/>
    <n v="2020"/>
    <n v="2041"/>
    <n v="2062"/>
    <n v="2083"/>
    <n v="1957747"/>
  </r>
  <r>
    <s v="E3557 TSM Poles, Baker Common-NSC"/>
    <s v="E3557"/>
    <x v="835"/>
    <x v="6"/>
    <n v="0"/>
    <n v="0"/>
    <n v="0"/>
    <n v="0"/>
    <n v="0"/>
    <n v="0"/>
    <n v="0"/>
    <n v="0"/>
    <n v="0"/>
    <n v="0"/>
    <n v="0"/>
    <n v="0"/>
    <n v="0"/>
    <n v="0"/>
  </r>
  <r>
    <s v="E3557 TSM Poles, Cov-Ber DONOTUSE"/>
    <s v="E3557"/>
    <x v="836"/>
    <x v="6"/>
    <n v="0"/>
    <n v="0"/>
    <n v="0"/>
    <n v="0"/>
    <n v="0"/>
    <n v="0"/>
    <n v="0"/>
    <n v="0"/>
    <n v="0"/>
    <n v="0"/>
    <n v="0"/>
    <n v="0"/>
    <n v="0"/>
    <n v="0"/>
  </r>
  <r>
    <s v="E3557 TSM Poles, Hopkins Ridge"/>
    <s v="E3557"/>
    <x v="837"/>
    <x v="6"/>
    <n v="0"/>
    <n v="0"/>
    <n v="0"/>
    <n v="0"/>
    <n v="0"/>
    <n v="0"/>
    <n v="0"/>
    <n v="0"/>
    <n v="0"/>
    <n v="0"/>
    <n v="0"/>
    <n v="0"/>
    <n v="0"/>
    <n v="0"/>
  </r>
  <r>
    <s v="E3557 TSM Poles, Hopkins Ridge-NSC"/>
    <s v="E3557"/>
    <x v="838"/>
    <x v="6"/>
    <n v="0"/>
    <n v="0"/>
    <n v="0"/>
    <n v="0"/>
    <n v="0"/>
    <n v="0"/>
    <n v="0"/>
    <n v="0"/>
    <n v="0"/>
    <n v="0"/>
    <n v="0"/>
    <n v="0"/>
    <n v="0"/>
    <n v="0"/>
  </r>
  <r>
    <s v="E3557 TSM Poles, Lower Baker"/>
    <s v="E3557"/>
    <x v="839"/>
    <x v="6"/>
    <n v="0"/>
    <n v="0"/>
    <n v="0"/>
    <n v="0"/>
    <n v="0"/>
    <n v="0"/>
    <n v="0"/>
    <n v="0"/>
    <n v="0"/>
    <n v="0"/>
    <n v="0"/>
    <n v="0"/>
    <n v="0"/>
    <n v="0"/>
  </r>
  <r>
    <s v="E3557 TSM Poles, Lower Baker-NSC"/>
    <s v="E3557"/>
    <x v="840"/>
    <x v="6"/>
    <n v="0"/>
    <n v="0"/>
    <n v="0"/>
    <n v="0"/>
    <n v="0"/>
    <n v="0"/>
    <n v="0"/>
    <n v="0"/>
    <n v="0"/>
    <n v="0"/>
    <n v="0"/>
    <n v="0"/>
    <n v="0"/>
    <n v="0"/>
  </r>
  <r>
    <s v="E3557 TSM Poles, Snoqualmie 2"/>
    <s v="E3557"/>
    <x v="822"/>
    <x v="6"/>
    <n v="0"/>
    <n v="0"/>
    <n v="0"/>
    <n v="0"/>
    <n v="0"/>
    <n v="0"/>
    <n v="0"/>
    <n v="0"/>
    <n v="0"/>
    <n v="0"/>
    <n v="0"/>
    <n v="0"/>
    <n v="0"/>
    <n v="0"/>
  </r>
  <r>
    <s v="E3557 TSM Poles, Snoqualmie 2-NSC"/>
    <s v="E3557"/>
    <x v="823"/>
    <x v="6"/>
    <n v="0"/>
    <n v="0"/>
    <n v="0"/>
    <n v="0"/>
    <n v="0"/>
    <n v="0"/>
    <n v="0"/>
    <n v="0"/>
    <n v="0"/>
    <n v="0"/>
    <n v="0"/>
    <n v="0"/>
    <n v="0"/>
    <n v="0"/>
  </r>
  <r>
    <s v="E3557 TSM Poles, Sumas"/>
    <s v="E3557"/>
    <x v="841"/>
    <x v="6"/>
    <n v="0"/>
    <n v="0"/>
    <n v="0"/>
    <n v="0"/>
    <n v="0"/>
    <n v="0"/>
    <n v="0"/>
    <n v="0"/>
    <n v="0"/>
    <n v="0"/>
    <n v="0"/>
    <n v="0"/>
    <n v="0"/>
    <n v="0"/>
  </r>
  <r>
    <s v="E3557 TSM Poles, Upper Baker"/>
    <s v="E3557"/>
    <x v="842"/>
    <x v="6"/>
    <n v="198"/>
    <n v="198"/>
    <n v="199"/>
    <n v="199"/>
    <n v="200"/>
    <n v="201"/>
    <n v="201"/>
    <n v="202"/>
    <n v="202"/>
    <n v="203"/>
    <n v="204"/>
    <n v="204"/>
    <n v="205"/>
    <n v="201207"/>
  </r>
  <r>
    <s v="E3557 TSM Poles, Upper Baker-NSC"/>
    <s v="E3557"/>
    <x v="843"/>
    <x v="6"/>
    <n v="0"/>
    <n v="0"/>
    <n v="0"/>
    <n v="0"/>
    <n v="0"/>
    <n v="0"/>
    <n v="0"/>
    <n v="0"/>
    <n v="0"/>
    <n v="0"/>
    <n v="0"/>
    <n v="0"/>
    <n v="0"/>
    <n v="0"/>
  </r>
  <r>
    <s v="E3557 TSM Poles-NSC"/>
    <s v="E3557"/>
    <x v="832"/>
    <x v="6"/>
    <n v="0"/>
    <n v="0"/>
    <n v="0"/>
    <n v="0"/>
    <n v="0"/>
    <n v="0"/>
    <n v="0"/>
    <n v="0"/>
    <n v="0"/>
    <n v="0"/>
    <n v="0"/>
    <n v="0"/>
    <n v="0"/>
    <n v="0"/>
  </r>
  <r>
    <s v="E3559 (GIF) Poles, Colstrip 1-2"/>
    <s v="E3559"/>
    <x v="844"/>
    <x v="6"/>
    <n v="60"/>
    <n v="60"/>
    <n v="60"/>
    <n v="60"/>
    <n v="61"/>
    <n v="61"/>
    <n v="61"/>
    <n v="61"/>
    <n v="61"/>
    <n v="61"/>
    <n v="61"/>
    <n v="61"/>
    <n v="62"/>
    <n v="60845"/>
  </r>
  <r>
    <s v="E3559 (GIF) Poles, Colstrip 1-2-NSC"/>
    <s v="E3559"/>
    <x v="845"/>
    <x v="6"/>
    <n v="0"/>
    <n v="0"/>
    <n v="0"/>
    <n v="0"/>
    <n v="0"/>
    <n v="0"/>
    <n v="0"/>
    <n v="0"/>
    <n v="0"/>
    <n v="0"/>
    <n v="0"/>
    <n v="0"/>
    <n v="0"/>
    <n v="0"/>
  </r>
  <r>
    <s v="E3559 (GIF) Poles, Colstrip 3-4"/>
    <s v="E3559"/>
    <x v="846"/>
    <x v="6"/>
    <n v="54"/>
    <n v="55"/>
    <n v="55"/>
    <n v="55"/>
    <n v="55"/>
    <n v="56"/>
    <n v="56"/>
    <n v="56"/>
    <n v="56"/>
    <n v="56"/>
    <n v="57"/>
    <n v="57"/>
    <n v="57"/>
    <n v="55739"/>
  </r>
  <r>
    <s v="E3559 (GIF) Poles, Colstrip 3-4-NSC"/>
    <s v="E3559"/>
    <x v="847"/>
    <x v="6"/>
    <n v="0"/>
    <n v="0"/>
    <n v="0"/>
    <n v="0"/>
    <n v="0"/>
    <n v="0"/>
    <n v="0"/>
    <n v="0"/>
    <n v="0"/>
    <n v="0"/>
    <n v="0"/>
    <n v="0"/>
    <n v="0"/>
    <n v="0"/>
  </r>
  <r>
    <s v="E3559 (GIF) Poles, Electron-RET"/>
    <s v="E3559"/>
    <x v="848"/>
    <x v="6"/>
    <n v="0"/>
    <n v="0"/>
    <n v="0"/>
    <n v="0"/>
    <n v="0"/>
    <n v="0"/>
    <n v="0"/>
    <n v="0"/>
    <n v="0"/>
    <n v="0"/>
    <n v="0"/>
    <n v="0"/>
    <n v="0"/>
    <n v="0"/>
  </r>
  <r>
    <s v="E3559 (GIF) Poles, Hop Ridge-NSC"/>
    <s v="E3559"/>
    <x v="849"/>
    <x v="6"/>
    <n v="0"/>
    <n v="0"/>
    <n v="0"/>
    <n v="0"/>
    <n v="0"/>
    <n v="0"/>
    <n v="0"/>
    <n v="0"/>
    <n v="0"/>
    <n v="0"/>
    <n v="0"/>
    <n v="0"/>
    <n v="0"/>
    <n v="0"/>
  </r>
  <r>
    <s v="E3559 (GIF) Poles, Hopkins Ridge"/>
    <s v="E3559"/>
    <x v="850"/>
    <x v="6"/>
    <n v="498"/>
    <n v="502"/>
    <n v="506"/>
    <n v="510"/>
    <n v="514"/>
    <n v="518"/>
    <n v="522"/>
    <n v="526"/>
    <n v="530"/>
    <n v="534"/>
    <n v="538"/>
    <n v="542"/>
    <n v="546"/>
    <n v="521828"/>
  </r>
  <r>
    <s v="E3559 (GIF) Poles, Lower Baker"/>
    <s v="E3559"/>
    <x v="851"/>
    <x v="6"/>
    <n v="11"/>
    <n v="11"/>
    <n v="11"/>
    <n v="11"/>
    <n v="11"/>
    <n v="11"/>
    <n v="11"/>
    <n v="11"/>
    <n v="11"/>
    <n v="12"/>
    <n v="12"/>
    <n v="12"/>
    <n v="12"/>
    <n v="11431"/>
  </r>
  <r>
    <s v="E3559 (GIF) Poles, Lower Baker-NSC"/>
    <s v="E3559"/>
    <x v="852"/>
    <x v="6"/>
    <n v="0"/>
    <n v="0"/>
    <n v="0"/>
    <n v="0"/>
    <n v="0"/>
    <n v="0"/>
    <n v="0"/>
    <n v="0"/>
    <n v="0"/>
    <n v="0"/>
    <n v="0"/>
    <n v="0"/>
    <n v="0"/>
    <n v="0"/>
  </r>
  <r>
    <s v="E3559 (GIF) Poles, Poison Spring"/>
    <s v="E3559"/>
    <x v="853"/>
    <x v="6"/>
    <n v="211"/>
    <n v="214"/>
    <n v="216"/>
    <n v="219"/>
    <n v="221"/>
    <n v="223"/>
    <n v="226"/>
    <n v="228"/>
    <n v="231"/>
    <n v="233"/>
    <n v="235"/>
    <n v="238"/>
    <n v="240"/>
    <n v="225750"/>
  </r>
  <r>
    <s v="E3559 (GIF) Poles, Poison Sprin-NSC"/>
    <s v="E3559"/>
    <x v="854"/>
    <x v="6"/>
    <n v="0"/>
    <n v="0"/>
    <n v="0"/>
    <n v="0"/>
    <n v="0"/>
    <n v="0"/>
    <n v="0"/>
    <n v="0"/>
    <n v="0"/>
    <n v="0"/>
    <n v="0"/>
    <n v="0"/>
    <n v="0"/>
    <n v="0"/>
  </r>
  <r>
    <s v="E3559 (GIF) Poles, Scl-Tolt"/>
    <s v="E3559"/>
    <x v="855"/>
    <x v="6"/>
    <n v="9"/>
    <n v="9"/>
    <n v="9"/>
    <n v="10"/>
    <n v="10"/>
    <n v="10"/>
    <n v="10"/>
    <n v="10"/>
    <n v="10"/>
    <n v="10"/>
    <n v="10"/>
    <n v="10"/>
    <n v="10"/>
    <n v="9689"/>
  </r>
  <r>
    <s v="E3559 (GIF) Poles, Scl-Tolt-NSC"/>
    <s v="E3559"/>
    <x v="856"/>
    <x v="6"/>
    <n v="0"/>
    <n v="0"/>
    <n v="0"/>
    <n v="0"/>
    <n v="0"/>
    <n v="0"/>
    <n v="0"/>
    <n v="0"/>
    <n v="0"/>
    <n v="0"/>
    <n v="0"/>
    <n v="0"/>
    <n v="0"/>
    <n v="0"/>
  </r>
  <r>
    <s v="E3559 (GIF) Poles, Snoqualmie 1"/>
    <s v="E3559"/>
    <x v="857"/>
    <x v="6"/>
    <n v="0"/>
    <n v="0"/>
    <n v="0"/>
    <n v="0"/>
    <n v="0"/>
    <n v="0"/>
    <n v="0"/>
    <n v="0"/>
    <n v="0"/>
    <n v="0"/>
    <n v="0"/>
    <n v="0"/>
    <n v="0"/>
    <n v="215"/>
  </r>
  <r>
    <s v="E3559 (GIF) Poles, Snoqualmie 1-NSC"/>
    <s v="E3559"/>
    <x v="858"/>
    <x v="6"/>
    <n v="0"/>
    <n v="0"/>
    <n v="0"/>
    <n v="0"/>
    <n v="0"/>
    <n v="0"/>
    <n v="0"/>
    <n v="0"/>
    <n v="0"/>
    <n v="0"/>
    <n v="0"/>
    <n v="0"/>
    <n v="0"/>
    <n v="0"/>
  </r>
  <r>
    <s v="E3559 (GIF) Poles, Snoqualmie 2"/>
    <s v="E3559"/>
    <x v="859"/>
    <x v="6"/>
    <n v="82"/>
    <n v="83"/>
    <n v="83"/>
    <n v="84"/>
    <n v="84"/>
    <n v="85"/>
    <n v="86"/>
    <n v="86"/>
    <n v="87"/>
    <n v="87"/>
    <n v="88"/>
    <n v="89"/>
    <n v="89"/>
    <n v="85666"/>
  </r>
  <r>
    <s v="E3559 (GIF) Poles, Snoqualmie 2-NSC"/>
    <s v="E3559"/>
    <x v="860"/>
    <x v="6"/>
    <n v="0"/>
    <n v="0"/>
    <n v="0"/>
    <n v="0"/>
    <n v="0"/>
    <n v="0"/>
    <n v="0"/>
    <n v="0"/>
    <n v="0"/>
    <n v="0"/>
    <n v="0"/>
    <n v="0"/>
    <n v="0"/>
    <n v="0"/>
  </r>
  <r>
    <s v="E3559 (GIF) Poles, Sumas"/>
    <s v="E3559"/>
    <x v="861"/>
    <x v="6"/>
    <n v="62"/>
    <n v="62"/>
    <n v="63"/>
    <n v="63"/>
    <n v="63"/>
    <n v="63"/>
    <n v="63"/>
    <n v="63"/>
    <n v="64"/>
    <n v="64"/>
    <n v="64"/>
    <n v="64"/>
    <n v="64"/>
    <n v="63291"/>
  </r>
  <r>
    <s v="E3559 (GIF) Poles, Sumas-NSC"/>
    <s v="E3559"/>
    <x v="862"/>
    <x v="6"/>
    <n v="0"/>
    <n v="0"/>
    <n v="0"/>
    <n v="0"/>
    <n v="0"/>
    <n v="0"/>
    <n v="0"/>
    <n v="0"/>
    <n v="0"/>
    <n v="0"/>
    <n v="0"/>
    <n v="0"/>
    <n v="0"/>
    <n v="0"/>
  </r>
  <r>
    <s v="E3559 (GIF) Poles, TLN-HPK@plan-NSC"/>
    <s v="E3559"/>
    <x v="863"/>
    <x v="6"/>
    <n v="0"/>
    <n v="0"/>
    <n v="0"/>
    <n v="0"/>
    <n v="0"/>
    <n v="0"/>
    <n v="0"/>
    <n v="0"/>
    <n v="0"/>
    <n v="0"/>
    <n v="0"/>
    <n v="0"/>
    <n v="0"/>
    <n v="0"/>
  </r>
  <r>
    <s v="E3559 (GIF) Poles, TLN-HPK@plant"/>
    <s v="E3559"/>
    <x v="864"/>
    <x v="6"/>
    <n v="31"/>
    <n v="31"/>
    <n v="31"/>
    <n v="32"/>
    <n v="32"/>
    <n v="32"/>
    <n v="32"/>
    <n v="32"/>
    <n v="33"/>
    <n v="33"/>
    <n v="33"/>
    <n v="33"/>
    <n v="34"/>
    <n v="32207"/>
  </r>
  <r>
    <s v="E3559 (GIF) Poles, Upper Baker"/>
    <s v="E3559"/>
    <x v="865"/>
    <x v="6"/>
    <n v="128"/>
    <n v="128"/>
    <n v="128"/>
    <n v="129"/>
    <n v="129"/>
    <n v="129"/>
    <n v="130"/>
    <n v="130"/>
    <n v="131"/>
    <n v="131"/>
    <n v="131"/>
    <n v="132"/>
    <n v="132"/>
    <n v="129888"/>
  </r>
  <r>
    <s v="E3559 (GIF) Poles, Upper Baker-NSC"/>
    <s v="E3559"/>
    <x v="866"/>
    <x v="6"/>
    <n v="0"/>
    <n v="0"/>
    <n v="0"/>
    <n v="0"/>
    <n v="0"/>
    <n v="0"/>
    <n v="0"/>
    <n v="0"/>
    <n v="0"/>
    <n v="0"/>
    <n v="0"/>
    <n v="0"/>
    <n v="0"/>
    <n v="0"/>
  </r>
  <r>
    <s v="E3559 (GIF) Poles, Wild Horse"/>
    <s v="E3559"/>
    <x v="867"/>
    <x v="6"/>
    <n v="342"/>
    <n v="345"/>
    <n v="348"/>
    <n v="351"/>
    <n v="354"/>
    <n v="357"/>
    <n v="360"/>
    <n v="363"/>
    <n v="366"/>
    <n v="369"/>
    <n v="372"/>
    <n v="375"/>
    <n v="378"/>
    <n v="360032"/>
  </r>
  <r>
    <s v="E3559 (GIF) Poles, Wild Horse-NSC"/>
    <s v="E3559"/>
    <x v="868"/>
    <x v="6"/>
    <n v="0"/>
    <n v="0"/>
    <n v="0"/>
    <n v="0"/>
    <n v="0"/>
    <n v="0"/>
    <n v="0"/>
    <n v="0"/>
    <n v="0"/>
    <n v="0"/>
    <n v="0"/>
    <n v="0"/>
    <n v="0"/>
    <n v="0"/>
  </r>
  <r>
    <s v="E3559 (GIF) TSM Poles, LSR"/>
    <s v="E3559"/>
    <x v="869"/>
    <x v="6"/>
    <n v="1013"/>
    <n v="1024"/>
    <n v="1036"/>
    <n v="1048"/>
    <n v="1060"/>
    <n v="1071"/>
    <n v="1083"/>
    <n v="1095"/>
    <n v="1106"/>
    <n v="1118"/>
    <n v="1130"/>
    <n v="1141"/>
    <n v="1153"/>
    <n v="1082868"/>
  </r>
  <r>
    <s v="E3559 (GIF) TSM Poles, LSR-NSC"/>
    <s v="E3559"/>
    <x v="870"/>
    <x v="6"/>
    <n v="0"/>
    <n v="0"/>
    <n v="0"/>
    <n v="0"/>
    <n v="0"/>
    <n v="0"/>
    <n v="0"/>
    <n v="0"/>
    <n v="0"/>
    <n v="0"/>
    <n v="0"/>
    <n v="0"/>
    <n v="0"/>
    <n v="0"/>
  </r>
  <r>
    <s v="E356 TSM O/H Cond, 3rd AC Line"/>
    <s v="E356"/>
    <x v="871"/>
    <x v="6"/>
    <n v="13630"/>
    <n v="13655"/>
    <n v="13681"/>
    <n v="13706"/>
    <n v="13732"/>
    <n v="13757"/>
    <n v="13782"/>
    <n v="13808"/>
    <n v="13833"/>
    <n v="13859"/>
    <n v="13884"/>
    <n v="13910"/>
    <n v="13935"/>
    <n v="13782473"/>
  </r>
  <r>
    <s v="E356 TSM O/H Cond, 3rd AC Line-NSC"/>
    <s v="E356"/>
    <x v="872"/>
    <x v="6"/>
    <n v="0"/>
    <n v="0"/>
    <n v="0"/>
    <n v="0"/>
    <n v="0"/>
    <n v="0"/>
    <n v="0"/>
    <n v="0"/>
    <n v="0"/>
    <n v="0"/>
    <n v="0"/>
    <n v="0"/>
    <n v="0"/>
    <n v="0"/>
  </r>
  <r>
    <s v="E356 TSM O/H Cond, Baker Common"/>
    <s v="E356"/>
    <x v="873"/>
    <x v="6"/>
    <n v="0"/>
    <n v="0"/>
    <n v="0"/>
    <n v="0"/>
    <n v="0"/>
    <n v="0"/>
    <n v="0"/>
    <n v="0"/>
    <n v="0"/>
    <n v="0"/>
    <n v="0"/>
    <n v="0"/>
    <n v="0"/>
    <n v="0"/>
  </r>
  <r>
    <s v="E356 TSM O/H Cond, Colstrip 1-2 Com"/>
    <s v="E356"/>
    <x v="874"/>
    <x v="6"/>
    <n v="10832"/>
    <n v="10846"/>
    <n v="10860"/>
    <n v="10874"/>
    <n v="10888"/>
    <n v="10902"/>
    <n v="10915"/>
    <n v="10929"/>
    <n v="10943"/>
    <n v="10957"/>
    <n v="10971"/>
    <n v="10985"/>
    <n v="10999"/>
    <n v="10915468"/>
  </r>
  <r>
    <s v="E356 TSM O/H Cond, Colstrip 3-4 Com"/>
    <s v="E356"/>
    <x v="875"/>
    <x v="6"/>
    <n v="16288"/>
    <n v="16309"/>
    <n v="16331"/>
    <n v="16352"/>
    <n v="16373"/>
    <n v="16394"/>
    <n v="16415"/>
    <n v="16437"/>
    <n v="16458"/>
    <n v="16479"/>
    <n v="16500"/>
    <n v="16522"/>
    <n v="16543"/>
    <n v="16415461"/>
  </r>
  <r>
    <s v="E356 TSM O/H Cond, Colstrip1-2 -NSC"/>
    <s v="E356"/>
    <x v="876"/>
    <x v="6"/>
    <n v="0"/>
    <n v="0"/>
    <n v="0"/>
    <n v="0"/>
    <n v="0"/>
    <n v="0"/>
    <n v="0"/>
    <n v="0"/>
    <n v="0"/>
    <n v="0"/>
    <n v="0"/>
    <n v="0"/>
    <n v="0"/>
    <n v="0"/>
  </r>
  <r>
    <s v="E356 TSM O/H Cond, Colstrip3-4 -NSC"/>
    <s v="E356"/>
    <x v="877"/>
    <x v="6"/>
    <n v="0"/>
    <n v="0"/>
    <n v="0"/>
    <n v="0"/>
    <n v="0"/>
    <n v="0"/>
    <n v="0"/>
    <n v="0"/>
    <n v="0"/>
    <n v="0"/>
    <n v="0"/>
    <n v="0"/>
    <n v="0"/>
    <n v="0"/>
  </r>
  <r>
    <s v="E356 TSM O/H Cond, Lower Baker-RET"/>
    <s v="E356"/>
    <x v="878"/>
    <x v="6"/>
    <n v="0"/>
    <n v="0"/>
    <n v="0"/>
    <n v="0"/>
    <n v="0"/>
    <n v="0"/>
    <n v="0"/>
    <n v="0"/>
    <n v="0"/>
    <n v="0"/>
    <n v="0"/>
    <n v="0"/>
    <n v="0"/>
    <n v="0"/>
  </r>
  <r>
    <s v="E356 TSM O/H Cond, Mint Farm "/>
    <s v="E356"/>
    <x v="879"/>
    <x v="6"/>
    <n v="0"/>
    <n v="0"/>
    <n v="0"/>
    <n v="0"/>
    <n v="0"/>
    <n v="0"/>
    <n v="0"/>
    <n v="0"/>
    <n v="0"/>
    <n v="0"/>
    <n v="0"/>
    <n v="0"/>
    <n v="0"/>
    <n v="0"/>
  </r>
  <r>
    <s v="E356 TSM O/H Cond, Mint Farm OP"/>
    <s v="E356"/>
    <x v="880"/>
    <x v="6"/>
    <n v="0"/>
    <n v="0"/>
    <n v="0"/>
    <n v="0"/>
    <n v="0"/>
    <n v="0"/>
    <n v="0"/>
    <n v="0"/>
    <n v="0"/>
    <n v="0"/>
    <n v="0"/>
    <n v="0"/>
    <n v="0"/>
    <n v="0"/>
  </r>
  <r>
    <s v="E356 TSM O/H Cond, Mint Farm OP-NSC"/>
    <s v="E356"/>
    <x v="881"/>
    <x v="6"/>
    <n v="0"/>
    <n v="0"/>
    <n v="0"/>
    <n v="0"/>
    <n v="0"/>
    <n v="0"/>
    <n v="0"/>
    <n v="0"/>
    <n v="0"/>
    <n v="0"/>
    <n v="0"/>
    <n v="0"/>
    <n v="0"/>
    <n v="0"/>
  </r>
  <r>
    <s v="E356 TSM O/H Cond, Mint Farm-NSC"/>
    <s v="E356"/>
    <x v="882"/>
    <x v="6"/>
    <n v="0"/>
    <n v="0"/>
    <n v="0"/>
    <n v="0"/>
    <n v="0"/>
    <n v="0"/>
    <n v="0"/>
    <n v="0"/>
    <n v="0"/>
    <n v="0"/>
    <n v="0"/>
    <n v="0"/>
    <n v="0"/>
    <n v="0"/>
  </r>
  <r>
    <s v="E356 TSM O/H Cond, N Intertie"/>
    <s v="E356"/>
    <x v="883"/>
    <x v="6"/>
    <n v="6306"/>
    <n v="6320"/>
    <n v="6334"/>
    <n v="6347"/>
    <n v="6361"/>
    <n v="6375"/>
    <n v="6388"/>
    <n v="6402"/>
    <n v="6416"/>
    <n v="6429"/>
    <n v="6443"/>
    <n v="6457"/>
    <n v="6470"/>
    <n v="6388260"/>
  </r>
  <r>
    <s v="E356 TSM O/H Cond, N Intertie-NSC"/>
    <s v="E356"/>
    <x v="884"/>
    <x v="6"/>
    <n v="0"/>
    <n v="0"/>
    <n v="0"/>
    <n v="0"/>
    <n v="0"/>
    <n v="0"/>
    <n v="0"/>
    <n v="0"/>
    <n v="0"/>
    <n v="0"/>
    <n v="0"/>
    <n v="0"/>
    <n v="0"/>
    <n v="0"/>
  </r>
  <r>
    <s v="E356 TSM O/H Cond, Snoqualmie 1"/>
    <s v="E356"/>
    <x v="885"/>
    <x v="6"/>
    <n v="0"/>
    <n v="0"/>
    <n v="0"/>
    <n v="0"/>
    <n v="0"/>
    <n v="0"/>
    <n v="0"/>
    <n v="0"/>
    <n v="0"/>
    <n v="0"/>
    <n v="0"/>
    <n v="0"/>
    <n v="0"/>
    <n v="0"/>
  </r>
  <r>
    <s v="E356 TSM O/H Cond, Snoqualmie 1-NSC"/>
    <s v="E356"/>
    <x v="886"/>
    <x v="6"/>
    <n v="0"/>
    <n v="0"/>
    <n v="0"/>
    <n v="0"/>
    <n v="0"/>
    <n v="0"/>
    <n v="0"/>
    <n v="0"/>
    <n v="0"/>
    <n v="0"/>
    <n v="0"/>
    <n v="0"/>
    <n v="0"/>
    <n v="0"/>
  </r>
  <r>
    <s v="E356 TSM O/H Cond, Snoqualmie 2"/>
    <s v="E356"/>
    <x v="887"/>
    <x v="6"/>
    <n v="0"/>
    <n v="0"/>
    <n v="0"/>
    <n v="0"/>
    <n v="0"/>
    <n v="0"/>
    <n v="0"/>
    <n v="0"/>
    <n v="0"/>
    <n v="0"/>
    <n v="0"/>
    <n v="0"/>
    <n v="0"/>
    <n v="0"/>
  </r>
  <r>
    <s v="E356 TSM O/H Cond, Snoqualmie 2-NSC"/>
    <s v="E356"/>
    <x v="888"/>
    <x v="6"/>
    <n v="0"/>
    <n v="0"/>
    <n v="0"/>
    <n v="0"/>
    <n v="0"/>
    <n v="0"/>
    <n v="0"/>
    <n v="0"/>
    <n v="0"/>
    <n v="0"/>
    <n v="0"/>
    <n v="0"/>
    <n v="0"/>
    <n v="0"/>
  </r>
  <r>
    <s v="E356 TSM O/H Cond, Upper Baker-RET"/>
    <s v="E356"/>
    <x v="889"/>
    <x v="6"/>
    <n v="0"/>
    <n v="0"/>
    <n v="0"/>
    <n v="0"/>
    <n v="0"/>
    <n v="0"/>
    <n v="0"/>
    <n v="0"/>
    <n v="0"/>
    <n v="0"/>
    <n v="0"/>
    <n v="0"/>
    <n v="0"/>
    <n v="0"/>
  </r>
  <r>
    <s v="E356 TSM O/H Cond, Wild Horse"/>
    <s v="E356"/>
    <x v="890"/>
    <x v="6"/>
    <n v="0"/>
    <n v="0"/>
    <n v="0"/>
    <n v="0"/>
    <n v="0"/>
    <n v="0"/>
    <n v="0"/>
    <n v="0"/>
    <n v="0"/>
    <n v="0"/>
    <n v="0"/>
    <n v="0"/>
    <n v="0"/>
    <n v="0"/>
  </r>
  <r>
    <s v="E356 TSM O/H Cond, Wild Horse-NSC"/>
    <s v="E356"/>
    <x v="891"/>
    <x v="6"/>
    <n v="0"/>
    <n v="0"/>
    <n v="0"/>
    <n v="0"/>
    <n v="0"/>
    <n v="0"/>
    <n v="0"/>
    <n v="0"/>
    <n v="0"/>
    <n v="0"/>
    <n v="0"/>
    <n v="0"/>
    <n v="0"/>
    <n v="0"/>
  </r>
  <r>
    <s v="E356 TSM O/H Cond, Wild Horse-WindR"/>
    <s v="E356"/>
    <x v="892"/>
    <x v="6"/>
    <n v="72"/>
    <n v="72"/>
    <n v="72"/>
    <n v="72"/>
    <n v="73"/>
    <n v="73"/>
    <n v="73"/>
    <n v="74"/>
    <n v="74"/>
    <n v="74"/>
    <n v="75"/>
    <n v="75"/>
    <n v="75"/>
    <n v="73364"/>
  </r>
  <r>
    <s v="E356 TSM O/H Cond, Wind Ridge-N-NSC"/>
    <s v="E356"/>
    <x v="893"/>
    <x v="6"/>
    <n v="0"/>
    <n v="0"/>
    <n v="0"/>
    <n v="0"/>
    <n v="0"/>
    <n v="0"/>
    <n v="0"/>
    <n v="0"/>
    <n v="0"/>
    <n v="0"/>
    <n v="0"/>
    <n v="0"/>
    <n v="0"/>
    <n v="0"/>
  </r>
  <r>
    <s v="E356 TSM O/H Cond, Wind Ridge-NonPr"/>
    <s v="E356"/>
    <x v="894"/>
    <x v="6"/>
    <n v="2066"/>
    <n v="2072"/>
    <n v="2078"/>
    <n v="2084"/>
    <n v="2089"/>
    <n v="2095"/>
    <n v="2101"/>
    <n v="2107"/>
    <n v="2113"/>
    <n v="2118"/>
    <n v="2124"/>
    <n v="2130"/>
    <n v="2136"/>
    <n v="2100984"/>
  </r>
  <r>
    <s v="E356 TSM O/H Cond, Wld Hrs-Wind-NSC"/>
    <s v="E356"/>
    <x v="895"/>
    <x v="6"/>
    <n v="0"/>
    <n v="0"/>
    <n v="0"/>
    <n v="0"/>
    <n v="0"/>
    <n v="0"/>
    <n v="0"/>
    <n v="0"/>
    <n v="0"/>
    <n v="0"/>
    <n v="0"/>
    <n v="0"/>
    <n v="0"/>
    <n v="0"/>
  </r>
  <r>
    <s v="E356 TSM O/H Conductor &amp; Device-NSC"/>
    <s v="E356"/>
    <x v="896"/>
    <x v="6"/>
    <n v="0"/>
    <n v="0"/>
    <n v="0"/>
    <n v="0"/>
    <n v="0"/>
    <n v="0"/>
    <n v="0"/>
    <n v="0"/>
    <n v="0"/>
    <n v="0"/>
    <n v="0"/>
    <n v="0"/>
    <n v="0"/>
    <n v="0"/>
  </r>
  <r>
    <s v="E356 TSM O/H Conductor &amp; Devices"/>
    <s v="E356"/>
    <x v="897"/>
    <x v="6"/>
    <n v="23985"/>
    <n v="24064"/>
    <n v="24151"/>
    <n v="24029"/>
    <n v="24098"/>
    <n v="24168"/>
    <n v="24238"/>
    <n v="24308"/>
    <n v="24378"/>
    <n v="24450"/>
    <n v="24521"/>
    <n v="24591"/>
    <n v="24664"/>
    <n v="24276711"/>
  </r>
  <r>
    <s v="E356 TSM O/H Cov-Ber NOT USED"/>
    <s v="E356"/>
    <x v="898"/>
    <x v="6"/>
    <n v="0"/>
    <n v="0"/>
    <n v="0"/>
    <n v="0"/>
    <n v="0"/>
    <n v="0"/>
    <n v="0"/>
    <n v="0"/>
    <n v="0"/>
    <n v="0"/>
    <n v="0"/>
    <n v="0"/>
    <n v="0"/>
    <n v="0"/>
  </r>
  <r>
    <s v="E3566 TSM O/H Conductor/Devices"/>
    <s v="E3566"/>
    <x v="899"/>
    <x v="6"/>
    <n v="2253"/>
    <n v="2303"/>
    <n v="2353"/>
    <n v="2403"/>
    <n v="2454"/>
    <n v="2504"/>
    <n v="2554"/>
    <n v="2605"/>
    <n v="2657"/>
    <n v="2708"/>
    <n v="2759"/>
    <n v="2811"/>
    <n v="2862"/>
    <n v="2555748"/>
  </r>
  <r>
    <s v="E3566 TSM O/H Conductor/Devices-NSC"/>
    <s v="E3566"/>
    <x v="900"/>
    <x v="6"/>
    <n v="0"/>
    <n v="0"/>
    <n v="0"/>
    <n v="0"/>
    <n v="0"/>
    <n v="0"/>
    <n v="0"/>
    <n v="0"/>
    <n v="0"/>
    <n v="0"/>
    <n v="0"/>
    <n v="0"/>
    <n v="0"/>
    <n v="0"/>
  </r>
  <r>
    <s v="E3567 105 TSM O/H Conductor/Devices"/>
    <s v="E3567"/>
    <x v="901"/>
    <x v="6"/>
    <n v="52"/>
    <n v="52"/>
    <n v="52"/>
    <n v="52"/>
    <n v="52"/>
    <n v="52"/>
    <n v="52"/>
    <n v="52"/>
    <n v="52"/>
    <n v="52"/>
    <n v="52"/>
    <n v="52"/>
    <n v="52"/>
    <n v="52126"/>
  </r>
  <r>
    <s v="E3567 105 TSM O/H Conductor/Dev-NSC"/>
    <s v="E3567"/>
    <x v="902"/>
    <x v="6"/>
    <n v="0"/>
    <n v="0"/>
    <n v="0"/>
    <n v="0"/>
    <n v="0"/>
    <n v="0"/>
    <n v="0"/>
    <n v="0"/>
    <n v="0"/>
    <n v="0"/>
    <n v="0"/>
    <n v="0"/>
    <n v="0"/>
    <n v="0"/>
  </r>
  <r>
    <s v="E3567 TSM O/H Cond, Baker Common"/>
    <s v="E3567"/>
    <x v="873"/>
    <x v="6"/>
    <n v="1121"/>
    <n v="1128"/>
    <n v="1134"/>
    <n v="1141"/>
    <n v="1148"/>
    <n v="1154"/>
    <n v="1161"/>
    <n v="1168"/>
    <n v="1174"/>
    <n v="1181"/>
    <n v="1188"/>
    <n v="1194"/>
    <n v="1201"/>
    <n v="1161002"/>
  </r>
  <r>
    <s v="E3567 TSM O/H Cond, Baker Commo-NSC"/>
    <s v="E3567"/>
    <x v="903"/>
    <x v="6"/>
    <n v="0"/>
    <n v="0"/>
    <n v="0"/>
    <n v="0"/>
    <n v="0"/>
    <n v="0"/>
    <n v="0"/>
    <n v="0"/>
    <n v="0"/>
    <n v="0"/>
    <n v="0"/>
    <n v="0"/>
    <n v="0"/>
    <n v="0"/>
  </r>
  <r>
    <s v="E3567 TSM O/H Cond, Hop Ridge-NSC"/>
    <s v="E3567"/>
    <x v="904"/>
    <x v="6"/>
    <n v="0"/>
    <n v="0"/>
    <n v="0"/>
    <n v="0"/>
    <n v="0"/>
    <n v="0"/>
    <n v="0"/>
    <n v="0"/>
    <n v="0"/>
    <n v="0"/>
    <n v="0"/>
    <n v="0"/>
    <n v="0"/>
    <n v="0"/>
  </r>
  <r>
    <s v="E3567 TSM O/H Cond, Hopkins Ridge"/>
    <s v="E3567"/>
    <x v="905"/>
    <x v="6"/>
    <n v="0"/>
    <n v="0"/>
    <n v="0"/>
    <n v="0"/>
    <n v="0"/>
    <n v="0"/>
    <n v="0"/>
    <n v="0"/>
    <n v="0"/>
    <n v="0"/>
    <n v="0"/>
    <n v="0"/>
    <n v="0"/>
    <n v="0"/>
  </r>
  <r>
    <s v="E3567 TSM O/H Cond, Lower Baker"/>
    <s v="E3567"/>
    <x v="906"/>
    <x v="6"/>
    <n v="0"/>
    <n v="0"/>
    <n v="0"/>
    <n v="0"/>
    <n v="0"/>
    <n v="0"/>
    <n v="0"/>
    <n v="0"/>
    <n v="0"/>
    <n v="0"/>
    <n v="0"/>
    <n v="0"/>
    <n v="0"/>
    <n v="0"/>
  </r>
  <r>
    <s v="E3567 TSM O/H Cond, Lower Baker-NSC"/>
    <s v="E3567"/>
    <x v="907"/>
    <x v="6"/>
    <n v="0"/>
    <n v="0"/>
    <n v="0"/>
    <n v="0"/>
    <n v="0"/>
    <n v="0"/>
    <n v="0"/>
    <n v="0"/>
    <n v="0"/>
    <n v="0"/>
    <n v="0"/>
    <n v="0"/>
    <n v="0"/>
    <n v="0"/>
  </r>
  <r>
    <s v="E3567 TSM O/H Cond, Snoq 1-NSC"/>
    <s v="E3567"/>
    <x v="908"/>
    <x v="6"/>
    <n v="0"/>
    <n v="0"/>
    <n v="0"/>
    <n v="0"/>
    <n v="0"/>
    <n v="0"/>
    <n v="0"/>
    <n v="0"/>
    <n v="0"/>
    <n v="0"/>
    <n v="0"/>
    <n v="0"/>
    <n v="0"/>
    <n v="0"/>
  </r>
  <r>
    <s v="E3567 TSM O/H Cond, Snoq 2-NSC"/>
    <s v="E3567"/>
    <x v="909"/>
    <x v="6"/>
    <n v="0"/>
    <n v="0"/>
    <n v="0"/>
    <n v="0"/>
    <n v="0"/>
    <n v="0"/>
    <n v="0"/>
    <n v="0"/>
    <n v="0"/>
    <n v="0"/>
    <n v="0"/>
    <n v="0"/>
    <n v="0"/>
    <n v="0"/>
  </r>
  <r>
    <s v="E3567 TSM O/H Cond, Snoqualmie 1"/>
    <s v="E3567"/>
    <x v="885"/>
    <x v="6"/>
    <n v="0"/>
    <n v="0"/>
    <n v="0"/>
    <n v="0"/>
    <n v="0"/>
    <n v="0"/>
    <n v="0"/>
    <n v="0"/>
    <n v="0"/>
    <n v="0"/>
    <n v="0"/>
    <n v="0"/>
    <n v="0"/>
    <n v="0"/>
  </r>
  <r>
    <s v="E3567 TSM O/H Cond, Snoqualmie 2"/>
    <s v="E3567"/>
    <x v="887"/>
    <x v="6"/>
    <n v="0"/>
    <n v="0"/>
    <n v="0"/>
    <n v="0"/>
    <n v="0"/>
    <n v="0"/>
    <n v="0"/>
    <n v="0"/>
    <n v="0"/>
    <n v="0"/>
    <n v="0"/>
    <n v="0"/>
    <n v="0"/>
    <n v="0"/>
  </r>
  <r>
    <s v="E3567 TSM O/H Cond, Sumas "/>
    <s v="E3567"/>
    <x v="910"/>
    <x v="6"/>
    <n v="0"/>
    <n v="0"/>
    <n v="0"/>
    <n v="0"/>
    <n v="0"/>
    <n v="0"/>
    <n v="0"/>
    <n v="0"/>
    <n v="0"/>
    <n v="0"/>
    <n v="0"/>
    <n v="0"/>
    <n v="0"/>
    <n v="0"/>
  </r>
  <r>
    <s v="E3567 TSM O/H Cond, Sumas OP"/>
    <s v="E3567"/>
    <x v="911"/>
    <x v="6"/>
    <n v="0"/>
    <n v="0"/>
    <n v="0"/>
    <n v="0"/>
    <n v="0"/>
    <n v="0"/>
    <n v="0"/>
    <n v="0"/>
    <n v="0"/>
    <n v="0"/>
    <n v="0"/>
    <n v="0"/>
    <n v="0"/>
    <n v="0"/>
  </r>
  <r>
    <s v="E3567 TSM O/H Cond, Sumas OP-NSC"/>
    <s v="E3567"/>
    <x v="912"/>
    <x v="6"/>
    <n v="0"/>
    <n v="0"/>
    <n v="0"/>
    <n v="0"/>
    <n v="0"/>
    <n v="0"/>
    <n v="0"/>
    <n v="0"/>
    <n v="0"/>
    <n v="0"/>
    <n v="0"/>
    <n v="0"/>
    <n v="0"/>
    <n v="0"/>
  </r>
  <r>
    <s v="E3567 TSM O/H Cond, Upper Baker"/>
    <s v="E3567"/>
    <x v="913"/>
    <x v="6"/>
    <n v="679"/>
    <n v="679"/>
    <n v="680"/>
    <n v="681"/>
    <n v="682"/>
    <n v="682"/>
    <n v="683"/>
    <n v="684"/>
    <n v="685"/>
    <n v="685"/>
    <n v="686"/>
    <n v="687"/>
    <n v="688"/>
    <n v="683083"/>
  </r>
  <r>
    <s v="E3567 TSM O/H Cond, Upper Baker-NSC"/>
    <s v="E3567"/>
    <x v="914"/>
    <x v="6"/>
    <n v="0"/>
    <n v="0"/>
    <n v="0"/>
    <n v="0"/>
    <n v="0"/>
    <n v="0"/>
    <n v="0"/>
    <n v="0"/>
    <n v="0"/>
    <n v="0"/>
    <n v="0"/>
    <n v="0"/>
    <n v="0"/>
    <n v="0"/>
  </r>
  <r>
    <s v="E3567 TSM O/H Conductor/Devices"/>
    <s v="E3567"/>
    <x v="899"/>
    <x v="6"/>
    <n v="71743"/>
    <n v="71880"/>
    <n v="72017"/>
    <n v="72154"/>
    <n v="72290"/>
    <n v="72427"/>
    <n v="72564"/>
    <n v="72701"/>
    <n v="72837"/>
    <n v="72974"/>
    <n v="73111"/>
    <n v="73247"/>
    <n v="73384"/>
    <n v="72563778"/>
  </r>
  <r>
    <s v="E3567 TSM O/H Conductor/Devices-NSC"/>
    <s v="E3567"/>
    <x v="900"/>
    <x v="6"/>
    <n v="0"/>
    <n v="0"/>
    <n v="0"/>
    <n v="0"/>
    <n v="0"/>
    <n v="0"/>
    <n v="0"/>
    <n v="0"/>
    <n v="0"/>
    <n v="0"/>
    <n v="0"/>
    <n v="0"/>
    <n v="0"/>
    <n v="0"/>
  </r>
  <r>
    <s v="E3567 TSM O/H Cov-Ber-DONOTUSE"/>
    <s v="E3567"/>
    <x v="915"/>
    <x v="6"/>
    <n v="0"/>
    <n v="0"/>
    <n v="0"/>
    <n v="0"/>
    <n v="0"/>
    <n v="0"/>
    <n v="0"/>
    <n v="0"/>
    <n v="0"/>
    <n v="0"/>
    <n v="0"/>
    <n v="0"/>
    <n v="0"/>
    <n v="0"/>
  </r>
  <r>
    <s v="E3569 (GIF) O/H Cond, Colstrip 1-2"/>
    <s v="E3569"/>
    <x v="916"/>
    <x v="6"/>
    <n v="177"/>
    <n v="178"/>
    <n v="178"/>
    <n v="178"/>
    <n v="179"/>
    <n v="179"/>
    <n v="179"/>
    <n v="180"/>
    <n v="180"/>
    <n v="180"/>
    <n v="181"/>
    <n v="181"/>
    <n v="181"/>
    <n v="179423"/>
  </r>
  <r>
    <s v="E3569 (GIF) O/H Cond, Colstrip 3-4"/>
    <s v="E3569"/>
    <x v="917"/>
    <x v="6"/>
    <n v="192"/>
    <n v="192"/>
    <n v="193"/>
    <n v="193"/>
    <n v="193"/>
    <n v="194"/>
    <n v="194"/>
    <n v="194"/>
    <n v="195"/>
    <n v="195"/>
    <n v="196"/>
    <n v="196"/>
    <n v="196"/>
    <n v="194117"/>
  </r>
  <r>
    <s v="E3569 (GIF) O/H Cond, Colstrip1-NSC"/>
    <s v="E3569"/>
    <x v="918"/>
    <x v="6"/>
    <n v="0"/>
    <n v="0"/>
    <n v="0"/>
    <n v="0"/>
    <n v="0"/>
    <n v="0"/>
    <n v="0"/>
    <n v="0"/>
    <n v="0"/>
    <n v="0"/>
    <n v="0"/>
    <n v="0"/>
    <n v="0"/>
    <n v="0"/>
  </r>
  <r>
    <s v="E3569 (GIF) O/H Cond, Colstrip3-NSC"/>
    <s v="E3569"/>
    <x v="919"/>
    <x v="6"/>
    <n v="0"/>
    <n v="0"/>
    <n v="0"/>
    <n v="0"/>
    <n v="0"/>
    <n v="0"/>
    <n v="0"/>
    <n v="0"/>
    <n v="0"/>
    <n v="0"/>
    <n v="0"/>
    <n v="0"/>
    <n v="0"/>
    <n v="0"/>
  </r>
  <r>
    <s v="E3569 (GIF) O/H Cond, Electron-RET"/>
    <s v="E3569"/>
    <x v="920"/>
    <x v="6"/>
    <n v="0"/>
    <n v="0"/>
    <n v="0"/>
    <n v="0"/>
    <n v="0"/>
    <n v="0"/>
    <n v="0"/>
    <n v="0"/>
    <n v="0"/>
    <n v="0"/>
    <n v="0"/>
    <n v="0"/>
    <n v="0"/>
    <n v="0"/>
  </r>
  <r>
    <s v="E3569 (GIF) O/H Cond, Hopkins"/>
    <s v="E3569"/>
    <x v="921"/>
    <x v="6"/>
    <n v="596"/>
    <n v="598"/>
    <n v="600"/>
    <n v="602"/>
    <n v="605"/>
    <n v="607"/>
    <n v="609"/>
    <n v="611"/>
    <n v="613"/>
    <n v="616"/>
    <n v="618"/>
    <n v="620"/>
    <n v="622"/>
    <n v="608942"/>
  </r>
  <r>
    <s v="E3569 (GIF) O/H Cond, Hopkins-NSC"/>
    <s v="E3569"/>
    <x v="922"/>
    <x v="6"/>
    <n v="0"/>
    <n v="0"/>
    <n v="0"/>
    <n v="0"/>
    <n v="0"/>
    <n v="0"/>
    <n v="0"/>
    <n v="0"/>
    <n v="0"/>
    <n v="0"/>
    <n v="0"/>
    <n v="0"/>
    <n v="0"/>
    <n v="0"/>
  </r>
  <r>
    <s v="E3569 (GIF) O/H Cond, Lower Baker"/>
    <s v="E3569"/>
    <x v="923"/>
    <x v="6"/>
    <n v="4"/>
    <n v="4"/>
    <n v="4"/>
    <n v="4"/>
    <n v="4"/>
    <n v="4"/>
    <n v="4"/>
    <n v="4"/>
    <n v="4"/>
    <n v="4"/>
    <n v="4"/>
    <n v="4"/>
    <n v="4"/>
    <n v="4441"/>
  </r>
  <r>
    <s v="E3569 (GIF) O/H Cond, Lower Bak-NSC"/>
    <s v="E3569"/>
    <x v="924"/>
    <x v="6"/>
    <n v="0"/>
    <n v="0"/>
    <n v="0"/>
    <n v="0"/>
    <n v="0"/>
    <n v="0"/>
    <n v="0"/>
    <n v="0"/>
    <n v="0"/>
    <n v="0"/>
    <n v="0"/>
    <n v="0"/>
    <n v="0"/>
    <n v="0"/>
  </r>
  <r>
    <s v="E3569 (GIF) O/H Cond, Poison Sp-NSC"/>
    <s v="E3569"/>
    <x v="925"/>
    <x v="6"/>
    <n v="0"/>
    <n v="0"/>
    <n v="0"/>
    <n v="0"/>
    <n v="0"/>
    <n v="0"/>
    <n v="0"/>
    <n v="0"/>
    <n v="0"/>
    <n v="0"/>
    <n v="0"/>
    <n v="0"/>
    <n v="0"/>
    <n v="0"/>
  </r>
  <r>
    <s v="E3569 (GIF) O/H Cond, Poison Spring"/>
    <s v="E3569"/>
    <x v="926"/>
    <x v="6"/>
    <n v="62"/>
    <n v="62"/>
    <n v="62"/>
    <n v="63"/>
    <n v="63"/>
    <n v="63"/>
    <n v="64"/>
    <n v="64"/>
    <n v="64"/>
    <n v="65"/>
    <n v="65"/>
    <n v="65"/>
    <n v="66"/>
    <n v="63564"/>
  </r>
  <r>
    <s v="E3569 (GIF) O/H Cond, Scl-Tolt"/>
    <s v="E3569"/>
    <x v="927"/>
    <x v="6"/>
    <n v="5"/>
    <n v="5"/>
    <n v="5"/>
    <n v="5"/>
    <n v="5"/>
    <n v="5"/>
    <n v="5"/>
    <n v="5"/>
    <n v="5"/>
    <n v="5"/>
    <n v="5"/>
    <n v="5"/>
    <n v="5"/>
    <n v="5355"/>
  </r>
  <r>
    <s v="E3569 (GIF) O/H Cond, Scl-Tolt-NSC"/>
    <s v="E3569"/>
    <x v="928"/>
    <x v="6"/>
    <n v="0"/>
    <n v="0"/>
    <n v="0"/>
    <n v="0"/>
    <n v="0"/>
    <n v="0"/>
    <n v="0"/>
    <n v="0"/>
    <n v="0"/>
    <n v="0"/>
    <n v="0"/>
    <n v="0"/>
    <n v="0"/>
    <n v="0"/>
  </r>
  <r>
    <s v="E3569 (GIF) O/H Cond, Snoq 1-NSC"/>
    <s v="E3569"/>
    <x v="929"/>
    <x v="6"/>
    <n v="0"/>
    <n v="0"/>
    <n v="0"/>
    <n v="0"/>
    <n v="0"/>
    <n v="0"/>
    <n v="0"/>
    <n v="0"/>
    <n v="0"/>
    <n v="0"/>
    <n v="0"/>
    <n v="0"/>
    <n v="0"/>
    <n v="0"/>
  </r>
  <r>
    <s v="E3569 (GIF) O/H Cond, Snoq 2-NSC"/>
    <s v="E3569"/>
    <x v="930"/>
    <x v="6"/>
    <n v="0"/>
    <n v="0"/>
    <n v="0"/>
    <n v="0"/>
    <n v="0"/>
    <n v="0"/>
    <n v="0"/>
    <n v="0"/>
    <n v="0"/>
    <n v="0"/>
    <n v="0"/>
    <n v="0"/>
    <n v="0"/>
    <n v="0"/>
  </r>
  <r>
    <s v="E3569 (GIF) O/H Cond, Snoqualmie 1"/>
    <s v="E3569"/>
    <x v="931"/>
    <x v="6"/>
    <n v="15"/>
    <n v="16"/>
    <n v="16"/>
    <n v="16"/>
    <n v="16"/>
    <n v="16"/>
    <n v="17"/>
    <n v="17"/>
    <n v="17"/>
    <n v="17"/>
    <n v="18"/>
    <n v="18"/>
    <n v="18"/>
    <n v="16636"/>
  </r>
  <r>
    <s v="E3569 (GIF) O/H Cond, Snoqualmie 2"/>
    <s v="E3569"/>
    <x v="932"/>
    <x v="6"/>
    <n v="62"/>
    <n v="63"/>
    <n v="63"/>
    <n v="63"/>
    <n v="63"/>
    <n v="63"/>
    <n v="63"/>
    <n v="63"/>
    <n v="64"/>
    <n v="64"/>
    <n v="64"/>
    <n v="64"/>
    <n v="64"/>
    <n v="63252"/>
  </r>
  <r>
    <s v="E3569 (GIF) O/H Cond, Sumas"/>
    <s v="E3569"/>
    <x v="933"/>
    <x v="6"/>
    <n v="59"/>
    <n v="59"/>
    <n v="59"/>
    <n v="59"/>
    <n v="59"/>
    <n v="59"/>
    <n v="59"/>
    <n v="59"/>
    <n v="59"/>
    <n v="60"/>
    <n v="60"/>
    <n v="60"/>
    <n v="60"/>
    <n v="59259"/>
  </r>
  <r>
    <s v="E3569 (GIF) O/H Cond, Sumas-NSC"/>
    <s v="E3569"/>
    <x v="934"/>
    <x v="6"/>
    <n v="0"/>
    <n v="0"/>
    <n v="0"/>
    <n v="0"/>
    <n v="0"/>
    <n v="0"/>
    <n v="0"/>
    <n v="0"/>
    <n v="0"/>
    <n v="0"/>
    <n v="0"/>
    <n v="0"/>
    <n v="0"/>
    <n v="0"/>
  </r>
  <r>
    <s v="E3569 (GIF) O/H Cond, TLN-HPK@plant"/>
    <s v="E3569"/>
    <x v="935"/>
    <x v="6"/>
    <n v="10"/>
    <n v="10"/>
    <n v="10"/>
    <n v="10"/>
    <n v="10"/>
    <n v="10"/>
    <n v="10"/>
    <n v="10"/>
    <n v="10"/>
    <n v="11"/>
    <n v="11"/>
    <n v="11"/>
    <n v="11"/>
    <n v="10274"/>
  </r>
  <r>
    <s v="E3569 (GIF) O/H Cond, TLN-HPK@p-NSC"/>
    <s v="E3569"/>
    <x v="936"/>
    <x v="6"/>
    <n v="0"/>
    <n v="0"/>
    <n v="0"/>
    <n v="0"/>
    <n v="0"/>
    <n v="0"/>
    <n v="0"/>
    <n v="0"/>
    <n v="0"/>
    <n v="0"/>
    <n v="0"/>
    <n v="0"/>
    <n v="0"/>
    <n v="0"/>
  </r>
  <r>
    <s v="E3569 (GIF) O/H Cond, Upper Baker"/>
    <s v="E3569"/>
    <x v="937"/>
    <x v="6"/>
    <n v="49"/>
    <n v="49"/>
    <n v="49"/>
    <n v="49"/>
    <n v="49"/>
    <n v="49"/>
    <n v="49"/>
    <n v="49"/>
    <n v="49"/>
    <n v="50"/>
    <n v="50"/>
    <n v="50"/>
    <n v="50"/>
    <n v="49267"/>
  </r>
  <r>
    <s v="E3569 (GIF) O/H Cond, Upper Bak-NSC"/>
    <s v="E3569"/>
    <x v="938"/>
    <x v="6"/>
    <n v="0"/>
    <n v="0"/>
    <n v="0"/>
    <n v="0"/>
    <n v="0"/>
    <n v="0"/>
    <n v="0"/>
    <n v="0"/>
    <n v="0"/>
    <n v="0"/>
    <n v="0"/>
    <n v="0"/>
    <n v="0"/>
    <n v="0"/>
  </r>
  <r>
    <s v="E3569 (GIF) O/H Cond, Wild Horse"/>
    <s v="E3569"/>
    <x v="939"/>
    <x v="6"/>
    <n v="91"/>
    <n v="91"/>
    <n v="92"/>
    <n v="92"/>
    <n v="93"/>
    <n v="93"/>
    <n v="94"/>
    <n v="94"/>
    <n v="95"/>
    <n v="95"/>
    <n v="96"/>
    <n v="96"/>
    <n v="97"/>
    <n v="93710"/>
  </r>
  <r>
    <s v="E3569 (GIF) O/H Cond, Wld Hrs-NSC"/>
    <s v="E3569"/>
    <x v="940"/>
    <x v="6"/>
    <n v="0"/>
    <n v="0"/>
    <n v="0"/>
    <n v="0"/>
    <n v="0"/>
    <n v="0"/>
    <n v="0"/>
    <n v="0"/>
    <n v="0"/>
    <n v="0"/>
    <n v="0"/>
    <n v="0"/>
    <n v="0"/>
    <n v="0"/>
  </r>
  <r>
    <s v="E3569 (GIF) O/H Conductor, LSR"/>
    <s v="E3569"/>
    <x v="941"/>
    <x v="6"/>
    <n v="549"/>
    <n v="553"/>
    <n v="557"/>
    <n v="561"/>
    <n v="565"/>
    <n v="569"/>
    <n v="573"/>
    <n v="577"/>
    <n v="581"/>
    <n v="585"/>
    <n v="589"/>
    <n v="593"/>
    <n v="597"/>
    <n v="572909"/>
  </r>
  <r>
    <s v="E3569 (GIF) O/H Conductor, LSR-NSC"/>
    <s v="E3569"/>
    <x v="942"/>
    <x v="6"/>
    <n v="0"/>
    <n v="0"/>
    <n v="0"/>
    <n v="0"/>
    <n v="0"/>
    <n v="0"/>
    <n v="0"/>
    <n v="0"/>
    <n v="0"/>
    <n v="0"/>
    <n v="0"/>
    <n v="0"/>
    <n v="0"/>
    <n v="0"/>
  </r>
  <r>
    <s v="E357 TSM U/G Conduit WH-NOTUSED"/>
    <s v="E357"/>
    <x v="943"/>
    <x v="6"/>
    <n v="0"/>
    <n v="0"/>
    <n v="0"/>
    <n v="0"/>
    <n v="0"/>
    <n v="0"/>
    <n v="0"/>
    <n v="0"/>
    <n v="0"/>
    <n v="0"/>
    <n v="0"/>
    <n v="0"/>
    <n v="0"/>
    <n v="0"/>
  </r>
  <r>
    <s v="E357 TSM U/G Conduit-RET"/>
    <s v="E357"/>
    <x v="944"/>
    <x v="6"/>
    <n v="0"/>
    <n v="0"/>
    <n v="0"/>
    <n v="0"/>
    <n v="0"/>
    <n v="0"/>
    <n v="0"/>
    <n v="0"/>
    <n v="0"/>
    <n v="0"/>
    <n v="0"/>
    <n v="0"/>
    <n v="0"/>
    <n v="0"/>
  </r>
  <r>
    <s v="E3576 TSM U/G Conduit-RET"/>
    <s v="E3576"/>
    <x v="944"/>
    <x v="6"/>
    <n v="0"/>
    <n v="0"/>
    <n v="0"/>
    <n v="0"/>
    <n v="0"/>
    <n v="0"/>
    <n v="0"/>
    <n v="0"/>
    <n v="0"/>
    <n v="0"/>
    <n v="0"/>
    <n v="0"/>
    <n v="0"/>
    <n v="0"/>
  </r>
  <r>
    <s v="E3577 TSM U/G Conduit"/>
    <s v="E3577"/>
    <x v="945"/>
    <x v="6"/>
    <n v="395"/>
    <n v="397"/>
    <n v="398"/>
    <n v="400"/>
    <n v="401"/>
    <n v="403"/>
    <n v="404"/>
    <n v="406"/>
    <n v="407"/>
    <n v="409"/>
    <n v="410"/>
    <n v="412"/>
    <n v="413"/>
    <n v="404260"/>
  </r>
  <r>
    <s v="E3577 TSM U/G Conduit, Koma Kul-NSC"/>
    <s v="E3577"/>
    <x v="946"/>
    <x v="6"/>
    <n v="0"/>
    <n v="0"/>
    <n v="0"/>
    <n v="0"/>
    <n v="0"/>
    <n v="0"/>
    <n v="0"/>
    <n v="0"/>
    <n v="0"/>
    <n v="0"/>
    <n v="0"/>
    <n v="0"/>
    <n v="0"/>
    <n v="0"/>
  </r>
  <r>
    <s v="E3577 TSM U/G Conduit, Koma Kuls"/>
    <s v="E3577"/>
    <x v="947"/>
    <x v="6"/>
    <n v="0"/>
    <n v="0"/>
    <n v="0"/>
    <n v="0"/>
    <n v="0"/>
    <n v="0"/>
    <n v="0"/>
    <n v="0"/>
    <n v="0"/>
    <n v="0"/>
    <n v="0"/>
    <n v="0"/>
    <n v="0"/>
    <n v="0"/>
  </r>
  <r>
    <s v="E3579 (GIF) UG Conduit, LSR"/>
    <s v="E3579"/>
    <x v="948"/>
    <x v="6"/>
    <n v="0"/>
    <n v="0"/>
    <n v="0"/>
    <n v="0"/>
    <n v="0"/>
    <n v="0"/>
    <n v="0"/>
    <n v="0"/>
    <n v="0"/>
    <n v="0"/>
    <n v="0"/>
    <n v="0"/>
    <n v="0"/>
    <n v="0"/>
  </r>
  <r>
    <s v="E3579 (GIF) UG Conduit, LSR-NSC"/>
    <s v="E3579"/>
    <x v="949"/>
    <x v="6"/>
    <n v="0"/>
    <n v="0"/>
    <n v="0"/>
    <n v="0"/>
    <n v="0"/>
    <n v="0"/>
    <n v="0"/>
    <n v="0"/>
    <n v="0"/>
    <n v="0"/>
    <n v="0"/>
    <n v="0"/>
    <n v="0"/>
    <n v="0"/>
  </r>
  <r>
    <s v="E3579 (GIF)U/G Conduit,TLN-WHD@-NSC"/>
    <s v="E3579"/>
    <x v="950"/>
    <x v="6"/>
    <n v="0"/>
    <n v="0"/>
    <n v="0"/>
    <n v="0"/>
    <n v="0"/>
    <n v="0"/>
    <n v="0"/>
    <n v="0"/>
    <n v="0"/>
    <n v="0"/>
    <n v="0"/>
    <n v="0"/>
    <n v="0"/>
    <n v="0"/>
  </r>
  <r>
    <s v="E3579 (GIF)U/G Conduit,TLN-WHD@plnt"/>
    <s v="E3579"/>
    <x v="951"/>
    <x v="6"/>
    <n v="129"/>
    <n v="130"/>
    <n v="130"/>
    <n v="131"/>
    <n v="132"/>
    <n v="132"/>
    <n v="133"/>
    <n v="134"/>
    <n v="135"/>
    <n v="135"/>
    <n v="136"/>
    <n v="137"/>
    <n v="138"/>
    <n v="133222"/>
  </r>
  <r>
    <s v="E358 TSM U/G Cond, Fred 1/APC-RET"/>
    <s v="E358"/>
    <x v="952"/>
    <x v="6"/>
    <n v="0"/>
    <n v="0"/>
    <n v="0"/>
    <n v="0"/>
    <n v="0"/>
    <n v="0"/>
    <n v="0"/>
    <n v="0"/>
    <n v="0"/>
    <n v="0"/>
    <n v="0"/>
    <n v="0"/>
    <n v="0"/>
    <n v="0"/>
  </r>
  <r>
    <s v="E358 TSM U/G COND, WDH-RET "/>
    <s v="E358"/>
    <x v="953"/>
    <x v="6"/>
    <n v="0"/>
    <n v="0"/>
    <n v="0"/>
    <n v="0"/>
    <n v="0"/>
    <n v="0"/>
    <n v="0"/>
    <n v="0"/>
    <n v="0"/>
    <n v="0"/>
    <n v="0"/>
    <n v="0"/>
    <n v="0"/>
    <n v="0"/>
  </r>
  <r>
    <s v="E358 TSM U/G Conductor&amp;Devices-RET"/>
    <s v="E358"/>
    <x v="954"/>
    <x v="6"/>
    <n v="0"/>
    <n v="0"/>
    <n v="0"/>
    <n v="0"/>
    <n v="0"/>
    <n v="0"/>
    <n v="0"/>
    <n v="0"/>
    <n v="0"/>
    <n v="0"/>
    <n v="0"/>
    <n v="0"/>
    <n v="0"/>
    <n v="0"/>
  </r>
  <r>
    <s v="E3586 TSM U/G Conductor/Dev-RET"/>
    <s v="E3586"/>
    <x v="955"/>
    <x v="6"/>
    <n v="0"/>
    <n v="0"/>
    <n v="0"/>
    <n v="0"/>
    <n v="0"/>
    <n v="0"/>
    <n v="0"/>
    <n v="0"/>
    <n v="0"/>
    <n v="0"/>
    <n v="0"/>
    <n v="0"/>
    <n v="0"/>
    <n v="0"/>
  </r>
  <r>
    <s v="E3587 TSM U/G Cond, Koma Kulshan"/>
    <s v="E3587"/>
    <x v="956"/>
    <x v="6"/>
    <n v="0"/>
    <n v="0"/>
    <n v="0"/>
    <n v="0"/>
    <n v="0"/>
    <n v="0"/>
    <n v="0"/>
    <n v="0"/>
    <n v="0"/>
    <n v="0"/>
    <n v="0"/>
    <n v="0"/>
    <n v="0"/>
    <n v="0"/>
  </r>
  <r>
    <s v="E3587 TSM U/G Cond, Koma Kulsha-NSC"/>
    <s v="E3587"/>
    <x v="957"/>
    <x v="6"/>
    <n v="0"/>
    <n v="0"/>
    <n v="0"/>
    <n v="0"/>
    <n v="0"/>
    <n v="0"/>
    <n v="0"/>
    <n v="0"/>
    <n v="0"/>
    <n v="0"/>
    <n v="0"/>
    <n v="0"/>
    <n v="0"/>
    <n v="0"/>
  </r>
  <r>
    <s v="E3587 TSM U/G Conductor/Devices"/>
    <s v="E3587"/>
    <x v="958"/>
    <x v="6"/>
    <n v="2642"/>
    <n v="2644"/>
    <n v="2646"/>
    <n v="2648"/>
    <n v="2650"/>
    <n v="2651"/>
    <n v="2653"/>
    <n v="2655"/>
    <n v="2657"/>
    <n v="2659"/>
    <n v="2660"/>
    <n v="2662"/>
    <n v="2664"/>
    <n v="2653263"/>
  </r>
  <r>
    <s v="E3589 (GIF) U/G Cond, Fred 1/APC"/>
    <s v="E3589"/>
    <x v="959"/>
    <x v="6"/>
    <n v="1118"/>
    <n v="1122"/>
    <n v="1127"/>
    <n v="1131"/>
    <n v="1136"/>
    <n v="1140"/>
    <n v="1145"/>
    <n v="1149"/>
    <n v="1153"/>
    <n v="1158"/>
    <n v="1162"/>
    <n v="1167"/>
    <n v="1171"/>
    <n v="1144501"/>
  </r>
  <r>
    <s v="E3589 (GIF) U/G Cond, Fred 1/AP-NSC"/>
    <s v="E3589"/>
    <x v="960"/>
    <x v="6"/>
    <n v="0"/>
    <n v="0"/>
    <n v="0"/>
    <n v="0"/>
    <n v="0"/>
    <n v="0"/>
    <n v="0"/>
    <n v="0"/>
    <n v="0"/>
    <n v="0"/>
    <n v="0"/>
    <n v="0"/>
    <n v="0"/>
    <n v="0"/>
  </r>
  <r>
    <s v="E3589 (GIF) UG Conductor, LSR"/>
    <s v="E3589"/>
    <x v="961"/>
    <x v="6"/>
    <n v="5926"/>
    <n v="5955"/>
    <n v="5984"/>
    <n v="6013"/>
    <n v="6043"/>
    <n v="6072"/>
    <n v="6101"/>
    <n v="6130"/>
    <n v="6159"/>
    <n v="6188"/>
    <n v="6217"/>
    <n v="6246"/>
    <n v="6275"/>
    <n v="6100765"/>
  </r>
  <r>
    <s v="E3589 (GIF) UG Conductor, LSR-NSC"/>
    <s v="E3589"/>
    <x v="962"/>
    <x v="6"/>
    <n v="0"/>
    <n v="0"/>
    <n v="0"/>
    <n v="0"/>
    <n v="0"/>
    <n v="0"/>
    <n v="0"/>
    <n v="0"/>
    <n v="0"/>
    <n v="0"/>
    <n v="0"/>
    <n v="0"/>
    <n v="0"/>
    <n v="0"/>
  </r>
  <r>
    <s v="E3589 (GIF)U/G Cond,TLN-HPK@plt"/>
    <s v="E3589"/>
    <x v="963"/>
    <x v="6"/>
    <n v="1583"/>
    <n v="1588"/>
    <n v="1593"/>
    <n v="1598"/>
    <n v="1603"/>
    <n v="1608"/>
    <n v="1612"/>
    <n v="1617"/>
    <n v="1622"/>
    <n v="1627"/>
    <n v="1632"/>
    <n v="1637"/>
    <n v="1642"/>
    <n v="1612469"/>
  </r>
  <r>
    <s v="E3589 (GIF)U/G Cond,TLN-HPK@plt-NSC"/>
    <s v="E3589"/>
    <x v="964"/>
    <x v="6"/>
    <n v="0"/>
    <n v="0"/>
    <n v="0"/>
    <n v="0"/>
    <n v="0"/>
    <n v="0"/>
    <n v="0"/>
    <n v="0"/>
    <n v="0"/>
    <n v="0"/>
    <n v="0"/>
    <n v="0"/>
    <n v="0"/>
    <n v="0"/>
  </r>
  <r>
    <s v="E3589 (GIF)U/G Cond,TLN-WHD@pln-NSC"/>
    <s v="E3589"/>
    <x v="965"/>
    <x v="6"/>
    <n v="0"/>
    <n v="0"/>
    <n v="0"/>
    <n v="0"/>
    <n v="0"/>
    <n v="0"/>
    <n v="0"/>
    <n v="0"/>
    <n v="0"/>
    <n v="0"/>
    <n v="0"/>
    <n v="0"/>
    <n v="0"/>
    <n v="0"/>
  </r>
  <r>
    <s v="E3589 (GIF)U/G Cond,TLN-WHD@plnt"/>
    <s v="E3589"/>
    <x v="966"/>
    <x v="6"/>
    <n v="375"/>
    <n v="377"/>
    <n v="378"/>
    <n v="380"/>
    <n v="381"/>
    <n v="382"/>
    <n v="384"/>
    <n v="385"/>
    <n v="387"/>
    <n v="388"/>
    <n v="389"/>
    <n v="391"/>
    <n v="392"/>
    <n v="383851"/>
  </r>
  <r>
    <s v="E3589 (GIF)U/G Cond,TLN-WHDE@pl-NSC"/>
    <s v="E3589"/>
    <x v="967"/>
    <x v="6"/>
    <n v="0"/>
    <n v="0"/>
    <n v="0"/>
    <n v="0"/>
    <n v="0"/>
    <n v="0"/>
    <n v="0"/>
    <n v="0"/>
    <n v="0"/>
    <n v="0"/>
    <n v="0"/>
    <n v="0"/>
    <n v="0"/>
    <n v="0"/>
  </r>
  <r>
    <s v="E3589 (GIF)U/G Cond,TLN-WHDE@plt"/>
    <s v="E3589"/>
    <x v="968"/>
    <x v="6"/>
    <n v="780"/>
    <n v="784"/>
    <n v="788"/>
    <n v="792"/>
    <n v="796"/>
    <n v="800"/>
    <n v="804"/>
    <n v="808"/>
    <n v="812"/>
    <n v="816"/>
    <n v="820"/>
    <n v="824"/>
    <n v="828"/>
    <n v="803785"/>
  </r>
  <r>
    <s v="E3590 TSM Roads &amp; Trails"/>
    <s v="E3590"/>
    <x v="969"/>
    <x v="6"/>
    <n v="95"/>
    <n v="96"/>
    <n v="97"/>
    <n v="98"/>
    <n v="99"/>
    <n v="100"/>
    <n v="101"/>
    <n v="102"/>
    <n v="103"/>
    <n v="104"/>
    <n v="105"/>
    <n v="106"/>
    <n v="107"/>
    <n v="101216"/>
  </r>
  <r>
    <s v="E3590 TSM Roads, 3rd AC Line"/>
    <s v="E3590"/>
    <x v="970"/>
    <x v="6"/>
    <n v="17"/>
    <n v="17"/>
    <n v="17"/>
    <n v="17"/>
    <n v="17"/>
    <n v="18"/>
    <n v="18"/>
    <n v="18"/>
    <n v="18"/>
    <n v="18"/>
    <n v="18"/>
    <n v="18"/>
    <n v="18"/>
    <n v="17653"/>
  </r>
  <r>
    <s v="E3590 TSM Roads, 3rd AC Line-NSC"/>
    <s v="E3590"/>
    <x v="971"/>
    <x v="6"/>
    <n v="0"/>
    <n v="0"/>
    <n v="0"/>
    <n v="0"/>
    <n v="0"/>
    <n v="0"/>
    <n v="0"/>
    <n v="0"/>
    <n v="0"/>
    <n v="0"/>
    <n v="0"/>
    <n v="0"/>
    <n v="0"/>
    <n v="0"/>
  </r>
  <r>
    <s v="E3590 TSM Roads, Baker Common-RET"/>
    <s v="E3590"/>
    <x v="972"/>
    <x v="6"/>
    <n v="0"/>
    <n v="0"/>
    <n v="0"/>
    <n v="0"/>
    <n v="0"/>
    <n v="0"/>
    <n v="0"/>
    <n v="0"/>
    <n v="0"/>
    <n v="0"/>
    <n v="0"/>
    <n v="0"/>
    <n v="0"/>
    <n v="0"/>
  </r>
  <r>
    <s v="E3590 TSM Roads, Colstrip 1-2 Com"/>
    <s v="E3590"/>
    <x v="973"/>
    <x v="6"/>
    <n v="80"/>
    <n v="80"/>
    <n v="80"/>
    <n v="80"/>
    <n v="80"/>
    <n v="80"/>
    <n v="81"/>
    <n v="81"/>
    <n v="81"/>
    <n v="81"/>
    <n v="81"/>
    <n v="81"/>
    <n v="81"/>
    <n v="80608"/>
  </r>
  <r>
    <s v="E3590 TSM Roads, Colstrip 3-4 Com"/>
    <s v="E3590"/>
    <x v="974"/>
    <x v="6"/>
    <n v="230"/>
    <n v="230"/>
    <n v="230"/>
    <n v="231"/>
    <n v="231"/>
    <n v="232"/>
    <n v="232"/>
    <n v="232"/>
    <n v="233"/>
    <n v="233"/>
    <n v="234"/>
    <n v="234"/>
    <n v="234"/>
    <n v="232006"/>
  </r>
  <r>
    <s v="E3590 TSM Roads, Colstrip1-2 Co-NSC"/>
    <s v="E3590"/>
    <x v="975"/>
    <x v="6"/>
    <n v="0"/>
    <n v="0"/>
    <n v="0"/>
    <n v="0"/>
    <n v="0"/>
    <n v="0"/>
    <n v="0"/>
    <n v="0"/>
    <n v="0"/>
    <n v="0"/>
    <n v="0"/>
    <n v="0"/>
    <n v="0"/>
    <n v="0"/>
  </r>
  <r>
    <s v="E3590 TSM Roads, Colstrip3-4 Co-NSC"/>
    <s v="E3590"/>
    <x v="976"/>
    <x v="6"/>
    <n v="0"/>
    <n v="0"/>
    <n v="0"/>
    <n v="0"/>
    <n v="0"/>
    <n v="0"/>
    <n v="0"/>
    <n v="0"/>
    <n v="0"/>
    <n v="0"/>
    <n v="0"/>
    <n v="0"/>
    <n v="0"/>
    <n v="0"/>
  </r>
  <r>
    <s v="E3590 TSM Roads, Upper Baker-RET"/>
    <s v="E3590"/>
    <x v="977"/>
    <x v="6"/>
    <n v="0"/>
    <n v="0"/>
    <n v="0"/>
    <n v="0"/>
    <n v="0"/>
    <n v="0"/>
    <n v="0"/>
    <n v="0"/>
    <n v="0"/>
    <n v="0"/>
    <n v="0"/>
    <n v="0"/>
    <n v="0"/>
    <n v="0"/>
  </r>
  <r>
    <s v="E3596 TSM Roads &amp; Trails-RET"/>
    <s v="E3596"/>
    <x v="978"/>
    <x v="6"/>
    <n v="0"/>
    <n v="0"/>
    <n v="0"/>
    <n v="0"/>
    <n v="0"/>
    <n v="0"/>
    <n v="0"/>
    <n v="0"/>
    <n v="0"/>
    <n v="0"/>
    <n v="0"/>
    <n v="0"/>
    <n v="0"/>
    <n v="0"/>
  </r>
  <r>
    <s v="E3597 TSM Roads &amp; Trails"/>
    <s v="E3597"/>
    <x v="969"/>
    <x v="6"/>
    <n v="301"/>
    <n v="302"/>
    <n v="303"/>
    <n v="304"/>
    <n v="305"/>
    <n v="305"/>
    <n v="306"/>
    <n v="307"/>
    <n v="308"/>
    <n v="308"/>
    <n v="309"/>
    <n v="310"/>
    <n v="311"/>
    <n v="306106"/>
  </r>
  <r>
    <s v="E3597 TSM Roads/Trails, Baker C-NSC"/>
    <s v="E3597"/>
    <x v="979"/>
    <x v="6"/>
    <n v="0"/>
    <n v="0"/>
    <n v="0"/>
    <n v="0"/>
    <n v="0"/>
    <n v="0"/>
    <n v="0"/>
    <n v="0"/>
    <n v="0"/>
    <n v="0"/>
    <n v="0"/>
    <n v="0"/>
    <n v="0"/>
    <n v="0"/>
  </r>
  <r>
    <s v="E3597 TSM Roads/Trails, Baker Com"/>
    <s v="E3597"/>
    <x v="980"/>
    <x v="6"/>
    <n v="0"/>
    <n v="0"/>
    <n v="0"/>
    <n v="0"/>
    <n v="0"/>
    <n v="0"/>
    <n v="0"/>
    <n v="0"/>
    <n v="0"/>
    <n v="0"/>
    <n v="0"/>
    <n v="0"/>
    <n v="0"/>
    <n v="0"/>
  </r>
  <r>
    <s v="E3597 TSM Roads/Trails, Upper Baker"/>
    <s v="E3597"/>
    <x v="981"/>
    <x v="6"/>
    <n v="0"/>
    <n v="0"/>
    <n v="0"/>
    <n v="0"/>
    <n v="0"/>
    <n v="0"/>
    <n v="0"/>
    <n v="0"/>
    <n v="0"/>
    <n v="0"/>
    <n v="0"/>
    <n v="0"/>
    <n v="0"/>
    <n v="0"/>
  </r>
  <r>
    <s v="E3597 TSM Roads/Trails, Upper B-NSC"/>
    <s v="E3597"/>
    <x v="982"/>
    <x v="6"/>
    <n v="0"/>
    <n v="0"/>
    <n v="0"/>
    <n v="0"/>
    <n v="0"/>
    <n v="0"/>
    <n v="0"/>
    <n v="0"/>
    <n v="0"/>
    <n v="0"/>
    <n v="0"/>
    <n v="0"/>
    <n v="0"/>
    <n v="0"/>
  </r>
  <r>
    <s v="E3599 TSM ARO Transmission"/>
    <s v="E3599"/>
    <x v="983"/>
    <x v="6"/>
    <n v="230"/>
    <n v="237"/>
    <n v="244"/>
    <n v="251"/>
    <n v="258"/>
    <n v="265"/>
    <n v="272"/>
    <n v="279"/>
    <n v="286"/>
    <n v="292"/>
    <n v="299"/>
    <n v="306"/>
    <n v="314"/>
    <n v="271790"/>
  </r>
  <r>
    <s v="E35999 (GIF) Rd/Trail, Upper Baker"/>
    <s v="E3599"/>
    <x v="984"/>
    <x v="6"/>
    <n v="4"/>
    <n v="4"/>
    <n v="4"/>
    <n v="4"/>
    <n v="4"/>
    <n v="4"/>
    <n v="4"/>
    <n v="4"/>
    <n v="4"/>
    <n v="4"/>
    <n v="4"/>
    <n v="4"/>
    <n v="4"/>
    <n v="3679"/>
  </r>
  <r>
    <s v="E35999 (GIF) Rd/Trail, Upper Ba-NSC"/>
    <s v="E3599"/>
    <x v="985"/>
    <x v="6"/>
    <n v="0"/>
    <n v="0"/>
    <n v="0"/>
    <n v="0"/>
    <n v="0"/>
    <n v="0"/>
    <n v="0"/>
    <n v="0"/>
    <n v="0"/>
    <n v="0"/>
    <n v="0"/>
    <n v="0"/>
    <n v="0"/>
    <n v="0"/>
  </r>
  <r>
    <s v="E35999 (GIF) Rds/Trail, LSR"/>
    <s v="E3599"/>
    <x v="986"/>
    <x v="6"/>
    <n v="0"/>
    <n v="0"/>
    <n v="0"/>
    <n v="0"/>
    <n v="0"/>
    <n v="0"/>
    <n v="0"/>
    <n v="0"/>
    <n v="0"/>
    <n v="0"/>
    <n v="0"/>
    <n v="0"/>
    <n v="0"/>
    <n v="0"/>
  </r>
  <r>
    <s v="E35999 (GIF) Rds/Trail, LSR-NSC"/>
    <s v="E3599"/>
    <x v="987"/>
    <x v="6"/>
    <n v="0"/>
    <n v="0"/>
    <n v="0"/>
    <n v="0"/>
    <n v="0"/>
    <n v="0"/>
    <n v="0"/>
    <n v="0"/>
    <n v="0"/>
    <n v="0"/>
    <n v="0"/>
    <n v="0"/>
    <n v="0"/>
    <n v="0"/>
  </r>
  <r>
    <s v="Tax only - Milwaukee Acq Adj"/>
    <s v="Tax o"/>
    <x v="988"/>
    <x v="6"/>
    <n v="0"/>
    <n v="0"/>
    <n v="0"/>
    <n v="0"/>
    <n v="0"/>
    <n v="0"/>
    <n v="0"/>
    <n v="0"/>
    <n v="0"/>
    <n v="0"/>
    <n v="0"/>
    <n v="0"/>
    <n v="0"/>
    <n v="0"/>
  </r>
  <r>
    <s v="E3600 105 DST Land &amp; Land Rights"/>
    <s v="E3600"/>
    <x v="989"/>
    <x v="7"/>
    <n v="0"/>
    <n v="0"/>
    <n v="0"/>
    <n v="0"/>
    <n v="0"/>
    <n v="0"/>
    <n v="0"/>
    <n v="0"/>
    <n v="0"/>
    <n v="0"/>
    <n v="0"/>
    <n v="0"/>
    <n v="0"/>
    <n v="0"/>
  </r>
  <r>
    <s v="E3600 DST Land &amp; Land Rights"/>
    <s v="E3600"/>
    <x v="990"/>
    <x v="7"/>
    <n v="0"/>
    <n v="0"/>
    <n v="0"/>
    <n v="0"/>
    <n v="0"/>
    <n v="0"/>
    <n v="0"/>
    <n v="0"/>
    <n v="0"/>
    <n v="0"/>
    <n v="0"/>
    <n v="0"/>
    <n v="0"/>
    <n v="0"/>
  </r>
  <r>
    <s v="E3600 DST Land, Sub, Alpac"/>
    <s v="E3600"/>
    <x v="991"/>
    <x v="7"/>
    <n v="0"/>
    <n v="0"/>
    <n v="0"/>
    <n v="0"/>
    <n v="0"/>
    <n v="0"/>
    <n v="0"/>
    <n v="0"/>
    <n v="0"/>
    <n v="0"/>
    <n v="0"/>
    <n v="0"/>
    <n v="0"/>
    <n v="9"/>
  </r>
  <r>
    <s v="E3600 DST Land, Sub, Capitol"/>
    <s v="E3600"/>
    <x v="992"/>
    <x v="7"/>
    <n v="0"/>
    <n v="0"/>
    <n v="0"/>
    <n v="0"/>
    <n v="0"/>
    <n v="0"/>
    <n v="0"/>
    <n v="0"/>
    <n v="0"/>
    <n v="0"/>
    <n v="0"/>
    <n v="0"/>
    <n v="0"/>
    <n v="0"/>
  </r>
  <r>
    <s v="E3600 DST Land, Sub, Crescent Harbr"/>
    <s v="E3600"/>
    <x v="993"/>
    <x v="7"/>
    <n v="0"/>
    <n v="0"/>
    <n v="0"/>
    <n v="0"/>
    <n v="0"/>
    <n v="0"/>
    <n v="0"/>
    <n v="0"/>
    <n v="0"/>
    <n v="0"/>
    <n v="0"/>
    <n v="0"/>
    <n v="0"/>
    <n v="0"/>
  </r>
  <r>
    <s v="E3600 DST Land, Sub, Miller Bay"/>
    <s v="E3600"/>
    <x v="994"/>
    <x v="7"/>
    <n v="0"/>
    <n v="0"/>
    <n v="0"/>
    <n v="0"/>
    <n v="0"/>
    <n v="0"/>
    <n v="0"/>
    <n v="0"/>
    <n v="0"/>
    <n v="0"/>
    <n v="0"/>
    <n v="0"/>
    <n v="0"/>
    <n v="0"/>
  </r>
  <r>
    <s v="E3600 DST Land, Sub, Paccar"/>
    <s v="E3600"/>
    <x v="995"/>
    <x v="7"/>
    <n v="0"/>
    <n v="0"/>
    <n v="0"/>
    <n v="0"/>
    <n v="0"/>
    <n v="0"/>
    <n v="0"/>
    <n v="0"/>
    <n v="0"/>
    <n v="0"/>
    <n v="0"/>
    <n v="0"/>
    <n v="0"/>
    <n v="0"/>
  </r>
  <r>
    <s v="E3600 DST Land, Sub, Poulsbo"/>
    <s v="E3600"/>
    <x v="996"/>
    <x v="7"/>
    <n v="0"/>
    <n v="0"/>
    <n v="0"/>
    <n v="0"/>
    <n v="0"/>
    <n v="0"/>
    <n v="0"/>
    <n v="0"/>
    <n v="0"/>
    <n v="0"/>
    <n v="0"/>
    <n v="0"/>
    <n v="0"/>
    <n v="0"/>
  </r>
  <r>
    <s v="E3600 DST Land, Sub, Sumas Generati"/>
    <s v="E3600"/>
    <x v="997"/>
    <x v="7"/>
    <n v="0"/>
    <n v="0"/>
    <n v="0"/>
    <n v="0"/>
    <n v="0"/>
    <n v="0"/>
    <n v="0"/>
    <n v="0"/>
    <n v="0"/>
    <n v="0"/>
    <n v="0"/>
    <n v="0"/>
    <n v="0"/>
    <n v="0"/>
  </r>
  <r>
    <s v="E3600 DST Land, Sub, Viking"/>
    <s v="E3600"/>
    <x v="998"/>
    <x v="7"/>
    <n v="0"/>
    <n v="0"/>
    <n v="0"/>
    <n v="0"/>
    <n v="0"/>
    <n v="0"/>
    <n v="0"/>
    <n v="0"/>
    <n v="0"/>
    <n v="0"/>
    <n v="0"/>
    <n v="0"/>
    <n v="0"/>
    <n v="0"/>
  </r>
  <r>
    <s v="E3600 DST Land, Sub, Vitulli"/>
    <s v="E3600"/>
    <x v="999"/>
    <x v="7"/>
    <n v="0"/>
    <n v="0"/>
    <n v="0"/>
    <n v="0"/>
    <n v="0"/>
    <n v="0"/>
    <n v="0"/>
    <n v="0"/>
    <n v="0"/>
    <n v="0"/>
    <n v="0"/>
    <n v="0"/>
    <n v="0"/>
    <n v="0"/>
  </r>
  <r>
    <s v="E3601 105 DST Easements"/>
    <s v="E3601"/>
    <x v="1000"/>
    <x v="7"/>
    <n v="0"/>
    <n v="0"/>
    <n v="0"/>
    <n v="0"/>
    <n v="0"/>
    <n v="0"/>
    <n v="0"/>
    <n v="0"/>
    <n v="0"/>
    <n v="0"/>
    <n v="0"/>
    <n v="0"/>
    <n v="0"/>
    <n v="0"/>
  </r>
  <r>
    <s v="E3601 DONOTUSE, Sub, Vitulli"/>
    <s v="E3601"/>
    <x v="690"/>
    <x v="7"/>
    <n v="0"/>
    <n v="0"/>
    <n v="0"/>
    <n v="0"/>
    <n v="0"/>
    <n v="0"/>
    <n v="0"/>
    <n v="0"/>
    <n v="0"/>
    <n v="0"/>
    <n v="0"/>
    <n v="0"/>
    <n v="0"/>
    <n v="0"/>
  </r>
  <r>
    <s v="E36010 DST Easements"/>
    <s v="E3601"/>
    <x v="1001"/>
    <x v="7"/>
    <n v="3327"/>
    <n v="3333"/>
    <n v="3338"/>
    <n v="3344"/>
    <n v="3350"/>
    <n v="3356"/>
    <n v="3362"/>
    <n v="3368"/>
    <n v="3374"/>
    <n v="3380"/>
    <n v="3386"/>
    <n v="3392"/>
    <n v="3398"/>
    <n v="3362210"/>
  </r>
  <r>
    <s v="E36010 DST Easements, Hopkins Ridge"/>
    <s v="E3601"/>
    <x v="1002"/>
    <x v="7"/>
    <n v="0"/>
    <n v="0"/>
    <n v="0"/>
    <n v="0"/>
    <n v="0"/>
    <n v="0"/>
    <n v="0"/>
    <n v="0"/>
    <n v="0"/>
    <n v="0"/>
    <n v="0"/>
    <n v="0"/>
    <n v="0"/>
    <n v="0"/>
  </r>
  <r>
    <s v="E3603 DONOTUSE 105 HV DST SUB-BKB"/>
    <s v="E3603"/>
    <x v="1003"/>
    <x v="7"/>
    <n v="0"/>
    <n v="0"/>
    <n v="0"/>
    <n v="0"/>
    <n v="0"/>
    <n v="0"/>
    <n v="0"/>
    <n v="0"/>
    <n v="0"/>
    <n v="0"/>
    <n v="0"/>
    <n v="0"/>
    <n v="0"/>
    <n v="0"/>
  </r>
  <r>
    <s v="E3603 DONOTUSE 105 HV DST TLN-0022"/>
    <s v="E3603"/>
    <x v="1004"/>
    <x v="7"/>
    <n v="0"/>
    <n v="0"/>
    <n v="0"/>
    <n v="0"/>
    <n v="0"/>
    <n v="0"/>
    <n v="0"/>
    <n v="0"/>
    <n v="0"/>
    <n v="0"/>
    <n v="0"/>
    <n v="0"/>
    <n v="0"/>
    <n v="0"/>
  </r>
  <r>
    <s v="E3603 DONOTUSE 105 HV DST TLN-0105"/>
    <s v="E3603"/>
    <x v="1005"/>
    <x v="7"/>
    <n v="0"/>
    <n v="0"/>
    <n v="0"/>
    <n v="0"/>
    <n v="0"/>
    <n v="0"/>
    <n v="0"/>
    <n v="0"/>
    <n v="0"/>
    <n v="0"/>
    <n v="0"/>
    <n v="0"/>
    <n v="0"/>
    <n v="0"/>
  </r>
  <r>
    <s v="E3610 DONOTUSE, Alpac"/>
    <s v="E3610"/>
    <x v="1006"/>
    <x v="7"/>
    <n v="0"/>
    <n v="0"/>
    <n v="0"/>
    <n v="0"/>
    <n v="0"/>
    <n v="0"/>
    <n v="0"/>
    <n v="0"/>
    <n v="0"/>
    <n v="0"/>
    <n v="0"/>
    <n v="0"/>
    <n v="0"/>
    <n v="0"/>
  </r>
  <r>
    <s v="E3610 DONOTUSE, Arco Central"/>
    <s v="E3610"/>
    <x v="1007"/>
    <x v="7"/>
    <n v="0"/>
    <n v="0"/>
    <n v="0"/>
    <n v="0"/>
    <n v="0"/>
    <n v="0"/>
    <n v="0"/>
    <n v="0"/>
    <n v="0"/>
    <n v="0"/>
    <n v="0"/>
    <n v="0"/>
    <n v="0"/>
    <n v="0"/>
  </r>
  <r>
    <s v="E3610 DONOTUSE, Capitol"/>
    <s v="E3610"/>
    <x v="1008"/>
    <x v="7"/>
    <n v="0"/>
    <n v="0"/>
    <n v="0"/>
    <n v="0"/>
    <n v="0"/>
    <n v="0"/>
    <n v="0"/>
    <n v="0"/>
    <n v="0"/>
    <n v="0"/>
    <n v="0"/>
    <n v="0"/>
    <n v="0"/>
    <n v="0"/>
  </r>
  <r>
    <s v="E3610 DONOTUSE, Clover Valley"/>
    <s v="E3610"/>
    <x v="1009"/>
    <x v="7"/>
    <n v="0"/>
    <n v="0"/>
    <n v="0"/>
    <n v="0"/>
    <n v="0"/>
    <n v="0"/>
    <n v="0"/>
    <n v="0"/>
    <n v="0"/>
    <n v="0"/>
    <n v="0"/>
    <n v="0"/>
    <n v="0"/>
    <n v="0"/>
  </r>
  <r>
    <s v="E3610 DONOTUSE, Miller Bay"/>
    <s v="E3610"/>
    <x v="1010"/>
    <x v="7"/>
    <n v="0"/>
    <n v="0"/>
    <n v="0"/>
    <n v="0"/>
    <n v="0"/>
    <n v="0"/>
    <n v="0"/>
    <n v="0"/>
    <n v="0"/>
    <n v="0"/>
    <n v="0"/>
    <n v="0"/>
    <n v="0"/>
    <n v="0"/>
  </r>
  <r>
    <s v="E3610 DONOTUSE, Paccar"/>
    <s v="E3610"/>
    <x v="1011"/>
    <x v="7"/>
    <n v="0"/>
    <n v="0"/>
    <n v="0"/>
    <n v="0"/>
    <n v="0"/>
    <n v="0"/>
    <n v="0"/>
    <n v="0"/>
    <n v="0"/>
    <n v="0"/>
    <n v="0"/>
    <n v="0"/>
    <n v="0"/>
    <n v="0"/>
  </r>
  <r>
    <s v="E3610 DONOTUSE, Texaco"/>
    <s v="E3610"/>
    <x v="1012"/>
    <x v="7"/>
    <n v="0"/>
    <n v="0"/>
    <n v="0"/>
    <n v="0"/>
    <n v="0"/>
    <n v="0"/>
    <n v="0"/>
    <n v="0"/>
    <n v="0"/>
    <n v="0"/>
    <n v="0"/>
    <n v="0"/>
    <n v="0"/>
    <n v="0"/>
  </r>
  <r>
    <s v="E3610 DONOTUSE, Texaco East"/>
    <s v="E3610"/>
    <x v="1013"/>
    <x v="7"/>
    <n v="0"/>
    <n v="0"/>
    <n v="0"/>
    <n v="0"/>
    <n v="0"/>
    <n v="0"/>
    <n v="0"/>
    <n v="0"/>
    <n v="0"/>
    <n v="0"/>
    <n v="0"/>
    <n v="0"/>
    <n v="0"/>
    <n v="0"/>
  </r>
  <r>
    <s v="E3610 DONOTUSE, Viking"/>
    <s v="E3610"/>
    <x v="1014"/>
    <x v="7"/>
    <n v="0"/>
    <n v="0"/>
    <n v="0"/>
    <n v="0"/>
    <n v="0"/>
    <n v="0"/>
    <n v="0"/>
    <n v="0"/>
    <n v="0"/>
    <n v="0"/>
    <n v="0"/>
    <n v="0"/>
    <n v="0"/>
    <n v="0"/>
  </r>
  <r>
    <s v="E3610 DONOTUSE, Vitulli"/>
    <s v="E3610"/>
    <x v="1015"/>
    <x v="7"/>
    <n v="0"/>
    <n v="0"/>
    <n v="0"/>
    <n v="0"/>
    <n v="0"/>
    <n v="0"/>
    <n v="0"/>
    <n v="0"/>
    <n v="0"/>
    <n v="0"/>
    <n v="0"/>
    <n v="0"/>
    <n v="0"/>
    <n v="0"/>
  </r>
  <r>
    <s v="E3610 DONOTUSE, Waterfront"/>
    <s v="E3610"/>
    <x v="1016"/>
    <x v="7"/>
    <n v="0"/>
    <n v="0"/>
    <n v="0"/>
    <n v="0"/>
    <n v="0"/>
    <n v="0"/>
    <n v="0"/>
    <n v="0"/>
    <n v="0"/>
    <n v="0"/>
    <n v="0"/>
    <n v="0"/>
    <n v="0"/>
    <n v="0"/>
  </r>
  <r>
    <s v="E3610 DST Structures &amp; Improvement"/>
    <s v="E3610"/>
    <x v="1017"/>
    <x v="7"/>
    <n v="2442"/>
    <n v="2454"/>
    <n v="2466"/>
    <n v="2477"/>
    <n v="2489"/>
    <n v="2501"/>
    <n v="2513"/>
    <n v="2525"/>
    <n v="2537"/>
    <n v="2549"/>
    <n v="2561"/>
    <n v="2573"/>
    <n v="2584"/>
    <n v="2513116"/>
  </r>
  <r>
    <s v="E3610 DST Structures &amp; Improvem-NSC"/>
    <s v="E3610"/>
    <x v="1018"/>
    <x v="7"/>
    <n v="0"/>
    <n v="0"/>
    <n v="0"/>
    <n v="0"/>
    <n v="0"/>
    <n v="0"/>
    <n v="0"/>
    <n v="0"/>
    <n v="0"/>
    <n v="0"/>
    <n v="0"/>
    <n v="0"/>
    <n v="0"/>
    <n v="0"/>
  </r>
  <r>
    <s v="E3620 102 DST Substation Equipment"/>
    <s v="E3620"/>
    <x v="1019"/>
    <x v="7"/>
    <n v="0"/>
    <n v="0"/>
    <n v="0"/>
    <n v="0"/>
    <n v="0"/>
    <n v="0"/>
    <n v="0"/>
    <n v="0"/>
    <n v="0"/>
    <n v="0"/>
    <n v="0"/>
    <n v="0"/>
    <n v="0"/>
    <n v="0"/>
  </r>
  <r>
    <s v="E3620 105 DST Substation Equipment"/>
    <s v="E3620"/>
    <x v="1020"/>
    <x v="7"/>
    <n v="0"/>
    <n v="0"/>
    <n v="0"/>
    <n v="0"/>
    <n v="0"/>
    <n v="0"/>
    <n v="0"/>
    <n v="0"/>
    <n v="0"/>
    <n v="0"/>
    <n v="0"/>
    <n v="0"/>
    <n v="0"/>
    <n v="0"/>
  </r>
  <r>
    <s v="E3620 DONOTUSE, Alpac"/>
    <s v="E3620"/>
    <x v="1006"/>
    <x v="7"/>
    <n v="0"/>
    <n v="0"/>
    <n v="0"/>
    <n v="0"/>
    <n v="0"/>
    <n v="0"/>
    <n v="0"/>
    <n v="0"/>
    <n v="0"/>
    <n v="0"/>
    <n v="0"/>
    <n v="0"/>
    <n v="0"/>
    <n v="0"/>
  </r>
  <r>
    <s v="E3620 DONOTUSE, Arco Central"/>
    <s v="E3620"/>
    <x v="1007"/>
    <x v="7"/>
    <n v="0"/>
    <n v="0"/>
    <n v="0"/>
    <n v="0"/>
    <n v="0"/>
    <n v="0"/>
    <n v="0"/>
    <n v="0"/>
    <n v="0"/>
    <n v="0"/>
    <n v="0"/>
    <n v="0"/>
    <n v="0"/>
    <n v="0"/>
  </r>
  <r>
    <s v="E3620 DONOTUSE, Arco North"/>
    <s v="E3620"/>
    <x v="1021"/>
    <x v="7"/>
    <n v="0"/>
    <n v="0"/>
    <n v="0"/>
    <n v="0"/>
    <n v="0"/>
    <n v="0"/>
    <n v="0"/>
    <n v="0"/>
    <n v="0"/>
    <n v="0"/>
    <n v="0"/>
    <n v="0"/>
    <n v="0"/>
    <n v="0"/>
  </r>
  <r>
    <s v="E3620 DONOTUSE, Arco South"/>
    <s v="E3620"/>
    <x v="1022"/>
    <x v="7"/>
    <n v="0"/>
    <n v="0"/>
    <n v="0"/>
    <n v="0"/>
    <n v="0"/>
    <n v="0"/>
    <n v="0"/>
    <n v="0"/>
    <n v="0"/>
    <n v="0"/>
    <n v="0"/>
    <n v="0"/>
    <n v="0"/>
    <n v="0"/>
  </r>
  <r>
    <s v="E3620 DONOTUSE, Capitol"/>
    <s v="E3620"/>
    <x v="1008"/>
    <x v="7"/>
    <n v="0"/>
    <n v="0"/>
    <n v="0"/>
    <n v="0"/>
    <n v="0"/>
    <n v="0"/>
    <n v="0"/>
    <n v="0"/>
    <n v="0"/>
    <n v="0"/>
    <n v="0"/>
    <n v="0"/>
    <n v="0"/>
    <n v="0"/>
  </r>
  <r>
    <s v="E3620 DONOTUSE, Clover Vally"/>
    <s v="E3620"/>
    <x v="1023"/>
    <x v="7"/>
    <n v="0"/>
    <n v="0"/>
    <n v="0"/>
    <n v="0"/>
    <n v="0"/>
    <n v="0"/>
    <n v="0"/>
    <n v="0"/>
    <n v="0"/>
    <n v="0"/>
    <n v="0"/>
    <n v="0"/>
    <n v="0"/>
    <n v="0"/>
  </r>
  <r>
    <s v="E3620 DONOTUSE, Crescent Hbr"/>
    <s v="E3620"/>
    <x v="1024"/>
    <x v="7"/>
    <n v="1"/>
    <n v="0"/>
    <n v="0"/>
    <n v="0"/>
    <n v="0"/>
    <n v="0"/>
    <n v="0"/>
    <n v="0"/>
    <n v="0"/>
    <n v="0"/>
    <n v="0"/>
    <n v="0"/>
    <n v="0"/>
    <n v="52"/>
  </r>
  <r>
    <s v="E3620 DONOTUSE, Fairchild"/>
    <s v="E3620"/>
    <x v="1025"/>
    <x v="7"/>
    <n v="0"/>
    <n v="0"/>
    <n v="0"/>
    <n v="0"/>
    <n v="0"/>
    <n v="0"/>
    <n v="0"/>
    <n v="0"/>
    <n v="0"/>
    <n v="0"/>
    <n v="0"/>
    <n v="0"/>
    <n v="0"/>
    <n v="0"/>
  </r>
  <r>
    <s v="E3620 DONOTUSE, Liquid Air"/>
    <s v="E3620"/>
    <x v="1026"/>
    <x v="7"/>
    <n v="0"/>
    <n v="0"/>
    <n v="0"/>
    <n v="0"/>
    <n v="0"/>
    <n v="0"/>
    <n v="0"/>
    <n v="0"/>
    <n v="0"/>
    <n v="0"/>
    <n v="0"/>
    <n v="0"/>
    <n v="0"/>
    <n v="0"/>
  </r>
  <r>
    <s v="E3620 DONOTUSE, Miller Bay"/>
    <s v="E3620"/>
    <x v="1010"/>
    <x v="7"/>
    <n v="0"/>
    <n v="0"/>
    <n v="0"/>
    <n v="0"/>
    <n v="0"/>
    <n v="0"/>
    <n v="0"/>
    <n v="0"/>
    <n v="0"/>
    <n v="0"/>
    <n v="0"/>
    <n v="0"/>
    <n v="0"/>
    <n v="0"/>
  </r>
  <r>
    <s v="E3620 DONOTUSE, Olympic Avon"/>
    <s v="E3620"/>
    <x v="1027"/>
    <x v="7"/>
    <n v="0"/>
    <n v="0"/>
    <n v="0"/>
    <n v="0"/>
    <n v="0"/>
    <n v="0"/>
    <n v="0"/>
    <n v="0"/>
    <n v="0"/>
    <n v="0"/>
    <n v="0"/>
    <n v="0"/>
    <n v="0"/>
    <n v="0"/>
  </r>
  <r>
    <s v="E3620 DONOTUSE, Olympic Bayv"/>
    <s v="E3620"/>
    <x v="1028"/>
    <x v="7"/>
    <n v="0"/>
    <n v="0"/>
    <n v="0"/>
    <n v="0"/>
    <n v="0"/>
    <n v="0"/>
    <n v="0"/>
    <n v="0"/>
    <n v="0"/>
    <n v="0"/>
    <n v="0"/>
    <n v="0"/>
    <n v="0"/>
    <n v="0"/>
  </r>
  <r>
    <s v="E3620 DONOTUSE, Olympic Mobl"/>
    <s v="E3620"/>
    <x v="1029"/>
    <x v="7"/>
    <n v="0"/>
    <n v="0"/>
    <n v="0"/>
    <n v="0"/>
    <n v="0"/>
    <n v="0"/>
    <n v="0"/>
    <n v="0"/>
    <n v="0"/>
    <n v="0"/>
    <n v="0"/>
    <n v="0"/>
    <n v="0"/>
    <n v="0"/>
  </r>
  <r>
    <s v="E3620 DONOTUSE, Olympic Rntn"/>
    <s v="E3620"/>
    <x v="1030"/>
    <x v="7"/>
    <n v="0"/>
    <n v="0"/>
    <n v="0"/>
    <n v="0"/>
    <n v="0"/>
    <n v="0"/>
    <n v="0"/>
    <n v="0"/>
    <n v="0"/>
    <n v="0"/>
    <n v="0"/>
    <n v="0"/>
    <n v="0"/>
    <n v="0"/>
  </r>
  <r>
    <s v="E3620 DONOTUSE, Olympic Vail"/>
    <s v="E3620"/>
    <x v="1031"/>
    <x v="7"/>
    <n v="0"/>
    <n v="0"/>
    <n v="0"/>
    <n v="0"/>
    <n v="0"/>
    <n v="0"/>
    <n v="0"/>
    <n v="0"/>
    <n v="0"/>
    <n v="0"/>
    <n v="0"/>
    <n v="0"/>
    <n v="0"/>
    <n v="0"/>
  </r>
  <r>
    <s v="E3620 DONOTUSE, Paccar"/>
    <s v="E3620"/>
    <x v="1011"/>
    <x v="7"/>
    <n v="0"/>
    <n v="0"/>
    <n v="0"/>
    <n v="0"/>
    <n v="0"/>
    <n v="0"/>
    <n v="0"/>
    <n v="0"/>
    <n v="0"/>
    <n v="0"/>
    <n v="0"/>
    <n v="0"/>
    <n v="0"/>
    <n v="0"/>
  </r>
  <r>
    <s v="E3620 DONOTUSE, Poulsbo"/>
    <s v="E3620"/>
    <x v="1032"/>
    <x v="7"/>
    <n v="0"/>
    <n v="0"/>
    <n v="0"/>
    <n v="0"/>
    <n v="0"/>
    <n v="0"/>
    <n v="0"/>
    <n v="0"/>
    <n v="0"/>
    <n v="0"/>
    <n v="0"/>
    <n v="0"/>
    <n v="0"/>
    <n v="0"/>
  </r>
  <r>
    <s v="E3620 DONOTUSE, Roeder"/>
    <s v="E3620"/>
    <x v="1033"/>
    <x v="7"/>
    <n v="0"/>
    <n v="0"/>
    <n v="0"/>
    <n v="0"/>
    <n v="0"/>
    <n v="0"/>
    <n v="0"/>
    <n v="0"/>
    <n v="0"/>
    <n v="0"/>
    <n v="0"/>
    <n v="0"/>
    <n v="0"/>
    <n v="0"/>
  </r>
  <r>
    <s v="E3620 DONOTUSE, Texaco East"/>
    <s v="E3620"/>
    <x v="1013"/>
    <x v="7"/>
    <n v="0"/>
    <n v="0"/>
    <n v="0"/>
    <n v="0"/>
    <n v="0"/>
    <n v="0"/>
    <n v="0"/>
    <n v="0"/>
    <n v="0"/>
    <n v="0"/>
    <n v="0"/>
    <n v="0"/>
    <n v="0"/>
    <n v="0"/>
  </r>
  <r>
    <s v="E3620 DONOTUSE, Texaco West"/>
    <s v="E3620"/>
    <x v="1034"/>
    <x v="7"/>
    <n v="0"/>
    <n v="0"/>
    <n v="0"/>
    <n v="0"/>
    <n v="0"/>
    <n v="0"/>
    <n v="0"/>
    <n v="0"/>
    <n v="0"/>
    <n v="0"/>
    <n v="0"/>
    <n v="0"/>
    <n v="0"/>
    <n v="0"/>
  </r>
  <r>
    <s v="E3620 DONOTUSE, Viking"/>
    <s v="E3620"/>
    <x v="1014"/>
    <x v="7"/>
    <n v="0"/>
    <n v="0"/>
    <n v="0"/>
    <n v="0"/>
    <n v="0"/>
    <n v="0"/>
    <n v="0"/>
    <n v="0"/>
    <n v="0"/>
    <n v="0"/>
    <n v="0"/>
    <n v="0"/>
    <n v="0"/>
    <n v="0"/>
  </r>
  <r>
    <s v="E3620 DONOTUSE, Vituilli"/>
    <s v="E3620"/>
    <x v="1035"/>
    <x v="7"/>
    <n v="0"/>
    <n v="0"/>
    <n v="0"/>
    <n v="0"/>
    <n v="0"/>
    <n v="0"/>
    <n v="0"/>
    <n v="0"/>
    <n v="0"/>
    <n v="0"/>
    <n v="0"/>
    <n v="0"/>
    <n v="0"/>
    <n v="0"/>
  </r>
  <r>
    <s v="E3620 DONOTUSE, Waterfront"/>
    <s v="E3620"/>
    <x v="1016"/>
    <x v="7"/>
    <n v="0"/>
    <n v="0"/>
    <n v="0"/>
    <n v="0"/>
    <n v="0"/>
    <n v="0"/>
    <n v="0"/>
    <n v="0"/>
    <n v="0"/>
    <n v="0"/>
    <n v="0"/>
    <n v="0"/>
    <n v="0"/>
    <n v="0"/>
  </r>
  <r>
    <s v="E3620 DONOTUSE, Weyerhauser"/>
    <s v="E3620"/>
    <x v="1036"/>
    <x v="7"/>
    <n v="0"/>
    <n v="0"/>
    <n v="0"/>
    <n v="0"/>
    <n v="0"/>
    <n v="0"/>
    <n v="0"/>
    <n v="0"/>
    <n v="0"/>
    <n v="0"/>
    <n v="0"/>
    <n v="0"/>
    <n v="0"/>
    <n v="0"/>
  </r>
  <r>
    <s v="E3620 DST Sub Eq LSR"/>
    <s v="E3620"/>
    <x v="1037"/>
    <x v="7"/>
    <n v="0"/>
    <n v="0"/>
    <n v="0"/>
    <n v="0"/>
    <n v="0"/>
    <n v="0"/>
    <n v="0"/>
    <n v="0"/>
    <n v="0"/>
    <n v="0"/>
    <n v="0"/>
    <n v="0"/>
    <n v="0"/>
    <n v="0"/>
  </r>
  <r>
    <s v="E3620 DST Sub Eq Wild Horse Expan"/>
    <s v="E3620"/>
    <x v="1038"/>
    <x v="7"/>
    <n v="0"/>
    <n v="0"/>
    <n v="0"/>
    <n v="0"/>
    <n v="0"/>
    <n v="0"/>
    <n v="0"/>
    <n v="0"/>
    <n v="0"/>
    <n v="0"/>
    <n v="0"/>
    <n v="0"/>
    <n v="0"/>
    <n v="0"/>
  </r>
  <r>
    <s v="E3620 DST Sub Eq Wild Horse Solar"/>
    <s v="E3620"/>
    <x v="1039"/>
    <x v="7"/>
    <n v="38"/>
    <n v="39"/>
    <n v="39"/>
    <n v="39"/>
    <n v="39"/>
    <n v="40"/>
    <n v="40"/>
    <n v="40"/>
    <n v="41"/>
    <n v="41"/>
    <n v="41"/>
    <n v="42"/>
    <n v="42"/>
    <n v="40038"/>
  </r>
  <r>
    <s v="E3620 DST Sub@Plant WildHorse Expan"/>
    <s v="E3620"/>
    <x v="1040"/>
    <x v="7"/>
    <n v="0"/>
    <n v="0"/>
    <n v="0"/>
    <n v="0"/>
    <n v="0"/>
    <n v="0"/>
    <n v="0"/>
    <n v="0"/>
    <n v="0"/>
    <n v="0"/>
    <n v="0"/>
    <n v="0"/>
    <n v="0"/>
    <n v="0"/>
  </r>
  <r>
    <s v="E3620 DST Substation Equipment"/>
    <s v="E3620"/>
    <x v="1041"/>
    <x v="7"/>
    <n v="131950"/>
    <n v="132716"/>
    <n v="133445"/>
    <n v="133653"/>
    <n v="134449"/>
    <n v="134914"/>
    <n v="135532"/>
    <n v="135424"/>
    <n v="135236"/>
    <n v="135666"/>
    <n v="135702"/>
    <n v="136070"/>
    <n v="136868"/>
    <n v="134768058"/>
  </r>
  <r>
    <s v="E3620 DST Substation Equipment-NSC"/>
    <s v="E3620"/>
    <x v="1042"/>
    <x v="7"/>
    <n v="0"/>
    <n v="0"/>
    <n v="0"/>
    <n v="0"/>
    <n v="0"/>
    <n v="0"/>
    <n v="0"/>
    <n v="0"/>
    <n v="0"/>
    <n v="0"/>
    <n v="0"/>
    <n v="0"/>
    <n v="0"/>
    <n v="0"/>
  </r>
  <r>
    <s v="E3630 DST Battery Storage Equipment"/>
    <s v="E3630"/>
    <x v="1043"/>
    <x v="7"/>
    <n v="69"/>
    <n v="74"/>
    <n v="78"/>
    <n v="82"/>
    <n v="87"/>
    <n v="92"/>
    <n v="96"/>
    <n v="101"/>
    <n v="105"/>
    <n v="110"/>
    <n v="114"/>
    <n v="119"/>
    <n v="124"/>
    <n v="96168"/>
  </r>
  <r>
    <s v="E3630 DST Battery Storage Equip-NSC"/>
    <s v="E3630"/>
    <x v="1044"/>
    <x v="7"/>
    <n v="0"/>
    <n v="0"/>
    <n v="0"/>
    <n v="0"/>
    <n v="0"/>
    <n v="0"/>
    <n v="0"/>
    <n v="0"/>
    <n v="0"/>
    <n v="0"/>
    <n v="0"/>
    <n v="0"/>
    <n v="0"/>
    <n v="0"/>
  </r>
  <r>
    <s v="E3640 DST Poles, Hopkins Ridge"/>
    <s v="E3640"/>
    <x v="1045"/>
    <x v="7"/>
    <n v="0"/>
    <n v="0"/>
    <n v="0"/>
    <n v="0"/>
    <n v="0"/>
    <n v="0"/>
    <n v="0"/>
    <n v="0"/>
    <n v="0"/>
    <n v="0"/>
    <n v="0"/>
    <n v="0"/>
    <n v="0"/>
    <n v="0"/>
  </r>
  <r>
    <s v="E3640 DST Poles, Hopkins Ridge-NSC"/>
    <s v="E3640"/>
    <x v="1046"/>
    <x v="7"/>
    <n v="0"/>
    <n v="0"/>
    <n v="0"/>
    <n v="0"/>
    <n v="0"/>
    <n v="0"/>
    <n v="0"/>
    <n v="0"/>
    <n v="0"/>
    <n v="0"/>
    <n v="0"/>
    <n v="0"/>
    <n v="0"/>
    <n v="0"/>
  </r>
  <r>
    <s v="E3640 DST Poles, LSR"/>
    <s v="E3640"/>
    <x v="1047"/>
    <x v="7"/>
    <n v="0"/>
    <n v="0"/>
    <n v="0"/>
    <n v="0"/>
    <n v="0"/>
    <n v="0"/>
    <n v="0"/>
    <n v="0"/>
    <n v="0"/>
    <n v="0"/>
    <n v="0"/>
    <n v="0"/>
    <n v="0"/>
    <n v="0"/>
  </r>
  <r>
    <s v="E3640 DST Poles, LSR-NSC"/>
    <s v="E3640"/>
    <x v="1048"/>
    <x v="7"/>
    <n v="0"/>
    <n v="0"/>
    <n v="0"/>
    <n v="0"/>
    <n v="0"/>
    <n v="0"/>
    <n v="0"/>
    <n v="0"/>
    <n v="0"/>
    <n v="0"/>
    <n v="0"/>
    <n v="0"/>
    <n v="0"/>
    <n v="0"/>
  </r>
  <r>
    <s v="E3640 DST Poles, Wild Horse"/>
    <s v="E3640"/>
    <x v="1049"/>
    <x v="7"/>
    <n v="0"/>
    <n v="0"/>
    <n v="0"/>
    <n v="0"/>
    <n v="0"/>
    <n v="0"/>
    <n v="0"/>
    <n v="0"/>
    <n v="0"/>
    <n v="0"/>
    <n v="0"/>
    <n v="0"/>
    <n v="0"/>
    <n v="0"/>
  </r>
  <r>
    <s v="E3640 DST Poles, Wild Horse Expan"/>
    <s v="E3640"/>
    <x v="1050"/>
    <x v="7"/>
    <n v="0"/>
    <n v="0"/>
    <n v="0"/>
    <n v="0"/>
    <n v="0"/>
    <n v="0"/>
    <n v="0"/>
    <n v="0"/>
    <n v="0"/>
    <n v="0"/>
    <n v="0"/>
    <n v="0"/>
    <n v="0"/>
    <n v="0"/>
  </r>
  <r>
    <s v="E3640 DST Poles, Wild Horse Solar"/>
    <s v="E3640"/>
    <x v="1051"/>
    <x v="7"/>
    <n v="19"/>
    <n v="19"/>
    <n v="19"/>
    <n v="20"/>
    <n v="20"/>
    <n v="20"/>
    <n v="20"/>
    <n v="20"/>
    <n v="21"/>
    <n v="21"/>
    <n v="21"/>
    <n v="21"/>
    <n v="21"/>
    <n v="20183"/>
  </r>
  <r>
    <s v="E3640 DST Poles, Wild Horse-NSC"/>
    <s v="E3640"/>
    <x v="1052"/>
    <x v="7"/>
    <n v="0"/>
    <n v="0"/>
    <n v="0"/>
    <n v="0"/>
    <n v="0"/>
    <n v="0"/>
    <n v="0"/>
    <n v="0"/>
    <n v="0"/>
    <n v="0"/>
    <n v="0"/>
    <n v="0"/>
    <n v="0"/>
    <n v="0"/>
  </r>
  <r>
    <s v="E3640 DST Poles, Wld Hrs Expan-NSC"/>
    <s v="E3640"/>
    <x v="1053"/>
    <x v="7"/>
    <n v="0"/>
    <n v="0"/>
    <n v="0"/>
    <n v="0"/>
    <n v="0"/>
    <n v="0"/>
    <n v="0"/>
    <n v="0"/>
    <n v="0"/>
    <n v="0"/>
    <n v="0"/>
    <n v="0"/>
    <n v="0"/>
    <n v="0"/>
  </r>
  <r>
    <s v="E3640 DST Poles, Wld Hrs Solar-NSC"/>
    <s v="E3640"/>
    <x v="1054"/>
    <x v="7"/>
    <n v="0"/>
    <n v="0"/>
    <n v="0"/>
    <n v="0"/>
    <n v="0"/>
    <n v="0"/>
    <n v="0"/>
    <n v="0"/>
    <n v="0"/>
    <n v="0"/>
    <n v="0"/>
    <n v="0"/>
    <n v="0"/>
    <n v="0"/>
  </r>
  <r>
    <s v="E3640 DST Poles/Towers/Fixtures"/>
    <s v="E3640"/>
    <x v="1055"/>
    <x v="7"/>
    <n v="154413"/>
    <n v="155175"/>
    <n v="155708"/>
    <n v="155740"/>
    <n v="156385"/>
    <n v="157066"/>
    <n v="157873"/>
    <n v="158561"/>
    <n v="159347"/>
    <n v="160306"/>
    <n v="160631"/>
    <n v="161240"/>
    <n v="161569"/>
    <n v="158002003"/>
  </r>
  <r>
    <s v="E3650 105 DST O/H Conductor/Devices"/>
    <s v="E3650"/>
    <x v="1056"/>
    <x v="7"/>
    <n v="0"/>
    <n v="0"/>
    <n v="0"/>
    <n v="0"/>
    <n v="0"/>
    <n v="0"/>
    <n v="0"/>
    <n v="0"/>
    <n v="0"/>
    <n v="0"/>
    <n v="0"/>
    <n v="0"/>
    <n v="0"/>
    <n v="0"/>
  </r>
  <r>
    <s v="E3650 DST O/H Cond, Hopkins Ridge"/>
    <s v="E3650"/>
    <x v="1057"/>
    <x v="7"/>
    <n v="0"/>
    <n v="0"/>
    <n v="0"/>
    <n v="0"/>
    <n v="0"/>
    <n v="0"/>
    <n v="0"/>
    <n v="0"/>
    <n v="0"/>
    <n v="0"/>
    <n v="0"/>
    <n v="0"/>
    <n v="0"/>
    <n v="0"/>
  </r>
  <r>
    <s v="E3650 DST O/H Cond, LSR"/>
    <s v="E3650"/>
    <x v="1058"/>
    <x v="7"/>
    <n v="0"/>
    <n v="0"/>
    <n v="0"/>
    <n v="0"/>
    <n v="0"/>
    <n v="0"/>
    <n v="0"/>
    <n v="0"/>
    <n v="0"/>
    <n v="0"/>
    <n v="0"/>
    <n v="0"/>
    <n v="0"/>
    <n v="0"/>
  </r>
  <r>
    <s v="E3650 DST O/H Cond, Wild Horse"/>
    <s v="E3650"/>
    <x v="1059"/>
    <x v="7"/>
    <n v="0"/>
    <n v="0"/>
    <n v="0"/>
    <n v="0"/>
    <n v="0"/>
    <n v="0"/>
    <n v="0"/>
    <n v="0"/>
    <n v="0"/>
    <n v="0"/>
    <n v="0"/>
    <n v="0"/>
    <n v="0"/>
    <n v="0"/>
  </r>
  <r>
    <s v="E3650 DST O/H Cond, WildHorse Expan"/>
    <s v="E3650"/>
    <x v="1060"/>
    <x v="7"/>
    <n v="0"/>
    <n v="0"/>
    <n v="0"/>
    <n v="0"/>
    <n v="0"/>
    <n v="0"/>
    <n v="0"/>
    <n v="0"/>
    <n v="0"/>
    <n v="0"/>
    <n v="0"/>
    <n v="0"/>
    <n v="0"/>
    <n v="0"/>
  </r>
  <r>
    <s v="E3650 DST O/H Cond, WildHorse Solar"/>
    <s v="E3650"/>
    <x v="1061"/>
    <x v="7"/>
    <n v="15"/>
    <n v="15"/>
    <n v="16"/>
    <n v="16"/>
    <n v="16"/>
    <n v="16"/>
    <n v="17"/>
    <n v="17"/>
    <n v="17"/>
    <n v="17"/>
    <n v="17"/>
    <n v="18"/>
    <n v="18"/>
    <n v="16528"/>
  </r>
  <r>
    <s v="E3650 DST O/H Conductor/Devices"/>
    <s v="E3650"/>
    <x v="1062"/>
    <x v="7"/>
    <n v="124480"/>
    <n v="125321"/>
    <n v="125720"/>
    <n v="124757"/>
    <n v="125334"/>
    <n v="126182"/>
    <n v="127390"/>
    <n v="128088"/>
    <n v="129033"/>
    <n v="130449"/>
    <n v="130738"/>
    <n v="131368"/>
    <n v="132099"/>
    <n v="127722318"/>
  </r>
  <r>
    <s v="E3650 DST O/H Conductor/Devices-NSC"/>
    <s v="E3650"/>
    <x v="1063"/>
    <x v="7"/>
    <n v="0"/>
    <n v="0"/>
    <n v="0"/>
    <n v="0"/>
    <n v="0"/>
    <n v="0"/>
    <n v="0"/>
    <n v="0"/>
    <n v="0"/>
    <n v="0"/>
    <n v="0"/>
    <n v="0"/>
    <n v="0"/>
    <n v="0"/>
  </r>
  <r>
    <s v="E3660 DST U/G Cond,Wild Horse Expan"/>
    <s v="E3660"/>
    <x v="1064"/>
    <x v="7"/>
    <n v="0"/>
    <n v="0"/>
    <n v="0"/>
    <n v="0"/>
    <n v="0"/>
    <n v="0"/>
    <n v="0"/>
    <n v="0"/>
    <n v="0"/>
    <n v="0"/>
    <n v="0"/>
    <n v="0"/>
    <n v="0"/>
    <n v="0"/>
  </r>
  <r>
    <s v="E3660 DST U/G Cond,Wild Horse Solar"/>
    <s v="E3660"/>
    <x v="1065"/>
    <x v="7"/>
    <n v="0"/>
    <n v="0"/>
    <n v="0"/>
    <n v="0"/>
    <n v="0"/>
    <n v="0"/>
    <n v="0"/>
    <n v="0"/>
    <n v="0"/>
    <n v="0"/>
    <n v="0"/>
    <n v="0"/>
    <n v="0"/>
    <n v="0"/>
  </r>
  <r>
    <s v="E3660 DST U/G Cond,Wild HorseWind"/>
    <s v="E3660"/>
    <x v="1066"/>
    <x v="7"/>
    <n v="0"/>
    <n v="0"/>
    <n v="0"/>
    <n v="0"/>
    <n v="0"/>
    <n v="0"/>
    <n v="0"/>
    <n v="0"/>
    <n v="0"/>
    <n v="0"/>
    <n v="0"/>
    <n v="0"/>
    <n v="0"/>
    <n v="0"/>
  </r>
  <r>
    <s v="E3660 DST U/G Cond,Wld Hrs Expa-NSC"/>
    <s v="E3660"/>
    <x v="1067"/>
    <x v="7"/>
    <n v="0"/>
    <n v="0"/>
    <n v="0"/>
    <n v="0"/>
    <n v="0"/>
    <n v="0"/>
    <n v="0"/>
    <n v="0"/>
    <n v="0"/>
    <n v="0"/>
    <n v="0"/>
    <n v="0"/>
    <n v="0"/>
    <n v="0"/>
  </r>
  <r>
    <s v="E3660 DST U/G Cond,Wld Hrs Sola-NSC"/>
    <s v="E3660"/>
    <x v="1068"/>
    <x v="7"/>
    <n v="0"/>
    <n v="0"/>
    <n v="0"/>
    <n v="0"/>
    <n v="0"/>
    <n v="0"/>
    <n v="0"/>
    <n v="0"/>
    <n v="0"/>
    <n v="0"/>
    <n v="0"/>
    <n v="0"/>
    <n v="0"/>
    <n v="0"/>
  </r>
  <r>
    <s v="E3660 DST U/G Cond,Wld HrsWind-NSC"/>
    <s v="E3660"/>
    <x v="1069"/>
    <x v="7"/>
    <n v="0"/>
    <n v="0"/>
    <n v="0"/>
    <n v="0"/>
    <n v="0"/>
    <n v="0"/>
    <n v="0"/>
    <n v="0"/>
    <n v="0"/>
    <n v="0"/>
    <n v="0"/>
    <n v="0"/>
    <n v="0"/>
    <n v="0"/>
  </r>
  <r>
    <s v="E3660 DST U/G Conduit"/>
    <s v="E3660"/>
    <x v="1070"/>
    <x v="7"/>
    <n v="278960"/>
    <n v="279866"/>
    <n v="280815"/>
    <n v="281644"/>
    <n v="282623"/>
    <n v="283605"/>
    <n v="284581"/>
    <n v="285466"/>
    <n v="286408"/>
    <n v="287467"/>
    <n v="288192"/>
    <n v="289147"/>
    <n v="290127"/>
    <n v="284529695"/>
  </r>
  <r>
    <s v="E3660 DST U/G Conduit, HopkinsRidge"/>
    <s v="E3660"/>
    <x v="1071"/>
    <x v="7"/>
    <n v="0"/>
    <n v="0"/>
    <n v="0"/>
    <n v="0"/>
    <n v="0"/>
    <n v="0"/>
    <n v="0"/>
    <n v="0"/>
    <n v="0"/>
    <n v="0"/>
    <n v="0"/>
    <n v="0"/>
    <n v="0"/>
    <n v="0"/>
  </r>
  <r>
    <s v="E3660 DST U/G Conduit, HopkinsR-NSC"/>
    <s v="E3660"/>
    <x v="1072"/>
    <x v="7"/>
    <n v="0"/>
    <n v="0"/>
    <n v="0"/>
    <n v="0"/>
    <n v="0"/>
    <n v="0"/>
    <n v="0"/>
    <n v="0"/>
    <n v="0"/>
    <n v="0"/>
    <n v="0"/>
    <n v="0"/>
    <n v="0"/>
    <n v="0"/>
  </r>
  <r>
    <s v="E3660 DST U/G Conduit, LSR"/>
    <s v="E3660"/>
    <x v="1073"/>
    <x v="7"/>
    <n v="0"/>
    <n v="0"/>
    <n v="0"/>
    <n v="0"/>
    <n v="0"/>
    <n v="0"/>
    <n v="0"/>
    <n v="0"/>
    <n v="0"/>
    <n v="0"/>
    <n v="0"/>
    <n v="0"/>
    <n v="0"/>
    <n v="239"/>
  </r>
  <r>
    <s v="E3660 DST U/G Conduit, LSR-NSC"/>
    <s v="E3660"/>
    <x v="1074"/>
    <x v="7"/>
    <n v="0"/>
    <n v="0"/>
    <n v="0"/>
    <n v="0"/>
    <n v="0"/>
    <n v="0"/>
    <n v="0"/>
    <n v="0"/>
    <n v="0"/>
    <n v="0"/>
    <n v="0"/>
    <n v="0"/>
    <n v="0"/>
    <n v="0"/>
  </r>
  <r>
    <s v="E3670 DST U/G Cond, Hop Ridge-NSC"/>
    <s v="E3670"/>
    <x v="1075"/>
    <x v="7"/>
    <n v="0"/>
    <n v="0"/>
    <n v="0"/>
    <n v="0"/>
    <n v="0"/>
    <n v="0"/>
    <n v="0"/>
    <n v="0"/>
    <n v="0"/>
    <n v="0"/>
    <n v="0"/>
    <n v="0"/>
    <n v="0"/>
    <n v="0"/>
  </r>
  <r>
    <s v="E3670 DST U/G Cond, Hopkins Ridge"/>
    <s v="E3670"/>
    <x v="1076"/>
    <x v="7"/>
    <n v="0"/>
    <n v="0"/>
    <n v="0"/>
    <n v="0"/>
    <n v="0"/>
    <n v="0"/>
    <n v="0"/>
    <n v="0"/>
    <n v="0"/>
    <n v="0"/>
    <n v="0"/>
    <n v="0"/>
    <n v="0"/>
    <n v="0"/>
  </r>
  <r>
    <s v="E3670 DST U/G Cond, LSR"/>
    <s v="E3670"/>
    <x v="1077"/>
    <x v="7"/>
    <n v="0"/>
    <n v="0"/>
    <n v="0"/>
    <n v="0"/>
    <n v="0"/>
    <n v="0"/>
    <n v="0"/>
    <n v="0"/>
    <n v="0"/>
    <n v="0"/>
    <n v="0"/>
    <n v="0"/>
    <n v="0"/>
    <n v="0"/>
  </r>
  <r>
    <s v="E3670 DST U/G Cond, LSR-NSC"/>
    <s v="E3670"/>
    <x v="1078"/>
    <x v="7"/>
    <n v="0"/>
    <n v="0"/>
    <n v="0"/>
    <n v="0"/>
    <n v="0"/>
    <n v="0"/>
    <n v="0"/>
    <n v="0"/>
    <n v="0"/>
    <n v="0"/>
    <n v="0"/>
    <n v="0"/>
    <n v="0"/>
    <n v="0"/>
  </r>
  <r>
    <s v="E3670 DST U/G Cond, Wild Horse"/>
    <s v="E3670"/>
    <x v="1079"/>
    <x v="7"/>
    <n v="0"/>
    <n v="0"/>
    <n v="0"/>
    <n v="0"/>
    <n v="0"/>
    <n v="0"/>
    <n v="0"/>
    <n v="0"/>
    <n v="0"/>
    <n v="0"/>
    <n v="0"/>
    <n v="0"/>
    <n v="0"/>
    <n v="0"/>
  </r>
  <r>
    <s v="E3670 DST U/G Cond, Wild Horse Exp"/>
    <s v="E3670"/>
    <x v="1080"/>
    <x v="7"/>
    <n v="0"/>
    <n v="0"/>
    <n v="0"/>
    <n v="0"/>
    <n v="0"/>
    <n v="0"/>
    <n v="0"/>
    <n v="0"/>
    <n v="0"/>
    <n v="0"/>
    <n v="0"/>
    <n v="0"/>
    <n v="0"/>
    <n v="0"/>
  </r>
  <r>
    <s v="E3670 DST U/G Cond, Wild Horse-NSC"/>
    <s v="E3670"/>
    <x v="1081"/>
    <x v="7"/>
    <n v="0"/>
    <n v="0"/>
    <n v="0"/>
    <n v="0"/>
    <n v="0"/>
    <n v="0"/>
    <n v="0"/>
    <n v="0"/>
    <n v="0"/>
    <n v="0"/>
    <n v="0"/>
    <n v="0"/>
    <n v="0"/>
    <n v="0"/>
  </r>
  <r>
    <s v="E3670 DST U/G Cond, Wld Hrs Exp-NSC"/>
    <s v="E3670"/>
    <x v="1082"/>
    <x v="7"/>
    <n v="0"/>
    <n v="0"/>
    <n v="0"/>
    <n v="0"/>
    <n v="0"/>
    <n v="0"/>
    <n v="0"/>
    <n v="0"/>
    <n v="0"/>
    <n v="0"/>
    <n v="0"/>
    <n v="0"/>
    <n v="0"/>
    <n v="0"/>
  </r>
  <r>
    <s v="E3670 DST U/G Conductor/Devices"/>
    <s v="E3670"/>
    <x v="1083"/>
    <x v="7"/>
    <n v="363884"/>
    <n v="366296"/>
    <n v="368756"/>
    <n v="367346"/>
    <n v="369594"/>
    <n v="372376"/>
    <n v="375150"/>
    <n v="377346"/>
    <n v="378747"/>
    <n v="381868"/>
    <n v="381848"/>
    <n v="383214"/>
    <n v="385223"/>
    <n v="374757888"/>
  </r>
  <r>
    <s v="E368 DST Line Transformers"/>
    <s v="E368"/>
    <x v="1084"/>
    <x v="7"/>
    <n v="193197"/>
    <n v="194434"/>
    <n v="195457"/>
    <n v="196688"/>
    <n v="198002"/>
    <n v="199326"/>
    <n v="200694"/>
    <n v="201918"/>
    <n v="203209"/>
    <n v="204621"/>
    <n v="205987"/>
    <n v="207357"/>
    <n v="208866"/>
    <n v="200727008"/>
  </r>
  <r>
    <s v="E368 DST Line Transformers-NSC"/>
    <s v="E368"/>
    <x v="1085"/>
    <x v="7"/>
    <n v="0"/>
    <n v="0"/>
    <n v="0"/>
    <n v="0"/>
    <n v="0"/>
    <n v="0"/>
    <n v="0"/>
    <n v="0"/>
    <n v="0"/>
    <n v="0"/>
    <n v="0"/>
    <n v="0"/>
    <n v="0"/>
    <n v="0"/>
  </r>
  <r>
    <s v="E369 DST Services"/>
    <s v="E369"/>
    <x v="1086"/>
    <x v="7"/>
    <n v="121331"/>
    <n v="121814"/>
    <n v="122290"/>
    <n v="122621"/>
    <n v="123069"/>
    <n v="123525"/>
    <n v="123991"/>
    <n v="124450"/>
    <n v="124902"/>
    <n v="125394"/>
    <n v="125797"/>
    <n v="126246"/>
    <n v="126694"/>
    <n v="124009233"/>
  </r>
  <r>
    <s v="E369 DST Services-NSC"/>
    <s v="E369"/>
    <x v="1087"/>
    <x v="7"/>
    <n v="0"/>
    <n v="0"/>
    <n v="0"/>
    <n v="0"/>
    <n v="0"/>
    <n v="0"/>
    <n v="0"/>
    <n v="0"/>
    <n v="0"/>
    <n v="0"/>
    <n v="0"/>
    <n v="0"/>
    <n v="0"/>
    <n v="0"/>
  </r>
  <r>
    <s v="E370 105 DST AMI Meters"/>
    <s v="E370"/>
    <x v="1088"/>
    <x v="7"/>
    <n v="0"/>
    <n v="0"/>
    <n v="0"/>
    <n v="0"/>
    <n v="0"/>
    <n v="0"/>
    <n v="0"/>
    <n v="0"/>
    <n v="0"/>
    <n v="0"/>
    <n v="0"/>
    <n v="0"/>
    <n v="0"/>
    <n v="0"/>
  </r>
  <r>
    <s v="E370 DST Meters AMR"/>
    <s v="E370"/>
    <x v="1089"/>
    <x v="7"/>
    <n v="32231"/>
    <n v="33252"/>
    <n v="34279"/>
    <n v="35305"/>
    <n v="36215"/>
    <n v="36402"/>
    <n v="36692"/>
    <n v="36821"/>
    <n v="36642"/>
    <n v="36516"/>
    <n v="35939"/>
    <n v="35618"/>
    <n v="35600"/>
    <n v="35633023"/>
  </r>
  <r>
    <s v="E370 DST Meters AMR-NSC"/>
    <s v="E370"/>
    <x v="1090"/>
    <x v="7"/>
    <n v="0"/>
    <n v="0"/>
    <n v="0"/>
    <n v="0"/>
    <n v="0"/>
    <n v="0"/>
    <n v="0"/>
    <n v="0"/>
    <n v="0"/>
    <n v="0"/>
    <n v="0"/>
    <n v="0"/>
    <n v="0"/>
    <n v="0"/>
  </r>
  <r>
    <s v="E3701 DST Meters AMI"/>
    <s v="E3701"/>
    <x v="1091"/>
    <x v="7"/>
    <n v="0"/>
    <n v="0"/>
    <n v="0"/>
    <n v="36"/>
    <n v="108"/>
    <n v="180"/>
    <n v="252"/>
    <n v="332"/>
    <n v="423"/>
    <n v="523"/>
    <n v="648"/>
    <n v="790"/>
    <n v="936"/>
    <n v="313474"/>
  </r>
  <r>
    <s v="E3701 DST Meters AMI-NSC"/>
    <s v="E3701"/>
    <x v="1092"/>
    <x v="7"/>
    <n v="0"/>
    <n v="0"/>
    <n v="0"/>
    <n v="0"/>
    <n v="0"/>
    <n v="0"/>
    <n v="0"/>
    <n v="0"/>
    <n v="0"/>
    <n v="0"/>
    <n v="0"/>
    <n v="0"/>
    <n v="0"/>
    <n v="0"/>
  </r>
  <r>
    <s v="E371 DST Install on Cust Prem-RET"/>
    <s v="E371"/>
    <x v="1093"/>
    <x v="7"/>
    <n v="0"/>
    <n v="0"/>
    <n v="0"/>
    <n v="0"/>
    <n v="0"/>
    <n v="0"/>
    <n v="0"/>
    <n v="0"/>
    <n v="0"/>
    <n v="0"/>
    <n v="0"/>
    <n v="0"/>
    <n v="0"/>
    <n v="0"/>
  </r>
  <r>
    <s v="E3720 DST Leased on Cust Prem-RET"/>
    <s v="E3720"/>
    <x v="1094"/>
    <x v="7"/>
    <n v="0"/>
    <n v="0"/>
    <n v="0"/>
    <n v="0"/>
    <n v="0"/>
    <n v="0"/>
    <n v="0"/>
    <n v="0"/>
    <n v="0"/>
    <n v="0"/>
    <n v="0"/>
    <n v="0"/>
    <n v="0"/>
    <n v="0"/>
  </r>
  <r>
    <s v="E3721 DST Water Hter, 10 yr-NOTUSED"/>
    <s v="E3721"/>
    <x v="1095"/>
    <x v="7"/>
    <n v="0"/>
    <n v="0"/>
    <n v="0"/>
    <n v="0"/>
    <n v="0"/>
    <n v="0"/>
    <n v="0"/>
    <n v="0"/>
    <n v="0"/>
    <n v="0"/>
    <n v="0"/>
    <n v="0"/>
    <n v="0"/>
    <n v="0"/>
  </r>
  <r>
    <s v="E3722 DST Water Htr, 15 yr-NOTUSED"/>
    <s v="E3722"/>
    <x v="1096"/>
    <x v="7"/>
    <n v="0"/>
    <n v="0"/>
    <n v="0"/>
    <n v="0"/>
    <n v="0"/>
    <n v="0"/>
    <n v="0"/>
    <n v="0"/>
    <n v="0"/>
    <n v="0"/>
    <n v="0"/>
    <n v="0"/>
    <n v="0"/>
    <n v="0"/>
  </r>
  <r>
    <s v="E373 DST Street Lighting &amp; Signal"/>
    <s v="E373"/>
    <x v="1097"/>
    <x v="7"/>
    <n v="18031"/>
    <n v="18208"/>
    <n v="18388"/>
    <n v="18294"/>
    <n v="18395"/>
    <n v="18604"/>
    <n v="18784"/>
    <n v="18882"/>
    <n v="19098"/>
    <n v="19314"/>
    <n v="19526"/>
    <n v="19744"/>
    <n v="19966"/>
    <n v="18852826"/>
  </r>
  <r>
    <s v="E373 DST Street Lighting &amp; Sign-NSC"/>
    <s v="E373"/>
    <x v="1098"/>
    <x v="7"/>
    <n v="0"/>
    <n v="0"/>
    <n v="0"/>
    <n v="0"/>
    <n v="0"/>
    <n v="0"/>
    <n v="0"/>
    <n v="0"/>
    <n v="0"/>
    <n v="0"/>
    <n v="0"/>
    <n v="0"/>
    <n v="0"/>
    <n v="0"/>
  </r>
  <r>
    <s v="E374 DST ARO Distribution"/>
    <s v="E374"/>
    <x v="1099"/>
    <x v="7"/>
    <n v="391"/>
    <n v="396"/>
    <n v="402"/>
    <n v="407"/>
    <n v="413"/>
    <n v="418"/>
    <n v="424"/>
    <n v="429"/>
    <n v="435"/>
    <n v="440"/>
    <n v="446"/>
    <n v="451"/>
    <n v="456"/>
    <n v="423722"/>
  </r>
  <r>
    <s v="Tax only - Dupont Acq Adj"/>
    <s v="Tax o"/>
    <x v="1100"/>
    <x v="7"/>
    <n v="0"/>
    <n v="0"/>
    <n v="0"/>
    <n v="0"/>
    <n v="0"/>
    <n v="0"/>
    <n v="0"/>
    <n v="0"/>
    <n v="0"/>
    <n v="0"/>
    <n v="0"/>
    <n v="0"/>
    <n v="0"/>
    <n v="0"/>
  </r>
  <r>
    <s v="E389 105 GEN Land &amp; Land Rights"/>
    <s v="E389"/>
    <x v="1101"/>
    <x v="8"/>
    <n v="0"/>
    <n v="0"/>
    <n v="0"/>
    <n v="0"/>
    <n v="0"/>
    <n v="0"/>
    <n v="0"/>
    <n v="0"/>
    <n v="0"/>
    <n v="0"/>
    <n v="0"/>
    <n v="0"/>
    <n v="0"/>
    <n v="0"/>
  </r>
  <r>
    <s v="E389 GEN Land &amp; Land Rights"/>
    <s v="E389"/>
    <x v="1102"/>
    <x v="8"/>
    <n v="0"/>
    <n v="0"/>
    <n v="0"/>
    <n v="0"/>
    <n v="0"/>
    <n v="0"/>
    <n v="0"/>
    <n v="0"/>
    <n v="0"/>
    <n v="0"/>
    <n v="0"/>
    <n v="0"/>
    <n v="0"/>
    <n v="0"/>
  </r>
  <r>
    <s v="E3900 DONOTUSE, Bellingham SvcC"/>
    <s v="E3900"/>
    <x v="1103"/>
    <x v="8"/>
    <n v="0"/>
    <n v="0"/>
    <n v="0"/>
    <n v="0"/>
    <n v="0"/>
    <n v="0"/>
    <n v="0"/>
    <n v="0"/>
    <n v="0"/>
    <n v="0"/>
    <n v="0"/>
    <n v="0"/>
    <n v="0"/>
    <n v="0"/>
  </r>
  <r>
    <s v="E3900 DONOTUSE, Frederickson"/>
    <s v="E3900"/>
    <x v="1104"/>
    <x v="8"/>
    <n v="0"/>
    <n v="0"/>
    <n v="0"/>
    <n v="0"/>
    <n v="0"/>
    <n v="0"/>
    <n v="0"/>
    <n v="0"/>
    <n v="0"/>
    <n v="0"/>
    <n v="0"/>
    <n v="0"/>
    <n v="0"/>
    <n v="0"/>
  </r>
  <r>
    <s v="E3900 DONOTUSE, Kitsap Svc Ctr"/>
    <s v="E3900"/>
    <x v="1105"/>
    <x v="8"/>
    <n v="0"/>
    <n v="0"/>
    <n v="0"/>
    <n v="0"/>
    <n v="0"/>
    <n v="0"/>
    <n v="0"/>
    <n v="0"/>
    <n v="0"/>
    <n v="0"/>
    <n v="0"/>
    <n v="0"/>
    <n v="0"/>
    <n v="0"/>
  </r>
  <r>
    <s v="E3900 DONOTUSE, Lakewood Svc Ct"/>
    <s v="E3900"/>
    <x v="1106"/>
    <x v="8"/>
    <n v="0"/>
    <n v="0"/>
    <n v="0"/>
    <n v="0"/>
    <n v="0"/>
    <n v="0"/>
    <n v="0"/>
    <n v="0"/>
    <n v="0"/>
    <n v="0"/>
    <n v="0"/>
    <n v="0"/>
    <n v="0"/>
    <n v="0"/>
  </r>
  <r>
    <s v="E3900 DONOTUSE, Mount Vernon BO"/>
    <s v="E3900"/>
    <x v="1107"/>
    <x v="8"/>
    <n v="0"/>
    <n v="0"/>
    <n v="0"/>
    <n v="0"/>
    <n v="0"/>
    <n v="0"/>
    <n v="0"/>
    <n v="0"/>
    <n v="0"/>
    <n v="0"/>
    <n v="0"/>
    <n v="0"/>
    <n v="0"/>
    <n v="0"/>
  </r>
  <r>
    <s v="E3900 DONOTUSE, Poulsbo Svc Ctr"/>
    <s v="E3900"/>
    <x v="1108"/>
    <x v="8"/>
    <n v="0"/>
    <n v="0"/>
    <n v="0"/>
    <n v="0"/>
    <n v="0"/>
    <n v="0"/>
    <n v="0"/>
    <n v="0"/>
    <n v="0"/>
    <n v="0"/>
    <n v="0"/>
    <n v="0"/>
    <n v="0"/>
    <n v="0"/>
  </r>
  <r>
    <s v="E3900 DONOTUSE, Pt Townsend Svc"/>
    <s v="E3900"/>
    <x v="1109"/>
    <x v="8"/>
    <n v="0"/>
    <n v="0"/>
    <n v="0"/>
    <n v="0"/>
    <n v="0"/>
    <n v="0"/>
    <n v="0"/>
    <n v="0"/>
    <n v="0"/>
    <n v="0"/>
    <n v="0"/>
    <n v="0"/>
    <n v="0"/>
    <n v="0"/>
  </r>
  <r>
    <s v="E3900 DONOTUSE, Puyallup Bus Of"/>
    <s v="E3900"/>
    <x v="1110"/>
    <x v="8"/>
    <n v="0"/>
    <n v="0"/>
    <n v="0"/>
    <n v="0"/>
    <n v="0"/>
    <n v="0"/>
    <n v="0"/>
    <n v="0"/>
    <n v="0"/>
    <n v="0"/>
    <n v="0"/>
    <n v="0"/>
    <n v="0"/>
    <n v="0"/>
  </r>
  <r>
    <s v="E3900 DONOTUSE, Redmond Svc Ctr"/>
    <s v="E3900"/>
    <x v="1111"/>
    <x v="8"/>
    <n v="0"/>
    <n v="0"/>
    <n v="0"/>
    <n v="0"/>
    <n v="0"/>
    <n v="0"/>
    <n v="0"/>
    <n v="0"/>
    <n v="0"/>
    <n v="0"/>
    <n v="0"/>
    <n v="0"/>
    <n v="0"/>
    <n v="0"/>
  </r>
  <r>
    <s v="E3900 DONOTUSE, Shuffleton Subs"/>
    <s v="E3900"/>
    <x v="1112"/>
    <x v="8"/>
    <n v="0"/>
    <n v="0"/>
    <n v="0"/>
    <n v="0"/>
    <n v="0"/>
    <n v="0"/>
    <n v="0"/>
    <n v="0"/>
    <n v="0"/>
    <n v="0"/>
    <n v="0"/>
    <n v="0"/>
    <n v="0"/>
    <n v="0"/>
  </r>
  <r>
    <s v="E3900 DONOTUSE, Skagit Svc Ctr"/>
    <s v="E3900"/>
    <x v="1113"/>
    <x v="8"/>
    <n v="0"/>
    <n v="0"/>
    <n v="0"/>
    <n v="0"/>
    <n v="0"/>
    <n v="0"/>
    <n v="0"/>
    <n v="0"/>
    <n v="0"/>
    <n v="0"/>
    <n v="0"/>
    <n v="0"/>
    <n v="0"/>
    <n v="0"/>
  </r>
  <r>
    <s v="E3900 DONOTUSE, Vashon Svc Ctr"/>
    <s v="E3900"/>
    <x v="1114"/>
    <x v="8"/>
    <n v="0"/>
    <n v="0"/>
    <n v="0"/>
    <n v="0"/>
    <n v="0"/>
    <n v="0"/>
    <n v="0"/>
    <n v="0"/>
    <n v="0"/>
    <n v="0"/>
    <n v="0"/>
    <n v="0"/>
    <n v="0"/>
    <n v="0"/>
  </r>
  <r>
    <s v="E3900 DONOTUSE, Whidbey Svc Ctr"/>
    <s v="E3900"/>
    <x v="1115"/>
    <x v="8"/>
    <n v="0"/>
    <n v="0"/>
    <n v="0"/>
    <n v="0"/>
    <n v="0"/>
    <n v="0"/>
    <n v="0"/>
    <n v="0"/>
    <n v="0"/>
    <n v="0"/>
    <n v="0"/>
    <n v="0"/>
    <n v="0"/>
    <n v="0"/>
  </r>
  <r>
    <s v="E3900 GEN Str&amp;Impv, Burlington/-NSC"/>
    <s v="E3900"/>
    <x v="1116"/>
    <x v="8"/>
    <n v="0"/>
    <n v="0"/>
    <n v="0"/>
    <n v="0"/>
    <n v="0"/>
    <n v="0"/>
    <n v="0"/>
    <n v="0"/>
    <n v="0"/>
    <n v="0"/>
    <n v="0"/>
    <n v="0"/>
    <n v="0"/>
    <n v="0"/>
  </r>
  <r>
    <s v="E3900 GEN Str&amp;Impv, Burlington/Skag"/>
    <s v="E3900"/>
    <x v="1117"/>
    <x v="8"/>
    <n v="9761"/>
    <n v="9792"/>
    <n v="9824"/>
    <n v="9855"/>
    <n v="9886"/>
    <n v="9917"/>
    <n v="9948"/>
    <n v="9980"/>
    <n v="10011"/>
    <n v="10042"/>
    <n v="10073"/>
    <n v="10104"/>
    <n v="10136"/>
    <n v="9948364"/>
  </r>
  <r>
    <s v="E3900 GEN Str/Impv, Colstrip 3-4"/>
    <s v="E3900"/>
    <x v="1118"/>
    <x v="8"/>
    <n v="585"/>
    <n v="585"/>
    <n v="586"/>
    <n v="586"/>
    <n v="587"/>
    <n v="587"/>
    <n v="588"/>
    <n v="588"/>
    <n v="588"/>
    <n v="589"/>
    <n v="589"/>
    <n v="590"/>
    <n v="590"/>
    <n v="587601"/>
  </r>
  <r>
    <s v="E3900 GEN Str/Impv, Colstrip3-4-NSC"/>
    <s v="E3900"/>
    <x v="1119"/>
    <x v="8"/>
    <n v="0"/>
    <n v="0"/>
    <n v="0"/>
    <n v="0"/>
    <n v="0"/>
    <n v="0"/>
    <n v="0"/>
    <n v="0"/>
    <n v="0"/>
    <n v="0"/>
    <n v="0"/>
    <n v="0"/>
    <n v="0"/>
    <n v="0"/>
  </r>
  <r>
    <s v="E3900 GEN Str/Impv, Wildhorse"/>
    <s v="E3900"/>
    <x v="1120"/>
    <x v="8"/>
    <n v="487"/>
    <n v="488"/>
    <n v="488"/>
    <n v="489"/>
    <n v="490"/>
    <n v="490"/>
    <n v="491"/>
    <n v="491"/>
    <n v="492"/>
    <n v="493"/>
    <n v="493"/>
    <n v="494"/>
    <n v="494"/>
    <n v="490813"/>
  </r>
  <r>
    <s v="E3900 GEN Str/Impv, Wildhorse-NSC"/>
    <s v="E3900"/>
    <x v="1121"/>
    <x v="8"/>
    <n v="0"/>
    <n v="0"/>
    <n v="0"/>
    <n v="0"/>
    <n v="0"/>
    <n v="0"/>
    <n v="0"/>
    <n v="0"/>
    <n v="0"/>
    <n v="0"/>
    <n v="0"/>
    <n v="0"/>
    <n v="0"/>
    <n v="0"/>
  </r>
  <r>
    <s v="E3900 GEN Structures &amp; Improvement"/>
    <s v="E3900"/>
    <x v="1122"/>
    <x v="8"/>
    <n v="20604"/>
    <n v="20639"/>
    <n v="20674"/>
    <n v="20709"/>
    <n v="20744"/>
    <n v="20780"/>
    <n v="20817"/>
    <n v="20855"/>
    <n v="20892"/>
    <n v="20930"/>
    <n v="20967"/>
    <n v="21005"/>
    <n v="21043"/>
    <n v="20819558"/>
  </r>
  <r>
    <s v="E3900 GEN Structures &amp; Improvem-NSC"/>
    <s v="E3900"/>
    <x v="1123"/>
    <x v="8"/>
    <n v="0"/>
    <n v="0"/>
    <n v="0"/>
    <n v="0"/>
    <n v="0"/>
    <n v="0"/>
    <n v="0"/>
    <n v="0"/>
    <n v="0"/>
    <n v="0"/>
    <n v="0"/>
    <n v="0"/>
    <n v="0"/>
    <n v="0"/>
  </r>
  <r>
    <s v="E3901 GEN LH, Bellingham"/>
    <s v="E3901"/>
    <x v="1124"/>
    <x v="8"/>
    <n v="165"/>
    <n v="166"/>
    <n v="166"/>
    <n v="167"/>
    <n v="167"/>
    <n v="167"/>
    <n v="168"/>
    <n v="168"/>
    <n v="169"/>
    <n v="169"/>
    <n v="170"/>
    <n v="170"/>
    <n v="170"/>
    <n v="167966"/>
  </r>
  <r>
    <s v="E3901 GEN LH, Bellingham-NSC"/>
    <s v="E3901"/>
    <x v="1125"/>
    <x v="8"/>
    <n v="0"/>
    <n v="0"/>
    <n v="0"/>
    <n v="0"/>
    <n v="0"/>
    <n v="0"/>
    <n v="0"/>
    <n v="0"/>
    <n v="0"/>
    <n v="0"/>
    <n v="0"/>
    <n v="0"/>
    <n v="0"/>
    <n v="0"/>
  </r>
  <r>
    <s v="E3901 GEN LH, Dayton"/>
    <s v="E3901"/>
    <x v="1126"/>
    <x v="8"/>
    <n v="14"/>
    <n v="14"/>
    <n v="14"/>
    <n v="14"/>
    <n v="14"/>
    <n v="14"/>
    <n v="14"/>
    <n v="14"/>
    <n v="14"/>
    <n v="14"/>
    <n v="14"/>
    <n v="14"/>
    <n v="14"/>
    <n v="14226"/>
  </r>
  <r>
    <s v="E3901 GEN LH, Dayton-NSC"/>
    <s v="E3901"/>
    <x v="1127"/>
    <x v="8"/>
    <n v="0"/>
    <n v="0"/>
    <n v="0"/>
    <n v="0"/>
    <n v="0"/>
    <n v="0"/>
    <n v="0"/>
    <n v="0"/>
    <n v="0"/>
    <n v="0"/>
    <n v="0"/>
    <n v="0"/>
    <n v="0"/>
    <n v="0"/>
  </r>
  <r>
    <s v="E3901 GEN LH, Expired"/>
    <s v="E3901"/>
    <x v="1128"/>
    <x v="8"/>
    <n v="0"/>
    <n v="0"/>
    <n v="0"/>
    <n v="0"/>
    <n v="0"/>
    <n v="0"/>
    <n v="0"/>
    <n v="0"/>
    <n v="0"/>
    <n v="0"/>
    <n v="0"/>
    <n v="0"/>
    <n v="0"/>
    <n v="0"/>
  </r>
  <r>
    <s v="E3901 GEN LH, Oak Harbor - RETIRED"/>
    <s v="E3901"/>
    <x v="1129"/>
    <x v="8"/>
    <n v="0"/>
    <n v="0"/>
    <n v="0"/>
    <n v="0"/>
    <n v="0"/>
    <n v="0"/>
    <n v="0"/>
    <n v="0"/>
    <n v="0"/>
    <n v="0"/>
    <n v="0"/>
    <n v="0"/>
    <n v="0"/>
    <n v="0"/>
  </r>
  <r>
    <s v="E3901 GEN LH, Pomeroy - RETIRED"/>
    <s v="E3901"/>
    <x v="1130"/>
    <x v="8"/>
    <n v="0"/>
    <n v="0"/>
    <n v="0"/>
    <n v="0"/>
    <n v="0"/>
    <n v="0"/>
    <n v="0"/>
    <n v="0"/>
    <n v="0"/>
    <n v="0"/>
    <n v="0"/>
    <n v="0"/>
    <n v="0"/>
    <n v="0"/>
  </r>
  <r>
    <s v="E3901 GEN LH, Pt Townsend-RETIRED"/>
    <s v="E3901"/>
    <x v="1131"/>
    <x v="8"/>
    <n v="0"/>
    <n v="0"/>
    <n v="0"/>
    <n v="0"/>
    <n v="0"/>
    <n v="0"/>
    <n v="0"/>
    <n v="0"/>
    <n v="0"/>
    <n v="0"/>
    <n v="0"/>
    <n v="0"/>
    <n v="0"/>
    <n v="0"/>
  </r>
  <r>
    <s v="E3910 GEN Off Fur &amp; Eq, F1/Ep-RET"/>
    <s v="E3910"/>
    <x v="1132"/>
    <x v="8"/>
    <n v="0"/>
    <n v="0"/>
    <n v="0"/>
    <n v="0"/>
    <n v="0"/>
    <n v="0"/>
    <n v="0"/>
    <n v="0"/>
    <n v="0"/>
    <n v="0"/>
    <n v="0"/>
    <n v="0"/>
    <n v="0"/>
    <n v="0"/>
  </r>
  <r>
    <s v="E3910 GEN Office Furn &amp; Eq, Enc-RET"/>
    <s v="E3910"/>
    <x v="1133"/>
    <x v="8"/>
    <n v="0"/>
    <n v="0"/>
    <n v="0"/>
    <n v="0"/>
    <n v="0"/>
    <n v="0"/>
    <n v="0"/>
    <n v="0"/>
    <n v="0"/>
    <n v="0"/>
    <n v="0"/>
    <n v="0"/>
    <n v="0"/>
    <n v="0"/>
  </r>
  <r>
    <s v="E3910 GEN Office Furn &amp; Eq-RET"/>
    <s v="E3910"/>
    <x v="1134"/>
    <x v="8"/>
    <n v="0"/>
    <n v="0"/>
    <n v="0"/>
    <n v="0"/>
    <n v="0"/>
    <n v="0"/>
    <n v="0"/>
    <n v="0"/>
    <n v="0"/>
    <n v="0"/>
    <n v="0"/>
    <n v="0"/>
    <n v="0"/>
    <n v="0"/>
  </r>
  <r>
    <s v="E3911 GEN Off F&amp;E Sumas OP old"/>
    <s v="E3911"/>
    <x v="1135"/>
    <x v="8"/>
    <n v="91"/>
    <n v="91"/>
    <n v="91"/>
    <n v="91"/>
    <n v="92"/>
    <n v="92"/>
    <n v="92"/>
    <n v="0"/>
    <n v="0"/>
    <n v="0"/>
    <n v="0"/>
    <n v="0"/>
    <n v="0"/>
    <n v="49527"/>
  </r>
  <r>
    <s v="E3911 GEN Off F&amp;E Sumas OP old-NSC"/>
    <s v="E3911"/>
    <x v="1136"/>
    <x v="8"/>
    <n v="0"/>
    <n v="0"/>
    <n v="0"/>
    <n v="0"/>
    <n v="0"/>
    <n v="0"/>
    <n v="0"/>
    <n v="0"/>
    <n v="0"/>
    <n v="0"/>
    <n v="0"/>
    <n v="0"/>
    <n v="0"/>
    <n v="0"/>
  </r>
  <r>
    <s v="E3911 GEN Off Furn &amp; Eq, LSR"/>
    <s v="E3911"/>
    <x v="1137"/>
    <x v="8"/>
    <n v="144"/>
    <n v="146"/>
    <n v="148"/>
    <n v="150"/>
    <n v="152"/>
    <n v="154"/>
    <n v="155"/>
    <n v="157"/>
    <n v="159"/>
    <n v="161"/>
    <n v="163"/>
    <n v="165"/>
    <n v="167"/>
    <n v="155476"/>
  </r>
  <r>
    <s v="E3911 GEN Off Furn &amp; Eq, LSR-NSC"/>
    <s v="E3911"/>
    <x v="1138"/>
    <x v="8"/>
    <n v="0"/>
    <n v="0"/>
    <n v="0"/>
    <n v="0"/>
    <n v="0"/>
    <n v="0"/>
    <n v="0"/>
    <n v="0"/>
    <n v="0"/>
    <n v="0"/>
    <n v="0"/>
    <n v="0"/>
    <n v="0"/>
    <n v="0"/>
  </r>
  <r>
    <s v="E3911 GEN Off Furn &amp; Eq, Mint Farm"/>
    <s v="E3911"/>
    <x v="1139"/>
    <x v="8"/>
    <n v="0"/>
    <n v="0"/>
    <n v="0"/>
    <n v="0"/>
    <n v="0"/>
    <n v="0"/>
    <n v="0"/>
    <n v="0"/>
    <n v="0"/>
    <n v="0"/>
    <n v="0"/>
    <n v="0"/>
    <n v="0"/>
    <n v="0"/>
  </r>
  <r>
    <s v="E3911 GEN Off Furn &amp; Eq, Mint-NSC"/>
    <s v="E3911"/>
    <x v="1140"/>
    <x v="8"/>
    <n v="0"/>
    <n v="0"/>
    <n v="0"/>
    <n v="0"/>
    <n v="0"/>
    <n v="0"/>
    <n v="0"/>
    <n v="0"/>
    <n v="0"/>
    <n v="0"/>
    <n v="0"/>
    <n v="0"/>
    <n v="0"/>
    <n v="0"/>
  </r>
  <r>
    <s v="E3911 GEN Off Furn &amp; Eq, MTF OP"/>
    <s v="E3911"/>
    <x v="1141"/>
    <x v="8"/>
    <n v="1"/>
    <n v="1"/>
    <n v="1"/>
    <n v="1"/>
    <n v="1"/>
    <n v="1"/>
    <n v="1"/>
    <n v="1"/>
    <n v="1"/>
    <n v="1"/>
    <n v="1"/>
    <n v="1"/>
    <n v="1"/>
    <n v="1241"/>
  </r>
  <r>
    <s v="E3911 GEN Off Furn &amp; Eq, MTF OP-NSC"/>
    <s v="E3911"/>
    <x v="1142"/>
    <x v="8"/>
    <n v="0"/>
    <n v="0"/>
    <n v="0"/>
    <n v="0"/>
    <n v="0"/>
    <n v="0"/>
    <n v="0"/>
    <n v="0"/>
    <n v="0"/>
    <n v="0"/>
    <n v="0"/>
    <n v="0"/>
    <n v="0"/>
    <n v="0"/>
  </r>
  <r>
    <s v="E3911 GEN Off Furn &amp; Eq, WildHo-NSC"/>
    <s v="E3911"/>
    <x v="1143"/>
    <x v="8"/>
    <n v="0"/>
    <n v="0"/>
    <n v="0"/>
    <n v="0"/>
    <n v="0"/>
    <n v="0"/>
    <n v="0"/>
    <n v="0"/>
    <n v="0"/>
    <n v="0"/>
    <n v="0"/>
    <n v="0"/>
    <n v="0"/>
    <n v="0"/>
  </r>
  <r>
    <s v="E3911 GEN Off Furn &amp; Eq, WildHorse"/>
    <s v="E3911"/>
    <x v="1144"/>
    <x v="8"/>
    <n v="2"/>
    <n v="2"/>
    <n v="2"/>
    <n v="2"/>
    <n v="2"/>
    <n v="2"/>
    <n v="2"/>
    <n v="2"/>
    <n v="2"/>
    <n v="2"/>
    <n v="2"/>
    <n v="2"/>
    <n v="2"/>
    <n v="2008"/>
  </r>
  <r>
    <s v="E3911 GEN Off Furn &amp; Eq,Sumas"/>
    <s v="E3911"/>
    <x v="1145"/>
    <x v="8"/>
    <n v="0"/>
    <n v="0"/>
    <n v="0"/>
    <n v="0"/>
    <n v="0"/>
    <n v="0"/>
    <n v="0"/>
    <n v="93"/>
    <n v="93"/>
    <n v="93"/>
    <n v="94"/>
    <n v="94"/>
    <n v="95"/>
    <n v="42867"/>
  </r>
  <r>
    <s v="E3911 GEN Off Furn &amp; Eq,Sumas-NSC"/>
    <s v="E3911"/>
    <x v="1146"/>
    <x v="8"/>
    <n v="0"/>
    <n v="0"/>
    <n v="0"/>
    <n v="0"/>
    <n v="0"/>
    <n v="0"/>
    <n v="0"/>
    <n v="0"/>
    <n v="0"/>
    <n v="0"/>
    <n v="0"/>
    <n v="0"/>
    <n v="0"/>
    <n v="0"/>
  </r>
  <r>
    <s v="E3911 GEN Office F&amp;E, GLD OP old"/>
    <s v="E3911"/>
    <x v="1147"/>
    <x v="8"/>
    <n v="11"/>
    <n v="12"/>
    <n v="12"/>
    <n v="12"/>
    <n v="12"/>
    <n v="13"/>
    <n v="13"/>
    <n v="0"/>
    <n v="0"/>
    <n v="0"/>
    <n v="0"/>
    <n v="0"/>
    <n v="0"/>
    <n v="6624"/>
  </r>
  <r>
    <s v="E3911 GEN Office F&amp;E, GLD OP ol-NSC"/>
    <s v="E3911"/>
    <x v="1148"/>
    <x v="8"/>
    <n v="0"/>
    <n v="0"/>
    <n v="0"/>
    <n v="0"/>
    <n v="0"/>
    <n v="0"/>
    <n v="0"/>
    <n v="0"/>
    <n v="0"/>
    <n v="0"/>
    <n v="0"/>
    <n v="0"/>
    <n v="0"/>
    <n v="0"/>
  </r>
  <r>
    <s v="E3911 GEN Office F&amp;E, LBK #3"/>
    <s v="E3911"/>
    <x v="1149"/>
    <x v="8"/>
    <n v="12"/>
    <n v="12"/>
    <n v="12"/>
    <n v="13"/>
    <n v="13"/>
    <n v="13"/>
    <n v="13"/>
    <n v="13"/>
    <n v="13"/>
    <n v="14"/>
    <n v="14"/>
    <n v="14"/>
    <n v="14"/>
    <n v="13082"/>
  </r>
  <r>
    <s v="E3911 GEN Office F&amp;E, Snoq 1-2013"/>
    <s v="E3911"/>
    <x v="1150"/>
    <x v="8"/>
    <n v="0"/>
    <n v="0"/>
    <n v="0"/>
    <n v="0"/>
    <n v="0"/>
    <n v="0"/>
    <n v="0"/>
    <n v="0"/>
    <n v="0"/>
    <n v="0"/>
    <n v="0"/>
    <n v="0"/>
    <n v="0"/>
    <n v="0"/>
  </r>
  <r>
    <s v="E3911 GEN Office F&amp;E, Snoq 1-20-NSC"/>
    <s v="E3911"/>
    <x v="1151"/>
    <x v="8"/>
    <n v="0"/>
    <n v="0"/>
    <n v="0"/>
    <n v="0"/>
    <n v="0"/>
    <n v="0"/>
    <n v="0"/>
    <n v="0"/>
    <n v="0"/>
    <n v="0"/>
    <n v="0"/>
    <n v="0"/>
    <n v="0"/>
    <n v="0"/>
  </r>
  <r>
    <s v="E3911 GEN Office F&amp;E, Snoq 1-NSC"/>
    <s v="E3911"/>
    <x v="1152"/>
    <x v="8"/>
    <n v="0"/>
    <n v="0"/>
    <n v="0"/>
    <n v="0"/>
    <n v="0"/>
    <n v="0"/>
    <n v="0"/>
    <n v="0"/>
    <n v="0"/>
    <n v="0"/>
    <n v="0"/>
    <n v="0"/>
    <n v="0"/>
    <n v="0"/>
  </r>
  <r>
    <s v="E3911 GEN Office F&amp;E, Snoq 2-2013"/>
    <s v="E3911"/>
    <x v="1153"/>
    <x v="8"/>
    <n v="0"/>
    <n v="0"/>
    <n v="0"/>
    <n v="0"/>
    <n v="0"/>
    <n v="0"/>
    <n v="0"/>
    <n v="0"/>
    <n v="0"/>
    <n v="0"/>
    <n v="0"/>
    <n v="0"/>
    <n v="0"/>
    <n v="0"/>
  </r>
  <r>
    <s v="E3911 GEN Office F&amp;E, Snoq 2-20-NSC"/>
    <s v="E3911"/>
    <x v="1154"/>
    <x v="8"/>
    <n v="0"/>
    <n v="0"/>
    <n v="0"/>
    <n v="0"/>
    <n v="0"/>
    <n v="0"/>
    <n v="0"/>
    <n v="0"/>
    <n v="0"/>
    <n v="0"/>
    <n v="0"/>
    <n v="0"/>
    <n v="0"/>
    <n v="0"/>
  </r>
  <r>
    <s v="E3911 GEN Office F&amp;E, Snoqualmie 1"/>
    <s v="E3911"/>
    <x v="1155"/>
    <x v="8"/>
    <n v="5"/>
    <n v="5"/>
    <n v="5"/>
    <n v="5"/>
    <n v="5"/>
    <n v="5"/>
    <n v="5"/>
    <n v="6"/>
    <n v="7"/>
    <n v="8"/>
    <n v="9"/>
    <n v="10"/>
    <n v="11"/>
    <n v="6703"/>
  </r>
  <r>
    <s v="E3911 GEN Office Furn &amp; Eq, Gold"/>
    <s v="E3911"/>
    <x v="1156"/>
    <x v="8"/>
    <n v="6"/>
    <n v="6"/>
    <n v="6"/>
    <n v="6"/>
    <n v="6"/>
    <n v="6"/>
    <n v="6"/>
    <n v="19"/>
    <n v="19"/>
    <n v="20"/>
    <n v="20"/>
    <n v="20"/>
    <n v="20"/>
    <n v="12128"/>
  </r>
  <r>
    <s v="E3911 GEN Office Furn &amp; Eq, Gol-NSC"/>
    <s v="E3911"/>
    <x v="1157"/>
    <x v="8"/>
    <n v="0"/>
    <n v="0"/>
    <n v="0"/>
    <n v="0"/>
    <n v="0"/>
    <n v="0"/>
    <n v="0"/>
    <n v="0"/>
    <n v="0"/>
    <n v="0"/>
    <n v="0"/>
    <n v="0"/>
    <n v="0"/>
    <n v="0"/>
  </r>
  <r>
    <s v="E3911 GEN Office Furn &amp; Eq, new"/>
    <s v="E3911"/>
    <x v="1158"/>
    <x v="8"/>
    <n v="101"/>
    <n v="105"/>
    <n v="109"/>
    <n v="113"/>
    <n v="117"/>
    <n v="121"/>
    <n v="125"/>
    <n v="-103"/>
    <n v="-79"/>
    <n v="-363"/>
    <n v="-346"/>
    <n v="-328"/>
    <n v="-310"/>
    <n v="-52637"/>
  </r>
  <r>
    <s v="E3911 GEN Office Furn &amp; Eq, old"/>
    <s v="E3911"/>
    <x v="1159"/>
    <x v="8"/>
    <n v="-283"/>
    <n v="-236"/>
    <n v="-188"/>
    <n v="-141"/>
    <n v="-94"/>
    <n v="-46"/>
    <n v="1"/>
    <n v="0"/>
    <n v="0"/>
    <n v="0"/>
    <n v="0"/>
    <n v="0"/>
    <n v="0"/>
    <n v="-70433"/>
  </r>
  <r>
    <s v="E3911 GEN Office Furn &amp; Eq, old-NSC"/>
    <s v="E3911"/>
    <x v="1160"/>
    <x v="8"/>
    <n v="0"/>
    <n v="0"/>
    <n v="0"/>
    <n v="0"/>
    <n v="0"/>
    <n v="0"/>
    <n v="0"/>
    <n v="0"/>
    <n v="0"/>
    <n v="0"/>
    <n v="0"/>
    <n v="0"/>
    <n v="0"/>
    <n v="0"/>
  </r>
  <r>
    <s v="E3911 GEN Office Furn &amp; Eq, UBK"/>
    <s v="E3911"/>
    <x v="1161"/>
    <x v="8"/>
    <n v="5"/>
    <n v="5"/>
    <n v="6"/>
    <n v="6"/>
    <n v="6"/>
    <n v="6"/>
    <n v="6"/>
    <n v="6"/>
    <n v="6"/>
    <n v="6"/>
    <n v="6"/>
    <n v="6"/>
    <n v="7"/>
    <n v="5908"/>
  </r>
  <r>
    <s v="E3911 GEN Office Furn &amp; Eq, UBK-NSC"/>
    <s v="E3911"/>
    <x v="1162"/>
    <x v="8"/>
    <n v="0"/>
    <n v="0"/>
    <n v="0"/>
    <n v="0"/>
    <n v="0"/>
    <n v="0"/>
    <n v="0"/>
    <n v="0"/>
    <n v="0"/>
    <n v="0"/>
    <n v="0"/>
    <n v="0"/>
    <n v="0"/>
    <n v="0"/>
  </r>
  <r>
    <s v="E3912 GEN Computer Eq, DO NOT USED"/>
    <s v="E3912"/>
    <x v="1163"/>
    <x v="8"/>
    <n v="0"/>
    <n v="0"/>
    <n v="0"/>
    <n v="0"/>
    <n v="0"/>
    <n v="0"/>
    <n v="0"/>
    <n v="0"/>
    <n v="0"/>
    <n v="0"/>
    <n v="0"/>
    <n v="0"/>
    <n v="0"/>
    <n v="0"/>
  </r>
  <r>
    <s v="E3912 GEN Computer Eq, Encogen"/>
    <s v="E3912"/>
    <x v="1164"/>
    <x v="8"/>
    <n v="1620"/>
    <n v="1651"/>
    <n v="1682"/>
    <n v="1713"/>
    <n v="1744"/>
    <n v="1775"/>
    <n v="1806"/>
    <n v="1837"/>
    <n v="1868"/>
    <n v="1899"/>
    <n v="1930"/>
    <n v="1960"/>
    <n v="121"/>
    <n v="1727918"/>
  </r>
  <r>
    <s v="E3912 GEN Computer Eq, Encogen-NSC"/>
    <s v="E3912"/>
    <x v="1165"/>
    <x v="8"/>
    <n v="0"/>
    <n v="0"/>
    <n v="0"/>
    <n v="0"/>
    <n v="0"/>
    <n v="0"/>
    <n v="0"/>
    <n v="0"/>
    <n v="0"/>
    <n v="0"/>
    <n v="0"/>
    <n v="0"/>
    <n v="0"/>
    <n v="0"/>
  </r>
  <r>
    <s v="E3912 GEN Computer Eq, Fred 1/APC"/>
    <s v="E3912"/>
    <x v="1166"/>
    <x v="8"/>
    <n v="0"/>
    <n v="0"/>
    <n v="0"/>
    <n v="0"/>
    <n v="0"/>
    <n v="0"/>
    <n v="0"/>
    <n v="0"/>
    <n v="0"/>
    <n v="0"/>
    <n v="0"/>
    <n v="0"/>
    <n v="0"/>
    <n v="0"/>
  </r>
  <r>
    <s v="E3912 GEN Computer Eq, Frederickson"/>
    <s v="E3912"/>
    <x v="1167"/>
    <x v="8"/>
    <n v="44"/>
    <n v="45"/>
    <n v="46"/>
    <n v="48"/>
    <n v="49"/>
    <n v="51"/>
    <n v="52"/>
    <n v="53"/>
    <n v="55"/>
    <n v="56"/>
    <n v="58"/>
    <n v="59"/>
    <n v="60"/>
    <n v="52055"/>
  </r>
  <r>
    <s v="E3912 GEN Computer Eq, Frederic-NSC"/>
    <s v="E3912"/>
    <x v="1168"/>
    <x v="8"/>
    <n v="0"/>
    <n v="0"/>
    <n v="0"/>
    <n v="0"/>
    <n v="0"/>
    <n v="0"/>
    <n v="0"/>
    <n v="0"/>
    <n v="0"/>
    <n v="0"/>
    <n v="0"/>
    <n v="0"/>
    <n v="0"/>
    <n v="0"/>
  </r>
  <r>
    <s v="E3912 GEN Computer Eq, Fredonia"/>
    <s v="E3912"/>
    <x v="1169"/>
    <x v="8"/>
    <n v="1443"/>
    <n v="1471"/>
    <n v="1498"/>
    <n v="1526"/>
    <n v="1554"/>
    <n v="1581"/>
    <n v="1609"/>
    <n v="-30"/>
    <n v="-30"/>
    <n v="-30"/>
    <n v="-30"/>
    <n v="-30"/>
    <n v="-30"/>
    <n v="816239"/>
  </r>
  <r>
    <s v="E3912 GEN Computer Eq, Fredonia-NSC"/>
    <s v="E3912"/>
    <x v="1170"/>
    <x v="8"/>
    <n v="0"/>
    <n v="0"/>
    <n v="0"/>
    <n v="0"/>
    <n v="0"/>
    <n v="0"/>
    <n v="0"/>
    <n v="0"/>
    <n v="0"/>
    <n v="0"/>
    <n v="0"/>
    <n v="0"/>
    <n v="0"/>
    <n v="0"/>
  </r>
  <r>
    <s v="E3912 GEN Computer Eq, Goldendale"/>
    <s v="E3912"/>
    <x v="1171"/>
    <x v="8"/>
    <n v="611"/>
    <n v="623"/>
    <n v="635"/>
    <n v="647"/>
    <n v="659"/>
    <n v="671"/>
    <n v="195"/>
    <n v="199"/>
    <n v="203"/>
    <n v="207"/>
    <n v="211"/>
    <n v="214"/>
    <n v="174"/>
    <n v="404813"/>
  </r>
  <r>
    <s v="E3912 GEN Computer Eq, Goldenda-NSC"/>
    <s v="E3912"/>
    <x v="1172"/>
    <x v="8"/>
    <n v="0"/>
    <n v="0"/>
    <n v="0"/>
    <n v="0"/>
    <n v="0"/>
    <n v="0"/>
    <n v="0"/>
    <n v="0"/>
    <n v="0"/>
    <n v="0"/>
    <n v="0"/>
    <n v="0"/>
    <n v="0"/>
    <n v="0"/>
  </r>
  <r>
    <s v="E3912 GEN Computer Eq, HPK Ridge"/>
    <s v="E3912"/>
    <x v="1173"/>
    <x v="8"/>
    <n v="10"/>
    <n v="10"/>
    <n v="10"/>
    <n v="12"/>
    <n v="12"/>
    <n v="13"/>
    <n v="13"/>
    <n v="14"/>
    <n v="15"/>
    <n v="15"/>
    <n v="16"/>
    <n v="16"/>
    <n v="17"/>
    <n v="13304"/>
  </r>
  <r>
    <s v="E3912 GEN Computer Eq, HPK Ridg-NSC"/>
    <s v="E3912"/>
    <x v="1174"/>
    <x v="8"/>
    <n v="0"/>
    <n v="0"/>
    <n v="0"/>
    <n v="0"/>
    <n v="0"/>
    <n v="0"/>
    <n v="0"/>
    <n v="0"/>
    <n v="0"/>
    <n v="0"/>
    <n v="0"/>
    <n v="0"/>
    <n v="0"/>
    <n v="0"/>
  </r>
  <r>
    <s v="E3912 GEN Computer Eq, LB#4-2013"/>
    <s v="E3912"/>
    <x v="1175"/>
    <x v="8"/>
    <n v="3"/>
    <n v="3"/>
    <n v="4"/>
    <n v="4"/>
    <n v="5"/>
    <n v="5"/>
    <n v="6"/>
    <n v="-22"/>
    <n v="-22"/>
    <n v="-22"/>
    <n v="-22"/>
    <n v="-22"/>
    <n v="-22"/>
    <n v="-7541"/>
  </r>
  <r>
    <s v="E3912 GEN Computer Eq, LB#4-201-NSC"/>
    <s v="E3912"/>
    <x v="1176"/>
    <x v="8"/>
    <n v="0"/>
    <n v="0"/>
    <n v="0"/>
    <n v="0"/>
    <n v="0"/>
    <n v="0"/>
    <n v="0"/>
    <n v="0"/>
    <n v="0"/>
    <n v="0"/>
    <n v="0"/>
    <n v="0"/>
    <n v="0"/>
    <n v="0"/>
  </r>
  <r>
    <s v="E3912 GEN Computer Eq, LBK FSC"/>
    <s v="E3912"/>
    <x v="1177"/>
    <x v="8"/>
    <n v="56"/>
    <n v="57"/>
    <n v="58"/>
    <n v="59"/>
    <n v="60"/>
    <n v="61"/>
    <n v="-2"/>
    <n v="-2"/>
    <n v="-2"/>
    <n v="-2"/>
    <n v="-2"/>
    <n v="-2"/>
    <n v="-2"/>
    <n v="25923"/>
  </r>
  <r>
    <s v="E3912 GEN Computer Eq, LBK FSC-NSC"/>
    <s v="E3912"/>
    <x v="1178"/>
    <x v="8"/>
    <n v="0"/>
    <n v="0"/>
    <n v="0"/>
    <n v="0"/>
    <n v="0"/>
    <n v="0"/>
    <n v="0"/>
    <n v="0"/>
    <n v="0"/>
    <n v="0"/>
    <n v="0"/>
    <n v="0"/>
    <n v="0"/>
    <n v="0"/>
  </r>
  <r>
    <s v="E3912 GEN Computer Eq, LSR"/>
    <s v="E3912"/>
    <x v="1179"/>
    <x v="8"/>
    <n v="1"/>
    <n v="1"/>
    <n v="1"/>
    <n v="1"/>
    <n v="1"/>
    <n v="1"/>
    <n v="1"/>
    <n v="1"/>
    <n v="1"/>
    <n v="1"/>
    <n v="1"/>
    <n v="1"/>
    <n v="1"/>
    <n v="667"/>
  </r>
  <r>
    <s v="E3912 GEN Computer Eq, LSR-NSC"/>
    <s v="E3912"/>
    <x v="1180"/>
    <x v="8"/>
    <n v="0"/>
    <n v="0"/>
    <n v="0"/>
    <n v="0"/>
    <n v="0"/>
    <n v="0"/>
    <n v="0"/>
    <n v="0"/>
    <n v="0"/>
    <n v="0"/>
    <n v="0"/>
    <n v="0"/>
    <n v="0"/>
    <n v="0"/>
  </r>
  <r>
    <s v="E3912 GEN Computer Eq, Mint Farm"/>
    <s v="E3912"/>
    <x v="1181"/>
    <x v="8"/>
    <n v="528"/>
    <n v="537"/>
    <n v="547"/>
    <n v="556"/>
    <n v="566"/>
    <n v="575"/>
    <n v="13"/>
    <n v="13"/>
    <n v="9"/>
    <n v="9"/>
    <n v="9"/>
    <n v="9"/>
    <n v="9"/>
    <n v="259180"/>
  </r>
  <r>
    <s v="E3912 GEN Computer Eq, Mint-NSC"/>
    <s v="E3912"/>
    <x v="1182"/>
    <x v="8"/>
    <n v="0"/>
    <n v="0"/>
    <n v="0"/>
    <n v="0"/>
    <n v="0"/>
    <n v="0"/>
    <n v="0"/>
    <n v="0"/>
    <n v="0"/>
    <n v="0"/>
    <n v="0"/>
    <n v="0"/>
    <n v="0"/>
    <n v="0"/>
  </r>
  <r>
    <s v="E3912 GEN Computer Eq, MTF OP"/>
    <s v="E3912"/>
    <x v="1183"/>
    <x v="8"/>
    <n v="0"/>
    <n v="0"/>
    <n v="0"/>
    <n v="0"/>
    <n v="0"/>
    <n v="0"/>
    <n v="0"/>
    <n v="0"/>
    <n v="0"/>
    <n v="0"/>
    <n v="0"/>
    <n v="0"/>
    <n v="0"/>
    <n v="0"/>
  </r>
  <r>
    <s v="E3912 GEN Computer Eq, MTF OP-NSC"/>
    <s v="E3912"/>
    <x v="1184"/>
    <x v="8"/>
    <n v="0"/>
    <n v="0"/>
    <n v="0"/>
    <n v="0"/>
    <n v="0"/>
    <n v="0"/>
    <n v="0"/>
    <n v="0"/>
    <n v="0"/>
    <n v="0"/>
    <n v="0"/>
    <n v="0"/>
    <n v="0"/>
    <n v="0"/>
  </r>
  <r>
    <s v="E3912 GEN Computer Eq, new"/>
    <s v="E3912"/>
    <x v="1185"/>
    <x v="8"/>
    <n v="8792"/>
    <n v="8900"/>
    <n v="9131"/>
    <n v="9417"/>
    <n v="9703"/>
    <n v="5033"/>
    <n v="5186"/>
    <n v="5338"/>
    <n v="5560"/>
    <n v="5767"/>
    <n v="5738"/>
    <n v="5983"/>
    <n v="4255"/>
    <n v="6856659"/>
  </r>
  <r>
    <s v="E3912 GEN Computer Eq, new-NSC"/>
    <s v="E3912"/>
    <x v="1186"/>
    <x v="8"/>
    <n v="0"/>
    <n v="0"/>
    <n v="0"/>
    <n v="0"/>
    <n v="0"/>
    <n v="0"/>
    <n v="0"/>
    <n v="0"/>
    <n v="0"/>
    <n v="0"/>
    <n v="0"/>
    <n v="0"/>
    <n v="0"/>
    <n v="0"/>
  </r>
  <r>
    <s v="E3912 GEN Computer Eq, old-RETIRED"/>
    <s v="E3912"/>
    <x v="1187"/>
    <x v="8"/>
    <n v="0"/>
    <n v="0"/>
    <n v="0"/>
    <n v="0"/>
    <n v="0"/>
    <n v="0"/>
    <n v="0"/>
    <n v="0"/>
    <n v="0"/>
    <n v="0"/>
    <n v="0"/>
    <n v="0"/>
    <n v="0"/>
    <n v="0"/>
  </r>
  <r>
    <s v="E3912 GEN Computer Eq, Snoqualmie 1"/>
    <s v="E3912"/>
    <x v="1188"/>
    <x v="8"/>
    <n v="54"/>
    <n v="55"/>
    <n v="56"/>
    <n v="57"/>
    <n v="58"/>
    <n v="59"/>
    <n v="60"/>
    <n v="62"/>
    <n v="63"/>
    <n v="64"/>
    <n v="65"/>
    <n v="66"/>
    <n v="4"/>
    <n v="57882"/>
  </r>
  <r>
    <s v="E3912 GEN Computer Eq, Snoqualmie 2"/>
    <s v="E3912"/>
    <x v="1189"/>
    <x v="8"/>
    <n v="41"/>
    <n v="42"/>
    <n v="43"/>
    <n v="43"/>
    <n v="44"/>
    <n v="45"/>
    <n v="46"/>
    <n v="46"/>
    <n v="47"/>
    <n v="48"/>
    <n v="49"/>
    <n v="50"/>
    <n v="3"/>
    <n v="43666"/>
  </r>
  <r>
    <s v="E3912 GEN Computer Eq, Sumas"/>
    <s v="E3912"/>
    <x v="1190"/>
    <x v="8"/>
    <n v="61"/>
    <n v="61"/>
    <n v="61"/>
    <n v="61"/>
    <n v="61"/>
    <n v="61"/>
    <n v="61"/>
    <n v="61"/>
    <n v="61"/>
    <n v="61"/>
    <n v="61"/>
    <n v="61"/>
    <n v="61"/>
    <n v="60817"/>
  </r>
  <r>
    <s v="E3912 GEN Computer Eq, Sumas OP-RET"/>
    <s v="E3912"/>
    <x v="1191"/>
    <x v="8"/>
    <n v="0"/>
    <n v="0"/>
    <n v="0"/>
    <n v="0"/>
    <n v="0"/>
    <n v="0"/>
    <n v="0"/>
    <n v="0"/>
    <n v="0"/>
    <n v="0"/>
    <n v="0"/>
    <n v="0"/>
    <n v="0"/>
    <n v="0"/>
  </r>
  <r>
    <s v="E3912 GEN Computer Eq, Sumas-NSC"/>
    <s v="E3912"/>
    <x v="1192"/>
    <x v="8"/>
    <n v="0"/>
    <n v="0"/>
    <n v="0"/>
    <n v="0"/>
    <n v="0"/>
    <n v="0"/>
    <n v="0"/>
    <n v="0"/>
    <n v="0"/>
    <n v="0"/>
    <n v="0"/>
    <n v="0"/>
    <n v="0"/>
    <n v="0"/>
  </r>
  <r>
    <s v="E3912 GEN Computer Eq, WHH #2-3"/>
    <s v="E3912"/>
    <x v="1193"/>
    <x v="8"/>
    <n v="50"/>
    <n v="51"/>
    <n v="53"/>
    <n v="54"/>
    <n v="55"/>
    <n v="56"/>
    <n v="57"/>
    <n v="59"/>
    <n v="60"/>
    <n v="61"/>
    <n v="62"/>
    <n v="63"/>
    <n v="65"/>
    <n v="57431"/>
  </r>
  <r>
    <s v="E3912 GEN Computer Eq, WHH #2-3-NSC"/>
    <s v="E3912"/>
    <x v="1194"/>
    <x v="8"/>
    <n v="0"/>
    <n v="0"/>
    <n v="0"/>
    <n v="0"/>
    <n v="0"/>
    <n v="0"/>
    <n v="0"/>
    <n v="0"/>
    <n v="0"/>
    <n v="0"/>
    <n v="0"/>
    <n v="0"/>
    <n v="0"/>
    <n v="0"/>
  </r>
  <r>
    <s v="E3912 GEN Computer Eq, Wild Horse"/>
    <s v="E3912"/>
    <x v="1195"/>
    <x v="8"/>
    <n v="2"/>
    <n v="3"/>
    <n v="3"/>
    <n v="3"/>
    <n v="3"/>
    <n v="3"/>
    <n v="3"/>
    <n v="3"/>
    <n v="3"/>
    <n v="3"/>
    <n v="3"/>
    <n v="3"/>
    <n v="3"/>
    <n v="2971"/>
  </r>
  <r>
    <s v="E3912 GEN Computer Eq, Wild Hrs Exp"/>
    <s v="E3912"/>
    <x v="1196"/>
    <x v="8"/>
    <n v="20"/>
    <n v="21"/>
    <n v="22"/>
    <n v="23"/>
    <n v="24"/>
    <n v="25"/>
    <n v="26"/>
    <n v="26"/>
    <n v="27"/>
    <n v="28"/>
    <n v="29"/>
    <n v="30"/>
    <n v="31"/>
    <n v="25575"/>
  </r>
  <r>
    <s v="E3912 GEN Computer Eq, Wild Hrs-NSC"/>
    <s v="E3912"/>
    <x v="1197"/>
    <x v="8"/>
    <n v="0"/>
    <n v="0"/>
    <n v="0"/>
    <n v="0"/>
    <n v="0"/>
    <n v="0"/>
    <n v="0"/>
    <n v="0"/>
    <n v="0"/>
    <n v="0"/>
    <n v="0"/>
    <n v="0"/>
    <n v="0"/>
    <n v="0"/>
  </r>
  <r>
    <s v="E3912 GEN Computer Eq, Wld Hrs-NSC"/>
    <s v="E3912"/>
    <x v="1198"/>
    <x v="8"/>
    <n v="0"/>
    <n v="0"/>
    <n v="0"/>
    <n v="0"/>
    <n v="0"/>
    <n v="0"/>
    <n v="0"/>
    <n v="0"/>
    <n v="0"/>
    <n v="0"/>
    <n v="0"/>
    <n v="0"/>
    <n v="0"/>
    <n v="0"/>
  </r>
  <r>
    <s v="E3912 GEN Computer Equip, UBK"/>
    <s v="E3912"/>
    <x v="1199"/>
    <x v="8"/>
    <n v="309"/>
    <n v="319"/>
    <n v="328"/>
    <n v="337"/>
    <n v="346"/>
    <n v="356"/>
    <n v="365"/>
    <n v="374"/>
    <n v="383"/>
    <n v="393"/>
    <n v="402"/>
    <n v="411"/>
    <n v="420"/>
    <n v="364885"/>
  </r>
  <r>
    <s v="E3912 GEN Computer Equip, UBK-NSC"/>
    <s v="E3912"/>
    <x v="1200"/>
    <x v="8"/>
    <n v="0"/>
    <n v="0"/>
    <n v="0"/>
    <n v="0"/>
    <n v="0"/>
    <n v="0"/>
    <n v="0"/>
    <n v="0"/>
    <n v="0"/>
    <n v="0"/>
    <n v="0"/>
    <n v="0"/>
    <n v="0"/>
    <n v="0"/>
  </r>
  <r>
    <s v="E3913 GEN Printers, new"/>
    <s v="E3913"/>
    <x v="1201"/>
    <x v="8"/>
    <n v="0"/>
    <n v="0"/>
    <n v="0"/>
    <n v="0"/>
    <n v="0"/>
    <n v="0"/>
    <n v="0"/>
    <n v="0"/>
    <n v="0"/>
    <n v="0"/>
    <n v="0"/>
    <n v="0"/>
    <n v="0"/>
    <n v="0"/>
  </r>
  <r>
    <s v="E3913 GEN Printers, new-NSC"/>
    <s v="E3913"/>
    <x v="1202"/>
    <x v="8"/>
    <n v="0"/>
    <n v="0"/>
    <n v="0"/>
    <n v="0"/>
    <n v="0"/>
    <n v="0"/>
    <n v="0"/>
    <n v="0"/>
    <n v="0"/>
    <n v="0"/>
    <n v="0"/>
    <n v="0"/>
    <n v="0"/>
    <n v="0"/>
  </r>
  <r>
    <s v="E3914 GEN Computer Equip- RET"/>
    <s v="E3914"/>
    <x v="1203"/>
    <x v="8"/>
    <n v="0"/>
    <n v="0"/>
    <n v="0"/>
    <n v="0"/>
    <n v="0"/>
    <n v="0"/>
    <n v="0"/>
    <n v="0"/>
    <n v="0"/>
    <n v="0"/>
    <n v="0"/>
    <n v="0"/>
    <n v="0"/>
    <n v="0"/>
  </r>
  <r>
    <s v="E392 GEN Trans Equip, Colstrip 1"/>
    <s v="E392"/>
    <x v="1204"/>
    <x v="8"/>
    <n v="36"/>
    <n v="37"/>
    <n v="37"/>
    <n v="56"/>
    <n v="56"/>
    <n v="57"/>
    <n v="58"/>
    <n v="58"/>
    <n v="59"/>
    <n v="59"/>
    <n v="60"/>
    <n v="61"/>
    <n v="61"/>
    <n v="53857"/>
  </r>
  <r>
    <s v="E392 GEN Trans Equip, Colstrip 2"/>
    <s v="E392"/>
    <x v="1205"/>
    <x v="8"/>
    <n v="36"/>
    <n v="37"/>
    <n v="37"/>
    <n v="52"/>
    <n v="53"/>
    <n v="54"/>
    <n v="54"/>
    <n v="55"/>
    <n v="56"/>
    <n v="56"/>
    <n v="57"/>
    <n v="57"/>
    <n v="58"/>
    <n v="51284"/>
  </r>
  <r>
    <s v="E392 GEN Trans Equip, Colstrip 3"/>
    <s v="E392"/>
    <x v="1206"/>
    <x v="8"/>
    <n v="23"/>
    <n v="23"/>
    <n v="24"/>
    <n v="35"/>
    <n v="35"/>
    <n v="36"/>
    <n v="36"/>
    <n v="37"/>
    <n v="37"/>
    <n v="38"/>
    <n v="38"/>
    <n v="39"/>
    <n v="39"/>
    <n v="34096"/>
  </r>
  <r>
    <s v="E392 GEN Trans Equip, Colstrip 4"/>
    <s v="E392"/>
    <x v="1207"/>
    <x v="8"/>
    <n v="23"/>
    <n v="23"/>
    <n v="24"/>
    <n v="33"/>
    <n v="34"/>
    <n v="34"/>
    <n v="35"/>
    <n v="35"/>
    <n v="35"/>
    <n v="36"/>
    <n v="36"/>
    <n v="37"/>
    <n v="37"/>
    <n v="32636"/>
  </r>
  <r>
    <s v="E392 GEN Trans Equip, Colstrip1-NSC"/>
    <s v="E392"/>
    <x v="1208"/>
    <x v="8"/>
    <n v="0"/>
    <n v="0"/>
    <n v="0"/>
    <n v="0"/>
    <n v="0"/>
    <n v="0"/>
    <n v="0"/>
    <n v="0"/>
    <n v="0"/>
    <n v="0"/>
    <n v="0"/>
    <n v="0"/>
    <n v="0"/>
    <n v="0"/>
  </r>
  <r>
    <s v="E392 GEN Trans Equip, Colstrip2-NSC"/>
    <s v="E392"/>
    <x v="1209"/>
    <x v="8"/>
    <n v="0"/>
    <n v="0"/>
    <n v="0"/>
    <n v="0"/>
    <n v="0"/>
    <n v="0"/>
    <n v="0"/>
    <n v="0"/>
    <n v="0"/>
    <n v="0"/>
    <n v="0"/>
    <n v="0"/>
    <n v="0"/>
    <n v="0"/>
  </r>
  <r>
    <s v="E392 GEN Trans Equip, Colstrip3-NSC"/>
    <s v="E392"/>
    <x v="1210"/>
    <x v="8"/>
    <n v="0"/>
    <n v="0"/>
    <n v="0"/>
    <n v="0"/>
    <n v="0"/>
    <n v="0"/>
    <n v="0"/>
    <n v="0"/>
    <n v="0"/>
    <n v="0"/>
    <n v="0"/>
    <n v="0"/>
    <n v="0"/>
    <n v="0"/>
  </r>
  <r>
    <s v="E392 GEN Trans Equip, Colstrip4-NSC"/>
    <s v="E392"/>
    <x v="1211"/>
    <x v="8"/>
    <n v="0"/>
    <n v="0"/>
    <n v="0"/>
    <n v="0"/>
    <n v="0"/>
    <n v="0"/>
    <n v="0"/>
    <n v="0"/>
    <n v="0"/>
    <n v="0"/>
    <n v="0"/>
    <n v="0"/>
    <n v="0"/>
    <n v="0"/>
  </r>
  <r>
    <s v="E392 GEN Trans Equip, new"/>
    <s v="E392"/>
    <x v="1212"/>
    <x v="8"/>
    <n v="6156"/>
    <n v="6195"/>
    <n v="6230"/>
    <n v="7094"/>
    <n v="7140"/>
    <n v="7186"/>
    <n v="7231"/>
    <n v="7277"/>
    <n v="7323"/>
    <n v="7369"/>
    <n v="7415"/>
    <n v="7461"/>
    <n v="7508"/>
    <n v="7062850"/>
  </r>
  <r>
    <s v="E392 GEN Trans Equip, old"/>
    <s v="E392"/>
    <x v="1213"/>
    <x v="8"/>
    <n v="0"/>
    <n v="0"/>
    <n v="0"/>
    <n v="0"/>
    <n v="0"/>
    <n v="0"/>
    <n v="0"/>
    <n v="0"/>
    <n v="0"/>
    <n v="0"/>
    <n v="0"/>
    <n v="0"/>
    <n v="0"/>
    <n v="62"/>
  </r>
  <r>
    <s v="E392 GEN Trans Equip, old-NSC"/>
    <s v="E392"/>
    <x v="1214"/>
    <x v="8"/>
    <n v="0"/>
    <n v="0"/>
    <n v="0"/>
    <n v="0"/>
    <n v="0"/>
    <n v="0"/>
    <n v="0"/>
    <n v="0"/>
    <n v="0"/>
    <n v="0"/>
    <n v="0"/>
    <n v="0"/>
    <n v="0"/>
    <n v="0"/>
  </r>
  <r>
    <s v="E392 GEN Trans Equip, Snoq Park"/>
    <s v="E392"/>
    <x v="1215"/>
    <x v="8"/>
    <n v="4"/>
    <n v="5"/>
    <n v="5"/>
    <n v="5"/>
    <n v="5"/>
    <n v="5"/>
    <n v="5"/>
    <n v="5"/>
    <n v="5"/>
    <n v="5"/>
    <n v="5"/>
    <n v="6"/>
    <n v="6"/>
    <n v="5057"/>
  </r>
  <r>
    <s v="E392 GEN Trans Equip, Snoq Park-NSC"/>
    <s v="E392"/>
    <x v="1216"/>
    <x v="8"/>
    <n v="0"/>
    <n v="0"/>
    <n v="0"/>
    <n v="0"/>
    <n v="0"/>
    <n v="0"/>
    <n v="0"/>
    <n v="0"/>
    <n v="0"/>
    <n v="0"/>
    <n v="0"/>
    <n v="0"/>
    <n v="0"/>
    <n v="0"/>
  </r>
  <r>
    <s v="E392 GEN Transp Eq, Encogen old"/>
    <s v="E392"/>
    <x v="1217"/>
    <x v="8"/>
    <n v="22"/>
    <n v="-5"/>
    <n v="0"/>
    <n v="-5"/>
    <n v="-4"/>
    <n v="-4"/>
    <n v="-4"/>
    <n v="-4"/>
    <n v="-4"/>
    <n v="-4"/>
    <n v="-4"/>
    <n v="-4"/>
    <n v="-4"/>
    <n v="-2833"/>
  </r>
  <r>
    <s v="E392 GEN Transp Eq, Encogen old-NSC"/>
    <s v="E392"/>
    <x v="1218"/>
    <x v="8"/>
    <n v="0"/>
    <n v="0"/>
    <n v="0"/>
    <n v="0"/>
    <n v="0"/>
    <n v="0"/>
    <n v="0"/>
    <n v="0"/>
    <n v="0"/>
    <n v="0"/>
    <n v="0"/>
    <n v="0"/>
    <n v="0"/>
    <n v="0"/>
  </r>
  <r>
    <s v="E3930 GEN Stores Equip, new"/>
    <s v="E3930"/>
    <x v="1219"/>
    <x v="8"/>
    <n v="41"/>
    <n v="41"/>
    <n v="-296"/>
    <n v="43"/>
    <n v="44"/>
    <n v="44"/>
    <n v="45"/>
    <n v="41"/>
    <n v="42"/>
    <n v="43"/>
    <n v="44"/>
    <n v="45"/>
    <n v="46"/>
    <n v="14967"/>
  </r>
  <r>
    <s v="E3930 GEN Stores Equip, old"/>
    <s v="E3930"/>
    <x v="1220"/>
    <x v="8"/>
    <n v="-338"/>
    <n v="-333"/>
    <n v="11"/>
    <n v="-322"/>
    <n v="-316"/>
    <n v="-310"/>
    <n v="-305"/>
    <n v="-299"/>
    <n v="-293"/>
    <n v="-288"/>
    <n v="-282"/>
    <n v="-277"/>
    <n v="-271"/>
    <n v="-276508"/>
  </r>
  <r>
    <s v="E3930 GEN Stores Equip, old-NSC"/>
    <s v="E3930"/>
    <x v="1221"/>
    <x v="8"/>
    <n v="0"/>
    <n v="0"/>
    <n v="0"/>
    <n v="0"/>
    <n v="0"/>
    <n v="0"/>
    <n v="0"/>
    <n v="0"/>
    <n v="0"/>
    <n v="0"/>
    <n v="0"/>
    <n v="0"/>
    <n v="0"/>
    <n v="0"/>
  </r>
  <r>
    <s v="E3931 GEN Stores Equip&gt;$20K-RET"/>
    <s v="E3931"/>
    <x v="1222"/>
    <x v="8"/>
    <n v="0"/>
    <n v="0"/>
    <n v="0"/>
    <n v="0"/>
    <n v="0"/>
    <n v="0"/>
    <n v="0"/>
    <n v="0"/>
    <n v="0"/>
    <n v="0"/>
    <n v="0"/>
    <n v="0"/>
    <n v="0"/>
    <n v="0"/>
  </r>
  <r>
    <s v="E3940 GEN Tools Hop Ridge, new-NSC"/>
    <s v="E3940"/>
    <x v="1223"/>
    <x v="8"/>
    <n v="0"/>
    <n v="0"/>
    <n v="0"/>
    <n v="0"/>
    <n v="0"/>
    <n v="0"/>
    <n v="0"/>
    <n v="0"/>
    <n v="0"/>
    <n v="0"/>
    <n v="0"/>
    <n v="0"/>
    <n v="0"/>
    <n v="0"/>
  </r>
  <r>
    <s v="E3940 GEN Tools Hopkins Ridge, new"/>
    <s v="E3940"/>
    <x v="1224"/>
    <x v="8"/>
    <n v="11"/>
    <n v="11"/>
    <n v="11"/>
    <n v="11"/>
    <n v="11"/>
    <n v="11"/>
    <n v="12"/>
    <n v="12"/>
    <n v="12"/>
    <n v="12"/>
    <n v="12"/>
    <n v="12"/>
    <n v="12"/>
    <n v="11520"/>
  </r>
  <r>
    <s v="E3940 GEN Tools LSR"/>
    <s v="E3940"/>
    <x v="1225"/>
    <x v="8"/>
    <n v="48"/>
    <n v="49"/>
    <n v="51"/>
    <n v="52"/>
    <n v="53"/>
    <n v="55"/>
    <n v="56"/>
    <n v="57"/>
    <n v="59"/>
    <n v="60"/>
    <n v="61"/>
    <n v="63"/>
    <n v="64"/>
    <n v="55997"/>
  </r>
  <r>
    <s v="E3940 GEN Tools LSR-NSC"/>
    <s v="E3940"/>
    <x v="1226"/>
    <x v="8"/>
    <n v="0"/>
    <n v="0"/>
    <n v="0"/>
    <n v="0"/>
    <n v="0"/>
    <n v="0"/>
    <n v="0"/>
    <n v="0"/>
    <n v="0"/>
    <n v="0"/>
    <n v="0"/>
    <n v="0"/>
    <n v="0"/>
    <n v="0"/>
  </r>
  <r>
    <s v="E3940 GEN Tools, Colstrip 1"/>
    <s v="E3940"/>
    <x v="1227"/>
    <x v="8"/>
    <n v="46"/>
    <n v="47"/>
    <n v="47"/>
    <n v="48"/>
    <n v="49"/>
    <n v="50"/>
    <n v="51"/>
    <n v="52"/>
    <n v="52"/>
    <n v="53"/>
    <n v="54"/>
    <n v="55"/>
    <n v="56"/>
    <n v="50744"/>
  </r>
  <r>
    <s v="E3940 GEN Tools, Colstrip 1-NSC"/>
    <s v="E3940"/>
    <x v="1228"/>
    <x v="8"/>
    <n v="0"/>
    <n v="0"/>
    <n v="0"/>
    <n v="0"/>
    <n v="0"/>
    <n v="0"/>
    <n v="0"/>
    <n v="0"/>
    <n v="0"/>
    <n v="0"/>
    <n v="0"/>
    <n v="0"/>
    <n v="0"/>
    <n v="0"/>
  </r>
  <r>
    <s v="E3940 GEN Tools, Colstrip 2"/>
    <s v="E3940"/>
    <x v="1229"/>
    <x v="8"/>
    <n v="40"/>
    <n v="41"/>
    <n v="42"/>
    <n v="43"/>
    <n v="43"/>
    <n v="44"/>
    <n v="45"/>
    <n v="46"/>
    <n v="47"/>
    <n v="47"/>
    <n v="48"/>
    <n v="49"/>
    <n v="50"/>
    <n v="45071"/>
  </r>
  <r>
    <s v="E3940 GEN Tools, Colstrip 2-NSC"/>
    <s v="E3940"/>
    <x v="1230"/>
    <x v="8"/>
    <n v="0"/>
    <n v="0"/>
    <n v="0"/>
    <n v="0"/>
    <n v="0"/>
    <n v="0"/>
    <n v="0"/>
    <n v="0"/>
    <n v="0"/>
    <n v="0"/>
    <n v="0"/>
    <n v="0"/>
    <n v="0"/>
    <n v="0"/>
  </r>
  <r>
    <s v="E3940 GEN Tools, Colstrip 3"/>
    <s v="E3940"/>
    <x v="1231"/>
    <x v="8"/>
    <n v="34"/>
    <n v="34"/>
    <n v="35"/>
    <n v="35"/>
    <n v="36"/>
    <n v="37"/>
    <n v="37"/>
    <n v="38"/>
    <n v="38"/>
    <n v="39"/>
    <n v="40"/>
    <n v="40"/>
    <n v="41"/>
    <n v="37221"/>
  </r>
  <r>
    <s v="E3940 GEN Tools, Colstrip 3-NSC"/>
    <s v="E3940"/>
    <x v="1232"/>
    <x v="8"/>
    <n v="0"/>
    <n v="0"/>
    <n v="0"/>
    <n v="0"/>
    <n v="0"/>
    <n v="0"/>
    <n v="0"/>
    <n v="0"/>
    <n v="0"/>
    <n v="0"/>
    <n v="0"/>
    <n v="0"/>
    <n v="0"/>
    <n v="0"/>
  </r>
  <r>
    <s v="E3940 GEN Tools, Colstrip 4"/>
    <s v="E3940"/>
    <x v="1233"/>
    <x v="8"/>
    <n v="31"/>
    <n v="32"/>
    <n v="33"/>
    <n v="33"/>
    <n v="34"/>
    <n v="34"/>
    <n v="35"/>
    <n v="36"/>
    <n v="36"/>
    <n v="37"/>
    <n v="37"/>
    <n v="38"/>
    <n v="38"/>
    <n v="34930"/>
  </r>
  <r>
    <s v="E3940 GEN Tools, Colstrip 4-NSC"/>
    <s v="E3940"/>
    <x v="1234"/>
    <x v="8"/>
    <n v="0"/>
    <n v="0"/>
    <n v="0"/>
    <n v="0"/>
    <n v="0"/>
    <n v="0"/>
    <n v="0"/>
    <n v="0"/>
    <n v="0"/>
    <n v="0"/>
    <n v="0"/>
    <n v="0"/>
    <n v="0"/>
    <n v="0"/>
  </r>
  <r>
    <s v="E3940 GEN Tools/Garage,  MTF OP"/>
    <s v="E3940"/>
    <x v="1235"/>
    <x v="8"/>
    <n v="25"/>
    <n v="25"/>
    <n v="25"/>
    <n v="25"/>
    <n v="26"/>
    <n v="26"/>
    <n v="26"/>
    <n v="26"/>
    <n v="27"/>
    <n v="27"/>
    <n v="27"/>
    <n v="27"/>
    <n v="27"/>
    <n v="26096"/>
  </r>
  <r>
    <s v="E3940 GEN Tools/Garage,  MTF OP-NSC"/>
    <s v="E3940"/>
    <x v="1236"/>
    <x v="8"/>
    <n v="0"/>
    <n v="0"/>
    <n v="0"/>
    <n v="0"/>
    <n v="0"/>
    <n v="0"/>
    <n v="0"/>
    <n v="0"/>
    <n v="0"/>
    <n v="0"/>
    <n v="0"/>
    <n v="0"/>
    <n v="0"/>
    <n v="0"/>
  </r>
  <r>
    <s v="E3940 GEN Tools/Garage, MTF new"/>
    <s v="E3940"/>
    <x v="1237"/>
    <x v="8"/>
    <n v="0"/>
    <n v="0"/>
    <n v="0"/>
    <n v="0"/>
    <n v="0"/>
    <n v="0"/>
    <n v="0"/>
    <n v="0"/>
    <n v="0"/>
    <n v="10"/>
    <n v="19"/>
    <n v="28"/>
    <n v="0"/>
    <n v="4783"/>
  </r>
  <r>
    <s v="E3940 GEN Tools/Garage, MTF new-NSC"/>
    <s v="E3940"/>
    <x v="1238"/>
    <x v="8"/>
    <n v="0"/>
    <n v="0"/>
    <n v="0"/>
    <n v="0"/>
    <n v="0"/>
    <n v="0"/>
    <n v="0"/>
    <n v="0"/>
    <n v="0"/>
    <n v="0"/>
    <n v="0"/>
    <n v="0"/>
    <n v="0"/>
    <n v="0"/>
  </r>
  <r>
    <s v="E3940 GEN Tools/Garage/Shop, ne-NSC"/>
    <s v="E3940"/>
    <x v="1239"/>
    <x v="8"/>
    <n v="0"/>
    <n v="0"/>
    <n v="0"/>
    <n v="0"/>
    <n v="0"/>
    <n v="0"/>
    <n v="0"/>
    <n v="0"/>
    <n v="0"/>
    <n v="0"/>
    <n v="0"/>
    <n v="0"/>
    <n v="0"/>
    <n v="0"/>
  </r>
  <r>
    <s v="E3940 GEN Tools/Garage/Shop, new"/>
    <s v="E3940"/>
    <x v="1240"/>
    <x v="8"/>
    <n v="1847"/>
    <n v="1887"/>
    <n v="1926"/>
    <n v="1965"/>
    <n v="2004"/>
    <n v="2043"/>
    <n v="2082"/>
    <n v="2007"/>
    <n v="2068"/>
    <n v="2117"/>
    <n v="2169"/>
    <n v="2220"/>
    <n v="2276"/>
    <n v="2045579"/>
  </r>
  <r>
    <s v="E3940 GEN Tools/Garage/Shop, old"/>
    <s v="E3940"/>
    <x v="1241"/>
    <x v="8"/>
    <n v="-132"/>
    <n v="-117"/>
    <n v="-102"/>
    <n v="-87"/>
    <n v="-72"/>
    <n v="-57"/>
    <n v="-42"/>
    <n v="0"/>
    <n v="0"/>
    <n v="0"/>
    <n v="0"/>
    <n v="0"/>
    <n v="0"/>
    <n v="-45286"/>
  </r>
  <r>
    <s v="E3940 GEN Tools/Garage/Shop, ol-NSC"/>
    <s v="E3940"/>
    <x v="1242"/>
    <x v="8"/>
    <n v="0"/>
    <n v="0"/>
    <n v="0"/>
    <n v="0"/>
    <n v="0"/>
    <n v="0"/>
    <n v="0"/>
    <n v="0"/>
    <n v="0"/>
    <n v="0"/>
    <n v="0"/>
    <n v="0"/>
    <n v="0"/>
    <n v="0"/>
  </r>
  <r>
    <s v="E3941 GEN Tools/Garage/Shop- RET"/>
    <s v="E3941"/>
    <x v="1243"/>
    <x v="8"/>
    <n v="0"/>
    <n v="0"/>
    <n v="0"/>
    <n v="0"/>
    <n v="0"/>
    <n v="0"/>
    <n v="0"/>
    <n v="0"/>
    <n v="0"/>
    <n v="0"/>
    <n v="0"/>
    <n v="0"/>
    <n v="0"/>
    <n v="0"/>
  </r>
  <r>
    <s v="E3942 GEN Tools/Garage/Shop-RET"/>
    <s v="E3942"/>
    <x v="1244"/>
    <x v="8"/>
    <n v="0"/>
    <n v="0"/>
    <n v="0"/>
    <n v="0"/>
    <n v="0"/>
    <n v="0"/>
    <n v="0"/>
    <n v="0"/>
    <n v="0"/>
    <n v="0"/>
    <n v="0"/>
    <n v="0"/>
    <n v="0"/>
    <n v="0"/>
  </r>
  <r>
    <s v="E3950 GEN Laboratory Equip, new"/>
    <s v="E3950"/>
    <x v="1245"/>
    <x v="8"/>
    <n v="786"/>
    <n v="799"/>
    <n v="812"/>
    <n v="824"/>
    <n v="837"/>
    <n v="850"/>
    <n v="863"/>
    <n v="1400"/>
    <n v="1417"/>
    <n v="1253"/>
    <n v="1277"/>
    <n v="1302"/>
    <n v="1326"/>
    <n v="1057517"/>
  </r>
  <r>
    <s v="E3950 GEN Laboratory Equip, new-NSC"/>
    <s v="E3950"/>
    <x v="1246"/>
    <x v="8"/>
    <n v="0"/>
    <n v="0"/>
    <n v="0"/>
    <n v="0"/>
    <n v="0"/>
    <n v="0"/>
    <n v="0"/>
    <n v="0"/>
    <n v="0"/>
    <n v="0"/>
    <n v="0"/>
    <n v="0"/>
    <n v="0"/>
    <n v="0"/>
  </r>
  <r>
    <s v="E3950 GEN Laboratory Equip, old"/>
    <s v="E3950"/>
    <x v="1247"/>
    <x v="8"/>
    <n v="426"/>
    <n v="501"/>
    <n v="575"/>
    <n v="650"/>
    <n v="725"/>
    <n v="800"/>
    <n v="874"/>
    <n v="0"/>
    <n v="0"/>
    <n v="0"/>
    <n v="0"/>
    <n v="0"/>
    <n v="0"/>
    <n v="361472"/>
  </r>
  <r>
    <s v="E3950 GEN Laboratory Equip, old-NSC"/>
    <s v="E3950"/>
    <x v="1248"/>
    <x v="8"/>
    <n v="0"/>
    <n v="0"/>
    <n v="0"/>
    <n v="0"/>
    <n v="0"/>
    <n v="0"/>
    <n v="0"/>
    <n v="0"/>
    <n v="0"/>
    <n v="0"/>
    <n v="0"/>
    <n v="0"/>
    <n v="0"/>
    <n v="0"/>
  </r>
  <r>
    <s v="E3951 GEN Laboratory Equip - RET"/>
    <s v="E3951"/>
    <x v="1249"/>
    <x v="8"/>
    <n v="0"/>
    <n v="0"/>
    <n v="0"/>
    <n v="0"/>
    <n v="0"/>
    <n v="0"/>
    <n v="0"/>
    <n v="0"/>
    <n v="0"/>
    <n v="0"/>
    <n v="0"/>
    <n v="0"/>
    <n v="0"/>
    <n v="0"/>
  </r>
  <r>
    <s v="E396 GEN Power-Op Equip, Colstrip 1"/>
    <s v="E396"/>
    <x v="1250"/>
    <x v="8"/>
    <n v="42"/>
    <n v="43"/>
    <n v="44"/>
    <n v="27"/>
    <n v="28"/>
    <n v="29"/>
    <n v="29"/>
    <n v="30"/>
    <n v="31"/>
    <n v="32"/>
    <n v="32"/>
    <n v="33"/>
    <n v="34"/>
    <n v="33128"/>
  </r>
  <r>
    <s v="E396 GEN Power-Op Equip, Colstrip 2"/>
    <s v="E396"/>
    <x v="1251"/>
    <x v="8"/>
    <n v="35"/>
    <n v="36"/>
    <n v="37"/>
    <n v="23"/>
    <n v="24"/>
    <n v="25"/>
    <n v="26"/>
    <n v="26"/>
    <n v="27"/>
    <n v="28"/>
    <n v="29"/>
    <n v="29"/>
    <n v="30"/>
    <n v="28633"/>
  </r>
  <r>
    <s v="E396 GEN Power-Op Equip, Colstrip 3"/>
    <s v="E396"/>
    <x v="1252"/>
    <x v="8"/>
    <n v="24"/>
    <n v="25"/>
    <n v="25"/>
    <n v="15"/>
    <n v="15"/>
    <n v="16"/>
    <n v="16"/>
    <n v="17"/>
    <n v="17"/>
    <n v="18"/>
    <n v="18"/>
    <n v="19"/>
    <n v="19"/>
    <n v="18596"/>
  </r>
  <r>
    <s v="E396 GEN Power-Op Equip, Colstrip 4"/>
    <s v="E396"/>
    <x v="1253"/>
    <x v="8"/>
    <n v="24"/>
    <n v="24"/>
    <n v="25"/>
    <n v="16"/>
    <n v="17"/>
    <n v="17"/>
    <n v="18"/>
    <n v="18"/>
    <n v="19"/>
    <n v="19"/>
    <n v="20"/>
    <n v="20"/>
    <n v="21"/>
    <n v="19464"/>
  </r>
  <r>
    <s v="E396 GEN Power-Op Equip, new"/>
    <s v="E396"/>
    <x v="1254"/>
    <x v="8"/>
    <n v="2804"/>
    <n v="2835"/>
    <n v="2866"/>
    <n v="2076"/>
    <n v="2099"/>
    <n v="2123"/>
    <n v="2146"/>
    <n v="2169"/>
    <n v="2185"/>
    <n v="2205"/>
    <n v="2225"/>
    <n v="2245"/>
    <n v="2265"/>
    <n v="2308925"/>
  </r>
  <r>
    <s v="E396 GEN Power-Op Equip, old-RET"/>
    <s v="E396"/>
    <x v="1255"/>
    <x v="8"/>
    <n v="0"/>
    <n v="0"/>
    <n v="0"/>
    <n v="0"/>
    <n v="0"/>
    <n v="0"/>
    <n v="0"/>
    <n v="0"/>
    <n v="0"/>
    <n v="0"/>
    <n v="0"/>
    <n v="0"/>
    <n v="0"/>
    <n v="0"/>
  </r>
  <r>
    <s v="E396 GEN PwrOp Equp, Colstrip1-NSC"/>
    <s v="E396"/>
    <x v="1256"/>
    <x v="8"/>
    <n v="0"/>
    <n v="0"/>
    <n v="0"/>
    <n v="0"/>
    <n v="0"/>
    <n v="0"/>
    <n v="0"/>
    <n v="0"/>
    <n v="0"/>
    <n v="0"/>
    <n v="0"/>
    <n v="0"/>
    <n v="0"/>
    <n v="0"/>
  </r>
  <r>
    <s v="E396 GEN PwrOp Equp, Colstrip2-NSC"/>
    <s v="E396"/>
    <x v="1257"/>
    <x v="8"/>
    <n v="0"/>
    <n v="0"/>
    <n v="0"/>
    <n v="0"/>
    <n v="0"/>
    <n v="0"/>
    <n v="0"/>
    <n v="0"/>
    <n v="0"/>
    <n v="0"/>
    <n v="0"/>
    <n v="0"/>
    <n v="0"/>
    <n v="0"/>
  </r>
  <r>
    <s v="E396 GEN PwrOp Equp, Colstrip3-NSC"/>
    <s v="E396"/>
    <x v="1258"/>
    <x v="8"/>
    <n v="0"/>
    <n v="0"/>
    <n v="0"/>
    <n v="0"/>
    <n v="0"/>
    <n v="0"/>
    <n v="0"/>
    <n v="0"/>
    <n v="0"/>
    <n v="0"/>
    <n v="0"/>
    <n v="0"/>
    <n v="0"/>
    <n v="0"/>
  </r>
  <r>
    <s v="E396 GEN PwrOp Equp, Colstrip4-NSC"/>
    <s v="E396"/>
    <x v="1259"/>
    <x v="8"/>
    <n v="0"/>
    <n v="0"/>
    <n v="0"/>
    <n v="0"/>
    <n v="0"/>
    <n v="0"/>
    <n v="0"/>
    <n v="0"/>
    <n v="0"/>
    <n v="0"/>
    <n v="0"/>
    <n v="0"/>
    <n v="0"/>
    <n v="0"/>
  </r>
  <r>
    <s v="E3970 DONOTUSE, Alpac"/>
    <s v="E3970"/>
    <x v="1006"/>
    <x v="8"/>
    <n v="0"/>
    <n v="0"/>
    <n v="0"/>
    <n v="0"/>
    <n v="0"/>
    <n v="0"/>
    <n v="0"/>
    <n v="0"/>
    <n v="0"/>
    <n v="0"/>
    <n v="0"/>
    <n v="0"/>
    <n v="0"/>
    <n v="0"/>
  </r>
  <r>
    <s v="E3970 DONOTUSE, Arco Central"/>
    <s v="E3970"/>
    <x v="1007"/>
    <x v="8"/>
    <n v="0"/>
    <n v="0"/>
    <n v="0"/>
    <n v="0"/>
    <n v="0"/>
    <n v="0"/>
    <n v="0"/>
    <n v="0"/>
    <n v="0"/>
    <n v="0"/>
    <n v="0"/>
    <n v="0"/>
    <n v="0"/>
    <n v="0"/>
  </r>
  <r>
    <s v="E3970 DONOTUSE, Arco North"/>
    <s v="E3970"/>
    <x v="1021"/>
    <x v="8"/>
    <n v="0"/>
    <n v="0"/>
    <n v="0"/>
    <n v="0"/>
    <n v="0"/>
    <n v="0"/>
    <n v="0"/>
    <n v="0"/>
    <n v="0"/>
    <n v="0"/>
    <n v="0"/>
    <n v="0"/>
    <n v="0"/>
    <n v="0"/>
  </r>
  <r>
    <s v="E3970 DONOTUSE, Arco South"/>
    <s v="E3970"/>
    <x v="1022"/>
    <x v="8"/>
    <n v="0"/>
    <n v="0"/>
    <n v="0"/>
    <n v="0"/>
    <n v="0"/>
    <n v="0"/>
    <n v="0"/>
    <n v="0"/>
    <n v="0"/>
    <n v="0"/>
    <n v="0"/>
    <n v="0"/>
    <n v="0"/>
    <n v="0"/>
  </r>
  <r>
    <s v="E3970 DONOTUSE, Boeing Rentn"/>
    <s v="E3970"/>
    <x v="1260"/>
    <x v="8"/>
    <n v="0"/>
    <n v="0"/>
    <n v="0"/>
    <n v="0"/>
    <n v="0"/>
    <n v="0"/>
    <n v="0"/>
    <n v="0"/>
    <n v="0"/>
    <n v="0"/>
    <n v="0"/>
    <n v="0"/>
    <n v="0"/>
    <n v="0"/>
  </r>
  <r>
    <s v="E3970 DONOTUSE, Clover Vally"/>
    <s v="E3970"/>
    <x v="1023"/>
    <x v="8"/>
    <n v="0"/>
    <n v="0"/>
    <n v="0"/>
    <n v="0"/>
    <n v="0"/>
    <n v="0"/>
    <n v="0"/>
    <n v="0"/>
    <n v="0"/>
    <n v="0"/>
    <n v="0"/>
    <n v="0"/>
    <n v="0"/>
    <n v="0"/>
  </r>
  <r>
    <s v="E3970 DONOTUSE, Cov-Ber "/>
    <s v="E3970"/>
    <x v="676"/>
    <x v="8"/>
    <n v="0"/>
    <n v="0"/>
    <n v="0"/>
    <n v="0"/>
    <n v="0"/>
    <n v="0"/>
    <n v="0"/>
    <n v="0"/>
    <n v="0"/>
    <n v="0"/>
    <n v="0"/>
    <n v="0"/>
    <n v="0"/>
    <n v="0"/>
  </r>
  <r>
    <s v="E3970 DONOTUSE, Crescent Hbr"/>
    <s v="E3970"/>
    <x v="1024"/>
    <x v="8"/>
    <n v="0"/>
    <n v="0"/>
    <n v="0"/>
    <n v="0"/>
    <n v="0"/>
    <n v="0"/>
    <n v="0"/>
    <n v="0"/>
    <n v="0"/>
    <n v="0"/>
    <n v="0"/>
    <n v="0"/>
    <n v="0"/>
    <n v="0"/>
  </r>
  <r>
    <s v="E3970 DONOTUSE, Olymp Avon"/>
    <s v="E3970"/>
    <x v="1261"/>
    <x v="8"/>
    <n v="0"/>
    <n v="0"/>
    <n v="0"/>
    <n v="0"/>
    <n v="0"/>
    <n v="0"/>
    <n v="0"/>
    <n v="0"/>
    <n v="0"/>
    <n v="0"/>
    <n v="0"/>
    <n v="0"/>
    <n v="0"/>
    <n v="0"/>
  </r>
  <r>
    <s v="E3970 DONOTUSE, Paccar"/>
    <s v="E3970"/>
    <x v="1011"/>
    <x v="8"/>
    <n v="0"/>
    <n v="0"/>
    <n v="0"/>
    <n v="0"/>
    <n v="0"/>
    <n v="0"/>
    <n v="0"/>
    <n v="0"/>
    <n v="0"/>
    <n v="0"/>
    <n v="0"/>
    <n v="0"/>
    <n v="0"/>
    <n v="0"/>
  </r>
  <r>
    <s v="E3970 DONOTUSE, Poulsbo"/>
    <s v="E3970"/>
    <x v="1032"/>
    <x v="8"/>
    <n v="0"/>
    <n v="0"/>
    <n v="0"/>
    <n v="0"/>
    <n v="0"/>
    <n v="0"/>
    <n v="0"/>
    <n v="0"/>
    <n v="0"/>
    <n v="0"/>
    <n v="0"/>
    <n v="0"/>
    <n v="0"/>
    <n v="0"/>
  </r>
  <r>
    <s v="E3970 DONOTUSE, Texaco East"/>
    <s v="E3970"/>
    <x v="1013"/>
    <x v="8"/>
    <n v="0"/>
    <n v="0"/>
    <n v="0"/>
    <n v="0"/>
    <n v="0"/>
    <n v="0"/>
    <n v="0"/>
    <n v="0"/>
    <n v="0"/>
    <n v="0"/>
    <n v="0"/>
    <n v="0"/>
    <n v="0"/>
    <n v="0"/>
  </r>
  <r>
    <s v="E3970 DONOTUSE, Texaco West"/>
    <s v="E3970"/>
    <x v="1034"/>
    <x v="8"/>
    <n v="0"/>
    <n v="0"/>
    <n v="0"/>
    <n v="0"/>
    <n v="0"/>
    <n v="0"/>
    <n v="0"/>
    <n v="0"/>
    <n v="0"/>
    <n v="0"/>
    <n v="0"/>
    <n v="0"/>
    <n v="0"/>
    <n v="0"/>
  </r>
  <r>
    <s v="E3970 DONOTUSE, Vitulli"/>
    <s v="E3970"/>
    <x v="1015"/>
    <x v="8"/>
    <n v="0"/>
    <n v="0"/>
    <n v="0"/>
    <n v="0"/>
    <n v="0"/>
    <n v="0"/>
    <n v="0"/>
    <n v="0"/>
    <n v="0"/>
    <n v="0"/>
    <n v="0"/>
    <n v="0"/>
    <n v="0"/>
    <n v="0"/>
  </r>
  <r>
    <s v="E3970 DONOTUSE, Waterfront"/>
    <s v="E3970"/>
    <x v="1016"/>
    <x v="8"/>
    <n v="0"/>
    <n v="0"/>
    <n v="0"/>
    <n v="0"/>
    <n v="0"/>
    <n v="0"/>
    <n v="0"/>
    <n v="0"/>
    <n v="0"/>
    <n v="0"/>
    <n v="0"/>
    <n v="0"/>
    <n v="0"/>
    <n v="0"/>
  </r>
  <r>
    <s v="E3970 GEN Comm Equip, new"/>
    <s v="E3970"/>
    <x v="1262"/>
    <x v="8"/>
    <n v="16601"/>
    <n v="16910"/>
    <n v="16491"/>
    <n v="17541"/>
    <n v="17857"/>
    <n v="18174"/>
    <n v="18490"/>
    <n v="19688"/>
    <n v="20028"/>
    <n v="20377"/>
    <n v="20576"/>
    <n v="20756"/>
    <n v="21050"/>
    <n v="18809478"/>
  </r>
  <r>
    <s v="E3970 GEN Comm Equip, old"/>
    <s v="E3970"/>
    <x v="1263"/>
    <x v="8"/>
    <n v="1135"/>
    <n v="1036"/>
    <n v="1144"/>
    <n v="1252"/>
    <n v="1361"/>
    <n v="1438"/>
    <n v="1526"/>
    <n v="0"/>
    <n v="0"/>
    <n v="0"/>
    <n v="0"/>
    <n v="0"/>
    <n v="0"/>
    <n v="693734"/>
  </r>
  <r>
    <s v="E3970 GEN Comm Equip, old-NSC"/>
    <s v="E3970"/>
    <x v="1264"/>
    <x v="8"/>
    <n v="0"/>
    <n v="0"/>
    <n v="0"/>
    <n v="0"/>
    <n v="0"/>
    <n v="0"/>
    <n v="0"/>
    <n v="0"/>
    <n v="0"/>
    <n v="0"/>
    <n v="0"/>
    <n v="0"/>
    <n v="0"/>
    <n v="0"/>
  </r>
  <r>
    <s v="E3970 GEN Comm Equip, Snoq 1-NSC"/>
    <s v="E3970"/>
    <x v="1265"/>
    <x v="8"/>
    <n v="0"/>
    <n v="0"/>
    <n v="0"/>
    <n v="0"/>
    <n v="0"/>
    <n v="0"/>
    <n v="0"/>
    <n v="0"/>
    <n v="0"/>
    <n v="0"/>
    <n v="0"/>
    <n v="0"/>
    <n v="0"/>
    <n v="0"/>
  </r>
  <r>
    <s v="E3970 GEN Comm Equip, Snoqualmie 1"/>
    <s v="E3970"/>
    <x v="1266"/>
    <x v="8"/>
    <n v="372"/>
    <n v="376"/>
    <n v="380"/>
    <n v="384"/>
    <n v="388"/>
    <n v="392"/>
    <n v="397"/>
    <n v="401"/>
    <n v="405"/>
    <n v="409"/>
    <n v="413"/>
    <n v="417"/>
    <n v="422"/>
    <n v="396590"/>
  </r>
  <r>
    <s v="E3970 GEN CommEq, 3rd AC new"/>
    <s v="E3970"/>
    <x v="1267"/>
    <x v="8"/>
    <n v="10"/>
    <n v="11"/>
    <n v="11"/>
    <n v="12"/>
    <n v="12"/>
    <n v="13"/>
    <n v="13"/>
    <n v="13"/>
    <n v="14"/>
    <n v="14"/>
    <n v="15"/>
    <n v="15"/>
    <n v="16"/>
    <n v="13024"/>
  </r>
  <r>
    <s v="E3970 GEN CommEq, 3rd AC new-NSC"/>
    <s v="E3970"/>
    <x v="1268"/>
    <x v="8"/>
    <n v="0"/>
    <n v="0"/>
    <n v="0"/>
    <n v="0"/>
    <n v="0"/>
    <n v="0"/>
    <n v="0"/>
    <n v="0"/>
    <n v="0"/>
    <n v="0"/>
    <n v="0"/>
    <n v="0"/>
    <n v="0"/>
    <n v="0"/>
  </r>
  <r>
    <s v="E3970 GEN CommEq, 3rd AC old"/>
    <s v="E3970"/>
    <x v="1269"/>
    <x v="8"/>
    <n v="-734"/>
    <n v="-722"/>
    <n v="24"/>
    <n v="-698"/>
    <n v="-685"/>
    <n v="-673"/>
    <n v="-661"/>
    <n v="-649"/>
    <n v="-636"/>
    <n v="-624"/>
    <n v="-612"/>
    <n v="-600"/>
    <n v="-587"/>
    <n v="-599668"/>
  </r>
  <r>
    <s v="E3970 GEN CommEq, 3rd AC old-NSC"/>
    <s v="E3970"/>
    <x v="1270"/>
    <x v="8"/>
    <n v="0"/>
    <n v="0"/>
    <n v="0"/>
    <n v="0"/>
    <n v="0"/>
    <n v="0"/>
    <n v="0"/>
    <n v="0"/>
    <n v="0"/>
    <n v="0"/>
    <n v="0"/>
    <n v="0"/>
    <n v="0"/>
    <n v="0"/>
  </r>
  <r>
    <s v="E3970 GEN CommEq, Colstrip 1-2 new"/>
    <s v="E3970"/>
    <x v="1271"/>
    <x v="8"/>
    <n v="0"/>
    <n v="0"/>
    <n v="0"/>
    <n v="0"/>
    <n v="0"/>
    <n v="0"/>
    <n v="0"/>
    <n v="0"/>
    <n v="0"/>
    <n v="0"/>
    <n v="0"/>
    <n v="0"/>
    <n v="0"/>
    <n v="0"/>
  </r>
  <r>
    <s v="E3970 GEN CommEq, Colstrip 1-2 old"/>
    <s v="E3970"/>
    <x v="1272"/>
    <x v="8"/>
    <n v="-3"/>
    <n v="-3"/>
    <n v="-3"/>
    <n v="-2"/>
    <n v="-2"/>
    <n v="-2"/>
    <n v="-2"/>
    <n v="-2"/>
    <n v="-2"/>
    <n v="-2"/>
    <n v="-2"/>
    <n v="-2"/>
    <n v="-2"/>
    <n v="-2336"/>
  </r>
  <r>
    <s v="E3970 GEN CommEq, Colstrip 1-4 new"/>
    <s v="E3970"/>
    <x v="1273"/>
    <x v="8"/>
    <n v="548"/>
    <n v="556"/>
    <n v="564"/>
    <n v="572"/>
    <n v="579"/>
    <n v="587"/>
    <n v="595"/>
    <n v="856"/>
    <n v="867"/>
    <n v="877"/>
    <n v="888"/>
    <n v="899"/>
    <n v="909"/>
    <n v="714053"/>
  </r>
  <r>
    <s v="E3970 GEN CommEq, Colstrip 1-4 old"/>
    <s v="E3970"/>
    <x v="1274"/>
    <x v="8"/>
    <n v="342"/>
    <n v="228"/>
    <n v="233"/>
    <n v="237"/>
    <n v="242"/>
    <n v="246"/>
    <n v="251"/>
    <n v="0"/>
    <n v="0"/>
    <n v="0"/>
    <n v="0"/>
    <n v="0"/>
    <n v="0"/>
    <n v="133992"/>
  </r>
  <r>
    <s v="E3970 GEN CommEq, Colstrip 3-4 new"/>
    <s v="E3970"/>
    <x v="1275"/>
    <x v="8"/>
    <n v="0"/>
    <n v="0"/>
    <n v="0"/>
    <n v="0"/>
    <n v="0"/>
    <n v="0"/>
    <n v="0"/>
    <n v="0"/>
    <n v="0"/>
    <n v="0"/>
    <n v="0"/>
    <n v="0"/>
    <n v="0"/>
    <n v="0"/>
  </r>
  <r>
    <s v="E3970 GEN CommEq, Colstrip1-2 n-NSC"/>
    <s v="E3970"/>
    <x v="1276"/>
    <x v="8"/>
    <n v="0"/>
    <n v="0"/>
    <n v="0"/>
    <n v="0"/>
    <n v="0"/>
    <n v="0"/>
    <n v="0"/>
    <n v="0"/>
    <n v="0"/>
    <n v="0"/>
    <n v="0"/>
    <n v="0"/>
    <n v="0"/>
    <n v="0"/>
  </r>
  <r>
    <s v="E3970 GEN CommEq, Colstrip1-2 o-NSC"/>
    <s v="E3970"/>
    <x v="1277"/>
    <x v="8"/>
    <n v="0"/>
    <n v="0"/>
    <n v="0"/>
    <n v="0"/>
    <n v="0"/>
    <n v="0"/>
    <n v="0"/>
    <n v="0"/>
    <n v="0"/>
    <n v="0"/>
    <n v="0"/>
    <n v="0"/>
    <n v="0"/>
    <n v="0"/>
  </r>
  <r>
    <s v="E3970 GEN CommEq, Colstrip1-4 n-NSC"/>
    <s v="E3970"/>
    <x v="1278"/>
    <x v="8"/>
    <n v="0"/>
    <n v="0"/>
    <n v="0"/>
    <n v="0"/>
    <n v="0"/>
    <n v="0"/>
    <n v="0"/>
    <n v="0"/>
    <n v="0"/>
    <n v="0"/>
    <n v="0"/>
    <n v="0"/>
    <n v="0"/>
    <n v="0"/>
  </r>
  <r>
    <s v="E3970 GEN CommEq, Colstrip1-4 o-NSC"/>
    <s v="E3970"/>
    <x v="1279"/>
    <x v="8"/>
    <n v="0"/>
    <n v="0"/>
    <n v="0"/>
    <n v="0"/>
    <n v="0"/>
    <n v="0"/>
    <n v="0"/>
    <n v="0"/>
    <n v="0"/>
    <n v="0"/>
    <n v="0"/>
    <n v="0"/>
    <n v="0"/>
    <n v="0"/>
  </r>
  <r>
    <s v="E3970 GEN CommEq, Colstrip3-4 n-NSC"/>
    <s v="E3970"/>
    <x v="1280"/>
    <x v="8"/>
    <n v="0"/>
    <n v="0"/>
    <n v="0"/>
    <n v="0"/>
    <n v="0"/>
    <n v="0"/>
    <n v="0"/>
    <n v="0"/>
    <n v="0"/>
    <n v="0"/>
    <n v="0"/>
    <n v="0"/>
    <n v="0"/>
    <n v="0"/>
  </r>
  <r>
    <s v="E3970 GEN CommEq, ENC new"/>
    <s v="E3970"/>
    <x v="1281"/>
    <x v="8"/>
    <n v="2"/>
    <n v="2"/>
    <n v="2"/>
    <n v="2"/>
    <n v="2"/>
    <n v="2"/>
    <n v="2"/>
    <n v="2"/>
    <n v="2"/>
    <n v="2"/>
    <n v="2"/>
    <n v="2"/>
    <n v="2"/>
    <n v="1550"/>
  </r>
  <r>
    <s v="E3970 GEN CommEq, Encogen"/>
    <s v="E3970"/>
    <x v="1282"/>
    <x v="8"/>
    <n v="1"/>
    <n v="1"/>
    <n v="1"/>
    <n v="1"/>
    <n v="1"/>
    <n v="1"/>
    <n v="1"/>
    <n v="14"/>
    <n v="14"/>
    <n v="15"/>
    <n v="15"/>
    <n v="15"/>
    <n v="16"/>
    <n v="7379"/>
  </r>
  <r>
    <s v="E3970 GEN CommEq, Fred 1/APC ne-NSC"/>
    <s v="E3970"/>
    <x v="1283"/>
    <x v="8"/>
    <n v="0"/>
    <n v="0"/>
    <n v="0"/>
    <n v="0"/>
    <n v="0"/>
    <n v="0"/>
    <n v="0"/>
    <n v="0"/>
    <n v="0"/>
    <n v="0"/>
    <n v="0"/>
    <n v="0"/>
    <n v="0"/>
    <n v="0"/>
  </r>
  <r>
    <s v="E3970 GEN CommEq, Fred 1/APC new"/>
    <s v="E3970"/>
    <x v="1284"/>
    <x v="8"/>
    <n v="1"/>
    <n v="1"/>
    <n v="1"/>
    <n v="1"/>
    <n v="1"/>
    <n v="1"/>
    <n v="1"/>
    <n v="126"/>
    <n v="127"/>
    <n v="129"/>
    <n v="130"/>
    <n v="131"/>
    <n v="132"/>
    <n v="59372"/>
  </r>
  <r>
    <s v="E3970 GEN CommEq, Fred 1/APC old"/>
    <s v="E3970"/>
    <x v="1285"/>
    <x v="8"/>
    <n v="116"/>
    <n v="117"/>
    <n v="119"/>
    <n v="120"/>
    <n v="122"/>
    <n v="123"/>
    <n v="124"/>
    <n v="0"/>
    <n v="0"/>
    <n v="0"/>
    <n v="0"/>
    <n v="0"/>
    <n v="0"/>
    <n v="65252"/>
  </r>
  <r>
    <s v="E3970 GEN CommEq, Fred 1/APC ol-NSC"/>
    <s v="E3970"/>
    <x v="1286"/>
    <x v="8"/>
    <n v="0"/>
    <n v="0"/>
    <n v="0"/>
    <n v="0"/>
    <n v="0"/>
    <n v="0"/>
    <n v="0"/>
    <n v="0"/>
    <n v="0"/>
    <n v="0"/>
    <n v="0"/>
    <n v="0"/>
    <n v="0"/>
    <n v="0"/>
  </r>
  <r>
    <s v="E3970 GEN CommEq, Frederickson"/>
    <s v="E3970"/>
    <x v="1287"/>
    <x v="8"/>
    <n v="231"/>
    <n v="235"/>
    <n v="238"/>
    <n v="241"/>
    <n v="244"/>
    <n v="247"/>
    <n v="250"/>
    <n v="253"/>
    <n v="256"/>
    <n v="259"/>
    <n v="262"/>
    <n v="265"/>
    <n v="269"/>
    <n v="249983"/>
  </r>
  <r>
    <s v="E3970 GEN CommEq, Frederickson-NSC"/>
    <s v="E3970"/>
    <x v="1288"/>
    <x v="8"/>
    <n v="0"/>
    <n v="0"/>
    <n v="0"/>
    <n v="0"/>
    <n v="0"/>
    <n v="0"/>
    <n v="0"/>
    <n v="0"/>
    <n v="0"/>
    <n v="0"/>
    <n v="0"/>
    <n v="0"/>
    <n v="0"/>
    <n v="0"/>
  </r>
  <r>
    <s v="E3970 GEN CommEq, GLD OP old"/>
    <s v="E3970"/>
    <x v="1289"/>
    <x v="8"/>
    <n v="5"/>
    <n v="6"/>
    <n v="6"/>
    <n v="6"/>
    <n v="6"/>
    <n v="6"/>
    <n v="6"/>
    <n v="0"/>
    <n v="0"/>
    <n v="0"/>
    <n v="0"/>
    <n v="0"/>
    <n v="0"/>
    <n v="3088"/>
  </r>
  <r>
    <s v="E3970 GEN CommEq, GLD OP old-NSC"/>
    <s v="E3970"/>
    <x v="1290"/>
    <x v="8"/>
    <n v="0"/>
    <n v="0"/>
    <n v="0"/>
    <n v="0"/>
    <n v="0"/>
    <n v="0"/>
    <n v="0"/>
    <n v="0"/>
    <n v="0"/>
    <n v="0"/>
    <n v="0"/>
    <n v="0"/>
    <n v="0"/>
    <n v="0"/>
  </r>
  <r>
    <s v="E3970 GEN CommEq, Goldendale ne-NSC"/>
    <s v="E3970"/>
    <x v="1291"/>
    <x v="8"/>
    <n v="0"/>
    <n v="0"/>
    <n v="0"/>
    <n v="0"/>
    <n v="0"/>
    <n v="0"/>
    <n v="0"/>
    <n v="0"/>
    <n v="0"/>
    <n v="0"/>
    <n v="0"/>
    <n v="0"/>
    <n v="0"/>
    <n v="0"/>
  </r>
  <r>
    <s v="E3970 GEN CommEq, Goldendale new"/>
    <s v="E3970"/>
    <x v="1292"/>
    <x v="8"/>
    <n v="30"/>
    <n v="31"/>
    <n v="31"/>
    <n v="32"/>
    <n v="33"/>
    <n v="33"/>
    <n v="34"/>
    <n v="40"/>
    <n v="41"/>
    <n v="41"/>
    <n v="42"/>
    <n v="43"/>
    <n v="43"/>
    <n v="36400"/>
  </r>
  <r>
    <s v="E3970 GEN CommEq, Hop Ridge new-NSC"/>
    <s v="E3970"/>
    <x v="1293"/>
    <x v="8"/>
    <n v="0"/>
    <n v="0"/>
    <n v="0"/>
    <n v="0"/>
    <n v="0"/>
    <n v="0"/>
    <n v="0"/>
    <n v="0"/>
    <n v="0"/>
    <n v="0"/>
    <n v="0"/>
    <n v="0"/>
    <n v="0"/>
    <n v="0"/>
  </r>
  <r>
    <s v="E3970 GEN CommEq, Hop Ridge old-NSC"/>
    <s v="E3970"/>
    <x v="1294"/>
    <x v="8"/>
    <n v="0"/>
    <n v="0"/>
    <n v="0"/>
    <n v="0"/>
    <n v="0"/>
    <n v="0"/>
    <n v="0"/>
    <n v="0"/>
    <n v="0"/>
    <n v="0"/>
    <n v="0"/>
    <n v="0"/>
    <n v="0"/>
    <n v="0"/>
  </r>
  <r>
    <s v="E3970 GEN CommEq, Hopkins Exp"/>
    <s v="E3970"/>
    <x v="1295"/>
    <x v="8"/>
    <n v="14"/>
    <n v="14"/>
    <n v="14"/>
    <n v="14"/>
    <n v="14"/>
    <n v="14"/>
    <n v="15"/>
    <n v="15"/>
    <n v="15"/>
    <n v="15"/>
    <n v="15"/>
    <n v="16"/>
    <n v="16"/>
    <n v="14643"/>
  </r>
  <r>
    <s v="E3970 GEN CommEq, Hopkins Exp-NSC"/>
    <s v="E3970"/>
    <x v="1296"/>
    <x v="8"/>
    <n v="0"/>
    <n v="0"/>
    <n v="0"/>
    <n v="0"/>
    <n v="0"/>
    <n v="0"/>
    <n v="0"/>
    <n v="0"/>
    <n v="0"/>
    <n v="0"/>
    <n v="0"/>
    <n v="0"/>
    <n v="0"/>
    <n v="0"/>
  </r>
  <r>
    <s v="E3970 GEN CommEq, Hopkins Ridge new"/>
    <s v="E3970"/>
    <x v="1297"/>
    <x v="8"/>
    <n v="125"/>
    <n v="127"/>
    <n v="128"/>
    <n v="130"/>
    <n v="131"/>
    <n v="132"/>
    <n v="134"/>
    <n v="1446"/>
    <n v="1459"/>
    <n v="1472"/>
    <n v="1485"/>
    <n v="1498"/>
    <n v="1511"/>
    <n v="746485"/>
  </r>
  <r>
    <s v="E3970 GEN CommEq, Hopkins Ridge old"/>
    <s v="E3970"/>
    <x v="1298"/>
    <x v="8"/>
    <n v="1209"/>
    <n v="1224"/>
    <n v="1239"/>
    <n v="1254"/>
    <n v="1269"/>
    <n v="1284"/>
    <n v="1299"/>
    <n v="0"/>
    <n v="0"/>
    <n v="0"/>
    <n v="0"/>
    <n v="0"/>
    <n v="0"/>
    <n v="681173"/>
  </r>
  <r>
    <s v="E3970 GEN CommEq, LB #3"/>
    <s v="E3970"/>
    <x v="1299"/>
    <x v="8"/>
    <n v="35"/>
    <n v="35"/>
    <n v="36"/>
    <n v="36"/>
    <n v="36"/>
    <n v="37"/>
    <n v="37"/>
    <n v="49"/>
    <n v="50"/>
    <n v="51"/>
    <n v="52"/>
    <n v="52"/>
    <n v="53"/>
    <n v="43002"/>
  </r>
  <r>
    <s v="E3970 GEN CommEq, LB #3-NSC"/>
    <s v="E3970"/>
    <x v="1300"/>
    <x v="8"/>
    <n v="0"/>
    <n v="0"/>
    <n v="0"/>
    <n v="0"/>
    <n v="0"/>
    <n v="0"/>
    <n v="0"/>
    <n v="0"/>
    <n v="0"/>
    <n v="0"/>
    <n v="0"/>
    <n v="0"/>
    <n v="0"/>
    <n v="0"/>
  </r>
  <r>
    <s v="E3970 GEN CommEq, LB#4-2013"/>
    <s v="E3970"/>
    <x v="1301"/>
    <x v="8"/>
    <n v="263"/>
    <n v="272"/>
    <n v="281"/>
    <n v="291"/>
    <n v="300"/>
    <n v="309"/>
    <n v="318"/>
    <n v="327"/>
    <n v="337"/>
    <n v="346"/>
    <n v="355"/>
    <n v="364"/>
    <n v="373"/>
    <n v="318164"/>
  </r>
  <r>
    <s v="E3970 GEN CommEq, LB#4-2013-NSC"/>
    <s v="E3970"/>
    <x v="1302"/>
    <x v="8"/>
    <n v="0"/>
    <n v="0"/>
    <n v="0"/>
    <n v="0"/>
    <n v="0"/>
    <n v="0"/>
    <n v="0"/>
    <n v="0"/>
    <n v="0"/>
    <n v="0"/>
    <n v="0"/>
    <n v="0"/>
    <n v="0"/>
    <n v="0"/>
  </r>
  <r>
    <s v="E3970 GEN CommEq, LSR"/>
    <s v="E3970"/>
    <x v="1303"/>
    <x v="8"/>
    <n v="6357"/>
    <n v="6445"/>
    <n v="6534"/>
    <n v="6622"/>
    <n v="6711"/>
    <n v="6800"/>
    <n v="6888"/>
    <n v="6977"/>
    <n v="7065"/>
    <n v="7154"/>
    <n v="7242"/>
    <n v="7331"/>
    <n v="7419"/>
    <n v="6888035"/>
  </r>
  <r>
    <s v="E3970 GEN CommEq, LSR-NSC"/>
    <s v="E3970"/>
    <x v="1304"/>
    <x v="8"/>
    <n v="0"/>
    <n v="0"/>
    <n v="0"/>
    <n v="0"/>
    <n v="0"/>
    <n v="0"/>
    <n v="0"/>
    <n v="0"/>
    <n v="0"/>
    <n v="0"/>
    <n v="0"/>
    <n v="0"/>
    <n v="0"/>
    <n v="0"/>
  </r>
  <r>
    <s v="E3970 GEN CommEq, MFT OP"/>
    <s v="E3970"/>
    <x v="1305"/>
    <x v="8"/>
    <n v="1"/>
    <n v="1"/>
    <n v="1"/>
    <n v="1"/>
    <n v="1"/>
    <n v="1"/>
    <n v="2"/>
    <n v="2"/>
    <n v="2"/>
    <n v="2"/>
    <n v="2"/>
    <n v="2"/>
    <n v="2"/>
    <n v="1506"/>
  </r>
  <r>
    <s v="E3970 GEN CommEq, MFT OP-NSC"/>
    <s v="E3970"/>
    <x v="1306"/>
    <x v="8"/>
    <n v="0"/>
    <n v="0"/>
    <n v="0"/>
    <n v="0"/>
    <n v="0"/>
    <n v="0"/>
    <n v="0"/>
    <n v="0"/>
    <n v="0"/>
    <n v="0"/>
    <n v="0"/>
    <n v="0"/>
    <n v="0"/>
    <n v="0"/>
  </r>
  <r>
    <s v="E3970 GEN CommEq, Mint Farm"/>
    <s v="E3970"/>
    <x v="1307"/>
    <x v="8"/>
    <n v="159"/>
    <n v="160"/>
    <n v="162"/>
    <n v="164"/>
    <n v="165"/>
    <n v="167"/>
    <n v="169"/>
    <n v="170"/>
    <n v="172"/>
    <n v="174"/>
    <n v="175"/>
    <n v="177"/>
    <n v="179"/>
    <n v="168659"/>
  </r>
  <r>
    <s v="E3970 GEN CommEq, Mint Farm-NSC"/>
    <s v="E3970"/>
    <x v="1308"/>
    <x v="8"/>
    <n v="0"/>
    <n v="0"/>
    <n v="0"/>
    <n v="0"/>
    <n v="0"/>
    <n v="0"/>
    <n v="0"/>
    <n v="0"/>
    <n v="0"/>
    <n v="0"/>
    <n v="0"/>
    <n v="0"/>
    <n v="0"/>
    <n v="0"/>
  </r>
  <r>
    <s v="E3970 GEN CommEq, Snoq 1-2013"/>
    <s v="E3970"/>
    <x v="1309"/>
    <x v="8"/>
    <n v="0"/>
    <n v="0"/>
    <n v="0"/>
    <n v="0"/>
    <n v="0"/>
    <n v="0"/>
    <n v="0"/>
    <n v="0"/>
    <n v="0"/>
    <n v="0"/>
    <n v="0"/>
    <n v="0"/>
    <n v="0"/>
    <n v="0"/>
  </r>
  <r>
    <s v="E3970 GEN CommEq, Snoq 1-2013-NSC"/>
    <s v="E3970"/>
    <x v="1310"/>
    <x v="8"/>
    <n v="0"/>
    <n v="0"/>
    <n v="0"/>
    <n v="0"/>
    <n v="0"/>
    <n v="0"/>
    <n v="0"/>
    <n v="0"/>
    <n v="0"/>
    <n v="0"/>
    <n v="0"/>
    <n v="0"/>
    <n v="0"/>
    <n v="0"/>
  </r>
  <r>
    <s v="E3970 GEN CommEq, Snoq 2-2013"/>
    <s v="E3970"/>
    <x v="1311"/>
    <x v="8"/>
    <n v="0"/>
    <n v="0"/>
    <n v="0"/>
    <n v="0"/>
    <n v="0"/>
    <n v="0"/>
    <n v="0"/>
    <n v="0"/>
    <n v="0"/>
    <n v="0"/>
    <n v="0"/>
    <n v="0"/>
    <n v="0"/>
    <n v="0"/>
  </r>
  <r>
    <s v="E3970 GEN CommEq, Snoq 2-2013-NSC"/>
    <s v="E3970"/>
    <x v="1312"/>
    <x v="8"/>
    <n v="0"/>
    <n v="0"/>
    <n v="0"/>
    <n v="0"/>
    <n v="0"/>
    <n v="0"/>
    <n v="0"/>
    <n v="0"/>
    <n v="0"/>
    <n v="0"/>
    <n v="0"/>
    <n v="0"/>
    <n v="0"/>
    <n v="0"/>
  </r>
  <r>
    <s v="E3970 GEN CommEq, Sumas new"/>
    <s v="E3970"/>
    <x v="1313"/>
    <x v="8"/>
    <n v="85"/>
    <n v="86"/>
    <n v="87"/>
    <n v="88"/>
    <n v="89"/>
    <n v="89"/>
    <n v="90"/>
    <n v="91"/>
    <n v="92"/>
    <n v="93"/>
    <n v="94"/>
    <n v="94"/>
    <n v="95"/>
    <n v="90276"/>
  </r>
  <r>
    <s v="E3970 GEN CommEq, Sumas new-NSC"/>
    <s v="E3970"/>
    <x v="1314"/>
    <x v="8"/>
    <n v="0"/>
    <n v="0"/>
    <n v="0"/>
    <n v="0"/>
    <n v="0"/>
    <n v="0"/>
    <n v="0"/>
    <n v="0"/>
    <n v="0"/>
    <n v="0"/>
    <n v="0"/>
    <n v="0"/>
    <n v="0"/>
    <n v="0"/>
  </r>
  <r>
    <s v="E3970 GEN CommEq, SumasOPold-RET"/>
    <s v="E3970"/>
    <x v="1315"/>
    <x v="8"/>
    <n v="0"/>
    <n v="0"/>
    <n v="0"/>
    <n v="0"/>
    <n v="0"/>
    <n v="0"/>
    <n v="0"/>
    <n v="0"/>
    <n v="0"/>
    <n v="0"/>
    <n v="0"/>
    <n v="0"/>
    <n v="0"/>
    <n v="0"/>
  </r>
  <r>
    <s v="E3970 GEN CommEq, UBK"/>
    <s v="E3970"/>
    <x v="1316"/>
    <x v="8"/>
    <n v="32"/>
    <n v="33"/>
    <n v="33"/>
    <n v="34"/>
    <n v="34"/>
    <n v="34"/>
    <n v="35"/>
    <n v="109"/>
    <n v="112"/>
    <n v="114"/>
    <n v="116"/>
    <n v="119"/>
    <n v="121"/>
    <n v="70709"/>
  </r>
  <r>
    <s v="E3970 GEN CommEq, UBK-NSC"/>
    <s v="E3970"/>
    <x v="1317"/>
    <x v="8"/>
    <n v="0"/>
    <n v="0"/>
    <n v="0"/>
    <n v="0"/>
    <n v="0"/>
    <n v="0"/>
    <n v="0"/>
    <n v="0"/>
    <n v="0"/>
    <n v="0"/>
    <n v="0"/>
    <n v="0"/>
    <n v="0"/>
    <n v="0"/>
  </r>
  <r>
    <s v="E3970 GEN CommEq, Wild Horse new"/>
    <s v="E3970"/>
    <x v="1318"/>
    <x v="8"/>
    <n v="233"/>
    <n v="237"/>
    <n v="242"/>
    <n v="246"/>
    <n v="251"/>
    <n v="255"/>
    <n v="260"/>
    <n v="1431"/>
    <n v="1446"/>
    <n v="1460"/>
    <n v="1475"/>
    <n v="1490"/>
    <n v="1504"/>
    <n v="805085"/>
  </r>
  <r>
    <s v="E3970 GEN CommEq, Wild Horse old"/>
    <s v="E3970"/>
    <x v="1319"/>
    <x v="8"/>
    <n v="1084"/>
    <n v="1096"/>
    <n v="1109"/>
    <n v="1121"/>
    <n v="1133"/>
    <n v="1145"/>
    <n v="1157"/>
    <n v="0"/>
    <n v="0"/>
    <n v="0"/>
    <n v="0"/>
    <n v="0"/>
    <n v="0"/>
    <n v="608599"/>
  </r>
  <r>
    <s v="E3970 GEN CommEq, Wld Hrs new-NSC"/>
    <s v="E3970"/>
    <x v="1320"/>
    <x v="8"/>
    <n v="0"/>
    <n v="0"/>
    <n v="0"/>
    <n v="0"/>
    <n v="0"/>
    <n v="0"/>
    <n v="0"/>
    <n v="0"/>
    <n v="0"/>
    <n v="0"/>
    <n v="0"/>
    <n v="0"/>
    <n v="0"/>
    <n v="0"/>
  </r>
  <r>
    <s v="E3970 GEN CommEq, Wld Hrs old-NSC"/>
    <s v="E3970"/>
    <x v="1321"/>
    <x v="8"/>
    <n v="0"/>
    <n v="0"/>
    <n v="0"/>
    <n v="0"/>
    <n v="0"/>
    <n v="0"/>
    <n v="0"/>
    <n v="0"/>
    <n v="0"/>
    <n v="0"/>
    <n v="0"/>
    <n v="0"/>
    <n v="0"/>
    <n v="0"/>
  </r>
  <r>
    <s v="E3971 GEN Mobile Communicat-RET"/>
    <s v="E3971"/>
    <x v="1322"/>
    <x v="8"/>
    <n v="0"/>
    <n v="0"/>
    <n v="0"/>
    <n v="0"/>
    <n v="0"/>
    <n v="0"/>
    <n v="0"/>
    <n v="0"/>
    <n v="0"/>
    <n v="0"/>
    <n v="0"/>
    <n v="0"/>
    <n v="0"/>
    <n v="0"/>
  </r>
  <r>
    <s v="E3973 GEN Portable Radio Eq- RET"/>
    <s v="E3973"/>
    <x v="1323"/>
    <x v="8"/>
    <n v="0"/>
    <n v="0"/>
    <n v="0"/>
    <n v="0"/>
    <n v="0"/>
    <n v="0"/>
    <n v="0"/>
    <n v="0"/>
    <n v="0"/>
    <n v="0"/>
    <n v="0"/>
    <n v="0"/>
    <n v="0"/>
    <n v="0"/>
  </r>
  <r>
    <s v="E3980 GEN Misc Equip, Encogen"/>
    <s v="E3980"/>
    <x v="1324"/>
    <x v="8"/>
    <n v="0"/>
    <n v="0"/>
    <n v="0"/>
    <n v="0"/>
    <n v="0"/>
    <n v="0"/>
    <n v="0"/>
    <n v="0"/>
    <n v="0"/>
    <n v="0"/>
    <n v="0"/>
    <n v="0"/>
    <n v="0"/>
    <n v="-38"/>
  </r>
  <r>
    <s v="E3980 GEN Misc Equip, Encogen-NSC"/>
    <s v="E3980"/>
    <x v="1325"/>
    <x v="8"/>
    <n v="0"/>
    <n v="0"/>
    <n v="0"/>
    <n v="0"/>
    <n v="0"/>
    <n v="0"/>
    <n v="0"/>
    <n v="0"/>
    <n v="0"/>
    <n v="0"/>
    <n v="0"/>
    <n v="0"/>
    <n v="0"/>
    <n v="0"/>
  </r>
  <r>
    <s v="E3980 GEN Misc Equip, Frederick"/>
    <s v="E3980"/>
    <x v="1326"/>
    <x v="8"/>
    <n v="1"/>
    <n v="1"/>
    <n v="1"/>
    <n v="1"/>
    <n v="1"/>
    <n v="1"/>
    <n v="1"/>
    <n v="1"/>
    <n v="1"/>
    <n v="1"/>
    <n v="1"/>
    <n v="1"/>
    <n v="1"/>
    <n v="552"/>
  </r>
  <r>
    <s v="E3980 GEN Misc Equip, Frederick-NSC"/>
    <s v="E3980"/>
    <x v="1327"/>
    <x v="8"/>
    <n v="0"/>
    <n v="0"/>
    <n v="0"/>
    <n v="0"/>
    <n v="0"/>
    <n v="0"/>
    <n v="0"/>
    <n v="0"/>
    <n v="0"/>
    <n v="0"/>
    <n v="0"/>
    <n v="0"/>
    <n v="0"/>
    <n v="0"/>
  </r>
  <r>
    <s v="E3980 GEN Misc Equipment, new"/>
    <s v="E3980"/>
    <x v="1328"/>
    <x v="8"/>
    <n v="52"/>
    <n v="53"/>
    <n v="54"/>
    <n v="55"/>
    <n v="57"/>
    <n v="58"/>
    <n v="60"/>
    <n v="51"/>
    <n v="53"/>
    <n v="55"/>
    <n v="57"/>
    <n v="59"/>
    <n v="61"/>
    <n v="55723"/>
  </r>
  <r>
    <s v="E3980 GEN Misc Equipment, new-NSC"/>
    <s v="E3980"/>
    <x v="1329"/>
    <x v="8"/>
    <n v="0"/>
    <n v="0"/>
    <n v="0"/>
    <n v="0"/>
    <n v="0"/>
    <n v="0"/>
    <n v="0"/>
    <n v="0"/>
    <n v="0"/>
    <n v="0"/>
    <n v="0"/>
    <n v="0"/>
    <n v="0"/>
    <n v="0"/>
  </r>
  <r>
    <s v="E3980 GEN Misc Equipment, old"/>
    <s v="E3980"/>
    <x v="1330"/>
    <x v="8"/>
    <n v="-12"/>
    <n v="-11"/>
    <n v="-10"/>
    <n v="-10"/>
    <n v="-9"/>
    <n v="-8"/>
    <n v="-7"/>
    <n v="0"/>
    <n v="0"/>
    <n v="0"/>
    <n v="0"/>
    <n v="0"/>
    <n v="0"/>
    <n v="-5033"/>
  </r>
  <r>
    <s v="E3980 GEN Misc Equipment, old-NSC"/>
    <s v="E3980"/>
    <x v="1331"/>
    <x v="8"/>
    <n v="0"/>
    <n v="0"/>
    <n v="0"/>
    <n v="0"/>
    <n v="0"/>
    <n v="0"/>
    <n v="0"/>
    <n v="0"/>
    <n v="0"/>
    <n v="0"/>
    <n v="0"/>
    <n v="0"/>
    <n v="0"/>
    <n v="0"/>
  </r>
  <r>
    <s v="E3980 GEN Misc Equipment, Sumas"/>
    <s v="E3980"/>
    <x v="1332"/>
    <x v="8"/>
    <n v="0"/>
    <n v="0"/>
    <n v="0"/>
    <n v="0"/>
    <n v="1"/>
    <n v="1"/>
    <n v="1"/>
    <n v="1"/>
    <n v="1"/>
    <n v="1"/>
    <n v="1"/>
    <n v="1"/>
    <n v="1"/>
    <n v="520"/>
  </r>
  <r>
    <s v="E3980 GEN Misc Equipment, Sumas-NSC"/>
    <s v="E3980"/>
    <x v="1333"/>
    <x v="8"/>
    <n v="0"/>
    <n v="0"/>
    <n v="0"/>
    <n v="0"/>
    <n v="0"/>
    <n v="0"/>
    <n v="0"/>
    <n v="0"/>
    <n v="0"/>
    <n v="0"/>
    <n v="0"/>
    <n v="0"/>
    <n v="0"/>
    <n v="0"/>
  </r>
  <r>
    <s v="E3980 GEN Misc Equipment, UBK"/>
    <s v="E3980"/>
    <x v="1334"/>
    <x v="8"/>
    <n v="0"/>
    <n v="0"/>
    <n v="0"/>
    <n v="0"/>
    <n v="0"/>
    <n v="0"/>
    <n v="0"/>
    <n v="0"/>
    <n v="0"/>
    <n v="0"/>
    <n v="0"/>
    <n v="0"/>
    <n v="0"/>
    <n v="161"/>
  </r>
  <r>
    <s v="E3980 GEN Misc Equipment, UBK-NSC"/>
    <s v="E3980"/>
    <x v="1335"/>
    <x v="8"/>
    <n v="0"/>
    <n v="0"/>
    <n v="0"/>
    <n v="0"/>
    <n v="0"/>
    <n v="0"/>
    <n v="0"/>
    <n v="0"/>
    <n v="0"/>
    <n v="0"/>
    <n v="0"/>
    <n v="0"/>
    <n v="0"/>
    <n v="0"/>
  </r>
  <r>
    <s v="E3981 GEN Misc Equipment- RET"/>
    <s v="E3981"/>
    <x v="1336"/>
    <x v="8"/>
    <n v="0"/>
    <n v="0"/>
    <n v="0"/>
    <n v="0"/>
    <n v="0"/>
    <n v="0"/>
    <n v="0"/>
    <n v="0"/>
    <n v="0"/>
    <n v="0"/>
    <n v="0"/>
    <n v="0"/>
    <n v="0"/>
    <n v="0"/>
  </r>
  <r>
    <s v="E399 GEN ARO General Plant "/>
    <s v="E399"/>
    <x v="1337"/>
    <x v="8"/>
    <n v="0"/>
    <n v="0"/>
    <n v="0"/>
    <n v="0"/>
    <n v="0"/>
    <n v="0"/>
    <n v="0"/>
    <n v="0"/>
    <n v="0"/>
    <n v="0"/>
    <n v="0"/>
    <n v="0"/>
    <n v="0"/>
    <n v="0"/>
  </r>
  <r>
    <s v="G301 INT Organization"/>
    <s v="G301"/>
    <x v="5"/>
    <x v="9"/>
    <n v="0"/>
    <n v="0"/>
    <n v="0"/>
    <n v="0"/>
    <n v="0"/>
    <n v="0"/>
    <n v="0"/>
    <n v="0"/>
    <n v="0"/>
    <n v="0"/>
    <n v="0"/>
    <n v="0"/>
    <n v="0"/>
    <n v="0"/>
  </r>
  <r>
    <s v="G301 INT Organization-NSC"/>
    <s v="G301"/>
    <x v="6"/>
    <x v="9"/>
    <n v="0"/>
    <n v="0"/>
    <n v="0"/>
    <n v="0"/>
    <n v="0"/>
    <n v="0"/>
    <n v="0"/>
    <n v="0"/>
    <n v="0"/>
    <n v="0"/>
    <n v="0"/>
    <n v="0"/>
    <n v="0"/>
    <n v="0"/>
  </r>
  <r>
    <s v="G302 INT Franchises &amp; Consents"/>
    <s v="G302"/>
    <x v="1338"/>
    <x v="9"/>
    <n v="180"/>
    <n v="183"/>
    <n v="186"/>
    <n v="190"/>
    <n v="193"/>
    <n v="196"/>
    <n v="199"/>
    <n v="202"/>
    <n v="206"/>
    <n v="209"/>
    <n v="212"/>
    <n v="215"/>
    <n v="218"/>
    <n v="199170"/>
  </r>
  <r>
    <s v="G303 INT Misc Intangible Plant"/>
    <s v="G303"/>
    <x v="14"/>
    <x v="9"/>
    <n v="9540"/>
    <n v="9810"/>
    <n v="10080"/>
    <n v="10350"/>
    <n v="10620"/>
    <n v="10890"/>
    <n v="11160"/>
    <n v="11430"/>
    <n v="11700"/>
    <n v="11970"/>
    <n v="12240"/>
    <n v="12511"/>
    <n v="12795"/>
    <n v="11160653"/>
  </r>
  <r>
    <s v="G303 INT Misc Intangible Plant-NSC"/>
    <s v="G303"/>
    <x v="15"/>
    <x v="9"/>
    <n v="0"/>
    <n v="0"/>
    <n v="0"/>
    <n v="0"/>
    <n v="0"/>
    <n v="0"/>
    <n v="0"/>
    <n v="0"/>
    <n v="0"/>
    <n v="0"/>
    <n v="0"/>
    <n v="0"/>
    <n v="0"/>
    <n v="0"/>
  </r>
  <r>
    <s v="None, Gas"/>
    <s v="None,"/>
    <x v="1339"/>
    <x v="9"/>
    <n v="0"/>
    <n v="0"/>
    <n v="0"/>
    <n v="0"/>
    <n v="0"/>
    <n v="0"/>
    <n v="0"/>
    <n v="0"/>
    <n v="0"/>
    <n v="0"/>
    <n v="0"/>
    <n v="0"/>
    <n v="0"/>
    <n v="0"/>
  </r>
  <r>
    <s v="G304 PRD Land &amp; Land Rights"/>
    <s v="G304"/>
    <x v="1340"/>
    <x v="10"/>
    <n v="0"/>
    <n v="0"/>
    <n v="0"/>
    <n v="0"/>
    <n v="0"/>
    <n v="0"/>
    <n v="0"/>
    <n v="0"/>
    <n v="0"/>
    <n v="0"/>
    <n v="0"/>
    <n v="0"/>
    <n v="0"/>
    <n v="0"/>
  </r>
  <r>
    <s v="G305 PRD Str/Impv, Dieringer"/>
    <s v="G305"/>
    <x v="1341"/>
    <x v="10"/>
    <n v="41"/>
    <n v="41"/>
    <n v="41"/>
    <n v="41"/>
    <n v="41"/>
    <n v="41"/>
    <n v="41"/>
    <n v="41"/>
    <n v="41"/>
    <n v="41"/>
    <n v="41"/>
    <n v="41"/>
    <n v="41"/>
    <n v="40930"/>
  </r>
  <r>
    <s v="G305 PRD Str/Impv, Dieringer-NSC"/>
    <s v="G305"/>
    <x v="1342"/>
    <x v="10"/>
    <n v="0"/>
    <n v="0"/>
    <n v="0"/>
    <n v="0"/>
    <n v="0"/>
    <n v="0"/>
    <n v="0"/>
    <n v="0"/>
    <n v="0"/>
    <n v="0"/>
    <n v="0"/>
    <n v="0"/>
    <n v="0"/>
    <n v="0"/>
  </r>
  <r>
    <s v="G305 PRD Str/Impv, Swarr"/>
    <s v="G305"/>
    <x v="1343"/>
    <x v="10"/>
    <n v="452"/>
    <n v="452"/>
    <n v="451"/>
    <n v="452"/>
    <n v="452"/>
    <n v="452"/>
    <n v="452"/>
    <n v="452"/>
    <n v="452"/>
    <n v="452"/>
    <n v="452"/>
    <n v="452"/>
    <n v="452"/>
    <n v="451755"/>
  </r>
  <r>
    <s v="G305 PRD Str/Impv, Swarr-NSC"/>
    <s v="G305"/>
    <x v="1344"/>
    <x v="10"/>
    <n v="0"/>
    <n v="0"/>
    <n v="0"/>
    <n v="0"/>
    <n v="0"/>
    <n v="0"/>
    <n v="0"/>
    <n v="0"/>
    <n v="0"/>
    <n v="0"/>
    <n v="0"/>
    <n v="0"/>
    <n v="0"/>
    <n v="0"/>
  </r>
  <r>
    <s v="G305 PRD Structures&amp;Improvement-RET"/>
    <s v="G305"/>
    <x v="1345"/>
    <x v="10"/>
    <n v="0"/>
    <n v="0"/>
    <n v="0"/>
    <n v="0"/>
    <n v="0"/>
    <n v="0"/>
    <n v="0"/>
    <n v="0"/>
    <n v="0"/>
    <n v="0"/>
    <n v="0"/>
    <n v="0"/>
    <n v="0"/>
    <n v="-24"/>
  </r>
  <r>
    <s v="G311 PRD Liq Gas Equip, Dieringer"/>
    <s v="G311"/>
    <x v="1346"/>
    <x v="10"/>
    <n v="696"/>
    <n v="697"/>
    <n v="697"/>
    <n v="697"/>
    <n v="698"/>
    <n v="698"/>
    <n v="699"/>
    <n v="699"/>
    <n v="700"/>
    <n v="700"/>
    <n v="701"/>
    <n v="701"/>
    <n v="702"/>
    <n v="698828"/>
  </r>
  <r>
    <s v="G311 PRD Liq Gas Equip, Diering-NSC"/>
    <s v="G311"/>
    <x v="1347"/>
    <x v="10"/>
    <n v="0"/>
    <n v="0"/>
    <n v="0"/>
    <n v="0"/>
    <n v="0"/>
    <n v="0"/>
    <n v="0"/>
    <n v="0"/>
    <n v="0"/>
    <n v="0"/>
    <n v="0"/>
    <n v="0"/>
    <n v="0"/>
    <n v="0"/>
  </r>
  <r>
    <s v="G311 PRD Liq Gas Equip, Swarr"/>
    <s v="G311"/>
    <x v="1348"/>
    <x v="10"/>
    <n v="5130"/>
    <n v="5133"/>
    <n v="5131"/>
    <n v="5133"/>
    <n v="5135"/>
    <n v="5138"/>
    <n v="5140"/>
    <n v="5143"/>
    <n v="5145"/>
    <n v="5148"/>
    <n v="5150"/>
    <n v="5153"/>
    <n v="5155"/>
    <n v="5140989"/>
  </r>
  <r>
    <s v="G311 PRD Liq Gas Equip, Swarr-NSC"/>
    <s v="G311"/>
    <x v="1349"/>
    <x v="10"/>
    <n v="0"/>
    <n v="0"/>
    <n v="0"/>
    <n v="0"/>
    <n v="0"/>
    <n v="0"/>
    <n v="0"/>
    <n v="0"/>
    <n v="0"/>
    <n v="0"/>
    <n v="0"/>
    <n v="0"/>
    <n v="0"/>
    <n v="0"/>
  </r>
  <r>
    <s v="G311 PRD Liquid Gas Equipment-RET"/>
    <s v="G311"/>
    <x v="1350"/>
    <x v="10"/>
    <n v="-5"/>
    <n v="-5"/>
    <n v="0"/>
    <n v="0"/>
    <n v="0"/>
    <n v="0"/>
    <n v="0"/>
    <n v="0"/>
    <n v="0"/>
    <n v="0"/>
    <n v="0"/>
    <n v="0"/>
    <n v="0"/>
    <n v="-601"/>
  </r>
  <r>
    <s v="G320 PRD Other Equipment"/>
    <s v="G320"/>
    <x v="1351"/>
    <x v="10"/>
    <n v="1"/>
    <n v="1"/>
    <n v="1"/>
    <n v="1"/>
    <n v="1"/>
    <n v="1"/>
    <n v="1"/>
    <n v="1"/>
    <n v="1"/>
    <n v="1"/>
    <n v="1"/>
    <n v="1"/>
    <n v="1"/>
    <n v="902"/>
  </r>
  <r>
    <s v="G320 PRD Other Equipment-NSC"/>
    <s v="G320"/>
    <x v="1352"/>
    <x v="10"/>
    <n v="0"/>
    <n v="0"/>
    <n v="0"/>
    <n v="0"/>
    <n v="0"/>
    <n v="0"/>
    <n v="0"/>
    <n v="0"/>
    <n v="0"/>
    <n v="0"/>
    <n v="0"/>
    <n v="0"/>
    <n v="0"/>
    <n v="0"/>
  </r>
  <r>
    <s v="G3649 PRD ARO LNG"/>
    <s v="G3649"/>
    <x v="1353"/>
    <x v="11"/>
    <n v="0"/>
    <n v="0"/>
    <n v="0"/>
    <n v="0"/>
    <n v="0"/>
    <n v="0"/>
    <n v="0"/>
    <n v="0"/>
    <n v="0"/>
    <n v="0"/>
    <n v="0"/>
    <n v="0"/>
    <n v="0"/>
    <n v="2"/>
  </r>
  <r>
    <s v="G350 UGS Land &amp; Land Rights"/>
    <s v="G350"/>
    <x v="1354"/>
    <x v="12"/>
    <n v="0"/>
    <n v="0"/>
    <n v="0"/>
    <n v="0"/>
    <n v="0"/>
    <n v="0"/>
    <n v="0"/>
    <n v="0"/>
    <n v="0"/>
    <n v="0"/>
    <n v="0"/>
    <n v="0"/>
    <n v="0"/>
    <n v="0"/>
  </r>
  <r>
    <s v="G3502 UGS Right of Way"/>
    <s v="G3502"/>
    <x v="1355"/>
    <x v="12"/>
    <n v="0"/>
    <n v="0"/>
    <n v="0"/>
    <n v="0"/>
    <n v="0"/>
    <n v="0"/>
    <n v="0"/>
    <n v="0"/>
    <n v="0"/>
    <n v="0"/>
    <n v="0"/>
    <n v="0"/>
    <n v="0"/>
    <n v="185"/>
  </r>
  <r>
    <s v="G3502 UGS Right of Way-NSC"/>
    <s v="G3502"/>
    <x v="1356"/>
    <x v="12"/>
    <n v="0"/>
    <n v="0"/>
    <n v="0"/>
    <n v="0"/>
    <n v="0"/>
    <n v="0"/>
    <n v="0"/>
    <n v="0"/>
    <n v="0"/>
    <n v="0"/>
    <n v="0"/>
    <n v="0"/>
    <n v="0"/>
    <n v="0"/>
  </r>
  <r>
    <s v="G3504 UGS Easement"/>
    <s v="G3504"/>
    <x v="1357"/>
    <x v="12"/>
    <n v="5"/>
    <n v="5"/>
    <n v="5"/>
    <n v="5"/>
    <n v="5"/>
    <n v="5"/>
    <n v="6"/>
    <n v="6"/>
    <n v="6"/>
    <n v="6"/>
    <n v="6"/>
    <n v="6"/>
    <n v="6"/>
    <n v="5540"/>
  </r>
  <r>
    <s v="G3511 UGS Well Structures"/>
    <s v="G3511"/>
    <x v="1358"/>
    <x v="12"/>
    <n v="182"/>
    <n v="182"/>
    <n v="182"/>
    <n v="182"/>
    <n v="183"/>
    <n v="183"/>
    <n v="183"/>
    <n v="184"/>
    <n v="184"/>
    <n v="184"/>
    <n v="185"/>
    <n v="185"/>
    <n v="186"/>
    <n v="183460"/>
  </r>
  <r>
    <s v="G3511 UGS Well Structures-NSC"/>
    <s v="G3511"/>
    <x v="1359"/>
    <x v="12"/>
    <n v="0"/>
    <n v="0"/>
    <n v="0"/>
    <n v="0"/>
    <n v="0"/>
    <n v="0"/>
    <n v="0"/>
    <n v="0"/>
    <n v="0"/>
    <n v="0"/>
    <n v="0"/>
    <n v="0"/>
    <n v="0"/>
    <n v="0"/>
  </r>
  <r>
    <s v="G3512 UGS Compressor Sta Struct-NSC"/>
    <s v="G3512"/>
    <x v="1360"/>
    <x v="12"/>
    <n v="0"/>
    <n v="0"/>
    <n v="0"/>
    <n v="0"/>
    <n v="0"/>
    <n v="0"/>
    <n v="0"/>
    <n v="0"/>
    <n v="0"/>
    <n v="0"/>
    <n v="0"/>
    <n v="0"/>
    <n v="0"/>
    <n v="0"/>
  </r>
  <r>
    <s v="G3512 UGS Compressor Sta Structures"/>
    <s v="G3512"/>
    <x v="1361"/>
    <x v="12"/>
    <n v="209"/>
    <n v="210"/>
    <n v="211"/>
    <n v="212"/>
    <n v="213"/>
    <n v="214"/>
    <n v="215"/>
    <n v="217"/>
    <n v="218"/>
    <n v="219"/>
    <n v="220"/>
    <n v="221"/>
    <n v="222"/>
    <n v="215469"/>
  </r>
  <r>
    <s v="G3513 UGS Regulator Sta Structu-NSC"/>
    <s v="G3513"/>
    <x v="1362"/>
    <x v="12"/>
    <n v="0"/>
    <n v="0"/>
    <n v="0"/>
    <n v="0"/>
    <n v="0"/>
    <n v="0"/>
    <n v="0"/>
    <n v="0"/>
    <n v="0"/>
    <n v="0"/>
    <n v="0"/>
    <n v="0"/>
    <n v="0"/>
    <n v="0"/>
  </r>
  <r>
    <s v="G3513 UGS Regulator Sta Structures"/>
    <s v="G3513"/>
    <x v="1363"/>
    <x v="12"/>
    <n v="2"/>
    <n v="2"/>
    <n v="2"/>
    <n v="2"/>
    <n v="2"/>
    <n v="2"/>
    <n v="2"/>
    <n v="2"/>
    <n v="2"/>
    <n v="2"/>
    <n v="2"/>
    <n v="2"/>
    <n v="2"/>
    <n v="1764"/>
  </r>
  <r>
    <s v="G3514 UGS Other Structures"/>
    <s v="G3514"/>
    <x v="1364"/>
    <x v="12"/>
    <n v="61"/>
    <n v="61"/>
    <n v="62"/>
    <n v="62"/>
    <n v="63"/>
    <n v="63"/>
    <n v="64"/>
    <n v="64"/>
    <n v="65"/>
    <n v="66"/>
    <n v="66"/>
    <n v="67"/>
    <n v="67"/>
    <n v="63878"/>
  </r>
  <r>
    <s v="G3514 UGS Other Structures-NSC"/>
    <s v="G3514"/>
    <x v="1365"/>
    <x v="12"/>
    <n v="0"/>
    <n v="0"/>
    <n v="0"/>
    <n v="0"/>
    <n v="0"/>
    <n v="0"/>
    <n v="0"/>
    <n v="0"/>
    <n v="0"/>
    <n v="0"/>
    <n v="0"/>
    <n v="0"/>
    <n v="0"/>
    <n v="0"/>
  </r>
  <r>
    <s v="G3520 UGS Wells"/>
    <s v="G3520"/>
    <x v="1366"/>
    <x v="12"/>
    <n v="6457"/>
    <n v="6475"/>
    <n v="6493"/>
    <n v="6511"/>
    <n v="6530"/>
    <n v="6548"/>
    <n v="6566"/>
    <n v="6584"/>
    <n v="6602"/>
    <n v="6620"/>
    <n v="6639"/>
    <n v="6660"/>
    <n v="6680"/>
    <n v="6566391"/>
  </r>
  <r>
    <s v="G3520 UGS Wells-NSC"/>
    <s v="G3520"/>
    <x v="1367"/>
    <x v="12"/>
    <n v="0"/>
    <n v="0"/>
    <n v="0"/>
    <n v="0"/>
    <n v="0"/>
    <n v="0"/>
    <n v="0"/>
    <n v="0"/>
    <n v="0"/>
    <n v="0"/>
    <n v="0"/>
    <n v="0"/>
    <n v="0"/>
    <n v="0"/>
  </r>
  <r>
    <s v="G3522 UGS Reservoirs"/>
    <s v="G3522"/>
    <x v="1368"/>
    <x v="12"/>
    <n v="1200"/>
    <n v="1202"/>
    <n v="1204"/>
    <n v="1206"/>
    <n v="1209"/>
    <n v="1211"/>
    <n v="1213"/>
    <n v="1215"/>
    <n v="1217"/>
    <n v="1220"/>
    <n v="1222"/>
    <n v="1224"/>
    <n v="1226"/>
    <n v="1212966"/>
  </r>
  <r>
    <s v="G3522 UGS Reservoirs-NSC"/>
    <s v="G3522"/>
    <x v="1369"/>
    <x v="12"/>
    <n v="0"/>
    <n v="0"/>
    <n v="0"/>
    <n v="0"/>
    <n v="0"/>
    <n v="0"/>
    <n v="0"/>
    <n v="0"/>
    <n v="0"/>
    <n v="0"/>
    <n v="0"/>
    <n v="0"/>
    <n v="0"/>
    <n v="0"/>
  </r>
  <r>
    <s v="G3523 UGS Cushion Gas"/>
    <s v="G3523"/>
    <x v="1370"/>
    <x v="12"/>
    <n v="2185"/>
    <n v="2191"/>
    <n v="2198"/>
    <n v="2205"/>
    <n v="2211"/>
    <n v="2218"/>
    <n v="2224"/>
    <n v="2231"/>
    <n v="2237"/>
    <n v="2244"/>
    <n v="2251"/>
    <n v="2257"/>
    <n v="2264"/>
    <n v="2224283"/>
  </r>
  <r>
    <s v="G3523 UGS Cushion Gas-NSC"/>
    <s v="G3523"/>
    <x v="1371"/>
    <x v="12"/>
    <n v="0"/>
    <n v="0"/>
    <n v="0"/>
    <n v="0"/>
    <n v="0"/>
    <n v="0"/>
    <n v="0"/>
    <n v="0"/>
    <n v="0"/>
    <n v="0"/>
    <n v="0"/>
    <n v="0"/>
    <n v="0"/>
    <n v="0"/>
  </r>
  <r>
    <s v="G353 UGS Lines"/>
    <s v="G353"/>
    <x v="1372"/>
    <x v="12"/>
    <n v="1767"/>
    <n v="1773"/>
    <n v="1779"/>
    <n v="1785"/>
    <n v="1791"/>
    <n v="1797"/>
    <n v="1803"/>
    <n v="1809"/>
    <n v="1815"/>
    <n v="1821"/>
    <n v="1827"/>
    <n v="1833"/>
    <n v="1838"/>
    <n v="1802949"/>
  </r>
  <r>
    <s v="G353 UGS Lines-NSC"/>
    <s v="G353"/>
    <x v="1373"/>
    <x v="12"/>
    <n v="0"/>
    <n v="0"/>
    <n v="0"/>
    <n v="0"/>
    <n v="0"/>
    <n v="0"/>
    <n v="0"/>
    <n v="0"/>
    <n v="0"/>
    <n v="0"/>
    <n v="0"/>
    <n v="0"/>
    <n v="0"/>
    <n v="0"/>
  </r>
  <r>
    <s v="G354 UGS Compressor Station"/>
    <s v="G354"/>
    <x v="1374"/>
    <x v="12"/>
    <n v="7030"/>
    <n v="7078"/>
    <n v="7126"/>
    <n v="7174"/>
    <n v="7222"/>
    <n v="7270"/>
    <n v="7318"/>
    <n v="7366"/>
    <n v="7414"/>
    <n v="7462"/>
    <n v="7510"/>
    <n v="7558"/>
    <n v="7606"/>
    <n v="7317747"/>
  </r>
  <r>
    <s v="G354 UGS Compressor Station-NSC"/>
    <s v="G354"/>
    <x v="1375"/>
    <x v="12"/>
    <n v="0"/>
    <n v="0"/>
    <n v="0"/>
    <n v="0"/>
    <n v="0"/>
    <n v="0"/>
    <n v="0"/>
    <n v="0"/>
    <n v="0"/>
    <n v="0"/>
    <n v="0"/>
    <n v="0"/>
    <n v="0"/>
    <n v="0"/>
  </r>
  <r>
    <s v="G355 UGS Regulating Station"/>
    <s v="G355"/>
    <x v="1376"/>
    <x v="12"/>
    <n v="271"/>
    <n v="273"/>
    <n v="275"/>
    <n v="277"/>
    <n v="279"/>
    <n v="281"/>
    <n v="283"/>
    <n v="285"/>
    <n v="287"/>
    <n v="289"/>
    <n v="291"/>
    <n v="293"/>
    <n v="295"/>
    <n v="282779"/>
  </r>
  <r>
    <s v="G355 UGS Regulating Station-NSC"/>
    <s v="G355"/>
    <x v="1377"/>
    <x v="12"/>
    <n v="0"/>
    <n v="0"/>
    <n v="0"/>
    <n v="0"/>
    <n v="0"/>
    <n v="0"/>
    <n v="0"/>
    <n v="0"/>
    <n v="0"/>
    <n v="0"/>
    <n v="0"/>
    <n v="0"/>
    <n v="0"/>
    <n v="0"/>
  </r>
  <r>
    <s v="G356 UGS Purification Equipment"/>
    <s v="G356"/>
    <x v="1378"/>
    <x v="12"/>
    <n v="1123"/>
    <n v="1129"/>
    <n v="1136"/>
    <n v="1142"/>
    <n v="1148"/>
    <n v="1154"/>
    <n v="1160"/>
    <n v="1166"/>
    <n v="1172"/>
    <n v="1178"/>
    <n v="1184"/>
    <n v="1191"/>
    <n v="1197"/>
    <n v="1160042"/>
  </r>
  <r>
    <s v="G356 UGS Purification Equipment-NSC"/>
    <s v="G356"/>
    <x v="1379"/>
    <x v="12"/>
    <n v="0"/>
    <n v="0"/>
    <n v="0"/>
    <n v="0"/>
    <n v="0"/>
    <n v="0"/>
    <n v="0"/>
    <n v="0"/>
    <n v="0"/>
    <n v="0"/>
    <n v="0"/>
    <n v="0"/>
    <n v="0"/>
    <n v="0"/>
  </r>
  <r>
    <s v="G357 UGS Other Equipment"/>
    <s v="G357"/>
    <x v="1380"/>
    <x v="12"/>
    <n v="32"/>
    <n v="34"/>
    <n v="36"/>
    <n v="38"/>
    <n v="39"/>
    <n v="41"/>
    <n v="43"/>
    <n v="45"/>
    <n v="50"/>
    <n v="23"/>
    <n v="47"/>
    <n v="49"/>
    <n v="50"/>
    <n v="40533"/>
  </r>
  <r>
    <s v="G357 UGS Other Equipment-NSC"/>
    <s v="G357"/>
    <x v="1381"/>
    <x v="12"/>
    <n v="0"/>
    <n v="0"/>
    <n v="0"/>
    <n v="0"/>
    <n v="0"/>
    <n v="0"/>
    <n v="0"/>
    <n v="0"/>
    <n v="0"/>
    <n v="0"/>
    <n v="0"/>
    <n v="0"/>
    <n v="0"/>
    <n v="0"/>
  </r>
  <r>
    <s v="G360 OSP Land &amp; Land Rights"/>
    <s v="G360"/>
    <x v="1382"/>
    <x v="13"/>
    <n v="0"/>
    <n v="0"/>
    <n v="0"/>
    <n v="0"/>
    <n v="0"/>
    <n v="0"/>
    <n v="0"/>
    <n v="0"/>
    <n v="0"/>
    <n v="0"/>
    <n v="0"/>
    <n v="0"/>
    <n v="0"/>
    <n v="0"/>
  </r>
  <r>
    <s v="G361 OSP Structures &amp; Improveme-NSC"/>
    <s v="G361"/>
    <x v="1383"/>
    <x v="13"/>
    <n v="0"/>
    <n v="0"/>
    <n v="0"/>
    <n v="0"/>
    <n v="0"/>
    <n v="0"/>
    <n v="0"/>
    <n v="0"/>
    <n v="0"/>
    <n v="0"/>
    <n v="0"/>
    <n v="0"/>
    <n v="0"/>
    <n v="0"/>
  </r>
  <r>
    <s v="G361 OSP Structures &amp; Improvements"/>
    <s v="G361"/>
    <x v="1384"/>
    <x v="13"/>
    <n v="1619"/>
    <n v="1628"/>
    <n v="1636"/>
    <n v="1645"/>
    <n v="1654"/>
    <n v="1662"/>
    <n v="1671"/>
    <n v="1679"/>
    <n v="1688"/>
    <n v="1697"/>
    <n v="1705"/>
    <n v="1714"/>
    <n v="1723"/>
    <n v="1670827"/>
  </r>
  <r>
    <s v="G362 OSP Gas Holders"/>
    <s v="G362"/>
    <x v="1385"/>
    <x v="13"/>
    <n v="1483"/>
    <n v="1493"/>
    <n v="1504"/>
    <n v="1515"/>
    <n v="1525"/>
    <n v="1536"/>
    <n v="1547"/>
    <n v="1557"/>
    <n v="1568"/>
    <n v="1579"/>
    <n v="1589"/>
    <n v="1600"/>
    <n v="1611"/>
    <n v="1546608"/>
  </r>
  <r>
    <s v="G362 OSP Gas Holders-NSC"/>
    <s v="G362"/>
    <x v="1386"/>
    <x v="13"/>
    <n v="0"/>
    <n v="0"/>
    <n v="0"/>
    <n v="0"/>
    <n v="0"/>
    <n v="0"/>
    <n v="0"/>
    <n v="0"/>
    <n v="0"/>
    <n v="0"/>
    <n v="0"/>
    <n v="0"/>
    <n v="0"/>
    <n v="0"/>
  </r>
  <r>
    <s v="G363 OSP Purification Equipment"/>
    <s v="G363"/>
    <x v="1387"/>
    <x v="13"/>
    <n v="1883"/>
    <n v="1891"/>
    <n v="1900"/>
    <n v="1909"/>
    <n v="1917"/>
    <n v="1926"/>
    <n v="1935"/>
    <n v="1944"/>
    <n v="1952"/>
    <n v="1961"/>
    <n v="1970"/>
    <n v="1979"/>
    <n v="1987"/>
    <n v="1934946"/>
  </r>
  <r>
    <s v="G363 OSP Purification Equipment-NSC"/>
    <s v="G363"/>
    <x v="1388"/>
    <x v="13"/>
    <n v="0"/>
    <n v="0"/>
    <n v="0"/>
    <n v="0"/>
    <n v="0"/>
    <n v="0"/>
    <n v="0"/>
    <n v="0"/>
    <n v="0"/>
    <n v="0"/>
    <n v="0"/>
    <n v="0"/>
    <n v="0"/>
    <n v="0"/>
  </r>
  <r>
    <s v="G3644 105 LNG Transportation Equip"/>
    <s v="G3644"/>
    <x v="1389"/>
    <x v="1"/>
    <n v="0"/>
    <n v="0"/>
    <n v="0"/>
    <n v="0"/>
    <n v="0"/>
    <n v="0"/>
    <n v="0"/>
    <n v="0"/>
    <n v="0"/>
    <n v="0"/>
    <n v="0"/>
    <n v="0"/>
    <n v="0"/>
    <n v="0"/>
  </r>
  <r>
    <s v="G3644 LNG Transportation Equipment"/>
    <s v="G3644"/>
    <x v="1390"/>
    <x v="1"/>
    <n v="623"/>
    <n v="625"/>
    <n v="626"/>
    <n v="628"/>
    <n v="630"/>
    <n v="632"/>
    <n v="634"/>
    <n v="636"/>
    <n v="638"/>
    <n v="640"/>
    <n v="641"/>
    <n v="643"/>
    <n v="645"/>
    <n v="633937"/>
  </r>
  <r>
    <s v="G3644 LNG Transportation Equipm-NSC"/>
    <s v="G3644"/>
    <x v="1391"/>
    <x v="1"/>
    <n v="0"/>
    <n v="0"/>
    <n v="0"/>
    <n v="0"/>
    <n v="0"/>
    <n v="0"/>
    <n v="0"/>
    <n v="0"/>
    <n v="0"/>
    <n v="0"/>
    <n v="0"/>
    <n v="0"/>
    <n v="0"/>
    <n v="0"/>
  </r>
  <r>
    <s v="G3650 105 TSM Land &amp; Land Rights"/>
    <s v="G3650"/>
    <x v="564"/>
    <x v="14"/>
    <n v="0"/>
    <n v="0"/>
    <n v="0"/>
    <n v="0"/>
    <n v="0"/>
    <n v="0"/>
    <n v="0"/>
    <n v="0"/>
    <n v="0"/>
    <n v="0"/>
    <n v="0"/>
    <n v="0"/>
    <n v="0"/>
    <n v="0"/>
  </r>
  <r>
    <s v="G3650 TSM Land &amp; Land Rights"/>
    <s v="G3650"/>
    <x v="565"/>
    <x v="14"/>
    <n v="0"/>
    <n v="0"/>
    <n v="0"/>
    <n v="0"/>
    <n v="0"/>
    <n v="0"/>
    <n v="0"/>
    <n v="0"/>
    <n v="0"/>
    <n v="0"/>
    <n v="0"/>
    <n v="0"/>
    <n v="0"/>
    <n v="0"/>
  </r>
  <r>
    <s v="G3651 TSM Easements-RETIRED"/>
    <s v="G3651"/>
    <x v="1392"/>
    <x v="14"/>
    <n v="0"/>
    <n v="0"/>
    <n v="0"/>
    <n v="0"/>
    <n v="0"/>
    <n v="0"/>
    <n v="0"/>
    <n v="0"/>
    <n v="0"/>
    <n v="0"/>
    <n v="0"/>
    <n v="0"/>
    <n v="0"/>
    <n v="0"/>
  </r>
  <r>
    <s v="G366 TSM Structures &amp; Imp-RETIRED"/>
    <s v="G366"/>
    <x v="1393"/>
    <x v="14"/>
    <n v="0"/>
    <n v="0"/>
    <n v="0"/>
    <n v="0"/>
    <n v="0"/>
    <n v="0"/>
    <n v="0"/>
    <n v="0"/>
    <n v="0"/>
    <n v="0"/>
    <n v="0"/>
    <n v="0"/>
    <n v="0"/>
    <n v="0"/>
  </r>
  <r>
    <s v="G367 TSM Mains-RETIRED"/>
    <s v="G367"/>
    <x v="1394"/>
    <x v="14"/>
    <n v="0"/>
    <n v="0"/>
    <n v="0"/>
    <n v="0"/>
    <n v="0"/>
    <n v="0"/>
    <n v="0"/>
    <n v="0"/>
    <n v="0"/>
    <n v="0"/>
    <n v="0"/>
    <n v="0"/>
    <n v="0"/>
    <n v="0"/>
  </r>
  <r>
    <s v="G369 TSM Regulating Stat-RETIRED"/>
    <s v="G369"/>
    <x v="1395"/>
    <x v="14"/>
    <n v="0"/>
    <n v="0"/>
    <n v="0"/>
    <n v="0"/>
    <n v="0"/>
    <n v="0"/>
    <n v="0"/>
    <n v="0"/>
    <n v="0"/>
    <n v="0"/>
    <n v="0"/>
    <n v="0"/>
    <n v="0"/>
    <n v="0"/>
  </r>
  <r>
    <s v="G3740 105 DST Land &amp; Land Rights"/>
    <s v="G3740"/>
    <x v="989"/>
    <x v="15"/>
    <n v="0"/>
    <n v="0"/>
    <n v="0"/>
    <n v="0"/>
    <n v="0"/>
    <n v="0"/>
    <n v="0"/>
    <n v="0"/>
    <n v="0"/>
    <n v="0"/>
    <n v="0"/>
    <n v="0"/>
    <n v="0"/>
    <n v="0"/>
  </r>
  <r>
    <s v="G3740 DST Land &amp; Land Rights"/>
    <s v="G3740"/>
    <x v="990"/>
    <x v="15"/>
    <n v="0"/>
    <n v="0"/>
    <n v="0"/>
    <n v="0"/>
    <n v="0"/>
    <n v="0"/>
    <n v="0"/>
    <n v="0"/>
    <n v="0"/>
    <n v="0"/>
    <n v="0"/>
    <n v="0"/>
    <n v="0"/>
    <n v="0"/>
  </r>
  <r>
    <s v="G3741 DST Land &amp; Land Rights, Trans"/>
    <s v="G3741"/>
    <x v="1396"/>
    <x v="15"/>
    <n v="0"/>
    <n v="0"/>
    <n v="0"/>
    <n v="0"/>
    <n v="0"/>
    <n v="0"/>
    <n v="0"/>
    <n v="0"/>
    <n v="0"/>
    <n v="0"/>
    <n v="0"/>
    <n v="0"/>
    <n v="0"/>
    <n v="0"/>
  </r>
  <r>
    <s v="G3741 DST Land, Trans, Everett-Delt"/>
    <s v="G3741"/>
    <x v="1397"/>
    <x v="15"/>
    <n v="0"/>
    <n v="0"/>
    <n v="0"/>
    <n v="0"/>
    <n v="0"/>
    <n v="0"/>
    <n v="0"/>
    <n v="0"/>
    <n v="0"/>
    <n v="0"/>
    <n v="0"/>
    <n v="0"/>
    <n v="0"/>
    <n v="0"/>
  </r>
  <r>
    <s v="G3742 105 DST Easements"/>
    <s v="G3742"/>
    <x v="1000"/>
    <x v="15"/>
    <n v="0"/>
    <n v="0"/>
    <n v="0"/>
    <n v="0"/>
    <n v="0"/>
    <n v="0"/>
    <n v="0"/>
    <n v="0"/>
    <n v="0"/>
    <n v="0"/>
    <n v="0"/>
    <n v="0"/>
    <n v="0"/>
    <n v="0"/>
  </r>
  <r>
    <s v="G3742 DST Easements"/>
    <s v="G3742"/>
    <x v="1398"/>
    <x v="15"/>
    <n v="321"/>
    <n v="329"/>
    <n v="336"/>
    <n v="344"/>
    <n v="352"/>
    <n v="360"/>
    <n v="367"/>
    <n v="375"/>
    <n v="383"/>
    <n v="390"/>
    <n v="398"/>
    <n v="406"/>
    <n v="414"/>
    <n v="367264"/>
  </r>
  <r>
    <s v="G3742 DST Easements, Everett-Delta"/>
    <s v="G3742"/>
    <x v="1399"/>
    <x v="15"/>
    <n v="0"/>
    <n v="0"/>
    <n v="0"/>
    <n v="0"/>
    <n v="0"/>
    <n v="0"/>
    <n v="0"/>
    <n v="0"/>
    <n v="0"/>
    <n v="0"/>
    <n v="0"/>
    <n v="0"/>
    <n v="0"/>
    <n v="0"/>
  </r>
  <r>
    <s v="G3743 DST Easements, From Transmsn"/>
    <s v="G3743"/>
    <x v="1400"/>
    <x v="15"/>
    <n v="1023"/>
    <n v="1028"/>
    <n v="1034"/>
    <n v="1039"/>
    <n v="1045"/>
    <n v="1050"/>
    <n v="1056"/>
    <n v="1061"/>
    <n v="1067"/>
    <n v="1072"/>
    <n v="1078"/>
    <n v="1083"/>
    <n v="1089"/>
    <n v="1055899"/>
  </r>
  <r>
    <s v="G3743 DST Easements, Trans, Everett"/>
    <s v="G3743"/>
    <x v="1401"/>
    <x v="15"/>
    <n v="905"/>
    <n v="909"/>
    <n v="913"/>
    <n v="918"/>
    <n v="922"/>
    <n v="926"/>
    <n v="930"/>
    <n v="934"/>
    <n v="938"/>
    <n v="943"/>
    <n v="947"/>
    <n v="951"/>
    <n v="955"/>
    <n v="930059"/>
  </r>
  <r>
    <s v="G3750 Centralia Office-RET"/>
    <s v="G3750"/>
    <x v="1402"/>
    <x v="15"/>
    <n v="220"/>
    <n v="220"/>
    <n v="221"/>
    <n v="222"/>
    <n v="223"/>
    <n v="223"/>
    <n v="224"/>
    <n v="225"/>
    <n v="226"/>
    <n v="-1"/>
    <n v="-1"/>
    <n v="0"/>
    <n v="0"/>
    <n v="157679"/>
  </r>
  <r>
    <s v="G3750 DONOTUSE, Everett OprBase"/>
    <s v="G3750"/>
    <x v="1403"/>
    <x v="15"/>
    <n v="0"/>
    <n v="0"/>
    <n v="0"/>
    <n v="0"/>
    <n v="0"/>
    <n v="0"/>
    <n v="0"/>
    <n v="0"/>
    <n v="0"/>
    <n v="0"/>
    <n v="0"/>
    <n v="0"/>
    <n v="0"/>
    <n v="0"/>
  </r>
  <r>
    <s v="G3750 DONOTUSE, Georgetown Oper"/>
    <s v="G3750"/>
    <x v="1404"/>
    <x v="15"/>
    <n v="0"/>
    <n v="0"/>
    <n v="0"/>
    <n v="0"/>
    <n v="0"/>
    <n v="0"/>
    <n v="0"/>
    <n v="0"/>
    <n v="0"/>
    <n v="0"/>
    <n v="0"/>
    <n v="0"/>
    <n v="0"/>
    <n v="0"/>
  </r>
  <r>
    <s v="G3750 DONOTUSE, North Oper Base"/>
    <s v="G3750"/>
    <x v="1405"/>
    <x v="15"/>
    <n v="0"/>
    <n v="0"/>
    <n v="0"/>
    <n v="0"/>
    <n v="0"/>
    <n v="0"/>
    <n v="0"/>
    <n v="0"/>
    <n v="0"/>
    <n v="0"/>
    <n v="0"/>
    <n v="0"/>
    <n v="0"/>
    <n v="0"/>
  </r>
  <r>
    <s v="G3750 DONOTUSE, North Oper Ctr"/>
    <s v="G3750"/>
    <x v="1406"/>
    <x v="15"/>
    <n v="0"/>
    <n v="0"/>
    <n v="0"/>
    <n v="0"/>
    <n v="0"/>
    <n v="0"/>
    <n v="0"/>
    <n v="0"/>
    <n v="0"/>
    <n v="0"/>
    <n v="0"/>
    <n v="0"/>
    <n v="0"/>
    <n v="0"/>
  </r>
  <r>
    <s v="G3750 DST Structures &amp; Improvements"/>
    <s v="G3750"/>
    <x v="1407"/>
    <x v="15"/>
    <n v="6999"/>
    <n v="7081"/>
    <n v="7163"/>
    <n v="7245"/>
    <n v="7327"/>
    <n v="7410"/>
    <n v="7492"/>
    <n v="6752"/>
    <n v="6830"/>
    <n v="6908"/>
    <n v="6986"/>
    <n v="7063"/>
    <n v="7141"/>
    <n v="7110562"/>
  </r>
  <r>
    <s v="G3750 DST Structures &amp; Improvem-NSC"/>
    <s v="G3750"/>
    <x v="1018"/>
    <x v="15"/>
    <n v="0"/>
    <n v="0"/>
    <n v="0"/>
    <n v="0"/>
    <n v="0"/>
    <n v="0"/>
    <n v="0"/>
    <n v="0"/>
    <n v="0"/>
    <n v="0"/>
    <n v="0"/>
    <n v="0"/>
    <n v="0"/>
    <n v="0"/>
  </r>
  <r>
    <s v="G3751 DST Structures &amp; Imprv, T-NSC"/>
    <s v="G3751"/>
    <x v="1408"/>
    <x v="15"/>
    <n v="0"/>
    <n v="0"/>
    <n v="0"/>
    <n v="0"/>
    <n v="0"/>
    <n v="0"/>
    <n v="0"/>
    <n v="0"/>
    <n v="0"/>
    <n v="0"/>
    <n v="0"/>
    <n v="0"/>
    <n v="0"/>
    <n v="0"/>
  </r>
  <r>
    <s v="G3751 DST Structures &amp; Imprv, Trans"/>
    <s v="G3751"/>
    <x v="1409"/>
    <x v="15"/>
    <n v="151"/>
    <n v="151"/>
    <n v="152"/>
    <n v="153"/>
    <n v="154"/>
    <n v="155"/>
    <n v="156"/>
    <n v="157"/>
    <n v="158"/>
    <n v="158"/>
    <n v="159"/>
    <n v="160"/>
    <n v="161"/>
    <n v="155781"/>
  </r>
  <r>
    <s v="G3760 DST Mains-NOTUSED"/>
    <s v="G3760"/>
    <x v="1410"/>
    <x v="15"/>
    <n v="0"/>
    <n v="0"/>
    <n v="0"/>
    <n v="0"/>
    <n v="0"/>
    <n v="0"/>
    <n v="0"/>
    <n v="0"/>
    <n v="0"/>
    <n v="0"/>
    <n v="0"/>
    <n v="0"/>
    <n v="0"/>
    <n v="0"/>
  </r>
  <r>
    <s v="G3761 DST Mains, Cast Iron"/>
    <s v="G3761"/>
    <x v="1411"/>
    <x v="15"/>
    <n v="0"/>
    <n v="0"/>
    <n v="0"/>
    <n v="0"/>
    <n v="0"/>
    <n v="0"/>
    <n v="0"/>
    <n v="0"/>
    <n v="0"/>
    <n v="0"/>
    <n v="0"/>
    <n v="0"/>
    <n v="0"/>
    <n v="0"/>
  </r>
  <r>
    <s v="G3762 DST Mains, Plastic"/>
    <s v="G3762"/>
    <x v="1412"/>
    <x v="15"/>
    <n v="414534"/>
    <n v="417002"/>
    <n v="419074"/>
    <n v="420678"/>
    <n v="423096"/>
    <n v="424956"/>
    <n v="427432"/>
    <n v="430135"/>
    <n v="432398"/>
    <n v="435088"/>
    <n v="436623"/>
    <n v="438672"/>
    <n v="441035"/>
    <n v="427744928"/>
  </r>
  <r>
    <s v="G3762 DST Mains, Plastic-NSC"/>
    <s v="G3762"/>
    <x v="1413"/>
    <x v="15"/>
    <n v="0"/>
    <n v="0"/>
    <n v="0"/>
    <n v="0"/>
    <n v="0"/>
    <n v="0"/>
    <n v="0"/>
    <n v="0"/>
    <n v="0"/>
    <n v="0"/>
    <n v="0"/>
    <n v="0"/>
    <n v="0"/>
    <n v="0"/>
  </r>
  <r>
    <s v="G3763 DST Mains, Bare Steel-RET"/>
    <s v="G3763"/>
    <x v="1414"/>
    <x v="15"/>
    <n v="0"/>
    <n v="0"/>
    <n v="0"/>
    <n v="0"/>
    <n v="0"/>
    <n v="0"/>
    <n v="0"/>
    <n v="0"/>
    <n v="0"/>
    <n v="0"/>
    <n v="0"/>
    <n v="0"/>
    <n v="0"/>
    <n v="0"/>
  </r>
  <r>
    <s v="G3764 DST Mains, Wrap Stl, Kittitas"/>
    <s v="G3764"/>
    <x v="1415"/>
    <x v="15"/>
    <n v="11936"/>
    <n v="11997"/>
    <n v="12058"/>
    <n v="12120"/>
    <n v="12181"/>
    <n v="12242"/>
    <n v="12304"/>
    <n v="12365"/>
    <n v="12426"/>
    <n v="12488"/>
    <n v="12549"/>
    <n v="12610"/>
    <n v="12672"/>
    <n v="12303740"/>
  </r>
  <r>
    <s v="G3764 DST Mains, Wrap Stl, Kitt-NSC"/>
    <s v="G3764"/>
    <x v="1416"/>
    <x v="15"/>
    <n v="0"/>
    <n v="0"/>
    <n v="0"/>
    <n v="0"/>
    <n v="0"/>
    <n v="0"/>
    <n v="0"/>
    <n v="0"/>
    <n v="0"/>
    <n v="0"/>
    <n v="0"/>
    <n v="0"/>
    <n v="0"/>
    <n v="0"/>
  </r>
  <r>
    <s v="G3764 DST Mains, Wrapped Steel"/>
    <s v="G3764"/>
    <x v="1417"/>
    <x v="15"/>
    <n v="189226"/>
    <n v="190000"/>
    <n v="190784"/>
    <n v="191299"/>
    <n v="191944"/>
    <n v="192692"/>
    <n v="193451"/>
    <n v="194163"/>
    <n v="194802"/>
    <n v="195244"/>
    <n v="195853"/>
    <n v="196654"/>
    <n v="197386"/>
    <n v="193349240"/>
  </r>
  <r>
    <s v="G3764 DST Mains, WrapStl, Evert-RET"/>
    <s v="G3764"/>
    <x v="1418"/>
    <x v="15"/>
    <n v="0"/>
    <n v="0"/>
    <n v="0"/>
    <n v="0"/>
    <n v="0"/>
    <n v="0"/>
    <n v="0"/>
    <n v="0"/>
    <n v="0"/>
    <n v="0"/>
    <n v="0"/>
    <n v="0"/>
    <n v="0"/>
    <n v="0"/>
  </r>
  <r>
    <s v="G3765 DST Mains, Cathodic Protectio"/>
    <s v="G3765"/>
    <x v="1419"/>
    <x v="15"/>
    <n v="11777"/>
    <n v="11887"/>
    <n v="11996"/>
    <n v="12107"/>
    <n v="12217"/>
    <n v="12327"/>
    <n v="12437"/>
    <n v="12501"/>
    <n v="12611"/>
    <n v="12630"/>
    <n v="12740"/>
    <n v="12851"/>
    <n v="12962"/>
    <n v="12389449"/>
  </r>
  <r>
    <s v="G3765 DST Mains, Cathodic Prote-NSC"/>
    <s v="G3765"/>
    <x v="1420"/>
    <x v="15"/>
    <n v="0"/>
    <n v="0"/>
    <n v="0"/>
    <n v="0"/>
    <n v="0"/>
    <n v="0"/>
    <n v="0"/>
    <n v="0"/>
    <n v="0"/>
    <n v="0"/>
    <n v="0"/>
    <n v="0"/>
    <n v="0"/>
    <n v="0"/>
  </r>
  <r>
    <s v="G3766 DST Mains, Frm Trans, St Wrap"/>
    <s v="G3766"/>
    <x v="1421"/>
    <x v="15"/>
    <n v="47528"/>
    <n v="47686"/>
    <n v="47844"/>
    <n v="48002"/>
    <n v="48159"/>
    <n v="48317"/>
    <n v="48475"/>
    <n v="48633"/>
    <n v="48790"/>
    <n v="48948"/>
    <n v="49106"/>
    <n v="49264"/>
    <n v="49421"/>
    <n v="48474885"/>
  </r>
  <r>
    <s v="G3766 DST Mains, Trans, Everett"/>
    <s v="G3766"/>
    <x v="1422"/>
    <x v="15"/>
    <n v="10153"/>
    <n v="10203"/>
    <n v="10253"/>
    <n v="10303"/>
    <n v="10353"/>
    <n v="10403"/>
    <n v="10453"/>
    <n v="10503"/>
    <n v="10554"/>
    <n v="10604"/>
    <n v="10654"/>
    <n v="10704"/>
    <n v="10754"/>
    <n v="10453470"/>
  </r>
  <r>
    <s v="G3766 DST Mains, Trans, Everett-NSC"/>
    <s v="G3766"/>
    <x v="1423"/>
    <x v="15"/>
    <n v="0"/>
    <n v="0"/>
    <n v="0"/>
    <n v="0"/>
    <n v="0"/>
    <n v="0"/>
    <n v="0"/>
    <n v="0"/>
    <n v="0"/>
    <n v="0"/>
    <n v="0"/>
    <n v="0"/>
    <n v="0"/>
    <n v="0"/>
  </r>
  <r>
    <s v="G3767 DST Mains,FrmTrans, B St-RET"/>
    <s v="G3767"/>
    <x v="1424"/>
    <x v="15"/>
    <n v="0"/>
    <n v="0"/>
    <n v="0"/>
    <n v="0"/>
    <n v="0"/>
    <n v="0"/>
    <n v="0"/>
    <n v="0"/>
    <n v="0"/>
    <n v="0"/>
    <n v="0"/>
    <n v="0"/>
    <n v="0"/>
    <n v="0"/>
  </r>
  <r>
    <s v="G3780 DST Measuring &amp; Reg Stati-NSC"/>
    <s v="G3780"/>
    <x v="1425"/>
    <x v="15"/>
    <n v="0"/>
    <n v="0"/>
    <n v="0"/>
    <n v="0"/>
    <n v="0"/>
    <n v="0"/>
    <n v="0"/>
    <n v="0"/>
    <n v="0"/>
    <n v="0"/>
    <n v="0"/>
    <n v="0"/>
    <n v="0"/>
    <n v="0"/>
  </r>
  <r>
    <s v="G3780 DST Measuring &amp; Reg Station"/>
    <s v="G3780"/>
    <x v="1426"/>
    <x v="15"/>
    <n v="21802"/>
    <n v="22131"/>
    <n v="22464"/>
    <n v="22797"/>
    <n v="23116"/>
    <n v="23448"/>
    <n v="23781"/>
    <n v="23982"/>
    <n v="24311"/>
    <n v="24622"/>
    <n v="24967"/>
    <n v="25307"/>
    <n v="25657"/>
    <n v="23721390"/>
  </r>
  <r>
    <s v="G3781 DST Measuring &amp; Reg Sta, -NSC"/>
    <s v="G3781"/>
    <x v="1427"/>
    <x v="15"/>
    <n v="0"/>
    <n v="0"/>
    <n v="0"/>
    <n v="0"/>
    <n v="0"/>
    <n v="0"/>
    <n v="0"/>
    <n v="0"/>
    <n v="0"/>
    <n v="0"/>
    <n v="0"/>
    <n v="0"/>
    <n v="0"/>
    <n v="0"/>
  </r>
  <r>
    <s v="G3781 DST Measuring &amp; Reg Sta, Tran"/>
    <s v="G3781"/>
    <x v="1428"/>
    <x v="15"/>
    <n v="14768"/>
    <n v="14853"/>
    <n v="14939"/>
    <n v="15024"/>
    <n v="15109"/>
    <n v="15195"/>
    <n v="15280"/>
    <n v="15365"/>
    <n v="15448"/>
    <n v="15524"/>
    <n v="15609"/>
    <n v="15694"/>
    <n v="15780"/>
    <n v="15276154"/>
  </r>
  <r>
    <s v="G3800 DST Services-DO NOT USE"/>
    <s v="G3800"/>
    <x v="1429"/>
    <x v="15"/>
    <n v="0"/>
    <n v="0"/>
    <n v="0"/>
    <n v="0"/>
    <n v="0"/>
    <n v="0"/>
    <n v="0"/>
    <n v="0"/>
    <n v="0"/>
    <n v="0"/>
    <n v="0"/>
    <n v="0"/>
    <n v="0"/>
    <n v="0"/>
  </r>
  <r>
    <s v="G3801 DST Services, Cathodic Pr-NSC"/>
    <s v="G3801"/>
    <x v="1430"/>
    <x v="15"/>
    <n v="0"/>
    <n v="0"/>
    <n v="0"/>
    <n v="0"/>
    <n v="0"/>
    <n v="0"/>
    <n v="0"/>
    <n v="0"/>
    <n v="0"/>
    <n v="0"/>
    <n v="0"/>
    <n v="0"/>
    <n v="0"/>
    <n v="0"/>
  </r>
  <r>
    <s v="G3801 DST Services, Cathodic Protec"/>
    <s v="G3801"/>
    <x v="1431"/>
    <x v="15"/>
    <n v="6881"/>
    <n v="6943"/>
    <n v="7005"/>
    <n v="7067"/>
    <n v="7130"/>
    <n v="7192"/>
    <n v="7254"/>
    <n v="7317"/>
    <n v="7380"/>
    <n v="7443"/>
    <n v="7506"/>
    <n v="7568"/>
    <n v="7631"/>
    <n v="7255173"/>
  </r>
  <r>
    <s v="G3802 DST Services, Plastic"/>
    <s v="G3802"/>
    <x v="1432"/>
    <x v="15"/>
    <n v="508089"/>
    <n v="510554"/>
    <n v="513088"/>
    <n v="513871"/>
    <n v="516147"/>
    <n v="518550"/>
    <n v="520998"/>
    <n v="523208"/>
    <n v="525140"/>
    <n v="527946"/>
    <n v="529426"/>
    <n v="532799"/>
    <n v="535231"/>
    <n v="521115457"/>
  </r>
  <r>
    <s v="G3802 DST Services, Plastic-NSC"/>
    <s v="G3802"/>
    <x v="1433"/>
    <x v="15"/>
    <n v="0"/>
    <n v="0"/>
    <n v="0"/>
    <n v="0"/>
    <n v="0"/>
    <n v="0"/>
    <n v="0"/>
    <n v="0"/>
    <n v="0"/>
    <n v="0"/>
    <n v="0"/>
    <n v="0"/>
    <n v="0"/>
    <n v="0"/>
  </r>
  <r>
    <s v="G3803 DST Services, Steel Wrapped"/>
    <s v="G3803"/>
    <x v="1434"/>
    <x v="15"/>
    <n v="32827"/>
    <n v="32864"/>
    <n v="32955"/>
    <n v="32157"/>
    <n v="31970"/>
    <n v="31941"/>
    <n v="31775"/>
    <n v="31655"/>
    <n v="31471"/>
    <n v="31574"/>
    <n v="31125"/>
    <n v="30965"/>
    <n v="30847"/>
    <n v="31857377"/>
  </r>
  <r>
    <s v="G3803 DST Services, Steel Wrapp-NSC"/>
    <s v="G3803"/>
    <x v="1435"/>
    <x v="15"/>
    <n v="0"/>
    <n v="0"/>
    <n v="0"/>
    <n v="0"/>
    <n v="0"/>
    <n v="0"/>
    <n v="0"/>
    <n v="0"/>
    <n v="0"/>
    <n v="0"/>
    <n v="0"/>
    <n v="0"/>
    <n v="0"/>
    <n v="0"/>
  </r>
  <r>
    <s v="G3804 DST Services, Bare Steel-RET"/>
    <s v="G3804"/>
    <x v="1436"/>
    <x v="15"/>
    <n v="0"/>
    <n v="0"/>
    <n v="0"/>
    <n v="0"/>
    <n v="0"/>
    <n v="0"/>
    <n v="0"/>
    <n v="0"/>
    <n v="0"/>
    <n v="0"/>
    <n v="0"/>
    <n v="0"/>
    <n v="0"/>
    <n v="0"/>
  </r>
  <r>
    <s v="G3805 DST Services, Copper-RET"/>
    <s v="G3805"/>
    <x v="1437"/>
    <x v="15"/>
    <n v="0"/>
    <n v="0"/>
    <n v="0"/>
    <n v="0"/>
    <n v="0"/>
    <n v="0"/>
    <n v="0"/>
    <n v="0"/>
    <n v="0"/>
    <n v="0"/>
    <n v="0"/>
    <n v="0"/>
    <n v="0"/>
    <n v="0"/>
  </r>
  <r>
    <s v="G3810 DST Meters (AMR)"/>
    <s v="G3810"/>
    <x v="1438"/>
    <x v="15"/>
    <n v="20949"/>
    <n v="21193"/>
    <n v="21433"/>
    <n v="21692"/>
    <n v="21922"/>
    <n v="22232"/>
    <n v="22419"/>
    <n v="22623"/>
    <n v="22082"/>
    <n v="22296"/>
    <n v="22236"/>
    <n v="22415"/>
    <n v="22588"/>
    <n v="22026075"/>
  </r>
  <r>
    <s v="G3810 DST Meters (AMR)-NSC"/>
    <s v="G3810"/>
    <x v="1439"/>
    <x v="15"/>
    <n v="0"/>
    <n v="0"/>
    <n v="0"/>
    <n v="0"/>
    <n v="0"/>
    <n v="0"/>
    <n v="0"/>
    <n v="0"/>
    <n v="0"/>
    <n v="0"/>
    <n v="0"/>
    <n v="0"/>
    <n v="0"/>
    <n v="0"/>
  </r>
  <r>
    <s v="G3811 105 DST AMI Modules"/>
    <s v="G3811"/>
    <x v="1440"/>
    <x v="15"/>
    <n v="0"/>
    <n v="0"/>
    <n v="0"/>
    <n v="0"/>
    <n v="0"/>
    <n v="0"/>
    <n v="0"/>
    <n v="0"/>
    <n v="0"/>
    <n v="0"/>
    <n v="0"/>
    <n v="0"/>
    <n v="0"/>
    <n v="0"/>
  </r>
  <r>
    <s v="G3811 DST Meters, AMI-DONOTUSE"/>
    <s v="G3811"/>
    <x v="1441"/>
    <x v="15"/>
    <n v="0"/>
    <n v="0"/>
    <n v="0"/>
    <n v="0"/>
    <n v="0"/>
    <n v="0"/>
    <n v="0"/>
    <n v="0"/>
    <n v="0"/>
    <n v="0"/>
    <n v="0"/>
    <n v="0"/>
    <n v="0"/>
    <n v="0"/>
  </r>
  <r>
    <s v="G3812 DST Modules, AMI"/>
    <s v="G3812"/>
    <x v="1442"/>
    <x v="15"/>
    <n v="0"/>
    <n v="0"/>
    <n v="0"/>
    <n v="0"/>
    <n v="0"/>
    <n v="0"/>
    <n v="0"/>
    <n v="9"/>
    <n v="32"/>
    <n v="56"/>
    <n v="79"/>
    <n v="103"/>
    <n v="128"/>
    <n v="28705"/>
  </r>
  <r>
    <s v="G3812 DST Modules, AMI-NSC"/>
    <s v="G3812"/>
    <x v="1443"/>
    <x v="15"/>
    <n v="0"/>
    <n v="0"/>
    <n v="0"/>
    <n v="0"/>
    <n v="0"/>
    <n v="0"/>
    <n v="0"/>
    <n v="0"/>
    <n v="0"/>
    <n v="0"/>
    <n v="0"/>
    <n v="0"/>
    <n v="0"/>
    <n v="0"/>
  </r>
  <r>
    <s v="G3813 DST Modules, AMR"/>
    <s v="G3813"/>
    <x v="1444"/>
    <x v="15"/>
    <n v="0"/>
    <n v="0"/>
    <n v="0"/>
    <n v="0"/>
    <n v="0"/>
    <n v="0"/>
    <n v="0"/>
    <n v="2"/>
    <n v="802"/>
    <n v="960"/>
    <n v="1067"/>
    <n v="834"/>
    <n v="943"/>
    <n v="344612"/>
  </r>
  <r>
    <s v="G3813 DST Modules, AMR-NSC"/>
    <s v="G3813"/>
    <x v="1445"/>
    <x v="15"/>
    <n v="0"/>
    <n v="0"/>
    <n v="0"/>
    <n v="0"/>
    <n v="0"/>
    <n v="0"/>
    <n v="0"/>
    <n v="0"/>
    <n v="0"/>
    <n v="0"/>
    <n v="0"/>
    <n v="0"/>
    <n v="0"/>
    <n v="0"/>
  </r>
  <r>
    <s v="G3820 DST Meter Installations (AMR)"/>
    <s v="G3820"/>
    <x v="1446"/>
    <x v="15"/>
    <n v="50189"/>
    <n v="50524"/>
    <n v="50859"/>
    <n v="51193"/>
    <n v="51526"/>
    <n v="51881"/>
    <n v="52204"/>
    <n v="52531"/>
    <n v="52865"/>
    <n v="53209"/>
    <n v="53473"/>
    <n v="53141"/>
    <n v="53456"/>
    <n v="52102286"/>
  </r>
  <r>
    <s v="G3820 DST Meter Installations (-NSC"/>
    <s v="G3820"/>
    <x v="1447"/>
    <x v="15"/>
    <n v="0"/>
    <n v="0"/>
    <n v="0"/>
    <n v="0"/>
    <n v="0"/>
    <n v="0"/>
    <n v="0"/>
    <n v="0"/>
    <n v="0"/>
    <n v="0"/>
    <n v="0"/>
    <n v="0"/>
    <n v="0"/>
    <n v="0"/>
  </r>
  <r>
    <s v="G3821 DST MeterInstall AMI-DONOTUSE"/>
    <s v="G3821"/>
    <x v="1448"/>
    <x v="15"/>
    <n v="0"/>
    <n v="0"/>
    <n v="0"/>
    <n v="0"/>
    <n v="0"/>
    <n v="0"/>
    <n v="0"/>
    <n v="0"/>
    <n v="0"/>
    <n v="0"/>
    <n v="0"/>
    <n v="0"/>
    <n v="0"/>
    <n v="0"/>
  </r>
  <r>
    <s v="G3822 DST Module Installations, AMI"/>
    <s v="G3822"/>
    <x v="1449"/>
    <x v="15"/>
    <n v="0"/>
    <n v="0"/>
    <n v="0"/>
    <n v="0"/>
    <n v="0"/>
    <n v="0"/>
    <n v="0"/>
    <n v="0"/>
    <n v="0"/>
    <n v="0"/>
    <n v="0"/>
    <n v="0"/>
    <n v="2"/>
    <n v="70"/>
  </r>
  <r>
    <s v="G3822 DST Module Installations,-NSC"/>
    <s v="G3822"/>
    <x v="1450"/>
    <x v="15"/>
    <n v="0"/>
    <n v="0"/>
    <n v="0"/>
    <n v="0"/>
    <n v="0"/>
    <n v="0"/>
    <n v="0"/>
    <n v="0"/>
    <n v="0"/>
    <n v="0"/>
    <n v="0"/>
    <n v="0"/>
    <n v="0"/>
    <n v="0"/>
  </r>
  <r>
    <s v="G3823 DST Module Installations, AMR"/>
    <s v="G3823"/>
    <x v="1451"/>
    <x v="15"/>
    <n v="0"/>
    <n v="0"/>
    <n v="0"/>
    <n v="0"/>
    <n v="0"/>
    <n v="0"/>
    <n v="0"/>
    <n v="0"/>
    <n v="0"/>
    <n v="0"/>
    <n v="0"/>
    <n v="0"/>
    <n v="0"/>
    <n v="0"/>
  </r>
  <r>
    <s v="G3823 DST Module Installations,-NSC"/>
    <s v="G3823"/>
    <x v="1450"/>
    <x v="15"/>
    <n v="0"/>
    <n v="0"/>
    <n v="0"/>
    <n v="0"/>
    <n v="0"/>
    <n v="0"/>
    <n v="0"/>
    <n v="0"/>
    <n v="0"/>
    <n v="0"/>
    <n v="0"/>
    <n v="0"/>
    <n v="0"/>
    <n v="0"/>
  </r>
  <r>
    <s v="G383 DST House Regulators"/>
    <s v="G383"/>
    <x v="1452"/>
    <x v="15"/>
    <n v="8046"/>
    <n v="8065"/>
    <n v="8082"/>
    <n v="8094"/>
    <n v="8103"/>
    <n v="8073"/>
    <n v="8067"/>
    <n v="8064"/>
    <n v="8018"/>
    <n v="8027"/>
    <n v="8003"/>
    <n v="7993"/>
    <n v="7985"/>
    <n v="8050339"/>
  </r>
  <r>
    <s v="G383 DST House Regulators-NSC"/>
    <s v="G383"/>
    <x v="1453"/>
    <x v="15"/>
    <n v="0"/>
    <n v="0"/>
    <n v="0"/>
    <n v="0"/>
    <n v="0"/>
    <n v="0"/>
    <n v="0"/>
    <n v="0"/>
    <n v="0"/>
    <n v="0"/>
    <n v="0"/>
    <n v="0"/>
    <n v="0"/>
    <n v="0"/>
  </r>
  <r>
    <s v="G384 DST House Regulator Installs"/>
    <s v="G384"/>
    <x v="1454"/>
    <x v="15"/>
    <n v="28109"/>
    <n v="28233"/>
    <n v="28356"/>
    <n v="28476"/>
    <n v="28593"/>
    <n v="28707"/>
    <n v="28829"/>
    <n v="28949"/>
    <n v="29066"/>
    <n v="29189"/>
    <n v="29309"/>
    <n v="29430"/>
    <n v="29551"/>
    <n v="28830681"/>
  </r>
  <r>
    <s v="G384 DST House Regulator Instal-NSC"/>
    <s v="G384"/>
    <x v="1455"/>
    <x v="15"/>
    <n v="0"/>
    <n v="0"/>
    <n v="0"/>
    <n v="0"/>
    <n v="0"/>
    <n v="0"/>
    <n v="0"/>
    <n v="0"/>
    <n v="0"/>
    <n v="0"/>
    <n v="0"/>
    <n v="0"/>
    <n v="0"/>
    <n v="0"/>
  </r>
  <r>
    <s v="G385 DST Industrial M&amp;R Sta Eq"/>
    <s v="G385"/>
    <x v="1456"/>
    <x v="15"/>
    <n v="1397"/>
    <n v="961"/>
    <n v="1176"/>
    <n v="1398"/>
    <n v="1615"/>
    <n v="1847"/>
    <n v="2031"/>
    <n v="2267"/>
    <n v="2430"/>
    <n v="2669"/>
    <n v="2888"/>
    <n v="3131"/>
    <n v="3378"/>
    <n v="2066624"/>
  </r>
  <r>
    <s v="G385 DST Industrial M&amp;R Sta Eq-NSC"/>
    <s v="G385"/>
    <x v="1457"/>
    <x v="15"/>
    <n v="0"/>
    <n v="0"/>
    <n v="0"/>
    <n v="0"/>
    <n v="0"/>
    <n v="0"/>
    <n v="0"/>
    <n v="0"/>
    <n v="0"/>
    <n v="0"/>
    <n v="0"/>
    <n v="0"/>
    <n v="0"/>
    <n v="0"/>
  </r>
  <r>
    <s v="G38601 DST CNG Kent station"/>
    <s v="G3860"/>
    <x v="1458"/>
    <x v="15"/>
    <n v="116"/>
    <n v="124"/>
    <n v="132"/>
    <n v="140"/>
    <n v="148"/>
    <n v="156"/>
    <n v="164"/>
    <n v="171"/>
    <n v="179"/>
    <n v="187"/>
    <n v="195"/>
    <n v="203"/>
    <n v="211"/>
    <n v="163625"/>
  </r>
  <r>
    <s v="G38601 DST CNG Kent station-NSC"/>
    <s v="G3860"/>
    <x v="1459"/>
    <x v="15"/>
    <n v="0"/>
    <n v="0"/>
    <n v="0"/>
    <n v="0"/>
    <n v="0"/>
    <n v="0"/>
    <n v="0"/>
    <n v="0"/>
    <n v="0"/>
    <n v="0"/>
    <n v="0"/>
    <n v="0"/>
    <n v="0"/>
    <n v="0"/>
  </r>
  <r>
    <s v="G3861 DST Com Water Heater"/>
    <s v="G3861"/>
    <x v="1460"/>
    <x v="15"/>
    <n v="1115"/>
    <n v="1134"/>
    <n v="513"/>
    <n v="543"/>
    <n v="574"/>
    <n v="456"/>
    <n v="472"/>
    <n v="503"/>
    <n v="918"/>
    <n v="954"/>
    <n v="814"/>
    <n v="881"/>
    <n v="918"/>
    <n v="731583"/>
  </r>
  <r>
    <s v="G3861 DST Com Water Heater&lt;1994-RET"/>
    <s v="G3861"/>
    <x v="1461"/>
    <x v="15"/>
    <n v="-646"/>
    <n v="-647"/>
    <n v="-1"/>
    <n v="-1"/>
    <n v="-1"/>
    <n v="-5"/>
    <n v="0"/>
    <n v="0"/>
    <n v="220"/>
    <n v="222"/>
    <n v="30"/>
    <n v="0"/>
    <n v="0"/>
    <n v="-42010"/>
  </r>
  <r>
    <s v="G3862 DST Res Water Heater"/>
    <s v="G3862"/>
    <x v="1462"/>
    <x v="15"/>
    <n v="10684"/>
    <n v="10606"/>
    <n v="10501"/>
    <n v="10540"/>
    <n v="10645"/>
    <n v="7043"/>
    <n v="7040"/>
    <n v="7218"/>
    <n v="8453"/>
    <n v="8478"/>
    <n v="9703"/>
    <n v="9785"/>
    <n v="9860"/>
    <n v="9190316"/>
  </r>
  <r>
    <s v="G3862 DST Res Water Heater-NSC"/>
    <s v="G3862"/>
    <x v="1463"/>
    <x v="15"/>
    <n v="0"/>
    <n v="0"/>
    <n v="0"/>
    <n v="0"/>
    <n v="0"/>
    <n v="0"/>
    <n v="0"/>
    <n v="0"/>
    <n v="0"/>
    <n v="0"/>
    <n v="0"/>
    <n v="0"/>
    <n v="0"/>
    <n v="0"/>
  </r>
  <r>
    <s v="G3862 DST ResWaterHeater &lt; 1994-RET"/>
    <s v="G3862"/>
    <x v="1464"/>
    <x v="15"/>
    <n v="-165"/>
    <n v="-168"/>
    <n v="-3"/>
    <n v="-3"/>
    <n v="-1"/>
    <n v="-10"/>
    <n v="-4"/>
    <n v="-6"/>
    <n v="89"/>
    <n v="87"/>
    <n v="9"/>
    <n v="0"/>
    <n v="0"/>
    <n v="-7575"/>
  </r>
  <r>
    <s v="G3863 DST Res Conv Burner"/>
    <s v="G3863"/>
    <x v="1465"/>
    <x v="15"/>
    <n v="-899"/>
    <n v="-870"/>
    <n v="-853"/>
    <n v="-838"/>
    <n v="-822"/>
    <n v="-805"/>
    <n v="-825"/>
    <n v="-809"/>
    <n v="-793"/>
    <n v="-777"/>
    <n v="-763"/>
    <n v="-747"/>
    <n v="-731"/>
    <n v="-809802"/>
  </r>
  <r>
    <s v="G3863 DST Res Conv Burner-NSC"/>
    <s v="G3863"/>
    <x v="1466"/>
    <x v="15"/>
    <n v="0"/>
    <n v="0"/>
    <n v="0"/>
    <n v="0"/>
    <n v="0"/>
    <n v="0"/>
    <n v="0"/>
    <n v="0"/>
    <n v="0"/>
    <n v="0"/>
    <n v="0"/>
    <n v="0"/>
    <n v="0"/>
    <n v="0"/>
  </r>
  <r>
    <s v="G3864 DST Com Wtr Htr, P&amp;V-RET"/>
    <s v="G3864"/>
    <x v="1467"/>
    <x v="15"/>
    <n v="0"/>
    <n v="0"/>
    <n v="0"/>
    <n v="0"/>
    <n v="0"/>
    <n v="0"/>
    <n v="0"/>
    <n v="0"/>
    <n v="0"/>
    <n v="0"/>
    <n v="0"/>
    <n v="0"/>
    <n v="0"/>
    <n v="0"/>
  </r>
  <r>
    <s v="G3865 DST Com Conv Burner"/>
    <s v="G3865"/>
    <x v="1468"/>
    <x v="15"/>
    <n v="-135"/>
    <n v="-136"/>
    <n v="-133"/>
    <n v="-136"/>
    <n v="-133"/>
    <n v="-131"/>
    <n v="-129"/>
    <n v="-126"/>
    <n v="-124"/>
    <n v="-122"/>
    <n v="-120"/>
    <n v="-117"/>
    <n v="-115"/>
    <n v="-127691"/>
  </r>
  <r>
    <s v="G3865 DST Com Conv Burner-NSC"/>
    <s v="G3865"/>
    <x v="1469"/>
    <x v="15"/>
    <n v="0"/>
    <n v="0"/>
    <n v="0"/>
    <n v="0"/>
    <n v="0"/>
    <n v="0"/>
    <n v="0"/>
    <n v="0"/>
    <n v="0"/>
    <n v="0"/>
    <n v="0"/>
    <n v="0"/>
    <n v="0"/>
    <n v="0"/>
  </r>
  <r>
    <s v="G3866 DST Res C B, Pipe &amp; Vent-RET"/>
    <s v="G3866"/>
    <x v="1470"/>
    <x v="15"/>
    <n v="0"/>
    <n v="0"/>
    <n v="0"/>
    <n v="0"/>
    <n v="0"/>
    <n v="0"/>
    <n v="0"/>
    <n v="0"/>
    <n v="0"/>
    <n v="0"/>
    <n v="0"/>
    <n v="0"/>
    <n v="0"/>
    <n v="0"/>
  </r>
  <r>
    <s v="G3867 DST Com C B, P&amp;V &lt; 1994-RET"/>
    <s v="G3867"/>
    <x v="1471"/>
    <x v="15"/>
    <n v="0"/>
    <n v="0"/>
    <n v="0"/>
    <n v="0"/>
    <n v="0"/>
    <n v="0"/>
    <n v="0"/>
    <n v="0"/>
    <n v="0"/>
    <n v="0"/>
    <n v="0"/>
    <n v="0"/>
    <n v="0"/>
    <n v="0"/>
  </r>
  <r>
    <s v="G3867 DST Com C Burner, P&amp;V-RET"/>
    <s v="G3867"/>
    <x v="1472"/>
    <x v="15"/>
    <n v="0"/>
    <n v="0"/>
    <n v="0"/>
    <n v="0"/>
    <n v="0"/>
    <n v="0"/>
    <n v="0"/>
    <n v="0"/>
    <n v="0"/>
    <n v="0"/>
    <n v="0"/>
    <n v="0"/>
    <n v="0"/>
    <n v="0"/>
  </r>
  <r>
    <s v="G3868 DST ResWtrHtr, Pipe&amp;Vent-RET"/>
    <s v="G3868"/>
    <x v="1473"/>
    <x v="15"/>
    <n v="0"/>
    <n v="0"/>
    <n v="0"/>
    <n v="0"/>
    <n v="0"/>
    <n v="0"/>
    <n v="0"/>
    <n v="0"/>
    <n v="0"/>
    <n v="0"/>
    <n v="0"/>
    <n v="0"/>
    <n v="0"/>
    <n v="0"/>
  </r>
  <r>
    <s v="G3869 DST Circulating Heaters-RET"/>
    <s v="G3869"/>
    <x v="1474"/>
    <x v="15"/>
    <n v="0"/>
    <n v="0"/>
    <n v="0"/>
    <n v="0"/>
    <n v="0"/>
    <n v="0"/>
    <n v="0"/>
    <n v="0"/>
    <n v="0"/>
    <n v="0"/>
    <n v="0"/>
    <n v="0"/>
    <n v="0"/>
    <n v="0"/>
  </r>
  <r>
    <s v="G387 DST Other Equipment"/>
    <s v="G387"/>
    <x v="1475"/>
    <x v="15"/>
    <n v="43"/>
    <n v="-275"/>
    <n v="-227"/>
    <n v="-178"/>
    <n v="-128"/>
    <n v="-78"/>
    <n v="-27"/>
    <n v="23"/>
    <n v="70"/>
    <n v="108"/>
    <n v="155"/>
    <n v="205"/>
    <n v="255"/>
    <n v="-16946"/>
  </r>
  <r>
    <s v="G387 DST Other Equipment-NSC"/>
    <s v="G387"/>
    <x v="1476"/>
    <x v="15"/>
    <n v="0"/>
    <n v="0"/>
    <n v="0"/>
    <n v="0"/>
    <n v="0"/>
    <n v="0"/>
    <n v="0"/>
    <n v="0"/>
    <n v="0"/>
    <n v="0"/>
    <n v="0"/>
    <n v="0"/>
    <n v="0"/>
    <n v="0"/>
  </r>
  <r>
    <s v="G388 DST ARO Distribution"/>
    <s v="G388"/>
    <x v="1099"/>
    <x v="15"/>
    <n v="781"/>
    <n v="797"/>
    <n v="811"/>
    <n v="823"/>
    <n v="835"/>
    <n v="847"/>
    <n v="859"/>
    <n v="870"/>
    <n v="882"/>
    <n v="894"/>
    <n v="906"/>
    <n v="918"/>
    <n v="931"/>
    <n v="858119"/>
  </r>
  <r>
    <s v="G389 105 GEN Land &amp; Land Rights"/>
    <s v="G389"/>
    <x v="1101"/>
    <x v="16"/>
    <n v="0"/>
    <n v="0"/>
    <n v="0"/>
    <n v="0"/>
    <n v="0"/>
    <n v="0"/>
    <n v="0"/>
    <n v="0"/>
    <n v="0"/>
    <n v="0"/>
    <n v="0"/>
    <n v="0"/>
    <n v="0"/>
    <n v="0"/>
  </r>
  <r>
    <s v="G389 GEN Land &amp; Land Rights"/>
    <s v="G389"/>
    <x v="1102"/>
    <x v="16"/>
    <n v="0"/>
    <n v="0"/>
    <n v="0"/>
    <n v="0"/>
    <n v="0"/>
    <n v="0"/>
    <n v="0"/>
    <n v="0"/>
    <n v="0"/>
    <n v="0"/>
    <n v="0"/>
    <n v="0"/>
    <n v="0"/>
    <n v="0"/>
  </r>
  <r>
    <s v="G390 105 GEN Structure  &amp; Impro-NSC"/>
    <s v="G390"/>
    <x v="1477"/>
    <x v="16"/>
    <n v="0"/>
    <n v="0"/>
    <n v="0"/>
    <n v="0"/>
    <n v="0"/>
    <n v="0"/>
    <n v="0"/>
    <n v="0"/>
    <n v="0"/>
    <n v="0"/>
    <n v="0"/>
    <n v="0"/>
    <n v="0"/>
    <n v="0"/>
  </r>
  <r>
    <s v="G390 105 GEN Structure  &amp; Improv"/>
    <s v="G390"/>
    <x v="1478"/>
    <x v="16"/>
    <n v="0"/>
    <n v="0"/>
    <n v="0"/>
    <n v="0"/>
    <n v="0"/>
    <n v="0"/>
    <n v="0"/>
    <n v="0"/>
    <n v="0"/>
    <n v="0"/>
    <n v="0"/>
    <n v="0"/>
    <n v="0"/>
    <n v="0"/>
  </r>
  <r>
    <s v="G390 Centralia Business Office"/>
    <s v="G390"/>
    <x v="1479"/>
    <x v="16"/>
    <n v="0"/>
    <n v="0"/>
    <n v="0"/>
    <n v="0"/>
    <n v="0"/>
    <n v="0"/>
    <n v="0"/>
    <n v="0"/>
    <n v="0"/>
    <n v="227"/>
    <n v="228"/>
    <n v="228"/>
    <n v="229"/>
    <n v="66476"/>
  </r>
  <r>
    <s v="G390 Centralia Business Office-NSC"/>
    <s v="G390"/>
    <x v="1480"/>
    <x v="16"/>
    <n v="0"/>
    <n v="0"/>
    <n v="0"/>
    <n v="0"/>
    <n v="0"/>
    <n v="0"/>
    <n v="0"/>
    <n v="0"/>
    <n v="0"/>
    <n v="0"/>
    <n v="0"/>
    <n v="0"/>
    <n v="0"/>
    <n v="0"/>
  </r>
  <r>
    <s v="G390 GEN Structures &amp; Improvements"/>
    <s v="G390"/>
    <x v="1481"/>
    <x v="16"/>
    <n v="1"/>
    <n v="2"/>
    <n v="2"/>
    <n v="2"/>
    <n v="2"/>
    <n v="2"/>
    <n v="2"/>
    <n v="825"/>
    <n v="830"/>
    <n v="835"/>
    <n v="840"/>
    <n v="845"/>
    <n v="850"/>
    <n v="384234"/>
  </r>
  <r>
    <s v="G3910 inactive"/>
    <s v="G3910"/>
    <x v="1482"/>
    <x v="16"/>
    <n v="0"/>
    <n v="0"/>
    <n v="0"/>
    <n v="0"/>
    <n v="0"/>
    <n v="0"/>
    <n v="0"/>
    <n v="0"/>
    <n v="0"/>
    <n v="0"/>
    <n v="0"/>
    <n v="0"/>
    <n v="0"/>
    <n v="0"/>
  </r>
  <r>
    <s v="G3911 GEN Office Furn &amp; Eq, new"/>
    <s v="G3911"/>
    <x v="1158"/>
    <x v="16"/>
    <n v="781"/>
    <n v="794"/>
    <n v="-397"/>
    <n v="821"/>
    <n v="834"/>
    <n v="847"/>
    <n v="860"/>
    <n v="859"/>
    <n v="876"/>
    <n v="891"/>
    <n v="906"/>
    <n v="920"/>
    <n v="935"/>
    <n v="755730"/>
  </r>
  <r>
    <s v="G3911 GEN Office Furn &amp; Eq, old"/>
    <s v="G3911"/>
    <x v="1159"/>
    <x v="16"/>
    <n v="-1225"/>
    <n v="-1205"/>
    <n v="20"/>
    <n v="-1164"/>
    <n v="-1143"/>
    <n v="-1123"/>
    <n v="-1103"/>
    <n v="-1082"/>
    <n v="-1062"/>
    <n v="-1041"/>
    <n v="-1021"/>
    <n v="-1000"/>
    <n v="-980"/>
    <n v="-1002193"/>
  </r>
  <r>
    <s v="G3911 GEN Office Furn &amp; Eq, old-NSC"/>
    <s v="G3911"/>
    <x v="1160"/>
    <x v="16"/>
    <n v="0"/>
    <n v="0"/>
    <n v="0"/>
    <n v="0"/>
    <n v="0"/>
    <n v="0"/>
    <n v="0"/>
    <n v="0"/>
    <n v="0"/>
    <n v="0"/>
    <n v="0"/>
    <n v="0"/>
    <n v="0"/>
    <n v="0"/>
  </r>
  <r>
    <s v="G3912 GEN Computer Eq, new"/>
    <s v="G3912"/>
    <x v="1185"/>
    <x v="16"/>
    <n v="180"/>
    <n v="193"/>
    <n v="206"/>
    <n v="220"/>
    <n v="233"/>
    <n v="246"/>
    <n v="259"/>
    <n v="272"/>
    <n v="285"/>
    <n v="298"/>
    <n v="312"/>
    <n v="325"/>
    <n v="322"/>
    <n v="258307"/>
  </r>
  <r>
    <s v="G3912 GEN Computer Eq, old -RETIRED"/>
    <s v="G3912"/>
    <x v="1483"/>
    <x v="16"/>
    <n v="0"/>
    <n v="0"/>
    <n v="0"/>
    <n v="0"/>
    <n v="0"/>
    <n v="0"/>
    <n v="0"/>
    <n v="0"/>
    <n v="0"/>
    <n v="0"/>
    <n v="0"/>
    <n v="0"/>
    <n v="0"/>
    <n v="0"/>
  </r>
  <r>
    <s v="G3913 GEN Printers, new"/>
    <s v="G3913"/>
    <x v="1201"/>
    <x v="16"/>
    <n v="0"/>
    <n v="0"/>
    <n v="0"/>
    <n v="0"/>
    <n v="0"/>
    <n v="0"/>
    <n v="0"/>
    <n v="0"/>
    <n v="0"/>
    <n v="0"/>
    <n v="0"/>
    <n v="0"/>
    <n v="0"/>
    <n v="0"/>
  </r>
  <r>
    <s v="G3913 GEN Printers, new-NSC"/>
    <s v="G3913"/>
    <x v="1202"/>
    <x v="16"/>
    <n v="0"/>
    <n v="0"/>
    <n v="0"/>
    <n v="0"/>
    <n v="0"/>
    <n v="0"/>
    <n v="0"/>
    <n v="0"/>
    <n v="0"/>
    <n v="0"/>
    <n v="0"/>
    <n v="0"/>
    <n v="0"/>
    <n v="0"/>
  </r>
  <r>
    <s v="G3914 GEN Computer Equip- RETIRED"/>
    <s v="G3914"/>
    <x v="1484"/>
    <x v="16"/>
    <n v="0"/>
    <n v="0"/>
    <n v="0"/>
    <n v="0"/>
    <n v="0"/>
    <n v="0"/>
    <n v="0"/>
    <n v="0"/>
    <n v="0"/>
    <n v="0"/>
    <n v="0"/>
    <n v="0"/>
    <n v="0"/>
    <n v="0"/>
  </r>
  <r>
    <s v="G3915 GEN Network Equipment"/>
    <s v="G3915"/>
    <x v="1485"/>
    <x v="16"/>
    <n v="0"/>
    <n v="0"/>
    <n v="0"/>
    <n v="0"/>
    <n v="0"/>
    <n v="0"/>
    <n v="0"/>
    <n v="0"/>
    <n v="0"/>
    <n v="0"/>
    <n v="0"/>
    <n v="0"/>
    <n v="0"/>
    <n v="0"/>
  </r>
  <r>
    <s v="G3916 GEN Data Equipment"/>
    <s v="G3916"/>
    <x v="1486"/>
    <x v="16"/>
    <n v="0"/>
    <n v="0"/>
    <n v="0"/>
    <n v="0"/>
    <n v="0"/>
    <n v="0"/>
    <n v="0"/>
    <n v="0"/>
    <n v="0"/>
    <n v="0"/>
    <n v="0"/>
    <n v="0"/>
    <n v="0"/>
    <n v="0"/>
  </r>
  <r>
    <s v="G392 GEN Trans Equip, new"/>
    <s v="G392"/>
    <x v="1212"/>
    <x v="16"/>
    <n v="4280"/>
    <n v="4302"/>
    <n v="4325"/>
    <n v="4348"/>
    <n v="4371"/>
    <n v="4394"/>
    <n v="4416"/>
    <n v="4391"/>
    <n v="4414"/>
    <n v="4437"/>
    <n v="4459"/>
    <n v="4482"/>
    <n v="4506"/>
    <n v="4394388"/>
  </r>
  <r>
    <s v="G392 GEN Trans Equip, old"/>
    <s v="G392"/>
    <x v="1213"/>
    <x v="16"/>
    <n v="332"/>
    <n v="333"/>
    <n v="334"/>
    <n v="335"/>
    <n v="336"/>
    <n v="337"/>
    <n v="339"/>
    <n v="0"/>
    <n v="0"/>
    <n v="0"/>
    <n v="0"/>
    <n v="0"/>
    <n v="0"/>
    <n v="181687"/>
  </r>
  <r>
    <s v="G392 GEN Trans Equip, old-NSC"/>
    <s v="G392"/>
    <x v="1214"/>
    <x v="16"/>
    <n v="0"/>
    <n v="0"/>
    <n v="0"/>
    <n v="0"/>
    <n v="0"/>
    <n v="0"/>
    <n v="0"/>
    <n v="0"/>
    <n v="0"/>
    <n v="0"/>
    <n v="0"/>
    <n v="0"/>
    <n v="0"/>
    <n v="0"/>
  </r>
  <r>
    <s v="G3930 GEN Stores Equip, new"/>
    <s v="G3930"/>
    <x v="1219"/>
    <x v="16"/>
    <n v="0"/>
    <n v="0"/>
    <n v="0"/>
    <n v="0"/>
    <n v="0"/>
    <n v="0"/>
    <n v="0"/>
    <n v="0"/>
    <n v="0"/>
    <n v="0"/>
    <n v="0"/>
    <n v="0"/>
    <n v="0"/>
    <n v="-17"/>
  </r>
  <r>
    <s v="G3930 GEN Stores Equip, old"/>
    <s v="G3930"/>
    <x v="1220"/>
    <x v="16"/>
    <n v="-18"/>
    <n v="-18"/>
    <n v="0"/>
    <n v="0"/>
    <n v="-17"/>
    <n v="-17"/>
    <n v="-17"/>
    <n v="-16"/>
    <n v="-16"/>
    <n v="-16"/>
    <n v="-16"/>
    <n v="-15"/>
    <n v="-15"/>
    <n v="-13729"/>
  </r>
  <r>
    <s v="G3930 GEN Stores Equip, old-NSC"/>
    <s v="G3930"/>
    <x v="1221"/>
    <x v="16"/>
    <n v="0"/>
    <n v="0"/>
    <n v="0"/>
    <n v="0"/>
    <n v="0"/>
    <n v="0"/>
    <n v="0"/>
    <n v="0"/>
    <n v="0"/>
    <n v="0"/>
    <n v="0"/>
    <n v="0"/>
    <n v="0"/>
    <n v="0"/>
  </r>
  <r>
    <s v="G3931 GEN Stores Equipment &gt; $20K"/>
    <s v="G3931"/>
    <x v="1487"/>
    <x v="16"/>
    <n v="0"/>
    <n v="0"/>
    <n v="0"/>
    <n v="0"/>
    <n v="0"/>
    <n v="0"/>
    <n v="0"/>
    <n v="0"/>
    <n v="0"/>
    <n v="0"/>
    <n v="0"/>
    <n v="0"/>
    <n v="0"/>
    <n v="0"/>
  </r>
  <r>
    <s v="G3940 GEN Tools/Garage/Shop, new"/>
    <s v="G3940"/>
    <x v="1240"/>
    <x v="16"/>
    <n v="742"/>
    <n v="757"/>
    <n v="772"/>
    <n v="788"/>
    <n v="804"/>
    <n v="820"/>
    <n v="836"/>
    <n v="1530"/>
    <n v="1538"/>
    <n v="1557"/>
    <n v="1576"/>
    <n v="1595"/>
    <n v="1609"/>
    <n v="1145666"/>
  </r>
  <r>
    <s v="G3940 GEN Tools/Garage/Shop, old"/>
    <s v="G3940"/>
    <x v="1241"/>
    <x v="16"/>
    <n v="1250"/>
    <n v="645"/>
    <n v="690"/>
    <n v="735"/>
    <n v="781"/>
    <n v="826"/>
    <n v="872"/>
    <n v="0"/>
    <n v="0"/>
    <n v="0"/>
    <n v="0"/>
    <n v="0"/>
    <n v="0"/>
    <n v="431181"/>
  </r>
  <r>
    <s v="G3940 GEN Tools/Garage/Shop, ol-NSC"/>
    <s v="G3940"/>
    <x v="1242"/>
    <x v="16"/>
    <n v="0"/>
    <n v="0"/>
    <n v="0"/>
    <n v="0"/>
    <n v="0"/>
    <n v="0"/>
    <n v="0"/>
    <n v="0"/>
    <n v="0"/>
    <n v="0"/>
    <n v="0"/>
    <n v="0"/>
    <n v="0"/>
    <n v="0"/>
  </r>
  <r>
    <s v="G3941 GEN Tools/Garage/Shop &gt; $20K"/>
    <s v="G3941"/>
    <x v="1488"/>
    <x v="16"/>
    <n v="0"/>
    <n v="0"/>
    <n v="0"/>
    <n v="0"/>
    <n v="0"/>
    <n v="0"/>
    <n v="0"/>
    <n v="0"/>
    <n v="0"/>
    <n v="0"/>
    <n v="0"/>
    <n v="0"/>
    <n v="0"/>
    <n v="0"/>
  </r>
  <r>
    <s v="G3942 GEN Tools, 5 yrs"/>
    <s v="G3942"/>
    <x v="1489"/>
    <x v="16"/>
    <n v="0"/>
    <n v="0"/>
    <n v="0"/>
    <n v="0"/>
    <n v="0"/>
    <n v="0"/>
    <n v="0"/>
    <n v="0"/>
    <n v="0"/>
    <n v="0"/>
    <n v="0"/>
    <n v="0"/>
    <n v="0"/>
    <n v="0"/>
  </r>
  <r>
    <s v="G3943 GEN Tools, From G387 &lt; $20K"/>
    <s v="G3943"/>
    <x v="1490"/>
    <x v="16"/>
    <n v="0"/>
    <n v="0"/>
    <n v="0"/>
    <n v="0"/>
    <n v="0"/>
    <n v="0"/>
    <n v="0"/>
    <n v="0"/>
    <n v="0"/>
    <n v="0"/>
    <n v="0"/>
    <n v="0"/>
    <n v="0"/>
    <n v="0"/>
  </r>
  <r>
    <s v="G3950 GEN Laboratory Equip, new"/>
    <s v="G3950"/>
    <x v="1245"/>
    <x v="16"/>
    <n v="148"/>
    <n v="150"/>
    <n v="152"/>
    <n v="154"/>
    <n v="156"/>
    <n v="158"/>
    <n v="160"/>
    <n v="1341"/>
    <n v="1308"/>
    <n v="1298"/>
    <n v="1287"/>
    <n v="1276"/>
    <n v="1266"/>
    <n v="678793"/>
  </r>
  <r>
    <s v="G3950 GEN Laboratory Equip, old"/>
    <s v="G3950"/>
    <x v="1247"/>
    <x v="16"/>
    <n v="1144"/>
    <n v="1163"/>
    <n v="1182"/>
    <n v="1202"/>
    <n v="1221"/>
    <n v="1240"/>
    <n v="1259"/>
    <n v="0"/>
    <n v="0"/>
    <n v="0"/>
    <n v="0"/>
    <n v="0"/>
    <n v="0"/>
    <n v="653282"/>
  </r>
  <r>
    <s v="G3950 GEN Laboratory Equip, old-NSC"/>
    <s v="G3950"/>
    <x v="1248"/>
    <x v="16"/>
    <n v="0"/>
    <n v="0"/>
    <n v="0"/>
    <n v="0"/>
    <n v="0"/>
    <n v="0"/>
    <n v="0"/>
    <n v="0"/>
    <n v="0"/>
    <n v="0"/>
    <n v="0"/>
    <n v="0"/>
    <n v="0"/>
    <n v="0"/>
  </r>
  <r>
    <s v="G3951 GEN Laboratory Equip &gt; $20K"/>
    <s v="G3951"/>
    <x v="1491"/>
    <x v="16"/>
    <n v="0"/>
    <n v="0"/>
    <n v="0"/>
    <n v="0"/>
    <n v="0"/>
    <n v="0"/>
    <n v="0"/>
    <n v="0"/>
    <n v="0"/>
    <n v="0"/>
    <n v="0"/>
    <n v="0"/>
    <n v="0"/>
    <n v="0"/>
  </r>
  <r>
    <s v="G396 GEN Power Op Equip, new"/>
    <s v="G396"/>
    <x v="1492"/>
    <x v="16"/>
    <n v="0"/>
    <n v="0"/>
    <n v="0"/>
    <n v="0"/>
    <n v="0"/>
    <n v="0"/>
    <n v="0"/>
    <n v="-27"/>
    <n v="-32"/>
    <n v="-32"/>
    <n v="-31"/>
    <n v="-30"/>
    <n v="-30"/>
    <n v="-13700"/>
  </r>
  <r>
    <s v="G396 GEN Power Op Equip, old"/>
    <s v="G396"/>
    <x v="1493"/>
    <x v="16"/>
    <n v="-27"/>
    <n v="-26"/>
    <n v="-26"/>
    <n v="-25"/>
    <n v="-25"/>
    <n v="-25"/>
    <n v="-25"/>
    <n v="0"/>
    <n v="0"/>
    <n v="0"/>
    <n v="0"/>
    <n v="0"/>
    <n v="0"/>
    <n v="-13807"/>
  </r>
  <r>
    <s v="G396 GEN Power Op Equip, old-NSC"/>
    <s v="G396"/>
    <x v="1494"/>
    <x v="16"/>
    <n v="0"/>
    <n v="0"/>
    <n v="0"/>
    <n v="0"/>
    <n v="0"/>
    <n v="0"/>
    <n v="0"/>
    <n v="0"/>
    <n v="0"/>
    <n v="0"/>
    <n v="0"/>
    <n v="0"/>
    <n v="0"/>
    <n v="0"/>
  </r>
  <r>
    <s v="G3970 GEN Comm Equip, new"/>
    <s v="G3970"/>
    <x v="1262"/>
    <x v="16"/>
    <n v="475"/>
    <n v="488"/>
    <n v="500"/>
    <n v="512"/>
    <n v="525"/>
    <n v="542"/>
    <n v="563"/>
    <n v="-561"/>
    <n v="-497"/>
    <n v="-455"/>
    <n v="-413"/>
    <n v="-370"/>
    <n v="-328"/>
    <n v="75687"/>
  </r>
  <r>
    <s v="G3970 GEN Comm Equip, old"/>
    <s v="G3970"/>
    <x v="1263"/>
    <x v="16"/>
    <n v="-1137"/>
    <n v="-1116"/>
    <n v="-1095"/>
    <n v="-1075"/>
    <n v="-1054"/>
    <n v="-1033"/>
    <n v="-1012"/>
    <n v="0"/>
    <n v="0"/>
    <n v="0"/>
    <n v="0"/>
    <n v="0"/>
    <n v="0"/>
    <n v="-579433"/>
  </r>
  <r>
    <s v="G3970 GEN Comm Equip, old-NSC"/>
    <s v="G3970"/>
    <x v="1264"/>
    <x v="16"/>
    <n v="0"/>
    <n v="0"/>
    <n v="0"/>
    <n v="0"/>
    <n v="0"/>
    <n v="0"/>
    <n v="0"/>
    <n v="0"/>
    <n v="0"/>
    <n v="0"/>
    <n v="0"/>
    <n v="0"/>
    <n v="0"/>
    <n v="0"/>
  </r>
  <r>
    <s v="G3971 GEN Mobile Comm Eq"/>
    <s v="G3971"/>
    <x v="1495"/>
    <x v="16"/>
    <n v="0"/>
    <n v="0"/>
    <n v="0"/>
    <n v="0"/>
    <n v="0"/>
    <n v="0"/>
    <n v="0"/>
    <n v="0"/>
    <n v="0"/>
    <n v="0"/>
    <n v="0"/>
    <n v="0"/>
    <n v="0"/>
    <n v="0"/>
  </r>
  <r>
    <s v="G3972 GEN Telecommunications Eq"/>
    <s v="G3972"/>
    <x v="1496"/>
    <x v="16"/>
    <n v="0"/>
    <n v="0"/>
    <n v="0"/>
    <n v="0"/>
    <n v="0"/>
    <n v="0"/>
    <n v="0"/>
    <n v="0"/>
    <n v="0"/>
    <n v="0"/>
    <n v="0"/>
    <n v="0"/>
    <n v="0"/>
    <n v="0"/>
  </r>
  <r>
    <s v="G3980 GEN Misc Equip, new"/>
    <s v="G3980"/>
    <x v="1497"/>
    <x v="16"/>
    <n v="51"/>
    <n v="52"/>
    <n v="53"/>
    <n v="54"/>
    <n v="54"/>
    <n v="55"/>
    <n v="56"/>
    <n v="41"/>
    <n v="42"/>
    <n v="44"/>
    <n v="45"/>
    <n v="46"/>
    <n v="48"/>
    <n v="49273"/>
  </r>
  <r>
    <s v="G3980 GEN Misc Equip, old"/>
    <s v="G3980"/>
    <x v="1498"/>
    <x v="16"/>
    <n v="-16"/>
    <n v="-16"/>
    <n v="-15"/>
    <n v="-15"/>
    <n v="-14"/>
    <n v="-14"/>
    <n v="-13"/>
    <n v="0"/>
    <n v="0"/>
    <n v="0"/>
    <n v="0"/>
    <n v="0"/>
    <n v="0"/>
    <n v="-7991"/>
  </r>
  <r>
    <s v="G3980 GEN Misc Equip, old-NSC"/>
    <s v="G3980"/>
    <x v="1499"/>
    <x v="16"/>
    <n v="0"/>
    <n v="0"/>
    <n v="0"/>
    <n v="0"/>
    <n v="0"/>
    <n v="0"/>
    <n v="0"/>
    <n v="0"/>
    <n v="0"/>
    <n v="0"/>
    <n v="0"/>
    <n v="0"/>
    <n v="0"/>
    <n v="0"/>
  </r>
  <r>
    <s v="G3981 GEN Misc Equipment &gt; $20K"/>
    <s v="G3981"/>
    <x v="1500"/>
    <x v="16"/>
    <n v="0"/>
    <n v="0"/>
    <n v="0"/>
    <n v="0"/>
    <n v="0"/>
    <n v="0"/>
    <n v="0"/>
    <n v="0"/>
    <n v="0"/>
    <n v="0"/>
    <n v="0"/>
    <n v="0"/>
    <n v="0"/>
    <n v="0"/>
  </r>
  <r>
    <s v="G399 GEN Other Tangible Propert-NSC"/>
    <s v="G399"/>
    <x v="1501"/>
    <x v="16"/>
    <n v="0"/>
    <n v="0"/>
    <n v="0"/>
    <n v="0"/>
    <n v="0"/>
    <n v="0"/>
    <n v="0"/>
    <n v="0"/>
    <n v="0"/>
    <n v="0"/>
    <n v="0"/>
    <n v="0"/>
    <n v="0"/>
    <n v="0"/>
  </r>
  <r>
    <s v="G399 GEN Other Tangible Property"/>
    <s v="G399"/>
    <x v="1502"/>
    <x v="16"/>
    <n v="0"/>
    <n v="0"/>
    <n v="0"/>
    <n v="0"/>
    <n v="0"/>
    <n v="0"/>
    <n v="0"/>
    <n v="0"/>
    <n v="0"/>
    <n v="0"/>
    <n v="0"/>
    <n v="0"/>
    <n v="0"/>
    <n v="0"/>
  </r>
  <r>
    <s v="C302 INT Franchises &amp; Consents"/>
    <s v="C302"/>
    <x v="1338"/>
    <x v="17"/>
    <n v="23"/>
    <n v="25"/>
    <n v="26"/>
    <n v="28"/>
    <n v="29"/>
    <n v="31"/>
    <n v="32"/>
    <n v="34"/>
    <n v="35"/>
    <n v="37"/>
    <n v="38"/>
    <n v="40"/>
    <n v="41"/>
    <n v="32147"/>
  </r>
  <r>
    <s v="C303 118 CMN Misc Intangible- RET"/>
    <s v="C303"/>
    <x v="1503"/>
    <x v="17"/>
    <n v="0"/>
    <n v="0"/>
    <n v="0"/>
    <n v="0"/>
    <n v="0"/>
    <n v="0"/>
    <n v="0"/>
    <n v="0"/>
    <n v="0"/>
    <n v="0"/>
    <n v="0"/>
    <n v="0"/>
    <n v="0"/>
    <n v="0"/>
  </r>
  <r>
    <s v="C303 CMN Software, CLX System"/>
    <s v="C303"/>
    <x v="1504"/>
    <x v="17"/>
    <n v="0"/>
    <n v="0"/>
    <n v="0"/>
    <n v="0"/>
    <n v="0"/>
    <n v="0"/>
    <n v="0"/>
    <n v="0"/>
    <n v="0"/>
    <n v="0"/>
    <n v="0"/>
    <n v="0"/>
    <n v="0"/>
    <n v="0"/>
  </r>
  <r>
    <s v="C303 CMN Software, CLX System-NSC"/>
    <s v="C303"/>
    <x v="1505"/>
    <x v="17"/>
    <n v="0"/>
    <n v="0"/>
    <n v="0"/>
    <n v="0"/>
    <n v="0"/>
    <n v="0"/>
    <n v="0"/>
    <n v="0"/>
    <n v="0"/>
    <n v="0"/>
    <n v="0"/>
    <n v="0"/>
    <n v="0"/>
    <n v="0"/>
  </r>
  <r>
    <s v="C303 INT Frequency Purchase"/>
    <s v="C303"/>
    <x v="1506"/>
    <x v="17"/>
    <n v="0"/>
    <n v="0"/>
    <n v="0"/>
    <n v="0"/>
    <n v="0"/>
    <n v="0"/>
    <n v="0"/>
    <n v="0"/>
    <n v="0"/>
    <n v="0"/>
    <n v="0"/>
    <n v="0"/>
    <n v="0"/>
    <n v="0"/>
  </r>
  <r>
    <s v="C303 INT Misc Intangible Plant"/>
    <s v="C303"/>
    <x v="14"/>
    <x v="17"/>
    <n v="89932"/>
    <n v="89601"/>
    <n v="91589"/>
    <n v="95786"/>
    <n v="100010"/>
    <n v="98605"/>
    <n v="103342"/>
    <n v="108347"/>
    <n v="113670"/>
    <n v="119350"/>
    <n v="119868"/>
    <n v="127265"/>
    <n v="134589"/>
    <n v="106641111"/>
  </r>
  <r>
    <s v="C303 INT Misc Intangible Plant-NSC"/>
    <s v="C303"/>
    <x v="15"/>
    <x v="17"/>
    <n v="0"/>
    <n v="0"/>
    <n v="0"/>
    <n v="0"/>
    <n v="0"/>
    <n v="0"/>
    <n v="0"/>
    <n v="0"/>
    <n v="0"/>
    <n v="0"/>
    <n v="0"/>
    <n v="0"/>
    <n v="0"/>
    <n v="0"/>
  </r>
  <r>
    <s v="None, Common"/>
    <s v="None,"/>
    <x v="1507"/>
    <x v="17"/>
    <n v="0"/>
    <n v="0"/>
    <n v="0"/>
    <n v="0"/>
    <n v="0"/>
    <n v="0"/>
    <n v="0"/>
    <n v="0"/>
    <n v="0"/>
    <n v="0"/>
    <n v="0"/>
    <n v="0"/>
    <n v="0"/>
    <n v="0"/>
  </r>
  <r>
    <s v="C389 105 CMN Land &amp; Land Rights"/>
    <s v="C389"/>
    <x v="1508"/>
    <x v="18"/>
    <n v="0"/>
    <n v="0"/>
    <n v="0"/>
    <n v="0"/>
    <n v="0"/>
    <n v="0"/>
    <n v="0"/>
    <n v="0"/>
    <n v="0"/>
    <n v="0"/>
    <n v="0"/>
    <n v="0"/>
    <n v="0"/>
    <n v="0"/>
  </r>
  <r>
    <s v="C389 CMN Easements"/>
    <s v="C389"/>
    <x v="1509"/>
    <x v="18"/>
    <n v="1978"/>
    <n v="1997"/>
    <n v="2016"/>
    <n v="2036"/>
    <n v="2055"/>
    <n v="2075"/>
    <n v="2094"/>
    <n v="2113"/>
    <n v="2133"/>
    <n v="2152"/>
    <n v="2171"/>
    <n v="2191"/>
    <n v="2210"/>
    <n v="2093906"/>
  </r>
  <r>
    <s v="C389 CMN Land &amp; Land Rights"/>
    <s v="C389"/>
    <x v="1510"/>
    <x v="18"/>
    <n v="0"/>
    <n v="0"/>
    <n v="0"/>
    <n v="0"/>
    <n v="0"/>
    <n v="0"/>
    <n v="0"/>
    <n v="0"/>
    <n v="0"/>
    <n v="0"/>
    <n v="0"/>
    <n v="0"/>
    <n v="0"/>
    <n v="0"/>
  </r>
  <r>
    <s v="C3900 CMN Str/Impv, Elliott Ave-NSC"/>
    <s v="C3900"/>
    <x v="1511"/>
    <x v="18"/>
    <n v="0"/>
    <n v="0"/>
    <n v="0"/>
    <n v="0"/>
    <n v="0"/>
    <n v="0"/>
    <n v="0"/>
    <n v="0"/>
    <n v="0"/>
    <n v="0"/>
    <n v="0"/>
    <n v="0"/>
    <n v="0"/>
    <n v="0"/>
  </r>
  <r>
    <s v="C3900 CMN Str/Impv, Elliott Avenue"/>
    <s v="C3900"/>
    <x v="1512"/>
    <x v="18"/>
    <n v="0"/>
    <n v="0"/>
    <n v="0"/>
    <n v="0"/>
    <n v="0"/>
    <n v="0"/>
    <n v="0"/>
    <n v="0"/>
    <n v="0"/>
    <n v="0"/>
    <n v="0"/>
    <n v="0"/>
    <n v="0"/>
    <n v="0"/>
  </r>
  <r>
    <s v="C3900 CMN Str/Impv, ESO"/>
    <s v="C3900"/>
    <x v="1513"/>
    <x v="18"/>
    <n v="13193"/>
    <n v="13258"/>
    <n v="13323"/>
    <n v="13388"/>
    <n v="13453"/>
    <n v="13519"/>
    <n v="13584"/>
    <n v="13649"/>
    <n v="13714"/>
    <n v="13779"/>
    <n v="13844"/>
    <n v="13910"/>
    <n v="13975"/>
    <n v="13583792"/>
  </r>
  <r>
    <s v="C3900 CMN Str/Impv, ESO-NSC"/>
    <s v="C3900"/>
    <x v="1514"/>
    <x v="18"/>
    <n v="0"/>
    <n v="0"/>
    <n v="0"/>
    <n v="0"/>
    <n v="0"/>
    <n v="0"/>
    <n v="0"/>
    <n v="0"/>
    <n v="0"/>
    <n v="0"/>
    <n v="0"/>
    <n v="0"/>
    <n v="0"/>
    <n v="0"/>
  </r>
  <r>
    <s v="C3900 CMN Str/Impv, Factoria Svc Ct"/>
    <s v="C3900"/>
    <x v="1515"/>
    <x v="18"/>
    <n v="7249"/>
    <n v="7277"/>
    <n v="7306"/>
    <n v="7334"/>
    <n v="7362"/>
    <n v="7391"/>
    <n v="7419"/>
    <n v="7447"/>
    <n v="7475"/>
    <n v="7504"/>
    <n v="7532"/>
    <n v="7560"/>
    <n v="7588"/>
    <n v="7418785"/>
  </r>
  <r>
    <s v="C3900 CMN Str/Impv, Factoria Sv-NSC"/>
    <s v="C3900"/>
    <x v="1516"/>
    <x v="18"/>
    <n v="0"/>
    <n v="0"/>
    <n v="0"/>
    <n v="0"/>
    <n v="0"/>
    <n v="0"/>
    <n v="0"/>
    <n v="0"/>
    <n v="0"/>
    <n v="0"/>
    <n v="0"/>
    <n v="0"/>
    <n v="0"/>
    <n v="0"/>
  </r>
  <r>
    <s v="C3900 CMN Str/Impv, Factoria Trailr"/>
    <s v="C3900"/>
    <x v="1517"/>
    <x v="18"/>
    <n v="15"/>
    <n v="15"/>
    <n v="15"/>
    <n v="15"/>
    <n v="15"/>
    <n v="15"/>
    <n v="15"/>
    <n v="15"/>
    <n v="15"/>
    <n v="15"/>
    <n v="15"/>
    <n v="15"/>
    <n v="15"/>
    <n v="15356"/>
  </r>
  <r>
    <s v="C3900 CMN Str/Impv, Factoria Tr-NSC"/>
    <s v="C3900"/>
    <x v="1518"/>
    <x v="18"/>
    <n v="0"/>
    <n v="0"/>
    <n v="0"/>
    <n v="0"/>
    <n v="0"/>
    <n v="0"/>
    <n v="0"/>
    <n v="0"/>
    <n v="0"/>
    <n v="0"/>
    <n v="0"/>
    <n v="0"/>
    <n v="0"/>
    <n v="0"/>
  </r>
  <r>
    <s v="C3900 CMN Str/Impv, Fleet Svc Facl"/>
    <s v="C3900"/>
    <x v="1519"/>
    <x v="18"/>
    <n v="3223"/>
    <n v="3228"/>
    <n v="3233"/>
    <n v="3238"/>
    <n v="3243"/>
    <n v="3248"/>
    <n v="3253"/>
    <n v="3258"/>
    <n v="3263"/>
    <n v="3268"/>
    <n v="3273"/>
    <n v="3278"/>
    <n v="3283"/>
    <n v="3253164"/>
  </r>
  <r>
    <s v="C3900 CMN Str/Impv, Fleet Svc F-NSC"/>
    <s v="C3900"/>
    <x v="1520"/>
    <x v="18"/>
    <n v="0"/>
    <n v="0"/>
    <n v="0"/>
    <n v="0"/>
    <n v="0"/>
    <n v="0"/>
    <n v="0"/>
    <n v="0"/>
    <n v="0"/>
    <n v="0"/>
    <n v="0"/>
    <n v="0"/>
    <n v="0"/>
    <n v="0"/>
  </r>
  <r>
    <s v="C3900 CMN Str/Impv, Howell Bldg"/>
    <s v="C3900"/>
    <x v="1521"/>
    <x v="18"/>
    <n v="637"/>
    <n v="638"/>
    <n v="639"/>
    <n v="640"/>
    <n v="641"/>
    <n v="642"/>
    <n v="643"/>
    <n v="644"/>
    <n v="645"/>
    <n v="646"/>
    <n v="647"/>
    <n v="648"/>
    <n v="649"/>
    <n v="643128"/>
  </r>
  <r>
    <s v="C3900 CMN Str/Impv, Howell Bldg-NSC"/>
    <s v="C3900"/>
    <x v="1522"/>
    <x v="18"/>
    <n v="0"/>
    <n v="0"/>
    <n v="0"/>
    <n v="0"/>
    <n v="0"/>
    <n v="0"/>
    <n v="0"/>
    <n v="0"/>
    <n v="0"/>
    <n v="0"/>
    <n v="0"/>
    <n v="0"/>
    <n v="0"/>
    <n v="0"/>
  </r>
  <r>
    <s v="C3900 CMN Str/Impv, Kittitas Svc Ct"/>
    <s v="C3900"/>
    <x v="1523"/>
    <x v="18"/>
    <n v="1777"/>
    <n v="1780"/>
    <n v="1784"/>
    <n v="1787"/>
    <n v="1790"/>
    <n v="1793"/>
    <n v="1796"/>
    <n v="1799"/>
    <n v="1803"/>
    <n v="1806"/>
    <n v="1809"/>
    <n v="1812"/>
    <n v="1815"/>
    <n v="1796256"/>
  </r>
  <r>
    <s v="C3900 CMN Str/Impv, Kittitas Sv-NSC"/>
    <s v="C3900"/>
    <x v="1524"/>
    <x v="18"/>
    <n v="0"/>
    <n v="0"/>
    <n v="0"/>
    <n v="0"/>
    <n v="0"/>
    <n v="0"/>
    <n v="0"/>
    <n v="0"/>
    <n v="0"/>
    <n v="0"/>
    <n v="0"/>
    <n v="0"/>
    <n v="0"/>
    <n v="0"/>
  </r>
  <r>
    <s v="C3900 CMN Str/Impv, Olympia Bus/Eng"/>
    <s v="C3900"/>
    <x v="1525"/>
    <x v="18"/>
    <n v="2440"/>
    <n v="2444"/>
    <n v="2447"/>
    <n v="2451"/>
    <n v="2455"/>
    <n v="2458"/>
    <n v="2462"/>
    <n v="2466"/>
    <n v="2470"/>
    <n v="2473"/>
    <n v="2477"/>
    <n v="2481"/>
    <n v="2484"/>
    <n v="2462157"/>
  </r>
  <r>
    <s v="C3900 CMN Str/Impv, Olympia Bus-NSC"/>
    <s v="C3900"/>
    <x v="1526"/>
    <x v="18"/>
    <n v="0"/>
    <n v="0"/>
    <n v="0"/>
    <n v="0"/>
    <n v="0"/>
    <n v="0"/>
    <n v="0"/>
    <n v="0"/>
    <n v="0"/>
    <n v="0"/>
    <n v="0"/>
    <n v="0"/>
    <n v="0"/>
    <n v="0"/>
  </r>
  <r>
    <s v="C3900 CMN Str/Impv, Olympia Svc Ctr"/>
    <s v="C3900"/>
    <x v="1527"/>
    <x v="18"/>
    <n v="3190"/>
    <n v="3196"/>
    <n v="3202"/>
    <n v="3208"/>
    <n v="3214"/>
    <n v="3220"/>
    <n v="3227"/>
    <n v="3233"/>
    <n v="3239"/>
    <n v="3245"/>
    <n v="3251"/>
    <n v="3257"/>
    <n v="3263"/>
    <n v="3226608"/>
  </r>
  <r>
    <s v="C3900 CMN Str/Impv, Olympia Svc-NSC"/>
    <s v="C3900"/>
    <x v="1528"/>
    <x v="18"/>
    <n v="0"/>
    <n v="0"/>
    <n v="0"/>
    <n v="0"/>
    <n v="0"/>
    <n v="0"/>
    <n v="0"/>
    <n v="0"/>
    <n v="0"/>
    <n v="0"/>
    <n v="0"/>
    <n v="0"/>
    <n v="0"/>
    <n v="0"/>
  </r>
  <r>
    <s v="C3900 CMN Str/Impv, Puyallup Svc Ct"/>
    <s v="C3900"/>
    <x v="1529"/>
    <x v="18"/>
    <n v="1250"/>
    <n v="1252"/>
    <n v="1253"/>
    <n v="1255"/>
    <n v="1256"/>
    <n v="1258"/>
    <n v="1259"/>
    <n v="1261"/>
    <n v="1262"/>
    <n v="1264"/>
    <n v="1265"/>
    <n v="1267"/>
    <n v="1268"/>
    <n v="1259097"/>
  </r>
  <r>
    <s v="C3900 CMN Str/Impv, Puyallup Sv-NSC"/>
    <s v="C3900"/>
    <x v="1530"/>
    <x v="18"/>
    <n v="0"/>
    <n v="0"/>
    <n v="0"/>
    <n v="0"/>
    <n v="0"/>
    <n v="0"/>
    <n v="0"/>
    <n v="0"/>
    <n v="0"/>
    <n v="0"/>
    <n v="0"/>
    <n v="0"/>
    <n v="0"/>
    <n v="0"/>
  </r>
  <r>
    <s v="C3900 CMN Str/Impv, Pwr Sys Bldg"/>
    <s v="C3900"/>
    <x v="1531"/>
    <x v="18"/>
    <n v="0"/>
    <n v="0"/>
    <n v="0"/>
    <n v="0"/>
    <n v="0"/>
    <n v="0"/>
    <n v="0"/>
    <n v="0"/>
    <n v="0"/>
    <n v="0"/>
    <n v="0"/>
    <n v="0"/>
    <n v="0"/>
    <n v="0"/>
  </r>
  <r>
    <s v="C3900 CMN Str/Impv, Pwr Sys Bld-NSC"/>
    <s v="C3900"/>
    <x v="1532"/>
    <x v="18"/>
    <n v="0"/>
    <n v="0"/>
    <n v="0"/>
    <n v="0"/>
    <n v="0"/>
    <n v="0"/>
    <n v="0"/>
    <n v="0"/>
    <n v="0"/>
    <n v="0"/>
    <n v="0"/>
    <n v="0"/>
    <n v="0"/>
    <n v="0"/>
  </r>
  <r>
    <s v="C3900 CMN Str/Impv, S King Complex"/>
    <s v="C3900"/>
    <x v="1533"/>
    <x v="18"/>
    <n v="742"/>
    <n v="770"/>
    <n v="799"/>
    <n v="827"/>
    <n v="855"/>
    <n v="883"/>
    <n v="911"/>
    <n v="940"/>
    <n v="968"/>
    <n v="996"/>
    <n v="1024"/>
    <n v="1052"/>
    <n v="1080"/>
    <n v="911346"/>
  </r>
  <r>
    <s v="C3900 CMN Str/Impv, S King Comp-NSC"/>
    <s v="C3900"/>
    <x v="1534"/>
    <x v="18"/>
    <n v="0"/>
    <n v="0"/>
    <n v="0"/>
    <n v="0"/>
    <n v="0"/>
    <n v="0"/>
    <n v="0"/>
    <n v="0"/>
    <n v="0"/>
    <n v="0"/>
    <n v="0"/>
    <n v="0"/>
    <n v="0"/>
    <n v="0"/>
  </r>
  <r>
    <s v="C3900 CMN Str/Impv, Tacoma Office"/>
    <s v="C3900"/>
    <x v="1535"/>
    <x v="18"/>
    <n v="5080"/>
    <n v="5089"/>
    <n v="5098"/>
    <n v="5107"/>
    <n v="5116"/>
    <n v="5125"/>
    <n v="5134"/>
    <n v="5143"/>
    <n v="5152"/>
    <n v="5161"/>
    <n v="5170"/>
    <n v="5179"/>
    <n v="5188"/>
    <n v="5134059"/>
  </r>
  <r>
    <s v="C3900 CMN Str/Impv, Tacoma Offi-NSC"/>
    <s v="C3900"/>
    <x v="1536"/>
    <x v="18"/>
    <n v="0"/>
    <n v="0"/>
    <n v="0"/>
    <n v="0"/>
    <n v="0"/>
    <n v="0"/>
    <n v="0"/>
    <n v="0"/>
    <n v="0"/>
    <n v="0"/>
    <n v="0"/>
    <n v="0"/>
    <n v="0"/>
    <n v="0"/>
  </r>
  <r>
    <s v="C3900 CMN Structure &amp; Improvement"/>
    <s v="C3900"/>
    <x v="1537"/>
    <x v="18"/>
    <n v="5243"/>
    <n v="5294"/>
    <n v="5346"/>
    <n v="5401"/>
    <n v="5456"/>
    <n v="5508"/>
    <n v="5561"/>
    <n v="5613"/>
    <n v="5666"/>
    <n v="5724"/>
    <n v="5786"/>
    <n v="5849"/>
    <n v="5914"/>
    <n v="5565225"/>
  </r>
  <r>
    <s v="C3901 CMN LH, Bothell Access Ce-NSC"/>
    <s v="C3901"/>
    <x v="1538"/>
    <x v="18"/>
    <n v="0"/>
    <n v="0"/>
    <n v="0"/>
    <n v="0"/>
    <n v="0"/>
    <n v="0"/>
    <n v="0"/>
    <n v="0"/>
    <n v="0"/>
    <n v="0"/>
    <n v="0"/>
    <n v="0"/>
    <n v="0"/>
    <n v="0"/>
  </r>
  <r>
    <s v="C3901 CMN LH, Bothell Access Center"/>
    <s v="C3901"/>
    <x v="1539"/>
    <x v="18"/>
    <n v="553"/>
    <n v="568"/>
    <n v="583"/>
    <n v="598"/>
    <n v="613"/>
    <n v="627"/>
    <n v="642"/>
    <n v="657"/>
    <n v="672"/>
    <n v="686"/>
    <n v="701"/>
    <n v="716"/>
    <n v="731"/>
    <n v="642108"/>
  </r>
  <r>
    <s v="C3901 CMN LH, Bothell Call Ctr-RET"/>
    <s v="C3901"/>
    <x v="1540"/>
    <x v="18"/>
    <n v="0"/>
    <n v="0"/>
    <n v="0"/>
    <n v="0"/>
    <n v="0"/>
    <n v="0"/>
    <n v="0"/>
    <n v="0"/>
    <n v="0"/>
    <n v="0"/>
    <n v="0"/>
    <n v="0"/>
    <n v="0"/>
    <n v="0"/>
  </r>
  <r>
    <s v="C3901 CMN LH, Bothell Data Center"/>
    <s v="C3901"/>
    <x v="1541"/>
    <x v="18"/>
    <n v="5731"/>
    <n v="5806"/>
    <n v="5881"/>
    <n v="5956"/>
    <n v="6030"/>
    <n v="6105"/>
    <n v="6180"/>
    <n v="6255"/>
    <n v="6330"/>
    <n v="6405"/>
    <n v="6480"/>
    <n v="6555"/>
    <n v="6630"/>
    <n v="6180251"/>
  </r>
  <r>
    <s v="C3901 CMN LH, Bothell Data Cent-NSC"/>
    <s v="C3901"/>
    <x v="1542"/>
    <x v="18"/>
    <n v="0"/>
    <n v="0"/>
    <n v="0"/>
    <n v="0"/>
    <n v="0"/>
    <n v="0"/>
    <n v="0"/>
    <n v="0"/>
    <n v="0"/>
    <n v="0"/>
    <n v="0"/>
    <n v="0"/>
    <n v="0"/>
    <n v="0"/>
  </r>
  <r>
    <s v="C3901 CMN LH, Ellensburg-RETIRED"/>
    <s v="C3901"/>
    <x v="1543"/>
    <x v="18"/>
    <n v="0"/>
    <n v="0"/>
    <n v="0"/>
    <n v="0"/>
    <n v="0"/>
    <n v="0"/>
    <n v="0"/>
    <n v="0"/>
    <n v="0"/>
    <n v="0"/>
    <n v="0"/>
    <n v="0"/>
    <n v="0"/>
    <n v="0"/>
  </r>
  <r>
    <s v="C3901 CMN LH, Expired"/>
    <s v="C3901"/>
    <x v="1544"/>
    <x v="18"/>
    <n v="0"/>
    <n v="0"/>
    <n v="0"/>
    <n v="0"/>
    <n v="0"/>
    <n v="0"/>
    <n v="0"/>
    <n v="0"/>
    <n v="0"/>
    <n v="0"/>
    <n v="0"/>
    <n v="0"/>
    <n v="0"/>
    <n v="0"/>
  </r>
  <r>
    <s v="C3901 CMN LH, Freeland Bus Ofc"/>
    <s v="C3901"/>
    <x v="1545"/>
    <x v="18"/>
    <n v="333"/>
    <n v="333"/>
    <n v="334"/>
    <n v="334"/>
    <n v="334"/>
    <n v="335"/>
    <n v="335"/>
    <n v="335"/>
    <n v="335"/>
    <n v="336"/>
    <n v="336"/>
    <n v="336"/>
    <n v="337"/>
    <n v="334885"/>
  </r>
  <r>
    <s v="C3901 CMN LH, Freeland Bus Ofc-NSC"/>
    <s v="C3901"/>
    <x v="1546"/>
    <x v="18"/>
    <n v="0"/>
    <n v="0"/>
    <n v="0"/>
    <n v="0"/>
    <n v="0"/>
    <n v="0"/>
    <n v="0"/>
    <n v="0"/>
    <n v="0"/>
    <n v="0"/>
    <n v="0"/>
    <n v="0"/>
    <n v="0"/>
    <n v="0"/>
  </r>
  <r>
    <s v="C3901 CMN LH, Lincoln Exec Ctr"/>
    <s v="C3901"/>
    <x v="1547"/>
    <x v="18"/>
    <n v="29"/>
    <n v="30"/>
    <n v="31"/>
    <n v="32"/>
    <n v="34"/>
    <n v="35"/>
    <n v="36"/>
    <n v="38"/>
    <n v="39"/>
    <n v="40"/>
    <n v="42"/>
    <n v="43"/>
    <n v="44"/>
    <n v="36359"/>
  </r>
  <r>
    <s v="C3901 CMN LH, Lincoln Exec Ctr-NSC"/>
    <s v="C3901"/>
    <x v="1548"/>
    <x v="18"/>
    <n v="0"/>
    <n v="0"/>
    <n v="0"/>
    <n v="0"/>
    <n v="0"/>
    <n v="0"/>
    <n v="0"/>
    <n v="0"/>
    <n v="0"/>
    <n v="0"/>
    <n v="0"/>
    <n v="0"/>
    <n v="0"/>
    <n v="0"/>
  </r>
  <r>
    <s v="C3901 CMN LH, Mt Erie Comm -RETIRED"/>
    <s v="C3901"/>
    <x v="1549"/>
    <x v="18"/>
    <n v="0"/>
    <n v="0"/>
    <n v="0"/>
    <n v="0"/>
    <n v="0"/>
    <n v="0"/>
    <n v="0"/>
    <n v="0"/>
    <n v="0"/>
    <n v="0"/>
    <n v="0"/>
    <n v="0"/>
    <n v="0"/>
    <n v="0"/>
  </r>
  <r>
    <s v="C3901 CMN LH, PSE Building"/>
    <s v="C3901"/>
    <x v="1550"/>
    <x v="18"/>
    <n v="9370"/>
    <n v="9392"/>
    <n v="9413"/>
    <n v="9435"/>
    <n v="9457"/>
    <n v="9479"/>
    <n v="9500"/>
    <n v="0"/>
    <n v="0"/>
    <n v="0"/>
    <n v="0"/>
    <n v="0"/>
    <n v="0"/>
    <n v="5113384"/>
  </r>
  <r>
    <s v="C3901 CMN LH, PSE Building-NSC"/>
    <s v="C3901"/>
    <x v="1551"/>
    <x v="18"/>
    <n v="0"/>
    <n v="0"/>
    <n v="0"/>
    <n v="0"/>
    <n v="0"/>
    <n v="0"/>
    <n v="0"/>
    <n v="0"/>
    <n v="0"/>
    <n v="0"/>
    <n v="0"/>
    <n v="0"/>
    <n v="0"/>
    <n v="0"/>
  </r>
  <r>
    <s v="C3901 CMN LH, PSE East Amend 2"/>
    <s v="C3901"/>
    <x v="1552"/>
    <x v="18"/>
    <n v="0"/>
    <n v="0"/>
    <n v="0"/>
    <n v="0"/>
    <n v="0"/>
    <n v="0"/>
    <n v="0"/>
    <n v="0"/>
    <n v="0"/>
    <n v="0"/>
    <n v="0"/>
    <n v="0"/>
    <n v="0"/>
    <n v="0"/>
  </r>
  <r>
    <s v="C3901 CMN LH, PSE East Amend 2-NSC"/>
    <s v="C3901"/>
    <x v="1553"/>
    <x v="18"/>
    <n v="0"/>
    <n v="0"/>
    <n v="0"/>
    <n v="0"/>
    <n v="0"/>
    <n v="0"/>
    <n v="0"/>
    <n v="0"/>
    <n v="0"/>
    <n v="0"/>
    <n v="0"/>
    <n v="0"/>
    <n v="0"/>
    <n v="0"/>
  </r>
  <r>
    <s v="C3901 CMN LH, PSE East Building"/>
    <s v="C3901"/>
    <x v="1554"/>
    <x v="18"/>
    <n v="20060"/>
    <n v="20143"/>
    <n v="20227"/>
    <n v="20311"/>
    <n v="20394"/>
    <n v="20478"/>
    <n v="20562"/>
    <n v="20645"/>
    <n v="20729"/>
    <n v="20813"/>
    <n v="20896"/>
    <n v="20980"/>
    <n v="21063"/>
    <n v="20561518"/>
  </r>
  <r>
    <s v="C3901 CMN LH, PSE East Building-NSC"/>
    <s v="C3901"/>
    <x v="1555"/>
    <x v="18"/>
    <n v="0"/>
    <n v="0"/>
    <n v="0"/>
    <n v="0"/>
    <n v="0"/>
    <n v="0"/>
    <n v="0"/>
    <n v="0"/>
    <n v="0"/>
    <n v="0"/>
    <n v="0"/>
    <n v="0"/>
    <n v="0"/>
    <n v="0"/>
  </r>
  <r>
    <s v="C3901 CMN LH, Rattlesnake Mtn -RET"/>
    <s v="C3901"/>
    <x v="1556"/>
    <x v="18"/>
    <n v="0"/>
    <n v="0"/>
    <n v="0"/>
    <n v="0"/>
    <n v="0"/>
    <n v="0"/>
    <n v="0"/>
    <n v="0"/>
    <n v="0"/>
    <n v="0"/>
    <n v="0"/>
    <n v="0"/>
    <n v="0"/>
    <n v="0"/>
  </r>
  <r>
    <s v="C3901 CMN LH, Redmond West/Will-NSC"/>
    <s v="C3901"/>
    <x v="1557"/>
    <x v="18"/>
    <n v="0"/>
    <n v="0"/>
    <n v="0"/>
    <n v="0"/>
    <n v="0"/>
    <n v="0"/>
    <n v="0"/>
    <n v="0"/>
    <n v="0"/>
    <n v="0"/>
    <n v="0"/>
    <n v="0"/>
    <n v="0"/>
    <n v="0"/>
  </r>
  <r>
    <s v="C3901 CMN LH, Redmond West/Willow"/>
    <s v="C3901"/>
    <x v="1558"/>
    <x v="18"/>
    <n v="1951"/>
    <n v="1964"/>
    <n v="1976"/>
    <n v="1988"/>
    <n v="2001"/>
    <n v="2013"/>
    <n v="2025"/>
    <n v="2038"/>
    <n v="2050"/>
    <n v="2062"/>
    <n v="2075"/>
    <n v="2087"/>
    <n v="2099"/>
    <n v="2025386"/>
  </r>
  <r>
    <s v="C3901 CMN LH, S King Svc 2nd Am-RET"/>
    <s v="C3901"/>
    <x v="1559"/>
    <x v="18"/>
    <n v="0"/>
    <n v="0"/>
    <n v="0"/>
    <n v="0"/>
    <n v="0"/>
    <n v="0"/>
    <n v="0"/>
    <n v="0"/>
    <n v="0"/>
    <n v="0"/>
    <n v="0"/>
    <n v="0"/>
    <n v="0"/>
    <n v="0"/>
  </r>
  <r>
    <s v="C3901 CMN LH, S King Svc -RETIRED"/>
    <s v="C3901"/>
    <x v="1560"/>
    <x v="18"/>
    <n v="0"/>
    <n v="0"/>
    <n v="0"/>
    <n v="0"/>
    <n v="0"/>
    <n v="0"/>
    <n v="0"/>
    <n v="0"/>
    <n v="0"/>
    <n v="0"/>
    <n v="0"/>
    <n v="0"/>
    <n v="0"/>
    <n v="0"/>
  </r>
  <r>
    <s v="C3901 CMN LH, Sea Tac-RETIRED"/>
    <s v="C3901"/>
    <x v="1561"/>
    <x v="18"/>
    <n v="0"/>
    <n v="0"/>
    <n v="0"/>
    <n v="0"/>
    <n v="0"/>
    <n v="0"/>
    <n v="0"/>
    <n v="0"/>
    <n v="0"/>
    <n v="0"/>
    <n v="0"/>
    <n v="0"/>
    <n v="0"/>
    <n v="0"/>
  </r>
  <r>
    <s v="C3910 CMN Office Furn &amp; Eq-notused"/>
    <s v="C3910"/>
    <x v="1562"/>
    <x v="18"/>
    <n v="0"/>
    <n v="0"/>
    <n v="0"/>
    <n v="0"/>
    <n v="0"/>
    <n v="0"/>
    <n v="0"/>
    <n v="0"/>
    <n v="0"/>
    <n v="0"/>
    <n v="0"/>
    <n v="0"/>
    <n v="0"/>
    <n v="0"/>
  </r>
  <r>
    <s v="C3911 CMN Office Furn &amp; Eq, new"/>
    <s v="C3911"/>
    <x v="1563"/>
    <x v="18"/>
    <n v="3017"/>
    <n v="3069"/>
    <n v="3121"/>
    <n v="3172"/>
    <n v="3224"/>
    <n v="3276"/>
    <n v="3328"/>
    <n v="9842"/>
    <n v="9685"/>
    <n v="9657"/>
    <n v="9628"/>
    <n v="9599"/>
    <n v="9580"/>
    <n v="6158463"/>
  </r>
  <r>
    <s v="C3911 CMN Office Furn &amp; Eq, old"/>
    <s v="C3911"/>
    <x v="1564"/>
    <x v="18"/>
    <n v="6168"/>
    <n v="6257"/>
    <n v="6345"/>
    <n v="6434"/>
    <n v="6523"/>
    <n v="6611"/>
    <n v="6700"/>
    <n v="0"/>
    <n v="0"/>
    <n v="0"/>
    <n v="0"/>
    <n v="0"/>
    <n v="0"/>
    <n v="3496164"/>
  </r>
  <r>
    <s v="C3911 CMN Office Furn &amp; Eq, old-NSC"/>
    <s v="C3911"/>
    <x v="1565"/>
    <x v="18"/>
    <n v="0"/>
    <n v="0"/>
    <n v="0"/>
    <n v="0"/>
    <n v="0"/>
    <n v="0"/>
    <n v="0"/>
    <n v="0"/>
    <n v="0"/>
    <n v="0"/>
    <n v="0"/>
    <n v="0"/>
    <n v="0"/>
    <n v="0"/>
  </r>
  <r>
    <s v="C3912 CMN Computer Eq, new"/>
    <s v="C3912"/>
    <x v="1566"/>
    <x v="18"/>
    <n v="22553"/>
    <n v="23870"/>
    <n v="25276"/>
    <n v="26780"/>
    <n v="28286"/>
    <n v="23952"/>
    <n v="25364"/>
    <n v="25650"/>
    <n v="27074"/>
    <n v="28576"/>
    <n v="30066"/>
    <n v="31488"/>
    <n v="32464"/>
    <n v="26990891"/>
  </r>
  <r>
    <s v="C3912 CMN Computer Eq, old-RETIRED"/>
    <s v="C3912"/>
    <x v="1567"/>
    <x v="18"/>
    <n v="0"/>
    <n v="0"/>
    <n v="0"/>
    <n v="0"/>
    <n v="0"/>
    <n v="0"/>
    <n v="0"/>
    <n v="0"/>
    <n v="0"/>
    <n v="0"/>
    <n v="0"/>
    <n v="0"/>
    <n v="0"/>
    <n v="0"/>
  </r>
  <r>
    <s v="C3913 CMN Printers, new"/>
    <s v="C3913"/>
    <x v="1568"/>
    <x v="18"/>
    <n v="0"/>
    <n v="0"/>
    <n v="0"/>
    <n v="0"/>
    <n v="0"/>
    <n v="0"/>
    <n v="0"/>
    <n v="0"/>
    <n v="0"/>
    <n v="0"/>
    <n v="0"/>
    <n v="0"/>
    <n v="0"/>
    <n v="0"/>
  </r>
  <r>
    <s v="C3913 CMN Printers, new-NSC"/>
    <s v="C3913"/>
    <x v="1569"/>
    <x v="18"/>
    <n v="0"/>
    <n v="0"/>
    <n v="0"/>
    <n v="0"/>
    <n v="0"/>
    <n v="0"/>
    <n v="0"/>
    <n v="0"/>
    <n v="0"/>
    <n v="0"/>
    <n v="0"/>
    <n v="0"/>
    <n v="0"/>
    <n v="0"/>
  </r>
  <r>
    <s v="C3914 CMN Computer Equip&gt;$20K-RET"/>
    <s v="C3914"/>
    <x v="1570"/>
    <x v="18"/>
    <n v="0"/>
    <n v="0"/>
    <n v="0"/>
    <n v="0"/>
    <n v="0"/>
    <n v="0"/>
    <n v="0"/>
    <n v="0"/>
    <n v="0"/>
    <n v="0"/>
    <n v="0"/>
    <n v="0"/>
    <n v="0"/>
    <n v="0"/>
  </r>
  <r>
    <s v="C3917 CMN Modular Furniture-notused"/>
    <s v="C3917"/>
    <x v="1571"/>
    <x v="18"/>
    <n v="0"/>
    <n v="0"/>
    <n v="0"/>
    <n v="0"/>
    <n v="0"/>
    <n v="0"/>
    <n v="0"/>
    <n v="0"/>
    <n v="0"/>
    <n v="0"/>
    <n v="0"/>
    <n v="0"/>
    <n v="0"/>
    <n v="0"/>
  </r>
  <r>
    <s v="C3920 GEN Trans Equip, new"/>
    <s v="C3920"/>
    <x v="1212"/>
    <x v="18"/>
    <n v="3191"/>
    <n v="3196"/>
    <n v="3201"/>
    <n v="2985"/>
    <n v="2990"/>
    <n v="2995"/>
    <n v="2999"/>
    <n v="3005"/>
    <n v="3009"/>
    <n v="3014"/>
    <n v="3019"/>
    <n v="3023"/>
    <n v="3028"/>
    <n v="3045516"/>
  </r>
  <r>
    <s v="C3920 GEN Trans Equip, old"/>
    <s v="C3920"/>
    <x v="1213"/>
    <x v="18"/>
    <n v="35"/>
    <n v="4"/>
    <n v="4"/>
    <n v="4"/>
    <n v="4"/>
    <n v="4"/>
    <n v="4"/>
    <n v="0"/>
    <n v="0"/>
    <n v="0"/>
    <n v="0"/>
    <n v="0"/>
    <n v="0"/>
    <n v="3537"/>
  </r>
  <r>
    <s v="C3920 GEN Trans Equip, old-NSC"/>
    <s v="C3920"/>
    <x v="1214"/>
    <x v="18"/>
    <n v="0"/>
    <n v="0"/>
    <n v="0"/>
    <n v="0"/>
    <n v="0"/>
    <n v="0"/>
    <n v="0"/>
    <n v="0"/>
    <n v="0"/>
    <n v="0"/>
    <n v="0"/>
    <n v="0"/>
    <n v="0"/>
    <n v="0"/>
  </r>
  <r>
    <s v="C3921 CMN Aircraft"/>
    <s v="C3921"/>
    <x v="1572"/>
    <x v="18"/>
    <n v="924"/>
    <n v="924"/>
    <n v="924"/>
    <n v="924"/>
    <n v="924"/>
    <n v="924"/>
    <n v="924"/>
    <n v="924"/>
    <n v="924"/>
    <n v="924"/>
    <n v="924"/>
    <n v="924"/>
    <n v="924"/>
    <n v="923765"/>
  </r>
  <r>
    <s v="C3921 CMN Aircraft-NSC"/>
    <s v="C3921"/>
    <x v="1573"/>
    <x v="18"/>
    <n v="0"/>
    <n v="0"/>
    <n v="0"/>
    <n v="0"/>
    <n v="0"/>
    <n v="0"/>
    <n v="0"/>
    <n v="0"/>
    <n v="0"/>
    <n v="0"/>
    <n v="0"/>
    <n v="0"/>
    <n v="0"/>
    <n v="0"/>
  </r>
  <r>
    <s v="C3922 CMN Aircraft Engine Rebuild"/>
    <s v="C3922"/>
    <x v="1574"/>
    <x v="18"/>
    <n v="901"/>
    <n v="901"/>
    <n v="901"/>
    <n v="901"/>
    <n v="901"/>
    <n v="901"/>
    <n v="901"/>
    <n v="901"/>
    <n v="901"/>
    <n v="901"/>
    <n v="901"/>
    <n v="901"/>
    <n v="901"/>
    <n v="901043"/>
  </r>
  <r>
    <s v="C3922 CMN Aircraft Engine Rebui-NSC"/>
    <s v="C3922"/>
    <x v="1575"/>
    <x v="18"/>
    <n v="0"/>
    <n v="0"/>
    <n v="0"/>
    <n v="0"/>
    <n v="0"/>
    <n v="0"/>
    <n v="0"/>
    <n v="0"/>
    <n v="0"/>
    <n v="0"/>
    <n v="0"/>
    <n v="0"/>
    <n v="0"/>
    <n v="0"/>
  </r>
  <r>
    <s v="C393 CMN Stores Equipment new"/>
    <s v="C393"/>
    <x v="1576"/>
    <x v="18"/>
    <n v="22"/>
    <n v="22"/>
    <n v="22"/>
    <n v="23"/>
    <n v="23"/>
    <n v="23"/>
    <n v="23"/>
    <n v="44"/>
    <n v="44"/>
    <n v="44"/>
    <n v="44"/>
    <n v="44"/>
    <n v="44"/>
    <n v="32383"/>
  </r>
  <r>
    <s v="C393 CMN Stores Equipment old"/>
    <s v="C393"/>
    <x v="1577"/>
    <x v="18"/>
    <n v="20"/>
    <n v="20"/>
    <n v="20"/>
    <n v="21"/>
    <n v="21"/>
    <n v="21"/>
    <n v="21"/>
    <n v="0"/>
    <n v="0"/>
    <n v="0"/>
    <n v="0"/>
    <n v="0"/>
    <n v="0"/>
    <n v="11148"/>
  </r>
  <r>
    <s v="C393 CMN Stores Equipment old-NSC"/>
    <s v="C393"/>
    <x v="1578"/>
    <x v="18"/>
    <n v="0"/>
    <n v="0"/>
    <n v="0"/>
    <n v="0"/>
    <n v="0"/>
    <n v="0"/>
    <n v="0"/>
    <n v="0"/>
    <n v="0"/>
    <n v="0"/>
    <n v="0"/>
    <n v="0"/>
    <n v="0"/>
    <n v="0"/>
  </r>
  <r>
    <s v="C3940 CMN Tools/Shop/Garage new"/>
    <s v="C3940"/>
    <x v="1579"/>
    <x v="18"/>
    <n v="403"/>
    <n v="408"/>
    <n v="412"/>
    <n v="417"/>
    <n v="422"/>
    <n v="427"/>
    <n v="511"/>
    <n v="670"/>
    <n v="660"/>
    <n v="851"/>
    <n v="850"/>
    <n v="848"/>
    <n v="1167"/>
    <n v="604996"/>
  </r>
  <r>
    <s v="C3940 CMN Tools/Shop/Garage old"/>
    <s v="C3940"/>
    <x v="1580"/>
    <x v="18"/>
    <n v="312"/>
    <n v="148"/>
    <n v="152"/>
    <n v="156"/>
    <n v="160"/>
    <n v="163"/>
    <n v="167"/>
    <n v="0"/>
    <n v="0"/>
    <n v="0"/>
    <n v="0"/>
    <n v="0"/>
    <n v="0"/>
    <n v="91819"/>
  </r>
  <r>
    <s v="C3940 CMN Tools/Shop/Garage old-NSC"/>
    <s v="C3940"/>
    <x v="1581"/>
    <x v="18"/>
    <n v="0"/>
    <n v="0"/>
    <n v="0"/>
    <n v="0"/>
    <n v="0"/>
    <n v="0"/>
    <n v="0"/>
    <n v="0"/>
    <n v="0"/>
    <n v="0"/>
    <n v="0"/>
    <n v="0"/>
    <n v="0"/>
    <n v="0"/>
  </r>
  <r>
    <s v="C3941 CMN Tools/Shop/Gar&gt;$20K-RET"/>
    <s v="C3941"/>
    <x v="1582"/>
    <x v="18"/>
    <n v="0"/>
    <n v="0"/>
    <n v="0"/>
    <n v="0"/>
    <n v="0"/>
    <n v="0"/>
    <n v="0"/>
    <n v="0"/>
    <n v="0"/>
    <n v="0"/>
    <n v="0"/>
    <n v="0"/>
    <n v="0"/>
    <n v="0"/>
  </r>
  <r>
    <s v="C3942 CMN Tools, 5 yrs-notused"/>
    <s v="C3942"/>
    <x v="1583"/>
    <x v="18"/>
    <n v="0"/>
    <n v="0"/>
    <n v="0"/>
    <n v="0"/>
    <n v="0"/>
    <n v="0"/>
    <n v="0"/>
    <n v="0"/>
    <n v="0"/>
    <n v="0"/>
    <n v="0"/>
    <n v="0"/>
    <n v="0"/>
    <n v="0"/>
  </r>
  <r>
    <s v="C395 CMN Laboratory Equipment-RET"/>
    <s v="C395"/>
    <x v="1584"/>
    <x v="18"/>
    <n v="0"/>
    <n v="0"/>
    <n v="0"/>
    <n v="0"/>
    <n v="0"/>
    <n v="0"/>
    <n v="0"/>
    <n v="0"/>
    <n v="0"/>
    <n v="0"/>
    <n v="0"/>
    <n v="0"/>
    <n v="0"/>
    <n v="0"/>
  </r>
  <r>
    <s v="C396 GEN Power Op Equip, new"/>
    <s v="C396"/>
    <x v="1492"/>
    <x v="18"/>
    <n v="934"/>
    <n v="935"/>
    <n v="936"/>
    <n v="1158"/>
    <n v="1160"/>
    <n v="1161"/>
    <n v="1164"/>
    <n v="1166"/>
    <n v="1136"/>
    <n v="1123"/>
    <n v="1109"/>
    <n v="1096"/>
    <n v="1083"/>
    <n v="1095947"/>
  </r>
  <r>
    <s v="C396 GEN Power Op Equip, old-RET"/>
    <s v="C396"/>
    <x v="1585"/>
    <x v="18"/>
    <n v="0"/>
    <n v="0"/>
    <n v="0"/>
    <n v="0"/>
    <n v="0"/>
    <n v="0"/>
    <n v="0"/>
    <n v="0"/>
    <n v="0"/>
    <n v="0"/>
    <n v="0"/>
    <n v="0"/>
    <n v="0"/>
    <n v="0"/>
  </r>
  <r>
    <s v="C3970 105 CMN Comm Equip, AMI Net"/>
    <s v="C3970"/>
    <x v="1586"/>
    <x v="18"/>
    <n v="0"/>
    <n v="0"/>
    <n v="0"/>
    <n v="0"/>
    <n v="0"/>
    <n v="0"/>
    <n v="0"/>
    <n v="0"/>
    <n v="0"/>
    <n v="0"/>
    <n v="0"/>
    <n v="0"/>
    <n v="0"/>
    <n v="0"/>
  </r>
  <r>
    <s v="C3970 105 CMN Comm Equip, AMI N-NSC"/>
    <s v="C3970"/>
    <x v="1587"/>
    <x v="18"/>
    <n v="0"/>
    <n v="0"/>
    <n v="0"/>
    <n v="0"/>
    <n v="0"/>
    <n v="0"/>
    <n v="0"/>
    <n v="0"/>
    <n v="0"/>
    <n v="0"/>
    <n v="0"/>
    <n v="0"/>
    <n v="0"/>
    <n v="0"/>
  </r>
  <r>
    <s v="C3970 CMN Comm Equip, AMI Netwo-NSC"/>
    <s v="C3970"/>
    <x v="1588"/>
    <x v="18"/>
    <n v="0"/>
    <n v="0"/>
    <n v="0"/>
    <n v="0"/>
    <n v="0"/>
    <n v="0"/>
    <n v="0"/>
    <n v="0"/>
    <n v="0"/>
    <n v="0"/>
    <n v="0"/>
    <n v="0"/>
    <n v="0"/>
    <n v="0"/>
  </r>
  <r>
    <s v="C3970 CMN Comm Equip, AMI Network"/>
    <s v="C3970"/>
    <x v="1589"/>
    <x v="18"/>
    <n v="669"/>
    <n v="692"/>
    <n v="716"/>
    <n v="743"/>
    <n v="769"/>
    <n v="796"/>
    <n v="823"/>
    <n v="850"/>
    <n v="603"/>
    <n v="669"/>
    <n v="735"/>
    <n v="801"/>
    <n v="867"/>
    <n v="747156"/>
  </r>
  <r>
    <s v="C3970 CMN Comm Equip, new"/>
    <s v="C3970"/>
    <x v="1590"/>
    <x v="18"/>
    <n v="16178"/>
    <n v="16524"/>
    <n v="16880"/>
    <n v="17246"/>
    <n v="17614"/>
    <n v="17984"/>
    <n v="18353"/>
    <n v="16256"/>
    <n v="17040"/>
    <n v="17444"/>
    <n v="17865"/>
    <n v="18287"/>
    <n v="18639"/>
    <n v="17408338"/>
  </r>
  <r>
    <s v="C3970 CMN Comm Equip, old"/>
    <s v="C3970"/>
    <x v="1591"/>
    <x v="18"/>
    <n v="-740"/>
    <n v="-896"/>
    <n v="-697"/>
    <n v="-497"/>
    <n v="-297"/>
    <n v="-377"/>
    <n v="-1559"/>
    <n v="0"/>
    <n v="0"/>
    <n v="0"/>
    <n v="0"/>
    <n v="0"/>
    <n v="0"/>
    <n v="-391144"/>
  </r>
  <r>
    <s v="C3970 CMN Comm Equip, old-NSC"/>
    <s v="C3970"/>
    <x v="1592"/>
    <x v="18"/>
    <n v="0"/>
    <n v="0"/>
    <n v="0"/>
    <n v="0"/>
    <n v="0"/>
    <n v="0"/>
    <n v="0"/>
    <n v="0"/>
    <n v="0"/>
    <n v="0"/>
    <n v="0"/>
    <n v="0"/>
    <n v="0"/>
    <n v="0"/>
  </r>
  <r>
    <s v="C3971 CMN Mobile Comm Eq-RET"/>
    <s v="C3971"/>
    <x v="1593"/>
    <x v="18"/>
    <n v="0"/>
    <n v="0"/>
    <n v="0"/>
    <n v="0"/>
    <n v="0"/>
    <n v="0"/>
    <n v="0"/>
    <n v="0"/>
    <n v="0"/>
    <n v="0"/>
    <n v="0"/>
    <n v="0"/>
    <n v="0"/>
    <n v="0"/>
  </r>
  <r>
    <s v="C3973 CMN Portable Comm Eq-RET"/>
    <s v="C3973"/>
    <x v="1594"/>
    <x v="18"/>
    <n v="0"/>
    <n v="0"/>
    <n v="0"/>
    <n v="0"/>
    <n v="0"/>
    <n v="0"/>
    <n v="0"/>
    <n v="0"/>
    <n v="0"/>
    <n v="0"/>
    <n v="0"/>
    <n v="0"/>
    <n v="0"/>
    <n v="0"/>
  </r>
  <r>
    <s v="C3980 CMN Misc Equipment, new"/>
    <s v="C3980"/>
    <x v="1595"/>
    <x v="18"/>
    <n v="967"/>
    <n v="1058"/>
    <n v="1178"/>
    <n v="1225"/>
    <n v="1269"/>
    <n v="1368"/>
    <n v="1385"/>
    <n v="1669"/>
    <n v="1625"/>
    <n v="1605"/>
    <n v="1586"/>
    <n v="1567"/>
    <n v="1547"/>
    <n v="1399302"/>
  </r>
  <r>
    <s v="C3980 CMN Misc Equipment, old"/>
    <s v="C3980"/>
    <x v="1596"/>
    <x v="18"/>
    <n v="264"/>
    <n v="267"/>
    <n v="270"/>
    <n v="272"/>
    <n v="275"/>
    <n v="278"/>
    <n v="280"/>
    <n v="0"/>
    <n v="0"/>
    <n v="0"/>
    <n v="0"/>
    <n v="0"/>
    <n v="0"/>
    <n v="147817"/>
  </r>
  <r>
    <s v="C3980 CMN Misc Equipment, old-NSC"/>
    <s v="C3980"/>
    <x v="1597"/>
    <x v="18"/>
    <n v="0"/>
    <n v="0"/>
    <n v="0"/>
    <n v="0"/>
    <n v="0"/>
    <n v="0"/>
    <n v="0"/>
    <n v="0"/>
    <n v="0"/>
    <n v="0"/>
    <n v="0"/>
    <n v="0"/>
    <n v="0"/>
    <n v="0"/>
  </r>
  <r>
    <s v="C3981 CMN Do Not Use"/>
    <s v="C3981"/>
    <x v="1598"/>
    <x v="18"/>
    <n v="0"/>
    <n v="0"/>
    <n v="0"/>
    <n v="0"/>
    <n v="0"/>
    <n v="0"/>
    <n v="0"/>
    <n v="0"/>
    <n v="0"/>
    <n v="0"/>
    <n v="0"/>
    <n v="0"/>
    <n v="0"/>
    <n v="0"/>
  </r>
  <r>
    <s v="C3981 CMN Misc Equipment -DONOTUSE"/>
    <s v="C3981"/>
    <x v="1599"/>
    <x v="18"/>
    <n v="0"/>
    <n v="0"/>
    <n v="0"/>
    <n v="0"/>
    <n v="0"/>
    <n v="0"/>
    <n v="0"/>
    <n v="0"/>
    <n v="0"/>
    <n v="0"/>
    <n v="0"/>
    <n v="0"/>
    <n v="0"/>
    <n v="0"/>
  </r>
  <r>
    <s v="C399 CMN ARO General Plant "/>
    <s v="C399"/>
    <x v="1600"/>
    <x v="18"/>
    <n v="0"/>
    <n v="0"/>
    <n v="0"/>
    <n v="0"/>
    <n v="0"/>
    <n v="0"/>
    <n v="0"/>
    <n v="0"/>
    <n v="0"/>
    <n v="0"/>
    <n v="0"/>
    <n v="0"/>
    <n v="2"/>
    <n v="88"/>
  </r>
  <r>
    <s v="Cap Lease, Printer Great Am 2-NSC"/>
    <s v="Cap L"/>
    <x v="1601"/>
    <x v="18"/>
    <n v="0"/>
    <n v="0"/>
    <n v="0"/>
    <n v="0"/>
    <n v="0"/>
    <n v="0"/>
    <n v="0"/>
    <n v="0"/>
    <n v="0"/>
    <n v="0"/>
    <n v="0"/>
    <n v="0"/>
    <n v="0"/>
    <n v="0"/>
  </r>
  <r>
    <s v="Cap Lease, Printer Great Am 3-NSC"/>
    <s v="Cap L"/>
    <x v="1602"/>
    <x v="18"/>
    <n v="0"/>
    <n v="0"/>
    <n v="0"/>
    <n v="0"/>
    <n v="0"/>
    <n v="0"/>
    <n v="0"/>
    <n v="0"/>
    <n v="0"/>
    <n v="0"/>
    <n v="0"/>
    <n v="0"/>
    <n v="0"/>
    <n v="0"/>
  </r>
  <r>
    <s v="Capital Lease, BLC Vehicles-RETIRED"/>
    <s v="Capit"/>
    <x v="1603"/>
    <x v="18"/>
    <n v="0"/>
    <n v="0"/>
    <n v="0"/>
    <n v="0"/>
    <n v="0"/>
    <n v="0"/>
    <n v="0"/>
    <n v="0"/>
    <n v="0"/>
    <n v="0"/>
    <n v="0"/>
    <n v="0"/>
    <n v="0"/>
    <n v="0"/>
  </r>
  <r>
    <s v="Capital Lease, Landis + Gyr-RETIRED"/>
    <s v="Capit"/>
    <x v="1604"/>
    <x v="18"/>
    <n v="0"/>
    <n v="0"/>
    <n v="0"/>
    <n v="0"/>
    <n v="0"/>
    <n v="0"/>
    <n v="0"/>
    <n v="0"/>
    <n v="0"/>
    <n v="0"/>
    <n v="0"/>
    <n v="0"/>
    <n v="0"/>
    <n v="0"/>
  </r>
  <r>
    <s v="Capital Lease, Printer Great Am"/>
    <s v="Capit"/>
    <x v="1605"/>
    <x v="18"/>
    <n v="555"/>
    <n v="578"/>
    <n v="602"/>
    <n v="625"/>
    <n v="649"/>
    <n v="672"/>
    <n v="696"/>
    <n v="719"/>
    <n v="743"/>
    <n v="766"/>
    <n v="790"/>
    <n v="813"/>
    <n v="837"/>
    <n v="695689"/>
  </r>
  <r>
    <s v="Capital Lease, Printer Great Am 2"/>
    <s v="Capit"/>
    <x v="1606"/>
    <x v="18"/>
    <n v="113"/>
    <n v="132"/>
    <n v="151"/>
    <n v="170"/>
    <n v="189"/>
    <n v="208"/>
    <n v="227"/>
    <n v="246"/>
    <n v="265"/>
    <n v="284"/>
    <n v="303"/>
    <n v="322"/>
    <n v="341"/>
    <n v="227144"/>
  </r>
  <r>
    <s v="Capital Lease, Printer Great Am 3"/>
    <s v="Capit"/>
    <x v="1607"/>
    <x v="18"/>
    <n v="0"/>
    <n v="0"/>
    <n v="0"/>
    <n v="13"/>
    <n v="21"/>
    <n v="29"/>
    <n v="38"/>
    <n v="46"/>
    <n v="54"/>
    <n v="63"/>
    <n v="71"/>
    <n v="80"/>
    <n v="88"/>
    <n v="38170"/>
  </r>
  <r>
    <s v="Capital Lease, Printer Great Am-NSC"/>
    <s v="Capit"/>
    <x v="1608"/>
    <x v="18"/>
    <n v="0"/>
    <n v="0"/>
    <n v="0"/>
    <n v="0"/>
    <n v="0"/>
    <n v="0"/>
    <n v="0"/>
    <n v="0"/>
    <n v="0"/>
    <n v="0"/>
    <n v="0"/>
    <n v="0"/>
    <n v="0"/>
    <n v="0"/>
  </r>
  <r>
    <s v="N300 NUA Non Utility Land"/>
    <s v="N300"/>
    <x v="1609"/>
    <x v="0"/>
    <n v="-5"/>
    <n v="-5"/>
    <n v="-5"/>
    <n v="-5"/>
    <n v="-5"/>
    <n v="-5"/>
    <n v="-5"/>
    <n v="-5"/>
    <n v="-5"/>
    <n v="0"/>
    <n v="0"/>
    <n v="0"/>
    <n v="0"/>
    <n v="-3247"/>
  </r>
  <r>
    <s v="N346 NUA Misc Equipment"/>
    <s v="N346"/>
    <x v="1610"/>
    <x v="0"/>
    <n v="0"/>
    <n v="0"/>
    <n v="0"/>
    <n v="0"/>
    <n v="0"/>
    <n v="0"/>
    <n v="0"/>
    <n v="0"/>
    <n v="0"/>
    <n v="0"/>
    <n v="0"/>
    <n v="0"/>
    <n v="0"/>
    <n v="0"/>
  </r>
  <r>
    <s v="N3890 NUA Land and Land Rights"/>
    <s v="N3890"/>
    <x v="1611"/>
    <x v="0"/>
    <n v="0"/>
    <n v="0"/>
    <n v="0"/>
    <n v="0"/>
    <n v="0"/>
    <n v="0"/>
    <n v="0"/>
    <n v="0"/>
    <n v="0"/>
    <n v="0"/>
    <n v="0"/>
    <n v="0"/>
    <n v="0"/>
    <n v="0"/>
  </r>
  <r>
    <s v="N3891 NUA Easements"/>
    <s v="N3891"/>
    <x v="1612"/>
    <x v="0"/>
    <n v="0"/>
    <n v="0"/>
    <n v="0"/>
    <n v="0"/>
    <n v="0"/>
    <n v="0"/>
    <n v="0"/>
    <n v="0"/>
    <n v="0"/>
    <n v="-5"/>
    <n v="-5"/>
    <n v="-5"/>
    <n v="-5"/>
    <n v="-1337"/>
  </r>
  <r>
    <s v="N390 NUA Structures &amp; Improvements"/>
    <s v="N390"/>
    <x v="1613"/>
    <x v="0"/>
    <n v="25"/>
    <n v="25"/>
    <n v="25"/>
    <n v="25"/>
    <n v="25"/>
    <n v="25"/>
    <n v="25"/>
    <n v="25"/>
    <n v="25"/>
    <n v="25"/>
    <n v="25"/>
    <n v="25"/>
    <n v="25"/>
    <n v="25296"/>
  </r>
  <r>
    <s v="N397 NUA Communications Equipment"/>
    <s v="N397"/>
    <x v="1614"/>
    <x v="0"/>
    <n v="0"/>
    <n v="0"/>
    <n v="0"/>
    <n v="0"/>
    <n v="0"/>
    <n v="0"/>
    <n v="0"/>
    <n v="0"/>
    <n v="0"/>
    <n v="0"/>
    <n v="0"/>
    <n v="0"/>
    <n v="0"/>
    <n v="0"/>
  </r>
  <r>
    <s v="None, Non-Utility"/>
    <s v="None,"/>
    <x v="1615"/>
    <x v="0"/>
    <n v="0"/>
    <n v="0"/>
    <n v="0"/>
    <n v="0"/>
    <n v="0"/>
    <n v="0"/>
    <n v="0"/>
    <n v="0"/>
    <n v="0"/>
    <n v="0"/>
    <n v="0"/>
    <n v="0"/>
    <n v="0"/>
    <n v="0"/>
  </r>
</pivotCacheRecords>
</file>

<file path=xl/pivotCache/pivotCacheRecords9.xml><?xml version="1.0" encoding="utf-8"?>
<pivotCacheRecords xmlns="http://schemas.openxmlformats.org/spreadsheetml/2006/main" xmlns:r="http://schemas.openxmlformats.org/officeDocument/2006/relationships" count="434">
  <r>
    <x v="0"/>
    <s v="INT Franchises &amp; Consents-1"/>
    <n v="-55.130000000000109"/>
  </r>
  <r>
    <x v="0"/>
    <s v="INT Franchises &amp; Consents-2"/>
    <n v="-55.099999999999909"/>
  </r>
  <r>
    <x v="0"/>
    <s v="INT Franchises &amp; Consents-3"/>
    <n v="-55.130000000000109"/>
  </r>
  <r>
    <x v="0"/>
    <s v="INT Franchises &amp; Consents-4"/>
    <n v="-55.099999999999909"/>
  </r>
  <r>
    <x v="0"/>
    <s v="INT Franchises &amp; Consents-5"/>
    <n v="-55.130000000000109"/>
  </r>
  <r>
    <x v="0"/>
    <s v="INT Franchises &amp; Consents-6"/>
    <n v="-55.079999999999927"/>
  </r>
  <r>
    <x v="0"/>
    <s v="INT Franchises &amp; Consents-7"/>
    <n v="-55.130000000000109"/>
  </r>
  <r>
    <x v="0"/>
    <s v="INT Franchises &amp; Consents-8"/>
    <n v="-55.099999999999909"/>
  </r>
  <r>
    <x v="0"/>
    <s v="INT Franchises &amp; Consents-9"/>
    <n v="-55.130000000000109"/>
  </r>
  <r>
    <x v="0"/>
    <s v="INT Franchises &amp; Consents-10"/>
    <n v="-55.090000000000146"/>
  </r>
  <r>
    <x v="0"/>
    <s v="INT Franchises &amp; Consents-11"/>
    <n v="-55.139999999999873"/>
  </r>
  <r>
    <x v="1"/>
    <s v="INT Misc Intangible Plant-1"/>
    <n v="13890.619999999995"/>
  </r>
  <r>
    <x v="1"/>
    <s v="INT Misc Intangible Plant-2"/>
    <n v="13645.359999999986"/>
  </r>
  <r>
    <x v="1"/>
    <s v="INT Misc Intangible Plant-3"/>
    <n v="13645.349999999977"/>
  </r>
  <r>
    <x v="1"/>
    <s v="INT Misc Intangible Plant-4"/>
    <n v="13645.359999999986"/>
  </r>
  <r>
    <x v="1"/>
    <s v="INT Misc Intangible Plant-5"/>
    <n v="13645.379999999946"/>
  </r>
  <r>
    <x v="1"/>
    <s v="INT Misc Intangible Plant-6"/>
    <n v="13645.419999999984"/>
  </r>
  <r>
    <x v="1"/>
    <s v="INT Misc Intangible Plant-7"/>
    <n v="13645.369999999995"/>
  </r>
  <r>
    <x v="1"/>
    <s v="INT Misc Intangible Plant-8"/>
    <n v="13645.409999999974"/>
  </r>
  <r>
    <x v="1"/>
    <s v="INT Misc Intangible Plant-9"/>
    <n v="13645.399999999965"/>
  </r>
  <r>
    <x v="1"/>
    <s v="INT Misc Intangible Plant-10"/>
    <n v="13645.389999999956"/>
  </r>
  <r>
    <x v="1"/>
    <s v="INT Misc Intangible Plant-11"/>
    <n v="13085.52999999997"/>
  </r>
  <r>
    <x v="2"/>
    <s v="UGS Well Structures-1"/>
    <n v="96.54000000000002"/>
  </r>
  <r>
    <x v="2"/>
    <s v="UGS Well Structures-2"/>
    <n v="96.54000000000002"/>
  </r>
  <r>
    <x v="2"/>
    <s v="UGS Well Structures-3"/>
    <n v="96.54000000000002"/>
  </r>
  <r>
    <x v="2"/>
    <s v="UGS Well Structures-4"/>
    <n v="96.54000000000002"/>
  </r>
  <r>
    <x v="2"/>
    <s v="UGS Well Structures-5"/>
    <n v="96.54000000000002"/>
  </r>
  <r>
    <x v="2"/>
    <s v="UGS Well Structures-6"/>
    <n v="96.54000000000002"/>
  </r>
  <r>
    <x v="2"/>
    <s v="UGS Well Structures-7"/>
    <n v="96.54000000000002"/>
  </r>
  <r>
    <x v="2"/>
    <s v="UGS Well Structures-8"/>
    <n v="96.54000000000002"/>
  </r>
  <r>
    <x v="2"/>
    <s v="UGS Well Structures-9"/>
    <n v="96.54000000000002"/>
  </r>
  <r>
    <x v="2"/>
    <s v="UGS Well Structures-10"/>
    <n v="48.270000000000039"/>
  </r>
  <r>
    <x v="3"/>
    <s v="UGS Compressor Sta Structures-1"/>
    <n v="91.340000000000146"/>
  </r>
  <r>
    <x v="3"/>
    <s v="UGS Compressor Sta Structures-2"/>
    <n v="-3.959999999999809"/>
  </r>
  <r>
    <x v="3"/>
    <s v="UGS Compressor Sta Structures-3"/>
    <n v="-3.959999999999809"/>
  </r>
  <r>
    <x v="3"/>
    <s v="UGS Compressor Sta Structures-4"/>
    <n v="-1.9699999999997999"/>
  </r>
  <r>
    <x v="4"/>
    <s v="UGS Other Structures-1"/>
    <n v="77.489999999999952"/>
  </r>
  <r>
    <x v="4"/>
    <s v="UGS Other Structures-2"/>
    <n v="-2.5500000000000682"/>
  </r>
  <r>
    <x v="4"/>
    <s v="UGS Other Structures-3"/>
    <n v="-2.5500000000000682"/>
  </r>
  <r>
    <x v="4"/>
    <s v="UGS Other Structures-4"/>
    <n v="-1.2799999999999727"/>
  </r>
  <r>
    <x v="5"/>
    <s v="UGS Wells-1"/>
    <n v="2196.5700000000033"/>
  </r>
  <r>
    <x v="5"/>
    <s v="UGS Wells-2"/>
    <n v="2161.4400000000023"/>
  </r>
  <r>
    <x v="5"/>
    <s v="UGS Wells-3"/>
    <n v="2161.4400000000023"/>
  </r>
  <r>
    <x v="5"/>
    <s v="UGS Wells-4"/>
    <n v="2161.7700000000004"/>
  </r>
  <r>
    <x v="5"/>
    <s v="UGS Wells-5"/>
    <n v="2162.1000000000022"/>
  </r>
  <r>
    <x v="5"/>
    <s v="UGS Wells-6"/>
    <n v="2162.1000000000022"/>
  </r>
  <r>
    <x v="5"/>
    <s v="UGS Wells-7"/>
    <n v="2162.1000000000022"/>
  </r>
  <r>
    <x v="5"/>
    <s v="UGS Wells-8"/>
    <n v="2162.1000000000022"/>
  </r>
  <r>
    <x v="5"/>
    <s v="UGS Wells-9"/>
    <n v="2162.1000000000022"/>
  </r>
  <r>
    <x v="5"/>
    <s v="UGS Wells-10"/>
    <n v="1101.2000000000044"/>
  </r>
  <r>
    <x v="5"/>
    <s v="UGS Wells-11"/>
    <n v="20.850000000002183"/>
  </r>
  <r>
    <x v="6"/>
    <s v="UGS Lines-1"/>
    <n v="1.4900000000006912"/>
  </r>
  <r>
    <x v="6"/>
    <s v="UGS Lines-2"/>
    <n v="1.0000000000218279E-2"/>
  </r>
  <r>
    <x v="7"/>
    <s v="UGS Compressor Station-1"/>
    <n v="1017.5799999999945"/>
  </r>
  <r>
    <x v="7"/>
    <s v="UGS Compressor Station-2"/>
    <n v="444.63999999999214"/>
  </r>
  <r>
    <x v="7"/>
    <s v="UGS Compressor Station-3"/>
    <n v="409.91999999999098"/>
  </r>
  <r>
    <x v="7"/>
    <s v="UGS Compressor Station-4"/>
    <n v="366.32999999999447"/>
  </r>
  <r>
    <x v="7"/>
    <s v="UGS Compressor Station-5"/>
    <n v="369.7699999999968"/>
  </r>
  <r>
    <x v="7"/>
    <s v="UGS Compressor Station-6"/>
    <n v="386.61999999999534"/>
  </r>
  <r>
    <x v="7"/>
    <s v="UGS Compressor Station-7"/>
    <n v="386.61999999999534"/>
  </r>
  <r>
    <x v="7"/>
    <s v="UGS Compressor Station-8"/>
    <n v="386.61999999999534"/>
  </r>
  <r>
    <x v="7"/>
    <s v="UGS Compressor Station-9"/>
    <n v="386.61999999999534"/>
  </r>
  <r>
    <x v="7"/>
    <s v="UGS Compressor Station-10"/>
    <n v="284.92999999999302"/>
  </r>
  <r>
    <x v="7"/>
    <s v="UGS Compressor Station-11"/>
    <n v="183.24999999999272"/>
  </r>
  <r>
    <x v="8"/>
    <s v="UGS Purification Equipment-1"/>
    <n v="339.23000000000047"/>
  </r>
  <r>
    <x v="8"/>
    <s v="UGS Purification Equipment-2"/>
    <n v="319.15000000000055"/>
  </r>
  <r>
    <x v="8"/>
    <s v="UGS Purification Equipment-3"/>
    <n v="319.15000000000055"/>
  </r>
  <r>
    <x v="8"/>
    <s v="UGS Purification Equipment-4"/>
    <n v="319.56999999999971"/>
  </r>
  <r>
    <x v="8"/>
    <s v="UGS Purification Equipment-5"/>
    <n v="320"/>
  </r>
  <r>
    <x v="8"/>
    <s v="UGS Purification Equipment-6"/>
    <n v="320"/>
  </r>
  <r>
    <x v="8"/>
    <s v="UGS Purification Equipment-7"/>
    <n v="320"/>
  </r>
  <r>
    <x v="8"/>
    <s v="UGS Purification Equipment-8"/>
    <n v="320"/>
  </r>
  <r>
    <x v="8"/>
    <s v="UGS Purification Equipment-9"/>
    <n v="320"/>
  </r>
  <r>
    <x v="8"/>
    <s v="UGS Purification Equipment-10"/>
    <n v="168.22000000000025"/>
  </r>
  <r>
    <x v="8"/>
    <s v="UGS Purification Equipment-11"/>
    <n v="13.720000000000255"/>
  </r>
  <r>
    <x v="9"/>
    <s v="UGS Other Equipment-1"/>
    <n v="71.269999999999982"/>
  </r>
  <r>
    <x v="9"/>
    <s v="UGS Other Equipment-2"/>
    <n v="71.269999999999982"/>
  </r>
  <r>
    <x v="9"/>
    <s v="UGS Other Equipment-3"/>
    <n v="71.269999999999982"/>
  </r>
  <r>
    <x v="9"/>
    <s v="UGS Other Equipment-4"/>
    <n v="71.269999999999982"/>
  </r>
  <r>
    <x v="9"/>
    <s v="UGS Other Equipment-5"/>
    <n v="71.269999999999982"/>
  </r>
  <r>
    <x v="9"/>
    <s v="UGS Other Equipment-6"/>
    <n v="48.269999999999982"/>
  </r>
  <r>
    <x v="9"/>
    <s v="UGS Other Equipment-7"/>
    <n v="25.269999999999982"/>
  </r>
  <r>
    <x v="9"/>
    <s v="UGS Other Equipment-8"/>
    <n v="25.269999999999982"/>
  </r>
  <r>
    <x v="9"/>
    <s v="UGS Other Equipment-9"/>
    <n v="88.029999999999973"/>
  </r>
  <r>
    <x v="9"/>
    <s v="UGS Other Equipment-10"/>
    <n v="75.3900000000001"/>
  </r>
  <r>
    <x v="10"/>
    <s v="DST Easements-1"/>
    <n v="1.9999999999527063E-2"/>
  </r>
  <r>
    <x v="10"/>
    <s v="DST Easements-2"/>
    <n v="1.9999999999527063E-2"/>
  </r>
  <r>
    <x v="10"/>
    <s v="DST Easements-3"/>
    <n v="1.9999999999527063E-2"/>
  </r>
  <r>
    <x v="10"/>
    <s v="DST Easements-4"/>
    <n v="1.9999999999527063E-2"/>
  </r>
  <r>
    <x v="10"/>
    <s v="DST Easements-5"/>
    <n v="1.9999999999527063E-2"/>
  </r>
  <r>
    <x v="10"/>
    <s v="DST Easements-6"/>
    <n v="1.9999999999527063E-2"/>
  </r>
  <r>
    <x v="10"/>
    <s v="DST Easements-7"/>
    <n v="1.9999999999527063E-2"/>
  </r>
  <r>
    <x v="10"/>
    <s v="DST Easements-8"/>
    <n v="1.9999999999527063E-2"/>
  </r>
  <r>
    <x v="10"/>
    <s v="DST Easements-9"/>
    <n v="1.9999999999527063E-2"/>
  </r>
  <r>
    <x v="10"/>
    <s v="DST Easements-10"/>
    <n v="1.0000000000218279E-2"/>
  </r>
  <r>
    <x v="11"/>
    <s v="Centralia Office-RET-1"/>
    <n v="-750.12"/>
  </r>
  <r>
    <x v="11"/>
    <s v="Centralia Office-RET-2"/>
    <n v="-750.12"/>
  </r>
  <r>
    <x v="11"/>
    <s v="Centralia Office-RET-3"/>
    <n v="-750.12"/>
  </r>
  <r>
    <x v="11"/>
    <s v="Centralia Office-RET-4"/>
    <n v="-750.12"/>
  </r>
  <r>
    <x v="11"/>
    <s v="Centralia Office-RET-5"/>
    <n v="-750.12"/>
  </r>
  <r>
    <x v="11"/>
    <s v="Centralia Office-RET-6"/>
    <n v="-750.12"/>
  </r>
  <r>
    <x v="11"/>
    <s v="Centralia Office-RET-7"/>
    <n v="-750.12"/>
  </r>
  <r>
    <x v="11"/>
    <s v="Centralia Office-RET-8"/>
    <n v="-750.12"/>
  </r>
  <r>
    <x v="11"/>
    <s v="DST Structures &amp; Improvements-1"/>
    <n v="-4365.1199999999953"/>
  </r>
  <r>
    <x v="11"/>
    <s v="DST Structures &amp; Improvements-2"/>
    <n v="-4365.1199999999953"/>
  </r>
  <r>
    <x v="11"/>
    <s v="DST Structures &amp; Improvements-3"/>
    <n v="-4365.1199999999953"/>
  </r>
  <r>
    <x v="11"/>
    <s v="DST Structures &amp; Improvements-4"/>
    <n v="-4365.1199999999953"/>
  </r>
  <r>
    <x v="11"/>
    <s v="DST Structures &amp; Improvements-5"/>
    <n v="-4365.1199999999953"/>
  </r>
  <r>
    <x v="11"/>
    <s v="DST Structures &amp; Improvements-6"/>
    <n v="-4365.1199999999953"/>
  </r>
  <r>
    <x v="12"/>
    <s v="DST Mains, Plastic-1"/>
    <n v="187308.09000000032"/>
  </r>
  <r>
    <x v="12"/>
    <s v="DST Mains, Plastic-2"/>
    <n v="175242.44000000041"/>
  </r>
  <r>
    <x v="12"/>
    <s v="DST Mains, Plastic-3"/>
    <n v="164035.33000000054"/>
  </r>
  <r>
    <x v="12"/>
    <s v="DST Mains, Plastic-4"/>
    <n v="151559.47999999998"/>
  </r>
  <r>
    <x v="12"/>
    <s v="DST Mains, Plastic-5"/>
    <n v="137137.27000000048"/>
  </r>
  <r>
    <x v="12"/>
    <s v="DST Mains, Plastic-6"/>
    <n v="119112.87000000011"/>
  </r>
  <r>
    <x v="12"/>
    <s v="DST Mains, Plastic-7"/>
    <n v="101688.55000000028"/>
  </r>
  <r>
    <x v="12"/>
    <s v="DST Mains, Plastic-8"/>
    <n v="86653.050000000279"/>
  </r>
  <r>
    <x v="12"/>
    <s v="DST Mains, Plastic-9"/>
    <n v="69915.110000000335"/>
  </r>
  <r>
    <x v="12"/>
    <s v="DST Mains, Plastic-10"/>
    <n v="46190.150000000373"/>
  </r>
  <r>
    <x v="12"/>
    <s v="DST Mains, Plastic-11"/>
    <n v="22540.680000000168"/>
  </r>
  <r>
    <x v="13"/>
    <s v="DST Mains, Wrapped Steel-1"/>
    <n v="30668.229999999981"/>
  </r>
  <r>
    <x v="13"/>
    <s v="DST Mains, Wrapped Steel-2"/>
    <n v="31880.729999999981"/>
  </r>
  <r>
    <x v="13"/>
    <s v="DST Mains, Wrapped Steel-3"/>
    <n v="31424.229999999981"/>
  </r>
  <r>
    <x v="13"/>
    <s v="DST Mains, Wrapped Steel-4"/>
    <n v="29377.760000000009"/>
  </r>
  <r>
    <x v="13"/>
    <s v="DST Mains, Wrapped Steel-5"/>
    <n v="24919.339999999851"/>
  </r>
  <r>
    <x v="13"/>
    <s v="DST Mains, Wrapped Steel-6"/>
    <n v="21041.149999999907"/>
  </r>
  <r>
    <x v="13"/>
    <s v="DST Mains, Wrapped Steel-7"/>
    <n v="19432.099999999977"/>
  </r>
  <r>
    <x v="13"/>
    <s v="DST Mains, Wrapped Steel-8"/>
    <n v="19106.949999999953"/>
  </r>
  <r>
    <x v="13"/>
    <s v="DST Mains, Wrapped Steel-9"/>
    <n v="14698.989999999991"/>
  </r>
  <r>
    <x v="13"/>
    <s v="DST Mains, Wrapped Steel-10"/>
    <n v="8170.9699999999721"/>
  </r>
  <r>
    <x v="13"/>
    <s v="DST Mains, Wrapped Steel-11"/>
    <n v="6565.5"/>
  </r>
  <r>
    <x v="14"/>
    <s v="DST Mains, Cathodic Protectio-1"/>
    <n v="1315.5699999999924"/>
  </r>
  <r>
    <x v="14"/>
    <s v="DST Mains, Cathodic Protectio-2"/>
    <n v="1023.2299999999959"/>
  </r>
  <r>
    <x v="14"/>
    <s v="DST Mains, Cathodic Protectio-3"/>
    <n v="833.31999999999243"/>
  </r>
  <r>
    <x v="14"/>
    <s v="DST Mains, Cathodic Protectio-4"/>
    <n v="624.22000000000116"/>
  </r>
  <r>
    <x v="14"/>
    <s v="DST Mains, Cathodic Protectio-5"/>
    <n v="566.02999999999884"/>
  </r>
  <r>
    <x v="14"/>
    <s v="DST Mains, Cathodic Protectio-6"/>
    <n v="479.66000000000349"/>
  </r>
  <r>
    <x v="14"/>
    <s v="DST Mains, Cathodic Protectio-7"/>
    <n v="461.73999999999069"/>
  </r>
  <r>
    <x v="14"/>
    <s v="DST Mains, Cathodic Protectio-8"/>
    <n v="507.48999999999069"/>
  </r>
  <r>
    <x v="14"/>
    <s v="DST Mains, Cathodic Protectio-9"/>
    <n v="637.17999999999302"/>
  </r>
  <r>
    <x v="14"/>
    <s v="DST Mains, Cathodic Protectio-10"/>
    <n v="743.56999999999243"/>
  </r>
  <r>
    <x v="14"/>
    <s v="DST Mains, Cathodic Protectio-11"/>
    <n v="364.34999999999127"/>
  </r>
  <r>
    <x v="15"/>
    <s v="DST Measuring &amp; Reg Station-1"/>
    <n v="18804.679999999993"/>
  </r>
  <r>
    <x v="15"/>
    <s v="DST Measuring &amp; Reg Station-2"/>
    <n v="17664.260000000009"/>
  </r>
  <r>
    <x v="15"/>
    <s v="DST Measuring &amp; Reg Station-3"/>
    <n v="17412.169999999984"/>
  </r>
  <r>
    <x v="15"/>
    <s v="DST Measuring &amp; Reg Station-4"/>
    <n v="16623.309999999998"/>
  </r>
  <r>
    <x v="15"/>
    <s v="DST Measuring &amp; Reg Station-5"/>
    <n v="15871.940000000002"/>
  </r>
  <r>
    <x v="15"/>
    <s v="DST Measuring &amp; Reg Station-6"/>
    <n v="15190.090000000026"/>
  </r>
  <r>
    <x v="15"/>
    <s v="DST Measuring &amp; Reg Station-7"/>
    <n v="14064.520000000019"/>
  </r>
  <r>
    <x v="15"/>
    <s v="DST Measuring &amp; Reg Station-8"/>
    <n v="11494.739999999991"/>
  </r>
  <r>
    <x v="15"/>
    <s v="DST Measuring &amp; Reg Station-9"/>
    <n v="8577.2800000000279"/>
  </r>
  <r>
    <x v="15"/>
    <s v="DST Measuring &amp; Reg Station-10"/>
    <n v="5576.2000000000116"/>
  </r>
  <r>
    <x v="15"/>
    <s v="DST Measuring &amp; Reg Station-11"/>
    <n v="2706.5"/>
  </r>
  <r>
    <x v="16"/>
    <s v="DST Measuring &amp; Reg Sta, Tran-1"/>
    <n v="-32.830000000001746"/>
  </r>
  <r>
    <x v="16"/>
    <s v="DST Measuring &amp; Reg Sta, Tran-2"/>
    <n v="-32.830000000001746"/>
  </r>
  <r>
    <x v="16"/>
    <s v="DST Measuring &amp; Reg Sta, Tran-3"/>
    <n v="-32.830000000001746"/>
  </r>
  <r>
    <x v="16"/>
    <s v="DST Measuring &amp; Reg Sta, Tran-4"/>
    <n v="-32.830000000001746"/>
  </r>
  <r>
    <x v="16"/>
    <s v="DST Measuring &amp; Reg Sta, Tran-5"/>
    <n v="-32.830000000001746"/>
  </r>
  <r>
    <x v="16"/>
    <s v="DST Measuring &amp; Reg Sta, Tran-6"/>
    <n v="-32.830000000001746"/>
  </r>
  <r>
    <x v="16"/>
    <s v="DST Measuring &amp; Reg Sta, Tran-7"/>
    <n v="-32.830000000001746"/>
  </r>
  <r>
    <x v="16"/>
    <s v="DST Measuring &amp; Reg Sta, Tran-8"/>
    <n v="-32.830000000001746"/>
  </r>
  <r>
    <x v="16"/>
    <s v="DST Measuring &amp; Reg Sta, Tran-9"/>
    <n v="-16.409999999988941"/>
  </r>
  <r>
    <x v="17"/>
    <s v="DST Services, Cathodic Protec-1"/>
    <n v="387.08999999999651"/>
  </r>
  <r>
    <x v="17"/>
    <s v="DST Services, Cathodic Protec-2"/>
    <n v="360.43000000000029"/>
  </r>
  <r>
    <x v="17"/>
    <s v="DST Services, Cathodic Protec-3"/>
    <n v="327.05999999999767"/>
  </r>
  <r>
    <x v="17"/>
    <s v="DST Services, Cathodic Protec-4"/>
    <n v="268.27999999999884"/>
  </r>
  <r>
    <x v="17"/>
    <s v="DST Services, Cathodic Protec-5"/>
    <n v="125.81999999999971"/>
  </r>
  <r>
    <x v="17"/>
    <s v="DST Services, Cathodic Protec-6"/>
    <n v="-110.30999999999767"/>
  </r>
  <r>
    <x v="17"/>
    <s v="DST Services, Cathodic Protec-7"/>
    <n v="-363.91999999999825"/>
  </r>
  <r>
    <x v="17"/>
    <s v="DST Services, Cathodic Protec-8"/>
    <n v="-511.15000000000146"/>
  </r>
  <r>
    <x v="17"/>
    <s v="DST Services, Cathodic Protec-9"/>
    <n v="-578.40000000000146"/>
  </r>
  <r>
    <x v="17"/>
    <s v="DST Services, Cathodic Protec-10"/>
    <n v="-366.22000000000116"/>
  </r>
  <r>
    <x v="17"/>
    <s v="DST Services, Cathodic Protec-11"/>
    <n v="-333.93000000000029"/>
  </r>
  <r>
    <x v="18"/>
    <s v="DST Services, Plastic-1"/>
    <n v="205076.90000000037"/>
  </r>
  <r>
    <x v="18"/>
    <s v="DST Services, Plastic-2"/>
    <n v="191692.2200000002"/>
  </r>
  <r>
    <x v="18"/>
    <s v="DST Services, Plastic-3"/>
    <n v="176808.47000000067"/>
  </r>
  <r>
    <x v="18"/>
    <s v="DST Services, Plastic-4"/>
    <n v="161152.67000000039"/>
  </r>
  <r>
    <x v="18"/>
    <s v="DST Services, Plastic-5"/>
    <n v="148309.35000000056"/>
  </r>
  <r>
    <x v="18"/>
    <s v="DST Services, Plastic-6"/>
    <n v="132326.61000000034"/>
  </r>
  <r>
    <x v="18"/>
    <s v="DST Services, Plastic-7"/>
    <n v="116113.00000000047"/>
  </r>
  <r>
    <x v="18"/>
    <s v="DST Services, Plastic-8"/>
    <n v="102553.20000000019"/>
  </r>
  <r>
    <x v="18"/>
    <s v="DST Services, Plastic-9"/>
    <n v="86966.060000000522"/>
  </r>
  <r>
    <x v="18"/>
    <s v="DST Services, Plastic-10"/>
    <n v="50156.610000000335"/>
  </r>
  <r>
    <x v="18"/>
    <s v="DST Services, Plastic-11"/>
    <n v="-474586.80999999959"/>
  </r>
  <r>
    <x v="19"/>
    <s v="DST Services, Steel Wrapped-1"/>
    <n v="66.69999999999709"/>
  </r>
  <r>
    <x v="19"/>
    <s v="DST Services, Steel Wrapped-2"/>
    <n v="105.02999999999884"/>
  </r>
  <r>
    <x v="19"/>
    <s v="DST Services, Steel Wrapped-3"/>
    <n v="101.36999999999534"/>
  </r>
  <r>
    <x v="19"/>
    <s v="DST Services, Steel Wrapped-4"/>
    <n v="301.42000000001281"/>
  </r>
  <r>
    <x v="19"/>
    <s v="DST Services, Steel Wrapped-5"/>
    <n v="448.61999999999534"/>
  </r>
  <r>
    <x v="19"/>
    <s v="DST Services, Steel Wrapped-6"/>
    <n v="625.69000000000233"/>
  </r>
  <r>
    <x v="19"/>
    <s v="DST Services, Steel Wrapped-7"/>
    <n v="674.30000000001746"/>
  </r>
  <r>
    <x v="19"/>
    <s v="DST Services, Steel Wrapped-8"/>
    <n v="399.69000000000233"/>
  </r>
  <r>
    <x v="19"/>
    <s v="DST Services, Steel Wrapped-9"/>
    <n v="281.27999999999884"/>
  </r>
  <r>
    <x v="19"/>
    <s v="DST Services, Steel Wrapped-10"/>
    <n v="64.600000000005821"/>
  </r>
  <r>
    <x v="19"/>
    <s v="DST Services, Steel Wrapped-11"/>
    <n v="-274.94000000000233"/>
  </r>
  <r>
    <x v="20"/>
    <s v="DST Meters (AMR)-1"/>
    <n v="-38055.630000000005"/>
  </r>
  <r>
    <x v="20"/>
    <s v="DST Meters (AMR)-2"/>
    <n v="-41110.739999999991"/>
  </r>
  <r>
    <x v="20"/>
    <s v="DST Meters (AMR)-3"/>
    <n v="-44341.830000000016"/>
  </r>
  <r>
    <x v="20"/>
    <s v="DST Meters (AMR)-4"/>
    <n v="-48089.400000000023"/>
  </r>
  <r>
    <x v="20"/>
    <s v="DST Meters (AMR)-5"/>
    <n v="-49774.69"/>
  </r>
  <r>
    <x v="20"/>
    <s v="DST Meters (AMR)-6"/>
    <n v="-49600.239999999991"/>
  </r>
  <r>
    <x v="20"/>
    <s v="DST Meters (AMR)-7"/>
    <n v="-50247.410000000033"/>
  </r>
  <r>
    <x v="20"/>
    <s v="DST Meters (AMR)-8"/>
    <n v="5838.1499999999942"/>
  </r>
  <r>
    <x v="20"/>
    <s v="DST Meters (AMR)-9"/>
    <n v="4687.4099999999744"/>
  </r>
  <r>
    <x v="20"/>
    <s v="DST Meters (AMR)-10"/>
    <n v="2741.5799999999872"/>
  </r>
  <r>
    <x v="20"/>
    <s v="DST Meters (AMR)-11"/>
    <n v="1263.4899999999907"/>
  </r>
  <r>
    <x v="21"/>
    <s v="DST Modules, AMI-1"/>
    <n v="24546.47"/>
  </r>
  <r>
    <x v="21"/>
    <s v="DST Modules, AMI-2"/>
    <n v="24546.47"/>
  </r>
  <r>
    <x v="21"/>
    <s v="DST Modules, AMI-3"/>
    <n v="24546.47"/>
  </r>
  <r>
    <x v="21"/>
    <s v="DST Modules, AMI-4"/>
    <n v="24546.47"/>
  </r>
  <r>
    <x v="21"/>
    <s v="DST Modules, AMI-5"/>
    <n v="24546.47"/>
  </r>
  <r>
    <x v="21"/>
    <s v="DST Modules, AMI-6"/>
    <n v="24546.47"/>
  </r>
  <r>
    <x v="21"/>
    <s v="DST Modules, AMI-7"/>
    <n v="15149.070000000002"/>
  </r>
  <r>
    <x v="21"/>
    <s v="DST Modules, AMI-8"/>
    <n v="4318.1399999999994"/>
  </r>
  <r>
    <x v="21"/>
    <s v="DST Modules, AMI-9"/>
    <n v="995.41000000000349"/>
  </r>
  <r>
    <x v="21"/>
    <s v="DST Modules, AMI-10"/>
    <n v="1505.7800000000025"/>
  </r>
  <r>
    <x v="21"/>
    <s v="DST Modules, AMI-11"/>
    <n v="102.75"/>
  </r>
  <r>
    <x v="22"/>
    <s v="DST Modules, AMR-1"/>
    <n v="109573.31000000001"/>
  </r>
  <r>
    <x v="22"/>
    <s v="DST Modules, AMR-2"/>
    <n v="109573.31000000001"/>
  </r>
  <r>
    <x v="22"/>
    <s v="DST Modules, AMR-3"/>
    <n v="109573.31000000001"/>
  </r>
  <r>
    <x v="22"/>
    <s v="DST Modules, AMR-4"/>
    <n v="109573.31000000001"/>
  </r>
  <r>
    <x v="22"/>
    <s v="DST Modules, AMR-5"/>
    <n v="109573.31000000001"/>
  </r>
  <r>
    <x v="22"/>
    <s v="DST Modules, AMR-6"/>
    <n v="109573.31000000001"/>
  </r>
  <r>
    <x v="22"/>
    <s v="DST Modules, AMR-7"/>
    <n v="107728.44000000002"/>
  </r>
  <r>
    <x v="22"/>
    <s v="DST Modules, AMR-8"/>
    <n v="7234.2400000000198"/>
  </r>
  <r>
    <x v="22"/>
    <s v="DST Modules, AMR-9"/>
    <n v="-316947.09000000003"/>
  </r>
  <r>
    <x v="22"/>
    <s v="DST Modules, AMR-10"/>
    <n v="2748.5300000000134"/>
  </r>
  <r>
    <x v="22"/>
    <s v="DST Modules, AMR-11"/>
    <n v="580.11000000001513"/>
  </r>
  <r>
    <x v="23"/>
    <s v="DST Meter Installations (AMR)-1"/>
    <n v="-6445.0800000000163"/>
  </r>
  <r>
    <x v="23"/>
    <s v="DST Meter Installations (AMR)-2"/>
    <n v="-8437.2700000000768"/>
  </r>
  <r>
    <x v="23"/>
    <s v="DST Meter Installations (AMR)-3"/>
    <n v="-11183.520000000019"/>
  </r>
  <r>
    <x v="23"/>
    <s v="DST Meter Installations (AMR)-4"/>
    <n v="-14141.740000000049"/>
  </r>
  <r>
    <x v="23"/>
    <s v="DST Meter Installations (AMR)-5"/>
    <n v="-16275.210000000021"/>
  </r>
  <r>
    <x v="23"/>
    <s v="DST Meter Installations (AMR)-6"/>
    <n v="-19376.23000000004"/>
  </r>
  <r>
    <x v="23"/>
    <s v="DST Meter Installations (AMR)-7"/>
    <n v="-22634.97000000003"/>
  </r>
  <r>
    <x v="23"/>
    <s v="DST Meter Installations (AMR)-8"/>
    <n v="-24990.060000000056"/>
  </r>
  <r>
    <x v="23"/>
    <s v="DST Meter Installations (AMR)-9"/>
    <n v="-26456.400000000023"/>
  </r>
  <r>
    <x v="23"/>
    <s v="DST Meter Installations (AMR)-10"/>
    <n v="-13750.110000000044"/>
  </r>
  <r>
    <x v="23"/>
    <s v="DST Meter Installations (AMR)-11"/>
    <n v="-353.39000000007218"/>
  </r>
  <r>
    <x v="24"/>
    <s v="DST Module Installations, AMI-1"/>
    <n v="1673.66"/>
  </r>
  <r>
    <x v="24"/>
    <s v="DST Module Installations, AMI-2"/>
    <n v="1673.66"/>
  </r>
  <r>
    <x v="24"/>
    <s v="DST Module Installations, AMI-3"/>
    <n v="1673.66"/>
  </r>
  <r>
    <x v="24"/>
    <s v="DST Module Installations, AMI-4"/>
    <n v="1673.66"/>
  </r>
  <r>
    <x v="24"/>
    <s v="DST Module Installations, AMI-5"/>
    <n v="1673.66"/>
  </r>
  <r>
    <x v="24"/>
    <s v="DST Module Installations, AMI-6"/>
    <n v="1673.66"/>
  </r>
  <r>
    <x v="24"/>
    <s v="DST Module Installations, AMI-7"/>
    <n v="1673.66"/>
  </r>
  <r>
    <x v="24"/>
    <s v="DST Module Installations, AMI-8"/>
    <n v="1673.66"/>
  </r>
  <r>
    <x v="24"/>
    <s v="DST Module Installations, AMI-9"/>
    <n v="1673.66"/>
  </r>
  <r>
    <x v="24"/>
    <s v="DST Module Installations, AMI-10"/>
    <n v="1673.66"/>
  </r>
  <r>
    <x v="24"/>
    <s v="DST Module Installations, AMI-11"/>
    <n v="1673.66"/>
  </r>
  <r>
    <x v="25"/>
    <s v="DST House Regulators-1"/>
    <n v="427.79999999999927"/>
  </r>
  <r>
    <x v="25"/>
    <s v="DST House Regulators-2"/>
    <n v="329.04999999999927"/>
  </r>
  <r>
    <x v="25"/>
    <s v="DST House Regulators-3"/>
    <n v="262.61999999999898"/>
  </r>
  <r>
    <x v="25"/>
    <s v="DST House Regulators-4"/>
    <n v="242.66999999999825"/>
  </r>
  <r>
    <x v="25"/>
    <s v="DST House Regulators-5"/>
    <n v="266.43000000000029"/>
  </r>
  <r>
    <x v="25"/>
    <s v="DST House Regulators-6"/>
    <n v="296.22999999999956"/>
  </r>
  <r>
    <x v="25"/>
    <s v="DST House Regulators-7"/>
    <n v="198.77999999999884"/>
  </r>
  <r>
    <x v="25"/>
    <s v="DST House Regulators-8"/>
    <n v="117.93999999999869"/>
  </r>
  <r>
    <x v="25"/>
    <s v="DST House Regulators-9"/>
    <n v="130.02000000000044"/>
  </r>
  <r>
    <x v="25"/>
    <s v="DST House Regulators-10"/>
    <n v="106"/>
  </r>
  <r>
    <x v="25"/>
    <s v="DST House Regulators-11"/>
    <n v="66.090000000000146"/>
  </r>
  <r>
    <x v="26"/>
    <s v="DST House Regulator Installs-1"/>
    <n v="-60.450000000011642"/>
  </r>
  <r>
    <x v="26"/>
    <s v="DST House Regulator Installs-2"/>
    <n v="-57.920000000012806"/>
  </r>
  <r>
    <x v="26"/>
    <s v="DST House Regulator Installs-3"/>
    <n v="-52.010000000009313"/>
  </r>
  <r>
    <x v="26"/>
    <s v="DST House Regulator Installs-4"/>
    <n v="-45.30000000000291"/>
  </r>
  <r>
    <x v="26"/>
    <s v="DST House Regulator Installs-5"/>
    <n v="-37.560000000012224"/>
  </r>
  <r>
    <x v="26"/>
    <s v="DST House Regulator Installs-6"/>
    <n v="-30.240000000005239"/>
  </r>
  <r>
    <x v="26"/>
    <s v="DST House Regulator Installs-7"/>
    <n v="-26.060000000012224"/>
  </r>
  <r>
    <x v="26"/>
    <s v="DST House Regulator Installs-8"/>
    <n v="-19.180000000007567"/>
  </r>
  <r>
    <x v="26"/>
    <s v="DST House Regulator Installs-9"/>
    <n v="-13.430000000007567"/>
  </r>
  <r>
    <x v="26"/>
    <s v="DST House Regulator Installs-10"/>
    <n v="-9.6200000000098953"/>
  </r>
  <r>
    <x v="26"/>
    <s v="DST House Regulator Installs-11"/>
    <n v="-4.4000000000087311"/>
  </r>
  <r>
    <x v="27"/>
    <s v="DST Industrial M&amp;R Sta Eq-1"/>
    <n v="16347.919999999984"/>
  </r>
  <r>
    <x v="27"/>
    <s v="DST Industrial M&amp;R Sta Eq-2"/>
    <n v="17475.979999999981"/>
  </r>
  <r>
    <x v="27"/>
    <s v="DST Industrial M&amp;R Sta Eq-3"/>
    <n v="16869.649999999994"/>
  </r>
  <r>
    <x v="27"/>
    <s v="DST Industrial M&amp;R Sta Eq-4"/>
    <n v="15906.220000000001"/>
  </r>
  <r>
    <x v="27"/>
    <s v="DST Industrial M&amp;R Sta Eq-5"/>
    <n v="14361.179999999993"/>
  </r>
  <r>
    <x v="27"/>
    <s v="DST Industrial M&amp;R Sta Eq-6"/>
    <n v="12492.75"/>
  </r>
  <r>
    <x v="27"/>
    <s v="DST Industrial M&amp;R Sta Eq-7"/>
    <n v="10721.920000000013"/>
  </r>
  <r>
    <x v="27"/>
    <s v="DST Industrial M&amp;R Sta Eq-8"/>
    <n v="8736.7000000000116"/>
  </r>
  <r>
    <x v="27"/>
    <s v="DST Industrial M&amp;R Sta Eq-9"/>
    <n v="6704.5799999999872"/>
  </r>
  <r>
    <x v="27"/>
    <s v="DST Industrial M&amp;R Sta Eq-10"/>
    <n v="5033.3699999999953"/>
  </r>
  <r>
    <x v="27"/>
    <s v="DST Industrial M&amp;R Sta Eq-11"/>
    <n v="2920.1300000000047"/>
  </r>
  <r>
    <x v="28"/>
    <s v="DST Com Water Heater-1"/>
    <n v="15928.940000000002"/>
  </r>
  <r>
    <x v="28"/>
    <s v="DST Com Water Heater-2"/>
    <n v="8864.7700000000041"/>
  </r>
  <r>
    <x v="28"/>
    <s v="DST Com Water Heater-3"/>
    <n v="7489.3600000000006"/>
  </r>
  <r>
    <x v="28"/>
    <s v="DST Com Water Heater-4"/>
    <n v="5710.2400000000016"/>
  </r>
  <r>
    <x v="28"/>
    <s v="DST Com Water Heater-5"/>
    <n v="5373.119999999999"/>
  </r>
  <r>
    <x v="28"/>
    <s v="DST Com Water Heater-6"/>
    <n v="6678.4399999999987"/>
  </r>
  <r>
    <x v="28"/>
    <s v="DST Com Water Heater-7"/>
    <n v="5729.9000000000015"/>
  </r>
  <r>
    <x v="28"/>
    <s v="DST Com Water Heater-8"/>
    <n v="3335.3600000000006"/>
  </r>
  <r>
    <x v="28"/>
    <s v="DST Com Water Heater-9"/>
    <n v="956.76000000000204"/>
  </r>
  <r>
    <x v="28"/>
    <s v="DST Com Water Heater-10"/>
    <n v="717.18000000000029"/>
  </r>
  <r>
    <x v="28"/>
    <s v="DST Com Water Heater-11"/>
    <n v="710.2300000000032"/>
  </r>
  <r>
    <x v="28"/>
    <s v="DST Com Water Heater&lt;1994-RET-3"/>
    <n v="-3.96"/>
  </r>
  <r>
    <x v="28"/>
    <s v="DST Com Water Heater&lt;1994-RET-4"/>
    <n v="-16.440000000000001"/>
  </r>
  <r>
    <x v="28"/>
    <s v="DST Com Water Heater&lt;1994-RET-5"/>
    <n v="-12.48"/>
  </r>
  <r>
    <x v="28"/>
    <s v="DST Com Water Heater&lt;1994-RET-8"/>
    <n v="-806.17"/>
  </r>
  <r>
    <x v="28"/>
    <s v="DST Com Water Heater&lt;1994-RET-9"/>
    <n v="-1612.35"/>
  </r>
  <r>
    <x v="28"/>
    <s v="DST Com Water Heater&lt;1994-RET-10"/>
    <n v="-806.17"/>
  </r>
  <r>
    <x v="29"/>
    <s v="DST Res Water Heater-1"/>
    <n v="146660.41999999998"/>
  </r>
  <r>
    <x v="29"/>
    <s v="DST Res Water Heater-2"/>
    <n v="7069.890000000014"/>
  </r>
  <r>
    <x v="29"/>
    <s v="DST Res Water Heater-3"/>
    <n v="3281.7000000000116"/>
  </r>
  <r>
    <x v="29"/>
    <s v="DST Res Water Heater-4"/>
    <n v="699.80000000001746"/>
  </r>
  <r>
    <x v="29"/>
    <s v="DST Res Water Heater-5"/>
    <n v="13476.230000000003"/>
  </r>
  <r>
    <x v="29"/>
    <s v="DST Res Water Heater-6"/>
    <n v="28218.220000000008"/>
  </r>
  <r>
    <x v="29"/>
    <s v="DST Res Water Heater-7"/>
    <n v="26470.780000000006"/>
  </r>
  <r>
    <x v="29"/>
    <s v="DST Res Water Heater-8"/>
    <n v="19351.700000000004"/>
  </r>
  <r>
    <x v="29"/>
    <s v="DST Res Water Heater-9"/>
    <n v="13071.270000000011"/>
  </r>
  <r>
    <x v="29"/>
    <s v="DST Res Water Heater-10"/>
    <n v="6887.929999999993"/>
  </r>
  <r>
    <x v="29"/>
    <s v="DST Res Water Heater-11"/>
    <n v="1136.0400000000081"/>
  </r>
  <r>
    <x v="29"/>
    <s v="DST ResWaterHeater &lt; 1994-RET-2"/>
    <n v="-0.02"/>
  </r>
  <r>
    <x v="29"/>
    <s v="DST ResWaterHeater &lt; 1994-RET-3"/>
    <n v="-11.36"/>
  </r>
  <r>
    <x v="29"/>
    <s v="DST ResWaterHeater &lt; 1994-RET-4"/>
    <n v="-37.979999999999997"/>
  </r>
  <r>
    <x v="29"/>
    <s v="DST ResWaterHeater &lt; 1994-RET-5"/>
    <n v="-26.66"/>
  </r>
  <r>
    <x v="29"/>
    <s v="DST ResWaterHeater &lt; 1994-RET-6"/>
    <n v="-0.05"/>
  </r>
  <r>
    <x v="29"/>
    <s v="DST ResWaterHeater &lt; 1994-RET-7"/>
    <n v="-0.04"/>
  </r>
  <r>
    <x v="29"/>
    <s v="DST ResWaterHeater &lt; 1994-RET-8"/>
    <n v="-94.6"/>
  </r>
  <r>
    <x v="29"/>
    <s v="DST ResWaterHeater &lt; 1994-RET-9"/>
    <n v="-687.88"/>
  </r>
  <r>
    <x v="29"/>
    <s v="DST ResWaterHeater &lt; 1994-RET-10"/>
    <n v="-343.94"/>
  </r>
  <r>
    <x v="30"/>
    <s v="DST Res Conv Burner-1"/>
    <n v="-15873.060000000001"/>
  </r>
  <r>
    <x v="30"/>
    <s v="DST Res Conv Burner-2"/>
    <n v="-805.59999999999854"/>
  </r>
  <r>
    <x v="30"/>
    <s v="DST Res Conv Burner-3"/>
    <n v="-824.95000000000073"/>
  </r>
  <r>
    <x v="30"/>
    <s v="DST Res Conv Burner-4"/>
    <n v="-846.20000000000073"/>
  </r>
  <r>
    <x v="30"/>
    <s v="DST Res Conv Burner-5"/>
    <n v="-564.68999999999869"/>
  </r>
  <r>
    <x v="30"/>
    <s v="DST Res Conv Burner-6"/>
    <n v="-141.92000000000007"/>
  </r>
  <r>
    <x v="31"/>
    <s v="DST Com Conv Burner-1"/>
    <n v="-2542.7399999999993"/>
  </r>
  <r>
    <x v="31"/>
    <s v="DST Com Conv Burner-2"/>
    <n v="-78.019999999999982"/>
  </r>
  <r>
    <x v="31"/>
    <s v="DST Com Conv Burner-3"/>
    <n v="4603.32"/>
  </r>
  <r>
    <x v="31"/>
    <s v="DST Com Conv Burner-4"/>
    <n v="-161.61999999999989"/>
  </r>
  <r>
    <x v="31"/>
    <s v="DST Com Conv Burner-5"/>
    <n v="-118.32999999999993"/>
  </r>
  <r>
    <x v="32"/>
    <s v="DST Other Equipment-1"/>
    <n v="-1958.1200000000026"/>
  </r>
  <r>
    <x v="32"/>
    <s v="DST Other Equipment-2"/>
    <n v="-176.33000000000175"/>
  </r>
  <r>
    <x v="32"/>
    <s v="DST Other Equipment-3"/>
    <n v="-147.69000000000233"/>
  </r>
  <r>
    <x v="32"/>
    <s v="DST Other Equipment-4"/>
    <n v="-119.05000000000291"/>
  </r>
  <r>
    <x v="32"/>
    <s v="DST Other Equipment-5"/>
    <n v="-119.05000000000291"/>
  </r>
  <r>
    <x v="32"/>
    <s v="DST Other Equipment-6"/>
    <n v="-119.05000000000291"/>
  </r>
  <r>
    <x v="32"/>
    <s v="DST Other Equipment-7"/>
    <n v="-119.05000000000291"/>
  </r>
  <r>
    <x v="32"/>
    <s v="DST Other Equipment-8"/>
    <n v="-119.05000000000291"/>
  </r>
  <r>
    <x v="32"/>
    <s v="DST Other Equipment-9"/>
    <n v="-59.529999999998836"/>
  </r>
  <r>
    <x v="33"/>
    <s v="Centralia Business Office-1"/>
    <n v="824.24"/>
  </r>
  <r>
    <x v="33"/>
    <s v="Centralia Business Office-2"/>
    <n v="824.24"/>
  </r>
  <r>
    <x v="33"/>
    <s v="Centralia Business Office-3"/>
    <n v="824.24"/>
  </r>
  <r>
    <x v="33"/>
    <s v="Centralia Business Office-4"/>
    <n v="824.24"/>
  </r>
  <r>
    <x v="33"/>
    <s v="Centralia Business Office-5"/>
    <n v="824.24"/>
  </r>
  <r>
    <x v="33"/>
    <s v="Centralia Business Office-6"/>
    <n v="824.24"/>
  </r>
  <r>
    <x v="33"/>
    <s v="Centralia Business Office-7"/>
    <n v="824.24"/>
  </r>
  <r>
    <x v="33"/>
    <s v="Centralia Business Office-8"/>
    <n v="824.24"/>
  </r>
  <r>
    <x v="33"/>
    <s v="GEN Structures &amp; Improvements-1"/>
    <n v="4820.29"/>
  </r>
  <r>
    <x v="33"/>
    <s v="GEN Structures &amp; Improvements-2"/>
    <n v="4820.1000000000004"/>
  </r>
  <r>
    <x v="33"/>
    <s v="GEN Structures &amp; Improvements-3"/>
    <n v="4808.26"/>
  </r>
  <r>
    <x v="33"/>
    <s v="GEN Structures &amp; Improvements-4"/>
    <n v="4796.4400000000005"/>
  </r>
  <r>
    <x v="33"/>
    <s v="GEN Structures &amp; Improvements-5"/>
    <n v="4796.46"/>
  </r>
  <r>
    <x v="33"/>
    <s v="GEN Structures &amp; Improvements-6"/>
    <n v="4796.46"/>
  </r>
  <r>
    <x v="34"/>
    <s v="GEN Office Furn &amp; Eq, new-1"/>
    <n v="1703.7299999999996"/>
  </r>
  <r>
    <x v="34"/>
    <s v="GEN Office Furn &amp; Eq, new-2"/>
    <n v="1703.7299999999996"/>
  </r>
  <r>
    <x v="34"/>
    <s v="GEN Office Furn &amp; Eq, new-3"/>
    <n v="1703.7299999999996"/>
  </r>
  <r>
    <x v="34"/>
    <s v="GEN Office Furn &amp; Eq, new-4"/>
    <n v="1703.7299999999996"/>
  </r>
  <r>
    <x v="34"/>
    <s v="GEN Office Furn &amp; Eq, new-5"/>
    <n v="1703.7299999999996"/>
  </r>
  <r>
    <x v="34"/>
    <s v="GEN Office Furn &amp; Eq, new-6"/>
    <n v="1703.7299999999996"/>
  </r>
  <r>
    <x v="34"/>
    <s v="GEN Office Furn &amp; Eq, new-7"/>
    <n v="15198.46"/>
  </r>
  <r>
    <x v="34"/>
    <s v="GEN Office Furn &amp; Eq, new-8"/>
    <n v="-1703.7299999999996"/>
  </r>
  <r>
    <x v="35"/>
    <s v="GEN Computer Eq, new-1"/>
    <n v="982.01000000000022"/>
  </r>
  <r>
    <x v="35"/>
    <s v="GEN Computer Eq, new-2"/>
    <n v="874.19999999999891"/>
  </r>
  <r>
    <x v="35"/>
    <s v="GEN Computer Eq, new-3"/>
    <n v="860.18000000000029"/>
  </r>
  <r>
    <x v="35"/>
    <s v="GEN Computer Eq, new-4"/>
    <n v="860.18000000000029"/>
  </r>
  <r>
    <x v="35"/>
    <s v="GEN Computer Eq, new-5"/>
    <n v="866.27000000000044"/>
  </r>
  <r>
    <x v="35"/>
    <s v="GEN Computer Eq, new-6"/>
    <n v="866.27000000000044"/>
  </r>
  <r>
    <x v="35"/>
    <s v="GEN Computer Eq, new-7"/>
    <n v="866.27000000000044"/>
  </r>
  <r>
    <x v="35"/>
    <s v="GEN Computer Eq, new-8"/>
    <n v="866.27000000000044"/>
  </r>
  <r>
    <x v="35"/>
    <s v="GEN Computer Eq, new-9"/>
    <n v="866.27000000000044"/>
  </r>
  <r>
    <x v="35"/>
    <s v="GEN Computer Eq, new-10"/>
    <n v="446.78999999999905"/>
  </r>
  <r>
    <x v="35"/>
    <s v="GEN Computer Eq, new-11"/>
    <n v="27.309999999999491"/>
  </r>
  <r>
    <x v="36"/>
    <s v="GEN Trans Equip, new-1"/>
    <n v="342.97999999999956"/>
  </r>
  <r>
    <x v="36"/>
    <s v="GEN Trans Equip, new-2"/>
    <n v="342.97999999999956"/>
  </r>
  <r>
    <x v="36"/>
    <s v="GEN Trans Equip, new-3"/>
    <n v="342.97999999999956"/>
  </r>
  <r>
    <x v="36"/>
    <s v="GEN Trans Equip, new-4"/>
    <n v="342.97999999999956"/>
  </r>
  <r>
    <x v="36"/>
    <s v="GEN Trans Equip, new-5"/>
    <n v="342.97999999999956"/>
  </r>
  <r>
    <x v="36"/>
    <s v="GEN Trans Equip, new-6"/>
    <n v="342.97999999999956"/>
  </r>
  <r>
    <x v="36"/>
    <s v="GEN Trans Equip, new-7"/>
    <n v="-2976.4100000000035"/>
  </r>
  <r>
    <x v="36"/>
    <s v="GEN Trans Equip, new-8"/>
    <n v="303.46999999999753"/>
  </r>
  <r>
    <x v="36"/>
    <s v="GEN Trans Equip, new-9"/>
    <n v="303.46999999999753"/>
  </r>
  <r>
    <x v="36"/>
    <s v="GEN Trans Equip, new-10"/>
    <n v="303.46999999999753"/>
  </r>
  <r>
    <x v="36"/>
    <s v="GEN Trans Equip, new-11"/>
    <n v="151.73999999999796"/>
  </r>
  <r>
    <x v="37"/>
    <s v="GEN Stores Equip, new-7"/>
    <n v="200.02"/>
  </r>
  <r>
    <x v="38"/>
    <s v="GEN Tools/Garage/Shop, new-1"/>
    <n v="4582.3799999999956"/>
  </r>
  <r>
    <x v="38"/>
    <s v="GEN Tools/Garage/Shop, new-2"/>
    <n v="4185.2499999999964"/>
  </r>
  <r>
    <x v="38"/>
    <s v="GEN Tools/Garage/Shop, new-3"/>
    <n v="4001.5199999999968"/>
  </r>
  <r>
    <x v="38"/>
    <s v="GEN Tools/Garage/Shop, new-4"/>
    <n v="4001.4799999999959"/>
  </r>
  <r>
    <x v="38"/>
    <s v="GEN Tools/Garage/Shop, new-5"/>
    <n v="4001.4799999999959"/>
  </r>
  <r>
    <x v="38"/>
    <s v="GEN Tools/Garage/Shop, new-6"/>
    <n v="4001.4799999999959"/>
  </r>
  <r>
    <x v="38"/>
    <s v="GEN Tools/Garage/Shop, new-7"/>
    <n v="197524.78999999998"/>
  </r>
  <r>
    <x v="38"/>
    <s v="GEN Tools/Garage/Shop, new-8"/>
    <n v="11697.269999999997"/>
  </r>
  <r>
    <x v="38"/>
    <s v="GEN Tools/Garage/Shop, new-9"/>
    <n v="926.64999999999418"/>
  </r>
  <r>
    <x v="38"/>
    <s v="GEN Tools/Garage/Shop, new-10"/>
    <n v="926.63999999999942"/>
  </r>
  <r>
    <x v="38"/>
    <s v="GEN Tools/Garage/Shop, new-11"/>
    <n v="926.61999999999534"/>
  </r>
  <r>
    <x v="39"/>
    <s v="GEN Laboratory Equip, new-1"/>
    <n v="-12658.67"/>
  </r>
  <r>
    <x v="39"/>
    <s v="GEN Laboratory Equip, new-2"/>
    <n v="-12658.67"/>
  </r>
  <r>
    <x v="39"/>
    <s v="GEN Laboratory Equip, new-3"/>
    <n v="-12658.67"/>
  </r>
  <r>
    <x v="39"/>
    <s v="GEN Laboratory Equip, new-4"/>
    <n v="-12658.67"/>
  </r>
  <r>
    <x v="39"/>
    <s v="GEN Laboratory Equip, new-5"/>
    <n v="-12658.67"/>
  </r>
  <r>
    <x v="39"/>
    <s v="GEN Laboratory Equip, new-6"/>
    <n v="-12658.67"/>
  </r>
  <r>
    <x v="39"/>
    <s v="GEN Laboratory Equip, new-7"/>
    <n v="45148.380000000005"/>
  </r>
  <r>
    <x v="39"/>
    <s v="GEN Laboratory Equip, new-8"/>
    <n v="22128.269999999997"/>
  </r>
  <r>
    <x v="40"/>
    <s v="GEN Power Op Equip, new-1"/>
    <n v="565.37999999999988"/>
  </r>
  <r>
    <x v="40"/>
    <s v="GEN Power Op Equip, new-2"/>
    <n v="565.37999999999988"/>
  </r>
  <r>
    <x v="40"/>
    <s v="GEN Power Op Equip, new-3"/>
    <n v="565.37999999999988"/>
  </r>
  <r>
    <x v="40"/>
    <s v="GEN Power Op Equip, new-4"/>
    <n v="565.37999999999988"/>
  </r>
  <r>
    <x v="40"/>
    <s v="GEN Power Op Equip, new-5"/>
    <n v="565.37999999999988"/>
  </r>
  <r>
    <x v="40"/>
    <s v="GEN Power Op Equip, new-6"/>
    <n v="565.37999999999988"/>
  </r>
  <r>
    <x v="40"/>
    <s v="GEN Power Op Equip, new-7"/>
    <n v="3035.2599999999998"/>
  </r>
  <r>
    <x v="40"/>
    <s v="GEN Power Op Equip, new-8"/>
    <n v="-487.63000000000011"/>
  </r>
  <r>
    <x v="40"/>
    <s v="GEN Power Op Equip, new-9"/>
    <n v="47.8599999999999"/>
  </r>
  <r>
    <x v="40"/>
    <s v="GEN Power Op Equip, new-10"/>
    <n v="47.8599999999999"/>
  </r>
  <r>
    <x v="40"/>
    <s v="GEN Power Op Equip, new-11"/>
    <n v="23.92999999999995"/>
  </r>
  <r>
    <x v="41"/>
    <s v="GEN Comm Equip, new-1"/>
    <n v="29712.23"/>
  </r>
  <r>
    <x v="41"/>
    <s v="GEN Comm Equip, new-2"/>
    <n v="29887.71"/>
  </r>
  <r>
    <x v="41"/>
    <s v="GEN Comm Equip, new-3"/>
    <n v="30062.43"/>
  </r>
  <r>
    <x v="41"/>
    <s v="GEN Comm Equip, new-4"/>
    <n v="30062.43"/>
  </r>
  <r>
    <x v="41"/>
    <s v="GEN Comm Equip, new-5"/>
    <n v="24926.81"/>
  </r>
  <r>
    <x v="41"/>
    <s v="GEN Comm Equip, new-6"/>
    <n v="21712.68"/>
  </r>
  <r>
    <x v="41"/>
    <s v="GEN Comm Equip, new-7"/>
    <n v="154208.78"/>
  </r>
  <r>
    <x v="41"/>
    <s v="GEN Comm Equip, new-8"/>
    <n v="-20978.739999999998"/>
  </r>
  <r>
    <x v="41"/>
    <s v="GEN Comm Equip, new-9"/>
    <n v="516.93999999999505"/>
  </r>
  <r>
    <x v="41"/>
    <s v="GEN Comm Equip, new-10"/>
    <n v="-72.629999999997381"/>
  </r>
  <r>
    <x v="41"/>
    <s v="GEN Comm Equip, new-11"/>
    <n v="-228.13999999999942"/>
  </r>
  <r>
    <x v="42"/>
    <s v="GEN Misc Equip, new-1"/>
    <n v="525.53"/>
  </r>
  <r>
    <x v="42"/>
    <s v="GEN Misc Equip, new-2"/>
    <n v="525.53"/>
  </r>
  <r>
    <x v="42"/>
    <s v="GEN Misc Equip, new-3"/>
    <n v="525.53"/>
  </r>
  <r>
    <x v="42"/>
    <s v="GEN Misc Equip, new-4"/>
    <n v="525.53"/>
  </r>
  <r>
    <x v="42"/>
    <s v="GEN Misc Equip, new-5"/>
    <n v="525.53"/>
  </r>
  <r>
    <x v="42"/>
    <s v="GEN Misc Equip, new-6"/>
    <n v="525.53"/>
  </r>
  <r>
    <x v="42"/>
    <s v="GEN Misc Equip, new-7"/>
    <n v="3144.92"/>
  </r>
  <r>
    <x v="42"/>
    <s v="GEN Misc Equip, new-8"/>
    <n v="-457.2099999999998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pivotTable1.xml><?xml version="1.0" encoding="utf-8"?>
<pivotTableDefinition xmlns="http://schemas.openxmlformats.org/spreadsheetml/2006/main" name="PivotTable6"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U2:V117" firstHeaderRow="1" firstDataRow="1" firstDataCol="1"/>
  <pivotFields count="19">
    <pivotField showAll="0"/>
    <pivotField axis="axisRow" showAll="0">
      <items count="121">
        <item x="0"/>
        <item x="1"/>
        <item x="2"/>
        <item x="3"/>
        <item x="4"/>
        <item x="5"/>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6"/>
        <item t="default"/>
      </items>
    </pivotField>
    <pivotField showAll="0">
      <items count="31">
        <item x="0"/>
        <item x="1"/>
        <item x="3"/>
        <item x="4"/>
        <item x="5"/>
        <item x="6"/>
        <item x="7"/>
        <item x="8"/>
        <item x="9"/>
        <item x="10"/>
        <item x="11"/>
        <item x="12"/>
        <item x="13"/>
        <item x="14"/>
        <item x="15"/>
        <item x="16"/>
        <item x="17"/>
        <item x="18"/>
        <item x="19"/>
        <item x="20"/>
        <item x="21"/>
        <item x="22"/>
        <item x="23"/>
        <item x="24"/>
        <item x="25"/>
        <item x="26"/>
        <item x="27"/>
        <item x="28"/>
        <item x="29"/>
        <item x="2"/>
        <item t="default"/>
      </items>
    </pivotField>
    <pivotField showAll="0"/>
    <pivotField axis="axisRow" showAll="0">
      <items count="3">
        <item x="1"/>
        <item h="1" x="0"/>
        <item t="default"/>
      </items>
    </pivotField>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dataField="1" numFmtId="164" showAll="0"/>
  </pivotFields>
  <rowFields count="2">
    <field x="4"/>
    <field x="1"/>
  </rowFields>
  <rowItems count="115">
    <i>
      <x/>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4"/>
    </i>
    <i r="1">
      <x v="95"/>
    </i>
    <i r="1">
      <x v="96"/>
    </i>
    <i r="1">
      <x v="97"/>
    </i>
    <i r="1">
      <x v="98"/>
    </i>
    <i r="1">
      <x v="99"/>
    </i>
    <i r="1">
      <x v="100"/>
    </i>
    <i r="1">
      <x v="101"/>
    </i>
    <i r="1">
      <x v="102"/>
    </i>
    <i r="1">
      <x v="103"/>
    </i>
    <i r="1">
      <x v="104"/>
    </i>
    <i r="1">
      <x v="105"/>
    </i>
    <i r="1">
      <x v="106"/>
    </i>
    <i r="1">
      <x v="107"/>
    </i>
    <i r="1">
      <x v="108"/>
    </i>
    <i r="1">
      <x v="109"/>
    </i>
    <i r="1">
      <x v="110"/>
    </i>
    <i r="1">
      <x v="111"/>
    </i>
    <i r="1">
      <x v="112"/>
    </i>
    <i r="1">
      <x v="113"/>
    </i>
    <i r="1">
      <x v="114"/>
    </i>
    <i r="1">
      <x v="115"/>
    </i>
    <i r="1">
      <x v="116"/>
    </i>
    <i r="1">
      <x v="117"/>
    </i>
    <i r="1">
      <x v="118"/>
    </i>
    <i t="grand">
      <x/>
    </i>
  </rowItems>
  <colItems count="1">
    <i/>
  </colItems>
  <dataFields count="1">
    <dataField name="Sum of AMA Dec 2018" fld="18" baseField="0" baseItem="0" numFmtId="164"/>
  </dataFields>
  <formats count="2">
    <format dxfId="40">
      <pivotArea outline="0" collapsedLevelsAreSubtotals="1" fieldPosition="0"/>
    </format>
    <format dxfId="3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1" cacheId="5"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T5:U122" firstHeaderRow="1" firstDataRow="1" firstDataCol="1"/>
  <pivotFields count="18">
    <pivotField showAll="0"/>
    <pivotField axis="axisRow" showAll="0">
      <items count="263">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9"/>
        <item h="1" x="5"/>
        <item h="1" x="6"/>
        <item h="1" x="7"/>
        <item h="1" x="10"/>
        <item h="1" x="11"/>
        <item h="1" x="12"/>
        <item h="1" x="13"/>
        <item h="1" x="14"/>
        <item h="1" x="15"/>
        <item h="1" x="16"/>
        <item h="1" x="17"/>
        <item h="1" x="18"/>
        <item h="1" x="19"/>
        <item h="1" x="20"/>
        <item h="1" x="21"/>
        <item h="1" x="22"/>
        <item h="1" x="23"/>
        <item h="1" x="24"/>
        <item h="1" x="25"/>
        <item h="1" x="26"/>
        <item h="1" x="27"/>
        <item h="1" x="28"/>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x="126"/>
        <item x="127"/>
        <item x="128"/>
        <item x="129"/>
        <item x="130"/>
        <item x="131"/>
        <item x="132"/>
        <item x="134"/>
        <item x="135"/>
        <item x="136"/>
        <item x="137"/>
        <item x="138"/>
        <item x="139"/>
        <item x="140"/>
        <item x="141"/>
        <item x="142"/>
        <item x="143"/>
        <item x="144"/>
        <item x="145"/>
        <item x="146"/>
        <item x="147"/>
        <item x="148"/>
        <item x="149"/>
        <item x="150"/>
        <item x="151"/>
        <item x="152"/>
        <item x="153"/>
        <item x="13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56"/>
        <item x="257"/>
        <item x="0"/>
        <item x="1"/>
        <item x="2"/>
        <item x="3"/>
        <item x="4"/>
        <item x="258"/>
        <item x="259"/>
        <item x="260"/>
        <item x="261"/>
        <item x="8"/>
        <item x="2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s>
  <rowFields count="1">
    <field x="1"/>
  </rowFields>
  <rowItems count="117">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t="grand">
      <x/>
    </i>
  </rowItems>
  <colItems count="1">
    <i/>
  </colItems>
  <dataFields count="1">
    <dataField name="Sum of Dec-18" fld="16" baseField="0" baseItem="0"/>
  </dataFields>
  <formats count="3">
    <format dxfId="21">
      <pivotArea outline="0" collapsedLevelsAreSubtotals="1" fieldPosition="0"/>
    </format>
    <format dxfId="20">
      <pivotArea dataOnly="0" labelOnly="1" outline="0" axis="axisValues" fieldPosition="0"/>
    </format>
    <format dxfId="1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6"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U2:V33" firstHeaderRow="1" firstDataRow="1" firstDataCol="1"/>
  <pivotFields count="19">
    <pivotField showAll="0"/>
    <pivotField showAll="0">
      <items count="121">
        <item x="0"/>
        <item x="1"/>
        <item x="2"/>
        <item x="3"/>
        <item x="4"/>
        <item x="5"/>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6"/>
        <item t="default"/>
      </items>
    </pivotField>
    <pivotField axis="axisRow" showAll="0">
      <items count="31">
        <item x="0"/>
        <item x="1"/>
        <item x="3"/>
        <item x="4"/>
        <item x="5"/>
        <item x="6"/>
        <item x="7"/>
        <item x="8"/>
        <item x="9"/>
        <item x="10"/>
        <item x="11"/>
        <item x="12"/>
        <item x="13"/>
        <item x="14"/>
        <item x="15"/>
        <item x="16"/>
        <item x="17"/>
        <item x="18"/>
        <item x="19"/>
        <item x="20"/>
        <item x="21"/>
        <item x="22"/>
        <item x="23"/>
        <item x="24"/>
        <item x="25"/>
        <item x="26"/>
        <item x="27"/>
        <item x="28"/>
        <item x="29"/>
        <item x="2"/>
        <item t="default"/>
      </items>
    </pivotField>
    <pivotField showAll="0"/>
    <pivotField showAll="0">
      <items count="3">
        <item x="1"/>
        <item h="1" x="0"/>
        <item t="default"/>
      </items>
    </pivotField>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dataField="1" numFmtId="164" showAll="0"/>
    <pivotField numFmtId="164" showAll="0"/>
  </pivotFields>
  <rowFields count="1">
    <field x="2"/>
  </rowFields>
  <rowItems count="3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t="grand">
      <x/>
    </i>
  </rowItems>
  <colItems count="1">
    <i/>
  </colItems>
  <dataFields count="1">
    <dataField name="Sum of Dec-18" fld="17" baseField="0" baseItem="0"/>
  </dataFields>
  <formats count="2">
    <format dxfId="17">
      <pivotArea outline="0" collapsedLevelsAreSubtotals="1" fieldPosition="0"/>
    </format>
    <format dxfId="1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8" cacheId="1"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U3:V34" firstHeaderRow="1" firstDataRow="1" firstDataCol="1"/>
  <pivotFields count="19">
    <pivotField showAll="0"/>
    <pivotField showAll="0"/>
    <pivotField axis="axisRow" showAll="0">
      <items count="31">
        <item x="0"/>
        <item x="1"/>
        <item x="3"/>
        <item x="4"/>
        <item x="5"/>
        <item x="6"/>
        <item x="7"/>
        <item x="8"/>
        <item x="9"/>
        <item x="10"/>
        <item x="11"/>
        <item x="12"/>
        <item x="13"/>
        <item x="14"/>
        <item x="15"/>
        <item x="16"/>
        <item x="17"/>
        <item x="18"/>
        <item x="19"/>
        <item x="20"/>
        <item x="21"/>
        <item x="22"/>
        <item x="23"/>
        <item x="24"/>
        <item x="25"/>
        <item x="26"/>
        <item x="27"/>
        <item x="28"/>
        <item x="29"/>
        <item x="2"/>
        <item t="default"/>
      </items>
    </pivotField>
    <pivotField showAll="0"/>
    <pivotField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dataField="1" numFmtId="164" showAll="0"/>
    <pivotField numFmtId="164" showAll="0"/>
  </pivotFields>
  <rowFields count="1">
    <field x="2"/>
  </rowFields>
  <rowItems count="3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t="grand">
      <x/>
    </i>
  </rowItems>
  <colItems count="1">
    <i/>
  </colItems>
  <dataFields count="1">
    <dataField name="Sum of Dec-18" fld="17" baseField="0" baseItem="0"/>
  </dataFields>
  <formats count="3">
    <format dxfId="15">
      <pivotArea outline="0" collapsedLevelsAreSubtotals="1" fieldPosition="0"/>
    </format>
    <format dxfId="14">
      <pivotArea dataOnly="0" labelOnly="1" outline="0" axis="axisValues" fieldPosition="0"/>
    </format>
    <format dxfId="13">
      <pivotArea dataOnly="0"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ble8" cacheId="13"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M7:AN10" firstHeaderRow="1" firstDataRow="1" firstDataCol="1"/>
  <pivotFields count="3">
    <pivotField axis="axisRow" showAll="0">
      <items count="3">
        <item x="0"/>
        <item x="1"/>
        <item t="default"/>
      </items>
    </pivotField>
    <pivotField showAll="0"/>
    <pivotField dataField="1" numFmtId="43" showAll="0"/>
  </pivotFields>
  <rowFields count="1">
    <field x="0"/>
  </rowFields>
  <rowItems count="3">
    <i>
      <x/>
    </i>
    <i>
      <x v="1"/>
    </i>
    <i t="grand">
      <x/>
    </i>
  </rowItems>
  <colItems count="1">
    <i/>
  </colItems>
  <dataFields count="1">
    <dataField name="Sum of 403.1G" fld="2" baseField="0" baseItem="0" numFmtId="164"/>
  </dataFields>
  <formats count="1">
    <format dxfId="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PivotTable6" cacheId="12"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A27:AB30" firstHeaderRow="1" firstDataRow="1" firstDataCol="1"/>
  <pivotFields count="3">
    <pivotField axis="axisRow" showAll="0">
      <items count="3">
        <item x="0"/>
        <item x="1"/>
        <item t="default"/>
      </items>
    </pivotField>
    <pivotField showAll="0"/>
    <pivotField dataField="1" numFmtId="43" showAll="0"/>
  </pivotFields>
  <rowFields count="1">
    <field x="0"/>
  </rowFields>
  <rowItems count="3">
    <i>
      <x/>
    </i>
    <i>
      <x v="1"/>
    </i>
    <i t="grand">
      <x/>
    </i>
  </rowItems>
  <colItems count="1">
    <i/>
  </colItems>
  <dataFields count="1">
    <dataField name="Sum of 403.1G" fld="2" baseField="0" baseItem="0" numFmtId="164"/>
  </dataFields>
  <formats count="1">
    <format dxfId="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4" cacheId="11"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F15:AG17" firstHeaderRow="1" firstDataRow="1" firstDataCol="1"/>
  <pivotFields count="4">
    <pivotField axis="axisRow" showAll="0">
      <items count="2">
        <item n="G399" x="0"/>
        <item t="default"/>
      </items>
    </pivotField>
    <pivotField showAll="0"/>
    <pivotField numFmtId="43" showAll="0"/>
    <pivotField dataField="1" numFmtId="43" showAll="0"/>
  </pivotFields>
  <rowFields count="1">
    <field x="0"/>
  </rowFields>
  <rowItems count="2">
    <i>
      <x/>
    </i>
    <i t="grand">
      <x/>
    </i>
  </rowItems>
  <colItems count="1">
    <i/>
  </colItems>
  <dataFields count="1">
    <dataField name="Sum of alloGated" fld="3" baseField="0" baseItem="0" numFmtId="164"/>
  </dataFields>
  <formats count="1">
    <format dxfId="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3" cacheId="1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U5:V20" firstHeaderRow="1" firstDataRow="1" firstDataCol="1"/>
  <pivotFields count="4">
    <pivotField axis="axisRow" showAll="0">
      <items count="15">
        <item n="G302" x="0"/>
        <item n="G303" x="1"/>
        <item n="G389" x="2"/>
        <item n="G3900" x="3"/>
        <item n="G3901" x="4"/>
        <item n="G3911" x="5"/>
        <item n="G3912" x="6"/>
        <item n="G3920" x="7"/>
        <item n="G393" x="8"/>
        <item n="G3940" x="9"/>
        <item n="G396" x="10"/>
        <item n="G3970" x="11"/>
        <item n="G3980" x="12"/>
        <item n="Gapit" x="13"/>
        <item t="default"/>
      </items>
    </pivotField>
    <pivotField showAll="0"/>
    <pivotField numFmtId="43" showAll="0"/>
    <pivotField dataField="1" numFmtId="43" showAll="0"/>
  </pivotFields>
  <rowFields count="1">
    <field x="0"/>
  </rowFields>
  <rowItems count="15">
    <i>
      <x/>
    </i>
    <i>
      <x v="1"/>
    </i>
    <i>
      <x v="2"/>
    </i>
    <i>
      <x v="3"/>
    </i>
    <i>
      <x v="4"/>
    </i>
    <i>
      <x v="5"/>
    </i>
    <i>
      <x v="6"/>
    </i>
    <i>
      <x v="7"/>
    </i>
    <i>
      <x v="8"/>
    </i>
    <i>
      <x v="9"/>
    </i>
    <i>
      <x v="10"/>
    </i>
    <i>
      <x v="11"/>
    </i>
    <i>
      <x v="12"/>
    </i>
    <i>
      <x v="13"/>
    </i>
    <i t="grand">
      <x/>
    </i>
  </rowItems>
  <colItems count="1">
    <i/>
  </colItems>
  <dataFields count="1">
    <dataField name="Sum of alloGated " fld="3" baseField="0" baseItem="0" numFmtId="164"/>
  </dataFields>
  <formats count="1">
    <format dxfId="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2" cacheId="9"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N5:O20" firstHeaderRow="1" firstDataRow="1" firstDataCol="1"/>
  <pivotFields count="4">
    <pivotField axis="axisRow" showAll="0">
      <items count="15">
        <item n="G302" x="0"/>
        <item n="G303" x="1"/>
        <item n="G389" x="2"/>
        <item n="G3900" x="3"/>
        <item n="G3901" x="4"/>
        <item n="G3911" x="5"/>
        <item n="G3912" x="6"/>
        <item n="G3920" x="7"/>
        <item n="G393" x="8"/>
        <item n="G3940" x="9"/>
        <item n="G396" x="10"/>
        <item n="G3970" x="11"/>
        <item n="G3980" x="12"/>
        <item n="Gapit" x="13"/>
        <item t="default"/>
      </items>
    </pivotField>
    <pivotField showAll="0"/>
    <pivotField numFmtId="43" showAll="0"/>
    <pivotField dataField="1" numFmtId="43" showAll="0"/>
  </pivotFields>
  <rowFields count="1">
    <field x="0"/>
  </rowFields>
  <rowItems count="15">
    <i>
      <x/>
    </i>
    <i>
      <x v="1"/>
    </i>
    <i>
      <x v="2"/>
    </i>
    <i>
      <x v="3"/>
    </i>
    <i>
      <x v="4"/>
    </i>
    <i>
      <x v="5"/>
    </i>
    <i>
      <x v="6"/>
    </i>
    <i>
      <x v="7"/>
    </i>
    <i>
      <x v="8"/>
    </i>
    <i>
      <x v="9"/>
    </i>
    <i>
      <x v="10"/>
    </i>
    <i>
      <x v="11"/>
    </i>
    <i>
      <x v="12"/>
    </i>
    <i>
      <x v="13"/>
    </i>
    <i t="grand">
      <x/>
    </i>
  </rowItems>
  <colItems count="1">
    <i/>
  </colItems>
  <dataFields count="1">
    <dataField name="Sum of alloGated " fld="3" baseField="0" baseItem="0" numFmtId="164"/>
  </dataFields>
  <formats count="2">
    <format dxfId="9">
      <pivotArea outline="0" collapsedLevelsAreSubtotals="1" fieldPosition="0"/>
    </format>
    <format dxfId="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1" cacheId="8"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E5:F49" firstHeaderRow="1" firstDataRow="1" firstDataCol="1"/>
  <pivotFields count="3">
    <pivotField axis="axisRow" showAll="0">
      <items count="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showAll="0"/>
    <pivotField dataField="1" numFmtId="43" showAll="0"/>
  </pivotFields>
  <rowFields count="1">
    <field x="0"/>
  </rowFields>
  <rowItems count="4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t="grand">
      <x/>
    </i>
  </rowItems>
  <colItems count="1">
    <i/>
  </colItems>
  <dataFields count="1">
    <dataField name="Sum of depr adjustment" fld="2" baseField="0" baseItem="0" numFmtId="164"/>
  </dataFields>
  <formats count="3">
    <format dxfId="12">
      <pivotArea outline="0" collapsedLevelsAreSubtotals="1" fieldPosition="0"/>
    </format>
    <format dxfId="11">
      <pivotArea dataOnly="0" labelOnly="1" outline="0" axis="axisValues" fieldPosition="0"/>
    </format>
    <format dxfId="10">
      <pivotArea collapsedLevelsAreSubtotals="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3" cacheId="15"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M7:N18" firstHeaderRow="1" firstDataRow="1" firstDataCol="1"/>
  <pivotFields count="3">
    <pivotField axis="axisRow" showAll="0">
      <items count="11">
        <item x="0"/>
        <item x="1"/>
        <item x="2"/>
        <item x="3"/>
        <item x="4"/>
        <item x="5"/>
        <item x="6"/>
        <item x="7"/>
        <item x="8"/>
        <item x="9"/>
        <item t="default"/>
      </items>
    </pivotField>
    <pivotField showAll="0"/>
    <pivotField dataField="1" numFmtId="43" showAll="0"/>
  </pivotFields>
  <rowFields count="1">
    <field x="0"/>
  </rowFields>
  <rowItems count="11">
    <i>
      <x/>
    </i>
    <i>
      <x v="1"/>
    </i>
    <i>
      <x v="2"/>
    </i>
    <i>
      <x v="3"/>
    </i>
    <i>
      <x v="4"/>
    </i>
    <i>
      <x v="5"/>
    </i>
    <i>
      <x v="6"/>
    </i>
    <i>
      <x v="7"/>
    </i>
    <i>
      <x v="8"/>
    </i>
    <i>
      <x v="9"/>
    </i>
    <i t="grand">
      <x/>
    </i>
  </rowItems>
  <colItems count="1">
    <i/>
  </colItems>
  <dataFields count="1">
    <dataField name="Sum of Restated Adj 403C" fld="2" baseField="0" baseItem="0" numFmtId="164"/>
  </dataFields>
  <formats count="2">
    <format dxfId="1">
      <pivotArea outline="0" collapsedLevelsAreSubtotals="1" fieldPosition="0"/>
    </format>
    <format dxfId="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8" cacheId="1"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U3:V34" firstHeaderRow="1" firstDataRow="1" firstDataCol="1"/>
  <pivotFields count="19">
    <pivotField showAll="0"/>
    <pivotField showAll="0"/>
    <pivotField axis="axisRow" showAll="0">
      <items count="31">
        <item x="0"/>
        <item x="1"/>
        <item x="3"/>
        <item x="4"/>
        <item x="5"/>
        <item x="6"/>
        <item x="7"/>
        <item x="8"/>
        <item x="9"/>
        <item x="10"/>
        <item x="11"/>
        <item x="12"/>
        <item x="13"/>
        <item x="14"/>
        <item x="15"/>
        <item x="16"/>
        <item x="17"/>
        <item x="18"/>
        <item x="19"/>
        <item x="20"/>
        <item x="21"/>
        <item x="22"/>
        <item x="23"/>
        <item x="24"/>
        <item x="25"/>
        <item x="26"/>
        <item x="27"/>
        <item x="28"/>
        <item x="29"/>
        <item x="2"/>
        <item t="default"/>
      </items>
    </pivotField>
    <pivotField showAll="0"/>
    <pivotField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dataField="1" numFmtId="164" showAll="0"/>
  </pivotFields>
  <rowFields count="1">
    <field x="2"/>
  </rowFields>
  <rowItems count="3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t="grand">
      <x/>
    </i>
  </rowItems>
  <colItems count="1">
    <i/>
  </colItems>
  <dataFields count="1">
    <dataField name="Sum of AMA Dec 2018" fld="18" baseField="0" baseItem="0" numFmtId="164"/>
  </dataFields>
  <formats count="3">
    <format dxfId="38">
      <pivotArea outline="0" collapsedLevelsAreSubtotals="1" fieldPosition="0"/>
    </format>
    <format dxfId="37">
      <pivotArea dataOnly="0" labelOnly="1" outline="0" axis="axisValues" fieldPosition="0"/>
    </format>
    <format dxfId="36">
      <pivotArea dataOnly="0"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2" cacheId="14"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E7:F39" firstHeaderRow="1" firstDataRow="1" firstDataCol="1"/>
  <pivotFields count="3">
    <pivotField axis="axisRow" showAll="0">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showAll="0"/>
    <pivotField dataField="1" numFmtId="43" showAll="0"/>
  </pivotFields>
  <rowFields count="1">
    <field x="0"/>
  </rowFields>
  <row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t="grand">
      <x/>
    </i>
  </rowItems>
  <colItems count="1">
    <i/>
  </colItems>
  <dataFields count="1">
    <dataField name="Sum of Restated Adj 403G" fld="2" baseField="0" baseItem="0" numFmtId="164"/>
  </dataFields>
  <formats count="2">
    <format dxfId="3">
      <pivotArea outline="0" collapsedLevelsAreSubtotals="1" fieldPosition="0"/>
    </format>
    <format dxfId="2">
      <pivotArea dataOnly="0"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5"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T5:U122" firstHeaderRow="1" firstDataRow="1" firstDataCol="1"/>
  <pivotFields count="18">
    <pivotField showAll="0"/>
    <pivotField axis="axisRow" showAll="0">
      <items count="263">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9"/>
        <item h="1" x="5"/>
        <item h="1" x="6"/>
        <item h="1" x="7"/>
        <item h="1" x="10"/>
        <item h="1" x="11"/>
        <item h="1" x="12"/>
        <item h="1" x="13"/>
        <item h="1" x="14"/>
        <item h="1" x="15"/>
        <item h="1" x="16"/>
        <item h="1" x="17"/>
        <item h="1" x="18"/>
        <item h="1" x="19"/>
        <item h="1" x="20"/>
        <item h="1" x="21"/>
        <item h="1" x="22"/>
        <item h="1" x="23"/>
        <item h="1" x="24"/>
        <item h="1" x="25"/>
        <item h="1" x="26"/>
        <item h="1" x="27"/>
        <item h="1" x="28"/>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x="126"/>
        <item x="127"/>
        <item x="128"/>
        <item x="129"/>
        <item x="130"/>
        <item x="131"/>
        <item x="132"/>
        <item x="134"/>
        <item x="135"/>
        <item x="136"/>
        <item x="137"/>
        <item x="138"/>
        <item x="139"/>
        <item x="140"/>
        <item x="141"/>
        <item x="142"/>
        <item x="143"/>
        <item x="144"/>
        <item x="145"/>
        <item x="146"/>
        <item x="147"/>
        <item x="148"/>
        <item x="149"/>
        <item x="150"/>
        <item x="151"/>
        <item x="152"/>
        <item x="153"/>
        <item x="13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56"/>
        <item x="257"/>
        <item x="0"/>
        <item x="1"/>
        <item x="2"/>
        <item x="3"/>
        <item x="4"/>
        <item x="258"/>
        <item x="259"/>
        <item x="260"/>
        <item x="261"/>
        <item x="8"/>
        <item x="2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1"/>
  </rowFields>
  <rowItems count="117">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t="grand">
      <x/>
    </i>
  </rowItems>
  <colItems count="1">
    <i/>
  </colItems>
  <dataFields count="1">
    <dataField name="Sum of avg_of_avgs" fld="17" baseField="0" baseItem="0" numFmtId="164"/>
  </dataFields>
  <formats count="3">
    <format dxfId="35">
      <pivotArea outline="0" collapsedLevelsAreSubtotals="1" fieldPosition="0"/>
    </format>
    <format dxfId="34">
      <pivotArea dataOnly="0" labelOnly="1" outline="0" axis="axisValues" fieldPosition="0"/>
    </format>
    <format dxfId="3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B23" firstHeaderRow="1" firstDataRow="1" firstDataCol="1"/>
  <pivotFields count="16">
    <pivotField showAll="0">
      <items count="1729">
        <item x="1608"/>
        <item x="1609"/>
        <item x="1610"/>
        <item x="1611"/>
        <item x="1612"/>
        <item x="1613"/>
        <item x="1614"/>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21"/>
        <item x="22"/>
        <item x="1716"/>
        <item x="1717"/>
        <item x="1718"/>
        <item x="1719"/>
        <item x="1720"/>
        <item x="23"/>
        <item x="5"/>
        <item x="6"/>
        <item x="7"/>
        <item x="8"/>
        <item x="9"/>
        <item x="10"/>
        <item x="11"/>
        <item x="12"/>
        <item x="13"/>
        <item x="14"/>
        <item x="15"/>
        <item x="16"/>
        <item x="17"/>
        <item x="18"/>
        <item x="19"/>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4"/>
        <item x="1415"/>
        <item x="1416"/>
        <item x="1417"/>
        <item x="1418"/>
        <item x="1419"/>
        <item x="1420"/>
        <item x="1421"/>
        <item x="1422"/>
        <item x="1423"/>
        <item x="1424"/>
        <item x="1425"/>
        <item x="1426"/>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27"/>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721"/>
        <item x="1722"/>
        <item x="0"/>
        <item x="1"/>
        <item x="2"/>
        <item x="3"/>
        <item x="4"/>
        <item x="1723"/>
        <item x="1724"/>
        <item x="1725"/>
        <item x="1726"/>
        <item x="1615"/>
        <item x="20"/>
        <item x="1413"/>
        <item x="1727"/>
        <item x="1157"/>
        <item x="1036"/>
        <item x="344"/>
        <item x="345"/>
        <item t="default"/>
      </items>
    </pivotField>
    <pivotField axis="axisRow" showAll="0">
      <items count="20">
        <item x="7"/>
        <item x="15"/>
        <item x="18"/>
        <item x="8"/>
        <item x="16"/>
        <item x="4"/>
        <item x="17"/>
        <item x="2"/>
        <item x="9"/>
        <item x="1"/>
        <item x="10"/>
        <item x="11"/>
        <item x="0"/>
        <item x="5"/>
        <item x="13"/>
        <item x="3"/>
        <item x="6"/>
        <item x="14"/>
        <item x="1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1"/>
  </rowFields>
  <rowItems count="20">
    <i>
      <x/>
    </i>
    <i>
      <x v="1"/>
    </i>
    <i>
      <x v="2"/>
    </i>
    <i>
      <x v="3"/>
    </i>
    <i>
      <x v="4"/>
    </i>
    <i>
      <x v="5"/>
    </i>
    <i>
      <x v="6"/>
    </i>
    <i>
      <x v="7"/>
    </i>
    <i>
      <x v="8"/>
    </i>
    <i>
      <x v="9"/>
    </i>
    <i>
      <x v="10"/>
    </i>
    <i>
      <x v="11"/>
    </i>
    <i>
      <x v="12"/>
    </i>
    <i>
      <x v="13"/>
    </i>
    <i>
      <x v="14"/>
    </i>
    <i>
      <x v="15"/>
    </i>
    <i>
      <x v="16"/>
    </i>
    <i>
      <x v="17"/>
    </i>
    <i>
      <x v="18"/>
    </i>
    <i t="grand">
      <x/>
    </i>
  </rowItems>
  <colItems count="1">
    <i/>
  </colItems>
  <dataFields count="1">
    <dataField name="Sum of avg_of_avgs" fld="15" baseField="0" baseItem="0" numFmtId="164"/>
  </dataFields>
  <formats count="1">
    <format dxfId="3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1" cacheId="4"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T5:U122" firstHeaderRow="1" firstDataRow="1" firstDataCol="1"/>
  <pivotFields count="18">
    <pivotField showAll="0"/>
    <pivotField axis="axisRow" showAll="0">
      <items count="263">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9"/>
        <item h="1" x="5"/>
        <item h="1" x="6"/>
        <item h="1" x="7"/>
        <item h="1" x="10"/>
        <item h="1" x="11"/>
        <item h="1" x="12"/>
        <item h="1" x="13"/>
        <item h="1" x="14"/>
        <item h="1" x="15"/>
        <item h="1" x="16"/>
        <item h="1" x="17"/>
        <item h="1" x="18"/>
        <item h="1" x="19"/>
        <item h="1" x="20"/>
        <item h="1" x="21"/>
        <item h="1" x="22"/>
        <item h="1" x="23"/>
        <item h="1" x="24"/>
        <item h="1" x="25"/>
        <item h="1" x="26"/>
        <item h="1" x="27"/>
        <item h="1" x="28"/>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x="126"/>
        <item x="127"/>
        <item x="128"/>
        <item x="129"/>
        <item x="130"/>
        <item x="131"/>
        <item x="132"/>
        <item x="134"/>
        <item x="135"/>
        <item x="136"/>
        <item x="137"/>
        <item x="138"/>
        <item x="139"/>
        <item x="140"/>
        <item x="141"/>
        <item x="142"/>
        <item x="143"/>
        <item x="144"/>
        <item x="145"/>
        <item x="146"/>
        <item x="147"/>
        <item x="148"/>
        <item x="149"/>
        <item x="150"/>
        <item x="151"/>
        <item x="152"/>
        <item x="153"/>
        <item x="13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56"/>
        <item x="257"/>
        <item x="0"/>
        <item x="1"/>
        <item x="2"/>
        <item x="3"/>
        <item x="4"/>
        <item x="258"/>
        <item x="259"/>
        <item x="260"/>
        <item x="261"/>
        <item x="8"/>
        <item x="29"/>
        <item t="default"/>
      </items>
    </pivotField>
    <pivotField showAll="0"/>
    <pivotField showAll="0">
      <items count="20">
        <item x="7"/>
        <item x="15"/>
        <item x="18"/>
        <item x="8"/>
        <item x="16"/>
        <item x="4"/>
        <item x="17"/>
        <item x="2"/>
        <item x="9"/>
        <item x="1"/>
        <item x="10"/>
        <item x="11"/>
        <item x="0"/>
        <item x="5"/>
        <item x="13"/>
        <item x="3"/>
        <item x="6"/>
        <item x="14"/>
        <item x="1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1"/>
  </rowFields>
  <rowItems count="117">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t="grand">
      <x/>
    </i>
  </rowItems>
  <colItems count="1">
    <i/>
  </colItems>
  <dataFields count="1">
    <dataField name="Sum of avg_of_avgs" fld="17" baseField="0" baseItem="0" numFmtId="164"/>
  </dataFields>
  <formats count="4">
    <format dxfId="31">
      <pivotArea outline="0" collapsedLevelsAreSubtotals="1" fieldPosition="0"/>
    </format>
    <format dxfId="30">
      <pivotArea dataOnly="0" labelOnly="1" outline="0" axis="axisValues" fieldPosition="0"/>
    </format>
    <format dxfId="29">
      <pivotArea collapsedLevelsAreSubtotals="1" fieldPosition="0">
        <references count="1">
          <reference field="1" count="1">
            <x v="172"/>
          </reference>
        </references>
      </pivotArea>
    </format>
    <format dxfId="28">
      <pivotArea collapsedLevelsAreSubtotals="1" fieldPosition="0">
        <references count="1">
          <reference field="1" count="1">
            <x v="25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3" cacheId="3"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B23" firstHeaderRow="1" firstDataRow="1" firstDataCol="1"/>
  <pivotFields count="16">
    <pivotField showAll="0"/>
    <pivotField axis="axisRow" showAll="0">
      <items count="20">
        <item x="7"/>
        <item x="15"/>
        <item x="18"/>
        <item x="8"/>
        <item x="16"/>
        <item x="4"/>
        <item x="17"/>
        <item x="2"/>
        <item x="9"/>
        <item x="1"/>
        <item x="10"/>
        <item x="11"/>
        <item x="0"/>
        <item x="5"/>
        <item x="13"/>
        <item x="3"/>
        <item x="6"/>
        <item x="14"/>
        <item x="1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1"/>
  </rowFields>
  <rowItems count="20">
    <i>
      <x/>
    </i>
    <i>
      <x v="1"/>
    </i>
    <i>
      <x v="2"/>
    </i>
    <i>
      <x v="3"/>
    </i>
    <i>
      <x v="4"/>
    </i>
    <i>
      <x v="5"/>
    </i>
    <i>
      <x v="6"/>
    </i>
    <i>
      <x v="7"/>
    </i>
    <i>
      <x v="8"/>
    </i>
    <i>
      <x v="9"/>
    </i>
    <i>
      <x v="10"/>
    </i>
    <i>
      <x v="11"/>
    </i>
    <i>
      <x v="12"/>
    </i>
    <i>
      <x v="13"/>
    </i>
    <i>
      <x v="14"/>
    </i>
    <i>
      <x v="15"/>
    </i>
    <i>
      <x v="16"/>
    </i>
    <i>
      <x v="17"/>
    </i>
    <i>
      <x v="18"/>
    </i>
    <i t="grand">
      <x/>
    </i>
  </rowItems>
  <colItems count="1">
    <i/>
  </colItems>
  <dataFields count="1">
    <dataField name="Sum of avg_of_avgs" fld="15" baseField="0" baseItem="0" numFmtId="164"/>
  </dataFields>
  <formats count="1">
    <format dxfId="2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2" cacheId="6"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W5:X25" firstHeaderRow="1" firstDataRow="1" firstDataCol="1"/>
  <pivotFields count="18">
    <pivotField showAll="0"/>
    <pivotField showAll="0"/>
    <pivotField showAll="0"/>
    <pivotField axis="axisRow" showAll="0">
      <items count="20">
        <item x="7"/>
        <item x="15"/>
        <item x="18"/>
        <item x="8"/>
        <item x="16"/>
        <item x="4"/>
        <item x="17"/>
        <item x="2"/>
        <item x="9"/>
        <item x="1"/>
        <item x="10"/>
        <item x="11"/>
        <item x="0"/>
        <item x="5"/>
        <item x="13"/>
        <item x="3"/>
        <item x="6"/>
        <item x="14"/>
        <item x="1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s>
  <rowFields count="1">
    <field x="3"/>
  </rowFields>
  <rowItems count="20">
    <i>
      <x/>
    </i>
    <i>
      <x v="1"/>
    </i>
    <i>
      <x v="2"/>
    </i>
    <i>
      <x v="3"/>
    </i>
    <i>
      <x v="4"/>
    </i>
    <i>
      <x v="5"/>
    </i>
    <i>
      <x v="6"/>
    </i>
    <i>
      <x v="7"/>
    </i>
    <i>
      <x v="8"/>
    </i>
    <i>
      <x v="9"/>
    </i>
    <i>
      <x v="10"/>
    </i>
    <i>
      <x v="11"/>
    </i>
    <i>
      <x v="12"/>
    </i>
    <i>
      <x v="13"/>
    </i>
    <i>
      <x v="14"/>
    </i>
    <i>
      <x v="15"/>
    </i>
    <i>
      <x v="16"/>
    </i>
    <i>
      <x v="17"/>
    </i>
    <i>
      <x v="18"/>
    </i>
    <i t="grand">
      <x/>
    </i>
  </rowItems>
  <colItems count="1">
    <i/>
  </colItems>
  <dataFields count="1">
    <dataField name="Sum of Dec-18" fld="16" baseField="0" baseItem="0" numFmtId="164"/>
  </dataFields>
  <formats count="1">
    <format dxfId="2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1" cacheId="4"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T5:U122" firstHeaderRow="1" firstDataRow="1" firstDataCol="1"/>
  <pivotFields count="18">
    <pivotField showAll="0"/>
    <pivotField axis="axisRow" showAll="0">
      <items count="263">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9"/>
        <item h="1" x="5"/>
        <item h="1" x="6"/>
        <item h="1" x="7"/>
        <item h="1" x="10"/>
        <item h="1" x="11"/>
        <item h="1" x="12"/>
        <item h="1" x="13"/>
        <item h="1" x="14"/>
        <item h="1" x="15"/>
        <item h="1" x="16"/>
        <item h="1" x="17"/>
        <item h="1" x="18"/>
        <item h="1" x="19"/>
        <item h="1" x="20"/>
        <item h="1" x="21"/>
        <item h="1" x="22"/>
        <item h="1" x="23"/>
        <item h="1" x="24"/>
        <item h="1" x="25"/>
        <item h="1" x="26"/>
        <item h="1" x="27"/>
        <item h="1" x="28"/>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x="126"/>
        <item x="127"/>
        <item x="128"/>
        <item x="129"/>
        <item x="130"/>
        <item x="131"/>
        <item x="132"/>
        <item x="134"/>
        <item x="135"/>
        <item x="136"/>
        <item x="137"/>
        <item x="138"/>
        <item x="139"/>
        <item x="140"/>
        <item x="141"/>
        <item x="142"/>
        <item x="143"/>
        <item x="144"/>
        <item x="145"/>
        <item x="146"/>
        <item x="147"/>
        <item x="148"/>
        <item x="149"/>
        <item x="150"/>
        <item x="151"/>
        <item x="152"/>
        <item x="153"/>
        <item x="13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56"/>
        <item x="257"/>
        <item x="0"/>
        <item x="1"/>
        <item x="2"/>
        <item x="3"/>
        <item x="4"/>
        <item x="258"/>
        <item x="259"/>
        <item x="260"/>
        <item x="261"/>
        <item x="8"/>
        <item x="29"/>
        <item t="default"/>
      </items>
    </pivotField>
    <pivotField showAll="0"/>
    <pivotField showAll="0">
      <items count="20">
        <item x="7"/>
        <item x="15"/>
        <item x="18"/>
        <item x="8"/>
        <item x="16"/>
        <item x="4"/>
        <item x="17"/>
        <item x="2"/>
        <item x="9"/>
        <item x="1"/>
        <item x="10"/>
        <item x="11"/>
        <item x="0"/>
        <item x="5"/>
        <item x="13"/>
        <item x="3"/>
        <item x="6"/>
        <item x="14"/>
        <item x="1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s>
  <rowFields count="1">
    <field x="1"/>
  </rowFields>
  <rowItems count="117">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t="grand">
      <x/>
    </i>
  </rowItems>
  <colItems count="1">
    <i/>
  </colItems>
  <dataFields count="1">
    <dataField name="Sum of Dec-18" fld="16" baseField="0" baseItem="0"/>
  </dataFields>
  <formats count="4">
    <format dxfId="26">
      <pivotArea outline="0" collapsedLevelsAreSubtotals="1" fieldPosition="0"/>
    </format>
    <format dxfId="25">
      <pivotArea dataOnly="0" labelOnly="1" outline="0" axis="axisValues" fieldPosition="0"/>
    </format>
    <format dxfId="24">
      <pivotArea collapsedLevelsAreSubtotals="1" fieldPosition="0">
        <references count="1">
          <reference field="1" count="1">
            <x v="172"/>
          </reference>
        </references>
      </pivotArea>
    </format>
    <format dxfId="23">
      <pivotArea collapsedLevelsAreSubtotals="1" fieldPosition="0">
        <references count="1">
          <reference field="1" count="1">
            <x v="25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3" cacheId="7"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W5:X25" firstHeaderRow="1" firstDataRow="1" firstDataCol="1"/>
  <pivotFields count="18">
    <pivotField showAll="0"/>
    <pivotField showAll="0"/>
    <pivotField showAll="0">
      <items count="1617">
        <item x="587"/>
        <item x="916"/>
        <item x="917"/>
        <item x="918"/>
        <item x="919"/>
        <item x="920"/>
        <item x="921"/>
        <item x="922"/>
        <item x="923"/>
        <item x="924"/>
        <item x="925"/>
        <item x="926"/>
        <item x="927"/>
        <item x="928"/>
        <item x="929"/>
        <item x="930"/>
        <item x="931"/>
        <item x="932"/>
        <item x="933"/>
        <item x="934"/>
        <item x="935"/>
        <item x="936"/>
        <item x="937"/>
        <item x="938"/>
        <item x="939"/>
        <item x="940"/>
        <item x="941"/>
        <item x="942"/>
        <item x="844"/>
        <item x="845"/>
        <item x="846"/>
        <item x="847"/>
        <item x="848"/>
        <item x="849"/>
        <item x="850"/>
        <item x="851"/>
        <item x="852"/>
        <item x="853"/>
        <item x="854"/>
        <item x="855"/>
        <item x="856"/>
        <item x="857"/>
        <item x="858"/>
        <item x="859"/>
        <item x="860"/>
        <item x="861"/>
        <item x="862"/>
        <item x="863"/>
        <item x="864"/>
        <item x="865"/>
        <item x="866"/>
        <item x="867"/>
        <item x="868"/>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610"/>
        <item x="611"/>
        <item x="612"/>
        <item x="613"/>
        <item x="614"/>
        <item x="615"/>
        <item x="616"/>
        <item x="617"/>
        <item x="618"/>
        <item x="619"/>
        <item x="620"/>
        <item x="621"/>
        <item x="869"/>
        <item x="870"/>
        <item x="800"/>
        <item x="801"/>
        <item x="802"/>
        <item x="803"/>
        <item x="804"/>
        <item x="805"/>
        <item x="806"/>
        <item x="807"/>
        <item x="959"/>
        <item x="960"/>
        <item x="961"/>
        <item x="962"/>
        <item x="948"/>
        <item x="949"/>
        <item x="963"/>
        <item x="964"/>
        <item x="965"/>
        <item x="966"/>
        <item x="967"/>
        <item x="968"/>
        <item x="950"/>
        <item x="951"/>
        <item x="701"/>
        <item x="702"/>
        <item x="1001"/>
        <item x="1002"/>
        <item x="184"/>
        <item x="451"/>
        <item x="452"/>
        <item x="453"/>
        <item x="454"/>
        <item x="455"/>
        <item x="456"/>
        <item x="457"/>
        <item x="458"/>
        <item x="459"/>
        <item x="460"/>
        <item x="461"/>
        <item x="462"/>
        <item x="463"/>
        <item x="464"/>
        <item x="465"/>
        <item x="575"/>
        <item x="576"/>
        <item x="577"/>
        <item x="578"/>
        <item x="579"/>
        <item x="1458"/>
        <item x="1459"/>
        <item x="493"/>
        <item x="494"/>
        <item x="495"/>
        <item x="496"/>
        <item x="497"/>
        <item x="498"/>
        <item x="499"/>
        <item x="500"/>
        <item x="501"/>
        <item x="502"/>
        <item x="437"/>
        <item x="438"/>
        <item x="439"/>
        <item x="440"/>
        <item x="441"/>
        <item x="442"/>
        <item x="443"/>
        <item x="444"/>
        <item x="445"/>
        <item x="446"/>
        <item x="447"/>
        <item x="448"/>
        <item x="526"/>
        <item x="527"/>
        <item x="528"/>
        <item x="529"/>
        <item x="530"/>
        <item x="531"/>
        <item x="532"/>
        <item x="533"/>
        <item x="555"/>
        <item x="556"/>
        <item x="557"/>
        <item x="558"/>
        <item x="559"/>
        <item x="560"/>
        <item x="388"/>
        <item x="389"/>
        <item x="390"/>
        <item x="391"/>
        <item x="392"/>
        <item x="393"/>
        <item x="394"/>
        <item x="395"/>
        <item x="1019"/>
        <item x="214"/>
        <item x="466"/>
        <item x="423"/>
        <item x="10"/>
        <item x="11"/>
        <item x="1586"/>
        <item x="1587"/>
        <item x="1508"/>
        <item x="1088"/>
        <item x="1440"/>
        <item x="1000"/>
        <item x="989"/>
        <item x="1056"/>
        <item x="1020"/>
        <item x="1101"/>
        <item x="1477"/>
        <item x="1478"/>
        <item x="183"/>
        <item x="175"/>
        <item x="1389"/>
        <item x="534"/>
        <item x="572"/>
        <item x="564"/>
        <item x="901"/>
        <item x="902"/>
        <item x="833"/>
        <item x="834"/>
        <item x="622"/>
        <item x="604"/>
        <item x="1503"/>
        <item x="580"/>
        <item x="581"/>
        <item x="582"/>
        <item x="583"/>
        <item x="584"/>
        <item x="585"/>
        <item x="586"/>
        <item x="588"/>
        <item x="589"/>
        <item x="590"/>
        <item x="591"/>
        <item x="592"/>
        <item x="593"/>
        <item x="984"/>
        <item x="985"/>
        <item x="986"/>
        <item x="987"/>
        <item x="1603"/>
        <item x="21"/>
        <item x="22"/>
        <item x="1604"/>
        <item x="1605"/>
        <item x="1606"/>
        <item x="1607"/>
        <item x="1608"/>
        <item x="23"/>
        <item x="1479"/>
        <item x="1480"/>
        <item x="1402"/>
        <item x="1572"/>
        <item x="1574"/>
        <item x="1575"/>
        <item x="1573"/>
        <item x="1600"/>
        <item x="1588"/>
        <item x="1589"/>
        <item x="1590"/>
        <item x="1591"/>
        <item x="1592"/>
        <item x="1566"/>
        <item x="1567"/>
        <item x="1570"/>
        <item x="1598"/>
        <item x="1509"/>
        <item x="1584"/>
        <item x="1510"/>
        <item x="1538"/>
        <item x="1539"/>
        <item x="1540"/>
        <item x="1541"/>
        <item x="1542"/>
        <item x="1543"/>
        <item x="1544"/>
        <item x="1545"/>
        <item x="1546"/>
        <item x="1547"/>
        <item x="1548"/>
        <item x="1549"/>
        <item x="1550"/>
        <item x="1551"/>
        <item x="1552"/>
        <item x="1553"/>
        <item x="1554"/>
        <item x="1555"/>
        <item x="1556"/>
        <item x="1557"/>
        <item x="1558"/>
        <item x="1559"/>
        <item x="1560"/>
        <item x="1561"/>
        <item x="1599"/>
        <item x="1595"/>
        <item x="1596"/>
        <item x="1597"/>
        <item x="1593"/>
        <item x="1571"/>
        <item x="1563"/>
        <item x="1564"/>
        <item x="1565"/>
        <item x="1562"/>
        <item x="1594"/>
        <item x="1568"/>
        <item x="1569"/>
        <item x="1504"/>
        <item x="1505"/>
        <item x="1576"/>
        <item x="1577"/>
        <item x="1578"/>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83"/>
        <item x="1582"/>
        <item x="1579"/>
        <item x="1580"/>
        <item x="1581"/>
        <item x="1507"/>
        <item x="1003"/>
        <item x="1004"/>
        <item x="1005"/>
        <item x="606"/>
        <item x="607"/>
        <item x="608"/>
        <item x="674"/>
        <item x="675"/>
        <item x="1006"/>
        <item x="1007"/>
        <item x="1021"/>
        <item x="1022"/>
        <item x="1103"/>
        <item x="1260"/>
        <item x="1008"/>
        <item x="1009"/>
        <item x="1023"/>
        <item x="676"/>
        <item x="1024"/>
        <item x="1403"/>
        <item x="1025"/>
        <item x="1104"/>
        <item x="1404"/>
        <item x="1105"/>
        <item x="1106"/>
        <item x="1026"/>
        <item x="1010"/>
        <item x="1107"/>
        <item x="1405"/>
        <item x="1406"/>
        <item x="1261"/>
        <item x="1027"/>
        <item x="1028"/>
        <item x="1029"/>
        <item x="1030"/>
        <item x="1031"/>
        <item x="1011"/>
        <item x="1032"/>
        <item x="1108"/>
        <item x="1109"/>
        <item x="1110"/>
        <item x="1111"/>
        <item x="1033"/>
        <item x="1112"/>
        <item x="1113"/>
        <item x="186"/>
        <item x="677"/>
        <item x="678"/>
        <item x="679"/>
        <item x="680"/>
        <item x="681"/>
        <item x="682"/>
        <item x="683"/>
        <item x="684"/>
        <item x="685"/>
        <item x="686"/>
        <item x="687"/>
        <item x="688"/>
        <item x="689"/>
        <item x="690"/>
        <item x="691"/>
        <item x="1012"/>
        <item x="1013"/>
        <item x="1034"/>
        <item x="1114"/>
        <item x="1014"/>
        <item x="1035"/>
        <item x="1015"/>
        <item x="1016"/>
        <item x="1036"/>
        <item x="1115"/>
        <item x="88"/>
        <item x="1099"/>
        <item x="1043"/>
        <item x="1044"/>
        <item x="1474"/>
        <item x="1471"/>
        <item x="1472"/>
        <item x="1468"/>
        <item x="1469"/>
        <item x="1460"/>
        <item x="1461"/>
        <item x="1467"/>
        <item x="1398"/>
        <item x="1399"/>
        <item x="1400"/>
        <item x="1401"/>
        <item x="1454"/>
        <item x="1455"/>
        <item x="1452"/>
        <item x="1453"/>
        <item x="1456"/>
        <item x="1457"/>
        <item x="1093"/>
        <item x="990"/>
        <item x="1396"/>
        <item x="991"/>
        <item x="992"/>
        <item x="993"/>
        <item x="994"/>
        <item x="995"/>
        <item x="996"/>
        <item x="997"/>
        <item x="998"/>
        <item x="999"/>
        <item x="1397"/>
        <item x="1094"/>
        <item x="1084"/>
        <item x="1085"/>
        <item x="1414"/>
        <item x="1411"/>
        <item x="1419"/>
        <item x="1420"/>
        <item x="1421"/>
        <item x="1412"/>
        <item x="1413"/>
        <item x="1422"/>
        <item x="1423"/>
        <item x="1415"/>
        <item x="1416"/>
        <item x="1417"/>
        <item x="1418"/>
        <item x="1424"/>
        <item x="1410"/>
        <item x="1427"/>
        <item x="1428"/>
        <item x="1425"/>
        <item x="1426"/>
        <item x="1446"/>
        <item x="1447"/>
        <item x="1448"/>
        <item x="1438"/>
        <item x="1439"/>
        <item x="1091"/>
        <item x="1092"/>
        <item x="1089"/>
        <item x="1090"/>
        <item x="1441"/>
        <item x="1449"/>
        <item x="1451"/>
        <item x="1450"/>
        <item x="1442"/>
        <item x="1443"/>
        <item x="1444"/>
        <item x="1445"/>
        <item x="1057"/>
        <item x="1058"/>
        <item x="1059"/>
        <item x="1060"/>
        <item x="1061"/>
        <item x="1062"/>
        <item x="1063"/>
        <item x="1475"/>
        <item x="1476"/>
        <item x="1045"/>
        <item x="1046"/>
        <item x="1047"/>
        <item x="1048"/>
        <item x="1049"/>
        <item x="1050"/>
        <item x="1051"/>
        <item x="1052"/>
        <item x="1053"/>
        <item x="1054"/>
        <item x="1055"/>
        <item x="1470"/>
        <item x="1465"/>
        <item x="1466"/>
        <item x="1462"/>
        <item x="1463"/>
        <item x="1464"/>
        <item x="1473"/>
        <item x="1086"/>
        <item x="1436"/>
        <item x="1430"/>
        <item x="1431"/>
        <item x="1437"/>
        <item x="1432"/>
        <item x="1433"/>
        <item x="1434"/>
        <item x="1435"/>
        <item x="1429"/>
        <item x="1087"/>
        <item x="1097"/>
        <item x="1098"/>
        <item x="1017"/>
        <item x="1407"/>
        <item x="1018"/>
        <item x="1408"/>
        <item x="1409"/>
        <item x="1037"/>
        <item x="1038"/>
        <item x="1039"/>
        <item x="1040"/>
        <item x="1041"/>
        <item x="1042"/>
        <item x="1075"/>
        <item x="1076"/>
        <item x="1077"/>
        <item x="1078"/>
        <item x="1079"/>
        <item x="1080"/>
        <item x="1081"/>
        <item x="1082"/>
        <item x="1064"/>
        <item x="1065"/>
        <item x="1066"/>
        <item x="1067"/>
        <item x="1068"/>
        <item x="1069"/>
        <item x="1083"/>
        <item x="1070"/>
        <item x="1071"/>
        <item x="1072"/>
        <item x="1073"/>
        <item x="1074"/>
        <item x="1095"/>
        <item x="1096"/>
        <item x="1601"/>
        <item x="1602"/>
        <item x="20"/>
        <item x="1339"/>
        <item x="1"/>
        <item x="1337"/>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163"/>
        <item x="1164"/>
        <item x="1165"/>
        <item x="1166"/>
        <item x="1167"/>
        <item x="1168"/>
        <item x="1169"/>
        <item x="1170"/>
        <item x="1171"/>
        <item x="1172"/>
        <item x="1173"/>
        <item x="1174"/>
        <item x="1175"/>
        <item x="1176"/>
        <item x="1177"/>
        <item x="1178"/>
        <item x="1179"/>
        <item x="1180"/>
        <item x="1181"/>
        <item x="1182"/>
        <item x="1183"/>
        <item x="1184"/>
        <item x="1185"/>
        <item x="1186"/>
        <item x="1483"/>
        <item x="1187"/>
        <item x="1188"/>
        <item x="1189"/>
        <item x="1190"/>
        <item x="1191"/>
        <item x="1192"/>
        <item x="1193"/>
        <item x="1194"/>
        <item x="1195"/>
        <item x="1196"/>
        <item x="1197"/>
        <item x="1198"/>
        <item x="1203"/>
        <item x="1484"/>
        <item x="1199"/>
        <item x="1200"/>
        <item x="1486"/>
        <item x="1249"/>
        <item x="1491"/>
        <item x="1245"/>
        <item x="1246"/>
        <item x="1247"/>
        <item x="1248"/>
        <item x="1102"/>
        <item x="1124"/>
        <item x="1125"/>
        <item x="1126"/>
        <item x="1127"/>
        <item x="1128"/>
        <item x="1129"/>
        <item x="1130"/>
        <item x="1131"/>
        <item x="1324"/>
        <item x="1325"/>
        <item x="1326"/>
        <item x="1327"/>
        <item x="1497"/>
        <item x="1498"/>
        <item x="1499"/>
        <item x="1500"/>
        <item x="1336"/>
        <item x="1328"/>
        <item x="1329"/>
        <item x="1330"/>
        <item x="1331"/>
        <item x="1332"/>
        <item x="1333"/>
        <item x="1334"/>
        <item x="1335"/>
        <item x="1495"/>
        <item x="1322"/>
        <item x="1485"/>
        <item x="1135"/>
        <item x="1136"/>
        <item x="1132"/>
        <item x="1137"/>
        <item x="1138"/>
        <item x="1139"/>
        <item x="1140"/>
        <item x="1141"/>
        <item x="1142"/>
        <item x="1143"/>
        <item x="1144"/>
        <item x="1145"/>
        <item x="1146"/>
        <item x="1147"/>
        <item x="1148"/>
        <item x="1149"/>
        <item x="1150"/>
        <item x="1151"/>
        <item x="1152"/>
        <item x="1153"/>
        <item x="1154"/>
        <item x="1155"/>
        <item x="1133"/>
        <item x="1156"/>
        <item x="1157"/>
        <item x="1158"/>
        <item x="1159"/>
        <item x="1160"/>
        <item x="1161"/>
        <item x="1162"/>
        <item x="1134"/>
        <item x="1501"/>
        <item x="1502"/>
        <item x="1323"/>
        <item x="1492"/>
        <item x="1493"/>
        <item x="1494"/>
        <item x="1585"/>
        <item x="1250"/>
        <item x="1251"/>
        <item x="1252"/>
        <item x="1253"/>
        <item x="1254"/>
        <item x="1255"/>
        <item x="1201"/>
        <item x="1202"/>
        <item x="1256"/>
        <item x="1257"/>
        <item x="1258"/>
        <item x="1259"/>
        <item x="1219"/>
        <item x="1220"/>
        <item x="1221"/>
        <item x="1222"/>
        <item x="1487"/>
        <item x="1116"/>
        <item x="1117"/>
        <item x="1118"/>
        <item x="1119"/>
        <item x="1120"/>
        <item x="1121"/>
        <item x="1122"/>
        <item x="1481"/>
        <item x="1123"/>
        <item x="1496"/>
        <item x="1223"/>
        <item x="1224"/>
        <item x="1225"/>
        <item x="1226"/>
        <item x="1489"/>
        <item x="1227"/>
        <item x="1228"/>
        <item x="1229"/>
        <item x="1230"/>
        <item x="1231"/>
        <item x="1232"/>
        <item x="1233"/>
        <item x="1234"/>
        <item x="1490"/>
        <item x="1235"/>
        <item x="1236"/>
        <item x="1237"/>
        <item x="1238"/>
        <item x="1488"/>
        <item x="1243"/>
        <item x="1239"/>
        <item x="1240"/>
        <item x="1241"/>
        <item x="1242"/>
        <item x="1244"/>
        <item x="1204"/>
        <item x="1205"/>
        <item x="1206"/>
        <item x="1207"/>
        <item x="1208"/>
        <item x="1209"/>
        <item x="1210"/>
        <item x="1211"/>
        <item x="1212"/>
        <item x="1213"/>
        <item x="1214"/>
        <item x="1215"/>
        <item x="1216"/>
        <item x="1217"/>
        <item x="1218"/>
        <item x="623"/>
        <item x="260"/>
        <item x="261"/>
        <item x="262"/>
        <item x="263"/>
        <item x="264"/>
        <item x="265"/>
        <item x="266"/>
        <item x="267"/>
        <item x="268"/>
        <item x="269"/>
        <item x="270"/>
        <item x="271"/>
        <item x="272"/>
        <item x="273"/>
        <item x="274"/>
        <item x="275"/>
        <item x="276"/>
        <item x="277"/>
        <item x="278"/>
        <item x="343"/>
        <item x="185"/>
        <item x="176"/>
        <item x="177"/>
        <item x="178"/>
        <item x="179"/>
        <item x="180"/>
        <item x="181"/>
        <item x="182"/>
        <item x="279"/>
        <item x="280"/>
        <item x="281"/>
        <item x="282"/>
        <item x="283"/>
        <item x="284"/>
        <item x="285"/>
        <item x="286"/>
        <item x="287"/>
        <item x="288"/>
        <item x="289"/>
        <item x="290"/>
        <item x="291"/>
        <item x="292"/>
        <item x="293"/>
        <item x="294"/>
        <item x="295"/>
        <item x="296"/>
        <item x="297"/>
        <item x="298"/>
        <item x="299"/>
        <item x="300"/>
        <item x="301"/>
        <item x="302"/>
        <item x="215"/>
        <item x="216"/>
        <item x="217"/>
        <item x="218"/>
        <item x="219"/>
        <item x="220"/>
        <item x="221"/>
        <item x="222"/>
        <item x="223"/>
        <item x="224"/>
        <item x="225"/>
        <item x="226"/>
        <item x="227"/>
        <item x="228"/>
        <item x="229"/>
        <item x="230"/>
        <item x="231"/>
        <item x="232"/>
        <item x="233"/>
        <item x="234"/>
        <item x="235"/>
        <item x="236"/>
        <item x="237"/>
        <item x="238"/>
        <item x="323"/>
        <item x="324"/>
        <item x="325"/>
        <item x="326"/>
        <item x="327"/>
        <item x="328"/>
        <item x="329"/>
        <item x="330"/>
        <item x="331"/>
        <item x="332"/>
        <item x="333"/>
        <item x="334"/>
        <item x="335"/>
        <item x="336"/>
        <item x="337"/>
        <item x="338"/>
        <item x="339"/>
        <item x="340"/>
        <item x="341"/>
        <item x="342"/>
        <item x="187"/>
        <item x="188"/>
        <item x="189"/>
        <item x="303"/>
        <item x="304"/>
        <item x="305"/>
        <item x="306"/>
        <item x="307"/>
        <item x="308"/>
        <item x="309"/>
        <item x="310"/>
        <item x="311"/>
        <item x="312"/>
        <item x="313"/>
        <item x="314"/>
        <item x="315"/>
        <item x="316"/>
        <item x="317"/>
        <item x="318"/>
        <item x="319"/>
        <item x="320"/>
        <item x="321"/>
        <item x="322"/>
        <item x="190"/>
        <item x="191"/>
        <item x="192"/>
        <item x="193"/>
        <item x="194"/>
        <item x="195"/>
        <item x="196"/>
        <item x="197"/>
        <item x="198"/>
        <item x="199"/>
        <item x="200"/>
        <item x="201"/>
        <item x="202"/>
        <item x="203"/>
        <item x="204"/>
        <item x="205"/>
        <item x="206"/>
        <item x="207"/>
        <item x="208"/>
        <item x="209"/>
        <item x="210"/>
        <item x="211"/>
        <item x="241"/>
        <item x="242"/>
        <item x="243"/>
        <item x="244"/>
        <item x="245"/>
        <item x="246"/>
        <item x="247"/>
        <item x="248"/>
        <item x="249"/>
        <item x="250"/>
        <item x="251"/>
        <item x="252"/>
        <item x="253"/>
        <item x="254"/>
        <item x="255"/>
        <item x="256"/>
        <item x="257"/>
        <item x="258"/>
        <item x="259"/>
        <item x="1482"/>
        <item x="12"/>
        <item x="7"/>
        <item x="1338"/>
        <item x="8"/>
        <item x="9"/>
        <item x="1506"/>
        <item x="13"/>
        <item x="14"/>
        <item x="15"/>
        <item x="5"/>
        <item x="6"/>
        <item x="16"/>
        <item x="17"/>
        <item x="18"/>
        <item x="19"/>
        <item x="1390"/>
        <item x="1391"/>
        <item x="1100"/>
        <item x="988"/>
        <item x="344"/>
        <item x="345"/>
        <item x="1615"/>
        <item x="1614"/>
        <item x="1612"/>
        <item x="1611"/>
        <item x="1610"/>
        <item x="1609"/>
        <item x="1613"/>
        <item x="1385"/>
        <item x="1386"/>
        <item x="1382"/>
        <item x="1387"/>
        <item x="1388"/>
        <item x="1383"/>
        <item x="1384"/>
        <item x="467"/>
        <item x="468"/>
        <item x="469"/>
        <item x="470"/>
        <item x="471"/>
        <item x="472"/>
        <item x="473"/>
        <item x="474"/>
        <item x="475"/>
        <item x="476"/>
        <item x="477"/>
        <item x="478"/>
        <item x="479"/>
        <item x="480"/>
        <item x="481"/>
        <item x="482"/>
        <item x="483"/>
        <item x="484"/>
        <item x="485"/>
        <item x="486"/>
        <item x="487"/>
        <item x="488"/>
        <item x="489"/>
        <item x="490"/>
        <item x="491"/>
        <item x="492"/>
        <item x="1353"/>
        <item x="4"/>
        <item x="561"/>
        <item x="361"/>
        <item x="562"/>
        <item x="563"/>
        <item x="397"/>
        <item x="398"/>
        <item x="399"/>
        <item x="400"/>
        <item x="401"/>
        <item x="402"/>
        <item x="403"/>
        <item x="404"/>
        <item x="405"/>
        <item x="406"/>
        <item x="407"/>
        <item x="408"/>
        <item x="409"/>
        <item x="410"/>
        <item x="411"/>
        <item x="412"/>
        <item x="413"/>
        <item x="414"/>
        <item x="415"/>
        <item x="416"/>
        <item x="417"/>
        <item x="418"/>
        <item x="419"/>
        <item x="420"/>
        <item x="421"/>
        <item x="422"/>
        <item x="449"/>
        <item x="450"/>
        <item x="424"/>
        <item x="425"/>
        <item x="426"/>
        <item x="427"/>
        <item x="428"/>
        <item x="429"/>
        <item x="430"/>
        <item x="431"/>
        <item x="432"/>
        <item x="433"/>
        <item x="434"/>
        <item x="435"/>
        <item x="436"/>
        <item x="1340"/>
        <item x="346"/>
        <item x="347"/>
        <item x="348"/>
        <item x="349"/>
        <item x="350"/>
        <item x="351"/>
        <item x="352"/>
        <item x="353"/>
        <item x="354"/>
        <item x="355"/>
        <item x="356"/>
        <item x="357"/>
        <item x="358"/>
        <item x="359"/>
        <item x="360"/>
        <item x="396"/>
        <item x="1346"/>
        <item x="1347"/>
        <item x="1348"/>
        <item x="1349"/>
        <item x="1350"/>
        <item x="1351"/>
        <item x="1352"/>
        <item x="503"/>
        <item x="504"/>
        <item x="505"/>
        <item x="506"/>
        <item x="507"/>
        <item x="508"/>
        <item x="509"/>
        <item x="510"/>
        <item x="511"/>
        <item x="512"/>
        <item x="513"/>
        <item x="514"/>
        <item x="515"/>
        <item x="516"/>
        <item x="517"/>
        <item x="518"/>
        <item x="519"/>
        <item x="520"/>
        <item x="521"/>
        <item x="522"/>
        <item x="523"/>
        <item x="524"/>
        <item x="525"/>
        <item x="535"/>
        <item x="536"/>
        <item x="537"/>
        <item x="538"/>
        <item x="539"/>
        <item x="540"/>
        <item x="541"/>
        <item x="542"/>
        <item x="543"/>
        <item x="544"/>
        <item x="545"/>
        <item x="546"/>
        <item x="547"/>
        <item x="548"/>
        <item x="549"/>
        <item x="550"/>
        <item x="551"/>
        <item x="552"/>
        <item x="553"/>
        <item x="554"/>
        <item x="362"/>
        <item x="363"/>
        <item x="1341"/>
        <item x="1342"/>
        <item x="364"/>
        <item x="365"/>
        <item x="366"/>
        <item x="367"/>
        <item x="368"/>
        <item x="369"/>
        <item x="370"/>
        <item x="371"/>
        <item x="372"/>
        <item x="373"/>
        <item x="374"/>
        <item x="375"/>
        <item x="376"/>
        <item x="377"/>
        <item x="378"/>
        <item x="379"/>
        <item x="380"/>
        <item x="381"/>
        <item x="382"/>
        <item x="383"/>
        <item x="384"/>
        <item x="1343"/>
        <item x="1344"/>
        <item x="385"/>
        <item x="386"/>
        <item x="387"/>
        <item x="1345"/>
        <item x="2"/>
        <item x="212"/>
        <item x="239"/>
        <item x="240"/>
        <item x="213"/>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73"/>
        <item x="174"/>
        <item x="60"/>
        <item x="61"/>
        <item x="62"/>
        <item x="63"/>
        <item x="64"/>
        <item x="65"/>
        <item x="66"/>
        <item x="67"/>
        <item x="68"/>
        <item x="69"/>
        <item x="70"/>
        <item x="71"/>
        <item x="72"/>
        <item x="73"/>
        <item x="74"/>
        <item x="75"/>
        <item x="76"/>
        <item x="77"/>
        <item x="78"/>
        <item x="79"/>
        <item x="80"/>
        <item x="81"/>
        <item x="82"/>
        <item x="83"/>
        <item x="84"/>
        <item x="85"/>
        <item x="86"/>
        <item x="87"/>
        <item x="24"/>
        <item x="25"/>
        <item x="26"/>
        <item x="27"/>
        <item x="28"/>
        <item x="29"/>
        <item x="30"/>
        <item x="31"/>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32"/>
        <item x="33"/>
        <item x="34"/>
        <item x="35"/>
        <item x="36"/>
        <item x="37"/>
        <item x="38"/>
        <item x="39"/>
        <item x="40"/>
        <item x="41"/>
        <item x="42"/>
        <item x="43"/>
        <item x="44"/>
        <item x="45"/>
        <item x="46"/>
        <item x="47"/>
        <item x="48"/>
        <item x="49"/>
        <item x="50"/>
        <item x="51"/>
        <item x="52"/>
        <item x="53"/>
        <item x="54"/>
        <item x="55"/>
        <item x="56"/>
        <item x="57"/>
        <item x="58"/>
        <item x="59"/>
        <item x="89"/>
        <item x="90"/>
        <item x="91"/>
        <item x="92"/>
        <item x="93"/>
        <item x="94"/>
        <item x="95"/>
        <item x="96"/>
        <item x="97"/>
        <item x="98"/>
        <item x="99"/>
        <item x="100"/>
        <item x="101"/>
        <item x="102"/>
        <item x="103"/>
        <item x="104"/>
        <item x="105"/>
        <item x="106"/>
        <item x="107"/>
        <item x="108"/>
        <item x="109"/>
        <item x="110"/>
        <item x="111"/>
        <item x="112"/>
        <item x="113"/>
        <item x="114"/>
        <item x="115"/>
        <item x="0"/>
        <item x="624"/>
        <item x="3"/>
        <item x="983"/>
        <item x="573"/>
        <item x="574"/>
        <item x="1392"/>
        <item x="565"/>
        <item x="566"/>
        <item x="567"/>
        <item x="568"/>
        <item x="569"/>
        <item x="570"/>
        <item x="571"/>
        <item x="1394"/>
        <item x="871"/>
        <item x="872"/>
        <item x="873"/>
        <item x="903"/>
        <item x="874"/>
        <item x="875"/>
        <item x="876"/>
        <item x="877"/>
        <item x="904"/>
        <item x="905"/>
        <item x="906"/>
        <item x="907"/>
        <item x="878"/>
        <item x="879"/>
        <item x="880"/>
        <item x="881"/>
        <item x="882"/>
        <item x="883"/>
        <item x="884"/>
        <item x="908"/>
        <item x="909"/>
        <item x="885"/>
        <item x="886"/>
        <item x="887"/>
        <item x="888"/>
        <item x="910"/>
        <item x="911"/>
        <item x="912"/>
        <item x="913"/>
        <item x="914"/>
        <item x="889"/>
        <item x="890"/>
        <item x="891"/>
        <item x="892"/>
        <item x="893"/>
        <item x="894"/>
        <item x="895"/>
        <item x="896"/>
        <item x="897"/>
        <item x="899"/>
        <item x="900"/>
        <item x="898"/>
        <item x="915"/>
        <item x="831"/>
        <item x="808"/>
        <item x="809"/>
        <item x="810"/>
        <item x="811"/>
        <item x="812"/>
        <item x="835"/>
        <item x="813"/>
        <item x="814"/>
        <item x="815"/>
        <item x="816"/>
        <item x="836"/>
        <item x="817"/>
        <item x="837"/>
        <item x="838"/>
        <item x="839"/>
        <item x="840"/>
        <item x="818"/>
        <item x="780"/>
        <item x="781"/>
        <item x="819"/>
        <item x="820"/>
        <item x="821"/>
        <item x="822"/>
        <item x="823"/>
        <item x="841"/>
        <item x="692"/>
        <item x="693"/>
        <item x="842"/>
        <item x="843"/>
        <item x="824"/>
        <item x="825"/>
        <item x="826"/>
        <item x="827"/>
        <item x="828"/>
        <item x="829"/>
        <item x="830"/>
        <item x="832"/>
        <item x="1395"/>
        <item x="969"/>
        <item x="978"/>
        <item x="970"/>
        <item x="971"/>
        <item x="972"/>
        <item x="973"/>
        <item x="974"/>
        <item x="975"/>
        <item x="976"/>
        <item x="977"/>
        <item x="979"/>
        <item x="980"/>
        <item x="981"/>
        <item x="982"/>
        <item x="625"/>
        <item x="626"/>
        <item x="647"/>
        <item x="627"/>
        <item x="628"/>
        <item x="629"/>
        <item x="630"/>
        <item x="648"/>
        <item x="649"/>
        <item x="631"/>
        <item x="632"/>
        <item x="650"/>
        <item x="651"/>
        <item x="652"/>
        <item x="694"/>
        <item x="695"/>
        <item x="653"/>
        <item x="654"/>
        <item x="655"/>
        <item x="656"/>
        <item x="657"/>
        <item x="658"/>
        <item x="659"/>
        <item x="633"/>
        <item x="634"/>
        <item x="635"/>
        <item x="696"/>
        <item x="660"/>
        <item x="636"/>
        <item x="661"/>
        <item x="662"/>
        <item x="663"/>
        <item x="637"/>
        <item x="664"/>
        <item x="665"/>
        <item x="666"/>
        <item x="667"/>
        <item x="668"/>
        <item x="669"/>
        <item x="638"/>
        <item x="639"/>
        <item x="670"/>
        <item x="640"/>
        <item x="641"/>
        <item x="671"/>
        <item x="642"/>
        <item x="643"/>
        <item x="594"/>
        <item x="595"/>
        <item x="609"/>
        <item x="596"/>
        <item x="597"/>
        <item x="598"/>
        <item x="599"/>
        <item x="600"/>
        <item x="601"/>
        <item x="602"/>
        <item x="1393"/>
        <item x="603"/>
        <item x="605"/>
        <item x="697"/>
        <item x="698"/>
        <item x="699"/>
        <item x="700"/>
        <item x="672"/>
        <item x="673"/>
        <item x="782"/>
        <item x="797"/>
        <item x="798"/>
        <item x="799"/>
        <item x="796"/>
        <item x="783"/>
        <item x="784"/>
        <item x="785"/>
        <item x="786"/>
        <item x="787"/>
        <item x="788"/>
        <item x="789"/>
        <item x="790"/>
        <item x="791"/>
        <item x="792"/>
        <item x="793"/>
        <item x="794"/>
        <item x="795"/>
        <item x="952"/>
        <item x="956"/>
        <item x="957"/>
        <item x="953"/>
        <item x="954"/>
        <item x="958"/>
        <item x="955"/>
        <item x="945"/>
        <item x="943"/>
        <item x="946"/>
        <item x="947"/>
        <item x="944"/>
        <item x="1360"/>
        <item x="1361"/>
        <item x="1374"/>
        <item x="1375"/>
        <item x="1370"/>
        <item x="1371"/>
        <item x="1357"/>
        <item x="1354"/>
        <item x="1372"/>
        <item x="1373"/>
        <item x="1380"/>
        <item x="1381"/>
        <item x="1364"/>
        <item x="1365"/>
        <item x="1378"/>
        <item x="1379"/>
        <item x="1376"/>
        <item x="1377"/>
        <item x="1362"/>
        <item x="1363"/>
        <item x="1368"/>
        <item x="1369"/>
        <item x="1355"/>
        <item x="1356"/>
        <item x="1358"/>
        <item x="1359"/>
        <item x="1366"/>
        <item x="1367"/>
        <item x="644"/>
        <item x="645"/>
        <item x="646"/>
        <item t="default"/>
      </items>
    </pivotField>
    <pivotField axis="axisRow" showAll="0">
      <items count="20">
        <item x="7"/>
        <item x="15"/>
        <item x="18"/>
        <item x="8"/>
        <item x="16"/>
        <item x="4"/>
        <item x="17"/>
        <item x="2"/>
        <item x="9"/>
        <item x="1"/>
        <item x="10"/>
        <item x="11"/>
        <item x="0"/>
        <item x="5"/>
        <item x="13"/>
        <item x="3"/>
        <item x="6"/>
        <item x="14"/>
        <item x="1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s>
  <rowFields count="1">
    <field x="3"/>
  </rowFields>
  <rowItems count="20">
    <i>
      <x/>
    </i>
    <i>
      <x v="1"/>
    </i>
    <i>
      <x v="2"/>
    </i>
    <i>
      <x v="3"/>
    </i>
    <i>
      <x v="4"/>
    </i>
    <i>
      <x v="5"/>
    </i>
    <i>
      <x v="6"/>
    </i>
    <i>
      <x v="7"/>
    </i>
    <i>
      <x v="8"/>
    </i>
    <i>
      <x v="9"/>
    </i>
    <i>
      <x v="10"/>
    </i>
    <i>
      <x v="11"/>
    </i>
    <i>
      <x v="12"/>
    </i>
    <i>
      <x v="13"/>
    </i>
    <i>
      <x v="14"/>
    </i>
    <i>
      <x v="15"/>
    </i>
    <i>
      <x v="16"/>
    </i>
    <i>
      <x v="17"/>
    </i>
    <i>
      <x v="18"/>
    </i>
    <i t="grand">
      <x/>
    </i>
  </rowItems>
  <colItems count="1">
    <i/>
  </colItems>
  <dataFields count="1">
    <dataField name="Sum of Dec-18" fld="16" baseField="0" baseItem="0"/>
  </dataFields>
  <formats count="1">
    <format dxfId="18">
      <pivotArea collapsedLevelsAreSubtotals="1" fieldPosition="0">
        <references count="1">
          <reference field="3"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2" Type="http://schemas.openxmlformats.org/officeDocument/2006/relationships/pivotTable" Target="../pivotTables/pivotTable8.xml"/><Relationship Id="rId1" Type="http://schemas.openxmlformats.org/officeDocument/2006/relationships/pivotTable" Target="../pivotTables/pivotTable7.xml"/></Relationships>
</file>

<file path=xl/worksheets/_rels/sheet19.xml.rels><?xml version="1.0" encoding="UTF-8" standalone="yes"?>
<Relationships xmlns="http://schemas.openxmlformats.org/package/2006/relationships"><Relationship Id="rId2" Type="http://schemas.openxmlformats.org/officeDocument/2006/relationships/pivotTable" Target="../pivotTables/pivotTable10.xml"/><Relationship Id="rId1" Type="http://schemas.openxmlformats.org/officeDocument/2006/relationships/pivotTable" Target="../pivotTables/pivotTable9.xml"/></Relationships>
</file>

<file path=xl/worksheets/_rels/sheet20.xml.rels><?xml version="1.0" encoding="UTF-8" standalone="yes"?>
<Relationships xmlns="http://schemas.openxmlformats.org/package/2006/relationships"><Relationship Id="rId1" Type="http://schemas.openxmlformats.org/officeDocument/2006/relationships/pivotTable" Target="../pivotTables/pivotTable11.xml"/></Relationships>
</file>

<file path=xl/worksheets/_rels/sheet21.xml.rels><?xml version="1.0" encoding="UTF-8" standalone="yes"?>
<Relationships xmlns="http://schemas.openxmlformats.org/package/2006/relationships"><Relationship Id="rId1" Type="http://schemas.openxmlformats.org/officeDocument/2006/relationships/pivotTable" Target="../pivotTables/pivotTable12.xml"/></Relationships>
</file>

<file path=xl/worksheets/_rels/sheet22.xml.rels><?xml version="1.0" encoding="UTF-8" standalone="yes"?>
<Relationships xmlns="http://schemas.openxmlformats.org/package/2006/relationships"><Relationship Id="rId3" Type="http://schemas.openxmlformats.org/officeDocument/2006/relationships/pivotTable" Target="../pivotTables/pivotTable15.xml"/><Relationship Id="rId2" Type="http://schemas.openxmlformats.org/officeDocument/2006/relationships/pivotTable" Target="../pivotTables/pivotTable14.xml"/><Relationship Id="rId1" Type="http://schemas.openxmlformats.org/officeDocument/2006/relationships/pivotTable" Target="../pivotTables/pivotTable13.xml"/><Relationship Id="rId6" Type="http://schemas.openxmlformats.org/officeDocument/2006/relationships/pivotTable" Target="../pivotTables/pivotTable18.xml"/><Relationship Id="rId5" Type="http://schemas.openxmlformats.org/officeDocument/2006/relationships/pivotTable" Target="../pivotTables/pivotTable17.xml"/><Relationship Id="rId4" Type="http://schemas.openxmlformats.org/officeDocument/2006/relationships/pivotTable" Target="../pivotTables/pivotTable16.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ivotTable" Target="../pivotTables/pivotTable20.xml"/><Relationship Id="rId1" Type="http://schemas.openxmlformats.org/officeDocument/2006/relationships/pivotTable" Target="../pivotTables/pivotTable19.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95"/>
  <sheetViews>
    <sheetView tabSelected="1" zoomScaleNormal="100" workbookViewId="0">
      <pane xSplit="1" ySplit="4" topLeftCell="B5" activePane="bottomRight" state="frozen"/>
      <selection sqref="A1:XFD1048576"/>
      <selection pane="topRight" sqref="A1:XFD1048576"/>
      <selection pane="bottomLeft" sqref="A1:XFD1048576"/>
      <selection pane="bottomRight" activeCell="A38" sqref="A38"/>
    </sheetView>
  </sheetViews>
  <sheetFormatPr defaultColWidth="8.88671875" defaultRowHeight="12.75" customHeight="1" x14ac:dyDescent="0.25"/>
  <cols>
    <col min="1" max="1" width="48.5546875" style="45" customWidth="1"/>
    <col min="2" max="2" width="6.44140625" style="45" bestFit="1" customWidth="1"/>
    <col min="3" max="3" width="8" style="45" bestFit="1" customWidth="1"/>
    <col min="4" max="4" width="16.44140625" style="45" bestFit="1" customWidth="1"/>
    <col min="5" max="5" width="13.5546875" style="45" customWidth="1"/>
    <col min="6" max="6" width="15.44140625" style="45" bestFit="1" customWidth="1"/>
    <col min="7" max="7" width="15.88671875" style="45" bestFit="1" customWidth="1"/>
    <col min="8" max="13" width="13.5546875" style="45" customWidth="1"/>
    <col min="14" max="14" width="16" style="45" bestFit="1" customWidth="1"/>
    <col min="15" max="16" width="13.5546875" style="45" customWidth="1"/>
    <col min="17" max="17" width="13.44140625" style="45" customWidth="1"/>
    <col min="18" max="18" width="18.44140625" style="45" bestFit="1" customWidth="1"/>
    <col min="19" max="22" width="13.44140625" style="45" customWidth="1"/>
    <col min="23" max="23" width="15.5546875" style="45" customWidth="1"/>
    <col min="24" max="24" width="15.44140625" style="45" bestFit="1" customWidth="1"/>
    <col min="25" max="26" width="8.88671875" style="45" customWidth="1"/>
    <col min="27" max="16384" width="8.88671875" style="45"/>
  </cols>
  <sheetData>
    <row r="1" spans="1:24" ht="13.8" x14ac:dyDescent="0.25">
      <c r="A1" s="44">
        <f>SUM(D1:X1)</f>
        <v>0</v>
      </c>
      <c r="B1" s="26"/>
      <c r="C1" s="26"/>
      <c r="D1" s="44"/>
      <c r="E1" s="44"/>
      <c r="F1" s="44">
        <f>ROUNDDOWN(F195,0)</f>
        <v>0</v>
      </c>
      <c r="G1" s="44">
        <f t="shared" ref="G1:X1" si="0">ROUNDDOWN(G195,0)</f>
        <v>0</v>
      </c>
      <c r="H1" s="44">
        <f t="shared" si="0"/>
        <v>0</v>
      </c>
      <c r="I1" s="44">
        <f t="shared" si="0"/>
        <v>0</v>
      </c>
      <c r="J1" s="44"/>
      <c r="K1" s="44"/>
      <c r="L1" s="44"/>
      <c r="M1" s="44">
        <f t="shared" si="0"/>
        <v>0</v>
      </c>
      <c r="N1" s="44">
        <f t="shared" si="0"/>
        <v>0</v>
      </c>
      <c r="O1" s="44">
        <f t="shared" si="0"/>
        <v>0</v>
      </c>
      <c r="P1" s="44">
        <f t="shared" si="0"/>
        <v>0</v>
      </c>
      <c r="Q1" s="44">
        <f t="shared" si="0"/>
        <v>0</v>
      </c>
      <c r="R1" s="44">
        <f>ROUNDDOWN(R195,0)</f>
        <v>0</v>
      </c>
      <c r="S1" s="44">
        <f t="shared" si="0"/>
        <v>0</v>
      </c>
      <c r="T1" s="44">
        <f t="shared" si="0"/>
        <v>0</v>
      </c>
      <c r="U1" s="44">
        <f t="shared" si="0"/>
        <v>0</v>
      </c>
      <c r="V1" s="44">
        <f t="shared" si="0"/>
        <v>0</v>
      </c>
      <c r="W1" s="44">
        <f t="shared" si="0"/>
        <v>0</v>
      </c>
      <c r="X1" s="44">
        <f t="shared" si="0"/>
        <v>0</v>
      </c>
    </row>
    <row r="2" spans="1:24" ht="40.200000000000003" x14ac:dyDescent="0.3">
      <c r="A2" s="26" t="s">
        <v>8359</v>
      </c>
      <c r="B2" s="26"/>
      <c r="C2" s="26"/>
      <c r="D2" s="10" t="s">
        <v>8360</v>
      </c>
      <c r="E2" s="11" t="s">
        <v>1636</v>
      </c>
      <c r="F2" s="11" t="s">
        <v>8361</v>
      </c>
      <c r="G2" s="11" t="s">
        <v>1619</v>
      </c>
      <c r="H2" s="11" t="s">
        <v>7756</v>
      </c>
      <c r="I2" s="11" t="s">
        <v>6811</v>
      </c>
      <c r="J2" s="11" t="s">
        <v>8377</v>
      </c>
      <c r="K2" s="11" t="s">
        <v>8378</v>
      </c>
      <c r="L2" s="11" t="s">
        <v>8387</v>
      </c>
      <c r="M2" s="11" t="s">
        <v>7757</v>
      </c>
      <c r="N2" s="11" t="s">
        <v>7758</v>
      </c>
      <c r="O2" s="46" t="s">
        <v>7759</v>
      </c>
      <c r="P2" s="46" t="s">
        <v>8380</v>
      </c>
      <c r="Q2" s="46" t="s">
        <v>7761</v>
      </c>
      <c r="R2" s="46" t="s">
        <v>7760</v>
      </c>
      <c r="S2" s="46" t="s">
        <v>7762</v>
      </c>
      <c r="T2" s="46" t="s">
        <v>8354</v>
      </c>
      <c r="U2" s="46" t="s">
        <v>8381</v>
      </c>
      <c r="V2" s="46" t="s">
        <v>8382</v>
      </c>
      <c r="W2" s="46" t="s">
        <v>7765</v>
      </c>
      <c r="X2" s="46" t="s">
        <v>7767</v>
      </c>
    </row>
    <row r="3" spans="1:24" ht="13.8" x14ac:dyDescent="0.3">
      <c r="A3" s="26"/>
      <c r="B3" s="26" t="s">
        <v>124</v>
      </c>
      <c r="C3" s="26" t="s">
        <v>126</v>
      </c>
      <c r="D3" s="10"/>
      <c r="E3" s="10"/>
      <c r="F3" s="10"/>
      <c r="G3" s="10"/>
      <c r="H3" s="10"/>
      <c r="I3" s="10"/>
      <c r="J3" s="10"/>
      <c r="K3" s="10"/>
      <c r="L3" s="10"/>
      <c r="M3" s="10"/>
      <c r="N3" s="10"/>
      <c r="O3" s="46" t="s">
        <v>2129</v>
      </c>
      <c r="P3" s="46" t="s">
        <v>8356</v>
      </c>
      <c r="Q3" s="46" t="s">
        <v>7763</v>
      </c>
      <c r="R3" s="46"/>
      <c r="S3" s="46" t="s">
        <v>7764</v>
      </c>
      <c r="T3" s="46" t="s">
        <v>8355</v>
      </c>
      <c r="U3" s="46" t="s">
        <v>8383</v>
      </c>
      <c r="V3" s="46" t="s">
        <v>8356</v>
      </c>
      <c r="W3" s="46" t="s">
        <v>7766</v>
      </c>
      <c r="X3" s="46" t="s">
        <v>7768</v>
      </c>
    </row>
    <row r="4" spans="1:24" ht="13.2" x14ac:dyDescent="0.25">
      <c r="A4" s="26"/>
      <c r="B4" s="10"/>
      <c r="C4" s="10"/>
      <c r="D4" s="24" t="s">
        <v>8362</v>
      </c>
      <c r="E4" s="24" t="s">
        <v>8363</v>
      </c>
      <c r="F4" s="24" t="s">
        <v>8364</v>
      </c>
      <c r="G4" s="24" t="s">
        <v>8358</v>
      </c>
      <c r="H4" s="24" t="s">
        <v>8365</v>
      </c>
      <c r="I4" s="24"/>
      <c r="J4" s="24"/>
      <c r="K4" s="24" t="s">
        <v>8379</v>
      </c>
      <c r="L4" s="24"/>
      <c r="M4" s="24" t="s">
        <v>8373</v>
      </c>
      <c r="N4" s="24" t="s">
        <v>8374</v>
      </c>
      <c r="O4" s="24" t="s">
        <v>8366</v>
      </c>
      <c r="P4" s="24" t="s">
        <v>8367</v>
      </c>
      <c r="Q4" s="24" t="s">
        <v>8368</v>
      </c>
      <c r="R4" s="24" t="s">
        <v>8369</v>
      </c>
      <c r="S4" s="24" t="s">
        <v>8370</v>
      </c>
      <c r="T4" s="24" t="s">
        <v>8371</v>
      </c>
      <c r="U4" s="24" t="s">
        <v>8372</v>
      </c>
      <c r="V4" s="24" t="s">
        <v>8384</v>
      </c>
      <c r="W4" s="24" t="s">
        <v>8376</v>
      </c>
      <c r="X4" s="24" t="s">
        <v>8375</v>
      </c>
    </row>
    <row r="5" spans="1:24" ht="13.8" x14ac:dyDescent="0.3">
      <c r="A5" s="27" t="s">
        <v>1637</v>
      </c>
      <c r="B5" s="27"/>
      <c r="C5" s="27"/>
      <c r="D5" s="9"/>
      <c r="E5" s="9"/>
      <c r="F5" s="9"/>
      <c r="G5" s="9"/>
      <c r="H5" s="9"/>
      <c r="I5" s="9"/>
      <c r="J5" s="9"/>
      <c r="K5" s="9"/>
      <c r="L5" s="9"/>
      <c r="M5" s="9"/>
      <c r="N5" s="9"/>
      <c r="O5" s="9"/>
      <c r="P5" s="9"/>
      <c r="Q5" s="9"/>
      <c r="R5" s="9"/>
      <c r="S5" s="9"/>
      <c r="T5" s="9"/>
      <c r="U5" s="9"/>
      <c r="V5" s="9"/>
      <c r="W5" s="9"/>
      <c r="X5" s="9"/>
    </row>
    <row r="6" spans="1:24" ht="13.8" x14ac:dyDescent="0.3">
      <c r="A6" s="27" t="s">
        <v>1638</v>
      </c>
      <c r="B6" s="27"/>
      <c r="C6" s="27"/>
      <c r="D6" s="9"/>
      <c r="E6" s="9"/>
      <c r="F6" s="9"/>
      <c r="G6" s="9"/>
      <c r="H6" s="9"/>
      <c r="I6" s="9"/>
      <c r="J6" s="9"/>
      <c r="K6" s="9"/>
      <c r="L6" s="9"/>
      <c r="M6" s="9"/>
      <c r="N6" s="9"/>
      <c r="O6" s="9"/>
      <c r="P6" s="9"/>
      <c r="Q6" s="9"/>
      <c r="R6" s="9"/>
      <c r="S6" s="9"/>
      <c r="T6" s="9"/>
      <c r="U6" s="9"/>
      <c r="V6" s="9"/>
      <c r="W6" s="9"/>
      <c r="X6" s="9"/>
    </row>
    <row r="7" spans="1:24" ht="13.2" x14ac:dyDescent="0.25">
      <c r="A7" s="4" t="s">
        <v>1639</v>
      </c>
      <c r="B7" s="4"/>
      <c r="C7" s="4"/>
      <c r="D7" s="9"/>
      <c r="E7" s="9"/>
      <c r="F7" s="9"/>
      <c r="G7" s="9"/>
      <c r="H7" s="9"/>
      <c r="I7" s="9"/>
      <c r="J7" s="9"/>
      <c r="K7" s="9"/>
      <c r="L7" s="9"/>
      <c r="M7" s="9"/>
      <c r="N7" s="9"/>
      <c r="O7" s="9"/>
      <c r="P7" s="9"/>
      <c r="Q7" s="9"/>
      <c r="R7" s="9"/>
      <c r="S7" s="9"/>
      <c r="T7" s="9"/>
      <c r="U7" s="9"/>
      <c r="V7" s="9"/>
      <c r="W7" s="9"/>
      <c r="X7" s="9"/>
    </row>
    <row r="8" spans="1:24" ht="13.2" x14ac:dyDescent="0.25">
      <c r="A8" s="28" t="s">
        <v>1640</v>
      </c>
      <c r="B8" s="28"/>
      <c r="C8" s="28"/>
      <c r="D8" s="9"/>
      <c r="E8" s="9"/>
      <c r="F8" s="9"/>
      <c r="G8" s="9"/>
      <c r="H8" s="9"/>
      <c r="I8" s="9"/>
      <c r="J8" s="9"/>
      <c r="K8" s="9"/>
      <c r="L8" s="9"/>
      <c r="M8" s="9"/>
      <c r="N8" s="9"/>
      <c r="O8" s="9"/>
      <c r="P8" s="9"/>
      <c r="Q8" s="9"/>
      <c r="R8" s="9"/>
      <c r="S8" s="9"/>
      <c r="T8" s="9"/>
      <c r="U8" s="9"/>
      <c r="V8" s="9"/>
      <c r="W8" s="9"/>
      <c r="X8" s="9"/>
    </row>
    <row r="9" spans="1:24" ht="13.2" x14ac:dyDescent="0.25">
      <c r="A9" s="28" t="s">
        <v>1641</v>
      </c>
      <c r="B9" s="28"/>
      <c r="C9" s="28"/>
      <c r="D9" s="9"/>
      <c r="E9" s="9"/>
      <c r="F9" s="9"/>
      <c r="G9" s="9"/>
      <c r="H9" s="9"/>
      <c r="I9" s="9"/>
      <c r="J9" s="9"/>
      <c r="K9" s="9"/>
      <c r="L9" s="9"/>
      <c r="M9" s="9"/>
      <c r="N9" s="9"/>
      <c r="O9" s="9"/>
      <c r="P9" s="9"/>
      <c r="Q9" s="9"/>
      <c r="R9" s="9"/>
      <c r="S9" s="9"/>
      <c r="T9" s="9"/>
      <c r="U9" s="9"/>
      <c r="V9" s="9"/>
      <c r="W9" s="9"/>
      <c r="X9" s="9"/>
    </row>
    <row r="10" spans="1:24" ht="13.2" x14ac:dyDescent="0.25">
      <c r="A10" s="4" t="s">
        <v>1642</v>
      </c>
      <c r="B10" s="4" t="str">
        <f>"G"&amp;MID($A10,14,3)</f>
        <v>G304</v>
      </c>
      <c r="C10" s="4"/>
      <c r="D10" s="8">
        <v>153211</v>
      </c>
      <c r="E10" s="8"/>
      <c r="F10" s="8">
        <f>SUM(D10:E10)</f>
        <v>153211</v>
      </c>
      <c r="G10" s="8">
        <v>153000</v>
      </c>
      <c r="H10" s="8">
        <f>G10-F10</f>
        <v>-211</v>
      </c>
      <c r="I10" s="8"/>
      <c r="J10" s="8"/>
      <c r="K10" s="8"/>
      <c r="L10" s="8"/>
      <c r="M10" s="8">
        <f>H10+K10+L10</f>
        <v>-211</v>
      </c>
      <c r="N10" s="8">
        <f>F10+M10</f>
        <v>153000</v>
      </c>
      <c r="O10" s="8"/>
      <c r="P10" s="8"/>
      <c r="Q10" s="9"/>
      <c r="R10" s="8"/>
      <c r="S10" s="9"/>
      <c r="T10" s="8"/>
      <c r="U10" s="8"/>
      <c r="V10" s="8"/>
      <c r="W10" s="9">
        <f>SUM(O10:V10)</f>
        <v>0</v>
      </c>
      <c r="X10" s="9">
        <f>W10+N10</f>
        <v>153000</v>
      </c>
    </row>
    <row r="11" spans="1:24" ht="13.2" x14ac:dyDescent="0.25">
      <c r="A11" s="4" t="s">
        <v>1643</v>
      </c>
      <c r="B11" s="4" t="str">
        <f>"G"&amp;MID($A11,14,3)</f>
        <v>G305</v>
      </c>
      <c r="C11" s="4"/>
      <c r="D11" s="8">
        <v>508738</v>
      </c>
      <c r="E11" s="8"/>
      <c r="F11" s="8">
        <f t="shared" ref="F11:F14" si="1">SUM(D11:E11)</f>
        <v>508738</v>
      </c>
      <c r="G11" s="8">
        <v>508000</v>
      </c>
      <c r="H11" s="8">
        <f>G11-F11</f>
        <v>-738</v>
      </c>
      <c r="I11" s="8"/>
      <c r="J11" s="8"/>
      <c r="K11" s="8"/>
      <c r="L11" s="8"/>
      <c r="M11" s="8">
        <f t="shared" ref="M11:M14" si="2">H11+K11+L11</f>
        <v>-738</v>
      </c>
      <c r="N11" s="8">
        <f t="shared" ref="N11:N14" si="3">F11+M11</f>
        <v>508000</v>
      </c>
      <c r="O11" s="8"/>
      <c r="P11" s="8"/>
      <c r="Q11" s="9"/>
      <c r="R11" s="8"/>
      <c r="S11" s="9"/>
      <c r="T11" s="9"/>
      <c r="U11" s="9"/>
      <c r="V11" s="9"/>
      <c r="W11" s="9">
        <f>SUM(O11:V11)</f>
        <v>0</v>
      </c>
      <c r="X11" s="9">
        <f>W11+N11</f>
        <v>508000</v>
      </c>
    </row>
    <row r="12" spans="1:24" ht="13.2" x14ac:dyDescent="0.25">
      <c r="A12" s="4" t="s">
        <v>1644</v>
      </c>
      <c r="B12" s="4" t="str">
        <f>"G"&amp;MID($A12,14,3)</f>
        <v>G311</v>
      </c>
      <c r="C12" s="4"/>
      <c r="D12" s="8">
        <v>6070282</v>
      </c>
      <c r="E12" s="8"/>
      <c r="F12" s="8">
        <f t="shared" si="1"/>
        <v>6070282</v>
      </c>
      <c r="G12" s="8">
        <v>6070000</v>
      </c>
      <c r="H12" s="8">
        <f>G12-F12</f>
        <v>-282</v>
      </c>
      <c r="I12" s="8"/>
      <c r="J12" s="8"/>
      <c r="K12" s="8"/>
      <c r="L12" s="8"/>
      <c r="M12" s="8">
        <f t="shared" si="2"/>
        <v>-282</v>
      </c>
      <c r="N12" s="8">
        <f t="shared" si="3"/>
        <v>6070000</v>
      </c>
      <c r="O12" s="8"/>
      <c r="P12" s="8"/>
      <c r="Q12" s="9"/>
      <c r="R12" s="8"/>
      <c r="S12" s="9"/>
      <c r="T12" s="9"/>
      <c r="U12" s="9"/>
      <c r="V12" s="9"/>
      <c r="W12" s="9">
        <f>SUM(O12:V12)</f>
        <v>0</v>
      </c>
      <c r="X12" s="9">
        <f>W12+N12</f>
        <v>6070000</v>
      </c>
    </row>
    <row r="13" spans="1:24" ht="13.2" x14ac:dyDescent="0.25">
      <c r="A13" s="4" t="s">
        <v>1645</v>
      </c>
      <c r="B13" s="4" t="str">
        <f>"G"&amp;MID($A13,14,3)</f>
        <v>G320</v>
      </c>
      <c r="C13" s="29"/>
      <c r="D13" s="5">
        <v>4853</v>
      </c>
      <c r="E13" s="5"/>
      <c r="F13" s="8">
        <f t="shared" si="1"/>
        <v>4853</v>
      </c>
      <c r="G13" s="5">
        <v>5000</v>
      </c>
      <c r="H13" s="8">
        <f>G13-F13</f>
        <v>147</v>
      </c>
      <c r="I13" s="8"/>
      <c r="J13" s="8"/>
      <c r="K13" s="8"/>
      <c r="L13" s="8"/>
      <c r="M13" s="8">
        <f t="shared" si="2"/>
        <v>147</v>
      </c>
      <c r="N13" s="8">
        <f t="shared" si="3"/>
        <v>5000</v>
      </c>
      <c r="O13" s="5"/>
      <c r="P13" s="5"/>
      <c r="Q13" s="9"/>
      <c r="R13" s="5"/>
      <c r="S13" s="9"/>
      <c r="T13" s="9"/>
      <c r="U13" s="9"/>
      <c r="V13" s="9"/>
      <c r="W13" s="9">
        <f>SUM(O13:V13)</f>
        <v>0</v>
      </c>
      <c r="X13" s="9">
        <f>W13+N13</f>
        <v>5000</v>
      </c>
    </row>
    <row r="14" spans="1:24" ht="13.2" x14ac:dyDescent="0.25">
      <c r="A14" s="30" t="s">
        <v>136</v>
      </c>
      <c r="B14" s="4" t="s">
        <v>3493</v>
      </c>
      <c r="C14" s="4"/>
      <c r="D14" s="7">
        <v>2972515</v>
      </c>
      <c r="E14" s="7"/>
      <c r="F14" s="7">
        <f t="shared" si="1"/>
        <v>2972515</v>
      </c>
      <c r="G14" s="7">
        <v>1646000</v>
      </c>
      <c r="H14" s="7">
        <f>G14-F14</f>
        <v>-1326515</v>
      </c>
      <c r="I14" s="7"/>
      <c r="J14" s="7"/>
      <c r="K14" s="7"/>
      <c r="L14" s="7"/>
      <c r="M14" s="7">
        <f t="shared" si="2"/>
        <v>-1326515</v>
      </c>
      <c r="N14" s="7">
        <f t="shared" si="3"/>
        <v>1646000</v>
      </c>
      <c r="O14" s="7"/>
      <c r="P14" s="7"/>
      <c r="Q14" s="25"/>
      <c r="R14" s="7"/>
      <c r="S14" s="25"/>
      <c r="T14" s="25"/>
      <c r="U14" s="25"/>
      <c r="V14" s="25"/>
      <c r="W14" s="25">
        <f>SUM(O14:V14)</f>
        <v>0</v>
      </c>
      <c r="X14" s="25">
        <f>W14+N14</f>
        <v>1646000</v>
      </c>
    </row>
    <row r="15" spans="1:24" ht="13.2" x14ac:dyDescent="0.25">
      <c r="A15" s="28" t="s">
        <v>1646</v>
      </c>
      <c r="B15" s="28"/>
      <c r="C15" s="28"/>
      <c r="D15" s="8">
        <f>SUM(D10:D14)</f>
        <v>9709599</v>
      </c>
      <c r="E15" s="8">
        <f t="shared" ref="E15" si="4">SUM(E10:E13)</f>
        <v>0</v>
      </c>
      <c r="F15" s="8">
        <f>SUM(F10:F14)</f>
        <v>9709599</v>
      </c>
      <c r="G15" s="8">
        <f>SUM(G10:G14)</f>
        <v>8382000</v>
      </c>
      <c r="H15" s="8">
        <f>SUM(H10:H14)</f>
        <v>-1327599</v>
      </c>
      <c r="I15" s="8">
        <f t="shared" ref="I15:L15" si="5">SUM(I10:I14)</f>
        <v>0</v>
      </c>
      <c r="J15" s="8">
        <f t="shared" si="5"/>
        <v>0</v>
      </c>
      <c r="K15" s="8">
        <f t="shared" si="5"/>
        <v>0</v>
      </c>
      <c r="L15" s="8">
        <f t="shared" si="5"/>
        <v>0</v>
      </c>
      <c r="M15" s="8">
        <f t="shared" ref="M15:N15" si="6">SUM(M10:M14)</f>
        <v>-1327599</v>
      </c>
      <c r="N15" s="8">
        <f t="shared" si="6"/>
        <v>8382000</v>
      </c>
      <c r="O15" s="8">
        <f>SUM(O10:O13)</f>
        <v>0</v>
      </c>
      <c r="P15" s="8">
        <f t="shared" ref="P15:W15" si="7">SUM(P10:P13)</f>
        <v>0</v>
      </c>
      <c r="Q15" s="8">
        <f t="shared" si="7"/>
        <v>0</v>
      </c>
      <c r="R15" s="8">
        <f>SUM(R10:R13)</f>
        <v>0</v>
      </c>
      <c r="S15" s="8">
        <f t="shared" si="7"/>
        <v>0</v>
      </c>
      <c r="T15" s="8">
        <f t="shared" si="7"/>
        <v>0</v>
      </c>
      <c r="U15" s="8"/>
      <c r="V15" s="8">
        <f t="shared" si="7"/>
        <v>0</v>
      </c>
      <c r="W15" s="8">
        <f t="shared" si="7"/>
        <v>0</v>
      </c>
      <c r="X15" s="8">
        <f>SUM(X10:X14)</f>
        <v>8382000</v>
      </c>
    </row>
    <row r="16" spans="1:24" ht="13.2" x14ac:dyDescent="0.25">
      <c r="A16" s="28" t="s">
        <v>1647</v>
      </c>
      <c r="B16" s="28"/>
      <c r="C16" s="28"/>
      <c r="D16" s="47">
        <f>'G Recon PWR Plt'!F9-'Gas Rate Base - Plant Detail'!D15</f>
        <v>0</v>
      </c>
      <c r="E16" s="8"/>
      <c r="F16" s="8"/>
      <c r="G16" s="8"/>
      <c r="H16" s="8"/>
      <c r="I16" s="8"/>
      <c r="J16" s="8"/>
      <c r="K16" s="8"/>
      <c r="L16" s="8"/>
      <c r="M16" s="8"/>
      <c r="N16" s="8"/>
      <c r="O16" s="8"/>
      <c r="P16" s="8"/>
      <c r="Q16" s="9"/>
      <c r="R16" s="8"/>
      <c r="S16" s="9"/>
      <c r="T16" s="9"/>
      <c r="U16" s="9"/>
      <c r="V16" s="9"/>
      <c r="W16" s="9"/>
      <c r="X16" s="9"/>
    </row>
    <row r="17" spans="1:24" ht="13.2" x14ac:dyDescent="0.25">
      <c r="A17" s="28" t="s">
        <v>1648</v>
      </c>
      <c r="B17" s="28"/>
      <c r="C17" s="28"/>
      <c r="D17" s="8"/>
      <c r="E17" s="8"/>
      <c r="F17" s="8"/>
      <c r="G17" s="8"/>
      <c r="H17" s="8"/>
      <c r="I17" s="8"/>
      <c r="J17" s="8"/>
      <c r="K17" s="8"/>
      <c r="L17" s="8"/>
      <c r="M17" s="8"/>
      <c r="N17" s="8"/>
      <c r="O17" s="8"/>
      <c r="P17" s="8"/>
      <c r="Q17" s="9"/>
      <c r="R17" s="8"/>
      <c r="S17" s="9"/>
      <c r="T17" s="9"/>
      <c r="U17" s="9"/>
      <c r="V17" s="9"/>
      <c r="W17" s="9"/>
      <c r="X17" s="9"/>
    </row>
    <row r="18" spans="1:24" ht="13.2" x14ac:dyDescent="0.25">
      <c r="A18" s="28" t="s">
        <v>1649</v>
      </c>
      <c r="B18" s="28"/>
      <c r="C18" s="28"/>
      <c r="D18" s="8"/>
      <c r="E18" s="8"/>
      <c r="F18" s="8"/>
      <c r="G18" s="8"/>
      <c r="H18" s="8"/>
      <c r="I18" s="8"/>
      <c r="J18" s="8"/>
      <c r="K18" s="8"/>
      <c r="L18" s="8"/>
      <c r="M18" s="8"/>
      <c r="N18" s="8"/>
      <c r="O18" s="8"/>
      <c r="P18" s="8"/>
      <c r="Q18" s="9"/>
      <c r="R18" s="8"/>
      <c r="S18" s="9"/>
      <c r="T18" s="9"/>
      <c r="U18" s="9"/>
      <c r="V18" s="9"/>
      <c r="W18" s="9"/>
      <c r="X18" s="9"/>
    </row>
    <row r="19" spans="1:24" ht="13.2" x14ac:dyDescent="0.25">
      <c r="A19" s="28" t="s">
        <v>1650</v>
      </c>
      <c r="B19" s="28"/>
      <c r="C19" s="28"/>
      <c r="D19" s="8"/>
      <c r="E19" s="8"/>
      <c r="F19" s="8"/>
      <c r="G19" s="8"/>
      <c r="H19" s="8"/>
      <c r="I19" s="8"/>
      <c r="J19" s="8"/>
      <c r="K19" s="8"/>
      <c r="L19" s="8"/>
      <c r="M19" s="8"/>
      <c r="N19" s="8"/>
      <c r="O19" s="8"/>
      <c r="P19" s="8"/>
      <c r="Q19" s="9"/>
      <c r="R19" s="8"/>
      <c r="S19" s="9"/>
      <c r="T19" s="9"/>
      <c r="U19" s="9"/>
      <c r="V19" s="9"/>
      <c r="W19" s="9"/>
      <c r="X19" s="9"/>
    </row>
    <row r="20" spans="1:24" ht="13.2" x14ac:dyDescent="0.25">
      <c r="A20" s="4" t="s">
        <v>1651</v>
      </c>
      <c r="B20" s="4" t="str">
        <f>"G"&amp;MID($A20,14,3)</f>
        <v>G374</v>
      </c>
      <c r="C20" s="4"/>
      <c r="D20" s="8">
        <v>24124977</v>
      </c>
      <c r="E20" s="8"/>
      <c r="F20" s="8">
        <f t="shared" ref="F20:F32" si="8">SUM(D20:E20)</f>
        <v>24124977</v>
      </c>
      <c r="G20" s="8">
        <v>24123000</v>
      </c>
      <c r="H20" s="8">
        <f t="shared" ref="H20:H32" si="9">G20-F20</f>
        <v>-1977</v>
      </c>
      <c r="I20" s="8"/>
      <c r="J20" s="8"/>
      <c r="K20" s="8"/>
      <c r="L20" s="8"/>
      <c r="M20" s="8">
        <f t="shared" ref="M20:M32" si="10">H20+K20+L20</f>
        <v>-1977</v>
      </c>
      <c r="N20" s="8">
        <f t="shared" ref="N20:N32" si="11">F20+M20</f>
        <v>24123000</v>
      </c>
      <c r="O20" s="8"/>
      <c r="P20" s="8"/>
      <c r="Q20" s="9"/>
      <c r="R20" s="8"/>
      <c r="S20" s="9"/>
      <c r="T20" s="9"/>
      <c r="U20" s="9"/>
      <c r="V20" s="9"/>
      <c r="W20" s="9">
        <f t="shared" ref="W20:W32" si="12">SUM(O20:V20)</f>
        <v>0</v>
      </c>
      <c r="X20" s="9">
        <f t="shared" ref="X20:X32" si="13">W20+N20</f>
        <v>24123000</v>
      </c>
    </row>
    <row r="21" spans="1:24" ht="13.2" x14ac:dyDescent="0.25">
      <c r="A21" s="4" t="s">
        <v>1652</v>
      </c>
      <c r="B21" s="4" t="str">
        <f t="shared" ref="B21:B32" si="14">"G"&amp;MID($A21,15,3)</f>
        <v>G375</v>
      </c>
      <c r="C21" s="4"/>
      <c r="D21" s="8">
        <v>38688433</v>
      </c>
      <c r="E21" s="8"/>
      <c r="F21" s="8">
        <f t="shared" si="8"/>
        <v>38688433</v>
      </c>
      <c r="G21" s="8">
        <v>37315000</v>
      </c>
      <c r="H21" s="8">
        <f t="shared" si="9"/>
        <v>-1373433</v>
      </c>
      <c r="I21" s="8"/>
      <c r="J21" s="8"/>
      <c r="K21" s="8"/>
      <c r="L21" s="8"/>
      <c r="M21" s="8">
        <f t="shared" si="10"/>
        <v>-1373433</v>
      </c>
      <c r="N21" s="8">
        <f t="shared" si="11"/>
        <v>37315000</v>
      </c>
      <c r="O21" s="8"/>
      <c r="P21" s="8"/>
      <c r="Q21" s="9"/>
      <c r="R21" s="8"/>
      <c r="S21" s="9">
        <v>17789424.770000003</v>
      </c>
      <c r="T21" s="9"/>
      <c r="U21" s="9">
        <v>-9377979.3800000008</v>
      </c>
      <c r="V21" s="9">
        <v>0</v>
      </c>
      <c r="W21" s="9">
        <f t="shared" si="12"/>
        <v>8411445.3900000025</v>
      </c>
      <c r="X21" s="9">
        <f t="shared" si="13"/>
        <v>45726445.390000001</v>
      </c>
    </row>
    <row r="22" spans="1:24" ht="13.2" x14ac:dyDescent="0.25">
      <c r="A22" s="4" t="s">
        <v>1653</v>
      </c>
      <c r="B22" s="4" t="str">
        <f t="shared" si="14"/>
        <v>G376</v>
      </c>
      <c r="C22" s="4"/>
      <c r="D22" s="8">
        <v>1945032828</v>
      </c>
      <c r="E22" s="8"/>
      <c r="F22" s="8">
        <f t="shared" si="8"/>
        <v>1945032828</v>
      </c>
      <c r="G22" s="8">
        <v>2018305000</v>
      </c>
      <c r="H22" s="8">
        <f t="shared" si="9"/>
        <v>73272172</v>
      </c>
      <c r="I22" s="8"/>
      <c r="J22" s="8"/>
      <c r="K22" s="8"/>
      <c r="L22" s="8"/>
      <c r="M22" s="8">
        <f t="shared" si="10"/>
        <v>73272172</v>
      </c>
      <c r="N22" s="8">
        <f t="shared" si="11"/>
        <v>2018305000</v>
      </c>
      <c r="O22" s="8"/>
      <c r="P22" s="8"/>
      <c r="Q22" s="9"/>
      <c r="R22" s="8"/>
      <c r="S22" s="9">
        <v>0</v>
      </c>
      <c r="T22" s="9"/>
      <c r="U22" s="9"/>
      <c r="V22" s="9"/>
      <c r="W22" s="9">
        <f t="shared" si="12"/>
        <v>0</v>
      </c>
      <c r="X22" s="9">
        <f t="shared" si="13"/>
        <v>2018305000</v>
      </c>
    </row>
    <row r="23" spans="1:24" ht="13.2" x14ac:dyDescent="0.25">
      <c r="A23" s="4" t="s">
        <v>1654</v>
      </c>
      <c r="B23" s="4" t="str">
        <f t="shared" si="14"/>
        <v>G378</v>
      </c>
      <c r="C23" s="4"/>
      <c r="D23" s="8">
        <v>123103330</v>
      </c>
      <c r="E23" s="8"/>
      <c r="F23" s="8">
        <f t="shared" si="8"/>
        <v>123103330</v>
      </c>
      <c r="G23" s="8">
        <v>127128000</v>
      </c>
      <c r="H23" s="8">
        <f t="shared" si="9"/>
        <v>4024670</v>
      </c>
      <c r="I23" s="8"/>
      <c r="J23" s="8"/>
      <c r="K23" s="8"/>
      <c r="L23" s="8"/>
      <c r="M23" s="8">
        <f t="shared" si="10"/>
        <v>4024670</v>
      </c>
      <c r="N23" s="8">
        <f t="shared" si="11"/>
        <v>127128000</v>
      </c>
      <c r="O23" s="8"/>
      <c r="P23" s="8"/>
      <c r="Q23" s="9"/>
      <c r="R23" s="8"/>
      <c r="S23" s="9"/>
      <c r="T23" s="9"/>
      <c r="U23" s="9"/>
      <c r="V23" s="9"/>
      <c r="W23" s="9">
        <f t="shared" si="12"/>
        <v>0</v>
      </c>
      <c r="X23" s="9">
        <f t="shared" si="13"/>
        <v>127128000</v>
      </c>
    </row>
    <row r="24" spans="1:24" ht="13.2" x14ac:dyDescent="0.25">
      <c r="A24" s="4" t="s">
        <v>1655</v>
      </c>
      <c r="B24" s="4" t="str">
        <f t="shared" si="14"/>
        <v>G380</v>
      </c>
      <c r="C24" s="4"/>
      <c r="D24" s="8">
        <v>1130123296</v>
      </c>
      <c r="E24" s="8"/>
      <c r="F24" s="8">
        <f t="shared" si="8"/>
        <v>1130123296</v>
      </c>
      <c r="G24" s="8">
        <v>1176420000</v>
      </c>
      <c r="H24" s="8">
        <f t="shared" si="9"/>
        <v>46296704</v>
      </c>
      <c r="I24" s="8"/>
      <c r="J24" s="8"/>
      <c r="K24" s="8"/>
      <c r="L24" s="8"/>
      <c r="M24" s="8">
        <f t="shared" si="10"/>
        <v>46296704</v>
      </c>
      <c r="N24" s="8">
        <f t="shared" si="11"/>
        <v>1176420000</v>
      </c>
      <c r="O24" s="8"/>
      <c r="P24" s="8"/>
      <c r="Q24" s="9"/>
      <c r="R24" s="8"/>
      <c r="S24" s="9"/>
      <c r="T24" s="9"/>
      <c r="U24" s="9"/>
      <c r="V24" s="9"/>
      <c r="W24" s="9">
        <f t="shared" si="12"/>
        <v>0</v>
      </c>
      <c r="X24" s="9">
        <f t="shared" si="13"/>
        <v>1176420000</v>
      </c>
    </row>
    <row r="25" spans="1:24" ht="13.2" x14ac:dyDescent="0.25">
      <c r="A25" s="4" t="s">
        <v>1656</v>
      </c>
      <c r="B25" s="4" t="str">
        <f t="shared" si="14"/>
        <v>G381</v>
      </c>
      <c r="C25" s="4"/>
      <c r="D25" s="8">
        <v>95351368</v>
      </c>
      <c r="E25" s="8"/>
      <c r="F25" s="8">
        <f t="shared" si="8"/>
        <v>95351368</v>
      </c>
      <c r="G25" s="8">
        <v>102526000</v>
      </c>
      <c r="H25" s="8">
        <f t="shared" si="9"/>
        <v>7174632</v>
      </c>
      <c r="I25" s="8"/>
      <c r="J25" s="8"/>
      <c r="K25" s="8"/>
      <c r="L25" s="8"/>
      <c r="M25" s="8">
        <f t="shared" si="10"/>
        <v>7174632</v>
      </c>
      <c r="N25" s="8">
        <f t="shared" si="11"/>
        <v>102526000</v>
      </c>
      <c r="O25" s="8">
        <v>29612613.959632117</v>
      </c>
      <c r="P25" s="8"/>
      <c r="Q25" s="9"/>
      <c r="R25" s="8"/>
      <c r="S25" s="9"/>
      <c r="T25" s="9"/>
      <c r="U25" s="9"/>
      <c r="V25" s="9"/>
      <c r="W25" s="9">
        <f t="shared" si="12"/>
        <v>29612613.959632117</v>
      </c>
      <c r="X25" s="9">
        <f t="shared" si="13"/>
        <v>132138613.95963211</v>
      </c>
    </row>
    <row r="26" spans="1:24" ht="13.2" x14ac:dyDescent="0.25">
      <c r="A26" s="4" t="s">
        <v>1657</v>
      </c>
      <c r="B26" s="4" t="str">
        <f t="shared" si="14"/>
        <v>G382</v>
      </c>
      <c r="C26" s="4"/>
      <c r="D26" s="8">
        <v>188524609</v>
      </c>
      <c r="E26" s="8"/>
      <c r="F26" s="8">
        <f t="shared" si="8"/>
        <v>188524609</v>
      </c>
      <c r="G26" s="8">
        <v>182836000</v>
      </c>
      <c r="H26" s="8">
        <f t="shared" si="9"/>
        <v>-5688609</v>
      </c>
      <c r="I26" s="8"/>
      <c r="J26" s="8"/>
      <c r="K26" s="8"/>
      <c r="L26" s="8"/>
      <c r="M26" s="8">
        <f t="shared" si="10"/>
        <v>-5688609</v>
      </c>
      <c r="N26" s="8">
        <f t="shared" si="11"/>
        <v>182836000</v>
      </c>
      <c r="O26" s="8"/>
      <c r="P26" s="8"/>
      <c r="Q26" s="9"/>
      <c r="R26" s="8"/>
      <c r="S26" s="9"/>
      <c r="T26" s="9"/>
      <c r="U26" s="9"/>
      <c r="V26" s="9"/>
      <c r="W26" s="9">
        <f t="shared" si="12"/>
        <v>0</v>
      </c>
      <c r="X26" s="9">
        <f t="shared" si="13"/>
        <v>182836000</v>
      </c>
    </row>
    <row r="27" spans="1:24" ht="13.2" x14ac:dyDescent="0.25">
      <c r="A27" s="4" t="s">
        <v>1658</v>
      </c>
      <c r="B27" s="4" t="str">
        <f t="shared" si="14"/>
        <v>G383</v>
      </c>
      <c r="C27" s="4"/>
      <c r="D27" s="8">
        <v>17528638</v>
      </c>
      <c r="E27" s="8"/>
      <c r="F27" s="8">
        <f t="shared" si="8"/>
        <v>17528638</v>
      </c>
      <c r="G27" s="8">
        <v>17726000</v>
      </c>
      <c r="H27" s="8">
        <f t="shared" si="9"/>
        <v>197362</v>
      </c>
      <c r="I27" s="8"/>
      <c r="J27" s="8"/>
      <c r="K27" s="8"/>
      <c r="L27" s="8"/>
      <c r="M27" s="8">
        <f t="shared" si="10"/>
        <v>197362</v>
      </c>
      <c r="N27" s="8">
        <f t="shared" si="11"/>
        <v>17726000</v>
      </c>
      <c r="O27" s="8"/>
      <c r="P27" s="8"/>
      <c r="Q27" s="9"/>
      <c r="R27" s="8"/>
      <c r="S27" s="9"/>
      <c r="T27" s="9"/>
      <c r="U27" s="9"/>
      <c r="V27" s="9"/>
      <c r="W27" s="9">
        <f t="shared" si="12"/>
        <v>0</v>
      </c>
      <c r="X27" s="9">
        <f t="shared" si="13"/>
        <v>17726000</v>
      </c>
    </row>
    <row r="28" spans="1:24" ht="13.2" x14ac:dyDescent="0.25">
      <c r="A28" s="4" t="s">
        <v>1659</v>
      </c>
      <c r="B28" s="4" t="str">
        <f t="shared" si="14"/>
        <v>G384</v>
      </c>
      <c r="C28" s="4"/>
      <c r="D28" s="8">
        <v>83109687</v>
      </c>
      <c r="E28" s="8"/>
      <c r="F28" s="8">
        <f t="shared" si="8"/>
        <v>83109687</v>
      </c>
      <c r="G28" s="8">
        <v>83089000</v>
      </c>
      <c r="H28" s="8">
        <f t="shared" si="9"/>
        <v>-20687</v>
      </c>
      <c r="I28" s="8"/>
      <c r="J28" s="8"/>
      <c r="K28" s="8"/>
      <c r="L28" s="8"/>
      <c r="M28" s="8">
        <f t="shared" si="10"/>
        <v>-20687</v>
      </c>
      <c r="N28" s="8">
        <f t="shared" si="11"/>
        <v>83089000</v>
      </c>
      <c r="O28" s="8"/>
      <c r="P28" s="8"/>
      <c r="Q28" s="9"/>
      <c r="R28" s="8"/>
      <c r="S28" s="9"/>
      <c r="T28" s="9"/>
      <c r="U28" s="9"/>
      <c r="V28" s="9"/>
      <c r="W28" s="9">
        <f t="shared" si="12"/>
        <v>0</v>
      </c>
      <c r="X28" s="9">
        <f t="shared" si="13"/>
        <v>83089000</v>
      </c>
    </row>
    <row r="29" spans="1:24" ht="13.2" x14ac:dyDescent="0.25">
      <c r="A29" s="4" t="s">
        <v>1660</v>
      </c>
      <c r="B29" s="4" t="str">
        <f t="shared" si="14"/>
        <v>G385</v>
      </c>
      <c r="C29" s="4"/>
      <c r="D29" s="8">
        <v>41338703</v>
      </c>
      <c r="E29" s="8"/>
      <c r="F29" s="8">
        <f t="shared" si="8"/>
        <v>41338703</v>
      </c>
      <c r="G29" s="8">
        <v>43475000</v>
      </c>
      <c r="H29" s="8">
        <f t="shared" si="9"/>
        <v>2136297</v>
      </c>
      <c r="I29" s="8"/>
      <c r="J29" s="8"/>
      <c r="K29" s="8"/>
      <c r="L29" s="8"/>
      <c r="M29" s="8">
        <f t="shared" si="10"/>
        <v>2136297</v>
      </c>
      <c r="N29" s="8">
        <f t="shared" si="11"/>
        <v>43475000</v>
      </c>
      <c r="O29" s="8"/>
      <c r="P29" s="8"/>
      <c r="Q29" s="9"/>
      <c r="R29" s="8"/>
      <c r="S29" s="9"/>
      <c r="T29" s="9"/>
      <c r="U29" s="9"/>
      <c r="V29" s="9"/>
      <c r="W29" s="9">
        <f t="shared" si="12"/>
        <v>0</v>
      </c>
      <c r="X29" s="9">
        <f t="shared" si="13"/>
        <v>43475000</v>
      </c>
    </row>
    <row r="30" spans="1:24" ht="13.2" x14ac:dyDescent="0.25">
      <c r="A30" s="4" t="s">
        <v>1661</v>
      </c>
      <c r="B30" s="4" t="str">
        <f t="shared" si="14"/>
        <v>G386</v>
      </c>
      <c r="C30" s="4"/>
      <c r="D30" s="8">
        <v>18280847</v>
      </c>
      <c r="E30" s="8"/>
      <c r="F30" s="8">
        <f t="shared" si="8"/>
        <v>18280847</v>
      </c>
      <c r="G30" s="8">
        <v>20144000</v>
      </c>
      <c r="H30" s="8">
        <f t="shared" si="9"/>
        <v>1863153</v>
      </c>
      <c r="I30" s="8"/>
      <c r="J30" s="8"/>
      <c r="K30" s="8"/>
      <c r="L30" s="8"/>
      <c r="M30" s="8">
        <f t="shared" si="10"/>
        <v>1863153</v>
      </c>
      <c r="N30" s="8">
        <f t="shared" si="11"/>
        <v>20144000</v>
      </c>
      <c r="O30" s="8"/>
      <c r="P30" s="8"/>
      <c r="Q30" s="9"/>
      <c r="R30" s="8"/>
      <c r="S30" s="9"/>
      <c r="T30" s="9"/>
      <c r="U30" s="9"/>
      <c r="V30" s="9"/>
      <c r="W30" s="9">
        <f t="shared" si="12"/>
        <v>0</v>
      </c>
      <c r="X30" s="9">
        <f t="shared" si="13"/>
        <v>20144000</v>
      </c>
    </row>
    <row r="31" spans="1:24" ht="13.2" x14ac:dyDescent="0.25">
      <c r="A31" s="4" t="s">
        <v>1662</v>
      </c>
      <c r="B31" s="4" t="str">
        <f t="shared" si="14"/>
        <v>G387</v>
      </c>
      <c r="C31" s="4"/>
      <c r="D31" s="8">
        <v>5024638</v>
      </c>
      <c r="E31" s="8"/>
      <c r="F31" s="8">
        <f t="shared" si="8"/>
        <v>5024638</v>
      </c>
      <c r="G31" s="8">
        <v>5000000</v>
      </c>
      <c r="H31" s="8">
        <f t="shared" si="9"/>
        <v>-24638</v>
      </c>
      <c r="I31" s="8"/>
      <c r="J31" s="8"/>
      <c r="K31" s="8"/>
      <c r="L31" s="8"/>
      <c r="M31" s="8">
        <f t="shared" si="10"/>
        <v>-24638</v>
      </c>
      <c r="N31" s="8">
        <f t="shared" si="11"/>
        <v>5000000</v>
      </c>
      <c r="O31" s="8"/>
      <c r="P31" s="8"/>
      <c r="Q31" s="9"/>
      <c r="R31" s="8"/>
      <c r="S31" s="9"/>
      <c r="T31" s="9"/>
      <c r="U31" s="9"/>
      <c r="V31" s="9"/>
      <c r="W31" s="9">
        <f t="shared" si="12"/>
        <v>0</v>
      </c>
      <c r="X31" s="9">
        <f t="shared" si="13"/>
        <v>5000000</v>
      </c>
    </row>
    <row r="32" spans="1:24" ht="13.2" x14ac:dyDescent="0.25">
      <c r="A32" s="4" t="s">
        <v>1663</v>
      </c>
      <c r="B32" s="4" t="str">
        <f t="shared" si="14"/>
        <v>G388</v>
      </c>
      <c r="C32" s="4"/>
      <c r="D32" s="7">
        <v>9777523</v>
      </c>
      <c r="E32" s="7"/>
      <c r="F32" s="7">
        <f t="shared" si="8"/>
        <v>9777523</v>
      </c>
      <c r="G32" s="7">
        <v>10127000</v>
      </c>
      <c r="H32" s="7">
        <f t="shared" si="9"/>
        <v>349477</v>
      </c>
      <c r="I32" s="7"/>
      <c r="J32" s="7"/>
      <c r="K32" s="7"/>
      <c r="L32" s="7"/>
      <c r="M32" s="7">
        <f t="shared" si="10"/>
        <v>349477</v>
      </c>
      <c r="N32" s="7">
        <f t="shared" si="11"/>
        <v>10127000</v>
      </c>
      <c r="O32" s="7"/>
      <c r="P32" s="7"/>
      <c r="Q32" s="25"/>
      <c r="R32" s="7"/>
      <c r="S32" s="25"/>
      <c r="T32" s="25"/>
      <c r="U32" s="25"/>
      <c r="V32" s="25"/>
      <c r="W32" s="25">
        <f t="shared" si="12"/>
        <v>0</v>
      </c>
      <c r="X32" s="25">
        <f t="shared" si="13"/>
        <v>10127000</v>
      </c>
    </row>
    <row r="33" spans="1:24" ht="13.2" x14ac:dyDescent="0.25">
      <c r="A33" s="28" t="s">
        <v>1664</v>
      </c>
      <c r="B33" s="28"/>
      <c r="C33" s="28"/>
      <c r="D33" s="8">
        <f>SUM(D20:D32)</f>
        <v>3720008877</v>
      </c>
      <c r="E33" s="8">
        <f t="shared" ref="E33:F33" si="15">SUM(E20:E32)</f>
        <v>0</v>
      </c>
      <c r="F33" s="8">
        <f t="shared" si="15"/>
        <v>3720008877</v>
      </c>
      <c r="G33" s="8">
        <f>SUM(G20:G32)</f>
        <v>3848214000</v>
      </c>
      <c r="H33" s="8">
        <f>SUM(H20:H32)</f>
        <v>128205123</v>
      </c>
      <c r="I33" s="8">
        <f t="shared" ref="I33:L33" si="16">SUM(I20:I32)</f>
        <v>0</v>
      </c>
      <c r="J33" s="8">
        <f t="shared" si="16"/>
        <v>0</v>
      </c>
      <c r="K33" s="8">
        <f t="shared" si="16"/>
        <v>0</v>
      </c>
      <c r="L33" s="8">
        <f t="shared" si="16"/>
        <v>0</v>
      </c>
      <c r="M33" s="8">
        <f t="shared" ref="M33:N33" si="17">SUM(M20:M32)</f>
        <v>128205123</v>
      </c>
      <c r="N33" s="8">
        <f t="shared" si="17"/>
        <v>3848214000</v>
      </c>
      <c r="O33" s="8">
        <f>SUM(O20:O32)</f>
        <v>29612613.959632117</v>
      </c>
      <c r="P33" s="8">
        <f t="shared" ref="P33:V33" si="18">SUM(P20:P32)</f>
        <v>0</v>
      </c>
      <c r="Q33" s="8">
        <f t="shared" si="18"/>
        <v>0</v>
      </c>
      <c r="R33" s="8">
        <f>SUM(R20:R32)</f>
        <v>0</v>
      </c>
      <c r="S33" s="8">
        <f t="shared" si="18"/>
        <v>17789424.770000003</v>
      </c>
      <c r="T33" s="8">
        <f t="shared" si="18"/>
        <v>0</v>
      </c>
      <c r="U33" s="8">
        <f t="shared" si="18"/>
        <v>-9377979.3800000008</v>
      </c>
      <c r="V33" s="8">
        <f t="shared" si="18"/>
        <v>0</v>
      </c>
      <c r="W33" s="9">
        <f>SUM(W20:W32)</f>
        <v>38024059.349632122</v>
      </c>
      <c r="X33" s="8">
        <f>SUM(X20:X32)</f>
        <v>3886238059.3496323</v>
      </c>
    </row>
    <row r="34" spans="1:24" ht="13.2" x14ac:dyDescent="0.25">
      <c r="A34" s="28" t="s">
        <v>1665</v>
      </c>
      <c r="B34" s="28"/>
      <c r="C34" s="28"/>
      <c r="D34" s="47">
        <f>D33-'G Recon PWR Plt'!F14</f>
        <v>0</v>
      </c>
      <c r="E34" s="8"/>
      <c r="F34" s="8"/>
      <c r="G34" s="8"/>
      <c r="H34" s="8"/>
      <c r="I34" s="8"/>
      <c r="J34" s="8"/>
      <c r="K34" s="8"/>
      <c r="L34" s="8"/>
      <c r="M34" s="8"/>
      <c r="N34" s="8"/>
      <c r="O34" s="8"/>
      <c r="P34" s="8"/>
      <c r="Q34" s="9"/>
      <c r="R34" s="8"/>
      <c r="S34" s="9"/>
      <c r="T34" s="9"/>
      <c r="U34" s="9"/>
      <c r="V34" s="9"/>
      <c r="W34" s="9"/>
      <c r="X34" s="9"/>
    </row>
    <row r="35" spans="1:24" ht="13.2" x14ac:dyDescent="0.25">
      <c r="A35" s="28" t="s">
        <v>1666</v>
      </c>
      <c r="B35" s="28"/>
      <c r="C35" s="28"/>
      <c r="D35" s="8"/>
      <c r="E35" s="8"/>
      <c r="F35" s="8"/>
      <c r="G35" s="8"/>
      <c r="H35" s="8"/>
      <c r="I35" s="8"/>
      <c r="J35" s="8"/>
      <c r="K35" s="8"/>
      <c r="L35" s="8"/>
      <c r="M35" s="8"/>
      <c r="N35" s="8"/>
      <c r="O35" s="8"/>
      <c r="P35" s="8"/>
      <c r="Q35" s="9"/>
      <c r="R35" s="8"/>
      <c r="S35" s="9"/>
      <c r="T35" s="9"/>
      <c r="U35" s="9"/>
      <c r="V35" s="9"/>
      <c r="W35" s="9"/>
      <c r="X35" s="9"/>
    </row>
    <row r="36" spans="1:24" ht="13.2" x14ac:dyDescent="0.25">
      <c r="A36" s="4" t="s">
        <v>1667</v>
      </c>
      <c r="B36" s="4" t="str">
        <f t="shared" ref="B36:B47" si="19">"G"&amp;MID($A36,15,3)</f>
        <v>G350</v>
      </c>
      <c r="C36" s="4"/>
      <c r="D36" s="8">
        <v>1375988</v>
      </c>
      <c r="E36" s="8"/>
      <c r="F36" s="8">
        <f t="shared" ref="F36:F48" si="20">SUM(D36:E36)</f>
        <v>1375988</v>
      </c>
      <c r="G36" s="8">
        <v>1380000</v>
      </c>
      <c r="H36" s="8">
        <f t="shared" ref="H36:H48" si="21">G36-F36</f>
        <v>4012</v>
      </c>
      <c r="I36" s="8"/>
      <c r="J36" s="8"/>
      <c r="K36" s="8"/>
      <c r="L36" s="8"/>
      <c r="M36" s="8">
        <f t="shared" ref="M36:M48" si="22">H36+K36+L36</f>
        <v>4012</v>
      </c>
      <c r="N36" s="8">
        <f t="shared" ref="N36:N48" si="23">F36+M36</f>
        <v>1380000</v>
      </c>
      <c r="O36" s="8"/>
      <c r="P36" s="8"/>
      <c r="Q36" s="9"/>
      <c r="R36" s="8"/>
      <c r="S36" s="9"/>
      <c r="T36" s="9"/>
      <c r="U36" s="9"/>
      <c r="V36" s="9"/>
      <c r="W36" s="9">
        <f t="shared" ref="W36:W48" si="24">SUM(O36:V36)</f>
        <v>0</v>
      </c>
      <c r="X36" s="9">
        <f t="shared" ref="X36:X48" si="25">W36+N36</f>
        <v>1380000</v>
      </c>
    </row>
    <row r="37" spans="1:24" ht="13.2" x14ac:dyDescent="0.25">
      <c r="A37" s="4" t="s">
        <v>1668</v>
      </c>
      <c r="B37" s="4" t="str">
        <f t="shared" si="19"/>
        <v>G351</v>
      </c>
      <c r="C37" s="4"/>
      <c r="D37" s="8">
        <v>1032783</v>
      </c>
      <c r="E37" s="8"/>
      <c r="F37" s="8">
        <f t="shared" si="20"/>
        <v>1032783</v>
      </c>
      <c r="G37" s="8">
        <v>1095000</v>
      </c>
      <c r="H37" s="8">
        <f t="shared" si="21"/>
        <v>62217</v>
      </c>
      <c r="I37" s="8"/>
      <c r="J37" s="8"/>
      <c r="K37" s="8"/>
      <c r="L37" s="8"/>
      <c r="M37" s="8">
        <f t="shared" si="22"/>
        <v>62217</v>
      </c>
      <c r="N37" s="8">
        <f t="shared" si="23"/>
        <v>1095000</v>
      </c>
      <c r="O37" s="8"/>
      <c r="P37" s="8"/>
      <c r="Q37" s="9"/>
      <c r="R37" s="8"/>
      <c r="S37" s="9"/>
      <c r="T37" s="9"/>
      <c r="U37" s="9"/>
      <c r="V37" s="9"/>
      <c r="W37" s="9">
        <f t="shared" si="24"/>
        <v>0</v>
      </c>
      <c r="X37" s="9">
        <f t="shared" si="25"/>
        <v>1095000</v>
      </c>
    </row>
    <row r="38" spans="1:24" ht="13.2" x14ac:dyDescent="0.25">
      <c r="A38" s="4" t="s">
        <v>1669</v>
      </c>
      <c r="B38" s="4" t="str">
        <f t="shared" si="19"/>
        <v>G352</v>
      </c>
      <c r="C38" s="4"/>
      <c r="D38" s="8">
        <v>18334869</v>
      </c>
      <c r="E38" s="8"/>
      <c r="F38" s="8">
        <f t="shared" si="20"/>
        <v>18334869</v>
      </c>
      <c r="G38" s="8">
        <v>19481000</v>
      </c>
      <c r="H38" s="8">
        <f t="shared" si="21"/>
        <v>1146131</v>
      </c>
      <c r="I38" s="8"/>
      <c r="J38" s="8"/>
      <c r="K38" s="8"/>
      <c r="L38" s="8"/>
      <c r="M38" s="8">
        <f t="shared" si="22"/>
        <v>1146131</v>
      </c>
      <c r="N38" s="8">
        <f t="shared" si="23"/>
        <v>19481000</v>
      </c>
      <c r="O38" s="8"/>
      <c r="P38" s="8"/>
      <c r="Q38" s="9"/>
      <c r="R38" s="8"/>
      <c r="S38" s="9"/>
      <c r="T38" s="9"/>
      <c r="U38" s="9"/>
      <c r="V38" s="9"/>
      <c r="W38" s="9">
        <f t="shared" si="24"/>
        <v>0</v>
      </c>
      <c r="X38" s="9">
        <f t="shared" si="25"/>
        <v>19481000</v>
      </c>
    </row>
    <row r="39" spans="1:24" ht="13.2" x14ac:dyDescent="0.25">
      <c r="A39" s="4" t="s">
        <v>1670</v>
      </c>
      <c r="B39" s="4" t="str">
        <f t="shared" si="19"/>
        <v>G353</v>
      </c>
      <c r="C39" s="4"/>
      <c r="D39" s="8">
        <v>3153485</v>
      </c>
      <c r="E39" s="8"/>
      <c r="F39" s="8">
        <f t="shared" si="20"/>
        <v>3153485</v>
      </c>
      <c r="G39" s="8">
        <v>3154000</v>
      </c>
      <c r="H39" s="8">
        <f t="shared" si="21"/>
        <v>515</v>
      </c>
      <c r="I39" s="8"/>
      <c r="J39" s="8"/>
      <c r="K39" s="8"/>
      <c r="L39" s="8"/>
      <c r="M39" s="8">
        <f t="shared" si="22"/>
        <v>515</v>
      </c>
      <c r="N39" s="8">
        <f t="shared" si="23"/>
        <v>3154000</v>
      </c>
      <c r="O39" s="8"/>
      <c r="P39" s="8"/>
      <c r="Q39" s="9"/>
      <c r="R39" s="8"/>
      <c r="S39" s="9"/>
      <c r="T39" s="9"/>
      <c r="U39" s="9"/>
      <c r="V39" s="9"/>
      <c r="W39" s="9">
        <f t="shared" si="24"/>
        <v>0</v>
      </c>
      <c r="X39" s="9">
        <f t="shared" si="25"/>
        <v>3154000</v>
      </c>
    </row>
    <row r="40" spans="1:24" ht="13.2" x14ac:dyDescent="0.25">
      <c r="A40" s="4" t="s">
        <v>1671</v>
      </c>
      <c r="B40" s="4" t="str">
        <f t="shared" si="19"/>
        <v>G354</v>
      </c>
      <c r="C40" s="4"/>
      <c r="D40" s="8">
        <v>18823830</v>
      </c>
      <c r="E40" s="8"/>
      <c r="F40" s="8">
        <f t="shared" si="20"/>
        <v>18823830</v>
      </c>
      <c r="G40" s="8">
        <v>19047000</v>
      </c>
      <c r="H40" s="8">
        <f t="shared" si="21"/>
        <v>223170</v>
      </c>
      <c r="I40" s="8"/>
      <c r="J40" s="8"/>
      <c r="K40" s="8"/>
      <c r="L40" s="8"/>
      <c r="M40" s="8">
        <f t="shared" si="22"/>
        <v>223170</v>
      </c>
      <c r="N40" s="8">
        <f t="shared" si="23"/>
        <v>19047000</v>
      </c>
      <c r="O40" s="8"/>
      <c r="P40" s="8"/>
      <c r="Q40" s="9"/>
      <c r="R40" s="8"/>
      <c r="S40" s="9"/>
      <c r="T40" s="9"/>
      <c r="U40" s="9"/>
      <c r="V40" s="9"/>
      <c r="W40" s="9">
        <f t="shared" si="24"/>
        <v>0</v>
      </c>
      <c r="X40" s="9">
        <f t="shared" si="25"/>
        <v>19047000</v>
      </c>
    </row>
    <row r="41" spans="1:24" ht="13.2" x14ac:dyDescent="0.25">
      <c r="A41" s="4" t="s">
        <v>1672</v>
      </c>
      <c r="B41" s="4" t="str">
        <f t="shared" si="19"/>
        <v>G355</v>
      </c>
      <c r="C41" s="4"/>
      <c r="D41" s="8">
        <v>570995</v>
      </c>
      <c r="E41" s="8"/>
      <c r="F41" s="8">
        <f t="shared" si="20"/>
        <v>570995</v>
      </c>
      <c r="G41" s="8">
        <v>571000</v>
      </c>
      <c r="H41" s="8">
        <f t="shared" si="21"/>
        <v>5</v>
      </c>
      <c r="I41" s="8"/>
      <c r="J41" s="8"/>
      <c r="K41" s="8"/>
      <c r="L41" s="8"/>
      <c r="M41" s="8">
        <f t="shared" si="22"/>
        <v>5</v>
      </c>
      <c r="N41" s="8">
        <f t="shared" si="23"/>
        <v>571000</v>
      </c>
      <c r="O41" s="8"/>
      <c r="P41" s="8"/>
      <c r="Q41" s="9"/>
      <c r="R41" s="8"/>
      <c r="S41" s="9"/>
      <c r="T41" s="9"/>
      <c r="U41" s="9"/>
      <c r="V41" s="9"/>
      <c r="W41" s="9">
        <f t="shared" si="24"/>
        <v>0</v>
      </c>
      <c r="X41" s="9">
        <f t="shared" si="25"/>
        <v>571000</v>
      </c>
    </row>
    <row r="42" spans="1:24" ht="13.2" x14ac:dyDescent="0.25">
      <c r="A42" s="4" t="s">
        <v>1673</v>
      </c>
      <c r="B42" s="4" t="str">
        <f t="shared" si="19"/>
        <v>G356</v>
      </c>
      <c r="C42" s="4"/>
      <c r="D42" s="8">
        <v>2707803</v>
      </c>
      <c r="E42" s="8"/>
      <c r="F42" s="8">
        <f t="shared" si="20"/>
        <v>2707803</v>
      </c>
      <c r="G42" s="8">
        <v>2825000</v>
      </c>
      <c r="H42" s="8">
        <f t="shared" si="21"/>
        <v>117197</v>
      </c>
      <c r="I42" s="8"/>
      <c r="J42" s="8"/>
      <c r="K42" s="8"/>
      <c r="L42" s="8"/>
      <c r="M42" s="8">
        <f t="shared" si="22"/>
        <v>117197</v>
      </c>
      <c r="N42" s="8">
        <f t="shared" si="23"/>
        <v>2825000</v>
      </c>
      <c r="O42" s="8"/>
      <c r="P42" s="8"/>
      <c r="Q42" s="9"/>
      <c r="R42" s="8"/>
      <c r="S42" s="9"/>
      <c r="T42" s="9"/>
      <c r="U42" s="9"/>
      <c r="V42" s="9"/>
      <c r="W42" s="9">
        <f t="shared" si="24"/>
        <v>0</v>
      </c>
      <c r="X42" s="9">
        <f t="shared" si="25"/>
        <v>2825000</v>
      </c>
    </row>
    <row r="43" spans="1:24" ht="13.2" x14ac:dyDescent="0.25">
      <c r="A43" s="4" t="s">
        <v>1674</v>
      </c>
      <c r="B43" s="4" t="str">
        <f t="shared" si="19"/>
        <v>G357</v>
      </c>
      <c r="C43" s="4"/>
      <c r="D43" s="8">
        <v>410309</v>
      </c>
      <c r="E43" s="8"/>
      <c r="F43" s="8">
        <f t="shared" si="20"/>
        <v>410309</v>
      </c>
      <c r="G43" s="8">
        <v>422000</v>
      </c>
      <c r="H43" s="8">
        <f t="shared" si="21"/>
        <v>11691</v>
      </c>
      <c r="I43" s="8"/>
      <c r="J43" s="8"/>
      <c r="K43" s="8"/>
      <c r="L43" s="8"/>
      <c r="M43" s="8">
        <f t="shared" si="22"/>
        <v>11691</v>
      </c>
      <c r="N43" s="8">
        <f t="shared" si="23"/>
        <v>422000</v>
      </c>
      <c r="O43" s="8"/>
      <c r="P43" s="8"/>
      <c r="Q43" s="9"/>
      <c r="R43" s="8"/>
      <c r="S43" s="9"/>
      <c r="T43" s="9"/>
      <c r="U43" s="9"/>
      <c r="V43" s="9"/>
      <c r="W43" s="9">
        <f t="shared" si="24"/>
        <v>0</v>
      </c>
      <c r="X43" s="9">
        <f t="shared" si="25"/>
        <v>422000</v>
      </c>
    </row>
    <row r="44" spans="1:24" ht="13.2" x14ac:dyDescent="0.25">
      <c r="A44" s="4" t="s">
        <v>1675</v>
      </c>
      <c r="B44" s="4" t="str">
        <f t="shared" si="19"/>
        <v>G360</v>
      </c>
      <c r="C44" s="4"/>
      <c r="D44" s="8">
        <v>1704569</v>
      </c>
      <c r="E44" s="8"/>
      <c r="F44" s="8">
        <f t="shared" si="20"/>
        <v>1704569</v>
      </c>
      <c r="G44" s="8">
        <v>1705000</v>
      </c>
      <c r="H44" s="8">
        <f t="shared" si="21"/>
        <v>431</v>
      </c>
      <c r="I44" s="8"/>
      <c r="J44" s="8"/>
      <c r="K44" s="8"/>
      <c r="L44" s="8"/>
      <c r="M44" s="8">
        <f t="shared" si="22"/>
        <v>431</v>
      </c>
      <c r="N44" s="8">
        <f t="shared" si="23"/>
        <v>1705000</v>
      </c>
      <c r="O44" s="8"/>
      <c r="P44" s="8"/>
      <c r="Q44" s="9"/>
      <c r="R44" s="8"/>
      <c r="S44" s="9"/>
      <c r="T44" s="9"/>
      <c r="U44" s="9"/>
      <c r="V44" s="9"/>
      <c r="W44" s="9">
        <f t="shared" si="24"/>
        <v>0</v>
      </c>
      <c r="X44" s="9">
        <f t="shared" si="25"/>
        <v>1705000</v>
      </c>
    </row>
    <row r="45" spans="1:24" ht="13.2" x14ac:dyDescent="0.25">
      <c r="A45" s="4" t="s">
        <v>1676</v>
      </c>
      <c r="B45" s="4" t="str">
        <f t="shared" si="19"/>
        <v>G361</v>
      </c>
      <c r="C45" s="4"/>
      <c r="D45" s="8">
        <v>4155602</v>
      </c>
      <c r="E45" s="8"/>
      <c r="F45" s="8">
        <f t="shared" si="20"/>
        <v>4155602</v>
      </c>
      <c r="G45" s="8">
        <v>4156000</v>
      </c>
      <c r="H45" s="8">
        <f t="shared" si="21"/>
        <v>398</v>
      </c>
      <c r="I45" s="8"/>
      <c r="J45" s="8"/>
      <c r="K45" s="8"/>
      <c r="L45" s="8"/>
      <c r="M45" s="8">
        <f t="shared" si="22"/>
        <v>398</v>
      </c>
      <c r="N45" s="8">
        <f t="shared" si="23"/>
        <v>4156000</v>
      </c>
      <c r="O45" s="8"/>
      <c r="P45" s="8"/>
      <c r="Q45" s="9"/>
      <c r="R45" s="8"/>
      <c r="S45" s="9"/>
      <c r="T45" s="9"/>
      <c r="U45" s="9"/>
      <c r="V45" s="9"/>
      <c r="W45" s="9">
        <f t="shared" si="24"/>
        <v>0</v>
      </c>
      <c r="X45" s="9">
        <f t="shared" si="25"/>
        <v>4156000</v>
      </c>
    </row>
    <row r="46" spans="1:24" ht="13.2" x14ac:dyDescent="0.25">
      <c r="A46" s="4" t="s">
        <v>1677</v>
      </c>
      <c r="B46" s="4" t="str">
        <f t="shared" si="19"/>
        <v>G362</v>
      </c>
      <c r="C46" s="4"/>
      <c r="D46" s="8">
        <v>3683221</v>
      </c>
      <c r="E46" s="8"/>
      <c r="F46" s="8">
        <f t="shared" si="20"/>
        <v>3683221</v>
      </c>
      <c r="G46" s="8">
        <v>3683000</v>
      </c>
      <c r="H46" s="8">
        <f t="shared" si="21"/>
        <v>-221</v>
      </c>
      <c r="I46" s="8"/>
      <c r="J46" s="8"/>
      <c r="K46" s="8"/>
      <c r="L46" s="8"/>
      <c r="M46" s="8">
        <f t="shared" si="22"/>
        <v>-221</v>
      </c>
      <c r="N46" s="8">
        <f t="shared" si="23"/>
        <v>3683000</v>
      </c>
      <c r="O46" s="8"/>
      <c r="P46" s="8"/>
      <c r="Q46" s="9"/>
      <c r="R46" s="8"/>
      <c r="S46" s="9"/>
      <c r="T46" s="9"/>
      <c r="U46" s="9"/>
      <c r="V46" s="9"/>
      <c r="W46" s="9">
        <f t="shared" si="24"/>
        <v>0</v>
      </c>
      <c r="X46" s="9">
        <f t="shared" si="25"/>
        <v>3683000</v>
      </c>
    </row>
    <row r="47" spans="1:24" ht="13.2" x14ac:dyDescent="0.25">
      <c r="A47" s="4" t="s">
        <v>1678</v>
      </c>
      <c r="B47" s="4" t="str">
        <f t="shared" si="19"/>
        <v>G363</v>
      </c>
      <c r="C47" s="4"/>
      <c r="D47" s="8">
        <v>3984039</v>
      </c>
      <c r="E47" s="8"/>
      <c r="F47" s="8">
        <f t="shared" si="20"/>
        <v>3984039</v>
      </c>
      <c r="G47" s="8">
        <v>3984000</v>
      </c>
      <c r="H47" s="8">
        <f t="shared" si="21"/>
        <v>-39</v>
      </c>
      <c r="I47" s="8"/>
      <c r="J47" s="8"/>
      <c r="K47" s="8"/>
      <c r="L47" s="8"/>
      <c r="M47" s="8">
        <f t="shared" si="22"/>
        <v>-39</v>
      </c>
      <c r="N47" s="8">
        <f t="shared" si="23"/>
        <v>3984000</v>
      </c>
      <c r="O47" s="8"/>
      <c r="P47" s="8"/>
      <c r="Q47" s="9"/>
      <c r="R47" s="8"/>
      <c r="S47" s="9"/>
      <c r="T47" s="9"/>
      <c r="U47" s="9"/>
      <c r="V47" s="9"/>
      <c r="W47" s="9">
        <f t="shared" si="24"/>
        <v>0</v>
      </c>
      <c r="X47" s="9">
        <f t="shared" si="25"/>
        <v>3984000</v>
      </c>
    </row>
    <row r="48" spans="1:24" ht="13.2" x14ac:dyDescent="0.25">
      <c r="A48" s="4" t="s">
        <v>136</v>
      </c>
      <c r="B48" s="4" t="s">
        <v>3493</v>
      </c>
      <c r="C48" s="4"/>
      <c r="D48" s="7">
        <v>1219684</v>
      </c>
      <c r="E48" s="7"/>
      <c r="F48" s="7">
        <f t="shared" si="20"/>
        <v>1219684</v>
      </c>
      <c r="G48" s="7">
        <v>971000</v>
      </c>
      <c r="H48" s="7">
        <f t="shared" si="21"/>
        <v>-248684</v>
      </c>
      <c r="I48" s="7"/>
      <c r="J48" s="7"/>
      <c r="K48" s="7"/>
      <c r="L48" s="7"/>
      <c r="M48" s="7">
        <f t="shared" si="22"/>
        <v>-248684</v>
      </c>
      <c r="N48" s="7">
        <f t="shared" si="23"/>
        <v>971000</v>
      </c>
      <c r="O48" s="7"/>
      <c r="P48" s="7"/>
      <c r="Q48" s="25"/>
      <c r="R48" s="25"/>
      <c r="S48" s="25"/>
      <c r="T48" s="25"/>
      <c r="U48" s="25"/>
      <c r="V48" s="25"/>
      <c r="W48" s="25">
        <f t="shared" si="24"/>
        <v>0</v>
      </c>
      <c r="X48" s="25">
        <f t="shared" si="25"/>
        <v>971000</v>
      </c>
    </row>
    <row r="49" spans="1:24" ht="13.2" x14ac:dyDescent="0.25">
      <c r="A49" s="28" t="s">
        <v>1679</v>
      </c>
      <c r="B49" s="28"/>
      <c r="C49" s="28"/>
      <c r="D49" s="8">
        <f t="shared" ref="D49:W49" si="26">SUM(D36:D48)</f>
        <v>61157177</v>
      </c>
      <c r="E49" s="8">
        <f t="shared" si="26"/>
        <v>0</v>
      </c>
      <c r="F49" s="8">
        <f t="shared" si="26"/>
        <v>61157177</v>
      </c>
      <c r="G49" s="8">
        <f>SUM(G36:G48)</f>
        <v>62474000</v>
      </c>
      <c r="H49" s="8">
        <f t="shared" si="26"/>
        <v>1316823</v>
      </c>
      <c r="I49" s="8">
        <f t="shared" si="26"/>
        <v>0</v>
      </c>
      <c r="J49" s="8">
        <f t="shared" si="26"/>
        <v>0</v>
      </c>
      <c r="K49" s="8">
        <f t="shared" si="26"/>
        <v>0</v>
      </c>
      <c r="L49" s="8">
        <f t="shared" si="26"/>
        <v>0</v>
      </c>
      <c r="M49" s="8">
        <f t="shared" si="26"/>
        <v>1316823</v>
      </c>
      <c r="N49" s="8">
        <f t="shared" si="26"/>
        <v>62474000</v>
      </c>
      <c r="O49" s="8">
        <f t="shared" si="26"/>
        <v>0</v>
      </c>
      <c r="P49" s="8">
        <f t="shared" si="26"/>
        <v>0</v>
      </c>
      <c r="Q49" s="8">
        <f t="shared" si="26"/>
        <v>0</v>
      </c>
      <c r="R49" s="8">
        <f>SUM(R36:R48)</f>
        <v>0</v>
      </c>
      <c r="S49" s="8">
        <f t="shared" si="26"/>
        <v>0</v>
      </c>
      <c r="T49" s="8">
        <f t="shared" si="26"/>
        <v>0</v>
      </c>
      <c r="U49" s="8"/>
      <c r="V49" s="8">
        <f t="shared" si="26"/>
        <v>0</v>
      </c>
      <c r="W49" s="8">
        <f t="shared" si="26"/>
        <v>0</v>
      </c>
      <c r="X49" s="8">
        <f>SUM(X36:X48)</f>
        <v>62474000</v>
      </c>
    </row>
    <row r="50" spans="1:24" ht="13.2" x14ac:dyDescent="0.25">
      <c r="A50" s="28" t="s">
        <v>1680</v>
      </c>
      <c r="B50" s="28"/>
      <c r="C50" s="28"/>
      <c r="D50" s="48">
        <f>SUM('G Recon PWR Plt'!F10+'G Recon PWR Plt'!F11)-'Gas Rate Base - Plant Detail'!D49</f>
        <v>0</v>
      </c>
      <c r="E50" s="8"/>
      <c r="F50" s="8"/>
      <c r="G50" s="8"/>
      <c r="H50" s="8"/>
      <c r="I50" s="8"/>
      <c r="J50" s="8"/>
      <c r="K50" s="8"/>
      <c r="L50" s="8"/>
      <c r="M50" s="8"/>
      <c r="N50" s="8"/>
      <c r="O50" s="8"/>
      <c r="P50" s="8"/>
      <c r="Q50" s="9"/>
      <c r="R50" s="8"/>
      <c r="S50" s="9"/>
      <c r="T50" s="9"/>
      <c r="U50" s="9"/>
      <c r="V50" s="9"/>
      <c r="W50" s="9"/>
      <c r="X50" s="9"/>
    </row>
    <row r="51" spans="1:24" ht="13.2" x14ac:dyDescent="0.25">
      <c r="A51" s="28" t="s">
        <v>1681</v>
      </c>
      <c r="B51" s="28"/>
      <c r="C51" s="28"/>
      <c r="D51" s="8"/>
      <c r="E51" s="8"/>
      <c r="F51" s="8"/>
      <c r="G51" s="8"/>
      <c r="H51" s="8"/>
      <c r="I51" s="8"/>
      <c r="J51" s="8"/>
      <c r="K51" s="8"/>
      <c r="L51" s="8"/>
      <c r="M51" s="8"/>
      <c r="N51" s="8"/>
      <c r="O51" s="8"/>
      <c r="P51" s="8"/>
      <c r="Q51" s="9"/>
      <c r="R51" s="8"/>
      <c r="S51" s="9"/>
      <c r="T51" s="9"/>
      <c r="U51" s="9"/>
      <c r="V51" s="9"/>
      <c r="W51" s="9"/>
      <c r="X51" s="9"/>
    </row>
    <row r="52" spans="1:24" ht="13.2" x14ac:dyDescent="0.25">
      <c r="A52" s="4" t="s">
        <v>1682</v>
      </c>
      <c r="B52" s="4" t="str">
        <f>"G"&amp;MID($A52,15,3)</f>
        <v>G389</v>
      </c>
      <c r="C52" s="4" t="str">
        <f>"C"&amp;MID($A52,15,3)</f>
        <v>C389</v>
      </c>
      <c r="D52" s="8">
        <v>15685126.537900001</v>
      </c>
      <c r="E52" s="8"/>
      <c r="F52" s="8">
        <f t="shared" ref="F52:F63" si="27">SUM(D52:E52)</f>
        <v>15685126.537900001</v>
      </c>
      <c r="G52" s="8">
        <v>15709776.700000001</v>
      </c>
      <c r="H52" s="8">
        <f t="shared" ref="H52:H63" si="28">G52-F52</f>
        <v>24650.162100000307</v>
      </c>
      <c r="I52" s="8"/>
      <c r="J52" s="8"/>
      <c r="K52" s="8"/>
      <c r="L52" s="8"/>
      <c r="M52" s="8">
        <f t="shared" ref="M52:M63" si="29">H52+K52+L52</f>
        <v>24650.162100000307</v>
      </c>
      <c r="N52" s="8">
        <f t="shared" ref="N52:N63" si="30">F52+M52</f>
        <v>15709776.700000001</v>
      </c>
      <c r="O52" s="8"/>
      <c r="P52" s="8"/>
      <c r="Q52" s="9"/>
      <c r="R52" s="8"/>
      <c r="S52" s="9"/>
      <c r="T52" s="9"/>
      <c r="U52" s="9"/>
      <c r="V52" s="9"/>
      <c r="W52" s="9">
        <f t="shared" ref="W52:W63" si="31">SUM(O52:V52)</f>
        <v>0</v>
      </c>
      <c r="X52" s="9">
        <f t="shared" ref="X52:X63" si="32">W52+N52</f>
        <v>15709776.700000001</v>
      </c>
    </row>
    <row r="53" spans="1:24" ht="13.2" x14ac:dyDescent="0.25">
      <c r="A53" s="4" t="s">
        <v>1683</v>
      </c>
      <c r="B53" s="4" t="str">
        <f>"G"&amp;MID($A53,15,3)</f>
        <v>G390</v>
      </c>
      <c r="C53" s="4" t="str">
        <f>"C"&amp;MID($A53,15,3)</f>
        <v>C390</v>
      </c>
      <c r="D53" s="8">
        <v>52238628.358500004</v>
      </c>
      <c r="E53" s="8"/>
      <c r="F53" s="8">
        <f t="shared" si="27"/>
        <v>52238628.358500004</v>
      </c>
      <c r="G53" s="8">
        <v>57456126.399999999</v>
      </c>
      <c r="H53" s="8">
        <f t="shared" si="28"/>
        <v>5217498.0414999947</v>
      </c>
      <c r="I53" s="8"/>
      <c r="J53" s="8"/>
      <c r="K53" s="8"/>
      <c r="L53" s="8"/>
      <c r="M53" s="8">
        <f t="shared" si="29"/>
        <v>5217498.0414999947</v>
      </c>
      <c r="N53" s="8">
        <f t="shared" si="30"/>
        <v>57456126.399999999</v>
      </c>
      <c r="O53" s="8"/>
      <c r="P53" s="8"/>
      <c r="Q53" s="9"/>
      <c r="R53" s="8"/>
      <c r="S53" s="9"/>
      <c r="T53" s="9"/>
      <c r="U53" s="9"/>
      <c r="V53" s="9"/>
      <c r="W53" s="9">
        <f t="shared" si="31"/>
        <v>0</v>
      </c>
      <c r="X53" s="9">
        <f t="shared" si="32"/>
        <v>57456126.399999999</v>
      </c>
    </row>
    <row r="54" spans="1:24" ht="13.2" x14ac:dyDescent="0.25">
      <c r="A54" s="31" t="s">
        <v>1684</v>
      </c>
      <c r="B54" s="4" t="s">
        <v>1685</v>
      </c>
      <c r="C54" s="4" t="s">
        <v>1686</v>
      </c>
      <c r="D54" s="8">
        <v>14205672.148500001</v>
      </c>
      <c r="E54" s="8"/>
      <c r="F54" s="8">
        <f t="shared" si="27"/>
        <v>14205672.148500001</v>
      </c>
      <c r="G54" s="8">
        <v>12461689.800000001</v>
      </c>
      <c r="H54" s="8">
        <f t="shared" si="28"/>
        <v>-1743982.3485000003</v>
      </c>
      <c r="I54" s="8"/>
      <c r="J54" s="8"/>
      <c r="K54" s="8"/>
      <c r="L54" s="8"/>
      <c r="M54" s="8">
        <f t="shared" si="29"/>
        <v>-1743982.3485000003</v>
      </c>
      <c r="N54" s="8">
        <f t="shared" si="30"/>
        <v>12461689.800000001</v>
      </c>
      <c r="O54" s="8"/>
      <c r="P54" s="8"/>
      <c r="Q54" s="9"/>
      <c r="R54" s="8"/>
      <c r="S54" s="9"/>
      <c r="T54" s="9"/>
      <c r="U54" s="9"/>
      <c r="V54" s="9"/>
      <c r="W54" s="9">
        <f t="shared" si="31"/>
        <v>0</v>
      </c>
      <c r="X54" s="9">
        <f t="shared" si="32"/>
        <v>12461689.800000001</v>
      </c>
    </row>
    <row r="55" spans="1:24" ht="13.2" x14ac:dyDescent="0.25">
      <c r="A55" s="4" t="s">
        <v>1687</v>
      </c>
      <c r="B55" s="4" t="str">
        <f t="shared" ref="B55:B63" si="33">"G"&amp;MID($A55,15,3)</f>
        <v>G391</v>
      </c>
      <c r="C55" s="4" t="str">
        <f t="shared" ref="C55:C63" si="34">"C"&amp;MID($A55,15,3)</f>
        <v>C391</v>
      </c>
      <c r="D55" s="8">
        <v>42509038.2751</v>
      </c>
      <c r="E55" s="8"/>
      <c r="F55" s="8">
        <f t="shared" si="27"/>
        <v>42509038.2751</v>
      </c>
      <c r="G55" s="8">
        <v>49327662.5</v>
      </c>
      <c r="H55" s="8">
        <f t="shared" si="28"/>
        <v>6818624.2248999998</v>
      </c>
      <c r="I55" s="8"/>
      <c r="J55" s="8"/>
      <c r="K55" s="8"/>
      <c r="L55" s="8"/>
      <c r="M55" s="8">
        <f t="shared" si="29"/>
        <v>6818624.2248999998</v>
      </c>
      <c r="N55" s="8">
        <f t="shared" si="30"/>
        <v>49327662.5</v>
      </c>
      <c r="O55" s="8"/>
      <c r="P55" s="8"/>
      <c r="Q55" s="9"/>
      <c r="R55" s="8">
        <f>GTZ!R18</f>
        <v>0</v>
      </c>
      <c r="S55" s="9"/>
      <c r="T55" s="9"/>
      <c r="U55" s="9"/>
      <c r="V55" s="9"/>
      <c r="W55" s="9">
        <f t="shared" si="31"/>
        <v>0</v>
      </c>
      <c r="X55" s="9">
        <f t="shared" si="32"/>
        <v>49327662.5</v>
      </c>
    </row>
    <row r="56" spans="1:24" ht="13.2" x14ac:dyDescent="0.25">
      <c r="A56" s="4" t="s">
        <v>1688</v>
      </c>
      <c r="B56" s="4" t="str">
        <f t="shared" si="33"/>
        <v>G392</v>
      </c>
      <c r="C56" s="4" t="str">
        <f t="shared" si="34"/>
        <v>C392</v>
      </c>
      <c r="D56" s="8">
        <v>8413111.2949999999</v>
      </c>
      <c r="E56" s="8"/>
      <c r="F56" s="8">
        <f t="shared" si="27"/>
        <v>8413111.2949999999</v>
      </c>
      <c r="G56" s="8">
        <v>8294501.8999999994</v>
      </c>
      <c r="H56" s="8">
        <f t="shared" si="28"/>
        <v>-118609.39500000048</v>
      </c>
      <c r="I56" s="8"/>
      <c r="J56" s="8"/>
      <c r="K56" s="8"/>
      <c r="L56" s="8"/>
      <c r="M56" s="8">
        <f t="shared" si="29"/>
        <v>-118609.39500000048</v>
      </c>
      <c r="N56" s="8">
        <f t="shared" si="30"/>
        <v>8294501.8999999994</v>
      </c>
      <c r="O56" s="8"/>
      <c r="P56" s="8"/>
      <c r="Q56" s="9"/>
      <c r="R56" s="8"/>
      <c r="S56" s="9"/>
      <c r="T56" s="9"/>
      <c r="U56" s="9"/>
      <c r="V56" s="9"/>
      <c r="W56" s="9">
        <f t="shared" si="31"/>
        <v>0</v>
      </c>
      <c r="X56" s="9">
        <f t="shared" si="32"/>
        <v>8294501.8999999994</v>
      </c>
    </row>
    <row r="57" spans="1:24" ht="13.2" x14ac:dyDescent="0.25">
      <c r="A57" s="4" t="s">
        <v>1689</v>
      </c>
      <c r="B57" s="4" t="str">
        <f t="shared" si="33"/>
        <v>G393</v>
      </c>
      <c r="C57" s="4" t="str">
        <f t="shared" si="34"/>
        <v>C393</v>
      </c>
      <c r="D57" s="8">
        <v>31299.945600000003</v>
      </c>
      <c r="E57" s="8"/>
      <c r="F57" s="8">
        <f t="shared" si="27"/>
        <v>31299.945600000003</v>
      </c>
      <c r="G57" s="8">
        <v>31443.3</v>
      </c>
      <c r="H57" s="8">
        <f t="shared" si="28"/>
        <v>143.35439999999653</v>
      </c>
      <c r="I57" s="8"/>
      <c r="J57" s="8"/>
      <c r="K57" s="8"/>
      <c r="L57" s="8"/>
      <c r="M57" s="8">
        <f t="shared" si="29"/>
        <v>143.35439999999653</v>
      </c>
      <c r="N57" s="8">
        <f t="shared" si="30"/>
        <v>31443.3</v>
      </c>
      <c r="O57" s="8"/>
      <c r="P57" s="8"/>
      <c r="Q57" s="9"/>
      <c r="R57" s="8"/>
      <c r="S57" s="9"/>
      <c r="T57" s="9"/>
      <c r="U57" s="9"/>
      <c r="V57" s="9"/>
      <c r="W57" s="9">
        <f t="shared" si="31"/>
        <v>0</v>
      </c>
      <c r="X57" s="9">
        <f t="shared" si="32"/>
        <v>31443.3</v>
      </c>
    </row>
    <row r="58" spans="1:24" ht="13.2" x14ac:dyDescent="0.25">
      <c r="A58" s="4" t="s">
        <v>1690</v>
      </c>
      <c r="B58" s="4" t="str">
        <f t="shared" si="33"/>
        <v>G394</v>
      </c>
      <c r="C58" s="4" t="str">
        <f t="shared" si="34"/>
        <v>C394</v>
      </c>
      <c r="D58" s="8">
        <v>7667306.1336000003</v>
      </c>
      <c r="E58" s="8"/>
      <c r="F58" s="8">
        <f t="shared" si="27"/>
        <v>7667306.1336000003</v>
      </c>
      <c r="G58" s="8">
        <v>8079221.5</v>
      </c>
      <c r="H58" s="8">
        <f t="shared" si="28"/>
        <v>411915.36639999971</v>
      </c>
      <c r="I58" s="8"/>
      <c r="J58" s="8"/>
      <c r="K58" s="8"/>
      <c r="L58" s="8"/>
      <c r="M58" s="8">
        <f t="shared" si="29"/>
        <v>411915.36639999971</v>
      </c>
      <c r="N58" s="8">
        <f t="shared" si="30"/>
        <v>8079221.5</v>
      </c>
      <c r="O58" s="8"/>
      <c r="P58" s="8"/>
      <c r="Q58" s="9"/>
      <c r="R58" s="8"/>
      <c r="S58" s="9"/>
      <c r="T58" s="9"/>
      <c r="U58" s="9"/>
      <c r="V58" s="9"/>
      <c r="W58" s="9">
        <f t="shared" si="31"/>
        <v>0</v>
      </c>
      <c r="X58" s="9">
        <f t="shared" si="32"/>
        <v>8079221.5</v>
      </c>
    </row>
    <row r="59" spans="1:24" ht="13.2" x14ac:dyDescent="0.25">
      <c r="A59" s="4" t="s">
        <v>1691</v>
      </c>
      <c r="B59" s="4" t="str">
        <f t="shared" si="33"/>
        <v>G395</v>
      </c>
      <c r="C59" s="4" t="str">
        <f t="shared" si="34"/>
        <v>C395</v>
      </c>
      <c r="D59" s="8">
        <v>2762800</v>
      </c>
      <c r="E59" s="8"/>
      <c r="F59" s="8">
        <f t="shared" si="27"/>
        <v>2762800</v>
      </c>
      <c r="G59" s="8">
        <v>2751000</v>
      </c>
      <c r="H59" s="8">
        <f>G59-F59</f>
        <v>-11800</v>
      </c>
      <c r="I59" s="8"/>
      <c r="J59" s="8"/>
      <c r="K59" s="8"/>
      <c r="L59" s="8"/>
      <c r="M59" s="8">
        <f t="shared" si="29"/>
        <v>-11800</v>
      </c>
      <c r="N59" s="8">
        <f t="shared" si="30"/>
        <v>2751000</v>
      </c>
      <c r="O59" s="8"/>
      <c r="P59" s="8"/>
      <c r="Q59" s="9"/>
      <c r="R59" s="8"/>
      <c r="S59" s="9"/>
      <c r="T59" s="9"/>
      <c r="U59" s="9"/>
      <c r="V59" s="9"/>
      <c r="W59" s="9">
        <f t="shared" si="31"/>
        <v>0</v>
      </c>
      <c r="X59" s="9">
        <f t="shared" si="32"/>
        <v>2751000</v>
      </c>
    </row>
    <row r="60" spans="1:24" ht="13.2" x14ac:dyDescent="0.25">
      <c r="A60" s="4" t="s">
        <v>1692</v>
      </c>
      <c r="B60" s="4" t="str">
        <f t="shared" si="33"/>
        <v>G396</v>
      </c>
      <c r="C60" s="4" t="str">
        <f t="shared" si="34"/>
        <v>C396</v>
      </c>
      <c r="D60" s="8">
        <v>239117.2084</v>
      </c>
      <c r="E60" s="8"/>
      <c r="F60" s="8">
        <f t="shared" si="27"/>
        <v>239117.2084</v>
      </c>
      <c r="G60" s="8">
        <v>268798.7</v>
      </c>
      <c r="H60" s="8">
        <f t="shared" si="28"/>
        <v>29681.491600000008</v>
      </c>
      <c r="I60" s="8"/>
      <c r="J60" s="8"/>
      <c r="K60" s="8"/>
      <c r="L60" s="8"/>
      <c r="M60" s="8">
        <f t="shared" si="29"/>
        <v>29681.491600000008</v>
      </c>
      <c r="N60" s="8">
        <f t="shared" si="30"/>
        <v>268798.7</v>
      </c>
      <c r="O60" s="8"/>
      <c r="P60" s="8"/>
      <c r="Q60" s="9"/>
      <c r="R60" s="8"/>
      <c r="S60" s="9"/>
      <c r="T60" s="9"/>
      <c r="U60" s="9"/>
      <c r="V60" s="9"/>
      <c r="W60" s="9">
        <f t="shared" si="31"/>
        <v>0</v>
      </c>
      <c r="X60" s="9">
        <f t="shared" si="32"/>
        <v>268798.7</v>
      </c>
    </row>
    <row r="61" spans="1:24" ht="13.2" x14ac:dyDescent="0.25">
      <c r="A61" s="4" t="s">
        <v>1693</v>
      </c>
      <c r="B61" s="4" t="str">
        <f t="shared" si="33"/>
        <v>G397</v>
      </c>
      <c r="C61" s="4" t="str">
        <f t="shared" si="34"/>
        <v>C397</v>
      </c>
      <c r="D61" s="8">
        <v>30490053.1976</v>
      </c>
      <c r="E61" s="8"/>
      <c r="F61" s="8">
        <f t="shared" si="27"/>
        <v>30490053.1976</v>
      </c>
      <c r="G61" s="8">
        <v>31664604.400000002</v>
      </c>
      <c r="H61" s="8">
        <f t="shared" si="28"/>
        <v>1174551.2024000026</v>
      </c>
      <c r="I61" s="8"/>
      <c r="J61" s="8"/>
      <c r="K61" s="8"/>
      <c r="L61" s="8"/>
      <c r="M61" s="8">
        <f t="shared" si="29"/>
        <v>1174551.2024000026</v>
      </c>
      <c r="N61" s="8">
        <f t="shared" si="30"/>
        <v>31664604.400000002</v>
      </c>
      <c r="O61" s="8"/>
      <c r="P61" s="8"/>
      <c r="Q61" s="9"/>
      <c r="R61" s="8"/>
      <c r="S61" s="9"/>
      <c r="T61" s="9"/>
      <c r="U61" s="9"/>
      <c r="V61" s="9"/>
      <c r="W61" s="9">
        <f t="shared" si="31"/>
        <v>0</v>
      </c>
      <c r="X61" s="9">
        <f t="shared" si="32"/>
        <v>31664604.400000002</v>
      </c>
    </row>
    <row r="62" spans="1:24" ht="13.2" x14ac:dyDescent="0.25">
      <c r="A62" s="4" t="s">
        <v>1694</v>
      </c>
      <c r="B62" s="4" t="str">
        <f t="shared" si="33"/>
        <v>G398</v>
      </c>
      <c r="C62" s="4" t="str">
        <f t="shared" si="34"/>
        <v>C398</v>
      </c>
      <c r="D62" s="8">
        <v>513321.27600000001</v>
      </c>
      <c r="E62" s="8"/>
      <c r="F62" s="8">
        <f t="shared" si="27"/>
        <v>513321.27600000001</v>
      </c>
      <c r="G62" s="8">
        <v>513709.8000000001</v>
      </c>
      <c r="H62" s="8">
        <f t="shared" si="28"/>
        <v>388.5240000000922</v>
      </c>
      <c r="I62" s="8"/>
      <c r="J62" s="8"/>
      <c r="K62" s="8"/>
      <c r="L62" s="8"/>
      <c r="M62" s="8">
        <f t="shared" si="29"/>
        <v>388.5240000000922</v>
      </c>
      <c r="N62" s="8">
        <f t="shared" si="30"/>
        <v>513709.8000000001</v>
      </c>
      <c r="O62" s="8"/>
      <c r="P62" s="8"/>
      <c r="Q62" s="9"/>
      <c r="R62" s="8"/>
      <c r="S62" s="9"/>
      <c r="T62" s="9"/>
      <c r="U62" s="9"/>
      <c r="V62" s="9"/>
      <c r="W62" s="9">
        <f t="shared" si="31"/>
        <v>0</v>
      </c>
      <c r="X62" s="9">
        <f t="shared" si="32"/>
        <v>513709.8000000001</v>
      </c>
    </row>
    <row r="63" spans="1:24" ht="13.2" x14ac:dyDescent="0.25">
      <c r="A63" s="4" t="s">
        <v>1695</v>
      </c>
      <c r="B63" s="4" t="str">
        <f t="shared" si="33"/>
        <v>G399</v>
      </c>
      <c r="C63" s="4" t="str">
        <f t="shared" si="34"/>
        <v>C399</v>
      </c>
      <c r="D63" s="7">
        <v>7060.2042000000001</v>
      </c>
      <c r="E63" s="7"/>
      <c r="F63" s="7">
        <f t="shared" si="27"/>
        <v>7060.2042000000001</v>
      </c>
      <c r="G63" s="7">
        <v>169388.1</v>
      </c>
      <c r="H63" s="7">
        <f t="shared" si="28"/>
        <v>162327.8958</v>
      </c>
      <c r="I63" s="7"/>
      <c r="J63" s="7"/>
      <c r="K63" s="7"/>
      <c r="L63" s="7"/>
      <c r="M63" s="7">
        <f t="shared" si="29"/>
        <v>162327.8958</v>
      </c>
      <c r="N63" s="7">
        <f t="shared" si="30"/>
        <v>169388.1</v>
      </c>
      <c r="O63" s="7"/>
      <c r="P63" s="7"/>
      <c r="Q63" s="25"/>
      <c r="R63" s="7"/>
      <c r="S63" s="25"/>
      <c r="T63" s="25"/>
      <c r="U63" s="25"/>
      <c r="V63" s="25"/>
      <c r="W63" s="25">
        <f t="shared" si="31"/>
        <v>0</v>
      </c>
      <c r="X63" s="25">
        <f t="shared" si="32"/>
        <v>169388.1</v>
      </c>
    </row>
    <row r="64" spans="1:24" ht="13.2" x14ac:dyDescent="0.25">
      <c r="A64" s="28" t="s">
        <v>1696</v>
      </c>
      <c r="B64" s="28"/>
      <c r="C64" s="28"/>
      <c r="D64" s="8">
        <f t="shared" ref="D64:W64" si="35">SUM(D52:D63)</f>
        <v>174762534.58040002</v>
      </c>
      <c r="E64" s="8">
        <f t="shared" si="35"/>
        <v>0</v>
      </c>
      <c r="F64" s="8">
        <f t="shared" si="35"/>
        <v>174762534.58040002</v>
      </c>
      <c r="G64" s="8">
        <f>SUM(G52:G63)</f>
        <v>186727923.09999999</v>
      </c>
      <c r="H64" s="8">
        <f t="shared" si="35"/>
        <v>11965388.519599997</v>
      </c>
      <c r="I64" s="8">
        <f t="shared" si="35"/>
        <v>0</v>
      </c>
      <c r="J64" s="8">
        <f t="shared" si="35"/>
        <v>0</v>
      </c>
      <c r="K64" s="8">
        <f t="shared" si="35"/>
        <v>0</v>
      </c>
      <c r="L64" s="8">
        <f t="shared" ref="L64" si="36">SUM(L52:L63)</f>
        <v>0</v>
      </c>
      <c r="M64" s="8">
        <f t="shared" si="35"/>
        <v>11965388.519599997</v>
      </c>
      <c r="N64" s="8">
        <f t="shared" si="35"/>
        <v>186727923.09999999</v>
      </c>
      <c r="O64" s="8">
        <f t="shared" si="35"/>
        <v>0</v>
      </c>
      <c r="P64" s="8">
        <f t="shared" si="35"/>
        <v>0</v>
      </c>
      <c r="Q64" s="8">
        <f t="shared" si="35"/>
        <v>0</v>
      </c>
      <c r="R64" s="8">
        <f>SUM(R52:R63)</f>
        <v>0</v>
      </c>
      <c r="S64" s="8">
        <f t="shared" si="35"/>
        <v>0</v>
      </c>
      <c r="T64" s="8">
        <f t="shared" si="35"/>
        <v>0</v>
      </c>
      <c r="U64" s="8"/>
      <c r="V64" s="8">
        <f t="shared" si="35"/>
        <v>0</v>
      </c>
      <c r="W64" s="8">
        <f t="shared" si="35"/>
        <v>0</v>
      </c>
      <c r="X64" s="8">
        <f>SUM(X52:X63)</f>
        <v>186727923.09999999</v>
      </c>
    </row>
    <row r="65" spans="1:24" ht="13.2" x14ac:dyDescent="0.25">
      <c r="A65" s="4" t="s">
        <v>1697</v>
      </c>
      <c r="B65" s="4"/>
      <c r="C65" s="4"/>
      <c r="D65" s="48"/>
      <c r="E65" s="8"/>
      <c r="F65" s="8"/>
      <c r="G65" s="8"/>
      <c r="H65" s="8"/>
      <c r="I65" s="8"/>
      <c r="J65" s="8"/>
      <c r="K65" s="8"/>
      <c r="L65" s="8"/>
      <c r="M65" s="8"/>
      <c r="N65" s="8"/>
      <c r="O65" s="8"/>
      <c r="P65" s="8"/>
      <c r="Q65" s="9"/>
      <c r="R65" s="8"/>
      <c r="S65" s="9"/>
      <c r="T65" s="9"/>
      <c r="U65" s="9"/>
      <c r="V65" s="9"/>
      <c r="W65" s="9"/>
      <c r="X65" s="9"/>
    </row>
    <row r="66" spans="1:24" ht="13.2" x14ac:dyDescent="0.25">
      <c r="A66" s="28" t="s">
        <v>1698</v>
      </c>
      <c r="B66" s="28"/>
      <c r="C66" s="28"/>
      <c r="D66" s="8"/>
      <c r="E66" s="8"/>
      <c r="F66" s="8"/>
      <c r="G66" s="8"/>
      <c r="H66" s="8"/>
      <c r="I66" s="8"/>
      <c r="J66" s="8"/>
      <c r="K66" s="8"/>
      <c r="L66" s="8"/>
      <c r="M66" s="8"/>
      <c r="N66" s="8"/>
      <c r="O66" s="8"/>
      <c r="P66" s="8"/>
      <c r="Q66" s="9"/>
      <c r="R66" s="8"/>
      <c r="S66" s="9"/>
      <c r="T66" s="9"/>
      <c r="U66" s="9"/>
      <c r="V66" s="9"/>
      <c r="W66" s="9"/>
      <c r="X66" s="9"/>
    </row>
    <row r="67" spans="1:24" ht="13.2" x14ac:dyDescent="0.25">
      <c r="A67" s="4" t="s">
        <v>1699</v>
      </c>
      <c r="B67" s="4" t="str">
        <f>"G"&amp;MID($A67,15,3)</f>
        <v>G301</v>
      </c>
      <c r="C67" s="4" t="str">
        <f>"C"&amp;MID($A67,15,3)</f>
        <v>C301</v>
      </c>
      <c r="D67" s="8">
        <v>158692</v>
      </c>
      <c r="E67" s="8"/>
      <c r="F67" s="8">
        <f t="shared" ref="F67:F68" si="37">SUM(D67:E67)</f>
        <v>158692</v>
      </c>
      <c r="G67" s="8">
        <v>159000</v>
      </c>
      <c r="H67" s="8">
        <f>G67-F67</f>
        <v>308</v>
      </c>
      <c r="I67" s="8"/>
      <c r="J67" s="8"/>
      <c r="K67" s="8"/>
      <c r="L67" s="8"/>
      <c r="M67" s="8">
        <f t="shared" ref="M67:M69" si="38">H67+K67+L67</f>
        <v>308</v>
      </c>
      <c r="N67" s="8">
        <f t="shared" ref="N67:N69" si="39">F67+M67</f>
        <v>159000</v>
      </c>
      <c r="O67" s="8"/>
      <c r="P67" s="8"/>
      <c r="Q67" s="9"/>
      <c r="R67" s="8"/>
      <c r="S67" s="9"/>
      <c r="T67" s="9"/>
      <c r="U67" s="9"/>
      <c r="V67" s="9"/>
      <c r="W67" s="9">
        <f>SUM(O67:V67)</f>
        <v>0</v>
      </c>
      <c r="X67" s="9">
        <f>W67+N67</f>
        <v>159000</v>
      </c>
    </row>
    <row r="68" spans="1:24" ht="13.2" x14ac:dyDescent="0.25">
      <c r="A68" s="4" t="s">
        <v>1700</v>
      </c>
      <c r="B68" s="4" t="str">
        <f>"G"&amp;MID($A68,15,3)</f>
        <v>G302</v>
      </c>
      <c r="C68" s="4" t="str">
        <f>"C"&amp;MID($A68,15,3)</f>
        <v>C302</v>
      </c>
      <c r="D68" s="8">
        <v>531986.58840000001</v>
      </c>
      <c r="E68" s="8"/>
      <c r="F68" s="8">
        <f t="shared" si="37"/>
        <v>531986.58840000001</v>
      </c>
      <c r="G68" s="8">
        <v>532382.00000000012</v>
      </c>
      <c r="H68" s="8">
        <f>G68-F68</f>
        <v>395.41160000010859</v>
      </c>
      <c r="I68" s="8"/>
      <c r="J68" s="8"/>
      <c r="K68" s="8"/>
      <c r="L68" s="8"/>
      <c r="M68" s="8">
        <f t="shared" si="38"/>
        <v>395.41160000010859</v>
      </c>
      <c r="N68" s="8">
        <f t="shared" si="39"/>
        <v>532382.00000000012</v>
      </c>
      <c r="O68" s="8"/>
      <c r="P68" s="8"/>
      <c r="Q68" s="9"/>
      <c r="R68" s="8"/>
      <c r="S68" s="9"/>
      <c r="T68" s="9"/>
      <c r="U68" s="9"/>
      <c r="V68" s="9"/>
      <c r="W68" s="9">
        <f>SUM(O68:V68)</f>
        <v>0</v>
      </c>
      <c r="X68" s="9">
        <f>W68+N68</f>
        <v>532382.00000000012</v>
      </c>
    </row>
    <row r="69" spans="1:24" ht="13.2" x14ac:dyDescent="0.25">
      <c r="A69" s="4" t="s">
        <v>1701</v>
      </c>
      <c r="B69" s="4" t="str">
        <f>"G"&amp;MID($A69,15,3)</f>
        <v>G303</v>
      </c>
      <c r="C69" s="4" t="str">
        <f>"C"&amp;MID($A69,15,3)</f>
        <v>C303</v>
      </c>
      <c r="D69" s="7">
        <v>138841301.1399</v>
      </c>
      <c r="E69" s="7"/>
      <c r="F69" s="7">
        <f>SUM(D69:E69)</f>
        <v>138841301.1399</v>
      </c>
      <c r="G69" s="7">
        <v>190285129.5</v>
      </c>
      <c r="H69" s="7">
        <f>G69-F69</f>
        <v>51443828.360100001</v>
      </c>
      <c r="I69" s="7"/>
      <c r="J69" s="7"/>
      <c r="K69" s="7"/>
      <c r="L69" s="7">
        <v>-113323.24398580618</v>
      </c>
      <c r="M69" s="7">
        <f t="shared" si="38"/>
        <v>51330505.116114192</v>
      </c>
      <c r="N69" s="7">
        <f t="shared" si="39"/>
        <v>190171806.2560142</v>
      </c>
      <c r="O69" s="7"/>
      <c r="P69" s="7"/>
      <c r="Q69" s="25"/>
      <c r="R69" s="7">
        <f>GTZ!R36</f>
        <v>17042541.930183001</v>
      </c>
      <c r="S69" s="25"/>
      <c r="T69" s="25">
        <v>3668717.3996340004</v>
      </c>
      <c r="U69" s="25"/>
      <c r="V69" s="25"/>
      <c r="W69" s="25">
        <f>SUM(O69:V69)</f>
        <v>20711259.329817001</v>
      </c>
      <c r="X69" s="25">
        <f>W69+N69</f>
        <v>210883065.5858312</v>
      </c>
    </row>
    <row r="70" spans="1:24" ht="13.2" x14ac:dyDescent="0.25">
      <c r="A70" s="28" t="s">
        <v>1702</v>
      </c>
      <c r="B70" s="28"/>
      <c r="C70" s="28"/>
      <c r="D70" s="8">
        <f>SUM(D67:D69)</f>
        <v>139531979.72830001</v>
      </c>
      <c r="E70" s="8">
        <f>SUM(E67:E69)</f>
        <v>0</v>
      </c>
      <c r="F70" s="8">
        <f>SUM(F67:F69)</f>
        <v>139531979.72830001</v>
      </c>
      <c r="G70" s="8">
        <f>SUM(G67:G69)</f>
        <v>190976511.5</v>
      </c>
      <c r="H70" s="8">
        <f>SUM(H67:H69)</f>
        <v>51444531.771700002</v>
      </c>
      <c r="I70" s="8">
        <f t="shared" ref="I70:K70" si="40">SUM(I67:I69)</f>
        <v>0</v>
      </c>
      <c r="J70" s="8">
        <f t="shared" si="40"/>
        <v>0</v>
      </c>
      <c r="K70" s="8">
        <f t="shared" si="40"/>
        <v>0</v>
      </c>
      <c r="L70" s="8">
        <f t="shared" ref="L70" si="41">SUM(L67:L69)</f>
        <v>-113323.24398580618</v>
      </c>
      <c r="M70" s="8">
        <f>SUM(M67:M69)</f>
        <v>51331208.527714193</v>
      </c>
      <c r="N70" s="8">
        <f t="shared" ref="N70" si="42">SUM(N67:N69)</f>
        <v>190863188.2560142</v>
      </c>
      <c r="O70" s="8">
        <f>SUM(O67:O69)</f>
        <v>0</v>
      </c>
      <c r="P70" s="8">
        <f t="shared" ref="P70:W70" si="43">SUM(P67:P69)</f>
        <v>0</v>
      </c>
      <c r="Q70" s="8">
        <f t="shared" si="43"/>
        <v>0</v>
      </c>
      <c r="R70" s="8">
        <f>SUM(R67:R69)</f>
        <v>17042541.930183001</v>
      </c>
      <c r="S70" s="8">
        <f t="shared" si="43"/>
        <v>0</v>
      </c>
      <c r="T70" s="8">
        <f t="shared" si="43"/>
        <v>3668717.3996340004</v>
      </c>
      <c r="U70" s="8"/>
      <c r="V70" s="8">
        <f t="shared" si="43"/>
        <v>0</v>
      </c>
      <c r="W70" s="8">
        <f t="shared" si="43"/>
        <v>20711259.329817001</v>
      </c>
      <c r="X70" s="8">
        <f>SUM(X67:X69)</f>
        <v>211574447.5858312</v>
      </c>
    </row>
    <row r="71" spans="1:24" ht="13.2" x14ac:dyDescent="0.25">
      <c r="A71" s="28" t="s">
        <v>1703</v>
      </c>
      <c r="B71" s="28"/>
      <c r="C71" s="28"/>
      <c r="D71" s="49"/>
      <c r="E71" s="8"/>
      <c r="F71" s="8"/>
      <c r="G71" s="8"/>
      <c r="H71" s="8"/>
      <c r="I71" s="8"/>
      <c r="J71" s="8"/>
      <c r="K71" s="8"/>
      <c r="L71" s="8"/>
      <c r="M71" s="8"/>
      <c r="N71" s="8"/>
      <c r="O71" s="8"/>
      <c r="P71" s="8"/>
      <c r="Q71" s="9"/>
      <c r="R71" s="8"/>
      <c r="S71" s="9"/>
      <c r="T71" s="9"/>
      <c r="U71" s="9"/>
      <c r="V71" s="9"/>
      <c r="W71" s="9"/>
      <c r="X71" s="9"/>
    </row>
    <row r="72" spans="1:24" ht="13.8" thickBot="1" x14ac:dyDescent="0.3">
      <c r="A72" s="4"/>
      <c r="B72" s="28"/>
      <c r="C72" s="28"/>
      <c r="D72" s="6">
        <f t="shared" ref="D72:X72" si="44">D15+D33+D49+D64+D70</f>
        <v>4105170167.3087001</v>
      </c>
      <c r="E72" s="6">
        <f t="shared" si="44"/>
        <v>0</v>
      </c>
      <c r="F72" s="6">
        <f t="shared" si="44"/>
        <v>4105170167.3087001</v>
      </c>
      <c r="G72" s="6">
        <f>(G15+G33+G49+G64+G70)</f>
        <v>4296774434.6000004</v>
      </c>
      <c r="H72" s="6">
        <f>(H15+H33+H49+H64+H70)</f>
        <v>191604267.2913</v>
      </c>
      <c r="I72" s="6">
        <f t="shared" ref="I72:K72" si="45">(I15+I33+I49+I64+I70)</f>
        <v>0</v>
      </c>
      <c r="J72" s="6">
        <f t="shared" si="45"/>
        <v>0</v>
      </c>
      <c r="K72" s="6">
        <f t="shared" si="45"/>
        <v>0</v>
      </c>
      <c r="L72" s="6">
        <f t="shared" ref="L72" si="46">(L15+L33+L49+L64+L70)</f>
        <v>-113323.24398580618</v>
      </c>
      <c r="M72" s="6">
        <f t="shared" ref="M72:N72" si="47">(M15+M33+M49+M64+M70)</f>
        <v>191490944.0473142</v>
      </c>
      <c r="N72" s="6">
        <f t="shared" si="47"/>
        <v>4296661111.3560143</v>
      </c>
      <c r="O72" s="6">
        <f t="shared" si="44"/>
        <v>29612613.959632117</v>
      </c>
      <c r="P72" s="6">
        <f t="shared" si="44"/>
        <v>0</v>
      </c>
      <c r="Q72" s="6">
        <f t="shared" si="44"/>
        <v>0</v>
      </c>
      <c r="R72" s="6">
        <f>R15+R33+R49+R64+R70</f>
        <v>17042541.930183001</v>
      </c>
      <c r="S72" s="6">
        <f t="shared" si="44"/>
        <v>17789424.770000003</v>
      </c>
      <c r="T72" s="6">
        <f t="shared" si="44"/>
        <v>3668717.3996340004</v>
      </c>
      <c r="U72" s="6">
        <f t="shared" si="44"/>
        <v>-9377979.3800000008</v>
      </c>
      <c r="V72" s="6">
        <f t="shared" si="44"/>
        <v>0</v>
      </c>
      <c r="W72" s="6">
        <f t="shared" si="44"/>
        <v>58735318.679449126</v>
      </c>
      <c r="X72" s="6">
        <f t="shared" si="44"/>
        <v>4355396430.0354633</v>
      </c>
    </row>
    <row r="73" spans="1:24" ht="13.8" thickTop="1" x14ac:dyDescent="0.25">
      <c r="A73" s="28" t="s">
        <v>1705</v>
      </c>
      <c r="B73" s="28"/>
      <c r="C73" s="28"/>
      <c r="D73" s="50">
        <f>'G Recon PWR Plt'!F17+'G Recon PWR Plt'!F24</f>
        <v>4105170167.3087001</v>
      </c>
      <c r="E73" s="5"/>
      <c r="F73" s="5"/>
      <c r="G73" s="50">
        <f>'G Recon PWR Plt'!P17+'G Recon PWR Plt'!P24</f>
        <v>4296774434.6000004</v>
      </c>
      <c r="H73" s="5"/>
      <c r="I73" s="5"/>
      <c r="J73" s="5"/>
      <c r="K73" s="5"/>
      <c r="L73" s="5"/>
      <c r="M73" s="5"/>
      <c r="N73" s="5"/>
      <c r="O73" s="5"/>
      <c r="P73" s="5"/>
      <c r="Q73" s="9"/>
      <c r="R73" s="5"/>
      <c r="S73" s="9"/>
      <c r="T73" s="9"/>
      <c r="U73" s="9"/>
      <c r="V73" s="9"/>
      <c r="W73" s="9"/>
      <c r="X73" s="9"/>
    </row>
    <row r="74" spans="1:24" ht="13.2" x14ac:dyDescent="0.25">
      <c r="A74" s="3" t="s">
        <v>1706</v>
      </c>
      <c r="B74" s="3"/>
      <c r="C74" s="3"/>
      <c r="D74" s="5">
        <v>528617.71125000005</v>
      </c>
      <c r="E74" s="5"/>
      <c r="F74" s="5">
        <f t="shared" ref="F74:F94" si="48">SUM(D74:E74)</f>
        <v>528617.71125000005</v>
      </c>
      <c r="G74" s="5">
        <v>3916497.74</v>
      </c>
      <c r="H74" s="8">
        <f>G74-F74</f>
        <v>3387880.0287500001</v>
      </c>
      <c r="I74" s="5"/>
      <c r="J74" s="5"/>
      <c r="K74" s="5"/>
      <c r="L74" s="5"/>
      <c r="M74" s="8">
        <f t="shared" ref="M74:M76" si="49">H74+K74+L74</f>
        <v>3387880.0287500001</v>
      </c>
      <c r="N74" s="8">
        <f t="shared" ref="N74:N76" si="50">F74+M74</f>
        <v>3916497.74</v>
      </c>
      <c r="O74" s="8"/>
      <c r="P74" s="8"/>
      <c r="Q74" s="9"/>
      <c r="R74" s="8"/>
      <c r="S74" s="9"/>
      <c r="T74" s="9"/>
      <c r="U74" s="9"/>
      <c r="V74" s="9"/>
      <c r="W74" s="9">
        <f>SUM(O74:V74)</f>
        <v>0</v>
      </c>
      <c r="X74" s="9">
        <f>W74+N74</f>
        <v>3916497.74</v>
      </c>
    </row>
    <row r="75" spans="1:24" ht="13.2" x14ac:dyDescent="0.25">
      <c r="A75" s="3" t="s">
        <v>6784</v>
      </c>
      <c r="B75" s="3"/>
      <c r="C75" s="3"/>
      <c r="D75" s="5">
        <v>212131.44791666666</v>
      </c>
      <c r="E75" s="5"/>
      <c r="F75" s="5">
        <f t="shared" si="48"/>
        <v>212131.44791666666</v>
      </c>
      <c r="G75" s="5">
        <v>-1156510.3500000001</v>
      </c>
      <c r="H75" s="8">
        <f>G75-F75</f>
        <v>-1368641.7979166668</v>
      </c>
      <c r="I75" s="5"/>
      <c r="J75" s="5"/>
      <c r="K75" s="5"/>
      <c r="L75" s="5"/>
      <c r="M75" s="8">
        <f t="shared" si="49"/>
        <v>-1368641.7979166668</v>
      </c>
      <c r="N75" s="8">
        <f t="shared" si="50"/>
        <v>-1156510.3500000001</v>
      </c>
      <c r="O75" s="5"/>
      <c r="P75" s="5"/>
      <c r="Q75" s="9"/>
      <c r="R75" s="5"/>
      <c r="S75" s="9"/>
      <c r="T75" s="9"/>
      <c r="U75" s="9"/>
      <c r="V75" s="9"/>
      <c r="W75" s="9">
        <f>SUM(O75:V75)</f>
        <v>0</v>
      </c>
      <c r="X75" s="9">
        <f>W75+N75</f>
        <v>-1156510.3500000001</v>
      </c>
    </row>
    <row r="76" spans="1:24" ht="13.2" x14ac:dyDescent="0.25">
      <c r="A76" s="51" t="s">
        <v>1719</v>
      </c>
      <c r="B76" s="3"/>
      <c r="C76" s="3"/>
      <c r="D76" s="7">
        <v>0</v>
      </c>
      <c r="E76" s="7">
        <f>'G Recon PWR Plt'!H27</f>
        <v>-293835.97380018234</v>
      </c>
      <c r="F76" s="7">
        <f t="shared" si="48"/>
        <v>-293835.97380018234</v>
      </c>
      <c r="G76" s="7">
        <v>5736302.6821994781</v>
      </c>
      <c r="H76" s="7">
        <f>G76-F76</f>
        <v>6030138.6559996605</v>
      </c>
      <c r="I76" s="7"/>
      <c r="J76" s="7"/>
      <c r="K76" s="7"/>
      <c r="L76" s="7"/>
      <c r="M76" s="7">
        <f t="shared" si="49"/>
        <v>6030138.6559996605</v>
      </c>
      <c r="N76" s="7">
        <f t="shared" si="50"/>
        <v>5736302.6821994781</v>
      </c>
      <c r="O76" s="7"/>
      <c r="P76" s="7"/>
      <c r="Q76" s="25"/>
      <c r="R76" s="7"/>
      <c r="S76" s="25"/>
      <c r="T76" s="32"/>
      <c r="U76" s="32"/>
      <c r="V76" s="32"/>
      <c r="W76" s="9">
        <f>SUM(O76:V76)</f>
        <v>0</v>
      </c>
      <c r="X76" s="9">
        <f>W76+N76</f>
        <v>5736302.6821994781</v>
      </c>
    </row>
    <row r="77" spans="1:24" ht="13.2" x14ac:dyDescent="0.25">
      <c r="A77" s="3"/>
      <c r="B77" s="3"/>
      <c r="C77" s="3"/>
      <c r="D77" s="2">
        <f>SUM(D74:D75)</f>
        <v>740749.15916666668</v>
      </c>
      <c r="E77" s="2">
        <f>SUM(E74:E76)</f>
        <v>-293835.97380018234</v>
      </c>
      <c r="F77" s="2">
        <f>SUM(F74:F76)</f>
        <v>446913.18536648434</v>
      </c>
      <c r="G77" s="2">
        <f>SUM(G74:G76)</f>
        <v>8496290.0721994787</v>
      </c>
      <c r="H77" s="2">
        <f t="shared" ref="H77:X77" si="51">SUM(H74:H76)</f>
        <v>8049376.8868329935</v>
      </c>
      <c r="I77" s="2">
        <f t="shared" si="51"/>
        <v>0</v>
      </c>
      <c r="J77" s="2">
        <f t="shared" si="51"/>
        <v>0</v>
      </c>
      <c r="K77" s="2">
        <f t="shared" si="51"/>
        <v>0</v>
      </c>
      <c r="L77" s="2">
        <f t="shared" ref="L77" si="52">SUM(L74:L76)</f>
        <v>0</v>
      </c>
      <c r="M77" s="2">
        <f t="shared" si="51"/>
        <v>8049376.8868329935</v>
      </c>
      <c r="N77" s="2">
        <f t="shared" si="51"/>
        <v>8496290.0721994787</v>
      </c>
      <c r="O77" s="1">
        <f t="shared" si="51"/>
        <v>0</v>
      </c>
      <c r="P77" s="1">
        <f t="shared" si="51"/>
        <v>0</v>
      </c>
      <c r="Q77" s="1">
        <f t="shared" si="51"/>
        <v>0</v>
      </c>
      <c r="R77" s="1">
        <f>SUM(R74:R76)</f>
        <v>0</v>
      </c>
      <c r="S77" s="1">
        <f t="shared" si="51"/>
        <v>0</v>
      </c>
      <c r="T77" s="1">
        <f t="shared" si="51"/>
        <v>0</v>
      </c>
      <c r="U77" s="1">
        <f t="shared" ref="U77" si="53">SUM(U74:U76)</f>
        <v>0</v>
      </c>
      <c r="V77" s="1">
        <f t="shared" si="51"/>
        <v>0</v>
      </c>
      <c r="W77" s="1">
        <f t="shared" si="51"/>
        <v>0</v>
      </c>
      <c r="X77" s="1">
        <f t="shared" si="51"/>
        <v>8496290.0721994787</v>
      </c>
    </row>
    <row r="78" spans="1:24" ht="13.8" thickBot="1" x14ac:dyDescent="0.3">
      <c r="A78" s="28" t="s">
        <v>1704</v>
      </c>
      <c r="B78" s="3"/>
      <c r="C78" s="3"/>
      <c r="D78" s="33">
        <f>D72+D77</f>
        <v>4105910916.4678669</v>
      </c>
      <c r="E78" s="33">
        <f t="shared" ref="E78:X78" si="54">E72+E77</f>
        <v>-293835.97380018234</v>
      </c>
      <c r="F78" s="33">
        <f t="shared" si="54"/>
        <v>4105617080.4940667</v>
      </c>
      <c r="G78" s="33">
        <f>G72+G77</f>
        <v>4305270724.6722002</v>
      </c>
      <c r="H78" s="33">
        <f t="shared" si="54"/>
        <v>199653644.17813298</v>
      </c>
      <c r="I78" s="33">
        <f t="shared" si="54"/>
        <v>0</v>
      </c>
      <c r="J78" s="33">
        <f t="shared" si="54"/>
        <v>0</v>
      </c>
      <c r="K78" s="33">
        <f t="shared" si="54"/>
        <v>0</v>
      </c>
      <c r="L78" s="33">
        <f t="shared" ref="L78" si="55">L72+L77</f>
        <v>-113323.24398580618</v>
      </c>
      <c r="M78" s="33">
        <f t="shared" si="54"/>
        <v>199540320.93414718</v>
      </c>
      <c r="N78" s="33">
        <f t="shared" si="54"/>
        <v>4305157401.4282141</v>
      </c>
      <c r="O78" s="33">
        <f t="shared" si="54"/>
        <v>29612613.959632117</v>
      </c>
      <c r="P78" s="33">
        <f t="shared" si="54"/>
        <v>0</v>
      </c>
      <c r="Q78" s="33">
        <f t="shared" si="54"/>
        <v>0</v>
      </c>
      <c r="R78" s="33">
        <f>R72+R77</f>
        <v>17042541.930183001</v>
      </c>
      <c r="S78" s="33">
        <f t="shared" si="54"/>
        <v>17789424.770000003</v>
      </c>
      <c r="T78" s="33">
        <f t="shared" si="54"/>
        <v>3668717.3996340004</v>
      </c>
      <c r="U78" s="33">
        <f t="shared" ref="U78" si="56">U72+U77</f>
        <v>-9377979.3800000008</v>
      </c>
      <c r="V78" s="33">
        <f t="shared" si="54"/>
        <v>0</v>
      </c>
      <c r="W78" s="33">
        <f t="shared" si="54"/>
        <v>58735318.679449126</v>
      </c>
      <c r="X78" s="33">
        <f t="shared" si="54"/>
        <v>4363892720.1076632</v>
      </c>
    </row>
    <row r="79" spans="1:24" ht="13.8" thickTop="1" x14ac:dyDescent="0.25">
      <c r="A79" s="9"/>
      <c r="B79" s="3"/>
      <c r="C79" s="3"/>
      <c r="D79" s="2"/>
      <c r="E79" s="2"/>
      <c r="F79" s="50">
        <f>'G Recon PWR Plt'!E27</f>
        <v>4105617080.3348999</v>
      </c>
      <c r="G79" s="50">
        <f>'G Recon PWR Plt'!O27</f>
        <v>4305270725.2821999</v>
      </c>
      <c r="H79" s="5"/>
      <c r="I79" s="50"/>
      <c r="J79" s="50"/>
      <c r="K79" s="50"/>
      <c r="L79" s="50"/>
      <c r="M79" s="50"/>
      <c r="N79" s="50"/>
      <c r="O79" s="5"/>
      <c r="P79" s="5"/>
      <c r="Q79" s="9"/>
      <c r="R79" s="5"/>
      <c r="S79" s="9"/>
      <c r="T79" s="9"/>
      <c r="U79" s="9"/>
      <c r="V79" s="9"/>
      <c r="W79" s="9"/>
      <c r="X79" s="9"/>
    </row>
    <row r="80" spans="1:24" ht="13.2" x14ac:dyDescent="0.25">
      <c r="A80" s="3" t="s">
        <v>1707</v>
      </c>
      <c r="B80" s="3"/>
      <c r="C80" s="3"/>
      <c r="D80" s="5">
        <v>8654564.4700000007</v>
      </c>
      <c r="E80" s="5"/>
      <c r="F80" s="5">
        <f t="shared" si="48"/>
        <v>8654564.4700000007</v>
      </c>
      <c r="G80" s="5">
        <v>8654564.4700000007</v>
      </c>
      <c r="H80" s="8">
        <f t="shared" ref="H80:H94" si="57">G80-F80</f>
        <v>0</v>
      </c>
      <c r="I80" s="5"/>
      <c r="J80" s="5"/>
      <c r="K80" s="5"/>
      <c r="L80" s="5"/>
      <c r="M80" s="8">
        <f t="shared" ref="M80:M94" si="58">H80+K80+L80</f>
        <v>0</v>
      </c>
      <c r="N80" s="8">
        <f t="shared" ref="N80:N94" si="59">F80+M80</f>
        <v>8654564.4700000007</v>
      </c>
      <c r="O80" s="8"/>
      <c r="P80" s="8"/>
      <c r="Q80" s="9"/>
      <c r="R80" s="8"/>
      <c r="S80" s="9"/>
      <c r="T80" s="9"/>
      <c r="U80" s="9"/>
      <c r="V80" s="9"/>
      <c r="W80" s="9">
        <f t="shared" ref="W80:W94" si="60">SUM(O80:V80)</f>
        <v>0</v>
      </c>
      <c r="X80" s="9">
        <f t="shared" ref="X80:X94" si="61">W80+N80</f>
        <v>8654564.4700000007</v>
      </c>
    </row>
    <row r="81" spans="1:24" ht="13.2" x14ac:dyDescent="0.25">
      <c r="A81" s="3" t="s">
        <v>1708</v>
      </c>
      <c r="B81" s="3"/>
      <c r="C81" s="3"/>
      <c r="D81" s="5">
        <v>-9221194.3133333325</v>
      </c>
      <c r="E81" s="5"/>
      <c r="F81" s="5">
        <f t="shared" si="48"/>
        <v>-9221194.3133333325</v>
      </c>
      <c r="G81" s="5">
        <v>-9941119.6899999995</v>
      </c>
      <c r="H81" s="8">
        <f t="shared" si="57"/>
        <v>-719925.37666666694</v>
      </c>
      <c r="I81" s="5"/>
      <c r="J81" s="5"/>
      <c r="K81" s="5"/>
      <c r="L81" s="5"/>
      <c r="M81" s="8">
        <f t="shared" si="58"/>
        <v>-719925.37666666694</v>
      </c>
      <c r="N81" s="8">
        <f t="shared" si="59"/>
        <v>-9941119.6899999995</v>
      </c>
      <c r="O81" s="8"/>
      <c r="P81" s="8"/>
      <c r="Q81" s="9"/>
      <c r="R81" s="8"/>
      <c r="S81" s="9"/>
      <c r="T81" s="9"/>
      <c r="U81" s="9"/>
      <c r="V81" s="9"/>
      <c r="W81" s="9">
        <f t="shared" si="60"/>
        <v>0</v>
      </c>
      <c r="X81" s="9">
        <f t="shared" si="61"/>
        <v>-9941119.6899999995</v>
      </c>
    </row>
    <row r="82" spans="1:24" ht="13.2" x14ac:dyDescent="0.25">
      <c r="A82" s="3" t="s">
        <v>6788</v>
      </c>
      <c r="B82" s="3"/>
      <c r="C82" s="3"/>
      <c r="D82" s="5">
        <v>-3046930.5379166673</v>
      </c>
      <c r="E82" s="5"/>
      <c r="F82" s="5">
        <f t="shared" si="48"/>
        <v>-3046930.5379166673</v>
      </c>
      <c r="G82" s="5">
        <v>-1785083.86</v>
      </c>
      <c r="H82" s="8">
        <f t="shared" si="57"/>
        <v>1261846.6779166672</v>
      </c>
      <c r="I82" s="5"/>
      <c r="J82" s="5"/>
      <c r="K82" s="5"/>
      <c r="L82" s="5"/>
      <c r="M82" s="8">
        <f t="shared" si="58"/>
        <v>1261846.6779166672</v>
      </c>
      <c r="N82" s="8">
        <f t="shared" si="59"/>
        <v>-1785083.86</v>
      </c>
      <c r="O82" s="8"/>
      <c r="P82" s="8"/>
      <c r="Q82" s="9"/>
      <c r="R82" s="8"/>
      <c r="S82" s="9"/>
      <c r="T82" s="9"/>
      <c r="U82" s="9"/>
      <c r="V82" s="9"/>
      <c r="W82" s="9">
        <f t="shared" si="60"/>
        <v>0</v>
      </c>
      <c r="X82" s="9">
        <f t="shared" si="61"/>
        <v>-1785083.86</v>
      </c>
    </row>
    <row r="83" spans="1:24" ht="13.2" x14ac:dyDescent="0.25">
      <c r="A83" s="17" t="s">
        <v>6789</v>
      </c>
      <c r="B83" s="3"/>
      <c r="C83" s="3"/>
      <c r="D83" s="5">
        <v>-7060.3273247500001</v>
      </c>
      <c r="E83" s="5"/>
      <c r="F83" s="5">
        <f t="shared" si="48"/>
        <v>-7060.3273247500001</v>
      </c>
      <c r="G83" s="5">
        <v>-169447.855794</v>
      </c>
      <c r="H83" s="8">
        <f t="shared" si="57"/>
        <v>-162387.52846925001</v>
      </c>
      <c r="I83" s="5"/>
      <c r="J83" s="5"/>
      <c r="K83" s="5"/>
      <c r="L83" s="5"/>
      <c r="M83" s="8">
        <f t="shared" si="58"/>
        <v>-162387.52846925001</v>
      </c>
      <c r="N83" s="8">
        <f t="shared" si="59"/>
        <v>-169447.855794</v>
      </c>
      <c r="O83" s="8"/>
      <c r="P83" s="8"/>
      <c r="Q83" s="9"/>
      <c r="R83" s="8"/>
      <c r="S83" s="9"/>
      <c r="T83" s="9"/>
      <c r="U83" s="9"/>
      <c r="V83" s="9"/>
      <c r="W83" s="9">
        <f t="shared" si="60"/>
        <v>0</v>
      </c>
      <c r="X83" s="9">
        <f t="shared" si="61"/>
        <v>-169447.855794</v>
      </c>
    </row>
    <row r="84" spans="1:24" ht="13.2" x14ac:dyDescent="0.25">
      <c r="A84" s="3" t="s">
        <v>1709</v>
      </c>
      <c r="B84" s="3"/>
      <c r="C84" s="3"/>
      <c r="D84" s="5">
        <v>0</v>
      </c>
      <c r="E84" s="5"/>
      <c r="F84" s="5">
        <f t="shared" si="48"/>
        <v>0</v>
      </c>
      <c r="G84" s="5">
        <v>0</v>
      </c>
      <c r="H84" s="8">
        <f t="shared" si="57"/>
        <v>0</v>
      </c>
      <c r="I84" s="5"/>
      <c r="J84" s="5"/>
      <c r="K84" s="5"/>
      <c r="L84" s="5"/>
      <c r="M84" s="8">
        <f t="shared" si="58"/>
        <v>0</v>
      </c>
      <c r="N84" s="8">
        <f t="shared" si="59"/>
        <v>0</v>
      </c>
      <c r="O84" s="8"/>
      <c r="P84" s="8"/>
      <c r="Q84" s="9"/>
      <c r="R84" s="8"/>
      <c r="S84" s="9"/>
      <c r="T84" s="9"/>
      <c r="U84" s="9"/>
      <c r="V84" s="9"/>
      <c r="W84" s="9">
        <f t="shared" si="60"/>
        <v>0</v>
      </c>
      <c r="X84" s="9">
        <f t="shared" si="61"/>
        <v>0</v>
      </c>
    </row>
    <row r="85" spans="1:24" ht="13.2" x14ac:dyDescent="0.25">
      <c r="A85" s="51" t="s">
        <v>1710</v>
      </c>
      <c r="B85" s="3"/>
      <c r="C85" s="51"/>
      <c r="D85" s="52">
        <v>0</v>
      </c>
      <c r="E85" s="52"/>
      <c r="F85" s="5">
        <f t="shared" si="48"/>
        <v>0</v>
      </c>
      <c r="G85" s="52">
        <v>0</v>
      </c>
      <c r="H85" s="8">
        <f t="shared" si="57"/>
        <v>0</v>
      </c>
      <c r="I85" s="5"/>
      <c r="J85" s="5"/>
      <c r="K85" s="5"/>
      <c r="L85" s="5"/>
      <c r="M85" s="8">
        <f t="shared" si="58"/>
        <v>0</v>
      </c>
      <c r="N85" s="8">
        <f t="shared" si="59"/>
        <v>0</v>
      </c>
      <c r="O85" s="8"/>
      <c r="P85" s="8"/>
      <c r="Q85" s="9"/>
      <c r="R85" s="8"/>
      <c r="S85" s="9"/>
      <c r="T85" s="9"/>
      <c r="U85" s="9"/>
      <c r="V85" s="9"/>
      <c r="W85" s="9">
        <f t="shared" si="60"/>
        <v>0</v>
      </c>
      <c r="X85" s="9">
        <f t="shared" si="61"/>
        <v>0</v>
      </c>
    </row>
    <row r="86" spans="1:24" ht="13.2" x14ac:dyDescent="0.25">
      <c r="A86" s="51" t="s">
        <v>1711</v>
      </c>
      <c r="B86" s="53"/>
      <c r="C86" s="51"/>
      <c r="D86" s="52">
        <v>-992350.41276000009</v>
      </c>
      <c r="E86" s="52"/>
      <c r="F86" s="5">
        <f t="shared" si="48"/>
        <v>-992350.41276000009</v>
      </c>
      <c r="G86" s="52">
        <v>-779711.14073999994</v>
      </c>
      <c r="H86" s="8">
        <f t="shared" si="57"/>
        <v>212639.27202000015</v>
      </c>
      <c r="I86" s="5"/>
      <c r="J86" s="5"/>
      <c r="K86" s="5"/>
      <c r="L86" s="5"/>
      <c r="M86" s="8">
        <f t="shared" si="58"/>
        <v>212639.27202000015</v>
      </c>
      <c r="N86" s="8">
        <f t="shared" si="59"/>
        <v>-779711.14073999994</v>
      </c>
      <c r="O86" s="8"/>
      <c r="P86" s="8"/>
      <c r="Q86" s="9"/>
      <c r="R86" s="8"/>
      <c r="S86" s="9"/>
      <c r="T86" s="9"/>
      <c r="U86" s="9"/>
      <c r="V86" s="9"/>
      <c r="W86" s="9">
        <f t="shared" si="60"/>
        <v>0</v>
      </c>
      <c r="X86" s="9">
        <f t="shared" si="61"/>
        <v>-779711.14073999994</v>
      </c>
    </row>
    <row r="87" spans="1:24" ht="13.2" x14ac:dyDescent="0.25">
      <c r="A87" s="51" t="s">
        <v>1712</v>
      </c>
      <c r="B87" s="51"/>
      <c r="C87" s="51"/>
      <c r="D87" s="52">
        <v>-37394.606778374997</v>
      </c>
      <c r="E87" s="52"/>
      <c r="F87" s="5">
        <f t="shared" si="48"/>
        <v>-37394.606778374997</v>
      </c>
      <c r="G87" s="52">
        <v>0</v>
      </c>
      <c r="H87" s="8">
        <f t="shared" si="57"/>
        <v>37394.606778374997</v>
      </c>
      <c r="I87" s="5"/>
      <c r="J87" s="5"/>
      <c r="K87" s="5"/>
      <c r="L87" s="5"/>
      <c r="M87" s="8">
        <f t="shared" si="58"/>
        <v>37394.606778374997</v>
      </c>
      <c r="N87" s="8">
        <f t="shared" si="59"/>
        <v>0</v>
      </c>
      <c r="O87" s="8"/>
      <c r="P87" s="8"/>
      <c r="Q87" s="9"/>
      <c r="R87" s="8"/>
      <c r="S87" s="9"/>
      <c r="T87" s="9"/>
      <c r="U87" s="9"/>
      <c r="V87" s="9"/>
      <c r="W87" s="9">
        <f t="shared" si="60"/>
        <v>0</v>
      </c>
      <c r="X87" s="9">
        <f t="shared" si="61"/>
        <v>0</v>
      </c>
    </row>
    <row r="88" spans="1:24" ht="13.2" x14ac:dyDescent="0.25">
      <c r="A88" s="51" t="s">
        <v>1713</v>
      </c>
      <c r="B88" s="51"/>
      <c r="C88" s="51"/>
      <c r="D88" s="52">
        <v>-13988.036614999999</v>
      </c>
      <c r="E88" s="52"/>
      <c r="F88" s="5">
        <f t="shared" si="48"/>
        <v>-13988.036614999999</v>
      </c>
      <c r="G88" s="52">
        <v>0</v>
      </c>
      <c r="H88" s="8">
        <f t="shared" si="57"/>
        <v>13988.036614999999</v>
      </c>
      <c r="I88" s="5"/>
      <c r="J88" s="5"/>
      <c r="K88" s="5"/>
      <c r="L88" s="5"/>
      <c r="M88" s="8">
        <f t="shared" si="58"/>
        <v>13988.036614999999</v>
      </c>
      <c r="N88" s="8">
        <f t="shared" si="59"/>
        <v>0</v>
      </c>
      <c r="O88" s="8"/>
      <c r="P88" s="8"/>
      <c r="Q88" s="9"/>
      <c r="R88" s="8"/>
      <c r="S88" s="9"/>
      <c r="T88" s="9"/>
      <c r="U88" s="9"/>
      <c r="V88" s="9"/>
      <c r="W88" s="9">
        <f t="shared" si="60"/>
        <v>0</v>
      </c>
      <c r="X88" s="9">
        <f t="shared" si="61"/>
        <v>0</v>
      </c>
    </row>
    <row r="89" spans="1:24" ht="13.2" x14ac:dyDescent="0.25">
      <c r="A89" s="51" t="s">
        <v>1714</v>
      </c>
      <c r="B89" s="51"/>
      <c r="C89" s="51"/>
      <c r="D89" s="52">
        <v>-139705.56394200001</v>
      </c>
      <c r="E89" s="52"/>
      <c r="F89" s="5">
        <f t="shared" si="48"/>
        <v>-139705.56394200001</v>
      </c>
      <c r="G89" s="52">
        <v>-116421.33371400001</v>
      </c>
      <c r="H89" s="8">
        <f t="shared" si="57"/>
        <v>23284.230228</v>
      </c>
      <c r="I89" s="5"/>
      <c r="J89" s="5"/>
      <c r="K89" s="5"/>
      <c r="L89" s="5"/>
      <c r="M89" s="8">
        <f t="shared" si="58"/>
        <v>23284.230228</v>
      </c>
      <c r="N89" s="8">
        <f t="shared" si="59"/>
        <v>-116421.33371400001</v>
      </c>
      <c r="O89" s="8"/>
      <c r="P89" s="8"/>
      <c r="Q89" s="9"/>
      <c r="R89" s="8"/>
      <c r="S89" s="9"/>
      <c r="T89" s="9"/>
      <c r="U89" s="9"/>
      <c r="V89" s="9"/>
      <c r="W89" s="9">
        <f t="shared" si="60"/>
        <v>0</v>
      </c>
      <c r="X89" s="9">
        <f t="shared" si="61"/>
        <v>-116421.33371400001</v>
      </c>
    </row>
    <row r="90" spans="1:24" ht="13.2" x14ac:dyDescent="0.25">
      <c r="A90" s="51" t="s">
        <v>1715</v>
      </c>
      <c r="B90" s="51"/>
      <c r="C90" s="51"/>
      <c r="D90" s="52">
        <v>-20401.478055</v>
      </c>
      <c r="E90" s="52"/>
      <c r="F90" s="5">
        <f t="shared" si="48"/>
        <v>-20401.478055</v>
      </c>
      <c r="G90" s="52">
        <v>-32642.364888</v>
      </c>
      <c r="H90" s="8">
        <f t="shared" si="57"/>
        <v>-12240.886833</v>
      </c>
      <c r="I90" s="5"/>
      <c r="J90" s="5"/>
      <c r="K90" s="5"/>
      <c r="L90" s="5"/>
      <c r="M90" s="8">
        <f t="shared" si="58"/>
        <v>-12240.886833</v>
      </c>
      <c r="N90" s="8">
        <f t="shared" si="59"/>
        <v>-32642.364888</v>
      </c>
      <c r="O90" s="8"/>
      <c r="P90" s="8"/>
      <c r="Q90" s="9"/>
      <c r="R90" s="8"/>
      <c r="S90" s="9"/>
      <c r="T90" s="9"/>
      <c r="U90" s="9"/>
      <c r="V90" s="9"/>
      <c r="W90" s="9">
        <f t="shared" si="60"/>
        <v>0</v>
      </c>
      <c r="X90" s="9">
        <f t="shared" si="61"/>
        <v>-32642.364888</v>
      </c>
    </row>
    <row r="91" spans="1:24" ht="13.2" x14ac:dyDescent="0.25">
      <c r="A91" s="51" t="s">
        <v>1716</v>
      </c>
      <c r="B91" s="51"/>
      <c r="C91" s="51"/>
      <c r="D91" s="52">
        <v>0</v>
      </c>
      <c r="E91" s="52"/>
      <c r="F91" s="5">
        <f t="shared" si="48"/>
        <v>0</v>
      </c>
      <c r="G91" s="52">
        <v>0</v>
      </c>
      <c r="H91" s="8">
        <f t="shared" si="57"/>
        <v>0</v>
      </c>
      <c r="I91" s="5"/>
      <c r="J91" s="5"/>
      <c r="K91" s="5"/>
      <c r="L91" s="5"/>
      <c r="M91" s="8">
        <f t="shared" si="58"/>
        <v>0</v>
      </c>
      <c r="N91" s="8">
        <f t="shared" si="59"/>
        <v>0</v>
      </c>
      <c r="O91" s="8"/>
      <c r="P91" s="8"/>
      <c r="Q91" s="9"/>
      <c r="R91" s="8"/>
      <c r="S91" s="9"/>
      <c r="T91" s="9"/>
      <c r="U91" s="9"/>
      <c r="V91" s="9"/>
      <c r="W91" s="9">
        <f t="shared" si="60"/>
        <v>0</v>
      </c>
      <c r="X91" s="9">
        <f t="shared" si="61"/>
        <v>0</v>
      </c>
    </row>
    <row r="92" spans="1:24" ht="13.2" x14ac:dyDescent="0.25">
      <c r="A92" s="51" t="s">
        <v>1717</v>
      </c>
      <c r="B92" s="51"/>
      <c r="C92" s="51"/>
      <c r="D92" s="52">
        <v>0</v>
      </c>
      <c r="E92" s="52"/>
      <c r="F92" s="5">
        <f t="shared" si="48"/>
        <v>0</v>
      </c>
      <c r="G92" s="52">
        <v>0</v>
      </c>
      <c r="H92" s="8">
        <f t="shared" si="57"/>
        <v>0</v>
      </c>
      <c r="I92" s="5"/>
      <c r="J92" s="5"/>
      <c r="K92" s="5"/>
      <c r="L92" s="5"/>
      <c r="M92" s="8">
        <f t="shared" si="58"/>
        <v>0</v>
      </c>
      <c r="N92" s="8">
        <f t="shared" si="59"/>
        <v>0</v>
      </c>
      <c r="O92" s="8"/>
      <c r="P92" s="8"/>
      <c r="Q92" s="9"/>
      <c r="R92" s="8"/>
      <c r="S92" s="9"/>
      <c r="T92" s="9"/>
      <c r="U92" s="9"/>
      <c r="V92" s="9"/>
      <c r="W92" s="9">
        <f t="shared" si="60"/>
        <v>0</v>
      </c>
      <c r="X92" s="9">
        <f t="shared" si="61"/>
        <v>0</v>
      </c>
    </row>
    <row r="93" spans="1:24" ht="13.2" x14ac:dyDescent="0.25">
      <c r="A93" s="51" t="s">
        <v>1718</v>
      </c>
      <c r="B93" s="51"/>
      <c r="C93" s="51"/>
      <c r="D93" s="52">
        <v>-192340.47972475004</v>
      </c>
      <c r="E93" s="52"/>
      <c r="F93" s="5">
        <f t="shared" si="48"/>
        <v>-192340.47972475004</v>
      </c>
      <c r="G93" s="52">
        <v>-160491.50565000001</v>
      </c>
      <c r="H93" s="8">
        <f t="shared" si="57"/>
        <v>31848.974074750033</v>
      </c>
      <c r="I93" s="5"/>
      <c r="J93" s="5"/>
      <c r="K93" s="5"/>
      <c r="L93" s="5"/>
      <c r="M93" s="8">
        <f t="shared" si="58"/>
        <v>31848.974074750033</v>
      </c>
      <c r="N93" s="8">
        <f t="shared" si="59"/>
        <v>-160491.50565000001</v>
      </c>
      <c r="O93" s="8"/>
      <c r="P93" s="8"/>
      <c r="Q93" s="9"/>
      <c r="R93" s="8"/>
      <c r="S93" s="9"/>
      <c r="T93" s="9"/>
      <c r="U93" s="9"/>
      <c r="V93" s="9"/>
      <c r="W93" s="9">
        <f t="shared" si="60"/>
        <v>0</v>
      </c>
      <c r="X93" s="9">
        <f t="shared" si="61"/>
        <v>-160491.50565000001</v>
      </c>
    </row>
    <row r="94" spans="1:24" ht="13.2" x14ac:dyDescent="0.25">
      <c r="A94" s="9"/>
      <c r="B94" s="51"/>
      <c r="C94" s="51"/>
      <c r="D94" s="54"/>
      <c r="E94" s="54"/>
      <c r="F94" s="7">
        <f t="shared" si="48"/>
        <v>0</v>
      </c>
      <c r="G94" s="54"/>
      <c r="H94" s="7">
        <f t="shared" si="57"/>
        <v>0</v>
      </c>
      <c r="I94" s="7"/>
      <c r="J94" s="7"/>
      <c r="K94" s="7"/>
      <c r="L94" s="7"/>
      <c r="M94" s="7">
        <f t="shared" si="58"/>
        <v>0</v>
      </c>
      <c r="N94" s="7">
        <f t="shared" si="59"/>
        <v>0</v>
      </c>
      <c r="O94" s="7"/>
      <c r="P94" s="7"/>
      <c r="Q94" s="25"/>
      <c r="R94" s="7"/>
      <c r="S94" s="25"/>
      <c r="T94" s="25"/>
      <c r="U94" s="25"/>
      <c r="V94" s="25"/>
      <c r="W94" s="25">
        <f t="shared" si="60"/>
        <v>0</v>
      </c>
      <c r="X94" s="25">
        <f t="shared" si="61"/>
        <v>0</v>
      </c>
    </row>
    <row r="95" spans="1:24" ht="13.2" x14ac:dyDescent="0.25">
      <c r="A95" s="3"/>
      <c r="B95" s="3"/>
      <c r="C95" s="3"/>
      <c r="D95" s="5"/>
      <c r="E95" s="5"/>
      <c r="F95" s="5"/>
      <c r="G95" s="5"/>
      <c r="H95" s="5"/>
      <c r="I95" s="5"/>
      <c r="J95" s="5"/>
      <c r="K95" s="5"/>
      <c r="L95" s="5"/>
      <c r="M95" s="5"/>
      <c r="N95" s="5"/>
      <c r="O95" s="8"/>
      <c r="P95" s="8"/>
      <c r="Q95" s="9"/>
      <c r="R95" s="8"/>
      <c r="S95" s="9"/>
      <c r="T95" s="9"/>
      <c r="U95" s="9"/>
      <c r="V95" s="9"/>
      <c r="W95" s="9"/>
      <c r="X95" s="9"/>
    </row>
    <row r="96" spans="1:24" ht="13.2" x14ac:dyDescent="0.25">
      <c r="A96" s="28" t="s">
        <v>1720</v>
      </c>
      <c r="B96" s="28"/>
      <c r="C96" s="28"/>
      <c r="D96" s="5">
        <f>SUM(D80:D94)</f>
        <v>-5016801.2864498748</v>
      </c>
      <c r="E96" s="5">
        <f t="shared" ref="E96:X96" si="62">SUM(E80:E94)</f>
        <v>0</v>
      </c>
      <c r="F96" s="5">
        <f t="shared" si="62"/>
        <v>-5016801.2864498748</v>
      </c>
      <c r="G96" s="5">
        <f>SUM(G80:G94)</f>
        <v>-4330353.2807859993</v>
      </c>
      <c r="H96" s="5">
        <f t="shared" si="62"/>
        <v>686448.00566387549</v>
      </c>
      <c r="I96" s="5">
        <f t="shared" si="62"/>
        <v>0</v>
      </c>
      <c r="J96" s="5">
        <f t="shared" si="62"/>
        <v>0</v>
      </c>
      <c r="K96" s="5">
        <f t="shared" si="62"/>
        <v>0</v>
      </c>
      <c r="L96" s="5">
        <f t="shared" si="62"/>
        <v>0</v>
      </c>
      <c r="M96" s="5">
        <f t="shared" si="62"/>
        <v>686448.00566387549</v>
      </c>
      <c r="N96" s="5">
        <f t="shared" si="62"/>
        <v>-4330353.2807859993</v>
      </c>
      <c r="O96" s="5">
        <f t="shared" si="62"/>
        <v>0</v>
      </c>
      <c r="P96" s="5">
        <f t="shared" si="62"/>
        <v>0</v>
      </c>
      <c r="Q96" s="5">
        <f t="shared" si="62"/>
        <v>0</v>
      </c>
      <c r="R96" s="5">
        <f>SUM(R80:R94)</f>
        <v>0</v>
      </c>
      <c r="S96" s="5">
        <f t="shared" si="62"/>
        <v>0</v>
      </c>
      <c r="T96" s="5">
        <f t="shared" si="62"/>
        <v>0</v>
      </c>
      <c r="U96" s="5">
        <f t="shared" ref="U96" si="63">SUM(U80:U94)</f>
        <v>0</v>
      </c>
      <c r="V96" s="5">
        <f t="shared" si="62"/>
        <v>0</v>
      </c>
      <c r="W96" s="5">
        <f t="shared" si="62"/>
        <v>0</v>
      </c>
      <c r="X96" s="5">
        <f t="shared" si="62"/>
        <v>-4330353.2807859993</v>
      </c>
    </row>
    <row r="97" spans="1:24" ht="13.2" x14ac:dyDescent="0.25">
      <c r="A97" s="28"/>
      <c r="B97" s="28"/>
      <c r="C97" s="28"/>
      <c r="D97" s="5"/>
      <c r="E97" s="5"/>
      <c r="F97" s="5"/>
      <c r="G97" s="5"/>
      <c r="H97" s="5"/>
      <c r="I97" s="5"/>
      <c r="J97" s="5"/>
      <c r="K97" s="5"/>
      <c r="L97" s="5"/>
      <c r="M97" s="5"/>
      <c r="N97" s="5"/>
      <c r="O97" s="5"/>
      <c r="P97" s="5"/>
      <c r="Q97" s="9"/>
      <c r="R97" s="5"/>
      <c r="S97" s="9"/>
      <c r="T97" s="9"/>
      <c r="U97" s="9"/>
      <c r="V97" s="9"/>
      <c r="W97" s="9"/>
      <c r="X97" s="9"/>
    </row>
    <row r="98" spans="1:24" ht="13.8" thickBot="1" x14ac:dyDescent="0.3">
      <c r="A98" s="28" t="s">
        <v>1721</v>
      </c>
      <c r="B98" s="28"/>
      <c r="C98" s="28"/>
      <c r="D98" s="33">
        <f>D78+D96</f>
        <v>4100894115.181417</v>
      </c>
      <c r="E98" s="33">
        <f t="shared" ref="E98:O98" si="64">E78+E96</f>
        <v>-293835.97380018234</v>
      </c>
      <c r="F98" s="33">
        <f t="shared" si="64"/>
        <v>4100600279.2076168</v>
      </c>
      <c r="G98" s="33">
        <f>G78+G96</f>
        <v>4300940371.3914146</v>
      </c>
      <c r="H98" s="33">
        <f t="shared" si="64"/>
        <v>200340092.18379685</v>
      </c>
      <c r="I98" s="33">
        <f t="shared" si="64"/>
        <v>0</v>
      </c>
      <c r="J98" s="33">
        <f t="shared" si="64"/>
        <v>0</v>
      </c>
      <c r="K98" s="33">
        <f t="shared" si="64"/>
        <v>0</v>
      </c>
      <c r="L98" s="33"/>
      <c r="M98" s="33">
        <f t="shared" si="64"/>
        <v>200226768.93981105</v>
      </c>
      <c r="N98" s="33">
        <f t="shared" si="64"/>
        <v>4300827048.1474285</v>
      </c>
      <c r="O98" s="33">
        <f t="shared" si="64"/>
        <v>29612613.959632117</v>
      </c>
      <c r="P98" s="33">
        <f t="shared" ref="P98:X98" si="65">P78+P96</f>
        <v>0</v>
      </c>
      <c r="Q98" s="33">
        <f t="shared" si="65"/>
        <v>0</v>
      </c>
      <c r="R98" s="33">
        <f>R78+R96</f>
        <v>17042541.930183001</v>
      </c>
      <c r="S98" s="33">
        <f t="shared" si="65"/>
        <v>17789424.770000003</v>
      </c>
      <c r="T98" s="33">
        <f t="shared" si="65"/>
        <v>3668717.3996340004</v>
      </c>
      <c r="U98" s="33">
        <f t="shared" ref="U98" si="66">U78+U96</f>
        <v>-9377979.3800000008</v>
      </c>
      <c r="V98" s="33">
        <f t="shared" si="65"/>
        <v>0</v>
      </c>
      <c r="W98" s="33">
        <f t="shared" si="65"/>
        <v>58735318.679449126</v>
      </c>
      <c r="X98" s="33">
        <f t="shared" si="65"/>
        <v>4359562366.8268776</v>
      </c>
    </row>
    <row r="99" spans="1:24" ht="13.8" thickTop="1" x14ac:dyDescent="0.25">
      <c r="A99" s="28"/>
      <c r="B99" s="28"/>
      <c r="C99" s="28"/>
      <c r="D99" s="5"/>
      <c r="E99" s="5"/>
      <c r="F99" s="5">
        <v>4100600279.3772311</v>
      </c>
      <c r="G99" s="5">
        <v>0</v>
      </c>
      <c r="H99" s="5">
        <v>1</v>
      </c>
      <c r="I99" s="5"/>
      <c r="J99" s="5"/>
      <c r="K99" s="5"/>
      <c r="L99" s="5"/>
      <c r="M99" s="5"/>
      <c r="N99" s="5"/>
      <c r="O99" s="5"/>
      <c r="P99" s="5"/>
      <c r="Q99" s="9"/>
      <c r="R99" s="5"/>
      <c r="S99" s="9"/>
      <c r="T99" s="9"/>
      <c r="U99" s="9"/>
      <c r="V99" s="9"/>
      <c r="W99" s="9"/>
      <c r="X99" s="9"/>
    </row>
    <row r="100" spans="1:24" ht="13.2" x14ac:dyDescent="0.25">
      <c r="A100" s="28"/>
      <c r="B100" s="28"/>
      <c r="C100" s="28"/>
      <c r="D100" s="5"/>
      <c r="E100" s="5"/>
      <c r="F100" s="5"/>
      <c r="G100" s="5">
        <f>G99-G98</f>
        <v>-4300940371.3914146</v>
      </c>
      <c r="H100" s="5"/>
      <c r="I100" s="5"/>
      <c r="J100" s="5"/>
      <c r="K100" s="5"/>
      <c r="L100" s="5"/>
      <c r="M100" s="5"/>
      <c r="N100" s="5"/>
      <c r="O100" s="5"/>
      <c r="P100" s="5"/>
      <c r="Q100" s="9"/>
      <c r="R100" s="5"/>
      <c r="S100" s="9"/>
      <c r="T100" s="9"/>
      <c r="U100" s="9"/>
      <c r="V100" s="9"/>
      <c r="W100" s="9"/>
      <c r="X100" s="9"/>
    </row>
    <row r="101" spans="1:24" ht="13.2" x14ac:dyDescent="0.25">
      <c r="A101" s="4" t="s">
        <v>1722</v>
      </c>
      <c r="B101" s="4"/>
      <c r="C101" s="4"/>
      <c r="D101" s="8"/>
      <c r="E101" s="8"/>
      <c r="F101" s="8"/>
      <c r="G101" s="8"/>
      <c r="H101" s="8"/>
      <c r="I101" s="8"/>
      <c r="J101" s="8"/>
      <c r="K101" s="8"/>
      <c r="L101" s="8"/>
      <c r="M101" s="8"/>
      <c r="N101" s="8"/>
      <c r="O101" s="8"/>
      <c r="P101" s="8"/>
      <c r="Q101" s="9"/>
      <c r="R101" s="8"/>
      <c r="S101" s="9"/>
      <c r="T101" s="9"/>
      <c r="U101" s="9"/>
      <c r="V101" s="9"/>
      <c r="W101" s="9"/>
      <c r="X101" s="9"/>
    </row>
    <row r="102" spans="1:24" ht="13.2" x14ac:dyDescent="0.25">
      <c r="A102" s="28" t="s">
        <v>1723</v>
      </c>
      <c r="B102" s="28"/>
      <c r="C102" s="28"/>
      <c r="D102" s="8"/>
      <c r="E102" s="8"/>
      <c r="F102" s="8"/>
      <c r="G102" s="8"/>
      <c r="H102" s="8"/>
      <c r="I102" s="8"/>
      <c r="J102" s="8"/>
      <c r="K102" s="8"/>
      <c r="L102" s="8"/>
      <c r="M102" s="8"/>
      <c r="N102" s="8"/>
      <c r="O102" s="8"/>
      <c r="P102" s="8"/>
      <c r="Q102" s="9"/>
      <c r="R102" s="8"/>
      <c r="S102" s="9"/>
      <c r="T102" s="9"/>
      <c r="U102" s="9"/>
      <c r="V102" s="9"/>
      <c r="W102" s="9"/>
      <c r="X102" s="9"/>
    </row>
    <row r="103" spans="1:24" ht="13.2" x14ac:dyDescent="0.25">
      <c r="A103" s="28" t="s">
        <v>1724</v>
      </c>
      <c r="B103" s="28"/>
      <c r="C103" s="28"/>
      <c r="D103" s="8"/>
      <c r="E103" s="8"/>
      <c r="F103" s="8"/>
      <c r="G103" s="8"/>
      <c r="H103" s="8"/>
      <c r="I103" s="8"/>
      <c r="J103" s="8"/>
      <c r="K103" s="8"/>
      <c r="L103" s="8"/>
      <c r="M103" s="8"/>
      <c r="N103" s="8"/>
      <c r="O103" s="8"/>
      <c r="P103" s="8"/>
      <c r="Q103" s="9"/>
      <c r="R103" s="8"/>
      <c r="S103" s="9"/>
      <c r="T103" s="9"/>
      <c r="U103" s="9"/>
      <c r="V103" s="9"/>
      <c r="W103" s="9"/>
      <c r="X103" s="9"/>
    </row>
    <row r="104" spans="1:24" ht="13.2" x14ac:dyDescent="0.25">
      <c r="A104" s="4" t="s">
        <v>1725</v>
      </c>
      <c r="B104" s="4" t="str">
        <f>"G"&amp;MID($A104,15,3)</f>
        <v>G305</v>
      </c>
      <c r="C104" s="4"/>
      <c r="D104" s="8">
        <f>-GETPIVOTDATA("avg_of_avgs",'1302FC Accum Depm Dec18'!$T$5,"depr_group 2","G305")</f>
        <v>-492661</v>
      </c>
      <c r="E104" s="8"/>
      <c r="F104" s="8">
        <f t="shared" ref="F104:F106" si="67">SUM(D104:E104)</f>
        <v>-492661</v>
      </c>
      <c r="G104" s="8">
        <f>(-GETPIVOTDATA("Dec-18",'1302FC AccDep Dec18'!$T$5,"depr_group 2","G305"))*1000</f>
        <v>-493000</v>
      </c>
      <c r="H104" s="8">
        <f>G104-F104</f>
        <v>-339</v>
      </c>
      <c r="I104" s="8">
        <v>0.03</v>
      </c>
      <c r="J104" s="8">
        <v>0</v>
      </c>
      <c r="K104" s="8"/>
      <c r="L104" s="8"/>
      <c r="M104" s="8">
        <f t="shared" ref="M104:M106" si="68">H104+K104+L104</f>
        <v>-339</v>
      </c>
      <c r="N104" s="8">
        <f t="shared" ref="N104:N106" si="69">F104+M104</f>
        <v>-493000</v>
      </c>
      <c r="O104" s="8"/>
      <c r="P104" s="8"/>
      <c r="Q104" s="9"/>
      <c r="R104" s="8"/>
      <c r="S104" s="9"/>
      <c r="T104" s="9"/>
      <c r="U104" s="9"/>
      <c r="V104" s="9"/>
      <c r="W104" s="9">
        <f>SUM(O104:V104)</f>
        <v>0</v>
      </c>
      <c r="X104" s="9">
        <f>W104+N104</f>
        <v>-493000</v>
      </c>
    </row>
    <row r="105" spans="1:24" ht="13.2" x14ac:dyDescent="0.25">
      <c r="A105" s="4" t="s">
        <v>1726</v>
      </c>
      <c r="B105" s="4" t="str">
        <f t="shared" ref="B105:B106" si="70">"G"&amp;MID($A105,15,3)</f>
        <v>G311</v>
      </c>
      <c r="C105" s="4"/>
      <c r="D105" s="8">
        <f>-GETPIVOTDATA("avg_of_avgs",'1302FC Accum Depm Dec18'!$T$5,"depr_group 2","G311")</f>
        <v>-5839216</v>
      </c>
      <c r="E105" s="8"/>
      <c r="F105" s="8">
        <f t="shared" si="67"/>
        <v>-5839216</v>
      </c>
      <c r="G105" s="8">
        <f>(-GETPIVOTDATA("Dec-18",'1302FC AccDep Dec18'!$T$5,"depr_group 2","G311"))*1000</f>
        <v>-5857000</v>
      </c>
      <c r="H105" s="8">
        <f>G105-F105</f>
        <v>-17784</v>
      </c>
      <c r="I105" s="8">
        <v>0.01</v>
      </c>
      <c r="J105" s="8">
        <v>0</v>
      </c>
      <c r="K105" s="8"/>
      <c r="L105" s="8"/>
      <c r="M105" s="8">
        <f t="shared" si="68"/>
        <v>-17784</v>
      </c>
      <c r="N105" s="8">
        <f t="shared" si="69"/>
        <v>-5857000</v>
      </c>
      <c r="O105" s="8"/>
      <c r="P105" s="8"/>
      <c r="Q105" s="9"/>
      <c r="R105" s="8"/>
      <c r="S105" s="9"/>
      <c r="T105" s="9"/>
      <c r="U105" s="9"/>
      <c r="V105" s="9"/>
      <c r="W105" s="9">
        <f>SUM(O105:V105)</f>
        <v>0</v>
      </c>
      <c r="X105" s="9">
        <f>W105+N105</f>
        <v>-5857000</v>
      </c>
    </row>
    <row r="106" spans="1:24" ht="13.2" x14ac:dyDescent="0.25">
      <c r="A106" s="4" t="s">
        <v>1727</v>
      </c>
      <c r="B106" s="4" t="str">
        <f t="shared" si="70"/>
        <v>G320</v>
      </c>
      <c r="C106" s="4"/>
      <c r="D106" s="7">
        <f>-GETPIVOTDATA("avg_of_avgs",'1302FC Accum Depm Dec18'!$T$5,"depr_group 2","G320")</f>
        <v>-902</v>
      </c>
      <c r="E106" s="7"/>
      <c r="F106" s="7">
        <f t="shared" si="67"/>
        <v>-902</v>
      </c>
      <c r="G106" s="7">
        <f>(-GETPIVOTDATA("Dec-18",'1302FC AccDep Dec18'!$T$5,"depr_group 2","G320"))*1000</f>
        <v>-1000</v>
      </c>
      <c r="H106" s="7">
        <f>G106-F106</f>
        <v>-98</v>
      </c>
      <c r="I106" s="7">
        <v>0.01</v>
      </c>
      <c r="J106" s="7">
        <v>0</v>
      </c>
      <c r="K106" s="7"/>
      <c r="L106" s="7"/>
      <c r="M106" s="7">
        <f t="shared" si="68"/>
        <v>-98</v>
      </c>
      <c r="N106" s="7">
        <f t="shared" si="69"/>
        <v>-1000</v>
      </c>
      <c r="O106" s="7"/>
      <c r="P106" s="7"/>
      <c r="Q106" s="25"/>
      <c r="R106" s="7"/>
      <c r="S106" s="25"/>
      <c r="T106" s="25"/>
      <c r="U106" s="25"/>
      <c r="V106" s="25"/>
      <c r="W106" s="25">
        <f>SUM(O106:V106)</f>
        <v>0</v>
      </c>
      <c r="X106" s="25">
        <f>W106+N106</f>
        <v>-1000</v>
      </c>
    </row>
    <row r="107" spans="1:24" ht="13.2" x14ac:dyDescent="0.25">
      <c r="A107" s="28" t="s">
        <v>1728</v>
      </c>
      <c r="B107" s="28"/>
      <c r="C107" s="28"/>
      <c r="D107" s="8">
        <f>SUM(D104:D106)</f>
        <v>-6332779</v>
      </c>
      <c r="E107" s="8">
        <f t="shared" ref="E107:F107" si="71">SUM(E104:E106)</f>
        <v>0</v>
      </c>
      <c r="F107" s="8">
        <f t="shared" si="71"/>
        <v>-6332779</v>
      </c>
      <c r="G107" s="8">
        <f>SUM(G104:G106)</f>
        <v>-6351000</v>
      </c>
      <c r="H107" s="8">
        <f>SUM(H104:H106)</f>
        <v>-18221</v>
      </c>
      <c r="I107" s="8">
        <f t="shared" ref="I107:L107" si="72">SUM(I104:I106)</f>
        <v>0.05</v>
      </c>
      <c r="J107" s="8">
        <f t="shared" si="72"/>
        <v>0</v>
      </c>
      <c r="K107" s="8">
        <f t="shared" si="72"/>
        <v>0</v>
      </c>
      <c r="L107" s="8">
        <f t="shared" si="72"/>
        <v>0</v>
      </c>
      <c r="M107" s="8">
        <f t="shared" ref="M107:N107" si="73">SUM(M104:M106)</f>
        <v>-18221</v>
      </c>
      <c r="N107" s="8">
        <f t="shared" si="73"/>
        <v>-6351000</v>
      </c>
      <c r="O107" s="8">
        <f>SUM(O104:O106)</f>
        <v>0</v>
      </c>
      <c r="P107" s="8">
        <f t="shared" ref="P107:W107" si="74">SUM(P104:P106)</f>
        <v>0</v>
      </c>
      <c r="Q107" s="8">
        <f t="shared" si="74"/>
        <v>0</v>
      </c>
      <c r="R107" s="8">
        <f>SUM(R104:R106)</f>
        <v>0</v>
      </c>
      <c r="S107" s="8">
        <f t="shared" si="74"/>
        <v>0</v>
      </c>
      <c r="T107" s="8">
        <f t="shared" si="74"/>
        <v>0</v>
      </c>
      <c r="U107" s="8"/>
      <c r="V107" s="8">
        <f t="shared" si="74"/>
        <v>0</v>
      </c>
      <c r="W107" s="8">
        <f t="shared" si="74"/>
        <v>0</v>
      </c>
      <c r="X107" s="8">
        <f>SUM(X104:X106)</f>
        <v>-6351000</v>
      </c>
    </row>
    <row r="108" spans="1:24" ht="13.2" x14ac:dyDescent="0.25">
      <c r="A108" s="28" t="s">
        <v>1729</v>
      </c>
      <c r="B108" s="28"/>
      <c r="C108" s="28"/>
      <c r="D108" s="47">
        <f>'G Recon PWR Plt'!F35-'Gas Rate Base - Plant Detail'!D107</f>
        <v>0</v>
      </c>
      <c r="E108" s="8"/>
      <c r="F108" s="8"/>
      <c r="G108" s="8"/>
      <c r="H108" s="8"/>
      <c r="I108" s="8"/>
      <c r="J108" s="8"/>
      <c r="K108" s="8"/>
      <c r="L108" s="8"/>
      <c r="M108" s="8"/>
      <c r="N108" s="8"/>
      <c r="O108" s="8"/>
      <c r="P108" s="8"/>
      <c r="Q108" s="9"/>
      <c r="R108" s="8"/>
      <c r="S108" s="9"/>
      <c r="T108" s="9"/>
      <c r="U108" s="9"/>
      <c r="V108" s="9"/>
      <c r="W108" s="9"/>
      <c r="X108" s="9"/>
    </row>
    <row r="109" spans="1:24" ht="13.2" x14ac:dyDescent="0.25">
      <c r="A109" s="28" t="s">
        <v>1730</v>
      </c>
      <c r="B109" s="28"/>
      <c r="C109" s="28"/>
      <c r="D109" s="8"/>
      <c r="E109" s="8"/>
      <c r="F109" s="8"/>
      <c r="G109" s="8">
        <v>-1</v>
      </c>
      <c r="H109" s="8"/>
      <c r="I109" s="8"/>
      <c r="J109" s="8"/>
      <c r="K109" s="8"/>
      <c r="L109" s="8"/>
      <c r="M109" s="8"/>
      <c r="N109" s="8"/>
      <c r="O109" s="8"/>
      <c r="P109" s="8"/>
      <c r="Q109" s="9"/>
      <c r="R109" s="8"/>
      <c r="S109" s="9"/>
      <c r="T109" s="9"/>
      <c r="U109" s="9"/>
      <c r="V109" s="9"/>
      <c r="W109" s="9"/>
      <c r="X109" s="9"/>
    </row>
    <row r="110" spans="1:24" ht="13.2" x14ac:dyDescent="0.25">
      <c r="A110" s="28" t="s">
        <v>1731</v>
      </c>
      <c r="B110" s="28"/>
      <c r="C110" s="28"/>
      <c r="D110" s="8"/>
      <c r="E110" s="8"/>
      <c r="F110" s="8"/>
      <c r="G110" s="8"/>
      <c r="H110" s="8"/>
      <c r="I110" s="8"/>
      <c r="J110" s="8"/>
      <c r="K110" s="8"/>
      <c r="L110" s="8"/>
      <c r="M110" s="8"/>
      <c r="N110" s="8"/>
      <c r="O110" s="8"/>
      <c r="P110" s="8"/>
      <c r="Q110" s="9"/>
      <c r="R110" s="8"/>
      <c r="S110" s="9"/>
      <c r="T110" s="9"/>
      <c r="U110" s="9"/>
      <c r="V110" s="9"/>
      <c r="W110" s="9"/>
      <c r="X110" s="9"/>
    </row>
    <row r="111" spans="1:24" ht="13.2" x14ac:dyDescent="0.25">
      <c r="A111" s="28" t="s">
        <v>1732</v>
      </c>
      <c r="B111" s="28"/>
      <c r="C111" s="28"/>
      <c r="D111" s="8"/>
      <c r="E111" s="8"/>
      <c r="F111" s="8"/>
      <c r="G111" s="8"/>
      <c r="H111" s="8"/>
      <c r="I111" s="8"/>
      <c r="J111" s="8"/>
      <c r="K111" s="8"/>
      <c r="L111" s="8"/>
      <c r="M111" s="8"/>
      <c r="N111" s="8"/>
      <c r="O111" s="8"/>
      <c r="P111" s="8"/>
      <c r="Q111" s="9"/>
      <c r="R111" s="8"/>
      <c r="S111" s="9"/>
      <c r="T111" s="9"/>
      <c r="U111" s="9"/>
      <c r="V111" s="9"/>
      <c r="W111" s="9"/>
      <c r="X111" s="9"/>
    </row>
    <row r="112" spans="1:24" ht="13.8" x14ac:dyDescent="0.3">
      <c r="A112" s="4" t="s">
        <v>1733</v>
      </c>
      <c r="B112" s="4" t="s">
        <v>7114</v>
      </c>
      <c r="C112" s="4"/>
      <c r="D112" s="8">
        <v>-2353222</v>
      </c>
      <c r="E112" s="8"/>
      <c r="F112" s="8">
        <f t="shared" ref="F112:F124" si="75">SUM(D112:E112)</f>
        <v>-2353222</v>
      </c>
      <c r="G112" s="8">
        <v>-2458000</v>
      </c>
      <c r="H112" s="8">
        <f t="shared" ref="H112:H124" si="76">G112-F112</f>
        <v>-104778</v>
      </c>
      <c r="I112" s="19">
        <v>-0.17</v>
      </c>
      <c r="J112" s="19">
        <v>0</v>
      </c>
      <c r="K112" s="8"/>
      <c r="L112" s="8"/>
      <c r="M112" s="8">
        <f t="shared" ref="M112:M124" si="77">H112+K112+L112</f>
        <v>-104778</v>
      </c>
      <c r="N112" s="8">
        <f t="shared" ref="N112:N124" si="78">F112+M112</f>
        <v>-2458000</v>
      </c>
      <c r="O112" s="8"/>
      <c r="P112" s="8"/>
      <c r="Q112" s="9"/>
      <c r="R112" s="8"/>
      <c r="S112" s="9"/>
      <c r="T112" s="9"/>
      <c r="U112" s="9"/>
      <c r="V112" s="9"/>
      <c r="W112" s="9">
        <f t="shared" ref="W112:W124" si="79">SUM(O112:V112)</f>
        <v>0</v>
      </c>
      <c r="X112" s="9">
        <f t="shared" ref="X112:X124" si="80">W112+N112</f>
        <v>-2458000</v>
      </c>
    </row>
    <row r="113" spans="1:24" ht="13.2" x14ac:dyDescent="0.25">
      <c r="A113" s="4" t="s">
        <v>1734</v>
      </c>
      <c r="B113" s="4" t="s">
        <v>7115</v>
      </c>
      <c r="C113" s="4"/>
      <c r="D113" s="8">
        <v>-7424022</v>
      </c>
      <c r="E113" s="8"/>
      <c r="F113" s="8">
        <f t="shared" si="75"/>
        <v>-7424022</v>
      </c>
      <c r="G113" s="8">
        <v>-7302000</v>
      </c>
      <c r="H113" s="8">
        <f t="shared" si="76"/>
        <v>122022</v>
      </c>
      <c r="I113" s="8">
        <v>32191.679999999997</v>
      </c>
      <c r="J113" s="8">
        <v>0</v>
      </c>
      <c r="K113" s="8">
        <f>I113+J113</f>
        <v>32191.679999999997</v>
      </c>
      <c r="L113" s="8"/>
      <c r="M113" s="8">
        <f t="shared" si="77"/>
        <v>154213.68</v>
      </c>
      <c r="N113" s="8">
        <f t="shared" si="78"/>
        <v>-7269808.3200000003</v>
      </c>
      <c r="O113" s="8"/>
      <c r="P113" s="8"/>
      <c r="Q113" s="9"/>
      <c r="R113" s="8"/>
      <c r="S113" s="9">
        <v>-327663.3865481058</v>
      </c>
      <c r="T113" s="9"/>
      <c r="U113" s="9">
        <v>39543.813052333338</v>
      </c>
      <c r="V113" s="9">
        <v>-5658425.3422582783</v>
      </c>
      <c r="W113" s="9">
        <f t="shared" si="79"/>
        <v>-5946544.9157540509</v>
      </c>
      <c r="X113" s="9">
        <f t="shared" si="80"/>
        <v>-13216353.23575405</v>
      </c>
    </row>
    <row r="114" spans="1:24" ht="13.2" x14ac:dyDescent="0.25">
      <c r="A114" s="4" t="s">
        <v>1735</v>
      </c>
      <c r="B114" s="4" t="s">
        <v>7116</v>
      </c>
      <c r="C114" s="4"/>
      <c r="D114" s="8">
        <v>-704715712</v>
      </c>
      <c r="E114" s="8"/>
      <c r="F114" s="8">
        <f t="shared" si="75"/>
        <v>-704715712</v>
      </c>
      <c r="G114" s="8">
        <v>-724230000</v>
      </c>
      <c r="H114" s="8">
        <f t="shared" si="76"/>
        <v>-19514288</v>
      </c>
      <c r="I114" s="8">
        <v>-1506225.36</v>
      </c>
      <c r="J114" s="8">
        <v>0</v>
      </c>
      <c r="K114" s="8">
        <f t="shared" ref="K114:K123" si="81">I114+J114</f>
        <v>-1506225.36</v>
      </c>
      <c r="L114" s="8"/>
      <c r="M114" s="8">
        <f t="shared" si="77"/>
        <v>-21020513.359999999</v>
      </c>
      <c r="N114" s="8">
        <f t="shared" si="78"/>
        <v>-725736225.36000001</v>
      </c>
      <c r="O114" s="8"/>
      <c r="P114" s="8"/>
      <c r="Q114" s="9"/>
      <c r="R114" s="8"/>
      <c r="S114" s="9">
        <v>0</v>
      </c>
      <c r="T114" s="9"/>
      <c r="U114" s="9"/>
      <c r="V114" s="9"/>
      <c r="W114" s="9">
        <f t="shared" si="79"/>
        <v>0</v>
      </c>
      <c r="X114" s="9">
        <f t="shared" si="80"/>
        <v>-725736225.36000001</v>
      </c>
    </row>
    <row r="115" spans="1:24" ht="13.2" x14ac:dyDescent="0.25">
      <c r="A115" s="4" t="s">
        <v>1736</v>
      </c>
      <c r="B115" s="4" t="s">
        <v>7117</v>
      </c>
      <c r="C115" s="4"/>
      <c r="D115" s="8">
        <v>-38997544</v>
      </c>
      <c r="E115" s="8"/>
      <c r="F115" s="8">
        <f t="shared" si="75"/>
        <v>-38997544</v>
      </c>
      <c r="G115" s="8">
        <v>-41437000</v>
      </c>
      <c r="H115" s="8">
        <f t="shared" si="76"/>
        <v>-2439456</v>
      </c>
      <c r="I115" s="8">
        <v>-143706.74</v>
      </c>
      <c r="J115" s="8">
        <v>0</v>
      </c>
      <c r="K115" s="8">
        <f t="shared" si="81"/>
        <v>-143706.74</v>
      </c>
      <c r="L115" s="8"/>
      <c r="M115" s="8">
        <f t="shared" si="77"/>
        <v>-2583162.7400000002</v>
      </c>
      <c r="N115" s="8">
        <f t="shared" si="78"/>
        <v>-41580706.740000002</v>
      </c>
      <c r="O115" s="8"/>
      <c r="P115" s="8"/>
      <c r="Q115" s="9"/>
      <c r="R115" s="8"/>
      <c r="S115" s="9"/>
      <c r="T115" s="9"/>
      <c r="U115" s="9"/>
      <c r="V115" s="9"/>
      <c r="W115" s="9">
        <f t="shared" si="79"/>
        <v>0</v>
      </c>
      <c r="X115" s="9">
        <f t="shared" si="80"/>
        <v>-41580706.740000002</v>
      </c>
    </row>
    <row r="116" spans="1:24" ht="13.2" x14ac:dyDescent="0.25">
      <c r="A116" s="4" t="s">
        <v>1737</v>
      </c>
      <c r="B116" s="4" t="s">
        <v>7118</v>
      </c>
      <c r="C116" s="4"/>
      <c r="D116" s="8">
        <v>-560228007</v>
      </c>
      <c r="E116" s="8"/>
      <c r="F116" s="8">
        <f t="shared" si="75"/>
        <v>-560228007</v>
      </c>
      <c r="G116" s="8">
        <v>-573709000</v>
      </c>
      <c r="H116" s="8">
        <f t="shared" si="76"/>
        <v>-13480993</v>
      </c>
      <c r="I116" s="8">
        <v>-898566.79999999993</v>
      </c>
      <c r="J116" s="8">
        <v>0</v>
      </c>
      <c r="K116" s="8">
        <f t="shared" si="81"/>
        <v>-898566.79999999993</v>
      </c>
      <c r="L116" s="8"/>
      <c r="M116" s="8">
        <f t="shared" si="77"/>
        <v>-14379559.800000001</v>
      </c>
      <c r="N116" s="8">
        <f t="shared" si="78"/>
        <v>-574607566.79999995</v>
      </c>
      <c r="O116" s="8"/>
      <c r="P116" s="8"/>
      <c r="Q116" s="9"/>
      <c r="R116" s="8"/>
      <c r="S116" s="9"/>
      <c r="T116" s="9"/>
      <c r="U116" s="9"/>
      <c r="V116" s="9"/>
      <c r="W116" s="9">
        <f t="shared" si="79"/>
        <v>0</v>
      </c>
      <c r="X116" s="9">
        <f t="shared" si="80"/>
        <v>-574607566.79999995</v>
      </c>
    </row>
    <row r="117" spans="1:24" ht="13.2" x14ac:dyDescent="0.25">
      <c r="A117" s="4" t="s">
        <v>1738</v>
      </c>
      <c r="B117" s="4" t="s">
        <v>7119</v>
      </c>
      <c r="C117" s="4"/>
      <c r="D117" s="8">
        <v>-22399392</v>
      </c>
      <c r="E117" s="8"/>
      <c r="F117" s="8">
        <f t="shared" si="75"/>
        <v>-22399392</v>
      </c>
      <c r="G117" s="8">
        <v>-23659000</v>
      </c>
      <c r="H117" s="8">
        <f t="shared" si="76"/>
        <v>-1259608</v>
      </c>
      <c r="I117" s="8">
        <v>-321444.76</v>
      </c>
      <c r="J117" s="8">
        <v>0</v>
      </c>
      <c r="K117" s="8">
        <f t="shared" si="81"/>
        <v>-321444.76</v>
      </c>
      <c r="L117" s="8"/>
      <c r="M117" s="8">
        <f t="shared" si="77"/>
        <v>-1581052.76</v>
      </c>
      <c r="N117" s="8">
        <f t="shared" si="78"/>
        <v>-23980444.760000002</v>
      </c>
      <c r="O117" s="8">
        <v>-2033181.2664264913</v>
      </c>
      <c r="P117" s="8"/>
      <c r="Q117" s="9"/>
      <c r="R117" s="8"/>
      <c r="S117" s="9"/>
      <c r="T117" s="9"/>
      <c r="U117" s="9"/>
      <c r="V117" s="9"/>
      <c r="W117" s="9">
        <f t="shared" si="79"/>
        <v>-2033181.2664264913</v>
      </c>
      <c r="X117" s="9">
        <f t="shared" si="80"/>
        <v>-26013626.026426494</v>
      </c>
    </row>
    <row r="118" spans="1:24" ht="13.2" x14ac:dyDescent="0.25">
      <c r="A118" s="4" t="s">
        <v>1739</v>
      </c>
      <c r="B118" s="4" t="s">
        <v>7120</v>
      </c>
      <c r="C118" s="4"/>
      <c r="D118" s="8">
        <v>-52102356</v>
      </c>
      <c r="E118" s="8"/>
      <c r="F118" s="8">
        <f t="shared" si="75"/>
        <v>-52102356</v>
      </c>
      <c r="G118" s="8">
        <v>-53458000</v>
      </c>
      <c r="H118" s="8">
        <f t="shared" si="76"/>
        <v>-1355644</v>
      </c>
      <c r="I118" s="8">
        <v>145633.70000000001</v>
      </c>
      <c r="J118" s="8">
        <v>0</v>
      </c>
      <c r="K118" s="8">
        <f t="shared" si="81"/>
        <v>145633.70000000001</v>
      </c>
      <c r="L118" s="8"/>
      <c r="M118" s="8">
        <f t="shared" si="77"/>
        <v>-1210010.3</v>
      </c>
      <c r="N118" s="8">
        <f t="shared" si="78"/>
        <v>-53312366.299999997</v>
      </c>
      <c r="O118" s="8"/>
      <c r="P118" s="8"/>
      <c r="Q118" s="9"/>
      <c r="R118" s="8"/>
      <c r="S118" s="9"/>
      <c r="T118" s="9"/>
      <c r="U118" s="9"/>
      <c r="V118" s="9"/>
      <c r="W118" s="9">
        <f t="shared" si="79"/>
        <v>0</v>
      </c>
      <c r="X118" s="9">
        <f t="shared" si="80"/>
        <v>-53312366.299999997</v>
      </c>
    </row>
    <row r="119" spans="1:24" ht="13.2" x14ac:dyDescent="0.25">
      <c r="A119" s="4" t="s">
        <v>1740</v>
      </c>
      <c r="B119" s="4" t="s">
        <v>3654</v>
      </c>
      <c r="C119" s="4"/>
      <c r="D119" s="8">
        <v>-8050339</v>
      </c>
      <c r="E119" s="8"/>
      <c r="F119" s="8">
        <f t="shared" si="75"/>
        <v>-8050339</v>
      </c>
      <c r="G119" s="8">
        <v>-7985000</v>
      </c>
      <c r="H119" s="8">
        <f t="shared" si="76"/>
        <v>65339</v>
      </c>
      <c r="I119" s="8">
        <v>-2443.66</v>
      </c>
      <c r="J119" s="8">
        <v>0</v>
      </c>
      <c r="K119" s="8">
        <f t="shared" si="81"/>
        <v>-2443.66</v>
      </c>
      <c r="L119" s="8"/>
      <c r="M119" s="8">
        <f t="shared" si="77"/>
        <v>62895.34</v>
      </c>
      <c r="N119" s="8">
        <f t="shared" si="78"/>
        <v>-7987443.6600000001</v>
      </c>
      <c r="O119" s="8"/>
      <c r="P119" s="8"/>
      <c r="Q119" s="9"/>
      <c r="R119" s="8"/>
      <c r="S119" s="9"/>
      <c r="T119" s="9"/>
      <c r="U119" s="9"/>
      <c r="V119" s="9"/>
      <c r="W119" s="9">
        <f t="shared" si="79"/>
        <v>0</v>
      </c>
      <c r="X119" s="9">
        <f t="shared" si="80"/>
        <v>-7987443.6600000001</v>
      </c>
    </row>
    <row r="120" spans="1:24" ht="13.2" x14ac:dyDescent="0.25">
      <c r="A120" s="4" t="s">
        <v>1741</v>
      </c>
      <c r="B120" s="4" t="s">
        <v>3657</v>
      </c>
      <c r="C120" s="4"/>
      <c r="D120" s="8">
        <v>-28830681</v>
      </c>
      <c r="E120" s="8"/>
      <c r="F120" s="8">
        <f t="shared" si="75"/>
        <v>-28830681</v>
      </c>
      <c r="G120" s="8">
        <v>-29551000</v>
      </c>
      <c r="H120" s="8">
        <f t="shared" si="76"/>
        <v>-720319</v>
      </c>
      <c r="I120" s="8">
        <v>356.19</v>
      </c>
      <c r="J120" s="8">
        <v>0</v>
      </c>
      <c r="K120" s="8">
        <f t="shared" si="81"/>
        <v>356.19</v>
      </c>
      <c r="L120" s="8"/>
      <c r="M120" s="8">
        <f t="shared" si="77"/>
        <v>-719962.81</v>
      </c>
      <c r="N120" s="8">
        <f t="shared" si="78"/>
        <v>-29550643.809999999</v>
      </c>
      <c r="O120" s="8"/>
      <c r="P120" s="8"/>
      <c r="Q120" s="9"/>
      <c r="R120" s="8"/>
      <c r="S120" s="9"/>
      <c r="T120" s="9"/>
      <c r="U120" s="9"/>
      <c r="V120" s="9"/>
      <c r="W120" s="9">
        <f t="shared" si="79"/>
        <v>0</v>
      </c>
      <c r="X120" s="9">
        <f t="shared" si="80"/>
        <v>-29550643.809999999</v>
      </c>
    </row>
    <row r="121" spans="1:24" ht="13.2" x14ac:dyDescent="0.25">
      <c r="A121" s="4" t="s">
        <v>1742</v>
      </c>
      <c r="B121" s="4" t="s">
        <v>3660</v>
      </c>
      <c r="C121" s="4"/>
      <c r="D121" s="8">
        <v>-2066624</v>
      </c>
      <c r="E121" s="8"/>
      <c r="F121" s="8">
        <f t="shared" si="75"/>
        <v>-2066624</v>
      </c>
      <c r="G121" s="8">
        <v>-3378000</v>
      </c>
      <c r="H121" s="8">
        <f t="shared" si="76"/>
        <v>-1311376</v>
      </c>
      <c r="I121" s="8">
        <v>-127570.39</v>
      </c>
      <c r="J121" s="8">
        <v>0</v>
      </c>
      <c r="K121" s="8">
        <f t="shared" si="81"/>
        <v>-127570.39</v>
      </c>
      <c r="L121" s="8"/>
      <c r="M121" s="8">
        <f t="shared" si="77"/>
        <v>-1438946.39</v>
      </c>
      <c r="N121" s="8">
        <f t="shared" si="78"/>
        <v>-3505570.3899999997</v>
      </c>
      <c r="O121" s="8"/>
      <c r="P121" s="8"/>
      <c r="Q121" s="9"/>
      <c r="R121" s="8"/>
      <c r="S121" s="9"/>
      <c r="T121" s="9"/>
      <c r="U121" s="9"/>
      <c r="V121" s="9"/>
      <c r="W121" s="9">
        <f t="shared" si="79"/>
        <v>0</v>
      </c>
      <c r="X121" s="9">
        <f t="shared" si="80"/>
        <v>-3505570.3899999997</v>
      </c>
    </row>
    <row r="122" spans="1:24" ht="13.2" x14ac:dyDescent="0.25">
      <c r="A122" s="4" t="s">
        <v>1743</v>
      </c>
      <c r="B122" s="4" t="s">
        <v>7121</v>
      </c>
      <c r="C122" s="4"/>
      <c r="D122" s="8">
        <v>-9098446</v>
      </c>
      <c r="E122" s="8"/>
      <c r="F122" s="8">
        <f t="shared" si="75"/>
        <v>-9098446</v>
      </c>
      <c r="G122" s="8">
        <v>-10143000</v>
      </c>
      <c r="H122" s="8">
        <f t="shared" si="76"/>
        <v>-1044554</v>
      </c>
      <c r="I122" s="8">
        <v>-606142.92000000016</v>
      </c>
      <c r="J122" s="8">
        <v>0</v>
      </c>
      <c r="K122" s="8">
        <f t="shared" si="81"/>
        <v>-606142.92000000016</v>
      </c>
      <c r="L122" s="8"/>
      <c r="M122" s="8">
        <f t="shared" si="77"/>
        <v>-1650696.9200000002</v>
      </c>
      <c r="N122" s="8">
        <f t="shared" si="78"/>
        <v>-10749142.92</v>
      </c>
      <c r="O122" s="8"/>
      <c r="P122" s="8"/>
      <c r="Q122" s="9"/>
      <c r="R122" s="8"/>
      <c r="S122" s="9"/>
      <c r="T122" s="9"/>
      <c r="U122" s="9"/>
      <c r="V122" s="9"/>
      <c r="W122" s="9">
        <f t="shared" si="79"/>
        <v>0</v>
      </c>
      <c r="X122" s="9">
        <f t="shared" si="80"/>
        <v>-10749142.92</v>
      </c>
    </row>
    <row r="123" spans="1:24" ht="13.2" x14ac:dyDescent="0.25">
      <c r="A123" s="4" t="s">
        <v>1744</v>
      </c>
      <c r="B123" s="4" t="s">
        <v>3690</v>
      </c>
      <c r="C123" s="4"/>
      <c r="D123" s="8">
        <v>16946</v>
      </c>
      <c r="E123" s="8"/>
      <c r="F123" s="8">
        <f t="shared" si="75"/>
        <v>16946</v>
      </c>
      <c r="G123" s="8">
        <v>-255000</v>
      </c>
      <c r="H123" s="8">
        <f t="shared" si="76"/>
        <v>-271946</v>
      </c>
      <c r="I123" s="8">
        <v>2936.89</v>
      </c>
      <c r="J123" s="8">
        <v>0</v>
      </c>
      <c r="K123" s="8">
        <f t="shared" si="81"/>
        <v>2936.89</v>
      </c>
      <c r="L123" s="8"/>
      <c r="M123" s="8">
        <f t="shared" si="77"/>
        <v>-269009.11</v>
      </c>
      <c r="N123" s="8">
        <f t="shared" si="78"/>
        <v>-252063.11</v>
      </c>
      <c r="O123" s="8"/>
      <c r="P123" s="8"/>
      <c r="Q123" s="9"/>
      <c r="R123" s="8"/>
      <c r="S123" s="9"/>
      <c r="T123" s="9"/>
      <c r="U123" s="9"/>
      <c r="V123" s="9"/>
      <c r="W123" s="9">
        <f t="shared" si="79"/>
        <v>0</v>
      </c>
      <c r="X123" s="9">
        <f t="shared" si="80"/>
        <v>-252063.11</v>
      </c>
    </row>
    <row r="124" spans="1:24" ht="13.2" x14ac:dyDescent="0.25">
      <c r="A124" s="4" t="s">
        <v>1745</v>
      </c>
      <c r="B124" s="4" t="s">
        <v>3693</v>
      </c>
      <c r="C124" s="4"/>
      <c r="D124" s="7">
        <v>-858119</v>
      </c>
      <c r="E124" s="7"/>
      <c r="F124" s="7">
        <f t="shared" si="75"/>
        <v>-858119</v>
      </c>
      <c r="G124" s="7">
        <v>-931000</v>
      </c>
      <c r="H124" s="7">
        <f t="shared" si="76"/>
        <v>-72881</v>
      </c>
      <c r="I124" s="7">
        <v>0</v>
      </c>
      <c r="J124" s="7">
        <v>0</v>
      </c>
      <c r="K124" s="7">
        <f>2513-9396</f>
        <v>-6883</v>
      </c>
      <c r="L124" s="7"/>
      <c r="M124" s="7">
        <f t="shared" si="77"/>
        <v>-79764</v>
      </c>
      <c r="N124" s="7">
        <f t="shared" si="78"/>
        <v>-937883</v>
      </c>
      <c r="O124" s="7"/>
      <c r="P124" s="7"/>
      <c r="Q124" s="25"/>
      <c r="R124" s="7"/>
      <c r="S124" s="25"/>
      <c r="T124" s="25"/>
      <c r="U124" s="25"/>
      <c r="V124" s="25"/>
      <c r="W124" s="25">
        <f t="shared" si="79"/>
        <v>0</v>
      </c>
      <c r="X124" s="25">
        <f t="shared" si="80"/>
        <v>-937883</v>
      </c>
    </row>
    <row r="125" spans="1:24" ht="13.2" x14ac:dyDescent="0.25">
      <c r="A125" s="28" t="s">
        <v>1746</v>
      </c>
      <c r="B125" s="28"/>
      <c r="C125" s="28"/>
      <c r="D125" s="8">
        <f>SUM(D112:D124)</f>
        <v>-1437107518</v>
      </c>
      <c r="E125" s="8">
        <f t="shared" ref="E125:F125" si="82">SUM(E112:E124)</f>
        <v>0</v>
      </c>
      <c r="F125" s="8">
        <f t="shared" si="82"/>
        <v>-1437107518</v>
      </c>
      <c r="G125" s="8">
        <f>SUM(G112:G124)</f>
        <v>-1478496000</v>
      </c>
      <c r="H125" s="8">
        <f>SUM(H112:H124)</f>
        <v>-41388482</v>
      </c>
      <c r="I125" s="8">
        <f>SUM(I112:I124)</f>
        <v>-3424982.3400000003</v>
      </c>
      <c r="J125" s="8">
        <f t="shared" ref="J125:L125" si="83">SUM(J112:J124)</f>
        <v>0</v>
      </c>
      <c r="K125" s="8">
        <f t="shared" si="83"/>
        <v>-3431865.1700000004</v>
      </c>
      <c r="L125" s="8">
        <f t="shared" si="83"/>
        <v>0</v>
      </c>
      <c r="M125" s="8">
        <f t="shared" ref="M125:N125" si="84">SUM(M112:M124)</f>
        <v>-44820347.169999994</v>
      </c>
      <c r="N125" s="8">
        <f t="shared" si="84"/>
        <v>-1481927865.1700001</v>
      </c>
      <c r="O125" s="8">
        <f>SUM(O112:O124)</f>
        <v>-2033181.2664264913</v>
      </c>
      <c r="P125" s="8">
        <f t="shared" ref="P125:W125" si="85">SUM(P112:P124)</f>
        <v>0</v>
      </c>
      <c r="Q125" s="8">
        <f t="shared" si="85"/>
        <v>0</v>
      </c>
      <c r="R125" s="8">
        <f>SUM(R112:R124)</f>
        <v>0</v>
      </c>
      <c r="S125" s="8">
        <f t="shared" si="85"/>
        <v>-327663.3865481058</v>
      </c>
      <c r="T125" s="8">
        <f t="shared" si="85"/>
        <v>0</v>
      </c>
      <c r="U125" s="8">
        <f t="shared" si="85"/>
        <v>39543.813052333338</v>
      </c>
      <c r="V125" s="8">
        <f t="shared" si="85"/>
        <v>-5658425.3422582783</v>
      </c>
      <c r="W125" s="8">
        <f t="shared" si="85"/>
        <v>-7979726.1821805425</v>
      </c>
      <c r="X125" s="8">
        <f>SUM(X112:X124)</f>
        <v>-1489907591.3521807</v>
      </c>
    </row>
    <row r="126" spans="1:24" ht="13.2" x14ac:dyDescent="0.25">
      <c r="A126" s="28" t="s">
        <v>1747</v>
      </c>
      <c r="B126" s="28"/>
      <c r="C126" s="28"/>
      <c r="D126" s="48">
        <f>'G Recon PWR Plt'!F40-'Gas Rate Base - Plant Detail'!D125</f>
        <v>0</v>
      </c>
      <c r="E126" s="8"/>
      <c r="F126" s="8"/>
      <c r="G126" s="8"/>
      <c r="H126" s="8"/>
      <c r="I126" s="8"/>
      <c r="J126" s="8"/>
      <c r="K126" s="8"/>
      <c r="L126" s="8"/>
      <c r="M126" s="8"/>
      <c r="N126" s="8"/>
      <c r="O126" s="8"/>
      <c r="P126" s="8"/>
      <c r="Q126" s="9"/>
      <c r="R126" s="8"/>
      <c r="S126" s="9"/>
      <c r="T126" s="9"/>
      <c r="U126" s="9"/>
      <c r="V126" s="9"/>
      <c r="W126" s="9"/>
      <c r="X126" s="9"/>
    </row>
    <row r="127" spans="1:24" ht="13.2" x14ac:dyDescent="0.25">
      <c r="A127" s="28" t="s">
        <v>1748</v>
      </c>
      <c r="B127" s="28"/>
      <c r="C127" s="28"/>
      <c r="D127" s="8"/>
      <c r="E127" s="8"/>
      <c r="F127" s="8"/>
      <c r="G127" s="8"/>
      <c r="H127" s="8"/>
      <c r="I127" s="8"/>
      <c r="J127" s="8"/>
      <c r="K127" s="8"/>
      <c r="L127" s="8"/>
      <c r="M127" s="8"/>
      <c r="N127" s="8"/>
      <c r="O127" s="8"/>
      <c r="P127" s="8"/>
      <c r="Q127" s="9"/>
      <c r="R127" s="8"/>
      <c r="S127" s="9"/>
      <c r="T127" s="9"/>
      <c r="U127" s="9"/>
      <c r="V127" s="9"/>
      <c r="W127" s="9"/>
      <c r="X127" s="9"/>
    </row>
    <row r="128" spans="1:24" ht="13.2" x14ac:dyDescent="0.25">
      <c r="A128" s="4" t="s">
        <v>1749</v>
      </c>
      <c r="B128" s="4" t="s">
        <v>3495</v>
      </c>
      <c r="C128" s="4"/>
      <c r="D128" s="8">
        <v>-5725</v>
      </c>
      <c r="E128" s="8"/>
      <c r="F128" s="8">
        <f t="shared" ref="F128:F139" si="86">SUM(D128:E128)</f>
        <v>-5725</v>
      </c>
      <c r="G128" s="8">
        <v>-6000</v>
      </c>
      <c r="H128" s="8">
        <f t="shared" ref="H128:H139" si="87">G128-F128</f>
        <v>-275</v>
      </c>
      <c r="I128" s="8">
        <v>-0.03</v>
      </c>
      <c r="J128" s="8">
        <v>0</v>
      </c>
      <c r="K128" s="8"/>
      <c r="L128" s="8"/>
      <c r="M128" s="8">
        <f t="shared" ref="M128:M139" si="88">H128+K128+L128</f>
        <v>-275</v>
      </c>
      <c r="N128" s="8">
        <f t="shared" ref="N128:N139" si="89">F128+M128</f>
        <v>-6000</v>
      </c>
      <c r="O128" s="8"/>
      <c r="P128" s="8"/>
      <c r="Q128" s="9"/>
      <c r="R128" s="8"/>
      <c r="S128" s="9"/>
      <c r="T128" s="9"/>
      <c r="U128" s="9"/>
      <c r="V128" s="9"/>
      <c r="W128" s="9">
        <f t="shared" ref="W128:W139" si="90">SUM(O128:V128)</f>
        <v>0</v>
      </c>
      <c r="X128" s="9">
        <f t="shared" ref="X128:X139" si="91">W128+N128</f>
        <v>-6000</v>
      </c>
    </row>
    <row r="129" spans="1:24" ht="13.2" x14ac:dyDescent="0.25">
      <c r="A129" s="4" t="s">
        <v>1750</v>
      </c>
      <c r="B129" s="4" t="s">
        <v>7112</v>
      </c>
      <c r="C129" s="4"/>
      <c r="D129" s="8">
        <v>-464571</v>
      </c>
      <c r="E129" s="8"/>
      <c r="F129" s="8">
        <f t="shared" si="86"/>
        <v>-464571</v>
      </c>
      <c r="G129" s="8">
        <v>-477000</v>
      </c>
      <c r="H129" s="8">
        <f t="shared" si="87"/>
        <v>-12429</v>
      </c>
      <c r="I129" s="8">
        <v>-1069.56</v>
      </c>
      <c r="J129" s="8">
        <v>0</v>
      </c>
      <c r="K129" s="8">
        <f>I129+J129</f>
        <v>-1069.56</v>
      </c>
      <c r="L129" s="8"/>
      <c r="M129" s="8">
        <f t="shared" si="88"/>
        <v>-13498.56</v>
      </c>
      <c r="N129" s="8">
        <f t="shared" si="89"/>
        <v>-478069.56</v>
      </c>
      <c r="O129" s="8"/>
      <c r="P129" s="8"/>
      <c r="Q129" s="9"/>
      <c r="R129" s="8"/>
      <c r="S129" s="9"/>
      <c r="T129" s="9"/>
      <c r="U129" s="9"/>
      <c r="V129" s="9"/>
      <c r="W129" s="9">
        <f t="shared" si="90"/>
        <v>0</v>
      </c>
      <c r="X129" s="9">
        <f t="shared" si="91"/>
        <v>-478069.56</v>
      </c>
    </row>
    <row r="130" spans="1:24" ht="13.2" x14ac:dyDescent="0.25">
      <c r="A130" s="4" t="s">
        <v>1751</v>
      </c>
      <c r="B130" s="4" t="s">
        <v>7113</v>
      </c>
      <c r="C130" s="4"/>
      <c r="D130" s="8">
        <v>-10003640</v>
      </c>
      <c r="E130" s="8"/>
      <c r="F130" s="8">
        <f t="shared" si="86"/>
        <v>-10003640</v>
      </c>
      <c r="G130" s="8">
        <v>-10170000</v>
      </c>
      <c r="H130" s="8">
        <f t="shared" si="87"/>
        <v>-166360</v>
      </c>
      <c r="I130" s="8">
        <v>-20613.820000000003</v>
      </c>
      <c r="J130" s="8">
        <v>0</v>
      </c>
      <c r="K130" s="8">
        <f t="shared" ref="K130:K138" si="92">I130+J130</f>
        <v>-20613.820000000003</v>
      </c>
      <c r="L130" s="8"/>
      <c r="M130" s="8">
        <f t="shared" si="88"/>
        <v>-186973.82</v>
      </c>
      <c r="N130" s="8">
        <f t="shared" si="89"/>
        <v>-10190613.82</v>
      </c>
      <c r="O130" s="8"/>
      <c r="P130" s="8"/>
      <c r="Q130" s="9"/>
      <c r="R130" s="8"/>
      <c r="S130" s="9"/>
      <c r="T130" s="9"/>
      <c r="U130" s="9"/>
      <c r="V130" s="9"/>
      <c r="W130" s="9">
        <f t="shared" si="90"/>
        <v>0</v>
      </c>
      <c r="X130" s="9">
        <f t="shared" si="91"/>
        <v>-10190613.82</v>
      </c>
    </row>
    <row r="131" spans="1:24" ht="13.2" x14ac:dyDescent="0.25">
      <c r="A131" s="4" t="s">
        <v>1752</v>
      </c>
      <c r="B131" s="4" t="s">
        <v>3523</v>
      </c>
      <c r="C131" s="4"/>
      <c r="D131" s="8">
        <v>-1802949</v>
      </c>
      <c r="E131" s="8"/>
      <c r="F131" s="8">
        <f t="shared" si="86"/>
        <v>-1802949</v>
      </c>
      <c r="G131" s="8">
        <v>-1838000</v>
      </c>
      <c r="H131" s="8">
        <f t="shared" si="87"/>
        <v>-35051</v>
      </c>
      <c r="I131" s="8">
        <v>-1.49</v>
      </c>
      <c r="J131" s="8">
        <v>0</v>
      </c>
      <c r="K131" s="8">
        <f t="shared" si="92"/>
        <v>-1.49</v>
      </c>
      <c r="L131" s="8"/>
      <c r="M131" s="8">
        <f t="shared" si="88"/>
        <v>-35052.49</v>
      </c>
      <c r="N131" s="8">
        <f t="shared" si="89"/>
        <v>-1838001.49</v>
      </c>
      <c r="O131" s="8"/>
      <c r="P131" s="8"/>
      <c r="Q131" s="9"/>
      <c r="R131" s="8"/>
      <c r="S131" s="9"/>
      <c r="T131" s="9"/>
      <c r="U131" s="9"/>
      <c r="V131" s="9"/>
      <c r="W131" s="9">
        <f t="shared" si="90"/>
        <v>0</v>
      </c>
      <c r="X131" s="9">
        <f t="shared" si="91"/>
        <v>-1838001.49</v>
      </c>
    </row>
    <row r="132" spans="1:24" ht="13.2" x14ac:dyDescent="0.25">
      <c r="A132" s="4" t="s">
        <v>1753</v>
      </c>
      <c r="B132" s="4" t="s">
        <v>3526</v>
      </c>
      <c r="C132" s="4"/>
      <c r="D132" s="8">
        <v>-7317747</v>
      </c>
      <c r="E132" s="8"/>
      <c r="F132" s="8">
        <f t="shared" si="86"/>
        <v>-7317747</v>
      </c>
      <c r="G132" s="8">
        <v>-7606000</v>
      </c>
      <c r="H132" s="8">
        <f t="shared" si="87"/>
        <v>-288253</v>
      </c>
      <c r="I132" s="8">
        <v>-4622.8500000000004</v>
      </c>
      <c r="J132" s="8">
        <v>0</v>
      </c>
      <c r="K132" s="8">
        <f t="shared" si="92"/>
        <v>-4622.8500000000004</v>
      </c>
      <c r="L132" s="8"/>
      <c r="M132" s="8">
        <f t="shared" si="88"/>
        <v>-292875.84999999998</v>
      </c>
      <c r="N132" s="8">
        <f t="shared" si="89"/>
        <v>-7610622.8499999996</v>
      </c>
      <c r="O132" s="8"/>
      <c r="P132" s="8"/>
      <c r="Q132" s="9"/>
      <c r="R132" s="8"/>
      <c r="S132" s="9"/>
      <c r="T132" s="9"/>
      <c r="U132" s="9"/>
      <c r="V132" s="9"/>
      <c r="W132" s="9">
        <f t="shared" si="90"/>
        <v>0</v>
      </c>
      <c r="X132" s="9">
        <f t="shared" si="91"/>
        <v>-7610622.8499999996</v>
      </c>
    </row>
    <row r="133" spans="1:24" ht="13.2" x14ac:dyDescent="0.25">
      <c r="A133" s="4" t="s">
        <v>1754</v>
      </c>
      <c r="B133" s="4" t="s">
        <v>3529</v>
      </c>
      <c r="C133" s="4"/>
      <c r="D133" s="8">
        <v>-282779</v>
      </c>
      <c r="E133" s="8"/>
      <c r="F133" s="8">
        <f t="shared" si="86"/>
        <v>-282779</v>
      </c>
      <c r="G133" s="8">
        <v>-295000</v>
      </c>
      <c r="H133" s="8">
        <f t="shared" si="87"/>
        <v>-12221</v>
      </c>
      <c r="I133" s="8">
        <v>0.11</v>
      </c>
      <c r="J133" s="8">
        <v>0</v>
      </c>
      <c r="K133" s="8">
        <f t="shared" si="92"/>
        <v>0.11</v>
      </c>
      <c r="L133" s="8"/>
      <c r="M133" s="8">
        <f t="shared" si="88"/>
        <v>-12220.89</v>
      </c>
      <c r="N133" s="8">
        <f t="shared" si="89"/>
        <v>-294999.89</v>
      </c>
      <c r="O133" s="8"/>
      <c r="P133" s="8"/>
      <c r="Q133" s="9"/>
      <c r="R133" s="8"/>
      <c r="S133" s="9"/>
      <c r="T133" s="9"/>
      <c r="U133" s="9"/>
      <c r="V133" s="9"/>
      <c r="W133" s="9">
        <f t="shared" si="90"/>
        <v>0</v>
      </c>
      <c r="X133" s="9">
        <f t="shared" si="91"/>
        <v>-294999.89</v>
      </c>
    </row>
    <row r="134" spans="1:24" ht="13.2" x14ac:dyDescent="0.25">
      <c r="A134" s="4" t="s">
        <v>1755</v>
      </c>
      <c r="B134" s="4" t="s">
        <v>3532</v>
      </c>
      <c r="C134" s="4"/>
      <c r="D134" s="8">
        <v>-1160042</v>
      </c>
      <c r="E134" s="8"/>
      <c r="F134" s="8">
        <f t="shared" si="86"/>
        <v>-1160042</v>
      </c>
      <c r="G134" s="8">
        <v>-1197000</v>
      </c>
      <c r="H134" s="8">
        <f t="shared" si="87"/>
        <v>-36958</v>
      </c>
      <c r="I134" s="8">
        <v>-3079.13</v>
      </c>
      <c r="J134" s="8">
        <v>0</v>
      </c>
      <c r="K134" s="8">
        <f t="shared" si="92"/>
        <v>-3079.13</v>
      </c>
      <c r="L134" s="8"/>
      <c r="M134" s="8">
        <f t="shared" si="88"/>
        <v>-40037.129999999997</v>
      </c>
      <c r="N134" s="8">
        <f t="shared" si="89"/>
        <v>-1200079.1299999999</v>
      </c>
      <c r="O134" s="8"/>
      <c r="P134" s="8"/>
      <c r="Q134" s="9"/>
      <c r="R134" s="8"/>
      <c r="S134" s="9"/>
      <c r="T134" s="9"/>
      <c r="U134" s="9"/>
      <c r="V134" s="9"/>
      <c r="W134" s="9">
        <f t="shared" si="90"/>
        <v>0</v>
      </c>
      <c r="X134" s="9">
        <f t="shared" si="91"/>
        <v>-1200079.1299999999</v>
      </c>
    </row>
    <row r="135" spans="1:24" ht="13.2" x14ac:dyDescent="0.25">
      <c r="A135" s="4" t="s">
        <v>1756</v>
      </c>
      <c r="B135" s="4" t="s">
        <v>3535</v>
      </c>
      <c r="C135" s="4"/>
      <c r="D135" s="8">
        <v>-40533</v>
      </c>
      <c r="E135" s="8"/>
      <c r="F135" s="8">
        <f t="shared" si="86"/>
        <v>-40533</v>
      </c>
      <c r="G135" s="8">
        <v>-50000</v>
      </c>
      <c r="H135" s="8">
        <f t="shared" si="87"/>
        <v>-9467</v>
      </c>
      <c r="I135" s="8">
        <v>-618.6</v>
      </c>
      <c r="J135" s="8">
        <v>0</v>
      </c>
      <c r="K135" s="8">
        <f t="shared" si="92"/>
        <v>-618.6</v>
      </c>
      <c r="L135" s="8"/>
      <c r="M135" s="8">
        <f t="shared" si="88"/>
        <v>-10085.6</v>
      </c>
      <c r="N135" s="8">
        <f t="shared" si="89"/>
        <v>-50618.6</v>
      </c>
      <c r="O135" s="8"/>
      <c r="P135" s="8"/>
      <c r="Q135" s="9"/>
      <c r="R135" s="8"/>
      <c r="S135" s="9"/>
      <c r="T135" s="9"/>
      <c r="U135" s="9"/>
      <c r="V135" s="9"/>
      <c r="W135" s="9">
        <f t="shared" si="90"/>
        <v>0</v>
      </c>
      <c r="X135" s="9">
        <f t="shared" si="91"/>
        <v>-50618.6</v>
      </c>
    </row>
    <row r="136" spans="1:24" ht="13.2" x14ac:dyDescent="0.25">
      <c r="A136" s="4" t="s">
        <v>1757</v>
      </c>
      <c r="B136" s="4" t="s">
        <v>3540</v>
      </c>
      <c r="C136" s="4"/>
      <c r="D136" s="8">
        <v>-1670827</v>
      </c>
      <c r="E136" s="8"/>
      <c r="F136" s="8">
        <f t="shared" si="86"/>
        <v>-1670827</v>
      </c>
      <c r="G136" s="8">
        <v>-1723000</v>
      </c>
      <c r="H136" s="8">
        <f t="shared" si="87"/>
        <v>-52173</v>
      </c>
      <c r="I136" s="8">
        <v>-0.05</v>
      </c>
      <c r="J136" s="8">
        <v>0</v>
      </c>
      <c r="K136" s="8">
        <f t="shared" si="92"/>
        <v>-0.05</v>
      </c>
      <c r="L136" s="8"/>
      <c r="M136" s="8">
        <f t="shared" si="88"/>
        <v>-52173.05</v>
      </c>
      <c r="N136" s="8">
        <f t="shared" si="89"/>
        <v>-1723000.05</v>
      </c>
      <c r="O136" s="8"/>
      <c r="P136" s="8"/>
      <c r="Q136" s="9"/>
      <c r="R136" s="8"/>
      <c r="S136" s="9"/>
      <c r="T136" s="9"/>
      <c r="U136" s="9"/>
      <c r="V136" s="9"/>
      <c r="W136" s="9">
        <f t="shared" si="90"/>
        <v>0</v>
      </c>
      <c r="X136" s="9">
        <f t="shared" si="91"/>
        <v>-1723000.05</v>
      </c>
    </row>
    <row r="137" spans="1:24" ht="13.2" x14ac:dyDescent="0.25">
      <c r="A137" s="4" t="s">
        <v>1758</v>
      </c>
      <c r="B137" s="4" t="s">
        <v>3543</v>
      </c>
      <c r="C137" s="4"/>
      <c r="D137" s="8">
        <v>-1546608</v>
      </c>
      <c r="E137" s="8"/>
      <c r="F137" s="8">
        <f t="shared" si="86"/>
        <v>-1546608</v>
      </c>
      <c r="G137" s="8">
        <v>-1611000</v>
      </c>
      <c r="H137" s="8">
        <f t="shared" si="87"/>
        <v>-64392</v>
      </c>
      <c r="I137" s="8">
        <v>-0.02</v>
      </c>
      <c r="J137" s="8">
        <v>0</v>
      </c>
      <c r="K137" s="8">
        <f t="shared" si="92"/>
        <v>-0.02</v>
      </c>
      <c r="L137" s="8"/>
      <c r="M137" s="8">
        <f t="shared" si="88"/>
        <v>-64392.02</v>
      </c>
      <c r="N137" s="8">
        <f t="shared" si="89"/>
        <v>-1611000.02</v>
      </c>
      <c r="O137" s="8"/>
      <c r="P137" s="8"/>
      <c r="Q137" s="9"/>
      <c r="R137" s="8"/>
      <c r="S137" s="9"/>
      <c r="T137" s="9"/>
      <c r="U137" s="9"/>
      <c r="V137" s="9"/>
      <c r="W137" s="9">
        <f t="shared" si="90"/>
        <v>0</v>
      </c>
      <c r="X137" s="9">
        <f t="shared" si="91"/>
        <v>-1611000.02</v>
      </c>
    </row>
    <row r="138" spans="1:24" ht="13.2" x14ac:dyDescent="0.25">
      <c r="A138" s="4" t="s">
        <v>1759</v>
      </c>
      <c r="B138" s="4" t="s">
        <v>3546</v>
      </c>
      <c r="C138" s="4"/>
      <c r="D138" s="8">
        <v>-1934946</v>
      </c>
      <c r="E138" s="8"/>
      <c r="F138" s="8">
        <f t="shared" si="86"/>
        <v>-1934946</v>
      </c>
      <c r="G138" s="8">
        <v>-1987000</v>
      </c>
      <c r="H138" s="8">
        <f t="shared" si="87"/>
        <v>-52054</v>
      </c>
      <c r="I138" s="8">
        <v>-0.06</v>
      </c>
      <c r="J138" s="8">
        <v>0</v>
      </c>
      <c r="K138" s="8">
        <f t="shared" si="92"/>
        <v>-0.06</v>
      </c>
      <c r="L138" s="8"/>
      <c r="M138" s="8">
        <f t="shared" si="88"/>
        <v>-52054.06</v>
      </c>
      <c r="N138" s="8">
        <f t="shared" si="89"/>
        <v>-1987000.06</v>
      </c>
      <c r="O138" s="8"/>
      <c r="P138" s="8"/>
      <c r="Q138" s="9"/>
      <c r="R138" s="8"/>
      <c r="S138" s="9"/>
      <c r="T138" s="9"/>
      <c r="U138" s="9"/>
      <c r="V138" s="9"/>
      <c r="W138" s="9">
        <f t="shared" si="90"/>
        <v>0</v>
      </c>
      <c r="X138" s="9">
        <f t="shared" si="91"/>
        <v>-1987000.06</v>
      </c>
    </row>
    <row r="139" spans="1:24" ht="13.2" x14ac:dyDescent="0.25">
      <c r="A139" s="4" t="s">
        <v>1760</v>
      </c>
      <c r="B139" s="4" t="s">
        <v>7128</v>
      </c>
      <c r="C139" s="4"/>
      <c r="D139" s="7">
        <v>-633939</v>
      </c>
      <c r="E139" s="7"/>
      <c r="F139" s="7">
        <f t="shared" si="86"/>
        <v>-633939</v>
      </c>
      <c r="G139" s="7">
        <v>-645000</v>
      </c>
      <c r="H139" s="7">
        <f t="shared" si="87"/>
        <v>-11061</v>
      </c>
      <c r="I139" s="7">
        <v>0</v>
      </c>
      <c r="J139" s="7">
        <v>0</v>
      </c>
      <c r="K139" s="7">
        <v>-10</v>
      </c>
      <c r="L139" s="7"/>
      <c r="M139" s="7">
        <f t="shared" si="88"/>
        <v>-11071</v>
      </c>
      <c r="N139" s="7">
        <f t="shared" si="89"/>
        <v>-645010</v>
      </c>
      <c r="O139" s="7"/>
      <c r="P139" s="7"/>
      <c r="Q139" s="25"/>
      <c r="R139" s="7"/>
      <c r="S139" s="25"/>
      <c r="T139" s="25"/>
      <c r="U139" s="25"/>
      <c r="V139" s="25"/>
      <c r="W139" s="25">
        <f t="shared" si="90"/>
        <v>0</v>
      </c>
      <c r="X139" s="25">
        <f t="shared" si="91"/>
        <v>-645010</v>
      </c>
    </row>
    <row r="140" spans="1:24" ht="13.2" x14ac:dyDescent="0.25">
      <c r="A140" s="28" t="s">
        <v>1761</v>
      </c>
      <c r="B140" s="28"/>
      <c r="C140" s="28"/>
      <c r="D140" s="8">
        <f>SUM(D128:D139)</f>
        <v>-26864306</v>
      </c>
      <c r="E140" s="8">
        <f t="shared" ref="E140:F140" si="93">SUM(E128:E139)</f>
        <v>0</v>
      </c>
      <c r="F140" s="8">
        <f t="shared" si="93"/>
        <v>-26864306</v>
      </c>
      <c r="G140" s="8">
        <f>SUM(G128:G139)</f>
        <v>-27605000</v>
      </c>
      <c r="H140" s="8">
        <f>SUM(H128:H139)</f>
        <v>-740694</v>
      </c>
      <c r="I140" s="8">
        <f t="shared" ref="I140:M140" si="94">SUM(I128:I139)</f>
        <v>-30005.500000000007</v>
      </c>
      <c r="J140" s="8">
        <f t="shared" si="94"/>
        <v>0</v>
      </c>
      <c r="K140" s="8">
        <f t="shared" si="94"/>
        <v>-30015.470000000008</v>
      </c>
      <c r="L140" s="8">
        <f t="shared" si="94"/>
        <v>0</v>
      </c>
      <c r="M140" s="8">
        <f t="shared" si="94"/>
        <v>-770709.47</v>
      </c>
      <c r="N140" s="8">
        <f t="shared" ref="N140" si="95">SUM(N128:N139)</f>
        <v>-27635015.469999999</v>
      </c>
      <c r="O140" s="8">
        <f>SUM(O128:O139)</f>
        <v>0</v>
      </c>
      <c r="P140" s="8">
        <f t="shared" ref="P140:W140" si="96">SUM(P128:P139)</f>
        <v>0</v>
      </c>
      <c r="Q140" s="8">
        <f t="shared" si="96"/>
        <v>0</v>
      </c>
      <c r="R140" s="8">
        <f>SUM(R128:R139)</f>
        <v>0</v>
      </c>
      <c r="S140" s="8">
        <f t="shared" si="96"/>
        <v>0</v>
      </c>
      <c r="T140" s="8">
        <f t="shared" si="96"/>
        <v>0</v>
      </c>
      <c r="U140" s="8"/>
      <c r="V140" s="8">
        <f t="shared" si="96"/>
        <v>0</v>
      </c>
      <c r="W140" s="8">
        <f t="shared" si="96"/>
        <v>0</v>
      </c>
      <c r="X140" s="8">
        <f>SUM(X128:X139)</f>
        <v>-27635015.469999999</v>
      </c>
    </row>
    <row r="141" spans="1:24" ht="13.2" x14ac:dyDescent="0.25">
      <c r="A141" s="28" t="s">
        <v>1762</v>
      </c>
      <c r="B141" s="28"/>
      <c r="C141" s="28"/>
      <c r="D141" s="49">
        <f>SUM('G Recon PWR Plt'!F36:F37)-'Gas Rate Base - Plant Detail'!D140</f>
        <v>2</v>
      </c>
      <c r="E141" s="8"/>
      <c r="F141" s="8"/>
      <c r="G141" s="8"/>
      <c r="H141" s="8"/>
      <c r="I141" s="8"/>
      <c r="J141" s="8"/>
      <c r="K141" s="8"/>
      <c r="L141" s="8"/>
      <c r="M141" s="8"/>
      <c r="N141" s="8"/>
      <c r="O141" s="8"/>
      <c r="P141" s="8"/>
      <c r="Q141" s="9"/>
      <c r="R141" s="8"/>
      <c r="S141" s="9"/>
      <c r="T141" s="9"/>
      <c r="U141" s="9"/>
      <c r="V141" s="9"/>
      <c r="W141" s="9"/>
      <c r="X141" s="9"/>
    </row>
    <row r="142" spans="1:24" ht="13.2" x14ac:dyDescent="0.25">
      <c r="A142" s="28" t="s">
        <v>1763</v>
      </c>
      <c r="B142" s="28"/>
      <c r="C142" s="28"/>
      <c r="D142" s="8"/>
      <c r="E142" s="8"/>
      <c r="F142" s="8"/>
      <c r="G142" s="8"/>
      <c r="H142" s="8"/>
      <c r="I142" s="8"/>
      <c r="J142" s="8"/>
      <c r="K142" s="8"/>
      <c r="L142" s="8"/>
      <c r="M142" s="8"/>
      <c r="N142" s="8"/>
      <c r="O142" s="8"/>
      <c r="P142" s="8"/>
      <c r="Q142" s="9"/>
      <c r="R142" s="8"/>
      <c r="S142" s="9"/>
      <c r="T142" s="9"/>
      <c r="U142" s="9"/>
      <c r="V142" s="9"/>
      <c r="W142" s="9"/>
      <c r="X142" s="9"/>
    </row>
    <row r="143" spans="1:24" ht="13.2" x14ac:dyDescent="0.25">
      <c r="A143" s="4" t="s">
        <v>1764</v>
      </c>
      <c r="B143" s="4" t="s">
        <v>3695</v>
      </c>
      <c r="C143" s="4" t="s">
        <v>3780</v>
      </c>
      <c r="D143" s="8">
        <v>-707949.61860000005</v>
      </c>
      <c r="E143" s="8"/>
      <c r="F143" s="8">
        <f t="shared" ref="F143:F154" si="97">SUM(D143:E143)</f>
        <v>-707949.61860000005</v>
      </c>
      <c r="G143" s="8">
        <v>-747201</v>
      </c>
      <c r="H143" s="8">
        <f t="shared" ref="H143:H154" si="98">G143-F143</f>
        <v>-39251.381399999955</v>
      </c>
      <c r="I143" s="8">
        <v>-3.3810000000000003E-3</v>
      </c>
      <c r="J143" s="8">
        <v>0</v>
      </c>
      <c r="K143" s="8"/>
      <c r="L143" s="8"/>
      <c r="M143" s="8">
        <f t="shared" ref="M143:M154" si="99">H143+K143+L143</f>
        <v>-39251.381399999955</v>
      </c>
      <c r="N143" s="8">
        <f t="shared" ref="N143:N154" si="100">F143+M143</f>
        <v>-747201</v>
      </c>
      <c r="O143" s="8"/>
      <c r="P143" s="8"/>
      <c r="Q143" s="9"/>
      <c r="R143" s="8"/>
      <c r="S143" s="9"/>
      <c r="T143" s="9"/>
      <c r="U143" s="9"/>
      <c r="V143" s="9"/>
      <c r="W143" s="9">
        <f t="shared" ref="W143:W154" si="101">SUM(O143:V143)</f>
        <v>0</v>
      </c>
      <c r="X143" s="9">
        <f t="shared" ref="X143:X154" si="102">W143+N143</f>
        <v>-747201</v>
      </c>
    </row>
    <row r="144" spans="1:24" ht="13.2" x14ac:dyDescent="0.25">
      <c r="A144" s="4" t="s">
        <v>1765</v>
      </c>
      <c r="B144" s="4" t="s">
        <v>3698</v>
      </c>
      <c r="C144" s="4" t="s">
        <v>7129</v>
      </c>
      <c r="D144" s="8">
        <v>-15756149.771300001</v>
      </c>
      <c r="E144" s="8"/>
      <c r="F144" s="8">
        <f t="shared" si="97"/>
        <v>-15756149.771300001</v>
      </c>
      <c r="G144" s="8">
        <v>-16808088.199999999</v>
      </c>
      <c r="H144" s="8">
        <f t="shared" si="98"/>
        <v>-1051938.4286999982</v>
      </c>
      <c r="I144" s="8">
        <v>-74043.082431000003</v>
      </c>
      <c r="J144" s="8">
        <v>0</v>
      </c>
      <c r="K144" s="8">
        <f t="shared" ref="K144:K153" si="103">I144+J144</f>
        <v>-74043.082431000003</v>
      </c>
      <c r="L144" s="8"/>
      <c r="M144" s="8">
        <f t="shared" si="99"/>
        <v>-1125981.5111309981</v>
      </c>
      <c r="N144" s="8">
        <f t="shared" si="100"/>
        <v>-16882131.282430999</v>
      </c>
      <c r="O144" s="8"/>
      <c r="P144" s="8"/>
      <c r="Q144" s="9"/>
      <c r="R144" s="8"/>
      <c r="S144" s="9"/>
      <c r="T144" s="9"/>
      <c r="U144" s="9"/>
      <c r="V144" s="9"/>
      <c r="W144" s="9">
        <f t="shared" si="101"/>
        <v>0</v>
      </c>
      <c r="X144" s="9">
        <f t="shared" si="102"/>
        <v>-16882131.282430999</v>
      </c>
    </row>
    <row r="145" spans="1:24" ht="13.2" x14ac:dyDescent="0.25">
      <c r="A145" s="31" t="s">
        <v>1684</v>
      </c>
      <c r="B145" s="4" t="s">
        <v>8386</v>
      </c>
      <c r="C145" s="4" t="s">
        <v>8385</v>
      </c>
      <c r="D145" s="8">
        <v>-11797624.5471</v>
      </c>
      <c r="E145" s="8"/>
      <c r="F145" s="8">
        <f t="shared" si="97"/>
        <v>-11797624.5471</v>
      </c>
      <c r="G145" s="8">
        <v>-10448642.4</v>
      </c>
      <c r="H145" s="8">
        <f t="shared" si="98"/>
        <v>1348982.1470999997</v>
      </c>
      <c r="I145" s="8">
        <v>0</v>
      </c>
      <c r="J145" s="8">
        <v>51413.538267000004</v>
      </c>
      <c r="K145" s="8">
        <f t="shared" si="103"/>
        <v>51413.538267000004</v>
      </c>
      <c r="L145" s="8"/>
      <c r="M145" s="8">
        <f t="shared" si="99"/>
        <v>1400395.6853669998</v>
      </c>
      <c r="N145" s="8">
        <f t="shared" si="100"/>
        <v>-10397228.861733001</v>
      </c>
      <c r="O145" s="8"/>
      <c r="P145" s="8"/>
      <c r="Q145" s="9"/>
      <c r="R145" s="8"/>
      <c r="S145" s="9"/>
      <c r="T145" s="9"/>
      <c r="U145" s="9"/>
      <c r="V145" s="9"/>
      <c r="W145" s="9">
        <f t="shared" si="101"/>
        <v>0</v>
      </c>
      <c r="X145" s="9">
        <f t="shared" si="102"/>
        <v>-10397228.861733001</v>
      </c>
    </row>
    <row r="146" spans="1:24" ht="13.2" x14ac:dyDescent="0.25">
      <c r="A146" s="4" t="s">
        <v>1766</v>
      </c>
      <c r="B146" s="4" t="s">
        <v>7122</v>
      </c>
      <c r="C146" s="4" t="s">
        <v>7130</v>
      </c>
      <c r="D146" s="8">
        <v>-12401693.6358</v>
      </c>
      <c r="E146" s="8"/>
      <c r="F146" s="8">
        <f t="shared" si="97"/>
        <v>-12401693.6358</v>
      </c>
      <c r="G146" s="8">
        <v>-14492076.4</v>
      </c>
      <c r="H146" s="8">
        <f t="shared" si="98"/>
        <v>-2090382.7642000001</v>
      </c>
      <c r="I146" s="8">
        <v>-537829.10985700006</v>
      </c>
      <c r="J146" s="8">
        <v>0</v>
      </c>
      <c r="K146" s="8">
        <f t="shared" si="103"/>
        <v>-537829.10985700006</v>
      </c>
      <c r="L146" s="8"/>
      <c r="M146" s="8">
        <f t="shared" si="99"/>
        <v>-2628211.874057</v>
      </c>
      <c r="N146" s="8">
        <f t="shared" si="100"/>
        <v>-15029905.509857001</v>
      </c>
      <c r="O146" s="8"/>
      <c r="P146" s="8"/>
      <c r="Q146" s="9"/>
      <c r="R146" s="8"/>
      <c r="S146" s="9"/>
      <c r="T146" s="9"/>
      <c r="U146" s="9"/>
      <c r="V146" s="9"/>
      <c r="W146" s="9">
        <f t="shared" si="101"/>
        <v>0</v>
      </c>
      <c r="X146" s="9">
        <f t="shared" si="102"/>
        <v>-15029905.509857001</v>
      </c>
    </row>
    <row r="147" spans="1:24" ht="13.2" x14ac:dyDescent="0.25">
      <c r="A147" s="4" t="s">
        <v>1767</v>
      </c>
      <c r="B147" s="4" t="s">
        <v>3722</v>
      </c>
      <c r="C147" s="4" t="s">
        <v>7131</v>
      </c>
      <c r="D147" s="8">
        <v>-6223927.4040999999</v>
      </c>
      <c r="E147" s="8"/>
      <c r="F147" s="8">
        <f t="shared" si="97"/>
        <v>-6223927.4040999999</v>
      </c>
      <c r="G147" s="8">
        <v>-6146799.2999999998</v>
      </c>
      <c r="H147" s="8">
        <f t="shared" si="98"/>
        <v>77128.104100000113</v>
      </c>
      <c r="I147" s="8">
        <v>6330.430883</v>
      </c>
      <c r="J147" s="8">
        <v>0</v>
      </c>
      <c r="K147" s="8">
        <f t="shared" si="103"/>
        <v>6330.430883</v>
      </c>
      <c r="L147" s="8"/>
      <c r="M147" s="8">
        <f t="shared" si="99"/>
        <v>83458.534983000107</v>
      </c>
      <c r="N147" s="8">
        <f t="shared" si="100"/>
        <v>-6140468.8691170001</v>
      </c>
      <c r="O147" s="8"/>
      <c r="P147" s="8"/>
      <c r="Q147" s="9"/>
      <c r="R147" s="8"/>
      <c r="S147" s="9"/>
      <c r="T147" s="9"/>
      <c r="U147" s="9"/>
      <c r="V147" s="9"/>
      <c r="W147" s="9">
        <f t="shared" si="101"/>
        <v>0</v>
      </c>
      <c r="X147" s="9">
        <f t="shared" si="102"/>
        <v>-6140468.8691170001</v>
      </c>
    </row>
    <row r="148" spans="1:24" ht="13.2" x14ac:dyDescent="0.25">
      <c r="A148" s="4" t="s">
        <v>1768</v>
      </c>
      <c r="B148" s="4" t="s">
        <v>7123</v>
      </c>
      <c r="C148" s="4" t="s">
        <v>3862</v>
      </c>
      <c r="D148" s="8">
        <v>-971.83110000000124</v>
      </c>
      <c r="E148" s="8"/>
      <c r="F148" s="8">
        <f t="shared" si="97"/>
        <v>-971.83110000000124</v>
      </c>
      <c r="G148" s="8">
        <v>123.60000000000036</v>
      </c>
      <c r="H148" s="8">
        <f t="shared" si="98"/>
        <v>1095.4311000000016</v>
      </c>
      <c r="I148" s="8">
        <v>478.58727199999998</v>
      </c>
      <c r="J148" s="8">
        <v>0</v>
      </c>
      <c r="K148" s="8">
        <f t="shared" si="103"/>
        <v>478.58727199999998</v>
      </c>
      <c r="L148" s="8"/>
      <c r="M148" s="8">
        <f t="shared" si="99"/>
        <v>1574.0183720000016</v>
      </c>
      <c r="N148" s="8">
        <f t="shared" si="100"/>
        <v>602.18727200000035</v>
      </c>
      <c r="O148" s="8"/>
      <c r="P148" s="8"/>
      <c r="Q148" s="9"/>
      <c r="R148" s="8"/>
      <c r="S148" s="9"/>
      <c r="T148" s="9"/>
      <c r="U148" s="9"/>
      <c r="V148" s="9"/>
      <c r="W148" s="9">
        <f t="shared" si="101"/>
        <v>0</v>
      </c>
      <c r="X148" s="9">
        <f t="shared" si="102"/>
        <v>602.18727200000035</v>
      </c>
    </row>
    <row r="149" spans="1:24" ht="13.2" x14ac:dyDescent="0.25">
      <c r="A149" s="4" t="s">
        <v>1769</v>
      </c>
      <c r="B149" s="4" t="s">
        <v>7124</v>
      </c>
      <c r="C149" s="4" t="s">
        <v>7132</v>
      </c>
      <c r="D149" s="8">
        <v>-1812440.1514999999</v>
      </c>
      <c r="E149" s="8"/>
      <c r="F149" s="8">
        <f t="shared" si="97"/>
        <v>-1812440.1514999999</v>
      </c>
      <c r="G149" s="8">
        <v>-2003562.7</v>
      </c>
      <c r="H149" s="8">
        <f t="shared" si="98"/>
        <v>-191122.54850000003</v>
      </c>
      <c r="I149" s="8">
        <v>51346.938067000025</v>
      </c>
      <c r="J149" s="8">
        <v>0</v>
      </c>
      <c r="K149" s="8">
        <f t="shared" si="103"/>
        <v>51346.938067000025</v>
      </c>
      <c r="L149" s="8"/>
      <c r="M149" s="8">
        <f t="shared" si="99"/>
        <v>-139775.61043300002</v>
      </c>
      <c r="N149" s="8">
        <f t="shared" si="100"/>
        <v>-1952215.7619329998</v>
      </c>
      <c r="O149" s="8"/>
      <c r="P149" s="8"/>
      <c r="Q149" s="9"/>
      <c r="R149" s="8"/>
      <c r="S149" s="9"/>
      <c r="T149" s="9"/>
      <c r="U149" s="9"/>
      <c r="V149" s="9"/>
      <c r="W149" s="9">
        <f t="shared" si="101"/>
        <v>0</v>
      </c>
      <c r="X149" s="9">
        <f t="shared" si="102"/>
        <v>-1952215.7619329998</v>
      </c>
    </row>
    <row r="150" spans="1:24" ht="13.2" x14ac:dyDescent="0.25">
      <c r="A150" s="4" t="s">
        <v>1770</v>
      </c>
      <c r="B150" s="4" t="s">
        <v>7125</v>
      </c>
      <c r="C150" s="4" t="s">
        <v>3876</v>
      </c>
      <c r="D150" s="8">
        <v>-1332075</v>
      </c>
      <c r="E150" s="8"/>
      <c r="F150" s="8">
        <f t="shared" si="97"/>
        <v>-1332075</v>
      </c>
      <c r="G150" s="8">
        <v>-1266000</v>
      </c>
      <c r="H150" s="8">
        <f t="shared" si="98"/>
        <v>66075</v>
      </c>
      <c r="I150" s="8">
        <v>123752.25</v>
      </c>
      <c r="J150" s="8">
        <v>0</v>
      </c>
      <c r="K150" s="8">
        <f t="shared" si="103"/>
        <v>123752.25</v>
      </c>
      <c r="L150" s="8"/>
      <c r="M150" s="8">
        <f t="shared" si="99"/>
        <v>189827.25</v>
      </c>
      <c r="N150" s="8">
        <f t="shared" si="100"/>
        <v>-1142247.75</v>
      </c>
      <c r="O150" s="8"/>
      <c r="P150" s="8"/>
      <c r="Q150" s="9"/>
      <c r="R150" s="8"/>
      <c r="S150" s="9"/>
      <c r="T150" s="9"/>
      <c r="U150" s="9"/>
      <c r="V150" s="9"/>
      <c r="W150" s="9">
        <f t="shared" si="101"/>
        <v>0</v>
      </c>
      <c r="X150" s="9">
        <f t="shared" si="102"/>
        <v>-1142247.75</v>
      </c>
    </row>
    <row r="151" spans="1:24" ht="13.2" x14ac:dyDescent="0.25">
      <c r="A151" s="4" t="s">
        <v>1771</v>
      </c>
      <c r="B151" s="4" t="s">
        <v>3751</v>
      </c>
      <c r="C151" s="4" t="s">
        <v>3878</v>
      </c>
      <c r="D151" s="8">
        <v>-343032.68070000003</v>
      </c>
      <c r="E151" s="8"/>
      <c r="F151" s="8">
        <f t="shared" si="97"/>
        <v>-343032.68070000003</v>
      </c>
      <c r="G151" s="8">
        <v>-336162.3</v>
      </c>
      <c r="H151" s="8">
        <f t="shared" si="98"/>
        <v>6870.3807000000379</v>
      </c>
      <c r="I151" s="8">
        <v>28302.743327</v>
      </c>
      <c r="J151" s="8">
        <v>0</v>
      </c>
      <c r="K151" s="8">
        <f t="shared" si="103"/>
        <v>28302.743327</v>
      </c>
      <c r="L151" s="8"/>
      <c r="M151" s="8">
        <f t="shared" si="99"/>
        <v>35173.124027000042</v>
      </c>
      <c r="N151" s="8">
        <f t="shared" si="100"/>
        <v>-307859.55667299998</v>
      </c>
      <c r="O151" s="8"/>
      <c r="P151" s="8"/>
      <c r="Q151" s="9"/>
      <c r="R151" s="8"/>
      <c r="S151" s="9"/>
      <c r="T151" s="9"/>
      <c r="U151" s="9"/>
      <c r="V151" s="9"/>
      <c r="W151" s="9">
        <f t="shared" si="101"/>
        <v>0</v>
      </c>
      <c r="X151" s="9">
        <f t="shared" si="102"/>
        <v>-307859.55667299998</v>
      </c>
    </row>
    <row r="152" spans="1:24" ht="13.2" x14ac:dyDescent="0.25">
      <c r="A152" s="4" t="s">
        <v>1772</v>
      </c>
      <c r="B152" s="4" t="s">
        <v>7126</v>
      </c>
      <c r="C152" s="4" t="s">
        <v>7133</v>
      </c>
      <c r="D152" s="8">
        <v>-5502380.7350000003</v>
      </c>
      <c r="E152" s="8"/>
      <c r="F152" s="8">
        <f t="shared" si="97"/>
        <v>-5502380.7350000003</v>
      </c>
      <c r="G152" s="8">
        <v>-6266978.6000000006</v>
      </c>
      <c r="H152" s="8">
        <f t="shared" si="98"/>
        <v>-764597.86500000022</v>
      </c>
      <c r="I152" s="8">
        <v>-323091.74863600009</v>
      </c>
      <c r="J152" s="8">
        <v>0</v>
      </c>
      <c r="K152" s="8">
        <f t="shared" si="103"/>
        <v>-323091.74863600009</v>
      </c>
      <c r="L152" s="8"/>
      <c r="M152" s="8">
        <f t="shared" si="99"/>
        <v>-1087689.6136360003</v>
      </c>
      <c r="N152" s="8">
        <f t="shared" si="100"/>
        <v>-6590070.3486360004</v>
      </c>
      <c r="O152" s="8"/>
      <c r="P152" s="8"/>
      <c r="Q152" s="9"/>
      <c r="R152" s="8"/>
      <c r="S152" s="9"/>
      <c r="T152" s="9"/>
      <c r="U152" s="9"/>
      <c r="V152" s="9"/>
      <c r="W152" s="9">
        <f t="shared" si="101"/>
        <v>0</v>
      </c>
      <c r="X152" s="9">
        <f t="shared" si="102"/>
        <v>-6590070.3486360004</v>
      </c>
    </row>
    <row r="153" spans="1:24" ht="13.2" x14ac:dyDescent="0.25">
      <c r="A153" s="4" t="s">
        <v>1773</v>
      </c>
      <c r="B153" s="4" t="s">
        <v>7127</v>
      </c>
      <c r="C153" s="4" t="s">
        <v>7134</v>
      </c>
      <c r="D153" s="8">
        <v>-564362.93390000006</v>
      </c>
      <c r="E153" s="8"/>
      <c r="F153" s="8">
        <f t="shared" si="97"/>
        <v>-564362.93390000006</v>
      </c>
      <c r="G153" s="8">
        <v>-571040.69999999995</v>
      </c>
      <c r="H153" s="8">
        <f t="shared" si="98"/>
        <v>-6677.7660999998916</v>
      </c>
      <c r="I153" s="8">
        <v>48114.132806000009</v>
      </c>
      <c r="J153" s="8">
        <v>0</v>
      </c>
      <c r="K153" s="8">
        <f t="shared" si="103"/>
        <v>48114.132806000009</v>
      </c>
      <c r="L153" s="8"/>
      <c r="M153" s="8">
        <f t="shared" si="99"/>
        <v>41436.366706000117</v>
      </c>
      <c r="N153" s="8">
        <f t="shared" si="100"/>
        <v>-522926.56719399994</v>
      </c>
      <c r="O153" s="8"/>
      <c r="P153" s="8"/>
      <c r="Q153" s="9"/>
      <c r="R153" s="8"/>
      <c r="S153" s="9"/>
      <c r="T153" s="9"/>
      <c r="U153" s="9"/>
      <c r="V153" s="9"/>
      <c r="W153" s="9">
        <f t="shared" si="101"/>
        <v>0</v>
      </c>
      <c r="X153" s="9">
        <f t="shared" si="102"/>
        <v>-522926.56719399994</v>
      </c>
    </row>
    <row r="154" spans="1:24" ht="13.2" x14ac:dyDescent="0.25">
      <c r="A154" s="4" t="s">
        <v>1774</v>
      </c>
      <c r="B154" s="4" t="s">
        <v>3770</v>
      </c>
      <c r="C154" s="4" t="s">
        <v>3901</v>
      </c>
      <c r="D154" s="7">
        <v>-29.752800000000001</v>
      </c>
      <c r="E154" s="7"/>
      <c r="F154" s="7">
        <f t="shared" si="97"/>
        <v>-29.752800000000001</v>
      </c>
      <c r="G154" s="7">
        <v>-676.2</v>
      </c>
      <c r="H154" s="7">
        <f t="shared" si="98"/>
        <v>-646.44720000000007</v>
      </c>
      <c r="I154" s="7">
        <v>0</v>
      </c>
      <c r="J154" s="7">
        <v>0</v>
      </c>
      <c r="K154" s="7">
        <v>-7832</v>
      </c>
      <c r="L154" s="7"/>
      <c r="M154" s="7">
        <f t="shared" si="99"/>
        <v>-8478.4472000000005</v>
      </c>
      <c r="N154" s="7">
        <f t="shared" si="100"/>
        <v>-8508.2000000000007</v>
      </c>
      <c r="O154" s="7"/>
      <c r="P154" s="7"/>
      <c r="Q154" s="25"/>
      <c r="R154" s="7"/>
      <c r="S154" s="25"/>
      <c r="T154" s="25"/>
      <c r="U154" s="25"/>
      <c r="V154" s="25"/>
      <c r="W154" s="25">
        <f t="shared" si="101"/>
        <v>0</v>
      </c>
      <c r="X154" s="25">
        <f t="shared" si="102"/>
        <v>-8508.2000000000007</v>
      </c>
    </row>
    <row r="155" spans="1:24" ht="13.2" x14ac:dyDescent="0.25">
      <c r="A155" s="28" t="s">
        <v>1775</v>
      </c>
      <c r="B155" s="28"/>
      <c r="C155" s="28"/>
      <c r="D155" s="8">
        <f>SUM(D143:D154)</f>
        <v>-56442638.061899997</v>
      </c>
      <c r="E155" s="8">
        <f t="shared" ref="E155:F155" si="104">SUM(E143:E154)</f>
        <v>0</v>
      </c>
      <c r="F155" s="8">
        <f t="shared" si="104"/>
        <v>-56442638.061899997</v>
      </c>
      <c r="G155" s="8">
        <f>SUM(G143:G154)</f>
        <v>-59087104.200000003</v>
      </c>
      <c r="H155" s="8">
        <f>SUM(H143:H154)</f>
        <v>-2644466.1380999978</v>
      </c>
      <c r="I155" s="8">
        <f>SUM(I143:I154)</f>
        <v>-676638.86195000005</v>
      </c>
      <c r="J155" s="8">
        <f t="shared" ref="J155:M155" si="105">SUM(J143:J154)</f>
        <v>51413.538267000004</v>
      </c>
      <c r="K155" s="8">
        <f t="shared" si="105"/>
        <v>-633057.32030200004</v>
      </c>
      <c r="L155" s="8">
        <f t="shared" si="105"/>
        <v>0</v>
      </c>
      <c r="M155" s="8">
        <f t="shared" si="105"/>
        <v>-3277523.4584019976</v>
      </c>
      <c r="N155" s="8">
        <f t="shared" ref="N155" si="106">SUM(N143:N154)</f>
        <v>-59720161.520302005</v>
      </c>
      <c r="O155" s="8">
        <f>SUM(O143:O154)</f>
        <v>0</v>
      </c>
      <c r="P155" s="8">
        <f t="shared" ref="P155:W155" si="107">SUM(P143:P154)</f>
        <v>0</v>
      </c>
      <c r="Q155" s="8">
        <f t="shared" si="107"/>
        <v>0</v>
      </c>
      <c r="R155" s="8">
        <f>SUM(R143:R154)</f>
        <v>0</v>
      </c>
      <c r="S155" s="8">
        <f t="shared" si="107"/>
        <v>0</v>
      </c>
      <c r="T155" s="8">
        <f t="shared" si="107"/>
        <v>0</v>
      </c>
      <c r="U155" s="8"/>
      <c r="V155" s="8">
        <f t="shared" si="107"/>
        <v>0</v>
      </c>
      <c r="W155" s="8">
        <f t="shared" si="107"/>
        <v>0</v>
      </c>
      <c r="X155" s="8">
        <f>SUM(X143:X154)</f>
        <v>-59720161.520302005</v>
      </c>
    </row>
    <row r="156" spans="1:24" ht="13.2" x14ac:dyDescent="0.25">
      <c r="A156" s="4" t="s">
        <v>1776</v>
      </c>
      <c r="B156" s="4"/>
      <c r="C156" s="55"/>
      <c r="D156" s="8"/>
      <c r="E156" s="8"/>
      <c r="F156" s="8"/>
      <c r="G156" s="8"/>
      <c r="H156" s="8"/>
      <c r="I156" s="8"/>
      <c r="J156" s="8"/>
      <c r="K156" s="8"/>
      <c r="L156" s="8"/>
      <c r="M156" s="8"/>
      <c r="N156" s="8"/>
      <c r="O156" s="8"/>
      <c r="P156" s="8"/>
      <c r="Q156" s="9"/>
      <c r="R156" s="8"/>
      <c r="S156" s="9"/>
      <c r="T156" s="9"/>
      <c r="U156" s="9"/>
      <c r="V156" s="9"/>
      <c r="W156" s="9"/>
      <c r="X156" s="9"/>
    </row>
    <row r="157" spans="1:24" ht="13.2" x14ac:dyDescent="0.25">
      <c r="A157" s="28" t="s">
        <v>1777</v>
      </c>
      <c r="B157" s="28"/>
      <c r="C157" s="28"/>
      <c r="D157" s="48"/>
      <c r="E157" s="8"/>
      <c r="F157" s="8"/>
      <c r="G157" s="8"/>
      <c r="H157" s="8"/>
      <c r="I157" s="8"/>
      <c r="J157" s="8"/>
      <c r="K157" s="8"/>
      <c r="L157" s="8"/>
      <c r="M157" s="8"/>
      <c r="N157" s="8"/>
      <c r="O157" s="8"/>
      <c r="P157" s="8"/>
      <c r="Q157" s="9"/>
      <c r="R157" s="8"/>
      <c r="S157" s="9"/>
      <c r="T157" s="9"/>
      <c r="U157" s="9"/>
      <c r="V157" s="9"/>
      <c r="W157" s="9"/>
      <c r="X157" s="9"/>
    </row>
    <row r="158" spans="1:24" ht="13.2" x14ac:dyDescent="0.25">
      <c r="A158" s="4" t="s">
        <v>1778</v>
      </c>
      <c r="B158" s="4" t="s">
        <v>3470</v>
      </c>
      <c r="C158" s="4" t="s">
        <v>3775</v>
      </c>
      <c r="D158" s="8">
        <v>-210038.9007</v>
      </c>
      <c r="E158" s="8"/>
      <c r="F158" s="8">
        <f t="shared" ref="F158:F160" si="108">SUM(D158:E158)</f>
        <v>-210038.9007</v>
      </c>
      <c r="G158" s="8">
        <v>-231862.1</v>
      </c>
      <c r="H158" s="8">
        <f>G158-F158</f>
        <v>-21823.199300000007</v>
      </c>
      <c r="I158" s="8">
        <v>0</v>
      </c>
      <c r="J158" s="8">
        <v>679.59388999999999</v>
      </c>
      <c r="K158" s="8">
        <f t="shared" ref="K158:K160" si="109">I158+J158</f>
        <v>679.59388999999999</v>
      </c>
      <c r="L158" s="8"/>
      <c r="M158" s="8">
        <f t="shared" ref="M158:M160" si="110">H158+K158+L158</f>
        <v>-21143.605410000007</v>
      </c>
      <c r="N158" s="8">
        <f t="shared" ref="N158:N160" si="111">F158+M158</f>
        <v>-231182.50611000002</v>
      </c>
      <c r="O158" s="8"/>
      <c r="P158" s="8"/>
      <c r="Q158" s="9"/>
      <c r="R158" s="8"/>
      <c r="S158" s="9"/>
      <c r="T158" s="9"/>
      <c r="U158" s="9"/>
      <c r="V158" s="9"/>
      <c r="W158" s="9">
        <f>SUM(O158:V158)</f>
        <v>0</v>
      </c>
      <c r="X158" s="9">
        <f>W158+N158</f>
        <v>-231182.50611000002</v>
      </c>
    </row>
    <row r="159" spans="1:24" ht="13.2" x14ac:dyDescent="0.25">
      <c r="A159" s="4" t="s">
        <v>1779</v>
      </c>
      <c r="B159" s="4" t="s">
        <v>3472</v>
      </c>
      <c r="C159" s="4" t="s">
        <v>3776</v>
      </c>
      <c r="D159" s="8">
        <v>-47216012.629100002</v>
      </c>
      <c r="E159" s="5"/>
      <c r="F159" s="5">
        <f t="shared" si="108"/>
        <v>-47216012.629100002</v>
      </c>
      <c r="G159" s="5">
        <v>-58299540.899999999</v>
      </c>
      <c r="H159" s="8">
        <f>G159-F159</f>
        <v>-11083528.270899996</v>
      </c>
      <c r="I159" s="8">
        <v>0</v>
      </c>
      <c r="J159" s="8">
        <v>-8232713.2243189998</v>
      </c>
      <c r="K159" s="8">
        <f t="shared" si="109"/>
        <v>-8232713.2243189998</v>
      </c>
      <c r="L159" s="8"/>
      <c r="M159" s="8">
        <f t="shared" si="110"/>
        <v>-19316241.495218996</v>
      </c>
      <c r="N159" s="8">
        <f t="shared" si="111"/>
        <v>-66532254.124319002</v>
      </c>
      <c r="O159" s="5"/>
      <c r="P159" s="5"/>
      <c r="Q159" s="9"/>
      <c r="R159" s="5">
        <v>-6021196.191745243</v>
      </c>
      <c r="S159" s="9"/>
      <c r="T159" s="9">
        <v>-504283.96518150007</v>
      </c>
      <c r="U159" s="9"/>
      <c r="V159" s="9"/>
      <c r="W159" s="9">
        <f>SUM(O159:V159)</f>
        <v>-6525480.1569267428</v>
      </c>
      <c r="X159" s="9">
        <f>W159+N159</f>
        <v>-73057734.281245738</v>
      </c>
    </row>
    <row r="160" spans="1:24" ht="13.2" x14ac:dyDescent="0.25">
      <c r="A160" s="34" t="s">
        <v>1780</v>
      </c>
      <c r="B160" s="34"/>
      <c r="C160" s="34"/>
      <c r="D160" s="7"/>
      <c r="E160" s="7">
        <f>'G Recon PWR Plt'!H52</f>
        <v>31241.047900006175</v>
      </c>
      <c r="F160" s="7">
        <f t="shared" si="108"/>
        <v>31241.047900006175</v>
      </c>
      <c r="G160" s="7">
        <v>1025.7685000002384</v>
      </c>
      <c r="H160" s="7">
        <f>G160-F160</f>
        <v>-30215.279400005937</v>
      </c>
      <c r="I160" s="7"/>
      <c r="J160" s="7"/>
      <c r="K160" s="7">
        <f t="shared" si="109"/>
        <v>0</v>
      </c>
      <c r="L160" s="7"/>
      <c r="M160" s="7">
        <f t="shared" si="110"/>
        <v>-30215.279400005937</v>
      </c>
      <c r="N160" s="7">
        <f t="shared" si="111"/>
        <v>1025.7685000002384</v>
      </c>
      <c r="O160" s="7"/>
      <c r="P160" s="7"/>
      <c r="Q160" s="25"/>
      <c r="R160" s="7"/>
      <c r="S160" s="25"/>
      <c r="T160" s="25"/>
      <c r="U160" s="25"/>
      <c r="V160" s="25"/>
      <c r="W160" s="25">
        <f>SUM(O160:V160)</f>
        <v>0</v>
      </c>
      <c r="X160" s="25">
        <f>W160+N160</f>
        <v>1025.7685000002384</v>
      </c>
    </row>
    <row r="161" spans="1:24" ht="13.2" x14ac:dyDescent="0.25">
      <c r="A161" s="28" t="s">
        <v>1781</v>
      </c>
      <c r="B161" s="28"/>
      <c r="C161" s="28"/>
      <c r="D161" s="8">
        <f>SUM(D158:D160)</f>
        <v>-47426051.529800005</v>
      </c>
      <c r="E161" s="8">
        <f t="shared" ref="E161:W161" si="112">SUM(E158:E160)</f>
        <v>31241.047900006175</v>
      </c>
      <c r="F161" s="8">
        <f t="shared" si="112"/>
        <v>-47394810.481899999</v>
      </c>
      <c r="G161" s="8">
        <f>SUM(G158:G160)</f>
        <v>-58530377.2315</v>
      </c>
      <c r="H161" s="8">
        <f>SUM(H158:H160)</f>
        <v>-11135566.749600003</v>
      </c>
      <c r="I161" s="8">
        <f t="shared" ref="I161:M161" si="113">SUM(I158:I160)</f>
        <v>0</v>
      </c>
      <c r="J161" s="8">
        <f t="shared" si="113"/>
        <v>-8232033.6304289997</v>
      </c>
      <c r="K161" s="8">
        <f t="shared" si="113"/>
        <v>-8232033.6304289997</v>
      </c>
      <c r="L161" s="8">
        <f t="shared" si="113"/>
        <v>0</v>
      </c>
      <c r="M161" s="8">
        <f t="shared" si="113"/>
        <v>-19367600.380029</v>
      </c>
      <c r="N161" s="8">
        <f t="shared" ref="N161" si="114">SUM(N158:N160)</f>
        <v>-66762410.861928999</v>
      </c>
      <c r="O161" s="8">
        <f t="shared" si="112"/>
        <v>0</v>
      </c>
      <c r="P161" s="8">
        <f t="shared" si="112"/>
        <v>0</v>
      </c>
      <c r="Q161" s="8">
        <f t="shared" si="112"/>
        <v>0</v>
      </c>
      <c r="R161" s="8">
        <f>SUM(R158:R160)</f>
        <v>-6021196.191745243</v>
      </c>
      <c r="S161" s="8">
        <f t="shared" si="112"/>
        <v>0</v>
      </c>
      <c r="T161" s="8">
        <f t="shared" si="112"/>
        <v>-504283.96518150007</v>
      </c>
      <c r="U161" s="8"/>
      <c r="V161" s="8">
        <f t="shared" si="112"/>
        <v>0</v>
      </c>
      <c r="W161" s="8">
        <f t="shared" si="112"/>
        <v>-6525480.1569267428</v>
      </c>
      <c r="X161" s="8">
        <f>SUM(X158:X160)</f>
        <v>-73287891.018855736</v>
      </c>
    </row>
    <row r="162" spans="1:24" ht="13.2" x14ac:dyDescent="0.25">
      <c r="A162" s="28" t="s">
        <v>1782</v>
      </c>
      <c r="B162" s="28"/>
      <c r="C162" s="55"/>
      <c r="D162" s="7"/>
      <c r="E162" s="7"/>
      <c r="F162" s="7">
        <f>SUM(F107+F125+F140+F155+F161)-'G Recon PWR Plt'!E52</f>
        <v>-2</v>
      </c>
      <c r="G162" s="7">
        <f>SUM(G107+G125+G140+G155+G161)-'G Recon PWR Plt'!O52</f>
        <v>0</v>
      </c>
      <c r="H162" s="7"/>
      <c r="I162" s="7"/>
      <c r="J162" s="7"/>
      <c r="K162" s="7"/>
      <c r="L162" s="7"/>
      <c r="M162" s="7"/>
      <c r="N162" s="7"/>
      <c r="O162" s="7"/>
      <c r="P162" s="7"/>
      <c r="Q162" s="25"/>
      <c r="R162" s="7"/>
      <c r="S162" s="25"/>
      <c r="T162" s="25"/>
      <c r="U162" s="25"/>
      <c r="V162" s="25"/>
      <c r="W162" s="25"/>
      <c r="X162" s="25"/>
    </row>
    <row r="163" spans="1:24" ht="13.2" x14ac:dyDescent="0.25">
      <c r="A163" s="28"/>
      <c r="B163" s="28"/>
      <c r="C163" s="28"/>
      <c r="D163" s="56"/>
      <c r="E163" s="5"/>
      <c r="F163" s="5"/>
      <c r="G163" s="5"/>
      <c r="H163" s="5"/>
      <c r="I163" s="5"/>
      <c r="J163" s="5"/>
      <c r="K163" s="5"/>
      <c r="L163" s="5"/>
      <c r="M163" s="5"/>
      <c r="N163" s="5"/>
      <c r="O163" s="5"/>
      <c r="P163" s="5"/>
      <c r="Q163" s="9"/>
      <c r="R163" s="5"/>
      <c r="S163" s="9"/>
      <c r="T163" s="9"/>
      <c r="U163" s="9"/>
      <c r="V163" s="9"/>
      <c r="W163" s="9"/>
      <c r="X163" s="9"/>
    </row>
    <row r="164" spans="1:24" ht="13.2" x14ac:dyDescent="0.25">
      <c r="A164" s="28" t="s">
        <v>1783</v>
      </c>
      <c r="B164" s="28"/>
      <c r="C164" s="28"/>
      <c r="D164" s="8">
        <f>+D107+D125+D140+D155+D161</f>
        <v>-1574173292.5916998</v>
      </c>
      <c r="E164" s="8">
        <f t="shared" ref="E164:F164" si="115">+E107+E125+E140+E155+E161</f>
        <v>31241.047900006175</v>
      </c>
      <c r="F164" s="8">
        <f t="shared" si="115"/>
        <v>-1574142051.5437999</v>
      </c>
      <c r="G164" s="8">
        <f>(+G107+G125+G140+G155+G161)</f>
        <v>-1630069481.4315</v>
      </c>
      <c r="H164" s="8">
        <f t="shared" ref="H164:O164" si="116">(+H107+H125+H140+H155+H161)</f>
        <v>-55927429.887699999</v>
      </c>
      <c r="I164" s="8">
        <f t="shared" si="116"/>
        <v>-4131626.6519500008</v>
      </c>
      <c r="J164" s="8">
        <f t="shared" si="116"/>
        <v>-8180620.092162</v>
      </c>
      <c r="K164" s="8">
        <f t="shared" si="116"/>
        <v>-12326971.590731001</v>
      </c>
      <c r="L164" s="8">
        <f t="shared" si="116"/>
        <v>0</v>
      </c>
      <c r="M164" s="8">
        <f t="shared" si="116"/>
        <v>-68254401.478430986</v>
      </c>
      <c r="N164" s="8">
        <f t="shared" si="116"/>
        <v>-1642396453.0222311</v>
      </c>
      <c r="O164" s="8">
        <f t="shared" si="116"/>
        <v>-2033181.2664264913</v>
      </c>
      <c r="P164" s="8">
        <f t="shared" ref="P164:X164" si="117">+P107+P125+P140+P155+P161</f>
        <v>0</v>
      </c>
      <c r="Q164" s="8">
        <f t="shared" si="117"/>
        <v>0</v>
      </c>
      <c r="R164" s="8">
        <f>+R107+R125+R140+R155+R161</f>
        <v>-6021196.191745243</v>
      </c>
      <c r="S164" s="8">
        <f t="shared" si="117"/>
        <v>-327663.3865481058</v>
      </c>
      <c r="T164" s="8">
        <f t="shared" si="117"/>
        <v>-504283.96518150007</v>
      </c>
      <c r="U164" s="8">
        <f t="shared" si="117"/>
        <v>39543.813052333338</v>
      </c>
      <c r="V164" s="8">
        <f t="shared" si="117"/>
        <v>-5658425.3422582783</v>
      </c>
      <c r="W164" s="8">
        <f t="shared" si="117"/>
        <v>-14505206.339107286</v>
      </c>
      <c r="X164" s="8">
        <f t="shared" si="117"/>
        <v>-1656901659.3613386</v>
      </c>
    </row>
    <row r="165" spans="1:24" ht="13.2" x14ac:dyDescent="0.25">
      <c r="A165" s="28"/>
      <c r="B165" s="28"/>
      <c r="C165" s="28"/>
      <c r="D165" s="49">
        <f>'G Recon PWR Plt'!F52-'Gas Rate Base - Plant Detail'!D164</f>
        <v>1.9999997615814209</v>
      </c>
      <c r="E165" s="8"/>
      <c r="F165" s="57">
        <f>'G Recon PWR Plt'!E52-'Gas Rate Base - Plant Detail'!F164</f>
        <v>2</v>
      </c>
      <c r="G165" s="57"/>
      <c r="H165" s="9"/>
      <c r="I165" s="57"/>
      <c r="J165" s="57"/>
      <c r="K165" s="57"/>
      <c r="L165" s="57"/>
      <c r="M165" s="57"/>
      <c r="N165" s="57"/>
      <c r="O165" s="9"/>
      <c r="P165" s="8"/>
      <c r="Q165" s="9"/>
      <c r="R165" s="8"/>
      <c r="S165" s="9"/>
      <c r="T165" s="9"/>
      <c r="U165" s="9"/>
      <c r="V165" s="9"/>
      <c r="W165" s="9">
        <f>SUM(O165:V165)</f>
        <v>0</v>
      </c>
      <c r="X165" s="9"/>
    </row>
    <row r="166" spans="1:24" ht="13.2" x14ac:dyDescent="0.25">
      <c r="A166" s="28" t="s">
        <v>1784</v>
      </c>
      <c r="B166" s="28"/>
      <c r="C166" s="28"/>
      <c r="D166" s="8"/>
      <c r="E166" s="8"/>
      <c r="F166" s="8"/>
      <c r="G166" s="8"/>
      <c r="H166" s="8"/>
      <c r="I166" s="8"/>
      <c r="J166" s="8"/>
      <c r="K166" s="8"/>
      <c r="L166" s="8"/>
      <c r="M166" s="8"/>
      <c r="N166" s="8"/>
      <c r="O166" s="8"/>
      <c r="P166" s="8"/>
      <c r="Q166" s="9"/>
      <c r="R166" s="8"/>
      <c r="S166" s="9"/>
      <c r="T166" s="9"/>
      <c r="U166" s="9"/>
      <c r="V166" s="9"/>
      <c r="W166" s="9">
        <f>SUM(O166:V166)</f>
        <v>0</v>
      </c>
      <c r="X166" s="9"/>
    </row>
    <row r="167" spans="1:24" ht="13.2" x14ac:dyDescent="0.25">
      <c r="A167" s="3" t="s">
        <v>1785</v>
      </c>
      <c r="B167" s="3"/>
      <c r="C167" s="3"/>
      <c r="D167" s="5">
        <v>4326369.2454166673</v>
      </c>
      <c r="E167" s="5"/>
      <c r="F167" s="5">
        <f t="shared" ref="F167:F169" si="118">SUM(D167:E167)</f>
        <v>4326369.2454166673</v>
      </c>
      <c r="G167" s="5">
        <v>4690422.22</v>
      </c>
      <c r="H167" s="8">
        <f>G167-F167</f>
        <v>364052.97458333243</v>
      </c>
      <c r="I167" s="5"/>
      <c r="J167" s="5"/>
      <c r="K167" s="5"/>
      <c r="L167" s="5"/>
      <c r="M167" s="8">
        <f t="shared" ref="M167:M169" si="119">H167+K167+L167</f>
        <v>364052.97458333243</v>
      </c>
      <c r="N167" s="8">
        <f t="shared" ref="N167:N169" si="120">F167+M167</f>
        <v>4690422.22</v>
      </c>
      <c r="O167" s="8"/>
      <c r="P167" s="8"/>
      <c r="Q167" s="9"/>
      <c r="R167" s="8"/>
      <c r="S167" s="9"/>
      <c r="T167" s="9"/>
      <c r="U167" s="9"/>
      <c r="V167" s="9"/>
      <c r="W167" s="9">
        <f>SUM(O167:V167)</f>
        <v>0</v>
      </c>
      <c r="X167" s="9">
        <f>W167+N167</f>
        <v>4690422.22</v>
      </c>
    </row>
    <row r="168" spans="1:24" ht="13.2" x14ac:dyDescent="0.25">
      <c r="A168" s="3" t="s">
        <v>1786</v>
      </c>
      <c r="B168" s="3"/>
      <c r="C168" s="3"/>
      <c r="D168" s="5">
        <v>20506.124653875002</v>
      </c>
      <c r="E168" s="5"/>
      <c r="F168" s="5">
        <f t="shared" si="118"/>
        <v>20506.124653875002</v>
      </c>
      <c r="G168" s="5">
        <v>68103.469475999998</v>
      </c>
      <c r="H168" s="8">
        <f>G168-F168</f>
        <v>47597.344822125</v>
      </c>
      <c r="I168" s="5"/>
      <c r="J168" s="5"/>
      <c r="K168" s="5"/>
      <c r="L168" s="5"/>
      <c r="M168" s="8">
        <f t="shared" si="119"/>
        <v>47597.344822125</v>
      </c>
      <c r="N168" s="8">
        <f t="shared" si="120"/>
        <v>68103.469475999998</v>
      </c>
      <c r="O168" s="5"/>
      <c r="P168" s="5"/>
      <c r="Q168" s="9"/>
      <c r="R168" s="5"/>
      <c r="S168" s="9"/>
      <c r="T168" s="9"/>
      <c r="U168" s="9"/>
      <c r="V168" s="9"/>
      <c r="W168" s="9">
        <f>SUM(O168:V168)</f>
        <v>0</v>
      </c>
      <c r="X168" s="9">
        <f>W168+N168</f>
        <v>68103.469475999998</v>
      </c>
    </row>
    <row r="169" spans="1:24" ht="13.2" x14ac:dyDescent="0.25">
      <c r="A169" s="3" t="s">
        <v>1787</v>
      </c>
      <c r="B169" s="3"/>
      <c r="C169" s="3"/>
      <c r="D169" s="7"/>
      <c r="E169" s="7"/>
      <c r="F169" s="7">
        <f t="shared" si="118"/>
        <v>0</v>
      </c>
      <c r="G169" s="7">
        <f>'Gas Rate Base'!F33</f>
        <v>0</v>
      </c>
      <c r="H169" s="7">
        <f>G169-F169</f>
        <v>0</v>
      </c>
      <c r="I169" s="7"/>
      <c r="J169" s="7"/>
      <c r="K169" s="7"/>
      <c r="L169" s="7"/>
      <c r="M169" s="7">
        <f t="shared" si="119"/>
        <v>0</v>
      </c>
      <c r="N169" s="7">
        <f t="shared" si="120"/>
        <v>0</v>
      </c>
      <c r="O169" s="7"/>
      <c r="P169" s="7"/>
      <c r="Q169" s="25"/>
      <c r="R169" s="7"/>
      <c r="S169" s="25"/>
      <c r="T169" s="25"/>
      <c r="U169" s="25"/>
      <c r="V169" s="25"/>
      <c r="W169" s="25">
        <f>SUM(O169:V169)</f>
        <v>0</v>
      </c>
      <c r="X169" s="25">
        <f>W169+N169</f>
        <v>0</v>
      </c>
    </row>
    <row r="170" spans="1:24" ht="13.2" x14ac:dyDescent="0.25">
      <c r="A170" s="9"/>
      <c r="B170" s="9"/>
      <c r="C170" s="9"/>
      <c r="D170" s="5">
        <f>SUM(D167:D169)</f>
        <v>4346875.3700705422</v>
      </c>
      <c r="E170" s="5">
        <f t="shared" ref="E170:X170" si="121">SUM(E167:E169)</f>
        <v>0</v>
      </c>
      <c r="F170" s="5">
        <f t="shared" si="121"/>
        <v>4346875.3700705422</v>
      </c>
      <c r="G170" s="5">
        <f>SUM(G167:G169)</f>
        <v>4758525.6894760001</v>
      </c>
      <c r="H170" s="5">
        <f t="shared" si="121"/>
        <v>411650.31940545741</v>
      </c>
      <c r="I170" s="5">
        <f t="shared" si="121"/>
        <v>0</v>
      </c>
      <c r="J170" s="5">
        <f t="shared" si="121"/>
        <v>0</v>
      </c>
      <c r="K170" s="5">
        <f t="shared" si="121"/>
        <v>0</v>
      </c>
      <c r="L170" s="5">
        <f t="shared" ref="L170" si="122">SUM(L167:L169)</f>
        <v>0</v>
      </c>
      <c r="M170" s="5">
        <f t="shared" si="121"/>
        <v>411650.31940545741</v>
      </c>
      <c r="N170" s="5">
        <f t="shared" si="121"/>
        <v>4758525.6894760001</v>
      </c>
      <c r="O170" s="5">
        <f t="shared" si="121"/>
        <v>0</v>
      </c>
      <c r="P170" s="5">
        <f t="shared" si="121"/>
        <v>0</v>
      </c>
      <c r="Q170" s="5">
        <f t="shared" si="121"/>
        <v>0</v>
      </c>
      <c r="R170" s="5">
        <f>SUM(R167:R169)</f>
        <v>0</v>
      </c>
      <c r="S170" s="5">
        <f t="shared" si="121"/>
        <v>0</v>
      </c>
      <c r="T170" s="5">
        <f t="shared" si="121"/>
        <v>0</v>
      </c>
      <c r="U170" s="5"/>
      <c r="V170" s="5">
        <f t="shared" si="121"/>
        <v>0</v>
      </c>
      <c r="W170" s="5">
        <f t="shared" si="121"/>
        <v>0</v>
      </c>
      <c r="X170" s="5">
        <f t="shared" si="121"/>
        <v>4758525.6894760001</v>
      </c>
    </row>
    <row r="171" spans="1:24" ht="13.2" x14ac:dyDescent="0.25">
      <c r="A171" s="3"/>
      <c r="B171" s="3"/>
      <c r="C171" s="3"/>
      <c r="D171" s="50">
        <f>SUM('G Recon PWR Plt'!E53:E54)-'Gas Rate Base - Plant Detail'!D170</f>
        <v>-0.26697054225951433</v>
      </c>
      <c r="E171" s="5"/>
      <c r="F171" s="5"/>
      <c r="G171" s="5"/>
      <c r="H171" s="5"/>
      <c r="I171" s="5"/>
      <c r="J171" s="5"/>
      <c r="K171" s="5"/>
      <c r="L171" s="5"/>
      <c r="M171" s="5"/>
      <c r="N171" s="5"/>
      <c r="O171" s="5"/>
      <c r="P171" s="5"/>
      <c r="Q171" s="9"/>
      <c r="R171" s="5"/>
      <c r="S171" s="9"/>
      <c r="T171" s="9"/>
      <c r="U171" s="9"/>
      <c r="V171" s="9"/>
      <c r="W171" s="9"/>
      <c r="X171" s="9"/>
    </row>
    <row r="172" spans="1:24" ht="13.2" x14ac:dyDescent="0.25">
      <c r="A172" s="28" t="s">
        <v>1788</v>
      </c>
      <c r="B172" s="28"/>
      <c r="C172" s="28"/>
      <c r="D172" s="5">
        <f t="shared" ref="D172:N172" si="123">D164+D170</f>
        <v>-1569826417.2216294</v>
      </c>
      <c r="E172" s="5">
        <f t="shared" si="123"/>
        <v>31241.047900006175</v>
      </c>
      <c r="F172" s="5">
        <f t="shared" si="123"/>
        <v>-1569795176.1737294</v>
      </c>
      <c r="G172" s="5">
        <f>G164+G170</f>
        <v>-1625310955.7420239</v>
      </c>
      <c r="H172" s="5">
        <f t="shared" si="123"/>
        <v>-55515779.56829454</v>
      </c>
      <c r="I172" s="5">
        <f t="shared" si="123"/>
        <v>-4131626.6519500008</v>
      </c>
      <c r="J172" s="5">
        <f t="shared" si="123"/>
        <v>-8180620.092162</v>
      </c>
      <c r="K172" s="5">
        <f t="shared" si="123"/>
        <v>-12326971.590731001</v>
      </c>
      <c r="L172" s="5">
        <f t="shared" ref="L172" si="124">L164+L170</f>
        <v>0</v>
      </c>
      <c r="M172" s="5">
        <f t="shared" si="123"/>
        <v>-67842751.159025535</v>
      </c>
      <c r="N172" s="5">
        <f t="shared" si="123"/>
        <v>-1637637927.3327551</v>
      </c>
      <c r="O172" s="5">
        <f t="shared" ref="O172:X172" si="125">O164+O170</f>
        <v>-2033181.2664264913</v>
      </c>
      <c r="P172" s="5">
        <f t="shared" si="125"/>
        <v>0</v>
      </c>
      <c r="Q172" s="5">
        <f t="shared" si="125"/>
        <v>0</v>
      </c>
      <c r="R172" s="5">
        <f>R164+R170</f>
        <v>-6021196.191745243</v>
      </c>
      <c r="S172" s="5">
        <f t="shared" si="125"/>
        <v>-327663.3865481058</v>
      </c>
      <c r="T172" s="5">
        <f t="shared" si="125"/>
        <v>-504283.96518150007</v>
      </c>
      <c r="U172" s="5">
        <f t="shared" si="125"/>
        <v>39543.813052333338</v>
      </c>
      <c r="V172" s="5">
        <f t="shared" si="125"/>
        <v>-5658425.3422582783</v>
      </c>
      <c r="W172" s="5">
        <f t="shared" si="125"/>
        <v>-14505206.339107286</v>
      </c>
      <c r="X172" s="5">
        <f t="shared" si="125"/>
        <v>-1652143133.6718626</v>
      </c>
    </row>
    <row r="173" spans="1:24" ht="13.2" x14ac:dyDescent="0.25">
      <c r="A173" s="4" t="s">
        <v>1789</v>
      </c>
      <c r="B173" s="4"/>
      <c r="C173" s="4"/>
      <c r="D173" s="8"/>
      <c r="E173" s="8"/>
      <c r="F173" s="57"/>
      <c r="G173" s="57"/>
      <c r="H173" s="57">
        <v>2</v>
      </c>
      <c r="I173" s="57"/>
      <c r="J173" s="57"/>
      <c r="K173" s="57"/>
      <c r="L173" s="57"/>
      <c r="M173" s="57"/>
      <c r="N173" s="57"/>
      <c r="O173" s="57"/>
      <c r="P173" s="57"/>
      <c r="Q173" s="9"/>
      <c r="R173" s="57"/>
      <c r="S173" s="9"/>
      <c r="T173" s="9"/>
      <c r="U173" s="9"/>
      <c r="V173" s="9"/>
      <c r="W173" s="9"/>
      <c r="X173" s="9"/>
    </row>
    <row r="174" spans="1:24" ht="13.8" thickBot="1" x14ac:dyDescent="0.3">
      <c r="A174" s="28" t="s">
        <v>1790</v>
      </c>
      <c r="B174" s="28"/>
      <c r="C174" s="28"/>
      <c r="D174" s="33">
        <f t="shared" ref="D174:X174" si="126">D98+D172</f>
        <v>2531067697.9597874</v>
      </c>
      <c r="E174" s="33">
        <f t="shared" si="126"/>
        <v>-262594.92590017617</v>
      </c>
      <c r="F174" s="33">
        <f t="shared" si="126"/>
        <v>2530805103.0338874</v>
      </c>
      <c r="G174" s="33">
        <f>G98+G172</f>
        <v>2675629415.6493907</v>
      </c>
      <c r="H174" s="33">
        <f t="shared" si="126"/>
        <v>144824312.6155023</v>
      </c>
      <c r="I174" s="33">
        <f>I98+I172</f>
        <v>-4131626.6519500008</v>
      </c>
      <c r="J174" s="33">
        <f t="shared" ref="J174:M174" si="127">J98+J172</f>
        <v>-8180620.092162</v>
      </c>
      <c r="K174" s="33">
        <f t="shared" si="127"/>
        <v>-12326971.590731001</v>
      </c>
      <c r="L174" s="33"/>
      <c r="M174" s="33">
        <f t="shared" si="127"/>
        <v>132384017.78078552</v>
      </c>
      <c r="N174" s="33">
        <f>N98+N172</f>
        <v>2663189120.8146734</v>
      </c>
      <c r="O174" s="33">
        <f t="shared" si="126"/>
        <v>27579432.693205625</v>
      </c>
      <c r="P174" s="33">
        <f t="shared" si="126"/>
        <v>0</v>
      </c>
      <c r="Q174" s="33">
        <f t="shared" si="126"/>
        <v>0</v>
      </c>
      <c r="R174" s="33">
        <f>R98+R172</f>
        <v>11021345.738437757</v>
      </c>
      <c r="S174" s="33">
        <f t="shared" si="126"/>
        <v>17461761.383451898</v>
      </c>
      <c r="T174" s="33">
        <f t="shared" si="126"/>
        <v>3164433.4344525002</v>
      </c>
      <c r="U174" s="33">
        <f t="shared" si="126"/>
        <v>-9338435.5669476669</v>
      </c>
      <c r="V174" s="33">
        <f t="shared" si="126"/>
        <v>-5658425.3422582783</v>
      </c>
      <c r="W174" s="33">
        <f t="shared" si="126"/>
        <v>44230112.340341836</v>
      </c>
      <c r="X174" s="33">
        <f t="shared" si="126"/>
        <v>2707419233.155015</v>
      </c>
    </row>
    <row r="175" spans="1:24" ht="13.8" thickTop="1" x14ac:dyDescent="0.25">
      <c r="A175" s="4" t="s">
        <v>1791</v>
      </c>
      <c r="B175" s="4"/>
      <c r="C175" s="4"/>
      <c r="D175" s="8"/>
      <c r="E175" s="8"/>
      <c r="F175" s="57"/>
      <c r="G175" s="57"/>
      <c r="H175" s="8"/>
      <c r="I175" s="57"/>
      <c r="J175" s="57"/>
      <c r="K175" s="57"/>
      <c r="L175" s="57"/>
      <c r="M175" s="57"/>
      <c r="N175" s="57"/>
      <c r="O175" s="8"/>
      <c r="P175" s="8"/>
      <c r="Q175" s="9"/>
      <c r="R175" s="8"/>
      <c r="S175" s="9"/>
      <c r="T175" s="9"/>
      <c r="U175" s="9"/>
      <c r="V175" s="9"/>
      <c r="W175" s="9"/>
      <c r="X175" s="9"/>
    </row>
    <row r="176" spans="1:24" ht="13.2" x14ac:dyDescent="0.25">
      <c r="A176" s="4"/>
      <c r="B176" s="4"/>
      <c r="C176" s="4"/>
      <c r="D176" s="8"/>
      <c r="E176" s="8"/>
      <c r="F176" s="8"/>
      <c r="G176" s="8"/>
      <c r="H176" s="8"/>
      <c r="I176" s="8"/>
      <c r="J176" s="8"/>
      <c r="K176" s="8"/>
      <c r="L176" s="8"/>
      <c r="M176" s="8"/>
      <c r="N176" s="8"/>
      <c r="O176" s="8"/>
      <c r="P176" s="8"/>
      <c r="Q176" s="9"/>
      <c r="R176" s="8"/>
      <c r="S176" s="9"/>
      <c r="T176" s="9"/>
      <c r="U176" s="9"/>
      <c r="V176" s="9"/>
      <c r="W176" s="9"/>
      <c r="X176" s="9"/>
    </row>
    <row r="177" spans="1:24" ht="13.2" x14ac:dyDescent="0.25">
      <c r="A177" s="35" t="s">
        <v>1792</v>
      </c>
      <c r="B177" s="35"/>
      <c r="C177" s="35"/>
      <c r="D177" s="8"/>
      <c r="E177" s="8"/>
      <c r="F177" s="8"/>
      <c r="G177" s="8"/>
      <c r="H177" s="8"/>
      <c r="I177" s="8"/>
      <c r="J177" s="8"/>
      <c r="K177" s="8"/>
      <c r="L177" s="8"/>
      <c r="M177" s="8"/>
      <c r="N177" s="8"/>
      <c r="O177" s="8"/>
      <c r="P177" s="8"/>
      <c r="Q177" s="9"/>
      <c r="R177" s="8"/>
      <c r="S177" s="9"/>
      <c r="T177" s="9"/>
      <c r="U177" s="9"/>
      <c r="V177" s="9"/>
      <c r="W177" s="9"/>
      <c r="X177" s="9"/>
    </row>
    <row r="178" spans="1:24" ht="13.2" x14ac:dyDescent="0.25">
      <c r="A178" s="4"/>
      <c r="B178" s="4"/>
      <c r="C178" s="4"/>
      <c r="D178" s="8"/>
      <c r="E178" s="8"/>
      <c r="F178" s="8"/>
      <c r="G178" s="8"/>
      <c r="H178" s="8"/>
      <c r="I178" s="8"/>
      <c r="J178" s="8"/>
      <c r="K178" s="8"/>
      <c r="L178" s="8"/>
      <c r="M178" s="8"/>
      <c r="N178" s="8"/>
      <c r="O178" s="8"/>
      <c r="P178" s="8"/>
      <c r="Q178" s="9"/>
      <c r="R178" s="8"/>
      <c r="S178" s="9"/>
      <c r="T178" s="9"/>
      <c r="U178" s="9"/>
      <c r="V178" s="9"/>
      <c r="W178" s="9"/>
      <c r="X178" s="9"/>
    </row>
    <row r="179" spans="1:24" ht="13.2" x14ac:dyDescent="0.25">
      <c r="A179" s="4"/>
      <c r="B179" s="4"/>
      <c r="C179" s="4"/>
      <c r="D179" s="8"/>
      <c r="E179" s="8"/>
      <c r="F179" s="8"/>
      <c r="G179" s="8"/>
      <c r="H179" s="8"/>
      <c r="I179" s="8"/>
      <c r="J179" s="8"/>
      <c r="K179" s="8"/>
      <c r="L179" s="8"/>
      <c r="M179" s="8"/>
      <c r="N179" s="8"/>
      <c r="O179" s="8"/>
      <c r="P179" s="8"/>
      <c r="Q179" s="9"/>
      <c r="R179" s="8"/>
      <c r="S179" s="9"/>
      <c r="T179" s="9"/>
      <c r="U179" s="9"/>
      <c r="V179" s="9"/>
      <c r="W179" s="9"/>
      <c r="X179" s="9"/>
    </row>
    <row r="180" spans="1:24" ht="13.2" x14ac:dyDescent="0.25">
      <c r="A180" s="4" t="s">
        <v>1793</v>
      </c>
      <c r="B180" s="4"/>
      <c r="C180" s="4"/>
      <c r="D180" s="8">
        <v>-604032300.68879509</v>
      </c>
      <c r="E180" s="8"/>
      <c r="F180" s="8">
        <f t="shared" ref="F180:F188" si="128">SUM(D180:E180)</f>
        <v>-604032300.68879509</v>
      </c>
      <c r="G180" s="8">
        <v>-600273754.652915</v>
      </c>
      <c r="H180" s="8">
        <f t="shared" ref="H180:H188" si="129">G180-F180</f>
        <v>3758546.0358800888</v>
      </c>
      <c r="I180" s="8"/>
      <c r="J180" s="8"/>
      <c r="K180" s="8">
        <v>2588664.0473682922</v>
      </c>
      <c r="L180" s="8">
        <v>7931.7188669224333</v>
      </c>
      <c r="M180" s="8">
        <f t="shared" ref="M180:M188" si="130">H180+K180+L180</f>
        <v>6355141.8021153035</v>
      </c>
      <c r="N180" s="8">
        <f t="shared" ref="N180:N188" si="131">F180+M180</f>
        <v>-597677158.88667977</v>
      </c>
      <c r="O180" s="8">
        <v>-5273805.2398391496</v>
      </c>
      <c r="P180" s="8"/>
      <c r="Q180" s="9">
        <v>361315.18883649912</v>
      </c>
      <c r="R180" s="8">
        <v>-2305807.6102975523</v>
      </c>
      <c r="S180" s="9">
        <v>0</v>
      </c>
      <c r="T180" s="9">
        <v>-202619.41460202174</v>
      </c>
      <c r="U180" s="9">
        <v>10924.564479418335</v>
      </c>
      <c r="V180" s="9">
        <v>-729618.36065856554</v>
      </c>
      <c r="W180" s="9">
        <f t="shared" ref="W180:W188" si="132">SUM(O180:V180)</f>
        <v>-8139610.872081372</v>
      </c>
      <c r="X180" s="9">
        <f t="shared" ref="X180:X188" si="133">W180+N180</f>
        <v>-605816769.75876117</v>
      </c>
    </row>
    <row r="181" spans="1:24" ht="13.2" x14ac:dyDescent="0.25">
      <c r="A181" s="4" t="s">
        <v>1794</v>
      </c>
      <c r="B181" s="4"/>
      <c r="C181" s="4"/>
      <c r="D181" s="8"/>
      <c r="E181" s="8"/>
      <c r="F181" s="8">
        <f t="shared" si="128"/>
        <v>0</v>
      </c>
      <c r="G181" s="8">
        <v>0</v>
      </c>
      <c r="H181" s="8">
        <f t="shared" si="129"/>
        <v>0</v>
      </c>
      <c r="I181" s="8"/>
      <c r="J181" s="8"/>
      <c r="K181" s="8"/>
      <c r="L181" s="8"/>
      <c r="M181" s="8">
        <f t="shared" si="130"/>
        <v>0</v>
      </c>
      <c r="N181" s="8">
        <f t="shared" si="131"/>
        <v>0</v>
      </c>
      <c r="O181" s="8"/>
      <c r="P181" s="8"/>
      <c r="Q181" s="9"/>
      <c r="R181" s="8"/>
      <c r="S181" s="9"/>
      <c r="T181" s="9"/>
      <c r="U181" s="9"/>
      <c r="V181" s="9"/>
      <c r="W181" s="9">
        <f t="shared" si="132"/>
        <v>0</v>
      </c>
      <c r="X181" s="9">
        <f t="shared" si="133"/>
        <v>0</v>
      </c>
    </row>
    <row r="182" spans="1:24" ht="13.2" x14ac:dyDescent="0.25">
      <c r="A182" s="4" t="s">
        <v>1795</v>
      </c>
      <c r="B182" s="4"/>
      <c r="C182" s="4"/>
      <c r="D182" s="8"/>
      <c r="E182" s="8"/>
      <c r="F182" s="8">
        <f t="shared" si="128"/>
        <v>0</v>
      </c>
      <c r="G182" s="8">
        <v>0</v>
      </c>
      <c r="H182" s="8">
        <f t="shared" si="129"/>
        <v>0</v>
      </c>
      <c r="I182" s="8"/>
      <c r="J182" s="8"/>
      <c r="K182" s="8"/>
      <c r="L182" s="8"/>
      <c r="M182" s="8">
        <f t="shared" si="130"/>
        <v>0</v>
      </c>
      <c r="N182" s="8">
        <f t="shared" si="131"/>
        <v>0</v>
      </c>
      <c r="O182" s="8"/>
      <c r="P182" s="8"/>
      <c r="Q182" s="9"/>
      <c r="R182" s="8"/>
      <c r="S182" s="9"/>
      <c r="T182" s="9"/>
      <c r="U182" s="9"/>
      <c r="V182" s="9"/>
      <c r="W182" s="9">
        <f t="shared" si="132"/>
        <v>0</v>
      </c>
      <c r="X182" s="9">
        <f t="shared" si="133"/>
        <v>0</v>
      </c>
    </row>
    <row r="183" spans="1:24" ht="13.2" x14ac:dyDescent="0.25">
      <c r="A183" s="4" t="s">
        <v>1796</v>
      </c>
      <c r="B183" s="4"/>
      <c r="C183" s="4"/>
      <c r="D183" s="8"/>
      <c r="E183" s="8"/>
      <c r="F183" s="8">
        <f t="shared" si="128"/>
        <v>0</v>
      </c>
      <c r="G183" s="8">
        <v>0</v>
      </c>
      <c r="H183" s="8">
        <f t="shared" si="129"/>
        <v>0</v>
      </c>
      <c r="I183" s="8"/>
      <c r="J183" s="8"/>
      <c r="K183" s="8"/>
      <c r="L183" s="8"/>
      <c r="M183" s="8">
        <f t="shared" si="130"/>
        <v>0</v>
      </c>
      <c r="N183" s="8">
        <f t="shared" si="131"/>
        <v>0</v>
      </c>
      <c r="O183" s="8"/>
      <c r="P183" s="8"/>
      <c r="Q183" s="9"/>
      <c r="R183" s="8"/>
      <c r="S183" s="9"/>
      <c r="T183" s="9"/>
      <c r="U183" s="9"/>
      <c r="V183" s="9"/>
      <c r="W183" s="9">
        <f t="shared" si="132"/>
        <v>0</v>
      </c>
      <c r="X183" s="9">
        <f t="shared" si="133"/>
        <v>0</v>
      </c>
    </row>
    <row r="184" spans="1:24" ht="13.2" x14ac:dyDescent="0.25">
      <c r="A184" s="4" t="s">
        <v>1610</v>
      </c>
      <c r="B184" s="4"/>
      <c r="C184" s="4"/>
      <c r="D184" s="8">
        <v>4.791666666666667E-2</v>
      </c>
      <c r="E184" s="8"/>
      <c r="F184" s="8">
        <f t="shared" si="128"/>
        <v>4.791666666666667E-2</v>
      </c>
      <c r="G184" s="8">
        <v>4.791666666666667E-2</v>
      </c>
      <c r="H184" s="8">
        <f t="shared" si="129"/>
        <v>0</v>
      </c>
      <c r="I184" s="8"/>
      <c r="J184" s="8"/>
      <c r="K184" s="8"/>
      <c r="L184" s="8"/>
      <c r="M184" s="8">
        <f t="shared" si="130"/>
        <v>0</v>
      </c>
      <c r="N184" s="8">
        <f t="shared" si="131"/>
        <v>4.791666666666667E-2</v>
      </c>
      <c r="O184" s="8"/>
      <c r="P184" s="8"/>
      <c r="Q184" s="9"/>
      <c r="R184" s="8"/>
      <c r="S184" s="9"/>
      <c r="T184" s="9"/>
      <c r="U184" s="9"/>
      <c r="V184" s="9"/>
      <c r="W184" s="9">
        <f t="shared" si="132"/>
        <v>0</v>
      </c>
      <c r="X184" s="9">
        <f t="shared" si="133"/>
        <v>4.791666666666667E-2</v>
      </c>
    </row>
    <row r="185" spans="1:24" ht="13.2" x14ac:dyDescent="0.25">
      <c r="A185" s="4" t="s">
        <v>1797</v>
      </c>
      <c r="B185" s="4"/>
      <c r="C185" s="4"/>
      <c r="D185" s="8">
        <v>-16686141.97208333</v>
      </c>
      <c r="E185" s="8"/>
      <c r="F185" s="8">
        <f t="shared" si="128"/>
        <v>-16686141.97208333</v>
      </c>
      <c r="G185" s="8">
        <v>-13796257.84</v>
      </c>
      <c r="H185" s="8">
        <f t="shared" si="129"/>
        <v>2889884.1320833303</v>
      </c>
      <c r="I185" s="8"/>
      <c r="J185" s="8"/>
      <c r="K185" s="8"/>
      <c r="L185" s="8"/>
      <c r="M185" s="8">
        <f t="shared" si="130"/>
        <v>2889884.1320833303</v>
      </c>
      <c r="N185" s="8">
        <f t="shared" si="131"/>
        <v>-13796257.84</v>
      </c>
      <c r="O185" s="8"/>
      <c r="P185" s="8"/>
      <c r="Q185" s="9"/>
      <c r="R185" s="8">
        <v>0</v>
      </c>
      <c r="S185" s="9"/>
      <c r="T185" s="9"/>
      <c r="U185" s="9"/>
      <c r="V185" s="9"/>
      <c r="W185" s="9">
        <f t="shared" si="132"/>
        <v>0</v>
      </c>
      <c r="X185" s="9">
        <f t="shared" si="133"/>
        <v>-13796257.84</v>
      </c>
    </row>
    <row r="186" spans="1:24" ht="13.2" x14ac:dyDescent="0.25">
      <c r="A186" s="4" t="s">
        <v>1632</v>
      </c>
      <c r="B186" s="4"/>
      <c r="C186" s="4"/>
      <c r="D186" s="8">
        <v>-13266320.190166749</v>
      </c>
      <c r="E186" s="8"/>
      <c r="F186" s="8">
        <f t="shared" si="128"/>
        <v>-13266320.190166749</v>
      </c>
      <c r="G186" s="8">
        <v>-13197398.865525</v>
      </c>
      <c r="H186" s="8">
        <f t="shared" si="129"/>
        <v>68921.324641749263</v>
      </c>
      <c r="I186" s="8"/>
      <c r="J186" s="8"/>
      <c r="K186" s="8"/>
      <c r="L186" s="8"/>
      <c r="M186" s="8">
        <f t="shared" si="130"/>
        <v>68921.324641749263</v>
      </c>
      <c r="N186" s="8">
        <f t="shared" si="131"/>
        <v>-13197398.865525</v>
      </c>
      <c r="O186" s="8"/>
      <c r="P186" s="8"/>
      <c r="Q186" s="9"/>
      <c r="R186" s="8"/>
      <c r="S186" s="9"/>
      <c r="T186" s="9"/>
      <c r="U186" s="9"/>
      <c r="V186" s="9"/>
      <c r="W186" s="9">
        <f t="shared" si="132"/>
        <v>0</v>
      </c>
      <c r="X186" s="9">
        <f t="shared" si="133"/>
        <v>-13197398.865525</v>
      </c>
    </row>
    <row r="187" spans="1:24" ht="13.2" x14ac:dyDescent="0.25">
      <c r="A187" s="4" t="s">
        <v>188</v>
      </c>
      <c r="B187" s="4"/>
      <c r="C187" s="4"/>
      <c r="D187" s="8">
        <v>54431800.041036151</v>
      </c>
      <c r="E187" s="8"/>
      <c r="F187" s="8">
        <f t="shared" si="128"/>
        <v>54431800.041036151</v>
      </c>
      <c r="G187" s="8">
        <v>53555825.759281471</v>
      </c>
      <c r="H187" s="8">
        <f t="shared" si="129"/>
        <v>-875974.28175467998</v>
      </c>
      <c r="I187" s="8"/>
      <c r="J187" s="8"/>
      <c r="K187" s="8"/>
      <c r="L187" s="8"/>
      <c r="M187" s="8">
        <f t="shared" si="130"/>
        <v>-875974.28175467998</v>
      </c>
      <c r="N187" s="8">
        <f t="shared" si="131"/>
        <v>53555825.759281471</v>
      </c>
      <c r="O187" s="8">
        <v>4769737.4247795846</v>
      </c>
      <c r="P187" s="8"/>
      <c r="Q187" s="9"/>
      <c r="R187" s="8">
        <v>9714354.1454625297</v>
      </c>
      <c r="S187" s="9"/>
      <c r="T187" s="9"/>
      <c r="U187" s="9"/>
      <c r="V187" s="9"/>
      <c r="W187" s="9">
        <f t="shared" si="132"/>
        <v>14484091.570242114</v>
      </c>
      <c r="X187" s="9">
        <f t="shared" si="133"/>
        <v>68039917.329523593</v>
      </c>
    </row>
    <row r="188" spans="1:24" ht="13.2" x14ac:dyDescent="0.25">
      <c r="A188" s="4" t="s">
        <v>1798</v>
      </c>
      <c r="B188" s="4"/>
      <c r="C188" s="4"/>
      <c r="D188" s="7"/>
      <c r="E188" s="7"/>
      <c r="F188" s="7">
        <f t="shared" si="128"/>
        <v>0</v>
      </c>
      <c r="G188" s="7"/>
      <c r="H188" s="7">
        <f t="shared" si="129"/>
        <v>0</v>
      </c>
      <c r="I188" s="7"/>
      <c r="J188" s="7"/>
      <c r="K188" s="7"/>
      <c r="L188" s="7"/>
      <c r="M188" s="7">
        <f t="shared" si="130"/>
        <v>0</v>
      </c>
      <c r="N188" s="7">
        <f t="shared" si="131"/>
        <v>0</v>
      </c>
      <c r="O188" s="7"/>
      <c r="P188" s="7"/>
      <c r="Q188" s="25"/>
      <c r="R188" s="7"/>
      <c r="S188" s="25"/>
      <c r="T188" s="25"/>
      <c r="U188" s="25"/>
      <c r="V188" s="25"/>
      <c r="W188" s="25">
        <f t="shared" si="132"/>
        <v>0</v>
      </c>
      <c r="X188" s="25">
        <f t="shared" si="133"/>
        <v>0</v>
      </c>
    </row>
    <row r="189" spans="1:24" ht="13.2" x14ac:dyDescent="0.25">
      <c r="A189" s="28" t="s">
        <v>1799</v>
      </c>
      <c r="B189" s="28"/>
      <c r="C189" s="28"/>
      <c r="D189" s="8">
        <f>SUM(D180:D188)</f>
        <v>-579552962.76209235</v>
      </c>
      <c r="E189" s="8">
        <f t="shared" ref="E189:N189" si="134">SUM(E180:E188)</f>
        <v>0</v>
      </c>
      <c r="F189" s="8">
        <f t="shared" si="134"/>
        <v>-579552962.76209235</v>
      </c>
      <c r="G189" s="8">
        <f>SUM(G180:G188)</f>
        <v>-573711585.55124187</v>
      </c>
      <c r="H189" s="8">
        <f t="shared" si="134"/>
        <v>5841377.2108504884</v>
      </c>
      <c r="I189" s="8">
        <f t="shared" si="134"/>
        <v>0</v>
      </c>
      <c r="J189" s="8">
        <f t="shared" si="134"/>
        <v>0</v>
      </c>
      <c r="K189" s="8">
        <f t="shared" si="134"/>
        <v>2588664.0473682922</v>
      </c>
      <c r="L189" s="8">
        <f t="shared" si="134"/>
        <v>7931.7188669224333</v>
      </c>
      <c r="M189" s="8">
        <f t="shared" si="134"/>
        <v>8437972.9770857021</v>
      </c>
      <c r="N189" s="8">
        <f t="shared" si="134"/>
        <v>-571114989.78500664</v>
      </c>
      <c r="O189" s="8">
        <f>SUM(O180:O188)</f>
        <v>-504067.81505956501</v>
      </c>
      <c r="P189" s="8">
        <f t="shared" ref="P189:X189" si="135">SUM(P180:P188)</f>
        <v>0</v>
      </c>
      <c r="Q189" s="8">
        <f t="shared" si="135"/>
        <v>361315.18883649912</v>
      </c>
      <c r="R189" s="8">
        <f>SUM(R180:R188)</f>
        <v>7408546.5351649774</v>
      </c>
      <c r="S189" s="8">
        <f t="shared" si="135"/>
        <v>0</v>
      </c>
      <c r="T189" s="8">
        <f t="shared" si="135"/>
        <v>-202619.41460202174</v>
      </c>
      <c r="U189" s="8">
        <f t="shared" si="135"/>
        <v>10924.564479418335</v>
      </c>
      <c r="V189" s="8">
        <f t="shared" si="135"/>
        <v>-729618.36065856554</v>
      </c>
      <c r="W189" s="8">
        <f t="shared" si="135"/>
        <v>6344480.6981607424</v>
      </c>
      <c r="X189" s="8">
        <f t="shared" si="135"/>
        <v>-564770509.08684599</v>
      </c>
    </row>
    <row r="190" spans="1:24" ht="13.2" x14ac:dyDescent="0.25">
      <c r="A190" s="4"/>
      <c r="B190" s="4"/>
      <c r="C190" s="4"/>
      <c r="D190" s="8"/>
      <c r="E190" s="8"/>
      <c r="F190" s="8"/>
      <c r="G190" s="8"/>
      <c r="H190" s="8"/>
      <c r="I190" s="8"/>
      <c r="J190" s="8"/>
      <c r="K190" s="8"/>
      <c r="L190" s="8"/>
      <c r="M190" s="8"/>
      <c r="N190" s="8"/>
      <c r="O190" s="8"/>
      <c r="P190" s="8"/>
      <c r="Q190" s="9"/>
      <c r="R190" s="8"/>
      <c r="S190" s="9"/>
      <c r="T190" s="9"/>
      <c r="U190" s="9"/>
      <c r="V190" s="9"/>
      <c r="W190" s="9"/>
      <c r="X190" s="9"/>
    </row>
    <row r="191" spans="1:24" ht="13.8" thickBot="1" x14ac:dyDescent="0.3">
      <c r="A191" s="28" t="s">
        <v>1800</v>
      </c>
      <c r="B191" s="28"/>
      <c r="C191" s="28"/>
      <c r="D191" s="33">
        <f>D174+D189</f>
        <v>1951514735.197695</v>
      </c>
      <c r="E191" s="33">
        <f t="shared" ref="E191:F191" si="136">E174+E189</f>
        <v>-262594.92590017617</v>
      </c>
      <c r="F191" s="33">
        <f t="shared" si="136"/>
        <v>1951252140.271795</v>
      </c>
      <c r="G191" s="33">
        <f>G174+G189</f>
        <v>2101917830.0981488</v>
      </c>
      <c r="H191" s="33">
        <f>H174+H189</f>
        <v>150665689.82635278</v>
      </c>
      <c r="I191" s="33">
        <f t="shared" ref="I191:N191" si="137">I174+I189</f>
        <v>-4131626.6519500008</v>
      </c>
      <c r="J191" s="33">
        <f t="shared" si="137"/>
        <v>-8180620.092162</v>
      </c>
      <c r="K191" s="33">
        <f t="shared" si="137"/>
        <v>-9738307.5433627088</v>
      </c>
      <c r="L191" s="33">
        <f t="shared" si="137"/>
        <v>7931.7188669224333</v>
      </c>
      <c r="M191" s="33">
        <f t="shared" si="137"/>
        <v>140821990.75787121</v>
      </c>
      <c r="N191" s="33">
        <f t="shared" si="137"/>
        <v>2092074131.0296669</v>
      </c>
      <c r="O191" s="33">
        <f>O174+O189</f>
        <v>27075364.87814606</v>
      </c>
      <c r="P191" s="33">
        <f t="shared" ref="P191:X191" si="138">P174+P189</f>
        <v>0</v>
      </c>
      <c r="Q191" s="33">
        <f t="shared" si="138"/>
        <v>361315.18883649912</v>
      </c>
      <c r="R191" s="33">
        <f>R174+R189</f>
        <v>18429892.273602735</v>
      </c>
      <c r="S191" s="33">
        <f t="shared" si="138"/>
        <v>17461761.383451898</v>
      </c>
      <c r="T191" s="33">
        <f t="shared" si="138"/>
        <v>2961814.0198504785</v>
      </c>
      <c r="U191" s="33">
        <f t="shared" si="138"/>
        <v>-9327511.0024682488</v>
      </c>
      <c r="V191" s="33">
        <f t="shared" si="138"/>
        <v>-6388043.7029168438</v>
      </c>
      <c r="W191" s="33">
        <f t="shared" si="138"/>
        <v>50574593.038502581</v>
      </c>
      <c r="X191" s="33">
        <f t="shared" si="138"/>
        <v>2142648724.0681691</v>
      </c>
    </row>
    <row r="192" spans="1:24" ht="13.8" thickTop="1" x14ac:dyDescent="0.25">
      <c r="A192" s="9" t="s">
        <v>6805</v>
      </c>
      <c r="B192" s="4"/>
      <c r="C192" s="4"/>
      <c r="D192" s="8"/>
      <c r="E192" s="8"/>
      <c r="F192" s="8">
        <v>-3</v>
      </c>
      <c r="G192" s="8">
        <v>1</v>
      </c>
      <c r="H192" s="8">
        <v>1</v>
      </c>
      <c r="I192" s="8"/>
      <c r="J192" s="8"/>
      <c r="K192" s="8">
        <v>-2</v>
      </c>
      <c r="L192" s="8"/>
      <c r="M192" s="8">
        <v>2</v>
      </c>
      <c r="N192" s="8">
        <v>-2</v>
      </c>
      <c r="O192" s="8"/>
      <c r="P192" s="8"/>
      <c r="Q192" s="9"/>
      <c r="R192" s="8"/>
      <c r="S192" s="9"/>
      <c r="T192" s="9"/>
      <c r="U192" s="9"/>
      <c r="V192" s="9"/>
      <c r="W192" s="9"/>
      <c r="X192" s="9">
        <v>-2</v>
      </c>
    </row>
    <row r="193" spans="1:24" ht="13.2" x14ac:dyDescent="0.25">
      <c r="A193" s="9" t="s">
        <v>1801</v>
      </c>
      <c r="B193" s="9"/>
      <c r="C193" s="9"/>
      <c r="D193" s="8"/>
      <c r="E193" s="8"/>
      <c r="F193" s="8">
        <v>1951252140.2591095</v>
      </c>
      <c r="G193" s="8">
        <v>2101917830.5899961</v>
      </c>
      <c r="H193" s="8">
        <v>150665689.3308869</v>
      </c>
      <c r="I193" s="8"/>
      <c r="J193" s="8">
        <v>1</v>
      </c>
      <c r="K193" s="8">
        <v>-9738309.6067664325</v>
      </c>
      <c r="L193" s="8">
        <v>0</v>
      </c>
      <c r="M193" s="8">
        <v>140821991.19900155</v>
      </c>
      <c r="N193" s="8">
        <v>2092074130.4581106</v>
      </c>
      <c r="O193" s="8">
        <v>27075364.87814606</v>
      </c>
      <c r="P193" s="8">
        <v>0</v>
      </c>
      <c r="Q193" s="8">
        <v>361315.18883649912</v>
      </c>
      <c r="R193" s="8">
        <v>18429892.273602732</v>
      </c>
      <c r="S193" s="8">
        <v>17461761.383451898</v>
      </c>
      <c r="T193" s="8">
        <v>2961814.0198504785</v>
      </c>
      <c r="U193" s="8">
        <v>-9327511.0024682488</v>
      </c>
      <c r="V193" s="8">
        <v>-6388043.7029168438</v>
      </c>
      <c r="W193" s="8">
        <v>50574593.038502574</v>
      </c>
      <c r="X193" s="8">
        <v>2142648723.4966133</v>
      </c>
    </row>
    <row r="194" spans="1:24" ht="13.2" x14ac:dyDescent="0.25">
      <c r="A194" s="9"/>
      <c r="B194" s="4"/>
      <c r="C194" s="4"/>
      <c r="D194" s="8"/>
      <c r="E194" s="8"/>
      <c r="F194" s="8"/>
      <c r="G194" s="8"/>
      <c r="H194" s="8"/>
      <c r="I194" s="8"/>
      <c r="J194" s="8"/>
      <c r="K194" s="8"/>
      <c r="L194" s="8"/>
      <c r="M194" s="8"/>
      <c r="N194" s="8"/>
      <c r="O194" s="8"/>
      <c r="P194" s="8"/>
      <c r="Q194" s="9"/>
      <c r="R194" s="8"/>
      <c r="S194" s="9"/>
      <c r="T194" s="9"/>
      <c r="U194" s="9"/>
      <c r="V194" s="9"/>
      <c r="W194" s="9"/>
      <c r="X194" s="9"/>
    </row>
    <row r="195" spans="1:24" ht="13.2" x14ac:dyDescent="0.25">
      <c r="A195" s="4"/>
      <c r="B195" s="4"/>
      <c r="C195" s="8"/>
      <c r="D195" s="8"/>
      <c r="E195" s="8"/>
      <c r="F195" s="8">
        <f t="shared" ref="F195:X195" si="139">+F191-F193</f>
        <v>1.2685537338256836E-2</v>
      </c>
      <c r="G195" s="8">
        <f>+G191-G193</f>
        <v>-0.49184727668762207</v>
      </c>
      <c r="H195" s="8">
        <f t="shared" si="139"/>
        <v>0.49546587467193604</v>
      </c>
      <c r="I195" s="8"/>
      <c r="J195" s="8"/>
      <c r="K195" s="8">
        <f t="shared" ref="K195:N195" si="140">+K191-K193</f>
        <v>2.0634037237614393</v>
      </c>
      <c r="L195" s="8"/>
      <c r="M195" s="8">
        <f t="shared" si="140"/>
        <v>-0.44113034009933472</v>
      </c>
      <c r="N195" s="8">
        <f t="shared" si="140"/>
        <v>0.57155632972717285</v>
      </c>
      <c r="O195" s="8">
        <f t="shared" si="139"/>
        <v>0</v>
      </c>
      <c r="P195" s="8">
        <f t="shared" si="139"/>
        <v>0</v>
      </c>
      <c r="Q195" s="8">
        <f t="shared" si="139"/>
        <v>0</v>
      </c>
      <c r="R195" s="8">
        <f>+R191-R193</f>
        <v>0</v>
      </c>
      <c r="S195" s="8">
        <f t="shared" si="139"/>
        <v>0</v>
      </c>
      <c r="T195" s="8">
        <f t="shared" si="139"/>
        <v>0</v>
      </c>
      <c r="U195" s="8">
        <f t="shared" si="139"/>
        <v>0</v>
      </c>
      <c r="V195" s="8">
        <f t="shared" si="139"/>
        <v>0</v>
      </c>
      <c r="W195" s="8">
        <f t="shared" si="139"/>
        <v>0</v>
      </c>
      <c r="X195" s="8">
        <f t="shared" si="139"/>
        <v>0.57155585289001465</v>
      </c>
    </row>
  </sheetData>
  <conditionalFormatting sqref="D1:X1">
    <cfRule type="cellIs" dxfId="72" priority="3" operator="equal">
      <formula>0</formula>
    </cfRule>
    <cfRule type="cellIs" dxfId="71" priority="4" operator="notEqual">
      <formula>0</formula>
    </cfRule>
  </conditionalFormatting>
  <conditionalFormatting sqref="A1">
    <cfRule type="cellIs" dxfId="70" priority="1" operator="equal">
      <formula>0</formula>
    </cfRule>
    <cfRule type="cellIs" dxfId="69" priority="2" operator="notEqual">
      <formula>0</formula>
    </cfRule>
  </conditionalFormatting>
  <pageMargins left="0" right="0" top="0" bottom="0" header="0.5" footer="0.5"/>
  <pageSetup paperSize="5" scale="8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
  <sheetViews>
    <sheetView zoomScale="85" zoomScaleNormal="85" workbookViewId="0">
      <pane xSplit="2" topLeftCell="C1" activePane="topRight" state="frozen"/>
      <selection sqref="A1:XFD1048576"/>
      <selection pane="topRight" sqref="A1:XFD1048576"/>
    </sheetView>
  </sheetViews>
  <sheetFormatPr defaultColWidth="9.109375" defaultRowHeight="15" customHeight="1" x14ac:dyDescent="0.25"/>
  <cols>
    <col min="1" max="1" width="8.5546875" style="45" customWidth="1"/>
    <col min="2" max="2" width="50.44140625" style="45" customWidth="1"/>
    <col min="3" max="3" width="15.44140625" style="45" customWidth="1"/>
    <col min="4" max="4" width="2" style="45" bestFit="1" customWidth="1"/>
    <col min="5" max="5" width="14.5546875" style="45" customWidth="1"/>
    <col min="6" max="6" width="3" style="45" bestFit="1" customWidth="1"/>
    <col min="7" max="7" width="15.44140625" style="45" customWidth="1"/>
    <col min="8" max="9" width="9.109375" style="45"/>
    <col min="10" max="10" width="9.109375" style="45" customWidth="1"/>
    <col min="11" max="11" width="9.109375" style="45"/>
    <col min="12" max="12" width="9.109375" style="45" customWidth="1"/>
    <col min="13" max="16384" width="9.109375" style="45"/>
  </cols>
  <sheetData>
    <row r="1" spans="1:7" ht="15" customHeight="1" x14ac:dyDescent="0.25">
      <c r="A1" s="132" t="s">
        <v>72</v>
      </c>
      <c r="B1" s="59"/>
      <c r="C1" s="59"/>
    </row>
    <row r="2" spans="1:7" ht="15" customHeight="1" x14ac:dyDescent="0.25">
      <c r="A2" s="132" t="s">
        <v>196</v>
      </c>
      <c r="B2" s="133"/>
      <c r="C2" s="59"/>
    </row>
    <row r="3" spans="1:7" ht="15" customHeight="1" x14ac:dyDescent="0.25">
      <c r="A3" s="422">
        <v>43465</v>
      </c>
      <c r="B3" s="422"/>
      <c r="C3" s="134"/>
    </row>
    <row r="4" spans="1:7" ht="15" customHeight="1" x14ac:dyDescent="0.25">
      <c r="A4" s="135"/>
      <c r="B4" s="136"/>
      <c r="C4" s="134"/>
    </row>
    <row r="5" spans="1:7" ht="15" customHeight="1" x14ac:dyDescent="0.25">
      <c r="A5" s="137"/>
      <c r="B5" s="138"/>
      <c r="C5" s="134"/>
    </row>
    <row r="6" spans="1:7" ht="15" customHeight="1" x14ac:dyDescent="0.25">
      <c r="A6" s="139"/>
      <c r="B6" s="138"/>
      <c r="C6" s="59"/>
    </row>
    <row r="7" spans="1:7" ht="15" customHeight="1" x14ac:dyDescent="0.25">
      <c r="A7" s="140"/>
      <c r="B7" s="141" t="s">
        <v>1616</v>
      </c>
      <c r="C7" s="142" t="s">
        <v>1617</v>
      </c>
    </row>
    <row r="8" spans="1:7" ht="15" customHeight="1" x14ac:dyDescent="0.25">
      <c r="A8" s="83" t="s">
        <v>122</v>
      </c>
      <c r="B8" s="143">
        <v>0.66190000000000004</v>
      </c>
      <c r="C8" s="143">
        <v>0</v>
      </c>
    </row>
    <row r="9" spans="1:7" ht="15" customHeight="1" x14ac:dyDescent="0.25">
      <c r="A9" s="144" t="s">
        <v>124</v>
      </c>
      <c r="B9" s="143">
        <v>0.33810000000000001</v>
      </c>
      <c r="C9" s="143">
        <v>0</v>
      </c>
    </row>
    <row r="10" spans="1:7" ht="15" customHeight="1" thickBot="1" x14ac:dyDescent="0.3">
      <c r="A10" s="145"/>
      <c r="B10" s="145"/>
      <c r="C10" s="92"/>
    </row>
    <row r="11" spans="1:7" ht="15" customHeight="1" x14ac:dyDescent="0.25">
      <c r="A11" s="146"/>
      <c r="B11" s="146"/>
      <c r="C11" s="59"/>
      <c r="G11" s="147"/>
    </row>
    <row r="12" spans="1:7" ht="15" customHeight="1" x14ac:dyDescent="0.25">
      <c r="A12" s="148" t="s">
        <v>1618</v>
      </c>
      <c r="B12" s="149" t="s">
        <v>2</v>
      </c>
      <c r="C12" s="150" t="s">
        <v>3</v>
      </c>
      <c r="G12" s="151" t="s">
        <v>1619</v>
      </c>
    </row>
    <row r="13" spans="1:7" ht="15" customHeight="1" x14ac:dyDescent="0.25">
      <c r="A13" s="152" t="s">
        <v>1620</v>
      </c>
      <c r="B13" s="88"/>
      <c r="C13" s="153">
        <v>43465</v>
      </c>
      <c r="G13" s="154">
        <v>43465</v>
      </c>
    </row>
    <row r="14" spans="1:7" ht="15" customHeight="1" x14ac:dyDescent="0.25">
      <c r="A14" s="155" t="s">
        <v>1621</v>
      </c>
      <c r="B14" s="148"/>
      <c r="C14" s="156"/>
      <c r="G14" s="157"/>
    </row>
    <row r="15" spans="1:7" ht="9" customHeight="1" x14ac:dyDescent="0.25">
      <c r="A15" s="155"/>
      <c r="B15" s="158"/>
      <c r="C15" s="159"/>
      <c r="G15" s="157"/>
    </row>
    <row r="16" spans="1:7" ht="15" customHeight="1" x14ac:dyDescent="0.25">
      <c r="A16" s="160">
        <v>1</v>
      </c>
      <c r="B16" s="155" t="s">
        <v>1622</v>
      </c>
      <c r="C16" s="161">
        <v>3830492362.9705911</v>
      </c>
      <c r="G16" s="162">
        <v>3964610940.4042058</v>
      </c>
    </row>
    <row r="17" spans="1:7" ht="15" customHeight="1" x14ac:dyDescent="0.25">
      <c r="A17" s="160" t="s">
        <v>210</v>
      </c>
      <c r="B17" s="163" t="s">
        <v>1623</v>
      </c>
      <c r="C17" s="161">
        <v>261453351.93664047</v>
      </c>
      <c r="G17" s="162">
        <v>327674867.31249905</v>
      </c>
    </row>
    <row r="18" spans="1:7" ht="15" customHeight="1" x14ac:dyDescent="0.25">
      <c r="A18" s="160">
        <v>3</v>
      </c>
      <c r="B18" s="155" t="s">
        <v>1624</v>
      </c>
      <c r="C18" s="161">
        <v>8654564.4700000007</v>
      </c>
      <c r="G18" s="164">
        <v>8654564.4700000007</v>
      </c>
    </row>
    <row r="19" spans="1:7" ht="15" customHeight="1" x14ac:dyDescent="0.25">
      <c r="A19" s="160">
        <v>4</v>
      </c>
      <c r="B19" s="155" t="s">
        <v>1625</v>
      </c>
      <c r="C19" s="165">
        <v>4100600279.3772311</v>
      </c>
      <c r="D19" s="74">
        <v>1</v>
      </c>
      <c r="G19" s="165">
        <v>4300940372.1867046</v>
      </c>
    </row>
    <row r="20" spans="1:7" ht="15" customHeight="1" x14ac:dyDescent="0.25">
      <c r="A20" s="160"/>
      <c r="B20" s="155"/>
      <c r="C20" s="76"/>
      <c r="D20" s="74"/>
      <c r="G20" s="76"/>
    </row>
    <row r="21" spans="1:7" ht="15" customHeight="1" x14ac:dyDescent="0.25">
      <c r="A21" s="160">
        <v>5</v>
      </c>
      <c r="B21" s="155" t="s">
        <v>1626</v>
      </c>
      <c r="C21" s="161">
        <v>-1484754385.79375</v>
      </c>
      <c r="D21" s="74"/>
      <c r="G21" s="161">
        <v>-1529184328.8799999</v>
      </c>
    </row>
    <row r="22" spans="1:7" ht="15" customHeight="1" x14ac:dyDescent="0.25">
      <c r="A22" s="160" t="s">
        <v>242</v>
      </c>
      <c r="B22" s="155" t="s">
        <v>1627</v>
      </c>
      <c r="C22" s="161">
        <v>-85040787.526492864</v>
      </c>
      <c r="D22" s="74">
        <v>2</v>
      </c>
      <c r="E22" s="131"/>
      <c r="G22" s="161">
        <v>-96126626.117550001</v>
      </c>
    </row>
    <row r="23" spans="1:7" ht="15" customHeight="1" x14ac:dyDescent="0.25">
      <c r="A23" s="160">
        <v>8</v>
      </c>
      <c r="B23" s="155" t="s">
        <v>1628</v>
      </c>
      <c r="C23" s="161">
        <v>-16686141.97208333</v>
      </c>
      <c r="D23" s="74">
        <v>4</v>
      </c>
      <c r="G23" s="161">
        <v>-13796257.84</v>
      </c>
    </row>
    <row r="24" spans="1:7" ht="15" customHeight="1" x14ac:dyDescent="0.25">
      <c r="A24" s="160">
        <v>9</v>
      </c>
      <c r="B24" s="166" t="s">
        <v>1629</v>
      </c>
      <c r="C24" s="161">
        <v>0</v>
      </c>
      <c r="D24" s="74"/>
      <c r="G24" s="161">
        <v>0</v>
      </c>
    </row>
    <row r="25" spans="1:7" ht="15" customHeight="1" x14ac:dyDescent="0.25">
      <c r="A25" s="160">
        <v>10</v>
      </c>
      <c r="B25" s="155" t="s">
        <v>1630</v>
      </c>
      <c r="C25" s="161">
        <v>-604032300.68879509</v>
      </c>
      <c r="D25" s="74">
        <v>3</v>
      </c>
      <c r="G25" s="161">
        <v>-600273754.652915</v>
      </c>
    </row>
    <row r="26" spans="1:7" ht="15" customHeight="1" x14ac:dyDescent="0.25">
      <c r="A26" s="160">
        <v>11</v>
      </c>
      <c r="B26" s="155" t="s">
        <v>1631</v>
      </c>
      <c r="C26" s="161">
        <v>6.9849375828131E-3</v>
      </c>
      <c r="D26" s="74"/>
      <c r="G26" s="161">
        <v>-1.4577261042392556E-3</v>
      </c>
    </row>
    <row r="27" spans="1:7" ht="15" customHeight="1" x14ac:dyDescent="0.25">
      <c r="A27" s="160" t="s">
        <v>1301</v>
      </c>
      <c r="B27" s="155" t="s">
        <v>1632</v>
      </c>
      <c r="C27" s="161">
        <v>-13266320.190166749</v>
      </c>
      <c r="D27" s="74">
        <v>4</v>
      </c>
      <c r="G27" s="161">
        <v>-13197398.865525</v>
      </c>
    </row>
    <row r="28" spans="1:7" ht="15" customHeight="1" x14ac:dyDescent="0.25">
      <c r="A28" s="160">
        <v>12</v>
      </c>
      <c r="B28" s="166" t="s">
        <v>1633</v>
      </c>
      <c r="C28" s="167">
        <v>-2203779936.1643033</v>
      </c>
      <c r="D28" s="74"/>
      <c r="G28" s="167">
        <v>-2252578366.3574471</v>
      </c>
    </row>
    <row r="29" spans="1:7" ht="15" customHeight="1" x14ac:dyDescent="0.25">
      <c r="A29" s="160"/>
      <c r="B29" s="155"/>
      <c r="C29" s="168"/>
      <c r="D29" s="74"/>
      <c r="G29" s="168"/>
    </row>
    <row r="30" spans="1:7" ht="15" customHeight="1" x14ac:dyDescent="0.25">
      <c r="A30" s="160">
        <v>13</v>
      </c>
      <c r="B30" s="155" t="s">
        <v>1634</v>
      </c>
      <c r="C30" s="169">
        <v>1896820343.2129278</v>
      </c>
      <c r="D30" s="74"/>
      <c r="G30" s="169">
        <v>2048362005.8292575</v>
      </c>
    </row>
    <row r="31" spans="1:7" ht="15" customHeight="1" x14ac:dyDescent="0.25">
      <c r="A31" s="160">
        <v>14</v>
      </c>
      <c r="B31" s="170" t="s">
        <v>1635</v>
      </c>
      <c r="C31" s="76">
        <v>54431800.041036151</v>
      </c>
      <c r="D31" s="74">
        <v>5</v>
      </c>
      <c r="G31" s="76">
        <v>53555825.761906378</v>
      </c>
    </row>
    <row r="32" spans="1:7" ht="15" customHeight="1" thickBot="1" x14ac:dyDescent="0.3">
      <c r="A32" s="160">
        <v>15</v>
      </c>
      <c r="B32" s="59" t="s">
        <v>115</v>
      </c>
      <c r="C32" s="171">
        <v>1951252143.2539639</v>
      </c>
      <c r="D32" s="74"/>
      <c r="G32" s="172">
        <v>2101917831.5911639</v>
      </c>
    </row>
    <row r="33" ht="15" customHeight="1" thickTop="1" x14ac:dyDescent="0.25"/>
  </sheetData>
  <mergeCells count="1">
    <mergeCell ref="A3:B3"/>
  </mergeCells>
  <printOptions horizontalCentered="1"/>
  <pageMargins left="0" right="0" top="1" bottom="0.5" header="0.75" footer="0.5"/>
  <pageSetup scale="95" orientation="landscape" r:id="rId1"/>
  <headerFooter alignWithMargins="0">
    <oddFooter>&amp;R&amp;8&amp;D   &amp;T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729"/>
  <sheetViews>
    <sheetView topLeftCell="E1665" zoomScale="85" zoomScaleNormal="85" workbookViewId="0">
      <selection sqref="A1:XFD1048576"/>
    </sheetView>
  </sheetViews>
  <sheetFormatPr defaultRowHeight="12.75" customHeight="1" x14ac:dyDescent="0.25"/>
  <cols>
    <col min="1" max="1" width="37.5546875" style="45" bestFit="1" customWidth="1"/>
    <col min="2" max="2" width="18.44140625" style="45" customWidth="1"/>
    <col min="3" max="3" width="37.5546875" style="45" customWidth="1"/>
    <col min="4" max="4" width="24.5546875" style="45" bestFit="1" customWidth="1"/>
    <col min="5" max="17" width="9.109375" style="45"/>
    <col min="18" max="18" width="11.88671875" style="45" bestFit="1" customWidth="1"/>
    <col min="19" max="19" width="9.109375" style="45"/>
    <col min="20" max="20" width="13.44140625" style="45" bestFit="1" customWidth="1"/>
    <col min="21" max="21" width="14.109375" style="45" customWidth="1"/>
    <col min="22" max="258" width="9.109375" style="45"/>
    <col min="259" max="260" width="9.109375" style="45" customWidth="1"/>
    <col min="261" max="514" width="9.109375" style="45"/>
    <col min="515" max="516" width="9.109375" style="45" customWidth="1"/>
    <col min="517" max="770" width="9.109375" style="45"/>
    <col min="771" max="772" width="9.109375" style="45" customWidth="1"/>
    <col min="773" max="1026" width="9.109375" style="45"/>
    <col min="1027" max="1028" width="9.109375" style="45" customWidth="1"/>
    <col min="1029" max="1282" width="9.109375" style="45"/>
    <col min="1283" max="1284" width="9.109375" style="45" customWidth="1"/>
    <col min="1285" max="1538" width="9.109375" style="45"/>
    <col min="1539" max="1540" width="9.109375" style="45" customWidth="1"/>
    <col min="1541" max="1794" width="9.109375" style="45"/>
    <col min="1795" max="1796" width="9.109375" style="45" customWidth="1"/>
    <col min="1797" max="2050" width="9.109375" style="45"/>
    <col min="2051" max="2052" width="9.109375" style="45" customWidth="1"/>
    <col min="2053" max="2306" width="9.109375" style="45"/>
    <col min="2307" max="2308" width="9.109375" style="45" customWidth="1"/>
    <col min="2309" max="2562" width="9.109375" style="45"/>
    <col min="2563" max="2564" width="9.109375" style="45" customWidth="1"/>
    <col min="2565" max="2818" width="9.109375" style="45"/>
    <col min="2819" max="2820" width="9.109375" style="45" customWidth="1"/>
    <col min="2821" max="3074" width="9.109375" style="45"/>
    <col min="3075" max="3076" width="9.109375" style="45" customWidth="1"/>
    <col min="3077" max="3330" width="9.109375" style="45"/>
    <col min="3331" max="3332" width="9.109375" style="45" customWidth="1"/>
    <col min="3333" max="3586" width="9.109375" style="45"/>
    <col min="3587" max="3588" width="9.109375" style="45" customWidth="1"/>
    <col min="3589" max="3842" width="9.109375" style="45"/>
    <col min="3843" max="3844" width="9.109375" style="45" customWidth="1"/>
    <col min="3845" max="4098" width="9.109375" style="45"/>
    <col min="4099" max="4100" width="9.109375" style="45" customWidth="1"/>
    <col min="4101" max="4354" width="9.109375" style="45"/>
    <col min="4355" max="4356" width="9.109375" style="45" customWidth="1"/>
    <col min="4357" max="4610" width="9.109375" style="45"/>
    <col min="4611" max="4612" width="9.109375" style="45" customWidth="1"/>
    <col min="4613" max="4866" width="9.109375" style="45"/>
    <col min="4867" max="4868" width="9.109375" style="45" customWidth="1"/>
    <col min="4869" max="5122" width="9.109375" style="45"/>
    <col min="5123" max="5124" width="9.109375" style="45" customWidth="1"/>
    <col min="5125" max="5378" width="9.109375" style="45"/>
    <col min="5379" max="5380" width="9.109375" style="45" customWidth="1"/>
    <col min="5381" max="5634" width="9.109375" style="45"/>
    <col min="5635" max="5636" width="9.109375" style="45" customWidth="1"/>
    <col min="5637" max="5890" width="9.109375" style="45"/>
    <col min="5891" max="5892" width="9.109375" style="45" customWidth="1"/>
    <col min="5893" max="6146" width="9.109375" style="45"/>
    <col min="6147" max="6148" width="9.109375" style="45" customWidth="1"/>
    <col min="6149" max="6402" width="9.109375" style="45"/>
    <col min="6403" max="6404" width="9.109375" style="45" customWidth="1"/>
    <col min="6405" max="6658" width="9.109375" style="45"/>
    <col min="6659" max="6660" width="9.109375" style="45" customWidth="1"/>
    <col min="6661" max="6914" width="9.109375" style="45"/>
    <col min="6915" max="6916" width="9.109375" style="45" customWidth="1"/>
    <col min="6917" max="7170" width="9.109375" style="45"/>
    <col min="7171" max="7172" width="9.109375" style="45" customWidth="1"/>
    <col min="7173" max="7426" width="9.109375" style="45"/>
    <col min="7427" max="7428" width="9.109375" style="45" customWidth="1"/>
    <col min="7429" max="7682" width="9.109375" style="45"/>
    <col min="7683" max="7684" width="9.109375" style="45" customWidth="1"/>
    <col min="7685" max="7938" width="9.109375" style="45"/>
    <col min="7939" max="7940" width="9.109375" style="45" customWidth="1"/>
    <col min="7941" max="8194" width="9.109375" style="45"/>
    <col min="8195" max="8196" width="9.109375" style="45" customWidth="1"/>
    <col min="8197" max="8450" width="9.109375" style="45"/>
    <col min="8451" max="8452" width="9.109375" style="45" customWidth="1"/>
    <col min="8453" max="8706" width="9.109375" style="45"/>
    <col min="8707" max="8708" width="9.109375" style="45" customWidth="1"/>
    <col min="8709" max="8962" width="9.109375" style="45"/>
    <col min="8963" max="8964" width="9.109375" style="45" customWidth="1"/>
    <col min="8965" max="9218" width="9.109375" style="45"/>
    <col min="9219" max="9220" width="9.109375" style="45" customWidth="1"/>
    <col min="9221" max="9474" width="9.109375" style="45"/>
    <col min="9475" max="9476" width="9.109375" style="45" customWidth="1"/>
    <col min="9477" max="9730" width="9.109375" style="45"/>
    <col min="9731" max="9732" width="9.109375" style="45" customWidth="1"/>
    <col min="9733" max="9986" width="9.109375" style="45"/>
    <col min="9987" max="9988" width="9.109375" style="45" customWidth="1"/>
    <col min="9989" max="10242" width="9.109375" style="45"/>
    <col min="10243" max="10244" width="9.109375" style="45" customWidth="1"/>
    <col min="10245" max="10498" width="9.109375" style="45"/>
    <col min="10499" max="10500" width="9.109375" style="45" customWidth="1"/>
    <col min="10501" max="10754" width="9.109375" style="45"/>
    <col min="10755" max="10756" width="9.109375" style="45" customWidth="1"/>
    <col min="10757" max="11010" width="9.109375" style="45"/>
    <col min="11011" max="11012" width="9.109375" style="45" customWidth="1"/>
    <col min="11013" max="11266" width="9.109375" style="45"/>
    <col min="11267" max="11268" width="9.109375" style="45" customWidth="1"/>
    <col min="11269" max="11522" width="9.109375" style="45"/>
    <col min="11523" max="11524" width="9.109375" style="45" customWidth="1"/>
    <col min="11525" max="11778" width="9.109375" style="45"/>
    <col min="11779" max="11780" width="9.109375" style="45" customWidth="1"/>
    <col min="11781" max="12034" width="9.109375" style="45"/>
    <col min="12035" max="12036" width="9.109375" style="45" customWidth="1"/>
    <col min="12037" max="12290" width="9.109375" style="45"/>
    <col min="12291" max="12292" width="9.109375" style="45" customWidth="1"/>
    <col min="12293" max="12546" width="9.109375" style="45"/>
    <col min="12547" max="12548" width="9.109375" style="45" customWidth="1"/>
    <col min="12549" max="12802" width="9.109375" style="45"/>
    <col min="12803" max="12804" width="9.109375" style="45" customWidth="1"/>
    <col min="12805" max="13058" width="9.109375" style="45"/>
    <col min="13059" max="13060" width="9.109375" style="45" customWidth="1"/>
    <col min="13061" max="13314" width="9.109375" style="45"/>
    <col min="13315" max="13316" width="9.109375" style="45" customWidth="1"/>
    <col min="13317" max="13570" width="9.109375" style="45"/>
    <col min="13571" max="13572" width="9.109375" style="45" customWidth="1"/>
    <col min="13573" max="13826" width="9.109375" style="45"/>
    <col min="13827" max="13828" width="9.109375" style="45" customWidth="1"/>
    <col min="13829" max="14082" width="9.109375" style="45"/>
    <col min="14083" max="14084" width="9.109375" style="45" customWidth="1"/>
    <col min="14085" max="14338" width="9.109375" style="45"/>
    <col min="14339" max="14340" width="9.109375" style="45" customWidth="1"/>
    <col min="14341" max="14594" width="9.109375" style="45"/>
    <col min="14595" max="14596" width="9.109375" style="45" customWidth="1"/>
    <col min="14597" max="14850" width="9.109375" style="45"/>
    <col min="14851" max="14852" width="9.109375" style="45" customWidth="1"/>
    <col min="14853" max="15106" width="9.109375" style="45"/>
    <col min="15107" max="15108" width="9.109375" style="45" customWidth="1"/>
    <col min="15109" max="15362" width="9.109375" style="45"/>
    <col min="15363" max="15364" width="9.109375" style="45" customWidth="1"/>
    <col min="15365" max="15618" width="9.109375" style="45"/>
    <col min="15619" max="15620" width="9.109375" style="45" customWidth="1"/>
    <col min="15621" max="15874" width="9.109375" style="45"/>
    <col min="15875" max="15876" width="9.109375" style="45" customWidth="1"/>
    <col min="15877" max="16130" width="9.109375" style="45"/>
    <col min="16131" max="16132" width="9.109375" style="45" customWidth="1"/>
    <col min="16133" max="16384" width="9.109375" style="45"/>
  </cols>
  <sheetData>
    <row r="1" spans="1:21" ht="13.2" x14ac:dyDescent="0.25">
      <c r="A1" s="86" t="s">
        <v>3773</v>
      </c>
      <c r="B1" s="86" t="s">
        <v>3774</v>
      </c>
      <c r="C1" s="86" t="s">
        <v>6778</v>
      </c>
      <c r="D1" s="86" t="s">
        <v>2005</v>
      </c>
      <c r="E1" s="87">
        <v>43070</v>
      </c>
      <c r="F1" s="87">
        <v>43101</v>
      </c>
      <c r="G1" s="87">
        <v>43132</v>
      </c>
      <c r="H1" s="87">
        <v>43160</v>
      </c>
      <c r="I1" s="87">
        <v>43191</v>
      </c>
      <c r="J1" s="87">
        <v>43221</v>
      </c>
      <c r="K1" s="87">
        <v>43252</v>
      </c>
      <c r="L1" s="87">
        <v>43282</v>
      </c>
      <c r="M1" s="87">
        <v>43313</v>
      </c>
      <c r="N1" s="87">
        <v>43344</v>
      </c>
      <c r="O1" s="87">
        <v>43374</v>
      </c>
      <c r="P1" s="87">
        <v>43405</v>
      </c>
      <c r="Q1" s="87">
        <v>43435</v>
      </c>
      <c r="R1" s="88" t="s">
        <v>3915</v>
      </c>
      <c r="S1" s="59"/>
      <c r="T1" s="59"/>
      <c r="U1" s="89"/>
    </row>
    <row r="2" spans="1:21" ht="13.2" x14ac:dyDescent="0.25">
      <c r="A2" s="59" t="s">
        <v>3916</v>
      </c>
      <c r="B2" s="59" t="s">
        <v>5339</v>
      </c>
      <c r="C2" s="59" t="s">
        <v>5340</v>
      </c>
      <c r="D2" s="59" t="s">
        <v>142</v>
      </c>
      <c r="E2" s="59">
        <v>0</v>
      </c>
      <c r="F2" s="59">
        <v>0</v>
      </c>
      <c r="G2" s="59">
        <v>0</v>
      </c>
      <c r="H2" s="59">
        <v>0</v>
      </c>
      <c r="I2" s="59">
        <v>0</v>
      </c>
      <c r="J2" s="59">
        <v>0</v>
      </c>
      <c r="K2" s="59">
        <v>0</v>
      </c>
      <c r="L2" s="59">
        <v>0</v>
      </c>
      <c r="M2" s="59">
        <v>0</v>
      </c>
      <c r="N2" s="59">
        <v>0</v>
      </c>
      <c r="O2" s="59">
        <v>0</v>
      </c>
      <c r="P2" s="59">
        <v>0</v>
      </c>
      <c r="Q2" s="59">
        <v>0</v>
      </c>
      <c r="R2" s="59">
        <v>0</v>
      </c>
      <c r="S2" s="90"/>
      <c r="T2" s="90"/>
      <c r="U2" s="91"/>
    </row>
    <row r="3" spans="1:21" ht="13.2" x14ac:dyDescent="0.25">
      <c r="A3" s="59" t="s">
        <v>3917</v>
      </c>
      <c r="B3" s="59" t="s">
        <v>5341</v>
      </c>
      <c r="C3" s="59" t="s">
        <v>5342</v>
      </c>
      <c r="D3" s="59" t="s">
        <v>142</v>
      </c>
      <c r="E3" s="59">
        <v>0</v>
      </c>
      <c r="F3" s="59">
        <v>0</v>
      </c>
      <c r="G3" s="59">
        <v>0</v>
      </c>
      <c r="H3" s="59">
        <v>0</v>
      </c>
      <c r="I3" s="59">
        <v>0</v>
      </c>
      <c r="J3" s="59">
        <v>0</v>
      </c>
      <c r="K3" s="59">
        <v>0</v>
      </c>
      <c r="L3" s="59">
        <v>0</v>
      </c>
      <c r="M3" s="59">
        <v>0</v>
      </c>
      <c r="N3" s="59">
        <v>0</v>
      </c>
      <c r="O3" s="59">
        <v>0</v>
      </c>
      <c r="P3" s="59">
        <v>0</v>
      </c>
      <c r="Q3" s="59">
        <v>0</v>
      </c>
      <c r="R3" s="59">
        <v>0</v>
      </c>
      <c r="S3" s="90"/>
      <c r="T3" s="90"/>
      <c r="U3" s="91"/>
    </row>
    <row r="4" spans="1:21" ht="13.2" x14ac:dyDescent="0.25">
      <c r="A4" s="59" t="s">
        <v>3918</v>
      </c>
      <c r="B4" s="59" t="s">
        <v>5343</v>
      </c>
      <c r="C4" s="59" t="s">
        <v>5344</v>
      </c>
      <c r="D4" s="59" t="s">
        <v>142</v>
      </c>
      <c r="E4" s="59">
        <v>0</v>
      </c>
      <c r="F4" s="59">
        <v>0</v>
      </c>
      <c r="G4" s="59">
        <v>0</v>
      </c>
      <c r="H4" s="59">
        <v>0</v>
      </c>
      <c r="I4" s="59">
        <v>0</v>
      </c>
      <c r="J4" s="59">
        <v>0</v>
      </c>
      <c r="K4" s="59">
        <v>0</v>
      </c>
      <c r="L4" s="59">
        <v>0</v>
      </c>
      <c r="M4" s="59">
        <v>0</v>
      </c>
      <c r="N4" s="59">
        <v>0</v>
      </c>
      <c r="O4" s="59">
        <v>0</v>
      </c>
      <c r="P4" s="59">
        <v>0</v>
      </c>
      <c r="Q4" s="59">
        <v>0</v>
      </c>
      <c r="R4" s="59">
        <v>0</v>
      </c>
      <c r="S4" s="90"/>
      <c r="T4" s="90"/>
      <c r="U4" s="91"/>
    </row>
    <row r="5" spans="1:21" ht="26.4" x14ac:dyDescent="0.25">
      <c r="A5" s="59" t="s">
        <v>3919</v>
      </c>
      <c r="B5" s="59" t="s">
        <v>5345</v>
      </c>
      <c r="C5" s="59" t="s">
        <v>5346</v>
      </c>
      <c r="D5" s="59" t="s">
        <v>142</v>
      </c>
      <c r="E5" s="59">
        <v>0</v>
      </c>
      <c r="F5" s="59">
        <v>0</v>
      </c>
      <c r="G5" s="59">
        <v>0</v>
      </c>
      <c r="H5" s="59">
        <v>0</v>
      </c>
      <c r="I5" s="59">
        <v>0</v>
      </c>
      <c r="J5" s="59">
        <v>0</v>
      </c>
      <c r="K5" s="59">
        <v>0</v>
      </c>
      <c r="L5" s="59">
        <v>0</v>
      </c>
      <c r="M5" s="59">
        <v>0</v>
      </c>
      <c r="N5" s="59">
        <v>0</v>
      </c>
      <c r="O5" s="59">
        <v>0</v>
      </c>
      <c r="P5" s="59">
        <v>0</v>
      </c>
      <c r="Q5" s="59">
        <v>0</v>
      </c>
      <c r="R5" s="59">
        <v>0</v>
      </c>
      <c r="S5" s="90"/>
      <c r="T5" s="45" t="s">
        <v>2006</v>
      </c>
      <c r="U5" s="85" t="s">
        <v>3914</v>
      </c>
    </row>
    <row r="6" spans="1:21" ht="13.2" x14ac:dyDescent="0.25">
      <c r="A6" s="59" t="s">
        <v>1805</v>
      </c>
      <c r="B6" s="59" t="s">
        <v>3465</v>
      </c>
      <c r="C6" s="59" t="s">
        <v>3466</v>
      </c>
      <c r="D6" s="59" t="s">
        <v>135</v>
      </c>
      <c r="E6" s="59">
        <v>0</v>
      </c>
      <c r="F6" s="59">
        <v>0</v>
      </c>
      <c r="G6" s="59">
        <v>0</v>
      </c>
      <c r="H6" s="59">
        <v>0</v>
      </c>
      <c r="I6" s="59">
        <v>0</v>
      </c>
      <c r="J6" s="59">
        <v>0</v>
      </c>
      <c r="K6" s="59">
        <v>0</v>
      </c>
      <c r="L6" s="59">
        <v>0</v>
      </c>
      <c r="M6" s="59">
        <v>0</v>
      </c>
      <c r="N6" s="59">
        <v>0</v>
      </c>
      <c r="O6" s="59">
        <v>0</v>
      </c>
      <c r="P6" s="59">
        <v>0</v>
      </c>
      <c r="Q6" s="59">
        <v>0</v>
      </c>
      <c r="R6" s="59">
        <v>0</v>
      </c>
      <c r="S6" s="90"/>
      <c r="T6" s="74" t="s">
        <v>3467</v>
      </c>
      <c r="U6" s="55">
        <v>0</v>
      </c>
    </row>
    <row r="7" spans="1:21" ht="13.2" x14ac:dyDescent="0.25">
      <c r="A7" s="59" t="s">
        <v>3920</v>
      </c>
      <c r="B7" s="59" t="s">
        <v>5347</v>
      </c>
      <c r="C7" s="59" t="s">
        <v>3468</v>
      </c>
      <c r="D7" s="59" t="s">
        <v>120</v>
      </c>
      <c r="E7" s="59">
        <v>0</v>
      </c>
      <c r="F7" s="59">
        <v>0</v>
      </c>
      <c r="G7" s="59">
        <v>0</v>
      </c>
      <c r="H7" s="59">
        <v>0</v>
      </c>
      <c r="I7" s="59">
        <v>0</v>
      </c>
      <c r="J7" s="59">
        <v>0</v>
      </c>
      <c r="K7" s="59">
        <v>0</v>
      </c>
      <c r="L7" s="59">
        <v>0</v>
      </c>
      <c r="M7" s="59">
        <v>0</v>
      </c>
      <c r="N7" s="59">
        <v>0</v>
      </c>
      <c r="O7" s="59">
        <v>0</v>
      </c>
      <c r="P7" s="59">
        <v>0</v>
      </c>
      <c r="Q7" s="59">
        <v>0</v>
      </c>
      <c r="R7" s="59">
        <v>0</v>
      </c>
      <c r="S7" s="90"/>
      <c r="T7" s="74" t="s">
        <v>3470</v>
      </c>
      <c r="U7" s="55">
        <v>199170</v>
      </c>
    </row>
    <row r="8" spans="1:21" ht="13.2" x14ac:dyDescent="0.25">
      <c r="A8" s="59" t="s">
        <v>3921</v>
      </c>
      <c r="B8" s="59" t="s">
        <v>5347</v>
      </c>
      <c r="C8" s="59" t="s">
        <v>3469</v>
      </c>
      <c r="D8" s="59" t="s">
        <v>120</v>
      </c>
      <c r="E8" s="59">
        <v>0</v>
      </c>
      <c r="F8" s="59">
        <v>0</v>
      </c>
      <c r="G8" s="59">
        <v>0</v>
      </c>
      <c r="H8" s="59">
        <v>0</v>
      </c>
      <c r="I8" s="59">
        <v>0</v>
      </c>
      <c r="J8" s="59">
        <v>0</v>
      </c>
      <c r="K8" s="59">
        <v>0</v>
      </c>
      <c r="L8" s="59">
        <v>0</v>
      </c>
      <c r="M8" s="59">
        <v>0</v>
      </c>
      <c r="N8" s="59">
        <v>0</v>
      </c>
      <c r="O8" s="59">
        <v>0</v>
      </c>
      <c r="P8" s="59">
        <v>0</v>
      </c>
      <c r="Q8" s="59">
        <v>0</v>
      </c>
      <c r="R8" s="59">
        <v>0</v>
      </c>
      <c r="S8" s="90"/>
      <c r="T8" s="74" t="s">
        <v>3472</v>
      </c>
      <c r="U8" s="55">
        <v>11160653</v>
      </c>
    </row>
    <row r="9" spans="1:21" ht="13.2" x14ac:dyDescent="0.25">
      <c r="A9" s="59" t="s">
        <v>3922</v>
      </c>
      <c r="B9" s="59" t="s">
        <v>5348</v>
      </c>
      <c r="C9" s="59" t="s">
        <v>5349</v>
      </c>
      <c r="D9" s="59" t="s">
        <v>120</v>
      </c>
      <c r="E9" s="59">
        <v>721</v>
      </c>
      <c r="F9" s="59">
        <v>776</v>
      </c>
      <c r="G9" s="59">
        <v>859</v>
      </c>
      <c r="H9" s="59">
        <v>915</v>
      </c>
      <c r="I9" s="59">
        <v>970</v>
      </c>
      <c r="J9" s="59">
        <v>1025</v>
      </c>
      <c r="K9" s="59">
        <v>1082</v>
      </c>
      <c r="L9" s="59">
        <v>1108</v>
      </c>
      <c r="M9" s="59">
        <v>1130</v>
      </c>
      <c r="N9" s="59">
        <v>1188</v>
      </c>
      <c r="O9" s="59">
        <v>1247</v>
      </c>
      <c r="P9" s="59">
        <v>1305</v>
      </c>
      <c r="Q9" s="59">
        <v>1363</v>
      </c>
      <c r="R9" s="59">
        <v>1053858</v>
      </c>
      <c r="S9" s="90"/>
      <c r="T9" s="74" t="s">
        <v>3476</v>
      </c>
      <c r="U9" s="55">
        <v>0</v>
      </c>
    </row>
    <row r="10" spans="1:21" ht="13.2" x14ac:dyDescent="0.25">
      <c r="A10" s="59" t="s">
        <v>3923</v>
      </c>
      <c r="B10" s="59" t="s">
        <v>5348</v>
      </c>
      <c r="C10" s="59" t="s">
        <v>5350</v>
      </c>
      <c r="D10" s="59" t="s">
        <v>120</v>
      </c>
      <c r="E10" s="59">
        <v>7225</v>
      </c>
      <c r="F10" s="59">
        <v>7292</v>
      </c>
      <c r="G10" s="59">
        <v>7359</v>
      </c>
      <c r="H10" s="59">
        <v>7426</v>
      </c>
      <c r="I10" s="59">
        <v>7492</v>
      </c>
      <c r="J10" s="59">
        <v>7559</v>
      </c>
      <c r="K10" s="59">
        <v>7626</v>
      </c>
      <c r="L10" s="59">
        <v>7693</v>
      </c>
      <c r="M10" s="59">
        <v>7760</v>
      </c>
      <c r="N10" s="59">
        <v>7827</v>
      </c>
      <c r="O10" s="59">
        <v>7894</v>
      </c>
      <c r="P10" s="59">
        <v>7960</v>
      </c>
      <c r="Q10" s="59">
        <v>8027</v>
      </c>
      <c r="R10" s="59">
        <v>7626172</v>
      </c>
      <c r="S10" s="90"/>
      <c r="T10" s="74" t="s">
        <v>3478</v>
      </c>
      <c r="U10" s="55">
        <v>492661</v>
      </c>
    </row>
    <row r="11" spans="1:21" ht="13.2" x14ac:dyDescent="0.25">
      <c r="A11" s="59" t="s">
        <v>3924</v>
      </c>
      <c r="B11" s="59" t="s">
        <v>5348</v>
      </c>
      <c r="C11" s="59" t="s">
        <v>5351</v>
      </c>
      <c r="D11" s="59" t="s">
        <v>120</v>
      </c>
      <c r="E11" s="59">
        <v>4769</v>
      </c>
      <c r="F11" s="59">
        <v>4801</v>
      </c>
      <c r="G11" s="59">
        <v>4833</v>
      </c>
      <c r="H11" s="59">
        <v>4865</v>
      </c>
      <c r="I11" s="59">
        <v>4897</v>
      </c>
      <c r="J11" s="59">
        <v>4928</v>
      </c>
      <c r="K11" s="59">
        <v>4960</v>
      </c>
      <c r="L11" s="59">
        <v>4992</v>
      </c>
      <c r="M11" s="59">
        <v>5024</v>
      </c>
      <c r="N11" s="59">
        <v>5056</v>
      </c>
      <c r="O11" s="59">
        <v>5088</v>
      </c>
      <c r="P11" s="59">
        <v>5120</v>
      </c>
      <c r="Q11" s="59">
        <v>5152</v>
      </c>
      <c r="R11" s="59">
        <v>4960423</v>
      </c>
      <c r="S11" s="90"/>
      <c r="T11" s="74" t="s">
        <v>3484</v>
      </c>
      <c r="U11" s="55">
        <v>5839216</v>
      </c>
    </row>
    <row r="12" spans="1:21" ht="13.2" x14ac:dyDescent="0.25">
      <c r="A12" s="59" t="s">
        <v>3925</v>
      </c>
      <c r="B12" s="59" t="s">
        <v>5352</v>
      </c>
      <c r="C12" s="59" t="s">
        <v>5353</v>
      </c>
      <c r="D12" s="59" t="s">
        <v>120</v>
      </c>
      <c r="E12" s="59">
        <v>0</v>
      </c>
      <c r="F12" s="59">
        <v>0</v>
      </c>
      <c r="G12" s="59">
        <v>0</v>
      </c>
      <c r="H12" s="59">
        <v>0</v>
      </c>
      <c r="I12" s="59">
        <v>0</v>
      </c>
      <c r="J12" s="59">
        <v>0</v>
      </c>
      <c r="K12" s="59">
        <v>0</v>
      </c>
      <c r="L12" s="59">
        <v>0</v>
      </c>
      <c r="M12" s="59">
        <v>0</v>
      </c>
      <c r="N12" s="59">
        <v>0</v>
      </c>
      <c r="O12" s="59">
        <v>0</v>
      </c>
      <c r="P12" s="59">
        <v>0</v>
      </c>
      <c r="Q12" s="59">
        <v>0</v>
      </c>
      <c r="R12" s="59">
        <v>0</v>
      </c>
      <c r="S12" s="90"/>
      <c r="T12" s="74" t="s">
        <v>3490</v>
      </c>
      <c r="U12" s="55">
        <v>902</v>
      </c>
    </row>
    <row r="13" spans="1:21" ht="13.2" x14ac:dyDescent="0.25">
      <c r="A13" s="59" t="s">
        <v>3926</v>
      </c>
      <c r="B13" s="59" t="s">
        <v>5352</v>
      </c>
      <c r="C13" s="59" t="s">
        <v>5354</v>
      </c>
      <c r="D13" s="59" t="s">
        <v>120</v>
      </c>
      <c r="E13" s="59">
        <v>0</v>
      </c>
      <c r="F13" s="59">
        <v>0</v>
      </c>
      <c r="G13" s="59">
        <v>0</v>
      </c>
      <c r="H13" s="59">
        <v>0</v>
      </c>
      <c r="I13" s="59">
        <v>0</v>
      </c>
      <c r="J13" s="59">
        <v>0</v>
      </c>
      <c r="K13" s="59">
        <v>0</v>
      </c>
      <c r="L13" s="59">
        <v>0</v>
      </c>
      <c r="M13" s="59">
        <v>0</v>
      </c>
      <c r="N13" s="59">
        <v>0</v>
      </c>
      <c r="O13" s="59">
        <v>0</v>
      </c>
      <c r="P13" s="59">
        <v>0</v>
      </c>
      <c r="Q13" s="59">
        <v>0</v>
      </c>
      <c r="R13" s="59">
        <v>0</v>
      </c>
      <c r="S13" s="90"/>
      <c r="T13" s="74" t="s">
        <v>3495</v>
      </c>
      <c r="U13" s="55">
        <v>0</v>
      </c>
    </row>
    <row r="14" spans="1:21" ht="13.2" x14ac:dyDescent="0.25">
      <c r="A14" s="59" t="s">
        <v>3927</v>
      </c>
      <c r="B14" s="59" t="s">
        <v>5352</v>
      </c>
      <c r="C14" s="59" t="s">
        <v>5355</v>
      </c>
      <c r="D14" s="59" t="s">
        <v>120</v>
      </c>
      <c r="E14" s="59">
        <v>0</v>
      </c>
      <c r="F14" s="59">
        <v>0</v>
      </c>
      <c r="G14" s="59">
        <v>0</v>
      </c>
      <c r="H14" s="59">
        <v>0</v>
      </c>
      <c r="I14" s="59">
        <v>0</v>
      </c>
      <c r="J14" s="59">
        <v>0</v>
      </c>
      <c r="K14" s="59">
        <v>0</v>
      </c>
      <c r="L14" s="59">
        <v>0</v>
      </c>
      <c r="M14" s="59">
        <v>0</v>
      </c>
      <c r="N14" s="59">
        <v>0</v>
      </c>
      <c r="O14" s="59">
        <v>0</v>
      </c>
      <c r="P14" s="59">
        <v>0</v>
      </c>
      <c r="Q14" s="59">
        <v>0</v>
      </c>
      <c r="R14" s="59">
        <v>0</v>
      </c>
      <c r="S14" s="90"/>
      <c r="T14" s="74" t="s">
        <v>3497</v>
      </c>
      <c r="U14" s="55">
        <v>185</v>
      </c>
    </row>
    <row r="15" spans="1:21" ht="13.2" x14ac:dyDescent="0.25">
      <c r="A15" s="59" t="s">
        <v>3928</v>
      </c>
      <c r="B15" s="59" t="s">
        <v>5352</v>
      </c>
      <c r="C15" s="59" t="s">
        <v>5356</v>
      </c>
      <c r="D15" s="59" t="s">
        <v>120</v>
      </c>
      <c r="E15" s="59">
        <v>0</v>
      </c>
      <c r="F15" s="59">
        <v>0</v>
      </c>
      <c r="G15" s="59">
        <v>0</v>
      </c>
      <c r="H15" s="59">
        <v>0</v>
      </c>
      <c r="I15" s="59">
        <v>0</v>
      </c>
      <c r="J15" s="59">
        <v>0</v>
      </c>
      <c r="K15" s="59">
        <v>0</v>
      </c>
      <c r="L15" s="59">
        <v>0</v>
      </c>
      <c r="M15" s="59">
        <v>0</v>
      </c>
      <c r="N15" s="59">
        <v>0</v>
      </c>
      <c r="O15" s="59">
        <v>0</v>
      </c>
      <c r="P15" s="59">
        <v>0</v>
      </c>
      <c r="Q15" s="59">
        <v>0</v>
      </c>
      <c r="R15" s="59">
        <v>0</v>
      </c>
      <c r="S15" s="90"/>
      <c r="T15" s="74" t="s">
        <v>3500</v>
      </c>
      <c r="U15" s="55">
        <v>5540</v>
      </c>
    </row>
    <row r="16" spans="1:21" ht="13.2" x14ac:dyDescent="0.25">
      <c r="A16" s="59" t="s">
        <v>3929</v>
      </c>
      <c r="B16" s="59" t="s">
        <v>5352</v>
      </c>
      <c r="C16" s="59" t="s">
        <v>3473</v>
      </c>
      <c r="D16" s="59" t="s">
        <v>120</v>
      </c>
      <c r="E16" s="59">
        <v>38008</v>
      </c>
      <c r="F16" s="59">
        <v>39165</v>
      </c>
      <c r="G16" s="59">
        <v>40294</v>
      </c>
      <c r="H16" s="59">
        <v>41445</v>
      </c>
      <c r="I16" s="59">
        <v>42596</v>
      </c>
      <c r="J16" s="59">
        <v>43712</v>
      </c>
      <c r="K16" s="59">
        <v>44859</v>
      </c>
      <c r="L16" s="59">
        <v>45590</v>
      </c>
      <c r="M16" s="59">
        <v>46733</v>
      </c>
      <c r="N16" s="59">
        <v>47872</v>
      </c>
      <c r="O16" s="59">
        <v>48338</v>
      </c>
      <c r="P16" s="59">
        <v>49498</v>
      </c>
      <c r="Q16" s="59">
        <v>50648</v>
      </c>
      <c r="R16" s="59">
        <v>44535825</v>
      </c>
      <c r="S16" s="90"/>
      <c r="T16" s="74" t="s">
        <v>3502</v>
      </c>
      <c r="U16" s="55">
        <v>183460</v>
      </c>
    </row>
    <row r="17" spans="1:21" ht="13.2" x14ac:dyDescent="0.25">
      <c r="A17" s="59" t="s">
        <v>3930</v>
      </c>
      <c r="B17" s="59" t="s">
        <v>5352</v>
      </c>
      <c r="C17" s="59" t="s">
        <v>3474</v>
      </c>
      <c r="D17" s="59" t="s">
        <v>120</v>
      </c>
      <c r="E17" s="59">
        <v>0</v>
      </c>
      <c r="F17" s="59">
        <v>0</v>
      </c>
      <c r="G17" s="59">
        <v>0</v>
      </c>
      <c r="H17" s="59">
        <v>0</v>
      </c>
      <c r="I17" s="59">
        <v>0</v>
      </c>
      <c r="J17" s="59">
        <v>0</v>
      </c>
      <c r="K17" s="59">
        <v>0</v>
      </c>
      <c r="L17" s="59">
        <v>0</v>
      </c>
      <c r="M17" s="59">
        <v>0</v>
      </c>
      <c r="N17" s="59">
        <v>0</v>
      </c>
      <c r="O17" s="59">
        <v>0</v>
      </c>
      <c r="P17" s="59">
        <v>0</v>
      </c>
      <c r="Q17" s="59">
        <v>0</v>
      </c>
      <c r="R17" s="59">
        <v>0</v>
      </c>
      <c r="S17" s="90"/>
      <c r="T17" s="74" t="s">
        <v>3505</v>
      </c>
      <c r="U17" s="55">
        <v>215469</v>
      </c>
    </row>
    <row r="18" spans="1:21" ht="13.2" x14ac:dyDescent="0.25">
      <c r="A18" s="59" t="s">
        <v>3931</v>
      </c>
      <c r="B18" s="59" t="s">
        <v>5352</v>
      </c>
      <c r="C18" s="59" t="s">
        <v>5357</v>
      </c>
      <c r="D18" s="59" t="s">
        <v>120</v>
      </c>
      <c r="E18" s="59">
        <v>0</v>
      </c>
      <c r="F18" s="59">
        <v>0</v>
      </c>
      <c r="G18" s="59">
        <v>0</v>
      </c>
      <c r="H18" s="59">
        <v>0</v>
      </c>
      <c r="I18" s="59">
        <v>0</v>
      </c>
      <c r="J18" s="59">
        <v>0</v>
      </c>
      <c r="K18" s="59">
        <v>0</v>
      </c>
      <c r="L18" s="59">
        <v>0</v>
      </c>
      <c r="M18" s="59">
        <v>0</v>
      </c>
      <c r="N18" s="59">
        <v>0</v>
      </c>
      <c r="O18" s="59">
        <v>0</v>
      </c>
      <c r="P18" s="59">
        <v>0</v>
      </c>
      <c r="Q18" s="59">
        <v>0</v>
      </c>
      <c r="R18" s="59">
        <v>0</v>
      </c>
      <c r="S18" s="90"/>
      <c r="T18" s="74" t="s">
        <v>3508</v>
      </c>
      <c r="U18" s="55">
        <v>1764</v>
      </c>
    </row>
    <row r="19" spans="1:21" ht="13.2" x14ac:dyDescent="0.25">
      <c r="A19" s="59" t="s">
        <v>3932</v>
      </c>
      <c r="B19" s="59" t="s">
        <v>5352</v>
      </c>
      <c r="C19" s="59" t="s">
        <v>5358</v>
      </c>
      <c r="D19" s="59" t="s">
        <v>120</v>
      </c>
      <c r="E19" s="59">
        <v>0</v>
      </c>
      <c r="F19" s="59">
        <v>0</v>
      </c>
      <c r="G19" s="59">
        <v>0</v>
      </c>
      <c r="H19" s="59">
        <v>0</v>
      </c>
      <c r="I19" s="59">
        <v>0</v>
      </c>
      <c r="J19" s="59">
        <v>0</v>
      </c>
      <c r="K19" s="59">
        <v>0</v>
      </c>
      <c r="L19" s="59">
        <v>0</v>
      </c>
      <c r="M19" s="59">
        <v>0</v>
      </c>
      <c r="N19" s="59">
        <v>0</v>
      </c>
      <c r="O19" s="59">
        <v>0</v>
      </c>
      <c r="P19" s="59">
        <v>0</v>
      </c>
      <c r="Q19" s="59">
        <v>0</v>
      </c>
      <c r="R19" s="59">
        <v>0</v>
      </c>
      <c r="S19" s="90"/>
      <c r="T19" s="74" t="s">
        <v>3511</v>
      </c>
      <c r="U19" s="55">
        <v>63878</v>
      </c>
    </row>
    <row r="20" spans="1:21" ht="13.2" x14ac:dyDescent="0.25">
      <c r="A20" s="59" t="s">
        <v>3933</v>
      </c>
      <c r="B20" s="59" t="s">
        <v>5352</v>
      </c>
      <c r="C20" s="59" t="s">
        <v>5359</v>
      </c>
      <c r="D20" s="59" t="s">
        <v>120</v>
      </c>
      <c r="E20" s="59">
        <v>60</v>
      </c>
      <c r="F20" s="59">
        <v>62</v>
      </c>
      <c r="G20" s="59">
        <v>63</v>
      </c>
      <c r="H20" s="59">
        <v>65</v>
      </c>
      <c r="I20" s="59">
        <v>67</v>
      </c>
      <c r="J20" s="59">
        <v>68</v>
      </c>
      <c r="K20" s="59">
        <v>70</v>
      </c>
      <c r="L20" s="59">
        <v>72</v>
      </c>
      <c r="M20" s="59">
        <v>73</v>
      </c>
      <c r="N20" s="59">
        <v>75</v>
      </c>
      <c r="O20" s="59">
        <v>76</v>
      </c>
      <c r="P20" s="59">
        <v>78</v>
      </c>
      <c r="Q20" s="59">
        <v>80</v>
      </c>
      <c r="R20" s="59">
        <v>69857</v>
      </c>
      <c r="S20" s="90"/>
      <c r="T20" s="74" t="s">
        <v>3514</v>
      </c>
      <c r="U20" s="55">
        <v>6566391</v>
      </c>
    </row>
    <row r="21" spans="1:21" ht="13.2" x14ac:dyDescent="0.25">
      <c r="A21" s="59" t="s">
        <v>3934</v>
      </c>
      <c r="B21" s="59" t="s">
        <v>5352</v>
      </c>
      <c r="C21" s="59" t="s">
        <v>5360</v>
      </c>
      <c r="D21" s="59" t="s">
        <v>120</v>
      </c>
      <c r="E21" s="59">
        <v>0</v>
      </c>
      <c r="F21" s="59">
        <v>0</v>
      </c>
      <c r="G21" s="59">
        <v>0</v>
      </c>
      <c r="H21" s="59">
        <v>0</v>
      </c>
      <c r="I21" s="59">
        <v>0</v>
      </c>
      <c r="J21" s="59">
        <v>0</v>
      </c>
      <c r="K21" s="59">
        <v>0</v>
      </c>
      <c r="L21" s="59">
        <v>0</v>
      </c>
      <c r="M21" s="59">
        <v>0</v>
      </c>
      <c r="N21" s="59">
        <v>0</v>
      </c>
      <c r="O21" s="59">
        <v>0</v>
      </c>
      <c r="P21" s="59">
        <v>0</v>
      </c>
      <c r="Q21" s="59">
        <v>0</v>
      </c>
      <c r="R21" s="59">
        <v>0</v>
      </c>
      <c r="S21" s="90"/>
      <c r="T21" s="74" t="s">
        <v>3517</v>
      </c>
      <c r="U21" s="55">
        <v>1212966</v>
      </c>
    </row>
    <row r="22" spans="1:21" ht="13.2" x14ac:dyDescent="0.25">
      <c r="A22" s="59" t="s">
        <v>3935</v>
      </c>
      <c r="B22" s="59" t="s">
        <v>3475</v>
      </c>
      <c r="C22" s="59" t="s">
        <v>122</v>
      </c>
      <c r="D22" s="59" t="s">
        <v>120</v>
      </c>
      <c r="E22" s="59">
        <v>0</v>
      </c>
      <c r="F22" s="59">
        <v>0</v>
      </c>
      <c r="G22" s="59">
        <v>0</v>
      </c>
      <c r="H22" s="59">
        <v>0</v>
      </c>
      <c r="I22" s="59">
        <v>0</v>
      </c>
      <c r="J22" s="59">
        <v>0</v>
      </c>
      <c r="K22" s="59">
        <v>0</v>
      </c>
      <c r="L22" s="59">
        <v>0</v>
      </c>
      <c r="M22" s="59">
        <v>0</v>
      </c>
      <c r="N22" s="59">
        <v>0</v>
      </c>
      <c r="O22" s="59">
        <v>0</v>
      </c>
      <c r="P22" s="59">
        <v>0</v>
      </c>
      <c r="Q22" s="59">
        <v>0</v>
      </c>
      <c r="R22" s="59">
        <v>0</v>
      </c>
      <c r="S22" s="90"/>
      <c r="T22" s="74" t="s">
        <v>3520</v>
      </c>
      <c r="U22" s="55">
        <v>2224283</v>
      </c>
    </row>
    <row r="23" spans="1:21" ht="13.2" x14ac:dyDescent="0.25">
      <c r="A23" s="59" t="s">
        <v>3936</v>
      </c>
      <c r="B23" s="59" t="s">
        <v>3906</v>
      </c>
      <c r="C23" s="59" t="s">
        <v>5361</v>
      </c>
      <c r="D23" s="59" t="s">
        <v>121</v>
      </c>
      <c r="E23" s="59">
        <v>0</v>
      </c>
      <c r="F23" s="59">
        <v>0</v>
      </c>
      <c r="G23" s="59">
        <v>0</v>
      </c>
      <c r="H23" s="59">
        <v>0</v>
      </c>
      <c r="I23" s="59">
        <v>0</v>
      </c>
      <c r="J23" s="59">
        <v>0</v>
      </c>
      <c r="K23" s="59">
        <v>0</v>
      </c>
      <c r="L23" s="59">
        <v>0</v>
      </c>
      <c r="M23" s="59">
        <v>0</v>
      </c>
      <c r="N23" s="59">
        <v>0</v>
      </c>
      <c r="O23" s="59">
        <v>0</v>
      </c>
      <c r="P23" s="59">
        <v>0</v>
      </c>
      <c r="Q23" s="59">
        <v>0</v>
      </c>
      <c r="R23" s="59">
        <v>0</v>
      </c>
      <c r="S23" s="90"/>
      <c r="T23" s="74" t="s">
        <v>3523</v>
      </c>
      <c r="U23" s="55">
        <v>1802949</v>
      </c>
    </row>
    <row r="24" spans="1:21" ht="13.2" x14ac:dyDescent="0.25">
      <c r="A24" s="59" t="s">
        <v>3937</v>
      </c>
      <c r="B24" s="59" t="s">
        <v>3906</v>
      </c>
      <c r="C24" s="59" t="s">
        <v>5362</v>
      </c>
      <c r="D24" s="59" t="s">
        <v>121</v>
      </c>
      <c r="E24" s="59">
        <v>0</v>
      </c>
      <c r="F24" s="59">
        <v>0</v>
      </c>
      <c r="G24" s="59">
        <v>0</v>
      </c>
      <c r="H24" s="59">
        <v>0</v>
      </c>
      <c r="I24" s="59">
        <v>0</v>
      </c>
      <c r="J24" s="59">
        <v>0</v>
      </c>
      <c r="K24" s="59">
        <v>0</v>
      </c>
      <c r="L24" s="59">
        <v>0</v>
      </c>
      <c r="M24" s="59">
        <v>0</v>
      </c>
      <c r="N24" s="59">
        <v>0</v>
      </c>
      <c r="O24" s="59">
        <v>0</v>
      </c>
      <c r="P24" s="59">
        <v>0</v>
      </c>
      <c r="Q24" s="59">
        <v>0</v>
      </c>
      <c r="R24" s="59">
        <v>0</v>
      </c>
      <c r="S24" s="90"/>
      <c r="T24" s="74" t="s">
        <v>3526</v>
      </c>
      <c r="U24" s="55">
        <v>7317747</v>
      </c>
    </row>
    <row r="25" spans="1:21" ht="13.2" x14ac:dyDescent="0.25">
      <c r="A25" s="59" t="s">
        <v>3938</v>
      </c>
      <c r="B25" s="59" t="s">
        <v>3906</v>
      </c>
      <c r="C25" s="59" t="s">
        <v>5363</v>
      </c>
      <c r="D25" s="59" t="s">
        <v>121</v>
      </c>
      <c r="E25" s="59">
        <v>0</v>
      </c>
      <c r="F25" s="59">
        <v>0</v>
      </c>
      <c r="G25" s="59">
        <v>0</v>
      </c>
      <c r="H25" s="59">
        <v>0</v>
      </c>
      <c r="I25" s="59">
        <v>0</v>
      </c>
      <c r="J25" s="59">
        <v>0</v>
      </c>
      <c r="K25" s="59">
        <v>0</v>
      </c>
      <c r="L25" s="59">
        <v>0</v>
      </c>
      <c r="M25" s="59">
        <v>0</v>
      </c>
      <c r="N25" s="59">
        <v>0</v>
      </c>
      <c r="O25" s="59">
        <v>0</v>
      </c>
      <c r="P25" s="59">
        <v>0</v>
      </c>
      <c r="Q25" s="59">
        <v>0</v>
      </c>
      <c r="R25" s="59">
        <v>0</v>
      </c>
      <c r="S25" s="90"/>
      <c r="T25" s="74" t="s">
        <v>3529</v>
      </c>
      <c r="U25" s="55">
        <v>282779</v>
      </c>
    </row>
    <row r="26" spans="1:21" ht="13.2" x14ac:dyDescent="0.25">
      <c r="A26" s="59" t="s">
        <v>3939</v>
      </c>
      <c r="B26" s="59" t="s">
        <v>5364</v>
      </c>
      <c r="C26" s="59" t="s">
        <v>5365</v>
      </c>
      <c r="D26" s="59" t="s">
        <v>121</v>
      </c>
      <c r="E26" s="59">
        <v>0</v>
      </c>
      <c r="F26" s="59">
        <v>0</v>
      </c>
      <c r="G26" s="59">
        <v>0</v>
      </c>
      <c r="H26" s="59">
        <v>0</v>
      </c>
      <c r="I26" s="59">
        <v>0</v>
      </c>
      <c r="J26" s="59">
        <v>0</v>
      </c>
      <c r="K26" s="59">
        <v>0</v>
      </c>
      <c r="L26" s="59">
        <v>0</v>
      </c>
      <c r="M26" s="59">
        <v>0</v>
      </c>
      <c r="N26" s="59">
        <v>0</v>
      </c>
      <c r="O26" s="59">
        <v>0</v>
      </c>
      <c r="P26" s="59">
        <v>0</v>
      </c>
      <c r="Q26" s="59">
        <v>0</v>
      </c>
      <c r="R26" s="59">
        <v>0</v>
      </c>
      <c r="S26" s="90"/>
      <c r="T26" s="74" t="s">
        <v>3532</v>
      </c>
      <c r="U26" s="55">
        <v>1160042</v>
      </c>
    </row>
    <row r="27" spans="1:21" ht="13.2" x14ac:dyDescent="0.25">
      <c r="A27" s="59" t="s">
        <v>3940</v>
      </c>
      <c r="B27" s="59" t="s">
        <v>5364</v>
      </c>
      <c r="C27" s="59" t="s">
        <v>5366</v>
      </c>
      <c r="D27" s="59" t="s">
        <v>121</v>
      </c>
      <c r="E27" s="59">
        <v>0</v>
      </c>
      <c r="F27" s="59">
        <v>0</v>
      </c>
      <c r="G27" s="59">
        <v>0</v>
      </c>
      <c r="H27" s="59">
        <v>0</v>
      </c>
      <c r="I27" s="59">
        <v>0</v>
      </c>
      <c r="J27" s="59">
        <v>0</v>
      </c>
      <c r="K27" s="59">
        <v>0</v>
      </c>
      <c r="L27" s="59">
        <v>0</v>
      </c>
      <c r="M27" s="59">
        <v>0</v>
      </c>
      <c r="N27" s="59">
        <v>0</v>
      </c>
      <c r="O27" s="59">
        <v>0</v>
      </c>
      <c r="P27" s="59">
        <v>0</v>
      </c>
      <c r="Q27" s="59">
        <v>0</v>
      </c>
      <c r="R27" s="59">
        <v>0</v>
      </c>
      <c r="S27" s="90"/>
      <c r="T27" s="74" t="s">
        <v>3535</v>
      </c>
      <c r="U27" s="55">
        <v>40533</v>
      </c>
    </row>
    <row r="28" spans="1:21" ht="13.2" x14ac:dyDescent="0.25">
      <c r="A28" s="59" t="s">
        <v>3941</v>
      </c>
      <c r="B28" s="59" t="s">
        <v>5364</v>
      </c>
      <c r="C28" s="59" t="s">
        <v>5367</v>
      </c>
      <c r="D28" s="59" t="s">
        <v>121</v>
      </c>
      <c r="E28" s="59">
        <v>0</v>
      </c>
      <c r="F28" s="59">
        <v>0</v>
      </c>
      <c r="G28" s="59">
        <v>0</v>
      </c>
      <c r="H28" s="59">
        <v>0</v>
      </c>
      <c r="I28" s="59">
        <v>0</v>
      </c>
      <c r="J28" s="59">
        <v>0</v>
      </c>
      <c r="K28" s="59">
        <v>0</v>
      </c>
      <c r="L28" s="59">
        <v>0</v>
      </c>
      <c r="M28" s="59">
        <v>0</v>
      </c>
      <c r="N28" s="59">
        <v>0</v>
      </c>
      <c r="O28" s="59">
        <v>0</v>
      </c>
      <c r="P28" s="59">
        <v>0</v>
      </c>
      <c r="Q28" s="59">
        <v>0</v>
      </c>
      <c r="R28" s="59">
        <v>0</v>
      </c>
      <c r="S28" s="90"/>
      <c r="T28" s="74" t="s">
        <v>3538</v>
      </c>
      <c r="U28" s="55">
        <v>0</v>
      </c>
    </row>
    <row r="29" spans="1:21" ht="13.2" x14ac:dyDescent="0.25">
      <c r="A29" s="59" t="s">
        <v>3942</v>
      </c>
      <c r="B29" s="59" t="s">
        <v>5364</v>
      </c>
      <c r="C29" s="59" t="s">
        <v>5368</v>
      </c>
      <c r="D29" s="59" t="s">
        <v>121</v>
      </c>
      <c r="E29" s="59">
        <v>0</v>
      </c>
      <c r="F29" s="59">
        <v>0</v>
      </c>
      <c r="G29" s="59">
        <v>0</v>
      </c>
      <c r="H29" s="59">
        <v>0</v>
      </c>
      <c r="I29" s="59">
        <v>0</v>
      </c>
      <c r="J29" s="59">
        <v>0</v>
      </c>
      <c r="K29" s="59">
        <v>0</v>
      </c>
      <c r="L29" s="59">
        <v>0</v>
      </c>
      <c r="M29" s="59">
        <v>0</v>
      </c>
      <c r="N29" s="59">
        <v>0</v>
      </c>
      <c r="O29" s="59">
        <v>0</v>
      </c>
      <c r="P29" s="59">
        <v>0</v>
      </c>
      <c r="Q29" s="59">
        <v>0</v>
      </c>
      <c r="R29" s="59">
        <v>0</v>
      </c>
      <c r="S29" s="90"/>
      <c r="T29" s="74" t="s">
        <v>3540</v>
      </c>
      <c r="U29" s="55">
        <v>1670827</v>
      </c>
    </row>
    <row r="30" spans="1:21" ht="13.2" x14ac:dyDescent="0.25">
      <c r="A30" s="59" t="s">
        <v>3943</v>
      </c>
      <c r="B30" s="59" t="s">
        <v>5364</v>
      </c>
      <c r="C30" s="59" t="s">
        <v>5369</v>
      </c>
      <c r="D30" s="59" t="s">
        <v>121</v>
      </c>
      <c r="E30" s="59">
        <v>0</v>
      </c>
      <c r="F30" s="59">
        <v>0</v>
      </c>
      <c r="G30" s="59">
        <v>0</v>
      </c>
      <c r="H30" s="59">
        <v>0</v>
      </c>
      <c r="I30" s="59">
        <v>0</v>
      </c>
      <c r="J30" s="59">
        <v>0</v>
      </c>
      <c r="K30" s="59">
        <v>0</v>
      </c>
      <c r="L30" s="59">
        <v>0</v>
      </c>
      <c r="M30" s="59">
        <v>0</v>
      </c>
      <c r="N30" s="59">
        <v>0</v>
      </c>
      <c r="O30" s="59">
        <v>0</v>
      </c>
      <c r="P30" s="59">
        <v>0</v>
      </c>
      <c r="Q30" s="59">
        <v>0</v>
      </c>
      <c r="R30" s="59">
        <v>0</v>
      </c>
      <c r="S30" s="90"/>
      <c r="T30" s="74" t="s">
        <v>3543</v>
      </c>
      <c r="U30" s="55">
        <v>1546608</v>
      </c>
    </row>
    <row r="31" spans="1:21" ht="13.2" x14ac:dyDescent="0.25">
      <c r="A31" s="59" t="s">
        <v>3944</v>
      </c>
      <c r="B31" s="59" t="s">
        <v>5364</v>
      </c>
      <c r="C31" s="59" t="s">
        <v>5370</v>
      </c>
      <c r="D31" s="59" t="s">
        <v>121</v>
      </c>
      <c r="E31" s="59">
        <v>0</v>
      </c>
      <c r="F31" s="59">
        <v>0</v>
      </c>
      <c r="G31" s="59">
        <v>0</v>
      </c>
      <c r="H31" s="59">
        <v>0</v>
      </c>
      <c r="I31" s="59">
        <v>0</v>
      </c>
      <c r="J31" s="59">
        <v>0</v>
      </c>
      <c r="K31" s="59">
        <v>0</v>
      </c>
      <c r="L31" s="59">
        <v>0</v>
      </c>
      <c r="M31" s="59">
        <v>0</v>
      </c>
      <c r="N31" s="59">
        <v>0</v>
      </c>
      <c r="O31" s="59">
        <v>0</v>
      </c>
      <c r="P31" s="59">
        <v>0</v>
      </c>
      <c r="Q31" s="59">
        <v>0</v>
      </c>
      <c r="R31" s="59">
        <v>0</v>
      </c>
      <c r="S31" s="90"/>
      <c r="T31" s="74" t="s">
        <v>3546</v>
      </c>
      <c r="U31" s="55">
        <v>1934946</v>
      </c>
    </row>
    <row r="32" spans="1:21" ht="13.2" x14ac:dyDescent="0.25">
      <c r="A32" s="59" t="s">
        <v>3945</v>
      </c>
      <c r="B32" s="59" t="s">
        <v>5364</v>
      </c>
      <c r="C32" s="59" t="s">
        <v>5371</v>
      </c>
      <c r="D32" s="59" t="s">
        <v>121</v>
      </c>
      <c r="E32" s="59">
        <v>0</v>
      </c>
      <c r="F32" s="59">
        <v>0</v>
      </c>
      <c r="G32" s="59">
        <v>0</v>
      </c>
      <c r="H32" s="59">
        <v>0</v>
      </c>
      <c r="I32" s="59">
        <v>0</v>
      </c>
      <c r="J32" s="59">
        <v>0</v>
      </c>
      <c r="K32" s="59">
        <v>0</v>
      </c>
      <c r="L32" s="59">
        <v>0</v>
      </c>
      <c r="M32" s="59">
        <v>0</v>
      </c>
      <c r="N32" s="59">
        <v>0</v>
      </c>
      <c r="O32" s="59">
        <v>0</v>
      </c>
      <c r="P32" s="59">
        <v>0</v>
      </c>
      <c r="Q32" s="59">
        <v>0</v>
      </c>
      <c r="R32" s="59">
        <v>0</v>
      </c>
      <c r="S32" s="90"/>
      <c r="T32" s="74" t="s">
        <v>3549</v>
      </c>
      <c r="U32" s="55">
        <v>633937</v>
      </c>
    </row>
    <row r="33" spans="1:21" ht="13.2" x14ac:dyDescent="0.25">
      <c r="A33" s="59" t="s">
        <v>3946</v>
      </c>
      <c r="B33" s="59" t="s">
        <v>5364</v>
      </c>
      <c r="C33" s="59" t="s">
        <v>5372</v>
      </c>
      <c r="D33" s="59" t="s">
        <v>121</v>
      </c>
      <c r="E33" s="59">
        <v>0</v>
      </c>
      <c r="F33" s="59">
        <v>0</v>
      </c>
      <c r="G33" s="59">
        <v>0</v>
      </c>
      <c r="H33" s="59">
        <v>0</v>
      </c>
      <c r="I33" s="59">
        <v>0</v>
      </c>
      <c r="J33" s="59">
        <v>0</v>
      </c>
      <c r="K33" s="59">
        <v>0</v>
      </c>
      <c r="L33" s="59">
        <v>0</v>
      </c>
      <c r="M33" s="59">
        <v>0</v>
      </c>
      <c r="N33" s="59">
        <v>0</v>
      </c>
      <c r="O33" s="59">
        <v>0</v>
      </c>
      <c r="P33" s="59">
        <v>0</v>
      </c>
      <c r="Q33" s="59">
        <v>0</v>
      </c>
      <c r="R33" s="59">
        <v>0</v>
      </c>
      <c r="S33" s="90"/>
      <c r="T33" s="74" t="s">
        <v>3493</v>
      </c>
      <c r="U33" s="55">
        <v>2</v>
      </c>
    </row>
    <row r="34" spans="1:21" ht="13.2" x14ac:dyDescent="0.25">
      <c r="A34" s="59" t="s">
        <v>3947</v>
      </c>
      <c r="B34" s="59" t="s">
        <v>5373</v>
      </c>
      <c r="C34" s="59" t="s">
        <v>5374</v>
      </c>
      <c r="D34" s="59" t="s">
        <v>121</v>
      </c>
      <c r="E34" s="59">
        <v>0</v>
      </c>
      <c r="F34" s="59">
        <v>0</v>
      </c>
      <c r="G34" s="59">
        <v>0</v>
      </c>
      <c r="H34" s="59">
        <v>0</v>
      </c>
      <c r="I34" s="59">
        <v>0</v>
      </c>
      <c r="J34" s="59">
        <v>0</v>
      </c>
      <c r="K34" s="59">
        <v>0</v>
      </c>
      <c r="L34" s="59">
        <v>0</v>
      </c>
      <c r="M34" s="59">
        <v>0</v>
      </c>
      <c r="N34" s="59">
        <v>0</v>
      </c>
      <c r="O34" s="59">
        <v>0</v>
      </c>
      <c r="P34" s="59">
        <v>1</v>
      </c>
      <c r="Q34" s="59">
        <v>1</v>
      </c>
      <c r="R34" s="59">
        <v>110</v>
      </c>
      <c r="S34" s="90"/>
      <c r="T34" s="74" t="s">
        <v>3553</v>
      </c>
      <c r="U34" s="55">
        <v>0</v>
      </c>
    </row>
    <row r="35" spans="1:21" ht="13.2" x14ac:dyDescent="0.25">
      <c r="A35" s="59" t="s">
        <v>3948</v>
      </c>
      <c r="B35" s="59" t="s">
        <v>5373</v>
      </c>
      <c r="C35" s="59" t="s">
        <v>5375</v>
      </c>
      <c r="D35" s="59" t="s">
        <v>121</v>
      </c>
      <c r="E35" s="59">
        <v>133</v>
      </c>
      <c r="F35" s="59">
        <v>134</v>
      </c>
      <c r="G35" s="59">
        <v>135</v>
      </c>
      <c r="H35" s="59">
        <v>136</v>
      </c>
      <c r="I35" s="59">
        <v>137</v>
      </c>
      <c r="J35" s="59">
        <v>138</v>
      </c>
      <c r="K35" s="59">
        <v>140</v>
      </c>
      <c r="L35" s="59">
        <v>141</v>
      </c>
      <c r="M35" s="59">
        <v>142</v>
      </c>
      <c r="N35" s="59">
        <v>143</v>
      </c>
      <c r="O35" s="59">
        <v>144</v>
      </c>
      <c r="P35" s="59">
        <v>145</v>
      </c>
      <c r="Q35" s="59">
        <v>146</v>
      </c>
      <c r="R35" s="59">
        <v>139502</v>
      </c>
      <c r="S35" s="90"/>
      <c r="T35" s="74" t="s">
        <v>3556</v>
      </c>
      <c r="U35" s="55">
        <v>0</v>
      </c>
    </row>
    <row r="36" spans="1:21" ht="13.2" x14ac:dyDescent="0.25">
      <c r="A36" s="59" t="s">
        <v>3949</v>
      </c>
      <c r="B36" s="59" t="s">
        <v>5373</v>
      </c>
      <c r="C36" s="59" t="s">
        <v>5376</v>
      </c>
      <c r="D36" s="59" t="s">
        <v>121</v>
      </c>
      <c r="E36" s="59">
        <v>0</v>
      </c>
      <c r="F36" s="59">
        <v>0</v>
      </c>
      <c r="G36" s="59">
        <v>0</v>
      </c>
      <c r="H36" s="59">
        <v>0</v>
      </c>
      <c r="I36" s="59">
        <v>0</v>
      </c>
      <c r="J36" s="59">
        <v>0</v>
      </c>
      <c r="K36" s="59">
        <v>0</v>
      </c>
      <c r="L36" s="59">
        <v>0</v>
      </c>
      <c r="M36" s="59">
        <v>0</v>
      </c>
      <c r="N36" s="59">
        <v>0</v>
      </c>
      <c r="O36" s="59">
        <v>0</v>
      </c>
      <c r="P36" s="59">
        <v>0</v>
      </c>
      <c r="Q36" s="59">
        <v>0</v>
      </c>
      <c r="R36" s="59">
        <v>0</v>
      </c>
      <c r="S36" s="90"/>
      <c r="T36" s="74" t="s">
        <v>3558</v>
      </c>
      <c r="U36" s="55">
        <v>0</v>
      </c>
    </row>
    <row r="37" spans="1:21" ht="13.2" x14ac:dyDescent="0.25">
      <c r="A37" s="59" t="s">
        <v>3950</v>
      </c>
      <c r="B37" s="59" t="s">
        <v>5373</v>
      </c>
      <c r="C37" s="59" t="s">
        <v>5377</v>
      </c>
      <c r="D37" s="59" t="s">
        <v>121</v>
      </c>
      <c r="E37" s="59">
        <v>25</v>
      </c>
      <c r="F37" s="59">
        <v>25</v>
      </c>
      <c r="G37" s="59">
        <v>25</v>
      </c>
      <c r="H37" s="59">
        <v>25</v>
      </c>
      <c r="I37" s="59">
        <v>26</v>
      </c>
      <c r="J37" s="59">
        <v>26</v>
      </c>
      <c r="K37" s="59">
        <v>26</v>
      </c>
      <c r="L37" s="59">
        <v>26</v>
      </c>
      <c r="M37" s="59">
        <v>26</v>
      </c>
      <c r="N37" s="59">
        <v>27</v>
      </c>
      <c r="O37" s="59">
        <v>27</v>
      </c>
      <c r="P37" s="59">
        <v>27</v>
      </c>
      <c r="Q37" s="59">
        <v>28</v>
      </c>
      <c r="R37" s="59">
        <v>25976</v>
      </c>
      <c r="S37" s="90"/>
      <c r="T37" s="74" t="s">
        <v>3560</v>
      </c>
      <c r="U37" s="55">
        <v>0</v>
      </c>
    </row>
    <row r="38" spans="1:21" ht="13.2" x14ac:dyDescent="0.25">
      <c r="A38" s="59" t="s">
        <v>3951</v>
      </c>
      <c r="B38" s="59" t="s">
        <v>5373</v>
      </c>
      <c r="C38" s="59" t="s">
        <v>5378</v>
      </c>
      <c r="D38" s="59" t="s">
        <v>121</v>
      </c>
      <c r="E38" s="59">
        <v>1205</v>
      </c>
      <c r="F38" s="59">
        <v>1207</v>
      </c>
      <c r="G38" s="59">
        <v>1208</v>
      </c>
      <c r="H38" s="59">
        <v>1210</v>
      </c>
      <c r="I38" s="59">
        <v>1212</v>
      </c>
      <c r="J38" s="59">
        <v>1213</v>
      </c>
      <c r="K38" s="59">
        <v>1215</v>
      </c>
      <c r="L38" s="59">
        <v>1217</v>
      </c>
      <c r="M38" s="59">
        <v>1218</v>
      </c>
      <c r="N38" s="59">
        <v>1220</v>
      </c>
      <c r="O38" s="59">
        <v>1222</v>
      </c>
      <c r="P38" s="59">
        <v>1223</v>
      </c>
      <c r="Q38" s="59">
        <v>1225</v>
      </c>
      <c r="R38" s="59">
        <v>1214939</v>
      </c>
      <c r="S38" s="90"/>
      <c r="T38" s="74" t="s">
        <v>3562</v>
      </c>
      <c r="U38" s="55">
        <v>0</v>
      </c>
    </row>
    <row r="39" spans="1:21" ht="13.2" x14ac:dyDescent="0.25">
      <c r="A39" s="59" t="s">
        <v>3952</v>
      </c>
      <c r="B39" s="59" t="s">
        <v>5373</v>
      </c>
      <c r="C39" s="59" t="s">
        <v>5379</v>
      </c>
      <c r="D39" s="59" t="s">
        <v>121</v>
      </c>
      <c r="E39" s="59">
        <v>0</v>
      </c>
      <c r="F39" s="59">
        <v>0</v>
      </c>
      <c r="G39" s="59">
        <v>0</v>
      </c>
      <c r="H39" s="59">
        <v>0</v>
      </c>
      <c r="I39" s="59">
        <v>0</v>
      </c>
      <c r="J39" s="59">
        <v>0</v>
      </c>
      <c r="K39" s="59">
        <v>0</v>
      </c>
      <c r="L39" s="59">
        <v>0</v>
      </c>
      <c r="M39" s="59">
        <v>0</v>
      </c>
      <c r="N39" s="59">
        <v>0</v>
      </c>
      <c r="O39" s="59">
        <v>0</v>
      </c>
      <c r="P39" s="59">
        <v>0</v>
      </c>
      <c r="Q39" s="59">
        <v>0</v>
      </c>
      <c r="R39" s="59">
        <v>0</v>
      </c>
      <c r="S39" s="90"/>
      <c r="T39" s="74" t="s">
        <v>3564</v>
      </c>
      <c r="U39" s="55">
        <v>0</v>
      </c>
    </row>
    <row r="40" spans="1:21" ht="13.2" x14ac:dyDescent="0.25">
      <c r="A40" s="59" t="s">
        <v>3953</v>
      </c>
      <c r="B40" s="59" t="s">
        <v>5373</v>
      </c>
      <c r="C40" s="59" t="s">
        <v>5380</v>
      </c>
      <c r="D40" s="59" t="s">
        <v>121</v>
      </c>
      <c r="E40" s="59">
        <v>5565</v>
      </c>
      <c r="F40" s="59">
        <v>5480</v>
      </c>
      <c r="G40" s="59">
        <v>5518</v>
      </c>
      <c r="H40" s="59">
        <v>5556</v>
      </c>
      <c r="I40" s="59">
        <v>5594</v>
      </c>
      <c r="J40" s="59">
        <v>5631</v>
      </c>
      <c r="K40" s="59">
        <v>5669</v>
      </c>
      <c r="L40" s="59">
        <v>5707</v>
      </c>
      <c r="M40" s="59">
        <v>5745</v>
      </c>
      <c r="N40" s="59">
        <v>5782</v>
      </c>
      <c r="O40" s="59">
        <v>5820</v>
      </c>
      <c r="P40" s="59">
        <v>5858</v>
      </c>
      <c r="Q40" s="59">
        <v>5848</v>
      </c>
      <c r="R40" s="59">
        <v>5672247</v>
      </c>
      <c r="S40" s="90"/>
      <c r="T40" s="74" t="s">
        <v>3567</v>
      </c>
      <c r="U40" s="55">
        <v>0</v>
      </c>
    </row>
    <row r="41" spans="1:21" ht="13.2" x14ac:dyDescent="0.25">
      <c r="A41" s="59" t="s">
        <v>3954</v>
      </c>
      <c r="B41" s="59" t="s">
        <v>5373</v>
      </c>
      <c r="C41" s="59" t="s">
        <v>5381</v>
      </c>
      <c r="D41" s="59" t="s">
        <v>121</v>
      </c>
      <c r="E41" s="59">
        <v>27323</v>
      </c>
      <c r="F41" s="59">
        <v>27391</v>
      </c>
      <c r="G41" s="59">
        <v>27458</v>
      </c>
      <c r="H41" s="59">
        <v>27525</v>
      </c>
      <c r="I41" s="59">
        <v>27592</v>
      </c>
      <c r="J41" s="59">
        <v>27659</v>
      </c>
      <c r="K41" s="59">
        <v>27727</v>
      </c>
      <c r="L41" s="59">
        <v>27794</v>
      </c>
      <c r="M41" s="59">
        <v>27861</v>
      </c>
      <c r="N41" s="59">
        <v>27929</v>
      </c>
      <c r="O41" s="59">
        <v>27996</v>
      </c>
      <c r="P41" s="59">
        <v>28063</v>
      </c>
      <c r="Q41" s="59">
        <v>28130</v>
      </c>
      <c r="R41" s="59">
        <v>27726822</v>
      </c>
      <c r="S41" s="90"/>
      <c r="T41" s="74" t="s">
        <v>3570</v>
      </c>
      <c r="U41" s="55">
        <v>367264</v>
      </c>
    </row>
    <row r="42" spans="1:21" ht="13.2" x14ac:dyDescent="0.25">
      <c r="A42" s="59" t="s">
        <v>3955</v>
      </c>
      <c r="B42" s="59" t="s">
        <v>5373</v>
      </c>
      <c r="C42" s="59" t="s">
        <v>5382</v>
      </c>
      <c r="D42" s="59" t="s">
        <v>121</v>
      </c>
      <c r="E42" s="59">
        <v>0</v>
      </c>
      <c r="F42" s="59">
        <v>0</v>
      </c>
      <c r="G42" s="59">
        <v>0</v>
      </c>
      <c r="H42" s="59">
        <v>0</v>
      </c>
      <c r="I42" s="59">
        <v>0</v>
      </c>
      <c r="J42" s="59">
        <v>0</v>
      </c>
      <c r="K42" s="59">
        <v>0</v>
      </c>
      <c r="L42" s="59">
        <v>0</v>
      </c>
      <c r="M42" s="59">
        <v>0</v>
      </c>
      <c r="N42" s="59">
        <v>0</v>
      </c>
      <c r="O42" s="59">
        <v>0</v>
      </c>
      <c r="P42" s="59">
        <v>0</v>
      </c>
      <c r="Q42" s="59">
        <v>0</v>
      </c>
      <c r="R42" s="59">
        <v>0</v>
      </c>
      <c r="S42" s="90"/>
      <c r="T42" s="74" t="s">
        <v>3574</v>
      </c>
      <c r="U42" s="55">
        <v>1985958</v>
      </c>
    </row>
    <row r="43" spans="1:21" ht="13.2" x14ac:dyDescent="0.25">
      <c r="A43" s="59" t="s">
        <v>3956</v>
      </c>
      <c r="B43" s="59" t="s">
        <v>5373</v>
      </c>
      <c r="C43" s="59" t="s">
        <v>5383</v>
      </c>
      <c r="D43" s="59" t="s">
        <v>121</v>
      </c>
      <c r="E43" s="59">
        <v>1128</v>
      </c>
      <c r="F43" s="59">
        <v>1074</v>
      </c>
      <c r="G43" s="59">
        <v>1102</v>
      </c>
      <c r="H43" s="59">
        <v>1129</v>
      </c>
      <c r="I43" s="59">
        <v>1157</v>
      </c>
      <c r="J43" s="59">
        <v>1185</v>
      </c>
      <c r="K43" s="59">
        <v>1212</v>
      </c>
      <c r="L43" s="59">
        <v>1240</v>
      </c>
      <c r="M43" s="59">
        <v>1268</v>
      </c>
      <c r="N43" s="59">
        <v>1296</v>
      </c>
      <c r="O43" s="59">
        <v>1324</v>
      </c>
      <c r="P43" s="59">
        <v>1352</v>
      </c>
      <c r="Q43" s="59">
        <v>1331</v>
      </c>
      <c r="R43" s="59">
        <v>1213962</v>
      </c>
      <c r="S43" s="90"/>
      <c r="T43" s="74" t="s">
        <v>3577</v>
      </c>
      <c r="U43" s="55">
        <v>7268241</v>
      </c>
    </row>
    <row r="44" spans="1:21" ht="13.2" x14ac:dyDescent="0.25">
      <c r="A44" s="59" t="s">
        <v>3957</v>
      </c>
      <c r="B44" s="59" t="s">
        <v>5373</v>
      </c>
      <c r="C44" s="59" t="s">
        <v>5384</v>
      </c>
      <c r="D44" s="59" t="s">
        <v>121</v>
      </c>
      <c r="E44" s="59">
        <v>0</v>
      </c>
      <c r="F44" s="59">
        <v>0</v>
      </c>
      <c r="G44" s="59">
        <v>0</v>
      </c>
      <c r="H44" s="59">
        <v>0</v>
      </c>
      <c r="I44" s="59">
        <v>0</v>
      </c>
      <c r="J44" s="59">
        <v>0</v>
      </c>
      <c r="K44" s="59">
        <v>0</v>
      </c>
      <c r="L44" s="59">
        <v>0</v>
      </c>
      <c r="M44" s="59">
        <v>0</v>
      </c>
      <c r="N44" s="59">
        <v>0</v>
      </c>
      <c r="O44" s="59">
        <v>0</v>
      </c>
      <c r="P44" s="59">
        <v>0</v>
      </c>
      <c r="Q44" s="59">
        <v>0</v>
      </c>
      <c r="R44" s="59">
        <v>0</v>
      </c>
      <c r="S44" s="90"/>
      <c r="T44" s="74" t="s">
        <v>3585</v>
      </c>
      <c r="U44" s="55">
        <v>155781</v>
      </c>
    </row>
    <row r="45" spans="1:21" ht="13.2" x14ac:dyDescent="0.25">
      <c r="A45" s="59" t="s">
        <v>3958</v>
      </c>
      <c r="B45" s="59" t="s">
        <v>5373</v>
      </c>
      <c r="C45" s="59" t="s">
        <v>5385</v>
      </c>
      <c r="D45" s="59" t="s">
        <v>121</v>
      </c>
      <c r="E45" s="59">
        <v>21875</v>
      </c>
      <c r="F45" s="59">
        <v>21720</v>
      </c>
      <c r="G45" s="59">
        <v>21803</v>
      </c>
      <c r="H45" s="59">
        <v>21886</v>
      </c>
      <c r="I45" s="59">
        <v>21968</v>
      </c>
      <c r="J45" s="59">
        <v>22051</v>
      </c>
      <c r="K45" s="59">
        <v>22134</v>
      </c>
      <c r="L45" s="59">
        <v>22236</v>
      </c>
      <c r="M45" s="59">
        <v>22322</v>
      </c>
      <c r="N45" s="59">
        <v>22408</v>
      </c>
      <c r="O45" s="59">
        <v>22494</v>
      </c>
      <c r="P45" s="59">
        <v>22580</v>
      </c>
      <c r="Q45" s="59">
        <v>22271</v>
      </c>
      <c r="R45" s="59">
        <v>22139570</v>
      </c>
      <c r="S45" s="90"/>
      <c r="T45" s="74" t="s">
        <v>3588</v>
      </c>
      <c r="U45" s="55">
        <v>0</v>
      </c>
    </row>
    <row r="46" spans="1:21" ht="13.2" x14ac:dyDescent="0.25">
      <c r="A46" s="59" t="s">
        <v>3959</v>
      </c>
      <c r="B46" s="59" t="s">
        <v>5373</v>
      </c>
      <c r="C46" s="59" t="s">
        <v>5386</v>
      </c>
      <c r="D46" s="59" t="s">
        <v>121</v>
      </c>
      <c r="E46" s="59">
        <v>55620</v>
      </c>
      <c r="F46" s="59">
        <v>56077</v>
      </c>
      <c r="G46" s="59">
        <v>55823</v>
      </c>
      <c r="H46" s="59">
        <v>56630</v>
      </c>
      <c r="I46" s="59">
        <v>56379</v>
      </c>
      <c r="J46" s="59">
        <v>54337</v>
      </c>
      <c r="K46" s="59">
        <v>54104</v>
      </c>
      <c r="L46" s="59">
        <v>53854</v>
      </c>
      <c r="M46" s="59">
        <v>53603</v>
      </c>
      <c r="N46" s="59">
        <v>53354</v>
      </c>
      <c r="O46" s="59">
        <v>53106</v>
      </c>
      <c r="P46" s="59">
        <v>52858</v>
      </c>
      <c r="Q46" s="59">
        <v>52604</v>
      </c>
      <c r="R46" s="59">
        <v>54519754</v>
      </c>
      <c r="S46" s="90"/>
      <c r="T46" s="74" t="s">
        <v>3590</v>
      </c>
      <c r="U46" s="55">
        <v>0</v>
      </c>
    </row>
    <row r="47" spans="1:21" ht="13.2" x14ac:dyDescent="0.25">
      <c r="A47" s="59" t="s">
        <v>3960</v>
      </c>
      <c r="B47" s="59" t="s">
        <v>5373</v>
      </c>
      <c r="C47" s="59" t="s">
        <v>5387</v>
      </c>
      <c r="D47" s="59" t="s">
        <v>121</v>
      </c>
      <c r="E47" s="59">
        <v>0</v>
      </c>
      <c r="F47" s="59">
        <v>0</v>
      </c>
      <c r="G47" s="59">
        <v>0</v>
      </c>
      <c r="H47" s="59">
        <v>0</v>
      </c>
      <c r="I47" s="59">
        <v>0</v>
      </c>
      <c r="J47" s="59">
        <v>0</v>
      </c>
      <c r="K47" s="59">
        <v>0</v>
      </c>
      <c r="L47" s="59">
        <v>0</v>
      </c>
      <c r="M47" s="59">
        <v>0</v>
      </c>
      <c r="N47" s="59">
        <v>0</v>
      </c>
      <c r="O47" s="59">
        <v>0</v>
      </c>
      <c r="P47" s="59">
        <v>0</v>
      </c>
      <c r="Q47" s="59">
        <v>0</v>
      </c>
      <c r="R47" s="59">
        <v>0</v>
      </c>
      <c r="S47" s="90"/>
      <c r="T47" s="74" t="s">
        <v>3592</v>
      </c>
      <c r="U47" s="55">
        <v>427744928</v>
      </c>
    </row>
    <row r="48" spans="1:21" ht="13.2" x14ac:dyDescent="0.25">
      <c r="A48" s="59" t="s">
        <v>3961</v>
      </c>
      <c r="B48" s="59" t="s">
        <v>5373</v>
      </c>
      <c r="C48" s="59" t="s">
        <v>5388</v>
      </c>
      <c r="D48" s="59" t="s">
        <v>121</v>
      </c>
      <c r="E48" s="59">
        <v>19746</v>
      </c>
      <c r="F48" s="59">
        <v>19690</v>
      </c>
      <c r="G48" s="59">
        <v>19776</v>
      </c>
      <c r="H48" s="59">
        <v>19862</v>
      </c>
      <c r="I48" s="59">
        <v>19947</v>
      </c>
      <c r="J48" s="59">
        <v>20033</v>
      </c>
      <c r="K48" s="59">
        <v>20119</v>
      </c>
      <c r="L48" s="59">
        <v>20205</v>
      </c>
      <c r="M48" s="59">
        <v>20291</v>
      </c>
      <c r="N48" s="59">
        <v>20377</v>
      </c>
      <c r="O48" s="59">
        <v>20463</v>
      </c>
      <c r="P48" s="59">
        <v>20548</v>
      </c>
      <c r="Q48" s="59">
        <v>20428</v>
      </c>
      <c r="R48" s="59">
        <v>20116431</v>
      </c>
      <c r="S48" s="90"/>
      <c r="T48" s="74" t="s">
        <v>3595</v>
      </c>
      <c r="U48" s="55">
        <v>0</v>
      </c>
    </row>
    <row r="49" spans="1:21" ht="13.2" x14ac:dyDescent="0.25">
      <c r="A49" s="59" t="s">
        <v>3962</v>
      </c>
      <c r="B49" s="59" t="s">
        <v>5373</v>
      </c>
      <c r="C49" s="59" t="s">
        <v>5389</v>
      </c>
      <c r="D49" s="59" t="s">
        <v>121</v>
      </c>
      <c r="E49" s="59">
        <v>0</v>
      </c>
      <c r="F49" s="59">
        <v>0</v>
      </c>
      <c r="G49" s="59">
        <v>0</v>
      </c>
      <c r="H49" s="59">
        <v>0</v>
      </c>
      <c r="I49" s="59">
        <v>0</v>
      </c>
      <c r="J49" s="59">
        <v>0</v>
      </c>
      <c r="K49" s="59">
        <v>0</v>
      </c>
      <c r="L49" s="59">
        <v>0</v>
      </c>
      <c r="M49" s="59">
        <v>0</v>
      </c>
      <c r="N49" s="59">
        <v>0</v>
      </c>
      <c r="O49" s="59">
        <v>0</v>
      </c>
      <c r="P49" s="59">
        <v>0</v>
      </c>
      <c r="Q49" s="59">
        <v>0</v>
      </c>
      <c r="R49" s="59">
        <v>0</v>
      </c>
      <c r="S49" s="90"/>
      <c r="T49" s="74" t="s">
        <v>3597</v>
      </c>
      <c r="U49" s="55">
        <v>205652980</v>
      </c>
    </row>
    <row r="50" spans="1:21" ht="13.2" x14ac:dyDescent="0.25">
      <c r="A50" s="59" t="s">
        <v>3963</v>
      </c>
      <c r="B50" s="59" t="s">
        <v>5373</v>
      </c>
      <c r="C50" s="59" t="s">
        <v>5390</v>
      </c>
      <c r="D50" s="59" t="s">
        <v>121</v>
      </c>
      <c r="E50" s="59">
        <v>0</v>
      </c>
      <c r="F50" s="59">
        <v>0</v>
      </c>
      <c r="G50" s="59">
        <v>0</v>
      </c>
      <c r="H50" s="59">
        <v>0</v>
      </c>
      <c r="I50" s="59">
        <v>0</v>
      </c>
      <c r="J50" s="59">
        <v>0</v>
      </c>
      <c r="K50" s="59">
        <v>0</v>
      </c>
      <c r="L50" s="59">
        <v>0</v>
      </c>
      <c r="M50" s="59">
        <v>0</v>
      </c>
      <c r="N50" s="59">
        <v>0</v>
      </c>
      <c r="O50" s="59">
        <v>0</v>
      </c>
      <c r="P50" s="59">
        <v>0</v>
      </c>
      <c r="Q50" s="59">
        <v>0</v>
      </c>
      <c r="R50" s="59">
        <v>0</v>
      </c>
      <c r="S50" s="90"/>
      <c r="T50" s="74" t="s">
        <v>3602</v>
      </c>
      <c r="U50" s="55">
        <v>12389449</v>
      </c>
    </row>
    <row r="51" spans="1:21" ht="13.2" x14ac:dyDescent="0.25">
      <c r="A51" s="59" t="s">
        <v>3964</v>
      </c>
      <c r="B51" s="59" t="s">
        <v>5373</v>
      </c>
      <c r="C51" s="59" t="s">
        <v>5391</v>
      </c>
      <c r="D51" s="59" t="s">
        <v>121</v>
      </c>
      <c r="E51" s="59">
        <v>0</v>
      </c>
      <c r="F51" s="59">
        <v>0</v>
      </c>
      <c r="G51" s="59">
        <v>0</v>
      </c>
      <c r="H51" s="59">
        <v>0</v>
      </c>
      <c r="I51" s="59">
        <v>0</v>
      </c>
      <c r="J51" s="59">
        <v>0</v>
      </c>
      <c r="K51" s="59">
        <v>0</v>
      </c>
      <c r="L51" s="59">
        <v>0</v>
      </c>
      <c r="M51" s="59">
        <v>0</v>
      </c>
      <c r="N51" s="59">
        <v>0</v>
      </c>
      <c r="O51" s="59">
        <v>0</v>
      </c>
      <c r="P51" s="59">
        <v>0</v>
      </c>
      <c r="Q51" s="59">
        <v>0</v>
      </c>
      <c r="R51" s="59">
        <v>0</v>
      </c>
      <c r="S51" s="90"/>
      <c r="T51" s="74" t="s">
        <v>3605</v>
      </c>
      <c r="U51" s="55">
        <v>58928355</v>
      </c>
    </row>
    <row r="52" spans="1:21" ht="13.2" x14ac:dyDescent="0.25">
      <c r="A52" s="59" t="s">
        <v>3965</v>
      </c>
      <c r="B52" s="59" t="s">
        <v>5373</v>
      </c>
      <c r="C52" s="59" t="s">
        <v>5392</v>
      </c>
      <c r="D52" s="59" t="s">
        <v>121</v>
      </c>
      <c r="E52" s="59">
        <v>0</v>
      </c>
      <c r="F52" s="59">
        <v>0</v>
      </c>
      <c r="G52" s="59">
        <v>0</v>
      </c>
      <c r="H52" s="59">
        <v>0</v>
      </c>
      <c r="I52" s="59">
        <v>0</v>
      </c>
      <c r="J52" s="59">
        <v>0</v>
      </c>
      <c r="K52" s="59">
        <v>0</v>
      </c>
      <c r="L52" s="59">
        <v>0</v>
      </c>
      <c r="M52" s="59">
        <v>0</v>
      </c>
      <c r="N52" s="59">
        <v>0</v>
      </c>
      <c r="O52" s="59">
        <v>0</v>
      </c>
      <c r="P52" s="59">
        <v>0</v>
      </c>
      <c r="Q52" s="59">
        <v>0</v>
      </c>
      <c r="R52" s="59">
        <v>0</v>
      </c>
      <c r="S52" s="90"/>
      <c r="T52" s="74" t="s">
        <v>3609</v>
      </c>
      <c r="U52" s="55">
        <v>0</v>
      </c>
    </row>
    <row r="53" spans="1:21" ht="13.2" x14ac:dyDescent="0.25">
      <c r="A53" s="59" t="s">
        <v>3966</v>
      </c>
      <c r="B53" s="59" t="s">
        <v>5373</v>
      </c>
      <c r="C53" s="59" t="s">
        <v>5393</v>
      </c>
      <c r="D53" s="59" t="s">
        <v>121</v>
      </c>
      <c r="E53" s="59">
        <v>0</v>
      </c>
      <c r="F53" s="59">
        <v>0</v>
      </c>
      <c r="G53" s="59">
        <v>0</v>
      </c>
      <c r="H53" s="59">
        <v>0</v>
      </c>
      <c r="I53" s="59">
        <v>0</v>
      </c>
      <c r="J53" s="59">
        <v>0</v>
      </c>
      <c r="K53" s="59">
        <v>0</v>
      </c>
      <c r="L53" s="59">
        <v>0</v>
      </c>
      <c r="M53" s="59">
        <v>0</v>
      </c>
      <c r="N53" s="59">
        <v>0</v>
      </c>
      <c r="O53" s="59">
        <v>0</v>
      </c>
      <c r="P53" s="59">
        <v>0</v>
      </c>
      <c r="Q53" s="59">
        <v>0</v>
      </c>
      <c r="R53" s="59">
        <v>0</v>
      </c>
      <c r="S53" s="90"/>
      <c r="T53" s="74" t="s">
        <v>3611</v>
      </c>
      <c r="U53" s="55">
        <v>23721390</v>
      </c>
    </row>
    <row r="54" spans="1:21" ht="13.2" x14ac:dyDescent="0.25">
      <c r="A54" s="59" t="s">
        <v>3967</v>
      </c>
      <c r="B54" s="59" t="s">
        <v>5373</v>
      </c>
      <c r="C54" s="59" t="s">
        <v>5394</v>
      </c>
      <c r="D54" s="59" t="s">
        <v>121</v>
      </c>
      <c r="E54" s="59">
        <v>378</v>
      </c>
      <c r="F54" s="59">
        <v>380</v>
      </c>
      <c r="G54" s="59">
        <v>381</v>
      </c>
      <c r="H54" s="59">
        <v>382</v>
      </c>
      <c r="I54" s="59">
        <v>383</v>
      </c>
      <c r="J54" s="59">
        <v>384</v>
      </c>
      <c r="K54" s="59">
        <v>385</v>
      </c>
      <c r="L54" s="59">
        <v>387</v>
      </c>
      <c r="M54" s="59">
        <v>388</v>
      </c>
      <c r="N54" s="59">
        <v>389</v>
      </c>
      <c r="O54" s="59">
        <v>390</v>
      </c>
      <c r="P54" s="59">
        <v>391</v>
      </c>
      <c r="Q54" s="59">
        <v>393</v>
      </c>
      <c r="R54" s="59">
        <v>385474</v>
      </c>
      <c r="S54" s="90"/>
      <c r="T54" s="74" t="s">
        <v>3614</v>
      </c>
      <c r="U54" s="55">
        <v>15276154</v>
      </c>
    </row>
    <row r="55" spans="1:21" ht="13.2" x14ac:dyDescent="0.25">
      <c r="A55" s="59" t="s">
        <v>3968</v>
      </c>
      <c r="B55" s="59" t="s">
        <v>5373</v>
      </c>
      <c r="C55" s="59" t="s">
        <v>5395</v>
      </c>
      <c r="D55" s="59" t="s">
        <v>121</v>
      </c>
      <c r="E55" s="59">
        <v>0</v>
      </c>
      <c r="F55" s="59">
        <v>0</v>
      </c>
      <c r="G55" s="59">
        <v>0</v>
      </c>
      <c r="H55" s="59">
        <v>0</v>
      </c>
      <c r="I55" s="59">
        <v>0</v>
      </c>
      <c r="J55" s="59">
        <v>0</v>
      </c>
      <c r="K55" s="59">
        <v>0</v>
      </c>
      <c r="L55" s="59">
        <v>0</v>
      </c>
      <c r="M55" s="59">
        <v>0</v>
      </c>
      <c r="N55" s="59">
        <v>0</v>
      </c>
      <c r="O55" s="59">
        <v>0</v>
      </c>
      <c r="P55" s="59">
        <v>0</v>
      </c>
      <c r="Q55" s="59">
        <v>0</v>
      </c>
      <c r="R55" s="59">
        <v>0</v>
      </c>
      <c r="S55" s="90"/>
      <c r="T55" s="74" t="s">
        <v>3617</v>
      </c>
      <c r="U55" s="55">
        <v>0</v>
      </c>
    </row>
    <row r="56" spans="1:21" ht="13.2" x14ac:dyDescent="0.25">
      <c r="A56" s="59" t="s">
        <v>3969</v>
      </c>
      <c r="B56" s="59" t="s">
        <v>5373</v>
      </c>
      <c r="C56" s="59" t="s">
        <v>5396</v>
      </c>
      <c r="D56" s="59" t="s">
        <v>121</v>
      </c>
      <c r="E56" s="59">
        <v>25</v>
      </c>
      <c r="F56" s="59">
        <v>26</v>
      </c>
      <c r="G56" s="59">
        <v>27</v>
      </c>
      <c r="H56" s="59">
        <v>29</v>
      </c>
      <c r="I56" s="59">
        <v>30</v>
      </c>
      <c r="J56" s="59">
        <v>32</v>
      </c>
      <c r="K56" s="59">
        <v>33</v>
      </c>
      <c r="L56" s="59">
        <v>34</v>
      </c>
      <c r="M56" s="59">
        <v>36</v>
      </c>
      <c r="N56" s="59">
        <v>37</v>
      </c>
      <c r="O56" s="59">
        <v>39</v>
      </c>
      <c r="P56" s="59">
        <v>40</v>
      </c>
      <c r="Q56" s="59">
        <v>41</v>
      </c>
      <c r="R56" s="59">
        <v>33028</v>
      </c>
      <c r="S56" s="90"/>
      <c r="T56" s="74" t="s">
        <v>3619</v>
      </c>
      <c r="U56" s="55">
        <v>7255173</v>
      </c>
    </row>
    <row r="57" spans="1:21" ht="13.2" x14ac:dyDescent="0.25">
      <c r="A57" s="59" t="s">
        <v>3970</v>
      </c>
      <c r="B57" s="59" t="s">
        <v>5373</v>
      </c>
      <c r="C57" s="59" t="s">
        <v>5397</v>
      </c>
      <c r="D57" s="59" t="s">
        <v>121</v>
      </c>
      <c r="E57" s="59">
        <v>0</v>
      </c>
      <c r="F57" s="59">
        <v>0</v>
      </c>
      <c r="G57" s="59">
        <v>0</v>
      </c>
      <c r="H57" s="59">
        <v>0</v>
      </c>
      <c r="I57" s="59">
        <v>0</v>
      </c>
      <c r="J57" s="59">
        <v>0</v>
      </c>
      <c r="K57" s="59">
        <v>0</v>
      </c>
      <c r="L57" s="59">
        <v>0</v>
      </c>
      <c r="M57" s="59">
        <v>0</v>
      </c>
      <c r="N57" s="59">
        <v>0</v>
      </c>
      <c r="O57" s="59">
        <v>0</v>
      </c>
      <c r="P57" s="59">
        <v>0</v>
      </c>
      <c r="Q57" s="59">
        <v>0</v>
      </c>
      <c r="R57" s="59">
        <v>0</v>
      </c>
      <c r="S57" s="90"/>
      <c r="T57" s="74" t="s">
        <v>3622</v>
      </c>
      <c r="U57" s="55">
        <v>521115457</v>
      </c>
    </row>
    <row r="58" spans="1:21" ht="13.2" x14ac:dyDescent="0.25">
      <c r="A58" s="59" t="s">
        <v>3971</v>
      </c>
      <c r="B58" s="59" t="s">
        <v>5373</v>
      </c>
      <c r="C58" s="59" t="s">
        <v>5398</v>
      </c>
      <c r="D58" s="59" t="s">
        <v>121</v>
      </c>
      <c r="E58" s="59">
        <v>38</v>
      </c>
      <c r="F58" s="59">
        <v>38</v>
      </c>
      <c r="G58" s="59">
        <v>39</v>
      </c>
      <c r="H58" s="59">
        <v>39</v>
      </c>
      <c r="I58" s="59">
        <v>40</v>
      </c>
      <c r="J58" s="59">
        <v>40</v>
      </c>
      <c r="K58" s="59">
        <v>41</v>
      </c>
      <c r="L58" s="59">
        <v>41</v>
      </c>
      <c r="M58" s="59">
        <v>42</v>
      </c>
      <c r="N58" s="59">
        <v>42</v>
      </c>
      <c r="O58" s="59">
        <v>43</v>
      </c>
      <c r="P58" s="59">
        <v>43</v>
      </c>
      <c r="Q58" s="59">
        <v>44</v>
      </c>
      <c r="R58" s="59">
        <v>40650</v>
      </c>
      <c r="S58" s="90"/>
      <c r="T58" s="74" t="s">
        <v>3625</v>
      </c>
      <c r="U58" s="55">
        <v>31857377</v>
      </c>
    </row>
    <row r="59" spans="1:21" ht="13.2" x14ac:dyDescent="0.25">
      <c r="A59" s="59" t="s">
        <v>3972</v>
      </c>
      <c r="B59" s="59" t="s">
        <v>5373</v>
      </c>
      <c r="C59" s="59" t="s">
        <v>5399</v>
      </c>
      <c r="D59" s="59" t="s">
        <v>121</v>
      </c>
      <c r="E59" s="59">
        <v>0</v>
      </c>
      <c r="F59" s="59">
        <v>0</v>
      </c>
      <c r="G59" s="59">
        <v>0</v>
      </c>
      <c r="H59" s="59">
        <v>0</v>
      </c>
      <c r="I59" s="59">
        <v>0</v>
      </c>
      <c r="J59" s="59">
        <v>0</v>
      </c>
      <c r="K59" s="59">
        <v>0</v>
      </c>
      <c r="L59" s="59">
        <v>0</v>
      </c>
      <c r="M59" s="59">
        <v>0</v>
      </c>
      <c r="N59" s="59">
        <v>0</v>
      </c>
      <c r="O59" s="59">
        <v>0</v>
      </c>
      <c r="P59" s="59">
        <v>0</v>
      </c>
      <c r="Q59" s="59">
        <v>0</v>
      </c>
      <c r="R59" s="59">
        <v>0</v>
      </c>
      <c r="S59" s="90"/>
      <c r="T59" s="74" t="s">
        <v>3628</v>
      </c>
      <c r="U59" s="55">
        <v>0</v>
      </c>
    </row>
    <row r="60" spans="1:21" ht="13.2" x14ac:dyDescent="0.25">
      <c r="A60" s="59" t="s">
        <v>3973</v>
      </c>
      <c r="B60" s="59" t="s">
        <v>5373</v>
      </c>
      <c r="C60" s="59" t="s">
        <v>5400</v>
      </c>
      <c r="D60" s="59" t="s">
        <v>121</v>
      </c>
      <c r="E60" s="59">
        <v>1479</v>
      </c>
      <c r="F60" s="59">
        <v>1481</v>
      </c>
      <c r="G60" s="59">
        <v>1483</v>
      </c>
      <c r="H60" s="59">
        <v>1485</v>
      </c>
      <c r="I60" s="59">
        <v>1487</v>
      </c>
      <c r="J60" s="59">
        <v>1489</v>
      </c>
      <c r="K60" s="59">
        <v>1491</v>
      </c>
      <c r="L60" s="59">
        <v>1493</v>
      </c>
      <c r="M60" s="59">
        <v>1495</v>
      </c>
      <c r="N60" s="59">
        <v>1497</v>
      </c>
      <c r="O60" s="59">
        <v>1499</v>
      </c>
      <c r="P60" s="59">
        <v>1501</v>
      </c>
      <c r="Q60" s="59">
        <v>1503</v>
      </c>
      <c r="R60" s="59">
        <v>1491082</v>
      </c>
      <c r="S60" s="90"/>
      <c r="T60" s="74" t="s">
        <v>3630</v>
      </c>
      <c r="U60" s="55">
        <v>0</v>
      </c>
    </row>
    <row r="61" spans="1:21" ht="13.2" x14ac:dyDescent="0.25">
      <c r="A61" s="59" t="s">
        <v>3974</v>
      </c>
      <c r="B61" s="59" t="s">
        <v>5373</v>
      </c>
      <c r="C61" s="59" t="s">
        <v>5401</v>
      </c>
      <c r="D61" s="59" t="s">
        <v>121</v>
      </c>
      <c r="E61" s="59">
        <v>0</v>
      </c>
      <c r="F61" s="59">
        <v>0</v>
      </c>
      <c r="G61" s="59">
        <v>0</v>
      </c>
      <c r="H61" s="59">
        <v>0</v>
      </c>
      <c r="I61" s="59">
        <v>0</v>
      </c>
      <c r="J61" s="59">
        <v>0</v>
      </c>
      <c r="K61" s="59">
        <v>0</v>
      </c>
      <c r="L61" s="59">
        <v>0</v>
      </c>
      <c r="M61" s="59">
        <v>0</v>
      </c>
      <c r="N61" s="59">
        <v>0</v>
      </c>
      <c r="O61" s="59">
        <v>0</v>
      </c>
      <c r="P61" s="59">
        <v>0</v>
      </c>
      <c r="Q61" s="59">
        <v>0</v>
      </c>
      <c r="R61" s="59">
        <v>0</v>
      </c>
      <c r="S61" s="90"/>
      <c r="T61" s="74" t="s">
        <v>3632</v>
      </c>
      <c r="U61" s="55">
        <v>22026075</v>
      </c>
    </row>
    <row r="62" spans="1:21" ht="13.2" x14ac:dyDescent="0.25">
      <c r="A62" s="59" t="s">
        <v>3975</v>
      </c>
      <c r="B62" s="59" t="s">
        <v>5402</v>
      </c>
      <c r="C62" s="59" t="s">
        <v>5403</v>
      </c>
      <c r="D62" s="59" t="s">
        <v>121</v>
      </c>
      <c r="E62" s="59">
        <v>0</v>
      </c>
      <c r="F62" s="59">
        <v>0</v>
      </c>
      <c r="G62" s="59">
        <v>0</v>
      </c>
      <c r="H62" s="59">
        <v>0</v>
      </c>
      <c r="I62" s="59">
        <v>0</v>
      </c>
      <c r="J62" s="59">
        <v>0</v>
      </c>
      <c r="K62" s="59">
        <v>0</v>
      </c>
      <c r="L62" s="59">
        <v>0</v>
      </c>
      <c r="M62" s="59">
        <v>0</v>
      </c>
      <c r="N62" s="59">
        <v>0</v>
      </c>
      <c r="O62" s="59">
        <v>0</v>
      </c>
      <c r="P62" s="59">
        <v>0</v>
      </c>
      <c r="Q62" s="59">
        <v>0</v>
      </c>
      <c r="R62" s="59">
        <v>0</v>
      </c>
      <c r="S62" s="90"/>
      <c r="T62" s="74" t="s">
        <v>3635</v>
      </c>
      <c r="U62" s="55">
        <v>0</v>
      </c>
    </row>
    <row r="63" spans="1:21" ht="13.2" x14ac:dyDescent="0.25">
      <c r="A63" s="59" t="s">
        <v>3976</v>
      </c>
      <c r="B63" s="59" t="s">
        <v>5402</v>
      </c>
      <c r="C63" s="59" t="s">
        <v>5404</v>
      </c>
      <c r="D63" s="59" t="s">
        <v>121</v>
      </c>
      <c r="E63" s="59">
        <v>44045</v>
      </c>
      <c r="F63" s="59">
        <v>43636</v>
      </c>
      <c r="G63" s="59">
        <v>44102</v>
      </c>
      <c r="H63" s="59">
        <v>44568</v>
      </c>
      <c r="I63" s="59">
        <v>45034</v>
      </c>
      <c r="J63" s="59">
        <v>45500</v>
      </c>
      <c r="K63" s="59">
        <v>45967</v>
      </c>
      <c r="L63" s="59">
        <v>46434</v>
      </c>
      <c r="M63" s="59">
        <v>46900</v>
      </c>
      <c r="N63" s="59">
        <v>47367</v>
      </c>
      <c r="O63" s="59">
        <v>47834</v>
      </c>
      <c r="P63" s="59">
        <v>48301</v>
      </c>
      <c r="Q63" s="59">
        <v>48493</v>
      </c>
      <c r="R63" s="59">
        <v>45992641</v>
      </c>
      <c r="S63" s="90"/>
      <c r="T63" s="74" t="s">
        <v>3638</v>
      </c>
      <c r="U63" s="55">
        <v>28705</v>
      </c>
    </row>
    <row r="64" spans="1:21" ht="13.2" x14ac:dyDescent="0.25">
      <c r="A64" s="59" t="s">
        <v>3977</v>
      </c>
      <c r="B64" s="59" t="s">
        <v>5402</v>
      </c>
      <c r="C64" s="59" t="s">
        <v>5405</v>
      </c>
      <c r="D64" s="59" t="s">
        <v>121</v>
      </c>
      <c r="E64" s="59">
        <v>5256</v>
      </c>
      <c r="F64" s="59">
        <v>5268</v>
      </c>
      <c r="G64" s="59">
        <v>5281</v>
      </c>
      <c r="H64" s="59">
        <v>5294</v>
      </c>
      <c r="I64" s="59">
        <v>5306</v>
      </c>
      <c r="J64" s="59">
        <v>5319</v>
      </c>
      <c r="K64" s="59">
        <v>5331</v>
      </c>
      <c r="L64" s="59">
        <v>5344</v>
      </c>
      <c r="M64" s="59">
        <v>5357</v>
      </c>
      <c r="N64" s="59">
        <v>5369</v>
      </c>
      <c r="O64" s="59">
        <v>5382</v>
      </c>
      <c r="P64" s="59">
        <v>5395</v>
      </c>
      <c r="Q64" s="59">
        <v>5407</v>
      </c>
      <c r="R64" s="59">
        <v>5331439</v>
      </c>
      <c r="S64" s="90"/>
      <c r="T64" s="74" t="s">
        <v>3641</v>
      </c>
      <c r="U64" s="55">
        <v>344612</v>
      </c>
    </row>
    <row r="65" spans="1:21" ht="13.2" x14ac:dyDescent="0.25">
      <c r="A65" s="59" t="s">
        <v>3978</v>
      </c>
      <c r="B65" s="59" t="s">
        <v>5402</v>
      </c>
      <c r="C65" s="59" t="s">
        <v>5406</v>
      </c>
      <c r="D65" s="59" t="s">
        <v>121</v>
      </c>
      <c r="E65" s="59">
        <v>0</v>
      </c>
      <c r="F65" s="59">
        <v>0</v>
      </c>
      <c r="G65" s="59">
        <v>0</v>
      </c>
      <c r="H65" s="59">
        <v>0</v>
      </c>
      <c r="I65" s="59">
        <v>0</v>
      </c>
      <c r="J65" s="59">
        <v>0</v>
      </c>
      <c r="K65" s="59">
        <v>0</v>
      </c>
      <c r="L65" s="59">
        <v>0</v>
      </c>
      <c r="M65" s="59">
        <v>0</v>
      </c>
      <c r="N65" s="59">
        <v>0</v>
      </c>
      <c r="O65" s="59">
        <v>0</v>
      </c>
      <c r="P65" s="59">
        <v>0</v>
      </c>
      <c r="Q65" s="59">
        <v>0</v>
      </c>
      <c r="R65" s="59">
        <v>0</v>
      </c>
      <c r="S65" s="90"/>
      <c r="T65" s="74" t="s">
        <v>3644</v>
      </c>
      <c r="U65" s="55">
        <v>52102286</v>
      </c>
    </row>
    <row r="66" spans="1:21" ht="13.2" x14ac:dyDescent="0.25">
      <c r="A66" s="59" t="s">
        <v>3979</v>
      </c>
      <c r="B66" s="59" t="s">
        <v>5402</v>
      </c>
      <c r="C66" s="59" t="s">
        <v>5407</v>
      </c>
      <c r="D66" s="59" t="s">
        <v>121</v>
      </c>
      <c r="E66" s="59">
        <v>39009</v>
      </c>
      <c r="F66" s="59">
        <v>39039</v>
      </c>
      <c r="G66" s="59">
        <v>39536</v>
      </c>
      <c r="H66" s="59">
        <v>40033</v>
      </c>
      <c r="I66" s="59">
        <v>40531</v>
      </c>
      <c r="J66" s="59">
        <v>41030</v>
      </c>
      <c r="K66" s="59">
        <v>41532</v>
      </c>
      <c r="L66" s="59">
        <v>42038</v>
      </c>
      <c r="M66" s="59">
        <v>42547</v>
      </c>
      <c r="N66" s="59">
        <v>43056</v>
      </c>
      <c r="O66" s="59">
        <v>43564</v>
      </c>
      <c r="P66" s="59">
        <v>44073</v>
      </c>
      <c r="Q66" s="59">
        <v>42905</v>
      </c>
      <c r="R66" s="59">
        <v>41494693</v>
      </c>
      <c r="S66" s="90"/>
      <c r="T66" s="74" t="s">
        <v>3647</v>
      </c>
      <c r="U66" s="55">
        <v>0</v>
      </c>
    </row>
    <row r="67" spans="1:21" ht="13.2" x14ac:dyDescent="0.25">
      <c r="A67" s="59" t="s">
        <v>3980</v>
      </c>
      <c r="B67" s="59" t="s">
        <v>5402</v>
      </c>
      <c r="C67" s="59" t="s">
        <v>5408</v>
      </c>
      <c r="D67" s="59" t="s">
        <v>121</v>
      </c>
      <c r="E67" s="59">
        <v>0</v>
      </c>
      <c r="F67" s="59">
        <v>0</v>
      </c>
      <c r="G67" s="59">
        <v>0</v>
      </c>
      <c r="H67" s="59">
        <v>0</v>
      </c>
      <c r="I67" s="59">
        <v>0</v>
      </c>
      <c r="J67" s="59">
        <v>0</v>
      </c>
      <c r="K67" s="59">
        <v>0</v>
      </c>
      <c r="L67" s="59">
        <v>0</v>
      </c>
      <c r="M67" s="59">
        <v>0</v>
      </c>
      <c r="N67" s="59">
        <v>0</v>
      </c>
      <c r="O67" s="59">
        <v>0</v>
      </c>
      <c r="P67" s="59">
        <v>0</v>
      </c>
      <c r="Q67" s="59">
        <v>0</v>
      </c>
      <c r="R67" s="59">
        <v>0</v>
      </c>
      <c r="S67" s="90"/>
      <c r="T67" s="74" t="s">
        <v>3649</v>
      </c>
      <c r="U67" s="55">
        <v>70</v>
      </c>
    </row>
    <row r="68" spans="1:21" ht="13.2" x14ac:dyDescent="0.25">
      <c r="A68" s="59" t="s">
        <v>3981</v>
      </c>
      <c r="B68" s="59" t="s">
        <v>5402</v>
      </c>
      <c r="C68" s="59" t="s">
        <v>5409</v>
      </c>
      <c r="D68" s="59" t="s">
        <v>121</v>
      </c>
      <c r="E68" s="59">
        <v>90897</v>
      </c>
      <c r="F68" s="59">
        <v>88985</v>
      </c>
      <c r="G68" s="59">
        <v>89498</v>
      </c>
      <c r="H68" s="59">
        <v>90012</v>
      </c>
      <c r="I68" s="59">
        <v>90526</v>
      </c>
      <c r="J68" s="59">
        <v>91040</v>
      </c>
      <c r="K68" s="59">
        <v>91555</v>
      </c>
      <c r="L68" s="59">
        <v>92060</v>
      </c>
      <c r="M68" s="59">
        <v>92574</v>
      </c>
      <c r="N68" s="59">
        <v>93088</v>
      </c>
      <c r="O68" s="59">
        <v>93603</v>
      </c>
      <c r="P68" s="59">
        <v>94118</v>
      </c>
      <c r="Q68" s="59">
        <v>94286</v>
      </c>
      <c r="R68" s="59">
        <v>91637705</v>
      </c>
      <c r="S68" s="90"/>
      <c r="T68" s="74" t="s">
        <v>3652</v>
      </c>
      <c r="U68" s="55">
        <v>0</v>
      </c>
    </row>
    <row r="69" spans="1:21" ht="13.2" x14ac:dyDescent="0.25">
      <c r="A69" s="59" t="s">
        <v>3982</v>
      </c>
      <c r="B69" s="59" t="s">
        <v>5402</v>
      </c>
      <c r="C69" s="59" t="s">
        <v>5410</v>
      </c>
      <c r="D69" s="59" t="s">
        <v>121</v>
      </c>
      <c r="E69" s="59">
        <v>8175</v>
      </c>
      <c r="F69" s="59">
        <v>8227</v>
      </c>
      <c r="G69" s="59">
        <v>8278</v>
      </c>
      <c r="H69" s="59">
        <v>8330</v>
      </c>
      <c r="I69" s="59">
        <v>8382</v>
      </c>
      <c r="J69" s="59">
        <v>8433</v>
      </c>
      <c r="K69" s="59">
        <v>8485</v>
      </c>
      <c r="L69" s="59">
        <v>8536</v>
      </c>
      <c r="M69" s="59">
        <v>8588</v>
      </c>
      <c r="N69" s="59">
        <v>8640</v>
      </c>
      <c r="O69" s="59">
        <v>8691</v>
      </c>
      <c r="P69" s="59">
        <v>8743</v>
      </c>
      <c r="Q69" s="59">
        <v>8794</v>
      </c>
      <c r="R69" s="59">
        <v>8484821</v>
      </c>
      <c r="S69" s="90"/>
      <c r="T69" s="74" t="s">
        <v>3654</v>
      </c>
      <c r="U69" s="55">
        <v>8050339</v>
      </c>
    </row>
    <row r="70" spans="1:21" ht="13.2" x14ac:dyDescent="0.25">
      <c r="A70" s="59" t="s">
        <v>3983</v>
      </c>
      <c r="B70" s="59" t="s">
        <v>5402</v>
      </c>
      <c r="C70" s="59" t="s">
        <v>5411</v>
      </c>
      <c r="D70" s="59" t="s">
        <v>121</v>
      </c>
      <c r="E70" s="59">
        <v>0</v>
      </c>
      <c r="F70" s="59">
        <v>0</v>
      </c>
      <c r="G70" s="59">
        <v>0</v>
      </c>
      <c r="H70" s="59">
        <v>0</v>
      </c>
      <c r="I70" s="59">
        <v>0</v>
      </c>
      <c r="J70" s="59">
        <v>0</v>
      </c>
      <c r="K70" s="59">
        <v>0</v>
      </c>
      <c r="L70" s="59">
        <v>0</v>
      </c>
      <c r="M70" s="59">
        <v>0</v>
      </c>
      <c r="N70" s="59">
        <v>0</v>
      </c>
      <c r="O70" s="59">
        <v>0</v>
      </c>
      <c r="P70" s="59">
        <v>0</v>
      </c>
      <c r="Q70" s="59">
        <v>0</v>
      </c>
      <c r="R70" s="59">
        <v>0</v>
      </c>
      <c r="S70" s="90"/>
      <c r="T70" s="74" t="s">
        <v>3657</v>
      </c>
      <c r="U70" s="55">
        <v>28830681</v>
      </c>
    </row>
    <row r="71" spans="1:21" ht="13.2" x14ac:dyDescent="0.25">
      <c r="A71" s="59" t="s">
        <v>3984</v>
      </c>
      <c r="B71" s="59" t="s">
        <v>5402</v>
      </c>
      <c r="C71" s="59" t="s">
        <v>5412</v>
      </c>
      <c r="D71" s="59" t="s">
        <v>121</v>
      </c>
      <c r="E71" s="59">
        <v>76044</v>
      </c>
      <c r="F71" s="59">
        <v>76136</v>
      </c>
      <c r="G71" s="59">
        <v>76643</v>
      </c>
      <c r="H71" s="59">
        <v>77150</v>
      </c>
      <c r="I71" s="59">
        <v>77658</v>
      </c>
      <c r="J71" s="59">
        <v>78165</v>
      </c>
      <c r="K71" s="59">
        <v>78673</v>
      </c>
      <c r="L71" s="59">
        <v>79172</v>
      </c>
      <c r="M71" s="59">
        <v>79679</v>
      </c>
      <c r="N71" s="59">
        <v>80187</v>
      </c>
      <c r="O71" s="59">
        <v>80695</v>
      </c>
      <c r="P71" s="59">
        <v>81203</v>
      </c>
      <c r="Q71" s="59">
        <v>81386</v>
      </c>
      <c r="R71" s="59">
        <v>78672974</v>
      </c>
      <c r="S71" s="90"/>
      <c r="T71" s="74" t="s">
        <v>3660</v>
      </c>
      <c r="U71" s="55">
        <v>2066624</v>
      </c>
    </row>
    <row r="72" spans="1:21" ht="13.2" x14ac:dyDescent="0.25">
      <c r="A72" s="59" t="s">
        <v>3985</v>
      </c>
      <c r="B72" s="59" t="s">
        <v>5402</v>
      </c>
      <c r="C72" s="59" t="s">
        <v>5413</v>
      </c>
      <c r="D72" s="59" t="s">
        <v>121</v>
      </c>
      <c r="E72" s="59">
        <v>0</v>
      </c>
      <c r="F72" s="59">
        <v>0</v>
      </c>
      <c r="G72" s="59">
        <v>0</v>
      </c>
      <c r="H72" s="59">
        <v>0</v>
      </c>
      <c r="I72" s="59">
        <v>0</v>
      </c>
      <c r="J72" s="59">
        <v>0</v>
      </c>
      <c r="K72" s="59">
        <v>0</v>
      </c>
      <c r="L72" s="59">
        <v>0</v>
      </c>
      <c r="M72" s="59">
        <v>0</v>
      </c>
      <c r="N72" s="59">
        <v>0</v>
      </c>
      <c r="O72" s="59">
        <v>0</v>
      </c>
      <c r="P72" s="59">
        <v>0</v>
      </c>
      <c r="Q72" s="59">
        <v>0</v>
      </c>
      <c r="R72" s="59">
        <v>0</v>
      </c>
      <c r="S72" s="90"/>
      <c r="T72" s="74" t="s">
        <v>3663</v>
      </c>
      <c r="U72" s="55">
        <v>163625</v>
      </c>
    </row>
    <row r="73" spans="1:21" ht="13.2" x14ac:dyDescent="0.25">
      <c r="A73" s="59" t="s">
        <v>3986</v>
      </c>
      <c r="B73" s="59" t="s">
        <v>5402</v>
      </c>
      <c r="C73" s="59" t="s">
        <v>5414</v>
      </c>
      <c r="D73" s="59" t="s">
        <v>121</v>
      </c>
      <c r="E73" s="59">
        <v>0</v>
      </c>
      <c r="F73" s="59">
        <v>0</v>
      </c>
      <c r="G73" s="59">
        <v>0</v>
      </c>
      <c r="H73" s="59">
        <v>0</v>
      </c>
      <c r="I73" s="59">
        <v>0</v>
      </c>
      <c r="J73" s="59">
        <v>0</v>
      </c>
      <c r="K73" s="59">
        <v>0</v>
      </c>
      <c r="L73" s="59">
        <v>0</v>
      </c>
      <c r="M73" s="59">
        <v>0</v>
      </c>
      <c r="N73" s="59">
        <v>0</v>
      </c>
      <c r="O73" s="59">
        <v>0</v>
      </c>
      <c r="P73" s="59">
        <v>0</v>
      </c>
      <c r="Q73" s="59">
        <v>0</v>
      </c>
      <c r="R73" s="59">
        <v>0</v>
      </c>
      <c r="S73" s="90"/>
      <c r="T73" s="74" t="s">
        <v>3666</v>
      </c>
      <c r="U73" s="55">
        <v>689573</v>
      </c>
    </row>
    <row r="74" spans="1:21" ht="13.2" x14ac:dyDescent="0.25">
      <c r="A74" s="59" t="s">
        <v>3987</v>
      </c>
      <c r="B74" s="59" t="s">
        <v>5402</v>
      </c>
      <c r="C74" s="59" t="s">
        <v>5415</v>
      </c>
      <c r="D74" s="59" t="s">
        <v>121</v>
      </c>
      <c r="E74" s="59">
        <v>0</v>
      </c>
      <c r="F74" s="59">
        <v>0</v>
      </c>
      <c r="G74" s="59">
        <v>0</v>
      </c>
      <c r="H74" s="59">
        <v>0</v>
      </c>
      <c r="I74" s="59">
        <v>0</v>
      </c>
      <c r="J74" s="59">
        <v>0</v>
      </c>
      <c r="K74" s="59">
        <v>0</v>
      </c>
      <c r="L74" s="59">
        <v>0</v>
      </c>
      <c r="M74" s="59">
        <v>0</v>
      </c>
      <c r="N74" s="59">
        <v>0</v>
      </c>
      <c r="O74" s="59">
        <v>0</v>
      </c>
      <c r="P74" s="59">
        <v>0</v>
      </c>
      <c r="Q74" s="59">
        <v>0</v>
      </c>
      <c r="R74" s="59">
        <v>0</v>
      </c>
      <c r="S74" s="90"/>
      <c r="T74" s="74" t="s">
        <v>3669</v>
      </c>
      <c r="U74" s="55">
        <v>9182741</v>
      </c>
    </row>
    <row r="75" spans="1:21" ht="13.2" x14ac:dyDescent="0.25">
      <c r="A75" s="59" t="s">
        <v>3988</v>
      </c>
      <c r="B75" s="59" t="s">
        <v>5402</v>
      </c>
      <c r="C75" s="59" t="s">
        <v>5416</v>
      </c>
      <c r="D75" s="59" t="s">
        <v>121</v>
      </c>
      <c r="E75" s="59">
        <v>35175</v>
      </c>
      <c r="F75" s="59">
        <v>35233</v>
      </c>
      <c r="G75" s="59">
        <v>35290</v>
      </c>
      <c r="H75" s="59">
        <v>35348</v>
      </c>
      <c r="I75" s="59">
        <v>35406</v>
      </c>
      <c r="J75" s="59">
        <v>35464</v>
      </c>
      <c r="K75" s="59">
        <v>35522</v>
      </c>
      <c r="L75" s="59">
        <v>34325</v>
      </c>
      <c r="M75" s="59">
        <v>34381</v>
      </c>
      <c r="N75" s="59">
        <v>34437</v>
      </c>
      <c r="O75" s="59">
        <v>34494</v>
      </c>
      <c r="P75" s="59">
        <v>34550</v>
      </c>
      <c r="Q75" s="59">
        <v>34607</v>
      </c>
      <c r="R75" s="59">
        <v>34945049</v>
      </c>
      <c r="S75" s="90"/>
      <c r="T75" s="74" t="s">
        <v>3673</v>
      </c>
      <c r="U75" s="55">
        <v>-809802</v>
      </c>
    </row>
    <row r="76" spans="1:21" ht="13.2" x14ac:dyDescent="0.25">
      <c r="A76" s="59" t="s">
        <v>3989</v>
      </c>
      <c r="B76" s="59" t="s">
        <v>5402</v>
      </c>
      <c r="C76" s="59" t="s">
        <v>5417</v>
      </c>
      <c r="D76" s="59" t="s">
        <v>121</v>
      </c>
      <c r="E76" s="59">
        <v>0</v>
      </c>
      <c r="F76" s="59">
        <v>0</v>
      </c>
      <c r="G76" s="59">
        <v>0</v>
      </c>
      <c r="H76" s="59">
        <v>0</v>
      </c>
      <c r="I76" s="59">
        <v>0</v>
      </c>
      <c r="J76" s="59">
        <v>0</v>
      </c>
      <c r="K76" s="59">
        <v>0</v>
      </c>
      <c r="L76" s="59">
        <v>0</v>
      </c>
      <c r="M76" s="59">
        <v>0</v>
      </c>
      <c r="N76" s="59">
        <v>0</v>
      </c>
      <c r="O76" s="59">
        <v>0</v>
      </c>
      <c r="P76" s="59">
        <v>0</v>
      </c>
      <c r="Q76" s="59">
        <v>0</v>
      </c>
      <c r="R76" s="59">
        <v>0</v>
      </c>
      <c r="S76" s="90"/>
      <c r="T76" s="74" t="s">
        <v>3676</v>
      </c>
      <c r="U76" s="55">
        <v>0</v>
      </c>
    </row>
    <row r="77" spans="1:21" ht="13.2" x14ac:dyDescent="0.25">
      <c r="A77" s="59" t="s">
        <v>3990</v>
      </c>
      <c r="B77" s="59" t="s">
        <v>5402</v>
      </c>
      <c r="C77" s="59" t="s">
        <v>5418</v>
      </c>
      <c r="D77" s="59" t="s">
        <v>121</v>
      </c>
      <c r="E77" s="59">
        <v>31441</v>
      </c>
      <c r="F77" s="59">
        <v>31520</v>
      </c>
      <c r="G77" s="59">
        <v>31599</v>
      </c>
      <c r="H77" s="59">
        <v>31678</v>
      </c>
      <c r="I77" s="59">
        <v>31757</v>
      </c>
      <c r="J77" s="59">
        <v>31836</v>
      </c>
      <c r="K77" s="59">
        <v>31914</v>
      </c>
      <c r="L77" s="59">
        <v>31993</v>
      </c>
      <c r="M77" s="59">
        <v>32072</v>
      </c>
      <c r="N77" s="59">
        <v>32151</v>
      </c>
      <c r="O77" s="59">
        <v>32230</v>
      </c>
      <c r="P77" s="59">
        <v>32309</v>
      </c>
      <c r="Q77" s="59">
        <v>32388</v>
      </c>
      <c r="R77" s="59">
        <v>31914496</v>
      </c>
      <c r="S77" s="90"/>
      <c r="T77" s="74" t="s">
        <v>3678</v>
      </c>
      <c r="U77" s="55">
        <v>-127691</v>
      </c>
    </row>
    <row r="78" spans="1:21" ht="13.2" x14ac:dyDescent="0.25">
      <c r="A78" s="59" t="s">
        <v>3991</v>
      </c>
      <c r="B78" s="59" t="s">
        <v>5402</v>
      </c>
      <c r="C78" s="59" t="s">
        <v>5419</v>
      </c>
      <c r="D78" s="59" t="s">
        <v>121</v>
      </c>
      <c r="E78" s="59">
        <v>0</v>
      </c>
      <c r="F78" s="59">
        <v>0</v>
      </c>
      <c r="G78" s="59">
        <v>0</v>
      </c>
      <c r="H78" s="59">
        <v>0</v>
      </c>
      <c r="I78" s="59">
        <v>0</v>
      </c>
      <c r="J78" s="59">
        <v>0</v>
      </c>
      <c r="K78" s="59">
        <v>0</v>
      </c>
      <c r="L78" s="59">
        <v>0</v>
      </c>
      <c r="M78" s="59">
        <v>0</v>
      </c>
      <c r="N78" s="59">
        <v>0</v>
      </c>
      <c r="O78" s="59">
        <v>0</v>
      </c>
      <c r="P78" s="59">
        <v>0</v>
      </c>
      <c r="Q78" s="59">
        <v>0</v>
      </c>
      <c r="R78" s="59">
        <v>0</v>
      </c>
      <c r="S78" s="90"/>
      <c r="T78" s="74" t="s">
        <v>3681</v>
      </c>
      <c r="U78" s="55">
        <v>0</v>
      </c>
    </row>
    <row r="79" spans="1:21" ht="13.2" x14ac:dyDescent="0.25">
      <c r="A79" s="59" t="s">
        <v>3992</v>
      </c>
      <c r="B79" s="59" t="s">
        <v>5402</v>
      </c>
      <c r="C79" s="59" t="s">
        <v>5420</v>
      </c>
      <c r="D79" s="59" t="s">
        <v>121</v>
      </c>
      <c r="E79" s="59">
        <v>8013</v>
      </c>
      <c r="F79" s="59">
        <v>8051</v>
      </c>
      <c r="G79" s="59">
        <v>8088</v>
      </c>
      <c r="H79" s="59">
        <v>8126</v>
      </c>
      <c r="I79" s="59">
        <v>8163</v>
      </c>
      <c r="J79" s="59">
        <v>8201</v>
      </c>
      <c r="K79" s="59">
        <v>8238</v>
      </c>
      <c r="L79" s="59">
        <v>8275</v>
      </c>
      <c r="M79" s="59">
        <v>8313</v>
      </c>
      <c r="N79" s="59">
        <v>8350</v>
      </c>
      <c r="O79" s="59">
        <v>8387</v>
      </c>
      <c r="P79" s="59">
        <v>8425</v>
      </c>
      <c r="Q79" s="59">
        <v>8462</v>
      </c>
      <c r="R79" s="59">
        <v>8237817</v>
      </c>
      <c r="S79" s="90"/>
      <c r="T79" s="74" t="s">
        <v>3683</v>
      </c>
      <c r="U79" s="55">
        <v>0</v>
      </c>
    </row>
    <row r="80" spans="1:21" ht="13.2" x14ac:dyDescent="0.25">
      <c r="A80" s="59" t="s">
        <v>3993</v>
      </c>
      <c r="B80" s="59" t="s">
        <v>5402</v>
      </c>
      <c r="C80" s="59" t="s">
        <v>5421</v>
      </c>
      <c r="D80" s="59" t="s">
        <v>121</v>
      </c>
      <c r="E80" s="59">
        <v>0</v>
      </c>
      <c r="F80" s="59">
        <v>0</v>
      </c>
      <c r="G80" s="59">
        <v>0</v>
      </c>
      <c r="H80" s="59">
        <v>0</v>
      </c>
      <c r="I80" s="59">
        <v>0</v>
      </c>
      <c r="J80" s="59">
        <v>0</v>
      </c>
      <c r="K80" s="59">
        <v>0</v>
      </c>
      <c r="L80" s="59">
        <v>0</v>
      </c>
      <c r="M80" s="59">
        <v>0</v>
      </c>
      <c r="N80" s="59">
        <v>0</v>
      </c>
      <c r="O80" s="59">
        <v>0</v>
      </c>
      <c r="P80" s="59">
        <v>0</v>
      </c>
      <c r="Q80" s="59">
        <v>0</v>
      </c>
      <c r="R80" s="59">
        <v>0</v>
      </c>
      <c r="S80" s="90"/>
      <c r="T80" s="74" t="s">
        <v>3686</v>
      </c>
      <c r="U80" s="55">
        <v>0</v>
      </c>
    </row>
    <row r="81" spans="1:21" ht="13.2" x14ac:dyDescent="0.25">
      <c r="A81" s="59" t="s">
        <v>3994</v>
      </c>
      <c r="B81" s="59" t="s">
        <v>5402</v>
      </c>
      <c r="C81" s="59" t="s">
        <v>5422</v>
      </c>
      <c r="D81" s="59" t="s">
        <v>121</v>
      </c>
      <c r="E81" s="59">
        <v>294</v>
      </c>
      <c r="F81" s="59">
        <v>295</v>
      </c>
      <c r="G81" s="59">
        <v>296</v>
      </c>
      <c r="H81" s="59">
        <v>296</v>
      </c>
      <c r="I81" s="59">
        <v>297</v>
      </c>
      <c r="J81" s="59">
        <v>298</v>
      </c>
      <c r="K81" s="59">
        <v>299</v>
      </c>
      <c r="L81" s="59">
        <v>300</v>
      </c>
      <c r="M81" s="59">
        <v>301</v>
      </c>
      <c r="N81" s="59">
        <v>302</v>
      </c>
      <c r="O81" s="59">
        <v>303</v>
      </c>
      <c r="P81" s="59">
        <v>304</v>
      </c>
      <c r="Q81" s="59">
        <v>305</v>
      </c>
      <c r="R81" s="59">
        <v>299145</v>
      </c>
      <c r="S81" s="90"/>
      <c r="T81" s="74" t="s">
        <v>3688</v>
      </c>
      <c r="U81" s="55">
        <v>0</v>
      </c>
    </row>
    <row r="82" spans="1:21" ht="13.2" x14ac:dyDescent="0.25">
      <c r="A82" s="59" t="s">
        <v>3995</v>
      </c>
      <c r="B82" s="59" t="s">
        <v>5402</v>
      </c>
      <c r="C82" s="59" t="s">
        <v>5423</v>
      </c>
      <c r="D82" s="59" t="s">
        <v>121</v>
      </c>
      <c r="E82" s="59">
        <v>67887</v>
      </c>
      <c r="F82" s="59">
        <v>67962</v>
      </c>
      <c r="G82" s="59">
        <v>68038</v>
      </c>
      <c r="H82" s="59">
        <v>68113</v>
      </c>
      <c r="I82" s="59">
        <v>68189</v>
      </c>
      <c r="J82" s="59">
        <v>68264</v>
      </c>
      <c r="K82" s="59">
        <v>68340</v>
      </c>
      <c r="L82" s="59">
        <v>68415</v>
      </c>
      <c r="M82" s="59">
        <v>68186</v>
      </c>
      <c r="N82" s="59">
        <v>68261</v>
      </c>
      <c r="O82" s="59">
        <v>68336</v>
      </c>
      <c r="P82" s="59">
        <v>68411</v>
      </c>
      <c r="Q82" s="59">
        <v>68487</v>
      </c>
      <c r="R82" s="59">
        <v>68225207</v>
      </c>
      <c r="S82" s="90"/>
      <c r="T82" s="74" t="s">
        <v>3690</v>
      </c>
      <c r="U82" s="55">
        <v>-16946</v>
      </c>
    </row>
    <row r="83" spans="1:21" ht="13.2" x14ac:dyDescent="0.25">
      <c r="A83" s="59" t="s">
        <v>3996</v>
      </c>
      <c r="B83" s="59" t="s">
        <v>5402</v>
      </c>
      <c r="C83" s="59" t="s">
        <v>5424</v>
      </c>
      <c r="D83" s="59" t="s">
        <v>121</v>
      </c>
      <c r="E83" s="59">
        <v>0</v>
      </c>
      <c r="F83" s="59">
        <v>0</v>
      </c>
      <c r="G83" s="59">
        <v>0</v>
      </c>
      <c r="H83" s="59">
        <v>0</v>
      </c>
      <c r="I83" s="59">
        <v>0</v>
      </c>
      <c r="J83" s="59">
        <v>0</v>
      </c>
      <c r="K83" s="59">
        <v>0</v>
      </c>
      <c r="L83" s="59">
        <v>0</v>
      </c>
      <c r="M83" s="59">
        <v>0</v>
      </c>
      <c r="N83" s="59">
        <v>0</v>
      </c>
      <c r="O83" s="59">
        <v>0</v>
      </c>
      <c r="P83" s="59">
        <v>0</v>
      </c>
      <c r="Q83" s="59">
        <v>0</v>
      </c>
      <c r="R83" s="59">
        <v>0</v>
      </c>
      <c r="S83" s="90"/>
      <c r="T83" s="74" t="s">
        <v>3693</v>
      </c>
      <c r="U83" s="55">
        <v>858119</v>
      </c>
    </row>
    <row r="84" spans="1:21" ht="13.2" x14ac:dyDescent="0.25">
      <c r="A84" s="59" t="s">
        <v>3997</v>
      </c>
      <c r="B84" s="59" t="s">
        <v>5402</v>
      </c>
      <c r="C84" s="59" t="s">
        <v>5425</v>
      </c>
      <c r="D84" s="59" t="s">
        <v>121</v>
      </c>
      <c r="E84" s="59">
        <v>505</v>
      </c>
      <c r="F84" s="59">
        <v>516</v>
      </c>
      <c r="G84" s="59">
        <v>527</v>
      </c>
      <c r="H84" s="59">
        <v>538</v>
      </c>
      <c r="I84" s="59">
        <v>549</v>
      </c>
      <c r="J84" s="59">
        <v>560</v>
      </c>
      <c r="K84" s="59">
        <v>572</v>
      </c>
      <c r="L84" s="59">
        <v>584</v>
      </c>
      <c r="M84" s="59">
        <v>595</v>
      </c>
      <c r="N84" s="59">
        <v>607</v>
      </c>
      <c r="O84" s="59">
        <v>619</v>
      </c>
      <c r="P84" s="59">
        <v>630</v>
      </c>
      <c r="Q84" s="59">
        <v>642</v>
      </c>
      <c r="R84" s="59">
        <v>572547</v>
      </c>
      <c r="S84" s="90"/>
      <c r="T84" s="74" t="s">
        <v>3695</v>
      </c>
      <c r="U84" s="55">
        <v>0</v>
      </c>
    </row>
    <row r="85" spans="1:21" ht="13.2" x14ac:dyDescent="0.25">
      <c r="A85" s="59" t="s">
        <v>3998</v>
      </c>
      <c r="B85" s="59" t="s">
        <v>5402</v>
      </c>
      <c r="C85" s="59" t="s">
        <v>5426</v>
      </c>
      <c r="D85" s="59" t="s">
        <v>121</v>
      </c>
      <c r="E85" s="59">
        <v>3446</v>
      </c>
      <c r="F85" s="59">
        <v>3507</v>
      </c>
      <c r="G85" s="59">
        <v>3568</v>
      </c>
      <c r="H85" s="59">
        <v>3628</v>
      </c>
      <c r="I85" s="59">
        <v>3689</v>
      </c>
      <c r="J85" s="59">
        <v>3750</v>
      </c>
      <c r="K85" s="59">
        <v>3811</v>
      </c>
      <c r="L85" s="59">
        <v>3872</v>
      </c>
      <c r="M85" s="59">
        <v>3933</v>
      </c>
      <c r="N85" s="59">
        <v>3994</v>
      </c>
      <c r="O85" s="59">
        <v>4055</v>
      </c>
      <c r="P85" s="59">
        <v>4116</v>
      </c>
      <c r="Q85" s="59">
        <v>4177</v>
      </c>
      <c r="R85" s="59">
        <v>3811368</v>
      </c>
      <c r="S85" s="90"/>
      <c r="T85" s="74" t="s">
        <v>3698</v>
      </c>
      <c r="U85" s="55">
        <v>450710</v>
      </c>
    </row>
    <row r="86" spans="1:21" ht="13.2" x14ac:dyDescent="0.25">
      <c r="A86" s="59" t="s">
        <v>3999</v>
      </c>
      <c r="B86" s="59" t="s">
        <v>5402</v>
      </c>
      <c r="C86" s="59" t="s">
        <v>5427</v>
      </c>
      <c r="D86" s="59" t="s">
        <v>121</v>
      </c>
      <c r="E86" s="59">
        <v>0</v>
      </c>
      <c r="F86" s="59">
        <v>0</v>
      </c>
      <c r="G86" s="59">
        <v>0</v>
      </c>
      <c r="H86" s="59">
        <v>0</v>
      </c>
      <c r="I86" s="59">
        <v>0</v>
      </c>
      <c r="J86" s="59">
        <v>0</v>
      </c>
      <c r="K86" s="59">
        <v>0</v>
      </c>
      <c r="L86" s="59">
        <v>0</v>
      </c>
      <c r="M86" s="59">
        <v>0</v>
      </c>
      <c r="N86" s="59">
        <v>0</v>
      </c>
      <c r="O86" s="59">
        <v>0</v>
      </c>
      <c r="P86" s="59">
        <v>0</v>
      </c>
      <c r="Q86" s="59">
        <v>0</v>
      </c>
      <c r="R86" s="59">
        <v>0</v>
      </c>
      <c r="S86" s="90"/>
      <c r="T86" s="74" t="s">
        <v>3703</v>
      </c>
      <c r="U86" s="55">
        <v>0</v>
      </c>
    </row>
    <row r="87" spans="1:21" ht="13.2" x14ac:dyDescent="0.25">
      <c r="A87" s="59" t="s">
        <v>4000</v>
      </c>
      <c r="B87" s="59" t="s">
        <v>5402</v>
      </c>
      <c r="C87" s="59" t="s">
        <v>5428</v>
      </c>
      <c r="D87" s="59" t="s">
        <v>121</v>
      </c>
      <c r="E87" s="59">
        <v>0</v>
      </c>
      <c r="F87" s="59">
        <v>0</v>
      </c>
      <c r="G87" s="59">
        <v>0</v>
      </c>
      <c r="H87" s="59">
        <v>0</v>
      </c>
      <c r="I87" s="59">
        <v>0</v>
      </c>
      <c r="J87" s="59">
        <v>0</v>
      </c>
      <c r="K87" s="59">
        <v>0</v>
      </c>
      <c r="L87" s="59">
        <v>0</v>
      </c>
      <c r="M87" s="59">
        <v>0</v>
      </c>
      <c r="N87" s="59">
        <v>0</v>
      </c>
      <c r="O87" s="59">
        <v>0</v>
      </c>
      <c r="P87" s="59">
        <v>0</v>
      </c>
      <c r="Q87" s="59">
        <v>0</v>
      </c>
      <c r="R87" s="59">
        <v>7</v>
      </c>
      <c r="S87" s="90"/>
      <c r="T87" s="74" t="s">
        <v>3705</v>
      </c>
      <c r="U87" s="55">
        <v>-246463</v>
      </c>
    </row>
    <row r="88" spans="1:21" ht="13.2" x14ac:dyDescent="0.25">
      <c r="A88" s="59" t="s">
        <v>4001</v>
      </c>
      <c r="B88" s="59" t="s">
        <v>5402</v>
      </c>
      <c r="C88" s="59" t="s">
        <v>5429</v>
      </c>
      <c r="D88" s="59" t="s">
        <v>121</v>
      </c>
      <c r="E88" s="59">
        <v>14276</v>
      </c>
      <c r="F88" s="59">
        <v>14289</v>
      </c>
      <c r="G88" s="59">
        <v>14302</v>
      </c>
      <c r="H88" s="59">
        <v>14315</v>
      </c>
      <c r="I88" s="59">
        <v>14328</v>
      </c>
      <c r="J88" s="59">
        <v>14341</v>
      </c>
      <c r="K88" s="59">
        <v>14354</v>
      </c>
      <c r="L88" s="59">
        <v>14367</v>
      </c>
      <c r="M88" s="59">
        <v>14381</v>
      </c>
      <c r="N88" s="59">
        <v>14394</v>
      </c>
      <c r="O88" s="59">
        <v>14407</v>
      </c>
      <c r="P88" s="59">
        <v>14420</v>
      </c>
      <c r="Q88" s="59">
        <v>14433</v>
      </c>
      <c r="R88" s="59">
        <v>14354379</v>
      </c>
      <c r="S88" s="90"/>
      <c r="T88" s="74" t="s">
        <v>3709</v>
      </c>
      <c r="U88" s="55">
        <v>258307</v>
      </c>
    </row>
    <row r="89" spans="1:21" ht="13.2" x14ac:dyDescent="0.25">
      <c r="A89" s="59" t="s">
        <v>4002</v>
      </c>
      <c r="B89" s="59" t="s">
        <v>5402</v>
      </c>
      <c r="C89" s="59" t="s">
        <v>5430</v>
      </c>
      <c r="D89" s="59" t="s">
        <v>121</v>
      </c>
      <c r="E89" s="59">
        <v>0</v>
      </c>
      <c r="F89" s="59">
        <v>0</v>
      </c>
      <c r="G89" s="59">
        <v>0</v>
      </c>
      <c r="H89" s="59">
        <v>0</v>
      </c>
      <c r="I89" s="59">
        <v>0</v>
      </c>
      <c r="J89" s="59">
        <v>0</v>
      </c>
      <c r="K89" s="59">
        <v>0</v>
      </c>
      <c r="L89" s="59">
        <v>0</v>
      </c>
      <c r="M89" s="59">
        <v>0</v>
      </c>
      <c r="N89" s="59">
        <v>0</v>
      </c>
      <c r="O89" s="59">
        <v>0</v>
      </c>
      <c r="P89" s="59">
        <v>0</v>
      </c>
      <c r="Q89" s="59">
        <v>0</v>
      </c>
      <c r="R89" s="59">
        <v>0</v>
      </c>
      <c r="S89" s="90"/>
      <c r="T89" s="74" t="s">
        <v>3713</v>
      </c>
      <c r="U89" s="55">
        <v>0</v>
      </c>
    </row>
    <row r="90" spans="1:21" ht="13.2" x14ac:dyDescent="0.25">
      <c r="A90" s="59" t="s">
        <v>4003</v>
      </c>
      <c r="B90" s="59" t="s">
        <v>5431</v>
      </c>
      <c r="C90" s="59" t="s">
        <v>5432</v>
      </c>
      <c r="D90" s="59" t="s">
        <v>121</v>
      </c>
      <c r="E90" s="59">
        <v>0</v>
      </c>
      <c r="F90" s="59">
        <v>0</v>
      </c>
      <c r="G90" s="59">
        <v>0</v>
      </c>
      <c r="H90" s="59">
        <v>0</v>
      </c>
      <c r="I90" s="59">
        <v>0</v>
      </c>
      <c r="J90" s="59">
        <v>0</v>
      </c>
      <c r="K90" s="59">
        <v>0</v>
      </c>
      <c r="L90" s="59">
        <v>0</v>
      </c>
      <c r="M90" s="59">
        <v>0</v>
      </c>
      <c r="N90" s="59">
        <v>0</v>
      </c>
      <c r="O90" s="59">
        <v>0</v>
      </c>
      <c r="P90" s="59">
        <v>0</v>
      </c>
      <c r="Q90" s="59">
        <v>0</v>
      </c>
      <c r="R90" s="59">
        <v>0</v>
      </c>
      <c r="S90" s="90"/>
      <c r="T90" s="74" t="s">
        <v>3716</v>
      </c>
      <c r="U90" s="55">
        <v>0</v>
      </c>
    </row>
    <row r="91" spans="1:21" ht="13.2" x14ac:dyDescent="0.25">
      <c r="A91" s="59" t="s">
        <v>4004</v>
      </c>
      <c r="B91" s="59" t="s">
        <v>5431</v>
      </c>
      <c r="C91" s="59" t="s">
        <v>5433</v>
      </c>
      <c r="D91" s="59" t="s">
        <v>121</v>
      </c>
      <c r="E91" s="59">
        <v>10725</v>
      </c>
      <c r="F91" s="59">
        <v>10144</v>
      </c>
      <c r="G91" s="59">
        <v>10307</v>
      </c>
      <c r="H91" s="59">
        <v>10471</v>
      </c>
      <c r="I91" s="59">
        <v>10634</v>
      </c>
      <c r="J91" s="59">
        <v>10797</v>
      </c>
      <c r="K91" s="59">
        <v>10961</v>
      </c>
      <c r="L91" s="59">
        <v>11124</v>
      </c>
      <c r="M91" s="59">
        <v>11287</v>
      </c>
      <c r="N91" s="59">
        <v>11451</v>
      </c>
      <c r="O91" s="59">
        <v>11614</v>
      </c>
      <c r="P91" s="59">
        <v>11777</v>
      </c>
      <c r="Q91" s="59">
        <v>11824</v>
      </c>
      <c r="R91" s="59">
        <v>10986902</v>
      </c>
      <c r="S91" s="90"/>
      <c r="T91" s="74" t="s">
        <v>3718</v>
      </c>
      <c r="U91" s="55">
        <v>0</v>
      </c>
    </row>
    <row r="92" spans="1:21" ht="13.2" x14ac:dyDescent="0.25">
      <c r="A92" s="59" t="s">
        <v>4005</v>
      </c>
      <c r="B92" s="59" t="s">
        <v>5431</v>
      </c>
      <c r="C92" s="59" t="s">
        <v>5434</v>
      </c>
      <c r="D92" s="59" t="s">
        <v>121</v>
      </c>
      <c r="E92" s="59">
        <v>3637</v>
      </c>
      <c r="F92" s="59">
        <v>3646</v>
      </c>
      <c r="G92" s="59">
        <v>3655</v>
      </c>
      <c r="H92" s="59">
        <v>3663</v>
      </c>
      <c r="I92" s="59">
        <v>3672</v>
      </c>
      <c r="J92" s="59">
        <v>3681</v>
      </c>
      <c r="K92" s="59">
        <v>3690</v>
      </c>
      <c r="L92" s="59">
        <v>3698</v>
      </c>
      <c r="M92" s="59">
        <v>3707</v>
      </c>
      <c r="N92" s="59">
        <v>3716</v>
      </c>
      <c r="O92" s="59">
        <v>3725</v>
      </c>
      <c r="P92" s="59">
        <v>3733</v>
      </c>
      <c r="Q92" s="59">
        <v>3742</v>
      </c>
      <c r="R92" s="59">
        <v>3689626</v>
      </c>
      <c r="S92" s="90"/>
      <c r="T92" s="74" t="s">
        <v>3720</v>
      </c>
      <c r="U92" s="55">
        <v>0</v>
      </c>
    </row>
    <row r="93" spans="1:21" ht="13.2" x14ac:dyDescent="0.25">
      <c r="A93" s="59" t="s">
        <v>4006</v>
      </c>
      <c r="B93" s="59" t="s">
        <v>5431</v>
      </c>
      <c r="C93" s="59" t="s">
        <v>5435</v>
      </c>
      <c r="D93" s="59" t="s">
        <v>121</v>
      </c>
      <c r="E93" s="59">
        <v>0</v>
      </c>
      <c r="F93" s="59">
        <v>0</v>
      </c>
      <c r="G93" s="59">
        <v>0</v>
      </c>
      <c r="H93" s="59">
        <v>0</v>
      </c>
      <c r="I93" s="59">
        <v>0</v>
      </c>
      <c r="J93" s="59">
        <v>0</v>
      </c>
      <c r="K93" s="59">
        <v>0</v>
      </c>
      <c r="L93" s="59">
        <v>0</v>
      </c>
      <c r="M93" s="59">
        <v>0</v>
      </c>
      <c r="N93" s="59">
        <v>0</v>
      </c>
      <c r="O93" s="59">
        <v>0</v>
      </c>
      <c r="P93" s="59">
        <v>0</v>
      </c>
      <c r="Q93" s="59">
        <v>0</v>
      </c>
      <c r="R93" s="59">
        <v>0</v>
      </c>
      <c r="S93" s="90"/>
      <c r="T93" s="74" t="s">
        <v>3722</v>
      </c>
      <c r="U93" s="55">
        <v>4576075</v>
      </c>
    </row>
    <row r="94" spans="1:21" ht="13.2" x14ac:dyDescent="0.25">
      <c r="A94" s="59" t="s">
        <v>4007</v>
      </c>
      <c r="B94" s="59" t="s">
        <v>5431</v>
      </c>
      <c r="C94" s="59" t="s">
        <v>5436</v>
      </c>
      <c r="D94" s="59" t="s">
        <v>121</v>
      </c>
      <c r="E94" s="59">
        <v>12993</v>
      </c>
      <c r="F94" s="59">
        <v>12901</v>
      </c>
      <c r="G94" s="59">
        <v>13089</v>
      </c>
      <c r="H94" s="59">
        <v>13277</v>
      </c>
      <c r="I94" s="59">
        <v>13465</v>
      </c>
      <c r="J94" s="59">
        <v>13653</v>
      </c>
      <c r="K94" s="59">
        <v>13842</v>
      </c>
      <c r="L94" s="59">
        <v>14033</v>
      </c>
      <c r="M94" s="59">
        <v>14224</v>
      </c>
      <c r="N94" s="59">
        <v>14415</v>
      </c>
      <c r="O94" s="59">
        <v>14606</v>
      </c>
      <c r="P94" s="59">
        <v>14798</v>
      </c>
      <c r="Q94" s="59">
        <v>14500</v>
      </c>
      <c r="R94" s="59">
        <v>13837560</v>
      </c>
      <c r="S94" s="90"/>
      <c r="T94" s="74" t="s">
        <v>3727</v>
      </c>
      <c r="U94" s="55">
        <v>-13746</v>
      </c>
    </row>
    <row r="95" spans="1:21" ht="13.2" x14ac:dyDescent="0.25">
      <c r="A95" s="59" t="s">
        <v>4008</v>
      </c>
      <c r="B95" s="59" t="s">
        <v>5431</v>
      </c>
      <c r="C95" s="59" t="s">
        <v>5437</v>
      </c>
      <c r="D95" s="59" t="s">
        <v>121</v>
      </c>
      <c r="E95" s="59">
        <v>0</v>
      </c>
      <c r="F95" s="59">
        <v>0</v>
      </c>
      <c r="G95" s="59">
        <v>0</v>
      </c>
      <c r="H95" s="59">
        <v>0</v>
      </c>
      <c r="I95" s="59">
        <v>0</v>
      </c>
      <c r="J95" s="59">
        <v>0</v>
      </c>
      <c r="K95" s="59">
        <v>0</v>
      </c>
      <c r="L95" s="59">
        <v>0</v>
      </c>
      <c r="M95" s="59">
        <v>0</v>
      </c>
      <c r="N95" s="59">
        <v>0</v>
      </c>
      <c r="O95" s="59">
        <v>0</v>
      </c>
      <c r="P95" s="59">
        <v>0</v>
      </c>
      <c r="Q95" s="59">
        <v>0</v>
      </c>
      <c r="R95" s="59">
        <v>0</v>
      </c>
      <c r="S95" s="90"/>
      <c r="T95" s="74" t="s">
        <v>3731</v>
      </c>
      <c r="U95" s="55">
        <v>0</v>
      </c>
    </row>
    <row r="96" spans="1:21" ht="13.2" x14ac:dyDescent="0.25">
      <c r="A96" s="59" t="s">
        <v>4009</v>
      </c>
      <c r="B96" s="59" t="s">
        <v>5431</v>
      </c>
      <c r="C96" s="59" t="s">
        <v>5438</v>
      </c>
      <c r="D96" s="59" t="s">
        <v>121</v>
      </c>
      <c r="E96" s="59">
        <v>16529</v>
      </c>
      <c r="F96" s="59">
        <v>14165</v>
      </c>
      <c r="G96" s="59">
        <v>14410</v>
      </c>
      <c r="H96" s="59">
        <v>14656</v>
      </c>
      <c r="I96" s="59">
        <v>14901</v>
      </c>
      <c r="J96" s="59">
        <v>15146</v>
      </c>
      <c r="K96" s="59">
        <v>15391</v>
      </c>
      <c r="L96" s="59">
        <v>15637</v>
      </c>
      <c r="M96" s="59">
        <v>15882</v>
      </c>
      <c r="N96" s="59">
        <v>16127</v>
      </c>
      <c r="O96" s="59">
        <v>16373</v>
      </c>
      <c r="P96" s="59">
        <v>16618</v>
      </c>
      <c r="Q96" s="59">
        <v>16802</v>
      </c>
      <c r="R96" s="59">
        <v>15497551</v>
      </c>
      <c r="S96" s="90"/>
      <c r="T96" s="74" t="s">
        <v>3733</v>
      </c>
      <c r="U96" s="55">
        <v>1576847</v>
      </c>
    </row>
    <row r="97" spans="1:21" ht="13.2" x14ac:dyDescent="0.25">
      <c r="A97" s="59" t="s">
        <v>4010</v>
      </c>
      <c r="B97" s="59" t="s">
        <v>5431</v>
      </c>
      <c r="C97" s="59" t="s">
        <v>5439</v>
      </c>
      <c r="D97" s="59" t="s">
        <v>121</v>
      </c>
      <c r="E97" s="59">
        <v>0</v>
      </c>
      <c r="F97" s="59">
        <v>0</v>
      </c>
      <c r="G97" s="59">
        <v>0</v>
      </c>
      <c r="H97" s="59">
        <v>0</v>
      </c>
      <c r="I97" s="59">
        <v>0</v>
      </c>
      <c r="J97" s="59">
        <v>0</v>
      </c>
      <c r="K97" s="59">
        <v>0</v>
      </c>
      <c r="L97" s="59">
        <v>0</v>
      </c>
      <c r="M97" s="59">
        <v>0</v>
      </c>
      <c r="N97" s="59">
        <v>0</v>
      </c>
      <c r="O97" s="59">
        <v>0</v>
      </c>
      <c r="P97" s="59">
        <v>0</v>
      </c>
      <c r="Q97" s="59">
        <v>0</v>
      </c>
      <c r="R97" s="59">
        <v>0</v>
      </c>
      <c r="S97" s="90"/>
      <c r="T97" s="74" t="s">
        <v>3738</v>
      </c>
      <c r="U97" s="55">
        <v>0</v>
      </c>
    </row>
    <row r="98" spans="1:21" ht="13.2" x14ac:dyDescent="0.25">
      <c r="A98" s="59" t="s">
        <v>4011</v>
      </c>
      <c r="B98" s="59" t="s">
        <v>5431</v>
      </c>
      <c r="C98" s="59" t="s">
        <v>5440</v>
      </c>
      <c r="D98" s="59" t="s">
        <v>121</v>
      </c>
      <c r="E98" s="59">
        <v>0</v>
      </c>
      <c r="F98" s="59">
        <v>0</v>
      </c>
      <c r="G98" s="59">
        <v>0</v>
      </c>
      <c r="H98" s="59">
        <v>0</v>
      </c>
      <c r="I98" s="59">
        <v>0</v>
      </c>
      <c r="J98" s="59">
        <v>0</v>
      </c>
      <c r="K98" s="59">
        <v>0</v>
      </c>
      <c r="L98" s="59">
        <v>0</v>
      </c>
      <c r="M98" s="59">
        <v>0</v>
      </c>
      <c r="N98" s="59">
        <v>0</v>
      </c>
      <c r="O98" s="59">
        <v>0</v>
      </c>
      <c r="P98" s="59">
        <v>0</v>
      </c>
      <c r="Q98" s="59">
        <v>0</v>
      </c>
      <c r="R98" s="59">
        <v>0</v>
      </c>
      <c r="S98" s="90"/>
      <c r="T98" s="74" t="s">
        <v>3740</v>
      </c>
      <c r="U98" s="55">
        <v>0</v>
      </c>
    </row>
    <row r="99" spans="1:21" ht="13.2" x14ac:dyDescent="0.25">
      <c r="A99" s="59" t="s">
        <v>4012</v>
      </c>
      <c r="B99" s="59" t="s">
        <v>5431</v>
      </c>
      <c r="C99" s="59" t="s">
        <v>5441</v>
      </c>
      <c r="D99" s="59" t="s">
        <v>121</v>
      </c>
      <c r="E99" s="59">
        <v>15422</v>
      </c>
      <c r="F99" s="59">
        <v>15637</v>
      </c>
      <c r="G99" s="59">
        <v>15852</v>
      </c>
      <c r="H99" s="59">
        <v>16069</v>
      </c>
      <c r="I99" s="59">
        <v>16288</v>
      </c>
      <c r="J99" s="59">
        <v>16507</v>
      </c>
      <c r="K99" s="59">
        <v>16726</v>
      </c>
      <c r="L99" s="59">
        <v>16945</v>
      </c>
      <c r="M99" s="59">
        <v>17163</v>
      </c>
      <c r="N99" s="59">
        <v>17382</v>
      </c>
      <c r="O99" s="59">
        <v>17601</v>
      </c>
      <c r="P99" s="59">
        <v>17820</v>
      </c>
      <c r="Q99" s="59">
        <v>17978</v>
      </c>
      <c r="R99" s="59">
        <v>16724302</v>
      </c>
      <c r="S99" s="90"/>
      <c r="T99" s="74" t="s">
        <v>3742</v>
      </c>
      <c r="U99" s="55">
        <v>0</v>
      </c>
    </row>
    <row r="100" spans="1:21" ht="13.2" x14ac:dyDescent="0.25">
      <c r="A100" s="59" t="s">
        <v>4013</v>
      </c>
      <c r="B100" s="59" t="s">
        <v>5431</v>
      </c>
      <c r="C100" s="59" t="s">
        <v>5442</v>
      </c>
      <c r="D100" s="59" t="s">
        <v>121</v>
      </c>
      <c r="E100" s="59">
        <v>0</v>
      </c>
      <c r="F100" s="59">
        <v>0</v>
      </c>
      <c r="G100" s="59">
        <v>0</v>
      </c>
      <c r="H100" s="59">
        <v>0</v>
      </c>
      <c r="I100" s="59">
        <v>0</v>
      </c>
      <c r="J100" s="59">
        <v>0</v>
      </c>
      <c r="K100" s="59">
        <v>0</v>
      </c>
      <c r="L100" s="59">
        <v>0</v>
      </c>
      <c r="M100" s="59">
        <v>0</v>
      </c>
      <c r="N100" s="59">
        <v>0</v>
      </c>
      <c r="O100" s="59">
        <v>0</v>
      </c>
      <c r="P100" s="59">
        <v>0</v>
      </c>
      <c r="Q100" s="59">
        <v>0</v>
      </c>
      <c r="R100" s="59">
        <v>0</v>
      </c>
      <c r="S100" s="90"/>
      <c r="T100" s="74" t="s">
        <v>3744</v>
      </c>
      <c r="U100" s="55">
        <v>1332075</v>
      </c>
    </row>
    <row r="101" spans="1:21" ht="13.2" x14ac:dyDescent="0.25">
      <c r="A101" s="59" t="s">
        <v>4014</v>
      </c>
      <c r="B101" s="59" t="s">
        <v>5431</v>
      </c>
      <c r="C101" s="59" t="s">
        <v>5443</v>
      </c>
      <c r="D101" s="59" t="s">
        <v>121</v>
      </c>
      <c r="E101" s="59">
        <v>0</v>
      </c>
      <c r="F101" s="59">
        <v>0</v>
      </c>
      <c r="G101" s="59">
        <v>0</v>
      </c>
      <c r="H101" s="59">
        <v>0</v>
      </c>
      <c r="I101" s="59">
        <v>0</v>
      </c>
      <c r="J101" s="59">
        <v>0</v>
      </c>
      <c r="K101" s="59">
        <v>0</v>
      </c>
      <c r="L101" s="59">
        <v>0</v>
      </c>
      <c r="M101" s="59">
        <v>0</v>
      </c>
      <c r="N101" s="59">
        <v>0</v>
      </c>
      <c r="O101" s="59">
        <v>0</v>
      </c>
      <c r="P101" s="59">
        <v>0</v>
      </c>
      <c r="Q101" s="59">
        <v>0</v>
      </c>
      <c r="R101" s="59">
        <v>0</v>
      </c>
      <c r="S101" s="90"/>
      <c r="T101" s="74" t="s">
        <v>3749</v>
      </c>
      <c r="U101" s="55">
        <v>0</v>
      </c>
    </row>
    <row r="102" spans="1:21" ht="13.2" x14ac:dyDescent="0.25">
      <c r="A102" s="59" t="s">
        <v>4015</v>
      </c>
      <c r="B102" s="59" t="s">
        <v>5431</v>
      </c>
      <c r="C102" s="59" t="s">
        <v>5444</v>
      </c>
      <c r="D102" s="59" t="s">
        <v>121</v>
      </c>
      <c r="E102" s="59">
        <v>17597</v>
      </c>
      <c r="F102" s="59">
        <v>17623</v>
      </c>
      <c r="G102" s="59">
        <v>17649</v>
      </c>
      <c r="H102" s="59">
        <v>17675</v>
      </c>
      <c r="I102" s="59">
        <v>17701</v>
      </c>
      <c r="J102" s="59">
        <v>17727</v>
      </c>
      <c r="K102" s="59">
        <v>17753</v>
      </c>
      <c r="L102" s="59">
        <v>17779</v>
      </c>
      <c r="M102" s="59">
        <v>17805</v>
      </c>
      <c r="N102" s="59">
        <v>17830</v>
      </c>
      <c r="O102" s="59">
        <v>17856</v>
      </c>
      <c r="P102" s="59">
        <v>17882</v>
      </c>
      <c r="Q102" s="59">
        <v>17705</v>
      </c>
      <c r="R102" s="59">
        <v>17744349</v>
      </c>
      <c r="S102" s="90"/>
      <c r="T102" s="74" t="s">
        <v>3751</v>
      </c>
      <c r="U102" s="55">
        <v>-27507</v>
      </c>
    </row>
    <row r="103" spans="1:21" ht="13.2" x14ac:dyDescent="0.25">
      <c r="A103" s="59" t="s">
        <v>4016</v>
      </c>
      <c r="B103" s="59" t="s">
        <v>5431</v>
      </c>
      <c r="C103" s="59" t="s">
        <v>5445</v>
      </c>
      <c r="D103" s="59" t="s">
        <v>121</v>
      </c>
      <c r="E103" s="59">
        <v>0</v>
      </c>
      <c r="F103" s="59">
        <v>0</v>
      </c>
      <c r="G103" s="59">
        <v>0</v>
      </c>
      <c r="H103" s="59">
        <v>0</v>
      </c>
      <c r="I103" s="59">
        <v>0</v>
      </c>
      <c r="J103" s="59">
        <v>0</v>
      </c>
      <c r="K103" s="59">
        <v>0</v>
      </c>
      <c r="L103" s="59">
        <v>0</v>
      </c>
      <c r="M103" s="59">
        <v>0</v>
      </c>
      <c r="N103" s="59">
        <v>0</v>
      </c>
      <c r="O103" s="59">
        <v>0</v>
      </c>
      <c r="P103" s="59">
        <v>0</v>
      </c>
      <c r="Q103" s="59">
        <v>0</v>
      </c>
      <c r="R103" s="59">
        <v>0</v>
      </c>
      <c r="S103" s="90"/>
      <c r="T103" s="74" t="s">
        <v>3756</v>
      </c>
      <c r="U103" s="55">
        <v>-503746</v>
      </c>
    </row>
    <row r="104" spans="1:21" ht="13.2" x14ac:dyDescent="0.25">
      <c r="A104" s="59" t="s">
        <v>4017</v>
      </c>
      <c r="B104" s="59" t="s">
        <v>5431</v>
      </c>
      <c r="C104" s="59" t="s">
        <v>5446</v>
      </c>
      <c r="D104" s="59" t="s">
        <v>121</v>
      </c>
      <c r="E104" s="59">
        <v>12046</v>
      </c>
      <c r="F104" s="59">
        <v>12083</v>
      </c>
      <c r="G104" s="59">
        <v>12120</v>
      </c>
      <c r="H104" s="59">
        <v>12156</v>
      </c>
      <c r="I104" s="59">
        <v>12193</v>
      </c>
      <c r="J104" s="59">
        <v>12230</v>
      </c>
      <c r="K104" s="59">
        <v>12266</v>
      </c>
      <c r="L104" s="59">
        <v>12303</v>
      </c>
      <c r="M104" s="59">
        <v>12339</v>
      </c>
      <c r="N104" s="59">
        <v>12376</v>
      </c>
      <c r="O104" s="59">
        <v>12413</v>
      </c>
      <c r="P104" s="59">
        <v>12449</v>
      </c>
      <c r="Q104" s="59">
        <v>12486</v>
      </c>
      <c r="R104" s="59">
        <v>12266178</v>
      </c>
      <c r="S104" s="90"/>
      <c r="T104" s="74" t="s">
        <v>3760</v>
      </c>
      <c r="U104" s="55">
        <v>0</v>
      </c>
    </row>
    <row r="105" spans="1:21" ht="13.2" x14ac:dyDescent="0.25">
      <c r="A105" s="59" t="s">
        <v>4018</v>
      </c>
      <c r="B105" s="59" t="s">
        <v>5431</v>
      </c>
      <c r="C105" s="59" t="s">
        <v>5447</v>
      </c>
      <c r="D105" s="59" t="s">
        <v>121</v>
      </c>
      <c r="E105" s="59">
        <v>0</v>
      </c>
      <c r="F105" s="59">
        <v>0</v>
      </c>
      <c r="G105" s="59">
        <v>0</v>
      </c>
      <c r="H105" s="59">
        <v>0</v>
      </c>
      <c r="I105" s="59">
        <v>0</v>
      </c>
      <c r="J105" s="59">
        <v>0</v>
      </c>
      <c r="K105" s="59">
        <v>0</v>
      </c>
      <c r="L105" s="59">
        <v>0</v>
      </c>
      <c r="M105" s="59">
        <v>0</v>
      </c>
      <c r="N105" s="59">
        <v>0</v>
      </c>
      <c r="O105" s="59">
        <v>0</v>
      </c>
      <c r="P105" s="59">
        <v>0</v>
      </c>
      <c r="Q105" s="59">
        <v>0</v>
      </c>
      <c r="R105" s="59">
        <v>0</v>
      </c>
      <c r="S105" s="90"/>
      <c r="T105" s="74" t="s">
        <v>3762</v>
      </c>
      <c r="U105" s="55">
        <v>0</v>
      </c>
    </row>
    <row r="106" spans="1:21" ht="13.2" x14ac:dyDescent="0.25">
      <c r="A106" s="59" t="s">
        <v>4019</v>
      </c>
      <c r="B106" s="59" t="s">
        <v>5431</v>
      </c>
      <c r="C106" s="59" t="s">
        <v>5448</v>
      </c>
      <c r="D106" s="59" t="s">
        <v>121</v>
      </c>
      <c r="E106" s="59">
        <v>7034</v>
      </c>
      <c r="F106" s="59">
        <v>7072</v>
      </c>
      <c r="G106" s="59">
        <v>7111</v>
      </c>
      <c r="H106" s="59">
        <v>7150</v>
      </c>
      <c r="I106" s="59">
        <v>7188</v>
      </c>
      <c r="J106" s="59">
        <v>7227</v>
      </c>
      <c r="K106" s="59">
        <v>7265</v>
      </c>
      <c r="L106" s="59">
        <v>7304</v>
      </c>
      <c r="M106" s="59">
        <v>7342</v>
      </c>
      <c r="N106" s="59">
        <v>7381</v>
      </c>
      <c r="O106" s="59">
        <v>7419</v>
      </c>
      <c r="P106" s="59">
        <v>7458</v>
      </c>
      <c r="Q106" s="59">
        <v>7496</v>
      </c>
      <c r="R106" s="59">
        <v>7265166</v>
      </c>
      <c r="S106" s="90"/>
      <c r="T106" s="74" t="s">
        <v>3764</v>
      </c>
      <c r="U106" s="55">
        <v>41282</v>
      </c>
    </row>
    <row r="107" spans="1:21" ht="13.2" x14ac:dyDescent="0.25">
      <c r="A107" s="59" t="s">
        <v>4020</v>
      </c>
      <c r="B107" s="59" t="s">
        <v>5431</v>
      </c>
      <c r="C107" s="59" t="s">
        <v>5449</v>
      </c>
      <c r="D107" s="59" t="s">
        <v>121</v>
      </c>
      <c r="E107" s="59">
        <v>0</v>
      </c>
      <c r="F107" s="59">
        <v>0</v>
      </c>
      <c r="G107" s="59">
        <v>0</v>
      </c>
      <c r="H107" s="59">
        <v>0</v>
      </c>
      <c r="I107" s="59">
        <v>0</v>
      </c>
      <c r="J107" s="59">
        <v>0</v>
      </c>
      <c r="K107" s="59">
        <v>0</v>
      </c>
      <c r="L107" s="59">
        <v>0</v>
      </c>
      <c r="M107" s="59">
        <v>0</v>
      </c>
      <c r="N107" s="59">
        <v>0</v>
      </c>
      <c r="O107" s="59">
        <v>0</v>
      </c>
      <c r="P107" s="59">
        <v>0</v>
      </c>
      <c r="Q107" s="59">
        <v>0</v>
      </c>
      <c r="R107" s="59">
        <v>0</v>
      </c>
      <c r="S107" s="90"/>
      <c r="T107" s="74" t="s">
        <v>3768</v>
      </c>
      <c r="U107" s="55">
        <v>0</v>
      </c>
    </row>
    <row r="108" spans="1:21" ht="13.2" x14ac:dyDescent="0.25">
      <c r="A108" s="59" t="s">
        <v>4021</v>
      </c>
      <c r="B108" s="59" t="s">
        <v>5431</v>
      </c>
      <c r="C108" s="59" t="s">
        <v>5450</v>
      </c>
      <c r="D108" s="59" t="s">
        <v>121</v>
      </c>
      <c r="E108" s="59">
        <v>51</v>
      </c>
      <c r="F108" s="59">
        <v>52</v>
      </c>
      <c r="G108" s="59">
        <v>53</v>
      </c>
      <c r="H108" s="59">
        <v>55</v>
      </c>
      <c r="I108" s="59">
        <v>56</v>
      </c>
      <c r="J108" s="59">
        <v>57</v>
      </c>
      <c r="K108" s="59">
        <v>59</v>
      </c>
      <c r="L108" s="59">
        <v>60</v>
      </c>
      <c r="M108" s="59">
        <v>62</v>
      </c>
      <c r="N108" s="59">
        <v>64</v>
      </c>
      <c r="O108" s="59">
        <v>65</v>
      </c>
      <c r="P108" s="59">
        <v>67</v>
      </c>
      <c r="Q108" s="59">
        <v>69</v>
      </c>
      <c r="R108" s="59">
        <v>59155</v>
      </c>
      <c r="S108" s="90"/>
      <c r="T108" s="74" t="s">
        <v>3770</v>
      </c>
      <c r="U108" s="55">
        <v>0</v>
      </c>
    </row>
    <row r="109" spans="1:21" ht="13.2" x14ac:dyDescent="0.25">
      <c r="A109" s="59" t="s">
        <v>4022</v>
      </c>
      <c r="B109" s="59" t="s">
        <v>5431</v>
      </c>
      <c r="C109" s="59" t="s">
        <v>5451</v>
      </c>
      <c r="D109" s="59" t="s">
        <v>121</v>
      </c>
      <c r="E109" s="59">
        <v>0</v>
      </c>
      <c r="F109" s="59">
        <v>0</v>
      </c>
      <c r="G109" s="59">
        <v>0</v>
      </c>
      <c r="H109" s="59">
        <v>0</v>
      </c>
      <c r="I109" s="59">
        <v>0</v>
      </c>
      <c r="J109" s="59">
        <v>0</v>
      </c>
      <c r="K109" s="59">
        <v>0</v>
      </c>
      <c r="L109" s="59">
        <v>0</v>
      </c>
      <c r="M109" s="59">
        <v>0</v>
      </c>
      <c r="N109" s="59">
        <v>0</v>
      </c>
      <c r="O109" s="59">
        <v>0</v>
      </c>
      <c r="P109" s="59">
        <v>0</v>
      </c>
      <c r="Q109" s="59">
        <v>0</v>
      </c>
      <c r="R109" s="59">
        <v>0</v>
      </c>
      <c r="S109" s="90"/>
      <c r="T109" s="74" t="s">
        <v>6766</v>
      </c>
      <c r="U109" s="55">
        <v>-3247</v>
      </c>
    </row>
    <row r="110" spans="1:21" ht="13.2" x14ac:dyDescent="0.25">
      <c r="A110" s="59" t="s">
        <v>4023</v>
      </c>
      <c r="B110" s="59" t="s">
        <v>5431</v>
      </c>
      <c r="C110" s="59" t="s">
        <v>5452</v>
      </c>
      <c r="D110" s="59" t="s">
        <v>121</v>
      </c>
      <c r="E110" s="59">
        <v>70741</v>
      </c>
      <c r="F110" s="59">
        <v>70824</v>
      </c>
      <c r="G110" s="59">
        <v>70908</v>
      </c>
      <c r="H110" s="59">
        <v>70992</v>
      </c>
      <c r="I110" s="59">
        <v>71076</v>
      </c>
      <c r="J110" s="59">
        <v>71160</v>
      </c>
      <c r="K110" s="59">
        <v>71244</v>
      </c>
      <c r="L110" s="59">
        <v>71132</v>
      </c>
      <c r="M110" s="59">
        <v>71216</v>
      </c>
      <c r="N110" s="59">
        <v>71300</v>
      </c>
      <c r="O110" s="59">
        <v>71383</v>
      </c>
      <c r="P110" s="59">
        <v>71467</v>
      </c>
      <c r="Q110" s="59">
        <v>71551</v>
      </c>
      <c r="R110" s="59">
        <v>71154000</v>
      </c>
      <c r="S110" s="90"/>
      <c r="T110" s="74" t="s">
        <v>6768</v>
      </c>
      <c r="U110" s="55">
        <v>0</v>
      </c>
    </row>
    <row r="111" spans="1:21" ht="13.2" x14ac:dyDescent="0.25">
      <c r="A111" s="59" t="s">
        <v>4024</v>
      </c>
      <c r="B111" s="59" t="s">
        <v>5431</v>
      </c>
      <c r="C111" s="59" t="s">
        <v>5453</v>
      </c>
      <c r="D111" s="59" t="s">
        <v>121</v>
      </c>
      <c r="E111" s="59">
        <v>241</v>
      </c>
      <c r="F111" s="59">
        <v>244</v>
      </c>
      <c r="G111" s="59">
        <v>247</v>
      </c>
      <c r="H111" s="59">
        <v>250</v>
      </c>
      <c r="I111" s="59">
        <v>253</v>
      </c>
      <c r="J111" s="59">
        <v>257</v>
      </c>
      <c r="K111" s="59">
        <v>261</v>
      </c>
      <c r="L111" s="59">
        <v>265</v>
      </c>
      <c r="M111" s="59">
        <v>269</v>
      </c>
      <c r="N111" s="59">
        <v>273</v>
      </c>
      <c r="O111" s="59">
        <v>278</v>
      </c>
      <c r="P111" s="59">
        <v>282</v>
      </c>
      <c r="Q111" s="59">
        <v>286</v>
      </c>
      <c r="R111" s="59">
        <v>261830</v>
      </c>
      <c r="S111" s="90"/>
      <c r="T111" s="74" t="s">
        <v>5339</v>
      </c>
      <c r="U111" s="55">
        <v>0</v>
      </c>
    </row>
    <row r="112" spans="1:21" ht="13.2" x14ac:dyDescent="0.25">
      <c r="A112" s="59" t="s">
        <v>4025</v>
      </c>
      <c r="B112" s="59" t="s">
        <v>5431</v>
      </c>
      <c r="C112" s="59" t="s">
        <v>5454</v>
      </c>
      <c r="D112" s="59" t="s">
        <v>121</v>
      </c>
      <c r="E112" s="59">
        <v>7088</v>
      </c>
      <c r="F112" s="59">
        <v>7146</v>
      </c>
      <c r="G112" s="59">
        <v>7204</v>
      </c>
      <c r="H112" s="59">
        <v>7262</v>
      </c>
      <c r="I112" s="59">
        <v>7320</v>
      </c>
      <c r="J112" s="59">
        <v>7378</v>
      </c>
      <c r="K112" s="59">
        <v>7435</v>
      </c>
      <c r="L112" s="59">
        <v>7493</v>
      </c>
      <c r="M112" s="59">
        <v>7551</v>
      </c>
      <c r="N112" s="59">
        <v>7609</v>
      </c>
      <c r="O112" s="59">
        <v>7667</v>
      </c>
      <c r="P112" s="59">
        <v>7725</v>
      </c>
      <c r="Q112" s="59">
        <v>7783</v>
      </c>
      <c r="R112" s="59">
        <v>7435489</v>
      </c>
      <c r="S112" s="90"/>
      <c r="T112" s="74" t="s">
        <v>5341</v>
      </c>
      <c r="U112" s="55">
        <v>0</v>
      </c>
    </row>
    <row r="113" spans="1:21" ht="13.2" x14ac:dyDescent="0.25">
      <c r="A113" s="59" t="s">
        <v>4026</v>
      </c>
      <c r="B113" s="59" t="s">
        <v>5431</v>
      </c>
      <c r="C113" s="59" t="s">
        <v>5455</v>
      </c>
      <c r="D113" s="59" t="s">
        <v>121</v>
      </c>
      <c r="E113" s="59">
        <v>0</v>
      </c>
      <c r="F113" s="59">
        <v>0</v>
      </c>
      <c r="G113" s="59">
        <v>0</v>
      </c>
      <c r="H113" s="59">
        <v>0</v>
      </c>
      <c r="I113" s="59">
        <v>0</v>
      </c>
      <c r="J113" s="59">
        <v>0</v>
      </c>
      <c r="K113" s="59">
        <v>0</v>
      </c>
      <c r="L113" s="59">
        <v>0</v>
      </c>
      <c r="M113" s="59">
        <v>0</v>
      </c>
      <c r="N113" s="59">
        <v>0</v>
      </c>
      <c r="O113" s="59">
        <v>0</v>
      </c>
      <c r="P113" s="59">
        <v>0</v>
      </c>
      <c r="Q113" s="59">
        <v>0</v>
      </c>
      <c r="R113" s="59">
        <v>0</v>
      </c>
      <c r="S113" s="90"/>
      <c r="T113" s="74" t="s">
        <v>5343</v>
      </c>
      <c r="U113" s="55">
        <v>0</v>
      </c>
    </row>
    <row r="114" spans="1:21" ht="13.2" x14ac:dyDescent="0.25">
      <c r="A114" s="59" t="s">
        <v>4027</v>
      </c>
      <c r="B114" s="59" t="s">
        <v>5431</v>
      </c>
      <c r="C114" s="59" t="s">
        <v>5456</v>
      </c>
      <c r="D114" s="59" t="s">
        <v>121</v>
      </c>
      <c r="E114" s="59">
        <v>121</v>
      </c>
      <c r="F114" s="59">
        <v>123</v>
      </c>
      <c r="G114" s="59">
        <v>125</v>
      </c>
      <c r="H114" s="59">
        <v>127</v>
      </c>
      <c r="I114" s="59">
        <v>129</v>
      </c>
      <c r="J114" s="59">
        <v>131</v>
      </c>
      <c r="K114" s="59">
        <v>133</v>
      </c>
      <c r="L114" s="59">
        <v>135</v>
      </c>
      <c r="M114" s="59">
        <v>137</v>
      </c>
      <c r="N114" s="59">
        <v>139</v>
      </c>
      <c r="O114" s="59">
        <v>141</v>
      </c>
      <c r="P114" s="59">
        <v>144</v>
      </c>
      <c r="Q114" s="59">
        <v>149</v>
      </c>
      <c r="R114" s="59">
        <v>133011</v>
      </c>
      <c r="S114" s="90"/>
      <c r="T114" s="74" t="s">
        <v>5345</v>
      </c>
      <c r="U114" s="55">
        <v>0</v>
      </c>
    </row>
    <row r="115" spans="1:21" ht="13.2" x14ac:dyDescent="0.25">
      <c r="A115" s="59" t="s">
        <v>4028</v>
      </c>
      <c r="B115" s="59" t="s">
        <v>5431</v>
      </c>
      <c r="C115" s="59" t="s">
        <v>5457</v>
      </c>
      <c r="D115" s="59" t="s">
        <v>121</v>
      </c>
      <c r="E115" s="59">
        <v>18174</v>
      </c>
      <c r="F115" s="59">
        <v>18200</v>
      </c>
      <c r="G115" s="59">
        <v>18226</v>
      </c>
      <c r="H115" s="59">
        <v>18253</v>
      </c>
      <c r="I115" s="59">
        <v>18279</v>
      </c>
      <c r="J115" s="59">
        <v>18305</v>
      </c>
      <c r="K115" s="59">
        <v>18331</v>
      </c>
      <c r="L115" s="59">
        <v>18357</v>
      </c>
      <c r="M115" s="59">
        <v>18383</v>
      </c>
      <c r="N115" s="59">
        <v>18409</v>
      </c>
      <c r="O115" s="59">
        <v>18435</v>
      </c>
      <c r="P115" s="59">
        <v>18451</v>
      </c>
      <c r="Q115" s="59">
        <v>18477</v>
      </c>
      <c r="R115" s="59">
        <v>18329531</v>
      </c>
      <c r="S115" s="90"/>
      <c r="T115" s="74" t="s">
        <v>3465</v>
      </c>
      <c r="U115" s="55">
        <v>0</v>
      </c>
    </row>
    <row r="116" spans="1:21" ht="13.2" x14ac:dyDescent="0.25">
      <c r="A116" s="59" t="s">
        <v>4029</v>
      </c>
      <c r="B116" s="59" t="s">
        <v>5431</v>
      </c>
      <c r="C116" s="59" t="s">
        <v>5458</v>
      </c>
      <c r="D116" s="59" t="s">
        <v>121</v>
      </c>
      <c r="E116" s="59">
        <v>0</v>
      </c>
      <c r="F116" s="59">
        <v>0</v>
      </c>
      <c r="G116" s="59">
        <v>0</v>
      </c>
      <c r="H116" s="59">
        <v>0</v>
      </c>
      <c r="I116" s="59">
        <v>0</v>
      </c>
      <c r="J116" s="59">
        <v>0</v>
      </c>
      <c r="K116" s="59">
        <v>0</v>
      </c>
      <c r="L116" s="59">
        <v>0</v>
      </c>
      <c r="M116" s="59">
        <v>0</v>
      </c>
      <c r="N116" s="59">
        <v>0</v>
      </c>
      <c r="O116" s="59">
        <v>0</v>
      </c>
      <c r="P116" s="59">
        <v>0</v>
      </c>
      <c r="Q116" s="59">
        <v>0</v>
      </c>
      <c r="R116" s="59">
        <v>0</v>
      </c>
      <c r="S116" s="90"/>
      <c r="T116" s="74" t="s">
        <v>6770</v>
      </c>
      <c r="U116" s="55">
        <v>0</v>
      </c>
    </row>
    <row r="117" spans="1:21" ht="13.2" x14ac:dyDescent="0.25">
      <c r="A117" s="59" t="s">
        <v>4030</v>
      </c>
      <c r="B117" s="59" t="s">
        <v>5431</v>
      </c>
      <c r="C117" s="59" t="s">
        <v>5459</v>
      </c>
      <c r="D117" s="59" t="s">
        <v>121</v>
      </c>
      <c r="E117" s="59">
        <v>0</v>
      </c>
      <c r="F117" s="59">
        <v>0</v>
      </c>
      <c r="G117" s="59">
        <v>0</v>
      </c>
      <c r="H117" s="59">
        <v>0</v>
      </c>
      <c r="I117" s="59">
        <v>0</v>
      </c>
      <c r="J117" s="59">
        <v>0</v>
      </c>
      <c r="K117" s="59">
        <v>0</v>
      </c>
      <c r="L117" s="59">
        <v>0</v>
      </c>
      <c r="M117" s="59">
        <v>0</v>
      </c>
      <c r="N117" s="59">
        <v>0</v>
      </c>
      <c r="O117" s="59">
        <v>0</v>
      </c>
      <c r="P117" s="59">
        <v>0</v>
      </c>
      <c r="Q117" s="59">
        <v>0</v>
      </c>
      <c r="R117" s="59">
        <v>0</v>
      </c>
      <c r="S117" s="90"/>
      <c r="T117" s="74" t="s">
        <v>6772</v>
      </c>
      <c r="U117" s="55">
        <v>-1337</v>
      </c>
    </row>
    <row r="118" spans="1:21" ht="13.2" x14ac:dyDescent="0.25">
      <c r="A118" s="59" t="s">
        <v>4031</v>
      </c>
      <c r="B118" s="59" t="s">
        <v>5460</v>
      </c>
      <c r="C118" s="59" t="s">
        <v>5461</v>
      </c>
      <c r="D118" s="59" t="s">
        <v>121</v>
      </c>
      <c r="E118" s="59">
        <v>4586</v>
      </c>
      <c r="F118" s="59">
        <v>4601</v>
      </c>
      <c r="G118" s="59">
        <v>4634</v>
      </c>
      <c r="H118" s="59">
        <v>4667</v>
      </c>
      <c r="I118" s="59">
        <v>4700</v>
      </c>
      <c r="J118" s="59">
        <v>4733</v>
      </c>
      <c r="K118" s="59">
        <v>4766</v>
      </c>
      <c r="L118" s="59">
        <v>4799</v>
      </c>
      <c r="M118" s="59">
        <v>4832</v>
      </c>
      <c r="N118" s="59">
        <v>4865</v>
      </c>
      <c r="O118" s="59">
        <v>4898</v>
      </c>
      <c r="P118" s="59">
        <v>4931</v>
      </c>
      <c r="Q118" s="59">
        <v>4894</v>
      </c>
      <c r="R118" s="59">
        <v>4763594</v>
      </c>
      <c r="S118" s="90"/>
      <c r="T118" s="74" t="s">
        <v>6774</v>
      </c>
      <c r="U118" s="55">
        <v>25296</v>
      </c>
    </row>
    <row r="119" spans="1:21" ht="13.2" x14ac:dyDescent="0.25">
      <c r="A119" s="59" t="s">
        <v>4032</v>
      </c>
      <c r="B119" s="59" t="s">
        <v>5460</v>
      </c>
      <c r="C119" s="59" t="s">
        <v>5462</v>
      </c>
      <c r="D119" s="59" t="s">
        <v>121</v>
      </c>
      <c r="E119" s="59">
        <v>2032</v>
      </c>
      <c r="F119" s="59">
        <v>2036</v>
      </c>
      <c r="G119" s="59">
        <v>2040</v>
      </c>
      <c r="H119" s="59">
        <v>2045</v>
      </c>
      <c r="I119" s="59">
        <v>2055</v>
      </c>
      <c r="J119" s="59">
        <v>2059</v>
      </c>
      <c r="K119" s="59">
        <v>2064</v>
      </c>
      <c r="L119" s="59">
        <v>2068</v>
      </c>
      <c r="M119" s="59">
        <v>2073</v>
      </c>
      <c r="N119" s="59">
        <v>2077</v>
      </c>
      <c r="O119" s="59">
        <v>2082</v>
      </c>
      <c r="P119" s="59">
        <v>2086</v>
      </c>
      <c r="Q119" s="59">
        <v>2090</v>
      </c>
      <c r="R119" s="59">
        <v>2062097</v>
      </c>
      <c r="S119" s="90"/>
      <c r="T119" s="74" t="s">
        <v>6776</v>
      </c>
      <c r="U119" s="55">
        <v>0</v>
      </c>
    </row>
    <row r="120" spans="1:21" ht="13.2" x14ac:dyDescent="0.25">
      <c r="A120" s="59" t="s">
        <v>4033</v>
      </c>
      <c r="B120" s="59" t="s">
        <v>5460</v>
      </c>
      <c r="C120" s="59" t="s">
        <v>5463</v>
      </c>
      <c r="D120" s="59" t="s">
        <v>121</v>
      </c>
      <c r="E120" s="59">
        <v>0</v>
      </c>
      <c r="F120" s="59">
        <v>0</v>
      </c>
      <c r="G120" s="59">
        <v>0</v>
      </c>
      <c r="H120" s="59">
        <v>0</v>
      </c>
      <c r="I120" s="59">
        <v>0</v>
      </c>
      <c r="J120" s="59">
        <v>0</v>
      </c>
      <c r="K120" s="59">
        <v>0</v>
      </c>
      <c r="L120" s="59">
        <v>0</v>
      </c>
      <c r="M120" s="59">
        <v>0</v>
      </c>
      <c r="N120" s="59">
        <v>0</v>
      </c>
      <c r="O120" s="59">
        <v>0</v>
      </c>
      <c r="P120" s="59">
        <v>0</v>
      </c>
      <c r="Q120" s="59">
        <v>0</v>
      </c>
      <c r="R120" s="59">
        <v>0</v>
      </c>
      <c r="S120" s="90"/>
      <c r="T120" s="74" t="s">
        <v>3475</v>
      </c>
      <c r="U120" s="55">
        <v>0</v>
      </c>
    </row>
    <row r="121" spans="1:21" ht="13.2" x14ac:dyDescent="0.25">
      <c r="A121" s="59" t="s">
        <v>4034</v>
      </c>
      <c r="B121" s="59" t="s">
        <v>5460</v>
      </c>
      <c r="C121" s="59" t="s">
        <v>5464</v>
      </c>
      <c r="D121" s="59" t="s">
        <v>121</v>
      </c>
      <c r="E121" s="59">
        <v>1384</v>
      </c>
      <c r="F121" s="59">
        <v>1389</v>
      </c>
      <c r="G121" s="59">
        <v>1411</v>
      </c>
      <c r="H121" s="59">
        <v>1434</v>
      </c>
      <c r="I121" s="59">
        <v>1456</v>
      </c>
      <c r="J121" s="59">
        <v>1479</v>
      </c>
      <c r="K121" s="59">
        <v>1501</v>
      </c>
      <c r="L121" s="59">
        <v>1524</v>
      </c>
      <c r="M121" s="59">
        <v>1547</v>
      </c>
      <c r="N121" s="59">
        <v>1569</v>
      </c>
      <c r="O121" s="59">
        <v>1592</v>
      </c>
      <c r="P121" s="59">
        <v>1614</v>
      </c>
      <c r="Q121" s="59">
        <v>1567</v>
      </c>
      <c r="R121" s="59">
        <v>1499431</v>
      </c>
      <c r="S121" s="90"/>
      <c r="T121" s="74" t="s">
        <v>5703</v>
      </c>
      <c r="U121" s="55">
        <v>0</v>
      </c>
    </row>
    <row r="122" spans="1:21" ht="13.2" x14ac:dyDescent="0.25">
      <c r="A122" s="59" t="s">
        <v>4035</v>
      </c>
      <c r="B122" s="59" t="s">
        <v>5460</v>
      </c>
      <c r="C122" s="59" t="s">
        <v>5465</v>
      </c>
      <c r="D122" s="59" t="s">
        <v>121</v>
      </c>
      <c r="E122" s="59">
        <v>0</v>
      </c>
      <c r="F122" s="59">
        <v>0</v>
      </c>
      <c r="G122" s="59">
        <v>0</v>
      </c>
      <c r="H122" s="59">
        <v>0</v>
      </c>
      <c r="I122" s="59">
        <v>0</v>
      </c>
      <c r="J122" s="59">
        <v>0</v>
      </c>
      <c r="K122" s="59">
        <v>0</v>
      </c>
      <c r="L122" s="59">
        <v>0</v>
      </c>
      <c r="M122" s="59">
        <v>0</v>
      </c>
      <c r="N122" s="59">
        <v>0</v>
      </c>
      <c r="O122" s="59">
        <v>0</v>
      </c>
      <c r="P122" s="59">
        <v>0</v>
      </c>
      <c r="Q122" s="59">
        <v>0</v>
      </c>
      <c r="R122" s="59">
        <v>0</v>
      </c>
      <c r="S122" s="90"/>
      <c r="T122" s="74" t="s">
        <v>143</v>
      </c>
      <c r="U122" s="55">
        <v>1489128972</v>
      </c>
    </row>
    <row r="123" spans="1:21" ht="13.2" x14ac:dyDescent="0.25">
      <c r="A123" s="59" t="s">
        <v>4036</v>
      </c>
      <c r="B123" s="59" t="s">
        <v>5460</v>
      </c>
      <c r="C123" s="59" t="s">
        <v>5466</v>
      </c>
      <c r="D123" s="59" t="s">
        <v>121</v>
      </c>
      <c r="E123" s="59">
        <v>4603</v>
      </c>
      <c r="F123" s="59">
        <v>3984</v>
      </c>
      <c r="G123" s="59">
        <v>4008</v>
      </c>
      <c r="H123" s="59">
        <v>4032</v>
      </c>
      <c r="I123" s="59">
        <v>4056</v>
      </c>
      <c r="J123" s="59">
        <v>4080</v>
      </c>
      <c r="K123" s="59">
        <v>4104</v>
      </c>
      <c r="L123" s="59">
        <v>4127</v>
      </c>
      <c r="M123" s="59">
        <v>4151</v>
      </c>
      <c r="N123" s="59">
        <v>4175</v>
      </c>
      <c r="O123" s="59">
        <v>4199</v>
      </c>
      <c r="P123" s="59">
        <v>4224</v>
      </c>
      <c r="Q123" s="59">
        <v>4248</v>
      </c>
      <c r="R123" s="59">
        <v>4130423</v>
      </c>
      <c r="S123" s="90"/>
    </row>
    <row r="124" spans="1:21" ht="13.2" x14ac:dyDescent="0.25">
      <c r="A124" s="59" t="s">
        <v>4037</v>
      </c>
      <c r="B124" s="59" t="s">
        <v>5460</v>
      </c>
      <c r="C124" s="59" t="s">
        <v>5467</v>
      </c>
      <c r="D124" s="59" t="s">
        <v>121</v>
      </c>
      <c r="E124" s="59">
        <v>5581</v>
      </c>
      <c r="F124" s="59">
        <v>5604</v>
      </c>
      <c r="G124" s="59">
        <v>5626</v>
      </c>
      <c r="H124" s="59">
        <v>5649</v>
      </c>
      <c r="I124" s="59">
        <v>5675</v>
      </c>
      <c r="J124" s="59">
        <v>5738</v>
      </c>
      <c r="K124" s="59">
        <v>5761</v>
      </c>
      <c r="L124" s="59">
        <v>5783</v>
      </c>
      <c r="M124" s="59">
        <v>5806</v>
      </c>
      <c r="N124" s="59">
        <v>5829</v>
      </c>
      <c r="O124" s="59">
        <v>5851</v>
      </c>
      <c r="P124" s="59">
        <v>5874</v>
      </c>
      <c r="Q124" s="59">
        <v>5896</v>
      </c>
      <c r="R124" s="59">
        <v>5744619</v>
      </c>
      <c r="S124" s="90"/>
    </row>
    <row r="125" spans="1:21" ht="13.2" x14ac:dyDescent="0.25">
      <c r="A125" s="59" t="s">
        <v>4038</v>
      </c>
      <c r="B125" s="59" t="s">
        <v>5460</v>
      </c>
      <c r="C125" s="59" t="s">
        <v>5468</v>
      </c>
      <c r="D125" s="59" t="s">
        <v>121</v>
      </c>
      <c r="E125" s="59">
        <v>0</v>
      </c>
      <c r="F125" s="59">
        <v>0</v>
      </c>
      <c r="G125" s="59">
        <v>0</v>
      </c>
      <c r="H125" s="59">
        <v>0</v>
      </c>
      <c r="I125" s="59">
        <v>0</v>
      </c>
      <c r="J125" s="59">
        <v>0</v>
      </c>
      <c r="K125" s="59">
        <v>0</v>
      </c>
      <c r="L125" s="59">
        <v>0</v>
      </c>
      <c r="M125" s="59">
        <v>0</v>
      </c>
      <c r="N125" s="59">
        <v>0</v>
      </c>
      <c r="O125" s="59">
        <v>0</v>
      </c>
      <c r="P125" s="59">
        <v>0</v>
      </c>
      <c r="Q125" s="59">
        <v>0</v>
      </c>
      <c r="R125" s="59">
        <v>0</v>
      </c>
      <c r="S125" s="90"/>
    </row>
    <row r="126" spans="1:21" ht="13.2" x14ac:dyDescent="0.25">
      <c r="A126" s="59" t="s">
        <v>4039</v>
      </c>
      <c r="B126" s="59" t="s">
        <v>5460</v>
      </c>
      <c r="C126" s="59" t="s">
        <v>5469</v>
      </c>
      <c r="D126" s="59" t="s">
        <v>121</v>
      </c>
      <c r="E126" s="59">
        <v>3874</v>
      </c>
      <c r="F126" s="59">
        <v>3313</v>
      </c>
      <c r="G126" s="59">
        <v>3339</v>
      </c>
      <c r="H126" s="59">
        <v>3364</v>
      </c>
      <c r="I126" s="59">
        <v>3389</v>
      </c>
      <c r="J126" s="59">
        <v>3415</v>
      </c>
      <c r="K126" s="59">
        <v>3440</v>
      </c>
      <c r="L126" s="59">
        <v>3465</v>
      </c>
      <c r="M126" s="59">
        <v>3491</v>
      </c>
      <c r="N126" s="59">
        <v>3517</v>
      </c>
      <c r="O126" s="59">
        <v>3542</v>
      </c>
      <c r="P126" s="59">
        <v>3568</v>
      </c>
      <c r="Q126" s="59">
        <v>3594</v>
      </c>
      <c r="R126" s="59">
        <v>3464768</v>
      </c>
      <c r="S126" s="90"/>
    </row>
    <row r="127" spans="1:21" ht="13.2" x14ac:dyDescent="0.25">
      <c r="A127" s="59" t="s">
        <v>4040</v>
      </c>
      <c r="B127" s="59" t="s">
        <v>5460</v>
      </c>
      <c r="C127" s="59" t="s">
        <v>5470</v>
      </c>
      <c r="D127" s="59" t="s">
        <v>121</v>
      </c>
      <c r="E127" s="59">
        <v>0</v>
      </c>
      <c r="F127" s="59">
        <v>0</v>
      </c>
      <c r="G127" s="59">
        <v>0</v>
      </c>
      <c r="H127" s="59">
        <v>0</v>
      </c>
      <c r="I127" s="59">
        <v>0</v>
      </c>
      <c r="J127" s="59">
        <v>0</v>
      </c>
      <c r="K127" s="59">
        <v>0</v>
      </c>
      <c r="L127" s="59">
        <v>0</v>
      </c>
      <c r="M127" s="59">
        <v>0</v>
      </c>
      <c r="N127" s="59">
        <v>0</v>
      </c>
      <c r="O127" s="59">
        <v>0</v>
      </c>
      <c r="P127" s="59">
        <v>0</v>
      </c>
      <c r="Q127" s="59">
        <v>0</v>
      </c>
      <c r="R127" s="59">
        <v>0</v>
      </c>
      <c r="S127" s="90"/>
    </row>
    <row r="128" spans="1:21" ht="13.2" x14ac:dyDescent="0.25">
      <c r="A128" s="59" t="s">
        <v>4041</v>
      </c>
      <c r="B128" s="59" t="s">
        <v>5460</v>
      </c>
      <c r="C128" s="59" t="s">
        <v>5471</v>
      </c>
      <c r="D128" s="59" t="s">
        <v>121</v>
      </c>
      <c r="E128" s="59">
        <v>0</v>
      </c>
      <c r="F128" s="59">
        <v>0</v>
      </c>
      <c r="G128" s="59">
        <v>0</v>
      </c>
      <c r="H128" s="59">
        <v>0</v>
      </c>
      <c r="I128" s="59">
        <v>0</v>
      </c>
      <c r="J128" s="59">
        <v>0</v>
      </c>
      <c r="K128" s="59">
        <v>0</v>
      </c>
      <c r="L128" s="59">
        <v>0</v>
      </c>
      <c r="M128" s="59">
        <v>0</v>
      </c>
      <c r="N128" s="59">
        <v>0</v>
      </c>
      <c r="O128" s="59">
        <v>0</v>
      </c>
      <c r="P128" s="59">
        <v>0</v>
      </c>
      <c r="Q128" s="59">
        <v>0</v>
      </c>
      <c r="R128" s="59">
        <v>0</v>
      </c>
      <c r="S128" s="90"/>
    </row>
    <row r="129" spans="1:19" ht="13.2" x14ac:dyDescent="0.25">
      <c r="A129" s="59" t="s">
        <v>4042</v>
      </c>
      <c r="B129" s="59" t="s">
        <v>5460</v>
      </c>
      <c r="C129" s="59" t="s">
        <v>5472</v>
      </c>
      <c r="D129" s="59" t="s">
        <v>121</v>
      </c>
      <c r="E129" s="59">
        <v>0</v>
      </c>
      <c r="F129" s="59">
        <v>0</v>
      </c>
      <c r="G129" s="59">
        <v>0</v>
      </c>
      <c r="H129" s="59">
        <v>0</v>
      </c>
      <c r="I129" s="59">
        <v>0</v>
      </c>
      <c r="J129" s="59">
        <v>0</v>
      </c>
      <c r="K129" s="59">
        <v>0</v>
      </c>
      <c r="L129" s="59">
        <v>0</v>
      </c>
      <c r="M129" s="59">
        <v>0</v>
      </c>
      <c r="N129" s="59">
        <v>0</v>
      </c>
      <c r="O129" s="59">
        <v>0</v>
      </c>
      <c r="P129" s="59">
        <v>0</v>
      </c>
      <c r="Q129" s="59">
        <v>0</v>
      </c>
      <c r="R129" s="59">
        <v>0</v>
      </c>
      <c r="S129" s="90"/>
    </row>
    <row r="130" spans="1:19" ht="13.2" x14ac:dyDescent="0.25">
      <c r="A130" s="59" t="s">
        <v>4043</v>
      </c>
      <c r="B130" s="59" t="s">
        <v>5460</v>
      </c>
      <c r="C130" s="59" t="s">
        <v>5473</v>
      </c>
      <c r="D130" s="59" t="s">
        <v>121</v>
      </c>
      <c r="E130" s="59">
        <v>1368</v>
      </c>
      <c r="F130" s="59">
        <v>1370</v>
      </c>
      <c r="G130" s="59">
        <v>1371</v>
      </c>
      <c r="H130" s="59">
        <v>1373</v>
      </c>
      <c r="I130" s="59">
        <v>1375</v>
      </c>
      <c r="J130" s="59">
        <v>1377</v>
      </c>
      <c r="K130" s="59">
        <v>1379</v>
      </c>
      <c r="L130" s="59">
        <v>1380</v>
      </c>
      <c r="M130" s="59">
        <v>1382</v>
      </c>
      <c r="N130" s="59">
        <v>1384</v>
      </c>
      <c r="O130" s="59">
        <v>1386</v>
      </c>
      <c r="P130" s="59">
        <v>1388</v>
      </c>
      <c r="Q130" s="59">
        <v>1389</v>
      </c>
      <c r="R130" s="59">
        <v>1378660</v>
      </c>
      <c r="S130" s="90"/>
    </row>
    <row r="131" spans="1:19" ht="13.2" x14ac:dyDescent="0.25">
      <c r="A131" s="59" t="s">
        <v>4044</v>
      </c>
      <c r="B131" s="59" t="s">
        <v>5460</v>
      </c>
      <c r="C131" s="59" t="s">
        <v>5474</v>
      </c>
      <c r="D131" s="59" t="s">
        <v>121</v>
      </c>
      <c r="E131" s="59">
        <v>0</v>
      </c>
      <c r="F131" s="59">
        <v>0</v>
      </c>
      <c r="G131" s="59">
        <v>0</v>
      </c>
      <c r="H131" s="59">
        <v>0</v>
      </c>
      <c r="I131" s="59">
        <v>0</v>
      </c>
      <c r="J131" s="59">
        <v>0</v>
      </c>
      <c r="K131" s="59">
        <v>0</v>
      </c>
      <c r="L131" s="59">
        <v>0</v>
      </c>
      <c r="M131" s="59">
        <v>0</v>
      </c>
      <c r="N131" s="59">
        <v>0</v>
      </c>
      <c r="O131" s="59">
        <v>0</v>
      </c>
      <c r="P131" s="59">
        <v>0</v>
      </c>
      <c r="Q131" s="59">
        <v>0</v>
      </c>
      <c r="R131" s="59">
        <v>0</v>
      </c>
      <c r="S131" s="90"/>
    </row>
    <row r="132" spans="1:19" ht="13.2" x14ac:dyDescent="0.25">
      <c r="A132" s="59" t="s">
        <v>4045</v>
      </c>
      <c r="B132" s="59" t="s">
        <v>5460</v>
      </c>
      <c r="C132" s="59" t="s">
        <v>5475</v>
      </c>
      <c r="D132" s="59" t="s">
        <v>121</v>
      </c>
      <c r="E132" s="59">
        <v>888</v>
      </c>
      <c r="F132" s="59">
        <v>891</v>
      </c>
      <c r="G132" s="59">
        <v>893</v>
      </c>
      <c r="H132" s="59">
        <v>895</v>
      </c>
      <c r="I132" s="59">
        <v>897</v>
      </c>
      <c r="J132" s="59">
        <v>899</v>
      </c>
      <c r="K132" s="59">
        <v>901</v>
      </c>
      <c r="L132" s="59">
        <v>904</v>
      </c>
      <c r="M132" s="59">
        <v>906</v>
      </c>
      <c r="N132" s="59">
        <v>908</v>
      </c>
      <c r="O132" s="59">
        <v>910</v>
      </c>
      <c r="P132" s="59">
        <v>912</v>
      </c>
      <c r="Q132" s="59">
        <v>914</v>
      </c>
      <c r="R132" s="59">
        <v>901413</v>
      </c>
      <c r="S132" s="90"/>
    </row>
    <row r="133" spans="1:19" ht="13.2" x14ac:dyDescent="0.25">
      <c r="A133" s="59" t="s">
        <v>4046</v>
      </c>
      <c r="B133" s="59" t="s">
        <v>5460</v>
      </c>
      <c r="C133" s="59" t="s">
        <v>5476</v>
      </c>
      <c r="D133" s="59" t="s">
        <v>121</v>
      </c>
      <c r="E133" s="59">
        <v>0</v>
      </c>
      <c r="F133" s="59">
        <v>0</v>
      </c>
      <c r="G133" s="59">
        <v>0</v>
      </c>
      <c r="H133" s="59">
        <v>0</v>
      </c>
      <c r="I133" s="59">
        <v>0</v>
      </c>
      <c r="J133" s="59">
        <v>0</v>
      </c>
      <c r="K133" s="59">
        <v>0</v>
      </c>
      <c r="L133" s="59">
        <v>0</v>
      </c>
      <c r="M133" s="59">
        <v>0</v>
      </c>
      <c r="N133" s="59">
        <v>0</v>
      </c>
      <c r="O133" s="59">
        <v>0</v>
      </c>
      <c r="P133" s="59">
        <v>0</v>
      </c>
      <c r="Q133" s="59">
        <v>0</v>
      </c>
      <c r="R133" s="59">
        <v>0</v>
      </c>
      <c r="S133" s="90"/>
    </row>
    <row r="134" spans="1:19" ht="13.2" x14ac:dyDescent="0.25">
      <c r="A134" s="59" t="s">
        <v>4047</v>
      </c>
      <c r="B134" s="59" t="s">
        <v>5460</v>
      </c>
      <c r="C134" s="59" t="s">
        <v>5477</v>
      </c>
      <c r="D134" s="59" t="s">
        <v>121</v>
      </c>
      <c r="E134" s="59">
        <v>393</v>
      </c>
      <c r="F134" s="59">
        <v>395</v>
      </c>
      <c r="G134" s="59">
        <v>397</v>
      </c>
      <c r="H134" s="59">
        <v>399</v>
      </c>
      <c r="I134" s="59">
        <v>401</v>
      </c>
      <c r="J134" s="59">
        <v>403</v>
      </c>
      <c r="K134" s="59">
        <v>405</v>
      </c>
      <c r="L134" s="59">
        <v>407</v>
      </c>
      <c r="M134" s="59">
        <v>409</v>
      </c>
      <c r="N134" s="59">
        <v>411</v>
      </c>
      <c r="O134" s="59">
        <v>413</v>
      </c>
      <c r="P134" s="59">
        <v>415</v>
      </c>
      <c r="Q134" s="59">
        <v>417</v>
      </c>
      <c r="R134" s="59">
        <v>405221</v>
      </c>
      <c r="S134" s="90"/>
    </row>
    <row r="135" spans="1:19" ht="13.2" x14ac:dyDescent="0.25">
      <c r="A135" s="59" t="s">
        <v>4048</v>
      </c>
      <c r="B135" s="59" t="s">
        <v>5460</v>
      </c>
      <c r="C135" s="59" t="s">
        <v>5478</v>
      </c>
      <c r="D135" s="59" t="s">
        <v>121</v>
      </c>
      <c r="E135" s="59">
        <v>0</v>
      </c>
      <c r="F135" s="59">
        <v>0</v>
      </c>
      <c r="G135" s="59">
        <v>0</v>
      </c>
      <c r="H135" s="59">
        <v>0</v>
      </c>
      <c r="I135" s="59">
        <v>0</v>
      </c>
      <c r="J135" s="59">
        <v>0</v>
      </c>
      <c r="K135" s="59">
        <v>0</v>
      </c>
      <c r="L135" s="59">
        <v>0</v>
      </c>
      <c r="M135" s="59">
        <v>0</v>
      </c>
      <c r="N135" s="59">
        <v>0</v>
      </c>
      <c r="O135" s="59">
        <v>0</v>
      </c>
      <c r="P135" s="59">
        <v>0</v>
      </c>
      <c r="Q135" s="59">
        <v>0</v>
      </c>
      <c r="R135" s="59">
        <v>0</v>
      </c>
      <c r="S135" s="90"/>
    </row>
    <row r="136" spans="1:19" ht="13.2" x14ac:dyDescent="0.25">
      <c r="A136" s="59" t="s">
        <v>4049</v>
      </c>
      <c r="B136" s="59" t="s">
        <v>5460</v>
      </c>
      <c r="C136" s="59" t="s">
        <v>5479</v>
      </c>
      <c r="D136" s="59" t="s">
        <v>121</v>
      </c>
      <c r="E136" s="59">
        <v>0</v>
      </c>
      <c r="F136" s="59">
        <v>0</v>
      </c>
      <c r="G136" s="59">
        <v>0</v>
      </c>
      <c r="H136" s="59">
        <v>0</v>
      </c>
      <c r="I136" s="59">
        <v>0</v>
      </c>
      <c r="J136" s="59">
        <v>0</v>
      </c>
      <c r="K136" s="59">
        <v>0</v>
      </c>
      <c r="L136" s="59">
        <v>0</v>
      </c>
      <c r="M136" s="59">
        <v>0</v>
      </c>
      <c r="N136" s="59">
        <v>0</v>
      </c>
      <c r="O136" s="59">
        <v>0</v>
      </c>
      <c r="P136" s="59">
        <v>0</v>
      </c>
      <c r="Q136" s="59">
        <v>0</v>
      </c>
      <c r="R136" s="59">
        <v>0</v>
      </c>
      <c r="S136" s="90"/>
    </row>
    <row r="137" spans="1:19" ht="13.2" x14ac:dyDescent="0.25">
      <c r="A137" s="59" t="s">
        <v>4050</v>
      </c>
      <c r="B137" s="59" t="s">
        <v>5460</v>
      </c>
      <c r="C137" s="59" t="s">
        <v>5480</v>
      </c>
      <c r="D137" s="59" t="s">
        <v>121</v>
      </c>
      <c r="E137" s="59">
        <v>0</v>
      </c>
      <c r="F137" s="59">
        <v>0</v>
      </c>
      <c r="G137" s="59">
        <v>0</v>
      </c>
      <c r="H137" s="59">
        <v>0</v>
      </c>
      <c r="I137" s="59">
        <v>0</v>
      </c>
      <c r="J137" s="59">
        <v>0</v>
      </c>
      <c r="K137" s="59">
        <v>0</v>
      </c>
      <c r="L137" s="59">
        <v>0</v>
      </c>
      <c r="M137" s="59">
        <v>0</v>
      </c>
      <c r="N137" s="59">
        <v>0</v>
      </c>
      <c r="O137" s="59">
        <v>0</v>
      </c>
      <c r="P137" s="59">
        <v>0</v>
      </c>
      <c r="Q137" s="59">
        <v>0</v>
      </c>
      <c r="R137" s="59">
        <v>0</v>
      </c>
      <c r="S137" s="90"/>
    </row>
    <row r="138" spans="1:19" ht="13.2" x14ac:dyDescent="0.25">
      <c r="A138" s="59" t="s">
        <v>4051</v>
      </c>
      <c r="B138" s="59" t="s">
        <v>5460</v>
      </c>
      <c r="C138" s="59" t="s">
        <v>5481</v>
      </c>
      <c r="D138" s="59" t="s">
        <v>121</v>
      </c>
      <c r="E138" s="59">
        <v>5854</v>
      </c>
      <c r="F138" s="59">
        <v>5859</v>
      </c>
      <c r="G138" s="59">
        <v>5864</v>
      </c>
      <c r="H138" s="59">
        <v>5869</v>
      </c>
      <c r="I138" s="59">
        <v>5874</v>
      </c>
      <c r="J138" s="59">
        <v>5879</v>
      </c>
      <c r="K138" s="59">
        <v>5884</v>
      </c>
      <c r="L138" s="59">
        <v>5888</v>
      </c>
      <c r="M138" s="59">
        <v>5893</v>
      </c>
      <c r="N138" s="59">
        <v>5898</v>
      </c>
      <c r="O138" s="59">
        <v>5903</v>
      </c>
      <c r="P138" s="59">
        <v>5908</v>
      </c>
      <c r="Q138" s="59">
        <v>5913</v>
      </c>
      <c r="R138" s="59">
        <v>5883537</v>
      </c>
      <c r="S138" s="90"/>
    </row>
    <row r="139" spans="1:19" ht="13.2" x14ac:dyDescent="0.25">
      <c r="A139" s="59" t="s">
        <v>4052</v>
      </c>
      <c r="B139" s="59" t="s">
        <v>5460</v>
      </c>
      <c r="C139" s="59" t="s">
        <v>5482</v>
      </c>
      <c r="D139" s="59" t="s">
        <v>121</v>
      </c>
      <c r="E139" s="59">
        <v>0</v>
      </c>
      <c r="F139" s="59">
        <v>0</v>
      </c>
      <c r="G139" s="59">
        <v>0</v>
      </c>
      <c r="H139" s="59">
        <v>0</v>
      </c>
      <c r="I139" s="59">
        <v>0</v>
      </c>
      <c r="J139" s="59">
        <v>0</v>
      </c>
      <c r="K139" s="59">
        <v>0</v>
      </c>
      <c r="L139" s="59">
        <v>0</v>
      </c>
      <c r="M139" s="59">
        <v>0</v>
      </c>
      <c r="N139" s="59">
        <v>0</v>
      </c>
      <c r="O139" s="59">
        <v>0</v>
      </c>
      <c r="P139" s="59">
        <v>0</v>
      </c>
      <c r="Q139" s="59">
        <v>0</v>
      </c>
      <c r="R139" s="59">
        <v>0</v>
      </c>
      <c r="S139" s="90"/>
    </row>
    <row r="140" spans="1:19" ht="13.2" x14ac:dyDescent="0.25">
      <c r="A140" s="59" t="s">
        <v>4053</v>
      </c>
      <c r="B140" s="59" t="s">
        <v>5460</v>
      </c>
      <c r="C140" s="59" t="s">
        <v>5483</v>
      </c>
      <c r="D140" s="59" t="s">
        <v>121</v>
      </c>
      <c r="E140" s="59">
        <v>664</v>
      </c>
      <c r="F140" s="59">
        <v>668</v>
      </c>
      <c r="G140" s="59">
        <v>673</v>
      </c>
      <c r="H140" s="59">
        <v>677</v>
      </c>
      <c r="I140" s="59">
        <v>682</v>
      </c>
      <c r="J140" s="59">
        <v>686</v>
      </c>
      <c r="K140" s="59">
        <v>691</v>
      </c>
      <c r="L140" s="59">
        <v>695</v>
      </c>
      <c r="M140" s="59">
        <v>700</v>
      </c>
      <c r="N140" s="59">
        <v>704</v>
      </c>
      <c r="O140" s="59">
        <v>709</v>
      </c>
      <c r="P140" s="59">
        <v>714</v>
      </c>
      <c r="Q140" s="59">
        <v>718</v>
      </c>
      <c r="R140" s="59">
        <v>690812</v>
      </c>
      <c r="S140" s="90"/>
    </row>
    <row r="141" spans="1:19" ht="13.2" x14ac:dyDescent="0.25">
      <c r="A141" s="59" t="s">
        <v>4054</v>
      </c>
      <c r="B141" s="59" t="s">
        <v>5460</v>
      </c>
      <c r="C141" s="59" t="s">
        <v>5484</v>
      </c>
      <c r="D141" s="59" t="s">
        <v>121</v>
      </c>
      <c r="E141" s="59">
        <v>0</v>
      </c>
      <c r="F141" s="59">
        <v>0</v>
      </c>
      <c r="G141" s="59">
        <v>0</v>
      </c>
      <c r="H141" s="59">
        <v>0</v>
      </c>
      <c r="I141" s="59">
        <v>0</v>
      </c>
      <c r="J141" s="59">
        <v>0</v>
      </c>
      <c r="K141" s="59">
        <v>0</v>
      </c>
      <c r="L141" s="59">
        <v>0</v>
      </c>
      <c r="M141" s="59">
        <v>0</v>
      </c>
      <c r="N141" s="59">
        <v>0</v>
      </c>
      <c r="O141" s="59">
        <v>0</v>
      </c>
      <c r="P141" s="59">
        <v>0</v>
      </c>
      <c r="Q141" s="59">
        <v>0</v>
      </c>
      <c r="R141" s="59">
        <v>0</v>
      </c>
      <c r="S141" s="90"/>
    </row>
    <row r="142" spans="1:19" ht="13.2" x14ac:dyDescent="0.25">
      <c r="A142" s="59" t="s">
        <v>4055</v>
      </c>
      <c r="B142" s="59" t="s">
        <v>5460</v>
      </c>
      <c r="C142" s="59" t="s">
        <v>5485</v>
      </c>
      <c r="D142" s="59" t="s">
        <v>121</v>
      </c>
      <c r="E142" s="59">
        <v>1</v>
      </c>
      <c r="F142" s="59">
        <v>1</v>
      </c>
      <c r="G142" s="59">
        <v>1</v>
      </c>
      <c r="H142" s="59">
        <v>1</v>
      </c>
      <c r="I142" s="59">
        <v>1</v>
      </c>
      <c r="J142" s="59">
        <v>1</v>
      </c>
      <c r="K142" s="59">
        <v>1</v>
      </c>
      <c r="L142" s="59">
        <v>1</v>
      </c>
      <c r="M142" s="59">
        <v>1</v>
      </c>
      <c r="N142" s="59">
        <v>1</v>
      </c>
      <c r="O142" s="59">
        <v>1</v>
      </c>
      <c r="P142" s="59">
        <v>1</v>
      </c>
      <c r="Q142" s="59">
        <v>1</v>
      </c>
      <c r="R142" s="59">
        <v>993</v>
      </c>
      <c r="S142" s="90"/>
    </row>
    <row r="143" spans="1:19" ht="13.2" x14ac:dyDescent="0.25">
      <c r="A143" s="59" t="s">
        <v>4056</v>
      </c>
      <c r="B143" s="59" t="s">
        <v>5460</v>
      </c>
      <c r="C143" s="59" t="s">
        <v>5486</v>
      </c>
      <c r="D143" s="59" t="s">
        <v>121</v>
      </c>
      <c r="E143" s="59">
        <v>592</v>
      </c>
      <c r="F143" s="59">
        <v>593</v>
      </c>
      <c r="G143" s="59">
        <v>593</v>
      </c>
      <c r="H143" s="59">
        <v>594</v>
      </c>
      <c r="I143" s="59">
        <v>594</v>
      </c>
      <c r="J143" s="59">
        <v>595</v>
      </c>
      <c r="K143" s="59">
        <v>595</v>
      </c>
      <c r="L143" s="59">
        <v>596</v>
      </c>
      <c r="M143" s="59">
        <v>596</v>
      </c>
      <c r="N143" s="59">
        <v>596</v>
      </c>
      <c r="O143" s="59">
        <v>597</v>
      </c>
      <c r="P143" s="59">
        <v>597</v>
      </c>
      <c r="Q143" s="59">
        <v>598</v>
      </c>
      <c r="R143" s="59">
        <v>595140</v>
      </c>
      <c r="S143" s="90"/>
    </row>
    <row r="144" spans="1:19" ht="13.2" x14ac:dyDescent="0.25">
      <c r="A144" s="59" t="s">
        <v>4057</v>
      </c>
      <c r="B144" s="59" t="s">
        <v>5460</v>
      </c>
      <c r="C144" s="59" t="s">
        <v>5487</v>
      </c>
      <c r="D144" s="59" t="s">
        <v>121</v>
      </c>
      <c r="E144" s="59">
        <v>0</v>
      </c>
      <c r="F144" s="59">
        <v>0</v>
      </c>
      <c r="G144" s="59">
        <v>0</v>
      </c>
      <c r="H144" s="59">
        <v>0</v>
      </c>
      <c r="I144" s="59">
        <v>0</v>
      </c>
      <c r="J144" s="59">
        <v>0</v>
      </c>
      <c r="K144" s="59">
        <v>0</v>
      </c>
      <c r="L144" s="59">
        <v>0</v>
      </c>
      <c r="M144" s="59">
        <v>0</v>
      </c>
      <c r="N144" s="59">
        <v>0</v>
      </c>
      <c r="O144" s="59">
        <v>0</v>
      </c>
      <c r="P144" s="59">
        <v>0</v>
      </c>
      <c r="Q144" s="59">
        <v>0</v>
      </c>
      <c r="R144" s="59">
        <v>0</v>
      </c>
      <c r="S144" s="90"/>
    </row>
    <row r="145" spans="1:19" ht="13.2" x14ac:dyDescent="0.25">
      <c r="A145" s="59" t="s">
        <v>4058</v>
      </c>
      <c r="B145" s="59" t="s">
        <v>5460</v>
      </c>
      <c r="C145" s="59" t="s">
        <v>5488</v>
      </c>
      <c r="D145" s="59" t="s">
        <v>121</v>
      </c>
      <c r="E145" s="59">
        <v>0</v>
      </c>
      <c r="F145" s="59">
        <v>0</v>
      </c>
      <c r="G145" s="59">
        <v>0</v>
      </c>
      <c r="H145" s="59">
        <v>0</v>
      </c>
      <c r="I145" s="59">
        <v>0</v>
      </c>
      <c r="J145" s="59">
        <v>0</v>
      </c>
      <c r="K145" s="59">
        <v>0</v>
      </c>
      <c r="L145" s="59">
        <v>0</v>
      </c>
      <c r="M145" s="59">
        <v>0</v>
      </c>
      <c r="N145" s="59">
        <v>0</v>
      </c>
      <c r="O145" s="59">
        <v>0</v>
      </c>
      <c r="P145" s="59">
        <v>0</v>
      </c>
      <c r="Q145" s="59">
        <v>0</v>
      </c>
      <c r="R145" s="59">
        <v>0</v>
      </c>
      <c r="S145" s="90"/>
    </row>
    <row r="146" spans="1:19" ht="13.2" x14ac:dyDescent="0.25">
      <c r="A146" s="59" t="s">
        <v>4059</v>
      </c>
      <c r="B146" s="59" t="s">
        <v>5489</v>
      </c>
      <c r="C146" s="59" t="s">
        <v>5490</v>
      </c>
      <c r="D146" s="59" t="s">
        <v>121</v>
      </c>
      <c r="E146" s="59">
        <v>0</v>
      </c>
      <c r="F146" s="59">
        <v>0</v>
      </c>
      <c r="G146" s="59">
        <v>0</v>
      </c>
      <c r="H146" s="59">
        <v>0</v>
      </c>
      <c r="I146" s="59">
        <v>0</v>
      </c>
      <c r="J146" s="59">
        <v>0</v>
      </c>
      <c r="K146" s="59">
        <v>0</v>
      </c>
      <c r="L146" s="59">
        <v>0</v>
      </c>
      <c r="M146" s="59">
        <v>0</v>
      </c>
      <c r="N146" s="59">
        <v>0</v>
      </c>
      <c r="O146" s="59">
        <v>0</v>
      </c>
      <c r="P146" s="59">
        <v>0</v>
      </c>
      <c r="Q146" s="59">
        <v>0</v>
      </c>
      <c r="R146" s="59">
        <v>0</v>
      </c>
      <c r="S146" s="90"/>
    </row>
    <row r="147" spans="1:19" ht="13.2" x14ac:dyDescent="0.25">
      <c r="A147" s="59" t="s">
        <v>4060</v>
      </c>
      <c r="B147" s="59" t="s">
        <v>5489</v>
      </c>
      <c r="C147" s="59" t="s">
        <v>5491</v>
      </c>
      <c r="D147" s="59" t="s">
        <v>121</v>
      </c>
      <c r="E147" s="59">
        <v>388</v>
      </c>
      <c r="F147" s="59">
        <v>390</v>
      </c>
      <c r="G147" s="59">
        <v>396</v>
      </c>
      <c r="H147" s="59">
        <v>402</v>
      </c>
      <c r="I147" s="59">
        <v>407</v>
      </c>
      <c r="J147" s="59">
        <v>413</v>
      </c>
      <c r="K147" s="59">
        <v>418</v>
      </c>
      <c r="L147" s="59">
        <v>424</v>
      </c>
      <c r="M147" s="59">
        <v>429</v>
      </c>
      <c r="N147" s="59">
        <v>435</v>
      </c>
      <c r="O147" s="59">
        <v>441</v>
      </c>
      <c r="P147" s="59">
        <v>446</v>
      </c>
      <c r="Q147" s="59">
        <v>449</v>
      </c>
      <c r="R147" s="59">
        <v>418309</v>
      </c>
      <c r="S147" s="90"/>
    </row>
    <row r="148" spans="1:19" ht="13.2" x14ac:dyDescent="0.25">
      <c r="A148" s="59" t="s">
        <v>4061</v>
      </c>
      <c r="B148" s="59" t="s">
        <v>5489</v>
      </c>
      <c r="C148" s="59" t="s">
        <v>5492</v>
      </c>
      <c r="D148" s="59" t="s">
        <v>121</v>
      </c>
      <c r="E148" s="59">
        <v>5443</v>
      </c>
      <c r="F148" s="59">
        <v>5460</v>
      </c>
      <c r="G148" s="59">
        <v>5477</v>
      </c>
      <c r="H148" s="59">
        <v>5494</v>
      </c>
      <c r="I148" s="59">
        <v>5511</v>
      </c>
      <c r="J148" s="59">
        <v>5527</v>
      </c>
      <c r="K148" s="59">
        <v>5544</v>
      </c>
      <c r="L148" s="59">
        <v>5561</v>
      </c>
      <c r="M148" s="59">
        <v>5578</v>
      </c>
      <c r="N148" s="59">
        <v>5595</v>
      </c>
      <c r="O148" s="59">
        <v>5612</v>
      </c>
      <c r="P148" s="59">
        <v>5629</v>
      </c>
      <c r="Q148" s="59">
        <v>5646</v>
      </c>
      <c r="R148" s="59">
        <v>5544353</v>
      </c>
      <c r="S148" s="90"/>
    </row>
    <row r="149" spans="1:19" ht="13.2" x14ac:dyDescent="0.25">
      <c r="A149" s="59" t="s">
        <v>4062</v>
      </c>
      <c r="B149" s="59" t="s">
        <v>5489</v>
      </c>
      <c r="C149" s="59" t="s">
        <v>5493</v>
      </c>
      <c r="D149" s="59" t="s">
        <v>121</v>
      </c>
      <c r="E149" s="59">
        <v>0</v>
      </c>
      <c r="F149" s="59">
        <v>0</v>
      </c>
      <c r="G149" s="59">
        <v>0</v>
      </c>
      <c r="H149" s="59">
        <v>0</v>
      </c>
      <c r="I149" s="59">
        <v>0</v>
      </c>
      <c r="J149" s="59">
        <v>0</v>
      </c>
      <c r="K149" s="59">
        <v>0</v>
      </c>
      <c r="L149" s="59">
        <v>0</v>
      </c>
      <c r="M149" s="59">
        <v>0</v>
      </c>
      <c r="N149" s="59">
        <v>0</v>
      </c>
      <c r="O149" s="59">
        <v>0</v>
      </c>
      <c r="P149" s="59">
        <v>0</v>
      </c>
      <c r="Q149" s="59">
        <v>0</v>
      </c>
      <c r="R149" s="59">
        <v>0</v>
      </c>
      <c r="S149" s="90"/>
    </row>
    <row r="150" spans="1:19" ht="13.2" x14ac:dyDescent="0.25">
      <c r="A150" s="59" t="s">
        <v>4063</v>
      </c>
      <c r="B150" s="59" t="s">
        <v>5489</v>
      </c>
      <c r="C150" s="59" t="s">
        <v>5494</v>
      </c>
      <c r="D150" s="59" t="s">
        <v>121</v>
      </c>
      <c r="E150" s="59">
        <v>200</v>
      </c>
      <c r="F150" s="59">
        <v>200</v>
      </c>
      <c r="G150" s="59">
        <v>201</v>
      </c>
      <c r="H150" s="59">
        <v>201</v>
      </c>
      <c r="I150" s="59">
        <v>202</v>
      </c>
      <c r="J150" s="59">
        <v>203</v>
      </c>
      <c r="K150" s="59">
        <v>203</v>
      </c>
      <c r="L150" s="59">
        <v>204</v>
      </c>
      <c r="M150" s="59">
        <v>204</v>
      </c>
      <c r="N150" s="59">
        <v>205</v>
      </c>
      <c r="O150" s="59">
        <v>206</v>
      </c>
      <c r="P150" s="59">
        <v>206</v>
      </c>
      <c r="Q150" s="59">
        <v>207</v>
      </c>
      <c r="R150" s="59">
        <v>203227</v>
      </c>
      <c r="S150" s="90"/>
    </row>
    <row r="151" spans="1:19" ht="13.2" x14ac:dyDescent="0.25">
      <c r="A151" s="59" t="s">
        <v>4064</v>
      </c>
      <c r="B151" s="59" t="s">
        <v>5489</v>
      </c>
      <c r="C151" s="59" t="s">
        <v>5495</v>
      </c>
      <c r="D151" s="59" t="s">
        <v>121</v>
      </c>
      <c r="E151" s="59">
        <v>0</v>
      </c>
      <c r="F151" s="59">
        <v>0</v>
      </c>
      <c r="G151" s="59">
        <v>0</v>
      </c>
      <c r="H151" s="59">
        <v>0</v>
      </c>
      <c r="I151" s="59">
        <v>0</v>
      </c>
      <c r="J151" s="59">
        <v>0</v>
      </c>
      <c r="K151" s="59">
        <v>0</v>
      </c>
      <c r="L151" s="59">
        <v>0</v>
      </c>
      <c r="M151" s="59">
        <v>0</v>
      </c>
      <c r="N151" s="59">
        <v>0</v>
      </c>
      <c r="O151" s="59">
        <v>0</v>
      </c>
      <c r="P151" s="59">
        <v>0</v>
      </c>
      <c r="Q151" s="59">
        <v>0</v>
      </c>
      <c r="R151" s="59">
        <v>0</v>
      </c>
      <c r="S151" s="90"/>
    </row>
    <row r="152" spans="1:19" ht="13.2" x14ac:dyDescent="0.25">
      <c r="A152" s="59" t="s">
        <v>4065</v>
      </c>
      <c r="B152" s="59" t="s">
        <v>5489</v>
      </c>
      <c r="C152" s="59" t="s">
        <v>5496</v>
      </c>
      <c r="D152" s="59" t="s">
        <v>121</v>
      </c>
      <c r="E152" s="59">
        <v>0</v>
      </c>
      <c r="F152" s="59">
        <v>0</v>
      </c>
      <c r="G152" s="59">
        <v>0</v>
      </c>
      <c r="H152" s="59">
        <v>0</v>
      </c>
      <c r="I152" s="59">
        <v>0</v>
      </c>
      <c r="J152" s="59">
        <v>0</v>
      </c>
      <c r="K152" s="59">
        <v>0</v>
      </c>
      <c r="L152" s="59">
        <v>0</v>
      </c>
      <c r="M152" s="59">
        <v>0</v>
      </c>
      <c r="N152" s="59">
        <v>0</v>
      </c>
      <c r="O152" s="59">
        <v>0</v>
      </c>
      <c r="P152" s="59">
        <v>0</v>
      </c>
      <c r="Q152" s="59">
        <v>0</v>
      </c>
      <c r="R152" s="59">
        <v>0</v>
      </c>
      <c r="S152" s="90"/>
    </row>
    <row r="153" spans="1:19" ht="13.2" x14ac:dyDescent="0.25">
      <c r="A153" s="59" t="s">
        <v>4066</v>
      </c>
      <c r="B153" s="59" t="s">
        <v>5489</v>
      </c>
      <c r="C153" s="59" t="s">
        <v>5497</v>
      </c>
      <c r="D153" s="59" t="s">
        <v>121</v>
      </c>
      <c r="E153" s="59">
        <v>504</v>
      </c>
      <c r="F153" s="59">
        <v>507</v>
      </c>
      <c r="G153" s="59">
        <v>513</v>
      </c>
      <c r="H153" s="59">
        <v>519</v>
      </c>
      <c r="I153" s="59">
        <v>525</v>
      </c>
      <c r="J153" s="59">
        <v>531</v>
      </c>
      <c r="K153" s="59">
        <v>537</v>
      </c>
      <c r="L153" s="59">
        <v>543</v>
      </c>
      <c r="M153" s="59">
        <v>549</v>
      </c>
      <c r="N153" s="59">
        <v>555</v>
      </c>
      <c r="O153" s="59">
        <v>560</v>
      </c>
      <c r="P153" s="59">
        <v>566</v>
      </c>
      <c r="Q153" s="59">
        <v>570</v>
      </c>
      <c r="R153" s="59">
        <v>536811</v>
      </c>
      <c r="S153" s="90"/>
    </row>
    <row r="154" spans="1:19" ht="13.2" x14ac:dyDescent="0.25">
      <c r="A154" s="59" t="s">
        <v>4067</v>
      </c>
      <c r="B154" s="59" t="s">
        <v>5489</v>
      </c>
      <c r="C154" s="59" t="s">
        <v>5498</v>
      </c>
      <c r="D154" s="59" t="s">
        <v>121</v>
      </c>
      <c r="E154" s="59">
        <v>0</v>
      </c>
      <c r="F154" s="59">
        <v>0</v>
      </c>
      <c r="G154" s="59">
        <v>0</v>
      </c>
      <c r="H154" s="59">
        <v>0</v>
      </c>
      <c r="I154" s="59">
        <v>0</v>
      </c>
      <c r="J154" s="59">
        <v>0</v>
      </c>
      <c r="K154" s="59">
        <v>0</v>
      </c>
      <c r="L154" s="59">
        <v>0</v>
      </c>
      <c r="M154" s="59">
        <v>0</v>
      </c>
      <c r="N154" s="59">
        <v>0</v>
      </c>
      <c r="O154" s="59">
        <v>0</v>
      </c>
      <c r="P154" s="59">
        <v>0</v>
      </c>
      <c r="Q154" s="59">
        <v>0</v>
      </c>
      <c r="R154" s="59">
        <v>0</v>
      </c>
      <c r="S154" s="90"/>
    </row>
    <row r="155" spans="1:19" ht="13.2" x14ac:dyDescent="0.25">
      <c r="A155" s="59" t="s">
        <v>4068</v>
      </c>
      <c r="B155" s="59" t="s">
        <v>5489</v>
      </c>
      <c r="C155" s="59" t="s">
        <v>5499</v>
      </c>
      <c r="D155" s="59" t="s">
        <v>121</v>
      </c>
      <c r="E155" s="59">
        <v>407</v>
      </c>
      <c r="F155" s="59">
        <v>407</v>
      </c>
      <c r="G155" s="59">
        <v>413</v>
      </c>
      <c r="H155" s="59">
        <v>419</v>
      </c>
      <c r="I155" s="59">
        <v>425</v>
      </c>
      <c r="J155" s="59">
        <v>431</v>
      </c>
      <c r="K155" s="59">
        <v>437</v>
      </c>
      <c r="L155" s="59">
        <v>443</v>
      </c>
      <c r="M155" s="59">
        <v>449</v>
      </c>
      <c r="N155" s="59">
        <v>455</v>
      </c>
      <c r="O155" s="59">
        <v>461</v>
      </c>
      <c r="P155" s="59">
        <v>467</v>
      </c>
      <c r="Q155" s="59">
        <v>472</v>
      </c>
      <c r="R155" s="59">
        <v>437362</v>
      </c>
      <c r="S155" s="90"/>
    </row>
    <row r="156" spans="1:19" ht="13.2" x14ac:dyDescent="0.25">
      <c r="A156" s="59" t="s">
        <v>4069</v>
      </c>
      <c r="B156" s="59" t="s">
        <v>5489</v>
      </c>
      <c r="C156" s="59" t="s">
        <v>5500</v>
      </c>
      <c r="D156" s="59" t="s">
        <v>121</v>
      </c>
      <c r="E156" s="59">
        <v>2885</v>
      </c>
      <c r="F156" s="59">
        <v>2900</v>
      </c>
      <c r="G156" s="59">
        <v>2915</v>
      </c>
      <c r="H156" s="59">
        <v>2930</v>
      </c>
      <c r="I156" s="59">
        <v>2945</v>
      </c>
      <c r="J156" s="59">
        <v>2960</v>
      </c>
      <c r="K156" s="59">
        <v>2975</v>
      </c>
      <c r="L156" s="59">
        <v>2990</v>
      </c>
      <c r="M156" s="59">
        <v>3004</v>
      </c>
      <c r="N156" s="59">
        <v>3019</v>
      </c>
      <c r="O156" s="59">
        <v>3034</v>
      </c>
      <c r="P156" s="59">
        <v>3049</v>
      </c>
      <c r="Q156" s="59">
        <v>3064</v>
      </c>
      <c r="R156" s="59">
        <v>2974508</v>
      </c>
      <c r="S156" s="90"/>
    </row>
    <row r="157" spans="1:19" ht="13.2" x14ac:dyDescent="0.25">
      <c r="A157" s="59" t="s">
        <v>4070</v>
      </c>
      <c r="B157" s="59" t="s">
        <v>5489</v>
      </c>
      <c r="C157" s="59" t="s">
        <v>5501</v>
      </c>
      <c r="D157" s="59" t="s">
        <v>121</v>
      </c>
      <c r="E157" s="59">
        <v>0</v>
      </c>
      <c r="F157" s="59">
        <v>0</v>
      </c>
      <c r="G157" s="59">
        <v>0</v>
      </c>
      <c r="H157" s="59">
        <v>0</v>
      </c>
      <c r="I157" s="59">
        <v>0</v>
      </c>
      <c r="J157" s="59">
        <v>0</v>
      </c>
      <c r="K157" s="59">
        <v>0</v>
      </c>
      <c r="L157" s="59">
        <v>0</v>
      </c>
      <c r="M157" s="59">
        <v>0</v>
      </c>
      <c r="N157" s="59">
        <v>0</v>
      </c>
      <c r="O157" s="59">
        <v>0</v>
      </c>
      <c r="P157" s="59">
        <v>0</v>
      </c>
      <c r="Q157" s="59">
        <v>0</v>
      </c>
      <c r="R157" s="59">
        <v>0</v>
      </c>
      <c r="S157" s="90"/>
    </row>
    <row r="158" spans="1:19" ht="13.2" x14ac:dyDescent="0.25">
      <c r="A158" s="59" t="s">
        <v>4071</v>
      </c>
      <c r="B158" s="59" t="s">
        <v>5489</v>
      </c>
      <c r="C158" s="59" t="s">
        <v>5502</v>
      </c>
      <c r="D158" s="59" t="s">
        <v>121</v>
      </c>
      <c r="E158" s="59">
        <v>0</v>
      </c>
      <c r="F158" s="59">
        <v>0</v>
      </c>
      <c r="G158" s="59">
        <v>0</v>
      </c>
      <c r="H158" s="59">
        <v>0</v>
      </c>
      <c r="I158" s="59">
        <v>0</v>
      </c>
      <c r="J158" s="59">
        <v>0</v>
      </c>
      <c r="K158" s="59">
        <v>0</v>
      </c>
      <c r="L158" s="59">
        <v>0</v>
      </c>
      <c r="M158" s="59">
        <v>0</v>
      </c>
      <c r="N158" s="59">
        <v>0</v>
      </c>
      <c r="O158" s="59">
        <v>0</v>
      </c>
      <c r="P158" s="59">
        <v>0</v>
      </c>
      <c r="Q158" s="59">
        <v>0</v>
      </c>
      <c r="R158" s="59">
        <v>0</v>
      </c>
      <c r="S158" s="90"/>
    </row>
    <row r="159" spans="1:19" ht="13.2" x14ac:dyDescent="0.25">
      <c r="A159" s="59" t="s">
        <v>4072</v>
      </c>
      <c r="B159" s="59" t="s">
        <v>5489</v>
      </c>
      <c r="C159" s="59" t="s">
        <v>5503</v>
      </c>
      <c r="D159" s="59" t="s">
        <v>121</v>
      </c>
      <c r="E159" s="59">
        <v>451</v>
      </c>
      <c r="F159" s="59">
        <v>452</v>
      </c>
      <c r="G159" s="59">
        <v>459</v>
      </c>
      <c r="H159" s="59">
        <v>466</v>
      </c>
      <c r="I159" s="59">
        <v>473</v>
      </c>
      <c r="J159" s="59">
        <v>479</v>
      </c>
      <c r="K159" s="59">
        <v>486</v>
      </c>
      <c r="L159" s="59">
        <v>493</v>
      </c>
      <c r="M159" s="59">
        <v>500</v>
      </c>
      <c r="N159" s="59">
        <v>506</v>
      </c>
      <c r="O159" s="59">
        <v>513</v>
      </c>
      <c r="P159" s="59">
        <v>520</v>
      </c>
      <c r="Q159" s="59">
        <v>525</v>
      </c>
      <c r="R159" s="59">
        <v>486270</v>
      </c>
      <c r="S159" s="90"/>
    </row>
    <row r="160" spans="1:19" ht="13.2" x14ac:dyDescent="0.25">
      <c r="A160" s="59" t="s">
        <v>4073</v>
      </c>
      <c r="B160" s="59" t="s">
        <v>5489</v>
      </c>
      <c r="C160" s="59" t="s">
        <v>5504</v>
      </c>
      <c r="D160" s="59" t="s">
        <v>121</v>
      </c>
      <c r="E160" s="59">
        <v>0</v>
      </c>
      <c r="F160" s="59">
        <v>0</v>
      </c>
      <c r="G160" s="59">
        <v>0</v>
      </c>
      <c r="H160" s="59">
        <v>0</v>
      </c>
      <c r="I160" s="59">
        <v>0</v>
      </c>
      <c r="J160" s="59">
        <v>0</v>
      </c>
      <c r="K160" s="59">
        <v>0</v>
      </c>
      <c r="L160" s="59">
        <v>0</v>
      </c>
      <c r="M160" s="59">
        <v>0</v>
      </c>
      <c r="N160" s="59">
        <v>0</v>
      </c>
      <c r="O160" s="59">
        <v>0</v>
      </c>
      <c r="P160" s="59">
        <v>0</v>
      </c>
      <c r="Q160" s="59">
        <v>0</v>
      </c>
      <c r="R160" s="59">
        <v>0</v>
      </c>
      <c r="S160" s="90"/>
    </row>
    <row r="161" spans="1:19" ht="13.2" x14ac:dyDescent="0.25">
      <c r="A161" s="59" t="s">
        <v>4074</v>
      </c>
      <c r="B161" s="59" t="s">
        <v>5489</v>
      </c>
      <c r="C161" s="59" t="s">
        <v>5505</v>
      </c>
      <c r="D161" s="59" t="s">
        <v>121</v>
      </c>
      <c r="E161" s="59">
        <v>0</v>
      </c>
      <c r="F161" s="59">
        <v>0</v>
      </c>
      <c r="G161" s="59">
        <v>0</v>
      </c>
      <c r="H161" s="59">
        <v>0</v>
      </c>
      <c r="I161" s="59">
        <v>0</v>
      </c>
      <c r="J161" s="59">
        <v>0</v>
      </c>
      <c r="K161" s="59">
        <v>0</v>
      </c>
      <c r="L161" s="59">
        <v>0</v>
      </c>
      <c r="M161" s="59">
        <v>0</v>
      </c>
      <c r="N161" s="59">
        <v>0</v>
      </c>
      <c r="O161" s="59">
        <v>0</v>
      </c>
      <c r="P161" s="59">
        <v>0</v>
      </c>
      <c r="Q161" s="59">
        <v>0</v>
      </c>
      <c r="R161" s="59">
        <v>0</v>
      </c>
      <c r="S161" s="90"/>
    </row>
    <row r="162" spans="1:19" ht="13.2" x14ac:dyDescent="0.25">
      <c r="A162" s="59" t="s">
        <v>4075</v>
      </c>
      <c r="B162" s="59" t="s">
        <v>5489</v>
      </c>
      <c r="C162" s="59" t="s">
        <v>5506</v>
      </c>
      <c r="D162" s="59" t="s">
        <v>121</v>
      </c>
      <c r="E162" s="59">
        <v>44</v>
      </c>
      <c r="F162" s="59">
        <v>44</v>
      </c>
      <c r="G162" s="59">
        <v>44</v>
      </c>
      <c r="H162" s="59">
        <v>45</v>
      </c>
      <c r="I162" s="59">
        <v>45</v>
      </c>
      <c r="J162" s="59">
        <v>45</v>
      </c>
      <c r="K162" s="59">
        <v>45</v>
      </c>
      <c r="L162" s="59">
        <v>45</v>
      </c>
      <c r="M162" s="59">
        <v>45</v>
      </c>
      <c r="N162" s="59">
        <v>45</v>
      </c>
      <c r="O162" s="59">
        <v>45</v>
      </c>
      <c r="P162" s="59">
        <v>45</v>
      </c>
      <c r="Q162" s="59">
        <v>45</v>
      </c>
      <c r="R162" s="59">
        <v>44810</v>
      </c>
      <c r="S162" s="90"/>
    </row>
    <row r="163" spans="1:19" ht="13.2" x14ac:dyDescent="0.25">
      <c r="A163" s="59" t="s">
        <v>4076</v>
      </c>
      <c r="B163" s="59" t="s">
        <v>5489</v>
      </c>
      <c r="C163" s="59" t="s">
        <v>5507</v>
      </c>
      <c r="D163" s="59" t="s">
        <v>121</v>
      </c>
      <c r="E163" s="59">
        <v>0</v>
      </c>
      <c r="F163" s="59">
        <v>0</v>
      </c>
      <c r="G163" s="59">
        <v>0</v>
      </c>
      <c r="H163" s="59">
        <v>0</v>
      </c>
      <c r="I163" s="59">
        <v>0</v>
      </c>
      <c r="J163" s="59">
        <v>0</v>
      </c>
      <c r="K163" s="59">
        <v>0</v>
      </c>
      <c r="L163" s="59">
        <v>0</v>
      </c>
      <c r="M163" s="59">
        <v>0</v>
      </c>
      <c r="N163" s="59">
        <v>0</v>
      </c>
      <c r="O163" s="59">
        <v>0</v>
      </c>
      <c r="P163" s="59">
        <v>0</v>
      </c>
      <c r="Q163" s="59">
        <v>0</v>
      </c>
      <c r="R163" s="59">
        <v>0</v>
      </c>
      <c r="S163" s="90"/>
    </row>
    <row r="164" spans="1:19" ht="13.2" x14ac:dyDescent="0.25">
      <c r="A164" s="59" t="s">
        <v>4077</v>
      </c>
      <c r="B164" s="59" t="s">
        <v>5489</v>
      </c>
      <c r="C164" s="59" t="s">
        <v>5508</v>
      </c>
      <c r="D164" s="59" t="s">
        <v>121</v>
      </c>
      <c r="E164" s="59">
        <v>152</v>
      </c>
      <c r="F164" s="59">
        <v>153</v>
      </c>
      <c r="G164" s="59">
        <v>154</v>
      </c>
      <c r="H164" s="59">
        <v>154</v>
      </c>
      <c r="I164" s="59">
        <v>155</v>
      </c>
      <c r="J164" s="59">
        <v>156</v>
      </c>
      <c r="K164" s="59">
        <v>157</v>
      </c>
      <c r="L164" s="59">
        <v>157</v>
      </c>
      <c r="M164" s="59">
        <v>158</v>
      </c>
      <c r="N164" s="59">
        <v>159</v>
      </c>
      <c r="O164" s="59">
        <v>159</v>
      </c>
      <c r="P164" s="59">
        <v>160</v>
      </c>
      <c r="Q164" s="59">
        <v>161</v>
      </c>
      <c r="R164" s="59">
        <v>156539</v>
      </c>
      <c r="S164" s="90"/>
    </row>
    <row r="165" spans="1:19" ht="13.2" x14ac:dyDescent="0.25">
      <c r="A165" s="59" t="s">
        <v>4078</v>
      </c>
      <c r="B165" s="59" t="s">
        <v>5489</v>
      </c>
      <c r="C165" s="59" t="s">
        <v>5509</v>
      </c>
      <c r="D165" s="59" t="s">
        <v>121</v>
      </c>
      <c r="E165" s="59">
        <v>0</v>
      </c>
      <c r="F165" s="59">
        <v>0</v>
      </c>
      <c r="G165" s="59">
        <v>0</v>
      </c>
      <c r="H165" s="59">
        <v>0</v>
      </c>
      <c r="I165" s="59">
        <v>0</v>
      </c>
      <c r="J165" s="59">
        <v>0</v>
      </c>
      <c r="K165" s="59">
        <v>0</v>
      </c>
      <c r="L165" s="59">
        <v>0</v>
      </c>
      <c r="M165" s="59">
        <v>0</v>
      </c>
      <c r="N165" s="59">
        <v>0</v>
      </c>
      <c r="O165" s="59">
        <v>0</v>
      </c>
      <c r="P165" s="59">
        <v>0</v>
      </c>
      <c r="Q165" s="59">
        <v>0</v>
      </c>
      <c r="R165" s="59">
        <v>0</v>
      </c>
      <c r="S165" s="90"/>
    </row>
    <row r="166" spans="1:19" ht="13.2" x14ac:dyDescent="0.25">
      <c r="A166" s="59" t="s">
        <v>4079</v>
      </c>
      <c r="B166" s="59" t="s">
        <v>5489</v>
      </c>
      <c r="C166" s="59" t="s">
        <v>5510</v>
      </c>
      <c r="D166" s="59" t="s">
        <v>121</v>
      </c>
      <c r="E166" s="59">
        <v>0</v>
      </c>
      <c r="F166" s="59">
        <v>0</v>
      </c>
      <c r="G166" s="59">
        <v>0</v>
      </c>
      <c r="H166" s="59">
        <v>0</v>
      </c>
      <c r="I166" s="59">
        <v>0</v>
      </c>
      <c r="J166" s="59">
        <v>0</v>
      </c>
      <c r="K166" s="59">
        <v>0</v>
      </c>
      <c r="L166" s="59">
        <v>0</v>
      </c>
      <c r="M166" s="59">
        <v>0</v>
      </c>
      <c r="N166" s="59">
        <v>0</v>
      </c>
      <c r="O166" s="59">
        <v>0</v>
      </c>
      <c r="P166" s="59">
        <v>0</v>
      </c>
      <c r="Q166" s="59">
        <v>0</v>
      </c>
      <c r="R166" s="59">
        <v>0</v>
      </c>
      <c r="S166" s="90"/>
    </row>
    <row r="167" spans="1:19" ht="13.2" x14ac:dyDescent="0.25">
      <c r="A167" s="59" t="s">
        <v>4080</v>
      </c>
      <c r="B167" s="59" t="s">
        <v>5489</v>
      </c>
      <c r="C167" s="59" t="s">
        <v>5511</v>
      </c>
      <c r="D167" s="59" t="s">
        <v>121</v>
      </c>
      <c r="E167" s="59">
        <v>5</v>
      </c>
      <c r="F167" s="59">
        <v>5</v>
      </c>
      <c r="G167" s="59">
        <v>5</v>
      </c>
      <c r="H167" s="59">
        <v>5</v>
      </c>
      <c r="I167" s="59">
        <v>5</v>
      </c>
      <c r="J167" s="59">
        <v>5</v>
      </c>
      <c r="K167" s="59">
        <v>5</v>
      </c>
      <c r="L167" s="59">
        <v>5</v>
      </c>
      <c r="M167" s="59">
        <v>5</v>
      </c>
      <c r="N167" s="59">
        <v>5</v>
      </c>
      <c r="O167" s="59">
        <v>5</v>
      </c>
      <c r="P167" s="59">
        <v>5</v>
      </c>
      <c r="Q167" s="59">
        <v>5</v>
      </c>
      <c r="R167" s="59">
        <v>4969</v>
      </c>
      <c r="S167" s="90"/>
    </row>
    <row r="168" spans="1:19" ht="13.2" x14ac:dyDescent="0.25">
      <c r="A168" s="59" t="s">
        <v>4081</v>
      </c>
      <c r="B168" s="59" t="s">
        <v>5489</v>
      </c>
      <c r="C168" s="59" t="s">
        <v>5512</v>
      </c>
      <c r="D168" s="59" t="s">
        <v>121</v>
      </c>
      <c r="E168" s="59">
        <v>0</v>
      </c>
      <c r="F168" s="59">
        <v>0</v>
      </c>
      <c r="G168" s="59">
        <v>0</v>
      </c>
      <c r="H168" s="59">
        <v>0</v>
      </c>
      <c r="I168" s="59">
        <v>0</v>
      </c>
      <c r="J168" s="59">
        <v>0</v>
      </c>
      <c r="K168" s="59">
        <v>0</v>
      </c>
      <c r="L168" s="59">
        <v>0</v>
      </c>
      <c r="M168" s="59">
        <v>0</v>
      </c>
      <c r="N168" s="59">
        <v>0</v>
      </c>
      <c r="O168" s="59">
        <v>0</v>
      </c>
      <c r="P168" s="59">
        <v>0</v>
      </c>
      <c r="Q168" s="59">
        <v>0</v>
      </c>
      <c r="R168" s="59">
        <v>0</v>
      </c>
      <c r="S168" s="90"/>
    </row>
    <row r="169" spans="1:19" ht="13.2" x14ac:dyDescent="0.25">
      <c r="A169" s="59" t="s">
        <v>4082</v>
      </c>
      <c r="B169" s="59" t="s">
        <v>5489</v>
      </c>
      <c r="C169" s="59" t="s">
        <v>5513</v>
      </c>
      <c r="D169" s="59" t="s">
        <v>121</v>
      </c>
      <c r="E169" s="59">
        <v>0</v>
      </c>
      <c r="F169" s="59">
        <v>0</v>
      </c>
      <c r="G169" s="59">
        <v>0</v>
      </c>
      <c r="H169" s="59">
        <v>0</v>
      </c>
      <c r="I169" s="59">
        <v>0</v>
      </c>
      <c r="J169" s="59">
        <v>0</v>
      </c>
      <c r="K169" s="59">
        <v>0</v>
      </c>
      <c r="L169" s="59">
        <v>0</v>
      </c>
      <c r="M169" s="59">
        <v>0</v>
      </c>
      <c r="N169" s="59">
        <v>0</v>
      </c>
      <c r="O169" s="59">
        <v>0</v>
      </c>
      <c r="P169" s="59">
        <v>0</v>
      </c>
      <c r="Q169" s="59">
        <v>0</v>
      </c>
      <c r="R169" s="59">
        <v>21</v>
      </c>
      <c r="S169" s="90"/>
    </row>
    <row r="170" spans="1:19" ht="13.2" x14ac:dyDescent="0.25">
      <c r="A170" s="59" t="s">
        <v>4083</v>
      </c>
      <c r="B170" s="59" t="s">
        <v>5489</v>
      </c>
      <c r="C170" s="59" t="s">
        <v>5514</v>
      </c>
      <c r="D170" s="59" t="s">
        <v>121</v>
      </c>
      <c r="E170" s="59">
        <v>44</v>
      </c>
      <c r="F170" s="59">
        <v>44</v>
      </c>
      <c r="G170" s="59">
        <v>45</v>
      </c>
      <c r="H170" s="59">
        <v>45</v>
      </c>
      <c r="I170" s="59">
        <v>46</v>
      </c>
      <c r="J170" s="59">
        <v>46</v>
      </c>
      <c r="K170" s="59">
        <v>46</v>
      </c>
      <c r="L170" s="59">
        <v>47</v>
      </c>
      <c r="M170" s="59">
        <v>47</v>
      </c>
      <c r="N170" s="59">
        <v>47</v>
      </c>
      <c r="O170" s="59">
        <v>48</v>
      </c>
      <c r="P170" s="59">
        <v>48</v>
      </c>
      <c r="Q170" s="59">
        <v>48</v>
      </c>
      <c r="R170" s="59">
        <v>46224</v>
      </c>
      <c r="S170" s="90"/>
    </row>
    <row r="171" spans="1:19" ht="13.2" x14ac:dyDescent="0.25">
      <c r="A171" s="59" t="s">
        <v>4084</v>
      </c>
      <c r="B171" s="59" t="s">
        <v>5489</v>
      </c>
      <c r="C171" s="59" t="s">
        <v>5515</v>
      </c>
      <c r="D171" s="59" t="s">
        <v>121</v>
      </c>
      <c r="E171" s="59">
        <v>0</v>
      </c>
      <c r="F171" s="59">
        <v>0</v>
      </c>
      <c r="G171" s="59">
        <v>0</v>
      </c>
      <c r="H171" s="59">
        <v>0</v>
      </c>
      <c r="I171" s="59">
        <v>0</v>
      </c>
      <c r="J171" s="59">
        <v>0</v>
      </c>
      <c r="K171" s="59">
        <v>0</v>
      </c>
      <c r="L171" s="59">
        <v>0</v>
      </c>
      <c r="M171" s="59">
        <v>0</v>
      </c>
      <c r="N171" s="59">
        <v>0</v>
      </c>
      <c r="O171" s="59">
        <v>0</v>
      </c>
      <c r="P171" s="59">
        <v>0</v>
      </c>
      <c r="Q171" s="59">
        <v>0</v>
      </c>
      <c r="R171" s="59">
        <v>0</v>
      </c>
      <c r="S171" s="90"/>
    </row>
    <row r="172" spans="1:19" ht="13.2" x14ac:dyDescent="0.25">
      <c r="A172" s="59" t="s">
        <v>4085</v>
      </c>
      <c r="B172" s="59" t="s">
        <v>5489</v>
      </c>
      <c r="C172" s="59" t="s">
        <v>5516</v>
      </c>
      <c r="D172" s="59" t="s">
        <v>121</v>
      </c>
      <c r="E172" s="59">
        <v>1</v>
      </c>
      <c r="F172" s="59">
        <v>1</v>
      </c>
      <c r="G172" s="59">
        <v>1</v>
      </c>
      <c r="H172" s="59">
        <v>1</v>
      </c>
      <c r="I172" s="59">
        <v>1</v>
      </c>
      <c r="J172" s="59">
        <v>1</v>
      </c>
      <c r="K172" s="59">
        <v>1</v>
      </c>
      <c r="L172" s="59">
        <v>1</v>
      </c>
      <c r="M172" s="59">
        <v>1</v>
      </c>
      <c r="N172" s="59">
        <v>1</v>
      </c>
      <c r="O172" s="59">
        <v>1</v>
      </c>
      <c r="P172" s="59">
        <v>1</v>
      </c>
      <c r="Q172" s="59">
        <v>1</v>
      </c>
      <c r="R172" s="59">
        <v>1118</v>
      </c>
      <c r="S172" s="90"/>
    </row>
    <row r="173" spans="1:19" ht="13.2" x14ac:dyDescent="0.25">
      <c r="A173" s="59" t="s">
        <v>4086</v>
      </c>
      <c r="B173" s="59" t="s">
        <v>5489</v>
      </c>
      <c r="C173" s="59" t="s">
        <v>5517</v>
      </c>
      <c r="D173" s="59" t="s">
        <v>121</v>
      </c>
      <c r="E173" s="59">
        <v>99</v>
      </c>
      <c r="F173" s="59">
        <v>99</v>
      </c>
      <c r="G173" s="59">
        <v>99</v>
      </c>
      <c r="H173" s="59">
        <v>99</v>
      </c>
      <c r="I173" s="59">
        <v>99</v>
      </c>
      <c r="J173" s="59">
        <v>99</v>
      </c>
      <c r="K173" s="59">
        <v>99</v>
      </c>
      <c r="L173" s="59">
        <v>99</v>
      </c>
      <c r="M173" s="59">
        <v>99</v>
      </c>
      <c r="N173" s="59">
        <v>100</v>
      </c>
      <c r="O173" s="59">
        <v>100</v>
      </c>
      <c r="P173" s="59">
        <v>100</v>
      </c>
      <c r="Q173" s="59">
        <v>100</v>
      </c>
      <c r="R173" s="59">
        <v>99346</v>
      </c>
      <c r="S173" s="90"/>
    </row>
    <row r="174" spans="1:19" ht="13.2" x14ac:dyDescent="0.25">
      <c r="A174" s="59" t="s">
        <v>4087</v>
      </c>
      <c r="B174" s="59" t="s">
        <v>5489</v>
      </c>
      <c r="C174" s="59" t="s">
        <v>5518</v>
      </c>
      <c r="D174" s="59" t="s">
        <v>121</v>
      </c>
      <c r="E174" s="59">
        <v>0</v>
      </c>
      <c r="F174" s="59">
        <v>0</v>
      </c>
      <c r="G174" s="59">
        <v>0</v>
      </c>
      <c r="H174" s="59">
        <v>0</v>
      </c>
      <c r="I174" s="59">
        <v>0</v>
      </c>
      <c r="J174" s="59">
        <v>0</v>
      </c>
      <c r="K174" s="59">
        <v>0</v>
      </c>
      <c r="L174" s="59">
        <v>0</v>
      </c>
      <c r="M174" s="59">
        <v>0</v>
      </c>
      <c r="N174" s="59">
        <v>0</v>
      </c>
      <c r="O174" s="59">
        <v>0</v>
      </c>
      <c r="P174" s="59">
        <v>0</v>
      </c>
      <c r="Q174" s="59">
        <v>0</v>
      </c>
      <c r="R174" s="59">
        <v>0</v>
      </c>
      <c r="S174" s="90"/>
    </row>
    <row r="175" spans="1:19" ht="13.2" x14ac:dyDescent="0.25">
      <c r="A175" s="59" t="s">
        <v>4088</v>
      </c>
      <c r="B175" s="59" t="s">
        <v>5519</v>
      </c>
      <c r="C175" s="59" t="s">
        <v>5520</v>
      </c>
      <c r="D175" s="59" t="s">
        <v>121</v>
      </c>
      <c r="E175" s="59">
        <v>77</v>
      </c>
      <c r="F175" s="59">
        <v>78</v>
      </c>
      <c r="G175" s="59">
        <v>78</v>
      </c>
      <c r="H175" s="59">
        <v>79</v>
      </c>
      <c r="I175" s="59">
        <v>79</v>
      </c>
      <c r="J175" s="59">
        <v>80</v>
      </c>
      <c r="K175" s="59">
        <v>80</v>
      </c>
      <c r="L175" s="59">
        <v>80</v>
      </c>
      <c r="M175" s="59">
        <v>81</v>
      </c>
      <c r="N175" s="59">
        <v>81</v>
      </c>
      <c r="O175" s="59">
        <v>82</v>
      </c>
      <c r="P175" s="59">
        <v>82</v>
      </c>
      <c r="Q175" s="59">
        <v>83</v>
      </c>
      <c r="R175" s="59">
        <v>80001</v>
      </c>
      <c r="S175" s="90"/>
    </row>
    <row r="176" spans="1:19" ht="13.2" x14ac:dyDescent="0.25">
      <c r="A176" s="59" t="s">
        <v>4089</v>
      </c>
      <c r="B176" s="59" t="s">
        <v>5521</v>
      </c>
      <c r="C176" s="59" t="s">
        <v>5522</v>
      </c>
      <c r="D176" s="59" t="s">
        <v>121</v>
      </c>
      <c r="E176" s="59">
        <v>7769</v>
      </c>
      <c r="F176" s="59">
        <v>9478</v>
      </c>
      <c r="G176" s="59">
        <v>10775</v>
      </c>
      <c r="H176" s="59">
        <v>12073</v>
      </c>
      <c r="I176" s="59">
        <v>13370</v>
      </c>
      <c r="J176" s="59">
        <v>14668</v>
      </c>
      <c r="K176" s="59">
        <v>15965</v>
      </c>
      <c r="L176" s="59">
        <v>17263</v>
      </c>
      <c r="M176" s="59">
        <v>18560</v>
      </c>
      <c r="N176" s="59">
        <v>19858</v>
      </c>
      <c r="O176" s="59">
        <v>21155</v>
      </c>
      <c r="P176" s="59">
        <v>22453</v>
      </c>
      <c r="Q176" s="59">
        <v>23631</v>
      </c>
      <c r="R176" s="59">
        <v>15943158</v>
      </c>
      <c r="S176" s="90"/>
    </row>
    <row r="177" spans="1:19" ht="13.2" x14ac:dyDescent="0.25">
      <c r="A177" s="59" t="s">
        <v>4090</v>
      </c>
      <c r="B177" s="59" t="s">
        <v>5523</v>
      </c>
      <c r="C177" s="59" t="s">
        <v>5524</v>
      </c>
      <c r="D177" s="59" t="s">
        <v>123</v>
      </c>
      <c r="E177" s="59">
        <v>0</v>
      </c>
      <c r="F177" s="59">
        <v>0</v>
      </c>
      <c r="G177" s="59">
        <v>0</v>
      </c>
      <c r="H177" s="59">
        <v>0</v>
      </c>
      <c r="I177" s="59">
        <v>0</v>
      </c>
      <c r="J177" s="59">
        <v>0</v>
      </c>
      <c r="K177" s="59">
        <v>0</v>
      </c>
      <c r="L177" s="59">
        <v>0</v>
      </c>
      <c r="M177" s="59">
        <v>0</v>
      </c>
      <c r="N177" s="59">
        <v>0</v>
      </c>
      <c r="O177" s="59">
        <v>0</v>
      </c>
      <c r="P177" s="59">
        <v>0</v>
      </c>
      <c r="Q177" s="59">
        <v>0</v>
      </c>
      <c r="R177" s="59">
        <v>0</v>
      </c>
      <c r="S177" s="90"/>
    </row>
    <row r="178" spans="1:19" ht="13.2" x14ac:dyDescent="0.25">
      <c r="A178" s="59" t="s">
        <v>4091</v>
      </c>
      <c r="B178" s="59" t="s">
        <v>5523</v>
      </c>
      <c r="C178" s="59" t="s">
        <v>5525</v>
      </c>
      <c r="D178" s="59" t="s">
        <v>123</v>
      </c>
      <c r="E178" s="59">
        <v>0</v>
      </c>
      <c r="F178" s="59">
        <v>0</v>
      </c>
      <c r="G178" s="59">
        <v>0</v>
      </c>
      <c r="H178" s="59">
        <v>0</v>
      </c>
      <c r="I178" s="59">
        <v>0</v>
      </c>
      <c r="J178" s="59">
        <v>0</v>
      </c>
      <c r="K178" s="59">
        <v>0</v>
      </c>
      <c r="L178" s="59">
        <v>0</v>
      </c>
      <c r="M178" s="59">
        <v>0</v>
      </c>
      <c r="N178" s="59">
        <v>0</v>
      </c>
      <c r="O178" s="59">
        <v>0</v>
      </c>
      <c r="P178" s="59">
        <v>0</v>
      </c>
      <c r="Q178" s="59">
        <v>0</v>
      </c>
      <c r="R178" s="59">
        <v>0</v>
      </c>
      <c r="S178" s="90"/>
    </row>
    <row r="179" spans="1:19" ht="13.2" x14ac:dyDescent="0.25">
      <c r="A179" s="59" t="s">
        <v>4092</v>
      </c>
      <c r="B179" s="59" t="s">
        <v>5523</v>
      </c>
      <c r="C179" s="59" t="s">
        <v>5526</v>
      </c>
      <c r="D179" s="59" t="s">
        <v>123</v>
      </c>
      <c r="E179" s="59">
        <v>0</v>
      </c>
      <c r="F179" s="59">
        <v>0</v>
      </c>
      <c r="G179" s="59">
        <v>0</v>
      </c>
      <c r="H179" s="59">
        <v>0</v>
      </c>
      <c r="I179" s="59">
        <v>0</v>
      </c>
      <c r="J179" s="59">
        <v>0</v>
      </c>
      <c r="K179" s="59">
        <v>0</v>
      </c>
      <c r="L179" s="59">
        <v>0</v>
      </c>
      <c r="M179" s="59">
        <v>0</v>
      </c>
      <c r="N179" s="59">
        <v>0</v>
      </c>
      <c r="O179" s="59">
        <v>0</v>
      </c>
      <c r="P179" s="59">
        <v>0</v>
      </c>
      <c r="Q179" s="59">
        <v>0</v>
      </c>
      <c r="R179" s="59">
        <v>0</v>
      </c>
      <c r="S179" s="90"/>
    </row>
    <row r="180" spans="1:19" ht="13.2" x14ac:dyDescent="0.25">
      <c r="A180" s="59" t="s">
        <v>4093</v>
      </c>
      <c r="B180" s="59" t="s">
        <v>5523</v>
      </c>
      <c r="C180" s="59" t="s">
        <v>5527</v>
      </c>
      <c r="D180" s="59" t="s">
        <v>123</v>
      </c>
      <c r="E180" s="59">
        <v>0</v>
      </c>
      <c r="F180" s="59">
        <v>0</v>
      </c>
      <c r="G180" s="59">
        <v>0</v>
      </c>
      <c r="H180" s="59">
        <v>0</v>
      </c>
      <c r="I180" s="59">
        <v>0</v>
      </c>
      <c r="J180" s="59">
        <v>0</v>
      </c>
      <c r="K180" s="59">
        <v>0</v>
      </c>
      <c r="L180" s="59">
        <v>0</v>
      </c>
      <c r="M180" s="59">
        <v>0</v>
      </c>
      <c r="N180" s="59">
        <v>0</v>
      </c>
      <c r="O180" s="59">
        <v>0</v>
      </c>
      <c r="P180" s="59">
        <v>0</v>
      </c>
      <c r="Q180" s="59">
        <v>0</v>
      </c>
      <c r="R180" s="59">
        <v>0</v>
      </c>
      <c r="S180" s="90"/>
    </row>
    <row r="181" spans="1:19" ht="13.2" x14ac:dyDescent="0.25">
      <c r="A181" s="59" t="s">
        <v>4094</v>
      </c>
      <c r="B181" s="59" t="s">
        <v>5523</v>
      </c>
      <c r="C181" s="59" t="s">
        <v>5528</v>
      </c>
      <c r="D181" s="59" t="s">
        <v>123</v>
      </c>
      <c r="E181" s="59">
        <v>0</v>
      </c>
      <c r="F181" s="59">
        <v>0</v>
      </c>
      <c r="G181" s="59">
        <v>0</v>
      </c>
      <c r="H181" s="59">
        <v>0</v>
      </c>
      <c r="I181" s="59">
        <v>0</v>
      </c>
      <c r="J181" s="59">
        <v>0</v>
      </c>
      <c r="K181" s="59">
        <v>0</v>
      </c>
      <c r="L181" s="59">
        <v>0</v>
      </c>
      <c r="M181" s="59">
        <v>0</v>
      </c>
      <c r="N181" s="59">
        <v>0</v>
      </c>
      <c r="O181" s="59">
        <v>0</v>
      </c>
      <c r="P181" s="59">
        <v>0</v>
      </c>
      <c r="Q181" s="59">
        <v>0</v>
      </c>
      <c r="R181" s="59">
        <v>0</v>
      </c>
      <c r="S181" s="90"/>
    </row>
    <row r="182" spans="1:19" ht="13.2" x14ac:dyDescent="0.25">
      <c r="A182" s="59" t="s">
        <v>4095</v>
      </c>
      <c r="B182" s="59" t="s">
        <v>5523</v>
      </c>
      <c r="C182" s="59" t="s">
        <v>5529</v>
      </c>
      <c r="D182" s="59" t="s">
        <v>123</v>
      </c>
      <c r="E182" s="59">
        <v>0</v>
      </c>
      <c r="F182" s="59">
        <v>0</v>
      </c>
      <c r="G182" s="59">
        <v>0</v>
      </c>
      <c r="H182" s="59">
        <v>0</v>
      </c>
      <c r="I182" s="59">
        <v>0</v>
      </c>
      <c r="J182" s="59">
        <v>0</v>
      </c>
      <c r="K182" s="59">
        <v>0</v>
      </c>
      <c r="L182" s="59">
        <v>0</v>
      </c>
      <c r="M182" s="59">
        <v>0</v>
      </c>
      <c r="N182" s="59">
        <v>0</v>
      </c>
      <c r="O182" s="59">
        <v>0</v>
      </c>
      <c r="P182" s="59">
        <v>0</v>
      </c>
      <c r="Q182" s="59">
        <v>0</v>
      </c>
      <c r="R182" s="59">
        <v>0</v>
      </c>
      <c r="S182" s="90"/>
    </row>
    <row r="183" spans="1:19" ht="13.2" x14ac:dyDescent="0.25">
      <c r="A183" s="59" t="s">
        <v>4096</v>
      </c>
      <c r="B183" s="59" t="s">
        <v>5523</v>
      </c>
      <c r="C183" s="59" t="s">
        <v>5530</v>
      </c>
      <c r="D183" s="59" t="s">
        <v>123</v>
      </c>
      <c r="E183" s="59">
        <v>0</v>
      </c>
      <c r="F183" s="59">
        <v>0</v>
      </c>
      <c r="G183" s="59">
        <v>0</v>
      </c>
      <c r="H183" s="59">
        <v>0</v>
      </c>
      <c r="I183" s="59">
        <v>0</v>
      </c>
      <c r="J183" s="59">
        <v>0</v>
      </c>
      <c r="K183" s="59">
        <v>0</v>
      </c>
      <c r="L183" s="59">
        <v>0</v>
      </c>
      <c r="M183" s="59">
        <v>0</v>
      </c>
      <c r="N183" s="59">
        <v>0</v>
      </c>
      <c r="O183" s="59">
        <v>0</v>
      </c>
      <c r="P183" s="59">
        <v>0</v>
      </c>
      <c r="Q183" s="59">
        <v>0</v>
      </c>
      <c r="R183" s="59">
        <v>0</v>
      </c>
      <c r="S183" s="90"/>
    </row>
    <row r="184" spans="1:19" ht="13.2" x14ac:dyDescent="0.25">
      <c r="A184" s="59" t="s">
        <v>4097</v>
      </c>
      <c r="B184" s="59" t="s">
        <v>5523</v>
      </c>
      <c r="C184" s="59" t="s">
        <v>5531</v>
      </c>
      <c r="D184" s="59" t="s">
        <v>123</v>
      </c>
      <c r="E184" s="59">
        <v>0</v>
      </c>
      <c r="F184" s="59">
        <v>0</v>
      </c>
      <c r="G184" s="59">
        <v>0</v>
      </c>
      <c r="H184" s="59">
        <v>0</v>
      </c>
      <c r="I184" s="59">
        <v>0</v>
      </c>
      <c r="J184" s="59">
        <v>0</v>
      </c>
      <c r="K184" s="59">
        <v>0</v>
      </c>
      <c r="L184" s="59">
        <v>0</v>
      </c>
      <c r="M184" s="59">
        <v>0</v>
      </c>
      <c r="N184" s="59">
        <v>0</v>
      </c>
      <c r="O184" s="59">
        <v>0</v>
      </c>
      <c r="P184" s="59">
        <v>0</v>
      </c>
      <c r="Q184" s="59">
        <v>0</v>
      </c>
      <c r="R184" s="59">
        <v>0</v>
      </c>
      <c r="S184" s="90"/>
    </row>
    <row r="185" spans="1:19" ht="13.2" x14ac:dyDescent="0.25">
      <c r="A185" s="59" t="s">
        <v>4098</v>
      </c>
      <c r="B185" s="59" t="s">
        <v>5532</v>
      </c>
      <c r="C185" s="59" t="s">
        <v>5533</v>
      </c>
      <c r="D185" s="59" t="s">
        <v>123</v>
      </c>
      <c r="E185" s="59">
        <v>0</v>
      </c>
      <c r="F185" s="59">
        <v>0</v>
      </c>
      <c r="G185" s="59">
        <v>0</v>
      </c>
      <c r="H185" s="59">
        <v>0</v>
      </c>
      <c r="I185" s="59">
        <v>0</v>
      </c>
      <c r="J185" s="59">
        <v>0</v>
      </c>
      <c r="K185" s="59">
        <v>0</v>
      </c>
      <c r="L185" s="59">
        <v>0</v>
      </c>
      <c r="M185" s="59">
        <v>0</v>
      </c>
      <c r="N185" s="59">
        <v>0</v>
      </c>
      <c r="O185" s="59">
        <v>0</v>
      </c>
      <c r="P185" s="59">
        <v>0</v>
      </c>
      <c r="Q185" s="59">
        <v>0</v>
      </c>
      <c r="R185" s="59">
        <v>0</v>
      </c>
      <c r="S185" s="90"/>
    </row>
    <row r="186" spans="1:19" ht="13.2" x14ac:dyDescent="0.25">
      <c r="A186" s="59" t="s">
        <v>4099</v>
      </c>
      <c r="B186" s="59" t="s">
        <v>5532</v>
      </c>
      <c r="C186" s="59" t="s">
        <v>5534</v>
      </c>
      <c r="D186" s="59" t="s">
        <v>123</v>
      </c>
      <c r="E186" s="59">
        <v>12</v>
      </c>
      <c r="F186" s="59">
        <v>12</v>
      </c>
      <c r="G186" s="59">
        <v>12</v>
      </c>
      <c r="H186" s="59">
        <v>13</v>
      </c>
      <c r="I186" s="59">
        <v>13</v>
      </c>
      <c r="J186" s="59">
        <v>13</v>
      </c>
      <c r="K186" s="59">
        <v>13</v>
      </c>
      <c r="L186" s="59">
        <v>13</v>
      </c>
      <c r="M186" s="59">
        <v>13</v>
      </c>
      <c r="N186" s="59">
        <v>13</v>
      </c>
      <c r="O186" s="59">
        <v>13</v>
      </c>
      <c r="P186" s="59">
        <v>13</v>
      </c>
      <c r="Q186" s="59">
        <v>13</v>
      </c>
      <c r="R186" s="59">
        <v>12713</v>
      </c>
      <c r="S186" s="90"/>
    </row>
    <row r="187" spans="1:19" ht="13.2" x14ac:dyDescent="0.25">
      <c r="A187" s="59" t="s">
        <v>4100</v>
      </c>
      <c r="B187" s="59" t="s">
        <v>5535</v>
      </c>
      <c r="C187" s="59" t="s">
        <v>5536</v>
      </c>
      <c r="D187" s="59" t="s">
        <v>123</v>
      </c>
      <c r="E187" s="59">
        <v>0</v>
      </c>
      <c r="F187" s="59">
        <v>0</v>
      </c>
      <c r="G187" s="59">
        <v>0</v>
      </c>
      <c r="H187" s="59">
        <v>0</v>
      </c>
      <c r="I187" s="59">
        <v>0</v>
      </c>
      <c r="J187" s="59">
        <v>0</v>
      </c>
      <c r="K187" s="59">
        <v>0</v>
      </c>
      <c r="L187" s="59">
        <v>0</v>
      </c>
      <c r="M187" s="59">
        <v>0</v>
      </c>
      <c r="N187" s="59">
        <v>0</v>
      </c>
      <c r="O187" s="59">
        <v>0</v>
      </c>
      <c r="P187" s="59">
        <v>0</v>
      </c>
      <c r="Q187" s="59">
        <v>0</v>
      </c>
      <c r="R187" s="59">
        <v>0</v>
      </c>
      <c r="S187" s="90"/>
    </row>
    <row r="188" spans="1:19" ht="13.2" x14ac:dyDescent="0.25">
      <c r="A188" s="59" t="s">
        <v>4101</v>
      </c>
      <c r="B188" s="59" t="s">
        <v>5537</v>
      </c>
      <c r="C188" s="59" t="s">
        <v>5538</v>
      </c>
      <c r="D188" s="59" t="s">
        <v>123</v>
      </c>
      <c r="E188" s="59">
        <v>0</v>
      </c>
      <c r="F188" s="59">
        <v>0</v>
      </c>
      <c r="G188" s="59">
        <v>0</v>
      </c>
      <c r="H188" s="59">
        <v>0</v>
      </c>
      <c r="I188" s="59">
        <v>0</v>
      </c>
      <c r="J188" s="59">
        <v>0</v>
      </c>
      <c r="K188" s="59">
        <v>0</v>
      </c>
      <c r="L188" s="59">
        <v>0</v>
      </c>
      <c r="M188" s="59">
        <v>0</v>
      </c>
      <c r="N188" s="59">
        <v>0</v>
      </c>
      <c r="O188" s="59">
        <v>0</v>
      </c>
      <c r="P188" s="59">
        <v>0</v>
      </c>
      <c r="Q188" s="59">
        <v>0</v>
      </c>
      <c r="R188" s="59">
        <v>0</v>
      </c>
      <c r="S188" s="90"/>
    </row>
    <row r="189" spans="1:19" ht="13.2" x14ac:dyDescent="0.25">
      <c r="A189" s="59" t="s">
        <v>4102</v>
      </c>
      <c r="B189" s="59" t="s">
        <v>5537</v>
      </c>
      <c r="C189" s="59" t="s">
        <v>5539</v>
      </c>
      <c r="D189" s="59" t="s">
        <v>123</v>
      </c>
      <c r="E189" s="59">
        <v>29</v>
      </c>
      <c r="F189" s="59">
        <v>30</v>
      </c>
      <c r="G189" s="59">
        <v>30</v>
      </c>
      <c r="H189" s="59">
        <v>31</v>
      </c>
      <c r="I189" s="59">
        <v>32</v>
      </c>
      <c r="J189" s="59">
        <v>33</v>
      </c>
      <c r="K189" s="59">
        <v>33</v>
      </c>
      <c r="L189" s="59">
        <v>34</v>
      </c>
      <c r="M189" s="59">
        <v>35</v>
      </c>
      <c r="N189" s="59">
        <v>36</v>
      </c>
      <c r="O189" s="59">
        <v>37</v>
      </c>
      <c r="P189" s="59">
        <v>37</v>
      </c>
      <c r="Q189" s="59">
        <v>38</v>
      </c>
      <c r="R189" s="59">
        <v>33459</v>
      </c>
      <c r="S189" s="90"/>
    </row>
    <row r="190" spans="1:19" ht="13.2" x14ac:dyDescent="0.25">
      <c r="A190" s="59" t="s">
        <v>4103</v>
      </c>
      <c r="B190" s="59" t="s">
        <v>5537</v>
      </c>
      <c r="C190" s="59" t="s">
        <v>5540</v>
      </c>
      <c r="D190" s="59" t="s">
        <v>123</v>
      </c>
      <c r="E190" s="59">
        <v>347</v>
      </c>
      <c r="F190" s="59">
        <v>358</v>
      </c>
      <c r="G190" s="59">
        <v>369</v>
      </c>
      <c r="H190" s="59">
        <v>380</v>
      </c>
      <c r="I190" s="59">
        <v>391</v>
      </c>
      <c r="J190" s="59">
        <v>402</v>
      </c>
      <c r="K190" s="59">
        <v>412</v>
      </c>
      <c r="L190" s="59">
        <v>423</v>
      </c>
      <c r="M190" s="59">
        <v>434</v>
      </c>
      <c r="N190" s="59">
        <v>445</v>
      </c>
      <c r="O190" s="59">
        <v>456</v>
      </c>
      <c r="P190" s="59">
        <v>467</v>
      </c>
      <c r="Q190" s="59">
        <v>478</v>
      </c>
      <c r="R190" s="59">
        <v>412485</v>
      </c>
      <c r="S190" s="90"/>
    </row>
    <row r="191" spans="1:19" ht="13.2" x14ac:dyDescent="0.25">
      <c r="A191" s="59" t="s">
        <v>4104</v>
      </c>
      <c r="B191" s="59" t="s">
        <v>5537</v>
      </c>
      <c r="C191" s="59" t="s">
        <v>5541</v>
      </c>
      <c r="D191" s="59" t="s">
        <v>123</v>
      </c>
      <c r="E191" s="59">
        <v>0</v>
      </c>
      <c r="F191" s="59">
        <v>0</v>
      </c>
      <c r="G191" s="59">
        <v>0</v>
      </c>
      <c r="H191" s="59">
        <v>0</v>
      </c>
      <c r="I191" s="59">
        <v>0</v>
      </c>
      <c r="J191" s="59">
        <v>0</v>
      </c>
      <c r="K191" s="59">
        <v>0</v>
      </c>
      <c r="L191" s="59">
        <v>0</v>
      </c>
      <c r="M191" s="59">
        <v>0</v>
      </c>
      <c r="N191" s="59">
        <v>0</v>
      </c>
      <c r="O191" s="59">
        <v>0</v>
      </c>
      <c r="P191" s="59">
        <v>0</v>
      </c>
      <c r="Q191" s="59">
        <v>0</v>
      </c>
      <c r="R191" s="59">
        <v>0</v>
      </c>
      <c r="S191" s="90"/>
    </row>
    <row r="192" spans="1:19" ht="13.2" x14ac:dyDescent="0.25">
      <c r="A192" s="59" t="s">
        <v>4105</v>
      </c>
      <c r="B192" s="59" t="s">
        <v>5537</v>
      </c>
      <c r="C192" s="59" t="s">
        <v>5542</v>
      </c>
      <c r="D192" s="59" t="s">
        <v>123</v>
      </c>
      <c r="E192" s="59">
        <v>0</v>
      </c>
      <c r="F192" s="59">
        <v>0</v>
      </c>
      <c r="G192" s="59">
        <v>0</v>
      </c>
      <c r="H192" s="59">
        <v>0</v>
      </c>
      <c r="I192" s="59">
        <v>0</v>
      </c>
      <c r="J192" s="59">
        <v>0</v>
      </c>
      <c r="K192" s="59">
        <v>0</v>
      </c>
      <c r="L192" s="59">
        <v>0</v>
      </c>
      <c r="M192" s="59">
        <v>0</v>
      </c>
      <c r="N192" s="59">
        <v>0</v>
      </c>
      <c r="O192" s="59">
        <v>0</v>
      </c>
      <c r="P192" s="59">
        <v>0</v>
      </c>
      <c r="Q192" s="59">
        <v>0</v>
      </c>
      <c r="R192" s="59">
        <v>0</v>
      </c>
      <c r="S192" s="90"/>
    </row>
    <row r="193" spans="1:19" ht="13.2" x14ac:dyDescent="0.25">
      <c r="A193" s="59" t="s">
        <v>4106</v>
      </c>
      <c r="B193" s="59" t="s">
        <v>5537</v>
      </c>
      <c r="C193" s="59" t="s">
        <v>5543</v>
      </c>
      <c r="D193" s="59" t="s">
        <v>123</v>
      </c>
      <c r="E193" s="59">
        <v>2950</v>
      </c>
      <c r="F193" s="59">
        <v>3006</v>
      </c>
      <c r="G193" s="59">
        <v>3061</v>
      </c>
      <c r="H193" s="59">
        <v>3117</v>
      </c>
      <c r="I193" s="59">
        <v>3173</v>
      </c>
      <c r="J193" s="59">
        <v>3228</v>
      </c>
      <c r="K193" s="59">
        <v>3284</v>
      </c>
      <c r="L193" s="59">
        <v>3340</v>
      </c>
      <c r="M193" s="59">
        <v>3395</v>
      </c>
      <c r="N193" s="59">
        <v>3451</v>
      </c>
      <c r="O193" s="59">
        <v>3507</v>
      </c>
      <c r="P193" s="59">
        <v>3562</v>
      </c>
      <c r="Q193" s="59">
        <v>3618</v>
      </c>
      <c r="R193" s="59">
        <v>3284008</v>
      </c>
      <c r="S193" s="90"/>
    </row>
    <row r="194" spans="1:19" ht="13.2" x14ac:dyDescent="0.25">
      <c r="A194" s="59" t="s">
        <v>4107</v>
      </c>
      <c r="B194" s="59" t="s">
        <v>5537</v>
      </c>
      <c r="C194" s="59" t="s">
        <v>5544</v>
      </c>
      <c r="D194" s="59" t="s">
        <v>123</v>
      </c>
      <c r="E194" s="59">
        <v>0</v>
      </c>
      <c r="F194" s="59">
        <v>0</v>
      </c>
      <c r="G194" s="59">
        <v>0</v>
      </c>
      <c r="H194" s="59">
        <v>0</v>
      </c>
      <c r="I194" s="59">
        <v>0</v>
      </c>
      <c r="J194" s="59">
        <v>0</v>
      </c>
      <c r="K194" s="59">
        <v>0</v>
      </c>
      <c r="L194" s="59">
        <v>0</v>
      </c>
      <c r="M194" s="59">
        <v>0</v>
      </c>
      <c r="N194" s="59">
        <v>0</v>
      </c>
      <c r="O194" s="59">
        <v>0</v>
      </c>
      <c r="P194" s="59">
        <v>0</v>
      </c>
      <c r="Q194" s="59">
        <v>0</v>
      </c>
      <c r="R194" s="59">
        <v>0</v>
      </c>
      <c r="S194" s="90"/>
    </row>
    <row r="195" spans="1:19" ht="13.2" x14ac:dyDescent="0.25">
      <c r="A195" s="59" t="s">
        <v>4108</v>
      </c>
      <c r="B195" s="59" t="s">
        <v>5537</v>
      </c>
      <c r="C195" s="59" t="s">
        <v>5545</v>
      </c>
      <c r="D195" s="59" t="s">
        <v>123</v>
      </c>
      <c r="E195" s="59">
        <v>4217</v>
      </c>
      <c r="F195" s="59">
        <v>4228</v>
      </c>
      <c r="G195" s="59">
        <v>4240</v>
      </c>
      <c r="H195" s="59">
        <v>4251</v>
      </c>
      <c r="I195" s="59">
        <v>4263</v>
      </c>
      <c r="J195" s="59">
        <v>4275</v>
      </c>
      <c r="K195" s="59">
        <v>4286</v>
      </c>
      <c r="L195" s="59">
        <v>4298</v>
      </c>
      <c r="M195" s="59">
        <v>4309</v>
      </c>
      <c r="N195" s="59">
        <v>4320</v>
      </c>
      <c r="O195" s="59">
        <v>4329</v>
      </c>
      <c r="P195" s="59">
        <v>4339</v>
      </c>
      <c r="Q195" s="59">
        <v>4348</v>
      </c>
      <c r="R195" s="59">
        <v>4285042</v>
      </c>
      <c r="S195" s="90"/>
    </row>
    <row r="196" spans="1:19" ht="13.2" x14ac:dyDescent="0.25">
      <c r="A196" s="59" t="s">
        <v>4109</v>
      </c>
      <c r="B196" s="59" t="s">
        <v>5537</v>
      </c>
      <c r="C196" s="59" t="s">
        <v>5546</v>
      </c>
      <c r="D196" s="59" t="s">
        <v>123</v>
      </c>
      <c r="E196" s="59">
        <v>0</v>
      </c>
      <c r="F196" s="59">
        <v>0</v>
      </c>
      <c r="G196" s="59">
        <v>0</v>
      </c>
      <c r="H196" s="59">
        <v>0</v>
      </c>
      <c r="I196" s="59">
        <v>0</v>
      </c>
      <c r="J196" s="59">
        <v>0</v>
      </c>
      <c r="K196" s="59">
        <v>0</v>
      </c>
      <c r="L196" s="59">
        <v>0</v>
      </c>
      <c r="M196" s="59">
        <v>0</v>
      </c>
      <c r="N196" s="59">
        <v>0</v>
      </c>
      <c r="O196" s="59">
        <v>0</v>
      </c>
      <c r="P196" s="59">
        <v>0</v>
      </c>
      <c r="Q196" s="59">
        <v>0</v>
      </c>
      <c r="R196" s="59">
        <v>0</v>
      </c>
      <c r="S196" s="90"/>
    </row>
    <row r="197" spans="1:19" ht="13.2" x14ac:dyDescent="0.25">
      <c r="A197" s="59" t="s">
        <v>4110</v>
      </c>
      <c r="B197" s="59" t="s">
        <v>5537</v>
      </c>
      <c r="C197" s="59" t="s">
        <v>5547</v>
      </c>
      <c r="D197" s="59" t="s">
        <v>123</v>
      </c>
      <c r="E197" s="59">
        <v>0</v>
      </c>
      <c r="F197" s="59">
        <v>0</v>
      </c>
      <c r="G197" s="59">
        <v>0</v>
      </c>
      <c r="H197" s="59">
        <v>0</v>
      </c>
      <c r="I197" s="59">
        <v>0</v>
      </c>
      <c r="J197" s="59">
        <v>0</v>
      </c>
      <c r="K197" s="59">
        <v>0</v>
      </c>
      <c r="L197" s="59">
        <v>0</v>
      </c>
      <c r="M197" s="59">
        <v>0</v>
      </c>
      <c r="N197" s="59">
        <v>0</v>
      </c>
      <c r="O197" s="59">
        <v>0</v>
      </c>
      <c r="P197" s="59">
        <v>0</v>
      </c>
      <c r="Q197" s="59">
        <v>0</v>
      </c>
      <c r="R197" s="59">
        <v>0</v>
      </c>
      <c r="S197" s="90"/>
    </row>
    <row r="198" spans="1:19" ht="13.2" x14ac:dyDescent="0.25">
      <c r="A198" s="59" t="s">
        <v>4111</v>
      </c>
      <c r="B198" s="59" t="s">
        <v>5537</v>
      </c>
      <c r="C198" s="59" t="s">
        <v>5548</v>
      </c>
      <c r="D198" s="59" t="s">
        <v>123</v>
      </c>
      <c r="E198" s="59">
        <v>0</v>
      </c>
      <c r="F198" s="59">
        <v>0</v>
      </c>
      <c r="G198" s="59">
        <v>0</v>
      </c>
      <c r="H198" s="59">
        <v>0</v>
      </c>
      <c r="I198" s="59">
        <v>0</v>
      </c>
      <c r="J198" s="59">
        <v>0</v>
      </c>
      <c r="K198" s="59">
        <v>0</v>
      </c>
      <c r="L198" s="59">
        <v>0</v>
      </c>
      <c r="M198" s="59">
        <v>0</v>
      </c>
      <c r="N198" s="59">
        <v>0</v>
      </c>
      <c r="O198" s="59">
        <v>0</v>
      </c>
      <c r="P198" s="59">
        <v>0</v>
      </c>
      <c r="Q198" s="59">
        <v>0</v>
      </c>
      <c r="R198" s="59">
        <v>0</v>
      </c>
      <c r="S198" s="90"/>
    </row>
    <row r="199" spans="1:19" ht="13.2" x14ac:dyDescent="0.25">
      <c r="A199" s="59" t="s">
        <v>4112</v>
      </c>
      <c r="B199" s="59" t="s">
        <v>5537</v>
      </c>
      <c r="C199" s="59" t="s">
        <v>5549</v>
      </c>
      <c r="D199" s="59" t="s">
        <v>123</v>
      </c>
      <c r="E199" s="59">
        <v>6331</v>
      </c>
      <c r="F199" s="59">
        <v>6465</v>
      </c>
      <c r="G199" s="59">
        <v>6599</v>
      </c>
      <c r="H199" s="59">
        <v>6733</v>
      </c>
      <c r="I199" s="59">
        <v>6867</v>
      </c>
      <c r="J199" s="59">
        <v>7001</v>
      </c>
      <c r="K199" s="59">
        <v>7135</v>
      </c>
      <c r="L199" s="59">
        <v>7269</v>
      </c>
      <c r="M199" s="59">
        <v>7403</v>
      </c>
      <c r="N199" s="59">
        <v>7537</v>
      </c>
      <c r="O199" s="59">
        <v>7671</v>
      </c>
      <c r="P199" s="59">
        <v>7805</v>
      </c>
      <c r="Q199" s="59">
        <v>7939</v>
      </c>
      <c r="R199" s="59">
        <v>7135432</v>
      </c>
      <c r="S199" s="90"/>
    </row>
    <row r="200" spans="1:19" ht="13.2" x14ac:dyDescent="0.25">
      <c r="A200" s="59" t="s">
        <v>4113</v>
      </c>
      <c r="B200" s="59" t="s">
        <v>5537</v>
      </c>
      <c r="C200" s="59" t="s">
        <v>5550</v>
      </c>
      <c r="D200" s="59" t="s">
        <v>123</v>
      </c>
      <c r="E200" s="59">
        <v>0</v>
      </c>
      <c r="F200" s="59">
        <v>0</v>
      </c>
      <c r="G200" s="59">
        <v>0</v>
      </c>
      <c r="H200" s="59">
        <v>0</v>
      </c>
      <c r="I200" s="59">
        <v>0</v>
      </c>
      <c r="J200" s="59">
        <v>0</v>
      </c>
      <c r="K200" s="59">
        <v>0</v>
      </c>
      <c r="L200" s="59">
        <v>0</v>
      </c>
      <c r="M200" s="59">
        <v>0</v>
      </c>
      <c r="N200" s="59">
        <v>0</v>
      </c>
      <c r="O200" s="59">
        <v>0</v>
      </c>
      <c r="P200" s="59">
        <v>0</v>
      </c>
      <c r="Q200" s="59">
        <v>0</v>
      </c>
      <c r="R200" s="59">
        <v>0</v>
      </c>
      <c r="S200" s="90"/>
    </row>
    <row r="201" spans="1:19" ht="13.2" x14ac:dyDescent="0.25">
      <c r="A201" s="59" t="s">
        <v>4114</v>
      </c>
      <c r="B201" s="59" t="s">
        <v>5537</v>
      </c>
      <c r="C201" s="59" t="s">
        <v>5551</v>
      </c>
      <c r="D201" s="59" t="s">
        <v>123</v>
      </c>
      <c r="E201" s="59">
        <v>7284</v>
      </c>
      <c r="F201" s="59">
        <v>7422</v>
      </c>
      <c r="G201" s="59">
        <v>7559</v>
      </c>
      <c r="H201" s="59">
        <v>7697</v>
      </c>
      <c r="I201" s="59">
        <v>7834</v>
      </c>
      <c r="J201" s="59">
        <v>7972</v>
      </c>
      <c r="K201" s="59">
        <v>8109</v>
      </c>
      <c r="L201" s="59">
        <v>8247</v>
      </c>
      <c r="M201" s="59">
        <v>8384</v>
      </c>
      <c r="N201" s="59">
        <v>8522</v>
      </c>
      <c r="O201" s="59">
        <v>8659</v>
      </c>
      <c r="P201" s="59">
        <v>8797</v>
      </c>
      <c r="Q201" s="59">
        <v>8934</v>
      </c>
      <c r="R201" s="59">
        <v>8109206</v>
      </c>
      <c r="S201" s="90"/>
    </row>
    <row r="202" spans="1:19" ht="13.2" x14ac:dyDescent="0.25">
      <c r="A202" s="59" t="s">
        <v>4115</v>
      </c>
      <c r="B202" s="59" t="s">
        <v>5537</v>
      </c>
      <c r="C202" s="59" t="s">
        <v>5552</v>
      </c>
      <c r="D202" s="59" t="s">
        <v>123</v>
      </c>
      <c r="E202" s="59">
        <v>0</v>
      </c>
      <c r="F202" s="59">
        <v>0</v>
      </c>
      <c r="G202" s="59">
        <v>0</v>
      </c>
      <c r="H202" s="59">
        <v>0</v>
      </c>
      <c r="I202" s="59">
        <v>0</v>
      </c>
      <c r="J202" s="59">
        <v>0</v>
      </c>
      <c r="K202" s="59">
        <v>0</v>
      </c>
      <c r="L202" s="59">
        <v>0</v>
      </c>
      <c r="M202" s="59">
        <v>0</v>
      </c>
      <c r="N202" s="59">
        <v>0</v>
      </c>
      <c r="O202" s="59">
        <v>0</v>
      </c>
      <c r="P202" s="59">
        <v>0</v>
      </c>
      <c r="Q202" s="59">
        <v>0</v>
      </c>
      <c r="R202" s="59">
        <v>0</v>
      </c>
      <c r="S202" s="90"/>
    </row>
    <row r="203" spans="1:19" ht="13.2" x14ac:dyDescent="0.25">
      <c r="A203" s="59" t="s">
        <v>4116</v>
      </c>
      <c r="B203" s="59" t="s">
        <v>5537</v>
      </c>
      <c r="C203" s="59" t="s">
        <v>5553</v>
      </c>
      <c r="D203" s="59" t="s">
        <v>123</v>
      </c>
      <c r="E203" s="59">
        <v>803</v>
      </c>
      <c r="F203" s="59">
        <v>820</v>
      </c>
      <c r="G203" s="59">
        <v>836</v>
      </c>
      <c r="H203" s="59">
        <v>852</v>
      </c>
      <c r="I203" s="59">
        <v>869</v>
      </c>
      <c r="J203" s="59">
        <v>885</v>
      </c>
      <c r="K203" s="59">
        <v>901</v>
      </c>
      <c r="L203" s="59">
        <v>918</v>
      </c>
      <c r="M203" s="59">
        <v>934</v>
      </c>
      <c r="N203" s="59">
        <v>950</v>
      </c>
      <c r="O203" s="59">
        <v>967</v>
      </c>
      <c r="P203" s="59">
        <v>983</v>
      </c>
      <c r="Q203" s="59">
        <v>999</v>
      </c>
      <c r="R203" s="59">
        <v>901336</v>
      </c>
      <c r="S203" s="90"/>
    </row>
    <row r="204" spans="1:19" ht="13.2" x14ac:dyDescent="0.25">
      <c r="A204" s="59" t="s">
        <v>4117</v>
      </c>
      <c r="B204" s="59" t="s">
        <v>5537</v>
      </c>
      <c r="C204" s="59" t="s">
        <v>5554</v>
      </c>
      <c r="D204" s="59" t="s">
        <v>123</v>
      </c>
      <c r="E204" s="59">
        <v>0</v>
      </c>
      <c r="F204" s="59">
        <v>0</v>
      </c>
      <c r="G204" s="59">
        <v>0</v>
      </c>
      <c r="H204" s="59">
        <v>0</v>
      </c>
      <c r="I204" s="59">
        <v>0</v>
      </c>
      <c r="J204" s="59">
        <v>0</v>
      </c>
      <c r="K204" s="59">
        <v>0</v>
      </c>
      <c r="L204" s="59">
        <v>0</v>
      </c>
      <c r="M204" s="59">
        <v>0</v>
      </c>
      <c r="N204" s="59">
        <v>0</v>
      </c>
      <c r="O204" s="59">
        <v>0</v>
      </c>
      <c r="P204" s="59">
        <v>0</v>
      </c>
      <c r="Q204" s="59">
        <v>0</v>
      </c>
      <c r="R204" s="59">
        <v>0</v>
      </c>
      <c r="S204" s="90"/>
    </row>
    <row r="205" spans="1:19" ht="13.2" x14ac:dyDescent="0.25">
      <c r="A205" s="59" t="s">
        <v>4118</v>
      </c>
      <c r="B205" s="59" t="s">
        <v>5537</v>
      </c>
      <c r="C205" s="59" t="s">
        <v>5555</v>
      </c>
      <c r="D205" s="59" t="s">
        <v>123</v>
      </c>
      <c r="E205" s="59">
        <v>1416</v>
      </c>
      <c r="F205" s="59">
        <v>1453</v>
      </c>
      <c r="G205" s="59">
        <v>1489</v>
      </c>
      <c r="H205" s="59">
        <v>1525</v>
      </c>
      <c r="I205" s="59">
        <v>1561</v>
      </c>
      <c r="J205" s="59">
        <v>1597</v>
      </c>
      <c r="K205" s="59">
        <v>1633</v>
      </c>
      <c r="L205" s="59">
        <v>1669</v>
      </c>
      <c r="M205" s="59">
        <v>1706</v>
      </c>
      <c r="N205" s="59">
        <v>1742</v>
      </c>
      <c r="O205" s="59">
        <v>1778</v>
      </c>
      <c r="P205" s="59">
        <v>1814</v>
      </c>
      <c r="Q205" s="59">
        <v>1850</v>
      </c>
      <c r="R205" s="59">
        <v>1633341</v>
      </c>
      <c r="S205" s="90"/>
    </row>
    <row r="206" spans="1:19" ht="13.2" x14ac:dyDescent="0.25">
      <c r="A206" s="59" t="s">
        <v>4119</v>
      </c>
      <c r="B206" s="59" t="s">
        <v>5537</v>
      </c>
      <c r="C206" s="59" t="s">
        <v>5556</v>
      </c>
      <c r="D206" s="59" t="s">
        <v>123</v>
      </c>
      <c r="E206" s="59">
        <v>0</v>
      </c>
      <c r="F206" s="59">
        <v>0</v>
      </c>
      <c r="G206" s="59">
        <v>0</v>
      </c>
      <c r="H206" s="59">
        <v>0</v>
      </c>
      <c r="I206" s="59">
        <v>0</v>
      </c>
      <c r="J206" s="59">
        <v>0</v>
      </c>
      <c r="K206" s="59">
        <v>0</v>
      </c>
      <c r="L206" s="59">
        <v>0</v>
      </c>
      <c r="M206" s="59">
        <v>0</v>
      </c>
      <c r="N206" s="59">
        <v>0</v>
      </c>
      <c r="O206" s="59">
        <v>0</v>
      </c>
      <c r="P206" s="59">
        <v>0</v>
      </c>
      <c r="Q206" s="59">
        <v>0</v>
      </c>
      <c r="R206" s="59">
        <v>0</v>
      </c>
      <c r="S206" s="90"/>
    </row>
    <row r="207" spans="1:19" ht="13.2" x14ac:dyDescent="0.25">
      <c r="A207" s="59" t="s">
        <v>4120</v>
      </c>
      <c r="B207" s="59" t="s">
        <v>5537</v>
      </c>
      <c r="C207" s="59" t="s">
        <v>5557</v>
      </c>
      <c r="D207" s="59" t="s">
        <v>123</v>
      </c>
      <c r="E207" s="59">
        <v>0</v>
      </c>
      <c r="F207" s="59">
        <v>0</v>
      </c>
      <c r="G207" s="59">
        <v>0</v>
      </c>
      <c r="H207" s="59">
        <v>0</v>
      </c>
      <c r="I207" s="59">
        <v>0</v>
      </c>
      <c r="J207" s="59">
        <v>0</v>
      </c>
      <c r="K207" s="59">
        <v>0</v>
      </c>
      <c r="L207" s="59">
        <v>0</v>
      </c>
      <c r="M207" s="59">
        <v>0</v>
      </c>
      <c r="N207" s="59">
        <v>0</v>
      </c>
      <c r="O207" s="59">
        <v>0</v>
      </c>
      <c r="P207" s="59">
        <v>0</v>
      </c>
      <c r="Q207" s="59">
        <v>0</v>
      </c>
      <c r="R207" s="59">
        <v>0</v>
      </c>
      <c r="S207" s="90"/>
    </row>
    <row r="208" spans="1:19" ht="13.2" x14ac:dyDescent="0.25">
      <c r="A208" s="59" t="s">
        <v>4121</v>
      </c>
      <c r="B208" s="59" t="s">
        <v>5537</v>
      </c>
      <c r="C208" s="59" t="s">
        <v>5558</v>
      </c>
      <c r="D208" s="59" t="s">
        <v>123</v>
      </c>
      <c r="E208" s="59">
        <v>0</v>
      </c>
      <c r="F208" s="59">
        <v>0</v>
      </c>
      <c r="G208" s="59">
        <v>0</v>
      </c>
      <c r="H208" s="59">
        <v>0</v>
      </c>
      <c r="I208" s="59">
        <v>0</v>
      </c>
      <c r="J208" s="59">
        <v>0</v>
      </c>
      <c r="K208" s="59">
        <v>0</v>
      </c>
      <c r="L208" s="59">
        <v>0</v>
      </c>
      <c r="M208" s="59">
        <v>0</v>
      </c>
      <c r="N208" s="59">
        <v>0</v>
      </c>
      <c r="O208" s="59">
        <v>0</v>
      </c>
      <c r="P208" s="59">
        <v>0</v>
      </c>
      <c r="Q208" s="59">
        <v>0</v>
      </c>
      <c r="R208" s="59">
        <v>0</v>
      </c>
      <c r="S208" s="90"/>
    </row>
    <row r="209" spans="1:19" ht="13.2" x14ac:dyDescent="0.25">
      <c r="A209" s="59" t="s">
        <v>4122</v>
      </c>
      <c r="B209" s="59" t="s">
        <v>5537</v>
      </c>
      <c r="C209" s="59" t="s">
        <v>5559</v>
      </c>
      <c r="D209" s="59" t="s">
        <v>123</v>
      </c>
      <c r="E209" s="59">
        <v>491</v>
      </c>
      <c r="F209" s="59">
        <v>492</v>
      </c>
      <c r="G209" s="59">
        <v>493</v>
      </c>
      <c r="H209" s="59">
        <v>494</v>
      </c>
      <c r="I209" s="59">
        <v>495</v>
      </c>
      <c r="J209" s="59">
        <v>496</v>
      </c>
      <c r="K209" s="59">
        <v>497</v>
      </c>
      <c r="L209" s="59">
        <v>498</v>
      </c>
      <c r="M209" s="59">
        <v>500</v>
      </c>
      <c r="N209" s="59">
        <v>501</v>
      </c>
      <c r="O209" s="59">
        <v>502</v>
      </c>
      <c r="P209" s="59">
        <v>503</v>
      </c>
      <c r="Q209" s="59">
        <v>504</v>
      </c>
      <c r="R209" s="59">
        <v>497426</v>
      </c>
      <c r="S209" s="90"/>
    </row>
    <row r="210" spans="1:19" ht="13.2" x14ac:dyDescent="0.25">
      <c r="A210" s="59" t="s">
        <v>4123</v>
      </c>
      <c r="B210" s="59" t="s">
        <v>5537</v>
      </c>
      <c r="C210" s="59" t="s">
        <v>5560</v>
      </c>
      <c r="D210" s="59" t="s">
        <v>123</v>
      </c>
      <c r="E210" s="59">
        <v>0</v>
      </c>
      <c r="F210" s="59">
        <v>0</v>
      </c>
      <c r="G210" s="59">
        <v>0</v>
      </c>
      <c r="H210" s="59">
        <v>0</v>
      </c>
      <c r="I210" s="59">
        <v>0</v>
      </c>
      <c r="J210" s="59">
        <v>0</v>
      </c>
      <c r="K210" s="59">
        <v>0</v>
      </c>
      <c r="L210" s="59">
        <v>0</v>
      </c>
      <c r="M210" s="59">
        <v>0</v>
      </c>
      <c r="N210" s="59">
        <v>0</v>
      </c>
      <c r="O210" s="59">
        <v>0</v>
      </c>
      <c r="P210" s="59">
        <v>0</v>
      </c>
      <c r="Q210" s="59">
        <v>0</v>
      </c>
      <c r="R210" s="59">
        <v>0</v>
      </c>
      <c r="S210" s="90"/>
    </row>
    <row r="211" spans="1:19" ht="13.2" x14ac:dyDescent="0.25">
      <c r="A211" s="59" t="s">
        <v>4124</v>
      </c>
      <c r="B211" s="59" t="s">
        <v>5537</v>
      </c>
      <c r="C211" s="59" t="s">
        <v>5561</v>
      </c>
      <c r="D211" s="59" t="s">
        <v>123</v>
      </c>
      <c r="E211" s="59">
        <v>5840</v>
      </c>
      <c r="F211" s="59">
        <v>5850</v>
      </c>
      <c r="G211" s="59">
        <v>5860</v>
      </c>
      <c r="H211" s="59">
        <v>5870</v>
      </c>
      <c r="I211" s="59">
        <v>5880</v>
      </c>
      <c r="J211" s="59">
        <v>5890</v>
      </c>
      <c r="K211" s="59">
        <v>5900</v>
      </c>
      <c r="L211" s="59">
        <v>5910</v>
      </c>
      <c r="M211" s="59">
        <v>5920</v>
      </c>
      <c r="N211" s="59">
        <v>5930</v>
      </c>
      <c r="O211" s="59">
        <v>5940</v>
      </c>
      <c r="P211" s="59">
        <v>5950</v>
      </c>
      <c r="Q211" s="59">
        <v>5960</v>
      </c>
      <c r="R211" s="59">
        <v>5899934</v>
      </c>
      <c r="S211" s="90"/>
    </row>
    <row r="212" spans="1:19" ht="13.2" x14ac:dyDescent="0.25">
      <c r="A212" s="59" t="s">
        <v>4125</v>
      </c>
      <c r="B212" s="59" t="s">
        <v>5537</v>
      </c>
      <c r="C212" s="59" t="s">
        <v>5562</v>
      </c>
      <c r="D212" s="59" t="s">
        <v>123</v>
      </c>
      <c r="E212" s="59">
        <v>0</v>
      </c>
      <c r="F212" s="59">
        <v>0</v>
      </c>
      <c r="G212" s="59">
        <v>0</v>
      </c>
      <c r="H212" s="59">
        <v>0</v>
      </c>
      <c r="I212" s="59">
        <v>0</v>
      </c>
      <c r="J212" s="59">
        <v>0</v>
      </c>
      <c r="K212" s="59">
        <v>0</v>
      </c>
      <c r="L212" s="59">
        <v>0</v>
      </c>
      <c r="M212" s="59">
        <v>0</v>
      </c>
      <c r="N212" s="59">
        <v>0</v>
      </c>
      <c r="O212" s="59">
        <v>0</v>
      </c>
      <c r="P212" s="59">
        <v>0</v>
      </c>
      <c r="Q212" s="59">
        <v>0</v>
      </c>
      <c r="R212" s="59">
        <v>0</v>
      </c>
      <c r="S212" s="90"/>
    </row>
    <row r="213" spans="1:19" ht="13.2" x14ac:dyDescent="0.25">
      <c r="A213" s="59" t="s">
        <v>4126</v>
      </c>
      <c r="B213" s="59" t="s">
        <v>5537</v>
      </c>
      <c r="C213" s="59" t="s">
        <v>5563</v>
      </c>
      <c r="D213" s="59" t="s">
        <v>123</v>
      </c>
      <c r="E213" s="59">
        <v>0</v>
      </c>
      <c r="F213" s="59">
        <v>0</v>
      </c>
      <c r="G213" s="59">
        <v>0</v>
      </c>
      <c r="H213" s="59">
        <v>0</v>
      </c>
      <c r="I213" s="59">
        <v>0</v>
      </c>
      <c r="J213" s="59">
        <v>0</v>
      </c>
      <c r="K213" s="59">
        <v>0</v>
      </c>
      <c r="L213" s="59">
        <v>0</v>
      </c>
      <c r="M213" s="59">
        <v>0</v>
      </c>
      <c r="N213" s="59">
        <v>0</v>
      </c>
      <c r="O213" s="59">
        <v>0</v>
      </c>
      <c r="P213" s="59">
        <v>0</v>
      </c>
      <c r="Q213" s="59">
        <v>0</v>
      </c>
      <c r="R213" s="59">
        <v>0</v>
      </c>
      <c r="S213" s="90"/>
    </row>
    <row r="214" spans="1:19" ht="13.2" x14ac:dyDescent="0.25">
      <c r="A214" s="59" t="s">
        <v>4127</v>
      </c>
      <c r="B214" s="59" t="s">
        <v>5537</v>
      </c>
      <c r="C214" s="59" t="s">
        <v>5564</v>
      </c>
      <c r="D214" s="59" t="s">
        <v>123</v>
      </c>
      <c r="E214" s="59">
        <v>0</v>
      </c>
      <c r="F214" s="59">
        <v>0</v>
      </c>
      <c r="G214" s="59">
        <v>0</v>
      </c>
      <c r="H214" s="59">
        <v>0</v>
      </c>
      <c r="I214" s="59">
        <v>0</v>
      </c>
      <c r="J214" s="59">
        <v>0</v>
      </c>
      <c r="K214" s="59">
        <v>0</v>
      </c>
      <c r="L214" s="59">
        <v>0</v>
      </c>
      <c r="M214" s="59">
        <v>0</v>
      </c>
      <c r="N214" s="59">
        <v>0</v>
      </c>
      <c r="O214" s="59">
        <v>0</v>
      </c>
      <c r="P214" s="59">
        <v>0</v>
      </c>
      <c r="Q214" s="59">
        <v>0</v>
      </c>
      <c r="R214" s="59">
        <v>0</v>
      </c>
      <c r="S214" s="90"/>
    </row>
    <row r="215" spans="1:19" ht="13.2" x14ac:dyDescent="0.25">
      <c r="A215" s="59" t="s">
        <v>4128</v>
      </c>
      <c r="B215" s="59" t="s">
        <v>5537</v>
      </c>
      <c r="C215" s="59" t="s">
        <v>5565</v>
      </c>
      <c r="D215" s="59" t="s">
        <v>123</v>
      </c>
      <c r="E215" s="59">
        <v>0</v>
      </c>
      <c r="F215" s="59">
        <v>0</v>
      </c>
      <c r="G215" s="59">
        <v>0</v>
      </c>
      <c r="H215" s="59">
        <v>0</v>
      </c>
      <c r="I215" s="59">
        <v>0</v>
      </c>
      <c r="J215" s="59">
        <v>0</v>
      </c>
      <c r="K215" s="59">
        <v>0</v>
      </c>
      <c r="L215" s="59">
        <v>0</v>
      </c>
      <c r="M215" s="59">
        <v>0</v>
      </c>
      <c r="N215" s="59">
        <v>0</v>
      </c>
      <c r="O215" s="59">
        <v>0</v>
      </c>
      <c r="P215" s="59">
        <v>0</v>
      </c>
      <c r="Q215" s="59">
        <v>0</v>
      </c>
      <c r="R215" s="59">
        <v>0</v>
      </c>
      <c r="S215" s="90"/>
    </row>
    <row r="216" spans="1:19" ht="13.2" x14ac:dyDescent="0.25">
      <c r="A216" s="59" t="s">
        <v>4129</v>
      </c>
      <c r="B216" s="59" t="s">
        <v>5566</v>
      </c>
      <c r="C216" s="59" t="s">
        <v>5567</v>
      </c>
      <c r="D216" s="59" t="s">
        <v>123</v>
      </c>
      <c r="E216" s="59">
        <v>0</v>
      </c>
      <c r="F216" s="59">
        <v>0</v>
      </c>
      <c r="G216" s="59">
        <v>0</v>
      </c>
      <c r="H216" s="59">
        <v>0</v>
      </c>
      <c r="I216" s="59">
        <v>0</v>
      </c>
      <c r="J216" s="59">
        <v>0</v>
      </c>
      <c r="K216" s="59">
        <v>0</v>
      </c>
      <c r="L216" s="59">
        <v>0</v>
      </c>
      <c r="M216" s="59">
        <v>0</v>
      </c>
      <c r="N216" s="59">
        <v>0</v>
      </c>
      <c r="O216" s="59">
        <v>0</v>
      </c>
      <c r="P216" s="59">
        <v>0</v>
      </c>
      <c r="Q216" s="59">
        <v>0</v>
      </c>
      <c r="R216" s="59">
        <v>0</v>
      </c>
      <c r="S216" s="90"/>
    </row>
    <row r="217" spans="1:19" ht="13.2" x14ac:dyDescent="0.25">
      <c r="A217" s="59" t="s">
        <v>4130</v>
      </c>
      <c r="B217" s="59" t="s">
        <v>5566</v>
      </c>
      <c r="C217" s="59" t="s">
        <v>5568</v>
      </c>
      <c r="D217" s="59" t="s">
        <v>123</v>
      </c>
      <c r="E217" s="59">
        <v>6772</v>
      </c>
      <c r="F217" s="59">
        <v>6930</v>
      </c>
      <c r="G217" s="59">
        <v>7089</v>
      </c>
      <c r="H217" s="59">
        <v>7247</v>
      </c>
      <c r="I217" s="59">
        <v>7406</v>
      </c>
      <c r="J217" s="59">
        <v>7564</v>
      </c>
      <c r="K217" s="59">
        <v>7723</v>
      </c>
      <c r="L217" s="59">
        <v>7881</v>
      </c>
      <c r="M217" s="59">
        <v>8039</v>
      </c>
      <c r="N217" s="59">
        <v>8198</v>
      </c>
      <c r="O217" s="59">
        <v>8356</v>
      </c>
      <c r="P217" s="59">
        <v>8515</v>
      </c>
      <c r="Q217" s="59">
        <v>8673</v>
      </c>
      <c r="R217" s="59">
        <v>7722537</v>
      </c>
      <c r="S217" s="90"/>
    </row>
    <row r="218" spans="1:19" ht="13.2" x14ac:dyDescent="0.25">
      <c r="A218" s="59" t="s">
        <v>4131</v>
      </c>
      <c r="B218" s="59" t="s">
        <v>5566</v>
      </c>
      <c r="C218" s="59" t="s">
        <v>5569</v>
      </c>
      <c r="D218" s="59" t="s">
        <v>123</v>
      </c>
      <c r="E218" s="59">
        <v>0</v>
      </c>
      <c r="F218" s="59">
        <v>0</v>
      </c>
      <c r="G218" s="59">
        <v>0</v>
      </c>
      <c r="H218" s="59">
        <v>0</v>
      </c>
      <c r="I218" s="59">
        <v>0</v>
      </c>
      <c r="J218" s="59">
        <v>0</v>
      </c>
      <c r="K218" s="59">
        <v>0</v>
      </c>
      <c r="L218" s="59">
        <v>0</v>
      </c>
      <c r="M218" s="59">
        <v>0</v>
      </c>
      <c r="N218" s="59">
        <v>0</v>
      </c>
      <c r="O218" s="59">
        <v>0</v>
      </c>
      <c r="P218" s="59">
        <v>0</v>
      </c>
      <c r="Q218" s="59">
        <v>0</v>
      </c>
      <c r="R218" s="59">
        <v>0</v>
      </c>
      <c r="S218" s="90"/>
    </row>
    <row r="219" spans="1:19" ht="13.2" x14ac:dyDescent="0.25">
      <c r="A219" s="59" t="s">
        <v>4132</v>
      </c>
      <c r="B219" s="59" t="s">
        <v>5566</v>
      </c>
      <c r="C219" s="59" t="s">
        <v>5570</v>
      </c>
      <c r="D219" s="59" t="s">
        <v>123</v>
      </c>
      <c r="E219" s="59">
        <v>6886</v>
      </c>
      <c r="F219" s="59">
        <v>7070</v>
      </c>
      <c r="G219" s="59">
        <v>7254</v>
      </c>
      <c r="H219" s="59">
        <v>7437</v>
      </c>
      <c r="I219" s="59">
        <v>7621</v>
      </c>
      <c r="J219" s="59">
        <v>7804</v>
      </c>
      <c r="K219" s="59">
        <v>7988</v>
      </c>
      <c r="L219" s="59">
        <v>8171</v>
      </c>
      <c r="M219" s="59">
        <v>8355</v>
      </c>
      <c r="N219" s="59">
        <v>8538</v>
      </c>
      <c r="O219" s="59">
        <v>8722</v>
      </c>
      <c r="P219" s="59">
        <v>8906</v>
      </c>
      <c r="Q219" s="59">
        <v>9089</v>
      </c>
      <c r="R219" s="59">
        <v>7987816</v>
      </c>
      <c r="S219" s="90"/>
    </row>
    <row r="220" spans="1:19" ht="13.2" x14ac:dyDescent="0.25">
      <c r="A220" s="59" t="s">
        <v>4133</v>
      </c>
      <c r="B220" s="59" t="s">
        <v>5566</v>
      </c>
      <c r="C220" s="59" t="s">
        <v>5571</v>
      </c>
      <c r="D220" s="59" t="s">
        <v>123</v>
      </c>
      <c r="E220" s="59">
        <v>0</v>
      </c>
      <c r="F220" s="59">
        <v>0</v>
      </c>
      <c r="G220" s="59">
        <v>0</v>
      </c>
      <c r="H220" s="59">
        <v>0</v>
      </c>
      <c r="I220" s="59">
        <v>0</v>
      </c>
      <c r="J220" s="59">
        <v>0</v>
      </c>
      <c r="K220" s="59">
        <v>0</v>
      </c>
      <c r="L220" s="59">
        <v>0</v>
      </c>
      <c r="M220" s="59">
        <v>0</v>
      </c>
      <c r="N220" s="59">
        <v>0</v>
      </c>
      <c r="O220" s="59">
        <v>0</v>
      </c>
      <c r="P220" s="59">
        <v>0</v>
      </c>
      <c r="Q220" s="59">
        <v>0</v>
      </c>
      <c r="R220" s="59">
        <v>0</v>
      </c>
      <c r="S220" s="90"/>
    </row>
    <row r="221" spans="1:19" ht="13.2" x14ac:dyDescent="0.25">
      <c r="A221" s="59" t="s">
        <v>4134</v>
      </c>
      <c r="B221" s="59" t="s">
        <v>5566</v>
      </c>
      <c r="C221" s="59" t="s">
        <v>5572</v>
      </c>
      <c r="D221" s="59" t="s">
        <v>123</v>
      </c>
      <c r="E221" s="59">
        <v>0</v>
      </c>
      <c r="F221" s="59">
        <v>0</v>
      </c>
      <c r="G221" s="59">
        <v>0</v>
      </c>
      <c r="H221" s="59">
        <v>0</v>
      </c>
      <c r="I221" s="59">
        <v>0</v>
      </c>
      <c r="J221" s="59">
        <v>0</v>
      </c>
      <c r="K221" s="59">
        <v>0</v>
      </c>
      <c r="L221" s="59">
        <v>0</v>
      </c>
      <c r="M221" s="59">
        <v>0</v>
      </c>
      <c r="N221" s="59">
        <v>0</v>
      </c>
      <c r="O221" s="59">
        <v>0</v>
      </c>
      <c r="P221" s="59">
        <v>0</v>
      </c>
      <c r="Q221" s="59">
        <v>0</v>
      </c>
      <c r="R221" s="59">
        <v>0</v>
      </c>
      <c r="S221" s="90"/>
    </row>
    <row r="222" spans="1:19" ht="13.2" x14ac:dyDescent="0.25">
      <c r="A222" s="59" t="s">
        <v>4135</v>
      </c>
      <c r="B222" s="59" t="s">
        <v>5566</v>
      </c>
      <c r="C222" s="59" t="s">
        <v>5573</v>
      </c>
      <c r="D222" s="59" t="s">
        <v>123</v>
      </c>
      <c r="E222" s="59">
        <v>1463</v>
      </c>
      <c r="F222" s="59">
        <v>1512</v>
      </c>
      <c r="G222" s="59">
        <v>1562</v>
      </c>
      <c r="H222" s="59">
        <v>1611</v>
      </c>
      <c r="I222" s="59">
        <v>1660</v>
      </c>
      <c r="J222" s="59">
        <v>1709</v>
      </c>
      <c r="K222" s="59">
        <v>1758</v>
      </c>
      <c r="L222" s="59">
        <v>1808</v>
      </c>
      <c r="M222" s="59">
        <v>1857</v>
      </c>
      <c r="N222" s="59">
        <v>1906</v>
      </c>
      <c r="O222" s="59">
        <v>1955</v>
      </c>
      <c r="P222" s="59">
        <v>2004</v>
      </c>
      <c r="Q222" s="59">
        <v>2054</v>
      </c>
      <c r="R222" s="59">
        <v>1758419</v>
      </c>
      <c r="S222" s="90"/>
    </row>
    <row r="223" spans="1:19" ht="13.2" x14ac:dyDescent="0.25">
      <c r="A223" s="59" t="s">
        <v>4136</v>
      </c>
      <c r="B223" s="59" t="s">
        <v>5566</v>
      </c>
      <c r="C223" s="59" t="s">
        <v>5574</v>
      </c>
      <c r="D223" s="59" t="s">
        <v>123</v>
      </c>
      <c r="E223" s="59">
        <v>587</v>
      </c>
      <c r="F223" s="59">
        <v>611</v>
      </c>
      <c r="G223" s="59">
        <v>636</v>
      </c>
      <c r="H223" s="59">
        <v>660</v>
      </c>
      <c r="I223" s="59">
        <v>685</v>
      </c>
      <c r="J223" s="59">
        <v>709</v>
      </c>
      <c r="K223" s="59">
        <v>734</v>
      </c>
      <c r="L223" s="59">
        <v>758</v>
      </c>
      <c r="M223" s="59">
        <v>782</v>
      </c>
      <c r="N223" s="59">
        <v>807</v>
      </c>
      <c r="O223" s="59">
        <v>831</v>
      </c>
      <c r="P223" s="59">
        <v>856</v>
      </c>
      <c r="Q223" s="59">
        <v>880</v>
      </c>
      <c r="R223" s="59">
        <v>733559</v>
      </c>
      <c r="S223" s="90"/>
    </row>
    <row r="224" spans="1:19" ht="13.2" x14ac:dyDescent="0.25">
      <c r="A224" s="59" t="s">
        <v>4137</v>
      </c>
      <c r="B224" s="59" t="s">
        <v>5566</v>
      </c>
      <c r="C224" s="59" t="s">
        <v>5575</v>
      </c>
      <c r="D224" s="59" t="s">
        <v>123</v>
      </c>
      <c r="E224" s="59">
        <v>0</v>
      </c>
      <c r="F224" s="59">
        <v>0</v>
      </c>
      <c r="G224" s="59">
        <v>0</v>
      </c>
      <c r="H224" s="59">
        <v>0</v>
      </c>
      <c r="I224" s="59">
        <v>0</v>
      </c>
      <c r="J224" s="59">
        <v>0</v>
      </c>
      <c r="K224" s="59">
        <v>0</v>
      </c>
      <c r="L224" s="59">
        <v>0</v>
      </c>
      <c r="M224" s="59">
        <v>0</v>
      </c>
      <c r="N224" s="59">
        <v>0</v>
      </c>
      <c r="O224" s="59">
        <v>0</v>
      </c>
      <c r="P224" s="59">
        <v>0</v>
      </c>
      <c r="Q224" s="59">
        <v>0</v>
      </c>
      <c r="R224" s="59">
        <v>0</v>
      </c>
      <c r="S224" s="90"/>
    </row>
    <row r="225" spans="1:19" ht="13.2" x14ac:dyDescent="0.25">
      <c r="A225" s="59" t="s">
        <v>4138</v>
      </c>
      <c r="B225" s="59" t="s">
        <v>5566</v>
      </c>
      <c r="C225" s="59" t="s">
        <v>5576</v>
      </c>
      <c r="D225" s="59" t="s">
        <v>123</v>
      </c>
      <c r="E225" s="59">
        <v>5464</v>
      </c>
      <c r="F225" s="59">
        <v>5562</v>
      </c>
      <c r="G225" s="59">
        <v>5659</v>
      </c>
      <c r="H225" s="59">
        <v>5756</v>
      </c>
      <c r="I225" s="59">
        <v>5854</v>
      </c>
      <c r="J225" s="59">
        <v>5951</v>
      </c>
      <c r="K225" s="59">
        <v>6049</v>
      </c>
      <c r="L225" s="59">
        <v>6146</v>
      </c>
      <c r="M225" s="59">
        <v>6243</v>
      </c>
      <c r="N225" s="59">
        <v>6341</v>
      </c>
      <c r="O225" s="59">
        <v>6438</v>
      </c>
      <c r="P225" s="59">
        <v>6536</v>
      </c>
      <c r="Q225" s="59">
        <v>6638</v>
      </c>
      <c r="R225" s="59">
        <v>6048764</v>
      </c>
      <c r="S225" s="90"/>
    </row>
    <row r="226" spans="1:19" ht="13.2" x14ac:dyDescent="0.25">
      <c r="A226" s="59" t="s">
        <v>4139</v>
      </c>
      <c r="B226" s="59" t="s">
        <v>5566</v>
      </c>
      <c r="C226" s="59" t="s">
        <v>5577</v>
      </c>
      <c r="D226" s="59" t="s">
        <v>123</v>
      </c>
      <c r="E226" s="59">
        <v>0</v>
      </c>
      <c r="F226" s="59">
        <v>0</v>
      </c>
      <c r="G226" s="59">
        <v>0</v>
      </c>
      <c r="H226" s="59">
        <v>0</v>
      </c>
      <c r="I226" s="59">
        <v>0</v>
      </c>
      <c r="J226" s="59">
        <v>0</v>
      </c>
      <c r="K226" s="59">
        <v>0</v>
      </c>
      <c r="L226" s="59">
        <v>0</v>
      </c>
      <c r="M226" s="59">
        <v>0</v>
      </c>
      <c r="N226" s="59">
        <v>0</v>
      </c>
      <c r="O226" s="59">
        <v>0</v>
      </c>
      <c r="P226" s="59">
        <v>0</v>
      </c>
      <c r="Q226" s="59">
        <v>0</v>
      </c>
      <c r="R226" s="59">
        <v>0</v>
      </c>
      <c r="S226" s="90"/>
    </row>
    <row r="227" spans="1:19" ht="13.2" x14ac:dyDescent="0.25">
      <c r="A227" s="59" t="s">
        <v>4140</v>
      </c>
      <c r="B227" s="59" t="s">
        <v>5566</v>
      </c>
      <c r="C227" s="59" t="s">
        <v>5578</v>
      </c>
      <c r="D227" s="59" t="s">
        <v>123</v>
      </c>
      <c r="E227" s="59">
        <v>2236</v>
      </c>
      <c r="F227" s="59">
        <v>2280</v>
      </c>
      <c r="G227" s="59">
        <v>2325</v>
      </c>
      <c r="H227" s="59">
        <v>2370</v>
      </c>
      <c r="I227" s="59">
        <v>2415</v>
      </c>
      <c r="J227" s="59">
        <v>2460</v>
      </c>
      <c r="K227" s="59">
        <v>2504</v>
      </c>
      <c r="L227" s="59">
        <v>2549</v>
      </c>
      <c r="M227" s="59">
        <v>2594</v>
      </c>
      <c r="N227" s="59">
        <v>2639</v>
      </c>
      <c r="O227" s="59">
        <v>2683</v>
      </c>
      <c r="P227" s="59">
        <v>2728</v>
      </c>
      <c r="Q227" s="59">
        <v>2773</v>
      </c>
      <c r="R227" s="59">
        <v>2504303</v>
      </c>
      <c r="S227" s="90"/>
    </row>
    <row r="228" spans="1:19" ht="13.2" x14ac:dyDescent="0.25">
      <c r="A228" s="59" t="s">
        <v>4141</v>
      </c>
      <c r="B228" s="59" t="s">
        <v>5566</v>
      </c>
      <c r="C228" s="59" t="s">
        <v>5579</v>
      </c>
      <c r="D228" s="59" t="s">
        <v>123</v>
      </c>
      <c r="E228" s="59">
        <v>0</v>
      </c>
      <c r="F228" s="59">
        <v>0</v>
      </c>
      <c r="G228" s="59">
        <v>0</v>
      </c>
      <c r="H228" s="59">
        <v>0</v>
      </c>
      <c r="I228" s="59">
        <v>0</v>
      </c>
      <c r="J228" s="59">
        <v>0</v>
      </c>
      <c r="K228" s="59">
        <v>0</v>
      </c>
      <c r="L228" s="59">
        <v>0</v>
      </c>
      <c r="M228" s="59">
        <v>0</v>
      </c>
      <c r="N228" s="59">
        <v>0</v>
      </c>
      <c r="O228" s="59">
        <v>0</v>
      </c>
      <c r="P228" s="59">
        <v>0</v>
      </c>
      <c r="Q228" s="59">
        <v>0</v>
      </c>
      <c r="R228" s="59">
        <v>0</v>
      </c>
      <c r="S228" s="90"/>
    </row>
    <row r="229" spans="1:19" ht="13.2" x14ac:dyDescent="0.25">
      <c r="A229" s="59" t="s">
        <v>4142</v>
      </c>
      <c r="B229" s="59" t="s">
        <v>5566</v>
      </c>
      <c r="C229" s="59" t="s">
        <v>5580</v>
      </c>
      <c r="D229" s="59" t="s">
        <v>123</v>
      </c>
      <c r="E229" s="59">
        <v>15624</v>
      </c>
      <c r="F229" s="59">
        <v>15654</v>
      </c>
      <c r="G229" s="59">
        <v>15683</v>
      </c>
      <c r="H229" s="59">
        <v>15712</v>
      </c>
      <c r="I229" s="59">
        <v>15742</v>
      </c>
      <c r="J229" s="59">
        <v>15771</v>
      </c>
      <c r="K229" s="59">
        <v>15800</v>
      </c>
      <c r="L229" s="59">
        <v>15830</v>
      </c>
      <c r="M229" s="59">
        <v>15859</v>
      </c>
      <c r="N229" s="59">
        <v>15889</v>
      </c>
      <c r="O229" s="59">
        <v>15918</v>
      </c>
      <c r="P229" s="59">
        <v>15947</v>
      </c>
      <c r="Q229" s="59">
        <v>15977</v>
      </c>
      <c r="R229" s="59">
        <v>15800481</v>
      </c>
      <c r="S229" s="90"/>
    </row>
    <row r="230" spans="1:19" ht="13.2" x14ac:dyDescent="0.25">
      <c r="A230" s="59" t="s">
        <v>4143</v>
      </c>
      <c r="B230" s="59" t="s">
        <v>5566</v>
      </c>
      <c r="C230" s="59" t="s">
        <v>5581</v>
      </c>
      <c r="D230" s="59" t="s">
        <v>123</v>
      </c>
      <c r="E230" s="59">
        <v>0</v>
      </c>
      <c r="F230" s="59">
        <v>0</v>
      </c>
      <c r="G230" s="59">
        <v>0</v>
      </c>
      <c r="H230" s="59">
        <v>0</v>
      </c>
      <c r="I230" s="59">
        <v>0</v>
      </c>
      <c r="J230" s="59">
        <v>0</v>
      </c>
      <c r="K230" s="59">
        <v>0</v>
      </c>
      <c r="L230" s="59">
        <v>0</v>
      </c>
      <c r="M230" s="59">
        <v>0</v>
      </c>
      <c r="N230" s="59">
        <v>0</v>
      </c>
      <c r="O230" s="59">
        <v>0</v>
      </c>
      <c r="P230" s="59">
        <v>0</v>
      </c>
      <c r="Q230" s="59">
        <v>0</v>
      </c>
      <c r="R230" s="59">
        <v>0</v>
      </c>
      <c r="S230" s="90"/>
    </row>
    <row r="231" spans="1:19" ht="13.2" x14ac:dyDescent="0.25">
      <c r="A231" s="59" t="s">
        <v>4144</v>
      </c>
      <c r="B231" s="59" t="s">
        <v>5566</v>
      </c>
      <c r="C231" s="59" t="s">
        <v>5582</v>
      </c>
      <c r="D231" s="59" t="s">
        <v>123</v>
      </c>
      <c r="E231" s="59">
        <v>0</v>
      </c>
      <c r="F231" s="59">
        <v>0</v>
      </c>
      <c r="G231" s="59">
        <v>0</v>
      </c>
      <c r="H231" s="59">
        <v>0</v>
      </c>
      <c r="I231" s="59">
        <v>0</v>
      </c>
      <c r="J231" s="59">
        <v>0</v>
      </c>
      <c r="K231" s="59">
        <v>0</v>
      </c>
      <c r="L231" s="59">
        <v>0</v>
      </c>
      <c r="M231" s="59">
        <v>0</v>
      </c>
      <c r="N231" s="59">
        <v>0</v>
      </c>
      <c r="O231" s="59">
        <v>0</v>
      </c>
      <c r="P231" s="59">
        <v>0</v>
      </c>
      <c r="Q231" s="59">
        <v>0</v>
      </c>
      <c r="R231" s="59">
        <v>0</v>
      </c>
      <c r="S231" s="90"/>
    </row>
    <row r="232" spans="1:19" ht="13.2" x14ac:dyDescent="0.25">
      <c r="A232" s="59" t="s">
        <v>4145</v>
      </c>
      <c r="B232" s="59" t="s">
        <v>5566</v>
      </c>
      <c r="C232" s="59" t="s">
        <v>5583</v>
      </c>
      <c r="D232" s="59" t="s">
        <v>123</v>
      </c>
      <c r="E232" s="59">
        <v>0</v>
      </c>
      <c r="F232" s="59">
        <v>0</v>
      </c>
      <c r="G232" s="59">
        <v>0</v>
      </c>
      <c r="H232" s="59">
        <v>0</v>
      </c>
      <c r="I232" s="59">
        <v>0</v>
      </c>
      <c r="J232" s="59">
        <v>0</v>
      </c>
      <c r="K232" s="59">
        <v>0</v>
      </c>
      <c r="L232" s="59">
        <v>0</v>
      </c>
      <c r="M232" s="59">
        <v>0</v>
      </c>
      <c r="N232" s="59">
        <v>0</v>
      </c>
      <c r="O232" s="59">
        <v>0</v>
      </c>
      <c r="P232" s="59">
        <v>0</v>
      </c>
      <c r="Q232" s="59">
        <v>0</v>
      </c>
      <c r="R232" s="59">
        <v>0</v>
      </c>
      <c r="S232" s="90"/>
    </row>
    <row r="233" spans="1:19" ht="13.2" x14ac:dyDescent="0.25">
      <c r="A233" s="59" t="s">
        <v>4146</v>
      </c>
      <c r="B233" s="59" t="s">
        <v>5566</v>
      </c>
      <c r="C233" s="59" t="s">
        <v>5584</v>
      </c>
      <c r="D233" s="59" t="s">
        <v>123</v>
      </c>
      <c r="E233" s="59">
        <v>0</v>
      </c>
      <c r="F233" s="59">
        <v>0</v>
      </c>
      <c r="G233" s="59">
        <v>0</v>
      </c>
      <c r="H233" s="59">
        <v>0</v>
      </c>
      <c r="I233" s="59">
        <v>0</v>
      </c>
      <c r="J233" s="59">
        <v>0</v>
      </c>
      <c r="K233" s="59">
        <v>0</v>
      </c>
      <c r="L233" s="59">
        <v>0</v>
      </c>
      <c r="M233" s="59">
        <v>0</v>
      </c>
      <c r="N233" s="59">
        <v>0</v>
      </c>
      <c r="O233" s="59">
        <v>0</v>
      </c>
      <c r="P233" s="59">
        <v>0</v>
      </c>
      <c r="Q233" s="59">
        <v>0</v>
      </c>
      <c r="R233" s="59">
        <v>0</v>
      </c>
      <c r="S233" s="90"/>
    </row>
    <row r="234" spans="1:19" ht="13.2" x14ac:dyDescent="0.25">
      <c r="A234" s="59" t="s">
        <v>4147</v>
      </c>
      <c r="B234" s="59" t="s">
        <v>5566</v>
      </c>
      <c r="C234" s="59" t="s">
        <v>5585</v>
      </c>
      <c r="D234" s="59" t="s">
        <v>123</v>
      </c>
      <c r="E234" s="59">
        <v>167</v>
      </c>
      <c r="F234" s="59">
        <v>170</v>
      </c>
      <c r="G234" s="59">
        <v>172</v>
      </c>
      <c r="H234" s="59">
        <v>174</v>
      </c>
      <c r="I234" s="59">
        <v>177</v>
      </c>
      <c r="J234" s="59">
        <v>179</v>
      </c>
      <c r="K234" s="59">
        <v>182</v>
      </c>
      <c r="L234" s="59">
        <v>184</v>
      </c>
      <c r="M234" s="59">
        <v>186</v>
      </c>
      <c r="N234" s="59">
        <v>189</v>
      </c>
      <c r="O234" s="59">
        <v>191</v>
      </c>
      <c r="P234" s="59">
        <v>194</v>
      </c>
      <c r="Q234" s="59">
        <v>196</v>
      </c>
      <c r="R234" s="59">
        <v>181548</v>
      </c>
      <c r="S234" s="90"/>
    </row>
    <row r="235" spans="1:19" ht="13.2" x14ac:dyDescent="0.25">
      <c r="A235" s="59" t="s">
        <v>4148</v>
      </c>
      <c r="B235" s="59" t="s">
        <v>5566</v>
      </c>
      <c r="C235" s="59" t="s">
        <v>5586</v>
      </c>
      <c r="D235" s="59" t="s">
        <v>123</v>
      </c>
      <c r="E235" s="59">
        <v>81</v>
      </c>
      <c r="F235" s="59">
        <v>82</v>
      </c>
      <c r="G235" s="59">
        <v>83</v>
      </c>
      <c r="H235" s="59">
        <v>84</v>
      </c>
      <c r="I235" s="59">
        <v>85</v>
      </c>
      <c r="J235" s="59">
        <v>86</v>
      </c>
      <c r="K235" s="59">
        <v>87</v>
      </c>
      <c r="L235" s="59">
        <v>88</v>
      </c>
      <c r="M235" s="59">
        <v>89</v>
      </c>
      <c r="N235" s="59">
        <v>90</v>
      </c>
      <c r="O235" s="59">
        <v>91</v>
      </c>
      <c r="P235" s="59">
        <v>92</v>
      </c>
      <c r="Q235" s="59">
        <v>94</v>
      </c>
      <c r="R235" s="59">
        <v>87254</v>
      </c>
      <c r="S235" s="90"/>
    </row>
    <row r="236" spans="1:19" ht="13.2" x14ac:dyDescent="0.25">
      <c r="A236" s="59" t="s">
        <v>4149</v>
      </c>
      <c r="B236" s="59" t="s">
        <v>5566</v>
      </c>
      <c r="C236" s="59" t="s">
        <v>5587</v>
      </c>
      <c r="D236" s="59" t="s">
        <v>123</v>
      </c>
      <c r="E236" s="59">
        <v>3824</v>
      </c>
      <c r="F236" s="59">
        <v>3904</v>
      </c>
      <c r="G236" s="59">
        <v>3984</v>
      </c>
      <c r="H236" s="59">
        <v>4064</v>
      </c>
      <c r="I236" s="59">
        <v>4144</v>
      </c>
      <c r="J236" s="59">
        <v>4223</v>
      </c>
      <c r="K236" s="59">
        <v>4303</v>
      </c>
      <c r="L236" s="59">
        <v>4383</v>
      </c>
      <c r="M236" s="59">
        <v>4463</v>
      </c>
      <c r="N236" s="59">
        <v>4543</v>
      </c>
      <c r="O236" s="59">
        <v>4623</v>
      </c>
      <c r="P236" s="59">
        <v>4702</v>
      </c>
      <c r="Q236" s="59">
        <v>4759</v>
      </c>
      <c r="R236" s="59">
        <v>4302318</v>
      </c>
      <c r="S236" s="90"/>
    </row>
    <row r="237" spans="1:19" ht="13.2" x14ac:dyDescent="0.25">
      <c r="A237" s="59" t="s">
        <v>4150</v>
      </c>
      <c r="B237" s="59" t="s">
        <v>5566</v>
      </c>
      <c r="C237" s="59" t="s">
        <v>5588</v>
      </c>
      <c r="D237" s="59" t="s">
        <v>123</v>
      </c>
      <c r="E237" s="59">
        <v>0</v>
      </c>
      <c r="F237" s="59">
        <v>0</v>
      </c>
      <c r="G237" s="59">
        <v>0</v>
      </c>
      <c r="H237" s="59">
        <v>0</v>
      </c>
      <c r="I237" s="59">
        <v>0</v>
      </c>
      <c r="J237" s="59">
        <v>0</v>
      </c>
      <c r="K237" s="59">
        <v>0</v>
      </c>
      <c r="L237" s="59">
        <v>0</v>
      </c>
      <c r="M237" s="59">
        <v>0</v>
      </c>
      <c r="N237" s="59">
        <v>0</v>
      </c>
      <c r="O237" s="59">
        <v>0</v>
      </c>
      <c r="P237" s="59">
        <v>0</v>
      </c>
      <c r="Q237" s="59">
        <v>0</v>
      </c>
      <c r="R237" s="59">
        <v>0</v>
      </c>
      <c r="S237" s="90"/>
    </row>
    <row r="238" spans="1:19" ht="13.2" x14ac:dyDescent="0.25">
      <c r="A238" s="59" t="s">
        <v>4151</v>
      </c>
      <c r="B238" s="59" t="s">
        <v>5566</v>
      </c>
      <c r="C238" s="59" t="s">
        <v>5589</v>
      </c>
      <c r="D238" s="59" t="s">
        <v>123</v>
      </c>
      <c r="E238" s="59">
        <v>55556</v>
      </c>
      <c r="F238" s="59">
        <v>55610</v>
      </c>
      <c r="G238" s="59">
        <v>55665</v>
      </c>
      <c r="H238" s="59">
        <v>55719</v>
      </c>
      <c r="I238" s="59">
        <v>55773</v>
      </c>
      <c r="J238" s="59">
        <v>55827</v>
      </c>
      <c r="K238" s="59">
        <v>55881</v>
      </c>
      <c r="L238" s="59">
        <v>55936</v>
      </c>
      <c r="M238" s="59">
        <v>55990</v>
      </c>
      <c r="N238" s="59">
        <v>56037</v>
      </c>
      <c r="O238" s="59">
        <v>56091</v>
      </c>
      <c r="P238" s="59">
        <v>56145</v>
      </c>
      <c r="Q238" s="59">
        <v>56201</v>
      </c>
      <c r="R238" s="59">
        <v>55879361</v>
      </c>
      <c r="S238" s="90"/>
    </row>
    <row r="239" spans="1:19" ht="13.2" x14ac:dyDescent="0.25">
      <c r="A239" s="59" t="s">
        <v>4152</v>
      </c>
      <c r="B239" s="59" t="s">
        <v>5566</v>
      </c>
      <c r="C239" s="59" t="s">
        <v>5590</v>
      </c>
      <c r="D239" s="59" t="s">
        <v>123</v>
      </c>
      <c r="E239" s="59">
        <v>0</v>
      </c>
      <c r="F239" s="59">
        <v>0</v>
      </c>
      <c r="G239" s="59">
        <v>0</v>
      </c>
      <c r="H239" s="59">
        <v>0</v>
      </c>
      <c r="I239" s="59">
        <v>0</v>
      </c>
      <c r="J239" s="59">
        <v>0</v>
      </c>
      <c r="K239" s="59">
        <v>0</v>
      </c>
      <c r="L239" s="59">
        <v>0</v>
      </c>
      <c r="M239" s="59">
        <v>0</v>
      </c>
      <c r="N239" s="59">
        <v>0</v>
      </c>
      <c r="O239" s="59">
        <v>0</v>
      </c>
      <c r="P239" s="59">
        <v>0</v>
      </c>
      <c r="Q239" s="59">
        <v>0</v>
      </c>
      <c r="R239" s="59">
        <v>0</v>
      </c>
      <c r="S239" s="90"/>
    </row>
    <row r="240" spans="1:19" ht="13.2" x14ac:dyDescent="0.25">
      <c r="A240" s="59" t="s">
        <v>4153</v>
      </c>
      <c r="B240" s="59" t="s">
        <v>5566</v>
      </c>
      <c r="C240" s="59" t="s">
        <v>5591</v>
      </c>
      <c r="D240" s="59" t="s">
        <v>123</v>
      </c>
      <c r="E240" s="59">
        <v>0</v>
      </c>
      <c r="F240" s="59">
        <v>0</v>
      </c>
      <c r="G240" s="59">
        <v>0</v>
      </c>
      <c r="H240" s="59">
        <v>0</v>
      </c>
      <c r="I240" s="59">
        <v>0</v>
      </c>
      <c r="J240" s="59">
        <v>0</v>
      </c>
      <c r="K240" s="59">
        <v>0</v>
      </c>
      <c r="L240" s="59">
        <v>0</v>
      </c>
      <c r="M240" s="59">
        <v>0</v>
      </c>
      <c r="N240" s="59">
        <v>0</v>
      </c>
      <c r="O240" s="59">
        <v>0</v>
      </c>
      <c r="P240" s="59">
        <v>0</v>
      </c>
      <c r="Q240" s="59">
        <v>0</v>
      </c>
      <c r="R240" s="59">
        <v>0</v>
      </c>
      <c r="S240" s="90"/>
    </row>
    <row r="241" spans="1:19" ht="13.2" x14ac:dyDescent="0.25">
      <c r="A241" s="59" t="s">
        <v>4154</v>
      </c>
      <c r="B241" s="59" t="s">
        <v>5566</v>
      </c>
      <c r="C241" s="59" t="s">
        <v>5592</v>
      </c>
      <c r="D241" s="59" t="s">
        <v>123</v>
      </c>
      <c r="E241" s="59">
        <v>0</v>
      </c>
      <c r="F241" s="59">
        <v>0</v>
      </c>
      <c r="G241" s="59">
        <v>0</v>
      </c>
      <c r="H241" s="59">
        <v>0</v>
      </c>
      <c r="I241" s="59">
        <v>0</v>
      </c>
      <c r="J241" s="59">
        <v>0</v>
      </c>
      <c r="K241" s="59">
        <v>0</v>
      </c>
      <c r="L241" s="59">
        <v>0</v>
      </c>
      <c r="M241" s="59">
        <v>0</v>
      </c>
      <c r="N241" s="59">
        <v>0</v>
      </c>
      <c r="O241" s="59">
        <v>0</v>
      </c>
      <c r="P241" s="59">
        <v>0</v>
      </c>
      <c r="Q241" s="59">
        <v>0</v>
      </c>
      <c r="R241" s="59">
        <v>0</v>
      </c>
      <c r="S241" s="90"/>
    </row>
    <row r="242" spans="1:19" ht="13.2" x14ac:dyDescent="0.25">
      <c r="A242" s="59" t="s">
        <v>4155</v>
      </c>
      <c r="B242" s="59" t="s">
        <v>5566</v>
      </c>
      <c r="C242" s="59" t="s">
        <v>5593</v>
      </c>
      <c r="D242" s="59" t="s">
        <v>123</v>
      </c>
      <c r="E242" s="59">
        <v>0</v>
      </c>
      <c r="F242" s="59">
        <v>0</v>
      </c>
      <c r="G242" s="59">
        <v>0</v>
      </c>
      <c r="H242" s="59">
        <v>0</v>
      </c>
      <c r="I242" s="59">
        <v>0</v>
      </c>
      <c r="J242" s="59">
        <v>0</v>
      </c>
      <c r="K242" s="59">
        <v>0</v>
      </c>
      <c r="L242" s="59">
        <v>0</v>
      </c>
      <c r="M242" s="59">
        <v>0</v>
      </c>
      <c r="N242" s="59">
        <v>0</v>
      </c>
      <c r="O242" s="59">
        <v>0</v>
      </c>
      <c r="P242" s="59">
        <v>0</v>
      </c>
      <c r="Q242" s="59">
        <v>0</v>
      </c>
      <c r="R242" s="59">
        <v>0</v>
      </c>
      <c r="S242" s="90"/>
    </row>
    <row r="243" spans="1:19" ht="13.2" x14ac:dyDescent="0.25">
      <c r="A243" s="59" t="s">
        <v>4156</v>
      </c>
      <c r="B243" s="59" t="s">
        <v>5594</v>
      </c>
      <c r="C243" s="59" t="s">
        <v>5595</v>
      </c>
      <c r="D243" s="59" t="s">
        <v>123</v>
      </c>
      <c r="E243" s="59">
        <v>0</v>
      </c>
      <c r="F243" s="59">
        <v>0</v>
      </c>
      <c r="G243" s="59">
        <v>0</v>
      </c>
      <c r="H243" s="59">
        <v>0</v>
      </c>
      <c r="I243" s="59">
        <v>0</v>
      </c>
      <c r="J243" s="59">
        <v>0</v>
      </c>
      <c r="K243" s="59">
        <v>0</v>
      </c>
      <c r="L243" s="59">
        <v>0</v>
      </c>
      <c r="M243" s="59">
        <v>0</v>
      </c>
      <c r="N243" s="59">
        <v>0</v>
      </c>
      <c r="O243" s="59">
        <v>0</v>
      </c>
      <c r="P243" s="59">
        <v>0</v>
      </c>
      <c r="Q243" s="59">
        <v>0</v>
      </c>
      <c r="R243" s="59">
        <v>0</v>
      </c>
      <c r="S243" s="90"/>
    </row>
    <row r="244" spans="1:19" ht="13.2" x14ac:dyDescent="0.25">
      <c r="A244" s="59" t="s">
        <v>4157</v>
      </c>
      <c r="B244" s="59" t="s">
        <v>5594</v>
      </c>
      <c r="C244" s="59" t="s">
        <v>5596</v>
      </c>
      <c r="D244" s="59" t="s">
        <v>123</v>
      </c>
      <c r="E244" s="59">
        <v>0</v>
      </c>
      <c r="F244" s="59">
        <v>0</v>
      </c>
      <c r="G244" s="59">
        <v>0</v>
      </c>
      <c r="H244" s="59">
        <v>0</v>
      </c>
      <c r="I244" s="59">
        <v>0</v>
      </c>
      <c r="J244" s="59">
        <v>0</v>
      </c>
      <c r="K244" s="59">
        <v>0</v>
      </c>
      <c r="L244" s="59">
        <v>0</v>
      </c>
      <c r="M244" s="59">
        <v>0</v>
      </c>
      <c r="N244" s="59">
        <v>0</v>
      </c>
      <c r="O244" s="59">
        <v>0</v>
      </c>
      <c r="P244" s="59">
        <v>0</v>
      </c>
      <c r="Q244" s="59">
        <v>0</v>
      </c>
      <c r="R244" s="59">
        <v>0</v>
      </c>
      <c r="S244" s="90"/>
    </row>
    <row r="245" spans="1:19" ht="13.2" x14ac:dyDescent="0.25">
      <c r="A245" s="59" t="s">
        <v>4158</v>
      </c>
      <c r="B245" s="59" t="s">
        <v>5594</v>
      </c>
      <c r="C245" s="59" t="s">
        <v>5597</v>
      </c>
      <c r="D245" s="59" t="s">
        <v>123</v>
      </c>
      <c r="E245" s="59">
        <v>2958</v>
      </c>
      <c r="F245" s="59">
        <v>3013</v>
      </c>
      <c r="G245" s="59">
        <v>3067</v>
      </c>
      <c r="H245" s="59">
        <v>3122</v>
      </c>
      <c r="I245" s="59">
        <v>3176</v>
      </c>
      <c r="J245" s="59">
        <v>3231</v>
      </c>
      <c r="K245" s="59">
        <v>3285</v>
      </c>
      <c r="L245" s="59">
        <v>3340</v>
      </c>
      <c r="M245" s="59">
        <v>3394</v>
      </c>
      <c r="N245" s="59">
        <v>3449</v>
      </c>
      <c r="O245" s="59">
        <v>3504</v>
      </c>
      <c r="P245" s="59">
        <v>3558</v>
      </c>
      <c r="Q245" s="59">
        <v>3613</v>
      </c>
      <c r="R245" s="59">
        <v>3285324</v>
      </c>
      <c r="S245" s="90"/>
    </row>
    <row r="246" spans="1:19" ht="13.2" x14ac:dyDescent="0.25">
      <c r="A246" s="59" t="s">
        <v>4159</v>
      </c>
      <c r="B246" s="59" t="s">
        <v>5594</v>
      </c>
      <c r="C246" s="59" t="s">
        <v>5598</v>
      </c>
      <c r="D246" s="59" t="s">
        <v>123</v>
      </c>
      <c r="E246" s="59">
        <v>0</v>
      </c>
      <c r="F246" s="59">
        <v>0</v>
      </c>
      <c r="G246" s="59">
        <v>0</v>
      </c>
      <c r="H246" s="59">
        <v>0</v>
      </c>
      <c r="I246" s="59">
        <v>0</v>
      </c>
      <c r="J246" s="59">
        <v>0</v>
      </c>
      <c r="K246" s="59">
        <v>0</v>
      </c>
      <c r="L246" s="59">
        <v>0</v>
      </c>
      <c r="M246" s="59">
        <v>0</v>
      </c>
      <c r="N246" s="59">
        <v>0</v>
      </c>
      <c r="O246" s="59">
        <v>0</v>
      </c>
      <c r="P246" s="59">
        <v>0</v>
      </c>
      <c r="Q246" s="59">
        <v>0</v>
      </c>
      <c r="R246" s="59">
        <v>0</v>
      </c>
      <c r="S246" s="90"/>
    </row>
    <row r="247" spans="1:19" ht="13.2" x14ac:dyDescent="0.25">
      <c r="A247" s="59" t="s">
        <v>4160</v>
      </c>
      <c r="B247" s="59" t="s">
        <v>5594</v>
      </c>
      <c r="C247" s="59" t="s">
        <v>5599</v>
      </c>
      <c r="D247" s="59" t="s">
        <v>123</v>
      </c>
      <c r="E247" s="59">
        <v>4105</v>
      </c>
      <c r="F247" s="59">
        <v>4127</v>
      </c>
      <c r="G247" s="59">
        <v>4149</v>
      </c>
      <c r="H247" s="59">
        <v>4170</v>
      </c>
      <c r="I247" s="59">
        <v>4192</v>
      </c>
      <c r="J247" s="59">
        <v>4214</v>
      </c>
      <c r="K247" s="59">
        <v>4236</v>
      </c>
      <c r="L247" s="59">
        <v>4058</v>
      </c>
      <c r="M247" s="59">
        <v>4079</v>
      </c>
      <c r="N247" s="59">
        <v>4101</v>
      </c>
      <c r="O247" s="59">
        <v>4123</v>
      </c>
      <c r="P247" s="59">
        <v>4145</v>
      </c>
      <c r="Q247" s="59">
        <v>4167</v>
      </c>
      <c r="R247" s="59">
        <v>4144161</v>
      </c>
      <c r="S247" s="90"/>
    </row>
    <row r="248" spans="1:19" ht="13.2" x14ac:dyDescent="0.25">
      <c r="A248" s="59" t="s">
        <v>4161</v>
      </c>
      <c r="B248" s="59" t="s">
        <v>5594</v>
      </c>
      <c r="C248" s="59" t="s">
        <v>5600</v>
      </c>
      <c r="D248" s="59" t="s">
        <v>123</v>
      </c>
      <c r="E248" s="59">
        <v>0</v>
      </c>
      <c r="F248" s="59">
        <v>0</v>
      </c>
      <c r="G248" s="59">
        <v>0</v>
      </c>
      <c r="H248" s="59">
        <v>0</v>
      </c>
      <c r="I248" s="59">
        <v>0</v>
      </c>
      <c r="J248" s="59">
        <v>0</v>
      </c>
      <c r="K248" s="59">
        <v>0</v>
      </c>
      <c r="L248" s="59">
        <v>0</v>
      </c>
      <c r="M248" s="59">
        <v>0</v>
      </c>
      <c r="N248" s="59">
        <v>0</v>
      </c>
      <c r="O248" s="59">
        <v>0</v>
      </c>
      <c r="P248" s="59">
        <v>0</v>
      </c>
      <c r="Q248" s="59">
        <v>0</v>
      </c>
      <c r="R248" s="59">
        <v>0</v>
      </c>
      <c r="S248" s="90"/>
    </row>
    <row r="249" spans="1:19" ht="13.2" x14ac:dyDescent="0.25">
      <c r="A249" s="59" t="s">
        <v>4162</v>
      </c>
      <c r="B249" s="59" t="s">
        <v>5594</v>
      </c>
      <c r="C249" s="59" t="s">
        <v>5601</v>
      </c>
      <c r="D249" s="59" t="s">
        <v>123</v>
      </c>
      <c r="E249" s="59">
        <v>0</v>
      </c>
      <c r="F249" s="59">
        <v>0</v>
      </c>
      <c r="G249" s="59">
        <v>0</v>
      </c>
      <c r="H249" s="59">
        <v>0</v>
      </c>
      <c r="I249" s="59">
        <v>0</v>
      </c>
      <c r="J249" s="59">
        <v>0</v>
      </c>
      <c r="K249" s="59">
        <v>0</v>
      </c>
      <c r="L249" s="59">
        <v>0</v>
      </c>
      <c r="M249" s="59">
        <v>0</v>
      </c>
      <c r="N249" s="59">
        <v>0</v>
      </c>
      <c r="O249" s="59">
        <v>0</v>
      </c>
      <c r="P249" s="59">
        <v>0</v>
      </c>
      <c r="Q249" s="59">
        <v>0</v>
      </c>
      <c r="R249" s="59">
        <v>0</v>
      </c>
      <c r="S249" s="90"/>
    </row>
    <row r="250" spans="1:19" ht="13.2" x14ac:dyDescent="0.25">
      <c r="A250" s="59" t="s">
        <v>4163</v>
      </c>
      <c r="B250" s="59" t="s">
        <v>5594</v>
      </c>
      <c r="C250" s="59" t="s">
        <v>5602</v>
      </c>
      <c r="D250" s="59" t="s">
        <v>123</v>
      </c>
      <c r="E250" s="59">
        <v>3853</v>
      </c>
      <c r="F250" s="59">
        <v>3955</v>
      </c>
      <c r="G250" s="59">
        <v>4057</v>
      </c>
      <c r="H250" s="59">
        <v>4159</v>
      </c>
      <c r="I250" s="59">
        <v>4262</v>
      </c>
      <c r="J250" s="59">
        <v>4364</v>
      </c>
      <c r="K250" s="59">
        <v>4466</v>
      </c>
      <c r="L250" s="59">
        <v>4568</v>
      </c>
      <c r="M250" s="59">
        <v>4670</v>
      </c>
      <c r="N250" s="59">
        <v>4772</v>
      </c>
      <c r="O250" s="59">
        <v>4874</v>
      </c>
      <c r="P250" s="59">
        <v>4976</v>
      </c>
      <c r="Q250" s="59">
        <v>5079</v>
      </c>
      <c r="R250" s="59">
        <v>4465659</v>
      </c>
      <c r="S250" s="90"/>
    </row>
    <row r="251" spans="1:19" ht="13.2" x14ac:dyDescent="0.25">
      <c r="A251" s="59" t="s">
        <v>4164</v>
      </c>
      <c r="B251" s="59" t="s">
        <v>5594</v>
      </c>
      <c r="C251" s="59" t="s">
        <v>5603</v>
      </c>
      <c r="D251" s="59" t="s">
        <v>123</v>
      </c>
      <c r="E251" s="59">
        <v>0</v>
      </c>
      <c r="F251" s="59">
        <v>0</v>
      </c>
      <c r="G251" s="59">
        <v>0</v>
      </c>
      <c r="H251" s="59">
        <v>0</v>
      </c>
      <c r="I251" s="59">
        <v>0</v>
      </c>
      <c r="J251" s="59">
        <v>0</v>
      </c>
      <c r="K251" s="59">
        <v>0</v>
      </c>
      <c r="L251" s="59">
        <v>0</v>
      </c>
      <c r="M251" s="59">
        <v>0</v>
      </c>
      <c r="N251" s="59">
        <v>0</v>
      </c>
      <c r="O251" s="59">
        <v>0</v>
      </c>
      <c r="P251" s="59">
        <v>0</v>
      </c>
      <c r="Q251" s="59">
        <v>0</v>
      </c>
      <c r="R251" s="59">
        <v>0</v>
      </c>
      <c r="S251" s="90"/>
    </row>
    <row r="252" spans="1:19" ht="13.2" x14ac:dyDescent="0.25">
      <c r="A252" s="59" t="s">
        <v>4165</v>
      </c>
      <c r="B252" s="59" t="s">
        <v>5594</v>
      </c>
      <c r="C252" s="59" t="s">
        <v>5604</v>
      </c>
      <c r="D252" s="59" t="s">
        <v>123</v>
      </c>
      <c r="E252" s="59">
        <v>0</v>
      </c>
      <c r="F252" s="59">
        <v>0</v>
      </c>
      <c r="G252" s="59">
        <v>0</v>
      </c>
      <c r="H252" s="59">
        <v>0</v>
      </c>
      <c r="I252" s="59">
        <v>0</v>
      </c>
      <c r="J252" s="59">
        <v>0</v>
      </c>
      <c r="K252" s="59">
        <v>0</v>
      </c>
      <c r="L252" s="59">
        <v>0</v>
      </c>
      <c r="M252" s="59">
        <v>0</v>
      </c>
      <c r="N252" s="59">
        <v>0</v>
      </c>
      <c r="O252" s="59">
        <v>0</v>
      </c>
      <c r="P252" s="59">
        <v>0</v>
      </c>
      <c r="Q252" s="59">
        <v>0</v>
      </c>
      <c r="R252" s="59">
        <v>0</v>
      </c>
      <c r="S252" s="90"/>
    </row>
    <row r="253" spans="1:19" ht="13.2" x14ac:dyDescent="0.25">
      <c r="A253" s="59" t="s">
        <v>4166</v>
      </c>
      <c r="B253" s="59" t="s">
        <v>5594</v>
      </c>
      <c r="C253" s="59" t="s">
        <v>5605</v>
      </c>
      <c r="D253" s="59" t="s">
        <v>123</v>
      </c>
      <c r="E253" s="59">
        <v>2109</v>
      </c>
      <c r="F253" s="59">
        <v>2192</v>
      </c>
      <c r="G253" s="59">
        <v>2276</v>
      </c>
      <c r="H253" s="59">
        <v>2359</v>
      </c>
      <c r="I253" s="59">
        <v>2442</v>
      </c>
      <c r="J253" s="59">
        <v>2525</v>
      </c>
      <c r="K253" s="59">
        <v>2608</v>
      </c>
      <c r="L253" s="59">
        <v>2691</v>
      </c>
      <c r="M253" s="59">
        <v>2775</v>
      </c>
      <c r="N253" s="59">
        <v>2858</v>
      </c>
      <c r="O253" s="59">
        <v>2941</v>
      </c>
      <c r="P253" s="59">
        <v>3024</v>
      </c>
      <c r="Q253" s="59">
        <v>3107</v>
      </c>
      <c r="R253" s="59">
        <v>2608255</v>
      </c>
      <c r="S253" s="90"/>
    </row>
    <row r="254" spans="1:19" ht="13.2" x14ac:dyDescent="0.25">
      <c r="A254" s="59" t="s">
        <v>4167</v>
      </c>
      <c r="B254" s="59" t="s">
        <v>5594</v>
      </c>
      <c r="C254" s="59" t="s">
        <v>5606</v>
      </c>
      <c r="D254" s="59" t="s">
        <v>123</v>
      </c>
      <c r="E254" s="59">
        <v>0</v>
      </c>
      <c r="F254" s="59">
        <v>0</v>
      </c>
      <c r="G254" s="59">
        <v>0</v>
      </c>
      <c r="H254" s="59">
        <v>0</v>
      </c>
      <c r="I254" s="59">
        <v>0</v>
      </c>
      <c r="J254" s="59">
        <v>0</v>
      </c>
      <c r="K254" s="59">
        <v>0</v>
      </c>
      <c r="L254" s="59">
        <v>0</v>
      </c>
      <c r="M254" s="59">
        <v>0</v>
      </c>
      <c r="N254" s="59">
        <v>0</v>
      </c>
      <c r="O254" s="59">
        <v>0</v>
      </c>
      <c r="P254" s="59">
        <v>0</v>
      </c>
      <c r="Q254" s="59">
        <v>0</v>
      </c>
      <c r="R254" s="59">
        <v>0</v>
      </c>
      <c r="S254" s="90"/>
    </row>
    <row r="255" spans="1:19" ht="13.2" x14ac:dyDescent="0.25">
      <c r="A255" s="59" t="s">
        <v>4168</v>
      </c>
      <c r="B255" s="59" t="s">
        <v>5594</v>
      </c>
      <c r="C255" s="59" t="s">
        <v>5607</v>
      </c>
      <c r="D255" s="59" t="s">
        <v>123</v>
      </c>
      <c r="E255" s="59">
        <v>0</v>
      </c>
      <c r="F255" s="59">
        <v>0</v>
      </c>
      <c r="G255" s="59">
        <v>0</v>
      </c>
      <c r="H255" s="59">
        <v>0</v>
      </c>
      <c r="I255" s="59">
        <v>0</v>
      </c>
      <c r="J255" s="59">
        <v>0</v>
      </c>
      <c r="K255" s="59">
        <v>0</v>
      </c>
      <c r="L255" s="59">
        <v>0</v>
      </c>
      <c r="M255" s="59">
        <v>0</v>
      </c>
      <c r="N255" s="59">
        <v>0</v>
      </c>
      <c r="O255" s="59">
        <v>0</v>
      </c>
      <c r="P255" s="59">
        <v>0</v>
      </c>
      <c r="Q255" s="59">
        <v>0</v>
      </c>
      <c r="R255" s="59">
        <v>0</v>
      </c>
      <c r="S255" s="90"/>
    </row>
    <row r="256" spans="1:19" ht="13.2" x14ac:dyDescent="0.25">
      <c r="A256" s="59" t="s">
        <v>4169</v>
      </c>
      <c r="B256" s="59" t="s">
        <v>5594</v>
      </c>
      <c r="C256" s="59" t="s">
        <v>5608</v>
      </c>
      <c r="D256" s="59" t="s">
        <v>123</v>
      </c>
      <c r="E256" s="59">
        <v>0</v>
      </c>
      <c r="F256" s="59">
        <v>0</v>
      </c>
      <c r="G256" s="59">
        <v>0</v>
      </c>
      <c r="H256" s="59">
        <v>0</v>
      </c>
      <c r="I256" s="59">
        <v>0</v>
      </c>
      <c r="J256" s="59">
        <v>0</v>
      </c>
      <c r="K256" s="59">
        <v>0</v>
      </c>
      <c r="L256" s="59">
        <v>0</v>
      </c>
      <c r="M256" s="59">
        <v>0</v>
      </c>
      <c r="N256" s="59">
        <v>0</v>
      </c>
      <c r="O256" s="59">
        <v>0</v>
      </c>
      <c r="P256" s="59">
        <v>0</v>
      </c>
      <c r="Q256" s="59">
        <v>0</v>
      </c>
      <c r="R256" s="59">
        <v>0</v>
      </c>
      <c r="S256" s="90"/>
    </row>
    <row r="257" spans="1:21" ht="13.2" x14ac:dyDescent="0.25">
      <c r="A257" s="59" t="s">
        <v>4170</v>
      </c>
      <c r="B257" s="59" t="s">
        <v>5594</v>
      </c>
      <c r="C257" s="59" t="s">
        <v>5609</v>
      </c>
      <c r="D257" s="59" t="s">
        <v>123</v>
      </c>
      <c r="E257" s="59">
        <v>0</v>
      </c>
      <c r="F257" s="59">
        <v>0</v>
      </c>
      <c r="G257" s="59">
        <v>0</v>
      </c>
      <c r="H257" s="59">
        <v>0</v>
      </c>
      <c r="I257" s="59">
        <v>0</v>
      </c>
      <c r="J257" s="59">
        <v>0</v>
      </c>
      <c r="K257" s="59">
        <v>0</v>
      </c>
      <c r="L257" s="59">
        <v>0</v>
      </c>
      <c r="M257" s="59">
        <v>0</v>
      </c>
      <c r="N257" s="59">
        <v>0</v>
      </c>
      <c r="O257" s="59">
        <v>0</v>
      </c>
      <c r="P257" s="59">
        <v>0</v>
      </c>
      <c r="Q257" s="59">
        <v>0</v>
      </c>
      <c r="R257" s="59">
        <v>0</v>
      </c>
      <c r="S257" s="90"/>
    </row>
    <row r="258" spans="1:21" ht="13.2" x14ac:dyDescent="0.25">
      <c r="A258" s="59" t="s">
        <v>4171</v>
      </c>
      <c r="B258" s="59" t="s">
        <v>5594</v>
      </c>
      <c r="C258" s="59" t="s">
        <v>5610</v>
      </c>
      <c r="D258" s="59" t="s">
        <v>123</v>
      </c>
      <c r="E258" s="59">
        <v>179</v>
      </c>
      <c r="F258" s="59">
        <v>184</v>
      </c>
      <c r="G258" s="59">
        <v>190</v>
      </c>
      <c r="H258" s="59">
        <v>195</v>
      </c>
      <c r="I258" s="59">
        <v>201</v>
      </c>
      <c r="J258" s="59">
        <v>206</v>
      </c>
      <c r="K258" s="59">
        <v>212</v>
      </c>
      <c r="L258" s="59">
        <v>217</v>
      </c>
      <c r="M258" s="59">
        <v>222</v>
      </c>
      <c r="N258" s="59">
        <v>228</v>
      </c>
      <c r="O258" s="59">
        <v>233</v>
      </c>
      <c r="P258" s="59">
        <v>239</v>
      </c>
      <c r="Q258" s="59">
        <v>108</v>
      </c>
      <c r="R258" s="59">
        <v>205857</v>
      </c>
      <c r="S258" s="90"/>
    </row>
    <row r="259" spans="1:21" ht="13.2" x14ac:dyDescent="0.25">
      <c r="A259" s="59" t="s">
        <v>4172</v>
      </c>
      <c r="B259" s="59" t="s">
        <v>5594</v>
      </c>
      <c r="C259" s="59" t="s">
        <v>5611</v>
      </c>
      <c r="D259" s="59" t="s">
        <v>123</v>
      </c>
      <c r="E259" s="59">
        <v>2066</v>
      </c>
      <c r="F259" s="59">
        <v>2085</v>
      </c>
      <c r="G259" s="59">
        <v>2105</v>
      </c>
      <c r="H259" s="59">
        <v>2124</v>
      </c>
      <c r="I259" s="59">
        <v>2143</v>
      </c>
      <c r="J259" s="59">
        <v>2162</v>
      </c>
      <c r="K259" s="59">
        <v>2182</v>
      </c>
      <c r="L259" s="59">
        <v>2201</v>
      </c>
      <c r="M259" s="59">
        <v>2220</v>
      </c>
      <c r="N259" s="59">
        <v>2239</v>
      </c>
      <c r="O259" s="59">
        <v>2259</v>
      </c>
      <c r="P259" s="59">
        <v>2278</v>
      </c>
      <c r="Q259" s="59">
        <v>2299</v>
      </c>
      <c r="R259" s="59">
        <v>2181742</v>
      </c>
      <c r="S259" s="90"/>
    </row>
    <row r="260" spans="1:21" ht="13.2" x14ac:dyDescent="0.25">
      <c r="A260" s="59" t="s">
        <v>4173</v>
      </c>
      <c r="B260" s="59" t="s">
        <v>5594</v>
      </c>
      <c r="C260" s="59" t="s">
        <v>5612</v>
      </c>
      <c r="D260" s="59" t="s">
        <v>123</v>
      </c>
      <c r="E260" s="59">
        <v>9232</v>
      </c>
      <c r="F260" s="59">
        <v>9242</v>
      </c>
      <c r="G260" s="59">
        <v>9253</v>
      </c>
      <c r="H260" s="59">
        <v>9263</v>
      </c>
      <c r="I260" s="59">
        <v>9274</v>
      </c>
      <c r="J260" s="59">
        <v>9284</v>
      </c>
      <c r="K260" s="59">
        <v>9295</v>
      </c>
      <c r="L260" s="59">
        <v>9305</v>
      </c>
      <c r="M260" s="59">
        <v>9316</v>
      </c>
      <c r="N260" s="59">
        <v>9326</v>
      </c>
      <c r="O260" s="59">
        <v>9337</v>
      </c>
      <c r="P260" s="59">
        <v>9347</v>
      </c>
      <c r="Q260" s="59">
        <v>9358</v>
      </c>
      <c r="R260" s="59">
        <v>9294570</v>
      </c>
      <c r="S260" s="90"/>
    </row>
    <row r="261" spans="1:21" ht="13.2" x14ac:dyDescent="0.25">
      <c r="A261" s="59" t="s">
        <v>4174</v>
      </c>
      <c r="B261" s="59" t="s">
        <v>5594</v>
      </c>
      <c r="C261" s="59" t="s">
        <v>5613</v>
      </c>
      <c r="D261" s="59" t="s">
        <v>123</v>
      </c>
      <c r="E261" s="59">
        <v>0</v>
      </c>
      <c r="F261" s="59">
        <v>0</v>
      </c>
      <c r="G261" s="59">
        <v>0</v>
      </c>
      <c r="H261" s="59">
        <v>0</v>
      </c>
      <c r="I261" s="59">
        <v>0</v>
      </c>
      <c r="J261" s="59">
        <v>0</v>
      </c>
      <c r="K261" s="59">
        <v>0</v>
      </c>
      <c r="L261" s="59">
        <v>0</v>
      </c>
      <c r="M261" s="59">
        <v>0</v>
      </c>
      <c r="N261" s="59">
        <v>0</v>
      </c>
      <c r="O261" s="59">
        <v>0</v>
      </c>
      <c r="P261" s="59">
        <v>0</v>
      </c>
      <c r="Q261" s="59">
        <v>0</v>
      </c>
      <c r="R261" s="59">
        <v>0</v>
      </c>
      <c r="S261" s="90"/>
    </row>
    <row r="262" spans="1:21" ht="13.2" x14ac:dyDescent="0.25">
      <c r="A262" s="59" t="s">
        <v>4175</v>
      </c>
      <c r="B262" s="59" t="s">
        <v>5614</v>
      </c>
      <c r="C262" s="59" t="s">
        <v>5615</v>
      </c>
      <c r="D262" s="59" t="s">
        <v>123</v>
      </c>
      <c r="E262" s="59">
        <v>0</v>
      </c>
      <c r="F262" s="59">
        <v>0</v>
      </c>
      <c r="G262" s="59">
        <v>0</v>
      </c>
      <c r="H262" s="59">
        <v>0</v>
      </c>
      <c r="I262" s="59">
        <v>0</v>
      </c>
      <c r="J262" s="59">
        <v>0</v>
      </c>
      <c r="K262" s="59">
        <v>0</v>
      </c>
      <c r="L262" s="59">
        <v>0</v>
      </c>
      <c r="M262" s="59">
        <v>0</v>
      </c>
      <c r="N262" s="59">
        <v>0</v>
      </c>
      <c r="O262" s="59">
        <v>0</v>
      </c>
      <c r="P262" s="59">
        <v>0</v>
      </c>
      <c r="Q262" s="59">
        <v>0</v>
      </c>
      <c r="R262" s="59">
        <v>0</v>
      </c>
      <c r="S262" s="90"/>
    </row>
    <row r="263" spans="1:21" ht="13.2" x14ac:dyDescent="0.25">
      <c r="A263" s="59" t="s">
        <v>4176</v>
      </c>
      <c r="B263" s="59" t="s">
        <v>5614</v>
      </c>
      <c r="C263" s="59" t="s">
        <v>5616</v>
      </c>
      <c r="D263" s="59" t="s">
        <v>123</v>
      </c>
      <c r="E263" s="59">
        <v>0</v>
      </c>
      <c r="F263" s="59">
        <v>0</v>
      </c>
      <c r="G263" s="59">
        <v>0</v>
      </c>
      <c r="H263" s="59">
        <v>0</v>
      </c>
      <c r="I263" s="59">
        <v>0</v>
      </c>
      <c r="J263" s="59">
        <v>0</v>
      </c>
      <c r="K263" s="59">
        <v>0</v>
      </c>
      <c r="L263" s="59">
        <v>0</v>
      </c>
      <c r="M263" s="59">
        <v>0</v>
      </c>
      <c r="N263" s="59">
        <v>0</v>
      </c>
      <c r="O263" s="59">
        <v>0</v>
      </c>
      <c r="P263" s="59">
        <v>0</v>
      </c>
      <c r="Q263" s="59">
        <v>0</v>
      </c>
      <c r="R263" s="59">
        <v>0</v>
      </c>
      <c r="S263" s="90"/>
    </row>
    <row r="264" spans="1:21" ht="13.2" x14ac:dyDescent="0.25">
      <c r="A264" s="59" t="s">
        <v>4177</v>
      </c>
      <c r="B264" s="59" t="s">
        <v>5614</v>
      </c>
      <c r="C264" s="59" t="s">
        <v>5617</v>
      </c>
      <c r="D264" s="59" t="s">
        <v>123</v>
      </c>
      <c r="E264" s="59">
        <v>1318</v>
      </c>
      <c r="F264" s="59">
        <v>1343</v>
      </c>
      <c r="G264" s="59">
        <v>1368</v>
      </c>
      <c r="H264" s="59">
        <v>1393</v>
      </c>
      <c r="I264" s="59">
        <v>1417</v>
      </c>
      <c r="J264" s="59">
        <v>1442</v>
      </c>
      <c r="K264" s="59">
        <v>1467</v>
      </c>
      <c r="L264" s="59">
        <v>1492</v>
      </c>
      <c r="M264" s="59">
        <v>1517</v>
      </c>
      <c r="N264" s="59">
        <v>1542</v>
      </c>
      <c r="O264" s="59">
        <v>1567</v>
      </c>
      <c r="P264" s="59">
        <v>1592</v>
      </c>
      <c r="Q264" s="59">
        <v>1617</v>
      </c>
      <c r="R264" s="59">
        <v>1467310</v>
      </c>
      <c r="S264" s="90"/>
    </row>
    <row r="265" spans="1:21" ht="13.2" x14ac:dyDescent="0.25">
      <c r="A265" s="59" t="s">
        <v>4178</v>
      </c>
      <c r="B265" s="59" t="s">
        <v>5614</v>
      </c>
      <c r="C265" s="59" t="s">
        <v>5618</v>
      </c>
      <c r="D265" s="59" t="s">
        <v>123</v>
      </c>
      <c r="E265" s="59">
        <v>0</v>
      </c>
      <c r="F265" s="59">
        <v>0</v>
      </c>
      <c r="G265" s="59">
        <v>0</v>
      </c>
      <c r="H265" s="59">
        <v>0</v>
      </c>
      <c r="I265" s="59">
        <v>0</v>
      </c>
      <c r="J265" s="59">
        <v>0</v>
      </c>
      <c r="K265" s="59">
        <v>0</v>
      </c>
      <c r="L265" s="59">
        <v>0</v>
      </c>
      <c r="M265" s="59">
        <v>0</v>
      </c>
      <c r="N265" s="59">
        <v>0</v>
      </c>
      <c r="O265" s="59">
        <v>0</v>
      </c>
      <c r="P265" s="59">
        <v>0</v>
      </c>
      <c r="Q265" s="59">
        <v>0</v>
      </c>
      <c r="R265" s="59">
        <v>0</v>
      </c>
      <c r="S265" s="90"/>
    </row>
    <row r="266" spans="1:21" ht="13.2" x14ac:dyDescent="0.25">
      <c r="A266" s="59" t="s">
        <v>4179</v>
      </c>
      <c r="B266" s="59" t="s">
        <v>5614</v>
      </c>
      <c r="C266" s="59" t="s">
        <v>5619</v>
      </c>
      <c r="D266" s="59" t="s">
        <v>123</v>
      </c>
      <c r="E266" s="59">
        <v>1737</v>
      </c>
      <c r="F266" s="59">
        <v>1740</v>
      </c>
      <c r="G266" s="59">
        <v>1744</v>
      </c>
      <c r="H266" s="59">
        <v>1748</v>
      </c>
      <c r="I266" s="59">
        <v>1752</v>
      </c>
      <c r="J266" s="59">
        <v>1755</v>
      </c>
      <c r="K266" s="59">
        <v>1759</v>
      </c>
      <c r="L266" s="59">
        <v>1763</v>
      </c>
      <c r="M266" s="59">
        <v>1767</v>
      </c>
      <c r="N266" s="59">
        <v>1770</v>
      </c>
      <c r="O266" s="59">
        <v>1774</v>
      </c>
      <c r="P266" s="59">
        <v>1778</v>
      </c>
      <c r="Q266" s="59">
        <v>1782</v>
      </c>
      <c r="R266" s="59">
        <v>1759043</v>
      </c>
      <c r="S266" s="90"/>
    </row>
    <row r="267" spans="1:21" ht="13.2" x14ac:dyDescent="0.25">
      <c r="A267" s="59" t="s">
        <v>4180</v>
      </c>
      <c r="B267" s="59" t="s">
        <v>5614</v>
      </c>
      <c r="C267" s="59" t="s">
        <v>5620</v>
      </c>
      <c r="D267" s="59" t="s">
        <v>123</v>
      </c>
      <c r="E267" s="59">
        <v>0</v>
      </c>
      <c r="F267" s="59">
        <v>0</v>
      </c>
      <c r="G267" s="59">
        <v>0</v>
      </c>
      <c r="H267" s="59">
        <v>0</v>
      </c>
      <c r="I267" s="59">
        <v>0</v>
      </c>
      <c r="J267" s="59">
        <v>0</v>
      </c>
      <c r="K267" s="59">
        <v>0</v>
      </c>
      <c r="L267" s="59">
        <v>0</v>
      </c>
      <c r="M267" s="59">
        <v>0</v>
      </c>
      <c r="N267" s="59">
        <v>0</v>
      </c>
      <c r="O267" s="59">
        <v>0</v>
      </c>
      <c r="P267" s="59">
        <v>0</v>
      </c>
      <c r="Q267" s="59">
        <v>0</v>
      </c>
      <c r="R267" s="59">
        <v>0</v>
      </c>
      <c r="S267" s="90"/>
    </row>
    <row r="268" spans="1:21" ht="13.2" x14ac:dyDescent="0.25">
      <c r="A268" s="59" t="s">
        <v>4181</v>
      </c>
      <c r="B268" s="59" t="s">
        <v>5614</v>
      </c>
      <c r="C268" s="59" t="s">
        <v>5621</v>
      </c>
      <c r="D268" s="59" t="s">
        <v>123</v>
      </c>
      <c r="E268" s="59">
        <v>0</v>
      </c>
      <c r="F268" s="59">
        <v>0</v>
      </c>
      <c r="G268" s="59">
        <v>0</v>
      </c>
      <c r="H268" s="59">
        <v>0</v>
      </c>
      <c r="I268" s="59">
        <v>0</v>
      </c>
      <c r="J268" s="59">
        <v>0</v>
      </c>
      <c r="K268" s="59">
        <v>0</v>
      </c>
      <c r="L268" s="59">
        <v>0</v>
      </c>
      <c r="M268" s="59">
        <v>0</v>
      </c>
      <c r="N268" s="59">
        <v>0</v>
      </c>
      <c r="O268" s="59">
        <v>0</v>
      </c>
      <c r="P268" s="59">
        <v>0</v>
      </c>
      <c r="Q268" s="59">
        <v>0</v>
      </c>
      <c r="R268" s="59">
        <v>0</v>
      </c>
      <c r="S268" s="90"/>
    </row>
    <row r="269" spans="1:21" ht="13.2" x14ac:dyDescent="0.25">
      <c r="A269" s="59" t="s">
        <v>4182</v>
      </c>
      <c r="B269" s="59" t="s">
        <v>5614</v>
      </c>
      <c r="C269" s="59" t="s">
        <v>5622</v>
      </c>
      <c r="D269" s="59" t="s">
        <v>123</v>
      </c>
      <c r="E269" s="59">
        <v>1880</v>
      </c>
      <c r="F269" s="59">
        <v>1927</v>
      </c>
      <c r="G269" s="59">
        <v>1975</v>
      </c>
      <c r="H269" s="59">
        <v>2023</v>
      </c>
      <c r="I269" s="59">
        <v>2070</v>
      </c>
      <c r="J269" s="59">
        <v>2118</v>
      </c>
      <c r="K269" s="59">
        <v>2165</v>
      </c>
      <c r="L269" s="59">
        <v>2213</v>
      </c>
      <c r="M269" s="59">
        <v>2261</v>
      </c>
      <c r="N269" s="59">
        <v>2308</v>
      </c>
      <c r="O269" s="59">
        <v>2356</v>
      </c>
      <c r="P269" s="59">
        <v>2403</v>
      </c>
      <c r="Q269" s="59">
        <v>2451</v>
      </c>
      <c r="R269" s="59">
        <v>2165375</v>
      </c>
      <c r="S269" s="90"/>
      <c r="T269" s="90"/>
      <c r="U269" s="91"/>
    </row>
    <row r="270" spans="1:21" ht="13.2" x14ac:dyDescent="0.25">
      <c r="A270" s="59" t="s">
        <v>4183</v>
      </c>
      <c r="B270" s="59" t="s">
        <v>5614</v>
      </c>
      <c r="C270" s="59" t="s">
        <v>5623</v>
      </c>
      <c r="D270" s="59" t="s">
        <v>123</v>
      </c>
      <c r="E270" s="59">
        <v>0</v>
      </c>
      <c r="F270" s="59">
        <v>0</v>
      </c>
      <c r="G270" s="59">
        <v>0</v>
      </c>
      <c r="H270" s="59">
        <v>0</v>
      </c>
      <c r="I270" s="59">
        <v>0</v>
      </c>
      <c r="J270" s="59">
        <v>0</v>
      </c>
      <c r="K270" s="59">
        <v>0</v>
      </c>
      <c r="L270" s="59">
        <v>0</v>
      </c>
      <c r="M270" s="59">
        <v>0</v>
      </c>
      <c r="N270" s="59">
        <v>0</v>
      </c>
      <c r="O270" s="59">
        <v>0</v>
      </c>
      <c r="P270" s="59">
        <v>0</v>
      </c>
      <c r="Q270" s="59">
        <v>0</v>
      </c>
      <c r="R270" s="59">
        <v>0</v>
      </c>
      <c r="S270" s="90"/>
      <c r="T270" s="90"/>
      <c r="U270" s="91"/>
    </row>
    <row r="271" spans="1:21" ht="13.2" x14ac:dyDescent="0.25">
      <c r="A271" s="59" t="s">
        <v>4184</v>
      </c>
      <c r="B271" s="59" t="s">
        <v>5614</v>
      </c>
      <c r="C271" s="59" t="s">
        <v>5624</v>
      </c>
      <c r="D271" s="59" t="s">
        <v>123</v>
      </c>
      <c r="E271" s="59">
        <v>0</v>
      </c>
      <c r="F271" s="59">
        <v>0</v>
      </c>
      <c r="G271" s="59">
        <v>0</v>
      </c>
      <c r="H271" s="59">
        <v>0</v>
      </c>
      <c r="I271" s="59">
        <v>0</v>
      </c>
      <c r="J271" s="59">
        <v>0</v>
      </c>
      <c r="K271" s="59">
        <v>0</v>
      </c>
      <c r="L271" s="59">
        <v>0</v>
      </c>
      <c r="M271" s="59">
        <v>0</v>
      </c>
      <c r="N271" s="59">
        <v>0</v>
      </c>
      <c r="O271" s="59">
        <v>0</v>
      </c>
      <c r="P271" s="59">
        <v>0</v>
      </c>
      <c r="Q271" s="59">
        <v>0</v>
      </c>
      <c r="R271" s="59">
        <v>0</v>
      </c>
      <c r="S271" s="90"/>
      <c r="T271" s="90"/>
      <c r="U271" s="91"/>
    </row>
    <row r="272" spans="1:21" ht="13.2" x14ac:dyDescent="0.25">
      <c r="A272" s="59" t="s">
        <v>4185</v>
      </c>
      <c r="B272" s="59" t="s">
        <v>5614</v>
      </c>
      <c r="C272" s="59" t="s">
        <v>5625</v>
      </c>
      <c r="D272" s="59" t="s">
        <v>123</v>
      </c>
      <c r="E272" s="59">
        <v>1168</v>
      </c>
      <c r="F272" s="59">
        <v>1200</v>
      </c>
      <c r="G272" s="59">
        <v>1233</v>
      </c>
      <c r="H272" s="59">
        <v>1265</v>
      </c>
      <c r="I272" s="59">
        <v>1298</v>
      </c>
      <c r="J272" s="59">
        <v>1331</v>
      </c>
      <c r="K272" s="59">
        <v>1363</v>
      </c>
      <c r="L272" s="59">
        <v>1396</v>
      </c>
      <c r="M272" s="59">
        <v>1428</v>
      </c>
      <c r="N272" s="59">
        <v>1461</v>
      </c>
      <c r="O272" s="59">
        <v>1493</v>
      </c>
      <c r="P272" s="59">
        <v>1526</v>
      </c>
      <c r="Q272" s="59">
        <v>1558</v>
      </c>
      <c r="R272" s="59">
        <v>1363093</v>
      </c>
      <c r="S272" s="90"/>
      <c r="T272" s="90"/>
      <c r="U272" s="91"/>
    </row>
    <row r="273" spans="1:21" ht="13.2" x14ac:dyDescent="0.25">
      <c r="A273" s="59" t="s">
        <v>4186</v>
      </c>
      <c r="B273" s="59" t="s">
        <v>5614</v>
      </c>
      <c r="C273" s="59" t="s">
        <v>5626</v>
      </c>
      <c r="D273" s="59" t="s">
        <v>123</v>
      </c>
      <c r="E273" s="59">
        <v>0</v>
      </c>
      <c r="F273" s="59">
        <v>0</v>
      </c>
      <c r="G273" s="59">
        <v>0</v>
      </c>
      <c r="H273" s="59">
        <v>0</v>
      </c>
      <c r="I273" s="59">
        <v>0</v>
      </c>
      <c r="J273" s="59">
        <v>0</v>
      </c>
      <c r="K273" s="59">
        <v>0</v>
      </c>
      <c r="L273" s="59">
        <v>0</v>
      </c>
      <c r="M273" s="59">
        <v>0</v>
      </c>
      <c r="N273" s="59">
        <v>0</v>
      </c>
      <c r="O273" s="59">
        <v>0</v>
      </c>
      <c r="P273" s="59">
        <v>0</v>
      </c>
      <c r="Q273" s="59">
        <v>0</v>
      </c>
      <c r="R273" s="59">
        <v>0</v>
      </c>
      <c r="S273" s="90"/>
      <c r="T273" s="90"/>
      <c r="U273" s="91"/>
    </row>
    <row r="274" spans="1:21" ht="13.2" x14ac:dyDescent="0.25">
      <c r="A274" s="59" t="s">
        <v>4187</v>
      </c>
      <c r="B274" s="59" t="s">
        <v>5614</v>
      </c>
      <c r="C274" s="59" t="s">
        <v>5627</v>
      </c>
      <c r="D274" s="59" t="s">
        <v>123</v>
      </c>
      <c r="E274" s="59">
        <v>0</v>
      </c>
      <c r="F274" s="59">
        <v>0</v>
      </c>
      <c r="G274" s="59">
        <v>0</v>
      </c>
      <c r="H274" s="59">
        <v>0</v>
      </c>
      <c r="I274" s="59">
        <v>0</v>
      </c>
      <c r="J274" s="59">
        <v>0</v>
      </c>
      <c r="K274" s="59">
        <v>0</v>
      </c>
      <c r="L274" s="59">
        <v>0</v>
      </c>
      <c r="M274" s="59">
        <v>0</v>
      </c>
      <c r="N274" s="59">
        <v>0</v>
      </c>
      <c r="O274" s="59">
        <v>0</v>
      </c>
      <c r="P274" s="59">
        <v>0</v>
      </c>
      <c r="Q274" s="59">
        <v>0</v>
      </c>
      <c r="R274" s="59">
        <v>0</v>
      </c>
      <c r="S274" s="90"/>
      <c r="T274" s="90"/>
      <c r="U274" s="91"/>
    </row>
    <row r="275" spans="1:21" ht="13.2" x14ac:dyDescent="0.25">
      <c r="A275" s="59" t="s">
        <v>4188</v>
      </c>
      <c r="B275" s="59" t="s">
        <v>5614</v>
      </c>
      <c r="C275" s="59" t="s">
        <v>5628</v>
      </c>
      <c r="D275" s="59" t="s">
        <v>123</v>
      </c>
      <c r="E275" s="59">
        <v>0</v>
      </c>
      <c r="F275" s="59">
        <v>0</v>
      </c>
      <c r="G275" s="59">
        <v>0</v>
      </c>
      <c r="H275" s="59">
        <v>0</v>
      </c>
      <c r="I275" s="59">
        <v>0</v>
      </c>
      <c r="J275" s="59">
        <v>0</v>
      </c>
      <c r="K275" s="59">
        <v>0</v>
      </c>
      <c r="L275" s="59">
        <v>0</v>
      </c>
      <c r="M275" s="59">
        <v>0</v>
      </c>
      <c r="N275" s="59">
        <v>0</v>
      </c>
      <c r="O275" s="59">
        <v>0</v>
      </c>
      <c r="P275" s="59">
        <v>0</v>
      </c>
      <c r="Q275" s="59">
        <v>0</v>
      </c>
      <c r="R275" s="59">
        <v>0</v>
      </c>
      <c r="S275" s="90"/>
      <c r="T275" s="90"/>
      <c r="U275" s="91"/>
    </row>
    <row r="276" spans="1:21" ht="13.2" x14ac:dyDescent="0.25">
      <c r="A276" s="59" t="s">
        <v>4189</v>
      </c>
      <c r="B276" s="59" t="s">
        <v>5614</v>
      </c>
      <c r="C276" s="59" t="s">
        <v>5629</v>
      </c>
      <c r="D276" s="59" t="s">
        <v>123</v>
      </c>
      <c r="E276" s="59">
        <v>0</v>
      </c>
      <c r="F276" s="59">
        <v>0</v>
      </c>
      <c r="G276" s="59">
        <v>0</v>
      </c>
      <c r="H276" s="59">
        <v>0</v>
      </c>
      <c r="I276" s="59">
        <v>0</v>
      </c>
      <c r="J276" s="59">
        <v>0</v>
      </c>
      <c r="K276" s="59">
        <v>0</v>
      </c>
      <c r="L276" s="59">
        <v>0</v>
      </c>
      <c r="M276" s="59">
        <v>0</v>
      </c>
      <c r="N276" s="59">
        <v>0</v>
      </c>
      <c r="O276" s="59">
        <v>0</v>
      </c>
      <c r="P276" s="59">
        <v>0</v>
      </c>
      <c r="Q276" s="59">
        <v>0</v>
      </c>
      <c r="R276" s="59">
        <v>0</v>
      </c>
      <c r="S276" s="90"/>
      <c r="T276" s="90"/>
      <c r="U276" s="91"/>
    </row>
    <row r="277" spans="1:21" ht="13.2" x14ac:dyDescent="0.25">
      <c r="A277" s="59" t="s">
        <v>4190</v>
      </c>
      <c r="B277" s="59" t="s">
        <v>5614</v>
      </c>
      <c r="C277" s="59" t="s">
        <v>5630</v>
      </c>
      <c r="D277" s="59" t="s">
        <v>123</v>
      </c>
      <c r="E277" s="59">
        <v>0</v>
      </c>
      <c r="F277" s="59">
        <v>0</v>
      </c>
      <c r="G277" s="59">
        <v>0</v>
      </c>
      <c r="H277" s="59">
        <v>0</v>
      </c>
      <c r="I277" s="59">
        <v>0</v>
      </c>
      <c r="J277" s="59">
        <v>0</v>
      </c>
      <c r="K277" s="59">
        <v>0</v>
      </c>
      <c r="L277" s="59">
        <v>0</v>
      </c>
      <c r="M277" s="59">
        <v>0</v>
      </c>
      <c r="N277" s="59">
        <v>0</v>
      </c>
      <c r="O277" s="59">
        <v>0</v>
      </c>
      <c r="P277" s="59">
        <v>0</v>
      </c>
      <c r="Q277" s="59">
        <v>0</v>
      </c>
      <c r="R277" s="59">
        <v>0</v>
      </c>
      <c r="S277" s="90"/>
      <c r="T277" s="90"/>
      <c r="U277" s="91"/>
    </row>
    <row r="278" spans="1:21" ht="13.2" x14ac:dyDescent="0.25">
      <c r="A278" s="59" t="s">
        <v>4191</v>
      </c>
      <c r="B278" s="59" t="s">
        <v>5614</v>
      </c>
      <c r="C278" s="59" t="s">
        <v>5631</v>
      </c>
      <c r="D278" s="59" t="s">
        <v>123</v>
      </c>
      <c r="E278" s="59">
        <v>0</v>
      </c>
      <c r="F278" s="59">
        <v>0</v>
      </c>
      <c r="G278" s="59">
        <v>0</v>
      </c>
      <c r="H278" s="59">
        <v>0</v>
      </c>
      <c r="I278" s="59">
        <v>0</v>
      </c>
      <c r="J278" s="59">
        <v>0</v>
      </c>
      <c r="K278" s="59">
        <v>0</v>
      </c>
      <c r="L278" s="59">
        <v>0</v>
      </c>
      <c r="M278" s="59">
        <v>0</v>
      </c>
      <c r="N278" s="59">
        <v>0</v>
      </c>
      <c r="O278" s="59">
        <v>0</v>
      </c>
      <c r="P278" s="59">
        <v>0</v>
      </c>
      <c r="Q278" s="59">
        <v>0</v>
      </c>
      <c r="R278" s="59">
        <v>0</v>
      </c>
      <c r="S278" s="90"/>
      <c r="T278" s="90"/>
      <c r="U278" s="91"/>
    </row>
    <row r="279" spans="1:21" ht="13.2" x14ac:dyDescent="0.25">
      <c r="A279" s="59" t="s">
        <v>4192</v>
      </c>
      <c r="B279" s="59" t="s">
        <v>5614</v>
      </c>
      <c r="C279" s="59" t="s">
        <v>5632</v>
      </c>
      <c r="D279" s="59" t="s">
        <v>123</v>
      </c>
      <c r="E279" s="59">
        <v>1382</v>
      </c>
      <c r="F279" s="59">
        <v>1386</v>
      </c>
      <c r="G279" s="59">
        <v>1389</v>
      </c>
      <c r="H279" s="59">
        <v>1392</v>
      </c>
      <c r="I279" s="59">
        <v>1395</v>
      </c>
      <c r="J279" s="59">
        <v>1398</v>
      </c>
      <c r="K279" s="59">
        <v>1402</v>
      </c>
      <c r="L279" s="59">
        <v>1405</v>
      </c>
      <c r="M279" s="59">
        <v>1408</v>
      </c>
      <c r="N279" s="59">
        <v>1411</v>
      </c>
      <c r="O279" s="59">
        <v>1414</v>
      </c>
      <c r="P279" s="59">
        <v>1418</v>
      </c>
      <c r="Q279" s="59">
        <v>1421</v>
      </c>
      <c r="R279" s="59">
        <v>1401530</v>
      </c>
      <c r="S279" s="90"/>
      <c r="T279" s="90"/>
      <c r="U279" s="91"/>
    </row>
    <row r="280" spans="1:21" ht="13.2" x14ac:dyDescent="0.25">
      <c r="A280" s="59" t="s">
        <v>4193</v>
      </c>
      <c r="B280" s="59" t="s">
        <v>5614</v>
      </c>
      <c r="C280" s="59" t="s">
        <v>5633</v>
      </c>
      <c r="D280" s="59" t="s">
        <v>123</v>
      </c>
      <c r="E280" s="59">
        <v>0</v>
      </c>
      <c r="F280" s="59">
        <v>0</v>
      </c>
      <c r="G280" s="59">
        <v>0</v>
      </c>
      <c r="H280" s="59">
        <v>0</v>
      </c>
      <c r="I280" s="59">
        <v>0</v>
      </c>
      <c r="J280" s="59">
        <v>0</v>
      </c>
      <c r="K280" s="59">
        <v>0</v>
      </c>
      <c r="L280" s="59">
        <v>0</v>
      </c>
      <c r="M280" s="59">
        <v>0</v>
      </c>
      <c r="N280" s="59">
        <v>0</v>
      </c>
      <c r="O280" s="59">
        <v>0</v>
      </c>
      <c r="P280" s="59">
        <v>0</v>
      </c>
      <c r="Q280" s="59">
        <v>0</v>
      </c>
      <c r="R280" s="59">
        <v>0</v>
      </c>
      <c r="S280" s="90"/>
      <c r="T280" s="90"/>
      <c r="U280" s="91"/>
    </row>
    <row r="281" spans="1:21" ht="13.2" x14ac:dyDescent="0.25">
      <c r="A281" s="59" t="s">
        <v>4194</v>
      </c>
      <c r="B281" s="59" t="s">
        <v>5634</v>
      </c>
      <c r="C281" s="59" t="s">
        <v>5635</v>
      </c>
      <c r="D281" s="59" t="s">
        <v>123</v>
      </c>
      <c r="E281" s="59">
        <v>0</v>
      </c>
      <c r="F281" s="59">
        <v>0</v>
      </c>
      <c r="G281" s="59">
        <v>0</v>
      </c>
      <c r="H281" s="59">
        <v>0</v>
      </c>
      <c r="I281" s="59">
        <v>0</v>
      </c>
      <c r="J281" s="59">
        <v>0</v>
      </c>
      <c r="K281" s="59">
        <v>0</v>
      </c>
      <c r="L281" s="59">
        <v>0</v>
      </c>
      <c r="M281" s="59">
        <v>0</v>
      </c>
      <c r="N281" s="59">
        <v>0</v>
      </c>
      <c r="O281" s="59">
        <v>0</v>
      </c>
      <c r="P281" s="59">
        <v>0</v>
      </c>
      <c r="Q281" s="59">
        <v>0</v>
      </c>
      <c r="R281" s="59">
        <v>0</v>
      </c>
      <c r="S281" s="90"/>
      <c r="T281" s="90"/>
      <c r="U281" s="91"/>
    </row>
    <row r="282" spans="1:21" ht="13.2" x14ac:dyDescent="0.25">
      <c r="A282" s="59" t="s">
        <v>4195</v>
      </c>
      <c r="B282" s="59" t="s">
        <v>5634</v>
      </c>
      <c r="C282" s="59" t="s">
        <v>5636</v>
      </c>
      <c r="D282" s="59" t="s">
        <v>123</v>
      </c>
      <c r="E282" s="59">
        <v>27</v>
      </c>
      <c r="F282" s="59">
        <v>28</v>
      </c>
      <c r="G282" s="59">
        <v>28</v>
      </c>
      <c r="H282" s="59">
        <v>29</v>
      </c>
      <c r="I282" s="59">
        <v>30</v>
      </c>
      <c r="J282" s="59">
        <v>30</v>
      </c>
      <c r="K282" s="59">
        <v>31</v>
      </c>
      <c r="L282" s="59">
        <v>32</v>
      </c>
      <c r="M282" s="59">
        <v>32</v>
      </c>
      <c r="N282" s="59">
        <v>33</v>
      </c>
      <c r="O282" s="59">
        <v>34</v>
      </c>
      <c r="P282" s="59">
        <v>34</v>
      </c>
      <c r="Q282" s="59">
        <v>35</v>
      </c>
      <c r="R282" s="59">
        <v>30976</v>
      </c>
      <c r="S282" s="90"/>
      <c r="T282" s="90"/>
      <c r="U282" s="91"/>
    </row>
    <row r="283" spans="1:21" ht="13.2" x14ac:dyDescent="0.25">
      <c r="A283" s="59" t="s">
        <v>4196</v>
      </c>
      <c r="B283" s="59" t="s">
        <v>5634</v>
      </c>
      <c r="C283" s="59" t="s">
        <v>5637</v>
      </c>
      <c r="D283" s="59" t="s">
        <v>123</v>
      </c>
      <c r="E283" s="59">
        <v>0</v>
      </c>
      <c r="F283" s="59">
        <v>0</v>
      </c>
      <c r="G283" s="59">
        <v>0</v>
      </c>
      <c r="H283" s="59">
        <v>0</v>
      </c>
      <c r="I283" s="59">
        <v>0</v>
      </c>
      <c r="J283" s="59">
        <v>0</v>
      </c>
      <c r="K283" s="59">
        <v>0</v>
      </c>
      <c r="L283" s="59">
        <v>0</v>
      </c>
      <c r="M283" s="59">
        <v>0</v>
      </c>
      <c r="N283" s="59">
        <v>0</v>
      </c>
      <c r="O283" s="59">
        <v>0</v>
      </c>
      <c r="P283" s="59">
        <v>0</v>
      </c>
      <c r="Q283" s="59">
        <v>0</v>
      </c>
      <c r="R283" s="59">
        <v>0</v>
      </c>
      <c r="S283" s="90"/>
      <c r="T283" s="90"/>
      <c r="U283" s="91"/>
    </row>
    <row r="284" spans="1:21" ht="13.2" x14ac:dyDescent="0.25">
      <c r="A284" s="59" t="s">
        <v>4197</v>
      </c>
      <c r="B284" s="59" t="s">
        <v>5634</v>
      </c>
      <c r="C284" s="59" t="s">
        <v>5638</v>
      </c>
      <c r="D284" s="59" t="s">
        <v>123</v>
      </c>
      <c r="E284" s="59">
        <v>557</v>
      </c>
      <c r="F284" s="59">
        <v>558</v>
      </c>
      <c r="G284" s="59">
        <v>560</v>
      </c>
      <c r="H284" s="59">
        <v>562</v>
      </c>
      <c r="I284" s="59">
        <v>564</v>
      </c>
      <c r="J284" s="59">
        <v>565</v>
      </c>
      <c r="K284" s="59">
        <v>567</v>
      </c>
      <c r="L284" s="59">
        <v>569</v>
      </c>
      <c r="M284" s="59">
        <v>570</v>
      </c>
      <c r="N284" s="59">
        <v>572</v>
      </c>
      <c r="O284" s="59">
        <v>575</v>
      </c>
      <c r="P284" s="59">
        <v>577</v>
      </c>
      <c r="Q284" s="59">
        <v>578</v>
      </c>
      <c r="R284" s="59">
        <v>567177</v>
      </c>
      <c r="S284" s="90"/>
      <c r="T284" s="90"/>
      <c r="U284" s="91"/>
    </row>
    <row r="285" spans="1:21" ht="13.2" x14ac:dyDescent="0.25">
      <c r="A285" s="59" t="s">
        <v>4198</v>
      </c>
      <c r="B285" s="59" t="s">
        <v>5634</v>
      </c>
      <c r="C285" s="59" t="s">
        <v>5639</v>
      </c>
      <c r="D285" s="59" t="s">
        <v>123</v>
      </c>
      <c r="E285" s="59">
        <v>684</v>
      </c>
      <c r="F285" s="59">
        <v>700</v>
      </c>
      <c r="G285" s="59">
        <v>716</v>
      </c>
      <c r="H285" s="59">
        <v>731</v>
      </c>
      <c r="I285" s="59">
        <v>747</v>
      </c>
      <c r="J285" s="59">
        <v>763</v>
      </c>
      <c r="K285" s="59">
        <v>778</v>
      </c>
      <c r="L285" s="59">
        <v>794</v>
      </c>
      <c r="M285" s="59">
        <v>810</v>
      </c>
      <c r="N285" s="59">
        <v>825</v>
      </c>
      <c r="O285" s="59">
        <v>841</v>
      </c>
      <c r="P285" s="59">
        <v>857</v>
      </c>
      <c r="Q285" s="59">
        <v>873</v>
      </c>
      <c r="R285" s="59">
        <v>778391</v>
      </c>
      <c r="S285" s="90"/>
      <c r="T285" s="90"/>
      <c r="U285" s="91"/>
    </row>
    <row r="286" spans="1:21" ht="13.2" x14ac:dyDescent="0.25">
      <c r="A286" s="59" t="s">
        <v>4199</v>
      </c>
      <c r="B286" s="59" t="s">
        <v>5634</v>
      </c>
      <c r="C286" s="59" t="s">
        <v>5640</v>
      </c>
      <c r="D286" s="59" t="s">
        <v>123</v>
      </c>
      <c r="E286" s="59">
        <v>0</v>
      </c>
      <c r="F286" s="59">
        <v>0</v>
      </c>
      <c r="G286" s="59">
        <v>0</v>
      </c>
      <c r="H286" s="59">
        <v>0</v>
      </c>
      <c r="I286" s="59">
        <v>0</v>
      </c>
      <c r="J286" s="59">
        <v>0</v>
      </c>
      <c r="K286" s="59">
        <v>0</v>
      </c>
      <c r="L286" s="59">
        <v>0</v>
      </c>
      <c r="M286" s="59">
        <v>0</v>
      </c>
      <c r="N286" s="59">
        <v>0</v>
      </c>
      <c r="O286" s="59">
        <v>0</v>
      </c>
      <c r="P286" s="59">
        <v>0</v>
      </c>
      <c r="Q286" s="59">
        <v>0</v>
      </c>
      <c r="R286" s="59">
        <v>0</v>
      </c>
      <c r="S286" s="90"/>
      <c r="T286" s="90"/>
      <c r="U286" s="91"/>
    </row>
    <row r="287" spans="1:21" ht="13.2" x14ac:dyDescent="0.25">
      <c r="A287" s="59" t="s">
        <v>4200</v>
      </c>
      <c r="B287" s="59" t="s">
        <v>5634</v>
      </c>
      <c r="C287" s="59" t="s">
        <v>5641</v>
      </c>
      <c r="D287" s="59" t="s">
        <v>123</v>
      </c>
      <c r="E287" s="59">
        <v>0</v>
      </c>
      <c r="F287" s="59">
        <v>0</v>
      </c>
      <c r="G287" s="59">
        <v>0</v>
      </c>
      <c r="H287" s="59">
        <v>0</v>
      </c>
      <c r="I287" s="59">
        <v>0</v>
      </c>
      <c r="J287" s="59">
        <v>0</v>
      </c>
      <c r="K287" s="59">
        <v>0</v>
      </c>
      <c r="L287" s="59">
        <v>0</v>
      </c>
      <c r="M287" s="59">
        <v>0</v>
      </c>
      <c r="N287" s="59">
        <v>0</v>
      </c>
      <c r="O287" s="59">
        <v>0</v>
      </c>
      <c r="P287" s="59">
        <v>0</v>
      </c>
      <c r="Q287" s="59">
        <v>0</v>
      </c>
      <c r="R287" s="59">
        <v>0</v>
      </c>
      <c r="S287" s="90"/>
      <c r="T287" s="90"/>
      <c r="U287" s="91"/>
    </row>
    <row r="288" spans="1:21" ht="13.2" x14ac:dyDescent="0.25">
      <c r="A288" s="59" t="s">
        <v>4201</v>
      </c>
      <c r="B288" s="59" t="s">
        <v>5634</v>
      </c>
      <c r="C288" s="59" t="s">
        <v>5642</v>
      </c>
      <c r="D288" s="59" t="s">
        <v>123</v>
      </c>
      <c r="E288" s="59">
        <v>178</v>
      </c>
      <c r="F288" s="59">
        <v>183</v>
      </c>
      <c r="G288" s="59">
        <v>187</v>
      </c>
      <c r="H288" s="59">
        <v>192</v>
      </c>
      <c r="I288" s="59">
        <v>196</v>
      </c>
      <c r="J288" s="59">
        <v>201</v>
      </c>
      <c r="K288" s="59">
        <v>205</v>
      </c>
      <c r="L288" s="59">
        <v>210</v>
      </c>
      <c r="M288" s="59">
        <v>214</v>
      </c>
      <c r="N288" s="59">
        <v>219</v>
      </c>
      <c r="O288" s="59">
        <v>223</v>
      </c>
      <c r="P288" s="59">
        <v>228</v>
      </c>
      <c r="Q288" s="59">
        <v>232</v>
      </c>
      <c r="R288" s="59">
        <v>205282</v>
      </c>
      <c r="S288" s="90"/>
      <c r="T288" s="90"/>
      <c r="U288" s="91"/>
    </row>
    <row r="289" spans="1:21" ht="13.2" x14ac:dyDescent="0.25">
      <c r="A289" s="59" t="s">
        <v>4202</v>
      </c>
      <c r="B289" s="59" t="s">
        <v>5634</v>
      </c>
      <c r="C289" s="59" t="s">
        <v>5643</v>
      </c>
      <c r="D289" s="59" t="s">
        <v>123</v>
      </c>
      <c r="E289" s="59">
        <v>0</v>
      </c>
      <c r="F289" s="59">
        <v>0</v>
      </c>
      <c r="G289" s="59">
        <v>0</v>
      </c>
      <c r="H289" s="59">
        <v>0</v>
      </c>
      <c r="I289" s="59">
        <v>0</v>
      </c>
      <c r="J289" s="59">
        <v>0</v>
      </c>
      <c r="K289" s="59">
        <v>0</v>
      </c>
      <c r="L289" s="59">
        <v>0</v>
      </c>
      <c r="M289" s="59">
        <v>0</v>
      </c>
      <c r="N289" s="59">
        <v>0</v>
      </c>
      <c r="O289" s="59">
        <v>0</v>
      </c>
      <c r="P289" s="59">
        <v>0</v>
      </c>
      <c r="Q289" s="59">
        <v>0</v>
      </c>
      <c r="R289" s="59">
        <v>0</v>
      </c>
      <c r="S289" s="90"/>
      <c r="T289" s="90"/>
      <c r="U289" s="91"/>
    </row>
    <row r="290" spans="1:21" ht="13.2" x14ac:dyDescent="0.25">
      <c r="A290" s="59" t="s">
        <v>4203</v>
      </c>
      <c r="B290" s="59" t="s">
        <v>5634</v>
      </c>
      <c r="C290" s="59" t="s">
        <v>5644</v>
      </c>
      <c r="D290" s="59" t="s">
        <v>123</v>
      </c>
      <c r="E290" s="59">
        <v>236</v>
      </c>
      <c r="F290" s="59">
        <v>241</v>
      </c>
      <c r="G290" s="59">
        <v>245</v>
      </c>
      <c r="H290" s="59">
        <v>250</v>
      </c>
      <c r="I290" s="59">
        <v>255</v>
      </c>
      <c r="J290" s="59">
        <v>259</v>
      </c>
      <c r="K290" s="59">
        <v>264</v>
      </c>
      <c r="L290" s="59">
        <v>269</v>
      </c>
      <c r="M290" s="59">
        <v>274</v>
      </c>
      <c r="N290" s="59">
        <v>278</v>
      </c>
      <c r="O290" s="59">
        <v>283</v>
      </c>
      <c r="P290" s="59">
        <v>288</v>
      </c>
      <c r="Q290" s="59">
        <v>293</v>
      </c>
      <c r="R290" s="59">
        <v>264193</v>
      </c>
      <c r="S290" s="90"/>
      <c r="T290" s="90"/>
      <c r="U290" s="91"/>
    </row>
    <row r="291" spans="1:21" ht="13.2" x14ac:dyDescent="0.25">
      <c r="A291" s="59" t="s">
        <v>4204</v>
      </c>
      <c r="B291" s="59" t="s">
        <v>5634</v>
      </c>
      <c r="C291" s="59" t="s">
        <v>5645</v>
      </c>
      <c r="D291" s="59" t="s">
        <v>123</v>
      </c>
      <c r="E291" s="59">
        <v>0</v>
      </c>
      <c r="F291" s="59">
        <v>0</v>
      </c>
      <c r="G291" s="59">
        <v>0</v>
      </c>
      <c r="H291" s="59">
        <v>0</v>
      </c>
      <c r="I291" s="59">
        <v>0</v>
      </c>
      <c r="J291" s="59">
        <v>0</v>
      </c>
      <c r="K291" s="59">
        <v>0</v>
      </c>
      <c r="L291" s="59">
        <v>0</v>
      </c>
      <c r="M291" s="59">
        <v>0</v>
      </c>
      <c r="N291" s="59">
        <v>0</v>
      </c>
      <c r="O291" s="59">
        <v>0</v>
      </c>
      <c r="P291" s="59">
        <v>0</v>
      </c>
      <c r="Q291" s="59">
        <v>0</v>
      </c>
      <c r="R291" s="59">
        <v>0</v>
      </c>
      <c r="S291" s="90"/>
      <c r="T291" s="90"/>
      <c r="U291" s="91"/>
    </row>
    <row r="292" spans="1:21" ht="13.2" x14ac:dyDescent="0.25">
      <c r="A292" s="59" t="s">
        <v>4205</v>
      </c>
      <c r="B292" s="59" t="s">
        <v>5634</v>
      </c>
      <c r="C292" s="59" t="s">
        <v>5646</v>
      </c>
      <c r="D292" s="59" t="s">
        <v>123</v>
      </c>
      <c r="E292" s="59">
        <v>1</v>
      </c>
      <c r="F292" s="59">
        <v>1</v>
      </c>
      <c r="G292" s="59">
        <v>1</v>
      </c>
      <c r="H292" s="59">
        <v>1</v>
      </c>
      <c r="I292" s="59">
        <v>1</v>
      </c>
      <c r="J292" s="59">
        <v>1</v>
      </c>
      <c r="K292" s="59">
        <v>1</v>
      </c>
      <c r="L292" s="59">
        <v>1</v>
      </c>
      <c r="M292" s="59">
        <v>1</v>
      </c>
      <c r="N292" s="59">
        <v>1</v>
      </c>
      <c r="O292" s="59">
        <v>1</v>
      </c>
      <c r="P292" s="59">
        <v>1</v>
      </c>
      <c r="Q292" s="59">
        <v>1</v>
      </c>
      <c r="R292" s="59">
        <v>803</v>
      </c>
      <c r="S292" s="90"/>
      <c r="T292" s="90"/>
      <c r="U292" s="91"/>
    </row>
    <row r="293" spans="1:21" ht="13.2" x14ac:dyDescent="0.25">
      <c r="A293" s="59" t="s">
        <v>4206</v>
      </c>
      <c r="B293" s="59" t="s">
        <v>5634</v>
      </c>
      <c r="C293" s="59" t="s">
        <v>5647</v>
      </c>
      <c r="D293" s="59" t="s">
        <v>123</v>
      </c>
      <c r="E293" s="59">
        <v>0</v>
      </c>
      <c r="F293" s="59">
        <v>0</v>
      </c>
      <c r="G293" s="59">
        <v>0</v>
      </c>
      <c r="H293" s="59">
        <v>0</v>
      </c>
      <c r="I293" s="59">
        <v>0</v>
      </c>
      <c r="J293" s="59">
        <v>0</v>
      </c>
      <c r="K293" s="59">
        <v>0</v>
      </c>
      <c r="L293" s="59">
        <v>0</v>
      </c>
      <c r="M293" s="59">
        <v>0</v>
      </c>
      <c r="N293" s="59">
        <v>0</v>
      </c>
      <c r="O293" s="59">
        <v>0</v>
      </c>
      <c r="P293" s="59">
        <v>0</v>
      </c>
      <c r="Q293" s="59">
        <v>0</v>
      </c>
      <c r="R293" s="59">
        <v>0</v>
      </c>
      <c r="S293" s="90"/>
      <c r="T293" s="90"/>
      <c r="U293" s="91"/>
    </row>
    <row r="294" spans="1:21" ht="13.2" x14ac:dyDescent="0.25">
      <c r="A294" s="59" t="s">
        <v>4207</v>
      </c>
      <c r="B294" s="59" t="s">
        <v>5634</v>
      </c>
      <c r="C294" s="59" t="s">
        <v>5648</v>
      </c>
      <c r="D294" s="59" t="s">
        <v>123</v>
      </c>
      <c r="E294" s="59">
        <v>10</v>
      </c>
      <c r="F294" s="59">
        <v>10</v>
      </c>
      <c r="G294" s="59">
        <v>10</v>
      </c>
      <c r="H294" s="59">
        <v>10</v>
      </c>
      <c r="I294" s="59">
        <v>10</v>
      </c>
      <c r="J294" s="59">
        <v>10</v>
      </c>
      <c r="K294" s="59">
        <v>10</v>
      </c>
      <c r="L294" s="59">
        <v>11</v>
      </c>
      <c r="M294" s="59">
        <v>11</v>
      </c>
      <c r="N294" s="59">
        <v>11</v>
      </c>
      <c r="O294" s="59">
        <v>11</v>
      </c>
      <c r="P294" s="59">
        <v>12</v>
      </c>
      <c r="Q294" s="59">
        <v>12</v>
      </c>
      <c r="R294" s="59">
        <v>10550</v>
      </c>
      <c r="S294" s="90"/>
      <c r="T294" s="90"/>
      <c r="U294" s="91"/>
    </row>
    <row r="295" spans="1:21" ht="13.2" x14ac:dyDescent="0.25">
      <c r="A295" s="59" t="s">
        <v>4208</v>
      </c>
      <c r="B295" s="59" t="s">
        <v>5634</v>
      </c>
      <c r="C295" s="59" t="s">
        <v>5649</v>
      </c>
      <c r="D295" s="59" t="s">
        <v>123</v>
      </c>
      <c r="E295" s="59">
        <v>0</v>
      </c>
      <c r="F295" s="59">
        <v>0</v>
      </c>
      <c r="G295" s="59">
        <v>0</v>
      </c>
      <c r="H295" s="59">
        <v>0</v>
      </c>
      <c r="I295" s="59">
        <v>0</v>
      </c>
      <c r="J295" s="59">
        <v>0</v>
      </c>
      <c r="K295" s="59">
        <v>0</v>
      </c>
      <c r="L295" s="59">
        <v>0</v>
      </c>
      <c r="M295" s="59">
        <v>0</v>
      </c>
      <c r="N295" s="59">
        <v>0</v>
      </c>
      <c r="O295" s="59">
        <v>0</v>
      </c>
      <c r="P295" s="59">
        <v>0</v>
      </c>
      <c r="Q295" s="59">
        <v>0</v>
      </c>
      <c r="R295" s="59">
        <v>0</v>
      </c>
      <c r="S295" s="90"/>
      <c r="T295" s="90"/>
      <c r="U295" s="91"/>
    </row>
    <row r="296" spans="1:21" ht="13.2" x14ac:dyDescent="0.25">
      <c r="A296" s="59" t="s">
        <v>4209</v>
      </c>
      <c r="B296" s="59" t="s">
        <v>5634</v>
      </c>
      <c r="C296" s="59" t="s">
        <v>5650</v>
      </c>
      <c r="D296" s="59" t="s">
        <v>123</v>
      </c>
      <c r="E296" s="59">
        <v>1</v>
      </c>
      <c r="F296" s="59">
        <v>1</v>
      </c>
      <c r="G296" s="59">
        <v>1</v>
      </c>
      <c r="H296" s="59">
        <v>1</v>
      </c>
      <c r="I296" s="59">
        <v>1</v>
      </c>
      <c r="J296" s="59">
        <v>1</v>
      </c>
      <c r="K296" s="59">
        <v>1</v>
      </c>
      <c r="L296" s="59">
        <v>1</v>
      </c>
      <c r="M296" s="59">
        <v>1</v>
      </c>
      <c r="N296" s="59">
        <v>1</v>
      </c>
      <c r="O296" s="59">
        <v>1</v>
      </c>
      <c r="P296" s="59">
        <v>1</v>
      </c>
      <c r="Q296" s="59">
        <v>1</v>
      </c>
      <c r="R296" s="59">
        <v>536</v>
      </c>
      <c r="S296" s="90"/>
      <c r="T296" s="90"/>
      <c r="U296" s="91"/>
    </row>
    <row r="297" spans="1:21" ht="13.2" x14ac:dyDescent="0.25">
      <c r="A297" s="59" t="s">
        <v>4210</v>
      </c>
      <c r="B297" s="59" t="s">
        <v>5634</v>
      </c>
      <c r="C297" s="59" t="s">
        <v>5651</v>
      </c>
      <c r="D297" s="59" t="s">
        <v>123</v>
      </c>
      <c r="E297" s="59">
        <v>0</v>
      </c>
      <c r="F297" s="59">
        <v>0</v>
      </c>
      <c r="G297" s="59">
        <v>0</v>
      </c>
      <c r="H297" s="59">
        <v>0</v>
      </c>
      <c r="I297" s="59">
        <v>0</v>
      </c>
      <c r="J297" s="59">
        <v>0</v>
      </c>
      <c r="K297" s="59">
        <v>0</v>
      </c>
      <c r="L297" s="59">
        <v>0</v>
      </c>
      <c r="M297" s="59">
        <v>0</v>
      </c>
      <c r="N297" s="59">
        <v>0</v>
      </c>
      <c r="O297" s="59">
        <v>0</v>
      </c>
      <c r="P297" s="59">
        <v>0</v>
      </c>
      <c r="Q297" s="59">
        <v>0</v>
      </c>
      <c r="R297" s="59">
        <v>0</v>
      </c>
      <c r="S297" s="90"/>
      <c r="T297" s="90"/>
      <c r="U297" s="91"/>
    </row>
    <row r="298" spans="1:21" ht="13.2" x14ac:dyDescent="0.25">
      <c r="A298" s="59" t="s">
        <v>4211</v>
      </c>
      <c r="B298" s="59" t="s">
        <v>5634</v>
      </c>
      <c r="C298" s="59" t="s">
        <v>5652</v>
      </c>
      <c r="D298" s="59" t="s">
        <v>123</v>
      </c>
      <c r="E298" s="59">
        <v>38</v>
      </c>
      <c r="F298" s="59">
        <v>39</v>
      </c>
      <c r="G298" s="59">
        <v>41</v>
      </c>
      <c r="H298" s="59">
        <v>42</v>
      </c>
      <c r="I298" s="59">
        <v>43</v>
      </c>
      <c r="J298" s="59">
        <v>45</v>
      </c>
      <c r="K298" s="59">
        <v>46</v>
      </c>
      <c r="L298" s="59">
        <v>48</v>
      </c>
      <c r="M298" s="59">
        <v>49</v>
      </c>
      <c r="N298" s="59">
        <v>51</v>
      </c>
      <c r="O298" s="59">
        <v>52</v>
      </c>
      <c r="P298" s="59">
        <v>53</v>
      </c>
      <c r="Q298" s="59">
        <v>55</v>
      </c>
      <c r="R298" s="59">
        <v>46327</v>
      </c>
      <c r="S298" s="90"/>
      <c r="T298" s="90"/>
      <c r="U298" s="91"/>
    </row>
    <row r="299" spans="1:21" ht="13.2" x14ac:dyDescent="0.25">
      <c r="A299" s="59" t="s">
        <v>4212</v>
      </c>
      <c r="B299" s="59" t="s">
        <v>5634</v>
      </c>
      <c r="C299" s="59" t="s">
        <v>5653</v>
      </c>
      <c r="D299" s="59" t="s">
        <v>123</v>
      </c>
      <c r="E299" s="59">
        <v>0</v>
      </c>
      <c r="F299" s="59">
        <v>0</v>
      </c>
      <c r="G299" s="59">
        <v>0</v>
      </c>
      <c r="H299" s="59">
        <v>0</v>
      </c>
      <c r="I299" s="59">
        <v>0</v>
      </c>
      <c r="J299" s="59">
        <v>0</v>
      </c>
      <c r="K299" s="59">
        <v>0</v>
      </c>
      <c r="L299" s="59">
        <v>0</v>
      </c>
      <c r="M299" s="59">
        <v>0</v>
      </c>
      <c r="N299" s="59">
        <v>0</v>
      </c>
      <c r="O299" s="59">
        <v>0</v>
      </c>
      <c r="P299" s="59">
        <v>0</v>
      </c>
      <c r="Q299" s="59">
        <v>0</v>
      </c>
      <c r="R299" s="59">
        <v>0</v>
      </c>
      <c r="S299" s="90"/>
      <c r="T299" s="90"/>
      <c r="U299" s="91"/>
    </row>
    <row r="300" spans="1:21" ht="13.2" x14ac:dyDescent="0.25">
      <c r="A300" s="59" t="s">
        <v>4213</v>
      </c>
      <c r="B300" s="59" t="s">
        <v>5634</v>
      </c>
      <c r="C300" s="59" t="s">
        <v>5654</v>
      </c>
      <c r="D300" s="59" t="s">
        <v>123</v>
      </c>
      <c r="E300" s="59">
        <v>32</v>
      </c>
      <c r="F300" s="59">
        <v>32</v>
      </c>
      <c r="G300" s="59">
        <v>32</v>
      </c>
      <c r="H300" s="59">
        <v>32</v>
      </c>
      <c r="I300" s="59">
        <v>32</v>
      </c>
      <c r="J300" s="59">
        <v>32</v>
      </c>
      <c r="K300" s="59">
        <v>32</v>
      </c>
      <c r="L300" s="59">
        <v>32</v>
      </c>
      <c r="M300" s="59">
        <v>32</v>
      </c>
      <c r="N300" s="59">
        <v>32</v>
      </c>
      <c r="O300" s="59">
        <v>32</v>
      </c>
      <c r="P300" s="59">
        <v>32</v>
      </c>
      <c r="Q300" s="59">
        <v>32</v>
      </c>
      <c r="R300" s="59">
        <v>32076</v>
      </c>
      <c r="S300" s="90"/>
      <c r="T300" s="90"/>
      <c r="U300" s="91"/>
    </row>
    <row r="301" spans="1:21" ht="13.2" x14ac:dyDescent="0.25">
      <c r="A301" s="59" t="s">
        <v>4214</v>
      </c>
      <c r="B301" s="59" t="s">
        <v>5634</v>
      </c>
      <c r="C301" s="59" t="s">
        <v>5655</v>
      </c>
      <c r="D301" s="59" t="s">
        <v>123</v>
      </c>
      <c r="E301" s="59">
        <v>0</v>
      </c>
      <c r="F301" s="59">
        <v>0</v>
      </c>
      <c r="G301" s="59">
        <v>0</v>
      </c>
      <c r="H301" s="59">
        <v>0</v>
      </c>
      <c r="I301" s="59">
        <v>0</v>
      </c>
      <c r="J301" s="59">
        <v>0</v>
      </c>
      <c r="K301" s="59">
        <v>0</v>
      </c>
      <c r="L301" s="59">
        <v>0</v>
      </c>
      <c r="M301" s="59">
        <v>0</v>
      </c>
      <c r="N301" s="59">
        <v>0</v>
      </c>
      <c r="O301" s="59">
        <v>0</v>
      </c>
      <c r="P301" s="59">
        <v>0</v>
      </c>
      <c r="Q301" s="59">
        <v>0</v>
      </c>
      <c r="R301" s="59">
        <v>0</v>
      </c>
      <c r="S301" s="90"/>
      <c r="T301" s="90"/>
      <c r="U301" s="91"/>
    </row>
    <row r="302" spans="1:21" ht="13.2" x14ac:dyDescent="0.25">
      <c r="A302" s="59" t="s">
        <v>4215</v>
      </c>
      <c r="B302" s="59" t="s">
        <v>5634</v>
      </c>
      <c r="C302" s="59" t="s">
        <v>5656</v>
      </c>
      <c r="D302" s="59" t="s">
        <v>123</v>
      </c>
      <c r="E302" s="59">
        <v>427</v>
      </c>
      <c r="F302" s="59">
        <v>429</v>
      </c>
      <c r="G302" s="59">
        <v>431</v>
      </c>
      <c r="H302" s="59">
        <v>433</v>
      </c>
      <c r="I302" s="59">
        <v>435</v>
      </c>
      <c r="J302" s="59">
        <v>437</v>
      </c>
      <c r="K302" s="59">
        <v>439</v>
      </c>
      <c r="L302" s="59">
        <v>441</v>
      </c>
      <c r="M302" s="59">
        <v>443</v>
      </c>
      <c r="N302" s="59">
        <v>445</v>
      </c>
      <c r="O302" s="59">
        <v>447</v>
      </c>
      <c r="P302" s="59">
        <v>449</v>
      </c>
      <c r="Q302" s="59">
        <v>451</v>
      </c>
      <c r="R302" s="59">
        <v>438726</v>
      </c>
      <c r="S302" s="90"/>
      <c r="T302" s="90"/>
      <c r="U302" s="91"/>
    </row>
    <row r="303" spans="1:21" ht="13.2" x14ac:dyDescent="0.25">
      <c r="A303" s="59" t="s">
        <v>4216</v>
      </c>
      <c r="B303" s="59" t="s">
        <v>5634</v>
      </c>
      <c r="C303" s="59" t="s">
        <v>5657</v>
      </c>
      <c r="D303" s="59" t="s">
        <v>123</v>
      </c>
      <c r="E303" s="59">
        <v>0</v>
      </c>
      <c r="F303" s="59">
        <v>0</v>
      </c>
      <c r="G303" s="59">
        <v>0</v>
      </c>
      <c r="H303" s="59">
        <v>0</v>
      </c>
      <c r="I303" s="59">
        <v>0</v>
      </c>
      <c r="J303" s="59">
        <v>0</v>
      </c>
      <c r="K303" s="59">
        <v>0</v>
      </c>
      <c r="L303" s="59">
        <v>0</v>
      </c>
      <c r="M303" s="59">
        <v>0</v>
      </c>
      <c r="N303" s="59">
        <v>0</v>
      </c>
      <c r="O303" s="59">
        <v>0</v>
      </c>
      <c r="P303" s="59">
        <v>0</v>
      </c>
      <c r="Q303" s="59">
        <v>0</v>
      </c>
      <c r="R303" s="59">
        <v>0</v>
      </c>
      <c r="S303" s="90"/>
      <c r="T303" s="90"/>
      <c r="U303" s="91"/>
    </row>
    <row r="304" spans="1:21" ht="13.2" x14ac:dyDescent="0.25">
      <c r="A304" s="59" t="s">
        <v>4217</v>
      </c>
      <c r="B304" s="59" t="s">
        <v>5634</v>
      </c>
      <c r="C304" s="59" t="s">
        <v>5658</v>
      </c>
      <c r="D304" s="59" t="s">
        <v>123</v>
      </c>
      <c r="E304" s="59">
        <v>0</v>
      </c>
      <c r="F304" s="59">
        <v>0</v>
      </c>
      <c r="G304" s="59">
        <v>0</v>
      </c>
      <c r="H304" s="59">
        <v>0</v>
      </c>
      <c r="I304" s="59">
        <v>0</v>
      </c>
      <c r="J304" s="59">
        <v>0</v>
      </c>
      <c r="K304" s="59">
        <v>0</v>
      </c>
      <c r="L304" s="59">
        <v>0</v>
      </c>
      <c r="M304" s="59">
        <v>0</v>
      </c>
      <c r="N304" s="59">
        <v>0</v>
      </c>
      <c r="O304" s="59">
        <v>0</v>
      </c>
      <c r="P304" s="59">
        <v>0</v>
      </c>
      <c r="Q304" s="59">
        <v>0</v>
      </c>
      <c r="R304" s="59">
        <v>0</v>
      </c>
      <c r="S304" s="90"/>
      <c r="T304" s="90"/>
      <c r="U304" s="91"/>
    </row>
    <row r="305" spans="1:21" ht="13.2" x14ac:dyDescent="0.25">
      <c r="A305" s="59" t="s">
        <v>4218</v>
      </c>
      <c r="B305" s="59" t="s">
        <v>5659</v>
      </c>
      <c r="C305" s="59" t="s">
        <v>5660</v>
      </c>
      <c r="D305" s="59" t="s">
        <v>123</v>
      </c>
      <c r="E305" s="59">
        <v>569</v>
      </c>
      <c r="F305" s="59">
        <v>570</v>
      </c>
      <c r="G305" s="59">
        <v>571</v>
      </c>
      <c r="H305" s="59">
        <v>572</v>
      </c>
      <c r="I305" s="59">
        <v>572</v>
      </c>
      <c r="J305" s="59">
        <v>573</v>
      </c>
      <c r="K305" s="59">
        <v>574</v>
      </c>
      <c r="L305" s="59">
        <v>575</v>
      </c>
      <c r="M305" s="59">
        <v>576</v>
      </c>
      <c r="N305" s="59">
        <v>576</v>
      </c>
      <c r="O305" s="59">
        <v>577</v>
      </c>
      <c r="P305" s="59">
        <v>578</v>
      </c>
      <c r="Q305" s="59">
        <v>579</v>
      </c>
      <c r="R305" s="59">
        <v>573977</v>
      </c>
      <c r="S305" s="90"/>
      <c r="T305" s="90"/>
      <c r="U305" s="91"/>
    </row>
    <row r="306" spans="1:21" ht="13.2" x14ac:dyDescent="0.25">
      <c r="A306" s="59" t="s">
        <v>4219</v>
      </c>
      <c r="B306" s="59" t="s">
        <v>5659</v>
      </c>
      <c r="C306" s="59" t="s">
        <v>5661</v>
      </c>
      <c r="D306" s="59" t="s">
        <v>123</v>
      </c>
      <c r="E306" s="59">
        <v>0</v>
      </c>
      <c r="F306" s="59">
        <v>0</v>
      </c>
      <c r="G306" s="59">
        <v>0</v>
      </c>
      <c r="H306" s="59">
        <v>0</v>
      </c>
      <c r="I306" s="59">
        <v>0</v>
      </c>
      <c r="J306" s="59">
        <v>0</v>
      </c>
      <c r="K306" s="59">
        <v>0</v>
      </c>
      <c r="L306" s="59">
        <v>0</v>
      </c>
      <c r="M306" s="59">
        <v>0</v>
      </c>
      <c r="N306" s="59">
        <v>0</v>
      </c>
      <c r="O306" s="59">
        <v>0</v>
      </c>
      <c r="P306" s="59">
        <v>0</v>
      </c>
      <c r="Q306" s="59">
        <v>0</v>
      </c>
      <c r="R306" s="59">
        <v>0</v>
      </c>
      <c r="S306" s="90"/>
      <c r="T306" s="90"/>
      <c r="U306" s="91"/>
    </row>
    <row r="307" spans="1:21" ht="13.2" x14ac:dyDescent="0.25">
      <c r="A307" s="59" t="s">
        <v>4220</v>
      </c>
      <c r="B307" s="59" t="s">
        <v>5659</v>
      </c>
      <c r="C307" s="59" t="s">
        <v>5662</v>
      </c>
      <c r="D307" s="59" t="s">
        <v>123</v>
      </c>
      <c r="E307" s="59">
        <v>0</v>
      </c>
      <c r="F307" s="59">
        <v>0</v>
      </c>
      <c r="G307" s="59">
        <v>0</v>
      </c>
      <c r="H307" s="59">
        <v>0</v>
      </c>
      <c r="I307" s="59">
        <v>0</v>
      </c>
      <c r="J307" s="59">
        <v>0</v>
      </c>
      <c r="K307" s="59">
        <v>0</v>
      </c>
      <c r="L307" s="59">
        <v>0</v>
      </c>
      <c r="M307" s="59">
        <v>0</v>
      </c>
      <c r="N307" s="59">
        <v>0</v>
      </c>
      <c r="O307" s="59">
        <v>0</v>
      </c>
      <c r="P307" s="59">
        <v>0</v>
      </c>
      <c r="Q307" s="59">
        <v>0</v>
      </c>
      <c r="R307" s="59">
        <v>0</v>
      </c>
      <c r="S307" s="90"/>
      <c r="T307" s="90"/>
      <c r="U307" s="91"/>
    </row>
    <row r="308" spans="1:21" ht="13.2" x14ac:dyDescent="0.25">
      <c r="A308" s="59" t="s">
        <v>4221</v>
      </c>
      <c r="B308" s="59" t="s">
        <v>5659</v>
      </c>
      <c r="C308" s="59" t="s">
        <v>5663</v>
      </c>
      <c r="D308" s="59" t="s">
        <v>123</v>
      </c>
      <c r="E308" s="59">
        <v>0</v>
      </c>
      <c r="F308" s="59">
        <v>0</v>
      </c>
      <c r="G308" s="59">
        <v>0</v>
      </c>
      <c r="H308" s="59">
        <v>0</v>
      </c>
      <c r="I308" s="59">
        <v>0</v>
      </c>
      <c r="J308" s="59">
        <v>0</v>
      </c>
      <c r="K308" s="59">
        <v>0</v>
      </c>
      <c r="L308" s="59">
        <v>0</v>
      </c>
      <c r="M308" s="59">
        <v>0</v>
      </c>
      <c r="N308" s="59">
        <v>0</v>
      </c>
      <c r="O308" s="59">
        <v>0</v>
      </c>
      <c r="P308" s="59">
        <v>0</v>
      </c>
      <c r="Q308" s="59">
        <v>0</v>
      </c>
      <c r="R308" s="59">
        <v>0</v>
      </c>
      <c r="S308" s="90"/>
      <c r="T308" s="90"/>
      <c r="U308" s="91"/>
    </row>
    <row r="309" spans="1:21" ht="13.2" x14ac:dyDescent="0.25">
      <c r="A309" s="59" t="s">
        <v>4222</v>
      </c>
      <c r="B309" s="59" t="s">
        <v>5659</v>
      </c>
      <c r="C309" s="59" t="s">
        <v>5664</v>
      </c>
      <c r="D309" s="59" t="s">
        <v>123</v>
      </c>
      <c r="E309" s="59">
        <v>0</v>
      </c>
      <c r="F309" s="59">
        <v>0</v>
      </c>
      <c r="G309" s="59">
        <v>0</v>
      </c>
      <c r="H309" s="59">
        <v>0</v>
      </c>
      <c r="I309" s="59">
        <v>0</v>
      </c>
      <c r="J309" s="59">
        <v>0</v>
      </c>
      <c r="K309" s="59">
        <v>0</v>
      </c>
      <c r="L309" s="59">
        <v>0</v>
      </c>
      <c r="M309" s="59">
        <v>0</v>
      </c>
      <c r="N309" s="59">
        <v>0</v>
      </c>
      <c r="O309" s="59">
        <v>0</v>
      </c>
      <c r="P309" s="59">
        <v>0</v>
      </c>
      <c r="Q309" s="59">
        <v>0</v>
      </c>
      <c r="R309" s="59">
        <v>0</v>
      </c>
      <c r="S309" s="90"/>
      <c r="T309" s="90"/>
      <c r="U309" s="91"/>
    </row>
    <row r="310" spans="1:21" ht="13.2" x14ac:dyDescent="0.25">
      <c r="A310" s="59" t="s">
        <v>4223</v>
      </c>
      <c r="B310" s="59" t="s">
        <v>5659</v>
      </c>
      <c r="C310" s="59" t="s">
        <v>5665</v>
      </c>
      <c r="D310" s="59" t="s">
        <v>123</v>
      </c>
      <c r="E310" s="59">
        <v>0</v>
      </c>
      <c r="F310" s="59">
        <v>0</v>
      </c>
      <c r="G310" s="59">
        <v>0</v>
      </c>
      <c r="H310" s="59">
        <v>0</v>
      </c>
      <c r="I310" s="59">
        <v>0</v>
      </c>
      <c r="J310" s="59">
        <v>0</v>
      </c>
      <c r="K310" s="59">
        <v>0</v>
      </c>
      <c r="L310" s="59">
        <v>0</v>
      </c>
      <c r="M310" s="59">
        <v>0</v>
      </c>
      <c r="N310" s="59">
        <v>0</v>
      </c>
      <c r="O310" s="59">
        <v>0</v>
      </c>
      <c r="P310" s="59">
        <v>0</v>
      </c>
      <c r="Q310" s="59">
        <v>0</v>
      </c>
      <c r="R310" s="59">
        <v>0</v>
      </c>
      <c r="S310" s="90"/>
      <c r="T310" s="90"/>
      <c r="U310" s="91"/>
    </row>
    <row r="311" spans="1:21" ht="13.2" x14ac:dyDescent="0.25">
      <c r="A311" s="59" t="s">
        <v>4224</v>
      </c>
      <c r="B311" s="59" t="s">
        <v>5659</v>
      </c>
      <c r="C311" s="59" t="s">
        <v>5666</v>
      </c>
      <c r="D311" s="59" t="s">
        <v>123</v>
      </c>
      <c r="E311" s="59">
        <v>0</v>
      </c>
      <c r="F311" s="59">
        <v>0</v>
      </c>
      <c r="G311" s="59">
        <v>0</v>
      </c>
      <c r="H311" s="59">
        <v>0</v>
      </c>
      <c r="I311" s="59">
        <v>0</v>
      </c>
      <c r="J311" s="59">
        <v>0</v>
      </c>
      <c r="K311" s="59">
        <v>0</v>
      </c>
      <c r="L311" s="59">
        <v>0</v>
      </c>
      <c r="M311" s="59">
        <v>0</v>
      </c>
      <c r="N311" s="59">
        <v>0</v>
      </c>
      <c r="O311" s="59">
        <v>0</v>
      </c>
      <c r="P311" s="59">
        <v>0</v>
      </c>
      <c r="Q311" s="59">
        <v>0</v>
      </c>
      <c r="R311" s="59">
        <v>0</v>
      </c>
      <c r="S311" s="90"/>
      <c r="T311" s="90"/>
      <c r="U311" s="91"/>
    </row>
    <row r="312" spans="1:21" ht="13.2" x14ac:dyDescent="0.25">
      <c r="A312" s="59" t="s">
        <v>4225</v>
      </c>
      <c r="B312" s="59" t="s">
        <v>5659</v>
      </c>
      <c r="C312" s="59" t="s">
        <v>5667</v>
      </c>
      <c r="D312" s="59" t="s">
        <v>123</v>
      </c>
      <c r="E312" s="59">
        <v>0</v>
      </c>
      <c r="F312" s="59">
        <v>0</v>
      </c>
      <c r="G312" s="59">
        <v>0</v>
      </c>
      <c r="H312" s="59">
        <v>0</v>
      </c>
      <c r="I312" s="59">
        <v>0</v>
      </c>
      <c r="J312" s="59">
        <v>0</v>
      </c>
      <c r="K312" s="59">
        <v>0</v>
      </c>
      <c r="L312" s="59">
        <v>0</v>
      </c>
      <c r="M312" s="59">
        <v>0</v>
      </c>
      <c r="N312" s="59">
        <v>0</v>
      </c>
      <c r="O312" s="59">
        <v>0</v>
      </c>
      <c r="P312" s="59">
        <v>0</v>
      </c>
      <c r="Q312" s="59">
        <v>0</v>
      </c>
      <c r="R312" s="59">
        <v>0</v>
      </c>
      <c r="S312" s="90"/>
      <c r="T312" s="90"/>
      <c r="U312" s="91"/>
    </row>
    <row r="313" spans="1:21" ht="13.2" x14ac:dyDescent="0.25">
      <c r="A313" s="59" t="s">
        <v>4226</v>
      </c>
      <c r="B313" s="59" t="s">
        <v>5659</v>
      </c>
      <c r="C313" s="59" t="s">
        <v>5668</v>
      </c>
      <c r="D313" s="59" t="s">
        <v>123</v>
      </c>
      <c r="E313" s="59">
        <v>156</v>
      </c>
      <c r="F313" s="59">
        <v>162</v>
      </c>
      <c r="G313" s="59">
        <v>169</v>
      </c>
      <c r="H313" s="59">
        <v>175</v>
      </c>
      <c r="I313" s="59">
        <v>181</v>
      </c>
      <c r="J313" s="59">
        <v>187</v>
      </c>
      <c r="K313" s="59">
        <v>194</v>
      </c>
      <c r="L313" s="59">
        <v>200</v>
      </c>
      <c r="M313" s="59">
        <v>206</v>
      </c>
      <c r="N313" s="59">
        <v>213</v>
      </c>
      <c r="O313" s="59">
        <v>219</v>
      </c>
      <c r="P313" s="59">
        <v>226</v>
      </c>
      <c r="Q313" s="59">
        <v>232</v>
      </c>
      <c r="R313" s="59">
        <v>193818</v>
      </c>
      <c r="S313" s="90"/>
      <c r="T313" s="90"/>
      <c r="U313" s="91"/>
    </row>
    <row r="314" spans="1:21" ht="13.2" x14ac:dyDescent="0.25">
      <c r="A314" s="59" t="s">
        <v>4227</v>
      </c>
      <c r="B314" s="59" t="s">
        <v>5659</v>
      </c>
      <c r="C314" s="59" t="s">
        <v>5669</v>
      </c>
      <c r="D314" s="59" t="s">
        <v>123</v>
      </c>
      <c r="E314" s="59">
        <v>0</v>
      </c>
      <c r="F314" s="59">
        <v>0</v>
      </c>
      <c r="G314" s="59">
        <v>0</v>
      </c>
      <c r="H314" s="59">
        <v>0</v>
      </c>
      <c r="I314" s="59">
        <v>0</v>
      </c>
      <c r="J314" s="59">
        <v>0</v>
      </c>
      <c r="K314" s="59">
        <v>0</v>
      </c>
      <c r="L314" s="59">
        <v>0</v>
      </c>
      <c r="M314" s="59">
        <v>0</v>
      </c>
      <c r="N314" s="59">
        <v>0</v>
      </c>
      <c r="O314" s="59">
        <v>0</v>
      </c>
      <c r="P314" s="59">
        <v>0</v>
      </c>
      <c r="Q314" s="59">
        <v>0</v>
      </c>
      <c r="R314" s="59">
        <v>0</v>
      </c>
      <c r="S314" s="90"/>
      <c r="T314" s="90"/>
      <c r="U314" s="91"/>
    </row>
    <row r="315" spans="1:21" ht="13.2" x14ac:dyDescent="0.25">
      <c r="A315" s="59" t="s">
        <v>4228</v>
      </c>
      <c r="B315" s="59" t="s">
        <v>5659</v>
      </c>
      <c r="C315" s="59" t="s">
        <v>5670</v>
      </c>
      <c r="D315" s="59" t="s">
        <v>123</v>
      </c>
      <c r="E315" s="59">
        <v>2</v>
      </c>
      <c r="F315" s="59">
        <v>2</v>
      </c>
      <c r="G315" s="59">
        <v>2</v>
      </c>
      <c r="H315" s="59">
        <v>2</v>
      </c>
      <c r="I315" s="59">
        <v>2</v>
      </c>
      <c r="J315" s="59">
        <v>2</v>
      </c>
      <c r="K315" s="59">
        <v>2</v>
      </c>
      <c r="L315" s="59">
        <v>2</v>
      </c>
      <c r="M315" s="59">
        <v>2</v>
      </c>
      <c r="N315" s="59">
        <v>3</v>
      </c>
      <c r="O315" s="59">
        <v>3</v>
      </c>
      <c r="P315" s="59">
        <v>3</v>
      </c>
      <c r="Q315" s="59">
        <v>3</v>
      </c>
      <c r="R315" s="59">
        <v>2222</v>
      </c>
      <c r="S315" s="90"/>
      <c r="T315" s="90"/>
      <c r="U315" s="91"/>
    </row>
    <row r="316" spans="1:21" ht="13.2" x14ac:dyDescent="0.25">
      <c r="A316" s="59" t="s">
        <v>4229</v>
      </c>
      <c r="B316" s="59" t="s">
        <v>5659</v>
      </c>
      <c r="C316" s="59" t="s">
        <v>5671</v>
      </c>
      <c r="D316" s="59" t="s">
        <v>123</v>
      </c>
      <c r="E316" s="59">
        <v>0</v>
      </c>
      <c r="F316" s="59">
        <v>0</v>
      </c>
      <c r="G316" s="59">
        <v>0</v>
      </c>
      <c r="H316" s="59">
        <v>0</v>
      </c>
      <c r="I316" s="59">
        <v>0</v>
      </c>
      <c r="J316" s="59">
        <v>0</v>
      </c>
      <c r="K316" s="59">
        <v>0</v>
      </c>
      <c r="L316" s="59">
        <v>0</v>
      </c>
      <c r="M316" s="59">
        <v>0</v>
      </c>
      <c r="N316" s="59">
        <v>0</v>
      </c>
      <c r="O316" s="59">
        <v>0</v>
      </c>
      <c r="P316" s="59">
        <v>0</v>
      </c>
      <c r="Q316" s="59">
        <v>0</v>
      </c>
      <c r="R316" s="59">
        <v>0</v>
      </c>
      <c r="S316" s="90"/>
      <c r="T316" s="90"/>
      <c r="U316" s="91"/>
    </row>
    <row r="317" spans="1:21" ht="13.2" x14ac:dyDescent="0.25">
      <c r="A317" s="59" t="s">
        <v>4230</v>
      </c>
      <c r="B317" s="59" t="s">
        <v>5659</v>
      </c>
      <c r="C317" s="59" t="s">
        <v>5672</v>
      </c>
      <c r="D317" s="59" t="s">
        <v>123</v>
      </c>
      <c r="E317" s="59">
        <v>680</v>
      </c>
      <c r="F317" s="59">
        <v>681</v>
      </c>
      <c r="G317" s="59">
        <v>682</v>
      </c>
      <c r="H317" s="59">
        <v>684</v>
      </c>
      <c r="I317" s="59">
        <v>685</v>
      </c>
      <c r="J317" s="59">
        <v>686</v>
      </c>
      <c r="K317" s="59">
        <v>688</v>
      </c>
      <c r="L317" s="59">
        <v>689</v>
      </c>
      <c r="M317" s="59">
        <v>691</v>
      </c>
      <c r="N317" s="59">
        <v>692</v>
      </c>
      <c r="O317" s="59">
        <v>693</v>
      </c>
      <c r="P317" s="59">
        <v>695</v>
      </c>
      <c r="Q317" s="59">
        <v>696</v>
      </c>
      <c r="R317" s="59">
        <v>687772</v>
      </c>
      <c r="S317" s="90"/>
      <c r="T317" s="90"/>
      <c r="U317" s="91"/>
    </row>
    <row r="318" spans="1:21" ht="13.2" x14ac:dyDescent="0.25">
      <c r="A318" s="59" t="s">
        <v>4231</v>
      </c>
      <c r="B318" s="59" t="s">
        <v>5659</v>
      </c>
      <c r="C318" s="59" t="s">
        <v>5673</v>
      </c>
      <c r="D318" s="59" t="s">
        <v>123</v>
      </c>
      <c r="E318" s="59">
        <v>0</v>
      </c>
      <c r="F318" s="59">
        <v>0</v>
      </c>
      <c r="G318" s="59">
        <v>0</v>
      </c>
      <c r="H318" s="59">
        <v>0</v>
      </c>
      <c r="I318" s="59">
        <v>0</v>
      </c>
      <c r="J318" s="59">
        <v>0</v>
      </c>
      <c r="K318" s="59">
        <v>0</v>
      </c>
      <c r="L318" s="59">
        <v>0</v>
      </c>
      <c r="M318" s="59">
        <v>0</v>
      </c>
      <c r="N318" s="59">
        <v>0</v>
      </c>
      <c r="O318" s="59">
        <v>0</v>
      </c>
      <c r="P318" s="59">
        <v>0</v>
      </c>
      <c r="Q318" s="59">
        <v>0</v>
      </c>
      <c r="R318" s="59">
        <v>0</v>
      </c>
      <c r="S318" s="90"/>
      <c r="T318" s="90"/>
      <c r="U318" s="91"/>
    </row>
    <row r="319" spans="1:21" ht="13.2" x14ac:dyDescent="0.25">
      <c r="A319" s="59" t="s">
        <v>4232</v>
      </c>
      <c r="B319" s="59" t="s">
        <v>5659</v>
      </c>
      <c r="C319" s="59" t="s">
        <v>5674</v>
      </c>
      <c r="D319" s="59" t="s">
        <v>123</v>
      </c>
      <c r="E319" s="59">
        <v>0</v>
      </c>
      <c r="F319" s="59">
        <v>0</v>
      </c>
      <c r="G319" s="59">
        <v>0</v>
      </c>
      <c r="H319" s="59">
        <v>0</v>
      </c>
      <c r="I319" s="59">
        <v>0</v>
      </c>
      <c r="J319" s="59">
        <v>0</v>
      </c>
      <c r="K319" s="59">
        <v>0</v>
      </c>
      <c r="L319" s="59">
        <v>0</v>
      </c>
      <c r="M319" s="59">
        <v>0</v>
      </c>
      <c r="N319" s="59">
        <v>0</v>
      </c>
      <c r="O319" s="59">
        <v>0</v>
      </c>
      <c r="P319" s="59">
        <v>0</v>
      </c>
      <c r="Q319" s="59">
        <v>0</v>
      </c>
      <c r="R319" s="59">
        <v>0</v>
      </c>
      <c r="S319" s="90"/>
      <c r="T319" s="90"/>
      <c r="U319" s="91"/>
    </row>
    <row r="320" spans="1:21" ht="13.2" x14ac:dyDescent="0.25">
      <c r="A320" s="59" t="s">
        <v>4233</v>
      </c>
      <c r="B320" s="59" t="s">
        <v>5659</v>
      </c>
      <c r="C320" s="59" t="s">
        <v>5675</v>
      </c>
      <c r="D320" s="59" t="s">
        <v>123</v>
      </c>
      <c r="E320" s="59">
        <v>88</v>
      </c>
      <c r="F320" s="59">
        <v>88</v>
      </c>
      <c r="G320" s="59">
        <v>88</v>
      </c>
      <c r="H320" s="59">
        <v>88</v>
      </c>
      <c r="I320" s="59">
        <v>88</v>
      </c>
      <c r="J320" s="59">
        <v>88</v>
      </c>
      <c r="K320" s="59">
        <v>88</v>
      </c>
      <c r="L320" s="59">
        <v>88</v>
      </c>
      <c r="M320" s="59">
        <v>88</v>
      </c>
      <c r="N320" s="59">
        <v>88</v>
      </c>
      <c r="O320" s="59">
        <v>88</v>
      </c>
      <c r="P320" s="59">
        <v>88</v>
      </c>
      <c r="Q320" s="59">
        <v>88</v>
      </c>
      <c r="R320" s="59">
        <v>88353</v>
      </c>
      <c r="S320" s="90"/>
      <c r="T320" s="90"/>
      <c r="U320" s="91"/>
    </row>
    <row r="321" spans="1:21" ht="13.2" x14ac:dyDescent="0.25">
      <c r="A321" s="59" t="s">
        <v>4234</v>
      </c>
      <c r="B321" s="59" t="s">
        <v>5659</v>
      </c>
      <c r="C321" s="59" t="s">
        <v>5676</v>
      </c>
      <c r="D321" s="59" t="s">
        <v>123</v>
      </c>
      <c r="E321" s="59">
        <v>0</v>
      </c>
      <c r="F321" s="59">
        <v>0</v>
      </c>
      <c r="G321" s="59">
        <v>0</v>
      </c>
      <c r="H321" s="59">
        <v>0</v>
      </c>
      <c r="I321" s="59">
        <v>0</v>
      </c>
      <c r="J321" s="59">
        <v>0</v>
      </c>
      <c r="K321" s="59">
        <v>0</v>
      </c>
      <c r="L321" s="59">
        <v>0</v>
      </c>
      <c r="M321" s="59">
        <v>0</v>
      </c>
      <c r="N321" s="59">
        <v>0</v>
      </c>
      <c r="O321" s="59">
        <v>0</v>
      </c>
      <c r="P321" s="59">
        <v>0</v>
      </c>
      <c r="Q321" s="59">
        <v>0</v>
      </c>
      <c r="R321" s="59">
        <v>0</v>
      </c>
      <c r="S321" s="90"/>
      <c r="T321" s="90"/>
      <c r="U321" s="91"/>
    </row>
    <row r="322" spans="1:21" ht="13.2" x14ac:dyDescent="0.25">
      <c r="A322" s="59" t="s">
        <v>4235</v>
      </c>
      <c r="B322" s="59" t="s">
        <v>5659</v>
      </c>
      <c r="C322" s="59" t="s">
        <v>5677</v>
      </c>
      <c r="D322" s="59" t="s">
        <v>123</v>
      </c>
      <c r="E322" s="59">
        <v>0</v>
      </c>
      <c r="F322" s="59">
        <v>0</v>
      </c>
      <c r="G322" s="59">
        <v>0</v>
      </c>
      <c r="H322" s="59">
        <v>0</v>
      </c>
      <c r="I322" s="59">
        <v>0</v>
      </c>
      <c r="J322" s="59">
        <v>0</v>
      </c>
      <c r="K322" s="59">
        <v>0</v>
      </c>
      <c r="L322" s="59">
        <v>0</v>
      </c>
      <c r="M322" s="59">
        <v>0</v>
      </c>
      <c r="N322" s="59">
        <v>0</v>
      </c>
      <c r="O322" s="59">
        <v>0</v>
      </c>
      <c r="P322" s="59">
        <v>0</v>
      </c>
      <c r="Q322" s="59">
        <v>0</v>
      </c>
      <c r="R322" s="59">
        <v>0</v>
      </c>
      <c r="S322" s="90"/>
      <c r="T322" s="90"/>
      <c r="U322" s="91"/>
    </row>
    <row r="323" spans="1:21" ht="13.2" x14ac:dyDescent="0.25">
      <c r="A323" s="59" t="s">
        <v>4236</v>
      </c>
      <c r="B323" s="59" t="s">
        <v>5659</v>
      </c>
      <c r="C323" s="59" t="s">
        <v>5678</v>
      </c>
      <c r="D323" s="59" t="s">
        <v>123</v>
      </c>
      <c r="E323" s="59">
        <v>0</v>
      </c>
      <c r="F323" s="59">
        <v>0</v>
      </c>
      <c r="G323" s="59">
        <v>0</v>
      </c>
      <c r="H323" s="59">
        <v>0</v>
      </c>
      <c r="I323" s="59">
        <v>0</v>
      </c>
      <c r="J323" s="59">
        <v>0</v>
      </c>
      <c r="K323" s="59">
        <v>0</v>
      </c>
      <c r="L323" s="59">
        <v>0</v>
      </c>
      <c r="M323" s="59">
        <v>0</v>
      </c>
      <c r="N323" s="59">
        <v>0</v>
      </c>
      <c r="O323" s="59">
        <v>0</v>
      </c>
      <c r="P323" s="59">
        <v>0</v>
      </c>
      <c r="Q323" s="59">
        <v>0</v>
      </c>
      <c r="R323" s="59">
        <v>0</v>
      </c>
      <c r="S323" s="90"/>
      <c r="T323" s="90"/>
      <c r="U323" s="91"/>
    </row>
    <row r="324" spans="1:21" ht="13.2" x14ac:dyDescent="0.25">
      <c r="A324" s="59" t="s">
        <v>4237</v>
      </c>
      <c r="B324" s="59" t="s">
        <v>5659</v>
      </c>
      <c r="C324" s="59" t="s">
        <v>5679</v>
      </c>
      <c r="D324" s="59" t="s">
        <v>123</v>
      </c>
      <c r="E324" s="59">
        <v>0</v>
      </c>
      <c r="F324" s="59">
        <v>0</v>
      </c>
      <c r="G324" s="59">
        <v>0</v>
      </c>
      <c r="H324" s="59">
        <v>0</v>
      </c>
      <c r="I324" s="59">
        <v>0</v>
      </c>
      <c r="J324" s="59">
        <v>0</v>
      </c>
      <c r="K324" s="59">
        <v>0</v>
      </c>
      <c r="L324" s="59">
        <v>0</v>
      </c>
      <c r="M324" s="59">
        <v>0</v>
      </c>
      <c r="N324" s="59">
        <v>0</v>
      </c>
      <c r="O324" s="59">
        <v>0</v>
      </c>
      <c r="P324" s="59">
        <v>0</v>
      </c>
      <c r="Q324" s="59">
        <v>0</v>
      </c>
      <c r="R324" s="59">
        <v>0</v>
      </c>
      <c r="S324" s="90"/>
      <c r="T324" s="90"/>
      <c r="U324" s="91"/>
    </row>
    <row r="325" spans="1:21" ht="13.2" x14ac:dyDescent="0.25">
      <c r="A325" s="59" t="s">
        <v>4238</v>
      </c>
      <c r="B325" s="59" t="s">
        <v>5680</v>
      </c>
      <c r="C325" s="59" t="s">
        <v>5681</v>
      </c>
      <c r="D325" s="59" t="s">
        <v>123</v>
      </c>
      <c r="E325" s="59">
        <v>0</v>
      </c>
      <c r="F325" s="59">
        <v>0</v>
      </c>
      <c r="G325" s="59">
        <v>0</v>
      </c>
      <c r="H325" s="59">
        <v>0</v>
      </c>
      <c r="I325" s="59">
        <v>0</v>
      </c>
      <c r="J325" s="59">
        <v>0</v>
      </c>
      <c r="K325" s="59">
        <v>0</v>
      </c>
      <c r="L325" s="59">
        <v>0</v>
      </c>
      <c r="M325" s="59">
        <v>0</v>
      </c>
      <c r="N325" s="59">
        <v>0</v>
      </c>
      <c r="O325" s="59">
        <v>0</v>
      </c>
      <c r="P325" s="59">
        <v>0</v>
      </c>
      <c r="Q325" s="59">
        <v>0</v>
      </c>
      <c r="R325" s="59">
        <v>0</v>
      </c>
      <c r="S325" s="90"/>
      <c r="T325" s="90"/>
      <c r="U325" s="91"/>
    </row>
    <row r="326" spans="1:21" ht="13.2" x14ac:dyDescent="0.25">
      <c r="A326" s="59" t="s">
        <v>4239</v>
      </c>
      <c r="B326" s="59" t="s">
        <v>5680</v>
      </c>
      <c r="C326" s="59" t="s">
        <v>5682</v>
      </c>
      <c r="D326" s="59" t="s">
        <v>123</v>
      </c>
      <c r="E326" s="59">
        <v>0</v>
      </c>
      <c r="F326" s="59">
        <v>0</v>
      </c>
      <c r="G326" s="59">
        <v>0</v>
      </c>
      <c r="H326" s="59">
        <v>0</v>
      </c>
      <c r="I326" s="59">
        <v>0</v>
      </c>
      <c r="J326" s="59">
        <v>0</v>
      </c>
      <c r="K326" s="59">
        <v>0</v>
      </c>
      <c r="L326" s="59">
        <v>0</v>
      </c>
      <c r="M326" s="59">
        <v>0</v>
      </c>
      <c r="N326" s="59">
        <v>0</v>
      </c>
      <c r="O326" s="59">
        <v>0</v>
      </c>
      <c r="P326" s="59">
        <v>0</v>
      </c>
      <c r="Q326" s="59">
        <v>0</v>
      </c>
      <c r="R326" s="59">
        <v>0</v>
      </c>
      <c r="S326" s="90"/>
      <c r="T326" s="90"/>
      <c r="U326" s="91"/>
    </row>
    <row r="327" spans="1:21" ht="13.2" x14ac:dyDescent="0.25">
      <c r="A327" s="59" t="s">
        <v>4240</v>
      </c>
      <c r="B327" s="59" t="s">
        <v>5680</v>
      </c>
      <c r="C327" s="59" t="s">
        <v>5683</v>
      </c>
      <c r="D327" s="59" t="s">
        <v>123</v>
      </c>
      <c r="E327" s="59">
        <v>144</v>
      </c>
      <c r="F327" s="59">
        <v>147</v>
      </c>
      <c r="G327" s="59">
        <v>150</v>
      </c>
      <c r="H327" s="59">
        <v>153</v>
      </c>
      <c r="I327" s="59">
        <v>156</v>
      </c>
      <c r="J327" s="59">
        <v>158</v>
      </c>
      <c r="K327" s="59">
        <v>161</v>
      </c>
      <c r="L327" s="59">
        <v>164</v>
      </c>
      <c r="M327" s="59">
        <v>167</v>
      </c>
      <c r="N327" s="59">
        <v>170</v>
      </c>
      <c r="O327" s="59">
        <v>173</v>
      </c>
      <c r="P327" s="59">
        <v>176</v>
      </c>
      <c r="Q327" s="59">
        <v>178</v>
      </c>
      <c r="R327" s="59">
        <v>161325</v>
      </c>
      <c r="S327" s="90"/>
      <c r="T327" s="90"/>
      <c r="U327" s="91"/>
    </row>
    <row r="328" spans="1:21" ht="13.2" x14ac:dyDescent="0.25">
      <c r="A328" s="59" t="s">
        <v>4241</v>
      </c>
      <c r="B328" s="59" t="s">
        <v>5680</v>
      </c>
      <c r="C328" s="59" t="s">
        <v>5684</v>
      </c>
      <c r="D328" s="59" t="s">
        <v>123</v>
      </c>
      <c r="E328" s="59">
        <v>0</v>
      </c>
      <c r="F328" s="59">
        <v>0</v>
      </c>
      <c r="G328" s="59">
        <v>0</v>
      </c>
      <c r="H328" s="59">
        <v>0</v>
      </c>
      <c r="I328" s="59">
        <v>0</v>
      </c>
      <c r="J328" s="59">
        <v>0</v>
      </c>
      <c r="K328" s="59">
        <v>0</v>
      </c>
      <c r="L328" s="59">
        <v>0</v>
      </c>
      <c r="M328" s="59">
        <v>0</v>
      </c>
      <c r="N328" s="59">
        <v>0</v>
      </c>
      <c r="O328" s="59">
        <v>0</v>
      </c>
      <c r="P328" s="59">
        <v>0</v>
      </c>
      <c r="Q328" s="59">
        <v>0</v>
      </c>
      <c r="R328" s="59">
        <v>0</v>
      </c>
      <c r="S328" s="90"/>
      <c r="T328" s="90"/>
      <c r="U328" s="91"/>
    </row>
    <row r="329" spans="1:21" ht="13.2" x14ac:dyDescent="0.25">
      <c r="A329" s="59" t="s">
        <v>4242</v>
      </c>
      <c r="B329" s="59" t="s">
        <v>5680</v>
      </c>
      <c r="C329" s="59" t="s">
        <v>5685</v>
      </c>
      <c r="D329" s="59" t="s">
        <v>123</v>
      </c>
      <c r="E329" s="59">
        <v>0</v>
      </c>
      <c r="F329" s="59">
        <v>0</v>
      </c>
      <c r="G329" s="59">
        <v>0</v>
      </c>
      <c r="H329" s="59">
        <v>0</v>
      </c>
      <c r="I329" s="59">
        <v>0</v>
      </c>
      <c r="J329" s="59">
        <v>0</v>
      </c>
      <c r="K329" s="59">
        <v>0</v>
      </c>
      <c r="L329" s="59">
        <v>0</v>
      </c>
      <c r="M329" s="59">
        <v>0</v>
      </c>
      <c r="N329" s="59">
        <v>0</v>
      </c>
      <c r="O329" s="59">
        <v>0</v>
      </c>
      <c r="P329" s="59">
        <v>0</v>
      </c>
      <c r="Q329" s="59">
        <v>0</v>
      </c>
      <c r="R329" s="59">
        <v>0</v>
      </c>
      <c r="S329" s="90"/>
      <c r="T329" s="90"/>
      <c r="U329" s="91"/>
    </row>
    <row r="330" spans="1:21" ht="13.2" x14ac:dyDescent="0.25">
      <c r="A330" s="59" t="s">
        <v>4243</v>
      </c>
      <c r="B330" s="59" t="s">
        <v>5680</v>
      </c>
      <c r="C330" s="59" t="s">
        <v>5686</v>
      </c>
      <c r="D330" s="59" t="s">
        <v>123</v>
      </c>
      <c r="E330" s="59">
        <v>86</v>
      </c>
      <c r="F330" s="59">
        <v>86</v>
      </c>
      <c r="G330" s="59">
        <v>86</v>
      </c>
      <c r="H330" s="59">
        <v>86</v>
      </c>
      <c r="I330" s="59">
        <v>86</v>
      </c>
      <c r="J330" s="59">
        <v>87</v>
      </c>
      <c r="K330" s="59">
        <v>87</v>
      </c>
      <c r="L330" s="59">
        <v>87</v>
      </c>
      <c r="M330" s="59">
        <v>87</v>
      </c>
      <c r="N330" s="59">
        <v>87</v>
      </c>
      <c r="O330" s="59">
        <v>88</v>
      </c>
      <c r="P330" s="59">
        <v>88</v>
      </c>
      <c r="Q330" s="59">
        <v>88</v>
      </c>
      <c r="R330" s="59">
        <v>86851</v>
      </c>
      <c r="S330" s="90"/>
      <c r="T330" s="90"/>
      <c r="U330" s="91"/>
    </row>
    <row r="331" spans="1:21" ht="13.2" x14ac:dyDescent="0.25">
      <c r="A331" s="59" t="s">
        <v>4244</v>
      </c>
      <c r="B331" s="59" t="s">
        <v>5680</v>
      </c>
      <c r="C331" s="59" t="s">
        <v>5687</v>
      </c>
      <c r="D331" s="59" t="s">
        <v>123</v>
      </c>
      <c r="E331" s="59">
        <v>0</v>
      </c>
      <c r="F331" s="59">
        <v>0</v>
      </c>
      <c r="G331" s="59">
        <v>0</v>
      </c>
      <c r="H331" s="59">
        <v>0</v>
      </c>
      <c r="I331" s="59">
        <v>0</v>
      </c>
      <c r="J331" s="59">
        <v>0</v>
      </c>
      <c r="K331" s="59">
        <v>0</v>
      </c>
      <c r="L331" s="59">
        <v>0</v>
      </c>
      <c r="M331" s="59">
        <v>0</v>
      </c>
      <c r="N331" s="59">
        <v>0</v>
      </c>
      <c r="O331" s="59">
        <v>0</v>
      </c>
      <c r="P331" s="59">
        <v>0</v>
      </c>
      <c r="Q331" s="59">
        <v>0</v>
      </c>
      <c r="R331" s="59">
        <v>0</v>
      </c>
      <c r="S331" s="90"/>
      <c r="T331" s="90"/>
      <c r="U331" s="91"/>
    </row>
    <row r="332" spans="1:21" ht="13.2" x14ac:dyDescent="0.25">
      <c r="A332" s="59" t="s">
        <v>4245</v>
      </c>
      <c r="B332" s="59" t="s">
        <v>5680</v>
      </c>
      <c r="C332" s="59" t="s">
        <v>5688</v>
      </c>
      <c r="D332" s="59" t="s">
        <v>123</v>
      </c>
      <c r="E332" s="59">
        <v>0</v>
      </c>
      <c r="F332" s="59">
        <v>0</v>
      </c>
      <c r="G332" s="59">
        <v>0</v>
      </c>
      <c r="H332" s="59">
        <v>0</v>
      </c>
      <c r="I332" s="59">
        <v>0</v>
      </c>
      <c r="J332" s="59">
        <v>0</v>
      </c>
      <c r="K332" s="59">
        <v>0</v>
      </c>
      <c r="L332" s="59">
        <v>0</v>
      </c>
      <c r="M332" s="59">
        <v>0</v>
      </c>
      <c r="N332" s="59">
        <v>0</v>
      </c>
      <c r="O332" s="59">
        <v>0</v>
      </c>
      <c r="P332" s="59">
        <v>0</v>
      </c>
      <c r="Q332" s="59">
        <v>0</v>
      </c>
      <c r="R332" s="59">
        <v>0</v>
      </c>
      <c r="S332" s="90"/>
      <c r="T332" s="90"/>
      <c r="U332" s="91"/>
    </row>
    <row r="333" spans="1:21" ht="13.2" x14ac:dyDescent="0.25">
      <c r="A333" s="59" t="s">
        <v>4246</v>
      </c>
      <c r="B333" s="59" t="s">
        <v>5680</v>
      </c>
      <c r="C333" s="59" t="s">
        <v>5689</v>
      </c>
      <c r="D333" s="59" t="s">
        <v>123</v>
      </c>
      <c r="E333" s="59">
        <v>86</v>
      </c>
      <c r="F333" s="59">
        <v>88</v>
      </c>
      <c r="G333" s="59">
        <v>90</v>
      </c>
      <c r="H333" s="59">
        <v>92</v>
      </c>
      <c r="I333" s="59">
        <v>94</v>
      </c>
      <c r="J333" s="59">
        <v>96</v>
      </c>
      <c r="K333" s="59">
        <v>97</v>
      </c>
      <c r="L333" s="59">
        <v>99</v>
      </c>
      <c r="M333" s="59">
        <v>101</v>
      </c>
      <c r="N333" s="59">
        <v>103</v>
      </c>
      <c r="O333" s="59">
        <v>105</v>
      </c>
      <c r="P333" s="59">
        <v>107</v>
      </c>
      <c r="Q333" s="59">
        <v>108</v>
      </c>
      <c r="R333" s="59">
        <v>97406</v>
      </c>
      <c r="S333" s="90"/>
      <c r="T333" s="90"/>
      <c r="U333" s="91"/>
    </row>
    <row r="334" spans="1:21" ht="13.2" x14ac:dyDescent="0.25">
      <c r="A334" s="59" t="s">
        <v>4247</v>
      </c>
      <c r="B334" s="59" t="s">
        <v>5680</v>
      </c>
      <c r="C334" s="59" t="s">
        <v>5690</v>
      </c>
      <c r="D334" s="59" t="s">
        <v>123</v>
      </c>
      <c r="E334" s="59">
        <v>0</v>
      </c>
      <c r="F334" s="59">
        <v>0</v>
      </c>
      <c r="G334" s="59">
        <v>0</v>
      </c>
      <c r="H334" s="59">
        <v>0</v>
      </c>
      <c r="I334" s="59">
        <v>0</v>
      </c>
      <c r="J334" s="59">
        <v>0</v>
      </c>
      <c r="K334" s="59">
        <v>0</v>
      </c>
      <c r="L334" s="59">
        <v>0</v>
      </c>
      <c r="M334" s="59">
        <v>0</v>
      </c>
      <c r="N334" s="59">
        <v>0</v>
      </c>
      <c r="O334" s="59">
        <v>0</v>
      </c>
      <c r="P334" s="59">
        <v>0</v>
      </c>
      <c r="Q334" s="59">
        <v>0</v>
      </c>
      <c r="R334" s="59">
        <v>0</v>
      </c>
      <c r="S334" s="90"/>
      <c r="T334" s="90"/>
      <c r="U334" s="91"/>
    </row>
    <row r="335" spans="1:21" ht="13.2" x14ac:dyDescent="0.25">
      <c r="A335" s="59" t="s">
        <v>4248</v>
      </c>
      <c r="B335" s="59" t="s">
        <v>5680</v>
      </c>
      <c r="C335" s="59" t="s">
        <v>5691</v>
      </c>
      <c r="D335" s="59" t="s">
        <v>123</v>
      </c>
      <c r="E335" s="59">
        <v>0</v>
      </c>
      <c r="F335" s="59">
        <v>0</v>
      </c>
      <c r="G335" s="59">
        <v>0</v>
      </c>
      <c r="H335" s="59">
        <v>0</v>
      </c>
      <c r="I335" s="59">
        <v>0</v>
      </c>
      <c r="J335" s="59">
        <v>0</v>
      </c>
      <c r="K335" s="59">
        <v>0</v>
      </c>
      <c r="L335" s="59">
        <v>0</v>
      </c>
      <c r="M335" s="59">
        <v>0</v>
      </c>
      <c r="N335" s="59">
        <v>0</v>
      </c>
      <c r="O335" s="59">
        <v>0</v>
      </c>
      <c r="P335" s="59">
        <v>0</v>
      </c>
      <c r="Q335" s="59">
        <v>0</v>
      </c>
      <c r="R335" s="59">
        <v>0</v>
      </c>
      <c r="S335" s="90"/>
      <c r="T335" s="90"/>
      <c r="U335" s="91"/>
    </row>
    <row r="336" spans="1:21" ht="13.2" x14ac:dyDescent="0.25">
      <c r="A336" s="59" t="s">
        <v>4249</v>
      </c>
      <c r="B336" s="59" t="s">
        <v>5680</v>
      </c>
      <c r="C336" s="59" t="s">
        <v>5692</v>
      </c>
      <c r="D336" s="59" t="s">
        <v>123</v>
      </c>
      <c r="E336" s="59">
        <v>21</v>
      </c>
      <c r="F336" s="59">
        <v>22</v>
      </c>
      <c r="G336" s="59">
        <v>22</v>
      </c>
      <c r="H336" s="59">
        <v>23</v>
      </c>
      <c r="I336" s="59">
        <v>23</v>
      </c>
      <c r="J336" s="59">
        <v>24</v>
      </c>
      <c r="K336" s="59">
        <v>24</v>
      </c>
      <c r="L336" s="59">
        <v>25</v>
      </c>
      <c r="M336" s="59">
        <v>25</v>
      </c>
      <c r="N336" s="59">
        <v>25</v>
      </c>
      <c r="O336" s="59">
        <v>26</v>
      </c>
      <c r="P336" s="59">
        <v>26</v>
      </c>
      <c r="Q336" s="59">
        <v>27</v>
      </c>
      <c r="R336" s="59">
        <v>24054</v>
      </c>
      <c r="S336" s="90"/>
      <c r="T336" s="90"/>
      <c r="U336" s="91"/>
    </row>
    <row r="337" spans="1:21" ht="13.2" x14ac:dyDescent="0.25">
      <c r="A337" s="59" t="s">
        <v>4250</v>
      </c>
      <c r="B337" s="59" t="s">
        <v>5680</v>
      </c>
      <c r="C337" s="59" t="s">
        <v>5693</v>
      </c>
      <c r="D337" s="59" t="s">
        <v>123</v>
      </c>
      <c r="E337" s="59">
        <v>0</v>
      </c>
      <c r="F337" s="59">
        <v>0</v>
      </c>
      <c r="G337" s="59">
        <v>0</v>
      </c>
      <c r="H337" s="59">
        <v>0</v>
      </c>
      <c r="I337" s="59">
        <v>0</v>
      </c>
      <c r="J337" s="59">
        <v>0</v>
      </c>
      <c r="K337" s="59">
        <v>0</v>
      </c>
      <c r="L337" s="59">
        <v>0</v>
      </c>
      <c r="M337" s="59">
        <v>0</v>
      </c>
      <c r="N337" s="59">
        <v>0</v>
      </c>
      <c r="O337" s="59">
        <v>0</v>
      </c>
      <c r="P337" s="59">
        <v>0</v>
      </c>
      <c r="Q337" s="59">
        <v>0</v>
      </c>
      <c r="R337" s="59">
        <v>0</v>
      </c>
      <c r="S337" s="90"/>
      <c r="T337" s="90"/>
      <c r="U337" s="91"/>
    </row>
    <row r="338" spans="1:21" ht="13.2" x14ac:dyDescent="0.25">
      <c r="A338" s="59" t="s">
        <v>4251</v>
      </c>
      <c r="B338" s="59" t="s">
        <v>5680</v>
      </c>
      <c r="C338" s="59" t="s">
        <v>5694</v>
      </c>
      <c r="D338" s="59" t="s">
        <v>123</v>
      </c>
      <c r="E338" s="59">
        <v>0</v>
      </c>
      <c r="F338" s="59">
        <v>0</v>
      </c>
      <c r="G338" s="59">
        <v>0</v>
      </c>
      <c r="H338" s="59">
        <v>0</v>
      </c>
      <c r="I338" s="59">
        <v>0</v>
      </c>
      <c r="J338" s="59">
        <v>0</v>
      </c>
      <c r="K338" s="59">
        <v>0</v>
      </c>
      <c r="L338" s="59">
        <v>0</v>
      </c>
      <c r="M338" s="59">
        <v>0</v>
      </c>
      <c r="N338" s="59">
        <v>0</v>
      </c>
      <c r="O338" s="59">
        <v>0</v>
      </c>
      <c r="P338" s="59">
        <v>0</v>
      </c>
      <c r="Q338" s="59">
        <v>0</v>
      </c>
      <c r="R338" s="59">
        <v>0</v>
      </c>
      <c r="S338" s="90"/>
      <c r="T338" s="90"/>
      <c r="U338" s="91"/>
    </row>
    <row r="339" spans="1:21" ht="13.2" x14ac:dyDescent="0.25">
      <c r="A339" s="59" t="s">
        <v>4252</v>
      </c>
      <c r="B339" s="59" t="s">
        <v>5680</v>
      </c>
      <c r="C339" s="59" t="s">
        <v>5695</v>
      </c>
      <c r="D339" s="59" t="s">
        <v>123</v>
      </c>
      <c r="E339" s="59">
        <v>0</v>
      </c>
      <c r="F339" s="59">
        <v>0</v>
      </c>
      <c r="G339" s="59">
        <v>0</v>
      </c>
      <c r="H339" s="59">
        <v>0</v>
      </c>
      <c r="I339" s="59">
        <v>0</v>
      </c>
      <c r="J339" s="59">
        <v>0</v>
      </c>
      <c r="K339" s="59">
        <v>0</v>
      </c>
      <c r="L339" s="59">
        <v>0</v>
      </c>
      <c r="M339" s="59">
        <v>0</v>
      </c>
      <c r="N339" s="59">
        <v>0</v>
      </c>
      <c r="O339" s="59">
        <v>0</v>
      </c>
      <c r="P339" s="59">
        <v>0</v>
      </c>
      <c r="Q339" s="59">
        <v>0</v>
      </c>
      <c r="R339" s="59">
        <v>0</v>
      </c>
      <c r="S339" s="90"/>
      <c r="T339" s="90"/>
      <c r="U339" s="91"/>
    </row>
    <row r="340" spans="1:21" ht="13.2" x14ac:dyDescent="0.25">
      <c r="A340" s="59" t="s">
        <v>4253</v>
      </c>
      <c r="B340" s="59" t="s">
        <v>5680</v>
      </c>
      <c r="C340" s="59" t="s">
        <v>5696</v>
      </c>
      <c r="D340" s="59" t="s">
        <v>123</v>
      </c>
      <c r="E340" s="59">
        <v>0</v>
      </c>
      <c r="F340" s="59">
        <v>0</v>
      </c>
      <c r="G340" s="59">
        <v>0</v>
      </c>
      <c r="H340" s="59">
        <v>0</v>
      </c>
      <c r="I340" s="59">
        <v>0</v>
      </c>
      <c r="J340" s="59">
        <v>0</v>
      </c>
      <c r="K340" s="59">
        <v>0</v>
      </c>
      <c r="L340" s="59">
        <v>0</v>
      </c>
      <c r="M340" s="59">
        <v>0</v>
      </c>
      <c r="N340" s="59">
        <v>0</v>
      </c>
      <c r="O340" s="59">
        <v>0</v>
      </c>
      <c r="P340" s="59">
        <v>0</v>
      </c>
      <c r="Q340" s="59">
        <v>0</v>
      </c>
      <c r="R340" s="59">
        <v>0</v>
      </c>
      <c r="S340" s="90"/>
      <c r="T340" s="90"/>
      <c r="U340" s="91"/>
    </row>
    <row r="341" spans="1:21" ht="13.2" x14ac:dyDescent="0.25">
      <c r="A341" s="59" t="s">
        <v>4254</v>
      </c>
      <c r="B341" s="59" t="s">
        <v>5680</v>
      </c>
      <c r="C341" s="59" t="s">
        <v>5697</v>
      </c>
      <c r="D341" s="59" t="s">
        <v>123</v>
      </c>
      <c r="E341" s="59">
        <v>0</v>
      </c>
      <c r="F341" s="59">
        <v>0</v>
      </c>
      <c r="G341" s="59">
        <v>0</v>
      </c>
      <c r="H341" s="59">
        <v>0</v>
      </c>
      <c r="I341" s="59">
        <v>0</v>
      </c>
      <c r="J341" s="59">
        <v>0</v>
      </c>
      <c r="K341" s="59">
        <v>0</v>
      </c>
      <c r="L341" s="59">
        <v>0</v>
      </c>
      <c r="M341" s="59">
        <v>0</v>
      </c>
      <c r="N341" s="59">
        <v>0</v>
      </c>
      <c r="O341" s="59">
        <v>0</v>
      </c>
      <c r="P341" s="59">
        <v>0</v>
      </c>
      <c r="Q341" s="59">
        <v>0</v>
      </c>
      <c r="R341" s="59">
        <v>0</v>
      </c>
      <c r="S341" s="90"/>
      <c r="T341" s="90"/>
      <c r="U341" s="91"/>
    </row>
    <row r="342" spans="1:21" ht="13.2" x14ac:dyDescent="0.25">
      <c r="A342" s="59" t="s">
        <v>4255</v>
      </c>
      <c r="B342" s="59" t="s">
        <v>5680</v>
      </c>
      <c r="C342" s="59" t="s">
        <v>5698</v>
      </c>
      <c r="D342" s="59" t="s">
        <v>123</v>
      </c>
      <c r="E342" s="59">
        <v>0</v>
      </c>
      <c r="F342" s="59">
        <v>0</v>
      </c>
      <c r="G342" s="59">
        <v>0</v>
      </c>
      <c r="H342" s="59">
        <v>0</v>
      </c>
      <c r="I342" s="59">
        <v>0</v>
      </c>
      <c r="J342" s="59">
        <v>0</v>
      </c>
      <c r="K342" s="59">
        <v>0</v>
      </c>
      <c r="L342" s="59">
        <v>0</v>
      </c>
      <c r="M342" s="59">
        <v>0</v>
      </c>
      <c r="N342" s="59">
        <v>0</v>
      </c>
      <c r="O342" s="59">
        <v>0</v>
      </c>
      <c r="P342" s="59">
        <v>0</v>
      </c>
      <c r="Q342" s="59">
        <v>0</v>
      </c>
      <c r="R342" s="59">
        <v>0</v>
      </c>
      <c r="S342" s="90"/>
      <c r="T342" s="90"/>
      <c r="U342" s="91"/>
    </row>
    <row r="343" spans="1:21" ht="13.2" x14ac:dyDescent="0.25">
      <c r="A343" s="59" t="s">
        <v>4256</v>
      </c>
      <c r="B343" s="59" t="s">
        <v>5680</v>
      </c>
      <c r="C343" s="59" t="s">
        <v>5699</v>
      </c>
      <c r="D343" s="59" t="s">
        <v>123</v>
      </c>
      <c r="E343" s="59">
        <v>0</v>
      </c>
      <c r="F343" s="59">
        <v>0</v>
      </c>
      <c r="G343" s="59">
        <v>0</v>
      </c>
      <c r="H343" s="59">
        <v>0</v>
      </c>
      <c r="I343" s="59">
        <v>0</v>
      </c>
      <c r="J343" s="59">
        <v>0</v>
      </c>
      <c r="K343" s="59">
        <v>0</v>
      </c>
      <c r="L343" s="59">
        <v>0</v>
      </c>
      <c r="M343" s="59">
        <v>0</v>
      </c>
      <c r="N343" s="59">
        <v>0</v>
      </c>
      <c r="O343" s="59">
        <v>0</v>
      </c>
      <c r="P343" s="59">
        <v>0</v>
      </c>
      <c r="Q343" s="59">
        <v>0</v>
      </c>
      <c r="R343" s="59">
        <v>0</v>
      </c>
      <c r="S343" s="90"/>
      <c r="T343" s="90"/>
      <c r="U343" s="91"/>
    </row>
    <row r="344" spans="1:21" ht="13.2" x14ac:dyDescent="0.25">
      <c r="A344" s="59" t="s">
        <v>4257</v>
      </c>
      <c r="B344" s="59" t="s">
        <v>5680</v>
      </c>
      <c r="C344" s="59" t="s">
        <v>5700</v>
      </c>
      <c r="D344" s="59" t="s">
        <v>123</v>
      </c>
      <c r="E344" s="59">
        <v>248</v>
      </c>
      <c r="F344" s="59">
        <v>253</v>
      </c>
      <c r="G344" s="59">
        <v>259</v>
      </c>
      <c r="H344" s="59">
        <v>265</v>
      </c>
      <c r="I344" s="59">
        <v>270</v>
      </c>
      <c r="J344" s="59">
        <v>276</v>
      </c>
      <c r="K344" s="59">
        <v>281</v>
      </c>
      <c r="L344" s="59">
        <v>287</v>
      </c>
      <c r="M344" s="59">
        <v>293</v>
      </c>
      <c r="N344" s="59">
        <v>298</v>
      </c>
      <c r="O344" s="59">
        <v>304</v>
      </c>
      <c r="P344" s="59">
        <v>309</v>
      </c>
      <c r="Q344" s="59">
        <v>315</v>
      </c>
      <c r="R344" s="59">
        <v>281414</v>
      </c>
      <c r="S344" s="90"/>
      <c r="T344" s="90"/>
      <c r="U344" s="91"/>
    </row>
    <row r="345" spans="1:21" ht="13.2" x14ac:dyDescent="0.25">
      <c r="A345" s="59" t="s">
        <v>4258</v>
      </c>
      <c r="B345" s="59" t="s">
        <v>5701</v>
      </c>
      <c r="C345" s="59" t="s">
        <v>5702</v>
      </c>
      <c r="D345" s="59" t="s">
        <v>123</v>
      </c>
      <c r="E345" s="59">
        <v>0</v>
      </c>
      <c r="F345" s="59">
        <v>0</v>
      </c>
      <c r="G345" s="59">
        <v>0</v>
      </c>
      <c r="H345" s="59">
        <v>0</v>
      </c>
      <c r="I345" s="59">
        <v>0</v>
      </c>
      <c r="J345" s="59">
        <v>0</v>
      </c>
      <c r="K345" s="59">
        <v>0</v>
      </c>
      <c r="L345" s="59">
        <v>0</v>
      </c>
      <c r="M345" s="59">
        <v>0</v>
      </c>
      <c r="N345" s="59">
        <v>0</v>
      </c>
      <c r="O345" s="59">
        <v>0</v>
      </c>
      <c r="P345" s="59">
        <v>0</v>
      </c>
      <c r="Q345" s="59">
        <v>0</v>
      </c>
      <c r="R345" s="59">
        <v>0</v>
      </c>
      <c r="S345" s="90"/>
      <c r="T345" s="90"/>
      <c r="U345" s="91"/>
    </row>
    <row r="346" spans="1:21" ht="13.2" x14ac:dyDescent="0.25">
      <c r="A346" s="59" t="s">
        <v>4259</v>
      </c>
      <c r="B346" s="59" t="s">
        <v>5703</v>
      </c>
      <c r="C346" s="59" t="s">
        <v>5704</v>
      </c>
      <c r="D346" s="59" t="s">
        <v>123</v>
      </c>
      <c r="E346" s="59">
        <v>0</v>
      </c>
      <c r="F346" s="59">
        <v>0</v>
      </c>
      <c r="G346" s="59">
        <v>0</v>
      </c>
      <c r="H346" s="59">
        <v>0</v>
      </c>
      <c r="I346" s="59">
        <v>0</v>
      </c>
      <c r="J346" s="59">
        <v>0</v>
      </c>
      <c r="K346" s="59">
        <v>0</v>
      </c>
      <c r="L346" s="59">
        <v>0</v>
      </c>
      <c r="M346" s="59">
        <v>0</v>
      </c>
      <c r="N346" s="59">
        <v>0</v>
      </c>
      <c r="O346" s="59">
        <v>0</v>
      </c>
      <c r="P346" s="59">
        <v>0</v>
      </c>
      <c r="Q346" s="59">
        <v>0</v>
      </c>
      <c r="R346" s="59">
        <v>0</v>
      </c>
      <c r="S346" s="90"/>
      <c r="T346" s="90"/>
      <c r="U346" s="91"/>
    </row>
    <row r="347" spans="1:21" ht="13.2" x14ac:dyDescent="0.25">
      <c r="A347" s="59" t="s">
        <v>4260</v>
      </c>
      <c r="B347" s="59" t="s">
        <v>5703</v>
      </c>
      <c r="C347" s="59" t="s">
        <v>5705</v>
      </c>
      <c r="D347" s="59" t="s">
        <v>123</v>
      </c>
      <c r="E347" s="59">
        <v>0</v>
      </c>
      <c r="F347" s="59">
        <v>0</v>
      </c>
      <c r="G347" s="59">
        <v>0</v>
      </c>
      <c r="H347" s="59">
        <v>0</v>
      </c>
      <c r="I347" s="59">
        <v>0</v>
      </c>
      <c r="J347" s="59">
        <v>0</v>
      </c>
      <c r="K347" s="59">
        <v>0</v>
      </c>
      <c r="L347" s="59">
        <v>0</v>
      </c>
      <c r="M347" s="59">
        <v>0</v>
      </c>
      <c r="N347" s="59">
        <v>0</v>
      </c>
      <c r="O347" s="59">
        <v>0</v>
      </c>
      <c r="P347" s="59">
        <v>0</v>
      </c>
      <c r="Q347" s="59">
        <v>0</v>
      </c>
      <c r="R347" s="59">
        <v>0</v>
      </c>
      <c r="S347" s="90"/>
      <c r="T347" s="90"/>
      <c r="U347" s="91"/>
    </row>
    <row r="348" spans="1:21" ht="13.2" x14ac:dyDescent="0.25">
      <c r="A348" s="59" t="s">
        <v>4261</v>
      </c>
      <c r="B348" s="59" t="s">
        <v>5706</v>
      </c>
      <c r="C348" s="59" t="s">
        <v>5707</v>
      </c>
      <c r="D348" s="59" t="s">
        <v>125</v>
      </c>
      <c r="E348" s="59">
        <v>0</v>
      </c>
      <c r="F348" s="59">
        <v>0</v>
      </c>
      <c r="G348" s="59">
        <v>0</v>
      </c>
      <c r="H348" s="59">
        <v>0</v>
      </c>
      <c r="I348" s="59">
        <v>0</v>
      </c>
      <c r="J348" s="59">
        <v>0</v>
      </c>
      <c r="K348" s="59">
        <v>0</v>
      </c>
      <c r="L348" s="59">
        <v>0</v>
      </c>
      <c r="M348" s="59">
        <v>0</v>
      </c>
      <c r="N348" s="59">
        <v>0</v>
      </c>
      <c r="O348" s="59">
        <v>0</v>
      </c>
      <c r="P348" s="59">
        <v>0</v>
      </c>
      <c r="Q348" s="59">
        <v>0</v>
      </c>
      <c r="R348" s="59">
        <v>0</v>
      </c>
      <c r="S348" s="90"/>
      <c r="T348" s="90"/>
      <c r="U348" s="91"/>
    </row>
    <row r="349" spans="1:21" ht="13.2" x14ac:dyDescent="0.25">
      <c r="A349" s="59" t="s">
        <v>4262</v>
      </c>
      <c r="B349" s="59" t="s">
        <v>5706</v>
      </c>
      <c r="C349" s="59" t="s">
        <v>5708</v>
      </c>
      <c r="D349" s="59" t="s">
        <v>125</v>
      </c>
      <c r="E349" s="59">
        <v>0</v>
      </c>
      <c r="F349" s="59">
        <v>0</v>
      </c>
      <c r="G349" s="59">
        <v>0</v>
      </c>
      <c r="H349" s="59">
        <v>0</v>
      </c>
      <c r="I349" s="59">
        <v>0</v>
      </c>
      <c r="J349" s="59">
        <v>0</v>
      </c>
      <c r="K349" s="59">
        <v>0</v>
      </c>
      <c r="L349" s="59">
        <v>0</v>
      </c>
      <c r="M349" s="59">
        <v>0</v>
      </c>
      <c r="N349" s="59">
        <v>0</v>
      </c>
      <c r="O349" s="59">
        <v>0</v>
      </c>
      <c r="P349" s="59">
        <v>0</v>
      </c>
      <c r="Q349" s="59">
        <v>0</v>
      </c>
      <c r="R349" s="59">
        <v>0</v>
      </c>
      <c r="S349" s="90"/>
      <c r="T349" s="90"/>
      <c r="U349" s="91"/>
    </row>
    <row r="350" spans="1:21" ht="13.2" x14ac:dyDescent="0.25">
      <c r="A350" s="59" t="s">
        <v>4263</v>
      </c>
      <c r="B350" s="59" t="s">
        <v>5706</v>
      </c>
      <c r="C350" s="59" t="s">
        <v>5709</v>
      </c>
      <c r="D350" s="59" t="s">
        <v>125</v>
      </c>
      <c r="E350" s="59">
        <v>0</v>
      </c>
      <c r="F350" s="59">
        <v>0</v>
      </c>
      <c r="G350" s="59">
        <v>0</v>
      </c>
      <c r="H350" s="59">
        <v>0</v>
      </c>
      <c r="I350" s="59">
        <v>0</v>
      </c>
      <c r="J350" s="59">
        <v>0</v>
      </c>
      <c r="K350" s="59">
        <v>0</v>
      </c>
      <c r="L350" s="59">
        <v>0</v>
      </c>
      <c r="M350" s="59">
        <v>0</v>
      </c>
      <c r="N350" s="59">
        <v>0</v>
      </c>
      <c r="O350" s="59">
        <v>0</v>
      </c>
      <c r="P350" s="59">
        <v>0</v>
      </c>
      <c r="Q350" s="59">
        <v>0</v>
      </c>
      <c r="R350" s="59">
        <v>0</v>
      </c>
      <c r="S350" s="90"/>
      <c r="T350" s="90"/>
      <c r="U350" s="91"/>
    </row>
    <row r="351" spans="1:21" ht="13.2" x14ac:dyDescent="0.25">
      <c r="A351" s="59" t="s">
        <v>4264</v>
      </c>
      <c r="B351" s="59" t="s">
        <v>5706</v>
      </c>
      <c r="C351" s="59" t="s">
        <v>5710</v>
      </c>
      <c r="D351" s="59" t="s">
        <v>125</v>
      </c>
      <c r="E351" s="59">
        <v>0</v>
      </c>
      <c r="F351" s="59">
        <v>0</v>
      </c>
      <c r="G351" s="59">
        <v>0</v>
      </c>
      <c r="H351" s="59">
        <v>0</v>
      </c>
      <c r="I351" s="59">
        <v>0</v>
      </c>
      <c r="J351" s="59">
        <v>0</v>
      </c>
      <c r="K351" s="59">
        <v>0</v>
      </c>
      <c r="L351" s="59">
        <v>0</v>
      </c>
      <c r="M351" s="59">
        <v>0</v>
      </c>
      <c r="N351" s="59">
        <v>0</v>
      </c>
      <c r="O351" s="59">
        <v>0</v>
      </c>
      <c r="P351" s="59">
        <v>0</v>
      </c>
      <c r="Q351" s="59">
        <v>0</v>
      </c>
      <c r="R351" s="59">
        <v>0</v>
      </c>
      <c r="S351" s="90"/>
      <c r="T351" s="90"/>
      <c r="U351" s="91"/>
    </row>
    <row r="352" spans="1:21" ht="13.2" x14ac:dyDescent="0.25">
      <c r="A352" s="59" t="s">
        <v>4265</v>
      </c>
      <c r="B352" s="59" t="s">
        <v>5706</v>
      </c>
      <c r="C352" s="59" t="s">
        <v>5711</v>
      </c>
      <c r="D352" s="59" t="s">
        <v>125</v>
      </c>
      <c r="E352" s="59">
        <v>0</v>
      </c>
      <c r="F352" s="59">
        <v>0</v>
      </c>
      <c r="G352" s="59">
        <v>0</v>
      </c>
      <c r="H352" s="59">
        <v>0</v>
      </c>
      <c r="I352" s="59">
        <v>0</v>
      </c>
      <c r="J352" s="59">
        <v>0</v>
      </c>
      <c r="K352" s="59">
        <v>0</v>
      </c>
      <c r="L352" s="59">
        <v>0</v>
      </c>
      <c r="M352" s="59">
        <v>0</v>
      </c>
      <c r="N352" s="59">
        <v>0</v>
      </c>
      <c r="O352" s="59">
        <v>0</v>
      </c>
      <c r="P352" s="59">
        <v>0</v>
      </c>
      <c r="Q352" s="59">
        <v>0</v>
      </c>
      <c r="R352" s="59">
        <v>0</v>
      </c>
      <c r="S352" s="90"/>
      <c r="T352" s="90"/>
      <c r="U352" s="91"/>
    </row>
    <row r="353" spans="1:21" ht="13.2" x14ac:dyDescent="0.25">
      <c r="A353" s="59" t="s">
        <v>4266</v>
      </c>
      <c r="B353" s="59" t="s">
        <v>5706</v>
      </c>
      <c r="C353" s="59" t="s">
        <v>5712</v>
      </c>
      <c r="D353" s="59" t="s">
        <v>125</v>
      </c>
      <c r="E353" s="59">
        <v>0</v>
      </c>
      <c r="F353" s="59">
        <v>0</v>
      </c>
      <c r="G353" s="59">
        <v>0</v>
      </c>
      <c r="H353" s="59">
        <v>0</v>
      </c>
      <c r="I353" s="59">
        <v>0</v>
      </c>
      <c r="J353" s="59">
        <v>0</v>
      </c>
      <c r="K353" s="59">
        <v>0</v>
      </c>
      <c r="L353" s="59">
        <v>0</v>
      </c>
      <c r="M353" s="59">
        <v>0</v>
      </c>
      <c r="N353" s="59">
        <v>0</v>
      </c>
      <c r="O353" s="59">
        <v>0</v>
      </c>
      <c r="P353" s="59">
        <v>0</v>
      </c>
      <c r="Q353" s="59">
        <v>0</v>
      </c>
      <c r="R353" s="59">
        <v>0</v>
      </c>
      <c r="S353" s="90"/>
      <c r="T353" s="90"/>
      <c r="U353" s="91"/>
    </row>
    <row r="354" spans="1:21" ht="13.2" x14ac:dyDescent="0.25">
      <c r="A354" s="59" t="s">
        <v>4267</v>
      </c>
      <c r="B354" s="59" t="s">
        <v>5706</v>
      </c>
      <c r="C354" s="59" t="s">
        <v>5713</v>
      </c>
      <c r="D354" s="59" t="s">
        <v>125</v>
      </c>
      <c r="E354" s="59">
        <v>0</v>
      </c>
      <c r="F354" s="59">
        <v>0</v>
      </c>
      <c r="G354" s="59">
        <v>0</v>
      </c>
      <c r="H354" s="59">
        <v>0</v>
      </c>
      <c r="I354" s="59">
        <v>0</v>
      </c>
      <c r="J354" s="59">
        <v>0</v>
      </c>
      <c r="K354" s="59">
        <v>0</v>
      </c>
      <c r="L354" s="59">
        <v>0</v>
      </c>
      <c r="M354" s="59">
        <v>0</v>
      </c>
      <c r="N354" s="59">
        <v>0</v>
      </c>
      <c r="O354" s="59">
        <v>0</v>
      </c>
      <c r="P354" s="59">
        <v>0</v>
      </c>
      <c r="Q354" s="59">
        <v>0</v>
      </c>
      <c r="R354" s="59">
        <v>0</v>
      </c>
      <c r="S354" s="90"/>
      <c r="T354" s="90"/>
      <c r="U354" s="91"/>
    </row>
    <row r="355" spans="1:21" ht="13.2" x14ac:dyDescent="0.25">
      <c r="A355" s="59" t="s">
        <v>4268</v>
      </c>
      <c r="B355" s="59" t="s">
        <v>5706</v>
      </c>
      <c r="C355" s="59" t="s">
        <v>5714</v>
      </c>
      <c r="D355" s="59" t="s">
        <v>125</v>
      </c>
      <c r="E355" s="59">
        <v>0</v>
      </c>
      <c r="F355" s="59">
        <v>0</v>
      </c>
      <c r="G355" s="59">
        <v>0</v>
      </c>
      <c r="H355" s="59">
        <v>0</v>
      </c>
      <c r="I355" s="59">
        <v>0</v>
      </c>
      <c r="J355" s="59">
        <v>0</v>
      </c>
      <c r="K355" s="59">
        <v>0</v>
      </c>
      <c r="L355" s="59">
        <v>0</v>
      </c>
      <c r="M355" s="59">
        <v>0</v>
      </c>
      <c r="N355" s="59">
        <v>0</v>
      </c>
      <c r="O355" s="59">
        <v>0</v>
      </c>
      <c r="P355" s="59">
        <v>0</v>
      </c>
      <c r="Q355" s="59">
        <v>0</v>
      </c>
      <c r="R355" s="59">
        <v>0</v>
      </c>
      <c r="S355" s="90"/>
      <c r="T355" s="90"/>
      <c r="U355" s="91"/>
    </row>
    <row r="356" spans="1:21" ht="13.2" x14ac:dyDescent="0.25">
      <c r="A356" s="59" t="s">
        <v>4269</v>
      </c>
      <c r="B356" s="59" t="s">
        <v>5706</v>
      </c>
      <c r="C356" s="59" t="s">
        <v>5715</v>
      </c>
      <c r="D356" s="59" t="s">
        <v>125</v>
      </c>
      <c r="E356" s="59">
        <v>0</v>
      </c>
      <c r="F356" s="59">
        <v>0</v>
      </c>
      <c r="G356" s="59">
        <v>0</v>
      </c>
      <c r="H356" s="59">
        <v>0</v>
      </c>
      <c r="I356" s="59">
        <v>0</v>
      </c>
      <c r="J356" s="59">
        <v>0</v>
      </c>
      <c r="K356" s="59">
        <v>0</v>
      </c>
      <c r="L356" s="59">
        <v>0</v>
      </c>
      <c r="M356" s="59">
        <v>0</v>
      </c>
      <c r="N356" s="59">
        <v>0</v>
      </c>
      <c r="O356" s="59">
        <v>0</v>
      </c>
      <c r="P356" s="59">
        <v>0</v>
      </c>
      <c r="Q356" s="59">
        <v>0</v>
      </c>
      <c r="R356" s="59">
        <v>0</v>
      </c>
      <c r="S356" s="90"/>
      <c r="T356" s="90"/>
      <c r="U356" s="91"/>
    </row>
    <row r="357" spans="1:21" ht="13.2" x14ac:dyDescent="0.25">
      <c r="A357" s="59" t="s">
        <v>4270</v>
      </c>
      <c r="B357" s="59" t="s">
        <v>5706</v>
      </c>
      <c r="C357" s="59" t="s">
        <v>5716</v>
      </c>
      <c r="D357" s="59" t="s">
        <v>125</v>
      </c>
      <c r="E357" s="59">
        <v>0</v>
      </c>
      <c r="F357" s="59">
        <v>0</v>
      </c>
      <c r="G357" s="59">
        <v>0</v>
      </c>
      <c r="H357" s="59">
        <v>0</v>
      </c>
      <c r="I357" s="59">
        <v>0</v>
      </c>
      <c r="J357" s="59">
        <v>0</v>
      </c>
      <c r="K357" s="59">
        <v>0</v>
      </c>
      <c r="L357" s="59">
        <v>0</v>
      </c>
      <c r="M357" s="59">
        <v>0</v>
      </c>
      <c r="N357" s="59">
        <v>0</v>
      </c>
      <c r="O357" s="59">
        <v>0</v>
      </c>
      <c r="P357" s="59">
        <v>0</v>
      </c>
      <c r="Q357" s="59">
        <v>0</v>
      </c>
      <c r="R357" s="59">
        <v>0</v>
      </c>
      <c r="S357" s="90"/>
      <c r="T357" s="90"/>
      <c r="U357" s="91"/>
    </row>
    <row r="358" spans="1:21" ht="13.2" x14ac:dyDescent="0.25">
      <c r="A358" s="59" t="s">
        <v>4271</v>
      </c>
      <c r="B358" s="59" t="s">
        <v>5706</v>
      </c>
      <c r="C358" s="59" t="s">
        <v>5717</v>
      </c>
      <c r="D358" s="59" t="s">
        <v>125</v>
      </c>
      <c r="E358" s="59">
        <v>0</v>
      </c>
      <c r="F358" s="59">
        <v>0</v>
      </c>
      <c r="G358" s="59">
        <v>0</v>
      </c>
      <c r="H358" s="59">
        <v>0</v>
      </c>
      <c r="I358" s="59">
        <v>0</v>
      </c>
      <c r="J358" s="59">
        <v>0</v>
      </c>
      <c r="K358" s="59">
        <v>0</v>
      </c>
      <c r="L358" s="59">
        <v>0</v>
      </c>
      <c r="M358" s="59">
        <v>0</v>
      </c>
      <c r="N358" s="59">
        <v>0</v>
      </c>
      <c r="O358" s="59">
        <v>0</v>
      </c>
      <c r="P358" s="59">
        <v>0</v>
      </c>
      <c r="Q358" s="59">
        <v>0</v>
      </c>
      <c r="R358" s="59">
        <v>0</v>
      </c>
      <c r="S358" s="90"/>
      <c r="T358" s="90"/>
      <c r="U358" s="91"/>
    </row>
    <row r="359" spans="1:21" ht="13.2" x14ac:dyDescent="0.25">
      <c r="A359" s="59" t="s">
        <v>4272</v>
      </c>
      <c r="B359" s="59" t="s">
        <v>5706</v>
      </c>
      <c r="C359" s="59" t="s">
        <v>5718</v>
      </c>
      <c r="D359" s="59" t="s">
        <v>125</v>
      </c>
      <c r="E359" s="59">
        <v>0</v>
      </c>
      <c r="F359" s="59">
        <v>0</v>
      </c>
      <c r="G359" s="59">
        <v>0</v>
      </c>
      <c r="H359" s="59">
        <v>0</v>
      </c>
      <c r="I359" s="59">
        <v>0</v>
      </c>
      <c r="J359" s="59">
        <v>0</v>
      </c>
      <c r="K359" s="59">
        <v>0</v>
      </c>
      <c r="L359" s="59">
        <v>0</v>
      </c>
      <c r="M359" s="59">
        <v>0</v>
      </c>
      <c r="N359" s="59">
        <v>0</v>
      </c>
      <c r="O359" s="59">
        <v>0</v>
      </c>
      <c r="P359" s="59">
        <v>0</v>
      </c>
      <c r="Q359" s="59">
        <v>0</v>
      </c>
      <c r="R359" s="59">
        <v>0</v>
      </c>
      <c r="S359" s="90"/>
      <c r="T359" s="90"/>
      <c r="U359" s="91"/>
    </row>
    <row r="360" spans="1:21" ht="13.2" x14ac:dyDescent="0.25">
      <c r="A360" s="59" t="s">
        <v>4273</v>
      </c>
      <c r="B360" s="59" t="s">
        <v>5706</v>
      </c>
      <c r="C360" s="59" t="s">
        <v>5719</v>
      </c>
      <c r="D360" s="59" t="s">
        <v>125</v>
      </c>
      <c r="E360" s="59">
        <v>0</v>
      </c>
      <c r="F360" s="59">
        <v>0</v>
      </c>
      <c r="G360" s="59">
        <v>0</v>
      </c>
      <c r="H360" s="59">
        <v>0</v>
      </c>
      <c r="I360" s="59">
        <v>0</v>
      </c>
      <c r="J360" s="59">
        <v>0</v>
      </c>
      <c r="K360" s="59">
        <v>0</v>
      </c>
      <c r="L360" s="59">
        <v>0</v>
      </c>
      <c r="M360" s="59">
        <v>0</v>
      </c>
      <c r="N360" s="59">
        <v>0</v>
      </c>
      <c r="O360" s="59">
        <v>0</v>
      </c>
      <c r="P360" s="59">
        <v>0</v>
      </c>
      <c r="Q360" s="59">
        <v>0</v>
      </c>
      <c r="R360" s="59">
        <v>0</v>
      </c>
      <c r="S360" s="90"/>
      <c r="T360" s="90"/>
      <c r="U360" s="91"/>
    </row>
    <row r="361" spans="1:21" ht="13.2" x14ac:dyDescent="0.25">
      <c r="A361" s="59" t="s">
        <v>4274</v>
      </c>
      <c r="B361" s="59" t="s">
        <v>5706</v>
      </c>
      <c r="C361" s="59" t="s">
        <v>5720</v>
      </c>
      <c r="D361" s="59" t="s">
        <v>125</v>
      </c>
      <c r="E361" s="59">
        <v>0</v>
      </c>
      <c r="F361" s="59">
        <v>0</v>
      </c>
      <c r="G361" s="59">
        <v>0</v>
      </c>
      <c r="H361" s="59">
        <v>0</v>
      </c>
      <c r="I361" s="59">
        <v>0</v>
      </c>
      <c r="J361" s="59">
        <v>0</v>
      </c>
      <c r="K361" s="59">
        <v>0</v>
      </c>
      <c r="L361" s="59">
        <v>0</v>
      </c>
      <c r="M361" s="59">
        <v>0</v>
      </c>
      <c r="N361" s="59">
        <v>0</v>
      </c>
      <c r="O361" s="59">
        <v>0</v>
      </c>
      <c r="P361" s="59">
        <v>0</v>
      </c>
      <c r="Q361" s="59">
        <v>0</v>
      </c>
      <c r="R361" s="59">
        <v>0</v>
      </c>
      <c r="S361" s="90"/>
      <c r="T361" s="90"/>
      <c r="U361" s="91"/>
    </row>
    <row r="362" spans="1:21" ht="13.2" x14ac:dyDescent="0.25">
      <c r="A362" s="59" t="s">
        <v>4275</v>
      </c>
      <c r="B362" s="59" t="s">
        <v>5706</v>
      </c>
      <c r="C362" s="59" t="s">
        <v>5721</v>
      </c>
      <c r="D362" s="59" t="s">
        <v>125</v>
      </c>
      <c r="E362" s="59">
        <v>0</v>
      </c>
      <c r="F362" s="59">
        <v>0</v>
      </c>
      <c r="G362" s="59">
        <v>0</v>
      </c>
      <c r="H362" s="59">
        <v>0</v>
      </c>
      <c r="I362" s="59">
        <v>0</v>
      </c>
      <c r="J362" s="59">
        <v>0</v>
      </c>
      <c r="K362" s="59">
        <v>0</v>
      </c>
      <c r="L362" s="59">
        <v>0</v>
      </c>
      <c r="M362" s="59">
        <v>0</v>
      </c>
      <c r="N362" s="59">
        <v>0</v>
      </c>
      <c r="O362" s="59">
        <v>0</v>
      </c>
      <c r="P362" s="59">
        <v>0</v>
      </c>
      <c r="Q362" s="59">
        <v>0</v>
      </c>
      <c r="R362" s="59">
        <v>0</v>
      </c>
      <c r="S362" s="90"/>
      <c r="T362" s="90"/>
      <c r="U362" s="91"/>
    </row>
    <row r="363" spans="1:21" ht="13.2" x14ac:dyDescent="0.25">
      <c r="A363" s="59" t="s">
        <v>4276</v>
      </c>
      <c r="B363" s="59" t="s">
        <v>5722</v>
      </c>
      <c r="C363" s="59" t="s">
        <v>5723</v>
      </c>
      <c r="D363" s="59" t="s">
        <v>125</v>
      </c>
      <c r="E363" s="59">
        <v>208</v>
      </c>
      <c r="F363" s="59">
        <v>208</v>
      </c>
      <c r="G363" s="59">
        <v>208</v>
      </c>
      <c r="H363" s="59">
        <v>208</v>
      </c>
      <c r="I363" s="59">
        <v>209</v>
      </c>
      <c r="J363" s="59">
        <v>209</v>
      </c>
      <c r="K363" s="59">
        <v>209</v>
      </c>
      <c r="L363" s="59">
        <v>209</v>
      </c>
      <c r="M363" s="59">
        <v>210</v>
      </c>
      <c r="N363" s="59">
        <v>210</v>
      </c>
      <c r="O363" s="59">
        <v>210</v>
      </c>
      <c r="P363" s="59">
        <v>210</v>
      </c>
      <c r="Q363" s="59">
        <v>210</v>
      </c>
      <c r="R363" s="59">
        <v>209115</v>
      </c>
      <c r="S363" s="90"/>
      <c r="T363" s="90"/>
      <c r="U363" s="91"/>
    </row>
    <row r="364" spans="1:21" ht="13.2" x14ac:dyDescent="0.25">
      <c r="A364" s="59" t="s">
        <v>4277</v>
      </c>
      <c r="B364" s="59" t="s">
        <v>5724</v>
      </c>
      <c r="C364" s="59" t="s">
        <v>5725</v>
      </c>
      <c r="D364" s="59" t="s">
        <v>125</v>
      </c>
      <c r="E364" s="59">
        <v>426</v>
      </c>
      <c r="F364" s="59">
        <v>426</v>
      </c>
      <c r="G364" s="59">
        <v>426</v>
      </c>
      <c r="H364" s="59">
        <v>425</v>
      </c>
      <c r="I364" s="59">
        <v>425</v>
      </c>
      <c r="J364" s="59">
        <v>425</v>
      </c>
      <c r="K364" s="59">
        <v>425</v>
      </c>
      <c r="L364" s="59">
        <v>425</v>
      </c>
      <c r="M364" s="59">
        <v>424</v>
      </c>
      <c r="N364" s="59">
        <v>424</v>
      </c>
      <c r="O364" s="59">
        <v>424</v>
      </c>
      <c r="P364" s="59">
        <v>424</v>
      </c>
      <c r="Q364" s="59">
        <v>423</v>
      </c>
      <c r="R364" s="59">
        <v>424768</v>
      </c>
      <c r="S364" s="90"/>
      <c r="T364" s="90"/>
      <c r="U364" s="91"/>
    </row>
    <row r="365" spans="1:21" ht="13.2" x14ac:dyDescent="0.25">
      <c r="A365" s="59" t="s">
        <v>4278</v>
      </c>
      <c r="B365" s="59" t="s">
        <v>5724</v>
      </c>
      <c r="C365" s="59" t="s">
        <v>5726</v>
      </c>
      <c r="D365" s="59" t="s">
        <v>125</v>
      </c>
      <c r="E365" s="59">
        <v>0</v>
      </c>
      <c r="F365" s="59">
        <v>0</v>
      </c>
      <c r="G365" s="59">
        <v>0</v>
      </c>
      <c r="H365" s="59">
        <v>0</v>
      </c>
      <c r="I365" s="59">
        <v>0</v>
      </c>
      <c r="J365" s="59">
        <v>0</v>
      </c>
      <c r="K365" s="59">
        <v>0</v>
      </c>
      <c r="L365" s="59">
        <v>0</v>
      </c>
      <c r="M365" s="59">
        <v>0</v>
      </c>
      <c r="N365" s="59">
        <v>0</v>
      </c>
      <c r="O365" s="59">
        <v>0</v>
      </c>
      <c r="P365" s="59">
        <v>0</v>
      </c>
      <c r="Q365" s="59">
        <v>0</v>
      </c>
      <c r="R365" s="59">
        <v>0</v>
      </c>
      <c r="S365" s="90"/>
      <c r="T365" s="90"/>
      <c r="U365" s="91"/>
    </row>
    <row r="366" spans="1:21" ht="13.2" x14ac:dyDescent="0.25">
      <c r="A366" s="59" t="s">
        <v>4279</v>
      </c>
      <c r="B366" s="59" t="s">
        <v>5724</v>
      </c>
      <c r="C366" s="59" t="s">
        <v>5727</v>
      </c>
      <c r="D366" s="59" t="s">
        <v>125</v>
      </c>
      <c r="E366" s="59">
        <v>6100</v>
      </c>
      <c r="F366" s="59">
        <v>6120</v>
      </c>
      <c r="G366" s="59">
        <v>6140</v>
      </c>
      <c r="H366" s="59">
        <v>6160</v>
      </c>
      <c r="I366" s="59">
        <v>6180</v>
      </c>
      <c r="J366" s="59">
        <v>6199</v>
      </c>
      <c r="K366" s="59">
        <v>6219</v>
      </c>
      <c r="L366" s="59">
        <v>6239</v>
      </c>
      <c r="M366" s="59">
        <v>6259</v>
      </c>
      <c r="N366" s="59">
        <v>6279</v>
      </c>
      <c r="O366" s="59">
        <v>6299</v>
      </c>
      <c r="P366" s="59">
        <v>6319</v>
      </c>
      <c r="Q366" s="59">
        <v>6338</v>
      </c>
      <c r="R366" s="59">
        <v>6219286</v>
      </c>
      <c r="S366" s="90"/>
      <c r="T366" s="90"/>
      <c r="U366" s="91"/>
    </row>
    <row r="367" spans="1:21" ht="13.2" x14ac:dyDescent="0.25">
      <c r="A367" s="59" t="s">
        <v>4280</v>
      </c>
      <c r="B367" s="59" t="s">
        <v>5724</v>
      </c>
      <c r="C367" s="59" t="s">
        <v>5728</v>
      </c>
      <c r="D367" s="59" t="s">
        <v>125</v>
      </c>
      <c r="E367" s="59">
        <v>0</v>
      </c>
      <c r="F367" s="59">
        <v>0</v>
      </c>
      <c r="G367" s="59">
        <v>0</v>
      </c>
      <c r="H367" s="59">
        <v>0</v>
      </c>
      <c r="I367" s="59">
        <v>0</v>
      </c>
      <c r="J367" s="59">
        <v>0</v>
      </c>
      <c r="K367" s="59">
        <v>0</v>
      </c>
      <c r="L367" s="59">
        <v>0</v>
      </c>
      <c r="M367" s="59">
        <v>0</v>
      </c>
      <c r="N367" s="59">
        <v>0</v>
      </c>
      <c r="O367" s="59">
        <v>0</v>
      </c>
      <c r="P367" s="59">
        <v>0</v>
      </c>
      <c r="Q367" s="59">
        <v>0</v>
      </c>
      <c r="R367" s="59">
        <v>0</v>
      </c>
      <c r="S367" s="90"/>
      <c r="T367" s="90"/>
      <c r="U367" s="91"/>
    </row>
    <row r="368" spans="1:21" ht="13.2" x14ac:dyDescent="0.25">
      <c r="A368" s="59" t="s">
        <v>4281</v>
      </c>
      <c r="B368" s="59" t="s">
        <v>5724</v>
      </c>
      <c r="C368" s="59" t="s">
        <v>5729</v>
      </c>
      <c r="D368" s="59" t="s">
        <v>125</v>
      </c>
      <c r="E368" s="59">
        <v>3837</v>
      </c>
      <c r="F368" s="59">
        <v>3841</v>
      </c>
      <c r="G368" s="59">
        <v>3845</v>
      </c>
      <c r="H368" s="59">
        <v>3849</v>
      </c>
      <c r="I368" s="59">
        <v>3853</v>
      </c>
      <c r="J368" s="59">
        <v>3857</v>
      </c>
      <c r="K368" s="59">
        <v>3861</v>
      </c>
      <c r="L368" s="59">
        <v>3865</v>
      </c>
      <c r="M368" s="59">
        <v>3869</v>
      </c>
      <c r="N368" s="59">
        <v>3873</v>
      </c>
      <c r="O368" s="59">
        <v>3877</v>
      </c>
      <c r="P368" s="59">
        <v>3881</v>
      </c>
      <c r="Q368" s="59">
        <v>3885</v>
      </c>
      <c r="R368" s="59">
        <v>3860696</v>
      </c>
      <c r="S368" s="90"/>
      <c r="T368" s="90"/>
      <c r="U368" s="91"/>
    </row>
    <row r="369" spans="1:21" ht="13.2" x14ac:dyDescent="0.25">
      <c r="A369" s="59" t="s">
        <v>4282</v>
      </c>
      <c r="B369" s="59" t="s">
        <v>5724</v>
      </c>
      <c r="C369" s="59" t="s">
        <v>5730</v>
      </c>
      <c r="D369" s="59" t="s">
        <v>125</v>
      </c>
      <c r="E369" s="59">
        <v>0</v>
      </c>
      <c r="F369" s="59">
        <v>0</v>
      </c>
      <c r="G369" s="59">
        <v>0</v>
      </c>
      <c r="H369" s="59">
        <v>0</v>
      </c>
      <c r="I369" s="59">
        <v>0</v>
      </c>
      <c r="J369" s="59">
        <v>0</v>
      </c>
      <c r="K369" s="59">
        <v>0</v>
      </c>
      <c r="L369" s="59">
        <v>0</v>
      </c>
      <c r="M369" s="59">
        <v>0</v>
      </c>
      <c r="N369" s="59">
        <v>0</v>
      </c>
      <c r="O369" s="59">
        <v>0</v>
      </c>
      <c r="P369" s="59">
        <v>0</v>
      </c>
      <c r="Q369" s="59">
        <v>0</v>
      </c>
      <c r="R369" s="59">
        <v>0</v>
      </c>
      <c r="S369" s="90"/>
      <c r="T369" s="90"/>
      <c r="U369" s="91"/>
    </row>
    <row r="370" spans="1:21" ht="13.2" x14ac:dyDescent="0.25">
      <c r="A370" s="59" t="s">
        <v>4283</v>
      </c>
      <c r="B370" s="59" t="s">
        <v>5724</v>
      </c>
      <c r="C370" s="59" t="s">
        <v>5731</v>
      </c>
      <c r="D370" s="59" t="s">
        <v>125</v>
      </c>
      <c r="E370" s="59">
        <v>2677</v>
      </c>
      <c r="F370" s="59">
        <v>2686</v>
      </c>
      <c r="G370" s="59">
        <v>2696</v>
      </c>
      <c r="H370" s="59">
        <v>2705</v>
      </c>
      <c r="I370" s="59">
        <v>2715</v>
      </c>
      <c r="J370" s="59">
        <v>2724</v>
      </c>
      <c r="K370" s="59">
        <v>2733</v>
      </c>
      <c r="L370" s="59">
        <v>2742</v>
      </c>
      <c r="M370" s="59">
        <v>2752</v>
      </c>
      <c r="N370" s="59">
        <v>2761</v>
      </c>
      <c r="O370" s="59">
        <v>2770</v>
      </c>
      <c r="P370" s="59">
        <v>2779</v>
      </c>
      <c r="Q370" s="59">
        <v>2789</v>
      </c>
      <c r="R370" s="59">
        <v>2733059</v>
      </c>
      <c r="S370" s="90"/>
      <c r="T370" s="90"/>
      <c r="U370" s="91"/>
    </row>
    <row r="371" spans="1:21" ht="13.2" x14ac:dyDescent="0.25">
      <c r="A371" s="59" t="s">
        <v>4284</v>
      </c>
      <c r="B371" s="59" t="s">
        <v>5724</v>
      </c>
      <c r="C371" s="59" t="s">
        <v>5732</v>
      </c>
      <c r="D371" s="59" t="s">
        <v>125</v>
      </c>
      <c r="E371" s="59">
        <v>0</v>
      </c>
      <c r="F371" s="59">
        <v>0</v>
      </c>
      <c r="G371" s="59">
        <v>0</v>
      </c>
      <c r="H371" s="59">
        <v>0</v>
      </c>
      <c r="I371" s="59">
        <v>0</v>
      </c>
      <c r="J371" s="59">
        <v>0</v>
      </c>
      <c r="K371" s="59">
        <v>0</v>
      </c>
      <c r="L371" s="59">
        <v>0</v>
      </c>
      <c r="M371" s="59">
        <v>0</v>
      </c>
      <c r="N371" s="59">
        <v>0</v>
      </c>
      <c r="O371" s="59">
        <v>0</v>
      </c>
      <c r="P371" s="59">
        <v>0</v>
      </c>
      <c r="Q371" s="59">
        <v>0</v>
      </c>
      <c r="R371" s="59">
        <v>0</v>
      </c>
      <c r="S371" s="90"/>
      <c r="T371" s="90"/>
      <c r="U371" s="91"/>
    </row>
    <row r="372" spans="1:21" ht="13.2" x14ac:dyDescent="0.25">
      <c r="A372" s="59" t="s">
        <v>4285</v>
      </c>
      <c r="B372" s="59" t="s">
        <v>5724</v>
      </c>
      <c r="C372" s="59" t="s">
        <v>5733</v>
      </c>
      <c r="D372" s="59" t="s">
        <v>125</v>
      </c>
      <c r="E372" s="59">
        <v>2640</v>
      </c>
      <c r="F372" s="59">
        <v>2643</v>
      </c>
      <c r="G372" s="59">
        <v>2645</v>
      </c>
      <c r="H372" s="59">
        <v>2647</v>
      </c>
      <c r="I372" s="59">
        <v>2649</v>
      </c>
      <c r="J372" s="59">
        <v>2651</v>
      </c>
      <c r="K372" s="59">
        <v>2653</v>
      </c>
      <c r="L372" s="59">
        <v>2656</v>
      </c>
      <c r="M372" s="59">
        <v>2658</v>
      </c>
      <c r="N372" s="59">
        <v>2660</v>
      </c>
      <c r="O372" s="59">
        <v>2662</v>
      </c>
      <c r="P372" s="59">
        <v>2664</v>
      </c>
      <c r="Q372" s="59">
        <v>2666</v>
      </c>
      <c r="R372" s="59">
        <v>2653379</v>
      </c>
      <c r="S372" s="90"/>
      <c r="T372" s="90"/>
      <c r="U372" s="91"/>
    </row>
    <row r="373" spans="1:21" ht="13.2" x14ac:dyDescent="0.25">
      <c r="A373" s="59" t="s">
        <v>4286</v>
      </c>
      <c r="B373" s="59" t="s">
        <v>5724</v>
      </c>
      <c r="C373" s="59" t="s">
        <v>5734</v>
      </c>
      <c r="D373" s="59" t="s">
        <v>125</v>
      </c>
      <c r="E373" s="59">
        <v>0</v>
      </c>
      <c r="F373" s="59">
        <v>0</v>
      </c>
      <c r="G373" s="59">
        <v>0</v>
      </c>
      <c r="H373" s="59">
        <v>0</v>
      </c>
      <c r="I373" s="59">
        <v>0</v>
      </c>
      <c r="J373" s="59">
        <v>0</v>
      </c>
      <c r="K373" s="59">
        <v>0</v>
      </c>
      <c r="L373" s="59">
        <v>0</v>
      </c>
      <c r="M373" s="59">
        <v>0</v>
      </c>
      <c r="N373" s="59">
        <v>0</v>
      </c>
      <c r="O373" s="59">
        <v>0</v>
      </c>
      <c r="P373" s="59">
        <v>0</v>
      </c>
      <c r="Q373" s="59">
        <v>0</v>
      </c>
      <c r="R373" s="59">
        <v>0</v>
      </c>
      <c r="S373" s="90"/>
      <c r="T373" s="90"/>
      <c r="U373" s="91"/>
    </row>
    <row r="374" spans="1:21" ht="13.2" x14ac:dyDescent="0.25">
      <c r="A374" s="59" t="s">
        <v>4287</v>
      </c>
      <c r="B374" s="59" t="s">
        <v>5724</v>
      </c>
      <c r="C374" s="59" t="s">
        <v>5735</v>
      </c>
      <c r="D374" s="59" t="s">
        <v>125</v>
      </c>
      <c r="E374" s="59">
        <v>3608</v>
      </c>
      <c r="F374" s="59">
        <v>3613</v>
      </c>
      <c r="G374" s="59">
        <v>3619</v>
      </c>
      <c r="H374" s="59">
        <v>3625</v>
      </c>
      <c r="I374" s="59">
        <v>3630</v>
      </c>
      <c r="J374" s="59">
        <v>3636</v>
      </c>
      <c r="K374" s="59">
        <v>3642</v>
      </c>
      <c r="L374" s="59">
        <v>3647</v>
      </c>
      <c r="M374" s="59">
        <v>3653</v>
      </c>
      <c r="N374" s="59">
        <v>3659</v>
      </c>
      <c r="O374" s="59">
        <v>3664</v>
      </c>
      <c r="P374" s="59">
        <v>3670</v>
      </c>
      <c r="Q374" s="59">
        <v>3676</v>
      </c>
      <c r="R374" s="59">
        <v>3641791</v>
      </c>
      <c r="S374" s="90"/>
      <c r="T374" s="90"/>
      <c r="U374" s="91"/>
    </row>
    <row r="375" spans="1:21" ht="13.2" x14ac:dyDescent="0.25">
      <c r="A375" s="59" t="s">
        <v>4288</v>
      </c>
      <c r="B375" s="59" t="s">
        <v>5724</v>
      </c>
      <c r="C375" s="59" t="s">
        <v>5736</v>
      </c>
      <c r="D375" s="59" t="s">
        <v>125</v>
      </c>
      <c r="E375" s="59">
        <v>680</v>
      </c>
      <c r="F375" s="59">
        <v>682</v>
      </c>
      <c r="G375" s="59">
        <v>684</v>
      </c>
      <c r="H375" s="59">
        <v>686</v>
      </c>
      <c r="I375" s="59">
        <v>688</v>
      </c>
      <c r="J375" s="59">
        <v>690</v>
      </c>
      <c r="K375" s="59">
        <v>692</v>
      </c>
      <c r="L375" s="59">
        <v>694</v>
      </c>
      <c r="M375" s="59">
        <v>695</v>
      </c>
      <c r="N375" s="59">
        <v>697</v>
      </c>
      <c r="O375" s="59">
        <v>700</v>
      </c>
      <c r="P375" s="59">
        <v>702</v>
      </c>
      <c r="Q375" s="59">
        <v>704</v>
      </c>
      <c r="R375" s="59">
        <v>691871</v>
      </c>
      <c r="S375" s="90"/>
      <c r="T375" s="90"/>
      <c r="U375" s="91"/>
    </row>
    <row r="376" spans="1:21" ht="13.2" x14ac:dyDescent="0.25">
      <c r="A376" s="59" t="s">
        <v>4289</v>
      </c>
      <c r="B376" s="59" t="s">
        <v>5724</v>
      </c>
      <c r="C376" s="59" t="s">
        <v>5737</v>
      </c>
      <c r="D376" s="59" t="s">
        <v>125</v>
      </c>
      <c r="E376" s="59">
        <v>0</v>
      </c>
      <c r="F376" s="59">
        <v>0</v>
      </c>
      <c r="G376" s="59">
        <v>0</v>
      </c>
      <c r="H376" s="59">
        <v>0</v>
      </c>
      <c r="I376" s="59">
        <v>0</v>
      </c>
      <c r="J376" s="59">
        <v>0</v>
      </c>
      <c r="K376" s="59">
        <v>0</v>
      </c>
      <c r="L376" s="59">
        <v>0</v>
      </c>
      <c r="M376" s="59">
        <v>0</v>
      </c>
      <c r="N376" s="59">
        <v>0</v>
      </c>
      <c r="O376" s="59">
        <v>0</v>
      </c>
      <c r="P376" s="59">
        <v>0</v>
      </c>
      <c r="Q376" s="59">
        <v>0</v>
      </c>
      <c r="R376" s="59">
        <v>0</v>
      </c>
      <c r="S376" s="90"/>
      <c r="T376" s="90"/>
      <c r="U376" s="91"/>
    </row>
    <row r="377" spans="1:21" ht="13.2" x14ac:dyDescent="0.25">
      <c r="A377" s="59" t="s">
        <v>4290</v>
      </c>
      <c r="B377" s="59" t="s">
        <v>5724</v>
      </c>
      <c r="C377" s="59" t="s">
        <v>5738</v>
      </c>
      <c r="D377" s="59" t="s">
        <v>125</v>
      </c>
      <c r="E377" s="59">
        <v>64</v>
      </c>
      <c r="F377" s="59">
        <v>64</v>
      </c>
      <c r="G377" s="59">
        <v>65</v>
      </c>
      <c r="H377" s="59">
        <v>65</v>
      </c>
      <c r="I377" s="59">
        <v>66</v>
      </c>
      <c r="J377" s="59">
        <v>66</v>
      </c>
      <c r="K377" s="59">
        <v>66</v>
      </c>
      <c r="L377" s="59">
        <v>67</v>
      </c>
      <c r="M377" s="59">
        <v>67</v>
      </c>
      <c r="N377" s="59">
        <v>67</v>
      </c>
      <c r="O377" s="59">
        <v>68</v>
      </c>
      <c r="P377" s="59">
        <v>68</v>
      </c>
      <c r="Q377" s="59">
        <v>69</v>
      </c>
      <c r="R377" s="59">
        <v>66314</v>
      </c>
      <c r="S377" s="90"/>
      <c r="T377" s="90"/>
      <c r="U377" s="91"/>
    </row>
    <row r="378" spans="1:21" ht="13.2" x14ac:dyDescent="0.25">
      <c r="A378" s="59" t="s">
        <v>4291</v>
      </c>
      <c r="B378" s="59" t="s">
        <v>5724</v>
      </c>
      <c r="C378" s="59" t="s">
        <v>5739</v>
      </c>
      <c r="D378" s="59" t="s">
        <v>125</v>
      </c>
      <c r="E378" s="59">
        <v>0</v>
      </c>
      <c r="F378" s="59">
        <v>0</v>
      </c>
      <c r="G378" s="59">
        <v>0</v>
      </c>
      <c r="H378" s="59">
        <v>0</v>
      </c>
      <c r="I378" s="59">
        <v>0</v>
      </c>
      <c r="J378" s="59">
        <v>0</v>
      </c>
      <c r="K378" s="59">
        <v>0</v>
      </c>
      <c r="L378" s="59">
        <v>0</v>
      </c>
      <c r="M378" s="59">
        <v>0</v>
      </c>
      <c r="N378" s="59">
        <v>0</v>
      </c>
      <c r="O378" s="59">
        <v>0</v>
      </c>
      <c r="P378" s="59">
        <v>0</v>
      </c>
      <c r="Q378" s="59">
        <v>0</v>
      </c>
      <c r="R378" s="59">
        <v>0</v>
      </c>
      <c r="S378" s="90"/>
      <c r="T378" s="90"/>
      <c r="U378" s="91"/>
    </row>
    <row r="379" spans="1:21" ht="13.2" x14ac:dyDescent="0.25">
      <c r="A379" s="59" t="s">
        <v>4292</v>
      </c>
      <c r="B379" s="59" t="s">
        <v>5724</v>
      </c>
      <c r="C379" s="59" t="s">
        <v>5740</v>
      </c>
      <c r="D379" s="59" t="s">
        <v>125</v>
      </c>
      <c r="E379" s="59">
        <v>27258</v>
      </c>
      <c r="F379" s="59">
        <v>27287</v>
      </c>
      <c r="G379" s="59">
        <v>27316</v>
      </c>
      <c r="H379" s="59">
        <v>27344</v>
      </c>
      <c r="I379" s="59">
        <v>27373</v>
      </c>
      <c r="J379" s="59">
        <v>27402</v>
      </c>
      <c r="K379" s="59">
        <v>27430</v>
      </c>
      <c r="L379" s="59">
        <v>27459</v>
      </c>
      <c r="M379" s="59">
        <v>27487</v>
      </c>
      <c r="N379" s="59">
        <v>27516</v>
      </c>
      <c r="O379" s="59">
        <v>27545</v>
      </c>
      <c r="P379" s="59">
        <v>27573</v>
      </c>
      <c r="Q379" s="59">
        <v>27602</v>
      </c>
      <c r="R379" s="59">
        <v>27430133</v>
      </c>
      <c r="S379" s="90"/>
      <c r="T379" s="90"/>
      <c r="U379" s="91"/>
    </row>
    <row r="380" spans="1:21" ht="13.2" x14ac:dyDescent="0.25">
      <c r="A380" s="59" t="s">
        <v>4293</v>
      </c>
      <c r="B380" s="59" t="s">
        <v>5724</v>
      </c>
      <c r="C380" s="59" t="s">
        <v>5741</v>
      </c>
      <c r="D380" s="59" t="s">
        <v>125</v>
      </c>
      <c r="E380" s="59">
        <v>178</v>
      </c>
      <c r="F380" s="59">
        <v>180</v>
      </c>
      <c r="G380" s="59">
        <v>182</v>
      </c>
      <c r="H380" s="59">
        <v>185</v>
      </c>
      <c r="I380" s="59">
        <v>188</v>
      </c>
      <c r="J380" s="59">
        <v>190</v>
      </c>
      <c r="K380" s="59">
        <v>193</v>
      </c>
      <c r="L380" s="59">
        <v>195</v>
      </c>
      <c r="M380" s="59">
        <v>198</v>
      </c>
      <c r="N380" s="59">
        <v>201</v>
      </c>
      <c r="O380" s="59">
        <v>203</v>
      </c>
      <c r="P380" s="59">
        <v>206</v>
      </c>
      <c r="Q380" s="59">
        <v>209</v>
      </c>
      <c r="R380" s="59">
        <v>192888</v>
      </c>
      <c r="S380" s="90"/>
      <c r="T380" s="90"/>
      <c r="U380" s="91"/>
    </row>
    <row r="381" spans="1:21" ht="13.2" x14ac:dyDescent="0.25">
      <c r="A381" s="59" t="s">
        <v>4294</v>
      </c>
      <c r="B381" s="59" t="s">
        <v>5724</v>
      </c>
      <c r="C381" s="59" t="s">
        <v>5742</v>
      </c>
      <c r="D381" s="59" t="s">
        <v>125</v>
      </c>
      <c r="E381" s="59">
        <v>3192</v>
      </c>
      <c r="F381" s="59">
        <v>3214</v>
      </c>
      <c r="G381" s="59">
        <v>3236</v>
      </c>
      <c r="H381" s="59">
        <v>3258</v>
      </c>
      <c r="I381" s="59">
        <v>3280</v>
      </c>
      <c r="J381" s="59">
        <v>3302</v>
      </c>
      <c r="K381" s="59">
        <v>3324</v>
      </c>
      <c r="L381" s="59">
        <v>3346</v>
      </c>
      <c r="M381" s="59">
        <v>3368</v>
      </c>
      <c r="N381" s="59">
        <v>3390</v>
      </c>
      <c r="O381" s="59">
        <v>3413</v>
      </c>
      <c r="P381" s="59">
        <v>3435</v>
      </c>
      <c r="Q381" s="59">
        <v>3457</v>
      </c>
      <c r="R381" s="59">
        <v>3324367</v>
      </c>
      <c r="S381" s="90"/>
      <c r="T381" s="90"/>
      <c r="U381" s="91"/>
    </row>
    <row r="382" spans="1:21" ht="13.2" x14ac:dyDescent="0.25">
      <c r="A382" s="59" t="s">
        <v>4295</v>
      </c>
      <c r="B382" s="59" t="s">
        <v>5724</v>
      </c>
      <c r="C382" s="59" t="s">
        <v>5743</v>
      </c>
      <c r="D382" s="59" t="s">
        <v>125</v>
      </c>
      <c r="E382" s="59">
        <v>0</v>
      </c>
      <c r="F382" s="59">
        <v>0</v>
      </c>
      <c r="G382" s="59">
        <v>0</v>
      </c>
      <c r="H382" s="59">
        <v>0</v>
      </c>
      <c r="I382" s="59">
        <v>0</v>
      </c>
      <c r="J382" s="59">
        <v>0</v>
      </c>
      <c r="K382" s="59">
        <v>0</v>
      </c>
      <c r="L382" s="59">
        <v>0</v>
      </c>
      <c r="M382" s="59">
        <v>0</v>
      </c>
      <c r="N382" s="59">
        <v>0</v>
      </c>
      <c r="O382" s="59">
        <v>0</v>
      </c>
      <c r="P382" s="59">
        <v>0</v>
      </c>
      <c r="Q382" s="59">
        <v>0</v>
      </c>
      <c r="R382" s="59">
        <v>0</v>
      </c>
      <c r="S382" s="90"/>
      <c r="T382" s="90"/>
      <c r="U382" s="91"/>
    </row>
    <row r="383" spans="1:21" ht="13.2" x14ac:dyDescent="0.25">
      <c r="A383" s="59" t="s">
        <v>4296</v>
      </c>
      <c r="B383" s="59" t="s">
        <v>5724</v>
      </c>
      <c r="C383" s="59" t="s">
        <v>5744</v>
      </c>
      <c r="D383" s="59" t="s">
        <v>125</v>
      </c>
      <c r="E383" s="59">
        <v>0</v>
      </c>
      <c r="F383" s="59">
        <v>0</v>
      </c>
      <c r="G383" s="59">
        <v>0</v>
      </c>
      <c r="H383" s="59">
        <v>0</v>
      </c>
      <c r="I383" s="59">
        <v>0</v>
      </c>
      <c r="J383" s="59">
        <v>0</v>
      </c>
      <c r="K383" s="59">
        <v>0</v>
      </c>
      <c r="L383" s="59">
        <v>0</v>
      </c>
      <c r="M383" s="59">
        <v>0</v>
      </c>
      <c r="N383" s="59">
        <v>0</v>
      </c>
      <c r="O383" s="59">
        <v>0</v>
      </c>
      <c r="P383" s="59">
        <v>0</v>
      </c>
      <c r="Q383" s="59">
        <v>0</v>
      </c>
      <c r="R383" s="59">
        <v>0</v>
      </c>
      <c r="S383" s="90"/>
      <c r="T383" s="90"/>
      <c r="U383" s="91"/>
    </row>
    <row r="384" spans="1:21" ht="13.2" x14ac:dyDescent="0.25">
      <c r="A384" s="59" t="s">
        <v>4297</v>
      </c>
      <c r="B384" s="59" t="s">
        <v>5724</v>
      </c>
      <c r="C384" s="59" t="s">
        <v>5745</v>
      </c>
      <c r="D384" s="59" t="s">
        <v>125</v>
      </c>
      <c r="E384" s="59">
        <v>64</v>
      </c>
      <c r="F384" s="59">
        <v>65</v>
      </c>
      <c r="G384" s="59">
        <v>67</v>
      </c>
      <c r="H384" s="59">
        <v>68</v>
      </c>
      <c r="I384" s="59">
        <v>69</v>
      </c>
      <c r="J384" s="59">
        <v>71</v>
      </c>
      <c r="K384" s="59">
        <v>72</v>
      </c>
      <c r="L384" s="59">
        <v>74</v>
      </c>
      <c r="M384" s="59">
        <v>75</v>
      </c>
      <c r="N384" s="59">
        <v>76</v>
      </c>
      <c r="O384" s="59">
        <v>78</v>
      </c>
      <c r="P384" s="59">
        <v>79</v>
      </c>
      <c r="Q384" s="59">
        <v>81</v>
      </c>
      <c r="R384" s="59">
        <v>72155</v>
      </c>
      <c r="S384" s="90"/>
      <c r="T384" s="90"/>
      <c r="U384" s="91"/>
    </row>
    <row r="385" spans="1:21" ht="13.2" x14ac:dyDescent="0.25">
      <c r="A385" s="59" t="s">
        <v>4298</v>
      </c>
      <c r="B385" s="59" t="s">
        <v>5724</v>
      </c>
      <c r="C385" s="59" t="s">
        <v>5746</v>
      </c>
      <c r="D385" s="59" t="s">
        <v>125</v>
      </c>
      <c r="E385" s="59">
        <v>2333</v>
      </c>
      <c r="F385" s="59">
        <v>2336</v>
      </c>
      <c r="G385" s="59">
        <v>2340</v>
      </c>
      <c r="H385" s="59">
        <v>2343</v>
      </c>
      <c r="I385" s="59">
        <v>2346</v>
      </c>
      <c r="J385" s="59">
        <v>2349</v>
      </c>
      <c r="K385" s="59">
        <v>2352</v>
      </c>
      <c r="L385" s="59">
        <v>2356</v>
      </c>
      <c r="M385" s="59">
        <v>2359</v>
      </c>
      <c r="N385" s="59">
        <v>2362</v>
      </c>
      <c r="O385" s="59">
        <v>2365</v>
      </c>
      <c r="P385" s="59">
        <v>2369</v>
      </c>
      <c r="Q385" s="59">
        <v>2372</v>
      </c>
      <c r="R385" s="59">
        <v>2352490</v>
      </c>
      <c r="S385" s="90"/>
      <c r="T385" s="90"/>
      <c r="U385" s="91"/>
    </row>
    <row r="386" spans="1:21" ht="13.2" x14ac:dyDescent="0.25">
      <c r="A386" s="59" t="s">
        <v>4299</v>
      </c>
      <c r="B386" s="59" t="s">
        <v>5724</v>
      </c>
      <c r="C386" s="59" t="s">
        <v>5747</v>
      </c>
      <c r="D386" s="59" t="s">
        <v>125</v>
      </c>
      <c r="E386" s="59">
        <v>0</v>
      </c>
      <c r="F386" s="59">
        <v>0</v>
      </c>
      <c r="G386" s="59">
        <v>0</v>
      </c>
      <c r="H386" s="59">
        <v>0</v>
      </c>
      <c r="I386" s="59">
        <v>0</v>
      </c>
      <c r="J386" s="59">
        <v>0</v>
      </c>
      <c r="K386" s="59">
        <v>0</v>
      </c>
      <c r="L386" s="59">
        <v>0</v>
      </c>
      <c r="M386" s="59">
        <v>0</v>
      </c>
      <c r="N386" s="59">
        <v>0</v>
      </c>
      <c r="O386" s="59">
        <v>0</v>
      </c>
      <c r="P386" s="59">
        <v>0</v>
      </c>
      <c r="Q386" s="59">
        <v>0</v>
      </c>
      <c r="R386" s="59">
        <v>0</v>
      </c>
      <c r="S386" s="90"/>
      <c r="T386" s="90"/>
      <c r="U386" s="91"/>
    </row>
    <row r="387" spans="1:21" ht="13.2" x14ac:dyDescent="0.25">
      <c r="A387" s="59" t="s">
        <v>4300</v>
      </c>
      <c r="B387" s="59" t="s">
        <v>5724</v>
      </c>
      <c r="C387" s="59" t="s">
        <v>5748</v>
      </c>
      <c r="D387" s="59" t="s">
        <v>125</v>
      </c>
      <c r="E387" s="59">
        <v>0</v>
      </c>
      <c r="F387" s="59">
        <v>0</v>
      </c>
      <c r="G387" s="59">
        <v>0</v>
      </c>
      <c r="H387" s="59">
        <v>0</v>
      </c>
      <c r="I387" s="59">
        <v>0</v>
      </c>
      <c r="J387" s="59">
        <v>0</v>
      </c>
      <c r="K387" s="59">
        <v>0</v>
      </c>
      <c r="L387" s="59">
        <v>0</v>
      </c>
      <c r="M387" s="59">
        <v>0</v>
      </c>
      <c r="N387" s="59">
        <v>0</v>
      </c>
      <c r="O387" s="59">
        <v>0</v>
      </c>
      <c r="P387" s="59">
        <v>0</v>
      </c>
      <c r="Q387" s="59">
        <v>0</v>
      </c>
      <c r="R387" s="59">
        <v>0</v>
      </c>
      <c r="S387" s="90"/>
      <c r="T387" s="90"/>
      <c r="U387" s="91"/>
    </row>
    <row r="388" spans="1:21" ht="13.2" x14ac:dyDescent="0.25">
      <c r="A388" s="59" t="s">
        <v>4301</v>
      </c>
      <c r="B388" s="59" t="s">
        <v>5724</v>
      </c>
      <c r="C388" s="59" t="s">
        <v>5749</v>
      </c>
      <c r="D388" s="59" t="s">
        <v>125</v>
      </c>
      <c r="E388" s="59">
        <v>552</v>
      </c>
      <c r="F388" s="59">
        <v>554</v>
      </c>
      <c r="G388" s="59">
        <v>557</v>
      </c>
      <c r="H388" s="59">
        <v>560</v>
      </c>
      <c r="I388" s="59">
        <v>563</v>
      </c>
      <c r="J388" s="59">
        <v>565</v>
      </c>
      <c r="K388" s="59">
        <v>568</v>
      </c>
      <c r="L388" s="59">
        <v>571</v>
      </c>
      <c r="M388" s="59">
        <v>574</v>
      </c>
      <c r="N388" s="59">
        <v>578</v>
      </c>
      <c r="O388" s="59">
        <v>581</v>
      </c>
      <c r="P388" s="59">
        <v>585</v>
      </c>
      <c r="Q388" s="59">
        <v>588</v>
      </c>
      <c r="R388" s="59">
        <v>568812</v>
      </c>
      <c r="S388" s="90"/>
      <c r="T388" s="90"/>
      <c r="U388" s="91"/>
    </row>
    <row r="389" spans="1:21" ht="13.2" x14ac:dyDescent="0.25">
      <c r="A389" s="59" t="s">
        <v>4302</v>
      </c>
      <c r="B389" s="59" t="s">
        <v>5724</v>
      </c>
      <c r="C389" s="59" t="s">
        <v>5750</v>
      </c>
      <c r="D389" s="59" t="s">
        <v>125</v>
      </c>
      <c r="E389" s="59">
        <v>0</v>
      </c>
      <c r="F389" s="59">
        <v>0</v>
      </c>
      <c r="G389" s="59">
        <v>0</v>
      </c>
      <c r="H389" s="59">
        <v>0</v>
      </c>
      <c r="I389" s="59">
        <v>0</v>
      </c>
      <c r="J389" s="59">
        <v>0</v>
      </c>
      <c r="K389" s="59">
        <v>0</v>
      </c>
      <c r="L389" s="59">
        <v>0</v>
      </c>
      <c r="M389" s="59">
        <v>0</v>
      </c>
      <c r="N389" s="59">
        <v>0</v>
      </c>
      <c r="O389" s="59">
        <v>0</v>
      </c>
      <c r="P389" s="59">
        <v>0</v>
      </c>
      <c r="Q389" s="59">
        <v>0</v>
      </c>
      <c r="R389" s="59">
        <v>0</v>
      </c>
      <c r="S389" s="90"/>
      <c r="T389" s="90"/>
      <c r="U389" s="91"/>
    </row>
    <row r="390" spans="1:21" ht="13.2" x14ac:dyDescent="0.25">
      <c r="A390" s="59" t="s">
        <v>4303</v>
      </c>
      <c r="B390" s="59" t="s">
        <v>5724</v>
      </c>
      <c r="C390" s="59" t="s">
        <v>5751</v>
      </c>
      <c r="D390" s="59" t="s">
        <v>125</v>
      </c>
      <c r="E390" s="59">
        <v>0</v>
      </c>
      <c r="F390" s="59">
        <v>0</v>
      </c>
      <c r="G390" s="59">
        <v>0</v>
      </c>
      <c r="H390" s="59">
        <v>0</v>
      </c>
      <c r="I390" s="59">
        <v>0</v>
      </c>
      <c r="J390" s="59">
        <v>0</v>
      </c>
      <c r="K390" s="59">
        <v>0</v>
      </c>
      <c r="L390" s="59">
        <v>0</v>
      </c>
      <c r="M390" s="59">
        <v>0</v>
      </c>
      <c r="N390" s="59">
        <v>0</v>
      </c>
      <c r="O390" s="59">
        <v>0</v>
      </c>
      <c r="P390" s="59">
        <v>0</v>
      </c>
      <c r="Q390" s="59">
        <v>0</v>
      </c>
      <c r="R390" s="59">
        <v>0</v>
      </c>
      <c r="S390" s="90"/>
      <c r="T390" s="90"/>
      <c r="U390" s="91"/>
    </row>
    <row r="391" spans="1:21" ht="13.2" x14ac:dyDescent="0.25">
      <c r="A391" s="59" t="s">
        <v>4304</v>
      </c>
      <c r="B391" s="59" t="s">
        <v>5724</v>
      </c>
      <c r="C391" s="59" t="s">
        <v>5752</v>
      </c>
      <c r="D391" s="59" t="s">
        <v>125</v>
      </c>
      <c r="E391" s="59">
        <v>148</v>
      </c>
      <c r="F391" s="59">
        <v>167</v>
      </c>
      <c r="G391" s="59">
        <v>187</v>
      </c>
      <c r="H391" s="59">
        <v>207</v>
      </c>
      <c r="I391" s="59">
        <v>226</v>
      </c>
      <c r="J391" s="59">
        <v>246</v>
      </c>
      <c r="K391" s="59">
        <v>265</v>
      </c>
      <c r="L391" s="59">
        <v>285</v>
      </c>
      <c r="M391" s="59">
        <v>304</v>
      </c>
      <c r="N391" s="59">
        <v>324</v>
      </c>
      <c r="O391" s="59">
        <v>344</v>
      </c>
      <c r="P391" s="59">
        <v>363</v>
      </c>
      <c r="Q391" s="59">
        <v>383</v>
      </c>
      <c r="R391" s="59">
        <v>265284</v>
      </c>
      <c r="S391" s="90"/>
      <c r="T391" s="90"/>
      <c r="U391" s="91"/>
    </row>
    <row r="392" spans="1:21" ht="13.2" x14ac:dyDescent="0.25">
      <c r="A392" s="59" t="s">
        <v>4305</v>
      </c>
      <c r="B392" s="59" t="s">
        <v>5724</v>
      </c>
      <c r="C392" s="59" t="s">
        <v>5753</v>
      </c>
      <c r="D392" s="59" t="s">
        <v>125</v>
      </c>
      <c r="E392" s="59">
        <v>6245</v>
      </c>
      <c r="F392" s="59">
        <v>6359</v>
      </c>
      <c r="G392" s="59">
        <v>6473</v>
      </c>
      <c r="H392" s="59">
        <v>6587</v>
      </c>
      <c r="I392" s="59">
        <v>6701</v>
      </c>
      <c r="J392" s="59">
        <v>6815</v>
      </c>
      <c r="K392" s="59">
        <v>6929</v>
      </c>
      <c r="L392" s="59">
        <v>7043</v>
      </c>
      <c r="M392" s="59">
        <v>7157</v>
      </c>
      <c r="N392" s="59">
        <v>7271</v>
      </c>
      <c r="O392" s="59">
        <v>7385</v>
      </c>
      <c r="P392" s="59">
        <v>7499</v>
      </c>
      <c r="Q392" s="59">
        <v>7613</v>
      </c>
      <c r="R392" s="59">
        <v>6928661</v>
      </c>
      <c r="S392" s="90"/>
      <c r="T392" s="90"/>
      <c r="U392" s="91"/>
    </row>
    <row r="393" spans="1:21" ht="13.2" x14ac:dyDescent="0.25">
      <c r="A393" s="59" t="s">
        <v>4306</v>
      </c>
      <c r="B393" s="59" t="s">
        <v>5724</v>
      </c>
      <c r="C393" s="59" t="s">
        <v>5754</v>
      </c>
      <c r="D393" s="59" t="s">
        <v>125</v>
      </c>
      <c r="E393" s="59">
        <v>0</v>
      </c>
      <c r="F393" s="59">
        <v>0</v>
      </c>
      <c r="G393" s="59">
        <v>0</v>
      </c>
      <c r="H393" s="59">
        <v>0</v>
      </c>
      <c r="I393" s="59">
        <v>0</v>
      </c>
      <c r="J393" s="59">
        <v>0</v>
      </c>
      <c r="K393" s="59">
        <v>0</v>
      </c>
      <c r="L393" s="59">
        <v>0</v>
      </c>
      <c r="M393" s="59">
        <v>0</v>
      </c>
      <c r="N393" s="59">
        <v>0</v>
      </c>
      <c r="O393" s="59">
        <v>0</v>
      </c>
      <c r="P393" s="59">
        <v>0</v>
      </c>
      <c r="Q393" s="59">
        <v>0</v>
      </c>
      <c r="R393" s="59">
        <v>0</v>
      </c>
      <c r="S393" s="90"/>
      <c r="T393" s="90"/>
      <c r="U393" s="91"/>
    </row>
    <row r="394" spans="1:21" ht="13.2" x14ac:dyDescent="0.25">
      <c r="A394" s="59" t="s">
        <v>4307</v>
      </c>
      <c r="B394" s="59" t="s">
        <v>5724</v>
      </c>
      <c r="C394" s="59" t="s">
        <v>5755</v>
      </c>
      <c r="D394" s="59" t="s">
        <v>125</v>
      </c>
      <c r="E394" s="59">
        <v>2333</v>
      </c>
      <c r="F394" s="59">
        <v>2389</v>
      </c>
      <c r="G394" s="59">
        <v>2446</v>
      </c>
      <c r="H394" s="59">
        <v>2502</v>
      </c>
      <c r="I394" s="59">
        <v>2558</v>
      </c>
      <c r="J394" s="59">
        <v>2615</v>
      </c>
      <c r="K394" s="59">
        <v>2671</v>
      </c>
      <c r="L394" s="59">
        <v>2728</v>
      </c>
      <c r="M394" s="59">
        <v>2784</v>
      </c>
      <c r="N394" s="59">
        <v>2841</v>
      </c>
      <c r="O394" s="59">
        <v>2897</v>
      </c>
      <c r="P394" s="59">
        <v>2954</v>
      </c>
      <c r="Q394" s="59">
        <v>3010</v>
      </c>
      <c r="R394" s="59">
        <v>2671366</v>
      </c>
      <c r="S394" s="90"/>
      <c r="T394" s="90"/>
      <c r="U394" s="91"/>
    </row>
    <row r="395" spans="1:21" ht="13.2" x14ac:dyDescent="0.25">
      <c r="A395" s="59" t="s">
        <v>4308</v>
      </c>
      <c r="B395" s="59" t="s">
        <v>5724</v>
      </c>
      <c r="C395" s="59" t="s">
        <v>5756</v>
      </c>
      <c r="D395" s="59" t="s">
        <v>125</v>
      </c>
      <c r="E395" s="59">
        <v>0</v>
      </c>
      <c r="F395" s="59">
        <v>0</v>
      </c>
      <c r="G395" s="59">
        <v>0</v>
      </c>
      <c r="H395" s="59">
        <v>0</v>
      </c>
      <c r="I395" s="59">
        <v>0</v>
      </c>
      <c r="J395" s="59">
        <v>0</v>
      </c>
      <c r="K395" s="59">
        <v>0</v>
      </c>
      <c r="L395" s="59">
        <v>0</v>
      </c>
      <c r="M395" s="59">
        <v>0</v>
      </c>
      <c r="N395" s="59">
        <v>0</v>
      </c>
      <c r="O395" s="59">
        <v>0</v>
      </c>
      <c r="P395" s="59">
        <v>0</v>
      </c>
      <c r="Q395" s="59">
        <v>0</v>
      </c>
      <c r="R395" s="59">
        <v>0</v>
      </c>
      <c r="S395" s="90"/>
      <c r="T395" s="90"/>
      <c r="U395" s="91"/>
    </row>
    <row r="396" spans="1:21" ht="13.2" x14ac:dyDescent="0.25">
      <c r="A396" s="59" t="s">
        <v>4309</v>
      </c>
      <c r="B396" s="59" t="s">
        <v>5724</v>
      </c>
      <c r="C396" s="59" t="s">
        <v>5757</v>
      </c>
      <c r="D396" s="59" t="s">
        <v>125</v>
      </c>
      <c r="E396" s="59">
        <v>995</v>
      </c>
      <c r="F396" s="59">
        <v>1011</v>
      </c>
      <c r="G396" s="59">
        <v>1026</v>
      </c>
      <c r="H396" s="59">
        <v>1041</v>
      </c>
      <c r="I396" s="59">
        <v>1057</v>
      </c>
      <c r="J396" s="59">
        <v>1072</v>
      </c>
      <c r="K396" s="59">
        <v>1088</v>
      </c>
      <c r="L396" s="59">
        <v>1103</v>
      </c>
      <c r="M396" s="59">
        <v>1118</v>
      </c>
      <c r="N396" s="59">
        <v>1134</v>
      </c>
      <c r="O396" s="59">
        <v>1149</v>
      </c>
      <c r="P396" s="59">
        <v>1164</v>
      </c>
      <c r="Q396" s="59">
        <v>1180</v>
      </c>
      <c r="R396" s="59">
        <v>1087508</v>
      </c>
      <c r="S396" s="90"/>
      <c r="T396" s="90"/>
      <c r="U396" s="91"/>
    </row>
    <row r="397" spans="1:21" ht="13.2" x14ac:dyDescent="0.25">
      <c r="A397" s="59" t="s">
        <v>4310</v>
      </c>
      <c r="B397" s="59" t="s">
        <v>5724</v>
      </c>
      <c r="C397" s="59" t="s">
        <v>5758</v>
      </c>
      <c r="D397" s="59" t="s">
        <v>125</v>
      </c>
      <c r="E397" s="59">
        <v>0</v>
      </c>
      <c r="F397" s="59">
        <v>0</v>
      </c>
      <c r="G397" s="59">
        <v>0</v>
      </c>
      <c r="H397" s="59">
        <v>0</v>
      </c>
      <c r="I397" s="59">
        <v>0</v>
      </c>
      <c r="J397" s="59">
        <v>0</v>
      </c>
      <c r="K397" s="59">
        <v>0</v>
      </c>
      <c r="L397" s="59">
        <v>0</v>
      </c>
      <c r="M397" s="59">
        <v>0</v>
      </c>
      <c r="N397" s="59">
        <v>0</v>
      </c>
      <c r="O397" s="59">
        <v>0</v>
      </c>
      <c r="P397" s="59">
        <v>0</v>
      </c>
      <c r="Q397" s="59">
        <v>0</v>
      </c>
      <c r="R397" s="59">
        <v>0</v>
      </c>
      <c r="S397" s="90"/>
      <c r="T397" s="90"/>
      <c r="U397" s="91"/>
    </row>
    <row r="398" spans="1:21" ht="13.2" x14ac:dyDescent="0.25">
      <c r="A398" s="59" t="s">
        <v>4311</v>
      </c>
      <c r="B398" s="59" t="s">
        <v>5759</v>
      </c>
      <c r="C398" s="59" t="s">
        <v>5760</v>
      </c>
      <c r="D398" s="59" t="s">
        <v>125</v>
      </c>
      <c r="E398" s="59">
        <v>0</v>
      </c>
      <c r="F398" s="59">
        <v>0</v>
      </c>
      <c r="G398" s="59">
        <v>0</v>
      </c>
      <c r="H398" s="59">
        <v>0</v>
      </c>
      <c r="I398" s="59">
        <v>0</v>
      </c>
      <c r="J398" s="59">
        <v>0</v>
      </c>
      <c r="K398" s="59">
        <v>0</v>
      </c>
      <c r="L398" s="59">
        <v>0</v>
      </c>
      <c r="M398" s="59">
        <v>0</v>
      </c>
      <c r="N398" s="59">
        <v>0</v>
      </c>
      <c r="O398" s="59">
        <v>0</v>
      </c>
      <c r="P398" s="59">
        <v>0</v>
      </c>
      <c r="Q398" s="59">
        <v>0</v>
      </c>
      <c r="R398" s="59">
        <v>0</v>
      </c>
      <c r="S398" s="90"/>
      <c r="T398" s="90"/>
      <c r="U398" s="91"/>
    </row>
    <row r="399" spans="1:21" ht="13.2" x14ac:dyDescent="0.25">
      <c r="A399" s="59" t="s">
        <v>4312</v>
      </c>
      <c r="B399" s="59" t="s">
        <v>5761</v>
      </c>
      <c r="C399" s="59" t="s">
        <v>5762</v>
      </c>
      <c r="D399" s="59" t="s">
        <v>125</v>
      </c>
      <c r="E399" s="59">
        <v>544</v>
      </c>
      <c r="F399" s="59">
        <v>546</v>
      </c>
      <c r="G399" s="59">
        <v>549</v>
      </c>
      <c r="H399" s="59">
        <v>552</v>
      </c>
      <c r="I399" s="59">
        <v>555</v>
      </c>
      <c r="J399" s="59">
        <v>557</v>
      </c>
      <c r="K399" s="59">
        <v>560</v>
      </c>
      <c r="L399" s="59">
        <v>563</v>
      </c>
      <c r="M399" s="59">
        <v>566</v>
      </c>
      <c r="N399" s="59">
        <v>569</v>
      </c>
      <c r="O399" s="59">
        <v>571</v>
      </c>
      <c r="P399" s="59">
        <v>574</v>
      </c>
      <c r="Q399" s="59">
        <v>577</v>
      </c>
      <c r="R399" s="59">
        <v>560215</v>
      </c>
      <c r="S399" s="90"/>
      <c r="T399" s="90"/>
      <c r="U399" s="91"/>
    </row>
    <row r="400" spans="1:21" ht="13.2" x14ac:dyDescent="0.25">
      <c r="A400" s="59" t="s">
        <v>4313</v>
      </c>
      <c r="B400" s="59" t="s">
        <v>5761</v>
      </c>
      <c r="C400" s="59" t="s">
        <v>5763</v>
      </c>
      <c r="D400" s="59" t="s">
        <v>125</v>
      </c>
      <c r="E400" s="59">
        <v>0</v>
      </c>
      <c r="F400" s="59">
        <v>0</v>
      </c>
      <c r="G400" s="59">
        <v>0</v>
      </c>
      <c r="H400" s="59">
        <v>0</v>
      </c>
      <c r="I400" s="59">
        <v>0</v>
      </c>
      <c r="J400" s="59">
        <v>0</v>
      </c>
      <c r="K400" s="59">
        <v>0</v>
      </c>
      <c r="L400" s="59">
        <v>0</v>
      </c>
      <c r="M400" s="59">
        <v>0</v>
      </c>
      <c r="N400" s="59">
        <v>0</v>
      </c>
      <c r="O400" s="59">
        <v>0</v>
      </c>
      <c r="P400" s="59">
        <v>0</v>
      </c>
      <c r="Q400" s="59">
        <v>0</v>
      </c>
      <c r="R400" s="59">
        <v>0</v>
      </c>
      <c r="S400" s="90"/>
      <c r="T400" s="90"/>
      <c r="U400" s="91"/>
    </row>
    <row r="401" spans="1:21" ht="13.2" x14ac:dyDescent="0.25">
      <c r="A401" s="59" t="s">
        <v>4314</v>
      </c>
      <c r="B401" s="59" t="s">
        <v>5761</v>
      </c>
      <c r="C401" s="59" t="s">
        <v>5764</v>
      </c>
      <c r="D401" s="59" t="s">
        <v>125</v>
      </c>
      <c r="E401" s="59">
        <v>0</v>
      </c>
      <c r="F401" s="59">
        <v>0</v>
      </c>
      <c r="G401" s="59">
        <v>0</v>
      </c>
      <c r="H401" s="59">
        <v>0</v>
      </c>
      <c r="I401" s="59">
        <v>0</v>
      </c>
      <c r="J401" s="59">
        <v>0</v>
      </c>
      <c r="K401" s="59">
        <v>0</v>
      </c>
      <c r="L401" s="59">
        <v>0</v>
      </c>
      <c r="M401" s="59">
        <v>0</v>
      </c>
      <c r="N401" s="59">
        <v>0</v>
      </c>
      <c r="O401" s="59">
        <v>0</v>
      </c>
      <c r="P401" s="59">
        <v>0</v>
      </c>
      <c r="Q401" s="59">
        <v>0</v>
      </c>
      <c r="R401" s="59">
        <v>0</v>
      </c>
      <c r="S401" s="90"/>
      <c r="T401" s="90"/>
      <c r="U401" s="91"/>
    </row>
    <row r="402" spans="1:21" ht="13.2" x14ac:dyDescent="0.25">
      <c r="A402" s="59" t="s">
        <v>4315</v>
      </c>
      <c r="B402" s="59" t="s">
        <v>5761</v>
      </c>
      <c r="C402" s="59" t="s">
        <v>5765</v>
      </c>
      <c r="D402" s="59" t="s">
        <v>125</v>
      </c>
      <c r="E402" s="59">
        <v>94</v>
      </c>
      <c r="F402" s="59">
        <v>97</v>
      </c>
      <c r="G402" s="59">
        <v>100</v>
      </c>
      <c r="H402" s="59">
        <v>103</v>
      </c>
      <c r="I402" s="59">
        <v>106</v>
      </c>
      <c r="J402" s="59">
        <v>109</v>
      </c>
      <c r="K402" s="59">
        <v>112</v>
      </c>
      <c r="L402" s="59">
        <v>115</v>
      </c>
      <c r="M402" s="59">
        <v>118</v>
      </c>
      <c r="N402" s="59">
        <v>122</v>
      </c>
      <c r="O402" s="59">
        <v>125</v>
      </c>
      <c r="P402" s="59">
        <v>128</v>
      </c>
      <c r="Q402" s="59">
        <v>131</v>
      </c>
      <c r="R402" s="59">
        <v>112243</v>
      </c>
      <c r="S402" s="90"/>
      <c r="T402" s="90"/>
      <c r="U402" s="91"/>
    </row>
    <row r="403" spans="1:21" ht="13.2" x14ac:dyDescent="0.25">
      <c r="A403" s="59" t="s">
        <v>4316</v>
      </c>
      <c r="B403" s="59" t="s">
        <v>5761</v>
      </c>
      <c r="C403" s="59" t="s">
        <v>5766</v>
      </c>
      <c r="D403" s="59" t="s">
        <v>125</v>
      </c>
      <c r="E403" s="59">
        <v>0</v>
      </c>
      <c r="F403" s="59">
        <v>0</v>
      </c>
      <c r="G403" s="59">
        <v>0</v>
      </c>
      <c r="H403" s="59">
        <v>0</v>
      </c>
      <c r="I403" s="59">
        <v>0</v>
      </c>
      <c r="J403" s="59">
        <v>0</v>
      </c>
      <c r="K403" s="59">
        <v>0</v>
      </c>
      <c r="L403" s="59">
        <v>0</v>
      </c>
      <c r="M403" s="59">
        <v>0</v>
      </c>
      <c r="N403" s="59">
        <v>0</v>
      </c>
      <c r="O403" s="59">
        <v>0</v>
      </c>
      <c r="P403" s="59">
        <v>0</v>
      </c>
      <c r="Q403" s="59">
        <v>0</v>
      </c>
      <c r="R403" s="59">
        <v>0</v>
      </c>
      <c r="S403" s="90"/>
      <c r="T403" s="90"/>
      <c r="U403" s="91"/>
    </row>
    <row r="404" spans="1:21" ht="13.2" x14ac:dyDescent="0.25">
      <c r="A404" s="59" t="s">
        <v>4317</v>
      </c>
      <c r="B404" s="59" t="s">
        <v>5761</v>
      </c>
      <c r="C404" s="59" t="s">
        <v>5767</v>
      </c>
      <c r="D404" s="59" t="s">
        <v>125</v>
      </c>
      <c r="E404" s="59">
        <v>6750</v>
      </c>
      <c r="F404" s="59">
        <v>6761</v>
      </c>
      <c r="G404" s="59">
        <v>6771</v>
      </c>
      <c r="H404" s="59">
        <v>6781</v>
      </c>
      <c r="I404" s="59">
        <v>6792</v>
      </c>
      <c r="J404" s="59">
        <v>6802</v>
      </c>
      <c r="K404" s="59">
        <v>6813</v>
      </c>
      <c r="L404" s="59">
        <v>6823</v>
      </c>
      <c r="M404" s="59">
        <v>6833</v>
      </c>
      <c r="N404" s="59">
        <v>6844</v>
      </c>
      <c r="O404" s="59">
        <v>6854</v>
      </c>
      <c r="P404" s="59">
        <v>6865</v>
      </c>
      <c r="Q404" s="59">
        <v>6875</v>
      </c>
      <c r="R404" s="59">
        <v>6812624</v>
      </c>
      <c r="S404" s="90"/>
      <c r="T404" s="90"/>
      <c r="U404" s="91"/>
    </row>
    <row r="405" spans="1:21" ht="13.2" x14ac:dyDescent="0.25">
      <c r="A405" s="59" t="s">
        <v>4318</v>
      </c>
      <c r="B405" s="59" t="s">
        <v>5761</v>
      </c>
      <c r="C405" s="59" t="s">
        <v>5768</v>
      </c>
      <c r="D405" s="59" t="s">
        <v>125</v>
      </c>
      <c r="E405" s="59">
        <v>0</v>
      </c>
      <c r="F405" s="59">
        <v>0</v>
      </c>
      <c r="G405" s="59">
        <v>0</v>
      </c>
      <c r="H405" s="59">
        <v>0</v>
      </c>
      <c r="I405" s="59">
        <v>0</v>
      </c>
      <c r="J405" s="59">
        <v>0</v>
      </c>
      <c r="K405" s="59">
        <v>0</v>
      </c>
      <c r="L405" s="59">
        <v>0</v>
      </c>
      <c r="M405" s="59">
        <v>0</v>
      </c>
      <c r="N405" s="59">
        <v>0</v>
      </c>
      <c r="O405" s="59">
        <v>0</v>
      </c>
      <c r="P405" s="59">
        <v>0</v>
      </c>
      <c r="Q405" s="59">
        <v>0</v>
      </c>
      <c r="R405" s="59">
        <v>0</v>
      </c>
      <c r="S405" s="90"/>
      <c r="T405" s="90"/>
      <c r="U405" s="91"/>
    </row>
    <row r="406" spans="1:21" ht="13.2" x14ac:dyDescent="0.25">
      <c r="A406" s="59" t="s">
        <v>4319</v>
      </c>
      <c r="B406" s="59" t="s">
        <v>5761</v>
      </c>
      <c r="C406" s="59" t="s">
        <v>5769</v>
      </c>
      <c r="D406" s="59" t="s">
        <v>125</v>
      </c>
      <c r="E406" s="59">
        <v>294</v>
      </c>
      <c r="F406" s="59">
        <v>295</v>
      </c>
      <c r="G406" s="59">
        <v>296</v>
      </c>
      <c r="H406" s="59">
        <v>297</v>
      </c>
      <c r="I406" s="59">
        <v>297</v>
      </c>
      <c r="J406" s="59">
        <v>298</v>
      </c>
      <c r="K406" s="59">
        <v>299</v>
      </c>
      <c r="L406" s="59">
        <v>300</v>
      </c>
      <c r="M406" s="59">
        <v>300</v>
      </c>
      <c r="N406" s="59">
        <v>301</v>
      </c>
      <c r="O406" s="59">
        <v>302</v>
      </c>
      <c r="P406" s="59">
        <v>302</v>
      </c>
      <c r="Q406" s="59">
        <v>303</v>
      </c>
      <c r="R406" s="59">
        <v>298777</v>
      </c>
      <c r="S406" s="90"/>
      <c r="T406" s="90"/>
      <c r="U406" s="91"/>
    </row>
    <row r="407" spans="1:21" ht="13.2" x14ac:dyDescent="0.25">
      <c r="A407" s="59" t="s">
        <v>4320</v>
      </c>
      <c r="B407" s="59" t="s">
        <v>5761</v>
      </c>
      <c r="C407" s="59" t="s">
        <v>5770</v>
      </c>
      <c r="D407" s="59" t="s">
        <v>125</v>
      </c>
      <c r="E407" s="59">
        <v>0</v>
      </c>
      <c r="F407" s="59">
        <v>0</v>
      </c>
      <c r="G407" s="59">
        <v>0</v>
      </c>
      <c r="H407" s="59">
        <v>0</v>
      </c>
      <c r="I407" s="59">
        <v>0</v>
      </c>
      <c r="J407" s="59">
        <v>0</v>
      </c>
      <c r="K407" s="59">
        <v>0</v>
      </c>
      <c r="L407" s="59">
        <v>0</v>
      </c>
      <c r="M407" s="59">
        <v>0</v>
      </c>
      <c r="N407" s="59">
        <v>0</v>
      </c>
      <c r="O407" s="59">
        <v>0</v>
      </c>
      <c r="P407" s="59">
        <v>0</v>
      </c>
      <c r="Q407" s="59">
        <v>0</v>
      </c>
      <c r="R407" s="59">
        <v>0</v>
      </c>
      <c r="S407" s="90"/>
      <c r="T407" s="90"/>
      <c r="U407" s="91"/>
    </row>
    <row r="408" spans="1:21" ht="13.2" x14ac:dyDescent="0.25">
      <c r="A408" s="59" t="s">
        <v>4321</v>
      </c>
      <c r="B408" s="59" t="s">
        <v>5761</v>
      </c>
      <c r="C408" s="59" t="s">
        <v>5771</v>
      </c>
      <c r="D408" s="59" t="s">
        <v>125</v>
      </c>
      <c r="E408" s="59">
        <v>765</v>
      </c>
      <c r="F408" s="59">
        <v>769</v>
      </c>
      <c r="G408" s="59">
        <v>774</v>
      </c>
      <c r="H408" s="59">
        <v>778</v>
      </c>
      <c r="I408" s="59">
        <v>782</v>
      </c>
      <c r="J408" s="59">
        <v>786</v>
      </c>
      <c r="K408" s="59">
        <v>790</v>
      </c>
      <c r="L408" s="59">
        <v>795</v>
      </c>
      <c r="M408" s="59">
        <v>799</v>
      </c>
      <c r="N408" s="59">
        <v>803</v>
      </c>
      <c r="O408" s="59">
        <v>807</v>
      </c>
      <c r="P408" s="59">
        <v>812</v>
      </c>
      <c r="Q408" s="59">
        <v>816</v>
      </c>
      <c r="R408" s="59">
        <v>790498</v>
      </c>
      <c r="S408" s="90"/>
      <c r="T408" s="90"/>
      <c r="U408" s="91"/>
    </row>
    <row r="409" spans="1:21" ht="13.2" x14ac:dyDescent="0.25">
      <c r="A409" s="59" t="s">
        <v>4322</v>
      </c>
      <c r="B409" s="59" t="s">
        <v>5761</v>
      </c>
      <c r="C409" s="59" t="s">
        <v>5772</v>
      </c>
      <c r="D409" s="59" t="s">
        <v>125</v>
      </c>
      <c r="E409" s="59">
        <v>0</v>
      </c>
      <c r="F409" s="59">
        <v>0</v>
      </c>
      <c r="G409" s="59">
        <v>0</v>
      </c>
      <c r="H409" s="59">
        <v>0</v>
      </c>
      <c r="I409" s="59">
        <v>0</v>
      </c>
      <c r="J409" s="59">
        <v>0</v>
      </c>
      <c r="K409" s="59">
        <v>0</v>
      </c>
      <c r="L409" s="59">
        <v>0</v>
      </c>
      <c r="M409" s="59">
        <v>0</v>
      </c>
      <c r="N409" s="59">
        <v>0</v>
      </c>
      <c r="O409" s="59">
        <v>0</v>
      </c>
      <c r="P409" s="59">
        <v>0</v>
      </c>
      <c r="Q409" s="59">
        <v>0</v>
      </c>
      <c r="R409" s="59">
        <v>0</v>
      </c>
      <c r="S409" s="90"/>
      <c r="T409" s="90"/>
      <c r="U409" s="91"/>
    </row>
    <row r="410" spans="1:21" ht="13.2" x14ac:dyDescent="0.25">
      <c r="A410" s="59" t="s">
        <v>4323</v>
      </c>
      <c r="B410" s="59" t="s">
        <v>5761</v>
      </c>
      <c r="C410" s="59" t="s">
        <v>5773</v>
      </c>
      <c r="D410" s="59" t="s">
        <v>125</v>
      </c>
      <c r="E410" s="59">
        <v>0</v>
      </c>
      <c r="F410" s="59">
        <v>0</v>
      </c>
      <c r="G410" s="59">
        <v>0</v>
      </c>
      <c r="H410" s="59">
        <v>0</v>
      </c>
      <c r="I410" s="59">
        <v>0</v>
      </c>
      <c r="J410" s="59">
        <v>0</v>
      </c>
      <c r="K410" s="59">
        <v>0</v>
      </c>
      <c r="L410" s="59">
        <v>0</v>
      </c>
      <c r="M410" s="59">
        <v>0</v>
      </c>
      <c r="N410" s="59">
        <v>0</v>
      </c>
      <c r="O410" s="59">
        <v>0</v>
      </c>
      <c r="P410" s="59">
        <v>0</v>
      </c>
      <c r="Q410" s="59">
        <v>0</v>
      </c>
      <c r="R410" s="59">
        <v>0</v>
      </c>
      <c r="S410" s="90"/>
      <c r="T410" s="90"/>
      <c r="U410" s="91"/>
    </row>
    <row r="411" spans="1:21" ht="13.2" x14ac:dyDescent="0.25">
      <c r="A411" s="59" t="s">
        <v>4324</v>
      </c>
      <c r="B411" s="59" t="s">
        <v>5761</v>
      </c>
      <c r="C411" s="59" t="s">
        <v>5774</v>
      </c>
      <c r="D411" s="59" t="s">
        <v>125</v>
      </c>
      <c r="E411" s="59">
        <v>3999</v>
      </c>
      <c r="F411" s="59">
        <v>4001</v>
      </c>
      <c r="G411" s="59">
        <v>4003</v>
      </c>
      <c r="H411" s="59">
        <v>4005</v>
      </c>
      <c r="I411" s="59">
        <v>4006</v>
      </c>
      <c r="J411" s="59">
        <v>4008</v>
      </c>
      <c r="K411" s="59">
        <v>4010</v>
      </c>
      <c r="L411" s="59">
        <v>4011</v>
      </c>
      <c r="M411" s="59">
        <v>4013</v>
      </c>
      <c r="N411" s="59">
        <v>4015</v>
      </c>
      <c r="O411" s="59">
        <v>4017</v>
      </c>
      <c r="P411" s="59">
        <v>4018</v>
      </c>
      <c r="Q411" s="59">
        <v>4020</v>
      </c>
      <c r="R411" s="59">
        <v>4009719</v>
      </c>
      <c r="S411" s="90"/>
      <c r="T411" s="90"/>
      <c r="U411" s="91"/>
    </row>
    <row r="412" spans="1:21" ht="13.2" x14ac:dyDescent="0.25">
      <c r="A412" s="59" t="s">
        <v>4325</v>
      </c>
      <c r="B412" s="59" t="s">
        <v>5761</v>
      </c>
      <c r="C412" s="59" t="s">
        <v>5775</v>
      </c>
      <c r="D412" s="59" t="s">
        <v>125</v>
      </c>
      <c r="E412" s="59">
        <v>2062</v>
      </c>
      <c r="F412" s="59">
        <v>2069</v>
      </c>
      <c r="G412" s="59">
        <v>2077</v>
      </c>
      <c r="H412" s="59">
        <v>2084</v>
      </c>
      <c r="I412" s="59">
        <v>2091</v>
      </c>
      <c r="J412" s="59">
        <v>2099</v>
      </c>
      <c r="K412" s="59">
        <v>2106</v>
      </c>
      <c r="L412" s="59">
        <v>2114</v>
      </c>
      <c r="M412" s="59">
        <v>2121</v>
      </c>
      <c r="N412" s="59">
        <v>2129</v>
      </c>
      <c r="O412" s="59">
        <v>2136</v>
      </c>
      <c r="P412" s="59">
        <v>2143</v>
      </c>
      <c r="Q412" s="59">
        <v>2151</v>
      </c>
      <c r="R412" s="59">
        <v>2106275</v>
      </c>
      <c r="S412" s="90"/>
      <c r="T412" s="90"/>
      <c r="U412" s="91"/>
    </row>
    <row r="413" spans="1:21" ht="13.2" x14ac:dyDescent="0.25">
      <c r="A413" s="59" t="s">
        <v>4326</v>
      </c>
      <c r="B413" s="59" t="s">
        <v>5761</v>
      </c>
      <c r="C413" s="59" t="s">
        <v>5776</v>
      </c>
      <c r="D413" s="59" t="s">
        <v>125</v>
      </c>
      <c r="E413" s="59">
        <v>0</v>
      </c>
      <c r="F413" s="59">
        <v>0</v>
      </c>
      <c r="G413" s="59">
        <v>0</v>
      </c>
      <c r="H413" s="59">
        <v>0</v>
      </c>
      <c r="I413" s="59">
        <v>0</v>
      </c>
      <c r="J413" s="59">
        <v>0</v>
      </c>
      <c r="K413" s="59">
        <v>0</v>
      </c>
      <c r="L413" s="59">
        <v>0</v>
      </c>
      <c r="M413" s="59">
        <v>0</v>
      </c>
      <c r="N413" s="59">
        <v>0</v>
      </c>
      <c r="O413" s="59">
        <v>0</v>
      </c>
      <c r="P413" s="59">
        <v>0</v>
      </c>
      <c r="Q413" s="59">
        <v>0</v>
      </c>
      <c r="R413" s="59">
        <v>0</v>
      </c>
      <c r="S413" s="90"/>
      <c r="T413" s="90"/>
      <c r="U413" s="91"/>
    </row>
    <row r="414" spans="1:21" ht="13.2" x14ac:dyDescent="0.25">
      <c r="A414" s="59" t="s">
        <v>4327</v>
      </c>
      <c r="B414" s="59" t="s">
        <v>5761</v>
      </c>
      <c r="C414" s="59" t="s">
        <v>5777</v>
      </c>
      <c r="D414" s="59" t="s">
        <v>125</v>
      </c>
      <c r="E414" s="59">
        <v>1514</v>
      </c>
      <c r="F414" s="59">
        <v>1516</v>
      </c>
      <c r="G414" s="59">
        <v>1517</v>
      </c>
      <c r="H414" s="59">
        <v>1519</v>
      </c>
      <c r="I414" s="59">
        <v>1520</v>
      </c>
      <c r="J414" s="59">
        <v>1522</v>
      </c>
      <c r="K414" s="59">
        <v>1524</v>
      </c>
      <c r="L414" s="59">
        <v>1525</v>
      </c>
      <c r="M414" s="59">
        <v>1527</v>
      </c>
      <c r="N414" s="59">
        <v>1529</v>
      </c>
      <c r="O414" s="59">
        <v>1530</v>
      </c>
      <c r="P414" s="59">
        <v>1532</v>
      </c>
      <c r="Q414" s="59">
        <v>1534</v>
      </c>
      <c r="R414" s="59">
        <v>1523705</v>
      </c>
      <c r="S414" s="90"/>
      <c r="T414" s="90"/>
      <c r="U414" s="91"/>
    </row>
    <row r="415" spans="1:21" ht="13.2" x14ac:dyDescent="0.25">
      <c r="A415" s="59" t="s">
        <v>4328</v>
      </c>
      <c r="B415" s="59" t="s">
        <v>5761</v>
      </c>
      <c r="C415" s="59" t="s">
        <v>5778</v>
      </c>
      <c r="D415" s="59" t="s">
        <v>125</v>
      </c>
      <c r="E415" s="59">
        <v>0</v>
      </c>
      <c r="F415" s="59">
        <v>0</v>
      </c>
      <c r="G415" s="59">
        <v>0</v>
      </c>
      <c r="H415" s="59">
        <v>0</v>
      </c>
      <c r="I415" s="59">
        <v>0</v>
      </c>
      <c r="J415" s="59">
        <v>0</v>
      </c>
      <c r="K415" s="59">
        <v>0</v>
      </c>
      <c r="L415" s="59">
        <v>0</v>
      </c>
      <c r="M415" s="59">
        <v>0</v>
      </c>
      <c r="N415" s="59">
        <v>0</v>
      </c>
      <c r="O415" s="59">
        <v>0</v>
      </c>
      <c r="P415" s="59">
        <v>0</v>
      </c>
      <c r="Q415" s="59">
        <v>0</v>
      </c>
      <c r="R415" s="59">
        <v>0</v>
      </c>
      <c r="S415" s="90"/>
      <c r="T415" s="90"/>
      <c r="U415" s="91"/>
    </row>
    <row r="416" spans="1:21" ht="13.2" x14ac:dyDescent="0.25">
      <c r="A416" s="59" t="s">
        <v>4329</v>
      </c>
      <c r="B416" s="59" t="s">
        <v>5761</v>
      </c>
      <c r="C416" s="59" t="s">
        <v>5779</v>
      </c>
      <c r="D416" s="59" t="s">
        <v>125</v>
      </c>
      <c r="E416" s="59">
        <v>471</v>
      </c>
      <c r="F416" s="59">
        <v>474</v>
      </c>
      <c r="G416" s="59">
        <v>477</v>
      </c>
      <c r="H416" s="59">
        <v>481</v>
      </c>
      <c r="I416" s="59">
        <v>484</v>
      </c>
      <c r="J416" s="59">
        <v>487</v>
      </c>
      <c r="K416" s="59">
        <v>490</v>
      </c>
      <c r="L416" s="59">
        <v>494</v>
      </c>
      <c r="M416" s="59">
        <v>497</v>
      </c>
      <c r="N416" s="59">
        <v>500</v>
      </c>
      <c r="O416" s="59">
        <v>504</v>
      </c>
      <c r="P416" s="59">
        <v>507</v>
      </c>
      <c r="Q416" s="59">
        <v>510</v>
      </c>
      <c r="R416" s="59">
        <v>490484</v>
      </c>
      <c r="S416" s="90"/>
      <c r="T416" s="90"/>
      <c r="U416" s="91"/>
    </row>
    <row r="417" spans="1:21" ht="13.2" x14ac:dyDescent="0.25">
      <c r="A417" s="59" t="s">
        <v>4330</v>
      </c>
      <c r="B417" s="59" t="s">
        <v>5761</v>
      </c>
      <c r="C417" s="59" t="s">
        <v>5780</v>
      </c>
      <c r="D417" s="59" t="s">
        <v>125</v>
      </c>
      <c r="E417" s="59">
        <v>0</v>
      </c>
      <c r="F417" s="59">
        <v>0</v>
      </c>
      <c r="G417" s="59">
        <v>0</v>
      </c>
      <c r="H417" s="59">
        <v>0</v>
      </c>
      <c r="I417" s="59">
        <v>0</v>
      </c>
      <c r="J417" s="59">
        <v>0</v>
      </c>
      <c r="K417" s="59">
        <v>0</v>
      </c>
      <c r="L417" s="59">
        <v>0</v>
      </c>
      <c r="M417" s="59">
        <v>0</v>
      </c>
      <c r="N417" s="59">
        <v>0</v>
      </c>
      <c r="O417" s="59">
        <v>0</v>
      </c>
      <c r="P417" s="59">
        <v>0</v>
      </c>
      <c r="Q417" s="59">
        <v>0</v>
      </c>
      <c r="R417" s="59">
        <v>0</v>
      </c>
      <c r="S417" s="90"/>
      <c r="T417" s="90"/>
      <c r="U417" s="91"/>
    </row>
    <row r="418" spans="1:21" ht="13.2" x14ac:dyDescent="0.25">
      <c r="A418" s="59" t="s">
        <v>4331</v>
      </c>
      <c r="B418" s="59" t="s">
        <v>5761</v>
      </c>
      <c r="C418" s="59" t="s">
        <v>5781</v>
      </c>
      <c r="D418" s="59" t="s">
        <v>125</v>
      </c>
      <c r="E418" s="59">
        <v>0</v>
      </c>
      <c r="F418" s="59">
        <v>0</v>
      </c>
      <c r="G418" s="59">
        <v>0</v>
      </c>
      <c r="H418" s="59">
        <v>0</v>
      </c>
      <c r="I418" s="59">
        <v>0</v>
      </c>
      <c r="J418" s="59">
        <v>0</v>
      </c>
      <c r="K418" s="59">
        <v>0</v>
      </c>
      <c r="L418" s="59">
        <v>0</v>
      </c>
      <c r="M418" s="59">
        <v>0</v>
      </c>
      <c r="N418" s="59">
        <v>0</v>
      </c>
      <c r="O418" s="59">
        <v>0</v>
      </c>
      <c r="P418" s="59">
        <v>0</v>
      </c>
      <c r="Q418" s="59">
        <v>0</v>
      </c>
      <c r="R418" s="59">
        <v>0</v>
      </c>
      <c r="S418" s="90"/>
      <c r="T418" s="90"/>
      <c r="U418" s="91"/>
    </row>
    <row r="419" spans="1:21" ht="13.2" x14ac:dyDescent="0.25">
      <c r="A419" s="59" t="s">
        <v>4332</v>
      </c>
      <c r="B419" s="59" t="s">
        <v>5761</v>
      </c>
      <c r="C419" s="59" t="s">
        <v>5782</v>
      </c>
      <c r="D419" s="59" t="s">
        <v>125</v>
      </c>
      <c r="E419" s="59">
        <v>0</v>
      </c>
      <c r="F419" s="59">
        <v>0</v>
      </c>
      <c r="G419" s="59">
        <v>0</v>
      </c>
      <c r="H419" s="59">
        <v>0</v>
      </c>
      <c r="I419" s="59">
        <v>0</v>
      </c>
      <c r="J419" s="59">
        <v>0</v>
      </c>
      <c r="K419" s="59">
        <v>0</v>
      </c>
      <c r="L419" s="59">
        <v>0</v>
      </c>
      <c r="M419" s="59">
        <v>0</v>
      </c>
      <c r="N419" s="59">
        <v>0</v>
      </c>
      <c r="O419" s="59">
        <v>0</v>
      </c>
      <c r="P419" s="59">
        <v>0</v>
      </c>
      <c r="Q419" s="59">
        <v>0</v>
      </c>
      <c r="R419" s="59">
        <v>0</v>
      </c>
      <c r="S419" s="90"/>
      <c r="T419" s="90"/>
      <c r="U419" s="91"/>
    </row>
    <row r="420" spans="1:21" ht="13.2" x14ac:dyDescent="0.25">
      <c r="A420" s="59" t="s">
        <v>4333</v>
      </c>
      <c r="B420" s="59" t="s">
        <v>5761</v>
      </c>
      <c r="C420" s="59" t="s">
        <v>5783</v>
      </c>
      <c r="D420" s="59" t="s">
        <v>125</v>
      </c>
      <c r="E420" s="59">
        <v>3536</v>
      </c>
      <c r="F420" s="59">
        <v>3539</v>
      </c>
      <c r="G420" s="59">
        <v>3543</v>
      </c>
      <c r="H420" s="59">
        <v>3546</v>
      </c>
      <c r="I420" s="59">
        <v>3549</v>
      </c>
      <c r="J420" s="59">
        <v>3552</v>
      </c>
      <c r="K420" s="59">
        <v>3555</v>
      </c>
      <c r="L420" s="59">
        <v>3559</v>
      </c>
      <c r="M420" s="59">
        <v>3562</v>
      </c>
      <c r="N420" s="59">
        <v>3565</v>
      </c>
      <c r="O420" s="59">
        <v>3568</v>
      </c>
      <c r="P420" s="59">
        <v>3571</v>
      </c>
      <c r="Q420" s="59">
        <v>3575</v>
      </c>
      <c r="R420" s="59">
        <v>3555384</v>
      </c>
      <c r="S420" s="90"/>
      <c r="T420" s="90"/>
      <c r="U420" s="91"/>
    </row>
    <row r="421" spans="1:21" ht="13.2" x14ac:dyDescent="0.25">
      <c r="A421" s="59" t="s">
        <v>4334</v>
      </c>
      <c r="B421" s="59" t="s">
        <v>5761</v>
      </c>
      <c r="C421" s="59" t="s">
        <v>5784</v>
      </c>
      <c r="D421" s="59" t="s">
        <v>125</v>
      </c>
      <c r="E421" s="59">
        <v>0</v>
      </c>
      <c r="F421" s="59">
        <v>0</v>
      </c>
      <c r="G421" s="59">
        <v>0</v>
      </c>
      <c r="H421" s="59">
        <v>0</v>
      </c>
      <c r="I421" s="59">
        <v>0</v>
      </c>
      <c r="J421" s="59">
        <v>0</v>
      </c>
      <c r="K421" s="59">
        <v>0</v>
      </c>
      <c r="L421" s="59">
        <v>0</v>
      </c>
      <c r="M421" s="59">
        <v>0</v>
      </c>
      <c r="N421" s="59">
        <v>0</v>
      </c>
      <c r="O421" s="59">
        <v>0</v>
      </c>
      <c r="P421" s="59">
        <v>0</v>
      </c>
      <c r="Q421" s="59">
        <v>0</v>
      </c>
      <c r="R421" s="59">
        <v>0</v>
      </c>
      <c r="S421" s="90"/>
      <c r="T421" s="90"/>
      <c r="U421" s="91"/>
    </row>
    <row r="422" spans="1:21" ht="13.2" x14ac:dyDescent="0.25">
      <c r="A422" s="59" t="s">
        <v>4335</v>
      </c>
      <c r="B422" s="59" t="s">
        <v>5761</v>
      </c>
      <c r="C422" s="59" t="s">
        <v>5785</v>
      </c>
      <c r="D422" s="59" t="s">
        <v>125</v>
      </c>
      <c r="E422" s="59">
        <v>0</v>
      </c>
      <c r="F422" s="59">
        <v>0</v>
      </c>
      <c r="G422" s="59">
        <v>0</v>
      </c>
      <c r="H422" s="59">
        <v>0</v>
      </c>
      <c r="I422" s="59">
        <v>0</v>
      </c>
      <c r="J422" s="59">
        <v>0</v>
      </c>
      <c r="K422" s="59">
        <v>0</v>
      </c>
      <c r="L422" s="59">
        <v>0</v>
      </c>
      <c r="M422" s="59">
        <v>0</v>
      </c>
      <c r="N422" s="59">
        <v>0</v>
      </c>
      <c r="O422" s="59">
        <v>0</v>
      </c>
      <c r="P422" s="59">
        <v>0</v>
      </c>
      <c r="Q422" s="59">
        <v>0</v>
      </c>
      <c r="R422" s="59">
        <v>0</v>
      </c>
      <c r="S422" s="90"/>
      <c r="T422" s="90"/>
      <c r="U422" s="91"/>
    </row>
    <row r="423" spans="1:21" ht="13.2" x14ac:dyDescent="0.25">
      <c r="A423" s="59" t="s">
        <v>4336</v>
      </c>
      <c r="B423" s="59" t="s">
        <v>5761</v>
      </c>
      <c r="C423" s="59" t="s">
        <v>5786</v>
      </c>
      <c r="D423" s="59" t="s">
        <v>125</v>
      </c>
      <c r="E423" s="59">
        <v>155</v>
      </c>
      <c r="F423" s="59">
        <v>155</v>
      </c>
      <c r="G423" s="59">
        <v>155</v>
      </c>
      <c r="H423" s="59">
        <v>155</v>
      </c>
      <c r="I423" s="59">
        <v>155</v>
      </c>
      <c r="J423" s="59">
        <v>155</v>
      </c>
      <c r="K423" s="59">
        <v>155</v>
      </c>
      <c r="L423" s="59">
        <v>155</v>
      </c>
      <c r="M423" s="59">
        <v>155</v>
      </c>
      <c r="N423" s="59">
        <v>155</v>
      </c>
      <c r="O423" s="59">
        <v>155</v>
      </c>
      <c r="P423" s="59">
        <v>155</v>
      </c>
      <c r="Q423" s="59">
        <v>155</v>
      </c>
      <c r="R423" s="59">
        <v>155400</v>
      </c>
      <c r="S423" s="90"/>
      <c r="T423" s="90"/>
      <c r="U423" s="91"/>
    </row>
    <row r="424" spans="1:21" ht="13.2" x14ac:dyDescent="0.25">
      <c r="A424" s="59" t="s">
        <v>4337</v>
      </c>
      <c r="B424" s="59" t="s">
        <v>5761</v>
      </c>
      <c r="C424" s="59" t="s">
        <v>5787</v>
      </c>
      <c r="D424" s="59" t="s">
        <v>125</v>
      </c>
      <c r="E424" s="59">
        <v>0</v>
      </c>
      <c r="F424" s="59">
        <v>0</v>
      </c>
      <c r="G424" s="59">
        <v>0</v>
      </c>
      <c r="H424" s="59">
        <v>0</v>
      </c>
      <c r="I424" s="59">
        <v>0</v>
      </c>
      <c r="J424" s="59">
        <v>0</v>
      </c>
      <c r="K424" s="59">
        <v>0</v>
      </c>
      <c r="L424" s="59">
        <v>0</v>
      </c>
      <c r="M424" s="59">
        <v>0</v>
      </c>
      <c r="N424" s="59">
        <v>0</v>
      </c>
      <c r="O424" s="59">
        <v>0</v>
      </c>
      <c r="P424" s="59">
        <v>0</v>
      </c>
      <c r="Q424" s="59">
        <v>0</v>
      </c>
      <c r="R424" s="59">
        <v>0</v>
      </c>
      <c r="S424" s="90"/>
      <c r="T424" s="90"/>
      <c r="U424" s="91"/>
    </row>
    <row r="425" spans="1:21" ht="13.2" x14ac:dyDescent="0.25">
      <c r="A425" s="59" t="s">
        <v>4338</v>
      </c>
      <c r="B425" s="59" t="s">
        <v>5788</v>
      </c>
      <c r="C425" s="59" t="s">
        <v>5789</v>
      </c>
      <c r="D425" s="59" t="s">
        <v>125</v>
      </c>
      <c r="E425" s="59">
        <v>0</v>
      </c>
      <c r="F425" s="59">
        <v>0</v>
      </c>
      <c r="G425" s="59">
        <v>0</v>
      </c>
      <c r="H425" s="59">
        <v>0</v>
      </c>
      <c r="I425" s="59">
        <v>0</v>
      </c>
      <c r="J425" s="59">
        <v>0</v>
      </c>
      <c r="K425" s="59">
        <v>0</v>
      </c>
      <c r="L425" s="59">
        <v>0</v>
      </c>
      <c r="M425" s="59">
        <v>0</v>
      </c>
      <c r="N425" s="59">
        <v>0</v>
      </c>
      <c r="O425" s="59">
        <v>0</v>
      </c>
      <c r="P425" s="59">
        <v>0</v>
      </c>
      <c r="Q425" s="59">
        <v>0</v>
      </c>
      <c r="R425" s="59">
        <v>0</v>
      </c>
      <c r="S425" s="90"/>
      <c r="T425" s="90"/>
      <c r="U425" s="91"/>
    </row>
    <row r="426" spans="1:21" ht="13.2" x14ac:dyDescent="0.25">
      <c r="A426" s="59" t="s">
        <v>4339</v>
      </c>
      <c r="B426" s="59" t="s">
        <v>5788</v>
      </c>
      <c r="C426" s="59" t="s">
        <v>5790</v>
      </c>
      <c r="D426" s="59" t="s">
        <v>125</v>
      </c>
      <c r="E426" s="59">
        <v>438</v>
      </c>
      <c r="F426" s="59">
        <v>439</v>
      </c>
      <c r="G426" s="59">
        <v>441</v>
      </c>
      <c r="H426" s="59">
        <v>442</v>
      </c>
      <c r="I426" s="59">
        <v>443</v>
      </c>
      <c r="J426" s="59">
        <v>445</v>
      </c>
      <c r="K426" s="59">
        <v>446</v>
      </c>
      <c r="L426" s="59">
        <v>448</v>
      </c>
      <c r="M426" s="59">
        <v>449</v>
      </c>
      <c r="N426" s="59">
        <v>451</v>
      </c>
      <c r="O426" s="59">
        <v>452</v>
      </c>
      <c r="P426" s="59">
        <v>454</v>
      </c>
      <c r="Q426" s="59">
        <v>455</v>
      </c>
      <c r="R426" s="59">
        <v>446344</v>
      </c>
      <c r="S426" s="90"/>
      <c r="T426" s="90"/>
      <c r="U426" s="91"/>
    </row>
    <row r="427" spans="1:21" ht="13.2" x14ac:dyDescent="0.25">
      <c r="A427" s="59" t="s">
        <v>4340</v>
      </c>
      <c r="B427" s="59" t="s">
        <v>5788</v>
      </c>
      <c r="C427" s="59" t="s">
        <v>5791</v>
      </c>
      <c r="D427" s="59" t="s">
        <v>125</v>
      </c>
      <c r="E427" s="59">
        <v>0</v>
      </c>
      <c r="F427" s="59">
        <v>0</v>
      </c>
      <c r="G427" s="59">
        <v>0</v>
      </c>
      <c r="H427" s="59">
        <v>0</v>
      </c>
      <c r="I427" s="59">
        <v>0</v>
      </c>
      <c r="J427" s="59">
        <v>0</v>
      </c>
      <c r="K427" s="59">
        <v>0</v>
      </c>
      <c r="L427" s="59">
        <v>0</v>
      </c>
      <c r="M427" s="59">
        <v>0</v>
      </c>
      <c r="N427" s="59">
        <v>0</v>
      </c>
      <c r="O427" s="59">
        <v>0</v>
      </c>
      <c r="P427" s="59">
        <v>0</v>
      </c>
      <c r="Q427" s="59">
        <v>0</v>
      </c>
      <c r="R427" s="59">
        <v>0</v>
      </c>
      <c r="S427" s="90"/>
      <c r="T427" s="90"/>
      <c r="U427" s="91"/>
    </row>
    <row r="428" spans="1:21" ht="13.2" x14ac:dyDescent="0.25">
      <c r="A428" s="59" t="s">
        <v>4341</v>
      </c>
      <c r="B428" s="59" t="s">
        <v>5788</v>
      </c>
      <c r="C428" s="59" t="s">
        <v>5792</v>
      </c>
      <c r="D428" s="59" t="s">
        <v>125</v>
      </c>
      <c r="E428" s="59">
        <v>24469</v>
      </c>
      <c r="F428" s="59">
        <v>24511</v>
      </c>
      <c r="G428" s="59">
        <v>24553</v>
      </c>
      <c r="H428" s="59">
        <v>24595</v>
      </c>
      <c r="I428" s="59">
        <v>24638</v>
      </c>
      <c r="J428" s="59">
        <v>24680</v>
      </c>
      <c r="K428" s="59">
        <v>24723</v>
      </c>
      <c r="L428" s="59">
        <v>24766</v>
      </c>
      <c r="M428" s="59">
        <v>24809</v>
      </c>
      <c r="N428" s="59">
        <v>24852</v>
      </c>
      <c r="O428" s="59">
        <v>24895</v>
      </c>
      <c r="P428" s="59">
        <v>24937</v>
      </c>
      <c r="Q428" s="59">
        <v>24980</v>
      </c>
      <c r="R428" s="59">
        <v>24723603</v>
      </c>
      <c r="S428" s="90"/>
      <c r="T428" s="90"/>
      <c r="U428" s="91"/>
    </row>
    <row r="429" spans="1:21" ht="13.2" x14ac:dyDescent="0.25">
      <c r="A429" s="59" t="s">
        <v>4342</v>
      </c>
      <c r="B429" s="59" t="s">
        <v>5788</v>
      </c>
      <c r="C429" s="59" t="s">
        <v>5793</v>
      </c>
      <c r="D429" s="59" t="s">
        <v>125</v>
      </c>
      <c r="E429" s="59">
        <v>0</v>
      </c>
      <c r="F429" s="59">
        <v>0</v>
      </c>
      <c r="G429" s="59">
        <v>0</v>
      </c>
      <c r="H429" s="59">
        <v>0</v>
      </c>
      <c r="I429" s="59">
        <v>0</v>
      </c>
      <c r="J429" s="59">
        <v>0</v>
      </c>
      <c r="K429" s="59">
        <v>0</v>
      </c>
      <c r="L429" s="59">
        <v>0</v>
      </c>
      <c r="M429" s="59">
        <v>0</v>
      </c>
      <c r="N429" s="59">
        <v>0</v>
      </c>
      <c r="O429" s="59">
        <v>0</v>
      </c>
      <c r="P429" s="59">
        <v>0</v>
      </c>
      <c r="Q429" s="59">
        <v>0</v>
      </c>
      <c r="R429" s="59">
        <v>0</v>
      </c>
      <c r="S429" s="90"/>
      <c r="T429" s="90"/>
      <c r="U429" s="91"/>
    </row>
    <row r="430" spans="1:21" ht="13.2" x14ac:dyDescent="0.25">
      <c r="A430" s="59" t="s">
        <v>4343</v>
      </c>
      <c r="B430" s="59" t="s">
        <v>5788</v>
      </c>
      <c r="C430" s="59" t="s">
        <v>5794</v>
      </c>
      <c r="D430" s="59" t="s">
        <v>125</v>
      </c>
      <c r="E430" s="59">
        <v>40474</v>
      </c>
      <c r="F430" s="59">
        <v>40579</v>
      </c>
      <c r="G430" s="59">
        <v>40684</v>
      </c>
      <c r="H430" s="59">
        <v>40788</v>
      </c>
      <c r="I430" s="59">
        <v>40893</v>
      </c>
      <c r="J430" s="59">
        <v>40998</v>
      </c>
      <c r="K430" s="59">
        <v>41103</v>
      </c>
      <c r="L430" s="59">
        <v>41209</v>
      </c>
      <c r="M430" s="59">
        <v>41314</v>
      </c>
      <c r="N430" s="59">
        <v>41419</v>
      </c>
      <c r="O430" s="59">
        <v>41524</v>
      </c>
      <c r="P430" s="59">
        <v>41630</v>
      </c>
      <c r="Q430" s="59">
        <v>41735</v>
      </c>
      <c r="R430" s="59">
        <v>41103767</v>
      </c>
      <c r="S430" s="90"/>
      <c r="T430" s="90"/>
      <c r="U430" s="91"/>
    </row>
    <row r="431" spans="1:21" ht="13.2" x14ac:dyDescent="0.25">
      <c r="A431" s="59" t="s">
        <v>4344</v>
      </c>
      <c r="B431" s="59" t="s">
        <v>5788</v>
      </c>
      <c r="C431" s="59" t="s">
        <v>5795</v>
      </c>
      <c r="D431" s="59" t="s">
        <v>125</v>
      </c>
      <c r="E431" s="59">
        <v>28723</v>
      </c>
      <c r="F431" s="59">
        <v>28849</v>
      </c>
      <c r="G431" s="59">
        <v>28975</v>
      </c>
      <c r="H431" s="59">
        <v>29101</v>
      </c>
      <c r="I431" s="59">
        <v>29227</v>
      </c>
      <c r="J431" s="59">
        <v>29353</v>
      </c>
      <c r="K431" s="59">
        <v>29479</v>
      </c>
      <c r="L431" s="59">
        <v>29605</v>
      </c>
      <c r="M431" s="59">
        <v>29731</v>
      </c>
      <c r="N431" s="59">
        <v>29857</v>
      </c>
      <c r="O431" s="59">
        <v>29712</v>
      </c>
      <c r="P431" s="59">
        <v>29843</v>
      </c>
      <c r="Q431" s="59">
        <v>29974</v>
      </c>
      <c r="R431" s="59">
        <v>29423255</v>
      </c>
      <c r="S431" s="90"/>
      <c r="T431" s="90"/>
      <c r="U431" s="91"/>
    </row>
    <row r="432" spans="1:21" ht="13.2" x14ac:dyDescent="0.25">
      <c r="A432" s="59" t="s">
        <v>4345</v>
      </c>
      <c r="B432" s="59" t="s">
        <v>5788</v>
      </c>
      <c r="C432" s="59" t="s">
        <v>5796</v>
      </c>
      <c r="D432" s="59" t="s">
        <v>125</v>
      </c>
      <c r="E432" s="59">
        <v>0</v>
      </c>
      <c r="F432" s="59">
        <v>0</v>
      </c>
      <c r="G432" s="59">
        <v>0</v>
      </c>
      <c r="H432" s="59">
        <v>0</v>
      </c>
      <c r="I432" s="59">
        <v>0</v>
      </c>
      <c r="J432" s="59">
        <v>0</v>
      </c>
      <c r="K432" s="59">
        <v>0</v>
      </c>
      <c r="L432" s="59">
        <v>0</v>
      </c>
      <c r="M432" s="59">
        <v>0</v>
      </c>
      <c r="N432" s="59">
        <v>0</v>
      </c>
      <c r="O432" s="59">
        <v>0</v>
      </c>
      <c r="P432" s="59">
        <v>0</v>
      </c>
      <c r="Q432" s="59">
        <v>0</v>
      </c>
      <c r="R432" s="59">
        <v>0</v>
      </c>
      <c r="S432" s="90"/>
      <c r="T432" s="90"/>
      <c r="U432" s="91"/>
    </row>
    <row r="433" spans="1:21" ht="13.2" x14ac:dyDescent="0.25">
      <c r="A433" s="59" t="s">
        <v>4346</v>
      </c>
      <c r="B433" s="59" t="s">
        <v>5788</v>
      </c>
      <c r="C433" s="59" t="s">
        <v>5797</v>
      </c>
      <c r="D433" s="59" t="s">
        <v>125</v>
      </c>
      <c r="E433" s="59">
        <v>0</v>
      </c>
      <c r="F433" s="59">
        <v>0</v>
      </c>
      <c r="G433" s="59">
        <v>0</v>
      </c>
      <c r="H433" s="59">
        <v>0</v>
      </c>
      <c r="I433" s="59">
        <v>0</v>
      </c>
      <c r="J433" s="59">
        <v>0</v>
      </c>
      <c r="K433" s="59">
        <v>0</v>
      </c>
      <c r="L433" s="59">
        <v>0</v>
      </c>
      <c r="M433" s="59">
        <v>0</v>
      </c>
      <c r="N433" s="59">
        <v>0</v>
      </c>
      <c r="O433" s="59">
        <v>0</v>
      </c>
      <c r="P433" s="59">
        <v>0</v>
      </c>
      <c r="Q433" s="59">
        <v>0</v>
      </c>
      <c r="R433" s="59">
        <v>0</v>
      </c>
      <c r="S433" s="90"/>
      <c r="T433" s="90"/>
      <c r="U433" s="91"/>
    </row>
    <row r="434" spans="1:21" ht="13.2" x14ac:dyDescent="0.25">
      <c r="A434" s="59" t="s">
        <v>4347</v>
      </c>
      <c r="B434" s="59" t="s">
        <v>5788</v>
      </c>
      <c r="C434" s="59" t="s">
        <v>5798</v>
      </c>
      <c r="D434" s="59" t="s">
        <v>125</v>
      </c>
      <c r="E434" s="59">
        <v>0</v>
      </c>
      <c r="F434" s="59">
        <v>0</v>
      </c>
      <c r="G434" s="59">
        <v>0</v>
      </c>
      <c r="H434" s="59">
        <v>0</v>
      </c>
      <c r="I434" s="59">
        <v>0</v>
      </c>
      <c r="J434" s="59">
        <v>0</v>
      </c>
      <c r="K434" s="59">
        <v>0</v>
      </c>
      <c r="L434" s="59">
        <v>0</v>
      </c>
      <c r="M434" s="59">
        <v>0</v>
      </c>
      <c r="N434" s="59">
        <v>0</v>
      </c>
      <c r="O434" s="59">
        <v>0</v>
      </c>
      <c r="P434" s="59">
        <v>0</v>
      </c>
      <c r="Q434" s="59">
        <v>0</v>
      </c>
      <c r="R434" s="59">
        <v>0</v>
      </c>
      <c r="S434" s="90"/>
      <c r="T434" s="90"/>
      <c r="U434" s="91"/>
    </row>
    <row r="435" spans="1:21" ht="13.2" x14ac:dyDescent="0.25">
      <c r="A435" s="59" t="s">
        <v>4348</v>
      </c>
      <c r="B435" s="59" t="s">
        <v>5788</v>
      </c>
      <c r="C435" s="59" t="s">
        <v>5799</v>
      </c>
      <c r="D435" s="59" t="s">
        <v>125</v>
      </c>
      <c r="E435" s="59">
        <v>0</v>
      </c>
      <c r="F435" s="59">
        <v>0</v>
      </c>
      <c r="G435" s="59">
        <v>0</v>
      </c>
      <c r="H435" s="59">
        <v>0</v>
      </c>
      <c r="I435" s="59">
        <v>0</v>
      </c>
      <c r="J435" s="59">
        <v>0</v>
      </c>
      <c r="K435" s="59">
        <v>0</v>
      </c>
      <c r="L435" s="59">
        <v>0</v>
      </c>
      <c r="M435" s="59">
        <v>0</v>
      </c>
      <c r="N435" s="59">
        <v>0</v>
      </c>
      <c r="O435" s="59">
        <v>0</v>
      </c>
      <c r="P435" s="59">
        <v>0</v>
      </c>
      <c r="Q435" s="59">
        <v>0</v>
      </c>
      <c r="R435" s="59">
        <v>0</v>
      </c>
      <c r="S435" s="90"/>
      <c r="T435" s="90"/>
      <c r="U435" s="91"/>
    </row>
    <row r="436" spans="1:21" ht="13.2" x14ac:dyDescent="0.25">
      <c r="A436" s="59" t="s">
        <v>4349</v>
      </c>
      <c r="B436" s="59" t="s">
        <v>5788</v>
      </c>
      <c r="C436" s="59" t="s">
        <v>5800</v>
      </c>
      <c r="D436" s="59" t="s">
        <v>125</v>
      </c>
      <c r="E436" s="59">
        <v>29404</v>
      </c>
      <c r="F436" s="59">
        <v>29419</v>
      </c>
      <c r="G436" s="59">
        <v>29435</v>
      </c>
      <c r="H436" s="59">
        <v>29450</v>
      </c>
      <c r="I436" s="59">
        <v>29465</v>
      </c>
      <c r="J436" s="59">
        <v>29481</v>
      </c>
      <c r="K436" s="59">
        <v>29496</v>
      </c>
      <c r="L436" s="59">
        <v>29511</v>
      </c>
      <c r="M436" s="59">
        <v>29526</v>
      </c>
      <c r="N436" s="59">
        <v>29542</v>
      </c>
      <c r="O436" s="59">
        <v>29557</v>
      </c>
      <c r="P436" s="59">
        <v>29572</v>
      </c>
      <c r="Q436" s="59">
        <v>29588</v>
      </c>
      <c r="R436" s="59">
        <v>29495884</v>
      </c>
      <c r="S436" s="90"/>
      <c r="T436" s="90"/>
      <c r="U436" s="91"/>
    </row>
    <row r="437" spans="1:21" ht="13.2" x14ac:dyDescent="0.25">
      <c r="A437" s="59" t="s">
        <v>4350</v>
      </c>
      <c r="B437" s="59" t="s">
        <v>5788</v>
      </c>
      <c r="C437" s="59" t="s">
        <v>5801</v>
      </c>
      <c r="D437" s="59" t="s">
        <v>125</v>
      </c>
      <c r="E437" s="59">
        <v>2175</v>
      </c>
      <c r="F437" s="59">
        <v>2178</v>
      </c>
      <c r="G437" s="59">
        <v>2181</v>
      </c>
      <c r="H437" s="59">
        <v>2184</v>
      </c>
      <c r="I437" s="59">
        <v>2188</v>
      </c>
      <c r="J437" s="59">
        <v>2191</v>
      </c>
      <c r="K437" s="59">
        <v>2194</v>
      </c>
      <c r="L437" s="59">
        <v>2197</v>
      </c>
      <c r="M437" s="59">
        <v>2200</v>
      </c>
      <c r="N437" s="59">
        <v>2204</v>
      </c>
      <c r="O437" s="59">
        <v>2207</v>
      </c>
      <c r="P437" s="59">
        <v>2210</v>
      </c>
      <c r="Q437" s="59">
        <v>2214</v>
      </c>
      <c r="R437" s="59">
        <v>2194014</v>
      </c>
      <c r="S437" s="90"/>
      <c r="T437" s="90"/>
      <c r="U437" s="91"/>
    </row>
    <row r="438" spans="1:21" ht="13.2" x14ac:dyDescent="0.25">
      <c r="A438" s="59" t="s">
        <v>4351</v>
      </c>
      <c r="B438" s="59" t="s">
        <v>5788</v>
      </c>
      <c r="C438" s="59" t="s">
        <v>5802</v>
      </c>
      <c r="D438" s="59" t="s">
        <v>125</v>
      </c>
      <c r="E438" s="59">
        <v>0</v>
      </c>
      <c r="F438" s="59">
        <v>0</v>
      </c>
      <c r="G438" s="59">
        <v>0</v>
      </c>
      <c r="H438" s="59">
        <v>0</v>
      </c>
      <c r="I438" s="59">
        <v>0</v>
      </c>
      <c r="J438" s="59">
        <v>0</v>
      </c>
      <c r="K438" s="59">
        <v>0</v>
      </c>
      <c r="L438" s="59">
        <v>0</v>
      </c>
      <c r="M438" s="59">
        <v>0</v>
      </c>
      <c r="N438" s="59">
        <v>0</v>
      </c>
      <c r="O438" s="59">
        <v>0</v>
      </c>
      <c r="P438" s="59">
        <v>0</v>
      </c>
      <c r="Q438" s="59">
        <v>0</v>
      </c>
      <c r="R438" s="59">
        <v>0</v>
      </c>
      <c r="S438" s="90"/>
      <c r="T438" s="90"/>
      <c r="U438" s="91"/>
    </row>
    <row r="439" spans="1:21" ht="13.2" x14ac:dyDescent="0.25">
      <c r="A439" s="59" t="s">
        <v>4352</v>
      </c>
      <c r="B439" s="59" t="s">
        <v>5788</v>
      </c>
      <c r="C439" s="59" t="s">
        <v>5803</v>
      </c>
      <c r="D439" s="59" t="s">
        <v>125</v>
      </c>
      <c r="E439" s="59">
        <v>0</v>
      </c>
      <c r="F439" s="59">
        <v>0</v>
      </c>
      <c r="G439" s="59">
        <v>0</v>
      </c>
      <c r="H439" s="59">
        <v>0</v>
      </c>
      <c r="I439" s="59">
        <v>0</v>
      </c>
      <c r="J439" s="59">
        <v>0</v>
      </c>
      <c r="K439" s="59">
        <v>0</v>
      </c>
      <c r="L439" s="59">
        <v>0</v>
      </c>
      <c r="M439" s="59">
        <v>0</v>
      </c>
      <c r="N439" s="59">
        <v>0</v>
      </c>
      <c r="O439" s="59">
        <v>0</v>
      </c>
      <c r="P439" s="59">
        <v>0</v>
      </c>
      <c r="Q439" s="59">
        <v>0</v>
      </c>
      <c r="R439" s="59">
        <v>0</v>
      </c>
      <c r="S439" s="90"/>
      <c r="T439" s="90"/>
      <c r="U439" s="91"/>
    </row>
    <row r="440" spans="1:21" ht="13.2" x14ac:dyDescent="0.25">
      <c r="A440" s="59" t="s">
        <v>4353</v>
      </c>
      <c r="B440" s="59" t="s">
        <v>5788</v>
      </c>
      <c r="C440" s="59" t="s">
        <v>5804</v>
      </c>
      <c r="D440" s="59" t="s">
        <v>125</v>
      </c>
      <c r="E440" s="59">
        <v>3314</v>
      </c>
      <c r="F440" s="59">
        <v>3358</v>
      </c>
      <c r="G440" s="59">
        <v>3401</v>
      </c>
      <c r="H440" s="59">
        <v>3445</v>
      </c>
      <c r="I440" s="59">
        <v>3488</v>
      </c>
      <c r="J440" s="59">
        <v>3519</v>
      </c>
      <c r="K440" s="59">
        <v>3563</v>
      </c>
      <c r="L440" s="59">
        <v>3607</v>
      </c>
      <c r="M440" s="59">
        <v>3651</v>
      </c>
      <c r="N440" s="59">
        <v>3695</v>
      </c>
      <c r="O440" s="59">
        <v>3740</v>
      </c>
      <c r="P440" s="59">
        <v>3784</v>
      </c>
      <c r="Q440" s="59">
        <v>3829</v>
      </c>
      <c r="R440" s="59">
        <v>3568507</v>
      </c>
      <c r="S440" s="90"/>
      <c r="T440" s="90"/>
      <c r="U440" s="91"/>
    </row>
    <row r="441" spans="1:21" ht="13.2" x14ac:dyDescent="0.25">
      <c r="A441" s="59" t="s">
        <v>4354</v>
      </c>
      <c r="B441" s="59" t="s">
        <v>5788</v>
      </c>
      <c r="C441" s="59" t="s">
        <v>5805</v>
      </c>
      <c r="D441" s="59" t="s">
        <v>125</v>
      </c>
      <c r="E441" s="59">
        <v>64538</v>
      </c>
      <c r="F441" s="59">
        <v>65007</v>
      </c>
      <c r="G441" s="59">
        <v>65476</v>
      </c>
      <c r="H441" s="59">
        <v>65644</v>
      </c>
      <c r="I441" s="59">
        <v>65873</v>
      </c>
      <c r="J441" s="59">
        <v>66199</v>
      </c>
      <c r="K441" s="59">
        <v>66590</v>
      </c>
      <c r="L441" s="59">
        <v>67030</v>
      </c>
      <c r="M441" s="59">
        <v>67296</v>
      </c>
      <c r="N441" s="59">
        <v>67762</v>
      </c>
      <c r="O441" s="59">
        <v>68229</v>
      </c>
      <c r="P441" s="59">
        <v>68572</v>
      </c>
      <c r="Q441" s="59">
        <v>68971</v>
      </c>
      <c r="R441" s="59">
        <v>66702580</v>
      </c>
      <c r="S441" s="90"/>
      <c r="T441" s="90"/>
      <c r="U441" s="91"/>
    </row>
    <row r="442" spans="1:21" ht="13.2" x14ac:dyDescent="0.25">
      <c r="A442" s="59" t="s">
        <v>4355</v>
      </c>
      <c r="B442" s="59" t="s">
        <v>5788</v>
      </c>
      <c r="C442" s="59" t="s">
        <v>5806</v>
      </c>
      <c r="D442" s="59" t="s">
        <v>125</v>
      </c>
      <c r="E442" s="59">
        <v>0</v>
      </c>
      <c r="F442" s="59">
        <v>0</v>
      </c>
      <c r="G442" s="59">
        <v>0</v>
      </c>
      <c r="H442" s="59">
        <v>0</v>
      </c>
      <c r="I442" s="59">
        <v>0</v>
      </c>
      <c r="J442" s="59">
        <v>0</v>
      </c>
      <c r="K442" s="59">
        <v>0</v>
      </c>
      <c r="L442" s="59">
        <v>0</v>
      </c>
      <c r="M442" s="59">
        <v>0</v>
      </c>
      <c r="N442" s="59">
        <v>0</v>
      </c>
      <c r="O442" s="59">
        <v>0</v>
      </c>
      <c r="P442" s="59">
        <v>0</v>
      </c>
      <c r="Q442" s="59">
        <v>0</v>
      </c>
      <c r="R442" s="59">
        <v>0</v>
      </c>
      <c r="S442" s="90"/>
      <c r="T442" s="90"/>
      <c r="U442" s="91"/>
    </row>
    <row r="443" spans="1:21" ht="13.2" x14ac:dyDescent="0.25">
      <c r="A443" s="59" t="s">
        <v>4356</v>
      </c>
      <c r="B443" s="59" t="s">
        <v>5788</v>
      </c>
      <c r="C443" s="59" t="s">
        <v>5807</v>
      </c>
      <c r="D443" s="59" t="s">
        <v>125</v>
      </c>
      <c r="E443" s="59">
        <v>141399</v>
      </c>
      <c r="F443" s="59">
        <v>143371</v>
      </c>
      <c r="G443" s="59">
        <v>145342</v>
      </c>
      <c r="H443" s="59">
        <v>147064</v>
      </c>
      <c r="I443" s="59">
        <v>149029</v>
      </c>
      <c r="J443" s="59">
        <v>150927</v>
      </c>
      <c r="K443" s="59">
        <v>152123</v>
      </c>
      <c r="L443" s="59">
        <v>154086</v>
      </c>
      <c r="M443" s="59">
        <v>155977</v>
      </c>
      <c r="N443" s="59">
        <v>157932</v>
      </c>
      <c r="O443" s="59">
        <v>159735</v>
      </c>
      <c r="P443" s="59">
        <v>161578</v>
      </c>
      <c r="Q443" s="59">
        <v>163523</v>
      </c>
      <c r="R443" s="59">
        <v>152468707</v>
      </c>
      <c r="S443" s="90"/>
      <c r="T443" s="90"/>
      <c r="U443" s="91"/>
    </row>
    <row r="444" spans="1:21" ht="13.2" x14ac:dyDescent="0.25">
      <c r="A444" s="59" t="s">
        <v>4357</v>
      </c>
      <c r="B444" s="59" t="s">
        <v>5788</v>
      </c>
      <c r="C444" s="59" t="s">
        <v>5808</v>
      </c>
      <c r="D444" s="59" t="s">
        <v>125</v>
      </c>
      <c r="E444" s="59">
        <v>0</v>
      </c>
      <c r="F444" s="59">
        <v>0</v>
      </c>
      <c r="G444" s="59">
        <v>0</v>
      </c>
      <c r="H444" s="59">
        <v>0</v>
      </c>
      <c r="I444" s="59">
        <v>0</v>
      </c>
      <c r="J444" s="59">
        <v>0</v>
      </c>
      <c r="K444" s="59">
        <v>0</v>
      </c>
      <c r="L444" s="59">
        <v>0</v>
      </c>
      <c r="M444" s="59">
        <v>0</v>
      </c>
      <c r="N444" s="59">
        <v>0</v>
      </c>
      <c r="O444" s="59">
        <v>0</v>
      </c>
      <c r="P444" s="59">
        <v>0</v>
      </c>
      <c r="Q444" s="59">
        <v>0</v>
      </c>
      <c r="R444" s="59">
        <v>0</v>
      </c>
      <c r="S444" s="90"/>
      <c r="T444" s="90"/>
      <c r="U444" s="91"/>
    </row>
    <row r="445" spans="1:21" ht="13.2" x14ac:dyDescent="0.25">
      <c r="A445" s="59" t="s">
        <v>4358</v>
      </c>
      <c r="B445" s="59" t="s">
        <v>5788</v>
      </c>
      <c r="C445" s="59" t="s">
        <v>5809</v>
      </c>
      <c r="D445" s="59" t="s">
        <v>125</v>
      </c>
      <c r="E445" s="59">
        <v>1311</v>
      </c>
      <c r="F445" s="59">
        <v>1324</v>
      </c>
      <c r="G445" s="59">
        <v>1337</v>
      </c>
      <c r="H445" s="59">
        <v>1349</v>
      </c>
      <c r="I445" s="59">
        <v>1362</v>
      </c>
      <c r="J445" s="59">
        <v>1374</v>
      </c>
      <c r="K445" s="59">
        <v>1387</v>
      </c>
      <c r="L445" s="59">
        <v>1400</v>
      </c>
      <c r="M445" s="59">
        <v>1412</v>
      </c>
      <c r="N445" s="59">
        <v>1425</v>
      </c>
      <c r="O445" s="59">
        <v>1438</v>
      </c>
      <c r="P445" s="59">
        <v>1450</v>
      </c>
      <c r="Q445" s="59">
        <v>1463</v>
      </c>
      <c r="R445" s="59">
        <v>1387042</v>
      </c>
      <c r="S445" s="90"/>
      <c r="T445" s="90"/>
      <c r="U445" s="91"/>
    </row>
    <row r="446" spans="1:21" ht="13.2" x14ac:dyDescent="0.25">
      <c r="A446" s="59" t="s">
        <v>4359</v>
      </c>
      <c r="B446" s="59" t="s">
        <v>5788</v>
      </c>
      <c r="C446" s="59" t="s">
        <v>5810</v>
      </c>
      <c r="D446" s="59" t="s">
        <v>125</v>
      </c>
      <c r="E446" s="59">
        <v>122246</v>
      </c>
      <c r="F446" s="59">
        <v>123257</v>
      </c>
      <c r="G446" s="59">
        <v>124262</v>
      </c>
      <c r="H446" s="59">
        <v>124806</v>
      </c>
      <c r="I446" s="59">
        <v>125822</v>
      </c>
      <c r="J446" s="59">
        <v>125642</v>
      </c>
      <c r="K446" s="59">
        <v>126633</v>
      </c>
      <c r="L446" s="59">
        <v>127435</v>
      </c>
      <c r="M446" s="59">
        <v>128434</v>
      </c>
      <c r="N446" s="59">
        <v>128983</v>
      </c>
      <c r="O446" s="59">
        <v>129993</v>
      </c>
      <c r="P446" s="59">
        <v>129838</v>
      </c>
      <c r="Q446" s="59">
        <v>130844</v>
      </c>
      <c r="R446" s="59">
        <v>126804126</v>
      </c>
      <c r="S446" s="90"/>
      <c r="T446" s="90"/>
      <c r="U446" s="91"/>
    </row>
    <row r="447" spans="1:21" ht="13.2" x14ac:dyDescent="0.25">
      <c r="A447" s="59" t="s">
        <v>4360</v>
      </c>
      <c r="B447" s="59" t="s">
        <v>5788</v>
      </c>
      <c r="C447" s="59" t="s">
        <v>5811</v>
      </c>
      <c r="D447" s="59" t="s">
        <v>125</v>
      </c>
      <c r="E447" s="59">
        <v>0</v>
      </c>
      <c r="F447" s="59">
        <v>0</v>
      </c>
      <c r="G447" s="59">
        <v>0</v>
      </c>
      <c r="H447" s="59">
        <v>0</v>
      </c>
      <c r="I447" s="59">
        <v>0</v>
      </c>
      <c r="J447" s="59">
        <v>0</v>
      </c>
      <c r="K447" s="59">
        <v>0</v>
      </c>
      <c r="L447" s="59">
        <v>0</v>
      </c>
      <c r="M447" s="59">
        <v>0</v>
      </c>
      <c r="N447" s="59">
        <v>0</v>
      </c>
      <c r="O447" s="59">
        <v>0</v>
      </c>
      <c r="P447" s="59">
        <v>0</v>
      </c>
      <c r="Q447" s="59">
        <v>0</v>
      </c>
      <c r="R447" s="59">
        <v>0</v>
      </c>
      <c r="S447" s="90"/>
      <c r="T447" s="90"/>
      <c r="U447" s="91"/>
    </row>
    <row r="448" spans="1:21" ht="13.2" x14ac:dyDescent="0.25">
      <c r="A448" s="59" t="s">
        <v>4361</v>
      </c>
      <c r="B448" s="59" t="s">
        <v>5788</v>
      </c>
      <c r="C448" s="59" t="s">
        <v>5812</v>
      </c>
      <c r="D448" s="59" t="s">
        <v>125</v>
      </c>
      <c r="E448" s="59">
        <v>0</v>
      </c>
      <c r="F448" s="59">
        <v>0</v>
      </c>
      <c r="G448" s="59">
        <v>0</v>
      </c>
      <c r="H448" s="59">
        <v>0</v>
      </c>
      <c r="I448" s="59">
        <v>0</v>
      </c>
      <c r="J448" s="59">
        <v>0</v>
      </c>
      <c r="K448" s="59">
        <v>0</v>
      </c>
      <c r="L448" s="59">
        <v>0</v>
      </c>
      <c r="M448" s="59">
        <v>0</v>
      </c>
      <c r="N448" s="59">
        <v>0</v>
      </c>
      <c r="O448" s="59">
        <v>0</v>
      </c>
      <c r="P448" s="59">
        <v>0</v>
      </c>
      <c r="Q448" s="59">
        <v>0</v>
      </c>
      <c r="R448" s="59">
        <v>0</v>
      </c>
      <c r="S448" s="90"/>
      <c r="T448" s="90"/>
      <c r="U448" s="91"/>
    </row>
    <row r="449" spans="1:21" ht="13.2" x14ac:dyDescent="0.25">
      <c r="A449" s="59" t="s">
        <v>4362</v>
      </c>
      <c r="B449" s="59" t="s">
        <v>5788</v>
      </c>
      <c r="C449" s="59" t="s">
        <v>5813</v>
      </c>
      <c r="D449" s="59" t="s">
        <v>125</v>
      </c>
      <c r="E449" s="59">
        <v>24749</v>
      </c>
      <c r="F449" s="59">
        <v>25021</v>
      </c>
      <c r="G449" s="59">
        <v>25294</v>
      </c>
      <c r="H449" s="59">
        <v>25563</v>
      </c>
      <c r="I449" s="59">
        <v>25836</v>
      </c>
      <c r="J449" s="59">
        <v>25825</v>
      </c>
      <c r="K449" s="59">
        <v>26097</v>
      </c>
      <c r="L449" s="59">
        <v>26370</v>
      </c>
      <c r="M449" s="59">
        <v>26643</v>
      </c>
      <c r="N449" s="59">
        <v>26915</v>
      </c>
      <c r="O449" s="59">
        <v>27188</v>
      </c>
      <c r="P449" s="59">
        <v>27461</v>
      </c>
      <c r="Q449" s="59">
        <v>27730</v>
      </c>
      <c r="R449" s="59">
        <v>26204424</v>
      </c>
      <c r="S449" s="90"/>
      <c r="T449" s="90"/>
      <c r="U449" s="91"/>
    </row>
    <row r="450" spans="1:21" ht="13.2" x14ac:dyDescent="0.25">
      <c r="A450" s="59" t="s">
        <v>4363</v>
      </c>
      <c r="B450" s="59" t="s">
        <v>5788</v>
      </c>
      <c r="C450" s="59" t="s">
        <v>5814</v>
      </c>
      <c r="D450" s="59" t="s">
        <v>125</v>
      </c>
      <c r="E450" s="59">
        <v>0</v>
      </c>
      <c r="F450" s="59">
        <v>0</v>
      </c>
      <c r="G450" s="59">
        <v>0</v>
      </c>
      <c r="H450" s="59">
        <v>0</v>
      </c>
      <c r="I450" s="59">
        <v>0</v>
      </c>
      <c r="J450" s="59">
        <v>0</v>
      </c>
      <c r="K450" s="59">
        <v>0</v>
      </c>
      <c r="L450" s="59">
        <v>0</v>
      </c>
      <c r="M450" s="59">
        <v>0</v>
      </c>
      <c r="N450" s="59">
        <v>0</v>
      </c>
      <c r="O450" s="59">
        <v>0</v>
      </c>
      <c r="P450" s="59">
        <v>0</v>
      </c>
      <c r="Q450" s="59">
        <v>0</v>
      </c>
      <c r="R450" s="59">
        <v>0</v>
      </c>
      <c r="S450" s="90"/>
      <c r="T450" s="90"/>
      <c r="U450" s="91"/>
    </row>
    <row r="451" spans="1:21" ht="13.2" x14ac:dyDescent="0.25">
      <c r="A451" s="59" t="s">
        <v>4364</v>
      </c>
      <c r="B451" s="59" t="s">
        <v>5815</v>
      </c>
      <c r="C451" s="59" t="s">
        <v>5816</v>
      </c>
      <c r="D451" s="59" t="s">
        <v>125</v>
      </c>
      <c r="E451" s="59">
        <v>0</v>
      </c>
      <c r="F451" s="59">
        <v>0</v>
      </c>
      <c r="G451" s="59">
        <v>0</v>
      </c>
      <c r="H451" s="59">
        <v>0</v>
      </c>
      <c r="I451" s="59">
        <v>0</v>
      </c>
      <c r="J451" s="59">
        <v>0</v>
      </c>
      <c r="K451" s="59">
        <v>0</v>
      </c>
      <c r="L451" s="59">
        <v>0</v>
      </c>
      <c r="M451" s="59">
        <v>0</v>
      </c>
      <c r="N451" s="59">
        <v>0</v>
      </c>
      <c r="O451" s="59">
        <v>0</v>
      </c>
      <c r="P451" s="59">
        <v>0</v>
      </c>
      <c r="Q451" s="59">
        <v>0</v>
      </c>
      <c r="R451" s="59">
        <v>0</v>
      </c>
      <c r="S451" s="90"/>
      <c r="T451" s="90"/>
      <c r="U451" s="91"/>
    </row>
    <row r="452" spans="1:21" ht="13.2" x14ac:dyDescent="0.25">
      <c r="A452" s="59" t="s">
        <v>4365</v>
      </c>
      <c r="B452" s="59" t="s">
        <v>5815</v>
      </c>
      <c r="C452" s="59" t="s">
        <v>5817</v>
      </c>
      <c r="D452" s="59" t="s">
        <v>125</v>
      </c>
      <c r="E452" s="59">
        <v>0</v>
      </c>
      <c r="F452" s="59">
        <v>0</v>
      </c>
      <c r="G452" s="59">
        <v>0</v>
      </c>
      <c r="H452" s="59">
        <v>0</v>
      </c>
      <c r="I452" s="59">
        <v>0</v>
      </c>
      <c r="J452" s="59">
        <v>0</v>
      </c>
      <c r="K452" s="59">
        <v>0</v>
      </c>
      <c r="L452" s="59">
        <v>0</v>
      </c>
      <c r="M452" s="59">
        <v>0</v>
      </c>
      <c r="N452" s="59">
        <v>0</v>
      </c>
      <c r="O452" s="59">
        <v>0</v>
      </c>
      <c r="P452" s="59">
        <v>0</v>
      </c>
      <c r="Q452" s="59">
        <v>0</v>
      </c>
      <c r="R452" s="59">
        <v>0</v>
      </c>
      <c r="S452" s="90"/>
      <c r="T452" s="90"/>
      <c r="U452" s="91"/>
    </row>
    <row r="453" spans="1:21" ht="13.2" x14ac:dyDescent="0.25">
      <c r="A453" s="59" t="s">
        <v>4366</v>
      </c>
      <c r="B453" s="59" t="s">
        <v>5818</v>
      </c>
      <c r="C453" s="59" t="s">
        <v>5819</v>
      </c>
      <c r="D453" s="59" t="s">
        <v>125</v>
      </c>
      <c r="E453" s="59">
        <v>58116</v>
      </c>
      <c r="F453" s="59">
        <v>58162</v>
      </c>
      <c r="G453" s="59">
        <v>58207</v>
      </c>
      <c r="H453" s="59">
        <v>58252</v>
      </c>
      <c r="I453" s="59">
        <v>58297</v>
      </c>
      <c r="J453" s="59">
        <v>58343</v>
      </c>
      <c r="K453" s="59">
        <v>58388</v>
      </c>
      <c r="L453" s="59">
        <v>58433</v>
      </c>
      <c r="M453" s="59">
        <v>58478</v>
      </c>
      <c r="N453" s="59">
        <v>58475</v>
      </c>
      <c r="O453" s="59">
        <v>58521</v>
      </c>
      <c r="P453" s="59">
        <v>58566</v>
      </c>
      <c r="Q453" s="59">
        <v>58426</v>
      </c>
      <c r="R453" s="59">
        <v>58366102</v>
      </c>
      <c r="S453" s="90"/>
      <c r="T453" s="90"/>
      <c r="U453" s="91"/>
    </row>
    <row r="454" spans="1:21" ht="13.2" x14ac:dyDescent="0.25">
      <c r="A454" s="59" t="s">
        <v>4367</v>
      </c>
      <c r="B454" s="59" t="s">
        <v>5818</v>
      </c>
      <c r="C454" s="59" t="s">
        <v>5820</v>
      </c>
      <c r="D454" s="59" t="s">
        <v>125</v>
      </c>
      <c r="E454" s="59">
        <v>0</v>
      </c>
      <c r="F454" s="59">
        <v>0</v>
      </c>
      <c r="G454" s="59">
        <v>0</v>
      </c>
      <c r="H454" s="59">
        <v>0</v>
      </c>
      <c r="I454" s="59">
        <v>0</v>
      </c>
      <c r="J454" s="59">
        <v>0</v>
      </c>
      <c r="K454" s="59">
        <v>0</v>
      </c>
      <c r="L454" s="59">
        <v>0</v>
      </c>
      <c r="M454" s="59">
        <v>0</v>
      </c>
      <c r="N454" s="59">
        <v>0</v>
      </c>
      <c r="O454" s="59">
        <v>0</v>
      </c>
      <c r="P454" s="59">
        <v>0</v>
      </c>
      <c r="Q454" s="59">
        <v>0</v>
      </c>
      <c r="R454" s="59">
        <v>0</v>
      </c>
      <c r="S454" s="90"/>
      <c r="T454" s="90"/>
      <c r="U454" s="91"/>
    </row>
    <row r="455" spans="1:21" ht="13.2" x14ac:dyDescent="0.25">
      <c r="A455" s="59" t="s">
        <v>4368</v>
      </c>
      <c r="B455" s="59" t="s">
        <v>5818</v>
      </c>
      <c r="C455" s="59" t="s">
        <v>5821</v>
      </c>
      <c r="D455" s="59" t="s">
        <v>125</v>
      </c>
      <c r="E455" s="59">
        <v>21508</v>
      </c>
      <c r="F455" s="59">
        <v>21572</v>
      </c>
      <c r="G455" s="59">
        <v>21636</v>
      </c>
      <c r="H455" s="59">
        <v>21701</v>
      </c>
      <c r="I455" s="59">
        <v>21765</v>
      </c>
      <c r="J455" s="59">
        <v>21830</v>
      </c>
      <c r="K455" s="59">
        <v>21894</v>
      </c>
      <c r="L455" s="59">
        <v>21959</v>
      </c>
      <c r="M455" s="59">
        <v>22023</v>
      </c>
      <c r="N455" s="59">
        <v>22088</v>
      </c>
      <c r="O455" s="59">
        <v>22152</v>
      </c>
      <c r="P455" s="59">
        <v>22216</v>
      </c>
      <c r="Q455" s="59">
        <v>22282</v>
      </c>
      <c r="R455" s="59">
        <v>21894313</v>
      </c>
      <c r="S455" s="90"/>
      <c r="T455" s="90"/>
      <c r="U455" s="91"/>
    </row>
    <row r="456" spans="1:21" ht="13.2" x14ac:dyDescent="0.25">
      <c r="A456" s="59" t="s">
        <v>4369</v>
      </c>
      <c r="B456" s="59" t="s">
        <v>5818</v>
      </c>
      <c r="C456" s="59" t="s">
        <v>5822</v>
      </c>
      <c r="D456" s="59" t="s">
        <v>125</v>
      </c>
      <c r="E456" s="59">
        <v>0</v>
      </c>
      <c r="F456" s="59">
        <v>0</v>
      </c>
      <c r="G456" s="59">
        <v>0</v>
      </c>
      <c r="H456" s="59">
        <v>0</v>
      </c>
      <c r="I456" s="59">
        <v>0</v>
      </c>
      <c r="J456" s="59">
        <v>0</v>
      </c>
      <c r="K456" s="59">
        <v>0</v>
      </c>
      <c r="L456" s="59">
        <v>0</v>
      </c>
      <c r="M456" s="59">
        <v>0</v>
      </c>
      <c r="N456" s="59">
        <v>0</v>
      </c>
      <c r="O456" s="59">
        <v>0</v>
      </c>
      <c r="P456" s="59">
        <v>0</v>
      </c>
      <c r="Q456" s="59">
        <v>0</v>
      </c>
      <c r="R456" s="59">
        <v>0</v>
      </c>
      <c r="S456" s="90"/>
      <c r="T456" s="90"/>
      <c r="U456" s="91"/>
    </row>
    <row r="457" spans="1:21" ht="13.2" x14ac:dyDescent="0.25">
      <c r="A457" s="59" t="s">
        <v>4370</v>
      </c>
      <c r="B457" s="59" t="s">
        <v>5818</v>
      </c>
      <c r="C457" s="59" t="s">
        <v>5823</v>
      </c>
      <c r="D457" s="59" t="s">
        <v>125</v>
      </c>
      <c r="E457" s="59">
        <v>-8536</v>
      </c>
      <c r="F457" s="59">
        <v>-8318</v>
      </c>
      <c r="G457" s="59">
        <v>-8099</v>
      </c>
      <c r="H457" s="59">
        <v>-7880</v>
      </c>
      <c r="I457" s="59">
        <v>-7662</v>
      </c>
      <c r="J457" s="59">
        <v>-7443</v>
      </c>
      <c r="K457" s="59">
        <v>-7224</v>
      </c>
      <c r="L457" s="59">
        <v>-7005</v>
      </c>
      <c r="M457" s="59">
        <v>-6787</v>
      </c>
      <c r="N457" s="59">
        <v>-6568</v>
      </c>
      <c r="O457" s="59">
        <v>-6349</v>
      </c>
      <c r="P457" s="59">
        <v>-6131</v>
      </c>
      <c r="Q457" s="59">
        <v>-5912</v>
      </c>
      <c r="R457" s="59">
        <v>-7224103</v>
      </c>
      <c r="S457" s="90"/>
      <c r="T457" s="90"/>
      <c r="U457" s="91"/>
    </row>
    <row r="458" spans="1:21" ht="13.2" x14ac:dyDescent="0.25">
      <c r="A458" s="59" t="s">
        <v>4371</v>
      </c>
      <c r="B458" s="59" t="s">
        <v>5818</v>
      </c>
      <c r="C458" s="59" t="s">
        <v>5824</v>
      </c>
      <c r="D458" s="59" t="s">
        <v>125</v>
      </c>
      <c r="E458" s="59">
        <v>0</v>
      </c>
      <c r="F458" s="59">
        <v>0</v>
      </c>
      <c r="G458" s="59">
        <v>0</v>
      </c>
      <c r="H458" s="59">
        <v>0</v>
      </c>
      <c r="I458" s="59">
        <v>0</v>
      </c>
      <c r="J458" s="59">
        <v>0</v>
      </c>
      <c r="K458" s="59">
        <v>0</v>
      </c>
      <c r="L458" s="59">
        <v>0</v>
      </c>
      <c r="M458" s="59">
        <v>0</v>
      </c>
      <c r="N458" s="59">
        <v>0</v>
      </c>
      <c r="O458" s="59">
        <v>0</v>
      </c>
      <c r="P458" s="59">
        <v>0</v>
      </c>
      <c r="Q458" s="59">
        <v>0</v>
      </c>
      <c r="R458" s="59">
        <v>0</v>
      </c>
      <c r="S458" s="90"/>
      <c r="T458" s="90"/>
      <c r="U458" s="91"/>
    </row>
    <row r="459" spans="1:21" ht="13.2" x14ac:dyDescent="0.25">
      <c r="A459" s="59" t="s">
        <v>4372</v>
      </c>
      <c r="B459" s="59" t="s">
        <v>5818</v>
      </c>
      <c r="C459" s="59" t="s">
        <v>5825</v>
      </c>
      <c r="D459" s="59" t="s">
        <v>125</v>
      </c>
      <c r="E459" s="59">
        <v>2948</v>
      </c>
      <c r="F459" s="59">
        <v>3229</v>
      </c>
      <c r="G459" s="59">
        <v>3510</v>
      </c>
      <c r="H459" s="59">
        <v>3791</v>
      </c>
      <c r="I459" s="59">
        <v>4072</v>
      </c>
      <c r="J459" s="59">
        <v>4352</v>
      </c>
      <c r="K459" s="59">
        <v>4634</v>
      </c>
      <c r="L459" s="59">
        <v>4919</v>
      </c>
      <c r="M459" s="59">
        <v>5206</v>
      </c>
      <c r="N459" s="59">
        <v>5493</v>
      </c>
      <c r="O459" s="59">
        <v>5780</v>
      </c>
      <c r="P459" s="59">
        <v>6068</v>
      </c>
      <c r="Q459" s="59">
        <v>6355</v>
      </c>
      <c r="R459" s="59">
        <v>4642106</v>
      </c>
      <c r="S459" s="90"/>
      <c r="T459" s="90"/>
      <c r="U459" s="91"/>
    </row>
    <row r="460" spans="1:21" ht="13.2" x14ac:dyDescent="0.25">
      <c r="A460" s="59" t="s">
        <v>4373</v>
      </c>
      <c r="B460" s="59" t="s">
        <v>5818</v>
      </c>
      <c r="C460" s="59" t="s">
        <v>5826</v>
      </c>
      <c r="D460" s="59" t="s">
        <v>125</v>
      </c>
      <c r="E460" s="59">
        <v>6928</v>
      </c>
      <c r="F460" s="59">
        <v>7243</v>
      </c>
      <c r="G460" s="59">
        <v>7559</v>
      </c>
      <c r="H460" s="59">
        <v>7874</v>
      </c>
      <c r="I460" s="59">
        <v>8190</v>
      </c>
      <c r="J460" s="59">
        <v>8506</v>
      </c>
      <c r="K460" s="59">
        <v>8306</v>
      </c>
      <c r="L460" s="59">
        <v>8407</v>
      </c>
      <c r="M460" s="59">
        <v>8719</v>
      </c>
      <c r="N460" s="59">
        <v>9030</v>
      </c>
      <c r="O460" s="59">
        <v>9341</v>
      </c>
      <c r="P460" s="59">
        <v>9652</v>
      </c>
      <c r="Q460" s="59">
        <v>9963</v>
      </c>
      <c r="R460" s="59">
        <v>8439321</v>
      </c>
      <c r="S460" s="90"/>
      <c r="T460" s="90"/>
      <c r="U460" s="91"/>
    </row>
    <row r="461" spans="1:21" ht="13.2" x14ac:dyDescent="0.25">
      <c r="A461" s="59" t="s">
        <v>4374</v>
      </c>
      <c r="B461" s="59" t="s">
        <v>5818</v>
      </c>
      <c r="C461" s="59" t="s">
        <v>5827</v>
      </c>
      <c r="D461" s="59" t="s">
        <v>125</v>
      </c>
      <c r="E461" s="59">
        <v>0</v>
      </c>
      <c r="F461" s="59">
        <v>0</v>
      </c>
      <c r="G461" s="59">
        <v>0</v>
      </c>
      <c r="H461" s="59">
        <v>0</v>
      </c>
      <c r="I461" s="59">
        <v>0</v>
      </c>
      <c r="J461" s="59">
        <v>0</v>
      </c>
      <c r="K461" s="59">
        <v>0</v>
      </c>
      <c r="L461" s="59">
        <v>0</v>
      </c>
      <c r="M461" s="59">
        <v>0</v>
      </c>
      <c r="N461" s="59">
        <v>0</v>
      </c>
      <c r="O461" s="59">
        <v>0</v>
      </c>
      <c r="P461" s="59">
        <v>0</v>
      </c>
      <c r="Q461" s="59">
        <v>0</v>
      </c>
      <c r="R461" s="59">
        <v>0</v>
      </c>
      <c r="S461" s="90"/>
      <c r="T461" s="90"/>
      <c r="U461" s="91"/>
    </row>
    <row r="462" spans="1:21" ht="13.2" x14ac:dyDescent="0.25">
      <c r="A462" s="59" t="s">
        <v>4375</v>
      </c>
      <c r="B462" s="59" t="s">
        <v>5818</v>
      </c>
      <c r="C462" s="59" t="s">
        <v>5828</v>
      </c>
      <c r="D462" s="59" t="s">
        <v>125</v>
      </c>
      <c r="E462" s="59">
        <v>-6686</v>
      </c>
      <c r="F462" s="59">
        <v>-6512</v>
      </c>
      <c r="G462" s="59">
        <v>-6339</v>
      </c>
      <c r="H462" s="59">
        <v>-6165</v>
      </c>
      <c r="I462" s="59">
        <v>-5991</v>
      </c>
      <c r="J462" s="59">
        <v>-5817</v>
      </c>
      <c r="K462" s="59">
        <v>-5643</v>
      </c>
      <c r="L462" s="59">
        <v>-5469</v>
      </c>
      <c r="M462" s="59">
        <v>-5295</v>
      </c>
      <c r="N462" s="59">
        <v>-5120</v>
      </c>
      <c r="O462" s="59">
        <v>-4946</v>
      </c>
      <c r="P462" s="59">
        <v>-4771</v>
      </c>
      <c r="Q462" s="59">
        <v>-4596</v>
      </c>
      <c r="R462" s="59">
        <v>-5642338</v>
      </c>
      <c r="S462" s="90"/>
      <c r="T462" s="90"/>
      <c r="U462" s="91"/>
    </row>
    <row r="463" spans="1:21" ht="13.2" x14ac:dyDescent="0.25">
      <c r="A463" s="59" t="s">
        <v>4376</v>
      </c>
      <c r="B463" s="59" t="s">
        <v>5818</v>
      </c>
      <c r="C463" s="59" t="s">
        <v>5829</v>
      </c>
      <c r="D463" s="59" t="s">
        <v>125</v>
      </c>
      <c r="E463" s="59">
        <v>-6672</v>
      </c>
      <c r="F463" s="59">
        <v>-6561</v>
      </c>
      <c r="G463" s="59">
        <v>-6451</v>
      </c>
      <c r="H463" s="59">
        <v>-6341</v>
      </c>
      <c r="I463" s="59">
        <v>-6230</v>
      </c>
      <c r="J463" s="59">
        <v>-6120</v>
      </c>
      <c r="K463" s="59">
        <v>-6009</v>
      </c>
      <c r="L463" s="59">
        <v>-5899</v>
      </c>
      <c r="M463" s="59">
        <v>-5788</v>
      </c>
      <c r="N463" s="59">
        <v>-5678</v>
      </c>
      <c r="O463" s="59">
        <v>-5568</v>
      </c>
      <c r="P463" s="59">
        <v>-5457</v>
      </c>
      <c r="Q463" s="59">
        <v>-5347</v>
      </c>
      <c r="R463" s="59">
        <v>-6009337</v>
      </c>
      <c r="S463" s="90"/>
      <c r="T463" s="90"/>
      <c r="U463" s="91"/>
    </row>
    <row r="464" spans="1:21" ht="13.2" x14ac:dyDescent="0.25">
      <c r="A464" s="59" t="s">
        <v>4377</v>
      </c>
      <c r="B464" s="59" t="s">
        <v>5818</v>
      </c>
      <c r="C464" s="59" t="s">
        <v>5830</v>
      </c>
      <c r="D464" s="59" t="s">
        <v>125</v>
      </c>
      <c r="E464" s="59">
        <v>0</v>
      </c>
      <c r="F464" s="59">
        <v>0</v>
      </c>
      <c r="G464" s="59">
        <v>0</v>
      </c>
      <c r="H464" s="59">
        <v>0</v>
      </c>
      <c r="I464" s="59">
        <v>0</v>
      </c>
      <c r="J464" s="59">
        <v>0</v>
      </c>
      <c r="K464" s="59">
        <v>0</v>
      </c>
      <c r="L464" s="59">
        <v>0</v>
      </c>
      <c r="M464" s="59">
        <v>0</v>
      </c>
      <c r="N464" s="59">
        <v>0</v>
      </c>
      <c r="O464" s="59">
        <v>0</v>
      </c>
      <c r="P464" s="59">
        <v>0</v>
      </c>
      <c r="Q464" s="59">
        <v>0</v>
      </c>
      <c r="R464" s="59">
        <v>0</v>
      </c>
      <c r="S464" s="90"/>
      <c r="T464" s="90"/>
      <c r="U464" s="91"/>
    </row>
    <row r="465" spans="1:21" ht="13.2" x14ac:dyDescent="0.25">
      <c r="A465" s="59" t="s">
        <v>4378</v>
      </c>
      <c r="B465" s="59" t="s">
        <v>5818</v>
      </c>
      <c r="C465" s="59" t="s">
        <v>5831</v>
      </c>
      <c r="D465" s="59" t="s">
        <v>125</v>
      </c>
      <c r="E465" s="59">
        <v>-1540</v>
      </c>
      <c r="F465" s="59">
        <v>-1534</v>
      </c>
      <c r="G465" s="59">
        <v>-1528</v>
      </c>
      <c r="H465" s="59">
        <v>-1522</v>
      </c>
      <c r="I465" s="59">
        <v>-1515</v>
      </c>
      <c r="J465" s="59">
        <v>-1509</v>
      </c>
      <c r="K465" s="59">
        <v>-1502</v>
      </c>
      <c r="L465" s="59">
        <v>-1496</v>
      </c>
      <c r="M465" s="59">
        <v>-1489</v>
      </c>
      <c r="N465" s="59">
        <v>-1482</v>
      </c>
      <c r="O465" s="59">
        <v>-1476</v>
      </c>
      <c r="P465" s="59">
        <v>-1469</v>
      </c>
      <c r="Q465" s="59">
        <v>-1461</v>
      </c>
      <c r="R465" s="59">
        <v>-1501793</v>
      </c>
      <c r="S465" s="90"/>
      <c r="T465" s="90"/>
      <c r="U465" s="91"/>
    </row>
    <row r="466" spans="1:21" ht="13.2" x14ac:dyDescent="0.25">
      <c r="A466" s="59" t="s">
        <v>4379</v>
      </c>
      <c r="B466" s="59" t="s">
        <v>5818</v>
      </c>
      <c r="C466" s="59" t="s">
        <v>5832</v>
      </c>
      <c r="D466" s="59" t="s">
        <v>125</v>
      </c>
      <c r="E466" s="59">
        <v>14594</v>
      </c>
      <c r="F466" s="59">
        <v>14609</v>
      </c>
      <c r="G466" s="59">
        <v>14624</v>
      </c>
      <c r="H466" s="59">
        <v>14639</v>
      </c>
      <c r="I466" s="59">
        <v>14654</v>
      </c>
      <c r="J466" s="59">
        <v>14668</v>
      </c>
      <c r="K466" s="59">
        <v>14683</v>
      </c>
      <c r="L466" s="59">
        <v>14698</v>
      </c>
      <c r="M466" s="59">
        <v>14713</v>
      </c>
      <c r="N466" s="59">
        <v>14728</v>
      </c>
      <c r="O466" s="59">
        <v>14742</v>
      </c>
      <c r="P466" s="59">
        <v>14222</v>
      </c>
      <c r="Q466" s="59">
        <v>14237</v>
      </c>
      <c r="R466" s="59">
        <v>14616255</v>
      </c>
      <c r="S466" s="90"/>
      <c r="T466" s="90"/>
      <c r="U466" s="91"/>
    </row>
    <row r="467" spans="1:21" ht="13.2" x14ac:dyDescent="0.25">
      <c r="A467" s="59" t="s">
        <v>4380</v>
      </c>
      <c r="B467" s="59" t="s">
        <v>5818</v>
      </c>
      <c r="C467" s="59" t="s">
        <v>5833</v>
      </c>
      <c r="D467" s="59" t="s">
        <v>125</v>
      </c>
      <c r="E467" s="59">
        <v>0</v>
      </c>
      <c r="F467" s="59">
        <v>0</v>
      </c>
      <c r="G467" s="59">
        <v>0</v>
      </c>
      <c r="H467" s="59">
        <v>0</v>
      </c>
      <c r="I467" s="59">
        <v>0</v>
      </c>
      <c r="J467" s="59">
        <v>0</v>
      </c>
      <c r="K467" s="59">
        <v>0</v>
      </c>
      <c r="L467" s="59">
        <v>0</v>
      </c>
      <c r="M467" s="59">
        <v>0</v>
      </c>
      <c r="N467" s="59">
        <v>0</v>
      </c>
      <c r="O467" s="59">
        <v>0</v>
      </c>
      <c r="P467" s="59">
        <v>0</v>
      </c>
      <c r="Q467" s="59">
        <v>0</v>
      </c>
      <c r="R467" s="59">
        <v>0</v>
      </c>
      <c r="S467" s="90"/>
      <c r="T467" s="90"/>
      <c r="U467" s="91"/>
    </row>
    <row r="468" spans="1:21" ht="13.2" x14ac:dyDescent="0.25">
      <c r="A468" s="59" t="s">
        <v>4381</v>
      </c>
      <c r="B468" s="59" t="s">
        <v>5834</v>
      </c>
      <c r="C468" s="59" t="s">
        <v>5835</v>
      </c>
      <c r="D468" s="59" t="s">
        <v>125</v>
      </c>
      <c r="E468" s="59">
        <v>0</v>
      </c>
      <c r="F468" s="59">
        <v>0</v>
      </c>
      <c r="G468" s="59">
        <v>0</v>
      </c>
      <c r="H468" s="59">
        <v>0</v>
      </c>
      <c r="I468" s="59">
        <v>0</v>
      </c>
      <c r="J468" s="59">
        <v>0</v>
      </c>
      <c r="K468" s="59">
        <v>0</v>
      </c>
      <c r="L468" s="59">
        <v>0</v>
      </c>
      <c r="M468" s="59">
        <v>0</v>
      </c>
      <c r="N468" s="59">
        <v>0</v>
      </c>
      <c r="O468" s="59">
        <v>0</v>
      </c>
      <c r="P468" s="59">
        <v>0</v>
      </c>
      <c r="Q468" s="59">
        <v>0</v>
      </c>
      <c r="R468" s="59">
        <v>0</v>
      </c>
      <c r="S468" s="90"/>
      <c r="T468" s="90"/>
      <c r="U468" s="91"/>
    </row>
    <row r="469" spans="1:21" ht="13.2" x14ac:dyDescent="0.25">
      <c r="A469" s="59" t="s">
        <v>4382</v>
      </c>
      <c r="B469" s="59" t="s">
        <v>5834</v>
      </c>
      <c r="C469" s="59" t="s">
        <v>5836</v>
      </c>
      <c r="D469" s="59" t="s">
        <v>125</v>
      </c>
      <c r="E469" s="59">
        <v>215</v>
      </c>
      <c r="F469" s="59">
        <v>216</v>
      </c>
      <c r="G469" s="59">
        <v>218</v>
      </c>
      <c r="H469" s="59">
        <v>220</v>
      </c>
      <c r="I469" s="59">
        <v>222</v>
      </c>
      <c r="J469" s="59">
        <v>224</v>
      </c>
      <c r="K469" s="59">
        <v>225</v>
      </c>
      <c r="L469" s="59">
        <v>227</v>
      </c>
      <c r="M469" s="59">
        <v>229</v>
      </c>
      <c r="N469" s="59">
        <v>231</v>
      </c>
      <c r="O469" s="59">
        <v>233</v>
      </c>
      <c r="P469" s="59">
        <v>235</v>
      </c>
      <c r="Q469" s="59">
        <v>236</v>
      </c>
      <c r="R469" s="59">
        <v>225451</v>
      </c>
      <c r="S469" s="90"/>
      <c r="T469" s="90"/>
      <c r="U469" s="91"/>
    </row>
    <row r="470" spans="1:21" ht="13.2" x14ac:dyDescent="0.25">
      <c r="A470" s="59" t="s">
        <v>4383</v>
      </c>
      <c r="B470" s="59" t="s">
        <v>5834</v>
      </c>
      <c r="C470" s="59" t="s">
        <v>5837</v>
      </c>
      <c r="D470" s="59" t="s">
        <v>125</v>
      </c>
      <c r="E470" s="59">
        <v>0</v>
      </c>
      <c r="F470" s="59">
        <v>0</v>
      </c>
      <c r="G470" s="59">
        <v>0</v>
      </c>
      <c r="H470" s="59">
        <v>0</v>
      </c>
      <c r="I470" s="59">
        <v>0</v>
      </c>
      <c r="J470" s="59">
        <v>0</v>
      </c>
      <c r="K470" s="59">
        <v>0</v>
      </c>
      <c r="L470" s="59">
        <v>0</v>
      </c>
      <c r="M470" s="59">
        <v>0</v>
      </c>
      <c r="N470" s="59">
        <v>0</v>
      </c>
      <c r="O470" s="59">
        <v>0</v>
      </c>
      <c r="P470" s="59">
        <v>0</v>
      </c>
      <c r="Q470" s="59">
        <v>0</v>
      </c>
      <c r="R470" s="59">
        <v>0</v>
      </c>
      <c r="S470" s="90"/>
      <c r="T470" s="90"/>
      <c r="U470" s="91"/>
    </row>
    <row r="471" spans="1:21" ht="13.2" x14ac:dyDescent="0.25">
      <c r="A471" s="59" t="s">
        <v>4384</v>
      </c>
      <c r="B471" s="59" t="s">
        <v>5834</v>
      </c>
      <c r="C471" s="59" t="s">
        <v>5838</v>
      </c>
      <c r="D471" s="59" t="s">
        <v>125</v>
      </c>
      <c r="E471" s="59">
        <v>1661</v>
      </c>
      <c r="F471" s="59">
        <v>1664</v>
      </c>
      <c r="G471" s="59">
        <v>1667</v>
      </c>
      <c r="H471" s="59">
        <v>1670</v>
      </c>
      <c r="I471" s="59">
        <v>1673</v>
      </c>
      <c r="J471" s="59">
        <v>1676</v>
      </c>
      <c r="K471" s="59">
        <v>1679</v>
      </c>
      <c r="L471" s="59">
        <v>1682</v>
      </c>
      <c r="M471" s="59">
        <v>1685</v>
      </c>
      <c r="N471" s="59">
        <v>1687</v>
      </c>
      <c r="O471" s="59">
        <v>1690</v>
      </c>
      <c r="P471" s="59">
        <v>1693</v>
      </c>
      <c r="Q471" s="59">
        <v>1696</v>
      </c>
      <c r="R471" s="59">
        <v>1678792</v>
      </c>
      <c r="S471" s="90"/>
      <c r="T471" s="90"/>
      <c r="U471" s="91"/>
    </row>
    <row r="472" spans="1:21" ht="13.2" x14ac:dyDescent="0.25">
      <c r="A472" s="59" t="s">
        <v>4385</v>
      </c>
      <c r="B472" s="59" t="s">
        <v>5834</v>
      </c>
      <c r="C472" s="59" t="s">
        <v>5839</v>
      </c>
      <c r="D472" s="59" t="s">
        <v>125</v>
      </c>
      <c r="E472" s="59">
        <v>0</v>
      </c>
      <c r="F472" s="59">
        <v>0</v>
      </c>
      <c r="G472" s="59">
        <v>0</v>
      </c>
      <c r="H472" s="59">
        <v>0</v>
      </c>
      <c r="I472" s="59">
        <v>0</v>
      </c>
      <c r="J472" s="59">
        <v>0</v>
      </c>
      <c r="K472" s="59">
        <v>0</v>
      </c>
      <c r="L472" s="59">
        <v>0</v>
      </c>
      <c r="M472" s="59">
        <v>0</v>
      </c>
      <c r="N472" s="59">
        <v>0</v>
      </c>
      <c r="O472" s="59">
        <v>0</v>
      </c>
      <c r="P472" s="59">
        <v>0</v>
      </c>
      <c r="Q472" s="59">
        <v>0</v>
      </c>
      <c r="R472" s="59">
        <v>0</v>
      </c>
      <c r="S472" s="90"/>
      <c r="T472" s="90"/>
      <c r="U472" s="91"/>
    </row>
    <row r="473" spans="1:21" ht="13.2" x14ac:dyDescent="0.25">
      <c r="A473" s="59" t="s">
        <v>4386</v>
      </c>
      <c r="B473" s="59" t="s">
        <v>5834</v>
      </c>
      <c r="C473" s="59" t="s">
        <v>5840</v>
      </c>
      <c r="D473" s="59" t="s">
        <v>125</v>
      </c>
      <c r="E473" s="59">
        <v>2477</v>
      </c>
      <c r="F473" s="59">
        <v>2484</v>
      </c>
      <c r="G473" s="59">
        <v>2490</v>
      </c>
      <c r="H473" s="59">
        <v>2496</v>
      </c>
      <c r="I473" s="59">
        <v>2502</v>
      </c>
      <c r="J473" s="59">
        <v>2508</v>
      </c>
      <c r="K473" s="59">
        <v>2514</v>
      </c>
      <c r="L473" s="59">
        <v>2521</v>
      </c>
      <c r="M473" s="59">
        <v>2527</v>
      </c>
      <c r="N473" s="59">
        <v>2533</v>
      </c>
      <c r="O473" s="59">
        <v>2539</v>
      </c>
      <c r="P473" s="59">
        <v>2545</v>
      </c>
      <c r="Q473" s="59">
        <v>2552</v>
      </c>
      <c r="R473" s="59">
        <v>2514491</v>
      </c>
      <c r="S473" s="90"/>
      <c r="T473" s="90"/>
      <c r="U473" s="91"/>
    </row>
    <row r="474" spans="1:21" ht="13.2" x14ac:dyDescent="0.25">
      <c r="A474" s="59" t="s">
        <v>4387</v>
      </c>
      <c r="B474" s="59" t="s">
        <v>5834</v>
      </c>
      <c r="C474" s="59" t="s">
        <v>5841</v>
      </c>
      <c r="D474" s="59" t="s">
        <v>125</v>
      </c>
      <c r="E474" s="59">
        <v>0</v>
      </c>
      <c r="F474" s="59">
        <v>0</v>
      </c>
      <c r="G474" s="59">
        <v>0</v>
      </c>
      <c r="H474" s="59">
        <v>0</v>
      </c>
      <c r="I474" s="59">
        <v>0</v>
      </c>
      <c r="J474" s="59">
        <v>0</v>
      </c>
      <c r="K474" s="59">
        <v>0</v>
      </c>
      <c r="L474" s="59">
        <v>0</v>
      </c>
      <c r="M474" s="59">
        <v>0</v>
      </c>
      <c r="N474" s="59">
        <v>0</v>
      </c>
      <c r="O474" s="59">
        <v>0</v>
      </c>
      <c r="P474" s="59">
        <v>0</v>
      </c>
      <c r="Q474" s="59">
        <v>0</v>
      </c>
      <c r="R474" s="59">
        <v>0</v>
      </c>
      <c r="S474" s="90"/>
      <c r="T474" s="90"/>
      <c r="U474" s="91"/>
    </row>
    <row r="475" spans="1:21" ht="13.2" x14ac:dyDescent="0.25">
      <c r="A475" s="59" t="s">
        <v>4388</v>
      </c>
      <c r="B475" s="59" t="s">
        <v>5834</v>
      </c>
      <c r="C475" s="59" t="s">
        <v>5842</v>
      </c>
      <c r="D475" s="59" t="s">
        <v>125</v>
      </c>
      <c r="E475" s="59">
        <v>122</v>
      </c>
      <c r="F475" s="59">
        <v>123</v>
      </c>
      <c r="G475" s="59">
        <v>123</v>
      </c>
      <c r="H475" s="59">
        <v>124</v>
      </c>
      <c r="I475" s="59">
        <v>125</v>
      </c>
      <c r="J475" s="59">
        <v>125</v>
      </c>
      <c r="K475" s="59">
        <v>126</v>
      </c>
      <c r="L475" s="59">
        <v>127</v>
      </c>
      <c r="M475" s="59">
        <v>128</v>
      </c>
      <c r="N475" s="59">
        <v>128</v>
      </c>
      <c r="O475" s="59">
        <v>129</v>
      </c>
      <c r="P475" s="59">
        <v>130</v>
      </c>
      <c r="Q475" s="59">
        <v>131</v>
      </c>
      <c r="R475" s="59">
        <v>126215</v>
      </c>
      <c r="S475" s="90"/>
      <c r="T475" s="90"/>
      <c r="U475" s="91"/>
    </row>
    <row r="476" spans="1:21" ht="13.2" x14ac:dyDescent="0.25">
      <c r="A476" s="59" t="s">
        <v>4389</v>
      </c>
      <c r="B476" s="59" t="s">
        <v>5834</v>
      </c>
      <c r="C476" s="59" t="s">
        <v>5843</v>
      </c>
      <c r="D476" s="59" t="s">
        <v>125</v>
      </c>
      <c r="E476" s="59">
        <v>0</v>
      </c>
      <c r="F476" s="59">
        <v>0</v>
      </c>
      <c r="G476" s="59">
        <v>0</v>
      </c>
      <c r="H476" s="59">
        <v>0</v>
      </c>
      <c r="I476" s="59">
        <v>0</v>
      </c>
      <c r="J476" s="59">
        <v>0</v>
      </c>
      <c r="K476" s="59">
        <v>0</v>
      </c>
      <c r="L476" s="59">
        <v>0</v>
      </c>
      <c r="M476" s="59">
        <v>0</v>
      </c>
      <c r="N476" s="59">
        <v>0</v>
      </c>
      <c r="O476" s="59">
        <v>0</v>
      </c>
      <c r="P476" s="59">
        <v>0</v>
      </c>
      <c r="Q476" s="59">
        <v>0</v>
      </c>
      <c r="R476" s="59">
        <v>0</v>
      </c>
      <c r="S476" s="90"/>
      <c r="T476" s="90"/>
      <c r="U476" s="91"/>
    </row>
    <row r="477" spans="1:21" ht="13.2" x14ac:dyDescent="0.25">
      <c r="A477" s="59" t="s">
        <v>4390</v>
      </c>
      <c r="B477" s="59" t="s">
        <v>5834</v>
      </c>
      <c r="C477" s="59" t="s">
        <v>5844</v>
      </c>
      <c r="D477" s="59" t="s">
        <v>125</v>
      </c>
      <c r="E477" s="59">
        <v>1992</v>
      </c>
      <c r="F477" s="59">
        <v>1998</v>
      </c>
      <c r="G477" s="59">
        <v>2004</v>
      </c>
      <c r="H477" s="59">
        <v>2010</v>
      </c>
      <c r="I477" s="59">
        <v>2016</v>
      </c>
      <c r="J477" s="59">
        <v>2021</v>
      </c>
      <c r="K477" s="59">
        <v>2027</v>
      </c>
      <c r="L477" s="59">
        <v>2033</v>
      </c>
      <c r="M477" s="59">
        <v>2039</v>
      </c>
      <c r="N477" s="59">
        <v>2044</v>
      </c>
      <c r="O477" s="59">
        <v>2050</v>
      </c>
      <c r="P477" s="59">
        <v>2056</v>
      </c>
      <c r="Q477" s="59">
        <v>2062</v>
      </c>
      <c r="R477" s="59">
        <v>2027135</v>
      </c>
      <c r="S477" s="90"/>
      <c r="T477" s="90"/>
      <c r="U477" s="91"/>
    </row>
    <row r="478" spans="1:21" ht="13.2" x14ac:dyDescent="0.25">
      <c r="A478" s="59" t="s">
        <v>4391</v>
      </c>
      <c r="B478" s="59" t="s">
        <v>5834</v>
      </c>
      <c r="C478" s="59" t="s">
        <v>5845</v>
      </c>
      <c r="D478" s="59" t="s">
        <v>125</v>
      </c>
      <c r="E478" s="59">
        <v>0</v>
      </c>
      <c r="F478" s="59">
        <v>0</v>
      </c>
      <c r="G478" s="59">
        <v>0</v>
      </c>
      <c r="H478" s="59">
        <v>0</v>
      </c>
      <c r="I478" s="59">
        <v>0</v>
      </c>
      <c r="J478" s="59">
        <v>0</v>
      </c>
      <c r="K478" s="59">
        <v>0</v>
      </c>
      <c r="L478" s="59">
        <v>0</v>
      </c>
      <c r="M478" s="59">
        <v>0</v>
      </c>
      <c r="N478" s="59">
        <v>0</v>
      </c>
      <c r="O478" s="59">
        <v>0</v>
      </c>
      <c r="P478" s="59">
        <v>0</v>
      </c>
      <c r="Q478" s="59">
        <v>0</v>
      </c>
      <c r="R478" s="59">
        <v>0</v>
      </c>
      <c r="S478" s="90"/>
      <c r="T478" s="90"/>
      <c r="U478" s="91"/>
    </row>
    <row r="479" spans="1:21" ht="13.2" x14ac:dyDescent="0.25">
      <c r="A479" s="59" t="s">
        <v>4392</v>
      </c>
      <c r="B479" s="59" t="s">
        <v>5834</v>
      </c>
      <c r="C479" s="59" t="s">
        <v>5846</v>
      </c>
      <c r="D479" s="59" t="s">
        <v>125</v>
      </c>
      <c r="E479" s="59">
        <v>818</v>
      </c>
      <c r="F479" s="59">
        <v>826</v>
      </c>
      <c r="G479" s="59">
        <v>833</v>
      </c>
      <c r="H479" s="59">
        <v>840</v>
      </c>
      <c r="I479" s="59">
        <v>848</v>
      </c>
      <c r="J479" s="59">
        <v>855</v>
      </c>
      <c r="K479" s="59">
        <v>863</v>
      </c>
      <c r="L479" s="59">
        <v>870</v>
      </c>
      <c r="M479" s="59">
        <v>877</v>
      </c>
      <c r="N479" s="59">
        <v>885</v>
      </c>
      <c r="O479" s="59">
        <v>892</v>
      </c>
      <c r="P479" s="59">
        <v>899</v>
      </c>
      <c r="Q479" s="59">
        <v>907</v>
      </c>
      <c r="R479" s="59">
        <v>862590</v>
      </c>
      <c r="S479" s="90"/>
      <c r="T479" s="90"/>
      <c r="U479" s="91"/>
    </row>
    <row r="480" spans="1:21" ht="13.2" x14ac:dyDescent="0.25">
      <c r="A480" s="59" t="s">
        <v>4393</v>
      </c>
      <c r="B480" s="59" t="s">
        <v>5834</v>
      </c>
      <c r="C480" s="59" t="s">
        <v>5847</v>
      </c>
      <c r="D480" s="59" t="s">
        <v>125</v>
      </c>
      <c r="E480" s="59">
        <v>2790</v>
      </c>
      <c r="F480" s="59">
        <v>2809</v>
      </c>
      <c r="G480" s="59">
        <v>2827</v>
      </c>
      <c r="H480" s="59">
        <v>2845</v>
      </c>
      <c r="I480" s="59">
        <v>2864</v>
      </c>
      <c r="J480" s="59">
        <v>2882</v>
      </c>
      <c r="K480" s="59">
        <v>2900</v>
      </c>
      <c r="L480" s="59">
        <v>2919</v>
      </c>
      <c r="M480" s="59">
        <v>2937</v>
      </c>
      <c r="N480" s="59">
        <v>2956</v>
      </c>
      <c r="O480" s="59">
        <v>2974</v>
      </c>
      <c r="P480" s="59">
        <v>2992</v>
      </c>
      <c r="Q480" s="59">
        <v>3011</v>
      </c>
      <c r="R480" s="59">
        <v>2900394</v>
      </c>
      <c r="S480" s="90"/>
      <c r="T480" s="90"/>
      <c r="U480" s="91"/>
    </row>
    <row r="481" spans="1:21" ht="13.2" x14ac:dyDescent="0.25">
      <c r="A481" s="59" t="s">
        <v>4394</v>
      </c>
      <c r="B481" s="59" t="s">
        <v>5834</v>
      </c>
      <c r="C481" s="59" t="s">
        <v>5848</v>
      </c>
      <c r="D481" s="59" t="s">
        <v>125</v>
      </c>
      <c r="E481" s="59">
        <v>0</v>
      </c>
      <c r="F481" s="59">
        <v>0</v>
      </c>
      <c r="G481" s="59">
        <v>0</v>
      </c>
      <c r="H481" s="59">
        <v>0</v>
      </c>
      <c r="I481" s="59">
        <v>0</v>
      </c>
      <c r="J481" s="59">
        <v>0</v>
      </c>
      <c r="K481" s="59">
        <v>0</v>
      </c>
      <c r="L481" s="59">
        <v>0</v>
      </c>
      <c r="M481" s="59">
        <v>0</v>
      </c>
      <c r="N481" s="59">
        <v>0</v>
      </c>
      <c r="O481" s="59">
        <v>0</v>
      </c>
      <c r="P481" s="59">
        <v>0</v>
      </c>
      <c r="Q481" s="59">
        <v>0</v>
      </c>
      <c r="R481" s="59">
        <v>0</v>
      </c>
      <c r="S481" s="90"/>
      <c r="T481" s="90"/>
      <c r="U481" s="91"/>
    </row>
    <row r="482" spans="1:21" ht="13.2" x14ac:dyDescent="0.25">
      <c r="A482" s="59" t="s">
        <v>4395</v>
      </c>
      <c r="B482" s="59" t="s">
        <v>5834</v>
      </c>
      <c r="C482" s="59" t="s">
        <v>5849</v>
      </c>
      <c r="D482" s="59" t="s">
        <v>125</v>
      </c>
      <c r="E482" s="59">
        <v>0</v>
      </c>
      <c r="F482" s="59">
        <v>0</v>
      </c>
      <c r="G482" s="59">
        <v>0</v>
      </c>
      <c r="H482" s="59">
        <v>0</v>
      </c>
      <c r="I482" s="59">
        <v>0</v>
      </c>
      <c r="J482" s="59">
        <v>0</v>
      </c>
      <c r="K482" s="59">
        <v>0</v>
      </c>
      <c r="L482" s="59">
        <v>0</v>
      </c>
      <c r="M482" s="59">
        <v>0</v>
      </c>
      <c r="N482" s="59">
        <v>0</v>
      </c>
      <c r="O482" s="59">
        <v>0</v>
      </c>
      <c r="P482" s="59">
        <v>0</v>
      </c>
      <c r="Q482" s="59">
        <v>0</v>
      </c>
      <c r="R482" s="59">
        <v>0</v>
      </c>
      <c r="S482" s="90"/>
      <c r="T482" s="90"/>
      <c r="U482" s="91"/>
    </row>
    <row r="483" spans="1:21" ht="13.2" x14ac:dyDescent="0.25">
      <c r="A483" s="59" t="s">
        <v>4396</v>
      </c>
      <c r="B483" s="59" t="s">
        <v>5834</v>
      </c>
      <c r="C483" s="59" t="s">
        <v>5850</v>
      </c>
      <c r="D483" s="59" t="s">
        <v>125</v>
      </c>
      <c r="E483" s="59">
        <v>0</v>
      </c>
      <c r="F483" s="59">
        <v>0</v>
      </c>
      <c r="G483" s="59">
        <v>0</v>
      </c>
      <c r="H483" s="59">
        <v>0</v>
      </c>
      <c r="I483" s="59">
        <v>0</v>
      </c>
      <c r="J483" s="59">
        <v>0</v>
      </c>
      <c r="K483" s="59">
        <v>0</v>
      </c>
      <c r="L483" s="59">
        <v>0</v>
      </c>
      <c r="M483" s="59">
        <v>0</v>
      </c>
      <c r="N483" s="59">
        <v>0</v>
      </c>
      <c r="O483" s="59">
        <v>0</v>
      </c>
      <c r="P483" s="59">
        <v>0</v>
      </c>
      <c r="Q483" s="59">
        <v>0</v>
      </c>
      <c r="R483" s="59">
        <v>0</v>
      </c>
      <c r="S483" s="90"/>
      <c r="T483" s="90"/>
      <c r="U483" s="91"/>
    </row>
    <row r="484" spans="1:21" ht="13.2" x14ac:dyDescent="0.25">
      <c r="A484" s="59" t="s">
        <v>4397</v>
      </c>
      <c r="B484" s="59" t="s">
        <v>5834</v>
      </c>
      <c r="C484" s="59" t="s">
        <v>5851</v>
      </c>
      <c r="D484" s="59" t="s">
        <v>125</v>
      </c>
      <c r="E484" s="59">
        <v>0</v>
      </c>
      <c r="F484" s="59">
        <v>0</v>
      </c>
      <c r="G484" s="59">
        <v>0</v>
      </c>
      <c r="H484" s="59">
        <v>0</v>
      </c>
      <c r="I484" s="59">
        <v>0</v>
      </c>
      <c r="J484" s="59">
        <v>0</v>
      </c>
      <c r="K484" s="59">
        <v>0</v>
      </c>
      <c r="L484" s="59">
        <v>0</v>
      </c>
      <c r="M484" s="59">
        <v>0</v>
      </c>
      <c r="N484" s="59">
        <v>0</v>
      </c>
      <c r="O484" s="59">
        <v>0</v>
      </c>
      <c r="P484" s="59">
        <v>0</v>
      </c>
      <c r="Q484" s="59">
        <v>0</v>
      </c>
      <c r="R484" s="59">
        <v>0</v>
      </c>
      <c r="S484" s="90"/>
      <c r="T484" s="90"/>
      <c r="U484" s="91"/>
    </row>
    <row r="485" spans="1:21" ht="13.2" x14ac:dyDescent="0.25">
      <c r="A485" s="59" t="s">
        <v>4398</v>
      </c>
      <c r="B485" s="59" t="s">
        <v>5834</v>
      </c>
      <c r="C485" s="59" t="s">
        <v>5852</v>
      </c>
      <c r="D485" s="59" t="s">
        <v>125</v>
      </c>
      <c r="E485" s="59">
        <v>7603</v>
      </c>
      <c r="F485" s="59">
        <v>7611</v>
      </c>
      <c r="G485" s="59">
        <v>7620</v>
      </c>
      <c r="H485" s="59">
        <v>7628</v>
      </c>
      <c r="I485" s="59">
        <v>7637</v>
      </c>
      <c r="J485" s="59">
        <v>7645</v>
      </c>
      <c r="K485" s="59">
        <v>7654</v>
      </c>
      <c r="L485" s="59">
        <v>7662</v>
      </c>
      <c r="M485" s="59">
        <v>7671</v>
      </c>
      <c r="N485" s="59">
        <v>7680</v>
      </c>
      <c r="O485" s="59">
        <v>7688</v>
      </c>
      <c r="P485" s="59">
        <v>7697</v>
      </c>
      <c r="Q485" s="59">
        <v>7705</v>
      </c>
      <c r="R485" s="59">
        <v>7653965</v>
      </c>
      <c r="S485" s="90"/>
      <c r="T485" s="90"/>
      <c r="U485" s="91"/>
    </row>
    <row r="486" spans="1:21" ht="13.2" x14ac:dyDescent="0.25">
      <c r="A486" s="59" t="s">
        <v>4399</v>
      </c>
      <c r="B486" s="59" t="s">
        <v>5834</v>
      </c>
      <c r="C486" s="59" t="s">
        <v>5853</v>
      </c>
      <c r="D486" s="59" t="s">
        <v>125</v>
      </c>
      <c r="E486" s="59">
        <v>0</v>
      </c>
      <c r="F486" s="59">
        <v>0</v>
      </c>
      <c r="G486" s="59">
        <v>0</v>
      </c>
      <c r="H486" s="59">
        <v>0</v>
      </c>
      <c r="I486" s="59">
        <v>0</v>
      </c>
      <c r="J486" s="59">
        <v>0</v>
      </c>
      <c r="K486" s="59">
        <v>1</v>
      </c>
      <c r="L486" s="59">
        <v>1</v>
      </c>
      <c r="M486" s="59">
        <v>2</v>
      </c>
      <c r="N486" s="59">
        <v>3</v>
      </c>
      <c r="O486" s="59">
        <v>3</v>
      </c>
      <c r="P486" s="59">
        <v>4</v>
      </c>
      <c r="Q486" s="59">
        <v>5</v>
      </c>
      <c r="R486" s="59">
        <v>1385</v>
      </c>
      <c r="S486" s="90"/>
      <c r="T486" s="90"/>
      <c r="U486" s="91"/>
    </row>
    <row r="487" spans="1:21" ht="13.2" x14ac:dyDescent="0.25">
      <c r="A487" s="59" t="s">
        <v>4400</v>
      </c>
      <c r="B487" s="59" t="s">
        <v>5834</v>
      </c>
      <c r="C487" s="59" t="s">
        <v>5854</v>
      </c>
      <c r="D487" s="59" t="s">
        <v>125</v>
      </c>
      <c r="E487" s="59">
        <v>910</v>
      </c>
      <c r="F487" s="59">
        <v>916</v>
      </c>
      <c r="G487" s="59">
        <v>923</v>
      </c>
      <c r="H487" s="59">
        <v>930</v>
      </c>
      <c r="I487" s="59">
        <v>936</v>
      </c>
      <c r="J487" s="59">
        <v>943</v>
      </c>
      <c r="K487" s="59">
        <v>950</v>
      </c>
      <c r="L487" s="59">
        <v>956</v>
      </c>
      <c r="M487" s="59">
        <v>963</v>
      </c>
      <c r="N487" s="59">
        <v>970</v>
      </c>
      <c r="O487" s="59">
        <v>976</v>
      </c>
      <c r="P487" s="59">
        <v>983</v>
      </c>
      <c r="Q487" s="59">
        <v>990</v>
      </c>
      <c r="R487" s="59">
        <v>949724</v>
      </c>
      <c r="S487" s="90"/>
      <c r="T487" s="90"/>
      <c r="U487" s="91"/>
    </row>
    <row r="488" spans="1:21" ht="13.2" x14ac:dyDescent="0.25">
      <c r="A488" s="59" t="s">
        <v>4401</v>
      </c>
      <c r="B488" s="59" t="s">
        <v>5834</v>
      </c>
      <c r="C488" s="59" t="s">
        <v>5855</v>
      </c>
      <c r="D488" s="59" t="s">
        <v>125</v>
      </c>
      <c r="E488" s="59">
        <v>0</v>
      </c>
      <c r="F488" s="59">
        <v>0</v>
      </c>
      <c r="G488" s="59">
        <v>0</v>
      </c>
      <c r="H488" s="59">
        <v>0</v>
      </c>
      <c r="I488" s="59">
        <v>0</v>
      </c>
      <c r="J488" s="59">
        <v>0</v>
      </c>
      <c r="K488" s="59">
        <v>0</v>
      </c>
      <c r="L488" s="59">
        <v>0</v>
      </c>
      <c r="M488" s="59">
        <v>0</v>
      </c>
      <c r="N488" s="59">
        <v>0</v>
      </c>
      <c r="O488" s="59">
        <v>0</v>
      </c>
      <c r="P488" s="59">
        <v>0</v>
      </c>
      <c r="Q488" s="59">
        <v>0</v>
      </c>
      <c r="R488" s="59">
        <v>0</v>
      </c>
      <c r="S488" s="90"/>
      <c r="T488" s="90"/>
      <c r="U488" s="91"/>
    </row>
    <row r="489" spans="1:21" ht="13.2" x14ac:dyDescent="0.25">
      <c r="A489" s="59" t="s">
        <v>4402</v>
      </c>
      <c r="B489" s="59" t="s">
        <v>5834</v>
      </c>
      <c r="C489" s="59" t="s">
        <v>5856</v>
      </c>
      <c r="D489" s="59" t="s">
        <v>125</v>
      </c>
      <c r="E489" s="59">
        <v>40</v>
      </c>
      <c r="F489" s="59">
        <v>41</v>
      </c>
      <c r="G489" s="59">
        <v>41</v>
      </c>
      <c r="H489" s="59">
        <v>41</v>
      </c>
      <c r="I489" s="59">
        <v>41</v>
      </c>
      <c r="J489" s="59">
        <v>42</v>
      </c>
      <c r="K489" s="59">
        <v>42</v>
      </c>
      <c r="L489" s="59">
        <v>42</v>
      </c>
      <c r="M489" s="59">
        <v>43</v>
      </c>
      <c r="N489" s="59">
        <v>43</v>
      </c>
      <c r="O489" s="59">
        <v>43</v>
      </c>
      <c r="P489" s="59">
        <v>44</v>
      </c>
      <c r="Q489" s="59">
        <v>44</v>
      </c>
      <c r="R489" s="59">
        <v>42133</v>
      </c>
      <c r="S489" s="90"/>
      <c r="T489" s="90"/>
      <c r="U489" s="91"/>
    </row>
    <row r="490" spans="1:21" ht="13.2" x14ac:dyDescent="0.25">
      <c r="A490" s="59" t="s">
        <v>4403</v>
      </c>
      <c r="B490" s="59" t="s">
        <v>5834</v>
      </c>
      <c r="C490" s="59" t="s">
        <v>5857</v>
      </c>
      <c r="D490" s="59" t="s">
        <v>125</v>
      </c>
      <c r="E490" s="59">
        <v>3705</v>
      </c>
      <c r="F490" s="59">
        <v>3709</v>
      </c>
      <c r="G490" s="59">
        <v>3714</v>
      </c>
      <c r="H490" s="59">
        <v>3718</v>
      </c>
      <c r="I490" s="59">
        <v>3722</v>
      </c>
      <c r="J490" s="59">
        <v>3727</v>
      </c>
      <c r="K490" s="59">
        <v>3731</v>
      </c>
      <c r="L490" s="59">
        <v>3735</v>
      </c>
      <c r="M490" s="59">
        <v>3739</v>
      </c>
      <c r="N490" s="59">
        <v>3744</v>
      </c>
      <c r="O490" s="59">
        <v>3748</v>
      </c>
      <c r="P490" s="59">
        <v>3752</v>
      </c>
      <c r="Q490" s="59">
        <v>3757</v>
      </c>
      <c r="R490" s="59">
        <v>3730857</v>
      </c>
      <c r="S490" s="90"/>
      <c r="T490" s="90"/>
      <c r="U490" s="91"/>
    </row>
    <row r="491" spans="1:21" ht="13.2" x14ac:dyDescent="0.25">
      <c r="A491" s="59" t="s">
        <v>4404</v>
      </c>
      <c r="B491" s="59" t="s">
        <v>5834</v>
      </c>
      <c r="C491" s="59" t="s">
        <v>5858</v>
      </c>
      <c r="D491" s="59" t="s">
        <v>125</v>
      </c>
      <c r="E491" s="59">
        <v>0</v>
      </c>
      <c r="F491" s="59">
        <v>0</v>
      </c>
      <c r="G491" s="59">
        <v>0</v>
      </c>
      <c r="H491" s="59">
        <v>0</v>
      </c>
      <c r="I491" s="59">
        <v>0</v>
      </c>
      <c r="J491" s="59">
        <v>0</v>
      </c>
      <c r="K491" s="59">
        <v>0</v>
      </c>
      <c r="L491" s="59">
        <v>0</v>
      </c>
      <c r="M491" s="59">
        <v>0</v>
      </c>
      <c r="N491" s="59">
        <v>0</v>
      </c>
      <c r="O491" s="59">
        <v>0</v>
      </c>
      <c r="P491" s="59">
        <v>0</v>
      </c>
      <c r="Q491" s="59">
        <v>0</v>
      </c>
      <c r="R491" s="59">
        <v>0</v>
      </c>
      <c r="S491" s="90"/>
      <c r="T491" s="90"/>
      <c r="U491" s="91"/>
    </row>
    <row r="492" spans="1:21" ht="13.2" x14ac:dyDescent="0.25">
      <c r="A492" s="59" t="s">
        <v>4405</v>
      </c>
      <c r="B492" s="59" t="s">
        <v>5834</v>
      </c>
      <c r="C492" s="59" t="s">
        <v>5859</v>
      </c>
      <c r="D492" s="59" t="s">
        <v>125</v>
      </c>
      <c r="E492" s="59">
        <v>0</v>
      </c>
      <c r="F492" s="59">
        <v>0</v>
      </c>
      <c r="G492" s="59">
        <v>0</v>
      </c>
      <c r="H492" s="59">
        <v>0</v>
      </c>
      <c r="I492" s="59">
        <v>0</v>
      </c>
      <c r="J492" s="59">
        <v>0</v>
      </c>
      <c r="K492" s="59">
        <v>0</v>
      </c>
      <c r="L492" s="59">
        <v>0</v>
      </c>
      <c r="M492" s="59">
        <v>0</v>
      </c>
      <c r="N492" s="59">
        <v>0</v>
      </c>
      <c r="O492" s="59">
        <v>0</v>
      </c>
      <c r="P492" s="59">
        <v>0</v>
      </c>
      <c r="Q492" s="59">
        <v>0</v>
      </c>
      <c r="R492" s="59">
        <v>0</v>
      </c>
      <c r="S492" s="90"/>
      <c r="T492" s="90"/>
      <c r="U492" s="91"/>
    </row>
    <row r="493" spans="1:21" ht="13.2" x14ac:dyDescent="0.25">
      <c r="A493" s="59" t="s">
        <v>4406</v>
      </c>
      <c r="B493" s="59" t="s">
        <v>5834</v>
      </c>
      <c r="C493" s="59" t="s">
        <v>5860</v>
      </c>
      <c r="D493" s="59" t="s">
        <v>125</v>
      </c>
      <c r="E493" s="59">
        <v>184</v>
      </c>
      <c r="F493" s="59">
        <v>185</v>
      </c>
      <c r="G493" s="59">
        <v>185</v>
      </c>
      <c r="H493" s="59">
        <v>185</v>
      </c>
      <c r="I493" s="59">
        <v>185</v>
      </c>
      <c r="J493" s="59">
        <v>185</v>
      </c>
      <c r="K493" s="59">
        <v>185</v>
      </c>
      <c r="L493" s="59">
        <v>186</v>
      </c>
      <c r="M493" s="59">
        <v>186</v>
      </c>
      <c r="N493" s="59">
        <v>186</v>
      </c>
      <c r="O493" s="59">
        <v>186</v>
      </c>
      <c r="P493" s="59">
        <v>186</v>
      </c>
      <c r="Q493" s="59">
        <v>186</v>
      </c>
      <c r="R493" s="59">
        <v>185472</v>
      </c>
      <c r="S493" s="90"/>
      <c r="T493" s="90"/>
      <c r="U493" s="91"/>
    </row>
    <row r="494" spans="1:21" ht="13.2" x14ac:dyDescent="0.25">
      <c r="A494" s="59" t="s">
        <v>4407</v>
      </c>
      <c r="B494" s="59" t="s">
        <v>5834</v>
      </c>
      <c r="C494" s="59" t="s">
        <v>5861</v>
      </c>
      <c r="D494" s="59" t="s">
        <v>125</v>
      </c>
      <c r="E494" s="59">
        <v>0</v>
      </c>
      <c r="F494" s="59">
        <v>0</v>
      </c>
      <c r="G494" s="59">
        <v>0</v>
      </c>
      <c r="H494" s="59">
        <v>0</v>
      </c>
      <c r="I494" s="59">
        <v>0</v>
      </c>
      <c r="J494" s="59">
        <v>0</v>
      </c>
      <c r="K494" s="59">
        <v>0</v>
      </c>
      <c r="L494" s="59">
        <v>0</v>
      </c>
      <c r="M494" s="59">
        <v>0</v>
      </c>
      <c r="N494" s="59">
        <v>0</v>
      </c>
      <c r="O494" s="59">
        <v>0</v>
      </c>
      <c r="P494" s="59">
        <v>0</v>
      </c>
      <c r="Q494" s="59">
        <v>0</v>
      </c>
      <c r="R494" s="59">
        <v>0</v>
      </c>
      <c r="S494" s="90"/>
      <c r="T494" s="90"/>
      <c r="U494" s="91"/>
    </row>
    <row r="495" spans="1:21" ht="13.2" x14ac:dyDescent="0.25">
      <c r="A495" s="59" t="s">
        <v>4408</v>
      </c>
      <c r="B495" s="59" t="s">
        <v>5862</v>
      </c>
      <c r="C495" s="59" t="s">
        <v>5863</v>
      </c>
      <c r="D495" s="59" t="s">
        <v>125</v>
      </c>
      <c r="E495" s="59">
        <v>0</v>
      </c>
      <c r="F495" s="59">
        <v>0</v>
      </c>
      <c r="G495" s="59">
        <v>0</v>
      </c>
      <c r="H495" s="59">
        <v>0</v>
      </c>
      <c r="I495" s="59">
        <v>0</v>
      </c>
      <c r="J495" s="59">
        <v>0</v>
      </c>
      <c r="K495" s="59">
        <v>0</v>
      </c>
      <c r="L495" s="59">
        <v>0</v>
      </c>
      <c r="M495" s="59">
        <v>0</v>
      </c>
      <c r="N495" s="59">
        <v>0</v>
      </c>
      <c r="O495" s="59">
        <v>0</v>
      </c>
      <c r="P495" s="59">
        <v>0</v>
      </c>
      <c r="Q495" s="59">
        <v>0</v>
      </c>
      <c r="R495" s="59">
        <v>0</v>
      </c>
      <c r="S495" s="90"/>
      <c r="T495" s="90"/>
      <c r="U495" s="91"/>
    </row>
    <row r="496" spans="1:21" ht="13.2" x14ac:dyDescent="0.25">
      <c r="A496" s="59" t="s">
        <v>4409</v>
      </c>
      <c r="B496" s="59" t="s">
        <v>5862</v>
      </c>
      <c r="C496" s="59" t="s">
        <v>5864</v>
      </c>
      <c r="D496" s="59" t="s">
        <v>125</v>
      </c>
      <c r="E496" s="59">
        <v>6036</v>
      </c>
      <c r="F496" s="59">
        <v>6091</v>
      </c>
      <c r="G496" s="59">
        <v>6146</v>
      </c>
      <c r="H496" s="59">
        <v>6121</v>
      </c>
      <c r="I496" s="59">
        <v>6168</v>
      </c>
      <c r="J496" s="59">
        <v>6138</v>
      </c>
      <c r="K496" s="59">
        <v>6183</v>
      </c>
      <c r="L496" s="59">
        <v>6230</v>
      </c>
      <c r="M496" s="59">
        <v>6285</v>
      </c>
      <c r="N496" s="59">
        <v>6340</v>
      </c>
      <c r="O496" s="59">
        <v>6387</v>
      </c>
      <c r="P496" s="59">
        <v>6442</v>
      </c>
      <c r="Q496" s="59">
        <v>6469</v>
      </c>
      <c r="R496" s="59">
        <v>6231905</v>
      </c>
      <c r="S496" s="90"/>
      <c r="T496" s="90"/>
      <c r="U496" s="91"/>
    </row>
    <row r="497" spans="1:21" ht="13.2" x14ac:dyDescent="0.25">
      <c r="A497" s="59" t="s">
        <v>4410</v>
      </c>
      <c r="B497" s="59" t="s">
        <v>5862</v>
      </c>
      <c r="C497" s="59" t="s">
        <v>5865</v>
      </c>
      <c r="D497" s="59" t="s">
        <v>125</v>
      </c>
      <c r="E497" s="59">
        <v>16483</v>
      </c>
      <c r="F497" s="59">
        <v>16727</v>
      </c>
      <c r="G497" s="59">
        <v>16970</v>
      </c>
      <c r="H497" s="59">
        <v>17214</v>
      </c>
      <c r="I497" s="59">
        <v>17457</v>
      </c>
      <c r="J497" s="59">
        <v>17690</v>
      </c>
      <c r="K497" s="59">
        <v>17855</v>
      </c>
      <c r="L497" s="59">
        <v>18098</v>
      </c>
      <c r="M497" s="59">
        <v>18205</v>
      </c>
      <c r="N497" s="59">
        <v>18317</v>
      </c>
      <c r="O497" s="59">
        <v>18561</v>
      </c>
      <c r="P497" s="59">
        <v>18629</v>
      </c>
      <c r="Q497" s="59">
        <v>18863</v>
      </c>
      <c r="R497" s="59">
        <v>17783052</v>
      </c>
      <c r="S497" s="90"/>
      <c r="T497" s="90"/>
      <c r="U497" s="91"/>
    </row>
    <row r="498" spans="1:21" ht="13.2" x14ac:dyDescent="0.25">
      <c r="A498" s="59" t="s">
        <v>4411</v>
      </c>
      <c r="B498" s="59" t="s">
        <v>5862</v>
      </c>
      <c r="C498" s="59" t="s">
        <v>5866</v>
      </c>
      <c r="D498" s="59" t="s">
        <v>125</v>
      </c>
      <c r="E498" s="59">
        <v>0</v>
      </c>
      <c r="F498" s="59">
        <v>0</v>
      </c>
      <c r="G498" s="59">
        <v>0</v>
      </c>
      <c r="H498" s="59">
        <v>0</v>
      </c>
      <c r="I498" s="59">
        <v>0</v>
      </c>
      <c r="J498" s="59">
        <v>0</v>
      </c>
      <c r="K498" s="59">
        <v>0</v>
      </c>
      <c r="L498" s="59">
        <v>0</v>
      </c>
      <c r="M498" s="59">
        <v>0</v>
      </c>
      <c r="N498" s="59">
        <v>0</v>
      </c>
      <c r="O498" s="59">
        <v>0</v>
      </c>
      <c r="P498" s="59">
        <v>0</v>
      </c>
      <c r="Q498" s="59">
        <v>0</v>
      </c>
      <c r="R498" s="59">
        <v>0</v>
      </c>
      <c r="S498" s="90"/>
      <c r="T498" s="90"/>
      <c r="U498" s="91"/>
    </row>
    <row r="499" spans="1:21" ht="13.2" x14ac:dyDescent="0.25">
      <c r="A499" s="59" t="s">
        <v>4412</v>
      </c>
      <c r="B499" s="59" t="s">
        <v>5862</v>
      </c>
      <c r="C499" s="59" t="s">
        <v>5867</v>
      </c>
      <c r="D499" s="59" t="s">
        <v>125</v>
      </c>
      <c r="E499" s="59">
        <v>2818</v>
      </c>
      <c r="F499" s="59">
        <v>2855</v>
      </c>
      <c r="G499" s="59">
        <v>2892</v>
      </c>
      <c r="H499" s="59">
        <v>2928</v>
      </c>
      <c r="I499" s="59">
        <v>2965</v>
      </c>
      <c r="J499" s="59">
        <v>3002</v>
      </c>
      <c r="K499" s="59">
        <v>3039</v>
      </c>
      <c r="L499" s="59">
        <v>3076</v>
      </c>
      <c r="M499" s="59">
        <v>3112</v>
      </c>
      <c r="N499" s="59">
        <v>3149</v>
      </c>
      <c r="O499" s="59">
        <v>3186</v>
      </c>
      <c r="P499" s="59">
        <v>3223</v>
      </c>
      <c r="Q499" s="59">
        <v>3260</v>
      </c>
      <c r="R499" s="59">
        <v>3038836</v>
      </c>
      <c r="S499" s="90"/>
      <c r="T499" s="90"/>
      <c r="U499" s="91"/>
    </row>
    <row r="500" spans="1:21" ht="13.2" x14ac:dyDescent="0.25">
      <c r="A500" s="59" t="s">
        <v>4413</v>
      </c>
      <c r="B500" s="59" t="s">
        <v>5862</v>
      </c>
      <c r="C500" s="59" t="s">
        <v>5868</v>
      </c>
      <c r="D500" s="59" t="s">
        <v>125</v>
      </c>
      <c r="E500" s="59">
        <v>12091</v>
      </c>
      <c r="F500" s="59">
        <v>12195</v>
      </c>
      <c r="G500" s="59">
        <v>12291</v>
      </c>
      <c r="H500" s="59">
        <v>12380</v>
      </c>
      <c r="I500" s="59">
        <v>12487</v>
      </c>
      <c r="J500" s="59">
        <v>12577</v>
      </c>
      <c r="K500" s="59">
        <v>12672</v>
      </c>
      <c r="L500" s="59">
        <v>12779</v>
      </c>
      <c r="M500" s="59">
        <v>12885</v>
      </c>
      <c r="N500" s="59">
        <v>12991</v>
      </c>
      <c r="O500" s="59">
        <v>13098</v>
      </c>
      <c r="P500" s="59">
        <v>13193</v>
      </c>
      <c r="Q500" s="59">
        <v>13288</v>
      </c>
      <c r="R500" s="59">
        <v>12686389</v>
      </c>
      <c r="S500" s="90"/>
      <c r="T500" s="90"/>
      <c r="U500" s="91"/>
    </row>
    <row r="501" spans="1:21" ht="13.2" x14ac:dyDescent="0.25">
      <c r="A501" s="59" t="s">
        <v>4414</v>
      </c>
      <c r="B501" s="59" t="s">
        <v>5862</v>
      </c>
      <c r="C501" s="59" t="s">
        <v>5869</v>
      </c>
      <c r="D501" s="59" t="s">
        <v>125</v>
      </c>
      <c r="E501" s="59">
        <v>0</v>
      </c>
      <c r="F501" s="59">
        <v>0</v>
      </c>
      <c r="G501" s="59">
        <v>0</v>
      </c>
      <c r="H501" s="59">
        <v>0</v>
      </c>
      <c r="I501" s="59">
        <v>0</v>
      </c>
      <c r="J501" s="59">
        <v>0</v>
      </c>
      <c r="K501" s="59">
        <v>0</v>
      </c>
      <c r="L501" s="59">
        <v>0</v>
      </c>
      <c r="M501" s="59">
        <v>0</v>
      </c>
      <c r="N501" s="59">
        <v>0</v>
      </c>
      <c r="O501" s="59">
        <v>0</v>
      </c>
      <c r="P501" s="59">
        <v>0</v>
      </c>
      <c r="Q501" s="59">
        <v>0</v>
      </c>
      <c r="R501" s="59">
        <v>0</v>
      </c>
      <c r="S501" s="90"/>
      <c r="T501" s="90"/>
      <c r="U501" s="91"/>
    </row>
    <row r="502" spans="1:21" ht="13.2" x14ac:dyDescent="0.25">
      <c r="A502" s="59" t="s">
        <v>4415</v>
      </c>
      <c r="B502" s="59" t="s">
        <v>5862</v>
      </c>
      <c r="C502" s="59" t="s">
        <v>5870</v>
      </c>
      <c r="D502" s="59" t="s">
        <v>125</v>
      </c>
      <c r="E502" s="59">
        <v>525</v>
      </c>
      <c r="F502" s="59">
        <v>529</v>
      </c>
      <c r="G502" s="59">
        <v>533</v>
      </c>
      <c r="H502" s="59">
        <v>537</v>
      </c>
      <c r="I502" s="59">
        <v>542</v>
      </c>
      <c r="J502" s="59">
        <v>546</v>
      </c>
      <c r="K502" s="59">
        <v>550</v>
      </c>
      <c r="L502" s="59">
        <v>555</v>
      </c>
      <c r="M502" s="59">
        <v>559</v>
      </c>
      <c r="N502" s="59">
        <v>563</v>
      </c>
      <c r="O502" s="59">
        <v>568</v>
      </c>
      <c r="P502" s="59">
        <v>572</v>
      </c>
      <c r="Q502" s="59">
        <v>576</v>
      </c>
      <c r="R502" s="59">
        <v>550413</v>
      </c>
      <c r="S502" s="90"/>
      <c r="T502" s="90"/>
      <c r="U502" s="91"/>
    </row>
    <row r="503" spans="1:21" ht="13.2" x14ac:dyDescent="0.25">
      <c r="A503" s="59" t="s">
        <v>4416</v>
      </c>
      <c r="B503" s="59" t="s">
        <v>5862</v>
      </c>
      <c r="C503" s="59" t="s">
        <v>5871</v>
      </c>
      <c r="D503" s="59" t="s">
        <v>125</v>
      </c>
      <c r="E503" s="59">
        <v>0</v>
      </c>
      <c r="F503" s="59">
        <v>0</v>
      </c>
      <c r="G503" s="59">
        <v>0</v>
      </c>
      <c r="H503" s="59">
        <v>0</v>
      </c>
      <c r="I503" s="59">
        <v>0</v>
      </c>
      <c r="J503" s="59">
        <v>0</v>
      </c>
      <c r="K503" s="59">
        <v>0</v>
      </c>
      <c r="L503" s="59">
        <v>0</v>
      </c>
      <c r="M503" s="59">
        <v>0</v>
      </c>
      <c r="N503" s="59">
        <v>0</v>
      </c>
      <c r="O503" s="59">
        <v>0</v>
      </c>
      <c r="P503" s="59">
        <v>0</v>
      </c>
      <c r="Q503" s="59">
        <v>0</v>
      </c>
      <c r="R503" s="59">
        <v>0</v>
      </c>
      <c r="S503" s="90"/>
      <c r="T503" s="90"/>
      <c r="U503" s="91"/>
    </row>
    <row r="504" spans="1:21" ht="13.2" x14ac:dyDescent="0.25">
      <c r="A504" s="59" t="s">
        <v>4417</v>
      </c>
      <c r="B504" s="59" t="s">
        <v>5862</v>
      </c>
      <c r="C504" s="59" t="s">
        <v>5872</v>
      </c>
      <c r="D504" s="59" t="s">
        <v>125</v>
      </c>
      <c r="E504" s="59">
        <v>0</v>
      </c>
      <c r="F504" s="59">
        <v>0</v>
      </c>
      <c r="G504" s="59">
        <v>0</v>
      </c>
      <c r="H504" s="59">
        <v>0</v>
      </c>
      <c r="I504" s="59">
        <v>0</v>
      </c>
      <c r="J504" s="59">
        <v>0</v>
      </c>
      <c r="K504" s="59">
        <v>0</v>
      </c>
      <c r="L504" s="59">
        <v>0</v>
      </c>
      <c r="M504" s="59">
        <v>0</v>
      </c>
      <c r="N504" s="59">
        <v>0</v>
      </c>
      <c r="O504" s="59">
        <v>0</v>
      </c>
      <c r="P504" s="59">
        <v>0</v>
      </c>
      <c r="Q504" s="59">
        <v>0</v>
      </c>
      <c r="R504" s="59">
        <v>0</v>
      </c>
      <c r="S504" s="90"/>
      <c r="T504" s="90"/>
      <c r="U504" s="91"/>
    </row>
    <row r="505" spans="1:21" ht="13.2" x14ac:dyDescent="0.25">
      <c r="A505" s="59" t="s">
        <v>4418</v>
      </c>
      <c r="B505" s="59" t="s">
        <v>5873</v>
      </c>
      <c r="C505" s="59" t="s">
        <v>5874</v>
      </c>
      <c r="D505" s="59" t="s">
        <v>125</v>
      </c>
      <c r="E505" s="59">
        <v>0</v>
      </c>
      <c r="F505" s="59">
        <v>0</v>
      </c>
      <c r="G505" s="59">
        <v>0</v>
      </c>
      <c r="H505" s="59">
        <v>0</v>
      </c>
      <c r="I505" s="59">
        <v>0</v>
      </c>
      <c r="J505" s="59">
        <v>0</v>
      </c>
      <c r="K505" s="59">
        <v>0</v>
      </c>
      <c r="L505" s="59">
        <v>0</v>
      </c>
      <c r="M505" s="59">
        <v>0</v>
      </c>
      <c r="N505" s="59">
        <v>0</v>
      </c>
      <c r="O505" s="59">
        <v>0</v>
      </c>
      <c r="P505" s="59">
        <v>0</v>
      </c>
      <c r="Q505" s="59">
        <v>0</v>
      </c>
      <c r="R505" s="59">
        <v>0</v>
      </c>
      <c r="S505" s="90"/>
      <c r="T505" s="90"/>
      <c r="U505" s="91"/>
    </row>
    <row r="506" spans="1:21" ht="13.2" x14ac:dyDescent="0.25">
      <c r="A506" s="59" t="s">
        <v>4419</v>
      </c>
      <c r="B506" s="59" t="s">
        <v>5873</v>
      </c>
      <c r="C506" s="59" t="s">
        <v>5875</v>
      </c>
      <c r="D506" s="59" t="s">
        <v>125</v>
      </c>
      <c r="E506" s="59">
        <v>137</v>
      </c>
      <c r="F506" s="59">
        <v>140</v>
      </c>
      <c r="G506" s="59">
        <v>144</v>
      </c>
      <c r="H506" s="59">
        <v>148</v>
      </c>
      <c r="I506" s="59">
        <v>152</v>
      </c>
      <c r="J506" s="59">
        <v>155</v>
      </c>
      <c r="K506" s="59">
        <v>159</v>
      </c>
      <c r="L506" s="59">
        <v>163</v>
      </c>
      <c r="M506" s="59">
        <v>167</v>
      </c>
      <c r="N506" s="59">
        <v>170</v>
      </c>
      <c r="O506" s="59">
        <v>174</v>
      </c>
      <c r="P506" s="59">
        <v>178</v>
      </c>
      <c r="Q506" s="59">
        <v>182</v>
      </c>
      <c r="R506" s="59">
        <v>159170</v>
      </c>
      <c r="S506" s="90"/>
      <c r="T506" s="90"/>
      <c r="U506" s="91"/>
    </row>
    <row r="507" spans="1:21" ht="13.2" x14ac:dyDescent="0.25">
      <c r="A507" s="59" t="s">
        <v>4420</v>
      </c>
      <c r="B507" s="59" t="s">
        <v>5873</v>
      </c>
      <c r="C507" s="59" t="s">
        <v>5876</v>
      </c>
      <c r="D507" s="59" t="s">
        <v>125</v>
      </c>
      <c r="E507" s="59">
        <v>0</v>
      </c>
      <c r="F507" s="59">
        <v>0</v>
      </c>
      <c r="G507" s="59">
        <v>0</v>
      </c>
      <c r="H507" s="59">
        <v>0</v>
      </c>
      <c r="I507" s="59">
        <v>0</v>
      </c>
      <c r="J507" s="59">
        <v>0</v>
      </c>
      <c r="K507" s="59">
        <v>0</v>
      </c>
      <c r="L507" s="59">
        <v>0</v>
      </c>
      <c r="M507" s="59">
        <v>0</v>
      </c>
      <c r="N507" s="59">
        <v>0</v>
      </c>
      <c r="O507" s="59">
        <v>0</v>
      </c>
      <c r="P507" s="59">
        <v>0</v>
      </c>
      <c r="Q507" s="59">
        <v>0</v>
      </c>
      <c r="R507" s="59">
        <v>0</v>
      </c>
      <c r="S507" s="90"/>
      <c r="T507" s="90"/>
      <c r="U507" s="91"/>
    </row>
    <row r="508" spans="1:21" ht="13.2" x14ac:dyDescent="0.25">
      <c r="A508" s="59" t="s">
        <v>4421</v>
      </c>
      <c r="B508" s="59" t="s">
        <v>5873</v>
      </c>
      <c r="C508" s="59" t="s">
        <v>5877</v>
      </c>
      <c r="D508" s="59" t="s">
        <v>125</v>
      </c>
      <c r="E508" s="59">
        <v>468</v>
      </c>
      <c r="F508" s="59">
        <v>470</v>
      </c>
      <c r="G508" s="59">
        <v>471</v>
      </c>
      <c r="H508" s="59">
        <v>472</v>
      </c>
      <c r="I508" s="59">
        <v>473</v>
      </c>
      <c r="J508" s="59">
        <v>474</v>
      </c>
      <c r="K508" s="59">
        <v>476</v>
      </c>
      <c r="L508" s="59">
        <v>477</v>
      </c>
      <c r="M508" s="59">
        <v>478</v>
      </c>
      <c r="N508" s="59">
        <v>479</v>
      </c>
      <c r="O508" s="59">
        <v>480</v>
      </c>
      <c r="P508" s="59">
        <v>481</v>
      </c>
      <c r="Q508" s="59">
        <v>483</v>
      </c>
      <c r="R508" s="59">
        <v>475521</v>
      </c>
      <c r="S508" s="90"/>
      <c r="T508" s="90"/>
      <c r="U508" s="91"/>
    </row>
    <row r="509" spans="1:21" ht="13.2" x14ac:dyDescent="0.25">
      <c r="A509" s="59" t="s">
        <v>4422</v>
      </c>
      <c r="B509" s="59" t="s">
        <v>5873</v>
      </c>
      <c r="C509" s="59" t="s">
        <v>5878</v>
      </c>
      <c r="D509" s="59" t="s">
        <v>125</v>
      </c>
      <c r="E509" s="59">
        <v>0</v>
      </c>
      <c r="F509" s="59">
        <v>0</v>
      </c>
      <c r="G509" s="59">
        <v>0</v>
      </c>
      <c r="H509" s="59">
        <v>0</v>
      </c>
      <c r="I509" s="59">
        <v>0</v>
      </c>
      <c r="J509" s="59">
        <v>0</v>
      </c>
      <c r="K509" s="59">
        <v>0</v>
      </c>
      <c r="L509" s="59">
        <v>0</v>
      </c>
      <c r="M509" s="59">
        <v>0</v>
      </c>
      <c r="N509" s="59">
        <v>0</v>
      </c>
      <c r="O509" s="59">
        <v>0</v>
      </c>
      <c r="P509" s="59">
        <v>0</v>
      </c>
      <c r="Q509" s="59">
        <v>0</v>
      </c>
      <c r="R509" s="59">
        <v>0</v>
      </c>
      <c r="S509" s="90"/>
      <c r="T509" s="90"/>
      <c r="U509" s="91"/>
    </row>
    <row r="510" spans="1:21" ht="13.2" x14ac:dyDescent="0.25">
      <c r="A510" s="59" t="s">
        <v>4423</v>
      </c>
      <c r="B510" s="59" t="s">
        <v>5873</v>
      </c>
      <c r="C510" s="59" t="s">
        <v>5879</v>
      </c>
      <c r="D510" s="59" t="s">
        <v>125</v>
      </c>
      <c r="E510" s="59">
        <v>167</v>
      </c>
      <c r="F510" s="59">
        <v>167</v>
      </c>
      <c r="G510" s="59">
        <v>167</v>
      </c>
      <c r="H510" s="59">
        <v>167</v>
      </c>
      <c r="I510" s="59">
        <v>167</v>
      </c>
      <c r="J510" s="59">
        <v>167</v>
      </c>
      <c r="K510" s="59">
        <v>167</v>
      </c>
      <c r="L510" s="59">
        <v>167</v>
      </c>
      <c r="M510" s="59">
        <v>167</v>
      </c>
      <c r="N510" s="59">
        <v>168</v>
      </c>
      <c r="O510" s="59">
        <v>168</v>
      </c>
      <c r="P510" s="59">
        <v>168</v>
      </c>
      <c r="Q510" s="59">
        <v>168</v>
      </c>
      <c r="R510" s="59">
        <v>167420</v>
      </c>
      <c r="S510" s="90"/>
      <c r="T510" s="90"/>
      <c r="U510" s="91"/>
    </row>
    <row r="511" spans="1:21" ht="13.2" x14ac:dyDescent="0.25">
      <c r="A511" s="59" t="s">
        <v>4424</v>
      </c>
      <c r="B511" s="59" t="s">
        <v>5873</v>
      </c>
      <c r="C511" s="59" t="s">
        <v>5880</v>
      </c>
      <c r="D511" s="59" t="s">
        <v>125</v>
      </c>
      <c r="E511" s="59">
        <v>0</v>
      </c>
      <c r="F511" s="59">
        <v>0</v>
      </c>
      <c r="G511" s="59">
        <v>0</v>
      </c>
      <c r="H511" s="59">
        <v>0</v>
      </c>
      <c r="I511" s="59">
        <v>0</v>
      </c>
      <c r="J511" s="59">
        <v>0</v>
      </c>
      <c r="K511" s="59">
        <v>0</v>
      </c>
      <c r="L511" s="59">
        <v>0</v>
      </c>
      <c r="M511" s="59">
        <v>0</v>
      </c>
      <c r="N511" s="59">
        <v>0</v>
      </c>
      <c r="O511" s="59">
        <v>0</v>
      </c>
      <c r="P511" s="59">
        <v>0</v>
      </c>
      <c r="Q511" s="59">
        <v>0</v>
      </c>
      <c r="R511" s="59">
        <v>0</v>
      </c>
      <c r="S511" s="90"/>
      <c r="T511" s="90"/>
      <c r="U511" s="91"/>
    </row>
    <row r="512" spans="1:21" ht="13.2" x14ac:dyDescent="0.25">
      <c r="A512" s="59" t="s">
        <v>4425</v>
      </c>
      <c r="B512" s="59" t="s">
        <v>5873</v>
      </c>
      <c r="C512" s="59" t="s">
        <v>5881</v>
      </c>
      <c r="D512" s="59" t="s">
        <v>125</v>
      </c>
      <c r="E512" s="59">
        <v>190</v>
      </c>
      <c r="F512" s="59">
        <v>190</v>
      </c>
      <c r="G512" s="59">
        <v>191</v>
      </c>
      <c r="H512" s="59">
        <v>191</v>
      </c>
      <c r="I512" s="59">
        <v>191</v>
      </c>
      <c r="J512" s="59">
        <v>192</v>
      </c>
      <c r="K512" s="59">
        <v>192</v>
      </c>
      <c r="L512" s="59">
        <v>192</v>
      </c>
      <c r="M512" s="59">
        <v>193</v>
      </c>
      <c r="N512" s="59">
        <v>193</v>
      </c>
      <c r="O512" s="59">
        <v>193</v>
      </c>
      <c r="P512" s="59">
        <v>194</v>
      </c>
      <c r="Q512" s="59">
        <v>194</v>
      </c>
      <c r="R512" s="59">
        <v>192041</v>
      </c>
      <c r="S512" s="90"/>
      <c r="T512" s="90"/>
      <c r="U512" s="91"/>
    </row>
    <row r="513" spans="1:21" ht="13.2" x14ac:dyDescent="0.25">
      <c r="A513" s="59" t="s">
        <v>4426</v>
      </c>
      <c r="B513" s="59" t="s">
        <v>5873</v>
      </c>
      <c r="C513" s="59" t="s">
        <v>5882</v>
      </c>
      <c r="D513" s="59" t="s">
        <v>125</v>
      </c>
      <c r="E513" s="59">
        <v>90</v>
      </c>
      <c r="F513" s="59">
        <v>90</v>
      </c>
      <c r="G513" s="59">
        <v>90</v>
      </c>
      <c r="H513" s="59">
        <v>90</v>
      </c>
      <c r="I513" s="59">
        <v>91</v>
      </c>
      <c r="J513" s="59">
        <v>91</v>
      </c>
      <c r="K513" s="59">
        <v>91</v>
      </c>
      <c r="L513" s="59">
        <v>92</v>
      </c>
      <c r="M513" s="59">
        <v>92</v>
      </c>
      <c r="N513" s="59">
        <v>92</v>
      </c>
      <c r="O513" s="59">
        <v>93</v>
      </c>
      <c r="P513" s="59">
        <v>93</v>
      </c>
      <c r="Q513" s="59">
        <v>93</v>
      </c>
      <c r="R513" s="59">
        <v>91429</v>
      </c>
      <c r="S513" s="90"/>
      <c r="T513" s="90"/>
      <c r="U513" s="91"/>
    </row>
    <row r="514" spans="1:21" ht="13.2" x14ac:dyDescent="0.25">
      <c r="A514" s="59" t="s">
        <v>4427</v>
      </c>
      <c r="B514" s="59" t="s">
        <v>5873</v>
      </c>
      <c r="C514" s="59" t="s">
        <v>5883</v>
      </c>
      <c r="D514" s="59" t="s">
        <v>125</v>
      </c>
      <c r="E514" s="59">
        <v>0</v>
      </c>
      <c r="F514" s="59">
        <v>0</v>
      </c>
      <c r="G514" s="59">
        <v>0</v>
      </c>
      <c r="H514" s="59">
        <v>0</v>
      </c>
      <c r="I514" s="59">
        <v>0</v>
      </c>
      <c r="J514" s="59">
        <v>0</v>
      </c>
      <c r="K514" s="59">
        <v>0</v>
      </c>
      <c r="L514" s="59">
        <v>0</v>
      </c>
      <c r="M514" s="59">
        <v>0</v>
      </c>
      <c r="N514" s="59">
        <v>0</v>
      </c>
      <c r="O514" s="59">
        <v>0</v>
      </c>
      <c r="P514" s="59">
        <v>0</v>
      </c>
      <c r="Q514" s="59">
        <v>0</v>
      </c>
      <c r="R514" s="59">
        <v>0</v>
      </c>
      <c r="S514" s="90"/>
      <c r="T514" s="90"/>
      <c r="U514" s="91"/>
    </row>
    <row r="515" spans="1:21" ht="13.2" x14ac:dyDescent="0.25">
      <c r="A515" s="59" t="s">
        <v>4428</v>
      </c>
      <c r="B515" s="59" t="s">
        <v>5873</v>
      </c>
      <c r="C515" s="59" t="s">
        <v>5884</v>
      </c>
      <c r="D515" s="59" t="s">
        <v>125</v>
      </c>
      <c r="E515" s="59">
        <v>7</v>
      </c>
      <c r="F515" s="59">
        <v>7</v>
      </c>
      <c r="G515" s="59">
        <v>7</v>
      </c>
      <c r="H515" s="59">
        <v>7</v>
      </c>
      <c r="I515" s="59">
        <v>7</v>
      </c>
      <c r="J515" s="59">
        <v>7</v>
      </c>
      <c r="K515" s="59">
        <v>7</v>
      </c>
      <c r="L515" s="59">
        <v>7</v>
      </c>
      <c r="M515" s="59">
        <v>7</v>
      </c>
      <c r="N515" s="59">
        <v>7</v>
      </c>
      <c r="O515" s="59">
        <v>7</v>
      </c>
      <c r="P515" s="59">
        <v>7</v>
      </c>
      <c r="Q515" s="59">
        <v>7</v>
      </c>
      <c r="R515" s="59">
        <v>7207</v>
      </c>
      <c r="S515" s="90"/>
      <c r="T515" s="90"/>
      <c r="U515" s="91"/>
    </row>
    <row r="516" spans="1:21" ht="13.2" x14ac:dyDescent="0.25">
      <c r="A516" s="59" t="s">
        <v>4429</v>
      </c>
      <c r="B516" s="59" t="s">
        <v>5873</v>
      </c>
      <c r="C516" s="59" t="s">
        <v>5885</v>
      </c>
      <c r="D516" s="59" t="s">
        <v>125</v>
      </c>
      <c r="E516" s="59">
        <v>1718</v>
      </c>
      <c r="F516" s="59">
        <v>1714</v>
      </c>
      <c r="G516" s="59">
        <v>1715</v>
      </c>
      <c r="H516" s="59">
        <v>1717</v>
      </c>
      <c r="I516" s="59">
        <v>1719</v>
      </c>
      <c r="J516" s="59">
        <v>1721</v>
      </c>
      <c r="K516" s="59">
        <v>1723</v>
      </c>
      <c r="L516" s="59">
        <v>1725</v>
      </c>
      <c r="M516" s="59">
        <v>1727</v>
      </c>
      <c r="N516" s="59">
        <v>1729</v>
      </c>
      <c r="O516" s="59">
        <v>1731</v>
      </c>
      <c r="P516" s="59">
        <v>1733</v>
      </c>
      <c r="Q516" s="59">
        <v>1735</v>
      </c>
      <c r="R516" s="59">
        <v>1723382</v>
      </c>
      <c r="S516" s="90"/>
      <c r="T516" s="90"/>
      <c r="U516" s="91"/>
    </row>
    <row r="517" spans="1:21" ht="13.2" x14ac:dyDescent="0.25">
      <c r="A517" s="59" t="s">
        <v>4430</v>
      </c>
      <c r="B517" s="59" t="s">
        <v>5873</v>
      </c>
      <c r="C517" s="59" t="s">
        <v>5886</v>
      </c>
      <c r="D517" s="59" t="s">
        <v>125</v>
      </c>
      <c r="E517" s="59">
        <v>0</v>
      </c>
      <c r="F517" s="59">
        <v>0</v>
      </c>
      <c r="G517" s="59">
        <v>0</v>
      </c>
      <c r="H517" s="59">
        <v>0</v>
      </c>
      <c r="I517" s="59">
        <v>0</v>
      </c>
      <c r="J517" s="59">
        <v>0</v>
      </c>
      <c r="K517" s="59">
        <v>0</v>
      </c>
      <c r="L517" s="59">
        <v>0</v>
      </c>
      <c r="M517" s="59">
        <v>0</v>
      </c>
      <c r="N517" s="59">
        <v>0</v>
      </c>
      <c r="O517" s="59">
        <v>0</v>
      </c>
      <c r="P517" s="59">
        <v>0</v>
      </c>
      <c r="Q517" s="59">
        <v>0</v>
      </c>
      <c r="R517" s="59">
        <v>0</v>
      </c>
      <c r="S517" s="90"/>
      <c r="T517" s="90"/>
      <c r="U517" s="91"/>
    </row>
    <row r="518" spans="1:21" ht="13.2" x14ac:dyDescent="0.25">
      <c r="A518" s="59" t="s">
        <v>4431</v>
      </c>
      <c r="B518" s="59" t="s">
        <v>5873</v>
      </c>
      <c r="C518" s="59" t="s">
        <v>5887</v>
      </c>
      <c r="D518" s="59" t="s">
        <v>125</v>
      </c>
      <c r="E518" s="59">
        <v>21</v>
      </c>
      <c r="F518" s="59">
        <v>21</v>
      </c>
      <c r="G518" s="59">
        <v>22</v>
      </c>
      <c r="H518" s="59">
        <v>22</v>
      </c>
      <c r="I518" s="59">
        <v>22</v>
      </c>
      <c r="J518" s="59">
        <v>22</v>
      </c>
      <c r="K518" s="59">
        <v>22</v>
      </c>
      <c r="L518" s="59">
        <v>23</v>
      </c>
      <c r="M518" s="59">
        <v>21</v>
      </c>
      <c r="N518" s="59">
        <v>21</v>
      </c>
      <c r="O518" s="59">
        <v>22</v>
      </c>
      <c r="P518" s="59">
        <v>22</v>
      </c>
      <c r="Q518" s="59">
        <v>23</v>
      </c>
      <c r="R518" s="59">
        <v>21766</v>
      </c>
      <c r="S518" s="90"/>
      <c r="T518" s="90"/>
      <c r="U518" s="91"/>
    </row>
    <row r="519" spans="1:21" ht="13.2" x14ac:dyDescent="0.25">
      <c r="A519" s="59" t="s">
        <v>4432</v>
      </c>
      <c r="B519" s="59" t="s">
        <v>5873</v>
      </c>
      <c r="C519" s="59" t="s">
        <v>5888</v>
      </c>
      <c r="D519" s="59" t="s">
        <v>125</v>
      </c>
      <c r="E519" s="59">
        <v>205</v>
      </c>
      <c r="F519" s="59">
        <v>206</v>
      </c>
      <c r="G519" s="59">
        <v>208</v>
      </c>
      <c r="H519" s="59">
        <v>209</v>
      </c>
      <c r="I519" s="59">
        <v>211</v>
      </c>
      <c r="J519" s="59">
        <v>212</v>
      </c>
      <c r="K519" s="59">
        <v>214</v>
      </c>
      <c r="L519" s="59">
        <v>215</v>
      </c>
      <c r="M519" s="59">
        <v>217</v>
      </c>
      <c r="N519" s="59">
        <v>218</v>
      </c>
      <c r="O519" s="59">
        <v>220</v>
      </c>
      <c r="P519" s="59">
        <v>221</v>
      </c>
      <c r="Q519" s="59">
        <v>223</v>
      </c>
      <c r="R519" s="59">
        <v>213644</v>
      </c>
      <c r="S519" s="90"/>
      <c r="T519" s="90"/>
      <c r="U519" s="91"/>
    </row>
    <row r="520" spans="1:21" ht="13.2" x14ac:dyDescent="0.25">
      <c r="A520" s="59" t="s">
        <v>4433</v>
      </c>
      <c r="B520" s="59" t="s">
        <v>5873</v>
      </c>
      <c r="C520" s="59" t="s">
        <v>5889</v>
      </c>
      <c r="D520" s="59" t="s">
        <v>125</v>
      </c>
      <c r="E520" s="59">
        <v>0</v>
      </c>
      <c r="F520" s="59">
        <v>0</v>
      </c>
      <c r="G520" s="59">
        <v>0</v>
      </c>
      <c r="H520" s="59">
        <v>0</v>
      </c>
      <c r="I520" s="59">
        <v>0</v>
      </c>
      <c r="J520" s="59">
        <v>0</v>
      </c>
      <c r="K520" s="59">
        <v>0</v>
      </c>
      <c r="L520" s="59">
        <v>0</v>
      </c>
      <c r="M520" s="59">
        <v>0</v>
      </c>
      <c r="N520" s="59">
        <v>0</v>
      </c>
      <c r="O520" s="59">
        <v>0</v>
      </c>
      <c r="P520" s="59">
        <v>0</v>
      </c>
      <c r="Q520" s="59">
        <v>0</v>
      </c>
      <c r="R520" s="59">
        <v>0</v>
      </c>
      <c r="S520" s="90"/>
      <c r="T520" s="90"/>
      <c r="U520" s="91"/>
    </row>
    <row r="521" spans="1:21" ht="13.2" x14ac:dyDescent="0.25">
      <c r="A521" s="59" t="s">
        <v>4434</v>
      </c>
      <c r="B521" s="59" t="s">
        <v>5873</v>
      </c>
      <c r="C521" s="59" t="s">
        <v>5890</v>
      </c>
      <c r="D521" s="59" t="s">
        <v>125</v>
      </c>
      <c r="E521" s="59">
        <v>0</v>
      </c>
      <c r="F521" s="59">
        <v>0</v>
      </c>
      <c r="G521" s="59">
        <v>0</v>
      </c>
      <c r="H521" s="59">
        <v>0</v>
      </c>
      <c r="I521" s="59">
        <v>0</v>
      </c>
      <c r="J521" s="59">
        <v>0</v>
      </c>
      <c r="K521" s="59">
        <v>0</v>
      </c>
      <c r="L521" s="59">
        <v>0</v>
      </c>
      <c r="M521" s="59">
        <v>0</v>
      </c>
      <c r="N521" s="59">
        <v>0</v>
      </c>
      <c r="O521" s="59">
        <v>0</v>
      </c>
      <c r="P521" s="59">
        <v>0</v>
      </c>
      <c r="Q521" s="59">
        <v>0</v>
      </c>
      <c r="R521" s="59">
        <v>0</v>
      </c>
      <c r="S521" s="90"/>
      <c r="T521" s="90"/>
      <c r="U521" s="91"/>
    </row>
    <row r="522" spans="1:21" ht="13.2" x14ac:dyDescent="0.25">
      <c r="A522" s="59" t="s">
        <v>4435</v>
      </c>
      <c r="B522" s="59" t="s">
        <v>5873</v>
      </c>
      <c r="C522" s="59" t="s">
        <v>5891</v>
      </c>
      <c r="D522" s="59" t="s">
        <v>125</v>
      </c>
      <c r="E522" s="59">
        <v>0</v>
      </c>
      <c r="F522" s="59">
        <v>0</v>
      </c>
      <c r="G522" s="59">
        <v>0</v>
      </c>
      <c r="H522" s="59">
        <v>0</v>
      </c>
      <c r="I522" s="59">
        <v>0</v>
      </c>
      <c r="J522" s="59">
        <v>0</v>
      </c>
      <c r="K522" s="59">
        <v>0</v>
      </c>
      <c r="L522" s="59">
        <v>0</v>
      </c>
      <c r="M522" s="59">
        <v>0</v>
      </c>
      <c r="N522" s="59">
        <v>0</v>
      </c>
      <c r="O522" s="59">
        <v>0</v>
      </c>
      <c r="P522" s="59">
        <v>0</v>
      </c>
      <c r="Q522" s="59">
        <v>0</v>
      </c>
      <c r="R522" s="59">
        <v>0</v>
      </c>
      <c r="S522" s="90"/>
      <c r="T522" s="90"/>
      <c r="U522" s="91"/>
    </row>
    <row r="523" spans="1:21" ht="13.2" x14ac:dyDescent="0.25">
      <c r="A523" s="59" t="s">
        <v>4436</v>
      </c>
      <c r="B523" s="59" t="s">
        <v>5873</v>
      </c>
      <c r="C523" s="59" t="s">
        <v>5892</v>
      </c>
      <c r="D523" s="59" t="s">
        <v>125</v>
      </c>
      <c r="E523" s="59">
        <v>1820</v>
      </c>
      <c r="F523" s="59">
        <v>1822</v>
      </c>
      <c r="G523" s="59">
        <v>1824</v>
      </c>
      <c r="H523" s="59">
        <v>1826</v>
      </c>
      <c r="I523" s="59">
        <v>1828</v>
      </c>
      <c r="J523" s="59">
        <v>1829</v>
      </c>
      <c r="K523" s="59">
        <v>1831</v>
      </c>
      <c r="L523" s="59">
        <v>1833</v>
      </c>
      <c r="M523" s="59">
        <v>1835</v>
      </c>
      <c r="N523" s="59">
        <v>1837</v>
      </c>
      <c r="O523" s="59">
        <v>1839</v>
      </c>
      <c r="P523" s="59">
        <v>1840</v>
      </c>
      <c r="Q523" s="59">
        <v>1842</v>
      </c>
      <c r="R523" s="59">
        <v>1831217</v>
      </c>
      <c r="S523" s="90"/>
      <c r="T523" s="90"/>
      <c r="U523" s="91"/>
    </row>
    <row r="524" spans="1:21" ht="13.2" x14ac:dyDescent="0.25">
      <c r="A524" s="59" t="s">
        <v>4437</v>
      </c>
      <c r="B524" s="59" t="s">
        <v>5873</v>
      </c>
      <c r="C524" s="59" t="s">
        <v>5893</v>
      </c>
      <c r="D524" s="59" t="s">
        <v>125</v>
      </c>
      <c r="E524" s="59">
        <v>0</v>
      </c>
      <c r="F524" s="59">
        <v>0</v>
      </c>
      <c r="G524" s="59">
        <v>0</v>
      </c>
      <c r="H524" s="59">
        <v>0</v>
      </c>
      <c r="I524" s="59">
        <v>0</v>
      </c>
      <c r="J524" s="59">
        <v>0</v>
      </c>
      <c r="K524" s="59">
        <v>0</v>
      </c>
      <c r="L524" s="59">
        <v>0</v>
      </c>
      <c r="M524" s="59">
        <v>0</v>
      </c>
      <c r="N524" s="59">
        <v>0</v>
      </c>
      <c r="O524" s="59">
        <v>0</v>
      </c>
      <c r="P524" s="59">
        <v>0</v>
      </c>
      <c r="Q524" s="59">
        <v>0</v>
      </c>
      <c r="R524" s="59">
        <v>0</v>
      </c>
      <c r="S524" s="90"/>
      <c r="T524" s="90"/>
      <c r="U524" s="91"/>
    </row>
    <row r="525" spans="1:21" ht="13.2" x14ac:dyDescent="0.25">
      <c r="A525" s="59" t="s">
        <v>4438</v>
      </c>
      <c r="B525" s="59" t="s">
        <v>5873</v>
      </c>
      <c r="C525" s="59" t="s">
        <v>5894</v>
      </c>
      <c r="D525" s="59" t="s">
        <v>125</v>
      </c>
      <c r="E525" s="59">
        <v>0</v>
      </c>
      <c r="F525" s="59">
        <v>0</v>
      </c>
      <c r="G525" s="59">
        <v>0</v>
      </c>
      <c r="H525" s="59">
        <v>0</v>
      </c>
      <c r="I525" s="59">
        <v>0</v>
      </c>
      <c r="J525" s="59">
        <v>0</v>
      </c>
      <c r="K525" s="59">
        <v>0</v>
      </c>
      <c r="L525" s="59">
        <v>0</v>
      </c>
      <c r="M525" s="59">
        <v>0</v>
      </c>
      <c r="N525" s="59">
        <v>0</v>
      </c>
      <c r="O525" s="59">
        <v>0</v>
      </c>
      <c r="P525" s="59">
        <v>0</v>
      </c>
      <c r="Q525" s="59">
        <v>0</v>
      </c>
      <c r="R525" s="59">
        <v>0</v>
      </c>
      <c r="S525" s="90"/>
      <c r="T525" s="90"/>
      <c r="U525" s="91"/>
    </row>
    <row r="526" spans="1:21" ht="13.2" x14ac:dyDescent="0.25">
      <c r="A526" s="59" t="s">
        <v>4439</v>
      </c>
      <c r="B526" s="59" t="s">
        <v>5873</v>
      </c>
      <c r="C526" s="59" t="s">
        <v>5895</v>
      </c>
      <c r="D526" s="59" t="s">
        <v>125</v>
      </c>
      <c r="E526" s="59">
        <v>0</v>
      </c>
      <c r="F526" s="59">
        <v>0</v>
      </c>
      <c r="G526" s="59">
        <v>0</v>
      </c>
      <c r="H526" s="59">
        <v>0</v>
      </c>
      <c r="I526" s="59">
        <v>0</v>
      </c>
      <c r="J526" s="59">
        <v>0</v>
      </c>
      <c r="K526" s="59">
        <v>0</v>
      </c>
      <c r="L526" s="59">
        <v>0</v>
      </c>
      <c r="M526" s="59">
        <v>0</v>
      </c>
      <c r="N526" s="59">
        <v>0</v>
      </c>
      <c r="O526" s="59">
        <v>0</v>
      </c>
      <c r="P526" s="59">
        <v>0</v>
      </c>
      <c r="Q526" s="59">
        <v>0</v>
      </c>
      <c r="R526" s="59">
        <v>0</v>
      </c>
      <c r="S526" s="90"/>
      <c r="T526" s="90"/>
      <c r="U526" s="91"/>
    </row>
    <row r="527" spans="1:21" ht="13.2" x14ac:dyDescent="0.25">
      <c r="A527" s="59" t="s">
        <v>4440</v>
      </c>
      <c r="B527" s="59" t="s">
        <v>5873</v>
      </c>
      <c r="C527" s="59" t="s">
        <v>5896</v>
      </c>
      <c r="D527" s="59" t="s">
        <v>125</v>
      </c>
      <c r="E527" s="59">
        <v>32</v>
      </c>
      <c r="F527" s="59">
        <v>32</v>
      </c>
      <c r="G527" s="59">
        <v>32</v>
      </c>
      <c r="H527" s="59">
        <v>32</v>
      </c>
      <c r="I527" s="59">
        <v>32</v>
      </c>
      <c r="J527" s="59">
        <v>32</v>
      </c>
      <c r="K527" s="59">
        <v>32</v>
      </c>
      <c r="L527" s="59">
        <v>32</v>
      </c>
      <c r="M527" s="59">
        <v>33</v>
      </c>
      <c r="N527" s="59">
        <v>33</v>
      </c>
      <c r="O527" s="59">
        <v>33</v>
      </c>
      <c r="P527" s="59">
        <v>33</v>
      </c>
      <c r="Q527" s="59">
        <v>33</v>
      </c>
      <c r="R527" s="59">
        <v>32348</v>
      </c>
      <c r="S527" s="90"/>
      <c r="T527" s="90"/>
      <c r="U527" s="91"/>
    </row>
    <row r="528" spans="1:21" ht="13.2" x14ac:dyDescent="0.25">
      <c r="A528" s="59" t="s">
        <v>4441</v>
      </c>
      <c r="B528" s="59" t="s">
        <v>5897</v>
      </c>
      <c r="C528" s="59" t="s">
        <v>5898</v>
      </c>
      <c r="D528" s="59" t="s">
        <v>125</v>
      </c>
      <c r="E528" s="59">
        <v>146</v>
      </c>
      <c r="F528" s="59">
        <v>148</v>
      </c>
      <c r="G528" s="59">
        <v>151</v>
      </c>
      <c r="H528" s="59">
        <v>153</v>
      </c>
      <c r="I528" s="59">
        <v>156</v>
      </c>
      <c r="J528" s="59">
        <v>158</v>
      </c>
      <c r="K528" s="59">
        <v>160</v>
      </c>
      <c r="L528" s="59">
        <v>163</v>
      </c>
      <c r="M528" s="59">
        <v>165</v>
      </c>
      <c r="N528" s="59">
        <v>167</v>
      </c>
      <c r="O528" s="59">
        <v>170</v>
      </c>
      <c r="P528" s="59">
        <v>172</v>
      </c>
      <c r="Q528" s="59">
        <v>174</v>
      </c>
      <c r="R528" s="59">
        <v>160279</v>
      </c>
      <c r="S528" s="90"/>
      <c r="T528" s="90"/>
      <c r="U528" s="91"/>
    </row>
    <row r="529" spans="1:21" ht="13.2" x14ac:dyDescent="0.25">
      <c r="A529" s="59" t="s">
        <v>4442</v>
      </c>
      <c r="B529" s="59" t="s">
        <v>5897</v>
      </c>
      <c r="C529" s="59" t="s">
        <v>5899</v>
      </c>
      <c r="D529" s="59" t="s">
        <v>125</v>
      </c>
      <c r="E529" s="59">
        <v>0</v>
      </c>
      <c r="F529" s="59">
        <v>0</v>
      </c>
      <c r="G529" s="59">
        <v>0</v>
      </c>
      <c r="H529" s="59">
        <v>0</v>
      </c>
      <c r="I529" s="59">
        <v>0</v>
      </c>
      <c r="J529" s="59">
        <v>0</v>
      </c>
      <c r="K529" s="59">
        <v>0</v>
      </c>
      <c r="L529" s="59">
        <v>0</v>
      </c>
      <c r="M529" s="59">
        <v>0</v>
      </c>
      <c r="N529" s="59">
        <v>0</v>
      </c>
      <c r="O529" s="59">
        <v>0</v>
      </c>
      <c r="P529" s="59">
        <v>0</v>
      </c>
      <c r="Q529" s="59">
        <v>0</v>
      </c>
      <c r="R529" s="59">
        <v>0</v>
      </c>
      <c r="S529" s="90"/>
      <c r="T529" s="90"/>
      <c r="U529" s="91"/>
    </row>
    <row r="530" spans="1:21" ht="13.2" x14ac:dyDescent="0.25">
      <c r="A530" s="59" t="s">
        <v>4443</v>
      </c>
      <c r="B530" s="59" t="s">
        <v>5897</v>
      </c>
      <c r="C530" s="59" t="s">
        <v>5900</v>
      </c>
      <c r="D530" s="59" t="s">
        <v>125</v>
      </c>
      <c r="E530" s="59">
        <v>698</v>
      </c>
      <c r="F530" s="59">
        <v>708</v>
      </c>
      <c r="G530" s="59">
        <v>718</v>
      </c>
      <c r="H530" s="59">
        <v>728</v>
      </c>
      <c r="I530" s="59">
        <v>738</v>
      </c>
      <c r="J530" s="59">
        <v>748</v>
      </c>
      <c r="K530" s="59">
        <v>758</v>
      </c>
      <c r="L530" s="59">
        <v>768</v>
      </c>
      <c r="M530" s="59">
        <v>778</v>
      </c>
      <c r="N530" s="59">
        <v>788</v>
      </c>
      <c r="O530" s="59">
        <v>798</v>
      </c>
      <c r="P530" s="59">
        <v>808</v>
      </c>
      <c r="Q530" s="59">
        <v>818</v>
      </c>
      <c r="R530" s="59">
        <v>757818</v>
      </c>
      <c r="S530" s="90"/>
      <c r="T530" s="90"/>
      <c r="U530" s="91"/>
    </row>
    <row r="531" spans="1:21" ht="13.2" x14ac:dyDescent="0.25">
      <c r="A531" s="59" t="s">
        <v>4444</v>
      </c>
      <c r="B531" s="59" t="s">
        <v>5897</v>
      </c>
      <c r="C531" s="59" t="s">
        <v>5901</v>
      </c>
      <c r="D531" s="59" t="s">
        <v>125</v>
      </c>
      <c r="E531" s="59">
        <v>0</v>
      </c>
      <c r="F531" s="59">
        <v>0</v>
      </c>
      <c r="G531" s="59">
        <v>0</v>
      </c>
      <c r="H531" s="59">
        <v>0</v>
      </c>
      <c r="I531" s="59">
        <v>0</v>
      </c>
      <c r="J531" s="59">
        <v>0</v>
      </c>
      <c r="K531" s="59">
        <v>0</v>
      </c>
      <c r="L531" s="59">
        <v>0</v>
      </c>
      <c r="M531" s="59">
        <v>0</v>
      </c>
      <c r="N531" s="59">
        <v>0</v>
      </c>
      <c r="O531" s="59">
        <v>0</v>
      </c>
      <c r="P531" s="59">
        <v>0</v>
      </c>
      <c r="Q531" s="59">
        <v>0</v>
      </c>
      <c r="R531" s="59">
        <v>0</v>
      </c>
      <c r="S531" s="90"/>
      <c r="T531" s="90"/>
      <c r="U531" s="91"/>
    </row>
    <row r="532" spans="1:21" ht="13.2" x14ac:dyDescent="0.25">
      <c r="A532" s="59" t="s">
        <v>4445</v>
      </c>
      <c r="B532" s="59" t="s">
        <v>5897</v>
      </c>
      <c r="C532" s="59" t="s">
        <v>5902</v>
      </c>
      <c r="D532" s="59" t="s">
        <v>125</v>
      </c>
      <c r="E532" s="59">
        <v>201</v>
      </c>
      <c r="F532" s="59">
        <v>204</v>
      </c>
      <c r="G532" s="59">
        <v>208</v>
      </c>
      <c r="H532" s="59">
        <v>211</v>
      </c>
      <c r="I532" s="59">
        <v>214</v>
      </c>
      <c r="J532" s="59">
        <v>217</v>
      </c>
      <c r="K532" s="59">
        <v>220</v>
      </c>
      <c r="L532" s="59">
        <v>224</v>
      </c>
      <c r="M532" s="59">
        <v>227</v>
      </c>
      <c r="N532" s="59">
        <v>230</v>
      </c>
      <c r="O532" s="59">
        <v>233</v>
      </c>
      <c r="P532" s="59">
        <v>236</v>
      </c>
      <c r="Q532" s="59">
        <v>239</v>
      </c>
      <c r="R532" s="59">
        <v>220333</v>
      </c>
      <c r="S532" s="90"/>
      <c r="T532" s="90"/>
      <c r="U532" s="91"/>
    </row>
    <row r="533" spans="1:21" ht="13.2" x14ac:dyDescent="0.25">
      <c r="A533" s="59" t="s">
        <v>4446</v>
      </c>
      <c r="B533" s="59" t="s">
        <v>5897</v>
      </c>
      <c r="C533" s="59" t="s">
        <v>5903</v>
      </c>
      <c r="D533" s="59" t="s">
        <v>125</v>
      </c>
      <c r="E533" s="59">
        <v>4</v>
      </c>
      <c r="F533" s="59">
        <v>4</v>
      </c>
      <c r="G533" s="59">
        <v>4</v>
      </c>
      <c r="H533" s="59">
        <v>4</v>
      </c>
      <c r="I533" s="59">
        <v>4</v>
      </c>
      <c r="J533" s="59">
        <v>4</v>
      </c>
      <c r="K533" s="59">
        <v>5</v>
      </c>
      <c r="L533" s="59">
        <v>5</v>
      </c>
      <c r="M533" s="59">
        <v>5</v>
      </c>
      <c r="N533" s="59">
        <v>5</v>
      </c>
      <c r="O533" s="59">
        <v>5</v>
      </c>
      <c r="P533" s="59">
        <v>5</v>
      </c>
      <c r="Q533" s="59">
        <v>5</v>
      </c>
      <c r="R533" s="59">
        <v>4549</v>
      </c>
      <c r="S533" s="90"/>
      <c r="T533" s="90"/>
      <c r="U533" s="91"/>
    </row>
    <row r="534" spans="1:21" ht="13.2" x14ac:dyDescent="0.25">
      <c r="A534" s="59" t="s">
        <v>4447</v>
      </c>
      <c r="B534" s="59" t="s">
        <v>5897</v>
      </c>
      <c r="C534" s="59" t="s">
        <v>5904</v>
      </c>
      <c r="D534" s="59" t="s">
        <v>125</v>
      </c>
      <c r="E534" s="59">
        <v>0</v>
      </c>
      <c r="F534" s="59">
        <v>0</v>
      </c>
      <c r="G534" s="59">
        <v>0</v>
      </c>
      <c r="H534" s="59">
        <v>0</v>
      </c>
      <c r="I534" s="59">
        <v>0</v>
      </c>
      <c r="J534" s="59">
        <v>0</v>
      </c>
      <c r="K534" s="59">
        <v>0</v>
      </c>
      <c r="L534" s="59">
        <v>0</v>
      </c>
      <c r="M534" s="59">
        <v>0</v>
      </c>
      <c r="N534" s="59">
        <v>0</v>
      </c>
      <c r="O534" s="59">
        <v>0</v>
      </c>
      <c r="P534" s="59">
        <v>0</v>
      </c>
      <c r="Q534" s="59">
        <v>0</v>
      </c>
      <c r="R534" s="59">
        <v>0</v>
      </c>
      <c r="S534" s="90"/>
      <c r="T534" s="90"/>
      <c r="U534" s="91"/>
    </row>
    <row r="535" spans="1:21" ht="13.2" x14ac:dyDescent="0.25">
      <c r="A535" s="59" t="s">
        <v>4448</v>
      </c>
      <c r="B535" s="59" t="s">
        <v>5897</v>
      </c>
      <c r="C535" s="59" t="s">
        <v>5905</v>
      </c>
      <c r="D535" s="59" t="s">
        <v>125</v>
      </c>
      <c r="E535" s="59">
        <v>0</v>
      </c>
      <c r="F535" s="59">
        <v>0</v>
      </c>
      <c r="G535" s="59">
        <v>0</v>
      </c>
      <c r="H535" s="59">
        <v>0</v>
      </c>
      <c r="I535" s="59">
        <v>0</v>
      </c>
      <c r="J535" s="59">
        <v>0</v>
      </c>
      <c r="K535" s="59">
        <v>0</v>
      </c>
      <c r="L535" s="59">
        <v>0</v>
      </c>
      <c r="M535" s="59">
        <v>0</v>
      </c>
      <c r="N535" s="59">
        <v>0</v>
      </c>
      <c r="O535" s="59">
        <v>0</v>
      </c>
      <c r="P535" s="59">
        <v>0</v>
      </c>
      <c r="Q535" s="59">
        <v>0</v>
      </c>
      <c r="R535" s="59">
        <v>0</v>
      </c>
      <c r="S535" s="90"/>
      <c r="T535" s="90"/>
      <c r="U535" s="91"/>
    </row>
    <row r="536" spans="1:21" ht="13.2" x14ac:dyDescent="0.25">
      <c r="A536" s="59" t="s">
        <v>4449</v>
      </c>
      <c r="B536" s="59" t="s">
        <v>5906</v>
      </c>
      <c r="C536" s="59" t="s">
        <v>5907</v>
      </c>
      <c r="D536" s="59" t="s">
        <v>125</v>
      </c>
      <c r="E536" s="59">
        <v>0</v>
      </c>
      <c r="F536" s="59">
        <v>0</v>
      </c>
      <c r="G536" s="59">
        <v>0</v>
      </c>
      <c r="H536" s="59">
        <v>0</v>
      </c>
      <c r="I536" s="59">
        <v>0</v>
      </c>
      <c r="J536" s="59">
        <v>0</v>
      </c>
      <c r="K536" s="59">
        <v>0</v>
      </c>
      <c r="L536" s="59">
        <v>0</v>
      </c>
      <c r="M536" s="59">
        <v>0</v>
      </c>
      <c r="N536" s="59">
        <v>0</v>
      </c>
      <c r="O536" s="59">
        <v>0</v>
      </c>
      <c r="P536" s="59">
        <v>0</v>
      </c>
      <c r="Q536" s="59">
        <v>0</v>
      </c>
      <c r="R536" s="59">
        <v>0</v>
      </c>
      <c r="S536" s="90"/>
      <c r="T536" s="90"/>
      <c r="U536" s="91"/>
    </row>
    <row r="537" spans="1:21" ht="13.2" x14ac:dyDescent="0.25">
      <c r="A537" s="59" t="s">
        <v>4450</v>
      </c>
      <c r="B537" s="59" t="s">
        <v>5906</v>
      </c>
      <c r="C537" s="59" t="s">
        <v>5908</v>
      </c>
      <c r="D537" s="59" t="s">
        <v>125</v>
      </c>
      <c r="E537" s="59">
        <v>132</v>
      </c>
      <c r="F537" s="59">
        <v>135</v>
      </c>
      <c r="G537" s="59">
        <v>139</v>
      </c>
      <c r="H537" s="59">
        <v>142</v>
      </c>
      <c r="I537" s="59">
        <v>146</v>
      </c>
      <c r="J537" s="59">
        <v>149</v>
      </c>
      <c r="K537" s="59">
        <v>153</v>
      </c>
      <c r="L537" s="59">
        <v>156</v>
      </c>
      <c r="M537" s="59">
        <v>160</v>
      </c>
      <c r="N537" s="59">
        <v>163</v>
      </c>
      <c r="O537" s="59">
        <v>167</v>
      </c>
      <c r="P537" s="59">
        <v>171</v>
      </c>
      <c r="Q537" s="59">
        <v>174</v>
      </c>
      <c r="R537" s="59">
        <v>152867</v>
      </c>
      <c r="S537" s="90"/>
      <c r="T537" s="90"/>
      <c r="U537" s="91"/>
    </row>
    <row r="538" spans="1:21" ht="13.2" x14ac:dyDescent="0.25">
      <c r="A538" s="59" t="s">
        <v>4451</v>
      </c>
      <c r="B538" s="59" t="s">
        <v>5906</v>
      </c>
      <c r="C538" s="59" t="s">
        <v>5909</v>
      </c>
      <c r="D538" s="59" t="s">
        <v>125</v>
      </c>
      <c r="E538" s="59">
        <v>0</v>
      </c>
      <c r="F538" s="59">
        <v>0</v>
      </c>
      <c r="G538" s="59">
        <v>0</v>
      </c>
      <c r="H538" s="59">
        <v>0</v>
      </c>
      <c r="I538" s="59">
        <v>0</v>
      </c>
      <c r="J538" s="59">
        <v>0</v>
      </c>
      <c r="K538" s="59">
        <v>0</v>
      </c>
      <c r="L538" s="59">
        <v>0</v>
      </c>
      <c r="M538" s="59">
        <v>0</v>
      </c>
      <c r="N538" s="59">
        <v>0</v>
      </c>
      <c r="O538" s="59">
        <v>0</v>
      </c>
      <c r="P538" s="59">
        <v>0</v>
      </c>
      <c r="Q538" s="59">
        <v>0</v>
      </c>
      <c r="R538" s="59">
        <v>0</v>
      </c>
      <c r="S538" s="90"/>
      <c r="T538" s="90"/>
      <c r="U538" s="91"/>
    </row>
    <row r="539" spans="1:21" ht="13.2" x14ac:dyDescent="0.25">
      <c r="A539" s="59" t="s">
        <v>4452</v>
      </c>
      <c r="B539" s="59" t="s">
        <v>5906</v>
      </c>
      <c r="C539" s="59" t="s">
        <v>5910</v>
      </c>
      <c r="D539" s="59" t="s">
        <v>125</v>
      </c>
      <c r="E539" s="59">
        <v>0</v>
      </c>
      <c r="F539" s="59">
        <v>0</v>
      </c>
      <c r="G539" s="59">
        <v>0</v>
      </c>
      <c r="H539" s="59">
        <v>0</v>
      </c>
      <c r="I539" s="59">
        <v>0</v>
      </c>
      <c r="J539" s="59">
        <v>0</v>
      </c>
      <c r="K539" s="59">
        <v>0</v>
      </c>
      <c r="L539" s="59">
        <v>1</v>
      </c>
      <c r="M539" s="59">
        <v>1</v>
      </c>
      <c r="N539" s="59">
        <v>1</v>
      </c>
      <c r="O539" s="59">
        <v>1</v>
      </c>
      <c r="P539" s="59">
        <v>2</v>
      </c>
      <c r="Q539" s="59">
        <v>2</v>
      </c>
      <c r="R539" s="59">
        <v>545</v>
      </c>
      <c r="S539" s="90"/>
      <c r="T539" s="90"/>
      <c r="U539" s="91"/>
    </row>
    <row r="540" spans="1:21" ht="13.2" x14ac:dyDescent="0.25">
      <c r="A540" s="59" t="s">
        <v>4453</v>
      </c>
      <c r="B540" s="59" t="s">
        <v>5906</v>
      </c>
      <c r="C540" s="59" t="s">
        <v>5911</v>
      </c>
      <c r="D540" s="59" t="s">
        <v>125</v>
      </c>
      <c r="E540" s="59">
        <v>0</v>
      </c>
      <c r="F540" s="59">
        <v>0</v>
      </c>
      <c r="G540" s="59">
        <v>0</v>
      </c>
      <c r="H540" s="59">
        <v>0</v>
      </c>
      <c r="I540" s="59">
        <v>0</v>
      </c>
      <c r="J540" s="59">
        <v>0</v>
      </c>
      <c r="K540" s="59">
        <v>0</v>
      </c>
      <c r="L540" s="59">
        <v>0</v>
      </c>
      <c r="M540" s="59">
        <v>0</v>
      </c>
      <c r="N540" s="59">
        <v>0</v>
      </c>
      <c r="O540" s="59">
        <v>0</v>
      </c>
      <c r="P540" s="59">
        <v>0</v>
      </c>
      <c r="Q540" s="59">
        <v>0</v>
      </c>
      <c r="R540" s="59">
        <v>0</v>
      </c>
      <c r="S540" s="90"/>
      <c r="T540" s="90"/>
      <c r="U540" s="91"/>
    </row>
    <row r="541" spans="1:21" ht="13.2" x14ac:dyDescent="0.25">
      <c r="A541" s="59" t="s">
        <v>4454</v>
      </c>
      <c r="B541" s="59" t="s">
        <v>5906</v>
      </c>
      <c r="C541" s="59" t="s">
        <v>5912</v>
      </c>
      <c r="D541" s="59" t="s">
        <v>125</v>
      </c>
      <c r="E541" s="59">
        <v>177</v>
      </c>
      <c r="F541" s="59">
        <v>184</v>
      </c>
      <c r="G541" s="59">
        <v>191</v>
      </c>
      <c r="H541" s="59">
        <v>198</v>
      </c>
      <c r="I541" s="59">
        <v>206</v>
      </c>
      <c r="J541" s="59">
        <v>213</v>
      </c>
      <c r="K541" s="59">
        <v>220</v>
      </c>
      <c r="L541" s="59">
        <v>227</v>
      </c>
      <c r="M541" s="59">
        <v>234</v>
      </c>
      <c r="N541" s="59">
        <v>242</v>
      </c>
      <c r="O541" s="59">
        <v>249</v>
      </c>
      <c r="P541" s="59">
        <v>257</v>
      </c>
      <c r="Q541" s="59">
        <v>264</v>
      </c>
      <c r="R541" s="59">
        <v>220068</v>
      </c>
      <c r="S541" s="90"/>
      <c r="T541" s="90"/>
      <c r="U541" s="91"/>
    </row>
    <row r="542" spans="1:21" ht="13.2" x14ac:dyDescent="0.25">
      <c r="A542" s="59" t="s">
        <v>4455</v>
      </c>
      <c r="B542" s="59" t="s">
        <v>5906</v>
      </c>
      <c r="C542" s="59" t="s">
        <v>5913</v>
      </c>
      <c r="D542" s="59" t="s">
        <v>125</v>
      </c>
      <c r="E542" s="59">
        <v>0</v>
      </c>
      <c r="F542" s="59">
        <v>0</v>
      </c>
      <c r="G542" s="59">
        <v>0</v>
      </c>
      <c r="H542" s="59">
        <v>0</v>
      </c>
      <c r="I542" s="59">
        <v>0</v>
      </c>
      <c r="J542" s="59">
        <v>0</v>
      </c>
      <c r="K542" s="59">
        <v>0</v>
      </c>
      <c r="L542" s="59">
        <v>0</v>
      </c>
      <c r="M542" s="59">
        <v>0</v>
      </c>
      <c r="N542" s="59">
        <v>0</v>
      </c>
      <c r="O542" s="59">
        <v>0</v>
      </c>
      <c r="P542" s="59">
        <v>0</v>
      </c>
      <c r="Q542" s="59">
        <v>0</v>
      </c>
      <c r="R542" s="59">
        <v>0</v>
      </c>
      <c r="S542" s="90"/>
      <c r="T542" s="90"/>
      <c r="U542" s="91"/>
    </row>
    <row r="543" spans="1:21" ht="13.2" x14ac:dyDescent="0.25">
      <c r="A543" s="59" t="s">
        <v>4456</v>
      </c>
      <c r="B543" s="59" t="s">
        <v>5906</v>
      </c>
      <c r="C543" s="59" t="s">
        <v>5914</v>
      </c>
      <c r="D543" s="59" t="s">
        <v>125</v>
      </c>
      <c r="E543" s="59">
        <v>77</v>
      </c>
      <c r="F543" s="59">
        <v>81</v>
      </c>
      <c r="G543" s="59">
        <v>85</v>
      </c>
      <c r="H543" s="59">
        <v>90</v>
      </c>
      <c r="I543" s="59">
        <v>94</v>
      </c>
      <c r="J543" s="59">
        <v>99</v>
      </c>
      <c r="K543" s="59">
        <v>104</v>
      </c>
      <c r="L543" s="59">
        <v>109</v>
      </c>
      <c r="M543" s="59">
        <v>113</v>
      </c>
      <c r="N543" s="59">
        <v>118</v>
      </c>
      <c r="O543" s="59">
        <v>123</v>
      </c>
      <c r="P543" s="59">
        <v>128</v>
      </c>
      <c r="Q543" s="59">
        <v>133</v>
      </c>
      <c r="R543" s="59">
        <v>104035</v>
      </c>
      <c r="S543" s="90"/>
      <c r="T543" s="90"/>
      <c r="U543" s="91"/>
    </row>
    <row r="544" spans="1:21" ht="13.2" x14ac:dyDescent="0.25">
      <c r="A544" s="59" t="s">
        <v>4457</v>
      </c>
      <c r="B544" s="59" t="s">
        <v>5906</v>
      </c>
      <c r="C544" s="59" t="s">
        <v>5915</v>
      </c>
      <c r="D544" s="59" t="s">
        <v>125</v>
      </c>
      <c r="E544" s="59">
        <v>0</v>
      </c>
      <c r="F544" s="59">
        <v>0</v>
      </c>
      <c r="G544" s="59">
        <v>0</v>
      </c>
      <c r="H544" s="59">
        <v>0</v>
      </c>
      <c r="I544" s="59">
        <v>0</v>
      </c>
      <c r="J544" s="59">
        <v>0</v>
      </c>
      <c r="K544" s="59">
        <v>0</v>
      </c>
      <c r="L544" s="59">
        <v>0</v>
      </c>
      <c r="M544" s="59">
        <v>0</v>
      </c>
      <c r="N544" s="59">
        <v>0</v>
      </c>
      <c r="O544" s="59">
        <v>0</v>
      </c>
      <c r="P544" s="59">
        <v>0</v>
      </c>
      <c r="Q544" s="59">
        <v>0</v>
      </c>
      <c r="R544" s="59">
        <v>0</v>
      </c>
      <c r="S544" s="90"/>
      <c r="T544" s="90"/>
      <c r="U544" s="91"/>
    </row>
    <row r="545" spans="1:21" ht="13.2" x14ac:dyDescent="0.25">
      <c r="A545" s="59" t="s">
        <v>4458</v>
      </c>
      <c r="B545" s="59" t="s">
        <v>5906</v>
      </c>
      <c r="C545" s="59" t="s">
        <v>5916</v>
      </c>
      <c r="D545" s="59" t="s">
        <v>125</v>
      </c>
      <c r="E545" s="59">
        <v>37</v>
      </c>
      <c r="F545" s="59">
        <v>40</v>
      </c>
      <c r="G545" s="59">
        <v>43</v>
      </c>
      <c r="H545" s="59">
        <v>46</v>
      </c>
      <c r="I545" s="59">
        <v>49</v>
      </c>
      <c r="J545" s="59">
        <v>51</v>
      </c>
      <c r="K545" s="59">
        <v>54</v>
      </c>
      <c r="L545" s="59">
        <v>57</v>
      </c>
      <c r="M545" s="59">
        <v>60</v>
      </c>
      <c r="N545" s="59">
        <v>63</v>
      </c>
      <c r="O545" s="59">
        <v>66</v>
      </c>
      <c r="P545" s="59">
        <v>69</v>
      </c>
      <c r="Q545" s="59">
        <v>72</v>
      </c>
      <c r="R545" s="59">
        <v>54359</v>
      </c>
      <c r="S545" s="90"/>
      <c r="T545" s="90"/>
      <c r="U545" s="91"/>
    </row>
    <row r="546" spans="1:21" ht="13.2" x14ac:dyDescent="0.25">
      <c r="A546" s="59" t="s">
        <v>4459</v>
      </c>
      <c r="B546" s="59" t="s">
        <v>5906</v>
      </c>
      <c r="C546" s="59" t="s">
        <v>5917</v>
      </c>
      <c r="D546" s="59" t="s">
        <v>125</v>
      </c>
      <c r="E546" s="59">
        <v>0</v>
      </c>
      <c r="F546" s="59">
        <v>0</v>
      </c>
      <c r="G546" s="59">
        <v>0</v>
      </c>
      <c r="H546" s="59">
        <v>0</v>
      </c>
      <c r="I546" s="59">
        <v>0</v>
      </c>
      <c r="J546" s="59">
        <v>0</v>
      </c>
      <c r="K546" s="59">
        <v>0</v>
      </c>
      <c r="L546" s="59">
        <v>0</v>
      </c>
      <c r="M546" s="59">
        <v>0</v>
      </c>
      <c r="N546" s="59">
        <v>0</v>
      </c>
      <c r="O546" s="59">
        <v>0</v>
      </c>
      <c r="P546" s="59">
        <v>0</v>
      </c>
      <c r="Q546" s="59">
        <v>0</v>
      </c>
      <c r="R546" s="59">
        <v>0</v>
      </c>
      <c r="S546" s="90"/>
      <c r="T546" s="90"/>
      <c r="U546" s="91"/>
    </row>
    <row r="547" spans="1:21" ht="13.2" x14ac:dyDescent="0.25">
      <c r="A547" s="59" t="s">
        <v>4460</v>
      </c>
      <c r="B547" s="59" t="s">
        <v>5906</v>
      </c>
      <c r="C547" s="59" t="s">
        <v>5918</v>
      </c>
      <c r="D547" s="59" t="s">
        <v>125</v>
      </c>
      <c r="E547" s="59">
        <v>47</v>
      </c>
      <c r="F547" s="59">
        <v>51</v>
      </c>
      <c r="G547" s="59">
        <v>55</v>
      </c>
      <c r="H547" s="59">
        <v>59</v>
      </c>
      <c r="I547" s="59">
        <v>63</v>
      </c>
      <c r="J547" s="59">
        <v>67</v>
      </c>
      <c r="K547" s="59">
        <v>71</v>
      </c>
      <c r="L547" s="59">
        <v>75</v>
      </c>
      <c r="M547" s="59">
        <v>79</v>
      </c>
      <c r="N547" s="59">
        <v>84</v>
      </c>
      <c r="O547" s="59">
        <v>88</v>
      </c>
      <c r="P547" s="59">
        <v>92</v>
      </c>
      <c r="Q547" s="59">
        <v>96</v>
      </c>
      <c r="R547" s="59">
        <v>71246</v>
      </c>
      <c r="S547" s="90"/>
      <c r="T547" s="90"/>
      <c r="U547" s="91"/>
    </row>
    <row r="548" spans="1:21" ht="13.2" x14ac:dyDescent="0.25">
      <c r="A548" s="59" t="s">
        <v>4461</v>
      </c>
      <c r="B548" s="59" t="s">
        <v>5906</v>
      </c>
      <c r="C548" s="59" t="s">
        <v>5919</v>
      </c>
      <c r="D548" s="59" t="s">
        <v>125</v>
      </c>
      <c r="E548" s="59">
        <v>0</v>
      </c>
      <c r="F548" s="59">
        <v>0</v>
      </c>
      <c r="G548" s="59">
        <v>0</v>
      </c>
      <c r="H548" s="59">
        <v>0</v>
      </c>
      <c r="I548" s="59">
        <v>0</v>
      </c>
      <c r="J548" s="59">
        <v>0</v>
      </c>
      <c r="K548" s="59">
        <v>0</v>
      </c>
      <c r="L548" s="59">
        <v>0</v>
      </c>
      <c r="M548" s="59">
        <v>0</v>
      </c>
      <c r="N548" s="59">
        <v>0</v>
      </c>
      <c r="O548" s="59">
        <v>0</v>
      </c>
      <c r="P548" s="59">
        <v>0</v>
      </c>
      <c r="Q548" s="59">
        <v>0</v>
      </c>
      <c r="R548" s="59">
        <v>0</v>
      </c>
      <c r="S548" s="90"/>
      <c r="T548" s="90"/>
      <c r="U548" s="91"/>
    </row>
    <row r="549" spans="1:21" ht="13.2" x14ac:dyDescent="0.25">
      <c r="A549" s="59" t="s">
        <v>4462</v>
      </c>
      <c r="B549" s="59" t="s">
        <v>5906</v>
      </c>
      <c r="C549" s="59" t="s">
        <v>5920</v>
      </c>
      <c r="D549" s="59" t="s">
        <v>125</v>
      </c>
      <c r="E549" s="59">
        <v>0</v>
      </c>
      <c r="F549" s="59">
        <v>0</v>
      </c>
      <c r="G549" s="59">
        <v>0</v>
      </c>
      <c r="H549" s="59">
        <v>0</v>
      </c>
      <c r="I549" s="59">
        <v>0</v>
      </c>
      <c r="J549" s="59">
        <v>0</v>
      </c>
      <c r="K549" s="59">
        <v>0</v>
      </c>
      <c r="L549" s="59">
        <v>0</v>
      </c>
      <c r="M549" s="59">
        <v>0</v>
      </c>
      <c r="N549" s="59">
        <v>0</v>
      </c>
      <c r="O549" s="59">
        <v>0</v>
      </c>
      <c r="P549" s="59">
        <v>0</v>
      </c>
      <c r="Q549" s="59">
        <v>0</v>
      </c>
      <c r="R549" s="59">
        <v>0</v>
      </c>
      <c r="S549" s="90"/>
      <c r="T549" s="90"/>
      <c r="U549" s="91"/>
    </row>
    <row r="550" spans="1:21" ht="13.2" x14ac:dyDescent="0.25">
      <c r="A550" s="59" t="s">
        <v>4463</v>
      </c>
      <c r="B550" s="59" t="s">
        <v>5906</v>
      </c>
      <c r="C550" s="59" t="s">
        <v>5921</v>
      </c>
      <c r="D550" s="59" t="s">
        <v>125</v>
      </c>
      <c r="E550" s="59">
        <v>107</v>
      </c>
      <c r="F550" s="59">
        <v>109</v>
      </c>
      <c r="G550" s="59">
        <v>111</v>
      </c>
      <c r="H550" s="59">
        <v>114</v>
      </c>
      <c r="I550" s="59">
        <v>116</v>
      </c>
      <c r="J550" s="59">
        <v>119</v>
      </c>
      <c r="K550" s="59">
        <v>121</v>
      </c>
      <c r="L550" s="59">
        <v>123</v>
      </c>
      <c r="M550" s="59">
        <v>126</v>
      </c>
      <c r="N550" s="59">
        <v>128</v>
      </c>
      <c r="O550" s="59">
        <v>131</v>
      </c>
      <c r="P550" s="59">
        <v>134</v>
      </c>
      <c r="Q550" s="59">
        <v>136</v>
      </c>
      <c r="R550" s="59">
        <v>121117</v>
      </c>
      <c r="S550" s="90"/>
      <c r="T550" s="90"/>
      <c r="U550" s="91"/>
    </row>
    <row r="551" spans="1:21" ht="13.2" x14ac:dyDescent="0.25">
      <c r="A551" s="59" t="s">
        <v>4464</v>
      </c>
      <c r="B551" s="59" t="s">
        <v>5906</v>
      </c>
      <c r="C551" s="59" t="s">
        <v>5922</v>
      </c>
      <c r="D551" s="59" t="s">
        <v>125</v>
      </c>
      <c r="E551" s="59">
        <v>3</v>
      </c>
      <c r="F551" s="59">
        <v>3</v>
      </c>
      <c r="G551" s="59">
        <v>3</v>
      </c>
      <c r="H551" s="59">
        <v>4</v>
      </c>
      <c r="I551" s="59">
        <v>4</v>
      </c>
      <c r="J551" s="59">
        <v>4</v>
      </c>
      <c r="K551" s="59">
        <v>4</v>
      </c>
      <c r="L551" s="59">
        <v>4</v>
      </c>
      <c r="M551" s="59">
        <v>4</v>
      </c>
      <c r="N551" s="59">
        <v>5</v>
      </c>
      <c r="O551" s="59">
        <v>5</v>
      </c>
      <c r="P551" s="59">
        <v>5</v>
      </c>
      <c r="Q551" s="59">
        <v>5</v>
      </c>
      <c r="R551" s="59">
        <v>4016</v>
      </c>
      <c r="S551" s="90"/>
      <c r="T551" s="90"/>
      <c r="U551" s="91"/>
    </row>
    <row r="552" spans="1:21" ht="13.2" x14ac:dyDescent="0.25">
      <c r="A552" s="59" t="s">
        <v>4465</v>
      </c>
      <c r="B552" s="59" t="s">
        <v>5906</v>
      </c>
      <c r="C552" s="59" t="s">
        <v>5923</v>
      </c>
      <c r="D552" s="59" t="s">
        <v>125</v>
      </c>
      <c r="E552" s="59">
        <v>0</v>
      </c>
      <c r="F552" s="59">
        <v>0</v>
      </c>
      <c r="G552" s="59">
        <v>0</v>
      </c>
      <c r="H552" s="59">
        <v>0</v>
      </c>
      <c r="I552" s="59">
        <v>0</v>
      </c>
      <c r="J552" s="59">
        <v>0</v>
      </c>
      <c r="K552" s="59">
        <v>0</v>
      </c>
      <c r="L552" s="59">
        <v>0</v>
      </c>
      <c r="M552" s="59">
        <v>0</v>
      </c>
      <c r="N552" s="59">
        <v>0</v>
      </c>
      <c r="O552" s="59">
        <v>0</v>
      </c>
      <c r="P552" s="59">
        <v>0</v>
      </c>
      <c r="Q552" s="59">
        <v>0</v>
      </c>
      <c r="R552" s="59">
        <v>0</v>
      </c>
      <c r="S552" s="90"/>
      <c r="T552" s="90"/>
      <c r="U552" s="91"/>
    </row>
    <row r="553" spans="1:21" ht="13.2" x14ac:dyDescent="0.25">
      <c r="A553" s="59" t="s">
        <v>4466</v>
      </c>
      <c r="B553" s="59" t="s">
        <v>5906</v>
      </c>
      <c r="C553" s="59" t="s">
        <v>5924</v>
      </c>
      <c r="D553" s="59" t="s">
        <v>125</v>
      </c>
      <c r="E553" s="59">
        <v>0</v>
      </c>
      <c r="F553" s="59">
        <v>0</v>
      </c>
      <c r="G553" s="59">
        <v>0</v>
      </c>
      <c r="H553" s="59">
        <v>0</v>
      </c>
      <c r="I553" s="59">
        <v>0</v>
      </c>
      <c r="J553" s="59">
        <v>0</v>
      </c>
      <c r="K553" s="59">
        <v>0</v>
      </c>
      <c r="L553" s="59">
        <v>0</v>
      </c>
      <c r="M553" s="59">
        <v>0</v>
      </c>
      <c r="N553" s="59">
        <v>0</v>
      </c>
      <c r="O553" s="59">
        <v>0</v>
      </c>
      <c r="P553" s="59">
        <v>0</v>
      </c>
      <c r="Q553" s="59">
        <v>0</v>
      </c>
      <c r="R553" s="59">
        <v>0</v>
      </c>
      <c r="S553" s="90"/>
      <c r="T553" s="90"/>
      <c r="U553" s="91"/>
    </row>
    <row r="554" spans="1:21" ht="13.2" x14ac:dyDescent="0.25">
      <c r="A554" s="59" t="s">
        <v>4467</v>
      </c>
      <c r="B554" s="59" t="s">
        <v>5906</v>
      </c>
      <c r="C554" s="59" t="s">
        <v>5925</v>
      </c>
      <c r="D554" s="59" t="s">
        <v>125</v>
      </c>
      <c r="E554" s="59">
        <v>16</v>
      </c>
      <c r="F554" s="59">
        <v>16</v>
      </c>
      <c r="G554" s="59">
        <v>17</v>
      </c>
      <c r="H554" s="59">
        <v>17</v>
      </c>
      <c r="I554" s="59">
        <v>18</v>
      </c>
      <c r="J554" s="59">
        <v>18</v>
      </c>
      <c r="K554" s="59">
        <v>19</v>
      </c>
      <c r="L554" s="59">
        <v>19</v>
      </c>
      <c r="M554" s="59">
        <v>19</v>
      </c>
      <c r="N554" s="59">
        <v>20</v>
      </c>
      <c r="O554" s="59">
        <v>20</v>
      </c>
      <c r="P554" s="59">
        <v>21</v>
      </c>
      <c r="Q554" s="59">
        <v>21</v>
      </c>
      <c r="R554" s="59">
        <v>18519</v>
      </c>
      <c r="S554" s="90"/>
      <c r="T554" s="90"/>
      <c r="U554" s="91"/>
    </row>
    <row r="555" spans="1:21" ht="13.2" x14ac:dyDescent="0.25">
      <c r="A555" s="59" t="s">
        <v>4468</v>
      </c>
      <c r="B555" s="59" t="s">
        <v>5906</v>
      </c>
      <c r="C555" s="59" t="s">
        <v>5926</v>
      </c>
      <c r="D555" s="59" t="s">
        <v>125</v>
      </c>
      <c r="E555" s="59">
        <v>79</v>
      </c>
      <c r="F555" s="59">
        <v>82</v>
      </c>
      <c r="G555" s="59">
        <v>86</v>
      </c>
      <c r="H555" s="59">
        <v>90</v>
      </c>
      <c r="I555" s="59">
        <v>93</v>
      </c>
      <c r="J555" s="59">
        <v>97</v>
      </c>
      <c r="K555" s="59">
        <v>101</v>
      </c>
      <c r="L555" s="59">
        <v>104</v>
      </c>
      <c r="M555" s="59">
        <v>108</v>
      </c>
      <c r="N555" s="59">
        <v>112</v>
      </c>
      <c r="O555" s="59">
        <v>115</v>
      </c>
      <c r="P555" s="59">
        <v>119</v>
      </c>
      <c r="Q555" s="59">
        <v>123</v>
      </c>
      <c r="R555" s="59">
        <v>100634</v>
      </c>
      <c r="S555" s="90"/>
      <c r="T555" s="90"/>
      <c r="U555" s="91"/>
    </row>
    <row r="556" spans="1:21" ht="13.2" x14ac:dyDescent="0.25">
      <c r="A556" s="59" t="s">
        <v>4469</v>
      </c>
      <c r="B556" s="59" t="s">
        <v>5906</v>
      </c>
      <c r="C556" s="59" t="s">
        <v>5927</v>
      </c>
      <c r="D556" s="59" t="s">
        <v>125</v>
      </c>
      <c r="E556" s="59">
        <v>0</v>
      </c>
      <c r="F556" s="59">
        <v>0</v>
      </c>
      <c r="G556" s="59">
        <v>0</v>
      </c>
      <c r="H556" s="59">
        <v>0</v>
      </c>
      <c r="I556" s="59">
        <v>0</v>
      </c>
      <c r="J556" s="59">
        <v>0</v>
      </c>
      <c r="K556" s="59">
        <v>0</v>
      </c>
      <c r="L556" s="59">
        <v>0</v>
      </c>
      <c r="M556" s="59">
        <v>0</v>
      </c>
      <c r="N556" s="59">
        <v>0</v>
      </c>
      <c r="O556" s="59">
        <v>0</v>
      </c>
      <c r="P556" s="59">
        <v>0</v>
      </c>
      <c r="Q556" s="59">
        <v>0</v>
      </c>
      <c r="R556" s="59">
        <v>0</v>
      </c>
      <c r="S556" s="90"/>
      <c r="T556" s="90"/>
      <c r="U556" s="91"/>
    </row>
    <row r="557" spans="1:21" ht="13.2" x14ac:dyDescent="0.25">
      <c r="A557" s="59" t="s">
        <v>4470</v>
      </c>
      <c r="B557" s="59" t="s">
        <v>5906</v>
      </c>
      <c r="C557" s="59" t="s">
        <v>5928</v>
      </c>
      <c r="D557" s="59" t="s">
        <v>125</v>
      </c>
      <c r="E557" s="59">
        <v>113</v>
      </c>
      <c r="F557" s="59">
        <v>116</v>
      </c>
      <c r="G557" s="59">
        <v>119</v>
      </c>
      <c r="H557" s="59">
        <v>121</v>
      </c>
      <c r="I557" s="59">
        <v>124</v>
      </c>
      <c r="J557" s="59">
        <v>127</v>
      </c>
      <c r="K557" s="59">
        <v>130</v>
      </c>
      <c r="L557" s="59">
        <v>132</v>
      </c>
      <c r="M557" s="59">
        <v>135</v>
      </c>
      <c r="N557" s="59">
        <v>138</v>
      </c>
      <c r="O557" s="59">
        <v>141</v>
      </c>
      <c r="P557" s="59">
        <v>143</v>
      </c>
      <c r="Q557" s="59">
        <v>146</v>
      </c>
      <c r="R557" s="59">
        <v>129729</v>
      </c>
      <c r="S557" s="90"/>
      <c r="T557" s="90"/>
      <c r="U557" s="91"/>
    </row>
    <row r="558" spans="1:21" ht="13.2" x14ac:dyDescent="0.25">
      <c r="A558" s="59" t="s">
        <v>4471</v>
      </c>
      <c r="B558" s="59" t="s">
        <v>5906</v>
      </c>
      <c r="C558" s="59" t="s">
        <v>5929</v>
      </c>
      <c r="D558" s="59" t="s">
        <v>125</v>
      </c>
      <c r="E558" s="59">
        <v>0</v>
      </c>
      <c r="F558" s="59">
        <v>0</v>
      </c>
      <c r="G558" s="59">
        <v>0</v>
      </c>
      <c r="H558" s="59">
        <v>0</v>
      </c>
      <c r="I558" s="59">
        <v>0</v>
      </c>
      <c r="J558" s="59">
        <v>0</v>
      </c>
      <c r="K558" s="59">
        <v>0</v>
      </c>
      <c r="L558" s="59">
        <v>0</v>
      </c>
      <c r="M558" s="59">
        <v>0</v>
      </c>
      <c r="N558" s="59">
        <v>0</v>
      </c>
      <c r="O558" s="59">
        <v>0</v>
      </c>
      <c r="P558" s="59">
        <v>0</v>
      </c>
      <c r="Q558" s="59">
        <v>0</v>
      </c>
      <c r="R558" s="59">
        <v>0</v>
      </c>
      <c r="S558" s="90"/>
      <c r="T558" s="90"/>
      <c r="U558" s="91"/>
    </row>
    <row r="559" spans="1:21" ht="13.2" x14ac:dyDescent="0.25">
      <c r="A559" s="59" t="s">
        <v>4472</v>
      </c>
      <c r="B559" s="59" t="s">
        <v>5906</v>
      </c>
      <c r="C559" s="59" t="s">
        <v>5930</v>
      </c>
      <c r="D559" s="59" t="s">
        <v>125</v>
      </c>
      <c r="E559" s="59">
        <v>16</v>
      </c>
      <c r="F559" s="59">
        <v>17</v>
      </c>
      <c r="G559" s="59">
        <v>18</v>
      </c>
      <c r="H559" s="59">
        <v>19</v>
      </c>
      <c r="I559" s="59">
        <v>19</v>
      </c>
      <c r="J559" s="59">
        <v>20</v>
      </c>
      <c r="K559" s="59">
        <v>21</v>
      </c>
      <c r="L559" s="59">
        <v>22</v>
      </c>
      <c r="M559" s="59">
        <v>22</v>
      </c>
      <c r="N559" s="59">
        <v>23</v>
      </c>
      <c r="O559" s="59">
        <v>24</v>
      </c>
      <c r="P559" s="59">
        <v>25</v>
      </c>
      <c r="Q559" s="59">
        <v>25</v>
      </c>
      <c r="R559" s="59">
        <v>20942</v>
      </c>
      <c r="S559" s="90"/>
      <c r="T559" s="90"/>
      <c r="U559" s="91"/>
    </row>
    <row r="560" spans="1:21" ht="13.2" x14ac:dyDescent="0.25">
      <c r="A560" s="59" t="s">
        <v>4473</v>
      </c>
      <c r="B560" s="59" t="s">
        <v>5906</v>
      </c>
      <c r="C560" s="59" t="s">
        <v>5931</v>
      </c>
      <c r="D560" s="59" t="s">
        <v>125</v>
      </c>
      <c r="E560" s="59">
        <v>0</v>
      </c>
      <c r="F560" s="59">
        <v>0</v>
      </c>
      <c r="G560" s="59">
        <v>0</v>
      </c>
      <c r="H560" s="59">
        <v>0</v>
      </c>
      <c r="I560" s="59">
        <v>0</v>
      </c>
      <c r="J560" s="59">
        <v>0</v>
      </c>
      <c r="K560" s="59">
        <v>0</v>
      </c>
      <c r="L560" s="59">
        <v>0</v>
      </c>
      <c r="M560" s="59">
        <v>0</v>
      </c>
      <c r="N560" s="59">
        <v>0</v>
      </c>
      <c r="O560" s="59">
        <v>0</v>
      </c>
      <c r="P560" s="59">
        <v>0</v>
      </c>
      <c r="Q560" s="59">
        <v>0</v>
      </c>
      <c r="R560" s="59">
        <v>0</v>
      </c>
      <c r="S560" s="90"/>
      <c r="T560" s="90"/>
      <c r="U560" s="91"/>
    </row>
    <row r="561" spans="1:21" ht="13.2" x14ac:dyDescent="0.25">
      <c r="A561" s="59" t="s">
        <v>4474</v>
      </c>
      <c r="B561" s="59" t="s">
        <v>5906</v>
      </c>
      <c r="C561" s="59" t="s">
        <v>5932</v>
      </c>
      <c r="D561" s="59" t="s">
        <v>125</v>
      </c>
      <c r="E561" s="59">
        <v>0</v>
      </c>
      <c r="F561" s="59">
        <v>0</v>
      </c>
      <c r="G561" s="59">
        <v>0</v>
      </c>
      <c r="H561" s="59">
        <v>0</v>
      </c>
      <c r="I561" s="59">
        <v>0</v>
      </c>
      <c r="J561" s="59">
        <v>0</v>
      </c>
      <c r="K561" s="59">
        <v>0</v>
      </c>
      <c r="L561" s="59">
        <v>0</v>
      </c>
      <c r="M561" s="59">
        <v>0</v>
      </c>
      <c r="N561" s="59">
        <v>0</v>
      </c>
      <c r="O561" s="59">
        <v>0</v>
      </c>
      <c r="P561" s="59">
        <v>0</v>
      </c>
      <c r="Q561" s="59">
        <v>0</v>
      </c>
      <c r="R561" s="59">
        <v>0</v>
      </c>
      <c r="S561" s="90"/>
      <c r="T561" s="90"/>
      <c r="U561" s="91"/>
    </row>
    <row r="562" spans="1:21" ht="13.2" x14ac:dyDescent="0.25">
      <c r="A562" s="59" t="s">
        <v>4475</v>
      </c>
      <c r="B562" s="59" t="s">
        <v>5906</v>
      </c>
      <c r="C562" s="59" t="s">
        <v>5933</v>
      </c>
      <c r="D562" s="59" t="s">
        <v>125</v>
      </c>
      <c r="E562" s="59">
        <v>65</v>
      </c>
      <c r="F562" s="59">
        <v>67</v>
      </c>
      <c r="G562" s="59">
        <v>69</v>
      </c>
      <c r="H562" s="59">
        <v>71</v>
      </c>
      <c r="I562" s="59">
        <v>74</v>
      </c>
      <c r="J562" s="59">
        <v>76</v>
      </c>
      <c r="K562" s="59">
        <v>78</v>
      </c>
      <c r="L562" s="59">
        <v>80</v>
      </c>
      <c r="M562" s="59">
        <v>82</v>
      </c>
      <c r="N562" s="59">
        <v>84</v>
      </c>
      <c r="O562" s="59">
        <v>86</v>
      </c>
      <c r="P562" s="59">
        <v>89</v>
      </c>
      <c r="Q562" s="59">
        <v>91</v>
      </c>
      <c r="R562" s="59">
        <v>77858</v>
      </c>
      <c r="S562" s="90"/>
      <c r="T562" s="90"/>
      <c r="U562" s="91"/>
    </row>
    <row r="563" spans="1:21" ht="13.2" x14ac:dyDescent="0.25">
      <c r="A563" s="59" t="s">
        <v>4476</v>
      </c>
      <c r="B563" s="59" t="s">
        <v>5934</v>
      </c>
      <c r="C563" s="59" t="s">
        <v>5935</v>
      </c>
      <c r="D563" s="59" t="s">
        <v>125</v>
      </c>
      <c r="E563" s="59">
        <v>6791</v>
      </c>
      <c r="F563" s="59">
        <v>7064</v>
      </c>
      <c r="G563" s="59">
        <v>7334</v>
      </c>
      <c r="H563" s="59">
        <v>7602</v>
      </c>
      <c r="I563" s="59">
        <v>7870</v>
      </c>
      <c r="J563" s="59">
        <v>8139</v>
      </c>
      <c r="K563" s="59">
        <v>8407</v>
      </c>
      <c r="L563" s="59">
        <v>8675</v>
      </c>
      <c r="M563" s="59">
        <v>8943</v>
      </c>
      <c r="N563" s="59">
        <v>9211</v>
      </c>
      <c r="O563" s="59">
        <v>9480</v>
      </c>
      <c r="P563" s="59">
        <v>9748</v>
      </c>
      <c r="Q563" s="59">
        <v>10016</v>
      </c>
      <c r="R563" s="59">
        <v>8406328</v>
      </c>
      <c r="S563" s="90"/>
      <c r="T563" s="90"/>
      <c r="U563" s="91"/>
    </row>
    <row r="564" spans="1:21" ht="13.2" x14ac:dyDescent="0.25">
      <c r="A564" s="59" t="s">
        <v>4477</v>
      </c>
      <c r="B564" s="59" t="s">
        <v>5936</v>
      </c>
      <c r="C564" s="59" t="s">
        <v>5937</v>
      </c>
      <c r="D564" s="59" t="s">
        <v>125</v>
      </c>
      <c r="E564" s="59">
        <v>0</v>
      </c>
      <c r="F564" s="59">
        <v>0</v>
      </c>
      <c r="G564" s="59">
        <v>0</v>
      </c>
      <c r="H564" s="59">
        <v>0</v>
      </c>
      <c r="I564" s="59">
        <v>0</v>
      </c>
      <c r="J564" s="59">
        <v>0</v>
      </c>
      <c r="K564" s="59">
        <v>0</v>
      </c>
      <c r="L564" s="59">
        <v>0</v>
      </c>
      <c r="M564" s="59">
        <v>0</v>
      </c>
      <c r="N564" s="59">
        <v>0</v>
      </c>
      <c r="O564" s="59">
        <v>0</v>
      </c>
      <c r="P564" s="59">
        <v>0</v>
      </c>
      <c r="Q564" s="59">
        <v>0</v>
      </c>
      <c r="R564" s="59">
        <v>0</v>
      </c>
      <c r="S564" s="90"/>
      <c r="T564" s="90"/>
      <c r="U564" s="91"/>
    </row>
    <row r="565" spans="1:21" ht="13.2" x14ac:dyDescent="0.25">
      <c r="A565" s="59" t="s">
        <v>4478</v>
      </c>
      <c r="B565" s="59" t="s">
        <v>5936</v>
      </c>
      <c r="C565" s="59" t="s">
        <v>5938</v>
      </c>
      <c r="D565" s="59" t="s">
        <v>125</v>
      </c>
      <c r="E565" s="59">
        <v>393</v>
      </c>
      <c r="F565" s="59">
        <v>417</v>
      </c>
      <c r="G565" s="59">
        <v>437</v>
      </c>
      <c r="H565" s="59">
        <v>458</v>
      </c>
      <c r="I565" s="59">
        <v>479</v>
      </c>
      <c r="J565" s="59">
        <v>500</v>
      </c>
      <c r="K565" s="59">
        <v>521</v>
      </c>
      <c r="L565" s="59">
        <v>542</v>
      </c>
      <c r="M565" s="59">
        <v>563</v>
      </c>
      <c r="N565" s="59">
        <v>584</v>
      </c>
      <c r="O565" s="59">
        <v>605</v>
      </c>
      <c r="P565" s="59">
        <v>625</v>
      </c>
      <c r="Q565" s="59">
        <v>646</v>
      </c>
      <c r="R565" s="59">
        <v>520885</v>
      </c>
      <c r="S565" s="90"/>
      <c r="T565" s="90"/>
      <c r="U565" s="91"/>
    </row>
    <row r="566" spans="1:21" ht="13.2" x14ac:dyDescent="0.25">
      <c r="A566" s="59" t="s">
        <v>4479</v>
      </c>
      <c r="B566" s="59" t="s">
        <v>5939</v>
      </c>
      <c r="C566" s="59" t="s">
        <v>3554</v>
      </c>
      <c r="D566" s="59" t="s">
        <v>127</v>
      </c>
      <c r="E566" s="59">
        <v>0</v>
      </c>
      <c r="F566" s="59">
        <v>0</v>
      </c>
      <c r="G566" s="59">
        <v>0</v>
      </c>
      <c r="H566" s="59">
        <v>0</v>
      </c>
      <c r="I566" s="59">
        <v>0</v>
      </c>
      <c r="J566" s="59">
        <v>0</v>
      </c>
      <c r="K566" s="59">
        <v>0</v>
      </c>
      <c r="L566" s="59">
        <v>0</v>
      </c>
      <c r="M566" s="59">
        <v>0</v>
      </c>
      <c r="N566" s="59">
        <v>0</v>
      </c>
      <c r="O566" s="59">
        <v>0</v>
      </c>
      <c r="P566" s="59">
        <v>0</v>
      </c>
      <c r="Q566" s="59">
        <v>0</v>
      </c>
      <c r="R566" s="59">
        <v>0</v>
      </c>
      <c r="S566" s="90"/>
      <c r="T566" s="90"/>
      <c r="U566" s="91"/>
    </row>
    <row r="567" spans="1:21" ht="13.2" x14ac:dyDescent="0.25">
      <c r="A567" s="59" t="s">
        <v>4480</v>
      </c>
      <c r="B567" s="59" t="s">
        <v>5939</v>
      </c>
      <c r="C567" s="59" t="s">
        <v>3555</v>
      </c>
      <c r="D567" s="59" t="s">
        <v>127</v>
      </c>
      <c r="E567" s="59">
        <v>0</v>
      </c>
      <c r="F567" s="59">
        <v>0</v>
      </c>
      <c r="G567" s="59">
        <v>0</v>
      </c>
      <c r="H567" s="59">
        <v>0</v>
      </c>
      <c r="I567" s="59">
        <v>0</v>
      </c>
      <c r="J567" s="59">
        <v>0</v>
      </c>
      <c r="K567" s="59">
        <v>0</v>
      </c>
      <c r="L567" s="59">
        <v>0</v>
      </c>
      <c r="M567" s="59">
        <v>0</v>
      </c>
      <c r="N567" s="59">
        <v>0</v>
      </c>
      <c r="O567" s="59">
        <v>0</v>
      </c>
      <c r="P567" s="59">
        <v>0</v>
      </c>
      <c r="Q567" s="59">
        <v>0</v>
      </c>
      <c r="R567" s="59">
        <v>0</v>
      </c>
      <c r="S567" s="90"/>
      <c r="T567" s="90"/>
      <c r="U567" s="91"/>
    </row>
    <row r="568" spans="1:21" ht="13.2" x14ac:dyDescent="0.25">
      <c r="A568" s="59" t="s">
        <v>4481</v>
      </c>
      <c r="B568" s="59" t="s">
        <v>5939</v>
      </c>
      <c r="C568" s="59" t="s">
        <v>5940</v>
      </c>
      <c r="D568" s="59" t="s">
        <v>127</v>
      </c>
      <c r="E568" s="59">
        <v>0</v>
      </c>
      <c r="F568" s="59">
        <v>0</v>
      </c>
      <c r="G568" s="59">
        <v>0</v>
      </c>
      <c r="H568" s="59">
        <v>0</v>
      </c>
      <c r="I568" s="59">
        <v>0</v>
      </c>
      <c r="J568" s="59">
        <v>0</v>
      </c>
      <c r="K568" s="59">
        <v>0</v>
      </c>
      <c r="L568" s="59">
        <v>0</v>
      </c>
      <c r="M568" s="59">
        <v>0</v>
      </c>
      <c r="N568" s="59">
        <v>0</v>
      </c>
      <c r="O568" s="59">
        <v>0</v>
      </c>
      <c r="P568" s="59">
        <v>0</v>
      </c>
      <c r="Q568" s="59">
        <v>0</v>
      </c>
      <c r="R568" s="59">
        <v>0</v>
      </c>
      <c r="S568" s="90"/>
      <c r="T568" s="90"/>
      <c r="U568" s="91"/>
    </row>
    <row r="569" spans="1:21" ht="13.2" x14ac:dyDescent="0.25">
      <c r="A569" s="59" t="s">
        <v>4482</v>
      </c>
      <c r="B569" s="59" t="s">
        <v>5939</v>
      </c>
      <c r="C569" s="59" t="s">
        <v>5941</v>
      </c>
      <c r="D569" s="59" t="s">
        <v>127</v>
      </c>
      <c r="E569" s="59">
        <v>0</v>
      </c>
      <c r="F569" s="59">
        <v>0</v>
      </c>
      <c r="G569" s="59">
        <v>0</v>
      </c>
      <c r="H569" s="59">
        <v>0</v>
      </c>
      <c r="I569" s="59">
        <v>0</v>
      </c>
      <c r="J569" s="59">
        <v>0</v>
      </c>
      <c r="K569" s="59">
        <v>0</v>
      </c>
      <c r="L569" s="59">
        <v>0</v>
      </c>
      <c r="M569" s="59">
        <v>0</v>
      </c>
      <c r="N569" s="59">
        <v>0</v>
      </c>
      <c r="O569" s="59">
        <v>0</v>
      </c>
      <c r="P569" s="59">
        <v>0</v>
      </c>
      <c r="Q569" s="59">
        <v>0</v>
      </c>
      <c r="R569" s="59">
        <v>0</v>
      </c>
      <c r="S569" s="90"/>
      <c r="T569" s="90"/>
      <c r="U569" s="91"/>
    </row>
    <row r="570" spans="1:21" ht="13.2" x14ac:dyDescent="0.25">
      <c r="A570" s="59" t="s">
        <v>4483</v>
      </c>
      <c r="B570" s="59" t="s">
        <v>5939</v>
      </c>
      <c r="C570" s="59" t="s">
        <v>5942</v>
      </c>
      <c r="D570" s="59" t="s">
        <v>127</v>
      </c>
      <c r="E570" s="59">
        <v>0</v>
      </c>
      <c r="F570" s="59">
        <v>0</v>
      </c>
      <c r="G570" s="59">
        <v>0</v>
      </c>
      <c r="H570" s="59">
        <v>0</v>
      </c>
      <c r="I570" s="59">
        <v>0</v>
      </c>
      <c r="J570" s="59">
        <v>0</v>
      </c>
      <c r="K570" s="59">
        <v>0</v>
      </c>
      <c r="L570" s="59">
        <v>0</v>
      </c>
      <c r="M570" s="59">
        <v>0</v>
      </c>
      <c r="N570" s="59">
        <v>0</v>
      </c>
      <c r="O570" s="59">
        <v>0</v>
      </c>
      <c r="P570" s="59">
        <v>0</v>
      </c>
      <c r="Q570" s="59">
        <v>0</v>
      </c>
      <c r="R570" s="59">
        <v>0</v>
      </c>
      <c r="S570" s="90"/>
      <c r="T570" s="90"/>
      <c r="U570" s="91"/>
    </row>
    <row r="571" spans="1:21" ht="13.2" x14ac:dyDescent="0.25">
      <c r="A571" s="59" t="s">
        <v>4484</v>
      </c>
      <c r="B571" s="59" t="s">
        <v>5939</v>
      </c>
      <c r="C571" s="59" t="s">
        <v>5943</v>
      </c>
      <c r="D571" s="59" t="s">
        <v>127</v>
      </c>
      <c r="E571" s="59">
        <v>0</v>
      </c>
      <c r="F571" s="59">
        <v>0</v>
      </c>
      <c r="G571" s="59">
        <v>0</v>
      </c>
      <c r="H571" s="59">
        <v>0</v>
      </c>
      <c r="I571" s="59">
        <v>0</v>
      </c>
      <c r="J571" s="59">
        <v>0</v>
      </c>
      <c r="K571" s="59">
        <v>0</v>
      </c>
      <c r="L571" s="59">
        <v>0</v>
      </c>
      <c r="M571" s="59">
        <v>0</v>
      </c>
      <c r="N571" s="59">
        <v>0</v>
      </c>
      <c r="O571" s="59">
        <v>0</v>
      </c>
      <c r="P571" s="59">
        <v>0</v>
      </c>
      <c r="Q571" s="59">
        <v>0</v>
      </c>
      <c r="R571" s="59">
        <v>0</v>
      </c>
      <c r="S571" s="90"/>
      <c r="T571" s="90"/>
      <c r="U571" s="91"/>
    </row>
    <row r="572" spans="1:21" ht="13.2" x14ac:dyDescent="0.25">
      <c r="A572" s="59" t="s">
        <v>4485</v>
      </c>
      <c r="B572" s="59" t="s">
        <v>5939</v>
      </c>
      <c r="C572" s="59" t="s">
        <v>5944</v>
      </c>
      <c r="D572" s="59" t="s">
        <v>127</v>
      </c>
      <c r="E572" s="59">
        <v>0</v>
      </c>
      <c r="F572" s="59">
        <v>0</v>
      </c>
      <c r="G572" s="59">
        <v>0</v>
      </c>
      <c r="H572" s="59">
        <v>0</v>
      </c>
      <c r="I572" s="59">
        <v>0</v>
      </c>
      <c r="J572" s="59">
        <v>0</v>
      </c>
      <c r="K572" s="59">
        <v>0</v>
      </c>
      <c r="L572" s="59">
        <v>0</v>
      </c>
      <c r="M572" s="59">
        <v>0</v>
      </c>
      <c r="N572" s="59">
        <v>0</v>
      </c>
      <c r="O572" s="59">
        <v>0</v>
      </c>
      <c r="P572" s="59">
        <v>0</v>
      </c>
      <c r="Q572" s="59">
        <v>0</v>
      </c>
      <c r="R572" s="59">
        <v>0</v>
      </c>
      <c r="S572" s="90"/>
      <c r="T572" s="90"/>
      <c r="U572" s="91"/>
    </row>
    <row r="573" spans="1:21" ht="13.2" x14ac:dyDescent="0.25">
      <c r="A573" s="59" t="s">
        <v>4486</v>
      </c>
      <c r="B573" s="59" t="s">
        <v>5939</v>
      </c>
      <c r="C573" s="59" t="s">
        <v>5945</v>
      </c>
      <c r="D573" s="59" t="s">
        <v>127</v>
      </c>
      <c r="E573" s="59">
        <v>0</v>
      </c>
      <c r="F573" s="59">
        <v>0</v>
      </c>
      <c r="G573" s="59">
        <v>0</v>
      </c>
      <c r="H573" s="59">
        <v>0</v>
      </c>
      <c r="I573" s="59">
        <v>0</v>
      </c>
      <c r="J573" s="59">
        <v>0</v>
      </c>
      <c r="K573" s="59">
        <v>0</v>
      </c>
      <c r="L573" s="59">
        <v>0</v>
      </c>
      <c r="M573" s="59">
        <v>0</v>
      </c>
      <c r="N573" s="59">
        <v>0</v>
      </c>
      <c r="O573" s="59">
        <v>0</v>
      </c>
      <c r="P573" s="59">
        <v>0</v>
      </c>
      <c r="Q573" s="59">
        <v>0</v>
      </c>
      <c r="R573" s="59">
        <v>0</v>
      </c>
      <c r="S573" s="90"/>
      <c r="T573" s="90"/>
      <c r="U573" s="91"/>
    </row>
    <row r="574" spans="1:21" ht="13.2" x14ac:dyDescent="0.25">
      <c r="A574" s="59" t="s">
        <v>4487</v>
      </c>
      <c r="B574" s="59" t="s">
        <v>5946</v>
      </c>
      <c r="C574" s="59" t="s">
        <v>5947</v>
      </c>
      <c r="D574" s="59" t="s">
        <v>127</v>
      </c>
      <c r="E574" s="59">
        <v>0</v>
      </c>
      <c r="F574" s="59">
        <v>0</v>
      </c>
      <c r="G574" s="59">
        <v>0</v>
      </c>
      <c r="H574" s="59">
        <v>0</v>
      </c>
      <c r="I574" s="59">
        <v>0</v>
      </c>
      <c r="J574" s="59">
        <v>0</v>
      </c>
      <c r="K574" s="59">
        <v>0</v>
      </c>
      <c r="L574" s="59">
        <v>0</v>
      </c>
      <c r="M574" s="59">
        <v>0</v>
      </c>
      <c r="N574" s="59">
        <v>0</v>
      </c>
      <c r="O574" s="59">
        <v>0</v>
      </c>
      <c r="P574" s="59">
        <v>0</v>
      </c>
      <c r="Q574" s="59">
        <v>0</v>
      </c>
      <c r="R574" s="59">
        <v>0</v>
      </c>
      <c r="S574" s="90"/>
      <c r="T574" s="90"/>
      <c r="U574" s="91"/>
    </row>
    <row r="575" spans="1:21" ht="13.2" x14ac:dyDescent="0.25">
      <c r="A575" s="59" t="s">
        <v>4488</v>
      </c>
      <c r="B575" s="59" t="s">
        <v>5946</v>
      </c>
      <c r="C575" s="59" t="s">
        <v>5948</v>
      </c>
      <c r="D575" s="59" t="s">
        <v>127</v>
      </c>
      <c r="E575" s="59">
        <v>0</v>
      </c>
      <c r="F575" s="59">
        <v>0</v>
      </c>
      <c r="G575" s="59">
        <v>0</v>
      </c>
      <c r="H575" s="59">
        <v>0</v>
      </c>
      <c r="I575" s="59">
        <v>0</v>
      </c>
      <c r="J575" s="59">
        <v>0</v>
      </c>
      <c r="K575" s="59">
        <v>0</v>
      </c>
      <c r="L575" s="59">
        <v>0</v>
      </c>
      <c r="M575" s="59">
        <v>0</v>
      </c>
      <c r="N575" s="59">
        <v>0</v>
      </c>
      <c r="O575" s="59">
        <v>0</v>
      </c>
      <c r="P575" s="59">
        <v>0</v>
      </c>
      <c r="Q575" s="59">
        <v>0</v>
      </c>
      <c r="R575" s="59">
        <v>0</v>
      </c>
      <c r="S575" s="90"/>
      <c r="T575" s="90"/>
      <c r="U575" s="91"/>
    </row>
    <row r="576" spans="1:21" ht="13.2" x14ac:dyDescent="0.25">
      <c r="A576" s="59" t="s">
        <v>4489</v>
      </c>
      <c r="B576" s="59" t="s">
        <v>5946</v>
      </c>
      <c r="C576" s="59" t="s">
        <v>5949</v>
      </c>
      <c r="D576" s="59" t="s">
        <v>127</v>
      </c>
      <c r="E576" s="59">
        <v>0</v>
      </c>
      <c r="F576" s="59">
        <v>0</v>
      </c>
      <c r="G576" s="59">
        <v>0</v>
      </c>
      <c r="H576" s="59">
        <v>0</v>
      </c>
      <c r="I576" s="59">
        <v>0</v>
      </c>
      <c r="J576" s="59">
        <v>0</v>
      </c>
      <c r="K576" s="59">
        <v>0</v>
      </c>
      <c r="L576" s="59">
        <v>0</v>
      </c>
      <c r="M576" s="59">
        <v>0</v>
      </c>
      <c r="N576" s="59">
        <v>0</v>
      </c>
      <c r="O576" s="59">
        <v>0</v>
      </c>
      <c r="P576" s="59">
        <v>0</v>
      </c>
      <c r="Q576" s="59">
        <v>0</v>
      </c>
      <c r="R576" s="59">
        <v>0</v>
      </c>
      <c r="S576" s="90"/>
      <c r="T576" s="90"/>
      <c r="U576" s="91"/>
    </row>
    <row r="577" spans="1:21" ht="13.2" x14ac:dyDescent="0.25">
      <c r="A577" s="59" t="s">
        <v>4490</v>
      </c>
      <c r="B577" s="59" t="s">
        <v>5946</v>
      </c>
      <c r="C577" s="59" t="s">
        <v>5950</v>
      </c>
      <c r="D577" s="59" t="s">
        <v>127</v>
      </c>
      <c r="E577" s="59">
        <v>2880</v>
      </c>
      <c r="F577" s="59">
        <v>2895</v>
      </c>
      <c r="G577" s="59">
        <v>2911</v>
      </c>
      <c r="H577" s="59">
        <v>2926</v>
      </c>
      <c r="I577" s="59">
        <v>2942</v>
      </c>
      <c r="J577" s="59">
        <v>2957</v>
      </c>
      <c r="K577" s="59">
        <v>2973</v>
      </c>
      <c r="L577" s="59">
        <v>2988</v>
      </c>
      <c r="M577" s="59">
        <v>3004</v>
      </c>
      <c r="N577" s="59">
        <v>3020</v>
      </c>
      <c r="O577" s="59">
        <v>3035</v>
      </c>
      <c r="P577" s="59">
        <v>3051</v>
      </c>
      <c r="Q577" s="59">
        <v>3066</v>
      </c>
      <c r="R577" s="59">
        <v>2972944</v>
      </c>
      <c r="S577" s="90"/>
      <c r="T577" s="90"/>
      <c r="U577" s="91"/>
    </row>
    <row r="578" spans="1:21" ht="13.2" x14ac:dyDescent="0.25">
      <c r="A578" s="59" t="s">
        <v>4491</v>
      </c>
      <c r="B578" s="59" t="s">
        <v>5946</v>
      </c>
      <c r="C578" s="59" t="s">
        <v>5951</v>
      </c>
      <c r="D578" s="59" t="s">
        <v>127</v>
      </c>
      <c r="E578" s="59">
        <v>505</v>
      </c>
      <c r="F578" s="59">
        <v>506</v>
      </c>
      <c r="G578" s="59">
        <v>507</v>
      </c>
      <c r="H578" s="59">
        <v>507</v>
      </c>
      <c r="I578" s="59">
        <v>508</v>
      </c>
      <c r="J578" s="59">
        <v>508</v>
      </c>
      <c r="K578" s="59">
        <v>509</v>
      </c>
      <c r="L578" s="59">
        <v>510</v>
      </c>
      <c r="M578" s="59">
        <v>510</v>
      </c>
      <c r="N578" s="59">
        <v>511</v>
      </c>
      <c r="O578" s="59">
        <v>512</v>
      </c>
      <c r="P578" s="59">
        <v>512</v>
      </c>
      <c r="Q578" s="59">
        <v>513</v>
      </c>
      <c r="R578" s="59">
        <v>509036</v>
      </c>
      <c r="S578" s="90"/>
      <c r="T578" s="90"/>
      <c r="U578" s="91"/>
    </row>
    <row r="579" spans="1:21" ht="13.2" x14ac:dyDescent="0.25">
      <c r="A579" s="59" t="s">
        <v>4492</v>
      </c>
      <c r="B579" s="59" t="s">
        <v>5946</v>
      </c>
      <c r="C579" s="59" t="s">
        <v>5952</v>
      </c>
      <c r="D579" s="59" t="s">
        <v>127</v>
      </c>
      <c r="E579" s="59">
        <v>782</v>
      </c>
      <c r="F579" s="59">
        <v>783</v>
      </c>
      <c r="G579" s="59">
        <v>784</v>
      </c>
      <c r="H579" s="59">
        <v>785</v>
      </c>
      <c r="I579" s="59">
        <v>786</v>
      </c>
      <c r="J579" s="59">
        <v>787</v>
      </c>
      <c r="K579" s="59">
        <v>788</v>
      </c>
      <c r="L579" s="59">
        <v>789</v>
      </c>
      <c r="M579" s="59">
        <v>790</v>
      </c>
      <c r="N579" s="59">
        <v>791</v>
      </c>
      <c r="O579" s="59">
        <v>792</v>
      </c>
      <c r="P579" s="59">
        <v>793</v>
      </c>
      <c r="Q579" s="59">
        <v>794</v>
      </c>
      <c r="R579" s="59">
        <v>788117</v>
      </c>
      <c r="S579" s="90"/>
      <c r="T579" s="90"/>
      <c r="U579" s="91"/>
    </row>
    <row r="580" spans="1:21" ht="13.2" x14ac:dyDescent="0.25">
      <c r="A580" s="59" t="s">
        <v>4493</v>
      </c>
      <c r="B580" s="59" t="s">
        <v>5946</v>
      </c>
      <c r="C580" s="59" t="s">
        <v>5953</v>
      </c>
      <c r="D580" s="59" t="s">
        <v>127</v>
      </c>
      <c r="E580" s="59">
        <v>0</v>
      </c>
      <c r="F580" s="59">
        <v>0</v>
      </c>
      <c r="G580" s="59">
        <v>0</v>
      </c>
      <c r="H580" s="59">
        <v>0</v>
      </c>
      <c r="I580" s="59">
        <v>0</v>
      </c>
      <c r="J580" s="59">
        <v>0</v>
      </c>
      <c r="K580" s="59">
        <v>0</v>
      </c>
      <c r="L580" s="59">
        <v>0</v>
      </c>
      <c r="M580" s="59">
        <v>0</v>
      </c>
      <c r="N580" s="59">
        <v>0</v>
      </c>
      <c r="O580" s="59">
        <v>0</v>
      </c>
      <c r="P580" s="59">
        <v>0</v>
      </c>
      <c r="Q580" s="59">
        <v>0</v>
      </c>
      <c r="R580" s="59">
        <v>0</v>
      </c>
      <c r="S580" s="90"/>
      <c r="T580" s="90"/>
      <c r="U580" s="91"/>
    </row>
    <row r="581" spans="1:21" ht="13.2" x14ac:dyDescent="0.25">
      <c r="A581" s="59" t="s">
        <v>4494</v>
      </c>
      <c r="B581" s="59" t="s">
        <v>5946</v>
      </c>
      <c r="C581" s="59" t="s">
        <v>5954</v>
      </c>
      <c r="D581" s="59" t="s">
        <v>127</v>
      </c>
      <c r="E581" s="59">
        <v>0</v>
      </c>
      <c r="F581" s="59">
        <v>0</v>
      </c>
      <c r="G581" s="59">
        <v>0</v>
      </c>
      <c r="H581" s="59">
        <v>0</v>
      </c>
      <c r="I581" s="59">
        <v>0</v>
      </c>
      <c r="J581" s="59">
        <v>0</v>
      </c>
      <c r="K581" s="59">
        <v>0</v>
      </c>
      <c r="L581" s="59">
        <v>0</v>
      </c>
      <c r="M581" s="59">
        <v>0</v>
      </c>
      <c r="N581" s="59">
        <v>0</v>
      </c>
      <c r="O581" s="59">
        <v>0</v>
      </c>
      <c r="P581" s="59">
        <v>0</v>
      </c>
      <c r="Q581" s="59">
        <v>0</v>
      </c>
      <c r="R581" s="59">
        <v>0</v>
      </c>
      <c r="S581" s="90"/>
      <c r="T581" s="90"/>
      <c r="U581" s="91"/>
    </row>
    <row r="582" spans="1:21" ht="13.2" x14ac:dyDescent="0.25">
      <c r="A582" s="59" t="s">
        <v>4495</v>
      </c>
      <c r="B582" s="59" t="s">
        <v>5946</v>
      </c>
      <c r="C582" s="59" t="s">
        <v>5955</v>
      </c>
      <c r="D582" s="59" t="s">
        <v>127</v>
      </c>
      <c r="E582" s="59">
        <v>0</v>
      </c>
      <c r="F582" s="59">
        <v>0</v>
      </c>
      <c r="G582" s="59">
        <v>0</v>
      </c>
      <c r="H582" s="59">
        <v>0</v>
      </c>
      <c r="I582" s="59">
        <v>0</v>
      </c>
      <c r="J582" s="59">
        <v>0</v>
      </c>
      <c r="K582" s="59">
        <v>0</v>
      </c>
      <c r="L582" s="59">
        <v>0</v>
      </c>
      <c r="M582" s="59">
        <v>0</v>
      </c>
      <c r="N582" s="59">
        <v>0</v>
      </c>
      <c r="O582" s="59">
        <v>0</v>
      </c>
      <c r="P582" s="59">
        <v>0</v>
      </c>
      <c r="Q582" s="59">
        <v>0</v>
      </c>
      <c r="R582" s="59">
        <v>0</v>
      </c>
      <c r="S582" s="90"/>
      <c r="T582" s="90"/>
      <c r="U582" s="91"/>
    </row>
    <row r="583" spans="1:21" ht="13.2" x14ac:dyDescent="0.25">
      <c r="A583" s="59" t="s">
        <v>4496</v>
      </c>
      <c r="B583" s="59" t="s">
        <v>5946</v>
      </c>
      <c r="C583" s="59" t="s">
        <v>5956</v>
      </c>
      <c r="D583" s="59" t="s">
        <v>127</v>
      </c>
      <c r="E583" s="59">
        <v>281</v>
      </c>
      <c r="F583" s="59">
        <v>284</v>
      </c>
      <c r="G583" s="59">
        <v>287</v>
      </c>
      <c r="H583" s="59">
        <v>290</v>
      </c>
      <c r="I583" s="59">
        <v>293</v>
      </c>
      <c r="J583" s="59">
        <v>296</v>
      </c>
      <c r="K583" s="59">
        <v>299</v>
      </c>
      <c r="L583" s="59">
        <v>302</v>
      </c>
      <c r="M583" s="59">
        <v>305</v>
      </c>
      <c r="N583" s="59">
        <v>308</v>
      </c>
      <c r="O583" s="59">
        <v>311</v>
      </c>
      <c r="P583" s="59">
        <v>314</v>
      </c>
      <c r="Q583" s="59">
        <v>317</v>
      </c>
      <c r="R583" s="59">
        <v>299076</v>
      </c>
      <c r="S583" s="90"/>
      <c r="T583" s="90"/>
      <c r="U583" s="91"/>
    </row>
    <row r="584" spans="1:21" ht="13.2" x14ac:dyDescent="0.25">
      <c r="A584" s="59" t="s">
        <v>4497</v>
      </c>
      <c r="B584" s="59" t="s">
        <v>5946</v>
      </c>
      <c r="C584" s="59" t="s">
        <v>5957</v>
      </c>
      <c r="D584" s="59" t="s">
        <v>127</v>
      </c>
      <c r="E584" s="59">
        <v>0</v>
      </c>
      <c r="F584" s="59">
        <v>0</v>
      </c>
      <c r="G584" s="59">
        <v>0</v>
      </c>
      <c r="H584" s="59">
        <v>0</v>
      </c>
      <c r="I584" s="59">
        <v>0</v>
      </c>
      <c r="J584" s="59">
        <v>0</v>
      </c>
      <c r="K584" s="59">
        <v>0</v>
      </c>
      <c r="L584" s="59">
        <v>0</v>
      </c>
      <c r="M584" s="59">
        <v>0</v>
      </c>
      <c r="N584" s="59">
        <v>0</v>
      </c>
      <c r="O584" s="59">
        <v>0</v>
      </c>
      <c r="P584" s="59">
        <v>0</v>
      </c>
      <c r="Q584" s="59">
        <v>0</v>
      </c>
      <c r="R584" s="59">
        <v>0</v>
      </c>
      <c r="S584" s="90"/>
      <c r="T584" s="90"/>
      <c r="U584" s="91"/>
    </row>
    <row r="585" spans="1:21" ht="13.2" x14ac:dyDescent="0.25">
      <c r="A585" s="59" t="s">
        <v>4498</v>
      </c>
      <c r="B585" s="59" t="s">
        <v>5946</v>
      </c>
      <c r="C585" s="59" t="s">
        <v>5958</v>
      </c>
      <c r="D585" s="59" t="s">
        <v>127</v>
      </c>
      <c r="E585" s="59">
        <v>0</v>
      </c>
      <c r="F585" s="59">
        <v>0</v>
      </c>
      <c r="G585" s="59">
        <v>0</v>
      </c>
      <c r="H585" s="59">
        <v>0</v>
      </c>
      <c r="I585" s="59">
        <v>0</v>
      </c>
      <c r="J585" s="59">
        <v>0</v>
      </c>
      <c r="K585" s="59">
        <v>0</v>
      </c>
      <c r="L585" s="59">
        <v>0</v>
      </c>
      <c r="M585" s="59">
        <v>0</v>
      </c>
      <c r="N585" s="59">
        <v>0</v>
      </c>
      <c r="O585" s="59">
        <v>0</v>
      </c>
      <c r="P585" s="59">
        <v>0</v>
      </c>
      <c r="Q585" s="59">
        <v>0</v>
      </c>
      <c r="R585" s="59">
        <v>0</v>
      </c>
      <c r="S585" s="90"/>
      <c r="T585" s="90"/>
      <c r="U585" s="91"/>
    </row>
    <row r="586" spans="1:21" ht="13.2" x14ac:dyDescent="0.25">
      <c r="A586" s="59" t="s">
        <v>4499</v>
      </c>
      <c r="B586" s="59" t="s">
        <v>5946</v>
      </c>
      <c r="C586" s="59" t="s">
        <v>5959</v>
      </c>
      <c r="D586" s="59" t="s">
        <v>127</v>
      </c>
      <c r="E586" s="59">
        <v>8965</v>
      </c>
      <c r="F586" s="59">
        <v>8983</v>
      </c>
      <c r="G586" s="59">
        <v>9001</v>
      </c>
      <c r="H586" s="59">
        <v>9019</v>
      </c>
      <c r="I586" s="59">
        <v>9037</v>
      </c>
      <c r="J586" s="59">
        <v>9055</v>
      </c>
      <c r="K586" s="59">
        <v>9073</v>
      </c>
      <c r="L586" s="59">
        <v>9090</v>
      </c>
      <c r="M586" s="59">
        <v>9108</v>
      </c>
      <c r="N586" s="59">
        <v>9126</v>
      </c>
      <c r="O586" s="59">
        <v>9144</v>
      </c>
      <c r="P586" s="59">
        <v>9162</v>
      </c>
      <c r="Q586" s="59">
        <v>9180</v>
      </c>
      <c r="R586" s="59">
        <v>9072514</v>
      </c>
      <c r="S586" s="90"/>
      <c r="T586" s="90"/>
      <c r="U586" s="91"/>
    </row>
    <row r="587" spans="1:21" ht="13.2" x14ac:dyDescent="0.25">
      <c r="A587" s="59" t="s">
        <v>4500</v>
      </c>
      <c r="B587" s="59" t="s">
        <v>5946</v>
      </c>
      <c r="C587" s="59" t="s">
        <v>5960</v>
      </c>
      <c r="D587" s="59" t="s">
        <v>127</v>
      </c>
      <c r="E587" s="59">
        <v>65</v>
      </c>
      <c r="F587" s="59">
        <v>65</v>
      </c>
      <c r="G587" s="59">
        <v>65</v>
      </c>
      <c r="H587" s="59">
        <v>65</v>
      </c>
      <c r="I587" s="59">
        <v>66</v>
      </c>
      <c r="J587" s="59">
        <v>66</v>
      </c>
      <c r="K587" s="59">
        <v>66</v>
      </c>
      <c r="L587" s="59">
        <v>66</v>
      </c>
      <c r="M587" s="59">
        <v>66</v>
      </c>
      <c r="N587" s="59">
        <v>66</v>
      </c>
      <c r="O587" s="59">
        <v>66</v>
      </c>
      <c r="P587" s="59">
        <v>66</v>
      </c>
      <c r="Q587" s="59">
        <v>66</v>
      </c>
      <c r="R587" s="59">
        <v>65673</v>
      </c>
      <c r="S587" s="90"/>
      <c r="T587" s="90"/>
      <c r="U587" s="91"/>
    </row>
    <row r="588" spans="1:21" ht="13.2" x14ac:dyDescent="0.25">
      <c r="A588" s="59" t="s">
        <v>4501</v>
      </c>
      <c r="B588" s="59" t="s">
        <v>5946</v>
      </c>
      <c r="C588" s="59" t="s">
        <v>5961</v>
      </c>
      <c r="D588" s="59" t="s">
        <v>127</v>
      </c>
      <c r="E588" s="59">
        <v>47</v>
      </c>
      <c r="F588" s="59">
        <v>47</v>
      </c>
      <c r="G588" s="59">
        <v>47</v>
      </c>
      <c r="H588" s="59">
        <v>47</v>
      </c>
      <c r="I588" s="59">
        <v>47</v>
      </c>
      <c r="J588" s="59">
        <v>47</v>
      </c>
      <c r="K588" s="59">
        <v>47</v>
      </c>
      <c r="L588" s="59">
        <v>48</v>
      </c>
      <c r="M588" s="59">
        <v>48</v>
      </c>
      <c r="N588" s="59">
        <v>48</v>
      </c>
      <c r="O588" s="59">
        <v>48</v>
      </c>
      <c r="P588" s="59">
        <v>48</v>
      </c>
      <c r="Q588" s="59">
        <v>48</v>
      </c>
      <c r="R588" s="59">
        <v>47500</v>
      </c>
      <c r="S588" s="90"/>
      <c r="T588" s="90"/>
      <c r="U588" s="91"/>
    </row>
    <row r="589" spans="1:21" ht="13.2" x14ac:dyDescent="0.25">
      <c r="A589" s="59" t="s">
        <v>4502</v>
      </c>
      <c r="B589" s="59" t="s">
        <v>5962</v>
      </c>
      <c r="C589" s="59" t="s">
        <v>3554</v>
      </c>
      <c r="D589" s="59" t="s">
        <v>127</v>
      </c>
      <c r="E589" s="59">
        <v>0</v>
      </c>
      <c r="F589" s="59">
        <v>0</v>
      </c>
      <c r="G589" s="59">
        <v>0</v>
      </c>
      <c r="H589" s="59">
        <v>0</v>
      </c>
      <c r="I589" s="59">
        <v>0</v>
      </c>
      <c r="J589" s="59">
        <v>0</v>
      </c>
      <c r="K589" s="59">
        <v>0</v>
      </c>
      <c r="L589" s="59">
        <v>0</v>
      </c>
      <c r="M589" s="59">
        <v>0</v>
      </c>
      <c r="N589" s="59">
        <v>0</v>
      </c>
      <c r="O589" s="59">
        <v>0</v>
      </c>
      <c r="P589" s="59">
        <v>0</v>
      </c>
      <c r="Q589" s="59">
        <v>0</v>
      </c>
      <c r="R589" s="59">
        <v>0</v>
      </c>
      <c r="S589" s="90"/>
      <c r="T589" s="90"/>
      <c r="U589" s="91"/>
    </row>
    <row r="590" spans="1:21" ht="13.2" x14ac:dyDescent="0.25">
      <c r="A590" s="59" t="s">
        <v>4503</v>
      </c>
      <c r="B590" s="59" t="s">
        <v>5962</v>
      </c>
      <c r="C590" s="59" t="s">
        <v>3555</v>
      </c>
      <c r="D590" s="59" t="s">
        <v>127</v>
      </c>
      <c r="E590" s="59">
        <v>0</v>
      </c>
      <c r="F590" s="59">
        <v>0</v>
      </c>
      <c r="G590" s="59">
        <v>0</v>
      </c>
      <c r="H590" s="59">
        <v>0</v>
      </c>
      <c r="I590" s="59">
        <v>0</v>
      </c>
      <c r="J590" s="59">
        <v>0</v>
      </c>
      <c r="K590" s="59">
        <v>0</v>
      </c>
      <c r="L590" s="59">
        <v>0</v>
      </c>
      <c r="M590" s="59">
        <v>0</v>
      </c>
      <c r="N590" s="59">
        <v>0</v>
      </c>
      <c r="O590" s="59">
        <v>0</v>
      </c>
      <c r="P590" s="59">
        <v>0</v>
      </c>
      <c r="Q590" s="59">
        <v>0</v>
      </c>
      <c r="R590" s="59">
        <v>0</v>
      </c>
      <c r="S590" s="90"/>
      <c r="T590" s="90"/>
      <c r="U590" s="91"/>
    </row>
    <row r="591" spans="1:21" ht="13.2" x14ac:dyDescent="0.25">
      <c r="A591" s="59" t="s">
        <v>4504</v>
      </c>
      <c r="B591" s="59" t="s">
        <v>5963</v>
      </c>
      <c r="C591" s="59" t="s">
        <v>3554</v>
      </c>
      <c r="D591" s="59" t="s">
        <v>127</v>
      </c>
      <c r="E591" s="59">
        <v>0</v>
      </c>
      <c r="F591" s="59">
        <v>0</v>
      </c>
      <c r="G591" s="59">
        <v>0</v>
      </c>
      <c r="H591" s="59">
        <v>0</v>
      </c>
      <c r="I591" s="59">
        <v>0</v>
      </c>
      <c r="J591" s="59">
        <v>0</v>
      </c>
      <c r="K591" s="59">
        <v>0</v>
      </c>
      <c r="L591" s="59">
        <v>0</v>
      </c>
      <c r="M591" s="59">
        <v>0</v>
      </c>
      <c r="N591" s="59">
        <v>0</v>
      </c>
      <c r="O591" s="59">
        <v>0</v>
      </c>
      <c r="P591" s="59">
        <v>0</v>
      </c>
      <c r="Q591" s="59">
        <v>0</v>
      </c>
      <c r="R591" s="59">
        <v>0</v>
      </c>
      <c r="S591" s="90"/>
      <c r="T591" s="90"/>
      <c r="U591" s="91"/>
    </row>
    <row r="592" spans="1:21" ht="13.2" x14ac:dyDescent="0.25">
      <c r="A592" s="59" t="s">
        <v>4505</v>
      </c>
      <c r="B592" s="59" t="s">
        <v>5963</v>
      </c>
      <c r="C592" s="59" t="s">
        <v>3555</v>
      </c>
      <c r="D592" s="59" t="s">
        <v>127</v>
      </c>
      <c r="E592" s="59">
        <v>0</v>
      </c>
      <c r="F592" s="59">
        <v>0</v>
      </c>
      <c r="G592" s="59">
        <v>0</v>
      </c>
      <c r="H592" s="59">
        <v>0</v>
      </c>
      <c r="I592" s="59">
        <v>0</v>
      </c>
      <c r="J592" s="59">
        <v>0</v>
      </c>
      <c r="K592" s="59">
        <v>0</v>
      </c>
      <c r="L592" s="59">
        <v>0</v>
      </c>
      <c r="M592" s="59">
        <v>0</v>
      </c>
      <c r="N592" s="59">
        <v>0</v>
      </c>
      <c r="O592" s="59">
        <v>0</v>
      </c>
      <c r="P592" s="59">
        <v>0</v>
      </c>
      <c r="Q592" s="59">
        <v>0</v>
      </c>
      <c r="R592" s="59">
        <v>0</v>
      </c>
      <c r="S592" s="90"/>
      <c r="T592" s="90"/>
      <c r="U592" s="91"/>
    </row>
    <row r="593" spans="1:21" ht="13.2" x14ac:dyDescent="0.25">
      <c r="A593" s="59" t="s">
        <v>4506</v>
      </c>
      <c r="B593" s="59" t="s">
        <v>5964</v>
      </c>
      <c r="C593" s="59" t="s">
        <v>5965</v>
      </c>
      <c r="D593" s="59" t="s">
        <v>127</v>
      </c>
      <c r="E593" s="59">
        <v>0</v>
      </c>
      <c r="F593" s="59">
        <v>0</v>
      </c>
      <c r="G593" s="59">
        <v>0</v>
      </c>
      <c r="H593" s="59">
        <v>0</v>
      </c>
      <c r="I593" s="59">
        <v>0</v>
      </c>
      <c r="J593" s="59">
        <v>0</v>
      </c>
      <c r="K593" s="59">
        <v>0</v>
      </c>
      <c r="L593" s="59">
        <v>0</v>
      </c>
      <c r="M593" s="59">
        <v>0</v>
      </c>
      <c r="N593" s="59">
        <v>0</v>
      </c>
      <c r="O593" s="59">
        <v>0</v>
      </c>
      <c r="P593" s="59">
        <v>0</v>
      </c>
      <c r="Q593" s="59">
        <v>0</v>
      </c>
      <c r="R593" s="59">
        <v>0</v>
      </c>
      <c r="S593" s="90"/>
      <c r="T593" s="90"/>
      <c r="U593" s="91"/>
    </row>
    <row r="594" spans="1:21" ht="13.2" x14ac:dyDescent="0.25">
      <c r="A594" s="59" t="s">
        <v>4507</v>
      </c>
      <c r="B594" s="59" t="s">
        <v>5964</v>
      </c>
      <c r="C594" s="59" t="s">
        <v>5966</v>
      </c>
      <c r="D594" s="59" t="s">
        <v>127</v>
      </c>
      <c r="E594" s="59">
        <v>3</v>
      </c>
      <c r="F594" s="59">
        <v>3</v>
      </c>
      <c r="G594" s="59">
        <v>3</v>
      </c>
      <c r="H594" s="59">
        <v>3</v>
      </c>
      <c r="I594" s="59">
        <v>3</v>
      </c>
      <c r="J594" s="59">
        <v>3</v>
      </c>
      <c r="K594" s="59">
        <v>3</v>
      </c>
      <c r="L594" s="59">
        <v>3</v>
      </c>
      <c r="M594" s="59">
        <v>3</v>
      </c>
      <c r="N594" s="59">
        <v>3</v>
      </c>
      <c r="O594" s="59">
        <v>3</v>
      </c>
      <c r="P594" s="59">
        <v>3</v>
      </c>
      <c r="Q594" s="59">
        <v>3</v>
      </c>
      <c r="R594" s="59">
        <v>3140</v>
      </c>
      <c r="S594" s="90"/>
      <c r="T594" s="90"/>
      <c r="U594" s="91"/>
    </row>
    <row r="595" spans="1:21" ht="13.2" x14ac:dyDescent="0.25">
      <c r="A595" s="59" t="s">
        <v>4508</v>
      </c>
      <c r="B595" s="59" t="s">
        <v>5964</v>
      </c>
      <c r="C595" s="59" t="s">
        <v>5967</v>
      </c>
      <c r="D595" s="59" t="s">
        <v>127</v>
      </c>
      <c r="E595" s="59">
        <v>8</v>
      </c>
      <c r="F595" s="59">
        <v>8</v>
      </c>
      <c r="G595" s="59">
        <v>8</v>
      </c>
      <c r="H595" s="59">
        <v>8</v>
      </c>
      <c r="I595" s="59">
        <v>8</v>
      </c>
      <c r="J595" s="59">
        <v>8</v>
      </c>
      <c r="K595" s="59">
        <v>8</v>
      </c>
      <c r="L595" s="59">
        <v>8</v>
      </c>
      <c r="M595" s="59">
        <v>8</v>
      </c>
      <c r="N595" s="59">
        <v>8</v>
      </c>
      <c r="O595" s="59">
        <v>9</v>
      </c>
      <c r="P595" s="59">
        <v>9</v>
      </c>
      <c r="Q595" s="59">
        <v>9</v>
      </c>
      <c r="R595" s="59">
        <v>8398</v>
      </c>
      <c r="S595" s="90"/>
      <c r="T595" s="90"/>
      <c r="U595" s="91"/>
    </row>
    <row r="596" spans="1:21" ht="13.2" x14ac:dyDescent="0.25">
      <c r="A596" s="59" t="s">
        <v>4509</v>
      </c>
      <c r="B596" s="59" t="s">
        <v>5964</v>
      </c>
      <c r="C596" s="59" t="s">
        <v>5968</v>
      </c>
      <c r="D596" s="59" t="s">
        <v>127</v>
      </c>
      <c r="E596" s="59">
        <v>0</v>
      </c>
      <c r="F596" s="59">
        <v>0</v>
      </c>
      <c r="G596" s="59">
        <v>0</v>
      </c>
      <c r="H596" s="59">
        <v>0</v>
      </c>
      <c r="I596" s="59">
        <v>0</v>
      </c>
      <c r="J596" s="59">
        <v>0</v>
      </c>
      <c r="K596" s="59">
        <v>0</v>
      </c>
      <c r="L596" s="59">
        <v>0</v>
      </c>
      <c r="M596" s="59">
        <v>0</v>
      </c>
      <c r="N596" s="59">
        <v>0</v>
      </c>
      <c r="O596" s="59">
        <v>0</v>
      </c>
      <c r="P596" s="59">
        <v>0</v>
      </c>
      <c r="Q596" s="59">
        <v>0</v>
      </c>
      <c r="R596" s="59">
        <v>0</v>
      </c>
      <c r="S596" s="90"/>
      <c r="T596" s="90"/>
      <c r="U596" s="91"/>
    </row>
    <row r="597" spans="1:21" ht="13.2" x14ac:dyDescent="0.25">
      <c r="A597" s="59" t="s">
        <v>4510</v>
      </c>
      <c r="B597" s="59" t="s">
        <v>5964</v>
      </c>
      <c r="C597" s="59" t="s">
        <v>5969</v>
      </c>
      <c r="D597" s="59" t="s">
        <v>127</v>
      </c>
      <c r="E597" s="59">
        <v>31</v>
      </c>
      <c r="F597" s="59">
        <v>31</v>
      </c>
      <c r="G597" s="59">
        <v>31</v>
      </c>
      <c r="H597" s="59">
        <v>31</v>
      </c>
      <c r="I597" s="59">
        <v>31</v>
      </c>
      <c r="J597" s="59">
        <v>31</v>
      </c>
      <c r="K597" s="59">
        <v>31</v>
      </c>
      <c r="L597" s="59">
        <v>32</v>
      </c>
      <c r="M597" s="59">
        <v>32</v>
      </c>
      <c r="N597" s="59">
        <v>32</v>
      </c>
      <c r="O597" s="59">
        <v>32</v>
      </c>
      <c r="P597" s="59">
        <v>32</v>
      </c>
      <c r="Q597" s="59">
        <v>32</v>
      </c>
      <c r="R597" s="59">
        <v>31413</v>
      </c>
      <c r="S597" s="90"/>
      <c r="T597" s="90"/>
      <c r="U597" s="91"/>
    </row>
    <row r="598" spans="1:21" ht="13.2" x14ac:dyDescent="0.25">
      <c r="A598" s="59" t="s">
        <v>4511</v>
      </c>
      <c r="B598" s="59" t="s">
        <v>5964</v>
      </c>
      <c r="C598" s="59" t="s">
        <v>5970</v>
      </c>
      <c r="D598" s="59" t="s">
        <v>127</v>
      </c>
      <c r="E598" s="59">
        <v>1</v>
      </c>
      <c r="F598" s="59">
        <v>1</v>
      </c>
      <c r="G598" s="59">
        <v>1</v>
      </c>
      <c r="H598" s="59">
        <v>1</v>
      </c>
      <c r="I598" s="59">
        <v>1</v>
      </c>
      <c r="J598" s="59">
        <v>1</v>
      </c>
      <c r="K598" s="59">
        <v>1</v>
      </c>
      <c r="L598" s="59">
        <v>1</v>
      </c>
      <c r="M598" s="59">
        <v>1</v>
      </c>
      <c r="N598" s="59">
        <v>1</v>
      </c>
      <c r="O598" s="59">
        <v>1</v>
      </c>
      <c r="P598" s="59">
        <v>1</v>
      </c>
      <c r="Q598" s="59">
        <v>1</v>
      </c>
      <c r="R598" s="59">
        <v>837</v>
      </c>
      <c r="S598" s="90"/>
      <c r="T598" s="90"/>
      <c r="U598" s="91"/>
    </row>
    <row r="599" spans="1:21" ht="13.2" x14ac:dyDescent="0.25">
      <c r="A599" s="59" t="s">
        <v>4512</v>
      </c>
      <c r="B599" s="59" t="s">
        <v>5964</v>
      </c>
      <c r="C599" s="59" t="s">
        <v>5971</v>
      </c>
      <c r="D599" s="59" t="s">
        <v>127</v>
      </c>
      <c r="E599" s="59">
        <v>1</v>
      </c>
      <c r="F599" s="59">
        <v>1</v>
      </c>
      <c r="G599" s="59">
        <v>1</v>
      </c>
      <c r="H599" s="59">
        <v>1</v>
      </c>
      <c r="I599" s="59">
        <v>1</v>
      </c>
      <c r="J599" s="59">
        <v>1</v>
      </c>
      <c r="K599" s="59">
        <v>1</v>
      </c>
      <c r="L599" s="59">
        <v>1</v>
      </c>
      <c r="M599" s="59">
        <v>1</v>
      </c>
      <c r="N599" s="59">
        <v>1</v>
      </c>
      <c r="O599" s="59">
        <v>1</v>
      </c>
      <c r="P599" s="59">
        <v>1</v>
      </c>
      <c r="Q599" s="59">
        <v>1</v>
      </c>
      <c r="R599" s="59">
        <v>979</v>
      </c>
      <c r="S599" s="90"/>
      <c r="T599" s="90"/>
      <c r="U599" s="91"/>
    </row>
    <row r="600" spans="1:21" ht="13.2" x14ac:dyDescent="0.25">
      <c r="A600" s="59" t="s">
        <v>4513</v>
      </c>
      <c r="B600" s="59" t="s">
        <v>5972</v>
      </c>
      <c r="C600" s="59" t="s">
        <v>5973</v>
      </c>
      <c r="D600" s="59" t="s">
        <v>127</v>
      </c>
      <c r="E600" s="59">
        <v>555</v>
      </c>
      <c r="F600" s="59">
        <v>557</v>
      </c>
      <c r="G600" s="59">
        <v>558</v>
      </c>
      <c r="H600" s="59">
        <v>560</v>
      </c>
      <c r="I600" s="59">
        <v>561</v>
      </c>
      <c r="J600" s="59">
        <v>563</v>
      </c>
      <c r="K600" s="59">
        <v>565</v>
      </c>
      <c r="L600" s="59">
        <v>566</v>
      </c>
      <c r="M600" s="59">
        <v>568</v>
      </c>
      <c r="N600" s="59">
        <v>569</v>
      </c>
      <c r="O600" s="59">
        <v>571</v>
      </c>
      <c r="P600" s="59">
        <v>573</v>
      </c>
      <c r="Q600" s="59">
        <v>574</v>
      </c>
      <c r="R600" s="59">
        <v>564628</v>
      </c>
      <c r="S600" s="90"/>
      <c r="T600" s="90"/>
      <c r="U600" s="91"/>
    </row>
    <row r="601" spans="1:21" ht="13.2" x14ac:dyDescent="0.25">
      <c r="A601" s="59" t="s">
        <v>4514</v>
      </c>
      <c r="B601" s="59" t="s">
        <v>5972</v>
      </c>
      <c r="C601" s="59" t="s">
        <v>5974</v>
      </c>
      <c r="D601" s="59" t="s">
        <v>127</v>
      </c>
      <c r="E601" s="59">
        <v>0</v>
      </c>
      <c r="F601" s="59">
        <v>0</v>
      </c>
      <c r="G601" s="59">
        <v>0</v>
      </c>
      <c r="H601" s="59">
        <v>0</v>
      </c>
      <c r="I601" s="59">
        <v>0</v>
      </c>
      <c r="J601" s="59">
        <v>0</v>
      </c>
      <c r="K601" s="59">
        <v>0</v>
      </c>
      <c r="L601" s="59">
        <v>0</v>
      </c>
      <c r="M601" s="59">
        <v>0</v>
      </c>
      <c r="N601" s="59">
        <v>0</v>
      </c>
      <c r="O601" s="59">
        <v>0</v>
      </c>
      <c r="P601" s="59">
        <v>0</v>
      </c>
      <c r="Q601" s="59">
        <v>0</v>
      </c>
      <c r="R601" s="59">
        <v>0</v>
      </c>
      <c r="S601" s="90"/>
      <c r="T601" s="90"/>
      <c r="U601" s="91"/>
    </row>
    <row r="602" spans="1:21" ht="13.2" x14ac:dyDescent="0.25">
      <c r="A602" s="59" t="s">
        <v>4515</v>
      </c>
      <c r="B602" s="59" t="s">
        <v>5972</v>
      </c>
      <c r="C602" s="59" t="s">
        <v>5975</v>
      </c>
      <c r="D602" s="59" t="s">
        <v>127</v>
      </c>
      <c r="E602" s="59">
        <v>0</v>
      </c>
      <c r="F602" s="59">
        <v>0</v>
      </c>
      <c r="G602" s="59">
        <v>0</v>
      </c>
      <c r="H602" s="59">
        <v>0</v>
      </c>
      <c r="I602" s="59">
        <v>0</v>
      </c>
      <c r="J602" s="59">
        <v>0</v>
      </c>
      <c r="K602" s="59">
        <v>0</v>
      </c>
      <c r="L602" s="59">
        <v>0</v>
      </c>
      <c r="M602" s="59">
        <v>0</v>
      </c>
      <c r="N602" s="59">
        <v>0</v>
      </c>
      <c r="O602" s="59">
        <v>0</v>
      </c>
      <c r="P602" s="59">
        <v>0</v>
      </c>
      <c r="Q602" s="59">
        <v>0</v>
      </c>
      <c r="R602" s="59">
        <v>0</v>
      </c>
      <c r="S602" s="90"/>
      <c r="T602" s="90"/>
      <c r="U602" s="91"/>
    </row>
    <row r="603" spans="1:21" ht="13.2" x14ac:dyDescent="0.25">
      <c r="A603" s="59" t="s">
        <v>4516</v>
      </c>
      <c r="B603" s="59" t="s">
        <v>5972</v>
      </c>
      <c r="C603" s="59" t="s">
        <v>5976</v>
      </c>
      <c r="D603" s="59" t="s">
        <v>127</v>
      </c>
      <c r="E603" s="59">
        <v>352</v>
      </c>
      <c r="F603" s="59">
        <v>353</v>
      </c>
      <c r="G603" s="59">
        <v>353</v>
      </c>
      <c r="H603" s="59">
        <v>354</v>
      </c>
      <c r="I603" s="59">
        <v>355</v>
      </c>
      <c r="J603" s="59">
        <v>355</v>
      </c>
      <c r="K603" s="59">
        <v>356</v>
      </c>
      <c r="L603" s="59">
        <v>356</v>
      </c>
      <c r="M603" s="59">
        <v>357</v>
      </c>
      <c r="N603" s="59">
        <v>358</v>
      </c>
      <c r="O603" s="59">
        <v>358</v>
      </c>
      <c r="P603" s="59">
        <v>359</v>
      </c>
      <c r="Q603" s="59">
        <v>295</v>
      </c>
      <c r="R603" s="59">
        <v>353120</v>
      </c>
      <c r="S603" s="90"/>
      <c r="T603" s="90"/>
      <c r="U603" s="91"/>
    </row>
    <row r="604" spans="1:21" ht="13.2" x14ac:dyDescent="0.25">
      <c r="A604" s="59" t="s">
        <v>4517</v>
      </c>
      <c r="B604" s="59" t="s">
        <v>5972</v>
      </c>
      <c r="C604" s="59" t="s">
        <v>5977</v>
      </c>
      <c r="D604" s="59" t="s">
        <v>127</v>
      </c>
      <c r="E604" s="59">
        <v>0</v>
      </c>
      <c r="F604" s="59">
        <v>0</v>
      </c>
      <c r="G604" s="59">
        <v>0</v>
      </c>
      <c r="H604" s="59">
        <v>0</v>
      </c>
      <c r="I604" s="59">
        <v>0</v>
      </c>
      <c r="J604" s="59">
        <v>0</v>
      </c>
      <c r="K604" s="59">
        <v>0</v>
      </c>
      <c r="L604" s="59">
        <v>0</v>
      </c>
      <c r="M604" s="59">
        <v>0</v>
      </c>
      <c r="N604" s="59">
        <v>0</v>
      </c>
      <c r="O604" s="59">
        <v>0</v>
      </c>
      <c r="P604" s="59">
        <v>0</v>
      </c>
      <c r="Q604" s="59">
        <v>0</v>
      </c>
      <c r="R604" s="59">
        <v>0</v>
      </c>
      <c r="S604" s="90"/>
      <c r="T604" s="90"/>
      <c r="U604" s="91"/>
    </row>
    <row r="605" spans="1:21" ht="13.2" x14ac:dyDescent="0.25">
      <c r="A605" s="59" t="s">
        <v>4518</v>
      </c>
      <c r="B605" s="59" t="s">
        <v>5972</v>
      </c>
      <c r="C605" s="59" t="s">
        <v>5978</v>
      </c>
      <c r="D605" s="59" t="s">
        <v>127</v>
      </c>
      <c r="E605" s="59">
        <v>0</v>
      </c>
      <c r="F605" s="59">
        <v>0</v>
      </c>
      <c r="G605" s="59">
        <v>0</v>
      </c>
      <c r="H605" s="59">
        <v>0</v>
      </c>
      <c r="I605" s="59">
        <v>0</v>
      </c>
      <c r="J605" s="59">
        <v>0</v>
      </c>
      <c r="K605" s="59">
        <v>0</v>
      </c>
      <c r="L605" s="59">
        <v>0</v>
      </c>
      <c r="M605" s="59">
        <v>0</v>
      </c>
      <c r="N605" s="59">
        <v>0</v>
      </c>
      <c r="O605" s="59">
        <v>0</v>
      </c>
      <c r="P605" s="59">
        <v>0</v>
      </c>
      <c r="Q605" s="59">
        <v>0</v>
      </c>
      <c r="R605" s="59">
        <v>0</v>
      </c>
      <c r="S605" s="90"/>
      <c r="T605" s="90"/>
      <c r="U605" s="91"/>
    </row>
    <row r="606" spans="1:21" ht="13.2" x14ac:dyDescent="0.25">
      <c r="A606" s="59" t="s">
        <v>4519</v>
      </c>
      <c r="B606" s="59" t="s">
        <v>5972</v>
      </c>
      <c r="C606" s="59" t="s">
        <v>5979</v>
      </c>
      <c r="D606" s="59" t="s">
        <v>127</v>
      </c>
      <c r="E606" s="59">
        <v>0</v>
      </c>
      <c r="F606" s="59">
        <v>0</v>
      </c>
      <c r="G606" s="59">
        <v>0</v>
      </c>
      <c r="H606" s="59">
        <v>0</v>
      </c>
      <c r="I606" s="59">
        <v>0</v>
      </c>
      <c r="J606" s="59">
        <v>0</v>
      </c>
      <c r="K606" s="59">
        <v>0</v>
      </c>
      <c r="L606" s="59">
        <v>0</v>
      </c>
      <c r="M606" s="59">
        <v>0</v>
      </c>
      <c r="N606" s="59">
        <v>0</v>
      </c>
      <c r="O606" s="59">
        <v>0</v>
      </c>
      <c r="P606" s="59">
        <v>0</v>
      </c>
      <c r="Q606" s="59">
        <v>0</v>
      </c>
      <c r="R606" s="59">
        <v>0</v>
      </c>
      <c r="S606" s="90"/>
      <c r="T606" s="90"/>
      <c r="U606" s="91"/>
    </row>
    <row r="607" spans="1:21" ht="13.2" x14ac:dyDescent="0.25">
      <c r="A607" s="59" t="s">
        <v>4520</v>
      </c>
      <c r="B607" s="59" t="s">
        <v>5972</v>
      </c>
      <c r="C607" s="59" t="s">
        <v>5980</v>
      </c>
      <c r="D607" s="59" t="s">
        <v>127</v>
      </c>
      <c r="E607" s="59">
        <v>0</v>
      </c>
      <c r="F607" s="59">
        <v>0</v>
      </c>
      <c r="G607" s="59">
        <v>0</v>
      </c>
      <c r="H607" s="59">
        <v>0</v>
      </c>
      <c r="I607" s="59">
        <v>0</v>
      </c>
      <c r="J607" s="59">
        <v>0</v>
      </c>
      <c r="K607" s="59">
        <v>0</v>
      </c>
      <c r="L607" s="59">
        <v>0</v>
      </c>
      <c r="M607" s="59">
        <v>0</v>
      </c>
      <c r="N607" s="59">
        <v>0</v>
      </c>
      <c r="O607" s="59">
        <v>0</v>
      </c>
      <c r="P607" s="59">
        <v>0</v>
      </c>
      <c r="Q607" s="59">
        <v>0</v>
      </c>
      <c r="R607" s="59">
        <v>0</v>
      </c>
      <c r="S607" s="90"/>
      <c r="T607" s="90"/>
      <c r="U607" s="91"/>
    </row>
    <row r="608" spans="1:21" ht="13.2" x14ac:dyDescent="0.25">
      <c r="A608" s="59" t="s">
        <v>4521</v>
      </c>
      <c r="B608" s="59" t="s">
        <v>5972</v>
      </c>
      <c r="C608" s="59" t="s">
        <v>5981</v>
      </c>
      <c r="D608" s="59" t="s">
        <v>127</v>
      </c>
      <c r="E608" s="59">
        <v>0</v>
      </c>
      <c r="F608" s="59">
        <v>0</v>
      </c>
      <c r="G608" s="59">
        <v>0</v>
      </c>
      <c r="H608" s="59">
        <v>0</v>
      </c>
      <c r="I608" s="59">
        <v>0</v>
      </c>
      <c r="J608" s="59">
        <v>0</v>
      </c>
      <c r="K608" s="59">
        <v>0</v>
      </c>
      <c r="L608" s="59">
        <v>0</v>
      </c>
      <c r="M608" s="59">
        <v>0</v>
      </c>
      <c r="N608" s="59">
        <v>0</v>
      </c>
      <c r="O608" s="59">
        <v>0</v>
      </c>
      <c r="P608" s="59">
        <v>0</v>
      </c>
      <c r="Q608" s="59">
        <v>0</v>
      </c>
      <c r="R608" s="59">
        <v>0</v>
      </c>
      <c r="S608" s="90"/>
      <c r="T608" s="90"/>
      <c r="U608" s="91"/>
    </row>
    <row r="609" spans="1:21" ht="13.2" x14ac:dyDescent="0.25">
      <c r="A609" s="59" t="s">
        <v>4522</v>
      </c>
      <c r="B609" s="59" t="s">
        <v>5972</v>
      </c>
      <c r="C609" s="59" t="s">
        <v>5982</v>
      </c>
      <c r="D609" s="59" t="s">
        <v>127</v>
      </c>
      <c r="E609" s="59">
        <v>393</v>
      </c>
      <c r="F609" s="59">
        <v>399</v>
      </c>
      <c r="G609" s="59">
        <v>404</v>
      </c>
      <c r="H609" s="59">
        <v>410</v>
      </c>
      <c r="I609" s="59">
        <v>416</v>
      </c>
      <c r="J609" s="59">
        <v>422</v>
      </c>
      <c r="K609" s="59">
        <v>427</v>
      </c>
      <c r="L609" s="59">
        <v>433</v>
      </c>
      <c r="M609" s="59">
        <v>439</v>
      </c>
      <c r="N609" s="59">
        <v>445</v>
      </c>
      <c r="O609" s="59">
        <v>450</v>
      </c>
      <c r="P609" s="59">
        <v>456</v>
      </c>
      <c r="Q609" s="59">
        <v>462</v>
      </c>
      <c r="R609" s="59">
        <v>427392</v>
      </c>
      <c r="S609" s="90"/>
      <c r="T609" s="90"/>
      <c r="U609" s="91"/>
    </row>
    <row r="610" spans="1:21" ht="13.2" x14ac:dyDescent="0.25">
      <c r="A610" s="59" t="s">
        <v>4523</v>
      </c>
      <c r="B610" s="59" t="s">
        <v>5983</v>
      </c>
      <c r="C610" s="59" t="s">
        <v>5984</v>
      </c>
      <c r="D610" s="59" t="s">
        <v>127</v>
      </c>
      <c r="E610" s="59">
        <v>0</v>
      </c>
      <c r="F610" s="59">
        <v>0</v>
      </c>
      <c r="G610" s="59">
        <v>0</v>
      </c>
      <c r="H610" s="59">
        <v>0</v>
      </c>
      <c r="I610" s="59">
        <v>0</v>
      </c>
      <c r="J610" s="59">
        <v>0</v>
      </c>
      <c r="K610" s="59">
        <v>0</v>
      </c>
      <c r="L610" s="59">
        <v>0</v>
      </c>
      <c r="M610" s="59">
        <v>0</v>
      </c>
      <c r="N610" s="59">
        <v>0</v>
      </c>
      <c r="O610" s="59">
        <v>0</v>
      </c>
      <c r="P610" s="59">
        <v>0</v>
      </c>
      <c r="Q610" s="59">
        <v>0</v>
      </c>
      <c r="R610" s="59">
        <v>0</v>
      </c>
      <c r="S610" s="90"/>
      <c r="T610" s="90"/>
      <c r="U610" s="91"/>
    </row>
    <row r="611" spans="1:21" ht="13.2" x14ac:dyDescent="0.25">
      <c r="A611" s="59" t="s">
        <v>4524</v>
      </c>
      <c r="B611" s="59" t="s">
        <v>5983</v>
      </c>
      <c r="C611" s="59" t="s">
        <v>5982</v>
      </c>
      <c r="D611" s="59" t="s">
        <v>127</v>
      </c>
      <c r="E611" s="59">
        <v>252</v>
      </c>
      <c r="F611" s="59">
        <v>255</v>
      </c>
      <c r="G611" s="59">
        <v>257</v>
      </c>
      <c r="H611" s="59">
        <v>259</v>
      </c>
      <c r="I611" s="59">
        <v>262</v>
      </c>
      <c r="J611" s="59">
        <v>264</v>
      </c>
      <c r="K611" s="59">
        <v>266</v>
      </c>
      <c r="L611" s="59">
        <v>269</v>
      </c>
      <c r="M611" s="59">
        <v>271</v>
      </c>
      <c r="N611" s="59">
        <v>274</v>
      </c>
      <c r="O611" s="59">
        <v>276</v>
      </c>
      <c r="P611" s="59">
        <v>278</v>
      </c>
      <c r="Q611" s="59">
        <v>281</v>
      </c>
      <c r="R611" s="59">
        <v>266478</v>
      </c>
      <c r="S611" s="90"/>
      <c r="T611" s="90"/>
      <c r="U611" s="91"/>
    </row>
    <row r="612" spans="1:21" ht="13.2" x14ac:dyDescent="0.25">
      <c r="A612" s="59" t="s">
        <v>4525</v>
      </c>
      <c r="B612" s="59" t="s">
        <v>5983</v>
      </c>
      <c r="C612" s="59" t="s">
        <v>5985</v>
      </c>
      <c r="D612" s="59" t="s">
        <v>127</v>
      </c>
      <c r="E612" s="59">
        <v>0</v>
      </c>
      <c r="F612" s="59">
        <v>0</v>
      </c>
      <c r="G612" s="59">
        <v>0</v>
      </c>
      <c r="H612" s="59">
        <v>0</v>
      </c>
      <c r="I612" s="59">
        <v>0</v>
      </c>
      <c r="J612" s="59">
        <v>0</v>
      </c>
      <c r="K612" s="59">
        <v>0</v>
      </c>
      <c r="L612" s="59">
        <v>0</v>
      </c>
      <c r="M612" s="59">
        <v>0</v>
      </c>
      <c r="N612" s="59">
        <v>0</v>
      </c>
      <c r="O612" s="59">
        <v>0</v>
      </c>
      <c r="P612" s="59">
        <v>0</v>
      </c>
      <c r="Q612" s="59">
        <v>0</v>
      </c>
      <c r="R612" s="59">
        <v>0</v>
      </c>
      <c r="S612" s="90"/>
      <c r="T612" s="90"/>
      <c r="U612" s="91"/>
    </row>
    <row r="613" spans="1:21" ht="13.2" x14ac:dyDescent="0.25">
      <c r="A613" s="59" t="s">
        <v>4526</v>
      </c>
      <c r="B613" s="59" t="s">
        <v>5986</v>
      </c>
      <c r="C613" s="59" t="s">
        <v>5987</v>
      </c>
      <c r="D613" s="59" t="s">
        <v>127</v>
      </c>
      <c r="E613" s="59">
        <v>0</v>
      </c>
      <c r="F613" s="59">
        <v>0</v>
      </c>
      <c r="G613" s="59">
        <v>0</v>
      </c>
      <c r="H613" s="59">
        <v>0</v>
      </c>
      <c r="I613" s="59">
        <v>0</v>
      </c>
      <c r="J613" s="59">
        <v>0</v>
      </c>
      <c r="K613" s="59">
        <v>0</v>
      </c>
      <c r="L613" s="59">
        <v>0</v>
      </c>
      <c r="M613" s="59">
        <v>0</v>
      </c>
      <c r="N613" s="59">
        <v>0</v>
      </c>
      <c r="O613" s="59">
        <v>0</v>
      </c>
      <c r="P613" s="59">
        <v>0</v>
      </c>
      <c r="Q613" s="59">
        <v>0</v>
      </c>
      <c r="R613" s="59">
        <v>0</v>
      </c>
      <c r="S613" s="90"/>
      <c r="T613" s="90"/>
      <c r="U613" s="91"/>
    </row>
    <row r="614" spans="1:21" ht="13.2" x14ac:dyDescent="0.25">
      <c r="A614" s="59" t="s">
        <v>4527</v>
      </c>
      <c r="B614" s="59" t="s">
        <v>5986</v>
      </c>
      <c r="C614" s="59" t="s">
        <v>5988</v>
      </c>
      <c r="D614" s="59" t="s">
        <v>127</v>
      </c>
      <c r="E614" s="59">
        <v>0</v>
      </c>
      <c r="F614" s="59">
        <v>0</v>
      </c>
      <c r="G614" s="59">
        <v>0</v>
      </c>
      <c r="H614" s="59">
        <v>0</v>
      </c>
      <c r="I614" s="59">
        <v>0</v>
      </c>
      <c r="J614" s="59">
        <v>0</v>
      </c>
      <c r="K614" s="59">
        <v>0</v>
      </c>
      <c r="L614" s="59">
        <v>0</v>
      </c>
      <c r="M614" s="59">
        <v>0</v>
      </c>
      <c r="N614" s="59">
        <v>0</v>
      </c>
      <c r="O614" s="59">
        <v>0</v>
      </c>
      <c r="P614" s="59">
        <v>0</v>
      </c>
      <c r="Q614" s="59">
        <v>0</v>
      </c>
      <c r="R614" s="59">
        <v>0</v>
      </c>
      <c r="S614" s="90"/>
      <c r="T614" s="90"/>
      <c r="U614" s="91"/>
    </row>
    <row r="615" spans="1:21" ht="13.2" x14ac:dyDescent="0.25">
      <c r="A615" s="59" t="s">
        <v>4528</v>
      </c>
      <c r="B615" s="59" t="s">
        <v>5986</v>
      </c>
      <c r="C615" s="59" t="s">
        <v>5989</v>
      </c>
      <c r="D615" s="59" t="s">
        <v>127</v>
      </c>
      <c r="E615" s="59">
        <v>0</v>
      </c>
      <c r="F615" s="59">
        <v>0</v>
      </c>
      <c r="G615" s="59">
        <v>0</v>
      </c>
      <c r="H615" s="59">
        <v>0</v>
      </c>
      <c r="I615" s="59">
        <v>0</v>
      </c>
      <c r="J615" s="59">
        <v>0</v>
      </c>
      <c r="K615" s="59">
        <v>0</v>
      </c>
      <c r="L615" s="59">
        <v>0</v>
      </c>
      <c r="M615" s="59">
        <v>0</v>
      </c>
      <c r="N615" s="59">
        <v>0</v>
      </c>
      <c r="O615" s="59">
        <v>0</v>
      </c>
      <c r="P615" s="59">
        <v>0</v>
      </c>
      <c r="Q615" s="59">
        <v>0</v>
      </c>
      <c r="R615" s="59">
        <v>0</v>
      </c>
      <c r="S615" s="90"/>
      <c r="T615" s="90"/>
      <c r="U615" s="91"/>
    </row>
    <row r="616" spans="1:21" ht="13.2" x14ac:dyDescent="0.25">
      <c r="A616" s="59" t="s">
        <v>4529</v>
      </c>
      <c r="B616" s="59" t="s">
        <v>5986</v>
      </c>
      <c r="C616" s="59" t="s">
        <v>5990</v>
      </c>
      <c r="D616" s="59" t="s">
        <v>127</v>
      </c>
      <c r="E616" s="59">
        <v>0</v>
      </c>
      <c r="F616" s="59">
        <v>0</v>
      </c>
      <c r="G616" s="59">
        <v>0</v>
      </c>
      <c r="H616" s="59">
        <v>0</v>
      </c>
      <c r="I616" s="59">
        <v>0</v>
      </c>
      <c r="J616" s="59">
        <v>0</v>
      </c>
      <c r="K616" s="59">
        <v>0</v>
      </c>
      <c r="L616" s="59">
        <v>0</v>
      </c>
      <c r="M616" s="59">
        <v>0</v>
      </c>
      <c r="N616" s="59">
        <v>0</v>
      </c>
      <c r="O616" s="59">
        <v>0</v>
      </c>
      <c r="P616" s="59">
        <v>0</v>
      </c>
      <c r="Q616" s="59">
        <v>0</v>
      </c>
      <c r="R616" s="59">
        <v>0</v>
      </c>
      <c r="S616" s="90"/>
      <c r="T616" s="90"/>
      <c r="U616" s="91"/>
    </row>
    <row r="617" spans="1:21" ht="13.2" x14ac:dyDescent="0.25">
      <c r="A617" s="59" t="s">
        <v>4530</v>
      </c>
      <c r="B617" s="59" t="s">
        <v>5986</v>
      </c>
      <c r="C617" s="59" t="s">
        <v>5982</v>
      </c>
      <c r="D617" s="59" t="s">
        <v>127</v>
      </c>
      <c r="E617" s="59">
        <v>1217</v>
      </c>
      <c r="F617" s="59">
        <v>1220</v>
      </c>
      <c r="G617" s="59">
        <v>1222</v>
      </c>
      <c r="H617" s="59">
        <v>1225</v>
      </c>
      <c r="I617" s="59">
        <v>1227</v>
      </c>
      <c r="J617" s="59">
        <v>1230</v>
      </c>
      <c r="K617" s="59">
        <v>1232</v>
      </c>
      <c r="L617" s="59">
        <v>1235</v>
      </c>
      <c r="M617" s="59">
        <v>1237</v>
      </c>
      <c r="N617" s="59">
        <v>1240</v>
      </c>
      <c r="O617" s="59">
        <v>1242</v>
      </c>
      <c r="P617" s="59">
        <v>1245</v>
      </c>
      <c r="Q617" s="59">
        <v>1247</v>
      </c>
      <c r="R617" s="59">
        <v>1232167</v>
      </c>
      <c r="S617" s="90"/>
      <c r="T617" s="90"/>
      <c r="U617" s="91"/>
    </row>
    <row r="618" spans="1:21" ht="13.2" x14ac:dyDescent="0.25">
      <c r="A618" s="59" t="s">
        <v>4531</v>
      </c>
      <c r="B618" s="59" t="s">
        <v>5986</v>
      </c>
      <c r="C618" s="59" t="s">
        <v>5985</v>
      </c>
      <c r="D618" s="59" t="s">
        <v>127</v>
      </c>
      <c r="E618" s="59">
        <v>0</v>
      </c>
      <c r="F618" s="59">
        <v>0</v>
      </c>
      <c r="G618" s="59">
        <v>0</v>
      </c>
      <c r="H618" s="59">
        <v>0</v>
      </c>
      <c r="I618" s="59">
        <v>0</v>
      </c>
      <c r="J618" s="59">
        <v>0</v>
      </c>
      <c r="K618" s="59">
        <v>0</v>
      </c>
      <c r="L618" s="59">
        <v>0</v>
      </c>
      <c r="M618" s="59">
        <v>0</v>
      </c>
      <c r="N618" s="59">
        <v>0</v>
      </c>
      <c r="O618" s="59">
        <v>0</v>
      </c>
      <c r="P618" s="59">
        <v>0</v>
      </c>
      <c r="Q618" s="59">
        <v>0</v>
      </c>
      <c r="R618" s="59">
        <v>0</v>
      </c>
      <c r="S618" s="90"/>
      <c r="T618" s="90"/>
      <c r="U618" s="91"/>
    </row>
    <row r="619" spans="1:21" ht="13.2" x14ac:dyDescent="0.25">
      <c r="A619" s="59" t="s">
        <v>4532</v>
      </c>
      <c r="B619" s="59" t="s">
        <v>5991</v>
      </c>
      <c r="C619" s="59" t="s">
        <v>5992</v>
      </c>
      <c r="D619" s="59" t="s">
        <v>127</v>
      </c>
      <c r="E619" s="59">
        <v>27</v>
      </c>
      <c r="F619" s="59">
        <v>27</v>
      </c>
      <c r="G619" s="59">
        <v>27</v>
      </c>
      <c r="H619" s="59">
        <v>27</v>
      </c>
      <c r="I619" s="59">
        <v>27</v>
      </c>
      <c r="J619" s="59">
        <v>27</v>
      </c>
      <c r="K619" s="59">
        <v>27</v>
      </c>
      <c r="L619" s="59">
        <v>28</v>
      </c>
      <c r="M619" s="59">
        <v>28</v>
      </c>
      <c r="N619" s="59">
        <v>28</v>
      </c>
      <c r="O619" s="59">
        <v>28</v>
      </c>
      <c r="P619" s="59">
        <v>28</v>
      </c>
      <c r="Q619" s="59">
        <v>28</v>
      </c>
      <c r="R619" s="59">
        <v>27450</v>
      </c>
      <c r="S619" s="90"/>
      <c r="T619" s="90"/>
      <c r="U619" s="91"/>
    </row>
    <row r="620" spans="1:21" ht="13.2" x14ac:dyDescent="0.25">
      <c r="A620" s="59" t="s">
        <v>4533</v>
      </c>
      <c r="B620" s="59" t="s">
        <v>5991</v>
      </c>
      <c r="C620" s="59" t="s">
        <v>5993</v>
      </c>
      <c r="D620" s="59" t="s">
        <v>127</v>
      </c>
      <c r="E620" s="59">
        <v>0</v>
      </c>
      <c r="F620" s="59">
        <v>0</v>
      </c>
      <c r="G620" s="59">
        <v>0</v>
      </c>
      <c r="H620" s="59">
        <v>0</v>
      </c>
      <c r="I620" s="59">
        <v>0</v>
      </c>
      <c r="J620" s="59">
        <v>0</v>
      </c>
      <c r="K620" s="59">
        <v>0</v>
      </c>
      <c r="L620" s="59">
        <v>0</v>
      </c>
      <c r="M620" s="59">
        <v>0</v>
      </c>
      <c r="N620" s="59">
        <v>0</v>
      </c>
      <c r="O620" s="59">
        <v>0</v>
      </c>
      <c r="P620" s="59">
        <v>0</v>
      </c>
      <c r="Q620" s="59">
        <v>0</v>
      </c>
      <c r="R620" s="59">
        <v>0</v>
      </c>
      <c r="S620" s="90"/>
      <c r="T620" s="90"/>
      <c r="U620" s="91"/>
    </row>
    <row r="621" spans="1:21" ht="13.2" x14ac:dyDescent="0.25">
      <c r="A621" s="59" t="s">
        <v>4534</v>
      </c>
      <c r="B621" s="59" t="s">
        <v>5991</v>
      </c>
      <c r="C621" s="59" t="s">
        <v>5994</v>
      </c>
      <c r="D621" s="59" t="s">
        <v>127</v>
      </c>
      <c r="E621" s="59">
        <v>0</v>
      </c>
      <c r="F621" s="59">
        <v>0</v>
      </c>
      <c r="G621" s="59">
        <v>0</v>
      </c>
      <c r="H621" s="59">
        <v>0</v>
      </c>
      <c r="I621" s="59">
        <v>0</v>
      </c>
      <c r="J621" s="59">
        <v>0</v>
      </c>
      <c r="K621" s="59">
        <v>0</v>
      </c>
      <c r="L621" s="59">
        <v>0</v>
      </c>
      <c r="M621" s="59">
        <v>0</v>
      </c>
      <c r="N621" s="59">
        <v>0</v>
      </c>
      <c r="O621" s="59">
        <v>0</v>
      </c>
      <c r="P621" s="59">
        <v>0</v>
      </c>
      <c r="Q621" s="59">
        <v>0</v>
      </c>
      <c r="R621" s="59">
        <v>0</v>
      </c>
      <c r="S621" s="90"/>
      <c r="T621" s="90"/>
      <c r="U621" s="91"/>
    </row>
    <row r="622" spans="1:21" ht="13.2" x14ac:dyDescent="0.25">
      <c r="A622" s="59" t="s">
        <v>4535</v>
      </c>
      <c r="B622" s="59" t="s">
        <v>5991</v>
      </c>
      <c r="C622" s="59" t="s">
        <v>5995</v>
      </c>
      <c r="D622" s="59" t="s">
        <v>127</v>
      </c>
      <c r="E622" s="59">
        <v>0</v>
      </c>
      <c r="F622" s="59">
        <v>0</v>
      </c>
      <c r="G622" s="59">
        <v>0</v>
      </c>
      <c r="H622" s="59">
        <v>0</v>
      </c>
      <c r="I622" s="59">
        <v>0</v>
      </c>
      <c r="J622" s="59">
        <v>0</v>
      </c>
      <c r="K622" s="59">
        <v>0</v>
      </c>
      <c r="L622" s="59">
        <v>0</v>
      </c>
      <c r="M622" s="59">
        <v>0</v>
      </c>
      <c r="N622" s="59">
        <v>0</v>
      </c>
      <c r="O622" s="59">
        <v>0</v>
      </c>
      <c r="P622" s="59">
        <v>0</v>
      </c>
      <c r="Q622" s="59">
        <v>0</v>
      </c>
      <c r="R622" s="59">
        <v>0</v>
      </c>
      <c r="S622" s="90"/>
      <c r="T622" s="90"/>
      <c r="U622" s="91"/>
    </row>
    <row r="623" spans="1:21" ht="13.2" x14ac:dyDescent="0.25">
      <c r="A623" s="59" t="s">
        <v>4536</v>
      </c>
      <c r="B623" s="59" t="s">
        <v>5991</v>
      </c>
      <c r="C623" s="59" t="s">
        <v>5996</v>
      </c>
      <c r="D623" s="59" t="s">
        <v>127</v>
      </c>
      <c r="E623" s="59">
        <v>269</v>
      </c>
      <c r="F623" s="59">
        <v>271</v>
      </c>
      <c r="G623" s="59">
        <v>273</v>
      </c>
      <c r="H623" s="59">
        <v>276</v>
      </c>
      <c r="I623" s="59">
        <v>278</v>
      </c>
      <c r="J623" s="59">
        <v>280</v>
      </c>
      <c r="K623" s="59">
        <v>282</v>
      </c>
      <c r="L623" s="59">
        <v>284</v>
      </c>
      <c r="M623" s="59">
        <v>286</v>
      </c>
      <c r="N623" s="59">
        <v>288</v>
      </c>
      <c r="O623" s="59">
        <v>290</v>
      </c>
      <c r="P623" s="59">
        <v>293</v>
      </c>
      <c r="Q623" s="59">
        <v>295</v>
      </c>
      <c r="R623" s="59">
        <v>281967</v>
      </c>
      <c r="S623" s="90"/>
      <c r="T623" s="90"/>
      <c r="U623" s="91"/>
    </row>
    <row r="624" spans="1:21" ht="13.2" x14ac:dyDescent="0.25">
      <c r="A624" s="59" t="s">
        <v>4537</v>
      </c>
      <c r="B624" s="59" t="s">
        <v>5991</v>
      </c>
      <c r="C624" s="59" t="s">
        <v>5997</v>
      </c>
      <c r="D624" s="59" t="s">
        <v>127</v>
      </c>
      <c r="E624" s="59">
        <v>0</v>
      </c>
      <c r="F624" s="59">
        <v>0</v>
      </c>
      <c r="G624" s="59">
        <v>0</v>
      </c>
      <c r="H624" s="59">
        <v>0</v>
      </c>
      <c r="I624" s="59">
        <v>0</v>
      </c>
      <c r="J624" s="59">
        <v>0</v>
      </c>
      <c r="K624" s="59">
        <v>0</v>
      </c>
      <c r="L624" s="59">
        <v>0</v>
      </c>
      <c r="M624" s="59">
        <v>0</v>
      </c>
      <c r="N624" s="59">
        <v>0</v>
      </c>
      <c r="O624" s="59">
        <v>0</v>
      </c>
      <c r="P624" s="59">
        <v>0</v>
      </c>
      <c r="Q624" s="59">
        <v>0</v>
      </c>
      <c r="R624" s="59">
        <v>0</v>
      </c>
      <c r="S624" s="90"/>
      <c r="T624" s="90"/>
      <c r="U624" s="91"/>
    </row>
    <row r="625" spans="1:21" ht="13.2" x14ac:dyDescent="0.25">
      <c r="A625" s="59" t="s">
        <v>4538</v>
      </c>
      <c r="B625" s="59" t="s">
        <v>5991</v>
      </c>
      <c r="C625" s="59" t="s">
        <v>5998</v>
      </c>
      <c r="D625" s="59" t="s">
        <v>127</v>
      </c>
      <c r="E625" s="59">
        <v>34</v>
      </c>
      <c r="F625" s="59">
        <v>35</v>
      </c>
      <c r="G625" s="59">
        <v>35</v>
      </c>
      <c r="H625" s="59">
        <v>35</v>
      </c>
      <c r="I625" s="59">
        <v>35</v>
      </c>
      <c r="J625" s="59">
        <v>35</v>
      </c>
      <c r="K625" s="59">
        <v>35</v>
      </c>
      <c r="L625" s="59">
        <v>36</v>
      </c>
      <c r="M625" s="59">
        <v>36</v>
      </c>
      <c r="N625" s="59">
        <v>36</v>
      </c>
      <c r="O625" s="59">
        <v>36</v>
      </c>
      <c r="P625" s="59">
        <v>36</v>
      </c>
      <c r="Q625" s="59">
        <v>37</v>
      </c>
      <c r="R625" s="59">
        <v>35464</v>
      </c>
      <c r="S625" s="90"/>
      <c r="T625" s="90"/>
      <c r="U625" s="91"/>
    </row>
    <row r="626" spans="1:21" ht="13.2" x14ac:dyDescent="0.25">
      <c r="A626" s="59" t="s">
        <v>4539</v>
      </c>
      <c r="B626" s="59" t="s">
        <v>5991</v>
      </c>
      <c r="C626" s="59" t="s">
        <v>5999</v>
      </c>
      <c r="D626" s="59" t="s">
        <v>127</v>
      </c>
      <c r="E626" s="59">
        <v>0</v>
      </c>
      <c r="F626" s="59">
        <v>0</v>
      </c>
      <c r="G626" s="59">
        <v>0</v>
      </c>
      <c r="H626" s="59">
        <v>0</v>
      </c>
      <c r="I626" s="59">
        <v>0</v>
      </c>
      <c r="J626" s="59">
        <v>0</v>
      </c>
      <c r="K626" s="59">
        <v>0</v>
      </c>
      <c r="L626" s="59">
        <v>0</v>
      </c>
      <c r="M626" s="59">
        <v>0</v>
      </c>
      <c r="N626" s="59">
        <v>0</v>
      </c>
      <c r="O626" s="59">
        <v>0</v>
      </c>
      <c r="P626" s="59">
        <v>0</v>
      </c>
      <c r="Q626" s="59">
        <v>0</v>
      </c>
      <c r="R626" s="59">
        <v>0</v>
      </c>
      <c r="S626" s="90"/>
      <c r="T626" s="90"/>
      <c r="U626" s="91"/>
    </row>
    <row r="627" spans="1:21" ht="13.2" x14ac:dyDescent="0.25">
      <c r="A627" s="59" t="s">
        <v>4540</v>
      </c>
      <c r="B627" s="59" t="s">
        <v>5991</v>
      </c>
      <c r="C627" s="59" t="s">
        <v>6000</v>
      </c>
      <c r="D627" s="59" t="s">
        <v>127</v>
      </c>
      <c r="E627" s="59">
        <v>0</v>
      </c>
      <c r="F627" s="59">
        <v>0</v>
      </c>
      <c r="G627" s="59">
        <v>0</v>
      </c>
      <c r="H627" s="59">
        <v>0</v>
      </c>
      <c r="I627" s="59">
        <v>0</v>
      </c>
      <c r="J627" s="59">
        <v>0</v>
      </c>
      <c r="K627" s="59">
        <v>0</v>
      </c>
      <c r="L627" s="59">
        <v>0</v>
      </c>
      <c r="M627" s="59">
        <v>0</v>
      </c>
      <c r="N627" s="59">
        <v>0</v>
      </c>
      <c r="O627" s="59">
        <v>0</v>
      </c>
      <c r="P627" s="59">
        <v>0</v>
      </c>
      <c r="Q627" s="59">
        <v>0</v>
      </c>
      <c r="R627" s="59">
        <v>0</v>
      </c>
      <c r="S627" s="90"/>
      <c r="T627" s="90"/>
      <c r="U627" s="91"/>
    </row>
    <row r="628" spans="1:21" ht="13.2" x14ac:dyDescent="0.25">
      <c r="A628" s="59" t="s">
        <v>4541</v>
      </c>
      <c r="B628" s="59" t="s">
        <v>5991</v>
      </c>
      <c r="C628" s="59" t="s">
        <v>6001</v>
      </c>
      <c r="D628" s="59" t="s">
        <v>127</v>
      </c>
      <c r="E628" s="59">
        <v>0</v>
      </c>
      <c r="F628" s="59">
        <v>0</v>
      </c>
      <c r="G628" s="59">
        <v>0</v>
      </c>
      <c r="H628" s="59">
        <v>0</v>
      </c>
      <c r="I628" s="59">
        <v>0</v>
      </c>
      <c r="J628" s="59">
        <v>0</v>
      </c>
      <c r="K628" s="59">
        <v>0</v>
      </c>
      <c r="L628" s="59">
        <v>0</v>
      </c>
      <c r="M628" s="59">
        <v>0</v>
      </c>
      <c r="N628" s="59">
        <v>0</v>
      </c>
      <c r="O628" s="59">
        <v>0</v>
      </c>
      <c r="P628" s="59">
        <v>0</v>
      </c>
      <c r="Q628" s="59">
        <v>0</v>
      </c>
      <c r="R628" s="59">
        <v>0</v>
      </c>
      <c r="S628" s="90"/>
      <c r="T628" s="90"/>
      <c r="U628" s="91"/>
    </row>
    <row r="629" spans="1:21" ht="13.2" x14ac:dyDescent="0.25">
      <c r="A629" s="59" t="s">
        <v>4542</v>
      </c>
      <c r="B629" s="59" t="s">
        <v>5991</v>
      </c>
      <c r="C629" s="59" t="s">
        <v>6002</v>
      </c>
      <c r="D629" s="59" t="s">
        <v>127</v>
      </c>
      <c r="E629" s="59">
        <v>63</v>
      </c>
      <c r="F629" s="59">
        <v>63</v>
      </c>
      <c r="G629" s="59">
        <v>63</v>
      </c>
      <c r="H629" s="59">
        <v>63</v>
      </c>
      <c r="I629" s="59">
        <v>63</v>
      </c>
      <c r="J629" s="59">
        <v>64</v>
      </c>
      <c r="K629" s="59">
        <v>64</v>
      </c>
      <c r="L629" s="59">
        <v>64</v>
      </c>
      <c r="M629" s="59">
        <v>64</v>
      </c>
      <c r="N629" s="59">
        <v>64</v>
      </c>
      <c r="O629" s="59">
        <v>64</v>
      </c>
      <c r="P629" s="59">
        <v>64</v>
      </c>
      <c r="Q629" s="59">
        <v>64</v>
      </c>
      <c r="R629" s="59">
        <v>63651</v>
      </c>
      <c r="S629" s="90"/>
      <c r="T629" s="90"/>
      <c r="U629" s="91"/>
    </row>
    <row r="630" spans="1:21" ht="13.2" x14ac:dyDescent="0.25">
      <c r="A630" s="59" t="s">
        <v>4543</v>
      </c>
      <c r="B630" s="59" t="s">
        <v>5991</v>
      </c>
      <c r="C630" s="59" t="s">
        <v>6003</v>
      </c>
      <c r="D630" s="59" t="s">
        <v>127</v>
      </c>
      <c r="E630" s="59">
        <v>0</v>
      </c>
      <c r="F630" s="59">
        <v>0</v>
      </c>
      <c r="G630" s="59">
        <v>0</v>
      </c>
      <c r="H630" s="59">
        <v>0</v>
      </c>
      <c r="I630" s="59">
        <v>0</v>
      </c>
      <c r="J630" s="59">
        <v>0</v>
      </c>
      <c r="K630" s="59">
        <v>0</v>
      </c>
      <c r="L630" s="59">
        <v>0</v>
      </c>
      <c r="M630" s="59">
        <v>0</v>
      </c>
      <c r="N630" s="59">
        <v>0</v>
      </c>
      <c r="O630" s="59">
        <v>0</v>
      </c>
      <c r="P630" s="59">
        <v>0</v>
      </c>
      <c r="Q630" s="59">
        <v>0</v>
      </c>
      <c r="R630" s="59">
        <v>0</v>
      </c>
      <c r="S630" s="90"/>
      <c r="T630" s="90"/>
      <c r="U630" s="91"/>
    </row>
    <row r="631" spans="1:21" ht="13.2" x14ac:dyDescent="0.25">
      <c r="A631" s="59" t="s">
        <v>4544</v>
      </c>
      <c r="B631" s="59" t="s">
        <v>6004</v>
      </c>
      <c r="C631" s="59" t="s">
        <v>6005</v>
      </c>
      <c r="D631" s="59" t="s">
        <v>127</v>
      </c>
      <c r="E631" s="59">
        <v>0</v>
      </c>
      <c r="F631" s="59">
        <v>0</v>
      </c>
      <c r="G631" s="59">
        <v>0</v>
      </c>
      <c r="H631" s="59">
        <v>0</v>
      </c>
      <c r="I631" s="59">
        <v>0</v>
      </c>
      <c r="J631" s="59">
        <v>0</v>
      </c>
      <c r="K631" s="59">
        <v>0</v>
      </c>
      <c r="L631" s="59">
        <v>0</v>
      </c>
      <c r="M631" s="59">
        <v>0</v>
      </c>
      <c r="N631" s="59">
        <v>0</v>
      </c>
      <c r="O631" s="59">
        <v>0</v>
      </c>
      <c r="P631" s="59">
        <v>0</v>
      </c>
      <c r="Q631" s="59">
        <v>0</v>
      </c>
      <c r="R631" s="59">
        <v>0</v>
      </c>
      <c r="S631" s="90"/>
      <c r="T631" s="90"/>
      <c r="U631" s="91"/>
    </row>
    <row r="632" spans="1:21" ht="13.2" x14ac:dyDescent="0.25">
      <c r="A632" s="59" t="s">
        <v>4545</v>
      </c>
      <c r="B632" s="59" t="s">
        <v>6004</v>
      </c>
      <c r="C632" s="59" t="s">
        <v>6006</v>
      </c>
      <c r="D632" s="59" t="s">
        <v>127</v>
      </c>
      <c r="E632" s="59">
        <v>0</v>
      </c>
      <c r="F632" s="59">
        <v>0</v>
      </c>
      <c r="G632" s="59">
        <v>0</v>
      </c>
      <c r="H632" s="59">
        <v>0</v>
      </c>
      <c r="I632" s="59">
        <v>0</v>
      </c>
      <c r="J632" s="59">
        <v>0</v>
      </c>
      <c r="K632" s="59">
        <v>0</v>
      </c>
      <c r="L632" s="59">
        <v>0</v>
      </c>
      <c r="M632" s="59">
        <v>0</v>
      </c>
      <c r="N632" s="59">
        <v>0</v>
      </c>
      <c r="O632" s="59">
        <v>0</v>
      </c>
      <c r="P632" s="59">
        <v>0</v>
      </c>
      <c r="Q632" s="59">
        <v>0</v>
      </c>
      <c r="R632" s="59">
        <v>0</v>
      </c>
      <c r="S632" s="90"/>
      <c r="T632" s="90"/>
      <c r="U632" s="91"/>
    </row>
    <row r="633" spans="1:21" ht="13.2" x14ac:dyDescent="0.25">
      <c r="A633" s="59" t="s">
        <v>4546</v>
      </c>
      <c r="B633" s="59" t="s">
        <v>6004</v>
      </c>
      <c r="C633" s="59" t="s">
        <v>6007</v>
      </c>
      <c r="D633" s="59" t="s">
        <v>127</v>
      </c>
      <c r="E633" s="59">
        <v>0</v>
      </c>
      <c r="F633" s="59">
        <v>0</v>
      </c>
      <c r="G633" s="59">
        <v>0</v>
      </c>
      <c r="H633" s="59">
        <v>0</v>
      </c>
      <c r="I633" s="59">
        <v>0</v>
      </c>
      <c r="J633" s="59">
        <v>0</v>
      </c>
      <c r="K633" s="59">
        <v>0</v>
      </c>
      <c r="L633" s="59">
        <v>0</v>
      </c>
      <c r="M633" s="59">
        <v>0</v>
      </c>
      <c r="N633" s="59">
        <v>0</v>
      </c>
      <c r="O633" s="59">
        <v>0</v>
      </c>
      <c r="P633" s="59">
        <v>0</v>
      </c>
      <c r="Q633" s="59">
        <v>0</v>
      </c>
      <c r="R633" s="59">
        <v>0</v>
      </c>
      <c r="S633" s="90"/>
      <c r="T633" s="90"/>
      <c r="U633" s="91"/>
    </row>
    <row r="634" spans="1:21" ht="13.2" x14ac:dyDescent="0.25">
      <c r="A634" s="59" t="s">
        <v>4547</v>
      </c>
      <c r="B634" s="59" t="s">
        <v>6004</v>
      </c>
      <c r="C634" s="59" t="s">
        <v>6008</v>
      </c>
      <c r="D634" s="59" t="s">
        <v>127</v>
      </c>
      <c r="E634" s="59">
        <v>220</v>
      </c>
      <c r="F634" s="59">
        <v>220</v>
      </c>
      <c r="G634" s="59">
        <v>220</v>
      </c>
      <c r="H634" s="59">
        <v>220</v>
      </c>
      <c r="I634" s="59">
        <v>220</v>
      </c>
      <c r="J634" s="59">
        <v>220</v>
      </c>
      <c r="K634" s="59">
        <v>220</v>
      </c>
      <c r="L634" s="59">
        <v>220</v>
      </c>
      <c r="M634" s="59">
        <v>220</v>
      </c>
      <c r="N634" s="59">
        <v>220</v>
      </c>
      <c r="O634" s="59">
        <v>220</v>
      </c>
      <c r="P634" s="59">
        <v>220</v>
      </c>
      <c r="Q634" s="59">
        <v>220</v>
      </c>
      <c r="R634" s="59">
        <v>219572</v>
      </c>
      <c r="S634" s="90"/>
      <c r="T634" s="90"/>
      <c r="U634" s="91"/>
    </row>
    <row r="635" spans="1:21" ht="13.2" x14ac:dyDescent="0.25">
      <c r="A635" s="59" t="s">
        <v>4548</v>
      </c>
      <c r="B635" s="59" t="s">
        <v>6004</v>
      </c>
      <c r="C635" s="59" t="s">
        <v>6009</v>
      </c>
      <c r="D635" s="59" t="s">
        <v>127</v>
      </c>
      <c r="E635" s="59">
        <v>17903</v>
      </c>
      <c r="F635" s="59">
        <v>17977</v>
      </c>
      <c r="G635" s="59">
        <v>18052</v>
      </c>
      <c r="H635" s="59">
        <v>18126</v>
      </c>
      <c r="I635" s="59">
        <v>18201</v>
      </c>
      <c r="J635" s="59">
        <v>18276</v>
      </c>
      <c r="K635" s="59">
        <v>18350</v>
      </c>
      <c r="L635" s="59">
        <v>18425</v>
      </c>
      <c r="M635" s="59">
        <v>18499</v>
      </c>
      <c r="N635" s="59">
        <v>18574</v>
      </c>
      <c r="O635" s="59">
        <v>18649</v>
      </c>
      <c r="P635" s="59">
        <v>18723</v>
      </c>
      <c r="Q635" s="59">
        <v>18798</v>
      </c>
      <c r="R635" s="59">
        <v>18350179</v>
      </c>
      <c r="S635" s="90"/>
      <c r="T635" s="90"/>
      <c r="U635" s="91"/>
    </row>
    <row r="636" spans="1:21" ht="13.2" x14ac:dyDescent="0.25">
      <c r="A636" s="59" t="s">
        <v>4549</v>
      </c>
      <c r="B636" s="59" t="s">
        <v>6004</v>
      </c>
      <c r="C636" s="59" t="s">
        <v>6010</v>
      </c>
      <c r="D636" s="59" t="s">
        <v>127</v>
      </c>
      <c r="E636" s="59">
        <v>0</v>
      </c>
      <c r="F636" s="59">
        <v>0</v>
      </c>
      <c r="G636" s="59">
        <v>0</v>
      </c>
      <c r="H636" s="59">
        <v>0</v>
      </c>
      <c r="I636" s="59">
        <v>0</v>
      </c>
      <c r="J636" s="59">
        <v>0</v>
      </c>
      <c r="K636" s="59">
        <v>0</v>
      </c>
      <c r="L636" s="59">
        <v>0</v>
      </c>
      <c r="M636" s="59">
        <v>0</v>
      </c>
      <c r="N636" s="59">
        <v>0</v>
      </c>
      <c r="O636" s="59">
        <v>0</v>
      </c>
      <c r="P636" s="59">
        <v>0</v>
      </c>
      <c r="Q636" s="59">
        <v>0</v>
      </c>
      <c r="R636" s="59">
        <v>0</v>
      </c>
      <c r="S636" s="90"/>
      <c r="T636" s="90"/>
      <c r="U636" s="91"/>
    </row>
    <row r="637" spans="1:21" ht="13.2" x14ac:dyDescent="0.25">
      <c r="A637" s="59" t="s">
        <v>4550</v>
      </c>
      <c r="B637" s="59" t="s">
        <v>6004</v>
      </c>
      <c r="C637" s="59" t="s">
        <v>6011</v>
      </c>
      <c r="D637" s="59" t="s">
        <v>127</v>
      </c>
      <c r="E637" s="59">
        <v>0</v>
      </c>
      <c r="F637" s="59">
        <v>0</v>
      </c>
      <c r="G637" s="59">
        <v>0</v>
      </c>
      <c r="H637" s="59">
        <v>0</v>
      </c>
      <c r="I637" s="59">
        <v>0</v>
      </c>
      <c r="J637" s="59">
        <v>0</v>
      </c>
      <c r="K637" s="59">
        <v>0</v>
      </c>
      <c r="L637" s="59">
        <v>0</v>
      </c>
      <c r="M637" s="59">
        <v>0</v>
      </c>
      <c r="N637" s="59">
        <v>0</v>
      </c>
      <c r="O637" s="59">
        <v>0</v>
      </c>
      <c r="P637" s="59">
        <v>0</v>
      </c>
      <c r="Q637" s="59">
        <v>0</v>
      </c>
      <c r="R637" s="59">
        <v>0</v>
      </c>
      <c r="S637" s="90"/>
      <c r="T637" s="90"/>
      <c r="U637" s="91"/>
    </row>
    <row r="638" spans="1:21" ht="13.2" x14ac:dyDescent="0.25">
      <c r="A638" s="59" t="s">
        <v>4551</v>
      </c>
      <c r="B638" s="59" t="s">
        <v>6004</v>
      </c>
      <c r="C638" s="59" t="s">
        <v>6012</v>
      </c>
      <c r="D638" s="59" t="s">
        <v>127</v>
      </c>
      <c r="E638" s="59">
        <v>11122</v>
      </c>
      <c r="F638" s="59">
        <v>11162</v>
      </c>
      <c r="G638" s="59">
        <v>11203</v>
      </c>
      <c r="H638" s="59">
        <v>11244</v>
      </c>
      <c r="I638" s="59">
        <v>11285</v>
      </c>
      <c r="J638" s="59">
        <v>11326</v>
      </c>
      <c r="K638" s="59">
        <v>11366</v>
      </c>
      <c r="L638" s="59">
        <v>11407</v>
      </c>
      <c r="M638" s="59">
        <v>11448</v>
      </c>
      <c r="N638" s="59">
        <v>11485</v>
      </c>
      <c r="O638" s="59">
        <v>11520</v>
      </c>
      <c r="P638" s="59">
        <v>11561</v>
      </c>
      <c r="Q638" s="59">
        <v>11597</v>
      </c>
      <c r="R638" s="59">
        <v>11363976</v>
      </c>
      <c r="S638" s="90"/>
      <c r="T638" s="90"/>
      <c r="U638" s="91"/>
    </row>
    <row r="639" spans="1:21" ht="13.2" x14ac:dyDescent="0.25">
      <c r="A639" s="59" t="s">
        <v>4552</v>
      </c>
      <c r="B639" s="59" t="s">
        <v>6004</v>
      </c>
      <c r="C639" s="59" t="s">
        <v>6013</v>
      </c>
      <c r="D639" s="59" t="s">
        <v>127</v>
      </c>
      <c r="E639" s="59">
        <v>0</v>
      </c>
      <c r="F639" s="59">
        <v>0</v>
      </c>
      <c r="G639" s="59">
        <v>0</v>
      </c>
      <c r="H639" s="59">
        <v>0</v>
      </c>
      <c r="I639" s="59">
        <v>0</v>
      </c>
      <c r="J639" s="59">
        <v>0</v>
      </c>
      <c r="K639" s="59">
        <v>0</v>
      </c>
      <c r="L639" s="59">
        <v>0</v>
      </c>
      <c r="M639" s="59">
        <v>0</v>
      </c>
      <c r="N639" s="59">
        <v>0</v>
      </c>
      <c r="O639" s="59">
        <v>0</v>
      </c>
      <c r="P639" s="59">
        <v>0</v>
      </c>
      <c r="Q639" s="59">
        <v>0</v>
      </c>
      <c r="R639" s="59">
        <v>0</v>
      </c>
      <c r="S639" s="90"/>
      <c r="T639" s="90"/>
      <c r="U639" s="91"/>
    </row>
    <row r="640" spans="1:21" ht="13.2" x14ac:dyDescent="0.25">
      <c r="A640" s="59" t="s">
        <v>4553</v>
      </c>
      <c r="B640" s="59" t="s">
        <v>6004</v>
      </c>
      <c r="C640" s="59" t="s">
        <v>6014</v>
      </c>
      <c r="D640" s="59" t="s">
        <v>127</v>
      </c>
      <c r="E640" s="59">
        <v>0</v>
      </c>
      <c r="F640" s="59">
        <v>0</v>
      </c>
      <c r="G640" s="59">
        <v>0</v>
      </c>
      <c r="H640" s="59">
        <v>0</v>
      </c>
      <c r="I640" s="59">
        <v>0</v>
      </c>
      <c r="J640" s="59">
        <v>0</v>
      </c>
      <c r="K640" s="59">
        <v>0</v>
      </c>
      <c r="L640" s="59">
        <v>0</v>
      </c>
      <c r="M640" s="59">
        <v>0</v>
      </c>
      <c r="N640" s="59">
        <v>0</v>
      </c>
      <c r="O640" s="59">
        <v>0</v>
      </c>
      <c r="P640" s="59">
        <v>0</v>
      </c>
      <c r="Q640" s="59">
        <v>0</v>
      </c>
      <c r="R640" s="59">
        <v>0</v>
      </c>
      <c r="S640" s="90"/>
      <c r="T640" s="90"/>
      <c r="U640" s="91"/>
    </row>
    <row r="641" spans="1:21" ht="13.2" x14ac:dyDescent="0.25">
      <c r="A641" s="59" t="s">
        <v>4554</v>
      </c>
      <c r="B641" s="59" t="s">
        <v>6004</v>
      </c>
      <c r="C641" s="59" t="s">
        <v>6015</v>
      </c>
      <c r="D641" s="59" t="s">
        <v>127</v>
      </c>
      <c r="E641" s="59">
        <v>0</v>
      </c>
      <c r="F641" s="59">
        <v>0</v>
      </c>
      <c r="G641" s="59">
        <v>0</v>
      </c>
      <c r="H641" s="59">
        <v>0</v>
      </c>
      <c r="I641" s="59">
        <v>0</v>
      </c>
      <c r="J641" s="59">
        <v>0</v>
      </c>
      <c r="K641" s="59">
        <v>0</v>
      </c>
      <c r="L641" s="59">
        <v>0</v>
      </c>
      <c r="M641" s="59">
        <v>0</v>
      </c>
      <c r="N641" s="59">
        <v>0</v>
      </c>
      <c r="O641" s="59">
        <v>0</v>
      </c>
      <c r="P641" s="59">
        <v>0</v>
      </c>
      <c r="Q641" s="59">
        <v>0</v>
      </c>
      <c r="R641" s="59">
        <v>0</v>
      </c>
      <c r="S641" s="90"/>
      <c r="T641" s="90"/>
      <c r="U641" s="91"/>
    </row>
    <row r="642" spans="1:21" ht="13.2" x14ac:dyDescent="0.25">
      <c r="A642" s="59" t="s">
        <v>4555</v>
      </c>
      <c r="B642" s="59" t="s">
        <v>6004</v>
      </c>
      <c r="C642" s="59" t="s">
        <v>6016</v>
      </c>
      <c r="D642" s="59" t="s">
        <v>127</v>
      </c>
      <c r="E642" s="59">
        <v>0</v>
      </c>
      <c r="F642" s="59">
        <v>0</v>
      </c>
      <c r="G642" s="59">
        <v>0</v>
      </c>
      <c r="H642" s="59">
        <v>0</v>
      </c>
      <c r="I642" s="59">
        <v>0</v>
      </c>
      <c r="J642" s="59">
        <v>0</v>
      </c>
      <c r="K642" s="59">
        <v>0</v>
      </c>
      <c r="L642" s="59">
        <v>0</v>
      </c>
      <c r="M642" s="59">
        <v>0</v>
      </c>
      <c r="N642" s="59">
        <v>0</v>
      </c>
      <c r="O642" s="59">
        <v>0</v>
      </c>
      <c r="P642" s="59">
        <v>0</v>
      </c>
      <c r="Q642" s="59">
        <v>0</v>
      </c>
      <c r="R642" s="59">
        <v>0</v>
      </c>
      <c r="S642" s="90"/>
      <c r="T642" s="90"/>
      <c r="U642" s="91"/>
    </row>
    <row r="643" spans="1:21" ht="13.2" x14ac:dyDescent="0.25">
      <c r="A643" s="59" t="s">
        <v>4556</v>
      </c>
      <c r="B643" s="59" t="s">
        <v>6004</v>
      </c>
      <c r="C643" s="59" t="s">
        <v>6017</v>
      </c>
      <c r="D643" s="59" t="s">
        <v>127</v>
      </c>
      <c r="E643" s="59">
        <v>0</v>
      </c>
      <c r="F643" s="59">
        <v>0</v>
      </c>
      <c r="G643" s="59">
        <v>0</v>
      </c>
      <c r="H643" s="59">
        <v>0</v>
      </c>
      <c r="I643" s="59">
        <v>0</v>
      </c>
      <c r="J643" s="59">
        <v>0</v>
      </c>
      <c r="K643" s="59">
        <v>0</v>
      </c>
      <c r="L643" s="59">
        <v>0</v>
      </c>
      <c r="M643" s="59">
        <v>0</v>
      </c>
      <c r="N643" s="59">
        <v>0</v>
      </c>
      <c r="O643" s="59">
        <v>0</v>
      </c>
      <c r="P643" s="59">
        <v>0</v>
      </c>
      <c r="Q643" s="59">
        <v>0</v>
      </c>
      <c r="R643" s="59">
        <v>0</v>
      </c>
      <c r="S643" s="90"/>
      <c r="T643" s="90"/>
      <c r="U643" s="91"/>
    </row>
    <row r="644" spans="1:21" ht="13.2" x14ac:dyDescent="0.25">
      <c r="A644" s="59" t="s">
        <v>4557</v>
      </c>
      <c r="B644" s="59" t="s">
        <v>6004</v>
      </c>
      <c r="C644" s="59" t="s">
        <v>6018</v>
      </c>
      <c r="D644" s="59" t="s">
        <v>127</v>
      </c>
      <c r="E644" s="59">
        <v>0</v>
      </c>
      <c r="F644" s="59">
        <v>0</v>
      </c>
      <c r="G644" s="59">
        <v>0</v>
      </c>
      <c r="H644" s="59">
        <v>0</v>
      </c>
      <c r="I644" s="59">
        <v>0</v>
      </c>
      <c r="J644" s="59">
        <v>0</v>
      </c>
      <c r="K644" s="59">
        <v>0</v>
      </c>
      <c r="L644" s="59">
        <v>0</v>
      </c>
      <c r="M644" s="59">
        <v>0</v>
      </c>
      <c r="N644" s="59">
        <v>0</v>
      </c>
      <c r="O644" s="59">
        <v>0</v>
      </c>
      <c r="P644" s="59">
        <v>0</v>
      </c>
      <c r="Q644" s="59">
        <v>0</v>
      </c>
      <c r="R644" s="59">
        <v>0</v>
      </c>
      <c r="S644" s="90"/>
      <c r="T644" s="90"/>
      <c r="U644" s="91"/>
    </row>
    <row r="645" spans="1:21" ht="13.2" x14ac:dyDescent="0.25">
      <c r="A645" s="59" t="s">
        <v>4558</v>
      </c>
      <c r="B645" s="59" t="s">
        <v>6004</v>
      </c>
      <c r="C645" s="59" t="s">
        <v>6019</v>
      </c>
      <c r="D645" s="59" t="s">
        <v>127</v>
      </c>
      <c r="E645" s="59">
        <v>0</v>
      </c>
      <c r="F645" s="59">
        <v>0</v>
      </c>
      <c r="G645" s="59">
        <v>0</v>
      </c>
      <c r="H645" s="59">
        <v>0</v>
      </c>
      <c r="I645" s="59">
        <v>0</v>
      </c>
      <c r="J645" s="59">
        <v>0</v>
      </c>
      <c r="K645" s="59">
        <v>0</v>
      </c>
      <c r="L645" s="59">
        <v>0</v>
      </c>
      <c r="M645" s="59">
        <v>0</v>
      </c>
      <c r="N645" s="59">
        <v>0</v>
      </c>
      <c r="O645" s="59">
        <v>0</v>
      </c>
      <c r="P645" s="59">
        <v>0</v>
      </c>
      <c r="Q645" s="59">
        <v>0</v>
      </c>
      <c r="R645" s="59">
        <v>0</v>
      </c>
      <c r="S645" s="90"/>
      <c r="T645" s="90"/>
      <c r="U645" s="91"/>
    </row>
    <row r="646" spans="1:21" ht="13.2" x14ac:dyDescent="0.25">
      <c r="A646" s="59" t="s">
        <v>4559</v>
      </c>
      <c r="B646" s="59" t="s">
        <v>6004</v>
      </c>
      <c r="C646" s="59" t="s">
        <v>6020</v>
      </c>
      <c r="D646" s="59" t="s">
        <v>127</v>
      </c>
      <c r="E646" s="59">
        <v>0</v>
      </c>
      <c r="F646" s="59">
        <v>0</v>
      </c>
      <c r="G646" s="59">
        <v>0</v>
      </c>
      <c r="H646" s="59">
        <v>0</v>
      </c>
      <c r="I646" s="59">
        <v>0</v>
      </c>
      <c r="J646" s="59">
        <v>0</v>
      </c>
      <c r="K646" s="59">
        <v>0</v>
      </c>
      <c r="L646" s="59">
        <v>0</v>
      </c>
      <c r="M646" s="59">
        <v>0</v>
      </c>
      <c r="N646" s="59">
        <v>0</v>
      </c>
      <c r="O646" s="59">
        <v>0</v>
      </c>
      <c r="P646" s="59">
        <v>0</v>
      </c>
      <c r="Q646" s="59">
        <v>0</v>
      </c>
      <c r="R646" s="59">
        <v>0</v>
      </c>
      <c r="S646" s="90"/>
      <c r="T646" s="90"/>
      <c r="U646" s="91"/>
    </row>
    <row r="647" spans="1:21" ht="13.2" x14ac:dyDescent="0.25">
      <c r="A647" s="59" t="s">
        <v>4560</v>
      </c>
      <c r="B647" s="59" t="s">
        <v>6004</v>
      </c>
      <c r="C647" s="59" t="s">
        <v>6021</v>
      </c>
      <c r="D647" s="59" t="s">
        <v>127</v>
      </c>
      <c r="E647" s="59">
        <v>0</v>
      </c>
      <c r="F647" s="59">
        <v>0</v>
      </c>
      <c r="G647" s="59">
        <v>0</v>
      </c>
      <c r="H647" s="59">
        <v>0</v>
      </c>
      <c r="I647" s="59">
        <v>0</v>
      </c>
      <c r="J647" s="59">
        <v>0</v>
      </c>
      <c r="K647" s="59">
        <v>0</v>
      </c>
      <c r="L647" s="59">
        <v>0</v>
      </c>
      <c r="M647" s="59">
        <v>0</v>
      </c>
      <c r="N647" s="59">
        <v>0</v>
      </c>
      <c r="O647" s="59">
        <v>0</v>
      </c>
      <c r="P647" s="59">
        <v>0</v>
      </c>
      <c r="Q647" s="59">
        <v>0</v>
      </c>
      <c r="R647" s="59">
        <v>0</v>
      </c>
      <c r="S647" s="90"/>
      <c r="T647" s="90"/>
      <c r="U647" s="91"/>
    </row>
    <row r="648" spans="1:21" ht="13.2" x14ac:dyDescent="0.25">
      <c r="A648" s="59" t="s">
        <v>4561</v>
      </c>
      <c r="B648" s="59" t="s">
        <v>6004</v>
      </c>
      <c r="C648" s="59" t="s">
        <v>6022</v>
      </c>
      <c r="D648" s="59" t="s">
        <v>127</v>
      </c>
      <c r="E648" s="59">
        <v>0</v>
      </c>
      <c r="F648" s="59">
        <v>0</v>
      </c>
      <c r="G648" s="59">
        <v>0</v>
      </c>
      <c r="H648" s="59">
        <v>0</v>
      </c>
      <c r="I648" s="59">
        <v>0</v>
      </c>
      <c r="J648" s="59">
        <v>0</v>
      </c>
      <c r="K648" s="59">
        <v>0</v>
      </c>
      <c r="L648" s="59">
        <v>0</v>
      </c>
      <c r="M648" s="59">
        <v>0</v>
      </c>
      <c r="N648" s="59">
        <v>0</v>
      </c>
      <c r="O648" s="59">
        <v>0</v>
      </c>
      <c r="P648" s="59">
        <v>0</v>
      </c>
      <c r="Q648" s="59">
        <v>0</v>
      </c>
      <c r="R648" s="59">
        <v>0</v>
      </c>
      <c r="S648" s="90"/>
      <c r="T648" s="90"/>
      <c r="U648" s="91"/>
    </row>
    <row r="649" spans="1:21" ht="13.2" x14ac:dyDescent="0.25">
      <c r="A649" s="59" t="s">
        <v>4562</v>
      </c>
      <c r="B649" s="59" t="s">
        <v>6004</v>
      </c>
      <c r="C649" s="59" t="s">
        <v>6023</v>
      </c>
      <c r="D649" s="59" t="s">
        <v>127</v>
      </c>
      <c r="E649" s="59">
        <v>796</v>
      </c>
      <c r="F649" s="59">
        <v>802</v>
      </c>
      <c r="G649" s="59">
        <v>809</v>
      </c>
      <c r="H649" s="59">
        <v>816</v>
      </c>
      <c r="I649" s="59">
        <v>822</v>
      </c>
      <c r="J649" s="59">
        <v>829</v>
      </c>
      <c r="K649" s="59">
        <v>835</v>
      </c>
      <c r="L649" s="59">
        <v>842</v>
      </c>
      <c r="M649" s="59">
        <v>849</v>
      </c>
      <c r="N649" s="59">
        <v>855</v>
      </c>
      <c r="O649" s="59">
        <v>862</v>
      </c>
      <c r="P649" s="59">
        <v>868</v>
      </c>
      <c r="Q649" s="59">
        <v>875</v>
      </c>
      <c r="R649" s="59">
        <v>835319</v>
      </c>
      <c r="S649" s="90"/>
      <c r="T649" s="90"/>
      <c r="U649" s="91"/>
    </row>
    <row r="650" spans="1:21" ht="13.2" x14ac:dyDescent="0.25">
      <c r="A650" s="59" t="s">
        <v>4563</v>
      </c>
      <c r="B650" s="59" t="s">
        <v>6004</v>
      </c>
      <c r="C650" s="59" t="s">
        <v>6024</v>
      </c>
      <c r="D650" s="59" t="s">
        <v>127</v>
      </c>
      <c r="E650" s="59">
        <v>973</v>
      </c>
      <c r="F650" s="59">
        <v>981</v>
      </c>
      <c r="G650" s="59">
        <v>989</v>
      </c>
      <c r="H650" s="59">
        <v>998</v>
      </c>
      <c r="I650" s="59">
        <v>1006</v>
      </c>
      <c r="J650" s="59">
        <v>1014</v>
      </c>
      <c r="K650" s="59">
        <v>1022</v>
      </c>
      <c r="L650" s="59">
        <v>1031</v>
      </c>
      <c r="M650" s="59">
        <v>1039</v>
      </c>
      <c r="N650" s="59">
        <v>1047</v>
      </c>
      <c r="O650" s="59">
        <v>1055</v>
      </c>
      <c r="P650" s="59">
        <v>1064</v>
      </c>
      <c r="Q650" s="59">
        <v>1072</v>
      </c>
      <c r="R650" s="59">
        <v>1022305</v>
      </c>
      <c r="S650" s="90"/>
      <c r="T650" s="90"/>
      <c r="U650" s="91"/>
    </row>
    <row r="651" spans="1:21" ht="13.2" x14ac:dyDescent="0.25">
      <c r="A651" s="59" t="s">
        <v>4564</v>
      </c>
      <c r="B651" s="59" t="s">
        <v>6004</v>
      </c>
      <c r="C651" s="59" t="s">
        <v>6025</v>
      </c>
      <c r="D651" s="59" t="s">
        <v>127</v>
      </c>
      <c r="E651" s="59">
        <v>28390</v>
      </c>
      <c r="F651" s="59">
        <v>28879</v>
      </c>
      <c r="G651" s="59">
        <v>29369</v>
      </c>
      <c r="H651" s="59">
        <v>29858</v>
      </c>
      <c r="I651" s="59">
        <v>18707</v>
      </c>
      <c r="J651" s="59">
        <v>16644</v>
      </c>
      <c r="K651" s="59">
        <v>16839</v>
      </c>
      <c r="L651" s="59">
        <v>17034</v>
      </c>
      <c r="M651" s="59">
        <v>17227</v>
      </c>
      <c r="N651" s="59">
        <v>17429</v>
      </c>
      <c r="O651" s="59">
        <v>17630</v>
      </c>
      <c r="P651" s="59">
        <v>17832</v>
      </c>
      <c r="Q651" s="59">
        <v>18034</v>
      </c>
      <c r="R651" s="59">
        <v>20888425</v>
      </c>
      <c r="S651" s="90"/>
      <c r="T651" s="90"/>
      <c r="U651" s="91"/>
    </row>
    <row r="652" spans="1:21" ht="13.2" x14ac:dyDescent="0.25">
      <c r="A652" s="59" t="s">
        <v>4565</v>
      </c>
      <c r="B652" s="59" t="s">
        <v>6004</v>
      </c>
      <c r="C652" s="59" t="s">
        <v>6026</v>
      </c>
      <c r="D652" s="59" t="s">
        <v>127</v>
      </c>
      <c r="E652" s="59">
        <v>0</v>
      </c>
      <c r="F652" s="59">
        <v>0</v>
      </c>
      <c r="G652" s="59">
        <v>0</v>
      </c>
      <c r="H652" s="59">
        <v>0</v>
      </c>
      <c r="I652" s="59">
        <v>0</v>
      </c>
      <c r="J652" s="59">
        <v>0</v>
      </c>
      <c r="K652" s="59">
        <v>0</v>
      </c>
      <c r="L652" s="59">
        <v>0</v>
      </c>
      <c r="M652" s="59">
        <v>0</v>
      </c>
      <c r="N652" s="59">
        <v>0</v>
      </c>
      <c r="O652" s="59">
        <v>0</v>
      </c>
      <c r="P652" s="59">
        <v>0</v>
      </c>
      <c r="Q652" s="59">
        <v>0</v>
      </c>
      <c r="R652" s="59">
        <v>0</v>
      </c>
      <c r="S652" s="90"/>
      <c r="T652" s="90"/>
      <c r="U652" s="91"/>
    </row>
    <row r="653" spans="1:21" ht="13.2" x14ac:dyDescent="0.25">
      <c r="A653" s="59" t="s">
        <v>4566</v>
      </c>
      <c r="B653" s="59" t="s">
        <v>6004</v>
      </c>
      <c r="C653" s="59" t="s">
        <v>6027</v>
      </c>
      <c r="D653" s="59" t="s">
        <v>127</v>
      </c>
      <c r="E653" s="59">
        <v>0</v>
      </c>
      <c r="F653" s="59">
        <v>0</v>
      </c>
      <c r="G653" s="59">
        <v>0</v>
      </c>
      <c r="H653" s="59">
        <v>0</v>
      </c>
      <c r="I653" s="59">
        <v>0</v>
      </c>
      <c r="J653" s="59">
        <v>0</v>
      </c>
      <c r="K653" s="59">
        <v>0</v>
      </c>
      <c r="L653" s="59">
        <v>0</v>
      </c>
      <c r="M653" s="59">
        <v>0</v>
      </c>
      <c r="N653" s="59">
        <v>0</v>
      </c>
      <c r="O653" s="59">
        <v>0</v>
      </c>
      <c r="P653" s="59">
        <v>0</v>
      </c>
      <c r="Q653" s="59">
        <v>0</v>
      </c>
      <c r="R653" s="59">
        <v>0</v>
      </c>
      <c r="S653" s="90"/>
      <c r="T653" s="90"/>
      <c r="U653" s="91"/>
    </row>
    <row r="654" spans="1:21" ht="13.2" x14ac:dyDescent="0.25">
      <c r="A654" s="59" t="s">
        <v>4567</v>
      </c>
      <c r="B654" s="59" t="s">
        <v>6004</v>
      </c>
      <c r="C654" s="59" t="s">
        <v>6028</v>
      </c>
      <c r="D654" s="59" t="s">
        <v>127</v>
      </c>
      <c r="E654" s="59">
        <v>0</v>
      </c>
      <c r="F654" s="59">
        <v>0</v>
      </c>
      <c r="G654" s="59">
        <v>0</v>
      </c>
      <c r="H654" s="59">
        <v>0</v>
      </c>
      <c r="I654" s="59">
        <v>0</v>
      </c>
      <c r="J654" s="59">
        <v>0</v>
      </c>
      <c r="K654" s="59">
        <v>0</v>
      </c>
      <c r="L654" s="59">
        <v>0</v>
      </c>
      <c r="M654" s="59">
        <v>0</v>
      </c>
      <c r="N654" s="59">
        <v>0</v>
      </c>
      <c r="O654" s="59">
        <v>0</v>
      </c>
      <c r="P654" s="59">
        <v>0</v>
      </c>
      <c r="Q654" s="59">
        <v>0</v>
      </c>
      <c r="R654" s="59">
        <v>0</v>
      </c>
      <c r="S654" s="90"/>
      <c r="T654" s="90"/>
      <c r="U654" s="91"/>
    </row>
    <row r="655" spans="1:21" ht="13.2" x14ac:dyDescent="0.25">
      <c r="A655" s="59" t="s">
        <v>4568</v>
      </c>
      <c r="B655" s="59" t="s">
        <v>6004</v>
      </c>
      <c r="C655" s="59" t="s">
        <v>6029</v>
      </c>
      <c r="D655" s="59" t="s">
        <v>127</v>
      </c>
      <c r="E655" s="59">
        <v>0</v>
      </c>
      <c r="F655" s="59">
        <v>0</v>
      </c>
      <c r="G655" s="59">
        <v>0</v>
      </c>
      <c r="H655" s="59">
        <v>0</v>
      </c>
      <c r="I655" s="59">
        <v>0</v>
      </c>
      <c r="J655" s="59">
        <v>0</v>
      </c>
      <c r="K655" s="59">
        <v>0</v>
      </c>
      <c r="L655" s="59">
        <v>0</v>
      </c>
      <c r="M655" s="59">
        <v>0</v>
      </c>
      <c r="N655" s="59">
        <v>0</v>
      </c>
      <c r="O655" s="59">
        <v>0</v>
      </c>
      <c r="P655" s="59">
        <v>0</v>
      </c>
      <c r="Q655" s="59">
        <v>0</v>
      </c>
      <c r="R655" s="59">
        <v>0</v>
      </c>
      <c r="S655" s="90"/>
      <c r="T655" s="90"/>
      <c r="U655" s="91"/>
    </row>
    <row r="656" spans="1:21" ht="13.2" x14ac:dyDescent="0.25">
      <c r="A656" s="59" t="s">
        <v>4569</v>
      </c>
      <c r="B656" s="59" t="s">
        <v>6030</v>
      </c>
      <c r="C656" s="59" t="s">
        <v>6031</v>
      </c>
      <c r="D656" s="59" t="s">
        <v>127</v>
      </c>
      <c r="E656" s="59">
        <v>0</v>
      </c>
      <c r="F656" s="59">
        <v>0</v>
      </c>
      <c r="G656" s="59">
        <v>0</v>
      </c>
      <c r="H656" s="59">
        <v>0</v>
      </c>
      <c r="I656" s="59">
        <v>0</v>
      </c>
      <c r="J656" s="59">
        <v>0</v>
      </c>
      <c r="K656" s="59">
        <v>0</v>
      </c>
      <c r="L656" s="59">
        <v>0</v>
      </c>
      <c r="M656" s="59">
        <v>0</v>
      </c>
      <c r="N656" s="59">
        <v>0</v>
      </c>
      <c r="O656" s="59">
        <v>0</v>
      </c>
      <c r="P656" s="59">
        <v>0</v>
      </c>
      <c r="Q656" s="59">
        <v>0</v>
      </c>
      <c r="R656" s="59">
        <v>0</v>
      </c>
      <c r="S656" s="90"/>
      <c r="T656" s="90"/>
      <c r="U656" s="91"/>
    </row>
    <row r="657" spans="1:21" ht="13.2" x14ac:dyDescent="0.25">
      <c r="A657" s="59" t="s">
        <v>4570</v>
      </c>
      <c r="B657" s="59" t="s">
        <v>6030</v>
      </c>
      <c r="C657" s="59" t="s">
        <v>6032</v>
      </c>
      <c r="D657" s="59" t="s">
        <v>127</v>
      </c>
      <c r="E657" s="59">
        <v>0</v>
      </c>
      <c r="F657" s="59">
        <v>0</v>
      </c>
      <c r="G657" s="59">
        <v>0</v>
      </c>
      <c r="H657" s="59">
        <v>0</v>
      </c>
      <c r="I657" s="59">
        <v>0</v>
      </c>
      <c r="J657" s="59">
        <v>0</v>
      </c>
      <c r="K657" s="59">
        <v>0</v>
      </c>
      <c r="L657" s="59">
        <v>0</v>
      </c>
      <c r="M657" s="59">
        <v>0</v>
      </c>
      <c r="N657" s="59">
        <v>0</v>
      </c>
      <c r="O657" s="59">
        <v>0</v>
      </c>
      <c r="P657" s="59">
        <v>0</v>
      </c>
      <c r="Q657" s="59">
        <v>0</v>
      </c>
      <c r="R657" s="59">
        <v>0</v>
      </c>
      <c r="S657" s="90"/>
      <c r="T657" s="90"/>
      <c r="U657" s="91"/>
    </row>
    <row r="658" spans="1:21" ht="13.2" x14ac:dyDescent="0.25">
      <c r="A658" s="59" t="s">
        <v>4571</v>
      </c>
      <c r="B658" s="59" t="s">
        <v>6030</v>
      </c>
      <c r="C658" s="59" t="s">
        <v>6033</v>
      </c>
      <c r="D658" s="59" t="s">
        <v>127</v>
      </c>
      <c r="E658" s="59">
        <v>0</v>
      </c>
      <c r="F658" s="59">
        <v>0</v>
      </c>
      <c r="G658" s="59">
        <v>0</v>
      </c>
      <c r="H658" s="59">
        <v>0</v>
      </c>
      <c r="I658" s="59">
        <v>0</v>
      </c>
      <c r="J658" s="59">
        <v>0</v>
      </c>
      <c r="K658" s="59">
        <v>0</v>
      </c>
      <c r="L658" s="59">
        <v>0</v>
      </c>
      <c r="M658" s="59">
        <v>0</v>
      </c>
      <c r="N658" s="59">
        <v>0</v>
      </c>
      <c r="O658" s="59">
        <v>0</v>
      </c>
      <c r="P658" s="59">
        <v>0</v>
      </c>
      <c r="Q658" s="59">
        <v>0</v>
      </c>
      <c r="R658" s="59">
        <v>0</v>
      </c>
      <c r="S658" s="90"/>
      <c r="T658" s="90"/>
      <c r="U658" s="91"/>
    </row>
    <row r="659" spans="1:21" ht="13.2" x14ac:dyDescent="0.25">
      <c r="A659" s="59" t="s">
        <v>4572</v>
      </c>
      <c r="B659" s="59" t="s">
        <v>6030</v>
      </c>
      <c r="C659" s="59" t="s">
        <v>6034</v>
      </c>
      <c r="D659" s="59" t="s">
        <v>127</v>
      </c>
      <c r="E659" s="59">
        <v>0</v>
      </c>
      <c r="F659" s="59">
        <v>0</v>
      </c>
      <c r="G659" s="59">
        <v>0</v>
      </c>
      <c r="H659" s="59">
        <v>0</v>
      </c>
      <c r="I659" s="59">
        <v>0</v>
      </c>
      <c r="J659" s="59">
        <v>0</v>
      </c>
      <c r="K659" s="59">
        <v>0</v>
      </c>
      <c r="L659" s="59">
        <v>0</v>
      </c>
      <c r="M659" s="59">
        <v>0</v>
      </c>
      <c r="N659" s="59">
        <v>0</v>
      </c>
      <c r="O659" s="59">
        <v>0</v>
      </c>
      <c r="P659" s="59">
        <v>0</v>
      </c>
      <c r="Q659" s="59">
        <v>0</v>
      </c>
      <c r="R659" s="59">
        <v>0</v>
      </c>
      <c r="S659" s="90"/>
      <c r="T659" s="90"/>
      <c r="U659" s="91"/>
    </row>
    <row r="660" spans="1:21" ht="13.2" x14ac:dyDescent="0.25">
      <c r="A660" s="59" t="s">
        <v>4573</v>
      </c>
      <c r="B660" s="59" t="s">
        <v>6030</v>
      </c>
      <c r="C660" s="59" t="s">
        <v>6035</v>
      </c>
      <c r="D660" s="59" t="s">
        <v>127</v>
      </c>
      <c r="E660" s="59">
        <v>0</v>
      </c>
      <c r="F660" s="59">
        <v>0</v>
      </c>
      <c r="G660" s="59">
        <v>0</v>
      </c>
      <c r="H660" s="59">
        <v>0</v>
      </c>
      <c r="I660" s="59">
        <v>0</v>
      </c>
      <c r="J660" s="59">
        <v>0</v>
      </c>
      <c r="K660" s="59">
        <v>0</v>
      </c>
      <c r="L660" s="59">
        <v>0</v>
      </c>
      <c r="M660" s="59">
        <v>0</v>
      </c>
      <c r="N660" s="59">
        <v>0</v>
      </c>
      <c r="O660" s="59">
        <v>0</v>
      </c>
      <c r="P660" s="59">
        <v>0</v>
      </c>
      <c r="Q660" s="59">
        <v>0</v>
      </c>
      <c r="R660" s="59">
        <v>0</v>
      </c>
      <c r="S660" s="90"/>
      <c r="T660" s="90"/>
      <c r="U660" s="91"/>
    </row>
    <row r="661" spans="1:21" ht="13.2" x14ac:dyDescent="0.25">
      <c r="A661" s="59" t="s">
        <v>4574</v>
      </c>
      <c r="B661" s="59" t="s">
        <v>6030</v>
      </c>
      <c r="C661" s="59" t="s">
        <v>6036</v>
      </c>
      <c r="D661" s="59" t="s">
        <v>127</v>
      </c>
      <c r="E661" s="59">
        <v>0</v>
      </c>
      <c r="F661" s="59">
        <v>0</v>
      </c>
      <c r="G661" s="59">
        <v>0</v>
      </c>
      <c r="H661" s="59">
        <v>0</v>
      </c>
      <c r="I661" s="59">
        <v>0</v>
      </c>
      <c r="J661" s="59">
        <v>0</v>
      </c>
      <c r="K661" s="59">
        <v>0</v>
      </c>
      <c r="L661" s="59">
        <v>0</v>
      </c>
      <c r="M661" s="59">
        <v>0</v>
      </c>
      <c r="N661" s="59">
        <v>0</v>
      </c>
      <c r="O661" s="59">
        <v>0</v>
      </c>
      <c r="P661" s="59">
        <v>0</v>
      </c>
      <c r="Q661" s="59">
        <v>0</v>
      </c>
      <c r="R661" s="59">
        <v>0</v>
      </c>
      <c r="S661" s="90"/>
      <c r="T661" s="90"/>
      <c r="U661" s="91"/>
    </row>
    <row r="662" spans="1:21" ht="13.2" x14ac:dyDescent="0.25">
      <c r="A662" s="59" t="s">
        <v>4575</v>
      </c>
      <c r="B662" s="59" t="s">
        <v>6030</v>
      </c>
      <c r="C662" s="59" t="s">
        <v>6037</v>
      </c>
      <c r="D662" s="59" t="s">
        <v>127</v>
      </c>
      <c r="E662" s="59">
        <v>0</v>
      </c>
      <c r="F662" s="59">
        <v>0</v>
      </c>
      <c r="G662" s="59">
        <v>0</v>
      </c>
      <c r="H662" s="59">
        <v>0</v>
      </c>
      <c r="I662" s="59">
        <v>0</v>
      </c>
      <c r="J662" s="59">
        <v>0</v>
      </c>
      <c r="K662" s="59">
        <v>0</v>
      </c>
      <c r="L662" s="59">
        <v>0</v>
      </c>
      <c r="M662" s="59">
        <v>0</v>
      </c>
      <c r="N662" s="59">
        <v>0</v>
      </c>
      <c r="O662" s="59">
        <v>0</v>
      </c>
      <c r="P662" s="59">
        <v>0</v>
      </c>
      <c r="Q662" s="59">
        <v>0</v>
      </c>
      <c r="R662" s="59">
        <v>0</v>
      </c>
      <c r="S662" s="90"/>
      <c r="T662" s="90"/>
      <c r="U662" s="91"/>
    </row>
    <row r="663" spans="1:21" ht="13.2" x14ac:dyDescent="0.25">
      <c r="A663" s="59" t="s">
        <v>4576</v>
      </c>
      <c r="B663" s="59" t="s">
        <v>6030</v>
      </c>
      <c r="C663" s="59" t="s">
        <v>6038</v>
      </c>
      <c r="D663" s="59" t="s">
        <v>127</v>
      </c>
      <c r="E663" s="59">
        <v>0</v>
      </c>
      <c r="F663" s="59">
        <v>0</v>
      </c>
      <c r="G663" s="59">
        <v>0</v>
      </c>
      <c r="H663" s="59">
        <v>0</v>
      </c>
      <c r="I663" s="59">
        <v>0</v>
      </c>
      <c r="J663" s="59">
        <v>0</v>
      </c>
      <c r="K663" s="59">
        <v>0</v>
      </c>
      <c r="L663" s="59">
        <v>0</v>
      </c>
      <c r="M663" s="59">
        <v>0</v>
      </c>
      <c r="N663" s="59">
        <v>0</v>
      </c>
      <c r="O663" s="59">
        <v>0</v>
      </c>
      <c r="P663" s="59">
        <v>0</v>
      </c>
      <c r="Q663" s="59">
        <v>0</v>
      </c>
      <c r="R663" s="59">
        <v>0</v>
      </c>
      <c r="S663" s="90"/>
      <c r="T663" s="90"/>
      <c r="U663" s="91"/>
    </row>
    <row r="664" spans="1:21" ht="13.2" x14ac:dyDescent="0.25">
      <c r="A664" s="59" t="s">
        <v>4577</v>
      </c>
      <c r="B664" s="59" t="s">
        <v>6030</v>
      </c>
      <c r="C664" s="59" t="s">
        <v>6039</v>
      </c>
      <c r="D664" s="59" t="s">
        <v>127</v>
      </c>
      <c r="E664" s="59">
        <v>0</v>
      </c>
      <c r="F664" s="59">
        <v>0</v>
      </c>
      <c r="G664" s="59">
        <v>0</v>
      </c>
      <c r="H664" s="59">
        <v>0</v>
      </c>
      <c r="I664" s="59">
        <v>0</v>
      </c>
      <c r="J664" s="59">
        <v>0</v>
      </c>
      <c r="K664" s="59">
        <v>0</v>
      </c>
      <c r="L664" s="59">
        <v>0</v>
      </c>
      <c r="M664" s="59">
        <v>0</v>
      </c>
      <c r="N664" s="59">
        <v>0</v>
      </c>
      <c r="O664" s="59">
        <v>0</v>
      </c>
      <c r="P664" s="59">
        <v>0</v>
      </c>
      <c r="Q664" s="59">
        <v>0</v>
      </c>
      <c r="R664" s="59">
        <v>0</v>
      </c>
      <c r="S664" s="90"/>
      <c r="T664" s="90"/>
      <c r="U664" s="91"/>
    </row>
    <row r="665" spans="1:21" ht="13.2" x14ac:dyDescent="0.25">
      <c r="A665" s="59" t="s">
        <v>4578</v>
      </c>
      <c r="B665" s="59" t="s">
        <v>6030</v>
      </c>
      <c r="C665" s="59" t="s">
        <v>6040</v>
      </c>
      <c r="D665" s="59" t="s">
        <v>127</v>
      </c>
      <c r="E665" s="59">
        <v>0</v>
      </c>
      <c r="F665" s="59">
        <v>0</v>
      </c>
      <c r="G665" s="59">
        <v>0</v>
      </c>
      <c r="H665" s="59">
        <v>0</v>
      </c>
      <c r="I665" s="59">
        <v>0</v>
      </c>
      <c r="J665" s="59">
        <v>0</v>
      </c>
      <c r="K665" s="59">
        <v>0</v>
      </c>
      <c r="L665" s="59">
        <v>0</v>
      </c>
      <c r="M665" s="59">
        <v>0</v>
      </c>
      <c r="N665" s="59">
        <v>0</v>
      </c>
      <c r="O665" s="59">
        <v>0</v>
      </c>
      <c r="P665" s="59">
        <v>0</v>
      </c>
      <c r="Q665" s="59">
        <v>0</v>
      </c>
      <c r="R665" s="59">
        <v>0</v>
      </c>
      <c r="S665" s="90"/>
      <c r="T665" s="90"/>
      <c r="U665" s="91"/>
    </row>
    <row r="666" spans="1:21" ht="13.2" x14ac:dyDescent="0.25">
      <c r="A666" s="59" t="s">
        <v>4579</v>
      </c>
      <c r="B666" s="59" t="s">
        <v>6030</v>
      </c>
      <c r="C666" s="59" t="s">
        <v>6041</v>
      </c>
      <c r="D666" s="59" t="s">
        <v>127</v>
      </c>
      <c r="E666" s="59">
        <v>0</v>
      </c>
      <c r="F666" s="59">
        <v>0</v>
      </c>
      <c r="G666" s="59">
        <v>0</v>
      </c>
      <c r="H666" s="59">
        <v>0</v>
      </c>
      <c r="I666" s="59">
        <v>0</v>
      </c>
      <c r="J666" s="59">
        <v>0</v>
      </c>
      <c r="K666" s="59">
        <v>0</v>
      </c>
      <c r="L666" s="59">
        <v>0</v>
      </c>
      <c r="M666" s="59">
        <v>0</v>
      </c>
      <c r="N666" s="59">
        <v>0</v>
      </c>
      <c r="O666" s="59">
        <v>0</v>
      </c>
      <c r="P666" s="59">
        <v>0</v>
      </c>
      <c r="Q666" s="59">
        <v>0</v>
      </c>
      <c r="R666" s="59">
        <v>0</v>
      </c>
      <c r="S666" s="90"/>
      <c r="T666" s="90"/>
      <c r="U666" s="91"/>
    </row>
    <row r="667" spans="1:21" ht="13.2" x14ac:dyDescent="0.25">
      <c r="A667" s="59" t="s">
        <v>4580</v>
      </c>
      <c r="B667" s="59" t="s">
        <v>6030</v>
      </c>
      <c r="C667" s="59" t="s">
        <v>6042</v>
      </c>
      <c r="D667" s="59" t="s">
        <v>127</v>
      </c>
      <c r="E667" s="59">
        <v>0</v>
      </c>
      <c r="F667" s="59">
        <v>0</v>
      </c>
      <c r="G667" s="59">
        <v>0</v>
      </c>
      <c r="H667" s="59">
        <v>0</v>
      </c>
      <c r="I667" s="59">
        <v>0</v>
      </c>
      <c r="J667" s="59">
        <v>0</v>
      </c>
      <c r="K667" s="59">
        <v>0</v>
      </c>
      <c r="L667" s="59">
        <v>0</v>
      </c>
      <c r="M667" s="59">
        <v>0</v>
      </c>
      <c r="N667" s="59">
        <v>0</v>
      </c>
      <c r="O667" s="59">
        <v>0</v>
      </c>
      <c r="P667" s="59">
        <v>0</v>
      </c>
      <c r="Q667" s="59">
        <v>0</v>
      </c>
      <c r="R667" s="59">
        <v>0</v>
      </c>
      <c r="S667" s="90"/>
      <c r="T667" s="90"/>
      <c r="U667" s="91"/>
    </row>
    <row r="668" spans="1:21" ht="13.2" x14ac:dyDescent="0.25">
      <c r="A668" s="59" t="s">
        <v>4581</v>
      </c>
      <c r="B668" s="59" t="s">
        <v>6030</v>
      </c>
      <c r="C668" s="59" t="s">
        <v>6043</v>
      </c>
      <c r="D668" s="59" t="s">
        <v>127</v>
      </c>
      <c r="E668" s="59">
        <v>0</v>
      </c>
      <c r="F668" s="59">
        <v>0</v>
      </c>
      <c r="G668" s="59">
        <v>0</v>
      </c>
      <c r="H668" s="59">
        <v>0</v>
      </c>
      <c r="I668" s="59">
        <v>0</v>
      </c>
      <c r="J668" s="59">
        <v>0</v>
      </c>
      <c r="K668" s="59">
        <v>0</v>
      </c>
      <c r="L668" s="59">
        <v>0</v>
      </c>
      <c r="M668" s="59">
        <v>0</v>
      </c>
      <c r="N668" s="59">
        <v>0</v>
      </c>
      <c r="O668" s="59">
        <v>0</v>
      </c>
      <c r="P668" s="59">
        <v>0</v>
      </c>
      <c r="Q668" s="59">
        <v>0</v>
      </c>
      <c r="R668" s="59">
        <v>0</v>
      </c>
      <c r="S668" s="90"/>
      <c r="T668" s="90"/>
      <c r="U668" s="91"/>
    </row>
    <row r="669" spans="1:21" ht="13.2" x14ac:dyDescent="0.25">
      <c r="A669" s="59" t="s">
        <v>4582</v>
      </c>
      <c r="B669" s="59" t="s">
        <v>6030</v>
      </c>
      <c r="C669" s="59" t="s">
        <v>6017</v>
      </c>
      <c r="D669" s="59" t="s">
        <v>127</v>
      </c>
      <c r="E669" s="59">
        <v>0</v>
      </c>
      <c r="F669" s="59">
        <v>0</v>
      </c>
      <c r="G669" s="59">
        <v>0</v>
      </c>
      <c r="H669" s="59">
        <v>0</v>
      </c>
      <c r="I669" s="59">
        <v>0</v>
      </c>
      <c r="J669" s="59">
        <v>0</v>
      </c>
      <c r="K669" s="59">
        <v>0</v>
      </c>
      <c r="L669" s="59">
        <v>0</v>
      </c>
      <c r="M669" s="59">
        <v>0</v>
      </c>
      <c r="N669" s="59">
        <v>0</v>
      </c>
      <c r="O669" s="59">
        <v>0</v>
      </c>
      <c r="P669" s="59">
        <v>0</v>
      </c>
      <c r="Q669" s="59">
        <v>0</v>
      </c>
      <c r="R669" s="59">
        <v>0</v>
      </c>
      <c r="S669" s="90"/>
      <c r="T669" s="90"/>
      <c r="U669" s="91"/>
    </row>
    <row r="670" spans="1:21" ht="13.2" x14ac:dyDescent="0.25">
      <c r="A670" s="59" t="s">
        <v>4583</v>
      </c>
      <c r="B670" s="59" t="s">
        <v>6030</v>
      </c>
      <c r="C670" s="59" t="s">
        <v>6044</v>
      </c>
      <c r="D670" s="59" t="s">
        <v>127</v>
      </c>
      <c r="E670" s="59">
        <v>0</v>
      </c>
      <c r="F670" s="59">
        <v>0</v>
      </c>
      <c r="G670" s="59">
        <v>0</v>
      </c>
      <c r="H670" s="59">
        <v>0</v>
      </c>
      <c r="I670" s="59">
        <v>0</v>
      </c>
      <c r="J670" s="59">
        <v>0</v>
      </c>
      <c r="K670" s="59">
        <v>0</v>
      </c>
      <c r="L670" s="59">
        <v>0</v>
      </c>
      <c r="M670" s="59">
        <v>0</v>
      </c>
      <c r="N670" s="59">
        <v>0</v>
      </c>
      <c r="O670" s="59">
        <v>0</v>
      </c>
      <c r="P670" s="59">
        <v>0</v>
      </c>
      <c r="Q670" s="59">
        <v>0</v>
      </c>
      <c r="R670" s="59">
        <v>0</v>
      </c>
      <c r="S670" s="90"/>
      <c r="T670" s="90"/>
      <c r="U670" s="91"/>
    </row>
    <row r="671" spans="1:21" ht="13.2" x14ac:dyDescent="0.25">
      <c r="A671" s="59" t="s">
        <v>4584</v>
      </c>
      <c r="B671" s="59" t="s">
        <v>6030</v>
      </c>
      <c r="C671" s="59" t="s">
        <v>6019</v>
      </c>
      <c r="D671" s="59" t="s">
        <v>127</v>
      </c>
      <c r="E671" s="59">
        <v>0</v>
      </c>
      <c r="F671" s="59">
        <v>0</v>
      </c>
      <c r="G671" s="59">
        <v>0</v>
      </c>
      <c r="H671" s="59">
        <v>0</v>
      </c>
      <c r="I671" s="59">
        <v>0</v>
      </c>
      <c r="J671" s="59">
        <v>0</v>
      </c>
      <c r="K671" s="59">
        <v>0</v>
      </c>
      <c r="L671" s="59">
        <v>0</v>
      </c>
      <c r="M671" s="59">
        <v>0</v>
      </c>
      <c r="N671" s="59">
        <v>0</v>
      </c>
      <c r="O671" s="59">
        <v>0</v>
      </c>
      <c r="P671" s="59">
        <v>0</v>
      </c>
      <c r="Q671" s="59">
        <v>0</v>
      </c>
      <c r="R671" s="59">
        <v>0</v>
      </c>
      <c r="S671" s="90"/>
      <c r="T671" s="90"/>
      <c r="U671" s="91"/>
    </row>
    <row r="672" spans="1:21" ht="13.2" x14ac:dyDescent="0.25">
      <c r="A672" s="59" t="s">
        <v>4585</v>
      </c>
      <c r="B672" s="59" t="s">
        <v>6030</v>
      </c>
      <c r="C672" s="59" t="s">
        <v>6045</v>
      </c>
      <c r="D672" s="59" t="s">
        <v>127</v>
      </c>
      <c r="E672" s="59">
        <v>0</v>
      </c>
      <c r="F672" s="59">
        <v>0</v>
      </c>
      <c r="G672" s="59">
        <v>0</v>
      </c>
      <c r="H672" s="59">
        <v>0</v>
      </c>
      <c r="I672" s="59">
        <v>0</v>
      </c>
      <c r="J672" s="59">
        <v>0</v>
      </c>
      <c r="K672" s="59">
        <v>0</v>
      </c>
      <c r="L672" s="59">
        <v>0</v>
      </c>
      <c r="M672" s="59">
        <v>0</v>
      </c>
      <c r="N672" s="59">
        <v>0</v>
      </c>
      <c r="O672" s="59">
        <v>0</v>
      </c>
      <c r="P672" s="59">
        <v>0</v>
      </c>
      <c r="Q672" s="59">
        <v>0</v>
      </c>
      <c r="R672" s="59">
        <v>0</v>
      </c>
      <c r="S672" s="90"/>
      <c r="T672" s="90"/>
      <c r="U672" s="91"/>
    </row>
    <row r="673" spans="1:21" ht="13.2" x14ac:dyDescent="0.25">
      <c r="A673" s="59" t="s">
        <v>4586</v>
      </c>
      <c r="B673" s="59" t="s">
        <v>6030</v>
      </c>
      <c r="C673" s="59" t="s">
        <v>6046</v>
      </c>
      <c r="D673" s="59" t="s">
        <v>127</v>
      </c>
      <c r="E673" s="59">
        <v>0</v>
      </c>
      <c r="F673" s="59">
        <v>0</v>
      </c>
      <c r="G673" s="59">
        <v>0</v>
      </c>
      <c r="H673" s="59">
        <v>0</v>
      </c>
      <c r="I673" s="59">
        <v>0</v>
      </c>
      <c r="J673" s="59">
        <v>0</v>
      </c>
      <c r="K673" s="59">
        <v>0</v>
      </c>
      <c r="L673" s="59">
        <v>0</v>
      </c>
      <c r="M673" s="59">
        <v>0</v>
      </c>
      <c r="N673" s="59">
        <v>0</v>
      </c>
      <c r="O673" s="59">
        <v>0</v>
      </c>
      <c r="P673" s="59">
        <v>0</v>
      </c>
      <c r="Q673" s="59">
        <v>0</v>
      </c>
      <c r="R673" s="59">
        <v>0</v>
      </c>
      <c r="S673" s="90"/>
      <c r="T673" s="90"/>
      <c r="U673" s="91"/>
    </row>
    <row r="674" spans="1:21" ht="13.2" x14ac:dyDescent="0.25">
      <c r="A674" s="59" t="s">
        <v>4587</v>
      </c>
      <c r="B674" s="59" t="s">
        <v>6030</v>
      </c>
      <c r="C674" s="59" t="s">
        <v>6047</v>
      </c>
      <c r="D674" s="59" t="s">
        <v>127</v>
      </c>
      <c r="E674" s="59">
        <v>0</v>
      </c>
      <c r="F674" s="59">
        <v>0</v>
      </c>
      <c r="G674" s="59">
        <v>0</v>
      </c>
      <c r="H674" s="59">
        <v>0</v>
      </c>
      <c r="I674" s="59">
        <v>0</v>
      </c>
      <c r="J674" s="59">
        <v>0</v>
      </c>
      <c r="K674" s="59">
        <v>0</v>
      </c>
      <c r="L674" s="59">
        <v>0</v>
      </c>
      <c r="M674" s="59">
        <v>0</v>
      </c>
      <c r="N674" s="59">
        <v>0</v>
      </c>
      <c r="O674" s="59">
        <v>0</v>
      </c>
      <c r="P674" s="59">
        <v>0</v>
      </c>
      <c r="Q674" s="59">
        <v>0</v>
      </c>
      <c r="R674" s="59">
        <v>0</v>
      </c>
      <c r="S674" s="90"/>
      <c r="T674" s="90"/>
      <c r="U674" s="91"/>
    </row>
    <row r="675" spans="1:21" ht="13.2" x14ac:dyDescent="0.25">
      <c r="A675" s="59" t="s">
        <v>4588</v>
      </c>
      <c r="B675" s="59" t="s">
        <v>6030</v>
      </c>
      <c r="C675" s="59" t="s">
        <v>6048</v>
      </c>
      <c r="D675" s="59" t="s">
        <v>127</v>
      </c>
      <c r="E675" s="59">
        <v>0</v>
      </c>
      <c r="F675" s="59">
        <v>0</v>
      </c>
      <c r="G675" s="59">
        <v>0</v>
      </c>
      <c r="H675" s="59">
        <v>0</v>
      </c>
      <c r="I675" s="59">
        <v>0</v>
      </c>
      <c r="J675" s="59">
        <v>0</v>
      </c>
      <c r="K675" s="59">
        <v>0</v>
      </c>
      <c r="L675" s="59">
        <v>0</v>
      </c>
      <c r="M675" s="59">
        <v>0</v>
      </c>
      <c r="N675" s="59">
        <v>0</v>
      </c>
      <c r="O675" s="59">
        <v>0</v>
      </c>
      <c r="P675" s="59">
        <v>0</v>
      </c>
      <c r="Q675" s="59">
        <v>0</v>
      </c>
      <c r="R675" s="59">
        <v>0</v>
      </c>
      <c r="S675" s="90"/>
      <c r="T675" s="90"/>
      <c r="U675" s="91"/>
    </row>
    <row r="676" spans="1:21" ht="13.2" x14ac:dyDescent="0.25">
      <c r="A676" s="59" t="s">
        <v>4589</v>
      </c>
      <c r="B676" s="59" t="s">
        <v>6030</v>
      </c>
      <c r="C676" s="59" t="s">
        <v>6049</v>
      </c>
      <c r="D676" s="59" t="s">
        <v>127</v>
      </c>
      <c r="E676" s="59">
        <v>0</v>
      </c>
      <c r="F676" s="59">
        <v>0</v>
      </c>
      <c r="G676" s="59">
        <v>0</v>
      </c>
      <c r="H676" s="59">
        <v>0</v>
      </c>
      <c r="I676" s="59">
        <v>0</v>
      </c>
      <c r="J676" s="59">
        <v>0</v>
      </c>
      <c r="K676" s="59">
        <v>0</v>
      </c>
      <c r="L676" s="59">
        <v>0</v>
      </c>
      <c r="M676" s="59">
        <v>0</v>
      </c>
      <c r="N676" s="59">
        <v>0</v>
      </c>
      <c r="O676" s="59">
        <v>0</v>
      </c>
      <c r="P676" s="59">
        <v>0</v>
      </c>
      <c r="Q676" s="59">
        <v>0</v>
      </c>
      <c r="R676" s="59">
        <v>0</v>
      </c>
      <c r="S676" s="90"/>
      <c r="T676" s="90"/>
      <c r="U676" s="91"/>
    </row>
    <row r="677" spans="1:21" ht="13.2" x14ac:dyDescent="0.25">
      <c r="A677" s="59" t="s">
        <v>4590</v>
      </c>
      <c r="B677" s="59" t="s">
        <v>6030</v>
      </c>
      <c r="C677" s="59" t="s">
        <v>6050</v>
      </c>
      <c r="D677" s="59" t="s">
        <v>127</v>
      </c>
      <c r="E677" s="59">
        <v>32</v>
      </c>
      <c r="F677" s="59">
        <v>33</v>
      </c>
      <c r="G677" s="59">
        <v>34</v>
      </c>
      <c r="H677" s="59">
        <v>35</v>
      </c>
      <c r="I677" s="59">
        <v>37</v>
      </c>
      <c r="J677" s="59">
        <v>38</v>
      </c>
      <c r="K677" s="59">
        <v>39</v>
      </c>
      <c r="L677" s="59">
        <v>40</v>
      </c>
      <c r="M677" s="59">
        <v>41</v>
      </c>
      <c r="N677" s="59">
        <v>42</v>
      </c>
      <c r="O677" s="59">
        <v>44</v>
      </c>
      <c r="P677" s="59">
        <v>45</v>
      </c>
      <c r="Q677" s="59">
        <v>46</v>
      </c>
      <c r="R677" s="59">
        <v>38907</v>
      </c>
      <c r="S677" s="90"/>
      <c r="T677" s="90"/>
      <c r="U677" s="91"/>
    </row>
    <row r="678" spans="1:21" ht="13.2" x14ac:dyDescent="0.25">
      <c r="A678" s="59" t="s">
        <v>4591</v>
      </c>
      <c r="B678" s="59" t="s">
        <v>6030</v>
      </c>
      <c r="C678" s="59" t="s">
        <v>6051</v>
      </c>
      <c r="D678" s="59" t="s">
        <v>127</v>
      </c>
      <c r="E678" s="59">
        <v>0</v>
      </c>
      <c r="F678" s="59">
        <v>0</v>
      </c>
      <c r="G678" s="59">
        <v>0</v>
      </c>
      <c r="H678" s="59">
        <v>0</v>
      </c>
      <c r="I678" s="59">
        <v>0</v>
      </c>
      <c r="J678" s="59">
        <v>0</v>
      </c>
      <c r="K678" s="59">
        <v>0</v>
      </c>
      <c r="L678" s="59">
        <v>0</v>
      </c>
      <c r="M678" s="59">
        <v>0</v>
      </c>
      <c r="N678" s="59">
        <v>0</v>
      </c>
      <c r="O678" s="59">
        <v>0</v>
      </c>
      <c r="P678" s="59">
        <v>0</v>
      </c>
      <c r="Q678" s="59">
        <v>0</v>
      </c>
      <c r="R678" s="59">
        <v>0</v>
      </c>
      <c r="S678" s="90"/>
      <c r="T678" s="90"/>
      <c r="U678" s="91"/>
    </row>
    <row r="679" spans="1:21" ht="13.2" x14ac:dyDescent="0.25">
      <c r="A679" s="59" t="s">
        <v>4592</v>
      </c>
      <c r="B679" s="59" t="s">
        <v>6030</v>
      </c>
      <c r="C679" s="59" t="s">
        <v>6052</v>
      </c>
      <c r="D679" s="59" t="s">
        <v>127</v>
      </c>
      <c r="E679" s="59">
        <v>0</v>
      </c>
      <c r="F679" s="59">
        <v>0</v>
      </c>
      <c r="G679" s="59">
        <v>0</v>
      </c>
      <c r="H679" s="59">
        <v>0</v>
      </c>
      <c r="I679" s="59">
        <v>0</v>
      </c>
      <c r="J679" s="59">
        <v>0</v>
      </c>
      <c r="K679" s="59">
        <v>0</v>
      </c>
      <c r="L679" s="59">
        <v>0</v>
      </c>
      <c r="M679" s="59">
        <v>0</v>
      </c>
      <c r="N679" s="59">
        <v>0</v>
      </c>
      <c r="O679" s="59">
        <v>0</v>
      </c>
      <c r="P679" s="59">
        <v>0</v>
      </c>
      <c r="Q679" s="59">
        <v>0</v>
      </c>
      <c r="R679" s="59">
        <v>0</v>
      </c>
      <c r="S679" s="90"/>
      <c r="T679" s="90"/>
      <c r="U679" s="91"/>
    </row>
    <row r="680" spans="1:21" ht="13.2" x14ac:dyDescent="0.25">
      <c r="A680" s="59" t="s">
        <v>4593</v>
      </c>
      <c r="B680" s="59" t="s">
        <v>6030</v>
      </c>
      <c r="C680" s="59" t="s">
        <v>6053</v>
      </c>
      <c r="D680" s="59" t="s">
        <v>127</v>
      </c>
      <c r="E680" s="59">
        <v>0</v>
      </c>
      <c r="F680" s="59">
        <v>0</v>
      </c>
      <c r="G680" s="59">
        <v>0</v>
      </c>
      <c r="H680" s="59">
        <v>0</v>
      </c>
      <c r="I680" s="59">
        <v>0</v>
      </c>
      <c r="J680" s="59">
        <v>0</v>
      </c>
      <c r="K680" s="59">
        <v>0</v>
      </c>
      <c r="L680" s="59">
        <v>0</v>
      </c>
      <c r="M680" s="59">
        <v>0</v>
      </c>
      <c r="N680" s="59">
        <v>0</v>
      </c>
      <c r="O680" s="59">
        <v>0</v>
      </c>
      <c r="P680" s="59">
        <v>0</v>
      </c>
      <c r="Q680" s="59">
        <v>0</v>
      </c>
      <c r="R680" s="59">
        <v>0</v>
      </c>
      <c r="S680" s="90"/>
      <c r="T680" s="90"/>
      <c r="U680" s="91"/>
    </row>
    <row r="681" spans="1:21" ht="13.2" x14ac:dyDescent="0.25">
      <c r="A681" s="59" t="s">
        <v>4594</v>
      </c>
      <c r="B681" s="59" t="s">
        <v>6030</v>
      </c>
      <c r="C681" s="59" t="s">
        <v>6054</v>
      </c>
      <c r="D681" s="59" t="s">
        <v>127</v>
      </c>
      <c r="E681" s="59">
        <v>0</v>
      </c>
      <c r="F681" s="59">
        <v>0</v>
      </c>
      <c r="G681" s="59">
        <v>0</v>
      </c>
      <c r="H681" s="59">
        <v>0</v>
      </c>
      <c r="I681" s="59">
        <v>0</v>
      </c>
      <c r="J681" s="59">
        <v>0</v>
      </c>
      <c r="K681" s="59">
        <v>0</v>
      </c>
      <c r="L681" s="59">
        <v>0</v>
      </c>
      <c r="M681" s="59">
        <v>0</v>
      </c>
      <c r="N681" s="59">
        <v>0</v>
      </c>
      <c r="O681" s="59">
        <v>0</v>
      </c>
      <c r="P681" s="59">
        <v>0</v>
      </c>
      <c r="Q681" s="59">
        <v>0</v>
      </c>
      <c r="R681" s="59">
        <v>0</v>
      </c>
      <c r="S681" s="90"/>
      <c r="T681" s="90"/>
      <c r="U681" s="91"/>
    </row>
    <row r="682" spans="1:21" ht="13.2" x14ac:dyDescent="0.25">
      <c r="A682" s="59" t="s">
        <v>4595</v>
      </c>
      <c r="B682" s="59" t="s">
        <v>6030</v>
      </c>
      <c r="C682" s="59" t="s">
        <v>6055</v>
      </c>
      <c r="D682" s="59" t="s">
        <v>127</v>
      </c>
      <c r="E682" s="59">
        <v>0</v>
      </c>
      <c r="F682" s="59">
        <v>0</v>
      </c>
      <c r="G682" s="59">
        <v>0</v>
      </c>
      <c r="H682" s="59">
        <v>0</v>
      </c>
      <c r="I682" s="59">
        <v>0</v>
      </c>
      <c r="J682" s="59">
        <v>0</v>
      </c>
      <c r="K682" s="59">
        <v>0</v>
      </c>
      <c r="L682" s="59">
        <v>0</v>
      </c>
      <c r="M682" s="59">
        <v>0</v>
      </c>
      <c r="N682" s="59">
        <v>0</v>
      </c>
      <c r="O682" s="59">
        <v>0</v>
      </c>
      <c r="P682" s="59">
        <v>0</v>
      </c>
      <c r="Q682" s="59">
        <v>0</v>
      </c>
      <c r="R682" s="59">
        <v>0</v>
      </c>
      <c r="S682" s="90"/>
      <c r="T682" s="90"/>
      <c r="U682" s="91"/>
    </row>
    <row r="683" spans="1:21" ht="13.2" x14ac:dyDescent="0.25">
      <c r="A683" s="59" t="s">
        <v>4596</v>
      </c>
      <c r="B683" s="59" t="s">
        <v>6030</v>
      </c>
      <c r="C683" s="59" t="s">
        <v>6056</v>
      </c>
      <c r="D683" s="59" t="s">
        <v>127</v>
      </c>
      <c r="E683" s="59">
        <v>0</v>
      </c>
      <c r="F683" s="59">
        <v>0</v>
      </c>
      <c r="G683" s="59">
        <v>0</v>
      </c>
      <c r="H683" s="59">
        <v>0</v>
      </c>
      <c r="I683" s="59">
        <v>11423</v>
      </c>
      <c r="J683" s="59">
        <v>11742</v>
      </c>
      <c r="K683" s="59">
        <v>12041</v>
      </c>
      <c r="L683" s="59">
        <v>12344</v>
      </c>
      <c r="M683" s="59">
        <v>12652</v>
      </c>
      <c r="N683" s="59">
        <v>12959</v>
      </c>
      <c r="O683" s="59">
        <v>13277</v>
      </c>
      <c r="P683" s="59">
        <v>13604</v>
      </c>
      <c r="Q683" s="59">
        <v>13935</v>
      </c>
      <c r="R683" s="59">
        <v>8917552</v>
      </c>
      <c r="S683" s="90"/>
      <c r="T683" s="90"/>
      <c r="U683" s="91"/>
    </row>
    <row r="684" spans="1:21" ht="13.2" x14ac:dyDescent="0.25">
      <c r="A684" s="59" t="s">
        <v>4597</v>
      </c>
      <c r="B684" s="59" t="s">
        <v>6030</v>
      </c>
      <c r="C684" s="59" t="s">
        <v>6057</v>
      </c>
      <c r="D684" s="59" t="s">
        <v>127</v>
      </c>
      <c r="E684" s="59">
        <v>0</v>
      </c>
      <c r="F684" s="59">
        <v>0</v>
      </c>
      <c r="G684" s="59">
        <v>0</v>
      </c>
      <c r="H684" s="59">
        <v>0</v>
      </c>
      <c r="I684" s="59">
        <v>0</v>
      </c>
      <c r="J684" s="59">
        <v>0</v>
      </c>
      <c r="K684" s="59">
        <v>0</v>
      </c>
      <c r="L684" s="59">
        <v>0</v>
      </c>
      <c r="M684" s="59">
        <v>0</v>
      </c>
      <c r="N684" s="59">
        <v>0</v>
      </c>
      <c r="O684" s="59">
        <v>0</v>
      </c>
      <c r="P684" s="59">
        <v>0</v>
      </c>
      <c r="Q684" s="59">
        <v>0</v>
      </c>
      <c r="R684" s="59">
        <v>0</v>
      </c>
      <c r="S684" s="90"/>
      <c r="T684" s="90"/>
      <c r="U684" s="91"/>
    </row>
    <row r="685" spans="1:21" ht="13.2" x14ac:dyDescent="0.25">
      <c r="A685" s="59" t="s">
        <v>4598</v>
      </c>
      <c r="B685" s="59" t="s">
        <v>6058</v>
      </c>
      <c r="C685" s="59" t="s">
        <v>6059</v>
      </c>
      <c r="D685" s="59" t="s">
        <v>127</v>
      </c>
      <c r="E685" s="59">
        <v>0</v>
      </c>
      <c r="F685" s="59">
        <v>0</v>
      </c>
      <c r="G685" s="59">
        <v>0</v>
      </c>
      <c r="H685" s="59">
        <v>0</v>
      </c>
      <c r="I685" s="59">
        <v>0</v>
      </c>
      <c r="J685" s="59">
        <v>0</v>
      </c>
      <c r="K685" s="59">
        <v>0</v>
      </c>
      <c r="L685" s="59">
        <v>0</v>
      </c>
      <c r="M685" s="59">
        <v>0</v>
      </c>
      <c r="N685" s="59">
        <v>0</v>
      </c>
      <c r="O685" s="59">
        <v>0</v>
      </c>
      <c r="P685" s="59">
        <v>0</v>
      </c>
      <c r="Q685" s="59">
        <v>0</v>
      </c>
      <c r="R685" s="59">
        <v>0</v>
      </c>
      <c r="S685" s="90"/>
      <c r="T685" s="90"/>
      <c r="U685" s="91"/>
    </row>
    <row r="686" spans="1:21" ht="13.2" x14ac:dyDescent="0.25">
      <c r="A686" s="59" t="s">
        <v>4599</v>
      </c>
      <c r="B686" s="59" t="s">
        <v>6058</v>
      </c>
      <c r="C686" s="59" t="s">
        <v>6060</v>
      </c>
      <c r="D686" s="59" t="s">
        <v>127</v>
      </c>
      <c r="E686" s="59">
        <v>0</v>
      </c>
      <c r="F686" s="59">
        <v>0</v>
      </c>
      <c r="G686" s="59">
        <v>0</v>
      </c>
      <c r="H686" s="59">
        <v>0</v>
      </c>
      <c r="I686" s="59">
        <v>0</v>
      </c>
      <c r="J686" s="59">
        <v>0</v>
      </c>
      <c r="K686" s="59">
        <v>0</v>
      </c>
      <c r="L686" s="59">
        <v>0</v>
      </c>
      <c r="M686" s="59">
        <v>0</v>
      </c>
      <c r="N686" s="59">
        <v>0</v>
      </c>
      <c r="O686" s="59">
        <v>0</v>
      </c>
      <c r="P686" s="59">
        <v>0</v>
      </c>
      <c r="Q686" s="59">
        <v>0</v>
      </c>
      <c r="R686" s="59">
        <v>0</v>
      </c>
      <c r="S686" s="90"/>
      <c r="T686" s="90"/>
      <c r="U686" s="91"/>
    </row>
    <row r="687" spans="1:21" ht="13.2" x14ac:dyDescent="0.25">
      <c r="A687" s="59" t="s">
        <v>4600</v>
      </c>
      <c r="B687" s="59" t="s">
        <v>6058</v>
      </c>
      <c r="C687" s="59" t="s">
        <v>6061</v>
      </c>
      <c r="D687" s="59" t="s">
        <v>127</v>
      </c>
      <c r="E687" s="59">
        <v>0</v>
      </c>
      <c r="F687" s="59">
        <v>0</v>
      </c>
      <c r="G687" s="59">
        <v>0</v>
      </c>
      <c r="H687" s="59">
        <v>0</v>
      </c>
      <c r="I687" s="59">
        <v>0</v>
      </c>
      <c r="J687" s="59">
        <v>0</v>
      </c>
      <c r="K687" s="59">
        <v>0</v>
      </c>
      <c r="L687" s="59">
        <v>0</v>
      </c>
      <c r="M687" s="59">
        <v>0</v>
      </c>
      <c r="N687" s="59">
        <v>0</v>
      </c>
      <c r="O687" s="59">
        <v>0</v>
      </c>
      <c r="P687" s="59">
        <v>0</v>
      </c>
      <c r="Q687" s="59">
        <v>0</v>
      </c>
      <c r="R687" s="59">
        <v>0</v>
      </c>
      <c r="S687" s="90"/>
      <c r="T687" s="90"/>
      <c r="U687" s="91"/>
    </row>
    <row r="688" spans="1:21" ht="13.2" x14ac:dyDescent="0.25">
      <c r="A688" s="59" t="s">
        <v>4601</v>
      </c>
      <c r="B688" s="59" t="s">
        <v>6058</v>
      </c>
      <c r="C688" s="59" t="s">
        <v>6062</v>
      </c>
      <c r="D688" s="59" t="s">
        <v>127</v>
      </c>
      <c r="E688" s="59">
        <v>0</v>
      </c>
      <c r="F688" s="59">
        <v>0</v>
      </c>
      <c r="G688" s="59">
        <v>0</v>
      </c>
      <c r="H688" s="59">
        <v>0</v>
      </c>
      <c r="I688" s="59">
        <v>0</v>
      </c>
      <c r="J688" s="59">
        <v>0</v>
      </c>
      <c r="K688" s="59">
        <v>0</v>
      </c>
      <c r="L688" s="59">
        <v>0</v>
      </c>
      <c r="M688" s="59">
        <v>0</v>
      </c>
      <c r="N688" s="59">
        <v>0</v>
      </c>
      <c r="O688" s="59">
        <v>0</v>
      </c>
      <c r="P688" s="59">
        <v>0</v>
      </c>
      <c r="Q688" s="59">
        <v>0</v>
      </c>
      <c r="R688" s="59">
        <v>0</v>
      </c>
      <c r="S688" s="90"/>
      <c r="T688" s="90"/>
      <c r="U688" s="91"/>
    </row>
    <row r="689" spans="1:21" ht="13.2" x14ac:dyDescent="0.25">
      <c r="A689" s="59" t="s">
        <v>4602</v>
      </c>
      <c r="B689" s="59" t="s">
        <v>6058</v>
      </c>
      <c r="C689" s="59" t="s">
        <v>6063</v>
      </c>
      <c r="D689" s="59" t="s">
        <v>127</v>
      </c>
      <c r="E689" s="59">
        <v>0</v>
      </c>
      <c r="F689" s="59">
        <v>0</v>
      </c>
      <c r="G689" s="59">
        <v>0</v>
      </c>
      <c r="H689" s="59">
        <v>0</v>
      </c>
      <c r="I689" s="59">
        <v>0</v>
      </c>
      <c r="J689" s="59">
        <v>0</v>
      </c>
      <c r="K689" s="59">
        <v>0</v>
      </c>
      <c r="L689" s="59">
        <v>0</v>
      </c>
      <c r="M689" s="59">
        <v>0</v>
      </c>
      <c r="N689" s="59">
        <v>0</v>
      </c>
      <c r="O689" s="59">
        <v>0</v>
      </c>
      <c r="P689" s="59">
        <v>0</v>
      </c>
      <c r="Q689" s="59">
        <v>0</v>
      </c>
      <c r="R689" s="59">
        <v>0</v>
      </c>
      <c r="S689" s="90"/>
      <c r="T689" s="90"/>
      <c r="U689" s="91"/>
    </row>
    <row r="690" spans="1:21" ht="13.2" x14ac:dyDescent="0.25">
      <c r="A690" s="59" t="s">
        <v>4603</v>
      </c>
      <c r="B690" s="59" t="s">
        <v>6058</v>
      </c>
      <c r="C690" s="59" t="s">
        <v>6064</v>
      </c>
      <c r="D690" s="59" t="s">
        <v>127</v>
      </c>
      <c r="E690" s="59">
        <v>0</v>
      </c>
      <c r="F690" s="59">
        <v>0</v>
      </c>
      <c r="G690" s="59">
        <v>0</v>
      </c>
      <c r="H690" s="59">
        <v>0</v>
      </c>
      <c r="I690" s="59">
        <v>0</v>
      </c>
      <c r="J690" s="59">
        <v>0</v>
      </c>
      <c r="K690" s="59">
        <v>0</v>
      </c>
      <c r="L690" s="59">
        <v>0</v>
      </c>
      <c r="M690" s="59">
        <v>0</v>
      </c>
      <c r="N690" s="59">
        <v>0</v>
      </c>
      <c r="O690" s="59">
        <v>0</v>
      </c>
      <c r="P690" s="59">
        <v>0</v>
      </c>
      <c r="Q690" s="59">
        <v>0</v>
      </c>
      <c r="R690" s="59">
        <v>0</v>
      </c>
      <c r="S690" s="90"/>
      <c r="T690" s="90"/>
      <c r="U690" s="91"/>
    </row>
    <row r="691" spans="1:21" ht="13.2" x14ac:dyDescent="0.25">
      <c r="A691" s="59" t="s">
        <v>4604</v>
      </c>
      <c r="B691" s="59" t="s">
        <v>6058</v>
      </c>
      <c r="C691" s="59" t="s">
        <v>6065</v>
      </c>
      <c r="D691" s="59" t="s">
        <v>127</v>
      </c>
      <c r="E691" s="59">
        <v>0</v>
      </c>
      <c r="F691" s="59">
        <v>0</v>
      </c>
      <c r="G691" s="59">
        <v>0</v>
      </c>
      <c r="H691" s="59">
        <v>0</v>
      </c>
      <c r="I691" s="59">
        <v>0</v>
      </c>
      <c r="J691" s="59">
        <v>0</v>
      </c>
      <c r="K691" s="59">
        <v>0</v>
      </c>
      <c r="L691" s="59">
        <v>0</v>
      </c>
      <c r="M691" s="59">
        <v>0</v>
      </c>
      <c r="N691" s="59">
        <v>0</v>
      </c>
      <c r="O691" s="59">
        <v>0</v>
      </c>
      <c r="P691" s="59">
        <v>0</v>
      </c>
      <c r="Q691" s="59">
        <v>0</v>
      </c>
      <c r="R691" s="59">
        <v>0</v>
      </c>
      <c r="S691" s="90"/>
      <c r="T691" s="90"/>
      <c r="U691" s="91"/>
    </row>
    <row r="692" spans="1:21" ht="13.2" x14ac:dyDescent="0.25">
      <c r="A692" s="59" t="s">
        <v>4605</v>
      </c>
      <c r="B692" s="59" t="s">
        <v>6058</v>
      </c>
      <c r="C692" s="59" t="s">
        <v>6066</v>
      </c>
      <c r="D692" s="59" t="s">
        <v>127</v>
      </c>
      <c r="E692" s="59">
        <v>0</v>
      </c>
      <c r="F692" s="59">
        <v>0</v>
      </c>
      <c r="G692" s="59">
        <v>0</v>
      </c>
      <c r="H692" s="59">
        <v>0</v>
      </c>
      <c r="I692" s="59">
        <v>0</v>
      </c>
      <c r="J692" s="59">
        <v>0</v>
      </c>
      <c r="K692" s="59">
        <v>0</v>
      </c>
      <c r="L692" s="59">
        <v>0</v>
      </c>
      <c r="M692" s="59">
        <v>0</v>
      </c>
      <c r="N692" s="59">
        <v>0</v>
      </c>
      <c r="O692" s="59">
        <v>0</v>
      </c>
      <c r="P692" s="59">
        <v>0</v>
      </c>
      <c r="Q692" s="59">
        <v>0</v>
      </c>
      <c r="R692" s="59">
        <v>0</v>
      </c>
      <c r="S692" s="90"/>
      <c r="T692" s="90"/>
      <c r="U692" s="91"/>
    </row>
    <row r="693" spans="1:21" ht="13.2" x14ac:dyDescent="0.25">
      <c r="A693" s="59" t="s">
        <v>4606</v>
      </c>
      <c r="B693" s="59" t="s">
        <v>6058</v>
      </c>
      <c r="C693" s="59" t="s">
        <v>6067</v>
      </c>
      <c r="D693" s="59" t="s">
        <v>127</v>
      </c>
      <c r="E693" s="59">
        <v>0</v>
      </c>
      <c r="F693" s="59">
        <v>0</v>
      </c>
      <c r="G693" s="59">
        <v>0</v>
      </c>
      <c r="H693" s="59">
        <v>0</v>
      </c>
      <c r="I693" s="59">
        <v>0</v>
      </c>
      <c r="J693" s="59">
        <v>0</v>
      </c>
      <c r="K693" s="59">
        <v>0</v>
      </c>
      <c r="L693" s="59">
        <v>0</v>
      </c>
      <c r="M693" s="59">
        <v>0</v>
      </c>
      <c r="N693" s="59">
        <v>0</v>
      </c>
      <c r="O693" s="59">
        <v>0</v>
      </c>
      <c r="P693" s="59">
        <v>0</v>
      </c>
      <c r="Q693" s="59">
        <v>0</v>
      </c>
      <c r="R693" s="59">
        <v>0</v>
      </c>
      <c r="S693" s="90"/>
      <c r="T693" s="90"/>
      <c r="U693" s="91"/>
    </row>
    <row r="694" spans="1:21" ht="13.2" x14ac:dyDescent="0.25">
      <c r="A694" s="59" t="s">
        <v>4607</v>
      </c>
      <c r="B694" s="59" t="s">
        <v>6058</v>
      </c>
      <c r="C694" s="59" t="s">
        <v>6068</v>
      </c>
      <c r="D694" s="59" t="s">
        <v>127</v>
      </c>
      <c r="E694" s="59">
        <v>0</v>
      </c>
      <c r="F694" s="59">
        <v>0</v>
      </c>
      <c r="G694" s="59">
        <v>0</v>
      </c>
      <c r="H694" s="59">
        <v>0</v>
      </c>
      <c r="I694" s="59">
        <v>0</v>
      </c>
      <c r="J694" s="59">
        <v>0</v>
      </c>
      <c r="K694" s="59">
        <v>0</v>
      </c>
      <c r="L694" s="59">
        <v>0</v>
      </c>
      <c r="M694" s="59">
        <v>0</v>
      </c>
      <c r="N694" s="59">
        <v>0</v>
      </c>
      <c r="O694" s="59">
        <v>0</v>
      </c>
      <c r="P694" s="59">
        <v>0</v>
      </c>
      <c r="Q694" s="59">
        <v>0</v>
      </c>
      <c r="R694" s="59">
        <v>0</v>
      </c>
      <c r="S694" s="90"/>
      <c r="T694" s="90"/>
      <c r="U694" s="91"/>
    </row>
    <row r="695" spans="1:21" ht="13.2" x14ac:dyDescent="0.25">
      <c r="A695" s="59" t="s">
        <v>4608</v>
      </c>
      <c r="B695" s="59" t="s">
        <v>6058</v>
      </c>
      <c r="C695" s="59" t="s">
        <v>6069</v>
      </c>
      <c r="D695" s="59" t="s">
        <v>127</v>
      </c>
      <c r="E695" s="59">
        <v>0</v>
      </c>
      <c r="F695" s="59">
        <v>0</v>
      </c>
      <c r="G695" s="59">
        <v>0</v>
      </c>
      <c r="H695" s="59">
        <v>0</v>
      </c>
      <c r="I695" s="59">
        <v>0</v>
      </c>
      <c r="J695" s="59">
        <v>0</v>
      </c>
      <c r="K695" s="59">
        <v>0</v>
      </c>
      <c r="L695" s="59">
        <v>0</v>
      </c>
      <c r="M695" s="59">
        <v>0</v>
      </c>
      <c r="N695" s="59">
        <v>0</v>
      </c>
      <c r="O695" s="59">
        <v>0</v>
      </c>
      <c r="P695" s="59">
        <v>0</v>
      </c>
      <c r="Q695" s="59">
        <v>0</v>
      </c>
      <c r="R695" s="59">
        <v>0</v>
      </c>
      <c r="S695" s="90"/>
      <c r="T695" s="90"/>
      <c r="U695" s="91"/>
    </row>
    <row r="696" spans="1:21" ht="13.2" x14ac:dyDescent="0.25">
      <c r="A696" s="59" t="s">
        <v>4609</v>
      </c>
      <c r="B696" s="59" t="s">
        <v>6058</v>
      </c>
      <c r="C696" s="59" t="s">
        <v>6070</v>
      </c>
      <c r="D696" s="59" t="s">
        <v>127</v>
      </c>
      <c r="E696" s="59">
        <v>0</v>
      </c>
      <c r="F696" s="59">
        <v>0</v>
      </c>
      <c r="G696" s="59">
        <v>0</v>
      </c>
      <c r="H696" s="59">
        <v>0</v>
      </c>
      <c r="I696" s="59">
        <v>0</v>
      </c>
      <c r="J696" s="59">
        <v>0</v>
      </c>
      <c r="K696" s="59">
        <v>0</v>
      </c>
      <c r="L696" s="59">
        <v>0</v>
      </c>
      <c r="M696" s="59">
        <v>0</v>
      </c>
      <c r="N696" s="59">
        <v>0</v>
      </c>
      <c r="O696" s="59">
        <v>0</v>
      </c>
      <c r="P696" s="59">
        <v>0</v>
      </c>
      <c r="Q696" s="59">
        <v>0</v>
      </c>
      <c r="R696" s="59">
        <v>0</v>
      </c>
      <c r="S696" s="90"/>
      <c r="T696" s="90"/>
      <c r="U696" s="91"/>
    </row>
    <row r="697" spans="1:21" ht="13.2" x14ac:dyDescent="0.25">
      <c r="A697" s="59" t="s">
        <v>4610</v>
      </c>
      <c r="B697" s="59" t="s">
        <v>6058</v>
      </c>
      <c r="C697" s="59" t="s">
        <v>6071</v>
      </c>
      <c r="D697" s="59" t="s">
        <v>127</v>
      </c>
      <c r="E697" s="59">
        <v>0</v>
      </c>
      <c r="F697" s="59">
        <v>0</v>
      </c>
      <c r="G697" s="59">
        <v>0</v>
      </c>
      <c r="H697" s="59">
        <v>0</v>
      </c>
      <c r="I697" s="59">
        <v>0</v>
      </c>
      <c r="J697" s="59">
        <v>0</v>
      </c>
      <c r="K697" s="59">
        <v>0</v>
      </c>
      <c r="L697" s="59">
        <v>0</v>
      </c>
      <c r="M697" s="59">
        <v>0</v>
      </c>
      <c r="N697" s="59">
        <v>0</v>
      </c>
      <c r="O697" s="59">
        <v>0</v>
      </c>
      <c r="P697" s="59">
        <v>0</v>
      </c>
      <c r="Q697" s="59">
        <v>0</v>
      </c>
      <c r="R697" s="59">
        <v>0</v>
      </c>
      <c r="S697" s="90"/>
      <c r="T697" s="90"/>
      <c r="U697" s="91"/>
    </row>
    <row r="698" spans="1:21" ht="13.2" x14ac:dyDescent="0.25">
      <c r="A698" s="59" t="s">
        <v>4611</v>
      </c>
      <c r="B698" s="59" t="s">
        <v>6058</v>
      </c>
      <c r="C698" s="59" t="s">
        <v>6072</v>
      </c>
      <c r="D698" s="59" t="s">
        <v>127</v>
      </c>
      <c r="E698" s="59">
        <v>0</v>
      </c>
      <c r="F698" s="59">
        <v>0</v>
      </c>
      <c r="G698" s="59">
        <v>0</v>
      </c>
      <c r="H698" s="59">
        <v>0</v>
      </c>
      <c r="I698" s="59">
        <v>0</v>
      </c>
      <c r="J698" s="59">
        <v>0</v>
      </c>
      <c r="K698" s="59">
        <v>0</v>
      </c>
      <c r="L698" s="59">
        <v>0</v>
      </c>
      <c r="M698" s="59">
        <v>0</v>
      </c>
      <c r="N698" s="59">
        <v>0</v>
      </c>
      <c r="O698" s="59">
        <v>0</v>
      </c>
      <c r="P698" s="59">
        <v>0</v>
      </c>
      <c r="Q698" s="59">
        <v>0</v>
      </c>
      <c r="R698" s="59">
        <v>0</v>
      </c>
      <c r="S698" s="90"/>
      <c r="T698" s="90"/>
      <c r="U698" s="91"/>
    </row>
    <row r="699" spans="1:21" ht="13.2" x14ac:dyDescent="0.25">
      <c r="A699" s="59" t="s">
        <v>4612</v>
      </c>
      <c r="B699" s="59" t="s">
        <v>6058</v>
      </c>
      <c r="C699" s="59" t="s">
        <v>6073</v>
      </c>
      <c r="D699" s="59" t="s">
        <v>127</v>
      </c>
      <c r="E699" s="59">
        <v>0</v>
      </c>
      <c r="F699" s="59">
        <v>0</v>
      </c>
      <c r="G699" s="59">
        <v>0</v>
      </c>
      <c r="H699" s="59">
        <v>0</v>
      </c>
      <c r="I699" s="59">
        <v>0</v>
      </c>
      <c r="J699" s="59">
        <v>0</v>
      </c>
      <c r="K699" s="59">
        <v>0</v>
      </c>
      <c r="L699" s="59">
        <v>0</v>
      </c>
      <c r="M699" s="59">
        <v>0</v>
      </c>
      <c r="N699" s="59">
        <v>0</v>
      </c>
      <c r="O699" s="59">
        <v>0</v>
      </c>
      <c r="P699" s="59">
        <v>0</v>
      </c>
      <c r="Q699" s="59">
        <v>0</v>
      </c>
      <c r="R699" s="59">
        <v>0</v>
      </c>
      <c r="S699" s="90"/>
      <c r="T699" s="90"/>
      <c r="U699" s="91"/>
    </row>
    <row r="700" spans="1:21" ht="13.2" x14ac:dyDescent="0.25">
      <c r="A700" s="59" t="s">
        <v>4613</v>
      </c>
      <c r="B700" s="59" t="s">
        <v>6058</v>
      </c>
      <c r="C700" s="59" t="s">
        <v>6074</v>
      </c>
      <c r="D700" s="59" t="s">
        <v>127</v>
      </c>
      <c r="E700" s="59">
        <v>0</v>
      </c>
      <c r="F700" s="59">
        <v>0</v>
      </c>
      <c r="G700" s="59">
        <v>0</v>
      </c>
      <c r="H700" s="59">
        <v>0</v>
      </c>
      <c r="I700" s="59">
        <v>0</v>
      </c>
      <c r="J700" s="59">
        <v>0</v>
      </c>
      <c r="K700" s="59">
        <v>0</v>
      </c>
      <c r="L700" s="59">
        <v>0</v>
      </c>
      <c r="M700" s="59">
        <v>0</v>
      </c>
      <c r="N700" s="59">
        <v>0</v>
      </c>
      <c r="O700" s="59">
        <v>0</v>
      </c>
      <c r="P700" s="59">
        <v>0</v>
      </c>
      <c r="Q700" s="59">
        <v>0</v>
      </c>
      <c r="R700" s="59">
        <v>0</v>
      </c>
      <c r="S700" s="90"/>
      <c r="T700" s="90"/>
      <c r="U700" s="91"/>
    </row>
    <row r="701" spans="1:21" ht="13.2" x14ac:dyDescent="0.25">
      <c r="A701" s="59" t="s">
        <v>4614</v>
      </c>
      <c r="B701" s="59" t="s">
        <v>6058</v>
      </c>
      <c r="C701" s="59" t="s">
        <v>6075</v>
      </c>
      <c r="D701" s="59" t="s">
        <v>127</v>
      </c>
      <c r="E701" s="59">
        <v>0</v>
      </c>
      <c r="F701" s="59">
        <v>0</v>
      </c>
      <c r="G701" s="59">
        <v>0</v>
      </c>
      <c r="H701" s="59">
        <v>0</v>
      </c>
      <c r="I701" s="59">
        <v>0</v>
      </c>
      <c r="J701" s="59">
        <v>0</v>
      </c>
      <c r="K701" s="59">
        <v>0</v>
      </c>
      <c r="L701" s="59">
        <v>0</v>
      </c>
      <c r="M701" s="59">
        <v>0</v>
      </c>
      <c r="N701" s="59">
        <v>0</v>
      </c>
      <c r="O701" s="59">
        <v>0</v>
      </c>
      <c r="P701" s="59">
        <v>0</v>
      </c>
      <c r="Q701" s="59">
        <v>0</v>
      </c>
      <c r="R701" s="59">
        <v>0</v>
      </c>
      <c r="S701" s="90"/>
      <c r="T701" s="90"/>
      <c r="U701" s="91"/>
    </row>
    <row r="702" spans="1:21" ht="13.2" x14ac:dyDescent="0.25">
      <c r="A702" s="59" t="s">
        <v>4615</v>
      </c>
      <c r="B702" s="59" t="s">
        <v>6058</v>
      </c>
      <c r="C702" s="59" t="s">
        <v>6076</v>
      </c>
      <c r="D702" s="59" t="s">
        <v>127</v>
      </c>
      <c r="E702" s="59">
        <v>0</v>
      </c>
      <c r="F702" s="59">
        <v>0</v>
      </c>
      <c r="G702" s="59">
        <v>0</v>
      </c>
      <c r="H702" s="59">
        <v>0</v>
      </c>
      <c r="I702" s="59">
        <v>0</v>
      </c>
      <c r="J702" s="59">
        <v>0</v>
      </c>
      <c r="K702" s="59">
        <v>0</v>
      </c>
      <c r="L702" s="59">
        <v>0</v>
      </c>
      <c r="M702" s="59">
        <v>0</v>
      </c>
      <c r="N702" s="59">
        <v>0</v>
      </c>
      <c r="O702" s="59">
        <v>0</v>
      </c>
      <c r="P702" s="59">
        <v>0</v>
      </c>
      <c r="Q702" s="59">
        <v>0</v>
      </c>
      <c r="R702" s="59">
        <v>0</v>
      </c>
      <c r="S702" s="90"/>
      <c r="T702" s="90"/>
      <c r="U702" s="91"/>
    </row>
    <row r="703" spans="1:21" ht="13.2" x14ac:dyDescent="0.25">
      <c r="A703" s="59" t="s">
        <v>4616</v>
      </c>
      <c r="B703" s="59" t="s">
        <v>6058</v>
      </c>
      <c r="C703" s="59" t="s">
        <v>6077</v>
      </c>
      <c r="D703" s="59" t="s">
        <v>127</v>
      </c>
      <c r="E703" s="59">
        <v>0</v>
      </c>
      <c r="F703" s="59">
        <v>0</v>
      </c>
      <c r="G703" s="59">
        <v>0</v>
      </c>
      <c r="H703" s="59">
        <v>0</v>
      </c>
      <c r="I703" s="59">
        <v>0</v>
      </c>
      <c r="J703" s="59">
        <v>0</v>
      </c>
      <c r="K703" s="59">
        <v>0</v>
      </c>
      <c r="L703" s="59">
        <v>0</v>
      </c>
      <c r="M703" s="59">
        <v>0</v>
      </c>
      <c r="N703" s="59">
        <v>0</v>
      </c>
      <c r="O703" s="59">
        <v>0</v>
      </c>
      <c r="P703" s="59">
        <v>0</v>
      </c>
      <c r="Q703" s="59">
        <v>0</v>
      </c>
      <c r="R703" s="59">
        <v>0</v>
      </c>
      <c r="S703" s="90"/>
      <c r="T703" s="90"/>
      <c r="U703" s="91"/>
    </row>
    <row r="704" spans="1:21" ht="13.2" x14ac:dyDescent="0.25">
      <c r="A704" s="59" t="s">
        <v>4617</v>
      </c>
      <c r="B704" s="59" t="s">
        <v>6058</v>
      </c>
      <c r="C704" s="59" t="s">
        <v>6078</v>
      </c>
      <c r="D704" s="59" t="s">
        <v>127</v>
      </c>
      <c r="E704" s="59">
        <v>0</v>
      </c>
      <c r="F704" s="59">
        <v>0</v>
      </c>
      <c r="G704" s="59">
        <v>0</v>
      </c>
      <c r="H704" s="59">
        <v>0</v>
      </c>
      <c r="I704" s="59">
        <v>0</v>
      </c>
      <c r="J704" s="59">
        <v>0</v>
      </c>
      <c r="K704" s="59">
        <v>0</v>
      </c>
      <c r="L704" s="59">
        <v>0</v>
      </c>
      <c r="M704" s="59">
        <v>0</v>
      </c>
      <c r="N704" s="59">
        <v>0</v>
      </c>
      <c r="O704" s="59">
        <v>0</v>
      </c>
      <c r="P704" s="59">
        <v>0</v>
      </c>
      <c r="Q704" s="59">
        <v>0</v>
      </c>
      <c r="R704" s="59">
        <v>0</v>
      </c>
      <c r="S704" s="90"/>
      <c r="T704" s="90"/>
      <c r="U704" s="91"/>
    </row>
    <row r="705" spans="1:21" ht="13.2" x14ac:dyDescent="0.25">
      <c r="A705" s="59" t="s">
        <v>4618</v>
      </c>
      <c r="B705" s="59" t="s">
        <v>6058</v>
      </c>
      <c r="C705" s="59" t="s">
        <v>6031</v>
      </c>
      <c r="D705" s="59" t="s">
        <v>127</v>
      </c>
      <c r="E705" s="59">
        <v>0</v>
      </c>
      <c r="F705" s="59">
        <v>0</v>
      </c>
      <c r="G705" s="59">
        <v>0</v>
      </c>
      <c r="H705" s="59">
        <v>0</v>
      </c>
      <c r="I705" s="59">
        <v>0</v>
      </c>
      <c r="J705" s="59">
        <v>0</v>
      </c>
      <c r="K705" s="59">
        <v>0</v>
      </c>
      <c r="L705" s="59">
        <v>0</v>
      </c>
      <c r="M705" s="59">
        <v>0</v>
      </c>
      <c r="N705" s="59">
        <v>0</v>
      </c>
      <c r="O705" s="59">
        <v>0</v>
      </c>
      <c r="P705" s="59">
        <v>0</v>
      </c>
      <c r="Q705" s="59">
        <v>0</v>
      </c>
      <c r="R705" s="59">
        <v>0</v>
      </c>
      <c r="S705" s="90"/>
      <c r="T705" s="90"/>
      <c r="U705" s="91"/>
    </row>
    <row r="706" spans="1:21" ht="13.2" x14ac:dyDescent="0.25">
      <c r="A706" s="59" t="s">
        <v>4619</v>
      </c>
      <c r="B706" s="59" t="s">
        <v>6058</v>
      </c>
      <c r="C706" s="59" t="s">
        <v>6032</v>
      </c>
      <c r="D706" s="59" t="s">
        <v>127</v>
      </c>
      <c r="E706" s="59">
        <v>0</v>
      </c>
      <c r="F706" s="59">
        <v>0</v>
      </c>
      <c r="G706" s="59">
        <v>0</v>
      </c>
      <c r="H706" s="59">
        <v>0</v>
      </c>
      <c r="I706" s="59">
        <v>0</v>
      </c>
      <c r="J706" s="59">
        <v>0</v>
      </c>
      <c r="K706" s="59">
        <v>0</v>
      </c>
      <c r="L706" s="59">
        <v>0</v>
      </c>
      <c r="M706" s="59">
        <v>0</v>
      </c>
      <c r="N706" s="59">
        <v>0</v>
      </c>
      <c r="O706" s="59">
        <v>0</v>
      </c>
      <c r="P706" s="59">
        <v>0</v>
      </c>
      <c r="Q706" s="59">
        <v>0</v>
      </c>
      <c r="R706" s="59">
        <v>0</v>
      </c>
      <c r="S706" s="90"/>
      <c r="T706" s="90"/>
      <c r="U706" s="91"/>
    </row>
    <row r="707" spans="1:21" ht="13.2" x14ac:dyDescent="0.25">
      <c r="A707" s="59" t="s">
        <v>4620</v>
      </c>
      <c r="B707" s="59" t="s">
        <v>6058</v>
      </c>
      <c r="C707" s="59" t="s">
        <v>6033</v>
      </c>
      <c r="D707" s="59" t="s">
        <v>127</v>
      </c>
      <c r="E707" s="59">
        <v>0</v>
      </c>
      <c r="F707" s="59">
        <v>0</v>
      </c>
      <c r="G707" s="59">
        <v>0</v>
      </c>
      <c r="H707" s="59">
        <v>0</v>
      </c>
      <c r="I707" s="59">
        <v>0</v>
      </c>
      <c r="J707" s="59">
        <v>0</v>
      </c>
      <c r="K707" s="59">
        <v>0</v>
      </c>
      <c r="L707" s="59">
        <v>0</v>
      </c>
      <c r="M707" s="59">
        <v>0</v>
      </c>
      <c r="N707" s="59">
        <v>0</v>
      </c>
      <c r="O707" s="59">
        <v>0</v>
      </c>
      <c r="P707" s="59">
        <v>0</v>
      </c>
      <c r="Q707" s="59">
        <v>0</v>
      </c>
      <c r="R707" s="59">
        <v>0</v>
      </c>
      <c r="S707" s="90"/>
      <c r="T707" s="90"/>
      <c r="U707" s="91"/>
    </row>
    <row r="708" spans="1:21" ht="13.2" x14ac:dyDescent="0.25">
      <c r="A708" s="59" t="s">
        <v>4621</v>
      </c>
      <c r="B708" s="59" t="s">
        <v>6058</v>
      </c>
      <c r="C708" s="59" t="s">
        <v>6034</v>
      </c>
      <c r="D708" s="59" t="s">
        <v>127</v>
      </c>
      <c r="E708" s="59">
        <v>0</v>
      </c>
      <c r="F708" s="59">
        <v>0</v>
      </c>
      <c r="G708" s="59">
        <v>0</v>
      </c>
      <c r="H708" s="59">
        <v>0</v>
      </c>
      <c r="I708" s="59">
        <v>0</v>
      </c>
      <c r="J708" s="59">
        <v>0</v>
      </c>
      <c r="K708" s="59">
        <v>0</v>
      </c>
      <c r="L708" s="59">
        <v>0</v>
      </c>
      <c r="M708" s="59">
        <v>0</v>
      </c>
      <c r="N708" s="59">
        <v>0</v>
      </c>
      <c r="O708" s="59">
        <v>0</v>
      </c>
      <c r="P708" s="59">
        <v>0</v>
      </c>
      <c r="Q708" s="59">
        <v>0</v>
      </c>
      <c r="R708" s="59">
        <v>0</v>
      </c>
      <c r="S708" s="90"/>
      <c r="T708" s="90"/>
      <c r="U708" s="91"/>
    </row>
    <row r="709" spans="1:21" ht="13.2" x14ac:dyDescent="0.25">
      <c r="A709" s="59" t="s">
        <v>4622</v>
      </c>
      <c r="B709" s="59" t="s">
        <v>6058</v>
      </c>
      <c r="C709" s="59" t="s">
        <v>6035</v>
      </c>
      <c r="D709" s="59" t="s">
        <v>127</v>
      </c>
      <c r="E709" s="59">
        <v>2101</v>
      </c>
      <c r="F709" s="59">
        <v>2110</v>
      </c>
      <c r="G709" s="59">
        <v>2119</v>
      </c>
      <c r="H709" s="59">
        <v>2128</v>
      </c>
      <c r="I709" s="59">
        <v>2137</v>
      </c>
      <c r="J709" s="59">
        <v>2145</v>
      </c>
      <c r="K709" s="59">
        <v>2154</v>
      </c>
      <c r="L709" s="59">
        <v>2163</v>
      </c>
      <c r="M709" s="59">
        <v>2172</v>
      </c>
      <c r="N709" s="59">
        <v>2181</v>
      </c>
      <c r="O709" s="59">
        <v>2190</v>
      </c>
      <c r="P709" s="59">
        <v>2199</v>
      </c>
      <c r="Q709" s="59">
        <v>2208</v>
      </c>
      <c r="R709" s="59">
        <v>2154353</v>
      </c>
      <c r="S709" s="90"/>
      <c r="T709" s="90"/>
      <c r="U709" s="91"/>
    </row>
    <row r="710" spans="1:21" ht="13.2" x14ac:dyDescent="0.25">
      <c r="A710" s="59" t="s">
        <v>4623</v>
      </c>
      <c r="B710" s="59" t="s">
        <v>6058</v>
      </c>
      <c r="C710" s="59" t="s">
        <v>6036</v>
      </c>
      <c r="D710" s="59" t="s">
        <v>127</v>
      </c>
      <c r="E710" s="59">
        <v>0</v>
      </c>
      <c r="F710" s="59">
        <v>0</v>
      </c>
      <c r="G710" s="59">
        <v>0</v>
      </c>
      <c r="H710" s="59">
        <v>0</v>
      </c>
      <c r="I710" s="59">
        <v>0</v>
      </c>
      <c r="J710" s="59">
        <v>0</v>
      </c>
      <c r="K710" s="59">
        <v>0</v>
      </c>
      <c r="L710" s="59">
        <v>0</v>
      </c>
      <c r="M710" s="59">
        <v>0</v>
      </c>
      <c r="N710" s="59">
        <v>0</v>
      </c>
      <c r="O710" s="59">
        <v>0</v>
      </c>
      <c r="P710" s="59">
        <v>0</v>
      </c>
      <c r="Q710" s="59">
        <v>0</v>
      </c>
      <c r="R710" s="59">
        <v>0</v>
      </c>
      <c r="S710" s="90"/>
      <c r="T710" s="90"/>
      <c r="U710" s="91"/>
    </row>
    <row r="711" spans="1:21" ht="13.2" x14ac:dyDescent="0.25">
      <c r="A711" s="59" t="s">
        <v>4624</v>
      </c>
      <c r="B711" s="59" t="s">
        <v>6058</v>
      </c>
      <c r="C711" s="59" t="s">
        <v>6079</v>
      </c>
      <c r="D711" s="59" t="s">
        <v>127</v>
      </c>
      <c r="E711" s="59">
        <v>0</v>
      </c>
      <c r="F711" s="59">
        <v>0</v>
      </c>
      <c r="G711" s="59">
        <v>0</v>
      </c>
      <c r="H711" s="59">
        <v>0</v>
      </c>
      <c r="I711" s="59">
        <v>0</v>
      </c>
      <c r="J711" s="59">
        <v>0</v>
      </c>
      <c r="K711" s="59">
        <v>0</v>
      </c>
      <c r="L711" s="59">
        <v>0</v>
      </c>
      <c r="M711" s="59">
        <v>0</v>
      </c>
      <c r="N711" s="59">
        <v>0</v>
      </c>
      <c r="O711" s="59">
        <v>0</v>
      </c>
      <c r="P711" s="59">
        <v>0</v>
      </c>
      <c r="Q711" s="59">
        <v>0</v>
      </c>
      <c r="R711" s="59">
        <v>0</v>
      </c>
      <c r="S711" s="90"/>
      <c r="T711" s="90"/>
      <c r="U711" s="91"/>
    </row>
    <row r="712" spans="1:21" ht="13.2" x14ac:dyDescent="0.25">
      <c r="A712" s="59" t="s">
        <v>4625</v>
      </c>
      <c r="B712" s="59" t="s">
        <v>6058</v>
      </c>
      <c r="C712" s="59" t="s">
        <v>6080</v>
      </c>
      <c r="D712" s="59" t="s">
        <v>127</v>
      </c>
      <c r="E712" s="59">
        <v>0</v>
      </c>
      <c r="F712" s="59">
        <v>0</v>
      </c>
      <c r="G712" s="59">
        <v>0</v>
      </c>
      <c r="H712" s="59">
        <v>0</v>
      </c>
      <c r="I712" s="59">
        <v>0</v>
      </c>
      <c r="J712" s="59">
        <v>0</v>
      </c>
      <c r="K712" s="59">
        <v>0</v>
      </c>
      <c r="L712" s="59">
        <v>0</v>
      </c>
      <c r="M712" s="59">
        <v>0</v>
      </c>
      <c r="N712" s="59">
        <v>0</v>
      </c>
      <c r="O712" s="59">
        <v>0</v>
      </c>
      <c r="P712" s="59">
        <v>0</v>
      </c>
      <c r="Q712" s="59">
        <v>0</v>
      </c>
      <c r="R712" s="59">
        <v>0</v>
      </c>
      <c r="S712" s="90"/>
      <c r="T712" s="90"/>
      <c r="U712" s="91"/>
    </row>
    <row r="713" spans="1:21" ht="13.2" x14ac:dyDescent="0.25">
      <c r="A713" s="59" t="s">
        <v>4626</v>
      </c>
      <c r="B713" s="59" t="s">
        <v>6058</v>
      </c>
      <c r="C713" s="59" t="s">
        <v>6038</v>
      </c>
      <c r="D713" s="59" t="s">
        <v>127</v>
      </c>
      <c r="E713" s="59">
        <v>0</v>
      </c>
      <c r="F713" s="59">
        <v>0</v>
      </c>
      <c r="G713" s="59">
        <v>0</v>
      </c>
      <c r="H713" s="59">
        <v>0</v>
      </c>
      <c r="I713" s="59">
        <v>0</v>
      </c>
      <c r="J713" s="59">
        <v>0</v>
      </c>
      <c r="K713" s="59">
        <v>0</v>
      </c>
      <c r="L713" s="59">
        <v>0</v>
      </c>
      <c r="M713" s="59">
        <v>0</v>
      </c>
      <c r="N713" s="59">
        <v>0</v>
      </c>
      <c r="O713" s="59">
        <v>0</v>
      </c>
      <c r="P713" s="59">
        <v>0</v>
      </c>
      <c r="Q713" s="59">
        <v>0</v>
      </c>
      <c r="R713" s="59">
        <v>0</v>
      </c>
      <c r="S713" s="90"/>
      <c r="T713" s="90"/>
      <c r="U713" s="91"/>
    </row>
    <row r="714" spans="1:21" ht="13.2" x14ac:dyDescent="0.25">
      <c r="A714" s="59" t="s">
        <v>4627</v>
      </c>
      <c r="B714" s="59" t="s">
        <v>6058</v>
      </c>
      <c r="C714" s="59" t="s">
        <v>6039</v>
      </c>
      <c r="D714" s="59" t="s">
        <v>127</v>
      </c>
      <c r="E714" s="59">
        <v>0</v>
      </c>
      <c r="F714" s="59">
        <v>0</v>
      </c>
      <c r="G714" s="59">
        <v>0</v>
      </c>
      <c r="H714" s="59">
        <v>0</v>
      </c>
      <c r="I714" s="59">
        <v>0</v>
      </c>
      <c r="J714" s="59">
        <v>0</v>
      </c>
      <c r="K714" s="59">
        <v>0</v>
      </c>
      <c r="L714" s="59">
        <v>0</v>
      </c>
      <c r="M714" s="59">
        <v>0</v>
      </c>
      <c r="N714" s="59">
        <v>0</v>
      </c>
      <c r="O714" s="59">
        <v>0</v>
      </c>
      <c r="P714" s="59">
        <v>0</v>
      </c>
      <c r="Q714" s="59">
        <v>0</v>
      </c>
      <c r="R714" s="59">
        <v>0</v>
      </c>
      <c r="S714" s="90"/>
      <c r="T714" s="90"/>
      <c r="U714" s="91"/>
    </row>
    <row r="715" spans="1:21" ht="13.2" x14ac:dyDescent="0.25">
      <c r="A715" s="59" t="s">
        <v>4628</v>
      </c>
      <c r="B715" s="59" t="s">
        <v>6058</v>
      </c>
      <c r="C715" s="59" t="s">
        <v>6040</v>
      </c>
      <c r="D715" s="59" t="s">
        <v>127</v>
      </c>
      <c r="E715" s="59">
        <v>154</v>
      </c>
      <c r="F715" s="59">
        <v>155</v>
      </c>
      <c r="G715" s="59">
        <v>157</v>
      </c>
      <c r="H715" s="59">
        <v>159</v>
      </c>
      <c r="I715" s="59">
        <v>160</v>
      </c>
      <c r="J715" s="59">
        <v>162</v>
      </c>
      <c r="K715" s="59">
        <v>164</v>
      </c>
      <c r="L715" s="59">
        <v>165</v>
      </c>
      <c r="M715" s="59">
        <v>167</v>
      </c>
      <c r="N715" s="59">
        <v>169</v>
      </c>
      <c r="O715" s="59">
        <v>170</v>
      </c>
      <c r="P715" s="59">
        <v>172</v>
      </c>
      <c r="Q715" s="59">
        <v>174</v>
      </c>
      <c r="R715" s="59">
        <v>163652</v>
      </c>
      <c r="S715" s="90"/>
      <c r="T715" s="90"/>
      <c r="U715" s="91"/>
    </row>
    <row r="716" spans="1:21" ht="13.2" x14ac:dyDescent="0.25">
      <c r="A716" s="59" t="s">
        <v>4629</v>
      </c>
      <c r="B716" s="59" t="s">
        <v>6058</v>
      </c>
      <c r="C716" s="59" t="s">
        <v>6041</v>
      </c>
      <c r="D716" s="59" t="s">
        <v>127</v>
      </c>
      <c r="E716" s="59">
        <v>0</v>
      </c>
      <c r="F716" s="59">
        <v>0</v>
      </c>
      <c r="G716" s="59">
        <v>0</v>
      </c>
      <c r="H716" s="59">
        <v>0</v>
      </c>
      <c r="I716" s="59">
        <v>0</v>
      </c>
      <c r="J716" s="59">
        <v>0</v>
      </c>
      <c r="K716" s="59">
        <v>0</v>
      </c>
      <c r="L716" s="59">
        <v>0</v>
      </c>
      <c r="M716" s="59">
        <v>0</v>
      </c>
      <c r="N716" s="59">
        <v>0</v>
      </c>
      <c r="O716" s="59">
        <v>0</v>
      </c>
      <c r="P716" s="59">
        <v>0</v>
      </c>
      <c r="Q716" s="59">
        <v>0</v>
      </c>
      <c r="R716" s="59">
        <v>0</v>
      </c>
      <c r="S716" s="90"/>
      <c r="T716" s="90"/>
      <c r="U716" s="91"/>
    </row>
    <row r="717" spans="1:21" ht="13.2" x14ac:dyDescent="0.25">
      <c r="A717" s="59" t="s">
        <v>4630</v>
      </c>
      <c r="B717" s="59" t="s">
        <v>6058</v>
      </c>
      <c r="C717" s="59" t="s">
        <v>6042</v>
      </c>
      <c r="D717" s="59" t="s">
        <v>127</v>
      </c>
      <c r="E717" s="59">
        <v>0</v>
      </c>
      <c r="F717" s="59">
        <v>0</v>
      </c>
      <c r="G717" s="59">
        <v>0</v>
      </c>
      <c r="H717" s="59">
        <v>0</v>
      </c>
      <c r="I717" s="59">
        <v>0</v>
      </c>
      <c r="J717" s="59">
        <v>0</v>
      </c>
      <c r="K717" s="59">
        <v>0</v>
      </c>
      <c r="L717" s="59">
        <v>0</v>
      </c>
      <c r="M717" s="59">
        <v>0</v>
      </c>
      <c r="N717" s="59">
        <v>0</v>
      </c>
      <c r="O717" s="59">
        <v>0</v>
      </c>
      <c r="P717" s="59">
        <v>0</v>
      </c>
      <c r="Q717" s="59">
        <v>0</v>
      </c>
      <c r="R717" s="59">
        <v>0</v>
      </c>
      <c r="S717" s="90"/>
      <c r="T717" s="90"/>
      <c r="U717" s="91"/>
    </row>
    <row r="718" spans="1:21" ht="13.2" x14ac:dyDescent="0.25">
      <c r="A718" s="59" t="s">
        <v>4631</v>
      </c>
      <c r="B718" s="59" t="s">
        <v>6058</v>
      </c>
      <c r="C718" s="59" t="s">
        <v>6043</v>
      </c>
      <c r="D718" s="59" t="s">
        <v>127</v>
      </c>
      <c r="E718" s="59">
        <v>0</v>
      </c>
      <c r="F718" s="59">
        <v>0</v>
      </c>
      <c r="G718" s="59">
        <v>0</v>
      </c>
      <c r="H718" s="59">
        <v>0</v>
      </c>
      <c r="I718" s="59">
        <v>0</v>
      </c>
      <c r="J718" s="59">
        <v>0</v>
      </c>
      <c r="K718" s="59">
        <v>0</v>
      </c>
      <c r="L718" s="59">
        <v>0</v>
      </c>
      <c r="M718" s="59">
        <v>0</v>
      </c>
      <c r="N718" s="59">
        <v>0</v>
      </c>
      <c r="O718" s="59">
        <v>0</v>
      </c>
      <c r="P718" s="59">
        <v>0</v>
      </c>
      <c r="Q718" s="59">
        <v>0</v>
      </c>
      <c r="R718" s="59">
        <v>0</v>
      </c>
      <c r="S718" s="90"/>
      <c r="T718" s="90"/>
      <c r="U718" s="91"/>
    </row>
    <row r="719" spans="1:21" ht="13.2" x14ac:dyDescent="0.25">
      <c r="A719" s="59" t="s">
        <v>4632</v>
      </c>
      <c r="B719" s="59" t="s">
        <v>6058</v>
      </c>
      <c r="C719" s="59" t="s">
        <v>6017</v>
      </c>
      <c r="D719" s="59" t="s">
        <v>127</v>
      </c>
      <c r="E719" s="59">
        <v>0</v>
      </c>
      <c r="F719" s="59">
        <v>0</v>
      </c>
      <c r="G719" s="59">
        <v>0</v>
      </c>
      <c r="H719" s="59">
        <v>0</v>
      </c>
      <c r="I719" s="59">
        <v>0</v>
      </c>
      <c r="J719" s="59">
        <v>0</v>
      </c>
      <c r="K719" s="59">
        <v>0</v>
      </c>
      <c r="L719" s="59">
        <v>0</v>
      </c>
      <c r="M719" s="59">
        <v>0</v>
      </c>
      <c r="N719" s="59">
        <v>0</v>
      </c>
      <c r="O719" s="59">
        <v>0</v>
      </c>
      <c r="P719" s="59">
        <v>0</v>
      </c>
      <c r="Q719" s="59">
        <v>0</v>
      </c>
      <c r="R719" s="59">
        <v>0</v>
      </c>
      <c r="S719" s="90"/>
      <c r="T719" s="90"/>
      <c r="U719" s="91"/>
    </row>
    <row r="720" spans="1:21" ht="13.2" x14ac:dyDescent="0.25">
      <c r="A720" s="59" t="s">
        <v>4633</v>
      </c>
      <c r="B720" s="59" t="s">
        <v>6058</v>
      </c>
      <c r="C720" s="59" t="s">
        <v>6018</v>
      </c>
      <c r="D720" s="59" t="s">
        <v>127</v>
      </c>
      <c r="E720" s="59">
        <v>0</v>
      </c>
      <c r="F720" s="59">
        <v>0</v>
      </c>
      <c r="G720" s="59">
        <v>0</v>
      </c>
      <c r="H720" s="59">
        <v>0</v>
      </c>
      <c r="I720" s="59">
        <v>0</v>
      </c>
      <c r="J720" s="59">
        <v>0</v>
      </c>
      <c r="K720" s="59">
        <v>0</v>
      </c>
      <c r="L720" s="59">
        <v>0</v>
      </c>
      <c r="M720" s="59">
        <v>0</v>
      </c>
      <c r="N720" s="59">
        <v>0</v>
      </c>
      <c r="O720" s="59">
        <v>0</v>
      </c>
      <c r="P720" s="59">
        <v>0</v>
      </c>
      <c r="Q720" s="59">
        <v>0</v>
      </c>
      <c r="R720" s="59">
        <v>0</v>
      </c>
      <c r="S720" s="90"/>
      <c r="T720" s="90"/>
      <c r="U720" s="91"/>
    </row>
    <row r="721" spans="1:21" ht="13.2" x14ac:dyDescent="0.25">
      <c r="A721" s="59" t="s">
        <v>4634</v>
      </c>
      <c r="B721" s="59" t="s">
        <v>6058</v>
      </c>
      <c r="C721" s="59" t="s">
        <v>6081</v>
      </c>
      <c r="D721" s="59" t="s">
        <v>127</v>
      </c>
      <c r="E721" s="59">
        <v>0</v>
      </c>
      <c r="F721" s="59">
        <v>0</v>
      </c>
      <c r="G721" s="59">
        <v>0</v>
      </c>
      <c r="H721" s="59">
        <v>0</v>
      </c>
      <c r="I721" s="59">
        <v>0</v>
      </c>
      <c r="J721" s="59">
        <v>0</v>
      </c>
      <c r="K721" s="59">
        <v>0</v>
      </c>
      <c r="L721" s="59">
        <v>0</v>
      </c>
      <c r="M721" s="59">
        <v>0</v>
      </c>
      <c r="N721" s="59">
        <v>0</v>
      </c>
      <c r="O721" s="59">
        <v>0</v>
      </c>
      <c r="P721" s="59">
        <v>0</v>
      </c>
      <c r="Q721" s="59">
        <v>0</v>
      </c>
      <c r="R721" s="59">
        <v>0</v>
      </c>
      <c r="S721" s="90"/>
      <c r="T721" s="90"/>
      <c r="U721" s="91"/>
    </row>
    <row r="722" spans="1:21" ht="13.2" x14ac:dyDescent="0.25">
      <c r="A722" s="59" t="s">
        <v>4635</v>
      </c>
      <c r="B722" s="59" t="s">
        <v>6058</v>
      </c>
      <c r="C722" s="59" t="s">
        <v>6044</v>
      </c>
      <c r="D722" s="59" t="s">
        <v>127</v>
      </c>
      <c r="E722" s="59">
        <v>0</v>
      </c>
      <c r="F722" s="59">
        <v>0</v>
      </c>
      <c r="G722" s="59">
        <v>0</v>
      </c>
      <c r="H722" s="59">
        <v>0</v>
      </c>
      <c r="I722" s="59">
        <v>0</v>
      </c>
      <c r="J722" s="59">
        <v>0</v>
      </c>
      <c r="K722" s="59">
        <v>0</v>
      </c>
      <c r="L722" s="59">
        <v>0</v>
      </c>
      <c r="M722" s="59">
        <v>0</v>
      </c>
      <c r="N722" s="59">
        <v>0</v>
      </c>
      <c r="O722" s="59">
        <v>0</v>
      </c>
      <c r="P722" s="59">
        <v>0</v>
      </c>
      <c r="Q722" s="59">
        <v>0</v>
      </c>
      <c r="R722" s="59">
        <v>0</v>
      </c>
      <c r="S722" s="90"/>
      <c r="T722" s="90"/>
      <c r="U722" s="91"/>
    </row>
    <row r="723" spans="1:21" ht="13.2" x14ac:dyDescent="0.25">
      <c r="A723" s="59" t="s">
        <v>4636</v>
      </c>
      <c r="B723" s="59" t="s">
        <v>6058</v>
      </c>
      <c r="C723" s="59" t="s">
        <v>6019</v>
      </c>
      <c r="D723" s="59" t="s">
        <v>127</v>
      </c>
      <c r="E723" s="59">
        <v>0</v>
      </c>
      <c r="F723" s="59">
        <v>0</v>
      </c>
      <c r="G723" s="59">
        <v>0</v>
      </c>
      <c r="H723" s="59">
        <v>0</v>
      </c>
      <c r="I723" s="59">
        <v>0</v>
      </c>
      <c r="J723" s="59">
        <v>0</v>
      </c>
      <c r="K723" s="59">
        <v>0</v>
      </c>
      <c r="L723" s="59">
        <v>0</v>
      </c>
      <c r="M723" s="59">
        <v>0</v>
      </c>
      <c r="N723" s="59">
        <v>0</v>
      </c>
      <c r="O723" s="59">
        <v>0</v>
      </c>
      <c r="P723" s="59">
        <v>0</v>
      </c>
      <c r="Q723" s="59">
        <v>0</v>
      </c>
      <c r="R723" s="59">
        <v>0</v>
      </c>
      <c r="S723" s="90"/>
      <c r="T723" s="90"/>
      <c r="U723" s="91"/>
    </row>
    <row r="724" spans="1:21" ht="13.2" x14ac:dyDescent="0.25">
      <c r="A724" s="59" t="s">
        <v>4637</v>
      </c>
      <c r="B724" s="59" t="s">
        <v>6058</v>
      </c>
      <c r="C724" s="59" t="s">
        <v>6045</v>
      </c>
      <c r="D724" s="59" t="s">
        <v>127</v>
      </c>
      <c r="E724" s="59">
        <v>0</v>
      </c>
      <c r="F724" s="59">
        <v>0</v>
      </c>
      <c r="G724" s="59">
        <v>0</v>
      </c>
      <c r="H724" s="59">
        <v>0</v>
      </c>
      <c r="I724" s="59">
        <v>0</v>
      </c>
      <c r="J724" s="59">
        <v>0</v>
      </c>
      <c r="K724" s="59">
        <v>0</v>
      </c>
      <c r="L724" s="59">
        <v>0</v>
      </c>
      <c r="M724" s="59">
        <v>0</v>
      </c>
      <c r="N724" s="59">
        <v>0</v>
      </c>
      <c r="O724" s="59">
        <v>0</v>
      </c>
      <c r="P724" s="59">
        <v>0</v>
      </c>
      <c r="Q724" s="59">
        <v>0</v>
      </c>
      <c r="R724" s="59">
        <v>0</v>
      </c>
      <c r="S724" s="90"/>
      <c r="T724" s="90"/>
      <c r="U724" s="91"/>
    </row>
    <row r="725" spans="1:21" ht="13.2" x14ac:dyDescent="0.25">
      <c r="A725" s="59" t="s">
        <v>4638</v>
      </c>
      <c r="B725" s="59" t="s">
        <v>6058</v>
      </c>
      <c r="C725" s="59" t="s">
        <v>6046</v>
      </c>
      <c r="D725" s="59" t="s">
        <v>127</v>
      </c>
      <c r="E725" s="59">
        <v>0</v>
      </c>
      <c r="F725" s="59">
        <v>0</v>
      </c>
      <c r="G725" s="59">
        <v>0</v>
      </c>
      <c r="H725" s="59">
        <v>0</v>
      </c>
      <c r="I725" s="59">
        <v>0</v>
      </c>
      <c r="J725" s="59">
        <v>0</v>
      </c>
      <c r="K725" s="59">
        <v>0</v>
      </c>
      <c r="L725" s="59">
        <v>0</v>
      </c>
      <c r="M725" s="59">
        <v>0</v>
      </c>
      <c r="N725" s="59">
        <v>0</v>
      </c>
      <c r="O725" s="59">
        <v>0</v>
      </c>
      <c r="P725" s="59">
        <v>0</v>
      </c>
      <c r="Q725" s="59">
        <v>0</v>
      </c>
      <c r="R725" s="59">
        <v>0</v>
      </c>
      <c r="S725" s="90"/>
      <c r="T725" s="90"/>
      <c r="U725" s="91"/>
    </row>
    <row r="726" spans="1:21" ht="13.2" x14ac:dyDescent="0.25">
      <c r="A726" s="59" t="s">
        <v>4639</v>
      </c>
      <c r="B726" s="59" t="s">
        <v>6058</v>
      </c>
      <c r="C726" s="59" t="s">
        <v>6047</v>
      </c>
      <c r="D726" s="59" t="s">
        <v>127</v>
      </c>
      <c r="E726" s="59">
        <v>0</v>
      </c>
      <c r="F726" s="59">
        <v>0</v>
      </c>
      <c r="G726" s="59">
        <v>0</v>
      </c>
      <c r="H726" s="59">
        <v>0</v>
      </c>
      <c r="I726" s="59">
        <v>0</v>
      </c>
      <c r="J726" s="59">
        <v>0</v>
      </c>
      <c r="K726" s="59">
        <v>0</v>
      </c>
      <c r="L726" s="59">
        <v>0</v>
      </c>
      <c r="M726" s="59">
        <v>0</v>
      </c>
      <c r="N726" s="59">
        <v>0</v>
      </c>
      <c r="O726" s="59">
        <v>0</v>
      </c>
      <c r="P726" s="59">
        <v>0</v>
      </c>
      <c r="Q726" s="59">
        <v>0</v>
      </c>
      <c r="R726" s="59">
        <v>0</v>
      </c>
      <c r="S726" s="90"/>
      <c r="T726" s="90"/>
      <c r="U726" s="91"/>
    </row>
    <row r="727" spans="1:21" ht="13.2" x14ac:dyDescent="0.25">
      <c r="A727" s="59" t="s">
        <v>4640</v>
      </c>
      <c r="B727" s="59" t="s">
        <v>6058</v>
      </c>
      <c r="C727" s="59" t="s">
        <v>6048</v>
      </c>
      <c r="D727" s="59" t="s">
        <v>127</v>
      </c>
      <c r="E727" s="59">
        <v>0</v>
      </c>
      <c r="F727" s="59">
        <v>0</v>
      </c>
      <c r="G727" s="59">
        <v>0</v>
      </c>
      <c r="H727" s="59">
        <v>0</v>
      </c>
      <c r="I727" s="59">
        <v>0</v>
      </c>
      <c r="J727" s="59">
        <v>0</v>
      </c>
      <c r="K727" s="59">
        <v>0</v>
      </c>
      <c r="L727" s="59">
        <v>0</v>
      </c>
      <c r="M727" s="59">
        <v>0</v>
      </c>
      <c r="N727" s="59">
        <v>0</v>
      </c>
      <c r="O727" s="59">
        <v>0</v>
      </c>
      <c r="P727" s="59">
        <v>0</v>
      </c>
      <c r="Q727" s="59">
        <v>0</v>
      </c>
      <c r="R727" s="59">
        <v>0</v>
      </c>
      <c r="S727" s="90"/>
      <c r="T727" s="90"/>
      <c r="U727" s="91"/>
    </row>
    <row r="728" spans="1:21" ht="13.2" x14ac:dyDescent="0.25">
      <c r="A728" s="59" t="s">
        <v>4641</v>
      </c>
      <c r="B728" s="59" t="s">
        <v>6058</v>
      </c>
      <c r="C728" s="59" t="s">
        <v>6050</v>
      </c>
      <c r="D728" s="59" t="s">
        <v>127</v>
      </c>
      <c r="E728" s="59">
        <v>0</v>
      </c>
      <c r="F728" s="59">
        <v>0</v>
      </c>
      <c r="G728" s="59">
        <v>0</v>
      </c>
      <c r="H728" s="59">
        <v>0</v>
      </c>
      <c r="I728" s="59">
        <v>0</v>
      </c>
      <c r="J728" s="59">
        <v>0</v>
      </c>
      <c r="K728" s="59">
        <v>0</v>
      </c>
      <c r="L728" s="59">
        <v>0</v>
      </c>
      <c r="M728" s="59">
        <v>0</v>
      </c>
      <c r="N728" s="59">
        <v>0</v>
      </c>
      <c r="O728" s="59">
        <v>0</v>
      </c>
      <c r="P728" s="59">
        <v>0</v>
      </c>
      <c r="Q728" s="59">
        <v>0</v>
      </c>
      <c r="R728" s="59">
        <v>0</v>
      </c>
      <c r="S728" s="90"/>
      <c r="T728" s="90"/>
      <c r="U728" s="91"/>
    </row>
    <row r="729" spans="1:21" ht="13.2" x14ac:dyDescent="0.25">
      <c r="A729" s="59" t="s">
        <v>4642</v>
      </c>
      <c r="B729" s="59" t="s">
        <v>6058</v>
      </c>
      <c r="C729" s="59" t="s">
        <v>6052</v>
      </c>
      <c r="D729" s="59" t="s">
        <v>127</v>
      </c>
      <c r="E729" s="59">
        <v>0</v>
      </c>
      <c r="F729" s="59">
        <v>0</v>
      </c>
      <c r="G729" s="59">
        <v>0</v>
      </c>
      <c r="H729" s="59">
        <v>0</v>
      </c>
      <c r="I729" s="59">
        <v>0</v>
      </c>
      <c r="J729" s="59">
        <v>0</v>
      </c>
      <c r="K729" s="59">
        <v>0</v>
      </c>
      <c r="L729" s="59">
        <v>0</v>
      </c>
      <c r="M729" s="59">
        <v>0</v>
      </c>
      <c r="N729" s="59">
        <v>0</v>
      </c>
      <c r="O729" s="59">
        <v>0</v>
      </c>
      <c r="P729" s="59">
        <v>0</v>
      </c>
      <c r="Q729" s="59">
        <v>0</v>
      </c>
      <c r="R729" s="59">
        <v>0</v>
      </c>
      <c r="S729" s="90"/>
      <c r="T729" s="90"/>
      <c r="U729" s="91"/>
    </row>
    <row r="730" spans="1:21" ht="13.2" x14ac:dyDescent="0.25">
      <c r="A730" s="59" t="s">
        <v>4643</v>
      </c>
      <c r="B730" s="59" t="s">
        <v>6058</v>
      </c>
      <c r="C730" s="59" t="s">
        <v>6053</v>
      </c>
      <c r="D730" s="59" t="s">
        <v>127</v>
      </c>
      <c r="E730" s="59">
        <v>0</v>
      </c>
      <c r="F730" s="59">
        <v>0</v>
      </c>
      <c r="G730" s="59">
        <v>0</v>
      </c>
      <c r="H730" s="59">
        <v>0</v>
      </c>
      <c r="I730" s="59">
        <v>0</v>
      </c>
      <c r="J730" s="59">
        <v>0</v>
      </c>
      <c r="K730" s="59">
        <v>0</v>
      </c>
      <c r="L730" s="59">
        <v>0</v>
      </c>
      <c r="M730" s="59">
        <v>0</v>
      </c>
      <c r="N730" s="59">
        <v>0</v>
      </c>
      <c r="O730" s="59">
        <v>0</v>
      </c>
      <c r="P730" s="59">
        <v>0</v>
      </c>
      <c r="Q730" s="59">
        <v>0</v>
      </c>
      <c r="R730" s="59">
        <v>0</v>
      </c>
      <c r="S730" s="90"/>
      <c r="T730" s="90"/>
      <c r="U730" s="91"/>
    </row>
    <row r="731" spans="1:21" ht="13.2" x14ac:dyDescent="0.25">
      <c r="A731" s="59" t="s">
        <v>4644</v>
      </c>
      <c r="B731" s="59" t="s">
        <v>6058</v>
      </c>
      <c r="C731" s="59" t="s">
        <v>6054</v>
      </c>
      <c r="D731" s="59" t="s">
        <v>127</v>
      </c>
      <c r="E731" s="59">
        <v>0</v>
      </c>
      <c r="F731" s="59">
        <v>0</v>
      </c>
      <c r="G731" s="59">
        <v>0</v>
      </c>
      <c r="H731" s="59">
        <v>0</v>
      </c>
      <c r="I731" s="59">
        <v>0</v>
      </c>
      <c r="J731" s="59">
        <v>0</v>
      </c>
      <c r="K731" s="59">
        <v>0</v>
      </c>
      <c r="L731" s="59">
        <v>0</v>
      </c>
      <c r="M731" s="59">
        <v>0</v>
      </c>
      <c r="N731" s="59">
        <v>0</v>
      </c>
      <c r="O731" s="59">
        <v>0</v>
      </c>
      <c r="P731" s="59">
        <v>0</v>
      </c>
      <c r="Q731" s="59">
        <v>0</v>
      </c>
      <c r="R731" s="59">
        <v>0</v>
      </c>
      <c r="S731" s="90"/>
      <c r="T731" s="90"/>
      <c r="U731" s="91"/>
    </row>
    <row r="732" spans="1:21" ht="13.2" x14ac:dyDescent="0.25">
      <c r="A732" s="59" t="s">
        <v>4645</v>
      </c>
      <c r="B732" s="59" t="s">
        <v>6058</v>
      </c>
      <c r="C732" s="59" t="s">
        <v>6055</v>
      </c>
      <c r="D732" s="59" t="s">
        <v>127</v>
      </c>
      <c r="E732" s="59">
        <v>0</v>
      </c>
      <c r="F732" s="59">
        <v>0</v>
      </c>
      <c r="G732" s="59">
        <v>0</v>
      </c>
      <c r="H732" s="59">
        <v>0</v>
      </c>
      <c r="I732" s="59">
        <v>0</v>
      </c>
      <c r="J732" s="59">
        <v>0</v>
      </c>
      <c r="K732" s="59">
        <v>0</v>
      </c>
      <c r="L732" s="59">
        <v>0</v>
      </c>
      <c r="M732" s="59">
        <v>0</v>
      </c>
      <c r="N732" s="59">
        <v>0</v>
      </c>
      <c r="O732" s="59">
        <v>0</v>
      </c>
      <c r="P732" s="59">
        <v>0</v>
      </c>
      <c r="Q732" s="59">
        <v>0</v>
      </c>
      <c r="R732" s="59">
        <v>0</v>
      </c>
      <c r="S732" s="90"/>
      <c r="T732" s="90"/>
      <c r="U732" s="91"/>
    </row>
    <row r="733" spans="1:21" ht="13.2" x14ac:dyDescent="0.25">
      <c r="A733" s="59" t="s">
        <v>4646</v>
      </c>
      <c r="B733" s="59" t="s">
        <v>6058</v>
      </c>
      <c r="C733" s="59" t="s">
        <v>6082</v>
      </c>
      <c r="D733" s="59" t="s">
        <v>127</v>
      </c>
      <c r="E733" s="59">
        <v>0</v>
      </c>
      <c r="F733" s="59">
        <v>0</v>
      </c>
      <c r="G733" s="59">
        <v>0</v>
      </c>
      <c r="H733" s="59">
        <v>0</v>
      </c>
      <c r="I733" s="59">
        <v>0</v>
      </c>
      <c r="J733" s="59">
        <v>0</v>
      </c>
      <c r="K733" s="59">
        <v>0</v>
      </c>
      <c r="L733" s="59">
        <v>0</v>
      </c>
      <c r="M733" s="59">
        <v>0</v>
      </c>
      <c r="N733" s="59">
        <v>0</v>
      </c>
      <c r="O733" s="59">
        <v>0</v>
      </c>
      <c r="P733" s="59">
        <v>0</v>
      </c>
      <c r="Q733" s="59">
        <v>0</v>
      </c>
      <c r="R733" s="59">
        <v>0</v>
      </c>
      <c r="S733" s="90"/>
      <c r="T733" s="90"/>
      <c r="U733" s="91"/>
    </row>
    <row r="734" spans="1:21" ht="13.2" x14ac:dyDescent="0.25">
      <c r="A734" s="59" t="s">
        <v>4647</v>
      </c>
      <c r="B734" s="59" t="s">
        <v>6058</v>
      </c>
      <c r="C734" s="59" t="s">
        <v>6083</v>
      </c>
      <c r="D734" s="59" t="s">
        <v>127</v>
      </c>
      <c r="E734" s="59">
        <v>0</v>
      </c>
      <c r="F734" s="59">
        <v>0</v>
      </c>
      <c r="G734" s="59">
        <v>0</v>
      </c>
      <c r="H734" s="59">
        <v>0</v>
      </c>
      <c r="I734" s="59">
        <v>0</v>
      </c>
      <c r="J734" s="59">
        <v>0</v>
      </c>
      <c r="K734" s="59">
        <v>0</v>
      </c>
      <c r="L734" s="59">
        <v>0</v>
      </c>
      <c r="M734" s="59">
        <v>0</v>
      </c>
      <c r="N734" s="59">
        <v>0</v>
      </c>
      <c r="O734" s="59">
        <v>0</v>
      </c>
      <c r="P734" s="59">
        <v>0</v>
      </c>
      <c r="Q734" s="59">
        <v>0</v>
      </c>
      <c r="R734" s="59">
        <v>0</v>
      </c>
      <c r="S734" s="90"/>
      <c r="T734" s="90"/>
      <c r="U734" s="91"/>
    </row>
    <row r="735" spans="1:21" ht="13.2" x14ac:dyDescent="0.25">
      <c r="A735" s="59" t="s">
        <v>4648</v>
      </c>
      <c r="B735" s="59" t="s">
        <v>6058</v>
      </c>
      <c r="C735" s="59" t="s">
        <v>6084</v>
      </c>
      <c r="D735" s="59" t="s">
        <v>127</v>
      </c>
      <c r="E735" s="59">
        <v>0</v>
      </c>
      <c r="F735" s="59">
        <v>0</v>
      </c>
      <c r="G735" s="59">
        <v>0</v>
      </c>
      <c r="H735" s="59">
        <v>0</v>
      </c>
      <c r="I735" s="59">
        <v>0</v>
      </c>
      <c r="J735" s="59">
        <v>0</v>
      </c>
      <c r="K735" s="59">
        <v>0</v>
      </c>
      <c r="L735" s="59">
        <v>0</v>
      </c>
      <c r="M735" s="59">
        <v>0</v>
      </c>
      <c r="N735" s="59">
        <v>0</v>
      </c>
      <c r="O735" s="59">
        <v>0</v>
      </c>
      <c r="P735" s="59">
        <v>0</v>
      </c>
      <c r="Q735" s="59">
        <v>0</v>
      </c>
      <c r="R735" s="59">
        <v>141</v>
      </c>
      <c r="S735" s="90"/>
      <c r="T735" s="90"/>
      <c r="U735" s="91"/>
    </row>
    <row r="736" spans="1:21" ht="13.2" x14ac:dyDescent="0.25">
      <c r="A736" s="59" t="s">
        <v>4649</v>
      </c>
      <c r="B736" s="59" t="s">
        <v>6058</v>
      </c>
      <c r="C736" s="59" t="s">
        <v>6085</v>
      </c>
      <c r="D736" s="59" t="s">
        <v>127</v>
      </c>
      <c r="E736" s="59">
        <v>0</v>
      </c>
      <c r="F736" s="59">
        <v>0</v>
      </c>
      <c r="G736" s="59">
        <v>0</v>
      </c>
      <c r="H736" s="59">
        <v>0</v>
      </c>
      <c r="I736" s="59">
        <v>0</v>
      </c>
      <c r="J736" s="59">
        <v>0</v>
      </c>
      <c r="K736" s="59">
        <v>0</v>
      </c>
      <c r="L736" s="59">
        <v>0</v>
      </c>
      <c r="M736" s="59">
        <v>0</v>
      </c>
      <c r="N736" s="59">
        <v>0</v>
      </c>
      <c r="O736" s="59">
        <v>0</v>
      </c>
      <c r="P736" s="59">
        <v>0</v>
      </c>
      <c r="Q736" s="59">
        <v>0</v>
      </c>
      <c r="R736" s="59">
        <v>0</v>
      </c>
      <c r="S736" s="90"/>
      <c r="T736" s="90"/>
      <c r="U736" s="91"/>
    </row>
    <row r="737" spans="1:21" ht="13.2" x14ac:dyDescent="0.25">
      <c r="A737" s="59" t="s">
        <v>4650</v>
      </c>
      <c r="B737" s="59" t="s">
        <v>6058</v>
      </c>
      <c r="C737" s="59" t="s">
        <v>6056</v>
      </c>
      <c r="D737" s="59" t="s">
        <v>127</v>
      </c>
      <c r="E737" s="59">
        <v>65945</v>
      </c>
      <c r="F737" s="59">
        <v>66340</v>
      </c>
      <c r="G737" s="59">
        <v>66721</v>
      </c>
      <c r="H737" s="59">
        <v>67041</v>
      </c>
      <c r="I737" s="59">
        <v>65262</v>
      </c>
      <c r="J737" s="59">
        <v>65642</v>
      </c>
      <c r="K737" s="59">
        <v>65968</v>
      </c>
      <c r="L737" s="59">
        <v>65771</v>
      </c>
      <c r="M737" s="59">
        <v>66072</v>
      </c>
      <c r="N737" s="59">
        <v>66213</v>
      </c>
      <c r="O737" s="59">
        <v>66549</v>
      </c>
      <c r="P737" s="59">
        <v>66938</v>
      </c>
      <c r="Q737" s="59">
        <v>67327</v>
      </c>
      <c r="R737" s="59">
        <v>66262829</v>
      </c>
      <c r="S737" s="90"/>
      <c r="T737" s="90"/>
      <c r="U737" s="91"/>
    </row>
    <row r="738" spans="1:21" ht="13.2" x14ac:dyDescent="0.25">
      <c r="A738" s="59" t="s">
        <v>4651</v>
      </c>
      <c r="B738" s="59" t="s">
        <v>6058</v>
      </c>
      <c r="C738" s="59" t="s">
        <v>6057</v>
      </c>
      <c r="D738" s="59" t="s">
        <v>127</v>
      </c>
      <c r="E738" s="59">
        <v>0</v>
      </c>
      <c r="F738" s="59">
        <v>0</v>
      </c>
      <c r="G738" s="59">
        <v>0</v>
      </c>
      <c r="H738" s="59">
        <v>0</v>
      </c>
      <c r="I738" s="59">
        <v>0</v>
      </c>
      <c r="J738" s="59">
        <v>0</v>
      </c>
      <c r="K738" s="59">
        <v>0</v>
      </c>
      <c r="L738" s="59">
        <v>0</v>
      </c>
      <c r="M738" s="59">
        <v>0</v>
      </c>
      <c r="N738" s="59">
        <v>0</v>
      </c>
      <c r="O738" s="59">
        <v>0</v>
      </c>
      <c r="P738" s="59">
        <v>0</v>
      </c>
      <c r="Q738" s="59">
        <v>0</v>
      </c>
      <c r="R738" s="59">
        <v>0</v>
      </c>
      <c r="S738" s="90"/>
      <c r="T738" s="90"/>
      <c r="U738" s="91"/>
    </row>
    <row r="739" spans="1:21" ht="13.2" x14ac:dyDescent="0.25">
      <c r="A739" s="59" t="s">
        <v>4652</v>
      </c>
      <c r="B739" s="59" t="s">
        <v>6086</v>
      </c>
      <c r="C739" s="59" t="s">
        <v>6087</v>
      </c>
      <c r="D739" s="59" t="s">
        <v>127</v>
      </c>
      <c r="E739" s="59">
        <v>204</v>
      </c>
      <c r="F739" s="59">
        <v>205</v>
      </c>
      <c r="G739" s="59">
        <v>206</v>
      </c>
      <c r="H739" s="59">
        <v>207</v>
      </c>
      <c r="I739" s="59">
        <v>207</v>
      </c>
      <c r="J739" s="59">
        <v>208</v>
      </c>
      <c r="K739" s="59">
        <v>209</v>
      </c>
      <c r="L739" s="59">
        <v>210</v>
      </c>
      <c r="M739" s="59">
        <v>211</v>
      </c>
      <c r="N739" s="59">
        <v>211</v>
      </c>
      <c r="O739" s="59">
        <v>212</v>
      </c>
      <c r="P739" s="59">
        <v>213</v>
      </c>
      <c r="Q739" s="59">
        <v>214</v>
      </c>
      <c r="R739" s="59">
        <v>209007</v>
      </c>
      <c r="S739" s="90"/>
      <c r="T739" s="90"/>
      <c r="U739" s="91"/>
    </row>
    <row r="740" spans="1:21" ht="13.2" x14ac:dyDescent="0.25">
      <c r="A740" s="59" t="s">
        <v>4653</v>
      </c>
      <c r="B740" s="59" t="s">
        <v>6086</v>
      </c>
      <c r="C740" s="59" t="s">
        <v>6088</v>
      </c>
      <c r="D740" s="59" t="s">
        <v>127</v>
      </c>
      <c r="E740" s="59">
        <v>0</v>
      </c>
      <c r="F740" s="59">
        <v>0</v>
      </c>
      <c r="G740" s="59">
        <v>0</v>
      </c>
      <c r="H740" s="59">
        <v>0</v>
      </c>
      <c r="I740" s="59">
        <v>0</v>
      </c>
      <c r="J740" s="59">
        <v>0</v>
      </c>
      <c r="K740" s="59">
        <v>0</v>
      </c>
      <c r="L740" s="59">
        <v>0</v>
      </c>
      <c r="M740" s="59">
        <v>0</v>
      </c>
      <c r="N740" s="59">
        <v>0</v>
      </c>
      <c r="O740" s="59">
        <v>0</v>
      </c>
      <c r="P740" s="59">
        <v>0</v>
      </c>
      <c r="Q740" s="59">
        <v>0</v>
      </c>
      <c r="R740" s="59">
        <v>0</v>
      </c>
      <c r="S740" s="90"/>
      <c r="T740" s="90"/>
      <c r="U740" s="91"/>
    </row>
    <row r="741" spans="1:21" ht="13.2" x14ac:dyDescent="0.25">
      <c r="A741" s="59" t="s">
        <v>4654</v>
      </c>
      <c r="B741" s="59" t="s">
        <v>6089</v>
      </c>
      <c r="C741" s="59" t="s">
        <v>6090</v>
      </c>
      <c r="D741" s="59" t="s">
        <v>127</v>
      </c>
      <c r="E741" s="59">
        <v>82</v>
      </c>
      <c r="F741" s="59">
        <v>83</v>
      </c>
      <c r="G741" s="59">
        <v>83</v>
      </c>
      <c r="H741" s="59">
        <v>83</v>
      </c>
      <c r="I741" s="59">
        <v>83</v>
      </c>
      <c r="J741" s="59">
        <v>84</v>
      </c>
      <c r="K741" s="59">
        <v>84</v>
      </c>
      <c r="L741" s="59">
        <v>84</v>
      </c>
      <c r="M741" s="59">
        <v>84</v>
      </c>
      <c r="N741" s="59">
        <v>85</v>
      </c>
      <c r="O741" s="59">
        <v>85</v>
      </c>
      <c r="P741" s="59">
        <v>85</v>
      </c>
      <c r="Q741" s="59">
        <v>85</v>
      </c>
      <c r="R741" s="59">
        <v>83835</v>
      </c>
      <c r="S741" s="90"/>
      <c r="T741" s="90"/>
      <c r="U741" s="91"/>
    </row>
    <row r="742" spans="1:21" ht="13.2" x14ac:dyDescent="0.25">
      <c r="A742" s="59" t="s">
        <v>4655</v>
      </c>
      <c r="B742" s="59" t="s">
        <v>6089</v>
      </c>
      <c r="C742" s="59" t="s">
        <v>6091</v>
      </c>
      <c r="D742" s="59" t="s">
        <v>127</v>
      </c>
      <c r="E742" s="59">
        <v>0</v>
      </c>
      <c r="F742" s="59">
        <v>0</v>
      </c>
      <c r="G742" s="59">
        <v>0</v>
      </c>
      <c r="H742" s="59">
        <v>0</v>
      </c>
      <c r="I742" s="59">
        <v>0</v>
      </c>
      <c r="J742" s="59">
        <v>0</v>
      </c>
      <c r="K742" s="59">
        <v>0</v>
      </c>
      <c r="L742" s="59">
        <v>0</v>
      </c>
      <c r="M742" s="59">
        <v>0</v>
      </c>
      <c r="N742" s="59">
        <v>0</v>
      </c>
      <c r="O742" s="59">
        <v>0</v>
      </c>
      <c r="P742" s="59">
        <v>0</v>
      </c>
      <c r="Q742" s="59">
        <v>0</v>
      </c>
      <c r="R742" s="59">
        <v>0</v>
      </c>
      <c r="S742" s="90"/>
      <c r="T742" s="90"/>
      <c r="U742" s="91"/>
    </row>
    <row r="743" spans="1:21" ht="13.2" x14ac:dyDescent="0.25">
      <c r="A743" s="59" t="s">
        <v>4656</v>
      </c>
      <c r="B743" s="59" t="s">
        <v>6089</v>
      </c>
      <c r="C743" s="59" t="s">
        <v>6092</v>
      </c>
      <c r="D743" s="59" t="s">
        <v>127</v>
      </c>
      <c r="E743" s="59">
        <v>76</v>
      </c>
      <c r="F743" s="59">
        <v>76</v>
      </c>
      <c r="G743" s="59">
        <v>77</v>
      </c>
      <c r="H743" s="59">
        <v>77</v>
      </c>
      <c r="I743" s="59">
        <v>77</v>
      </c>
      <c r="J743" s="59">
        <v>77</v>
      </c>
      <c r="K743" s="59">
        <v>78</v>
      </c>
      <c r="L743" s="59">
        <v>78</v>
      </c>
      <c r="M743" s="59">
        <v>78</v>
      </c>
      <c r="N743" s="59">
        <v>78</v>
      </c>
      <c r="O743" s="59">
        <v>79</v>
      </c>
      <c r="P743" s="59">
        <v>79</v>
      </c>
      <c r="Q743" s="59">
        <v>79</v>
      </c>
      <c r="R743" s="59">
        <v>77569</v>
      </c>
      <c r="S743" s="90"/>
      <c r="T743" s="90"/>
      <c r="U743" s="91"/>
    </row>
    <row r="744" spans="1:21" ht="13.2" x14ac:dyDescent="0.25">
      <c r="A744" s="59" t="s">
        <v>4657</v>
      </c>
      <c r="B744" s="59" t="s">
        <v>6089</v>
      </c>
      <c r="C744" s="59" t="s">
        <v>6093</v>
      </c>
      <c r="D744" s="59" t="s">
        <v>127</v>
      </c>
      <c r="E744" s="59">
        <v>0</v>
      </c>
      <c r="F744" s="59">
        <v>0</v>
      </c>
      <c r="G744" s="59">
        <v>0</v>
      </c>
      <c r="H744" s="59">
        <v>0</v>
      </c>
      <c r="I744" s="59">
        <v>0</v>
      </c>
      <c r="J744" s="59">
        <v>0</v>
      </c>
      <c r="K744" s="59">
        <v>0</v>
      </c>
      <c r="L744" s="59">
        <v>0</v>
      </c>
      <c r="M744" s="59">
        <v>0</v>
      </c>
      <c r="N744" s="59">
        <v>0</v>
      </c>
      <c r="O744" s="59">
        <v>0</v>
      </c>
      <c r="P744" s="59">
        <v>0</v>
      </c>
      <c r="Q744" s="59">
        <v>0</v>
      </c>
      <c r="R744" s="59">
        <v>0</v>
      </c>
      <c r="S744" s="90"/>
      <c r="T744" s="90"/>
      <c r="U744" s="91"/>
    </row>
    <row r="745" spans="1:21" ht="13.2" x14ac:dyDescent="0.25">
      <c r="A745" s="59" t="s">
        <v>4658</v>
      </c>
      <c r="B745" s="59" t="s">
        <v>6089</v>
      </c>
      <c r="C745" s="59" t="s">
        <v>6094</v>
      </c>
      <c r="D745" s="59" t="s">
        <v>127</v>
      </c>
      <c r="E745" s="59">
        <v>1172</v>
      </c>
      <c r="F745" s="59">
        <v>1174</v>
      </c>
      <c r="G745" s="59">
        <v>1176</v>
      </c>
      <c r="H745" s="59">
        <v>1179</v>
      </c>
      <c r="I745" s="59">
        <v>1181</v>
      </c>
      <c r="J745" s="59">
        <v>1183</v>
      </c>
      <c r="K745" s="59">
        <v>1185</v>
      </c>
      <c r="L745" s="59">
        <v>1187</v>
      </c>
      <c r="M745" s="59">
        <v>1189</v>
      </c>
      <c r="N745" s="59">
        <v>1191</v>
      </c>
      <c r="O745" s="59">
        <v>1194</v>
      </c>
      <c r="P745" s="59">
        <v>1196</v>
      </c>
      <c r="Q745" s="59">
        <v>1198</v>
      </c>
      <c r="R745" s="59">
        <v>1185005</v>
      </c>
      <c r="S745" s="90"/>
      <c r="T745" s="90"/>
      <c r="U745" s="91"/>
    </row>
    <row r="746" spans="1:21" ht="13.2" x14ac:dyDescent="0.25">
      <c r="A746" s="59" t="s">
        <v>4659</v>
      </c>
      <c r="B746" s="59" t="s">
        <v>6089</v>
      </c>
      <c r="C746" s="59" t="s">
        <v>6095</v>
      </c>
      <c r="D746" s="59" t="s">
        <v>127</v>
      </c>
      <c r="E746" s="59">
        <v>2763</v>
      </c>
      <c r="F746" s="59">
        <v>2769</v>
      </c>
      <c r="G746" s="59">
        <v>2775</v>
      </c>
      <c r="H746" s="59">
        <v>2781</v>
      </c>
      <c r="I746" s="59">
        <v>2787</v>
      </c>
      <c r="J746" s="59">
        <v>2793</v>
      </c>
      <c r="K746" s="59">
        <v>2799</v>
      </c>
      <c r="L746" s="59">
        <v>2806</v>
      </c>
      <c r="M746" s="59">
        <v>2812</v>
      </c>
      <c r="N746" s="59">
        <v>2818</v>
      </c>
      <c r="O746" s="59">
        <v>2824</v>
      </c>
      <c r="P746" s="59">
        <v>2830</v>
      </c>
      <c r="Q746" s="59">
        <v>2836</v>
      </c>
      <c r="R746" s="59">
        <v>2799467</v>
      </c>
      <c r="S746" s="90"/>
      <c r="T746" s="90"/>
      <c r="U746" s="91"/>
    </row>
    <row r="747" spans="1:21" ht="13.2" x14ac:dyDescent="0.25">
      <c r="A747" s="59" t="s">
        <v>4660</v>
      </c>
      <c r="B747" s="59" t="s">
        <v>6089</v>
      </c>
      <c r="C747" s="59" t="s">
        <v>6096</v>
      </c>
      <c r="D747" s="59" t="s">
        <v>127</v>
      </c>
      <c r="E747" s="59">
        <v>0</v>
      </c>
      <c r="F747" s="59">
        <v>0</v>
      </c>
      <c r="G747" s="59">
        <v>0</v>
      </c>
      <c r="H747" s="59">
        <v>0</v>
      </c>
      <c r="I747" s="59">
        <v>0</v>
      </c>
      <c r="J747" s="59">
        <v>0</v>
      </c>
      <c r="K747" s="59">
        <v>0</v>
      </c>
      <c r="L747" s="59">
        <v>0</v>
      </c>
      <c r="M747" s="59">
        <v>0</v>
      </c>
      <c r="N747" s="59">
        <v>0</v>
      </c>
      <c r="O747" s="59">
        <v>0</v>
      </c>
      <c r="P747" s="59">
        <v>0</v>
      </c>
      <c r="Q747" s="59">
        <v>0</v>
      </c>
      <c r="R747" s="59">
        <v>0</v>
      </c>
      <c r="S747" s="90"/>
      <c r="T747" s="90"/>
      <c r="U747" s="91"/>
    </row>
    <row r="748" spans="1:21" ht="13.2" x14ac:dyDescent="0.25">
      <c r="A748" s="59" t="s">
        <v>4661</v>
      </c>
      <c r="B748" s="59" t="s">
        <v>6089</v>
      </c>
      <c r="C748" s="59" t="s">
        <v>6097</v>
      </c>
      <c r="D748" s="59" t="s">
        <v>127</v>
      </c>
      <c r="E748" s="59">
        <v>0</v>
      </c>
      <c r="F748" s="59">
        <v>0</v>
      </c>
      <c r="G748" s="59">
        <v>0</v>
      </c>
      <c r="H748" s="59">
        <v>0</v>
      </c>
      <c r="I748" s="59">
        <v>0</v>
      </c>
      <c r="J748" s="59">
        <v>0</v>
      </c>
      <c r="K748" s="59">
        <v>0</v>
      </c>
      <c r="L748" s="59">
        <v>0</v>
      </c>
      <c r="M748" s="59">
        <v>0</v>
      </c>
      <c r="N748" s="59">
        <v>0</v>
      </c>
      <c r="O748" s="59">
        <v>0</v>
      </c>
      <c r="P748" s="59">
        <v>0</v>
      </c>
      <c r="Q748" s="59">
        <v>0</v>
      </c>
      <c r="R748" s="59">
        <v>0</v>
      </c>
      <c r="S748" s="90"/>
      <c r="T748" s="90"/>
      <c r="U748" s="91"/>
    </row>
    <row r="749" spans="1:21" ht="13.2" x14ac:dyDescent="0.25">
      <c r="A749" s="59" t="s">
        <v>4662</v>
      </c>
      <c r="B749" s="59" t="s">
        <v>6089</v>
      </c>
      <c r="C749" s="59" t="s">
        <v>6098</v>
      </c>
      <c r="D749" s="59" t="s">
        <v>127</v>
      </c>
      <c r="E749" s="59">
        <v>74</v>
      </c>
      <c r="F749" s="59">
        <v>74</v>
      </c>
      <c r="G749" s="59">
        <v>75</v>
      </c>
      <c r="H749" s="59">
        <v>75</v>
      </c>
      <c r="I749" s="59">
        <v>75</v>
      </c>
      <c r="J749" s="59">
        <v>75</v>
      </c>
      <c r="K749" s="59">
        <v>75</v>
      </c>
      <c r="L749" s="59">
        <v>76</v>
      </c>
      <c r="M749" s="59">
        <v>76</v>
      </c>
      <c r="N749" s="59">
        <v>76</v>
      </c>
      <c r="O749" s="59">
        <v>76</v>
      </c>
      <c r="P749" s="59">
        <v>76</v>
      </c>
      <c r="Q749" s="59">
        <v>77</v>
      </c>
      <c r="R749" s="59">
        <v>75370</v>
      </c>
      <c r="S749" s="90"/>
      <c r="T749" s="90"/>
      <c r="U749" s="91"/>
    </row>
    <row r="750" spans="1:21" ht="13.2" x14ac:dyDescent="0.25">
      <c r="A750" s="59" t="s">
        <v>4663</v>
      </c>
      <c r="B750" s="59" t="s">
        <v>6089</v>
      </c>
      <c r="C750" s="59" t="s">
        <v>6099</v>
      </c>
      <c r="D750" s="59" t="s">
        <v>127</v>
      </c>
      <c r="E750" s="59">
        <v>0</v>
      </c>
      <c r="F750" s="59">
        <v>0</v>
      </c>
      <c r="G750" s="59">
        <v>0</v>
      </c>
      <c r="H750" s="59">
        <v>0</v>
      </c>
      <c r="I750" s="59">
        <v>0</v>
      </c>
      <c r="J750" s="59">
        <v>0</v>
      </c>
      <c r="K750" s="59">
        <v>0</v>
      </c>
      <c r="L750" s="59">
        <v>0</v>
      </c>
      <c r="M750" s="59">
        <v>0</v>
      </c>
      <c r="N750" s="59">
        <v>0</v>
      </c>
      <c r="O750" s="59">
        <v>0</v>
      </c>
      <c r="P750" s="59">
        <v>0</v>
      </c>
      <c r="Q750" s="59">
        <v>0</v>
      </c>
      <c r="R750" s="59">
        <v>0</v>
      </c>
      <c r="S750" s="90"/>
      <c r="T750" s="90"/>
      <c r="U750" s="91"/>
    </row>
    <row r="751" spans="1:21" ht="13.2" x14ac:dyDescent="0.25">
      <c r="A751" s="59" t="s">
        <v>4664</v>
      </c>
      <c r="B751" s="59" t="s">
        <v>6089</v>
      </c>
      <c r="C751" s="59" t="s">
        <v>6100</v>
      </c>
      <c r="D751" s="59" t="s">
        <v>127</v>
      </c>
      <c r="E751" s="59">
        <v>0</v>
      </c>
      <c r="F751" s="59">
        <v>0</v>
      </c>
      <c r="G751" s="59">
        <v>0</v>
      </c>
      <c r="H751" s="59">
        <v>0</v>
      </c>
      <c r="I751" s="59">
        <v>0</v>
      </c>
      <c r="J751" s="59">
        <v>0</v>
      </c>
      <c r="K751" s="59">
        <v>0</v>
      </c>
      <c r="L751" s="59">
        <v>0</v>
      </c>
      <c r="M751" s="59">
        <v>0</v>
      </c>
      <c r="N751" s="59">
        <v>0</v>
      </c>
      <c r="O751" s="59">
        <v>0</v>
      </c>
      <c r="P751" s="59">
        <v>0</v>
      </c>
      <c r="Q751" s="59">
        <v>0</v>
      </c>
      <c r="R751" s="59">
        <v>0</v>
      </c>
      <c r="S751" s="90"/>
      <c r="T751" s="90"/>
      <c r="U751" s="91"/>
    </row>
    <row r="752" spans="1:21" ht="13.2" x14ac:dyDescent="0.25">
      <c r="A752" s="59" t="s">
        <v>4665</v>
      </c>
      <c r="B752" s="59" t="s">
        <v>6089</v>
      </c>
      <c r="C752" s="59" t="s">
        <v>6101</v>
      </c>
      <c r="D752" s="59" t="s">
        <v>127</v>
      </c>
      <c r="E752" s="59">
        <v>4650</v>
      </c>
      <c r="F752" s="59">
        <v>4660</v>
      </c>
      <c r="G752" s="59">
        <v>4669</v>
      </c>
      <c r="H752" s="59">
        <v>4679</v>
      </c>
      <c r="I752" s="59">
        <v>4688</v>
      </c>
      <c r="J752" s="59">
        <v>4697</v>
      </c>
      <c r="K752" s="59">
        <v>4707</v>
      </c>
      <c r="L752" s="59">
        <v>4716</v>
      </c>
      <c r="M752" s="59">
        <v>4725</v>
      </c>
      <c r="N752" s="59">
        <v>4735</v>
      </c>
      <c r="O752" s="59">
        <v>4744</v>
      </c>
      <c r="P752" s="59">
        <v>4754</v>
      </c>
      <c r="Q752" s="59">
        <v>4763</v>
      </c>
      <c r="R752" s="59">
        <v>4706711</v>
      </c>
      <c r="S752" s="90"/>
      <c r="T752" s="90"/>
      <c r="U752" s="91"/>
    </row>
    <row r="753" spans="1:21" ht="13.2" x14ac:dyDescent="0.25">
      <c r="A753" s="59" t="s">
        <v>4666</v>
      </c>
      <c r="B753" s="59" t="s">
        <v>6089</v>
      </c>
      <c r="C753" s="59" t="s">
        <v>6102</v>
      </c>
      <c r="D753" s="59" t="s">
        <v>127</v>
      </c>
      <c r="E753" s="59">
        <v>0</v>
      </c>
      <c r="F753" s="59">
        <v>0</v>
      </c>
      <c r="G753" s="59">
        <v>0</v>
      </c>
      <c r="H753" s="59">
        <v>0</v>
      </c>
      <c r="I753" s="59">
        <v>0</v>
      </c>
      <c r="J753" s="59">
        <v>0</v>
      </c>
      <c r="K753" s="59">
        <v>0</v>
      </c>
      <c r="L753" s="59">
        <v>0</v>
      </c>
      <c r="M753" s="59">
        <v>0</v>
      </c>
      <c r="N753" s="59">
        <v>0</v>
      </c>
      <c r="O753" s="59">
        <v>0</v>
      </c>
      <c r="P753" s="59">
        <v>0</v>
      </c>
      <c r="Q753" s="59">
        <v>0</v>
      </c>
      <c r="R753" s="59">
        <v>0</v>
      </c>
      <c r="S753" s="90"/>
      <c r="T753" s="90"/>
      <c r="U753" s="91"/>
    </row>
    <row r="754" spans="1:21" ht="13.2" x14ac:dyDescent="0.25">
      <c r="A754" s="59" t="s">
        <v>4667</v>
      </c>
      <c r="B754" s="59" t="s">
        <v>6089</v>
      </c>
      <c r="C754" s="59" t="s">
        <v>6103</v>
      </c>
      <c r="D754" s="59" t="s">
        <v>127</v>
      </c>
      <c r="E754" s="59">
        <v>3687</v>
      </c>
      <c r="F754" s="59">
        <v>3697</v>
      </c>
      <c r="G754" s="59">
        <v>3706</v>
      </c>
      <c r="H754" s="59">
        <v>3716</v>
      </c>
      <c r="I754" s="59">
        <v>3726</v>
      </c>
      <c r="J754" s="59">
        <v>3736</v>
      </c>
      <c r="K754" s="59">
        <v>3745</v>
      </c>
      <c r="L754" s="59">
        <v>3755</v>
      </c>
      <c r="M754" s="59">
        <v>3765</v>
      </c>
      <c r="N754" s="59">
        <v>3775</v>
      </c>
      <c r="O754" s="59">
        <v>3784</v>
      </c>
      <c r="P754" s="59">
        <v>3794</v>
      </c>
      <c r="Q754" s="59">
        <v>3804</v>
      </c>
      <c r="R754" s="59">
        <v>3745375</v>
      </c>
      <c r="S754" s="90"/>
      <c r="T754" s="90"/>
      <c r="U754" s="91"/>
    </row>
    <row r="755" spans="1:21" ht="13.2" x14ac:dyDescent="0.25">
      <c r="A755" s="59" t="s">
        <v>4668</v>
      </c>
      <c r="B755" s="59" t="s">
        <v>6089</v>
      </c>
      <c r="C755" s="59" t="s">
        <v>6104</v>
      </c>
      <c r="D755" s="59" t="s">
        <v>127</v>
      </c>
      <c r="E755" s="59">
        <v>0</v>
      </c>
      <c r="F755" s="59">
        <v>0</v>
      </c>
      <c r="G755" s="59">
        <v>0</v>
      </c>
      <c r="H755" s="59">
        <v>0</v>
      </c>
      <c r="I755" s="59">
        <v>0</v>
      </c>
      <c r="J755" s="59">
        <v>0</v>
      </c>
      <c r="K755" s="59">
        <v>0</v>
      </c>
      <c r="L755" s="59">
        <v>0</v>
      </c>
      <c r="M755" s="59">
        <v>0</v>
      </c>
      <c r="N755" s="59">
        <v>0</v>
      </c>
      <c r="O755" s="59">
        <v>0</v>
      </c>
      <c r="P755" s="59">
        <v>0</v>
      </c>
      <c r="Q755" s="59">
        <v>0</v>
      </c>
      <c r="R755" s="59">
        <v>0</v>
      </c>
      <c r="S755" s="90"/>
      <c r="T755" s="90"/>
      <c r="U755" s="91"/>
    </row>
    <row r="756" spans="1:21" ht="13.2" x14ac:dyDescent="0.25">
      <c r="A756" s="59" t="s">
        <v>4669</v>
      </c>
      <c r="B756" s="59" t="s">
        <v>6089</v>
      </c>
      <c r="C756" s="59" t="s">
        <v>6105</v>
      </c>
      <c r="D756" s="59" t="s">
        <v>127</v>
      </c>
      <c r="E756" s="59">
        <v>1417</v>
      </c>
      <c r="F756" s="59">
        <v>1425</v>
      </c>
      <c r="G756" s="59">
        <v>1434</v>
      </c>
      <c r="H756" s="59">
        <v>1443</v>
      </c>
      <c r="I756" s="59">
        <v>1452</v>
      </c>
      <c r="J756" s="59">
        <v>1460</v>
      </c>
      <c r="K756" s="59">
        <v>1469</v>
      </c>
      <c r="L756" s="59">
        <v>1478</v>
      </c>
      <c r="M756" s="59">
        <v>1486</v>
      </c>
      <c r="N756" s="59">
        <v>1495</v>
      </c>
      <c r="O756" s="59">
        <v>1504</v>
      </c>
      <c r="P756" s="59">
        <v>1513</v>
      </c>
      <c r="Q756" s="59">
        <v>1521</v>
      </c>
      <c r="R756" s="59">
        <v>1468980</v>
      </c>
      <c r="S756" s="90"/>
      <c r="T756" s="90"/>
      <c r="U756" s="91"/>
    </row>
    <row r="757" spans="1:21" ht="13.2" x14ac:dyDescent="0.25">
      <c r="A757" s="59" t="s">
        <v>4670</v>
      </c>
      <c r="B757" s="59" t="s">
        <v>6089</v>
      </c>
      <c r="C757" s="59" t="s">
        <v>6106</v>
      </c>
      <c r="D757" s="59" t="s">
        <v>127</v>
      </c>
      <c r="E757" s="59">
        <v>0</v>
      </c>
      <c r="F757" s="59">
        <v>0</v>
      </c>
      <c r="G757" s="59">
        <v>0</v>
      </c>
      <c r="H757" s="59">
        <v>0</v>
      </c>
      <c r="I757" s="59">
        <v>0</v>
      </c>
      <c r="J757" s="59">
        <v>0</v>
      </c>
      <c r="K757" s="59">
        <v>0</v>
      </c>
      <c r="L757" s="59">
        <v>0</v>
      </c>
      <c r="M757" s="59">
        <v>0</v>
      </c>
      <c r="N757" s="59">
        <v>0</v>
      </c>
      <c r="O757" s="59">
        <v>0</v>
      </c>
      <c r="P757" s="59">
        <v>0</v>
      </c>
      <c r="Q757" s="59">
        <v>0</v>
      </c>
      <c r="R757" s="59">
        <v>0</v>
      </c>
      <c r="S757" s="90"/>
      <c r="T757" s="90"/>
      <c r="U757" s="91"/>
    </row>
    <row r="758" spans="1:21" ht="13.2" x14ac:dyDescent="0.25">
      <c r="A758" s="59" t="s">
        <v>4671</v>
      </c>
      <c r="B758" s="59" t="s">
        <v>6089</v>
      </c>
      <c r="C758" s="59" t="s">
        <v>6107</v>
      </c>
      <c r="D758" s="59" t="s">
        <v>127</v>
      </c>
      <c r="E758" s="59">
        <v>446</v>
      </c>
      <c r="F758" s="59">
        <v>451</v>
      </c>
      <c r="G758" s="59">
        <v>457</v>
      </c>
      <c r="H758" s="59">
        <v>462</v>
      </c>
      <c r="I758" s="59">
        <v>468</v>
      </c>
      <c r="J758" s="59">
        <v>473</v>
      </c>
      <c r="K758" s="59">
        <v>479</v>
      </c>
      <c r="L758" s="59">
        <v>484</v>
      </c>
      <c r="M758" s="59">
        <v>490</v>
      </c>
      <c r="N758" s="59">
        <v>496</v>
      </c>
      <c r="O758" s="59">
        <v>501</v>
      </c>
      <c r="P758" s="59">
        <v>507</v>
      </c>
      <c r="Q758" s="59">
        <v>512</v>
      </c>
      <c r="R758" s="59">
        <v>478938</v>
      </c>
      <c r="S758" s="90"/>
      <c r="T758" s="90"/>
      <c r="U758" s="91"/>
    </row>
    <row r="759" spans="1:21" ht="13.2" x14ac:dyDescent="0.25">
      <c r="A759" s="59" t="s">
        <v>4672</v>
      </c>
      <c r="B759" s="59" t="s">
        <v>6089</v>
      </c>
      <c r="C759" s="59" t="s">
        <v>6108</v>
      </c>
      <c r="D759" s="59" t="s">
        <v>127</v>
      </c>
      <c r="E759" s="59">
        <v>0</v>
      </c>
      <c r="F759" s="59">
        <v>0</v>
      </c>
      <c r="G759" s="59">
        <v>0</v>
      </c>
      <c r="H759" s="59">
        <v>0</v>
      </c>
      <c r="I759" s="59">
        <v>0</v>
      </c>
      <c r="J759" s="59">
        <v>0</v>
      </c>
      <c r="K759" s="59">
        <v>0</v>
      </c>
      <c r="L759" s="59">
        <v>0</v>
      </c>
      <c r="M759" s="59">
        <v>0</v>
      </c>
      <c r="N759" s="59">
        <v>0</v>
      </c>
      <c r="O759" s="59">
        <v>0</v>
      </c>
      <c r="P759" s="59">
        <v>0</v>
      </c>
      <c r="Q759" s="59">
        <v>0</v>
      </c>
      <c r="R759" s="59">
        <v>0</v>
      </c>
      <c r="S759" s="90"/>
      <c r="T759" s="90"/>
      <c r="U759" s="91"/>
    </row>
    <row r="760" spans="1:21" ht="13.2" x14ac:dyDescent="0.25">
      <c r="A760" s="59" t="s">
        <v>4673</v>
      </c>
      <c r="B760" s="59" t="s">
        <v>6089</v>
      </c>
      <c r="C760" s="59" t="s">
        <v>6109</v>
      </c>
      <c r="D760" s="59" t="s">
        <v>127</v>
      </c>
      <c r="E760" s="59">
        <v>1388</v>
      </c>
      <c r="F760" s="59">
        <v>1395</v>
      </c>
      <c r="G760" s="59">
        <v>1401</v>
      </c>
      <c r="H760" s="59">
        <v>1408</v>
      </c>
      <c r="I760" s="59">
        <v>1414</v>
      </c>
      <c r="J760" s="59">
        <v>1421</v>
      </c>
      <c r="K760" s="59">
        <v>1375</v>
      </c>
      <c r="L760" s="59">
        <v>1381</v>
      </c>
      <c r="M760" s="59">
        <v>1388</v>
      </c>
      <c r="N760" s="59">
        <v>1394</v>
      </c>
      <c r="O760" s="59">
        <v>1401</v>
      </c>
      <c r="P760" s="59">
        <v>1407</v>
      </c>
      <c r="Q760" s="59">
        <v>1414</v>
      </c>
      <c r="R760" s="59">
        <v>1398836</v>
      </c>
      <c r="S760" s="90"/>
      <c r="T760" s="90"/>
      <c r="U760" s="91"/>
    </row>
    <row r="761" spans="1:21" ht="13.2" x14ac:dyDescent="0.25">
      <c r="A761" s="59" t="s">
        <v>4674</v>
      </c>
      <c r="B761" s="59" t="s">
        <v>6089</v>
      </c>
      <c r="C761" s="59" t="s">
        <v>6110</v>
      </c>
      <c r="D761" s="59" t="s">
        <v>127</v>
      </c>
      <c r="E761" s="59">
        <v>0</v>
      </c>
      <c r="F761" s="59">
        <v>0</v>
      </c>
      <c r="G761" s="59">
        <v>0</v>
      </c>
      <c r="H761" s="59">
        <v>0</v>
      </c>
      <c r="I761" s="59">
        <v>0</v>
      </c>
      <c r="J761" s="59">
        <v>0</v>
      </c>
      <c r="K761" s="59">
        <v>0</v>
      </c>
      <c r="L761" s="59">
        <v>0</v>
      </c>
      <c r="M761" s="59">
        <v>0</v>
      </c>
      <c r="N761" s="59">
        <v>0</v>
      </c>
      <c r="O761" s="59">
        <v>0</v>
      </c>
      <c r="P761" s="59">
        <v>0</v>
      </c>
      <c r="Q761" s="59">
        <v>0</v>
      </c>
      <c r="R761" s="59">
        <v>0</v>
      </c>
      <c r="S761" s="90"/>
      <c r="T761" s="90"/>
      <c r="U761" s="91"/>
    </row>
    <row r="762" spans="1:21" ht="13.2" x14ac:dyDescent="0.25">
      <c r="A762" s="59" t="s">
        <v>4675</v>
      </c>
      <c r="B762" s="59" t="s">
        <v>6089</v>
      </c>
      <c r="C762" s="59" t="s">
        <v>6111</v>
      </c>
      <c r="D762" s="59" t="s">
        <v>127</v>
      </c>
      <c r="E762" s="59">
        <v>563</v>
      </c>
      <c r="F762" s="59">
        <v>566</v>
      </c>
      <c r="G762" s="59">
        <v>569</v>
      </c>
      <c r="H762" s="59">
        <v>572</v>
      </c>
      <c r="I762" s="59">
        <v>575</v>
      </c>
      <c r="J762" s="59">
        <v>578</v>
      </c>
      <c r="K762" s="59">
        <v>581</v>
      </c>
      <c r="L762" s="59">
        <v>584</v>
      </c>
      <c r="M762" s="59">
        <v>587</v>
      </c>
      <c r="N762" s="59">
        <v>590</v>
      </c>
      <c r="O762" s="59">
        <v>593</v>
      </c>
      <c r="P762" s="59">
        <v>596</v>
      </c>
      <c r="Q762" s="59">
        <v>599</v>
      </c>
      <c r="R762" s="59">
        <v>581003</v>
      </c>
      <c r="S762" s="90"/>
      <c r="T762" s="90"/>
      <c r="U762" s="91"/>
    </row>
    <row r="763" spans="1:21" ht="13.2" x14ac:dyDescent="0.25">
      <c r="A763" s="59" t="s">
        <v>4676</v>
      </c>
      <c r="B763" s="59" t="s">
        <v>6089</v>
      </c>
      <c r="C763" s="59" t="s">
        <v>6112</v>
      </c>
      <c r="D763" s="59" t="s">
        <v>127</v>
      </c>
      <c r="E763" s="59">
        <v>0</v>
      </c>
      <c r="F763" s="59">
        <v>0</v>
      </c>
      <c r="G763" s="59">
        <v>0</v>
      </c>
      <c r="H763" s="59">
        <v>0</v>
      </c>
      <c r="I763" s="59">
        <v>0</v>
      </c>
      <c r="J763" s="59">
        <v>0</v>
      </c>
      <c r="K763" s="59">
        <v>0</v>
      </c>
      <c r="L763" s="59">
        <v>0</v>
      </c>
      <c r="M763" s="59">
        <v>0</v>
      </c>
      <c r="N763" s="59">
        <v>0</v>
      </c>
      <c r="O763" s="59">
        <v>0</v>
      </c>
      <c r="P763" s="59">
        <v>0</v>
      </c>
      <c r="Q763" s="59">
        <v>0</v>
      </c>
      <c r="R763" s="59">
        <v>0</v>
      </c>
      <c r="S763" s="90"/>
      <c r="T763" s="90"/>
      <c r="U763" s="91"/>
    </row>
    <row r="764" spans="1:21" ht="13.2" x14ac:dyDescent="0.25">
      <c r="A764" s="59" t="s">
        <v>4677</v>
      </c>
      <c r="B764" s="59" t="s">
        <v>6089</v>
      </c>
      <c r="C764" s="59" t="s">
        <v>6113</v>
      </c>
      <c r="D764" s="59" t="s">
        <v>127</v>
      </c>
      <c r="E764" s="59">
        <v>80</v>
      </c>
      <c r="F764" s="59">
        <v>81</v>
      </c>
      <c r="G764" s="59">
        <v>81</v>
      </c>
      <c r="H764" s="59">
        <v>82</v>
      </c>
      <c r="I764" s="59">
        <v>83</v>
      </c>
      <c r="J764" s="59">
        <v>83</v>
      </c>
      <c r="K764" s="59">
        <v>84</v>
      </c>
      <c r="L764" s="59">
        <v>85</v>
      </c>
      <c r="M764" s="59">
        <v>86</v>
      </c>
      <c r="N764" s="59">
        <v>86</v>
      </c>
      <c r="O764" s="59">
        <v>87</v>
      </c>
      <c r="P764" s="59">
        <v>88</v>
      </c>
      <c r="Q764" s="59">
        <v>88</v>
      </c>
      <c r="R764" s="59">
        <v>84166</v>
      </c>
      <c r="S764" s="90"/>
      <c r="T764" s="90"/>
      <c r="U764" s="91"/>
    </row>
    <row r="765" spans="1:21" ht="13.2" x14ac:dyDescent="0.25">
      <c r="A765" s="59" t="s">
        <v>4678</v>
      </c>
      <c r="B765" s="59" t="s">
        <v>6089</v>
      </c>
      <c r="C765" s="59" t="s">
        <v>6114</v>
      </c>
      <c r="D765" s="59" t="s">
        <v>127</v>
      </c>
      <c r="E765" s="59">
        <v>0</v>
      </c>
      <c r="F765" s="59">
        <v>0</v>
      </c>
      <c r="G765" s="59">
        <v>0</v>
      </c>
      <c r="H765" s="59">
        <v>0</v>
      </c>
      <c r="I765" s="59">
        <v>0</v>
      </c>
      <c r="J765" s="59">
        <v>0</v>
      </c>
      <c r="K765" s="59">
        <v>0</v>
      </c>
      <c r="L765" s="59">
        <v>0</v>
      </c>
      <c r="M765" s="59">
        <v>0</v>
      </c>
      <c r="N765" s="59">
        <v>0</v>
      </c>
      <c r="O765" s="59">
        <v>0</v>
      </c>
      <c r="P765" s="59">
        <v>0</v>
      </c>
      <c r="Q765" s="59">
        <v>0</v>
      </c>
      <c r="R765" s="59">
        <v>0</v>
      </c>
      <c r="S765" s="90"/>
      <c r="T765" s="90"/>
      <c r="U765" s="91"/>
    </row>
    <row r="766" spans="1:21" ht="13.2" x14ac:dyDescent="0.25">
      <c r="A766" s="59" t="s">
        <v>4679</v>
      </c>
      <c r="B766" s="59" t="s">
        <v>6089</v>
      </c>
      <c r="C766" s="59" t="s">
        <v>6115</v>
      </c>
      <c r="D766" s="59" t="s">
        <v>127</v>
      </c>
      <c r="E766" s="59">
        <v>0</v>
      </c>
      <c r="F766" s="59">
        <v>0</v>
      </c>
      <c r="G766" s="59">
        <v>0</v>
      </c>
      <c r="H766" s="59">
        <v>0</v>
      </c>
      <c r="I766" s="59">
        <v>0</v>
      </c>
      <c r="J766" s="59">
        <v>0</v>
      </c>
      <c r="K766" s="59">
        <v>0</v>
      </c>
      <c r="L766" s="59">
        <v>0</v>
      </c>
      <c r="M766" s="59">
        <v>0</v>
      </c>
      <c r="N766" s="59">
        <v>0</v>
      </c>
      <c r="O766" s="59">
        <v>0</v>
      </c>
      <c r="P766" s="59">
        <v>0</v>
      </c>
      <c r="Q766" s="59">
        <v>0</v>
      </c>
      <c r="R766" s="59">
        <v>0</v>
      </c>
      <c r="S766" s="90"/>
      <c r="T766" s="90"/>
      <c r="U766" s="91"/>
    </row>
    <row r="767" spans="1:21" ht="13.2" x14ac:dyDescent="0.25">
      <c r="A767" s="59" t="s">
        <v>4680</v>
      </c>
      <c r="B767" s="59" t="s">
        <v>6089</v>
      </c>
      <c r="C767" s="59" t="s">
        <v>6116</v>
      </c>
      <c r="D767" s="59" t="s">
        <v>127</v>
      </c>
      <c r="E767" s="59">
        <v>1813</v>
      </c>
      <c r="F767" s="59">
        <v>1828</v>
      </c>
      <c r="G767" s="59">
        <v>1844</v>
      </c>
      <c r="H767" s="59">
        <v>1859</v>
      </c>
      <c r="I767" s="59">
        <v>1874</v>
      </c>
      <c r="J767" s="59">
        <v>1889</v>
      </c>
      <c r="K767" s="59">
        <v>1905</v>
      </c>
      <c r="L767" s="59">
        <v>1920</v>
      </c>
      <c r="M767" s="59">
        <v>1935</v>
      </c>
      <c r="N767" s="59">
        <v>1950</v>
      </c>
      <c r="O767" s="59">
        <v>1966</v>
      </c>
      <c r="P767" s="59">
        <v>1981</v>
      </c>
      <c r="Q767" s="59">
        <v>1996</v>
      </c>
      <c r="R767" s="59">
        <v>1904647</v>
      </c>
      <c r="S767" s="90"/>
      <c r="T767" s="90"/>
      <c r="U767" s="91"/>
    </row>
    <row r="768" spans="1:21" ht="13.2" x14ac:dyDescent="0.25">
      <c r="A768" s="59" t="s">
        <v>4681</v>
      </c>
      <c r="B768" s="59" t="s">
        <v>6089</v>
      </c>
      <c r="C768" s="59" t="s">
        <v>6117</v>
      </c>
      <c r="D768" s="59" t="s">
        <v>127</v>
      </c>
      <c r="E768" s="59">
        <v>0</v>
      </c>
      <c r="F768" s="59">
        <v>0</v>
      </c>
      <c r="G768" s="59">
        <v>0</v>
      </c>
      <c r="H768" s="59">
        <v>0</v>
      </c>
      <c r="I768" s="59">
        <v>0</v>
      </c>
      <c r="J768" s="59">
        <v>0</v>
      </c>
      <c r="K768" s="59">
        <v>0</v>
      </c>
      <c r="L768" s="59">
        <v>0</v>
      </c>
      <c r="M768" s="59">
        <v>0</v>
      </c>
      <c r="N768" s="59">
        <v>0</v>
      </c>
      <c r="O768" s="59">
        <v>0</v>
      </c>
      <c r="P768" s="59">
        <v>0</v>
      </c>
      <c r="Q768" s="59">
        <v>0</v>
      </c>
      <c r="R768" s="59">
        <v>0</v>
      </c>
      <c r="S768" s="90"/>
      <c r="T768" s="90"/>
      <c r="U768" s="91"/>
    </row>
    <row r="769" spans="1:21" ht="13.2" x14ac:dyDescent="0.25">
      <c r="A769" s="59" t="s">
        <v>4682</v>
      </c>
      <c r="B769" s="59" t="s">
        <v>6089</v>
      </c>
      <c r="C769" s="59" t="s">
        <v>6118</v>
      </c>
      <c r="D769" s="59" t="s">
        <v>127</v>
      </c>
      <c r="E769" s="59">
        <v>2389</v>
      </c>
      <c r="F769" s="59">
        <v>2405</v>
      </c>
      <c r="G769" s="59">
        <v>2420</v>
      </c>
      <c r="H769" s="59">
        <v>2436</v>
      </c>
      <c r="I769" s="59">
        <v>2452</v>
      </c>
      <c r="J769" s="59">
        <v>2468</v>
      </c>
      <c r="K769" s="59">
        <v>2484</v>
      </c>
      <c r="L769" s="59">
        <v>2500</v>
      </c>
      <c r="M769" s="59">
        <v>2517</v>
      </c>
      <c r="N769" s="59">
        <v>2533</v>
      </c>
      <c r="O769" s="59">
        <v>2549</v>
      </c>
      <c r="P769" s="59">
        <v>2565</v>
      </c>
      <c r="Q769" s="59">
        <v>2581</v>
      </c>
      <c r="R769" s="59">
        <v>2484544</v>
      </c>
      <c r="S769" s="90"/>
      <c r="T769" s="90"/>
      <c r="U769" s="91"/>
    </row>
    <row r="770" spans="1:21" ht="13.2" x14ac:dyDescent="0.25">
      <c r="A770" s="59" t="s">
        <v>4683</v>
      </c>
      <c r="B770" s="59" t="s">
        <v>6089</v>
      </c>
      <c r="C770" s="59" t="s">
        <v>6119</v>
      </c>
      <c r="D770" s="59" t="s">
        <v>127</v>
      </c>
      <c r="E770" s="59">
        <v>0</v>
      </c>
      <c r="F770" s="59">
        <v>0</v>
      </c>
      <c r="G770" s="59">
        <v>0</v>
      </c>
      <c r="H770" s="59">
        <v>0</v>
      </c>
      <c r="I770" s="59">
        <v>0</v>
      </c>
      <c r="J770" s="59">
        <v>0</v>
      </c>
      <c r="K770" s="59">
        <v>0</v>
      </c>
      <c r="L770" s="59">
        <v>0</v>
      </c>
      <c r="M770" s="59">
        <v>0</v>
      </c>
      <c r="N770" s="59">
        <v>0</v>
      </c>
      <c r="O770" s="59">
        <v>0</v>
      </c>
      <c r="P770" s="59">
        <v>0</v>
      </c>
      <c r="Q770" s="59">
        <v>0</v>
      </c>
      <c r="R770" s="59">
        <v>38</v>
      </c>
      <c r="S770" s="90"/>
      <c r="T770" s="90"/>
      <c r="U770" s="91"/>
    </row>
    <row r="771" spans="1:21" ht="13.2" x14ac:dyDescent="0.25">
      <c r="A771" s="59" t="s">
        <v>4684</v>
      </c>
      <c r="B771" s="59" t="s">
        <v>6089</v>
      </c>
      <c r="C771" s="59" t="s">
        <v>6120</v>
      </c>
      <c r="D771" s="59" t="s">
        <v>127</v>
      </c>
      <c r="E771" s="59">
        <v>0</v>
      </c>
      <c r="F771" s="59">
        <v>0</v>
      </c>
      <c r="G771" s="59">
        <v>0</v>
      </c>
      <c r="H771" s="59">
        <v>0</v>
      </c>
      <c r="I771" s="59">
        <v>0</v>
      </c>
      <c r="J771" s="59">
        <v>0</v>
      </c>
      <c r="K771" s="59">
        <v>0</v>
      </c>
      <c r="L771" s="59">
        <v>0</v>
      </c>
      <c r="M771" s="59">
        <v>0</v>
      </c>
      <c r="N771" s="59">
        <v>0</v>
      </c>
      <c r="O771" s="59">
        <v>0</v>
      </c>
      <c r="P771" s="59">
        <v>0</v>
      </c>
      <c r="Q771" s="59">
        <v>0</v>
      </c>
      <c r="R771" s="59">
        <v>0</v>
      </c>
      <c r="S771" s="90"/>
      <c r="T771" s="90"/>
      <c r="U771" s="91"/>
    </row>
    <row r="772" spans="1:21" ht="13.2" x14ac:dyDescent="0.25">
      <c r="A772" s="59" t="s">
        <v>4685</v>
      </c>
      <c r="B772" s="59" t="s">
        <v>6089</v>
      </c>
      <c r="C772" s="59" t="s">
        <v>6121</v>
      </c>
      <c r="D772" s="59" t="s">
        <v>127</v>
      </c>
      <c r="E772" s="59">
        <v>535</v>
      </c>
      <c r="F772" s="59">
        <v>540</v>
      </c>
      <c r="G772" s="59">
        <v>544</v>
      </c>
      <c r="H772" s="59">
        <v>549</v>
      </c>
      <c r="I772" s="59">
        <v>554</v>
      </c>
      <c r="J772" s="59">
        <v>558</v>
      </c>
      <c r="K772" s="59">
        <v>563</v>
      </c>
      <c r="L772" s="59">
        <v>568</v>
      </c>
      <c r="M772" s="59">
        <v>572</v>
      </c>
      <c r="N772" s="59">
        <v>577</v>
      </c>
      <c r="O772" s="59">
        <v>582</v>
      </c>
      <c r="P772" s="59">
        <v>586</v>
      </c>
      <c r="Q772" s="59">
        <v>591</v>
      </c>
      <c r="R772" s="59">
        <v>562959</v>
      </c>
      <c r="S772" s="90"/>
      <c r="T772" s="90"/>
      <c r="U772" s="91"/>
    </row>
    <row r="773" spans="1:21" ht="13.2" x14ac:dyDescent="0.25">
      <c r="A773" s="59" t="s">
        <v>4686</v>
      </c>
      <c r="B773" s="59" t="s">
        <v>6089</v>
      </c>
      <c r="C773" s="59" t="s">
        <v>6122</v>
      </c>
      <c r="D773" s="59" t="s">
        <v>127</v>
      </c>
      <c r="E773" s="59">
        <v>0</v>
      </c>
      <c r="F773" s="59">
        <v>0</v>
      </c>
      <c r="G773" s="59">
        <v>0</v>
      </c>
      <c r="H773" s="59">
        <v>0</v>
      </c>
      <c r="I773" s="59">
        <v>0</v>
      </c>
      <c r="J773" s="59">
        <v>0</v>
      </c>
      <c r="K773" s="59">
        <v>0</v>
      </c>
      <c r="L773" s="59">
        <v>0</v>
      </c>
      <c r="M773" s="59">
        <v>0</v>
      </c>
      <c r="N773" s="59">
        <v>0</v>
      </c>
      <c r="O773" s="59">
        <v>0</v>
      </c>
      <c r="P773" s="59">
        <v>0</v>
      </c>
      <c r="Q773" s="59">
        <v>0</v>
      </c>
      <c r="R773" s="59">
        <v>0</v>
      </c>
      <c r="S773" s="90"/>
      <c r="T773" s="90"/>
      <c r="U773" s="91"/>
    </row>
    <row r="774" spans="1:21" ht="13.2" x14ac:dyDescent="0.25">
      <c r="A774" s="59" t="s">
        <v>4687</v>
      </c>
      <c r="B774" s="59" t="s">
        <v>6089</v>
      </c>
      <c r="C774" s="59" t="s">
        <v>6123</v>
      </c>
      <c r="D774" s="59" t="s">
        <v>127</v>
      </c>
      <c r="E774" s="59">
        <v>7147</v>
      </c>
      <c r="F774" s="59">
        <v>7189</v>
      </c>
      <c r="G774" s="59">
        <v>7230</v>
      </c>
      <c r="H774" s="59">
        <v>7272</v>
      </c>
      <c r="I774" s="59">
        <v>7314</v>
      </c>
      <c r="J774" s="59">
        <v>7355</v>
      </c>
      <c r="K774" s="59">
        <v>7397</v>
      </c>
      <c r="L774" s="59">
        <v>7439</v>
      </c>
      <c r="M774" s="59">
        <v>7481</v>
      </c>
      <c r="N774" s="59">
        <v>7522</v>
      </c>
      <c r="O774" s="59">
        <v>7564</v>
      </c>
      <c r="P774" s="59">
        <v>7606</v>
      </c>
      <c r="Q774" s="59">
        <v>7648</v>
      </c>
      <c r="R774" s="59">
        <v>7397202</v>
      </c>
      <c r="S774" s="90"/>
      <c r="T774" s="90"/>
      <c r="U774" s="91"/>
    </row>
    <row r="775" spans="1:21" ht="13.2" x14ac:dyDescent="0.25">
      <c r="A775" s="59" t="s">
        <v>4688</v>
      </c>
      <c r="B775" s="59" t="s">
        <v>6089</v>
      </c>
      <c r="C775" s="59" t="s">
        <v>6124</v>
      </c>
      <c r="D775" s="59" t="s">
        <v>127</v>
      </c>
      <c r="E775" s="59">
        <v>0</v>
      </c>
      <c r="F775" s="59">
        <v>0</v>
      </c>
      <c r="G775" s="59">
        <v>0</v>
      </c>
      <c r="H775" s="59">
        <v>0</v>
      </c>
      <c r="I775" s="59">
        <v>0</v>
      </c>
      <c r="J775" s="59">
        <v>0</v>
      </c>
      <c r="K775" s="59">
        <v>0</v>
      </c>
      <c r="L775" s="59">
        <v>0</v>
      </c>
      <c r="M775" s="59">
        <v>0</v>
      </c>
      <c r="N775" s="59">
        <v>0</v>
      </c>
      <c r="O775" s="59">
        <v>0</v>
      </c>
      <c r="P775" s="59">
        <v>0</v>
      </c>
      <c r="Q775" s="59">
        <v>0</v>
      </c>
      <c r="R775" s="59">
        <v>0</v>
      </c>
      <c r="S775" s="90"/>
      <c r="T775" s="90"/>
      <c r="U775" s="91"/>
    </row>
    <row r="776" spans="1:21" ht="13.2" x14ac:dyDescent="0.25">
      <c r="A776" s="59" t="s">
        <v>4689</v>
      </c>
      <c r="B776" s="59" t="s">
        <v>6089</v>
      </c>
      <c r="C776" s="59" t="s">
        <v>6125</v>
      </c>
      <c r="D776" s="59" t="s">
        <v>127</v>
      </c>
      <c r="E776" s="59">
        <v>391</v>
      </c>
      <c r="F776" s="59">
        <v>394</v>
      </c>
      <c r="G776" s="59">
        <v>397</v>
      </c>
      <c r="H776" s="59">
        <v>400</v>
      </c>
      <c r="I776" s="59">
        <v>404</v>
      </c>
      <c r="J776" s="59">
        <v>407</v>
      </c>
      <c r="K776" s="59">
        <v>410</v>
      </c>
      <c r="L776" s="59">
        <v>413</v>
      </c>
      <c r="M776" s="59">
        <v>416</v>
      </c>
      <c r="N776" s="59">
        <v>419</v>
      </c>
      <c r="O776" s="59">
        <v>422</v>
      </c>
      <c r="P776" s="59">
        <v>425</v>
      </c>
      <c r="Q776" s="59">
        <v>428</v>
      </c>
      <c r="R776" s="59">
        <v>409719</v>
      </c>
      <c r="S776" s="90"/>
      <c r="T776" s="90"/>
      <c r="U776" s="91"/>
    </row>
    <row r="777" spans="1:21" ht="13.2" x14ac:dyDescent="0.25">
      <c r="A777" s="59" t="s">
        <v>4690</v>
      </c>
      <c r="B777" s="59" t="s">
        <v>6089</v>
      </c>
      <c r="C777" s="59" t="s">
        <v>6126</v>
      </c>
      <c r="D777" s="59" t="s">
        <v>127</v>
      </c>
      <c r="E777" s="59">
        <v>0</v>
      </c>
      <c r="F777" s="59">
        <v>0</v>
      </c>
      <c r="G777" s="59">
        <v>0</v>
      </c>
      <c r="H777" s="59">
        <v>0</v>
      </c>
      <c r="I777" s="59">
        <v>0</v>
      </c>
      <c r="J777" s="59">
        <v>0</v>
      </c>
      <c r="K777" s="59">
        <v>0</v>
      </c>
      <c r="L777" s="59">
        <v>0</v>
      </c>
      <c r="M777" s="59">
        <v>0</v>
      </c>
      <c r="N777" s="59">
        <v>0</v>
      </c>
      <c r="O777" s="59">
        <v>0</v>
      </c>
      <c r="P777" s="59">
        <v>0</v>
      </c>
      <c r="Q777" s="59">
        <v>0</v>
      </c>
      <c r="R777" s="59">
        <v>0</v>
      </c>
      <c r="S777" s="90"/>
      <c r="T777" s="90"/>
      <c r="U777" s="91"/>
    </row>
    <row r="778" spans="1:21" ht="13.2" x14ac:dyDescent="0.25">
      <c r="A778" s="59" t="s">
        <v>4691</v>
      </c>
      <c r="B778" s="59" t="s">
        <v>6089</v>
      </c>
      <c r="C778" s="59" t="s">
        <v>6127</v>
      </c>
      <c r="D778" s="59" t="s">
        <v>127</v>
      </c>
      <c r="E778" s="59">
        <v>8</v>
      </c>
      <c r="F778" s="59">
        <v>8</v>
      </c>
      <c r="G778" s="59">
        <v>8</v>
      </c>
      <c r="H778" s="59">
        <v>8</v>
      </c>
      <c r="I778" s="59">
        <v>8</v>
      </c>
      <c r="J778" s="59">
        <v>8</v>
      </c>
      <c r="K778" s="59">
        <v>8</v>
      </c>
      <c r="L778" s="59">
        <v>8</v>
      </c>
      <c r="M778" s="59">
        <v>8</v>
      </c>
      <c r="N778" s="59">
        <v>9</v>
      </c>
      <c r="O778" s="59">
        <v>9</v>
      </c>
      <c r="P778" s="59">
        <v>9</v>
      </c>
      <c r="Q778" s="59">
        <v>9</v>
      </c>
      <c r="R778" s="59">
        <v>8357</v>
      </c>
      <c r="S778" s="90"/>
      <c r="T778" s="90"/>
      <c r="U778" s="91"/>
    </row>
    <row r="779" spans="1:21" ht="13.2" x14ac:dyDescent="0.25">
      <c r="A779" s="59" t="s">
        <v>4692</v>
      </c>
      <c r="B779" s="59" t="s">
        <v>6089</v>
      </c>
      <c r="C779" s="59" t="s">
        <v>6128</v>
      </c>
      <c r="D779" s="59" t="s">
        <v>127</v>
      </c>
      <c r="E779" s="59">
        <v>0</v>
      </c>
      <c r="F779" s="59">
        <v>0</v>
      </c>
      <c r="G779" s="59">
        <v>0</v>
      </c>
      <c r="H779" s="59">
        <v>0</v>
      </c>
      <c r="I779" s="59">
        <v>0</v>
      </c>
      <c r="J779" s="59">
        <v>0</v>
      </c>
      <c r="K779" s="59">
        <v>0</v>
      </c>
      <c r="L779" s="59">
        <v>0</v>
      </c>
      <c r="M779" s="59">
        <v>0</v>
      </c>
      <c r="N779" s="59">
        <v>0</v>
      </c>
      <c r="O779" s="59">
        <v>0</v>
      </c>
      <c r="P779" s="59">
        <v>0</v>
      </c>
      <c r="Q779" s="59">
        <v>0</v>
      </c>
      <c r="R779" s="59">
        <v>0</v>
      </c>
      <c r="S779" s="90"/>
      <c r="T779" s="90"/>
      <c r="U779" s="91"/>
    </row>
    <row r="780" spans="1:21" ht="13.2" x14ac:dyDescent="0.25">
      <c r="A780" s="59" t="s">
        <v>4693</v>
      </c>
      <c r="B780" s="59" t="s">
        <v>6089</v>
      </c>
      <c r="C780" s="59" t="s">
        <v>6129</v>
      </c>
      <c r="D780" s="59" t="s">
        <v>127</v>
      </c>
      <c r="E780" s="59">
        <v>29</v>
      </c>
      <c r="F780" s="59">
        <v>29</v>
      </c>
      <c r="G780" s="59">
        <v>30</v>
      </c>
      <c r="H780" s="59">
        <v>25</v>
      </c>
      <c r="I780" s="59">
        <v>25</v>
      </c>
      <c r="J780" s="59">
        <v>25</v>
      </c>
      <c r="K780" s="59">
        <v>26</v>
      </c>
      <c r="L780" s="59">
        <v>26</v>
      </c>
      <c r="M780" s="59">
        <v>26</v>
      </c>
      <c r="N780" s="59">
        <v>27</v>
      </c>
      <c r="O780" s="59">
        <v>27</v>
      </c>
      <c r="P780" s="59">
        <v>27</v>
      </c>
      <c r="Q780" s="59">
        <v>28</v>
      </c>
      <c r="R780" s="59">
        <v>26766</v>
      </c>
      <c r="S780" s="90"/>
      <c r="T780" s="90"/>
      <c r="U780" s="91"/>
    </row>
    <row r="781" spans="1:21" ht="13.2" x14ac:dyDescent="0.25">
      <c r="A781" s="59" t="s">
        <v>4694</v>
      </c>
      <c r="B781" s="59" t="s">
        <v>6089</v>
      </c>
      <c r="C781" s="59" t="s">
        <v>6130</v>
      </c>
      <c r="D781" s="59" t="s">
        <v>127</v>
      </c>
      <c r="E781" s="59">
        <v>0</v>
      </c>
      <c r="F781" s="59">
        <v>0</v>
      </c>
      <c r="G781" s="59">
        <v>0</v>
      </c>
      <c r="H781" s="59">
        <v>0</v>
      </c>
      <c r="I781" s="59">
        <v>0</v>
      </c>
      <c r="J781" s="59">
        <v>0</v>
      </c>
      <c r="K781" s="59">
        <v>0</v>
      </c>
      <c r="L781" s="59">
        <v>0</v>
      </c>
      <c r="M781" s="59">
        <v>0</v>
      </c>
      <c r="N781" s="59">
        <v>0</v>
      </c>
      <c r="O781" s="59">
        <v>0</v>
      </c>
      <c r="P781" s="59">
        <v>0</v>
      </c>
      <c r="Q781" s="59">
        <v>0</v>
      </c>
      <c r="R781" s="59">
        <v>0</v>
      </c>
      <c r="S781" s="90"/>
      <c r="T781" s="90"/>
      <c r="U781" s="91"/>
    </row>
    <row r="782" spans="1:21" ht="13.2" x14ac:dyDescent="0.25">
      <c r="A782" s="59" t="s">
        <v>4695</v>
      </c>
      <c r="B782" s="59" t="s">
        <v>6089</v>
      </c>
      <c r="C782" s="59" t="s">
        <v>6131</v>
      </c>
      <c r="D782" s="59" t="s">
        <v>127</v>
      </c>
      <c r="E782" s="59">
        <v>30</v>
      </c>
      <c r="F782" s="59">
        <v>30</v>
      </c>
      <c r="G782" s="59">
        <v>30</v>
      </c>
      <c r="H782" s="59">
        <v>30</v>
      </c>
      <c r="I782" s="59">
        <v>30</v>
      </c>
      <c r="J782" s="59">
        <v>31</v>
      </c>
      <c r="K782" s="59">
        <v>31</v>
      </c>
      <c r="L782" s="59">
        <v>31</v>
      </c>
      <c r="M782" s="59">
        <v>31</v>
      </c>
      <c r="N782" s="59">
        <v>32</v>
      </c>
      <c r="O782" s="59">
        <v>32</v>
      </c>
      <c r="P782" s="59">
        <v>32</v>
      </c>
      <c r="Q782" s="59">
        <v>32</v>
      </c>
      <c r="R782" s="59">
        <v>30905</v>
      </c>
      <c r="S782" s="90"/>
      <c r="T782" s="90"/>
      <c r="U782" s="91"/>
    </row>
    <row r="783" spans="1:21" ht="13.2" x14ac:dyDescent="0.25">
      <c r="A783" s="59" t="s">
        <v>4696</v>
      </c>
      <c r="B783" s="59" t="s">
        <v>6089</v>
      </c>
      <c r="C783" s="59" t="s">
        <v>6132</v>
      </c>
      <c r="D783" s="59" t="s">
        <v>127</v>
      </c>
      <c r="E783" s="59">
        <v>0</v>
      </c>
      <c r="F783" s="59">
        <v>0</v>
      </c>
      <c r="G783" s="59">
        <v>0</v>
      </c>
      <c r="H783" s="59">
        <v>0</v>
      </c>
      <c r="I783" s="59">
        <v>0</v>
      </c>
      <c r="J783" s="59">
        <v>0</v>
      </c>
      <c r="K783" s="59">
        <v>0</v>
      </c>
      <c r="L783" s="59">
        <v>0</v>
      </c>
      <c r="M783" s="59">
        <v>0</v>
      </c>
      <c r="N783" s="59">
        <v>0</v>
      </c>
      <c r="O783" s="59">
        <v>0</v>
      </c>
      <c r="P783" s="59">
        <v>0</v>
      </c>
      <c r="Q783" s="59">
        <v>0</v>
      </c>
      <c r="R783" s="59">
        <v>0</v>
      </c>
      <c r="S783" s="90"/>
      <c r="T783" s="90"/>
      <c r="U783" s="91"/>
    </row>
    <row r="784" spans="1:21" ht="13.2" x14ac:dyDescent="0.25">
      <c r="A784" s="59" t="s">
        <v>4697</v>
      </c>
      <c r="B784" s="59" t="s">
        <v>6089</v>
      </c>
      <c r="C784" s="59" t="s">
        <v>6133</v>
      </c>
      <c r="D784" s="59" t="s">
        <v>127</v>
      </c>
      <c r="E784" s="59">
        <v>557</v>
      </c>
      <c r="F784" s="59">
        <v>564</v>
      </c>
      <c r="G784" s="59">
        <v>571</v>
      </c>
      <c r="H784" s="59">
        <v>578</v>
      </c>
      <c r="I784" s="59">
        <v>585</v>
      </c>
      <c r="J784" s="59">
        <v>592</v>
      </c>
      <c r="K784" s="59">
        <v>599</v>
      </c>
      <c r="L784" s="59">
        <v>606</v>
      </c>
      <c r="M784" s="59">
        <v>613</v>
      </c>
      <c r="N784" s="59">
        <v>620</v>
      </c>
      <c r="O784" s="59">
        <v>627</v>
      </c>
      <c r="P784" s="59">
        <v>634</v>
      </c>
      <c r="Q784" s="59">
        <v>641</v>
      </c>
      <c r="R784" s="59">
        <v>599082</v>
      </c>
      <c r="S784" s="90"/>
      <c r="T784" s="90"/>
      <c r="U784" s="91"/>
    </row>
    <row r="785" spans="1:21" ht="13.2" x14ac:dyDescent="0.25">
      <c r="A785" s="59" t="s">
        <v>4698</v>
      </c>
      <c r="B785" s="59" t="s">
        <v>6089</v>
      </c>
      <c r="C785" s="59" t="s">
        <v>6134</v>
      </c>
      <c r="D785" s="59" t="s">
        <v>127</v>
      </c>
      <c r="E785" s="59">
        <v>0</v>
      </c>
      <c r="F785" s="59">
        <v>0</v>
      </c>
      <c r="G785" s="59">
        <v>0</v>
      </c>
      <c r="H785" s="59">
        <v>0</v>
      </c>
      <c r="I785" s="59">
        <v>0</v>
      </c>
      <c r="J785" s="59">
        <v>0</v>
      </c>
      <c r="K785" s="59">
        <v>0</v>
      </c>
      <c r="L785" s="59">
        <v>0</v>
      </c>
      <c r="M785" s="59">
        <v>0</v>
      </c>
      <c r="N785" s="59">
        <v>0</v>
      </c>
      <c r="O785" s="59">
        <v>0</v>
      </c>
      <c r="P785" s="59">
        <v>0</v>
      </c>
      <c r="Q785" s="59">
        <v>0</v>
      </c>
      <c r="R785" s="59">
        <v>0</v>
      </c>
      <c r="S785" s="90"/>
      <c r="T785" s="90"/>
      <c r="U785" s="91"/>
    </row>
    <row r="786" spans="1:21" ht="13.2" x14ac:dyDescent="0.25">
      <c r="A786" s="59" t="s">
        <v>4699</v>
      </c>
      <c r="B786" s="59" t="s">
        <v>6089</v>
      </c>
      <c r="C786" s="59" t="s">
        <v>6135</v>
      </c>
      <c r="D786" s="59" t="s">
        <v>127</v>
      </c>
      <c r="E786" s="59">
        <v>513</v>
      </c>
      <c r="F786" s="59">
        <v>521</v>
      </c>
      <c r="G786" s="59">
        <v>530</v>
      </c>
      <c r="H786" s="59">
        <v>538</v>
      </c>
      <c r="I786" s="59">
        <v>546</v>
      </c>
      <c r="J786" s="59">
        <v>554</v>
      </c>
      <c r="K786" s="59">
        <v>562</v>
      </c>
      <c r="L786" s="59">
        <v>571</v>
      </c>
      <c r="M786" s="59">
        <v>579</v>
      </c>
      <c r="N786" s="59">
        <v>587</v>
      </c>
      <c r="O786" s="59">
        <v>595</v>
      </c>
      <c r="P786" s="59">
        <v>603</v>
      </c>
      <c r="Q786" s="59">
        <v>612</v>
      </c>
      <c r="R786" s="59">
        <v>562456</v>
      </c>
      <c r="S786" s="90"/>
      <c r="T786" s="90"/>
      <c r="U786" s="91"/>
    </row>
    <row r="787" spans="1:21" ht="13.2" x14ac:dyDescent="0.25">
      <c r="A787" s="59" t="s">
        <v>4700</v>
      </c>
      <c r="B787" s="59" t="s">
        <v>6089</v>
      </c>
      <c r="C787" s="59" t="s">
        <v>6136</v>
      </c>
      <c r="D787" s="59" t="s">
        <v>127</v>
      </c>
      <c r="E787" s="59">
        <v>0</v>
      </c>
      <c r="F787" s="59">
        <v>0</v>
      </c>
      <c r="G787" s="59">
        <v>0</v>
      </c>
      <c r="H787" s="59">
        <v>0</v>
      </c>
      <c r="I787" s="59">
        <v>0</v>
      </c>
      <c r="J787" s="59">
        <v>0</v>
      </c>
      <c r="K787" s="59">
        <v>0</v>
      </c>
      <c r="L787" s="59">
        <v>0</v>
      </c>
      <c r="M787" s="59">
        <v>0</v>
      </c>
      <c r="N787" s="59">
        <v>0</v>
      </c>
      <c r="O787" s="59">
        <v>0</v>
      </c>
      <c r="P787" s="59">
        <v>0</v>
      </c>
      <c r="Q787" s="59">
        <v>0</v>
      </c>
      <c r="R787" s="59">
        <v>0</v>
      </c>
      <c r="S787" s="90"/>
      <c r="T787" s="90"/>
      <c r="U787" s="91"/>
    </row>
    <row r="788" spans="1:21" ht="13.2" x14ac:dyDescent="0.25">
      <c r="A788" s="59" t="s">
        <v>4701</v>
      </c>
      <c r="B788" s="59" t="s">
        <v>6089</v>
      </c>
      <c r="C788" s="59" t="s">
        <v>6137</v>
      </c>
      <c r="D788" s="59" t="s">
        <v>127</v>
      </c>
      <c r="E788" s="59">
        <v>0</v>
      </c>
      <c r="F788" s="59">
        <v>0</v>
      </c>
      <c r="G788" s="59">
        <v>0</v>
      </c>
      <c r="H788" s="59">
        <v>0</v>
      </c>
      <c r="I788" s="59">
        <v>0</v>
      </c>
      <c r="J788" s="59">
        <v>0</v>
      </c>
      <c r="K788" s="59">
        <v>0</v>
      </c>
      <c r="L788" s="59">
        <v>0</v>
      </c>
      <c r="M788" s="59">
        <v>0</v>
      </c>
      <c r="N788" s="59">
        <v>0</v>
      </c>
      <c r="O788" s="59">
        <v>0</v>
      </c>
      <c r="P788" s="59">
        <v>0</v>
      </c>
      <c r="Q788" s="59">
        <v>0</v>
      </c>
      <c r="R788" s="59">
        <v>0</v>
      </c>
      <c r="S788" s="90"/>
      <c r="T788" s="90"/>
      <c r="U788" s="91"/>
    </row>
    <row r="789" spans="1:21" ht="13.2" x14ac:dyDescent="0.25">
      <c r="A789" s="59" t="s">
        <v>4702</v>
      </c>
      <c r="B789" s="59" t="s">
        <v>6089</v>
      </c>
      <c r="C789" s="59" t="s">
        <v>6138</v>
      </c>
      <c r="D789" s="59" t="s">
        <v>127</v>
      </c>
      <c r="E789" s="59">
        <v>0</v>
      </c>
      <c r="F789" s="59">
        <v>0</v>
      </c>
      <c r="G789" s="59">
        <v>0</v>
      </c>
      <c r="H789" s="59">
        <v>0</v>
      </c>
      <c r="I789" s="59">
        <v>0</v>
      </c>
      <c r="J789" s="59">
        <v>0</v>
      </c>
      <c r="K789" s="59">
        <v>0</v>
      </c>
      <c r="L789" s="59">
        <v>0</v>
      </c>
      <c r="M789" s="59">
        <v>0</v>
      </c>
      <c r="N789" s="59">
        <v>0</v>
      </c>
      <c r="O789" s="59">
        <v>0</v>
      </c>
      <c r="P789" s="59">
        <v>0</v>
      </c>
      <c r="Q789" s="59">
        <v>0</v>
      </c>
      <c r="R789" s="59">
        <v>0</v>
      </c>
      <c r="S789" s="90"/>
      <c r="T789" s="90"/>
      <c r="U789" s="91"/>
    </row>
    <row r="790" spans="1:21" ht="13.2" x14ac:dyDescent="0.25">
      <c r="A790" s="59" t="s">
        <v>4703</v>
      </c>
      <c r="B790" s="59" t="s">
        <v>6089</v>
      </c>
      <c r="C790" s="59" t="s">
        <v>6139</v>
      </c>
      <c r="D790" s="59" t="s">
        <v>127</v>
      </c>
      <c r="E790" s="59">
        <v>135</v>
      </c>
      <c r="F790" s="59">
        <v>135</v>
      </c>
      <c r="G790" s="59">
        <v>135</v>
      </c>
      <c r="H790" s="59">
        <v>136</v>
      </c>
      <c r="I790" s="59">
        <v>136</v>
      </c>
      <c r="J790" s="59">
        <v>137</v>
      </c>
      <c r="K790" s="59">
        <v>137</v>
      </c>
      <c r="L790" s="59">
        <v>137</v>
      </c>
      <c r="M790" s="59">
        <v>138</v>
      </c>
      <c r="N790" s="59">
        <v>138</v>
      </c>
      <c r="O790" s="59">
        <v>138</v>
      </c>
      <c r="P790" s="59">
        <v>139</v>
      </c>
      <c r="Q790" s="59">
        <v>139</v>
      </c>
      <c r="R790" s="59">
        <v>136905</v>
      </c>
      <c r="S790" s="90"/>
      <c r="T790" s="90"/>
      <c r="U790" s="91"/>
    </row>
    <row r="791" spans="1:21" ht="13.2" x14ac:dyDescent="0.25">
      <c r="A791" s="59" t="s">
        <v>4704</v>
      </c>
      <c r="B791" s="59" t="s">
        <v>6089</v>
      </c>
      <c r="C791" s="59" t="s">
        <v>6140</v>
      </c>
      <c r="D791" s="59" t="s">
        <v>127</v>
      </c>
      <c r="E791" s="59">
        <v>143</v>
      </c>
      <c r="F791" s="59">
        <v>143</v>
      </c>
      <c r="G791" s="59">
        <v>144</v>
      </c>
      <c r="H791" s="59">
        <v>144</v>
      </c>
      <c r="I791" s="59">
        <v>145</v>
      </c>
      <c r="J791" s="59">
        <v>145</v>
      </c>
      <c r="K791" s="59">
        <v>145</v>
      </c>
      <c r="L791" s="59">
        <v>146</v>
      </c>
      <c r="M791" s="59">
        <v>146</v>
      </c>
      <c r="N791" s="59">
        <v>147</v>
      </c>
      <c r="O791" s="59">
        <v>56</v>
      </c>
      <c r="P791" s="59">
        <v>57</v>
      </c>
      <c r="Q791" s="59">
        <v>57</v>
      </c>
      <c r="R791" s="59">
        <v>126439</v>
      </c>
      <c r="S791" s="90"/>
      <c r="T791" s="90"/>
      <c r="U791" s="91"/>
    </row>
    <row r="792" spans="1:21" ht="13.2" x14ac:dyDescent="0.25">
      <c r="A792" s="59" t="s">
        <v>4705</v>
      </c>
      <c r="B792" s="59" t="s">
        <v>6089</v>
      </c>
      <c r="C792" s="59" t="s">
        <v>6141</v>
      </c>
      <c r="D792" s="59" t="s">
        <v>127</v>
      </c>
      <c r="E792" s="59">
        <v>11</v>
      </c>
      <c r="F792" s="59">
        <v>11</v>
      </c>
      <c r="G792" s="59">
        <v>11</v>
      </c>
      <c r="H792" s="59">
        <v>11</v>
      </c>
      <c r="I792" s="59">
        <v>11</v>
      </c>
      <c r="J792" s="59">
        <v>11</v>
      </c>
      <c r="K792" s="59">
        <v>11</v>
      </c>
      <c r="L792" s="59">
        <v>11</v>
      </c>
      <c r="M792" s="59">
        <v>11</v>
      </c>
      <c r="N792" s="59">
        <v>11</v>
      </c>
      <c r="O792" s="59">
        <v>12</v>
      </c>
      <c r="P792" s="59">
        <v>12</v>
      </c>
      <c r="Q792" s="59">
        <v>12</v>
      </c>
      <c r="R792" s="59">
        <v>11363</v>
      </c>
      <c r="S792" s="90"/>
      <c r="T792" s="90"/>
      <c r="U792" s="91"/>
    </row>
    <row r="793" spans="1:21" ht="13.2" x14ac:dyDescent="0.25">
      <c r="A793" s="59" t="s">
        <v>4706</v>
      </c>
      <c r="B793" s="59" t="s">
        <v>6089</v>
      </c>
      <c r="C793" s="59" t="s">
        <v>6142</v>
      </c>
      <c r="D793" s="59" t="s">
        <v>127</v>
      </c>
      <c r="E793" s="59">
        <v>0</v>
      </c>
      <c r="F793" s="59">
        <v>0</v>
      </c>
      <c r="G793" s="59">
        <v>0</v>
      </c>
      <c r="H793" s="59">
        <v>0</v>
      </c>
      <c r="I793" s="59">
        <v>0</v>
      </c>
      <c r="J793" s="59">
        <v>0</v>
      </c>
      <c r="K793" s="59">
        <v>0</v>
      </c>
      <c r="L793" s="59">
        <v>0</v>
      </c>
      <c r="M793" s="59">
        <v>0</v>
      </c>
      <c r="N793" s="59">
        <v>0</v>
      </c>
      <c r="O793" s="59">
        <v>0</v>
      </c>
      <c r="P793" s="59">
        <v>0</v>
      </c>
      <c r="Q793" s="59">
        <v>0</v>
      </c>
      <c r="R793" s="59">
        <v>0</v>
      </c>
      <c r="S793" s="90"/>
      <c r="T793" s="90"/>
      <c r="U793" s="91"/>
    </row>
    <row r="794" spans="1:21" ht="13.2" x14ac:dyDescent="0.25">
      <c r="A794" s="59" t="s">
        <v>4707</v>
      </c>
      <c r="B794" s="59" t="s">
        <v>6089</v>
      </c>
      <c r="C794" s="59" t="s">
        <v>6143</v>
      </c>
      <c r="D794" s="59" t="s">
        <v>127</v>
      </c>
      <c r="E794" s="59">
        <v>275</v>
      </c>
      <c r="F794" s="59">
        <v>280</v>
      </c>
      <c r="G794" s="59">
        <v>285</v>
      </c>
      <c r="H794" s="59">
        <v>290</v>
      </c>
      <c r="I794" s="59">
        <v>295</v>
      </c>
      <c r="J794" s="59">
        <v>300</v>
      </c>
      <c r="K794" s="59">
        <v>305</v>
      </c>
      <c r="L794" s="59">
        <v>310</v>
      </c>
      <c r="M794" s="59">
        <v>315</v>
      </c>
      <c r="N794" s="59">
        <v>320</v>
      </c>
      <c r="O794" s="59">
        <v>325</v>
      </c>
      <c r="P794" s="59">
        <v>329</v>
      </c>
      <c r="Q794" s="59">
        <v>334</v>
      </c>
      <c r="R794" s="59">
        <v>304867</v>
      </c>
      <c r="S794" s="90"/>
      <c r="T794" s="90"/>
      <c r="U794" s="91"/>
    </row>
    <row r="795" spans="1:21" ht="13.2" x14ac:dyDescent="0.25">
      <c r="A795" s="59" t="s">
        <v>4708</v>
      </c>
      <c r="B795" s="59" t="s">
        <v>6089</v>
      </c>
      <c r="C795" s="59" t="s">
        <v>6144</v>
      </c>
      <c r="D795" s="59" t="s">
        <v>127</v>
      </c>
      <c r="E795" s="59">
        <v>0</v>
      </c>
      <c r="F795" s="59">
        <v>0</v>
      </c>
      <c r="G795" s="59">
        <v>0</v>
      </c>
      <c r="H795" s="59">
        <v>0</v>
      </c>
      <c r="I795" s="59">
        <v>0</v>
      </c>
      <c r="J795" s="59">
        <v>0</v>
      </c>
      <c r="K795" s="59">
        <v>0</v>
      </c>
      <c r="L795" s="59">
        <v>0</v>
      </c>
      <c r="M795" s="59">
        <v>0</v>
      </c>
      <c r="N795" s="59">
        <v>0</v>
      </c>
      <c r="O795" s="59">
        <v>0</v>
      </c>
      <c r="P795" s="59">
        <v>0</v>
      </c>
      <c r="Q795" s="59">
        <v>0</v>
      </c>
      <c r="R795" s="59">
        <v>0</v>
      </c>
      <c r="S795" s="90"/>
      <c r="T795" s="90"/>
      <c r="U795" s="91"/>
    </row>
    <row r="796" spans="1:21" ht="13.2" x14ac:dyDescent="0.25">
      <c r="A796" s="59" t="s">
        <v>4709</v>
      </c>
      <c r="B796" s="59" t="s">
        <v>6089</v>
      </c>
      <c r="C796" s="59" t="s">
        <v>6145</v>
      </c>
      <c r="D796" s="59" t="s">
        <v>127</v>
      </c>
      <c r="E796" s="59">
        <v>3225</v>
      </c>
      <c r="F796" s="59">
        <v>3232</v>
      </c>
      <c r="G796" s="59">
        <v>3238</v>
      </c>
      <c r="H796" s="59">
        <v>3244</v>
      </c>
      <c r="I796" s="59">
        <v>3250</v>
      </c>
      <c r="J796" s="59">
        <v>3256</v>
      </c>
      <c r="K796" s="59">
        <v>3262</v>
      </c>
      <c r="L796" s="59">
        <v>3268</v>
      </c>
      <c r="M796" s="59">
        <v>3274</v>
      </c>
      <c r="N796" s="59">
        <v>3280</v>
      </c>
      <c r="O796" s="59">
        <v>3287</v>
      </c>
      <c r="P796" s="59">
        <v>3293</v>
      </c>
      <c r="Q796" s="59">
        <v>3299</v>
      </c>
      <c r="R796" s="59">
        <v>3262143</v>
      </c>
      <c r="S796" s="90"/>
      <c r="T796" s="90"/>
      <c r="U796" s="91"/>
    </row>
    <row r="797" spans="1:21" ht="13.2" x14ac:dyDescent="0.25">
      <c r="A797" s="59" t="s">
        <v>4710</v>
      </c>
      <c r="B797" s="59" t="s">
        <v>6089</v>
      </c>
      <c r="C797" s="59" t="s">
        <v>6146</v>
      </c>
      <c r="D797" s="59" t="s">
        <v>127</v>
      </c>
      <c r="E797" s="59">
        <v>0</v>
      </c>
      <c r="F797" s="59">
        <v>0</v>
      </c>
      <c r="G797" s="59">
        <v>0</v>
      </c>
      <c r="H797" s="59">
        <v>0</v>
      </c>
      <c r="I797" s="59">
        <v>0</v>
      </c>
      <c r="J797" s="59">
        <v>0</v>
      </c>
      <c r="K797" s="59">
        <v>0</v>
      </c>
      <c r="L797" s="59">
        <v>0</v>
      </c>
      <c r="M797" s="59">
        <v>0</v>
      </c>
      <c r="N797" s="59">
        <v>0</v>
      </c>
      <c r="O797" s="59">
        <v>0</v>
      </c>
      <c r="P797" s="59">
        <v>0</v>
      </c>
      <c r="Q797" s="59">
        <v>0</v>
      </c>
      <c r="R797" s="59">
        <v>0</v>
      </c>
      <c r="S797" s="90"/>
      <c r="T797" s="90"/>
      <c r="U797" s="91"/>
    </row>
    <row r="798" spans="1:21" ht="13.2" x14ac:dyDescent="0.25">
      <c r="A798" s="59" t="s">
        <v>4711</v>
      </c>
      <c r="B798" s="59" t="s">
        <v>6089</v>
      </c>
      <c r="C798" s="59" t="s">
        <v>6147</v>
      </c>
      <c r="D798" s="59" t="s">
        <v>127</v>
      </c>
      <c r="E798" s="59">
        <v>67</v>
      </c>
      <c r="F798" s="59">
        <v>67</v>
      </c>
      <c r="G798" s="59">
        <v>67</v>
      </c>
      <c r="H798" s="59">
        <v>67</v>
      </c>
      <c r="I798" s="59">
        <v>68</v>
      </c>
      <c r="J798" s="59">
        <v>68</v>
      </c>
      <c r="K798" s="59">
        <v>68</v>
      </c>
      <c r="L798" s="59">
        <v>68</v>
      </c>
      <c r="M798" s="59">
        <v>69</v>
      </c>
      <c r="N798" s="59">
        <v>69</v>
      </c>
      <c r="O798" s="59">
        <v>69</v>
      </c>
      <c r="P798" s="59">
        <v>69</v>
      </c>
      <c r="Q798" s="59">
        <v>70</v>
      </c>
      <c r="R798" s="59">
        <v>68163</v>
      </c>
      <c r="S798" s="90"/>
      <c r="T798" s="90"/>
      <c r="U798" s="91"/>
    </row>
    <row r="799" spans="1:21" ht="13.2" x14ac:dyDescent="0.25">
      <c r="A799" s="59" t="s">
        <v>4712</v>
      </c>
      <c r="B799" s="59" t="s">
        <v>6089</v>
      </c>
      <c r="C799" s="59" t="s">
        <v>6148</v>
      </c>
      <c r="D799" s="59" t="s">
        <v>127</v>
      </c>
      <c r="E799" s="59">
        <v>0</v>
      </c>
      <c r="F799" s="59">
        <v>0</v>
      </c>
      <c r="G799" s="59">
        <v>0</v>
      </c>
      <c r="H799" s="59">
        <v>0</v>
      </c>
      <c r="I799" s="59">
        <v>0</v>
      </c>
      <c r="J799" s="59">
        <v>0</v>
      </c>
      <c r="K799" s="59">
        <v>0</v>
      </c>
      <c r="L799" s="59">
        <v>0</v>
      </c>
      <c r="M799" s="59">
        <v>0</v>
      </c>
      <c r="N799" s="59">
        <v>0</v>
      </c>
      <c r="O799" s="59">
        <v>0</v>
      </c>
      <c r="P799" s="59">
        <v>0</v>
      </c>
      <c r="Q799" s="59">
        <v>0</v>
      </c>
      <c r="R799" s="59">
        <v>0</v>
      </c>
      <c r="S799" s="90"/>
      <c r="T799" s="90"/>
      <c r="U799" s="91"/>
    </row>
    <row r="800" spans="1:21" ht="13.2" x14ac:dyDescent="0.25">
      <c r="A800" s="59" t="s">
        <v>4713</v>
      </c>
      <c r="B800" s="59" t="s">
        <v>6089</v>
      </c>
      <c r="C800" s="59" t="s">
        <v>6149</v>
      </c>
      <c r="D800" s="59" t="s">
        <v>127</v>
      </c>
      <c r="E800" s="59">
        <v>7</v>
      </c>
      <c r="F800" s="59">
        <v>7</v>
      </c>
      <c r="G800" s="59">
        <v>7</v>
      </c>
      <c r="H800" s="59">
        <v>7</v>
      </c>
      <c r="I800" s="59">
        <v>7</v>
      </c>
      <c r="J800" s="59">
        <v>7</v>
      </c>
      <c r="K800" s="59">
        <v>7</v>
      </c>
      <c r="L800" s="59">
        <v>7</v>
      </c>
      <c r="M800" s="59">
        <v>7</v>
      </c>
      <c r="N800" s="59">
        <v>7</v>
      </c>
      <c r="O800" s="59">
        <v>7</v>
      </c>
      <c r="P800" s="59">
        <v>7</v>
      </c>
      <c r="Q800" s="59">
        <v>7</v>
      </c>
      <c r="R800" s="59">
        <v>7314</v>
      </c>
      <c r="S800" s="90"/>
      <c r="T800" s="90"/>
      <c r="U800" s="91"/>
    </row>
    <row r="801" spans="1:21" ht="13.2" x14ac:dyDescent="0.25">
      <c r="A801" s="59" t="s">
        <v>4714</v>
      </c>
      <c r="B801" s="59" t="s">
        <v>6089</v>
      </c>
      <c r="C801" s="59" t="s">
        <v>6150</v>
      </c>
      <c r="D801" s="59" t="s">
        <v>127</v>
      </c>
      <c r="E801" s="59">
        <v>0</v>
      </c>
      <c r="F801" s="59">
        <v>0</v>
      </c>
      <c r="G801" s="59">
        <v>0</v>
      </c>
      <c r="H801" s="59">
        <v>0</v>
      </c>
      <c r="I801" s="59">
        <v>0</v>
      </c>
      <c r="J801" s="59">
        <v>0</v>
      </c>
      <c r="K801" s="59">
        <v>0</v>
      </c>
      <c r="L801" s="59">
        <v>0</v>
      </c>
      <c r="M801" s="59">
        <v>0</v>
      </c>
      <c r="N801" s="59">
        <v>0</v>
      </c>
      <c r="O801" s="59">
        <v>0</v>
      </c>
      <c r="P801" s="59">
        <v>0</v>
      </c>
      <c r="Q801" s="59">
        <v>0</v>
      </c>
      <c r="R801" s="59">
        <v>0</v>
      </c>
      <c r="S801" s="90"/>
      <c r="T801" s="90"/>
      <c r="U801" s="91"/>
    </row>
    <row r="802" spans="1:21" ht="13.2" x14ac:dyDescent="0.25">
      <c r="A802" s="59" t="s">
        <v>4715</v>
      </c>
      <c r="B802" s="59" t="s">
        <v>6089</v>
      </c>
      <c r="C802" s="59" t="s">
        <v>6151</v>
      </c>
      <c r="D802" s="59" t="s">
        <v>127</v>
      </c>
      <c r="E802" s="59">
        <v>548</v>
      </c>
      <c r="F802" s="59">
        <v>553</v>
      </c>
      <c r="G802" s="59">
        <v>557</v>
      </c>
      <c r="H802" s="59">
        <v>562</v>
      </c>
      <c r="I802" s="59">
        <v>567</v>
      </c>
      <c r="J802" s="59">
        <v>572</v>
      </c>
      <c r="K802" s="59">
        <v>576</v>
      </c>
      <c r="L802" s="59">
        <v>581</v>
      </c>
      <c r="M802" s="59">
        <v>586</v>
      </c>
      <c r="N802" s="59">
        <v>590</v>
      </c>
      <c r="O802" s="59">
        <v>595</v>
      </c>
      <c r="P802" s="59">
        <v>600</v>
      </c>
      <c r="Q802" s="59">
        <v>604</v>
      </c>
      <c r="R802" s="59">
        <v>576208</v>
      </c>
      <c r="S802" s="90"/>
      <c r="T802" s="90"/>
      <c r="U802" s="91"/>
    </row>
    <row r="803" spans="1:21" ht="13.2" x14ac:dyDescent="0.25">
      <c r="A803" s="59" t="s">
        <v>4716</v>
      </c>
      <c r="B803" s="59" t="s">
        <v>6089</v>
      </c>
      <c r="C803" s="59" t="s">
        <v>6152</v>
      </c>
      <c r="D803" s="59" t="s">
        <v>127</v>
      </c>
      <c r="E803" s="59">
        <v>0</v>
      </c>
      <c r="F803" s="59">
        <v>0</v>
      </c>
      <c r="G803" s="59">
        <v>0</v>
      </c>
      <c r="H803" s="59">
        <v>0</v>
      </c>
      <c r="I803" s="59">
        <v>0</v>
      </c>
      <c r="J803" s="59">
        <v>0</v>
      </c>
      <c r="K803" s="59">
        <v>0</v>
      </c>
      <c r="L803" s="59">
        <v>0</v>
      </c>
      <c r="M803" s="59">
        <v>0</v>
      </c>
      <c r="N803" s="59">
        <v>0</v>
      </c>
      <c r="O803" s="59">
        <v>0</v>
      </c>
      <c r="P803" s="59">
        <v>0</v>
      </c>
      <c r="Q803" s="59">
        <v>0</v>
      </c>
      <c r="R803" s="59">
        <v>0</v>
      </c>
      <c r="S803" s="90"/>
      <c r="T803" s="90"/>
      <c r="U803" s="91"/>
    </row>
    <row r="804" spans="1:21" ht="13.2" x14ac:dyDescent="0.25">
      <c r="A804" s="59" t="s">
        <v>4717</v>
      </c>
      <c r="B804" s="59" t="s">
        <v>6089</v>
      </c>
      <c r="C804" s="59" t="s">
        <v>6153</v>
      </c>
      <c r="D804" s="59" t="s">
        <v>127</v>
      </c>
      <c r="E804" s="59">
        <v>442</v>
      </c>
      <c r="F804" s="59">
        <v>447</v>
      </c>
      <c r="G804" s="59">
        <v>452</v>
      </c>
      <c r="H804" s="59">
        <v>457</v>
      </c>
      <c r="I804" s="59">
        <v>462</v>
      </c>
      <c r="J804" s="59">
        <v>467</v>
      </c>
      <c r="K804" s="59">
        <v>472</v>
      </c>
      <c r="L804" s="59">
        <v>477</v>
      </c>
      <c r="M804" s="59">
        <v>482</v>
      </c>
      <c r="N804" s="59">
        <v>487</v>
      </c>
      <c r="O804" s="59">
        <v>492</v>
      </c>
      <c r="P804" s="59">
        <v>497</v>
      </c>
      <c r="Q804" s="59">
        <v>502</v>
      </c>
      <c r="R804" s="59">
        <v>471599</v>
      </c>
      <c r="S804" s="90"/>
      <c r="T804" s="90"/>
      <c r="U804" s="91"/>
    </row>
    <row r="805" spans="1:21" ht="13.2" x14ac:dyDescent="0.25">
      <c r="A805" s="59" t="s">
        <v>4718</v>
      </c>
      <c r="B805" s="59" t="s">
        <v>6089</v>
      </c>
      <c r="C805" s="59" t="s">
        <v>6154</v>
      </c>
      <c r="D805" s="59" t="s">
        <v>127</v>
      </c>
      <c r="E805" s="59">
        <v>0</v>
      </c>
      <c r="F805" s="59">
        <v>0</v>
      </c>
      <c r="G805" s="59">
        <v>0</v>
      </c>
      <c r="H805" s="59">
        <v>0</v>
      </c>
      <c r="I805" s="59">
        <v>0</v>
      </c>
      <c r="J805" s="59">
        <v>0</v>
      </c>
      <c r="K805" s="59">
        <v>0</v>
      </c>
      <c r="L805" s="59">
        <v>0</v>
      </c>
      <c r="M805" s="59">
        <v>0</v>
      </c>
      <c r="N805" s="59">
        <v>0</v>
      </c>
      <c r="O805" s="59">
        <v>0</v>
      </c>
      <c r="P805" s="59">
        <v>0</v>
      </c>
      <c r="Q805" s="59">
        <v>0</v>
      </c>
      <c r="R805" s="59">
        <v>0</v>
      </c>
      <c r="S805" s="90"/>
      <c r="T805" s="90"/>
      <c r="U805" s="91"/>
    </row>
    <row r="806" spans="1:21" ht="13.2" x14ac:dyDescent="0.25">
      <c r="A806" s="59" t="s">
        <v>4719</v>
      </c>
      <c r="B806" s="59" t="s">
        <v>6089</v>
      </c>
      <c r="C806" s="59" t="s">
        <v>6155</v>
      </c>
      <c r="D806" s="59" t="s">
        <v>127</v>
      </c>
      <c r="E806" s="59">
        <v>1528</v>
      </c>
      <c r="F806" s="59">
        <v>1531</v>
      </c>
      <c r="G806" s="59">
        <v>1535</v>
      </c>
      <c r="H806" s="59">
        <v>1539</v>
      </c>
      <c r="I806" s="59">
        <v>1543</v>
      </c>
      <c r="J806" s="59">
        <v>1546</v>
      </c>
      <c r="K806" s="59">
        <v>1550</v>
      </c>
      <c r="L806" s="59">
        <v>1554</v>
      </c>
      <c r="M806" s="59">
        <v>1557</v>
      </c>
      <c r="N806" s="59">
        <v>1561</v>
      </c>
      <c r="O806" s="59">
        <v>1565</v>
      </c>
      <c r="P806" s="59">
        <v>1568</v>
      </c>
      <c r="Q806" s="59">
        <v>1572</v>
      </c>
      <c r="R806" s="59">
        <v>1549938</v>
      </c>
      <c r="S806" s="90"/>
      <c r="T806" s="90"/>
      <c r="U806" s="91"/>
    </row>
    <row r="807" spans="1:21" ht="13.2" x14ac:dyDescent="0.25">
      <c r="A807" s="59" t="s">
        <v>4720</v>
      </c>
      <c r="B807" s="59" t="s">
        <v>6089</v>
      </c>
      <c r="C807" s="59" t="s">
        <v>6156</v>
      </c>
      <c r="D807" s="59" t="s">
        <v>127</v>
      </c>
      <c r="E807" s="59">
        <v>0</v>
      </c>
      <c r="F807" s="59">
        <v>0</v>
      </c>
      <c r="G807" s="59">
        <v>0</v>
      </c>
      <c r="H807" s="59">
        <v>0</v>
      </c>
      <c r="I807" s="59">
        <v>0</v>
      </c>
      <c r="J807" s="59">
        <v>0</v>
      </c>
      <c r="K807" s="59">
        <v>0</v>
      </c>
      <c r="L807" s="59">
        <v>0</v>
      </c>
      <c r="M807" s="59">
        <v>0</v>
      </c>
      <c r="N807" s="59">
        <v>0</v>
      </c>
      <c r="O807" s="59">
        <v>0</v>
      </c>
      <c r="P807" s="59">
        <v>0</v>
      </c>
      <c r="Q807" s="59">
        <v>0</v>
      </c>
      <c r="R807" s="59">
        <v>0</v>
      </c>
      <c r="S807" s="90"/>
      <c r="T807" s="90"/>
      <c r="U807" s="91"/>
    </row>
    <row r="808" spans="1:21" ht="13.2" x14ac:dyDescent="0.25">
      <c r="A808" s="59" t="s">
        <v>4721</v>
      </c>
      <c r="B808" s="59" t="s">
        <v>6089</v>
      </c>
      <c r="C808" s="59" t="s">
        <v>6157</v>
      </c>
      <c r="D808" s="59" t="s">
        <v>127</v>
      </c>
      <c r="E808" s="59">
        <v>0</v>
      </c>
      <c r="F808" s="59">
        <v>0</v>
      </c>
      <c r="G808" s="59">
        <v>0</v>
      </c>
      <c r="H808" s="59">
        <v>0</v>
      </c>
      <c r="I808" s="59">
        <v>0</v>
      </c>
      <c r="J808" s="59">
        <v>0</v>
      </c>
      <c r="K808" s="59">
        <v>0</v>
      </c>
      <c r="L808" s="59">
        <v>0</v>
      </c>
      <c r="M808" s="59">
        <v>0</v>
      </c>
      <c r="N808" s="59">
        <v>0</v>
      </c>
      <c r="O808" s="59">
        <v>0</v>
      </c>
      <c r="P808" s="59">
        <v>0</v>
      </c>
      <c r="Q808" s="59">
        <v>0</v>
      </c>
      <c r="R808" s="59">
        <v>0</v>
      </c>
      <c r="S808" s="90"/>
      <c r="T808" s="90"/>
      <c r="U808" s="91"/>
    </row>
    <row r="809" spans="1:21" ht="13.2" x14ac:dyDescent="0.25">
      <c r="A809" s="59" t="s">
        <v>4722</v>
      </c>
      <c r="B809" s="59" t="s">
        <v>6089</v>
      </c>
      <c r="C809" s="59" t="s">
        <v>6158</v>
      </c>
      <c r="D809" s="59" t="s">
        <v>127</v>
      </c>
      <c r="E809" s="59">
        <v>2628</v>
      </c>
      <c r="F809" s="59">
        <v>2646</v>
      </c>
      <c r="G809" s="59">
        <v>2665</v>
      </c>
      <c r="H809" s="59">
        <v>2684</v>
      </c>
      <c r="I809" s="59">
        <v>2703</v>
      </c>
      <c r="J809" s="59">
        <v>2721</v>
      </c>
      <c r="K809" s="59">
        <v>2740</v>
      </c>
      <c r="L809" s="59">
        <v>2759</v>
      </c>
      <c r="M809" s="59">
        <v>2778</v>
      </c>
      <c r="N809" s="59">
        <v>2796</v>
      </c>
      <c r="O809" s="59">
        <v>2815</v>
      </c>
      <c r="P809" s="59">
        <v>2834</v>
      </c>
      <c r="Q809" s="59">
        <v>2853</v>
      </c>
      <c r="R809" s="59">
        <v>2740202</v>
      </c>
      <c r="S809" s="90"/>
      <c r="T809" s="90"/>
      <c r="U809" s="91"/>
    </row>
    <row r="810" spans="1:21" ht="13.2" x14ac:dyDescent="0.25">
      <c r="A810" s="59" t="s">
        <v>4723</v>
      </c>
      <c r="B810" s="59" t="s">
        <v>6089</v>
      </c>
      <c r="C810" s="59" t="s">
        <v>6159</v>
      </c>
      <c r="D810" s="59" t="s">
        <v>127</v>
      </c>
      <c r="E810" s="59">
        <v>2228</v>
      </c>
      <c r="F810" s="59">
        <v>2245</v>
      </c>
      <c r="G810" s="59">
        <v>2262</v>
      </c>
      <c r="H810" s="59">
        <v>2279</v>
      </c>
      <c r="I810" s="59">
        <v>2296</v>
      </c>
      <c r="J810" s="59">
        <v>2312</v>
      </c>
      <c r="K810" s="59">
        <v>2329</v>
      </c>
      <c r="L810" s="59">
        <v>2346</v>
      </c>
      <c r="M810" s="59">
        <v>2363</v>
      </c>
      <c r="N810" s="59">
        <v>2380</v>
      </c>
      <c r="O810" s="59">
        <v>2396</v>
      </c>
      <c r="P810" s="59">
        <v>2413</v>
      </c>
      <c r="Q810" s="59">
        <v>2430</v>
      </c>
      <c r="R810" s="59">
        <v>2329131</v>
      </c>
      <c r="S810" s="90"/>
      <c r="T810" s="90"/>
      <c r="U810" s="91"/>
    </row>
    <row r="811" spans="1:21" ht="13.2" x14ac:dyDescent="0.25">
      <c r="A811" s="59" t="s">
        <v>4724</v>
      </c>
      <c r="B811" s="59" t="s">
        <v>6089</v>
      </c>
      <c r="C811" s="59" t="s">
        <v>6160</v>
      </c>
      <c r="D811" s="59" t="s">
        <v>127</v>
      </c>
      <c r="E811" s="59">
        <v>1252</v>
      </c>
      <c r="F811" s="59">
        <v>1267</v>
      </c>
      <c r="G811" s="59">
        <v>1281</v>
      </c>
      <c r="H811" s="59">
        <v>1295</v>
      </c>
      <c r="I811" s="59">
        <v>1310</v>
      </c>
      <c r="J811" s="59">
        <v>1324</v>
      </c>
      <c r="K811" s="59">
        <v>1338</v>
      </c>
      <c r="L811" s="59">
        <v>1353</v>
      </c>
      <c r="M811" s="59">
        <v>1367</v>
      </c>
      <c r="N811" s="59">
        <v>1381</v>
      </c>
      <c r="O811" s="59">
        <v>1396</v>
      </c>
      <c r="P811" s="59">
        <v>1410</v>
      </c>
      <c r="Q811" s="59">
        <v>1425</v>
      </c>
      <c r="R811" s="59">
        <v>1338371</v>
      </c>
      <c r="S811" s="90"/>
      <c r="T811" s="90"/>
      <c r="U811" s="91"/>
    </row>
    <row r="812" spans="1:21" ht="13.2" x14ac:dyDescent="0.25">
      <c r="A812" s="59" t="s">
        <v>4725</v>
      </c>
      <c r="B812" s="59" t="s">
        <v>6089</v>
      </c>
      <c r="C812" s="59" t="s">
        <v>6161</v>
      </c>
      <c r="D812" s="59" t="s">
        <v>127</v>
      </c>
      <c r="E812" s="59">
        <v>0</v>
      </c>
      <c r="F812" s="59">
        <v>0</v>
      </c>
      <c r="G812" s="59">
        <v>0</v>
      </c>
      <c r="H812" s="59">
        <v>0</v>
      </c>
      <c r="I812" s="59">
        <v>0</v>
      </c>
      <c r="J812" s="59">
        <v>0</v>
      </c>
      <c r="K812" s="59">
        <v>0</v>
      </c>
      <c r="L812" s="59">
        <v>0</v>
      </c>
      <c r="M812" s="59">
        <v>0</v>
      </c>
      <c r="N812" s="59">
        <v>0</v>
      </c>
      <c r="O812" s="59">
        <v>0</v>
      </c>
      <c r="P812" s="59">
        <v>0</v>
      </c>
      <c r="Q812" s="59">
        <v>0</v>
      </c>
      <c r="R812" s="59">
        <v>0</v>
      </c>
      <c r="S812" s="90"/>
      <c r="T812" s="90"/>
      <c r="U812" s="91"/>
    </row>
    <row r="813" spans="1:21" ht="13.2" x14ac:dyDescent="0.25">
      <c r="A813" s="59" t="s">
        <v>4726</v>
      </c>
      <c r="B813" s="59" t="s">
        <v>6089</v>
      </c>
      <c r="C813" s="59" t="s">
        <v>6162</v>
      </c>
      <c r="D813" s="59" t="s">
        <v>127</v>
      </c>
      <c r="E813" s="59">
        <v>36</v>
      </c>
      <c r="F813" s="59">
        <v>37</v>
      </c>
      <c r="G813" s="59">
        <v>37</v>
      </c>
      <c r="H813" s="59">
        <v>37</v>
      </c>
      <c r="I813" s="59">
        <v>37</v>
      </c>
      <c r="J813" s="59">
        <v>38</v>
      </c>
      <c r="K813" s="59">
        <v>38</v>
      </c>
      <c r="L813" s="59">
        <v>38</v>
      </c>
      <c r="M813" s="59">
        <v>38</v>
      </c>
      <c r="N813" s="59">
        <v>39</v>
      </c>
      <c r="O813" s="59">
        <v>39</v>
      </c>
      <c r="P813" s="59">
        <v>39</v>
      </c>
      <c r="Q813" s="59">
        <v>39</v>
      </c>
      <c r="R813" s="59">
        <v>37900</v>
      </c>
      <c r="S813" s="90"/>
      <c r="T813" s="90"/>
      <c r="U813" s="91"/>
    </row>
    <row r="814" spans="1:21" ht="13.2" x14ac:dyDescent="0.25">
      <c r="A814" s="59" t="s">
        <v>4727</v>
      </c>
      <c r="B814" s="59" t="s">
        <v>6089</v>
      </c>
      <c r="C814" s="59" t="s">
        <v>6163</v>
      </c>
      <c r="D814" s="59" t="s">
        <v>127</v>
      </c>
      <c r="E814" s="59">
        <v>0</v>
      </c>
      <c r="F814" s="59">
        <v>0</v>
      </c>
      <c r="G814" s="59">
        <v>0</v>
      </c>
      <c r="H814" s="59">
        <v>0</v>
      </c>
      <c r="I814" s="59">
        <v>0</v>
      </c>
      <c r="J814" s="59">
        <v>0</v>
      </c>
      <c r="K814" s="59">
        <v>0</v>
      </c>
      <c r="L814" s="59">
        <v>0</v>
      </c>
      <c r="M814" s="59">
        <v>0</v>
      </c>
      <c r="N814" s="59">
        <v>0</v>
      </c>
      <c r="O814" s="59">
        <v>0</v>
      </c>
      <c r="P814" s="59">
        <v>0</v>
      </c>
      <c r="Q814" s="59">
        <v>0</v>
      </c>
      <c r="R814" s="59">
        <v>0</v>
      </c>
      <c r="S814" s="90"/>
      <c r="T814" s="90"/>
      <c r="U814" s="91"/>
    </row>
    <row r="815" spans="1:21" ht="13.2" x14ac:dyDescent="0.25">
      <c r="A815" s="59" t="s">
        <v>4728</v>
      </c>
      <c r="B815" s="59" t="s">
        <v>6089</v>
      </c>
      <c r="C815" s="59" t="s">
        <v>6164</v>
      </c>
      <c r="D815" s="59" t="s">
        <v>127</v>
      </c>
      <c r="E815" s="59">
        <v>0</v>
      </c>
      <c r="F815" s="59">
        <v>0</v>
      </c>
      <c r="G815" s="59">
        <v>0</v>
      </c>
      <c r="H815" s="59">
        <v>0</v>
      </c>
      <c r="I815" s="59">
        <v>0</v>
      </c>
      <c r="J815" s="59">
        <v>0</v>
      </c>
      <c r="K815" s="59">
        <v>0</v>
      </c>
      <c r="L815" s="59">
        <v>0</v>
      </c>
      <c r="M815" s="59">
        <v>0</v>
      </c>
      <c r="N815" s="59">
        <v>0</v>
      </c>
      <c r="O815" s="59">
        <v>0</v>
      </c>
      <c r="P815" s="59">
        <v>0</v>
      </c>
      <c r="Q815" s="59">
        <v>0</v>
      </c>
      <c r="R815" s="59">
        <v>0</v>
      </c>
      <c r="S815" s="90"/>
      <c r="T815" s="90"/>
      <c r="U815" s="91"/>
    </row>
    <row r="816" spans="1:21" ht="13.2" x14ac:dyDescent="0.25">
      <c r="A816" s="59" t="s">
        <v>4729</v>
      </c>
      <c r="B816" s="59" t="s">
        <v>6089</v>
      </c>
      <c r="C816" s="59" t="s">
        <v>6165</v>
      </c>
      <c r="D816" s="59" t="s">
        <v>127</v>
      </c>
      <c r="E816" s="59">
        <v>36</v>
      </c>
      <c r="F816" s="59">
        <v>36</v>
      </c>
      <c r="G816" s="59">
        <v>37</v>
      </c>
      <c r="H816" s="59">
        <v>37</v>
      </c>
      <c r="I816" s="59">
        <v>37</v>
      </c>
      <c r="J816" s="59">
        <v>37</v>
      </c>
      <c r="K816" s="59">
        <v>38</v>
      </c>
      <c r="L816" s="59">
        <v>38</v>
      </c>
      <c r="M816" s="59">
        <v>38</v>
      </c>
      <c r="N816" s="59">
        <v>39</v>
      </c>
      <c r="O816" s="59">
        <v>39</v>
      </c>
      <c r="P816" s="59">
        <v>39</v>
      </c>
      <c r="Q816" s="59">
        <v>39</v>
      </c>
      <c r="R816" s="59">
        <v>37733</v>
      </c>
      <c r="S816" s="90"/>
      <c r="T816" s="90"/>
      <c r="U816" s="91"/>
    </row>
    <row r="817" spans="1:21" ht="13.2" x14ac:dyDescent="0.25">
      <c r="A817" s="59" t="s">
        <v>4730</v>
      </c>
      <c r="B817" s="59" t="s">
        <v>6089</v>
      </c>
      <c r="C817" s="59" t="s">
        <v>6166</v>
      </c>
      <c r="D817" s="59" t="s">
        <v>127</v>
      </c>
      <c r="E817" s="59">
        <v>0</v>
      </c>
      <c r="F817" s="59">
        <v>0</v>
      </c>
      <c r="G817" s="59">
        <v>0</v>
      </c>
      <c r="H817" s="59">
        <v>0</v>
      </c>
      <c r="I817" s="59">
        <v>0</v>
      </c>
      <c r="J817" s="59">
        <v>0</v>
      </c>
      <c r="K817" s="59">
        <v>0</v>
      </c>
      <c r="L817" s="59">
        <v>0</v>
      </c>
      <c r="M817" s="59">
        <v>0</v>
      </c>
      <c r="N817" s="59">
        <v>0</v>
      </c>
      <c r="O817" s="59">
        <v>0</v>
      </c>
      <c r="P817" s="59">
        <v>0</v>
      </c>
      <c r="Q817" s="59">
        <v>0</v>
      </c>
      <c r="R817" s="59">
        <v>0</v>
      </c>
      <c r="S817" s="90"/>
      <c r="T817" s="90"/>
      <c r="U817" s="91"/>
    </row>
    <row r="818" spans="1:21" ht="13.2" x14ac:dyDescent="0.25">
      <c r="A818" s="59" t="s">
        <v>4731</v>
      </c>
      <c r="B818" s="59" t="s">
        <v>6167</v>
      </c>
      <c r="C818" s="59" t="s">
        <v>6168</v>
      </c>
      <c r="D818" s="59" t="s">
        <v>127</v>
      </c>
      <c r="E818" s="59">
        <v>0</v>
      </c>
      <c r="F818" s="59">
        <v>0</v>
      </c>
      <c r="G818" s="59">
        <v>0</v>
      </c>
      <c r="H818" s="59">
        <v>0</v>
      </c>
      <c r="I818" s="59">
        <v>0</v>
      </c>
      <c r="J818" s="59">
        <v>0</v>
      </c>
      <c r="K818" s="59">
        <v>0</v>
      </c>
      <c r="L818" s="59">
        <v>0</v>
      </c>
      <c r="M818" s="59">
        <v>0</v>
      </c>
      <c r="N818" s="59">
        <v>0</v>
      </c>
      <c r="O818" s="59">
        <v>0</v>
      </c>
      <c r="P818" s="59">
        <v>0</v>
      </c>
      <c r="Q818" s="59">
        <v>0</v>
      </c>
      <c r="R818" s="59">
        <v>0</v>
      </c>
      <c r="S818" s="90"/>
      <c r="T818" s="90"/>
      <c r="U818" s="91"/>
    </row>
    <row r="819" spans="1:21" ht="13.2" x14ac:dyDescent="0.25">
      <c r="A819" s="59" t="s">
        <v>4732</v>
      </c>
      <c r="B819" s="59" t="s">
        <v>6167</v>
      </c>
      <c r="C819" s="59" t="s">
        <v>6169</v>
      </c>
      <c r="D819" s="59" t="s">
        <v>127</v>
      </c>
      <c r="E819" s="59">
        <v>0</v>
      </c>
      <c r="F819" s="59">
        <v>0</v>
      </c>
      <c r="G819" s="59">
        <v>0</v>
      </c>
      <c r="H819" s="59">
        <v>0</v>
      </c>
      <c r="I819" s="59">
        <v>0</v>
      </c>
      <c r="J819" s="59">
        <v>0</v>
      </c>
      <c r="K819" s="59">
        <v>0</v>
      </c>
      <c r="L819" s="59">
        <v>0</v>
      </c>
      <c r="M819" s="59">
        <v>0</v>
      </c>
      <c r="N819" s="59">
        <v>0</v>
      </c>
      <c r="O819" s="59">
        <v>0</v>
      </c>
      <c r="P819" s="59">
        <v>0</v>
      </c>
      <c r="Q819" s="59">
        <v>0</v>
      </c>
      <c r="R819" s="59">
        <v>0</v>
      </c>
      <c r="S819" s="90"/>
      <c r="T819" s="90"/>
      <c r="U819" s="91"/>
    </row>
    <row r="820" spans="1:21" ht="13.2" x14ac:dyDescent="0.25">
      <c r="A820" s="59" t="s">
        <v>4733</v>
      </c>
      <c r="B820" s="59" t="s">
        <v>6167</v>
      </c>
      <c r="C820" s="59" t="s">
        <v>6170</v>
      </c>
      <c r="D820" s="59" t="s">
        <v>127</v>
      </c>
      <c r="E820" s="59">
        <v>7407</v>
      </c>
      <c r="F820" s="59">
        <v>7435</v>
      </c>
      <c r="G820" s="59">
        <v>7463</v>
      </c>
      <c r="H820" s="59">
        <v>7491</v>
      </c>
      <c r="I820" s="59">
        <v>7519</v>
      </c>
      <c r="J820" s="59">
        <v>7547</v>
      </c>
      <c r="K820" s="59">
        <v>7575</v>
      </c>
      <c r="L820" s="59">
        <v>7604</v>
      </c>
      <c r="M820" s="59">
        <v>7632</v>
      </c>
      <c r="N820" s="59">
        <v>7660</v>
      </c>
      <c r="O820" s="59">
        <v>7688</v>
      </c>
      <c r="P820" s="59">
        <v>7716</v>
      </c>
      <c r="Q820" s="59">
        <v>7744</v>
      </c>
      <c r="R820" s="59">
        <v>7575465</v>
      </c>
      <c r="S820" s="90"/>
      <c r="T820" s="90"/>
      <c r="U820" s="91"/>
    </row>
    <row r="821" spans="1:21" ht="13.2" x14ac:dyDescent="0.25">
      <c r="A821" s="59" t="s">
        <v>4734</v>
      </c>
      <c r="B821" s="59" t="s">
        <v>6167</v>
      </c>
      <c r="C821" s="59" t="s">
        <v>6171</v>
      </c>
      <c r="D821" s="59" t="s">
        <v>127</v>
      </c>
      <c r="E821" s="59">
        <v>9985</v>
      </c>
      <c r="F821" s="59">
        <v>10009</v>
      </c>
      <c r="G821" s="59">
        <v>10033</v>
      </c>
      <c r="H821" s="59">
        <v>10056</v>
      </c>
      <c r="I821" s="59">
        <v>10080</v>
      </c>
      <c r="J821" s="59">
        <v>10104</v>
      </c>
      <c r="K821" s="59">
        <v>10127</v>
      </c>
      <c r="L821" s="59">
        <v>10151</v>
      </c>
      <c r="M821" s="59">
        <v>10175</v>
      </c>
      <c r="N821" s="59">
        <v>10199</v>
      </c>
      <c r="O821" s="59">
        <v>10222</v>
      </c>
      <c r="P821" s="59">
        <v>10246</v>
      </c>
      <c r="Q821" s="59">
        <v>10270</v>
      </c>
      <c r="R821" s="59">
        <v>10127453</v>
      </c>
      <c r="S821" s="90"/>
      <c r="T821" s="90"/>
      <c r="U821" s="91"/>
    </row>
    <row r="822" spans="1:21" ht="13.2" x14ac:dyDescent="0.25">
      <c r="A822" s="59" t="s">
        <v>4735</v>
      </c>
      <c r="B822" s="59" t="s">
        <v>6167</v>
      </c>
      <c r="C822" s="59" t="s">
        <v>6172</v>
      </c>
      <c r="D822" s="59" t="s">
        <v>127</v>
      </c>
      <c r="E822" s="59">
        <v>0</v>
      </c>
      <c r="F822" s="59">
        <v>0</v>
      </c>
      <c r="G822" s="59">
        <v>0</v>
      </c>
      <c r="H822" s="59">
        <v>0</v>
      </c>
      <c r="I822" s="59">
        <v>0</v>
      </c>
      <c r="J822" s="59">
        <v>0</v>
      </c>
      <c r="K822" s="59">
        <v>0</v>
      </c>
      <c r="L822" s="59">
        <v>0</v>
      </c>
      <c r="M822" s="59">
        <v>0</v>
      </c>
      <c r="N822" s="59">
        <v>0</v>
      </c>
      <c r="O822" s="59">
        <v>0</v>
      </c>
      <c r="P822" s="59">
        <v>0</v>
      </c>
      <c r="Q822" s="59">
        <v>0</v>
      </c>
      <c r="R822" s="59">
        <v>0</v>
      </c>
      <c r="S822" s="90"/>
      <c r="T822" s="90"/>
      <c r="U822" s="91"/>
    </row>
    <row r="823" spans="1:21" ht="13.2" x14ac:dyDescent="0.25">
      <c r="A823" s="59" t="s">
        <v>4736</v>
      </c>
      <c r="B823" s="59" t="s">
        <v>6167</v>
      </c>
      <c r="C823" s="59" t="s">
        <v>6173</v>
      </c>
      <c r="D823" s="59" t="s">
        <v>127</v>
      </c>
      <c r="E823" s="59">
        <v>10821</v>
      </c>
      <c r="F823" s="59">
        <v>10836</v>
      </c>
      <c r="G823" s="59">
        <v>10852</v>
      </c>
      <c r="H823" s="59">
        <v>10867</v>
      </c>
      <c r="I823" s="59">
        <v>10882</v>
      </c>
      <c r="J823" s="59">
        <v>10897</v>
      </c>
      <c r="K823" s="59">
        <v>10912</v>
      </c>
      <c r="L823" s="59">
        <v>10927</v>
      </c>
      <c r="M823" s="59">
        <v>10942</v>
      </c>
      <c r="N823" s="59">
        <v>10957</v>
      </c>
      <c r="O823" s="59">
        <v>10972</v>
      </c>
      <c r="P823" s="59">
        <v>10987</v>
      </c>
      <c r="Q823" s="59">
        <v>11002</v>
      </c>
      <c r="R823" s="59">
        <v>10911884</v>
      </c>
      <c r="S823" s="90"/>
      <c r="T823" s="90"/>
      <c r="U823" s="91"/>
    </row>
    <row r="824" spans="1:21" ht="13.2" x14ac:dyDescent="0.25">
      <c r="A824" s="59" t="s">
        <v>4737</v>
      </c>
      <c r="B824" s="59" t="s">
        <v>6167</v>
      </c>
      <c r="C824" s="59" t="s">
        <v>6174</v>
      </c>
      <c r="D824" s="59" t="s">
        <v>127</v>
      </c>
      <c r="E824" s="59">
        <v>15134</v>
      </c>
      <c r="F824" s="59">
        <v>15156</v>
      </c>
      <c r="G824" s="59">
        <v>15177</v>
      </c>
      <c r="H824" s="59">
        <v>15199</v>
      </c>
      <c r="I824" s="59">
        <v>15220</v>
      </c>
      <c r="J824" s="59">
        <v>15241</v>
      </c>
      <c r="K824" s="59">
        <v>15263</v>
      </c>
      <c r="L824" s="59">
        <v>15284</v>
      </c>
      <c r="M824" s="59">
        <v>15306</v>
      </c>
      <c r="N824" s="59">
        <v>15327</v>
      </c>
      <c r="O824" s="59">
        <v>15349</v>
      </c>
      <c r="P824" s="59">
        <v>15370</v>
      </c>
      <c r="Q824" s="59">
        <v>15392</v>
      </c>
      <c r="R824" s="59">
        <v>15262933</v>
      </c>
      <c r="S824" s="90"/>
      <c r="T824" s="90"/>
      <c r="U824" s="91"/>
    </row>
    <row r="825" spans="1:21" ht="13.2" x14ac:dyDescent="0.25">
      <c r="A825" s="59" t="s">
        <v>4738</v>
      </c>
      <c r="B825" s="59" t="s">
        <v>6167</v>
      </c>
      <c r="C825" s="59" t="s">
        <v>6175</v>
      </c>
      <c r="D825" s="59" t="s">
        <v>127</v>
      </c>
      <c r="E825" s="59">
        <v>0</v>
      </c>
      <c r="F825" s="59">
        <v>0</v>
      </c>
      <c r="G825" s="59">
        <v>0</v>
      </c>
      <c r="H825" s="59">
        <v>0</v>
      </c>
      <c r="I825" s="59">
        <v>0</v>
      </c>
      <c r="J825" s="59">
        <v>0</v>
      </c>
      <c r="K825" s="59">
        <v>0</v>
      </c>
      <c r="L825" s="59">
        <v>0</v>
      </c>
      <c r="M825" s="59">
        <v>0</v>
      </c>
      <c r="N825" s="59">
        <v>0</v>
      </c>
      <c r="O825" s="59">
        <v>0</v>
      </c>
      <c r="P825" s="59">
        <v>0</v>
      </c>
      <c r="Q825" s="59">
        <v>0</v>
      </c>
      <c r="R825" s="59">
        <v>0</v>
      </c>
      <c r="S825" s="90"/>
      <c r="T825" s="90"/>
      <c r="U825" s="91"/>
    </row>
    <row r="826" spans="1:21" ht="13.2" x14ac:dyDescent="0.25">
      <c r="A826" s="59" t="s">
        <v>4739</v>
      </c>
      <c r="B826" s="59" t="s">
        <v>6167</v>
      </c>
      <c r="C826" s="59" t="s">
        <v>6176</v>
      </c>
      <c r="D826" s="59" t="s">
        <v>127</v>
      </c>
      <c r="E826" s="59">
        <v>0</v>
      </c>
      <c r="F826" s="59">
        <v>0</v>
      </c>
      <c r="G826" s="59">
        <v>0</v>
      </c>
      <c r="H826" s="59">
        <v>0</v>
      </c>
      <c r="I826" s="59">
        <v>0</v>
      </c>
      <c r="J826" s="59">
        <v>0</v>
      </c>
      <c r="K826" s="59">
        <v>0</v>
      </c>
      <c r="L826" s="59">
        <v>0</v>
      </c>
      <c r="M826" s="59">
        <v>0</v>
      </c>
      <c r="N826" s="59">
        <v>0</v>
      </c>
      <c r="O826" s="59">
        <v>0</v>
      </c>
      <c r="P826" s="59">
        <v>0</v>
      </c>
      <c r="Q826" s="59">
        <v>0</v>
      </c>
      <c r="R826" s="59">
        <v>0</v>
      </c>
      <c r="S826" s="90"/>
      <c r="T826" s="90"/>
      <c r="U826" s="91"/>
    </row>
    <row r="827" spans="1:21" ht="13.2" x14ac:dyDescent="0.25">
      <c r="A827" s="59" t="s">
        <v>4740</v>
      </c>
      <c r="B827" s="59" t="s">
        <v>6167</v>
      </c>
      <c r="C827" s="59" t="s">
        <v>6177</v>
      </c>
      <c r="D827" s="59" t="s">
        <v>127</v>
      </c>
      <c r="E827" s="59">
        <v>0</v>
      </c>
      <c r="F827" s="59">
        <v>0</v>
      </c>
      <c r="G827" s="59">
        <v>0</v>
      </c>
      <c r="H827" s="59">
        <v>0</v>
      </c>
      <c r="I827" s="59">
        <v>0</v>
      </c>
      <c r="J827" s="59">
        <v>0</v>
      </c>
      <c r="K827" s="59">
        <v>0</v>
      </c>
      <c r="L827" s="59">
        <v>0</v>
      </c>
      <c r="M827" s="59">
        <v>0</v>
      </c>
      <c r="N827" s="59">
        <v>0</v>
      </c>
      <c r="O827" s="59">
        <v>0</v>
      </c>
      <c r="P827" s="59">
        <v>0</v>
      </c>
      <c r="Q827" s="59">
        <v>0</v>
      </c>
      <c r="R827" s="59">
        <v>0</v>
      </c>
      <c r="S827" s="90"/>
      <c r="T827" s="90"/>
      <c r="U827" s="91"/>
    </row>
    <row r="828" spans="1:21" ht="13.2" x14ac:dyDescent="0.25">
      <c r="A828" s="59" t="s">
        <v>4741</v>
      </c>
      <c r="B828" s="59" t="s">
        <v>6167</v>
      </c>
      <c r="C828" s="59" t="s">
        <v>6178</v>
      </c>
      <c r="D828" s="59" t="s">
        <v>127</v>
      </c>
      <c r="E828" s="59">
        <v>0</v>
      </c>
      <c r="F828" s="59">
        <v>0</v>
      </c>
      <c r="G828" s="59">
        <v>0</v>
      </c>
      <c r="H828" s="59">
        <v>0</v>
      </c>
      <c r="I828" s="59">
        <v>0</v>
      </c>
      <c r="J828" s="59">
        <v>0</v>
      </c>
      <c r="K828" s="59">
        <v>0</v>
      </c>
      <c r="L828" s="59">
        <v>0</v>
      </c>
      <c r="M828" s="59">
        <v>0</v>
      </c>
      <c r="N828" s="59">
        <v>0</v>
      </c>
      <c r="O828" s="59">
        <v>0</v>
      </c>
      <c r="P828" s="59">
        <v>0</v>
      </c>
      <c r="Q828" s="59">
        <v>0</v>
      </c>
      <c r="R828" s="59">
        <v>0</v>
      </c>
      <c r="S828" s="90"/>
      <c r="T828" s="90"/>
      <c r="U828" s="91"/>
    </row>
    <row r="829" spans="1:21" ht="13.2" x14ac:dyDescent="0.25">
      <c r="A829" s="59" t="s">
        <v>4742</v>
      </c>
      <c r="B829" s="59" t="s">
        <v>6167</v>
      </c>
      <c r="C829" s="59" t="s">
        <v>6179</v>
      </c>
      <c r="D829" s="59" t="s">
        <v>127</v>
      </c>
      <c r="E829" s="59">
        <v>0</v>
      </c>
      <c r="F829" s="59">
        <v>0</v>
      </c>
      <c r="G829" s="59">
        <v>0</v>
      </c>
      <c r="H829" s="59">
        <v>0</v>
      </c>
      <c r="I829" s="59">
        <v>0</v>
      </c>
      <c r="J829" s="59">
        <v>0</v>
      </c>
      <c r="K829" s="59">
        <v>0</v>
      </c>
      <c r="L829" s="59">
        <v>0</v>
      </c>
      <c r="M829" s="59">
        <v>0</v>
      </c>
      <c r="N829" s="59">
        <v>0</v>
      </c>
      <c r="O829" s="59">
        <v>0</v>
      </c>
      <c r="P829" s="59">
        <v>0</v>
      </c>
      <c r="Q829" s="59">
        <v>0</v>
      </c>
      <c r="R829" s="59">
        <v>0</v>
      </c>
      <c r="S829" s="90"/>
      <c r="T829" s="90"/>
      <c r="U829" s="91"/>
    </row>
    <row r="830" spans="1:21" ht="13.2" x14ac:dyDescent="0.25">
      <c r="A830" s="59" t="s">
        <v>4743</v>
      </c>
      <c r="B830" s="59" t="s">
        <v>6167</v>
      </c>
      <c r="C830" s="59" t="s">
        <v>6180</v>
      </c>
      <c r="D830" s="59" t="s">
        <v>127</v>
      </c>
      <c r="E830" s="59">
        <v>2044</v>
      </c>
      <c r="F830" s="59">
        <v>2050</v>
      </c>
      <c r="G830" s="59">
        <v>2056</v>
      </c>
      <c r="H830" s="59">
        <v>2062</v>
      </c>
      <c r="I830" s="59">
        <v>2068</v>
      </c>
      <c r="J830" s="59">
        <v>2074</v>
      </c>
      <c r="K830" s="59">
        <v>2080</v>
      </c>
      <c r="L830" s="59">
        <v>2086</v>
      </c>
      <c r="M830" s="59">
        <v>2092</v>
      </c>
      <c r="N830" s="59">
        <v>2098</v>
      </c>
      <c r="O830" s="59">
        <v>2104</v>
      </c>
      <c r="P830" s="59">
        <v>2110</v>
      </c>
      <c r="Q830" s="59">
        <v>2116</v>
      </c>
      <c r="R830" s="59">
        <v>2079684</v>
      </c>
      <c r="S830" s="90"/>
      <c r="T830" s="90"/>
      <c r="U830" s="91"/>
    </row>
    <row r="831" spans="1:21" ht="13.2" x14ac:dyDescent="0.25">
      <c r="A831" s="59" t="s">
        <v>4744</v>
      </c>
      <c r="B831" s="59" t="s">
        <v>6167</v>
      </c>
      <c r="C831" s="59" t="s">
        <v>6181</v>
      </c>
      <c r="D831" s="59" t="s">
        <v>127</v>
      </c>
      <c r="E831" s="59">
        <v>0</v>
      </c>
      <c r="F831" s="59">
        <v>0</v>
      </c>
      <c r="G831" s="59">
        <v>0</v>
      </c>
      <c r="H831" s="59">
        <v>0</v>
      </c>
      <c r="I831" s="59">
        <v>0</v>
      </c>
      <c r="J831" s="59">
        <v>0</v>
      </c>
      <c r="K831" s="59">
        <v>0</v>
      </c>
      <c r="L831" s="59">
        <v>0</v>
      </c>
      <c r="M831" s="59">
        <v>0</v>
      </c>
      <c r="N831" s="59">
        <v>0</v>
      </c>
      <c r="O831" s="59">
        <v>0</v>
      </c>
      <c r="P831" s="59">
        <v>0</v>
      </c>
      <c r="Q831" s="59">
        <v>0</v>
      </c>
      <c r="R831" s="59">
        <v>0</v>
      </c>
      <c r="S831" s="90"/>
      <c r="T831" s="90"/>
      <c r="U831" s="91"/>
    </row>
    <row r="832" spans="1:21" ht="13.2" x14ac:dyDescent="0.25">
      <c r="A832" s="59" t="s">
        <v>4745</v>
      </c>
      <c r="B832" s="59" t="s">
        <v>6167</v>
      </c>
      <c r="C832" s="59" t="s">
        <v>6182</v>
      </c>
      <c r="D832" s="59" t="s">
        <v>127</v>
      </c>
      <c r="E832" s="59">
        <v>0</v>
      </c>
      <c r="F832" s="59">
        <v>0</v>
      </c>
      <c r="G832" s="59">
        <v>0</v>
      </c>
      <c r="H832" s="59">
        <v>0</v>
      </c>
      <c r="I832" s="59">
        <v>0</v>
      </c>
      <c r="J832" s="59">
        <v>0</v>
      </c>
      <c r="K832" s="59">
        <v>0</v>
      </c>
      <c r="L832" s="59">
        <v>0</v>
      </c>
      <c r="M832" s="59">
        <v>0</v>
      </c>
      <c r="N832" s="59">
        <v>0</v>
      </c>
      <c r="O832" s="59">
        <v>0</v>
      </c>
      <c r="P832" s="59">
        <v>0</v>
      </c>
      <c r="Q832" s="59">
        <v>0</v>
      </c>
      <c r="R832" s="59">
        <v>0</v>
      </c>
      <c r="S832" s="90"/>
      <c r="T832" s="90"/>
      <c r="U832" s="91"/>
    </row>
    <row r="833" spans="1:21" ht="13.2" x14ac:dyDescent="0.25">
      <c r="A833" s="59" t="s">
        <v>4746</v>
      </c>
      <c r="B833" s="59" t="s">
        <v>6167</v>
      </c>
      <c r="C833" s="59" t="s">
        <v>6183</v>
      </c>
      <c r="D833" s="59" t="s">
        <v>127</v>
      </c>
      <c r="E833" s="59">
        <v>0</v>
      </c>
      <c r="F833" s="59">
        <v>0</v>
      </c>
      <c r="G833" s="59">
        <v>0</v>
      </c>
      <c r="H833" s="59">
        <v>0</v>
      </c>
      <c r="I833" s="59">
        <v>0</v>
      </c>
      <c r="J833" s="59">
        <v>0</v>
      </c>
      <c r="K833" s="59">
        <v>0</v>
      </c>
      <c r="L833" s="59">
        <v>0</v>
      </c>
      <c r="M833" s="59">
        <v>0</v>
      </c>
      <c r="N833" s="59">
        <v>0</v>
      </c>
      <c r="O833" s="59">
        <v>0</v>
      </c>
      <c r="P833" s="59">
        <v>0</v>
      </c>
      <c r="Q833" s="59">
        <v>0</v>
      </c>
      <c r="R833" s="59">
        <v>0</v>
      </c>
      <c r="S833" s="90"/>
      <c r="T833" s="90"/>
      <c r="U833" s="91"/>
    </row>
    <row r="834" spans="1:21" ht="13.2" x14ac:dyDescent="0.25">
      <c r="A834" s="59" t="s">
        <v>4747</v>
      </c>
      <c r="B834" s="59" t="s">
        <v>6184</v>
      </c>
      <c r="C834" s="59" t="s">
        <v>6185</v>
      </c>
      <c r="D834" s="59" t="s">
        <v>127</v>
      </c>
      <c r="E834" s="59">
        <v>0</v>
      </c>
      <c r="F834" s="59">
        <v>0</v>
      </c>
      <c r="G834" s="59">
        <v>0</v>
      </c>
      <c r="H834" s="59">
        <v>0</v>
      </c>
      <c r="I834" s="59">
        <v>0</v>
      </c>
      <c r="J834" s="59">
        <v>0</v>
      </c>
      <c r="K834" s="59">
        <v>0</v>
      </c>
      <c r="L834" s="59">
        <v>0</v>
      </c>
      <c r="M834" s="59">
        <v>0</v>
      </c>
      <c r="N834" s="59">
        <v>0</v>
      </c>
      <c r="O834" s="59">
        <v>0</v>
      </c>
      <c r="P834" s="59">
        <v>0</v>
      </c>
      <c r="Q834" s="59">
        <v>0</v>
      </c>
      <c r="R834" s="59">
        <v>0</v>
      </c>
      <c r="S834" s="90"/>
      <c r="T834" s="90"/>
      <c r="U834" s="91"/>
    </row>
    <row r="835" spans="1:21" ht="13.2" x14ac:dyDescent="0.25">
      <c r="A835" s="59" t="s">
        <v>4748</v>
      </c>
      <c r="B835" s="59" t="s">
        <v>6186</v>
      </c>
      <c r="C835" s="59" t="s">
        <v>6187</v>
      </c>
      <c r="D835" s="59" t="s">
        <v>127</v>
      </c>
      <c r="E835" s="59">
        <v>0</v>
      </c>
      <c r="F835" s="59">
        <v>0</v>
      </c>
      <c r="G835" s="59">
        <v>0</v>
      </c>
      <c r="H835" s="59">
        <v>0</v>
      </c>
      <c r="I835" s="59">
        <v>0</v>
      </c>
      <c r="J835" s="59">
        <v>0</v>
      </c>
      <c r="K835" s="59">
        <v>0</v>
      </c>
      <c r="L835" s="59">
        <v>0</v>
      </c>
      <c r="M835" s="59">
        <v>0</v>
      </c>
      <c r="N835" s="59">
        <v>0</v>
      </c>
      <c r="O835" s="59">
        <v>0</v>
      </c>
      <c r="P835" s="59">
        <v>0</v>
      </c>
      <c r="Q835" s="59">
        <v>0</v>
      </c>
      <c r="R835" s="59">
        <v>0</v>
      </c>
      <c r="S835" s="90"/>
      <c r="T835" s="90"/>
      <c r="U835" s="91"/>
    </row>
    <row r="836" spans="1:21" ht="13.2" x14ac:dyDescent="0.25">
      <c r="A836" s="59" t="s">
        <v>4749</v>
      </c>
      <c r="B836" s="59" t="s">
        <v>6186</v>
      </c>
      <c r="C836" s="59" t="s">
        <v>6188</v>
      </c>
      <c r="D836" s="59" t="s">
        <v>127</v>
      </c>
      <c r="E836" s="59">
        <v>0</v>
      </c>
      <c r="F836" s="59">
        <v>0</v>
      </c>
      <c r="G836" s="59">
        <v>0</v>
      </c>
      <c r="H836" s="59">
        <v>0</v>
      </c>
      <c r="I836" s="59">
        <v>0</v>
      </c>
      <c r="J836" s="59">
        <v>0</v>
      </c>
      <c r="K836" s="59">
        <v>0</v>
      </c>
      <c r="L836" s="59">
        <v>0</v>
      </c>
      <c r="M836" s="59">
        <v>0</v>
      </c>
      <c r="N836" s="59">
        <v>0</v>
      </c>
      <c r="O836" s="59">
        <v>0</v>
      </c>
      <c r="P836" s="59">
        <v>0</v>
      </c>
      <c r="Q836" s="59">
        <v>0</v>
      </c>
      <c r="R836" s="59">
        <v>0</v>
      </c>
      <c r="S836" s="90"/>
      <c r="T836" s="90"/>
      <c r="U836" s="91"/>
    </row>
    <row r="837" spans="1:21" ht="13.2" x14ac:dyDescent="0.25">
      <c r="A837" s="59" t="s">
        <v>4750</v>
      </c>
      <c r="B837" s="59" t="s">
        <v>6186</v>
      </c>
      <c r="C837" s="59" t="s">
        <v>6189</v>
      </c>
      <c r="D837" s="59" t="s">
        <v>127</v>
      </c>
      <c r="E837" s="59">
        <v>954</v>
      </c>
      <c r="F837" s="59">
        <v>956</v>
      </c>
      <c r="G837" s="59">
        <v>957</v>
      </c>
      <c r="H837" s="59">
        <v>954</v>
      </c>
      <c r="I837" s="59">
        <v>956</v>
      </c>
      <c r="J837" s="59">
        <v>957</v>
      </c>
      <c r="K837" s="59">
        <v>959</v>
      </c>
      <c r="L837" s="59">
        <v>960</v>
      </c>
      <c r="M837" s="59">
        <v>961</v>
      </c>
      <c r="N837" s="59">
        <v>963</v>
      </c>
      <c r="O837" s="59">
        <v>964</v>
      </c>
      <c r="P837" s="59">
        <v>966</v>
      </c>
      <c r="Q837" s="59">
        <v>967</v>
      </c>
      <c r="R837" s="59">
        <v>959505</v>
      </c>
      <c r="S837" s="90"/>
      <c r="T837" s="90"/>
      <c r="U837" s="91"/>
    </row>
    <row r="838" spans="1:21" ht="13.2" x14ac:dyDescent="0.25">
      <c r="A838" s="59" t="s">
        <v>4751</v>
      </c>
      <c r="B838" s="59" t="s">
        <v>6190</v>
      </c>
      <c r="C838" s="59" t="s">
        <v>6191</v>
      </c>
      <c r="D838" s="59" t="s">
        <v>127</v>
      </c>
      <c r="E838" s="59">
        <v>81</v>
      </c>
      <c r="F838" s="59">
        <v>82</v>
      </c>
      <c r="G838" s="59">
        <v>82</v>
      </c>
      <c r="H838" s="59">
        <v>82</v>
      </c>
      <c r="I838" s="59">
        <v>82</v>
      </c>
      <c r="J838" s="59">
        <v>82</v>
      </c>
      <c r="K838" s="59">
        <v>82</v>
      </c>
      <c r="L838" s="59">
        <v>82</v>
      </c>
      <c r="M838" s="59">
        <v>82</v>
      </c>
      <c r="N838" s="59">
        <v>82</v>
      </c>
      <c r="O838" s="59">
        <v>82</v>
      </c>
      <c r="P838" s="59">
        <v>82</v>
      </c>
      <c r="Q838" s="59">
        <v>82</v>
      </c>
      <c r="R838" s="59">
        <v>81676</v>
      </c>
      <c r="S838" s="90"/>
      <c r="T838" s="90"/>
      <c r="U838" s="91"/>
    </row>
    <row r="839" spans="1:21" ht="13.2" x14ac:dyDescent="0.25">
      <c r="A839" s="59" t="s">
        <v>4752</v>
      </c>
      <c r="B839" s="59" t="s">
        <v>6190</v>
      </c>
      <c r="C839" s="59" t="s">
        <v>6192</v>
      </c>
      <c r="D839" s="59" t="s">
        <v>127</v>
      </c>
      <c r="E839" s="59">
        <v>0</v>
      </c>
      <c r="F839" s="59">
        <v>0</v>
      </c>
      <c r="G839" s="59">
        <v>0</v>
      </c>
      <c r="H839" s="59">
        <v>0</v>
      </c>
      <c r="I839" s="59">
        <v>0</v>
      </c>
      <c r="J839" s="59">
        <v>0</v>
      </c>
      <c r="K839" s="59">
        <v>0</v>
      </c>
      <c r="L839" s="59">
        <v>0</v>
      </c>
      <c r="M839" s="59">
        <v>0</v>
      </c>
      <c r="N839" s="59">
        <v>0</v>
      </c>
      <c r="O839" s="59">
        <v>0</v>
      </c>
      <c r="P839" s="59">
        <v>0</v>
      </c>
      <c r="Q839" s="59">
        <v>0</v>
      </c>
      <c r="R839" s="59">
        <v>196</v>
      </c>
      <c r="S839" s="90"/>
      <c r="T839" s="90"/>
      <c r="U839" s="91"/>
    </row>
    <row r="840" spans="1:21" ht="13.2" x14ac:dyDescent="0.25">
      <c r="A840" s="59" t="s">
        <v>4753</v>
      </c>
      <c r="B840" s="59" t="s">
        <v>6190</v>
      </c>
      <c r="C840" s="59" t="s">
        <v>6193</v>
      </c>
      <c r="D840" s="59" t="s">
        <v>127</v>
      </c>
      <c r="E840" s="59">
        <v>0</v>
      </c>
      <c r="F840" s="59">
        <v>0</v>
      </c>
      <c r="G840" s="59">
        <v>0</v>
      </c>
      <c r="H840" s="59">
        <v>0</v>
      </c>
      <c r="I840" s="59">
        <v>0</v>
      </c>
      <c r="J840" s="59">
        <v>0</v>
      </c>
      <c r="K840" s="59">
        <v>0</v>
      </c>
      <c r="L840" s="59">
        <v>0</v>
      </c>
      <c r="M840" s="59">
        <v>0</v>
      </c>
      <c r="N840" s="59">
        <v>0</v>
      </c>
      <c r="O840" s="59">
        <v>0</v>
      </c>
      <c r="P840" s="59">
        <v>0</v>
      </c>
      <c r="Q840" s="59">
        <v>0</v>
      </c>
      <c r="R840" s="59">
        <v>0</v>
      </c>
      <c r="S840" s="90"/>
      <c r="T840" s="90"/>
      <c r="U840" s="91"/>
    </row>
    <row r="841" spans="1:21" ht="13.2" x14ac:dyDescent="0.25">
      <c r="A841" s="59" t="s">
        <v>4754</v>
      </c>
      <c r="B841" s="59" t="s">
        <v>6190</v>
      </c>
      <c r="C841" s="59" t="s">
        <v>6194</v>
      </c>
      <c r="D841" s="59" t="s">
        <v>127</v>
      </c>
      <c r="E841" s="59">
        <v>0</v>
      </c>
      <c r="F841" s="59">
        <v>0</v>
      </c>
      <c r="G841" s="59">
        <v>0</v>
      </c>
      <c r="H841" s="59">
        <v>0</v>
      </c>
      <c r="I841" s="59">
        <v>0</v>
      </c>
      <c r="J841" s="59">
        <v>0</v>
      </c>
      <c r="K841" s="59">
        <v>0</v>
      </c>
      <c r="L841" s="59">
        <v>0</v>
      </c>
      <c r="M841" s="59">
        <v>0</v>
      </c>
      <c r="N841" s="59">
        <v>0</v>
      </c>
      <c r="O841" s="59">
        <v>0</v>
      </c>
      <c r="P841" s="59">
        <v>0</v>
      </c>
      <c r="Q841" s="59">
        <v>0</v>
      </c>
      <c r="R841" s="59">
        <v>0</v>
      </c>
      <c r="S841" s="90"/>
      <c r="T841" s="90"/>
      <c r="U841" s="91"/>
    </row>
    <row r="842" spans="1:21" ht="13.2" x14ac:dyDescent="0.25">
      <c r="A842" s="59" t="s">
        <v>4755</v>
      </c>
      <c r="B842" s="59" t="s">
        <v>6190</v>
      </c>
      <c r="C842" s="59" t="s">
        <v>6195</v>
      </c>
      <c r="D842" s="59" t="s">
        <v>127</v>
      </c>
      <c r="E842" s="59">
        <v>31</v>
      </c>
      <c r="F842" s="59">
        <v>31</v>
      </c>
      <c r="G842" s="59">
        <v>31</v>
      </c>
      <c r="H842" s="59">
        <v>31</v>
      </c>
      <c r="I842" s="59">
        <v>31</v>
      </c>
      <c r="J842" s="59">
        <v>31</v>
      </c>
      <c r="K842" s="59">
        <v>31</v>
      </c>
      <c r="L842" s="59">
        <v>31</v>
      </c>
      <c r="M842" s="59">
        <v>31</v>
      </c>
      <c r="N842" s="59">
        <v>31</v>
      </c>
      <c r="O842" s="59">
        <v>31</v>
      </c>
      <c r="P842" s="59">
        <v>32</v>
      </c>
      <c r="Q842" s="59">
        <v>32</v>
      </c>
      <c r="R842" s="59">
        <v>31425</v>
      </c>
      <c r="S842" s="90"/>
      <c r="T842" s="90"/>
      <c r="U842" s="91"/>
    </row>
    <row r="843" spans="1:21" ht="13.2" x14ac:dyDescent="0.25">
      <c r="A843" s="59" t="s">
        <v>4756</v>
      </c>
      <c r="B843" s="59" t="s">
        <v>6190</v>
      </c>
      <c r="C843" s="59" t="s">
        <v>6196</v>
      </c>
      <c r="D843" s="59" t="s">
        <v>127</v>
      </c>
      <c r="E843" s="59">
        <v>0</v>
      </c>
      <c r="F843" s="59">
        <v>0</v>
      </c>
      <c r="G843" s="59">
        <v>0</v>
      </c>
      <c r="H843" s="59">
        <v>0</v>
      </c>
      <c r="I843" s="59">
        <v>0</v>
      </c>
      <c r="J843" s="59">
        <v>0</v>
      </c>
      <c r="K843" s="59">
        <v>0</v>
      </c>
      <c r="L843" s="59">
        <v>0</v>
      </c>
      <c r="M843" s="59">
        <v>0</v>
      </c>
      <c r="N843" s="59">
        <v>0</v>
      </c>
      <c r="O843" s="59">
        <v>0</v>
      </c>
      <c r="P843" s="59">
        <v>0</v>
      </c>
      <c r="Q843" s="59">
        <v>0</v>
      </c>
      <c r="R843" s="59">
        <v>0</v>
      </c>
      <c r="S843" s="90"/>
      <c r="T843" s="90"/>
      <c r="U843" s="91"/>
    </row>
    <row r="844" spans="1:21" ht="13.2" x14ac:dyDescent="0.25">
      <c r="A844" s="59" t="s">
        <v>4757</v>
      </c>
      <c r="B844" s="59" t="s">
        <v>6190</v>
      </c>
      <c r="C844" s="59" t="s">
        <v>6197</v>
      </c>
      <c r="D844" s="59" t="s">
        <v>127</v>
      </c>
      <c r="E844" s="59">
        <v>0</v>
      </c>
      <c r="F844" s="59">
        <v>0</v>
      </c>
      <c r="G844" s="59">
        <v>0</v>
      </c>
      <c r="H844" s="59">
        <v>0</v>
      </c>
      <c r="I844" s="59">
        <v>0</v>
      </c>
      <c r="J844" s="59">
        <v>0</v>
      </c>
      <c r="K844" s="59">
        <v>0</v>
      </c>
      <c r="L844" s="59">
        <v>0</v>
      </c>
      <c r="M844" s="59">
        <v>0</v>
      </c>
      <c r="N844" s="59">
        <v>0</v>
      </c>
      <c r="O844" s="59">
        <v>0</v>
      </c>
      <c r="P844" s="59">
        <v>0</v>
      </c>
      <c r="Q844" s="59">
        <v>0</v>
      </c>
      <c r="R844" s="59">
        <v>0</v>
      </c>
      <c r="S844" s="90"/>
      <c r="T844" s="90"/>
      <c r="U844" s="91"/>
    </row>
    <row r="845" spans="1:21" ht="13.2" x14ac:dyDescent="0.25">
      <c r="A845" s="59" t="s">
        <v>4758</v>
      </c>
      <c r="B845" s="59" t="s">
        <v>6190</v>
      </c>
      <c r="C845" s="59" t="s">
        <v>6198</v>
      </c>
      <c r="D845" s="59" t="s">
        <v>127</v>
      </c>
      <c r="E845" s="59">
        <v>0</v>
      </c>
      <c r="F845" s="59">
        <v>0</v>
      </c>
      <c r="G845" s="59">
        <v>0</v>
      </c>
      <c r="H845" s="59">
        <v>0</v>
      </c>
      <c r="I845" s="59">
        <v>0</v>
      </c>
      <c r="J845" s="59">
        <v>0</v>
      </c>
      <c r="K845" s="59">
        <v>0</v>
      </c>
      <c r="L845" s="59">
        <v>0</v>
      </c>
      <c r="M845" s="59">
        <v>0</v>
      </c>
      <c r="N845" s="59">
        <v>0</v>
      </c>
      <c r="O845" s="59">
        <v>0</v>
      </c>
      <c r="P845" s="59">
        <v>0</v>
      </c>
      <c r="Q845" s="59">
        <v>0</v>
      </c>
      <c r="R845" s="59">
        <v>0</v>
      </c>
      <c r="S845" s="90"/>
      <c r="T845" s="90"/>
      <c r="U845" s="91"/>
    </row>
    <row r="846" spans="1:21" ht="13.2" x14ac:dyDescent="0.25">
      <c r="A846" s="59" t="s">
        <v>4759</v>
      </c>
      <c r="B846" s="59" t="s">
        <v>6199</v>
      </c>
      <c r="C846" s="59" t="s">
        <v>6200</v>
      </c>
      <c r="D846" s="59" t="s">
        <v>127</v>
      </c>
      <c r="E846" s="59">
        <v>26731</v>
      </c>
      <c r="F846" s="59">
        <v>26929</v>
      </c>
      <c r="G846" s="59">
        <v>27106</v>
      </c>
      <c r="H846" s="59">
        <v>27519</v>
      </c>
      <c r="I846" s="59">
        <v>27741</v>
      </c>
      <c r="J846" s="59">
        <v>27963</v>
      </c>
      <c r="K846" s="59">
        <v>28184</v>
      </c>
      <c r="L846" s="59">
        <v>28405</v>
      </c>
      <c r="M846" s="59">
        <v>28627</v>
      </c>
      <c r="N846" s="59">
        <v>28848</v>
      </c>
      <c r="O846" s="59">
        <v>29070</v>
      </c>
      <c r="P846" s="59">
        <v>29291</v>
      </c>
      <c r="Q846" s="59">
        <v>29512</v>
      </c>
      <c r="R846" s="59">
        <v>28150427</v>
      </c>
      <c r="S846" s="90"/>
      <c r="T846" s="90"/>
      <c r="U846" s="91"/>
    </row>
    <row r="847" spans="1:21" ht="13.2" x14ac:dyDescent="0.25">
      <c r="A847" s="59" t="s">
        <v>4760</v>
      </c>
      <c r="B847" s="59" t="s">
        <v>6199</v>
      </c>
      <c r="C847" s="59" t="s">
        <v>6201</v>
      </c>
      <c r="D847" s="59" t="s">
        <v>127</v>
      </c>
      <c r="E847" s="59">
        <v>0</v>
      </c>
      <c r="F847" s="59">
        <v>0</v>
      </c>
      <c r="G847" s="59">
        <v>0</v>
      </c>
      <c r="H847" s="59">
        <v>0</v>
      </c>
      <c r="I847" s="59">
        <v>0</v>
      </c>
      <c r="J847" s="59">
        <v>0</v>
      </c>
      <c r="K847" s="59">
        <v>0</v>
      </c>
      <c r="L847" s="59">
        <v>0</v>
      </c>
      <c r="M847" s="59">
        <v>0</v>
      </c>
      <c r="N847" s="59">
        <v>0</v>
      </c>
      <c r="O847" s="59">
        <v>0</v>
      </c>
      <c r="P847" s="59">
        <v>0</v>
      </c>
      <c r="Q847" s="59">
        <v>0</v>
      </c>
      <c r="R847" s="59">
        <v>0</v>
      </c>
      <c r="S847" s="90"/>
      <c r="T847" s="90"/>
      <c r="U847" s="91"/>
    </row>
    <row r="848" spans="1:21" ht="13.2" x14ac:dyDescent="0.25">
      <c r="A848" s="59" t="s">
        <v>4761</v>
      </c>
      <c r="B848" s="59" t="s">
        <v>6199</v>
      </c>
      <c r="C848" s="59" t="s">
        <v>6202</v>
      </c>
      <c r="D848" s="59" t="s">
        <v>127</v>
      </c>
      <c r="E848" s="59">
        <v>116</v>
      </c>
      <c r="F848" s="59">
        <v>117</v>
      </c>
      <c r="G848" s="59">
        <v>117</v>
      </c>
      <c r="H848" s="59">
        <v>118</v>
      </c>
      <c r="I848" s="59">
        <v>118</v>
      </c>
      <c r="J848" s="59">
        <v>119</v>
      </c>
      <c r="K848" s="59">
        <v>119</v>
      </c>
      <c r="L848" s="59">
        <v>120</v>
      </c>
      <c r="M848" s="59">
        <v>120</v>
      </c>
      <c r="N848" s="59">
        <v>121</v>
      </c>
      <c r="O848" s="59">
        <v>121</v>
      </c>
      <c r="P848" s="59">
        <v>122</v>
      </c>
      <c r="Q848" s="59">
        <v>122</v>
      </c>
      <c r="R848" s="59">
        <v>119395</v>
      </c>
      <c r="S848" s="90"/>
      <c r="T848" s="90"/>
      <c r="U848" s="91"/>
    </row>
    <row r="849" spans="1:21" ht="13.2" x14ac:dyDescent="0.25">
      <c r="A849" s="59" t="s">
        <v>4762</v>
      </c>
      <c r="B849" s="59" t="s">
        <v>6199</v>
      </c>
      <c r="C849" s="59" t="s">
        <v>6203</v>
      </c>
      <c r="D849" s="59" t="s">
        <v>127</v>
      </c>
      <c r="E849" s="59">
        <v>0</v>
      </c>
      <c r="F849" s="59">
        <v>0</v>
      </c>
      <c r="G849" s="59">
        <v>0</v>
      </c>
      <c r="H849" s="59">
        <v>0</v>
      </c>
      <c r="I849" s="59">
        <v>0</v>
      </c>
      <c r="J849" s="59">
        <v>0</v>
      </c>
      <c r="K849" s="59">
        <v>0</v>
      </c>
      <c r="L849" s="59">
        <v>0</v>
      </c>
      <c r="M849" s="59">
        <v>0</v>
      </c>
      <c r="N849" s="59">
        <v>0</v>
      </c>
      <c r="O849" s="59">
        <v>0</v>
      </c>
      <c r="P849" s="59">
        <v>0</v>
      </c>
      <c r="Q849" s="59">
        <v>0</v>
      </c>
      <c r="R849" s="59">
        <v>0</v>
      </c>
      <c r="S849" s="90"/>
      <c r="T849" s="90"/>
      <c r="U849" s="91"/>
    </row>
    <row r="850" spans="1:21" ht="13.2" x14ac:dyDescent="0.25">
      <c r="A850" s="59" t="s">
        <v>4763</v>
      </c>
      <c r="B850" s="59" t="s">
        <v>6199</v>
      </c>
      <c r="C850" s="59" t="s">
        <v>6204</v>
      </c>
      <c r="D850" s="59" t="s">
        <v>127</v>
      </c>
      <c r="E850" s="59">
        <v>323</v>
      </c>
      <c r="F850" s="59">
        <v>323</v>
      </c>
      <c r="G850" s="59">
        <v>323</v>
      </c>
      <c r="H850" s="59">
        <v>323</v>
      </c>
      <c r="I850" s="59">
        <v>323</v>
      </c>
      <c r="J850" s="59">
        <v>323</v>
      </c>
      <c r="K850" s="59">
        <v>323</v>
      </c>
      <c r="L850" s="59">
        <v>323</v>
      </c>
      <c r="M850" s="59">
        <v>323</v>
      </c>
      <c r="N850" s="59">
        <v>323</v>
      </c>
      <c r="O850" s="59">
        <v>323</v>
      </c>
      <c r="P850" s="59">
        <v>323</v>
      </c>
      <c r="Q850" s="59">
        <v>323</v>
      </c>
      <c r="R850" s="59">
        <v>322988</v>
      </c>
      <c r="S850" s="90"/>
      <c r="T850" s="90"/>
      <c r="U850" s="91"/>
    </row>
    <row r="851" spans="1:21" ht="13.2" x14ac:dyDescent="0.25">
      <c r="A851" s="59" t="s">
        <v>4764</v>
      </c>
      <c r="B851" s="59" t="s">
        <v>6199</v>
      </c>
      <c r="C851" s="59" t="s">
        <v>6205</v>
      </c>
      <c r="D851" s="59" t="s">
        <v>127</v>
      </c>
      <c r="E851" s="59">
        <v>0</v>
      </c>
      <c r="F851" s="59">
        <v>0</v>
      </c>
      <c r="G851" s="59">
        <v>0</v>
      </c>
      <c r="H851" s="59">
        <v>0</v>
      </c>
      <c r="I851" s="59">
        <v>0</v>
      </c>
      <c r="J851" s="59">
        <v>0</v>
      </c>
      <c r="K851" s="59">
        <v>0</v>
      </c>
      <c r="L851" s="59">
        <v>0</v>
      </c>
      <c r="M851" s="59">
        <v>0</v>
      </c>
      <c r="N851" s="59">
        <v>0</v>
      </c>
      <c r="O851" s="59">
        <v>0</v>
      </c>
      <c r="P851" s="59">
        <v>0</v>
      </c>
      <c r="Q851" s="59">
        <v>0</v>
      </c>
      <c r="R851" s="59">
        <v>0</v>
      </c>
      <c r="S851" s="90"/>
      <c r="T851" s="90"/>
      <c r="U851" s="91"/>
    </row>
    <row r="852" spans="1:21" ht="13.2" x14ac:dyDescent="0.25">
      <c r="A852" s="59" t="s">
        <v>4765</v>
      </c>
      <c r="B852" s="59" t="s">
        <v>6199</v>
      </c>
      <c r="C852" s="59" t="s">
        <v>6206</v>
      </c>
      <c r="D852" s="59" t="s">
        <v>127</v>
      </c>
      <c r="E852" s="59">
        <v>0</v>
      </c>
      <c r="F852" s="59">
        <v>0</v>
      </c>
      <c r="G852" s="59">
        <v>0</v>
      </c>
      <c r="H852" s="59">
        <v>0</v>
      </c>
      <c r="I852" s="59">
        <v>0</v>
      </c>
      <c r="J852" s="59">
        <v>0</v>
      </c>
      <c r="K852" s="59">
        <v>0</v>
      </c>
      <c r="L852" s="59">
        <v>0</v>
      </c>
      <c r="M852" s="59">
        <v>0</v>
      </c>
      <c r="N852" s="59">
        <v>0</v>
      </c>
      <c r="O852" s="59">
        <v>0</v>
      </c>
      <c r="P852" s="59">
        <v>0</v>
      </c>
      <c r="Q852" s="59">
        <v>0</v>
      </c>
      <c r="R852" s="59">
        <v>0</v>
      </c>
      <c r="S852" s="90"/>
      <c r="T852" s="90"/>
      <c r="U852" s="91"/>
    </row>
    <row r="853" spans="1:21" ht="13.2" x14ac:dyDescent="0.25">
      <c r="A853" s="59" t="s">
        <v>4766</v>
      </c>
      <c r="B853" s="59" t="s">
        <v>6199</v>
      </c>
      <c r="C853" s="59" t="s">
        <v>6207</v>
      </c>
      <c r="D853" s="59" t="s">
        <v>127</v>
      </c>
      <c r="E853" s="59">
        <v>0</v>
      </c>
      <c r="F853" s="59">
        <v>0</v>
      </c>
      <c r="G853" s="59">
        <v>0</v>
      </c>
      <c r="H853" s="59">
        <v>0</v>
      </c>
      <c r="I853" s="59">
        <v>0</v>
      </c>
      <c r="J853" s="59">
        <v>0</v>
      </c>
      <c r="K853" s="59">
        <v>0</v>
      </c>
      <c r="L853" s="59">
        <v>0</v>
      </c>
      <c r="M853" s="59">
        <v>0</v>
      </c>
      <c r="N853" s="59">
        <v>0</v>
      </c>
      <c r="O853" s="59">
        <v>0</v>
      </c>
      <c r="P853" s="59">
        <v>0</v>
      </c>
      <c r="Q853" s="59">
        <v>0</v>
      </c>
      <c r="R853" s="59">
        <v>0</v>
      </c>
      <c r="S853" s="90"/>
      <c r="T853" s="90"/>
      <c r="U853" s="91"/>
    </row>
    <row r="854" spans="1:21" ht="13.2" x14ac:dyDescent="0.25">
      <c r="A854" s="59" t="s">
        <v>4767</v>
      </c>
      <c r="B854" s="59" t="s">
        <v>6199</v>
      </c>
      <c r="C854" s="59" t="s">
        <v>6208</v>
      </c>
      <c r="D854" s="59" t="s">
        <v>127</v>
      </c>
      <c r="E854" s="59">
        <v>0</v>
      </c>
      <c r="F854" s="59">
        <v>0</v>
      </c>
      <c r="G854" s="59">
        <v>0</v>
      </c>
      <c r="H854" s="59">
        <v>0</v>
      </c>
      <c r="I854" s="59">
        <v>0</v>
      </c>
      <c r="J854" s="59">
        <v>0</v>
      </c>
      <c r="K854" s="59">
        <v>0</v>
      </c>
      <c r="L854" s="59">
        <v>0</v>
      </c>
      <c r="M854" s="59">
        <v>0</v>
      </c>
      <c r="N854" s="59">
        <v>0</v>
      </c>
      <c r="O854" s="59">
        <v>0</v>
      </c>
      <c r="P854" s="59">
        <v>0</v>
      </c>
      <c r="Q854" s="59">
        <v>0</v>
      </c>
      <c r="R854" s="59">
        <v>0</v>
      </c>
      <c r="S854" s="90"/>
      <c r="T854" s="90"/>
      <c r="U854" s="91"/>
    </row>
    <row r="855" spans="1:21" ht="13.2" x14ac:dyDescent="0.25">
      <c r="A855" s="59" t="s">
        <v>4768</v>
      </c>
      <c r="B855" s="59" t="s">
        <v>6199</v>
      </c>
      <c r="C855" s="59" t="s">
        <v>6209</v>
      </c>
      <c r="D855" s="59" t="s">
        <v>127</v>
      </c>
      <c r="E855" s="59">
        <v>0</v>
      </c>
      <c r="F855" s="59">
        <v>0</v>
      </c>
      <c r="G855" s="59">
        <v>0</v>
      </c>
      <c r="H855" s="59">
        <v>0</v>
      </c>
      <c r="I855" s="59">
        <v>0</v>
      </c>
      <c r="J855" s="59">
        <v>0</v>
      </c>
      <c r="K855" s="59">
        <v>0</v>
      </c>
      <c r="L855" s="59">
        <v>0</v>
      </c>
      <c r="M855" s="59">
        <v>0</v>
      </c>
      <c r="N855" s="59">
        <v>0</v>
      </c>
      <c r="O855" s="59">
        <v>0</v>
      </c>
      <c r="P855" s="59">
        <v>0</v>
      </c>
      <c r="Q855" s="59">
        <v>0</v>
      </c>
      <c r="R855" s="59">
        <v>0</v>
      </c>
      <c r="S855" s="90"/>
      <c r="T855" s="90"/>
      <c r="U855" s="91"/>
    </row>
    <row r="856" spans="1:21" ht="13.2" x14ac:dyDescent="0.25">
      <c r="A856" s="59" t="s">
        <v>4769</v>
      </c>
      <c r="B856" s="59" t="s">
        <v>6199</v>
      </c>
      <c r="C856" s="59" t="s">
        <v>6210</v>
      </c>
      <c r="D856" s="59" t="s">
        <v>127</v>
      </c>
      <c r="E856" s="59">
        <v>0</v>
      </c>
      <c r="F856" s="59">
        <v>0</v>
      </c>
      <c r="G856" s="59">
        <v>0</v>
      </c>
      <c r="H856" s="59">
        <v>0</v>
      </c>
      <c r="I856" s="59">
        <v>0</v>
      </c>
      <c r="J856" s="59">
        <v>0</v>
      </c>
      <c r="K856" s="59">
        <v>0</v>
      </c>
      <c r="L856" s="59">
        <v>0</v>
      </c>
      <c r="M856" s="59">
        <v>0</v>
      </c>
      <c r="N856" s="59">
        <v>0</v>
      </c>
      <c r="O856" s="59">
        <v>0</v>
      </c>
      <c r="P856" s="59">
        <v>0</v>
      </c>
      <c r="Q856" s="59">
        <v>0</v>
      </c>
      <c r="R856" s="59">
        <v>0</v>
      </c>
      <c r="S856" s="90"/>
      <c r="T856" s="90"/>
      <c r="U856" s="91"/>
    </row>
    <row r="857" spans="1:21" ht="13.2" x14ac:dyDescent="0.25">
      <c r="A857" s="59" t="s">
        <v>4770</v>
      </c>
      <c r="B857" s="59" t="s">
        <v>6199</v>
      </c>
      <c r="C857" s="59" t="s">
        <v>6211</v>
      </c>
      <c r="D857" s="59" t="s">
        <v>127</v>
      </c>
      <c r="E857" s="59">
        <v>2052</v>
      </c>
      <c r="F857" s="59">
        <v>2061</v>
      </c>
      <c r="G857" s="59">
        <v>2070</v>
      </c>
      <c r="H857" s="59">
        <v>2079</v>
      </c>
      <c r="I857" s="59">
        <v>2088</v>
      </c>
      <c r="J857" s="59">
        <v>2097</v>
      </c>
      <c r="K857" s="59">
        <v>2106</v>
      </c>
      <c r="L857" s="59">
        <v>2114</v>
      </c>
      <c r="M857" s="59">
        <v>2123</v>
      </c>
      <c r="N857" s="59">
        <v>2132</v>
      </c>
      <c r="O857" s="59">
        <v>2141</v>
      </c>
      <c r="P857" s="59">
        <v>2150</v>
      </c>
      <c r="Q857" s="59">
        <v>2159</v>
      </c>
      <c r="R857" s="59">
        <v>2105529</v>
      </c>
      <c r="S857" s="90"/>
      <c r="T857" s="90"/>
      <c r="U857" s="91"/>
    </row>
    <row r="858" spans="1:21" ht="13.2" x14ac:dyDescent="0.25">
      <c r="A858" s="59" t="s">
        <v>4771</v>
      </c>
      <c r="B858" s="59" t="s">
        <v>6199</v>
      </c>
      <c r="C858" s="59" t="s">
        <v>6212</v>
      </c>
      <c r="D858" s="59" t="s">
        <v>127</v>
      </c>
      <c r="E858" s="59">
        <v>0</v>
      </c>
      <c r="F858" s="59">
        <v>0</v>
      </c>
      <c r="G858" s="59">
        <v>0</v>
      </c>
      <c r="H858" s="59">
        <v>0</v>
      </c>
      <c r="I858" s="59">
        <v>0</v>
      </c>
      <c r="J858" s="59">
        <v>0</v>
      </c>
      <c r="K858" s="59">
        <v>0</v>
      </c>
      <c r="L858" s="59">
        <v>0</v>
      </c>
      <c r="M858" s="59">
        <v>0</v>
      </c>
      <c r="N858" s="59">
        <v>0</v>
      </c>
      <c r="O858" s="59">
        <v>0</v>
      </c>
      <c r="P858" s="59">
        <v>0</v>
      </c>
      <c r="Q858" s="59">
        <v>0</v>
      </c>
      <c r="R858" s="59">
        <v>0</v>
      </c>
      <c r="S858" s="90"/>
      <c r="T858" s="90"/>
      <c r="U858" s="91"/>
    </row>
    <row r="859" spans="1:21" ht="13.2" x14ac:dyDescent="0.25">
      <c r="A859" s="59" t="s">
        <v>4772</v>
      </c>
      <c r="B859" s="59" t="s">
        <v>6199</v>
      </c>
      <c r="C859" s="59" t="s">
        <v>6213</v>
      </c>
      <c r="D859" s="59" t="s">
        <v>127</v>
      </c>
      <c r="E859" s="59">
        <v>0</v>
      </c>
      <c r="F859" s="59">
        <v>0</v>
      </c>
      <c r="G859" s="59">
        <v>0</v>
      </c>
      <c r="H859" s="59">
        <v>0</v>
      </c>
      <c r="I859" s="59">
        <v>0</v>
      </c>
      <c r="J859" s="59">
        <v>0</v>
      </c>
      <c r="K859" s="59">
        <v>0</v>
      </c>
      <c r="L859" s="59">
        <v>0</v>
      </c>
      <c r="M859" s="59">
        <v>0</v>
      </c>
      <c r="N859" s="59">
        <v>0</v>
      </c>
      <c r="O859" s="59">
        <v>0</v>
      </c>
      <c r="P859" s="59">
        <v>0</v>
      </c>
      <c r="Q859" s="59">
        <v>0</v>
      </c>
      <c r="R859" s="59">
        <v>0</v>
      </c>
      <c r="S859" s="90"/>
      <c r="T859" s="90"/>
      <c r="U859" s="91"/>
    </row>
    <row r="860" spans="1:21" ht="13.2" x14ac:dyDescent="0.25">
      <c r="A860" s="59" t="s">
        <v>4773</v>
      </c>
      <c r="B860" s="59" t="s">
        <v>6199</v>
      </c>
      <c r="C860" s="59" t="s">
        <v>6214</v>
      </c>
      <c r="D860" s="59" t="s">
        <v>127</v>
      </c>
      <c r="E860" s="59">
        <v>0</v>
      </c>
      <c r="F860" s="59">
        <v>0</v>
      </c>
      <c r="G860" s="59">
        <v>0</v>
      </c>
      <c r="H860" s="59">
        <v>0</v>
      </c>
      <c r="I860" s="59">
        <v>0</v>
      </c>
      <c r="J860" s="59">
        <v>0</v>
      </c>
      <c r="K860" s="59">
        <v>0</v>
      </c>
      <c r="L860" s="59">
        <v>0</v>
      </c>
      <c r="M860" s="59">
        <v>0</v>
      </c>
      <c r="N860" s="59">
        <v>0</v>
      </c>
      <c r="O860" s="59">
        <v>0</v>
      </c>
      <c r="P860" s="59">
        <v>0</v>
      </c>
      <c r="Q860" s="59">
        <v>0</v>
      </c>
      <c r="R860" s="59">
        <v>0</v>
      </c>
      <c r="S860" s="90"/>
      <c r="T860" s="90"/>
      <c r="U860" s="91"/>
    </row>
    <row r="861" spans="1:21" ht="13.2" x14ac:dyDescent="0.25">
      <c r="A861" s="59" t="s">
        <v>4774</v>
      </c>
      <c r="B861" s="59" t="s">
        <v>6199</v>
      </c>
      <c r="C861" s="59" t="s">
        <v>6215</v>
      </c>
      <c r="D861" s="59" t="s">
        <v>127</v>
      </c>
      <c r="E861" s="59">
        <v>0</v>
      </c>
      <c r="F861" s="59">
        <v>0</v>
      </c>
      <c r="G861" s="59">
        <v>0</v>
      </c>
      <c r="H861" s="59">
        <v>0</v>
      </c>
      <c r="I861" s="59">
        <v>0</v>
      </c>
      <c r="J861" s="59">
        <v>0</v>
      </c>
      <c r="K861" s="59">
        <v>0</v>
      </c>
      <c r="L861" s="59">
        <v>0</v>
      </c>
      <c r="M861" s="59">
        <v>0</v>
      </c>
      <c r="N861" s="59">
        <v>0</v>
      </c>
      <c r="O861" s="59">
        <v>0</v>
      </c>
      <c r="P861" s="59">
        <v>0</v>
      </c>
      <c r="Q861" s="59">
        <v>0</v>
      </c>
      <c r="R861" s="59">
        <v>0</v>
      </c>
      <c r="S861" s="90"/>
      <c r="T861" s="90"/>
      <c r="U861" s="91"/>
    </row>
    <row r="862" spans="1:21" ht="13.2" x14ac:dyDescent="0.25">
      <c r="A862" s="59" t="s">
        <v>4775</v>
      </c>
      <c r="B862" s="59" t="s">
        <v>6199</v>
      </c>
      <c r="C862" s="59" t="s">
        <v>6216</v>
      </c>
      <c r="D862" s="59" t="s">
        <v>127</v>
      </c>
      <c r="E862" s="59">
        <v>0</v>
      </c>
      <c r="F862" s="59">
        <v>0</v>
      </c>
      <c r="G862" s="59">
        <v>0</v>
      </c>
      <c r="H862" s="59">
        <v>0</v>
      </c>
      <c r="I862" s="59">
        <v>0</v>
      </c>
      <c r="J862" s="59">
        <v>0</v>
      </c>
      <c r="K862" s="59">
        <v>0</v>
      </c>
      <c r="L862" s="59">
        <v>0</v>
      </c>
      <c r="M862" s="59">
        <v>0</v>
      </c>
      <c r="N862" s="59">
        <v>0</v>
      </c>
      <c r="O862" s="59">
        <v>0</v>
      </c>
      <c r="P862" s="59">
        <v>0</v>
      </c>
      <c r="Q862" s="59">
        <v>0</v>
      </c>
      <c r="R862" s="59">
        <v>0</v>
      </c>
      <c r="S862" s="90"/>
      <c r="T862" s="90"/>
      <c r="U862" s="91"/>
    </row>
    <row r="863" spans="1:21" ht="13.2" x14ac:dyDescent="0.25">
      <c r="A863" s="59" t="s">
        <v>4776</v>
      </c>
      <c r="B863" s="59" t="s">
        <v>6199</v>
      </c>
      <c r="C863" s="59" t="s">
        <v>6217</v>
      </c>
      <c r="D863" s="59" t="s">
        <v>127</v>
      </c>
      <c r="E863" s="59">
        <v>0</v>
      </c>
      <c r="F863" s="59">
        <v>0</v>
      </c>
      <c r="G863" s="59">
        <v>0</v>
      </c>
      <c r="H863" s="59">
        <v>0</v>
      </c>
      <c r="I863" s="59">
        <v>0</v>
      </c>
      <c r="J863" s="59">
        <v>0</v>
      </c>
      <c r="K863" s="59">
        <v>0</v>
      </c>
      <c r="L863" s="59">
        <v>0</v>
      </c>
      <c r="M863" s="59">
        <v>0</v>
      </c>
      <c r="N863" s="59">
        <v>0</v>
      </c>
      <c r="O863" s="59">
        <v>0</v>
      </c>
      <c r="P863" s="59">
        <v>0</v>
      </c>
      <c r="Q863" s="59">
        <v>0</v>
      </c>
      <c r="R863" s="59">
        <v>0</v>
      </c>
      <c r="S863" s="90"/>
      <c r="T863" s="90"/>
      <c r="U863" s="91"/>
    </row>
    <row r="864" spans="1:21" ht="13.2" x14ac:dyDescent="0.25">
      <c r="A864" s="59" t="s">
        <v>4777</v>
      </c>
      <c r="B864" s="59" t="s">
        <v>6199</v>
      </c>
      <c r="C864" s="59" t="s">
        <v>6218</v>
      </c>
      <c r="D864" s="59" t="s">
        <v>127</v>
      </c>
      <c r="E864" s="59">
        <v>0</v>
      </c>
      <c r="F864" s="59">
        <v>0</v>
      </c>
      <c r="G864" s="59">
        <v>0</v>
      </c>
      <c r="H864" s="59">
        <v>0</v>
      </c>
      <c r="I864" s="59">
        <v>0</v>
      </c>
      <c r="J864" s="59">
        <v>0</v>
      </c>
      <c r="K864" s="59">
        <v>0</v>
      </c>
      <c r="L864" s="59">
        <v>0</v>
      </c>
      <c r="M864" s="59">
        <v>0</v>
      </c>
      <c r="N864" s="59">
        <v>0</v>
      </c>
      <c r="O864" s="59">
        <v>0</v>
      </c>
      <c r="P864" s="59">
        <v>0</v>
      </c>
      <c r="Q864" s="59">
        <v>0</v>
      </c>
      <c r="R864" s="59">
        <v>0</v>
      </c>
      <c r="S864" s="90"/>
      <c r="T864" s="90"/>
      <c r="U864" s="91"/>
    </row>
    <row r="865" spans="1:21" ht="13.2" x14ac:dyDescent="0.25">
      <c r="A865" s="59" t="s">
        <v>4778</v>
      </c>
      <c r="B865" s="59" t="s">
        <v>6199</v>
      </c>
      <c r="C865" s="59" t="s">
        <v>6219</v>
      </c>
      <c r="D865" s="59" t="s">
        <v>127</v>
      </c>
      <c r="E865" s="59">
        <v>-185</v>
      </c>
      <c r="F865" s="59">
        <v>-183</v>
      </c>
      <c r="G865" s="59">
        <v>-182</v>
      </c>
      <c r="H865" s="59">
        <v>-180</v>
      </c>
      <c r="I865" s="59">
        <v>-178</v>
      </c>
      <c r="J865" s="59">
        <v>-177</v>
      </c>
      <c r="K865" s="59">
        <v>-175</v>
      </c>
      <c r="L865" s="59">
        <v>-173</v>
      </c>
      <c r="M865" s="59">
        <v>-171</v>
      </c>
      <c r="N865" s="59">
        <v>-170</v>
      </c>
      <c r="O865" s="59">
        <v>-168</v>
      </c>
      <c r="P865" s="59">
        <v>-166</v>
      </c>
      <c r="Q865" s="59">
        <v>-164</v>
      </c>
      <c r="R865" s="59">
        <v>-174818</v>
      </c>
      <c r="S865" s="90"/>
      <c r="T865" s="90"/>
      <c r="U865" s="91"/>
    </row>
    <row r="866" spans="1:21" ht="13.2" x14ac:dyDescent="0.25">
      <c r="A866" s="59" t="s">
        <v>4779</v>
      </c>
      <c r="B866" s="59" t="s">
        <v>6199</v>
      </c>
      <c r="C866" s="59" t="s">
        <v>6220</v>
      </c>
      <c r="D866" s="59" t="s">
        <v>127</v>
      </c>
      <c r="E866" s="59">
        <v>0</v>
      </c>
      <c r="F866" s="59">
        <v>0</v>
      </c>
      <c r="G866" s="59">
        <v>0</v>
      </c>
      <c r="H866" s="59">
        <v>0</v>
      </c>
      <c r="I866" s="59">
        <v>0</v>
      </c>
      <c r="J866" s="59">
        <v>0</v>
      </c>
      <c r="K866" s="59">
        <v>0</v>
      </c>
      <c r="L866" s="59">
        <v>0</v>
      </c>
      <c r="M866" s="59">
        <v>0</v>
      </c>
      <c r="N866" s="59">
        <v>0</v>
      </c>
      <c r="O866" s="59">
        <v>0</v>
      </c>
      <c r="P866" s="59">
        <v>0</v>
      </c>
      <c r="Q866" s="59">
        <v>0</v>
      </c>
      <c r="R866" s="59">
        <v>0</v>
      </c>
      <c r="S866" s="90"/>
      <c r="T866" s="90"/>
      <c r="U866" s="91"/>
    </row>
    <row r="867" spans="1:21" ht="13.2" x14ac:dyDescent="0.25">
      <c r="A867" s="59" t="s">
        <v>4780</v>
      </c>
      <c r="B867" s="59" t="s">
        <v>6199</v>
      </c>
      <c r="C867" s="59" t="s">
        <v>6221</v>
      </c>
      <c r="D867" s="59" t="s">
        <v>127</v>
      </c>
      <c r="E867" s="59">
        <v>1896</v>
      </c>
      <c r="F867" s="59">
        <v>1910</v>
      </c>
      <c r="G867" s="59">
        <v>1924</v>
      </c>
      <c r="H867" s="59">
        <v>1938</v>
      </c>
      <c r="I867" s="59">
        <v>1952</v>
      </c>
      <c r="J867" s="59">
        <v>1966</v>
      </c>
      <c r="K867" s="59">
        <v>1980</v>
      </c>
      <c r="L867" s="59">
        <v>1994</v>
      </c>
      <c r="M867" s="59">
        <v>2008</v>
      </c>
      <c r="N867" s="59">
        <v>2022</v>
      </c>
      <c r="O867" s="59">
        <v>2036</v>
      </c>
      <c r="P867" s="59">
        <v>2050</v>
      </c>
      <c r="Q867" s="59">
        <v>2064</v>
      </c>
      <c r="R867" s="59">
        <v>1980231</v>
      </c>
      <c r="S867" s="90"/>
      <c r="T867" s="90"/>
      <c r="U867" s="91"/>
    </row>
    <row r="868" spans="1:21" ht="13.2" x14ac:dyDescent="0.25">
      <c r="A868" s="59" t="s">
        <v>4781</v>
      </c>
      <c r="B868" s="59" t="s">
        <v>6199</v>
      </c>
      <c r="C868" s="59" t="s">
        <v>6222</v>
      </c>
      <c r="D868" s="59" t="s">
        <v>127</v>
      </c>
      <c r="E868" s="59">
        <v>0</v>
      </c>
      <c r="F868" s="59">
        <v>0</v>
      </c>
      <c r="G868" s="59">
        <v>0</v>
      </c>
      <c r="H868" s="59">
        <v>0</v>
      </c>
      <c r="I868" s="59">
        <v>0</v>
      </c>
      <c r="J868" s="59">
        <v>0</v>
      </c>
      <c r="K868" s="59">
        <v>0</v>
      </c>
      <c r="L868" s="59">
        <v>0</v>
      </c>
      <c r="M868" s="59">
        <v>0</v>
      </c>
      <c r="N868" s="59">
        <v>0</v>
      </c>
      <c r="O868" s="59">
        <v>0</v>
      </c>
      <c r="P868" s="59">
        <v>0</v>
      </c>
      <c r="Q868" s="59">
        <v>0</v>
      </c>
      <c r="R868" s="59">
        <v>0</v>
      </c>
      <c r="S868" s="90"/>
      <c r="T868" s="90"/>
      <c r="U868" s="91"/>
    </row>
    <row r="869" spans="1:21" ht="13.2" x14ac:dyDescent="0.25">
      <c r="A869" s="59" t="s">
        <v>4782</v>
      </c>
      <c r="B869" s="59" t="s">
        <v>6223</v>
      </c>
      <c r="C869" s="59" t="s">
        <v>6224</v>
      </c>
      <c r="D869" s="59" t="s">
        <v>127</v>
      </c>
      <c r="E869" s="59">
        <v>7735</v>
      </c>
      <c r="F869" s="59">
        <v>7995</v>
      </c>
      <c r="G869" s="59">
        <v>8264</v>
      </c>
      <c r="H869" s="59">
        <v>8536</v>
      </c>
      <c r="I869" s="59">
        <v>8809</v>
      </c>
      <c r="J869" s="59">
        <v>9081</v>
      </c>
      <c r="K869" s="59">
        <v>9352</v>
      </c>
      <c r="L869" s="59">
        <v>9625</v>
      </c>
      <c r="M869" s="59">
        <v>9897</v>
      </c>
      <c r="N869" s="59">
        <v>10149</v>
      </c>
      <c r="O869" s="59">
        <v>10436</v>
      </c>
      <c r="P869" s="59">
        <v>10741</v>
      </c>
      <c r="Q869" s="59">
        <v>11020</v>
      </c>
      <c r="R869" s="59">
        <v>9355253</v>
      </c>
      <c r="S869" s="90"/>
      <c r="T869" s="90"/>
      <c r="U869" s="91"/>
    </row>
    <row r="870" spans="1:21" ht="13.2" x14ac:dyDescent="0.25">
      <c r="A870" s="59" t="s">
        <v>4783</v>
      </c>
      <c r="B870" s="59" t="s">
        <v>6223</v>
      </c>
      <c r="C870" s="59" t="s">
        <v>6225</v>
      </c>
      <c r="D870" s="59" t="s">
        <v>127</v>
      </c>
      <c r="E870" s="59">
        <v>0</v>
      </c>
      <c r="F870" s="59">
        <v>0</v>
      </c>
      <c r="G870" s="59">
        <v>0</v>
      </c>
      <c r="H870" s="59">
        <v>0</v>
      </c>
      <c r="I870" s="59">
        <v>0</v>
      </c>
      <c r="J870" s="59">
        <v>0</v>
      </c>
      <c r="K870" s="59">
        <v>0</v>
      </c>
      <c r="L870" s="59">
        <v>0</v>
      </c>
      <c r="M870" s="59">
        <v>0</v>
      </c>
      <c r="N870" s="59">
        <v>0</v>
      </c>
      <c r="O870" s="59">
        <v>0</v>
      </c>
      <c r="P870" s="59">
        <v>0</v>
      </c>
      <c r="Q870" s="59">
        <v>0</v>
      </c>
      <c r="R870" s="59">
        <v>0</v>
      </c>
      <c r="S870" s="90"/>
      <c r="T870" s="90"/>
      <c r="U870" s="91"/>
    </row>
    <row r="871" spans="1:21" ht="13.2" x14ac:dyDescent="0.25">
      <c r="A871" s="59" t="s">
        <v>4784</v>
      </c>
      <c r="B871" s="59" t="s">
        <v>6226</v>
      </c>
      <c r="C871" s="59" t="s">
        <v>6227</v>
      </c>
      <c r="D871" s="59" t="s">
        <v>127</v>
      </c>
      <c r="E871" s="59">
        <v>110</v>
      </c>
      <c r="F871" s="59">
        <v>110</v>
      </c>
      <c r="G871" s="59">
        <v>110</v>
      </c>
      <c r="H871" s="59">
        <v>110</v>
      </c>
      <c r="I871" s="59">
        <v>110</v>
      </c>
      <c r="J871" s="59">
        <v>110</v>
      </c>
      <c r="K871" s="59">
        <v>110</v>
      </c>
      <c r="L871" s="59">
        <v>110</v>
      </c>
      <c r="M871" s="59">
        <v>110</v>
      </c>
      <c r="N871" s="59">
        <v>110</v>
      </c>
      <c r="O871" s="59">
        <v>110</v>
      </c>
      <c r="P871" s="59">
        <v>110</v>
      </c>
      <c r="Q871" s="59">
        <v>110</v>
      </c>
      <c r="R871" s="59">
        <v>110300</v>
      </c>
      <c r="S871" s="90"/>
      <c r="T871" s="90"/>
      <c r="U871" s="91"/>
    </row>
    <row r="872" spans="1:21" ht="13.2" x14ac:dyDescent="0.25">
      <c r="A872" s="59" t="s">
        <v>4785</v>
      </c>
      <c r="B872" s="59" t="s">
        <v>6226</v>
      </c>
      <c r="C872" s="59" t="s">
        <v>6228</v>
      </c>
      <c r="D872" s="59" t="s">
        <v>127</v>
      </c>
      <c r="E872" s="59">
        <v>0</v>
      </c>
      <c r="F872" s="59">
        <v>0</v>
      </c>
      <c r="G872" s="59">
        <v>0</v>
      </c>
      <c r="H872" s="59">
        <v>0</v>
      </c>
      <c r="I872" s="59">
        <v>0</v>
      </c>
      <c r="J872" s="59">
        <v>0</v>
      </c>
      <c r="K872" s="59">
        <v>0</v>
      </c>
      <c r="L872" s="59">
        <v>0</v>
      </c>
      <c r="M872" s="59">
        <v>0</v>
      </c>
      <c r="N872" s="59">
        <v>0</v>
      </c>
      <c r="O872" s="59">
        <v>0</v>
      </c>
      <c r="P872" s="59">
        <v>0</v>
      </c>
      <c r="Q872" s="59">
        <v>0</v>
      </c>
      <c r="R872" s="59">
        <v>0</v>
      </c>
      <c r="S872" s="90"/>
      <c r="T872" s="90"/>
      <c r="U872" s="91"/>
    </row>
    <row r="873" spans="1:21" ht="13.2" x14ac:dyDescent="0.25">
      <c r="A873" s="59" t="s">
        <v>4786</v>
      </c>
      <c r="B873" s="59" t="s">
        <v>6226</v>
      </c>
      <c r="C873" s="59" t="s">
        <v>6224</v>
      </c>
      <c r="D873" s="59" t="s">
        <v>127</v>
      </c>
      <c r="E873" s="59">
        <v>49382</v>
      </c>
      <c r="F873" s="59">
        <v>49836</v>
      </c>
      <c r="G873" s="59">
        <v>50266</v>
      </c>
      <c r="H873" s="59">
        <v>50720</v>
      </c>
      <c r="I873" s="59">
        <v>51175</v>
      </c>
      <c r="J873" s="59">
        <v>51629</v>
      </c>
      <c r="K873" s="59">
        <v>52064</v>
      </c>
      <c r="L873" s="59">
        <v>52514</v>
      </c>
      <c r="M873" s="59">
        <v>52969</v>
      </c>
      <c r="N873" s="59">
        <v>53423</v>
      </c>
      <c r="O873" s="59">
        <v>53877</v>
      </c>
      <c r="P873" s="59">
        <v>54331</v>
      </c>
      <c r="Q873" s="59">
        <v>54784</v>
      </c>
      <c r="R873" s="59">
        <v>52073793</v>
      </c>
      <c r="S873" s="90"/>
      <c r="T873" s="90"/>
      <c r="U873" s="91"/>
    </row>
    <row r="874" spans="1:21" ht="13.2" x14ac:dyDescent="0.25">
      <c r="A874" s="59" t="s">
        <v>4787</v>
      </c>
      <c r="B874" s="59" t="s">
        <v>6226</v>
      </c>
      <c r="C874" s="59" t="s">
        <v>6204</v>
      </c>
      <c r="D874" s="59" t="s">
        <v>127</v>
      </c>
      <c r="E874" s="59">
        <v>1832</v>
      </c>
      <c r="F874" s="59">
        <v>1853</v>
      </c>
      <c r="G874" s="59">
        <v>1874</v>
      </c>
      <c r="H874" s="59">
        <v>1895</v>
      </c>
      <c r="I874" s="59">
        <v>1916</v>
      </c>
      <c r="J874" s="59">
        <v>1937</v>
      </c>
      <c r="K874" s="59">
        <v>1958</v>
      </c>
      <c r="L874" s="59">
        <v>1979</v>
      </c>
      <c r="M874" s="59">
        <v>2000</v>
      </c>
      <c r="N874" s="59">
        <v>2020</v>
      </c>
      <c r="O874" s="59">
        <v>2041</v>
      </c>
      <c r="P874" s="59">
        <v>2062</v>
      </c>
      <c r="Q874" s="59">
        <v>2083</v>
      </c>
      <c r="R874" s="59">
        <v>1957747</v>
      </c>
      <c r="S874" s="90"/>
      <c r="T874" s="90"/>
      <c r="U874" s="91"/>
    </row>
    <row r="875" spans="1:21" ht="13.2" x14ac:dyDescent="0.25">
      <c r="A875" s="59" t="s">
        <v>4788</v>
      </c>
      <c r="B875" s="59" t="s">
        <v>6226</v>
      </c>
      <c r="C875" s="59" t="s">
        <v>6229</v>
      </c>
      <c r="D875" s="59" t="s">
        <v>127</v>
      </c>
      <c r="E875" s="59">
        <v>0</v>
      </c>
      <c r="F875" s="59">
        <v>0</v>
      </c>
      <c r="G875" s="59">
        <v>0</v>
      </c>
      <c r="H875" s="59">
        <v>0</v>
      </c>
      <c r="I875" s="59">
        <v>0</v>
      </c>
      <c r="J875" s="59">
        <v>0</v>
      </c>
      <c r="K875" s="59">
        <v>0</v>
      </c>
      <c r="L875" s="59">
        <v>0</v>
      </c>
      <c r="M875" s="59">
        <v>0</v>
      </c>
      <c r="N875" s="59">
        <v>0</v>
      </c>
      <c r="O875" s="59">
        <v>0</v>
      </c>
      <c r="P875" s="59">
        <v>0</v>
      </c>
      <c r="Q875" s="59">
        <v>0</v>
      </c>
      <c r="R875" s="59">
        <v>0</v>
      </c>
      <c r="S875" s="90"/>
      <c r="T875" s="90"/>
      <c r="U875" s="91"/>
    </row>
    <row r="876" spans="1:21" ht="13.2" x14ac:dyDescent="0.25">
      <c r="A876" s="59" t="s">
        <v>4789</v>
      </c>
      <c r="B876" s="59" t="s">
        <v>6226</v>
      </c>
      <c r="C876" s="59" t="s">
        <v>6230</v>
      </c>
      <c r="D876" s="59" t="s">
        <v>127</v>
      </c>
      <c r="E876" s="59">
        <v>0</v>
      </c>
      <c r="F876" s="59">
        <v>0</v>
      </c>
      <c r="G876" s="59">
        <v>0</v>
      </c>
      <c r="H876" s="59">
        <v>0</v>
      </c>
      <c r="I876" s="59">
        <v>0</v>
      </c>
      <c r="J876" s="59">
        <v>0</v>
      </c>
      <c r="K876" s="59">
        <v>0</v>
      </c>
      <c r="L876" s="59">
        <v>0</v>
      </c>
      <c r="M876" s="59">
        <v>0</v>
      </c>
      <c r="N876" s="59">
        <v>0</v>
      </c>
      <c r="O876" s="59">
        <v>0</v>
      </c>
      <c r="P876" s="59">
        <v>0</v>
      </c>
      <c r="Q876" s="59">
        <v>0</v>
      </c>
      <c r="R876" s="59">
        <v>0</v>
      </c>
      <c r="S876" s="90"/>
      <c r="T876" s="90"/>
      <c r="U876" s="91"/>
    </row>
    <row r="877" spans="1:21" ht="13.2" x14ac:dyDescent="0.25">
      <c r="A877" s="59" t="s">
        <v>4790</v>
      </c>
      <c r="B877" s="59" t="s">
        <v>6226</v>
      </c>
      <c r="C877" s="59" t="s">
        <v>6231</v>
      </c>
      <c r="D877" s="59" t="s">
        <v>127</v>
      </c>
      <c r="E877" s="59">
        <v>0</v>
      </c>
      <c r="F877" s="59">
        <v>0</v>
      </c>
      <c r="G877" s="59">
        <v>0</v>
      </c>
      <c r="H877" s="59">
        <v>0</v>
      </c>
      <c r="I877" s="59">
        <v>0</v>
      </c>
      <c r="J877" s="59">
        <v>0</v>
      </c>
      <c r="K877" s="59">
        <v>0</v>
      </c>
      <c r="L877" s="59">
        <v>0</v>
      </c>
      <c r="M877" s="59">
        <v>0</v>
      </c>
      <c r="N877" s="59">
        <v>0</v>
      </c>
      <c r="O877" s="59">
        <v>0</v>
      </c>
      <c r="P877" s="59">
        <v>0</v>
      </c>
      <c r="Q877" s="59">
        <v>0</v>
      </c>
      <c r="R877" s="59">
        <v>0</v>
      </c>
      <c r="S877" s="90"/>
      <c r="T877" s="90"/>
      <c r="U877" s="91"/>
    </row>
    <row r="878" spans="1:21" ht="13.2" x14ac:dyDescent="0.25">
      <c r="A878" s="59" t="s">
        <v>4791</v>
      </c>
      <c r="B878" s="59" t="s">
        <v>6226</v>
      </c>
      <c r="C878" s="59" t="s">
        <v>6232</v>
      </c>
      <c r="D878" s="59" t="s">
        <v>127</v>
      </c>
      <c r="E878" s="59">
        <v>0</v>
      </c>
      <c r="F878" s="59">
        <v>0</v>
      </c>
      <c r="G878" s="59">
        <v>0</v>
      </c>
      <c r="H878" s="59">
        <v>0</v>
      </c>
      <c r="I878" s="59">
        <v>0</v>
      </c>
      <c r="J878" s="59">
        <v>0</v>
      </c>
      <c r="K878" s="59">
        <v>0</v>
      </c>
      <c r="L878" s="59">
        <v>0</v>
      </c>
      <c r="M878" s="59">
        <v>0</v>
      </c>
      <c r="N878" s="59">
        <v>0</v>
      </c>
      <c r="O878" s="59">
        <v>0</v>
      </c>
      <c r="P878" s="59">
        <v>0</v>
      </c>
      <c r="Q878" s="59">
        <v>0</v>
      </c>
      <c r="R878" s="59">
        <v>0</v>
      </c>
      <c r="S878" s="90"/>
      <c r="T878" s="90"/>
      <c r="U878" s="91"/>
    </row>
    <row r="879" spans="1:21" ht="13.2" x14ac:dyDescent="0.25">
      <c r="A879" s="59" t="s">
        <v>4792</v>
      </c>
      <c r="B879" s="59" t="s">
        <v>6226</v>
      </c>
      <c r="C879" s="59" t="s">
        <v>6233</v>
      </c>
      <c r="D879" s="59" t="s">
        <v>127</v>
      </c>
      <c r="E879" s="59">
        <v>0</v>
      </c>
      <c r="F879" s="59">
        <v>0</v>
      </c>
      <c r="G879" s="59">
        <v>0</v>
      </c>
      <c r="H879" s="59">
        <v>0</v>
      </c>
      <c r="I879" s="59">
        <v>0</v>
      </c>
      <c r="J879" s="59">
        <v>0</v>
      </c>
      <c r="K879" s="59">
        <v>0</v>
      </c>
      <c r="L879" s="59">
        <v>0</v>
      </c>
      <c r="M879" s="59">
        <v>0</v>
      </c>
      <c r="N879" s="59">
        <v>0</v>
      </c>
      <c r="O879" s="59">
        <v>0</v>
      </c>
      <c r="P879" s="59">
        <v>0</v>
      </c>
      <c r="Q879" s="59">
        <v>0</v>
      </c>
      <c r="R879" s="59">
        <v>0</v>
      </c>
      <c r="S879" s="90"/>
      <c r="T879" s="90"/>
      <c r="U879" s="91"/>
    </row>
    <row r="880" spans="1:21" ht="13.2" x14ac:dyDescent="0.25">
      <c r="A880" s="59" t="s">
        <v>4793</v>
      </c>
      <c r="B880" s="59" t="s">
        <v>6226</v>
      </c>
      <c r="C880" s="59" t="s">
        <v>6234</v>
      </c>
      <c r="D880" s="59" t="s">
        <v>127</v>
      </c>
      <c r="E880" s="59">
        <v>0</v>
      </c>
      <c r="F880" s="59">
        <v>0</v>
      </c>
      <c r="G880" s="59">
        <v>0</v>
      </c>
      <c r="H880" s="59">
        <v>0</v>
      </c>
      <c r="I880" s="59">
        <v>0</v>
      </c>
      <c r="J880" s="59">
        <v>0</v>
      </c>
      <c r="K880" s="59">
        <v>0</v>
      </c>
      <c r="L880" s="59">
        <v>0</v>
      </c>
      <c r="M880" s="59">
        <v>0</v>
      </c>
      <c r="N880" s="59">
        <v>0</v>
      </c>
      <c r="O880" s="59">
        <v>0</v>
      </c>
      <c r="P880" s="59">
        <v>0</v>
      </c>
      <c r="Q880" s="59">
        <v>0</v>
      </c>
      <c r="R880" s="59">
        <v>0</v>
      </c>
      <c r="S880" s="90"/>
      <c r="T880" s="90"/>
      <c r="U880" s="91"/>
    </row>
    <row r="881" spans="1:21" ht="13.2" x14ac:dyDescent="0.25">
      <c r="A881" s="59" t="s">
        <v>4794</v>
      </c>
      <c r="B881" s="59" t="s">
        <v>6226</v>
      </c>
      <c r="C881" s="59" t="s">
        <v>6214</v>
      </c>
      <c r="D881" s="59" t="s">
        <v>127</v>
      </c>
      <c r="E881" s="59">
        <v>0</v>
      </c>
      <c r="F881" s="59">
        <v>0</v>
      </c>
      <c r="G881" s="59">
        <v>0</v>
      </c>
      <c r="H881" s="59">
        <v>0</v>
      </c>
      <c r="I881" s="59">
        <v>0</v>
      </c>
      <c r="J881" s="59">
        <v>0</v>
      </c>
      <c r="K881" s="59">
        <v>0</v>
      </c>
      <c r="L881" s="59">
        <v>0</v>
      </c>
      <c r="M881" s="59">
        <v>0</v>
      </c>
      <c r="N881" s="59">
        <v>0</v>
      </c>
      <c r="O881" s="59">
        <v>0</v>
      </c>
      <c r="P881" s="59">
        <v>0</v>
      </c>
      <c r="Q881" s="59">
        <v>0</v>
      </c>
      <c r="R881" s="59">
        <v>0</v>
      </c>
      <c r="S881" s="90"/>
      <c r="T881" s="90"/>
      <c r="U881" s="91"/>
    </row>
    <row r="882" spans="1:21" ht="13.2" x14ac:dyDescent="0.25">
      <c r="A882" s="59" t="s">
        <v>4795</v>
      </c>
      <c r="B882" s="59" t="s">
        <v>6226</v>
      </c>
      <c r="C882" s="59" t="s">
        <v>6215</v>
      </c>
      <c r="D882" s="59" t="s">
        <v>127</v>
      </c>
      <c r="E882" s="59">
        <v>0</v>
      </c>
      <c r="F882" s="59">
        <v>0</v>
      </c>
      <c r="G882" s="59">
        <v>0</v>
      </c>
      <c r="H882" s="59">
        <v>0</v>
      </c>
      <c r="I882" s="59">
        <v>0</v>
      </c>
      <c r="J882" s="59">
        <v>0</v>
      </c>
      <c r="K882" s="59">
        <v>0</v>
      </c>
      <c r="L882" s="59">
        <v>0</v>
      </c>
      <c r="M882" s="59">
        <v>0</v>
      </c>
      <c r="N882" s="59">
        <v>0</v>
      </c>
      <c r="O882" s="59">
        <v>0</v>
      </c>
      <c r="P882" s="59">
        <v>0</v>
      </c>
      <c r="Q882" s="59">
        <v>0</v>
      </c>
      <c r="R882" s="59">
        <v>0</v>
      </c>
      <c r="S882" s="90"/>
      <c r="T882" s="90"/>
      <c r="U882" s="91"/>
    </row>
    <row r="883" spans="1:21" ht="13.2" x14ac:dyDescent="0.25">
      <c r="A883" s="59" t="s">
        <v>4796</v>
      </c>
      <c r="B883" s="59" t="s">
        <v>6226</v>
      </c>
      <c r="C883" s="59" t="s">
        <v>6235</v>
      </c>
      <c r="D883" s="59" t="s">
        <v>127</v>
      </c>
      <c r="E883" s="59">
        <v>0</v>
      </c>
      <c r="F883" s="59">
        <v>0</v>
      </c>
      <c r="G883" s="59">
        <v>0</v>
      </c>
      <c r="H883" s="59">
        <v>0</v>
      </c>
      <c r="I883" s="59">
        <v>0</v>
      </c>
      <c r="J883" s="59">
        <v>0</v>
      </c>
      <c r="K883" s="59">
        <v>0</v>
      </c>
      <c r="L883" s="59">
        <v>0</v>
      </c>
      <c r="M883" s="59">
        <v>0</v>
      </c>
      <c r="N883" s="59">
        <v>0</v>
      </c>
      <c r="O883" s="59">
        <v>0</v>
      </c>
      <c r="P883" s="59">
        <v>0</v>
      </c>
      <c r="Q883" s="59">
        <v>0</v>
      </c>
      <c r="R883" s="59">
        <v>0</v>
      </c>
      <c r="S883" s="90"/>
      <c r="T883" s="90"/>
      <c r="U883" s="91"/>
    </row>
    <row r="884" spans="1:21" ht="13.2" x14ac:dyDescent="0.25">
      <c r="A884" s="59" t="s">
        <v>4797</v>
      </c>
      <c r="B884" s="59" t="s">
        <v>6226</v>
      </c>
      <c r="C884" s="59" t="s">
        <v>6236</v>
      </c>
      <c r="D884" s="59" t="s">
        <v>127</v>
      </c>
      <c r="E884" s="59">
        <v>198</v>
      </c>
      <c r="F884" s="59">
        <v>198</v>
      </c>
      <c r="G884" s="59">
        <v>199</v>
      </c>
      <c r="H884" s="59">
        <v>199</v>
      </c>
      <c r="I884" s="59">
        <v>200</v>
      </c>
      <c r="J884" s="59">
        <v>201</v>
      </c>
      <c r="K884" s="59">
        <v>201</v>
      </c>
      <c r="L884" s="59">
        <v>202</v>
      </c>
      <c r="M884" s="59">
        <v>202</v>
      </c>
      <c r="N884" s="59">
        <v>203</v>
      </c>
      <c r="O884" s="59">
        <v>204</v>
      </c>
      <c r="P884" s="59">
        <v>204</v>
      </c>
      <c r="Q884" s="59">
        <v>205</v>
      </c>
      <c r="R884" s="59">
        <v>201207</v>
      </c>
      <c r="S884" s="90"/>
      <c r="T884" s="90"/>
      <c r="U884" s="91"/>
    </row>
    <row r="885" spans="1:21" ht="13.2" x14ac:dyDescent="0.25">
      <c r="A885" s="59" t="s">
        <v>4798</v>
      </c>
      <c r="B885" s="59" t="s">
        <v>6226</v>
      </c>
      <c r="C885" s="59" t="s">
        <v>6237</v>
      </c>
      <c r="D885" s="59" t="s">
        <v>127</v>
      </c>
      <c r="E885" s="59">
        <v>0</v>
      </c>
      <c r="F885" s="59">
        <v>0</v>
      </c>
      <c r="G885" s="59">
        <v>0</v>
      </c>
      <c r="H885" s="59">
        <v>0</v>
      </c>
      <c r="I885" s="59">
        <v>0</v>
      </c>
      <c r="J885" s="59">
        <v>0</v>
      </c>
      <c r="K885" s="59">
        <v>0</v>
      </c>
      <c r="L885" s="59">
        <v>0</v>
      </c>
      <c r="M885" s="59">
        <v>0</v>
      </c>
      <c r="N885" s="59">
        <v>0</v>
      </c>
      <c r="O885" s="59">
        <v>0</v>
      </c>
      <c r="P885" s="59">
        <v>0</v>
      </c>
      <c r="Q885" s="59">
        <v>0</v>
      </c>
      <c r="R885" s="59">
        <v>0</v>
      </c>
      <c r="S885" s="90"/>
      <c r="T885" s="90"/>
      <c r="U885" s="91"/>
    </row>
    <row r="886" spans="1:21" ht="13.2" x14ac:dyDescent="0.25">
      <c r="A886" s="59" t="s">
        <v>4799</v>
      </c>
      <c r="B886" s="59" t="s">
        <v>6226</v>
      </c>
      <c r="C886" s="59" t="s">
        <v>6225</v>
      </c>
      <c r="D886" s="59" t="s">
        <v>127</v>
      </c>
      <c r="E886" s="59">
        <v>0</v>
      </c>
      <c r="F886" s="59">
        <v>0</v>
      </c>
      <c r="G886" s="59">
        <v>0</v>
      </c>
      <c r="H886" s="59">
        <v>0</v>
      </c>
      <c r="I886" s="59">
        <v>0</v>
      </c>
      <c r="J886" s="59">
        <v>0</v>
      </c>
      <c r="K886" s="59">
        <v>0</v>
      </c>
      <c r="L886" s="59">
        <v>0</v>
      </c>
      <c r="M886" s="59">
        <v>0</v>
      </c>
      <c r="N886" s="59">
        <v>0</v>
      </c>
      <c r="O886" s="59">
        <v>0</v>
      </c>
      <c r="P886" s="59">
        <v>0</v>
      </c>
      <c r="Q886" s="59">
        <v>0</v>
      </c>
      <c r="R886" s="59">
        <v>0</v>
      </c>
      <c r="S886" s="90"/>
      <c r="T886" s="90"/>
      <c r="U886" s="91"/>
    </row>
    <row r="887" spans="1:21" ht="13.2" x14ac:dyDescent="0.25">
      <c r="A887" s="59" t="s">
        <v>4800</v>
      </c>
      <c r="B887" s="59" t="s">
        <v>6238</v>
      </c>
      <c r="C887" s="59" t="s">
        <v>6239</v>
      </c>
      <c r="D887" s="59" t="s">
        <v>127</v>
      </c>
      <c r="E887" s="59">
        <v>60</v>
      </c>
      <c r="F887" s="59">
        <v>60</v>
      </c>
      <c r="G887" s="59">
        <v>60</v>
      </c>
      <c r="H887" s="59">
        <v>60</v>
      </c>
      <c r="I887" s="59">
        <v>61</v>
      </c>
      <c r="J887" s="59">
        <v>61</v>
      </c>
      <c r="K887" s="59">
        <v>61</v>
      </c>
      <c r="L887" s="59">
        <v>61</v>
      </c>
      <c r="M887" s="59">
        <v>61</v>
      </c>
      <c r="N887" s="59">
        <v>61</v>
      </c>
      <c r="O887" s="59">
        <v>61</v>
      </c>
      <c r="P887" s="59">
        <v>61</v>
      </c>
      <c r="Q887" s="59">
        <v>62</v>
      </c>
      <c r="R887" s="59">
        <v>60845</v>
      </c>
      <c r="S887" s="90"/>
      <c r="T887" s="90"/>
      <c r="U887" s="91"/>
    </row>
    <row r="888" spans="1:21" ht="13.2" x14ac:dyDescent="0.25">
      <c r="A888" s="59" t="s">
        <v>4801</v>
      </c>
      <c r="B888" s="59" t="s">
        <v>6238</v>
      </c>
      <c r="C888" s="59" t="s">
        <v>6240</v>
      </c>
      <c r="D888" s="59" t="s">
        <v>127</v>
      </c>
      <c r="E888" s="59">
        <v>0</v>
      </c>
      <c r="F888" s="59">
        <v>0</v>
      </c>
      <c r="G888" s="59">
        <v>0</v>
      </c>
      <c r="H888" s="59">
        <v>0</v>
      </c>
      <c r="I888" s="59">
        <v>0</v>
      </c>
      <c r="J888" s="59">
        <v>0</v>
      </c>
      <c r="K888" s="59">
        <v>0</v>
      </c>
      <c r="L888" s="59">
        <v>0</v>
      </c>
      <c r="M888" s="59">
        <v>0</v>
      </c>
      <c r="N888" s="59">
        <v>0</v>
      </c>
      <c r="O888" s="59">
        <v>0</v>
      </c>
      <c r="P888" s="59">
        <v>0</v>
      </c>
      <c r="Q888" s="59">
        <v>0</v>
      </c>
      <c r="R888" s="59">
        <v>0</v>
      </c>
      <c r="S888" s="90"/>
      <c r="T888" s="90"/>
      <c r="U888" s="91"/>
    </row>
    <row r="889" spans="1:21" ht="13.2" x14ac:dyDescent="0.25">
      <c r="A889" s="59" t="s">
        <v>4802</v>
      </c>
      <c r="B889" s="59" t="s">
        <v>6238</v>
      </c>
      <c r="C889" s="59" t="s">
        <v>6241</v>
      </c>
      <c r="D889" s="59" t="s">
        <v>127</v>
      </c>
      <c r="E889" s="59">
        <v>54</v>
      </c>
      <c r="F889" s="59">
        <v>55</v>
      </c>
      <c r="G889" s="59">
        <v>55</v>
      </c>
      <c r="H889" s="59">
        <v>55</v>
      </c>
      <c r="I889" s="59">
        <v>55</v>
      </c>
      <c r="J889" s="59">
        <v>56</v>
      </c>
      <c r="K889" s="59">
        <v>56</v>
      </c>
      <c r="L889" s="59">
        <v>56</v>
      </c>
      <c r="M889" s="59">
        <v>56</v>
      </c>
      <c r="N889" s="59">
        <v>56</v>
      </c>
      <c r="O889" s="59">
        <v>57</v>
      </c>
      <c r="P889" s="59">
        <v>57</v>
      </c>
      <c r="Q889" s="59">
        <v>57</v>
      </c>
      <c r="R889" s="59">
        <v>55739</v>
      </c>
      <c r="S889" s="90"/>
      <c r="T889" s="90"/>
      <c r="U889" s="91"/>
    </row>
    <row r="890" spans="1:21" ht="13.2" x14ac:dyDescent="0.25">
      <c r="A890" s="59" t="s">
        <v>4803</v>
      </c>
      <c r="B890" s="59" t="s">
        <v>6238</v>
      </c>
      <c r="C890" s="59" t="s">
        <v>6242</v>
      </c>
      <c r="D890" s="59" t="s">
        <v>127</v>
      </c>
      <c r="E890" s="59">
        <v>0</v>
      </c>
      <c r="F890" s="59">
        <v>0</v>
      </c>
      <c r="G890" s="59">
        <v>0</v>
      </c>
      <c r="H890" s="59">
        <v>0</v>
      </c>
      <c r="I890" s="59">
        <v>0</v>
      </c>
      <c r="J890" s="59">
        <v>0</v>
      </c>
      <c r="K890" s="59">
        <v>0</v>
      </c>
      <c r="L890" s="59">
        <v>0</v>
      </c>
      <c r="M890" s="59">
        <v>0</v>
      </c>
      <c r="N890" s="59">
        <v>0</v>
      </c>
      <c r="O890" s="59">
        <v>0</v>
      </c>
      <c r="P890" s="59">
        <v>0</v>
      </c>
      <c r="Q890" s="59">
        <v>0</v>
      </c>
      <c r="R890" s="59">
        <v>0</v>
      </c>
      <c r="S890" s="90"/>
      <c r="T890" s="90"/>
      <c r="U890" s="91"/>
    </row>
    <row r="891" spans="1:21" ht="13.2" x14ac:dyDescent="0.25">
      <c r="A891" s="59" t="s">
        <v>4804</v>
      </c>
      <c r="B891" s="59" t="s">
        <v>6238</v>
      </c>
      <c r="C891" s="59" t="s">
        <v>6243</v>
      </c>
      <c r="D891" s="59" t="s">
        <v>127</v>
      </c>
      <c r="E891" s="59">
        <v>0</v>
      </c>
      <c r="F891" s="59">
        <v>0</v>
      </c>
      <c r="G891" s="59">
        <v>0</v>
      </c>
      <c r="H891" s="59">
        <v>0</v>
      </c>
      <c r="I891" s="59">
        <v>0</v>
      </c>
      <c r="J891" s="59">
        <v>0</v>
      </c>
      <c r="K891" s="59">
        <v>0</v>
      </c>
      <c r="L891" s="59">
        <v>0</v>
      </c>
      <c r="M891" s="59">
        <v>0</v>
      </c>
      <c r="N891" s="59">
        <v>0</v>
      </c>
      <c r="O891" s="59">
        <v>0</v>
      </c>
      <c r="P891" s="59">
        <v>0</v>
      </c>
      <c r="Q891" s="59">
        <v>0</v>
      </c>
      <c r="R891" s="59">
        <v>0</v>
      </c>
      <c r="S891" s="90"/>
      <c r="T891" s="90"/>
      <c r="U891" s="91"/>
    </row>
    <row r="892" spans="1:21" ht="13.2" x14ac:dyDescent="0.25">
      <c r="A892" s="59" t="s">
        <v>4805</v>
      </c>
      <c r="B892" s="59" t="s">
        <v>6238</v>
      </c>
      <c r="C892" s="59" t="s">
        <v>6244</v>
      </c>
      <c r="D892" s="59" t="s">
        <v>127</v>
      </c>
      <c r="E892" s="59">
        <v>0</v>
      </c>
      <c r="F892" s="59">
        <v>0</v>
      </c>
      <c r="G892" s="59">
        <v>0</v>
      </c>
      <c r="H892" s="59">
        <v>0</v>
      </c>
      <c r="I892" s="59">
        <v>0</v>
      </c>
      <c r="J892" s="59">
        <v>0</v>
      </c>
      <c r="K892" s="59">
        <v>0</v>
      </c>
      <c r="L892" s="59">
        <v>0</v>
      </c>
      <c r="M892" s="59">
        <v>0</v>
      </c>
      <c r="N892" s="59">
        <v>0</v>
      </c>
      <c r="O892" s="59">
        <v>0</v>
      </c>
      <c r="P892" s="59">
        <v>0</v>
      </c>
      <c r="Q892" s="59">
        <v>0</v>
      </c>
      <c r="R892" s="59">
        <v>0</v>
      </c>
      <c r="S892" s="90"/>
      <c r="T892" s="90"/>
      <c r="U892" s="91"/>
    </row>
    <row r="893" spans="1:21" ht="13.2" x14ac:dyDescent="0.25">
      <c r="A893" s="59" t="s">
        <v>4806</v>
      </c>
      <c r="B893" s="59" t="s">
        <v>6238</v>
      </c>
      <c r="C893" s="59" t="s">
        <v>6245</v>
      </c>
      <c r="D893" s="59" t="s">
        <v>127</v>
      </c>
      <c r="E893" s="59">
        <v>498</v>
      </c>
      <c r="F893" s="59">
        <v>502</v>
      </c>
      <c r="G893" s="59">
        <v>506</v>
      </c>
      <c r="H893" s="59">
        <v>510</v>
      </c>
      <c r="I893" s="59">
        <v>514</v>
      </c>
      <c r="J893" s="59">
        <v>518</v>
      </c>
      <c r="K893" s="59">
        <v>522</v>
      </c>
      <c r="L893" s="59">
        <v>526</v>
      </c>
      <c r="M893" s="59">
        <v>530</v>
      </c>
      <c r="N893" s="59">
        <v>534</v>
      </c>
      <c r="O893" s="59">
        <v>538</v>
      </c>
      <c r="P893" s="59">
        <v>542</v>
      </c>
      <c r="Q893" s="59">
        <v>546</v>
      </c>
      <c r="R893" s="59">
        <v>521828</v>
      </c>
      <c r="S893" s="90"/>
      <c r="T893" s="90"/>
      <c r="U893" s="91"/>
    </row>
    <row r="894" spans="1:21" ht="13.2" x14ac:dyDescent="0.25">
      <c r="A894" s="59" t="s">
        <v>4807</v>
      </c>
      <c r="B894" s="59" t="s">
        <v>6238</v>
      </c>
      <c r="C894" s="59" t="s">
        <v>6246</v>
      </c>
      <c r="D894" s="59" t="s">
        <v>127</v>
      </c>
      <c r="E894" s="59">
        <v>11</v>
      </c>
      <c r="F894" s="59">
        <v>11</v>
      </c>
      <c r="G894" s="59">
        <v>11</v>
      </c>
      <c r="H894" s="59">
        <v>11</v>
      </c>
      <c r="I894" s="59">
        <v>11</v>
      </c>
      <c r="J894" s="59">
        <v>11</v>
      </c>
      <c r="K894" s="59">
        <v>11</v>
      </c>
      <c r="L894" s="59">
        <v>11</v>
      </c>
      <c r="M894" s="59">
        <v>11</v>
      </c>
      <c r="N894" s="59">
        <v>12</v>
      </c>
      <c r="O894" s="59">
        <v>12</v>
      </c>
      <c r="P894" s="59">
        <v>12</v>
      </c>
      <c r="Q894" s="59">
        <v>12</v>
      </c>
      <c r="R894" s="59">
        <v>11431</v>
      </c>
      <c r="S894" s="90"/>
      <c r="T894" s="90"/>
      <c r="U894" s="91"/>
    </row>
    <row r="895" spans="1:21" ht="13.2" x14ac:dyDescent="0.25">
      <c r="A895" s="59" t="s">
        <v>4808</v>
      </c>
      <c r="B895" s="59" t="s">
        <v>6238</v>
      </c>
      <c r="C895" s="59" t="s">
        <v>6247</v>
      </c>
      <c r="D895" s="59" t="s">
        <v>127</v>
      </c>
      <c r="E895" s="59">
        <v>0</v>
      </c>
      <c r="F895" s="59">
        <v>0</v>
      </c>
      <c r="G895" s="59">
        <v>0</v>
      </c>
      <c r="H895" s="59">
        <v>0</v>
      </c>
      <c r="I895" s="59">
        <v>0</v>
      </c>
      <c r="J895" s="59">
        <v>0</v>
      </c>
      <c r="K895" s="59">
        <v>0</v>
      </c>
      <c r="L895" s="59">
        <v>0</v>
      </c>
      <c r="M895" s="59">
        <v>0</v>
      </c>
      <c r="N895" s="59">
        <v>0</v>
      </c>
      <c r="O895" s="59">
        <v>0</v>
      </c>
      <c r="P895" s="59">
        <v>0</v>
      </c>
      <c r="Q895" s="59">
        <v>0</v>
      </c>
      <c r="R895" s="59">
        <v>0</v>
      </c>
      <c r="S895" s="90"/>
      <c r="T895" s="90"/>
      <c r="U895" s="91"/>
    </row>
    <row r="896" spans="1:21" ht="13.2" x14ac:dyDescent="0.25">
      <c r="A896" s="59" t="s">
        <v>4809</v>
      </c>
      <c r="B896" s="59" t="s">
        <v>6238</v>
      </c>
      <c r="C896" s="59" t="s">
        <v>6248</v>
      </c>
      <c r="D896" s="59" t="s">
        <v>127</v>
      </c>
      <c r="E896" s="59">
        <v>211</v>
      </c>
      <c r="F896" s="59">
        <v>214</v>
      </c>
      <c r="G896" s="59">
        <v>216</v>
      </c>
      <c r="H896" s="59">
        <v>219</v>
      </c>
      <c r="I896" s="59">
        <v>221</v>
      </c>
      <c r="J896" s="59">
        <v>223</v>
      </c>
      <c r="K896" s="59">
        <v>226</v>
      </c>
      <c r="L896" s="59">
        <v>228</v>
      </c>
      <c r="M896" s="59">
        <v>231</v>
      </c>
      <c r="N896" s="59">
        <v>233</v>
      </c>
      <c r="O896" s="59">
        <v>235</v>
      </c>
      <c r="P896" s="59">
        <v>238</v>
      </c>
      <c r="Q896" s="59">
        <v>240</v>
      </c>
      <c r="R896" s="59">
        <v>225750</v>
      </c>
      <c r="S896" s="90"/>
      <c r="T896" s="90"/>
      <c r="U896" s="91"/>
    </row>
    <row r="897" spans="1:21" ht="13.2" x14ac:dyDescent="0.25">
      <c r="A897" s="59" t="s">
        <v>4810</v>
      </c>
      <c r="B897" s="59" t="s">
        <v>6238</v>
      </c>
      <c r="C897" s="59" t="s">
        <v>6249</v>
      </c>
      <c r="D897" s="59" t="s">
        <v>127</v>
      </c>
      <c r="E897" s="59">
        <v>0</v>
      </c>
      <c r="F897" s="59">
        <v>0</v>
      </c>
      <c r="G897" s="59">
        <v>0</v>
      </c>
      <c r="H897" s="59">
        <v>0</v>
      </c>
      <c r="I897" s="59">
        <v>0</v>
      </c>
      <c r="J897" s="59">
        <v>0</v>
      </c>
      <c r="K897" s="59">
        <v>0</v>
      </c>
      <c r="L897" s="59">
        <v>0</v>
      </c>
      <c r="M897" s="59">
        <v>0</v>
      </c>
      <c r="N897" s="59">
        <v>0</v>
      </c>
      <c r="O897" s="59">
        <v>0</v>
      </c>
      <c r="P897" s="59">
        <v>0</v>
      </c>
      <c r="Q897" s="59">
        <v>0</v>
      </c>
      <c r="R897" s="59">
        <v>0</v>
      </c>
      <c r="S897" s="90"/>
      <c r="T897" s="90"/>
      <c r="U897" s="91"/>
    </row>
    <row r="898" spans="1:21" ht="13.2" x14ac:dyDescent="0.25">
      <c r="A898" s="59" t="s">
        <v>4811</v>
      </c>
      <c r="B898" s="59" t="s">
        <v>6238</v>
      </c>
      <c r="C898" s="59" t="s">
        <v>6250</v>
      </c>
      <c r="D898" s="59" t="s">
        <v>127</v>
      </c>
      <c r="E898" s="59">
        <v>9</v>
      </c>
      <c r="F898" s="59">
        <v>9</v>
      </c>
      <c r="G898" s="59">
        <v>9</v>
      </c>
      <c r="H898" s="59">
        <v>10</v>
      </c>
      <c r="I898" s="59">
        <v>10</v>
      </c>
      <c r="J898" s="59">
        <v>10</v>
      </c>
      <c r="K898" s="59">
        <v>10</v>
      </c>
      <c r="L898" s="59">
        <v>10</v>
      </c>
      <c r="M898" s="59">
        <v>10</v>
      </c>
      <c r="N898" s="59">
        <v>10</v>
      </c>
      <c r="O898" s="59">
        <v>10</v>
      </c>
      <c r="P898" s="59">
        <v>10</v>
      </c>
      <c r="Q898" s="59">
        <v>10</v>
      </c>
      <c r="R898" s="59">
        <v>9689</v>
      </c>
      <c r="S898" s="90"/>
      <c r="T898" s="90"/>
      <c r="U898" s="91"/>
    </row>
    <row r="899" spans="1:21" ht="13.2" x14ac:dyDescent="0.25">
      <c r="A899" s="59" t="s">
        <v>4812</v>
      </c>
      <c r="B899" s="59" t="s">
        <v>6238</v>
      </c>
      <c r="C899" s="59" t="s">
        <v>6251</v>
      </c>
      <c r="D899" s="59" t="s">
        <v>127</v>
      </c>
      <c r="E899" s="59">
        <v>0</v>
      </c>
      <c r="F899" s="59">
        <v>0</v>
      </c>
      <c r="G899" s="59">
        <v>0</v>
      </c>
      <c r="H899" s="59">
        <v>0</v>
      </c>
      <c r="I899" s="59">
        <v>0</v>
      </c>
      <c r="J899" s="59">
        <v>0</v>
      </c>
      <c r="K899" s="59">
        <v>0</v>
      </c>
      <c r="L899" s="59">
        <v>0</v>
      </c>
      <c r="M899" s="59">
        <v>0</v>
      </c>
      <c r="N899" s="59">
        <v>0</v>
      </c>
      <c r="O899" s="59">
        <v>0</v>
      </c>
      <c r="P899" s="59">
        <v>0</v>
      </c>
      <c r="Q899" s="59">
        <v>0</v>
      </c>
      <c r="R899" s="59">
        <v>0</v>
      </c>
      <c r="S899" s="90"/>
      <c r="T899" s="90"/>
      <c r="U899" s="91"/>
    </row>
    <row r="900" spans="1:21" ht="13.2" x14ac:dyDescent="0.25">
      <c r="A900" s="59" t="s">
        <v>4813</v>
      </c>
      <c r="B900" s="59" t="s">
        <v>6238</v>
      </c>
      <c r="C900" s="59" t="s">
        <v>6252</v>
      </c>
      <c r="D900" s="59" t="s">
        <v>127</v>
      </c>
      <c r="E900" s="59">
        <v>0</v>
      </c>
      <c r="F900" s="59">
        <v>0</v>
      </c>
      <c r="G900" s="59">
        <v>0</v>
      </c>
      <c r="H900" s="59">
        <v>0</v>
      </c>
      <c r="I900" s="59">
        <v>0</v>
      </c>
      <c r="J900" s="59">
        <v>0</v>
      </c>
      <c r="K900" s="59">
        <v>0</v>
      </c>
      <c r="L900" s="59">
        <v>0</v>
      </c>
      <c r="M900" s="59">
        <v>0</v>
      </c>
      <c r="N900" s="59">
        <v>0</v>
      </c>
      <c r="O900" s="59">
        <v>0</v>
      </c>
      <c r="P900" s="59">
        <v>0</v>
      </c>
      <c r="Q900" s="59">
        <v>0</v>
      </c>
      <c r="R900" s="59">
        <v>215</v>
      </c>
      <c r="S900" s="90"/>
      <c r="T900" s="90"/>
      <c r="U900" s="91"/>
    </row>
    <row r="901" spans="1:21" ht="13.2" x14ac:dyDescent="0.25">
      <c r="A901" s="59" t="s">
        <v>4814</v>
      </c>
      <c r="B901" s="59" t="s">
        <v>6238</v>
      </c>
      <c r="C901" s="59" t="s">
        <v>6253</v>
      </c>
      <c r="D901" s="59" t="s">
        <v>127</v>
      </c>
      <c r="E901" s="59">
        <v>0</v>
      </c>
      <c r="F901" s="59">
        <v>0</v>
      </c>
      <c r="G901" s="59">
        <v>0</v>
      </c>
      <c r="H901" s="59">
        <v>0</v>
      </c>
      <c r="I901" s="59">
        <v>0</v>
      </c>
      <c r="J901" s="59">
        <v>0</v>
      </c>
      <c r="K901" s="59">
        <v>0</v>
      </c>
      <c r="L901" s="59">
        <v>0</v>
      </c>
      <c r="M901" s="59">
        <v>0</v>
      </c>
      <c r="N901" s="59">
        <v>0</v>
      </c>
      <c r="O901" s="59">
        <v>0</v>
      </c>
      <c r="P901" s="59">
        <v>0</v>
      </c>
      <c r="Q901" s="59">
        <v>0</v>
      </c>
      <c r="R901" s="59">
        <v>0</v>
      </c>
      <c r="S901" s="90"/>
      <c r="T901" s="90"/>
      <c r="U901" s="91"/>
    </row>
    <row r="902" spans="1:21" ht="13.2" x14ac:dyDescent="0.25">
      <c r="A902" s="59" t="s">
        <v>4815</v>
      </c>
      <c r="B902" s="59" t="s">
        <v>6238</v>
      </c>
      <c r="C902" s="59" t="s">
        <v>6254</v>
      </c>
      <c r="D902" s="59" t="s">
        <v>127</v>
      </c>
      <c r="E902" s="59">
        <v>82</v>
      </c>
      <c r="F902" s="59">
        <v>83</v>
      </c>
      <c r="G902" s="59">
        <v>83</v>
      </c>
      <c r="H902" s="59">
        <v>84</v>
      </c>
      <c r="I902" s="59">
        <v>84</v>
      </c>
      <c r="J902" s="59">
        <v>85</v>
      </c>
      <c r="K902" s="59">
        <v>86</v>
      </c>
      <c r="L902" s="59">
        <v>86</v>
      </c>
      <c r="M902" s="59">
        <v>87</v>
      </c>
      <c r="N902" s="59">
        <v>87</v>
      </c>
      <c r="O902" s="59">
        <v>88</v>
      </c>
      <c r="P902" s="59">
        <v>89</v>
      </c>
      <c r="Q902" s="59">
        <v>89</v>
      </c>
      <c r="R902" s="59">
        <v>85666</v>
      </c>
      <c r="S902" s="90"/>
      <c r="T902" s="90"/>
      <c r="U902" s="91"/>
    </row>
    <row r="903" spans="1:21" ht="13.2" x14ac:dyDescent="0.25">
      <c r="A903" s="59" t="s">
        <v>4816</v>
      </c>
      <c r="B903" s="59" t="s">
        <v>6238</v>
      </c>
      <c r="C903" s="59" t="s">
        <v>6255</v>
      </c>
      <c r="D903" s="59" t="s">
        <v>127</v>
      </c>
      <c r="E903" s="59">
        <v>0</v>
      </c>
      <c r="F903" s="59">
        <v>0</v>
      </c>
      <c r="G903" s="59">
        <v>0</v>
      </c>
      <c r="H903" s="59">
        <v>0</v>
      </c>
      <c r="I903" s="59">
        <v>0</v>
      </c>
      <c r="J903" s="59">
        <v>0</v>
      </c>
      <c r="K903" s="59">
        <v>0</v>
      </c>
      <c r="L903" s="59">
        <v>0</v>
      </c>
      <c r="M903" s="59">
        <v>0</v>
      </c>
      <c r="N903" s="59">
        <v>0</v>
      </c>
      <c r="O903" s="59">
        <v>0</v>
      </c>
      <c r="P903" s="59">
        <v>0</v>
      </c>
      <c r="Q903" s="59">
        <v>0</v>
      </c>
      <c r="R903" s="59">
        <v>0</v>
      </c>
      <c r="S903" s="90"/>
      <c r="T903" s="90"/>
      <c r="U903" s="91"/>
    </row>
    <row r="904" spans="1:21" ht="13.2" x14ac:dyDescent="0.25">
      <c r="A904" s="59" t="s">
        <v>4817</v>
      </c>
      <c r="B904" s="59" t="s">
        <v>6238</v>
      </c>
      <c r="C904" s="59" t="s">
        <v>6256</v>
      </c>
      <c r="D904" s="59" t="s">
        <v>127</v>
      </c>
      <c r="E904" s="59">
        <v>62</v>
      </c>
      <c r="F904" s="59">
        <v>62</v>
      </c>
      <c r="G904" s="59">
        <v>63</v>
      </c>
      <c r="H904" s="59">
        <v>63</v>
      </c>
      <c r="I904" s="59">
        <v>63</v>
      </c>
      <c r="J904" s="59">
        <v>63</v>
      </c>
      <c r="K904" s="59">
        <v>63</v>
      </c>
      <c r="L904" s="59">
        <v>63</v>
      </c>
      <c r="M904" s="59">
        <v>64</v>
      </c>
      <c r="N904" s="59">
        <v>64</v>
      </c>
      <c r="O904" s="59">
        <v>64</v>
      </c>
      <c r="P904" s="59">
        <v>64</v>
      </c>
      <c r="Q904" s="59">
        <v>64</v>
      </c>
      <c r="R904" s="59">
        <v>63291</v>
      </c>
      <c r="S904" s="90"/>
      <c r="T904" s="90"/>
      <c r="U904" s="91"/>
    </row>
    <row r="905" spans="1:21" ht="13.2" x14ac:dyDescent="0.25">
      <c r="A905" s="59" t="s">
        <v>4818</v>
      </c>
      <c r="B905" s="59" t="s">
        <v>6238</v>
      </c>
      <c r="C905" s="59" t="s">
        <v>6257</v>
      </c>
      <c r="D905" s="59" t="s">
        <v>127</v>
      </c>
      <c r="E905" s="59">
        <v>0</v>
      </c>
      <c r="F905" s="59">
        <v>0</v>
      </c>
      <c r="G905" s="59">
        <v>0</v>
      </c>
      <c r="H905" s="59">
        <v>0</v>
      </c>
      <c r="I905" s="59">
        <v>0</v>
      </c>
      <c r="J905" s="59">
        <v>0</v>
      </c>
      <c r="K905" s="59">
        <v>0</v>
      </c>
      <c r="L905" s="59">
        <v>0</v>
      </c>
      <c r="M905" s="59">
        <v>0</v>
      </c>
      <c r="N905" s="59">
        <v>0</v>
      </c>
      <c r="O905" s="59">
        <v>0</v>
      </c>
      <c r="P905" s="59">
        <v>0</v>
      </c>
      <c r="Q905" s="59">
        <v>0</v>
      </c>
      <c r="R905" s="59">
        <v>0</v>
      </c>
      <c r="S905" s="90"/>
      <c r="T905" s="90"/>
      <c r="U905" s="91"/>
    </row>
    <row r="906" spans="1:21" ht="13.2" x14ac:dyDescent="0.25">
      <c r="A906" s="59" t="s">
        <v>4819</v>
      </c>
      <c r="B906" s="59" t="s">
        <v>6238</v>
      </c>
      <c r="C906" s="59" t="s">
        <v>6258</v>
      </c>
      <c r="D906" s="59" t="s">
        <v>127</v>
      </c>
      <c r="E906" s="59">
        <v>0</v>
      </c>
      <c r="F906" s="59">
        <v>0</v>
      </c>
      <c r="G906" s="59">
        <v>0</v>
      </c>
      <c r="H906" s="59">
        <v>0</v>
      </c>
      <c r="I906" s="59">
        <v>0</v>
      </c>
      <c r="J906" s="59">
        <v>0</v>
      </c>
      <c r="K906" s="59">
        <v>0</v>
      </c>
      <c r="L906" s="59">
        <v>0</v>
      </c>
      <c r="M906" s="59">
        <v>0</v>
      </c>
      <c r="N906" s="59">
        <v>0</v>
      </c>
      <c r="O906" s="59">
        <v>0</v>
      </c>
      <c r="P906" s="59">
        <v>0</v>
      </c>
      <c r="Q906" s="59">
        <v>0</v>
      </c>
      <c r="R906" s="59">
        <v>0</v>
      </c>
      <c r="S906" s="90"/>
      <c r="T906" s="90"/>
      <c r="U906" s="91"/>
    </row>
    <row r="907" spans="1:21" ht="13.2" x14ac:dyDescent="0.25">
      <c r="A907" s="59" t="s">
        <v>4820</v>
      </c>
      <c r="B907" s="59" t="s">
        <v>6238</v>
      </c>
      <c r="C907" s="59" t="s">
        <v>6259</v>
      </c>
      <c r="D907" s="59" t="s">
        <v>127</v>
      </c>
      <c r="E907" s="59">
        <v>31</v>
      </c>
      <c r="F907" s="59">
        <v>31</v>
      </c>
      <c r="G907" s="59">
        <v>31</v>
      </c>
      <c r="H907" s="59">
        <v>32</v>
      </c>
      <c r="I907" s="59">
        <v>32</v>
      </c>
      <c r="J907" s="59">
        <v>32</v>
      </c>
      <c r="K907" s="59">
        <v>32</v>
      </c>
      <c r="L907" s="59">
        <v>32</v>
      </c>
      <c r="M907" s="59">
        <v>33</v>
      </c>
      <c r="N907" s="59">
        <v>33</v>
      </c>
      <c r="O907" s="59">
        <v>33</v>
      </c>
      <c r="P907" s="59">
        <v>33</v>
      </c>
      <c r="Q907" s="59">
        <v>34</v>
      </c>
      <c r="R907" s="59">
        <v>32207</v>
      </c>
      <c r="S907" s="90"/>
      <c r="T907" s="90"/>
      <c r="U907" s="91"/>
    </row>
    <row r="908" spans="1:21" ht="13.2" x14ac:dyDescent="0.25">
      <c r="A908" s="59" t="s">
        <v>4821</v>
      </c>
      <c r="B908" s="59" t="s">
        <v>6238</v>
      </c>
      <c r="C908" s="59" t="s">
        <v>6260</v>
      </c>
      <c r="D908" s="59" t="s">
        <v>127</v>
      </c>
      <c r="E908" s="59">
        <v>128</v>
      </c>
      <c r="F908" s="59">
        <v>128</v>
      </c>
      <c r="G908" s="59">
        <v>128</v>
      </c>
      <c r="H908" s="59">
        <v>129</v>
      </c>
      <c r="I908" s="59">
        <v>129</v>
      </c>
      <c r="J908" s="59">
        <v>129</v>
      </c>
      <c r="K908" s="59">
        <v>130</v>
      </c>
      <c r="L908" s="59">
        <v>130</v>
      </c>
      <c r="M908" s="59">
        <v>131</v>
      </c>
      <c r="N908" s="59">
        <v>131</v>
      </c>
      <c r="O908" s="59">
        <v>131</v>
      </c>
      <c r="P908" s="59">
        <v>132</v>
      </c>
      <c r="Q908" s="59">
        <v>132</v>
      </c>
      <c r="R908" s="59">
        <v>129888</v>
      </c>
      <c r="S908" s="90"/>
      <c r="T908" s="90"/>
      <c r="U908" s="91"/>
    </row>
    <row r="909" spans="1:21" ht="13.2" x14ac:dyDescent="0.25">
      <c r="A909" s="59" t="s">
        <v>4822</v>
      </c>
      <c r="B909" s="59" t="s">
        <v>6238</v>
      </c>
      <c r="C909" s="59" t="s">
        <v>6261</v>
      </c>
      <c r="D909" s="59" t="s">
        <v>127</v>
      </c>
      <c r="E909" s="59">
        <v>0</v>
      </c>
      <c r="F909" s="59">
        <v>0</v>
      </c>
      <c r="G909" s="59">
        <v>0</v>
      </c>
      <c r="H909" s="59">
        <v>0</v>
      </c>
      <c r="I909" s="59">
        <v>0</v>
      </c>
      <c r="J909" s="59">
        <v>0</v>
      </c>
      <c r="K909" s="59">
        <v>0</v>
      </c>
      <c r="L909" s="59">
        <v>0</v>
      </c>
      <c r="M909" s="59">
        <v>0</v>
      </c>
      <c r="N909" s="59">
        <v>0</v>
      </c>
      <c r="O909" s="59">
        <v>0</v>
      </c>
      <c r="P909" s="59">
        <v>0</v>
      </c>
      <c r="Q909" s="59">
        <v>0</v>
      </c>
      <c r="R909" s="59">
        <v>0</v>
      </c>
      <c r="S909" s="90"/>
      <c r="T909" s="90"/>
      <c r="U909" s="91"/>
    </row>
    <row r="910" spans="1:21" ht="13.2" x14ac:dyDescent="0.25">
      <c r="A910" s="59" t="s">
        <v>4823</v>
      </c>
      <c r="B910" s="59" t="s">
        <v>6238</v>
      </c>
      <c r="C910" s="59" t="s">
        <v>6262</v>
      </c>
      <c r="D910" s="59" t="s">
        <v>127</v>
      </c>
      <c r="E910" s="59">
        <v>342</v>
      </c>
      <c r="F910" s="59">
        <v>345</v>
      </c>
      <c r="G910" s="59">
        <v>348</v>
      </c>
      <c r="H910" s="59">
        <v>351</v>
      </c>
      <c r="I910" s="59">
        <v>354</v>
      </c>
      <c r="J910" s="59">
        <v>357</v>
      </c>
      <c r="K910" s="59">
        <v>360</v>
      </c>
      <c r="L910" s="59">
        <v>363</v>
      </c>
      <c r="M910" s="59">
        <v>366</v>
      </c>
      <c r="N910" s="59">
        <v>369</v>
      </c>
      <c r="O910" s="59">
        <v>372</v>
      </c>
      <c r="P910" s="59">
        <v>375</v>
      </c>
      <c r="Q910" s="59">
        <v>378</v>
      </c>
      <c r="R910" s="59">
        <v>360032</v>
      </c>
      <c r="S910" s="90"/>
      <c r="T910" s="90"/>
      <c r="U910" s="91"/>
    </row>
    <row r="911" spans="1:21" ht="13.2" x14ac:dyDescent="0.25">
      <c r="A911" s="59" t="s">
        <v>4824</v>
      </c>
      <c r="B911" s="59" t="s">
        <v>6238</v>
      </c>
      <c r="C911" s="59" t="s">
        <v>6263</v>
      </c>
      <c r="D911" s="59" t="s">
        <v>127</v>
      </c>
      <c r="E911" s="59">
        <v>0</v>
      </c>
      <c r="F911" s="59">
        <v>0</v>
      </c>
      <c r="G911" s="59">
        <v>0</v>
      </c>
      <c r="H911" s="59">
        <v>0</v>
      </c>
      <c r="I911" s="59">
        <v>0</v>
      </c>
      <c r="J911" s="59">
        <v>0</v>
      </c>
      <c r="K911" s="59">
        <v>0</v>
      </c>
      <c r="L911" s="59">
        <v>0</v>
      </c>
      <c r="M911" s="59">
        <v>0</v>
      </c>
      <c r="N911" s="59">
        <v>0</v>
      </c>
      <c r="O911" s="59">
        <v>0</v>
      </c>
      <c r="P911" s="59">
        <v>0</v>
      </c>
      <c r="Q911" s="59">
        <v>0</v>
      </c>
      <c r="R911" s="59">
        <v>0</v>
      </c>
      <c r="S911" s="90"/>
      <c r="T911" s="90"/>
      <c r="U911" s="91"/>
    </row>
    <row r="912" spans="1:21" ht="13.2" x14ac:dyDescent="0.25">
      <c r="A912" s="59" t="s">
        <v>4825</v>
      </c>
      <c r="B912" s="59" t="s">
        <v>6238</v>
      </c>
      <c r="C912" s="59" t="s">
        <v>6264</v>
      </c>
      <c r="D912" s="59" t="s">
        <v>127</v>
      </c>
      <c r="E912" s="59">
        <v>1013</v>
      </c>
      <c r="F912" s="59">
        <v>1024</v>
      </c>
      <c r="G912" s="59">
        <v>1036</v>
      </c>
      <c r="H912" s="59">
        <v>1048</v>
      </c>
      <c r="I912" s="59">
        <v>1060</v>
      </c>
      <c r="J912" s="59">
        <v>1071</v>
      </c>
      <c r="K912" s="59">
        <v>1083</v>
      </c>
      <c r="L912" s="59">
        <v>1095</v>
      </c>
      <c r="M912" s="59">
        <v>1106</v>
      </c>
      <c r="N912" s="59">
        <v>1118</v>
      </c>
      <c r="O912" s="59">
        <v>1130</v>
      </c>
      <c r="P912" s="59">
        <v>1141</v>
      </c>
      <c r="Q912" s="59">
        <v>1153</v>
      </c>
      <c r="R912" s="59">
        <v>1082868</v>
      </c>
      <c r="S912" s="90"/>
      <c r="T912" s="90"/>
      <c r="U912" s="91"/>
    </row>
    <row r="913" spans="1:21" ht="13.2" x14ac:dyDescent="0.25">
      <c r="A913" s="59" t="s">
        <v>4826</v>
      </c>
      <c r="B913" s="59" t="s">
        <v>6238</v>
      </c>
      <c r="C913" s="59" t="s">
        <v>6265</v>
      </c>
      <c r="D913" s="59" t="s">
        <v>127</v>
      </c>
      <c r="E913" s="59">
        <v>0</v>
      </c>
      <c r="F913" s="59">
        <v>0</v>
      </c>
      <c r="G913" s="59">
        <v>0</v>
      </c>
      <c r="H913" s="59">
        <v>0</v>
      </c>
      <c r="I913" s="59">
        <v>0</v>
      </c>
      <c r="J913" s="59">
        <v>0</v>
      </c>
      <c r="K913" s="59">
        <v>0</v>
      </c>
      <c r="L913" s="59">
        <v>0</v>
      </c>
      <c r="M913" s="59">
        <v>0</v>
      </c>
      <c r="N913" s="59">
        <v>0</v>
      </c>
      <c r="O913" s="59">
        <v>0</v>
      </c>
      <c r="P913" s="59">
        <v>0</v>
      </c>
      <c r="Q913" s="59">
        <v>0</v>
      </c>
      <c r="R913" s="59">
        <v>0</v>
      </c>
      <c r="S913" s="90"/>
      <c r="T913" s="90"/>
      <c r="U913" s="91"/>
    </row>
    <row r="914" spans="1:21" ht="13.2" x14ac:dyDescent="0.25">
      <c r="A914" s="59" t="s">
        <v>4827</v>
      </c>
      <c r="B914" s="59" t="s">
        <v>6266</v>
      </c>
      <c r="C914" s="59" t="s">
        <v>6267</v>
      </c>
      <c r="D914" s="59" t="s">
        <v>127</v>
      </c>
      <c r="E914" s="59">
        <v>13630</v>
      </c>
      <c r="F914" s="59">
        <v>13655</v>
      </c>
      <c r="G914" s="59">
        <v>13681</v>
      </c>
      <c r="H914" s="59">
        <v>13706</v>
      </c>
      <c r="I914" s="59">
        <v>13732</v>
      </c>
      <c r="J914" s="59">
        <v>13757</v>
      </c>
      <c r="K914" s="59">
        <v>13782</v>
      </c>
      <c r="L914" s="59">
        <v>13808</v>
      </c>
      <c r="M914" s="59">
        <v>13833</v>
      </c>
      <c r="N914" s="59">
        <v>13859</v>
      </c>
      <c r="O914" s="59">
        <v>13884</v>
      </c>
      <c r="P914" s="59">
        <v>13910</v>
      </c>
      <c r="Q914" s="59">
        <v>13935</v>
      </c>
      <c r="R914" s="59">
        <v>13782473</v>
      </c>
      <c r="S914" s="90"/>
      <c r="T914" s="90"/>
      <c r="U914" s="91"/>
    </row>
    <row r="915" spans="1:21" ht="13.2" x14ac:dyDescent="0.25">
      <c r="A915" s="59" t="s">
        <v>4828</v>
      </c>
      <c r="B915" s="59" t="s">
        <v>6266</v>
      </c>
      <c r="C915" s="59" t="s">
        <v>6268</v>
      </c>
      <c r="D915" s="59" t="s">
        <v>127</v>
      </c>
      <c r="E915" s="59">
        <v>0</v>
      </c>
      <c r="F915" s="59">
        <v>0</v>
      </c>
      <c r="G915" s="59">
        <v>0</v>
      </c>
      <c r="H915" s="59">
        <v>0</v>
      </c>
      <c r="I915" s="59">
        <v>0</v>
      </c>
      <c r="J915" s="59">
        <v>0</v>
      </c>
      <c r="K915" s="59">
        <v>0</v>
      </c>
      <c r="L915" s="59">
        <v>0</v>
      </c>
      <c r="M915" s="59">
        <v>0</v>
      </c>
      <c r="N915" s="59">
        <v>0</v>
      </c>
      <c r="O915" s="59">
        <v>0</v>
      </c>
      <c r="P915" s="59">
        <v>0</v>
      </c>
      <c r="Q915" s="59">
        <v>0</v>
      </c>
      <c r="R915" s="59">
        <v>0</v>
      </c>
      <c r="S915" s="90"/>
      <c r="T915" s="90"/>
      <c r="U915" s="91"/>
    </row>
    <row r="916" spans="1:21" ht="13.2" x14ac:dyDescent="0.25">
      <c r="A916" s="59" t="s">
        <v>4829</v>
      </c>
      <c r="B916" s="59" t="s">
        <v>6266</v>
      </c>
      <c r="C916" s="59" t="s">
        <v>6269</v>
      </c>
      <c r="D916" s="59" t="s">
        <v>127</v>
      </c>
      <c r="E916" s="59">
        <v>0</v>
      </c>
      <c r="F916" s="59">
        <v>0</v>
      </c>
      <c r="G916" s="59">
        <v>0</v>
      </c>
      <c r="H916" s="59">
        <v>0</v>
      </c>
      <c r="I916" s="59">
        <v>0</v>
      </c>
      <c r="J916" s="59">
        <v>0</v>
      </c>
      <c r="K916" s="59">
        <v>0</v>
      </c>
      <c r="L916" s="59">
        <v>0</v>
      </c>
      <c r="M916" s="59">
        <v>0</v>
      </c>
      <c r="N916" s="59">
        <v>0</v>
      </c>
      <c r="O916" s="59">
        <v>0</v>
      </c>
      <c r="P916" s="59">
        <v>0</v>
      </c>
      <c r="Q916" s="59">
        <v>0</v>
      </c>
      <c r="R916" s="59">
        <v>0</v>
      </c>
      <c r="S916" s="90"/>
      <c r="T916" s="90"/>
      <c r="U916" s="91"/>
    </row>
    <row r="917" spans="1:21" ht="13.2" x14ac:dyDescent="0.25">
      <c r="A917" s="59" t="s">
        <v>4830</v>
      </c>
      <c r="B917" s="59" t="s">
        <v>6266</v>
      </c>
      <c r="C917" s="59" t="s">
        <v>6270</v>
      </c>
      <c r="D917" s="59" t="s">
        <v>127</v>
      </c>
      <c r="E917" s="59">
        <v>10832</v>
      </c>
      <c r="F917" s="59">
        <v>10846</v>
      </c>
      <c r="G917" s="59">
        <v>10860</v>
      </c>
      <c r="H917" s="59">
        <v>10874</v>
      </c>
      <c r="I917" s="59">
        <v>10888</v>
      </c>
      <c r="J917" s="59">
        <v>10902</v>
      </c>
      <c r="K917" s="59">
        <v>10915</v>
      </c>
      <c r="L917" s="59">
        <v>10929</v>
      </c>
      <c r="M917" s="59">
        <v>10943</v>
      </c>
      <c r="N917" s="59">
        <v>10957</v>
      </c>
      <c r="O917" s="59">
        <v>10971</v>
      </c>
      <c r="P917" s="59">
        <v>10985</v>
      </c>
      <c r="Q917" s="59">
        <v>10999</v>
      </c>
      <c r="R917" s="59">
        <v>10915468</v>
      </c>
      <c r="S917" s="90"/>
      <c r="T917" s="90"/>
      <c r="U917" s="91"/>
    </row>
    <row r="918" spans="1:21" ht="13.2" x14ac:dyDescent="0.25">
      <c r="A918" s="59" t="s">
        <v>4831</v>
      </c>
      <c r="B918" s="59" t="s">
        <v>6266</v>
      </c>
      <c r="C918" s="59" t="s">
        <v>6271</v>
      </c>
      <c r="D918" s="59" t="s">
        <v>127</v>
      </c>
      <c r="E918" s="59">
        <v>16288</v>
      </c>
      <c r="F918" s="59">
        <v>16309</v>
      </c>
      <c r="G918" s="59">
        <v>16331</v>
      </c>
      <c r="H918" s="59">
        <v>16352</v>
      </c>
      <c r="I918" s="59">
        <v>16373</v>
      </c>
      <c r="J918" s="59">
        <v>16394</v>
      </c>
      <c r="K918" s="59">
        <v>16415</v>
      </c>
      <c r="L918" s="59">
        <v>16437</v>
      </c>
      <c r="M918" s="59">
        <v>16458</v>
      </c>
      <c r="N918" s="59">
        <v>16479</v>
      </c>
      <c r="O918" s="59">
        <v>16500</v>
      </c>
      <c r="P918" s="59">
        <v>16522</v>
      </c>
      <c r="Q918" s="59">
        <v>16543</v>
      </c>
      <c r="R918" s="59">
        <v>16415461</v>
      </c>
      <c r="S918" s="90"/>
      <c r="T918" s="90"/>
      <c r="U918" s="91"/>
    </row>
    <row r="919" spans="1:21" ht="13.2" x14ac:dyDescent="0.25">
      <c r="A919" s="59" t="s">
        <v>4832</v>
      </c>
      <c r="B919" s="59" t="s">
        <v>6266</v>
      </c>
      <c r="C919" s="59" t="s">
        <v>6272</v>
      </c>
      <c r="D919" s="59" t="s">
        <v>127</v>
      </c>
      <c r="E919" s="59">
        <v>0</v>
      </c>
      <c r="F919" s="59">
        <v>0</v>
      </c>
      <c r="G919" s="59">
        <v>0</v>
      </c>
      <c r="H919" s="59">
        <v>0</v>
      </c>
      <c r="I919" s="59">
        <v>0</v>
      </c>
      <c r="J919" s="59">
        <v>0</v>
      </c>
      <c r="K919" s="59">
        <v>0</v>
      </c>
      <c r="L919" s="59">
        <v>0</v>
      </c>
      <c r="M919" s="59">
        <v>0</v>
      </c>
      <c r="N919" s="59">
        <v>0</v>
      </c>
      <c r="O919" s="59">
        <v>0</v>
      </c>
      <c r="P919" s="59">
        <v>0</v>
      </c>
      <c r="Q919" s="59">
        <v>0</v>
      </c>
      <c r="R919" s="59">
        <v>0</v>
      </c>
      <c r="S919" s="90"/>
      <c r="T919" s="90"/>
      <c r="U919" s="91"/>
    </row>
    <row r="920" spans="1:21" ht="13.2" x14ac:dyDescent="0.25">
      <c r="A920" s="59" t="s">
        <v>4833</v>
      </c>
      <c r="B920" s="59" t="s">
        <v>6266</v>
      </c>
      <c r="C920" s="59" t="s">
        <v>6273</v>
      </c>
      <c r="D920" s="59" t="s">
        <v>127</v>
      </c>
      <c r="E920" s="59">
        <v>0</v>
      </c>
      <c r="F920" s="59">
        <v>0</v>
      </c>
      <c r="G920" s="59">
        <v>0</v>
      </c>
      <c r="H920" s="59">
        <v>0</v>
      </c>
      <c r="I920" s="59">
        <v>0</v>
      </c>
      <c r="J920" s="59">
        <v>0</v>
      </c>
      <c r="K920" s="59">
        <v>0</v>
      </c>
      <c r="L920" s="59">
        <v>0</v>
      </c>
      <c r="M920" s="59">
        <v>0</v>
      </c>
      <c r="N920" s="59">
        <v>0</v>
      </c>
      <c r="O920" s="59">
        <v>0</v>
      </c>
      <c r="P920" s="59">
        <v>0</v>
      </c>
      <c r="Q920" s="59">
        <v>0</v>
      </c>
      <c r="R920" s="59">
        <v>0</v>
      </c>
      <c r="S920" s="90"/>
      <c r="T920" s="90"/>
      <c r="U920" s="91"/>
    </row>
    <row r="921" spans="1:21" ht="13.2" x14ac:dyDescent="0.25">
      <c r="A921" s="59" t="s">
        <v>4834</v>
      </c>
      <c r="B921" s="59" t="s">
        <v>6266</v>
      </c>
      <c r="C921" s="59" t="s">
        <v>6274</v>
      </c>
      <c r="D921" s="59" t="s">
        <v>127</v>
      </c>
      <c r="E921" s="59">
        <v>0</v>
      </c>
      <c r="F921" s="59">
        <v>0</v>
      </c>
      <c r="G921" s="59">
        <v>0</v>
      </c>
      <c r="H921" s="59">
        <v>0</v>
      </c>
      <c r="I921" s="59">
        <v>0</v>
      </c>
      <c r="J921" s="59">
        <v>0</v>
      </c>
      <c r="K921" s="59">
        <v>0</v>
      </c>
      <c r="L921" s="59">
        <v>0</v>
      </c>
      <c r="M921" s="59">
        <v>0</v>
      </c>
      <c r="N921" s="59">
        <v>0</v>
      </c>
      <c r="O921" s="59">
        <v>0</v>
      </c>
      <c r="P921" s="59">
        <v>0</v>
      </c>
      <c r="Q921" s="59">
        <v>0</v>
      </c>
      <c r="R921" s="59">
        <v>0</v>
      </c>
      <c r="S921" s="90"/>
      <c r="T921" s="90"/>
      <c r="U921" s="91"/>
    </row>
    <row r="922" spans="1:21" ht="13.2" x14ac:dyDescent="0.25">
      <c r="A922" s="59" t="s">
        <v>4835</v>
      </c>
      <c r="B922" s="59" t="s">
        <v>6266</v>
      </c>
      <c r="C922" s="59" t="s">
        <v>6275</v>
      </c>
      <c r="D922" s="59" t="s">
        <v>127</v>
      </c>
      <c r="E922" s="59">
        <v>0</v>
      </c>
      <c r="F922" s="59">
        <v>0</v>
      </c>
      <c r="G922" s="59">
        <v>0</v>
      </c>
      <c r="H922" s="59">
        <v>0</v>
      </c>
      <c r="I922" s="59">
        <v>0</v>
      </c>
      <c r="J922" s="59">
        <v>0</v>
      </c>
      <c r="K922" s="59">
        <v>0</v>
      </c>
      <c r="L922" s="59">
        <v>0</v>
      </c>
      <c r="M922" s="59">
        <v>0</v>
      </c>
      <c r="N922" s="59">
        <v>0</v>
      </c>
      <c r="O922" s="59">
        <v>0</v>
      </c>
      <c r="P922" s="59">
        <v>0</v>
      </c>
      <c r="Q922" s="59">
        <v>0</v>
      </c>
      <c r="R922" s="59">
        <v>0</v>
      </c>
      <c r="S922" s="90"/>
      <c r="T922" s="90"/>
      <c r="U922" s="91"/>
    </row>
    <row r="923" spans="1:21" ht="13.2" x14ac:dyDescent="0.25">
      <c r="A923" s="59" t="s">
        <v>4836</v>
      </c>
      <c r="B923" s="59" t="s">
        <v>6266</v>
      </c>
      <c r="C923" s="59" t="s">
        <v>6276</v>
      </c>
      <c r="D923" s="59" t="s">
        <v>127</v>
      </c>
      <c r="E923" s="59">
        <v>0</v>
      </c>
      <c r="F923" s="59">
        <v>0</v>
      </c>
      <c r="G923" s="59">
        <v>0</v>
      </c>
      <c r="H923" s="59">
        <v>0</v>
      </c>
      <c r="I923" s="59">
        <v>0</v>
      </c>
      <c r="J923" s="59">
        <v>0</v>
      </c>
      <c r="K923" s="59">
        <v>0</v>
      </c>
      <c r="L923" s="59">
        <v>0</v>
      </c>
      <c r="M923" s="59">
        <v>0</v>
      </c>
      <c r="N923" s="59">
        <v>0</v>
      </c>
      <c r="O923" s="59">
        <v>0</v>
      </c>
      <c r="P923" s="59">
        <v>0</v>
      </c>
      <c r="Q923" s="59">
        <v>0</v>
      </c>
      <c r="R923" s="59">
        <v>0</v>
      </c>
      <c r="S923" s="90"/>
      <c r="T923" s="90"/>
      <c r="U923" s="91"/>
    </row>
    <row r="924" spans="1:21" ht="13.2" x14ac:dyDescent="0.25">
      <c r="A924" s="59" t="s">
        <v>4837</v>
      </c>
      <c r="B924" s="59" t="s">
        <v>6266</v>
      </c>
      <c r="C924" s="59" t="s">
        <v>6277</v>
      </c>
      <c r="D924" s="59" t="s">
        <v>127</v>
      </c>
      <c r="E924" s="59">
        <v>0</v>
      </c>
      <c r="F924" s="59">
        <v>0</v>
      </c>
      <c r="G924" s="59">
        <v>0</v>
      </c>
      <c r="H924" s="59">
        <v>0</v>
      </c>
      <c r="I924" s="59">
        <v>0</v>
      </c>
      <c r="J924" s="59">
        <v>0</v>
      </c>
      <c r="K924" s="59">
        <v>0</v>
      </c>
      <c r="L924" s="59">
        <v>0</v>
      </c>
      <c r="M924" s="59">
        <v>0</v>
      </c>
      <c r="N924" s="59">
        <v>0</v>
      </c>
      <c r="O924" s="59">
        <v>0</v>
      </c>
      <c r="P924" s="59">
        <v>0</v>
      </c>
      <c r="Q924" s="59">
        <v>0</v>
      </c>
      <c r="R924" s="59">
        <v>0</v>
      </c>
      <c r="S924" s="90"/>
      <c r="T924" s="90"/>
      <c r="U924" s="91"/>
    </row>
    <row r="925" spans="1:21" ht="13.2" x14ac:dyDescent="0.25">
      <c r="A925" s="59" t="s">
        <v>4838</v>
      </c>
      <c r="B925" s="59" t="s">
        <v>6266</v>
      </c>
      <c r="C925" s="59" t="s">
        <v>6278</v>
      </c>
      <c r="D925" s="59" t="s">
        <v>127</v>
      </c>
      <c r="E925" s="59">
        <v>0</v>
      </c>
      <c r="F925" s="59">
        <v>0</v>
      </c>
      <c r="G925" s="59">
        <v>0</v>
      </c>
      <c r="H925" s="59">
        <v>0</v>
      </c>
      <c r="I925" s="59">
        <v>0</v>
      </c>
      <c r="J925" s="59">
        <v>0</v>
      </c>
      <c r="K925" s="59">
        <v>0</v>
      </c>
      <c r="L925" s="59">
        <v>0</v>
      </c>
      <c r="M925" s="59">
        <v>0</v>
      </c>
      <c r="N925" s="59">
        <v>0</v>
      </c>
      <c r="O925" s="59">
        <v>0</v>
      </c>
      <c r="P925" s="59">
        <v>0</v>
      </c>
      <c r="Q925" s="59">
        <v>0</v>
      </c>
      <c r="R925" s="59">
        <v>0</v>
      </c>
      <c r="S925" s="90"/>
      <c r="T925" s="90"/>
      <c r="U925" s="91"/>
    </row>
    <row r="926" spans="1:21" ht="13.2" x14ac:dyDescent="0.25">
      <c r="A926" s="59" t="s">
        <v>4839</v>
      </c>
      <c r="B926" s="59" t="s">
        <v>6266</v>
      </c>
      <c r="C926" s="59" t="s">
        <v>6279</v>
      </c>
      <c r="D926" s="59" t="s">
        <v>127</v>
      </c>
      <c r="E926" s="59">
        <v>6306</v>
      </c>
      <c r="F926" s="59">
        <v>6320</v>
      </c>
      <c r="G926" s="59">
        <v>6334</v>
      </c>
      <c r="H926" s="59">
        <v>6347</v>
      </c>
      <c r="I926" s="59">
        <v>6361</v>
      </c>
      <c r="J926" s="59">
        <v>6375</v>
      </c>
      <c r="K926" s="59">
        <v>6388</v>
      </c>
      <c r="L926" s="59">
        <v>6402</v>
      </c>
      <c r="M926" s="59">
        <v>6416</v>
      </c>
      <c r="N926" s="59">
        <v>6429</v>
      </c>
      <c r="O926" s="59">
        <v>6443</v>
      </c>
      <c r="P926" s="59">
        <v>6457</v>
      </c>
      <c r="Q926" s="59">
        <v>6470</v>
      </c>
      <c r="R926" s="59">
        <v>6388260</v>
      </c>
      <c r="S926" s="90"/>
      <c r="T926" s="90"/>
      <c r="U926" s="91"/>
    </row>
    <row r="927" spans="1:21" ht="13.2" x14ac:dyDescent="0.25">
      <c r="A927" s="59" t="s">
        <v>4840</v>
      </c>
      <c r="B927" s="59" t="s">
        <v>6266</v>
      </c>
      <c r="C927" s="59" t="s">
        <v>6280</v>
      </c>
      <c r="D927" s="59" t="s">
        <v>127</v>
      </c>
      <c r="E927" s="59">
        <v>0</v>
      </c>
      <c r="F927" s="59">
        <v>0</v>
      </c>
      <c r="G927" s="59">
        <v>0</v>
      </c>
      <c r="H927" s="59">
        <v>0</v>
      </c>
      <c r="I927" s="59">
        <v>0</v>
      </c>
      <c r="J927" s="59">
        <v>0</v>
      </c>
      <c r="K927" s="59">
        <v>0</v>
      </c>
      <c r="L927" s="59">
        <v>0</v>
      </c>
      <c r="M927" s="59">
        <v>0</v>
      </c>
      <c r="N927" s="59">
        <v>0</v>
      </c>
      <c r="O927" s="59">
        <v>0</v>
      </c>
      <c r="P927" s="59">
        <v>0</v>
      </c>
      <c r="Q927" s="59">
        <v>0</v>
      </c>
      <c r="R927" s="59">
        <v>0</v>
      </c>
      <c r="S927" s="90"/>
      <c r="T927" s="90"/>
      <c r="U927" s="91"/>
    </row>
    <row r="928" spans="1:21" ht="13.2" x14ac:dyDescent="0.25">
      <c r="A928" s="59" t="s">
        <v>4841</v>
      </c>
      <c r="B928" s="59" t="s">
        <v>6266</v>
      </c>
      <c r="C928" s="59" t="s">
        <v>6281</v>
      </c>
      <c r="D928" s="59" t="s">
        <v>127</v>
      </c>
      <c r="E928" s="59">
        <v>0</v>
      </c>
      <c r="F928" s="59">
        <v>0</v>
      </c>
      <c r="G928" s="59">
        <v>0</v>
      </c>
      <c r="H928" s="59">
        <v>0</v>
      </c>
      <c r="I928" s="59">
        <v>0</v>
      </c>
      <c r="J928" s="59">
        <v>0</v>
      </c>
      <c r="K928" s="59">
        <v>0</v>
      </c>
      <c r="L928" s="59">
        <v>0</v>
      </c>
      <c r="M928" s="59">
        <v>0</v>
      </c>
      <c r="N928" s="59">
        <v>0</v>
      </c>
      <c r="O928" s="59">
        <v>0</v>
      </c>
      <c r="P928" s="59">
        <v>0</v>
      </c>
      <c r="Q928" s="59">
        <v>0</v>
      </c>
      <c r="R928" s="59">
        <v>0</v>
      </c>
      <c r="S928" s="90"/>
      <c r="T928" s="90"/>
      <c r="U928" s="91"/>
    </row>
    <row r="929" spans="1:21" ht="13.2" x14ac:dyDescent="0.25">
      <c r="A929" s="59" t="s">
        <v>4842</v>
      </c>
      <c r="B929" s="59" t="s">
        <v>6266</v>
      </c>
      <c r="C929" s="59" t="s">
        <v>6282</v>
      </c>
      <c r="D929" s="59" t="s">
        <v>127</v>
      </c>
      <c r="E929" s="59">
        <v>0</v>
      </c>
      <c r="F929" s="59">
        <v>0</v>
      </c>
      <c r="G929" s="59">
        <v>0</v>
      </c>
      <c r="H929" s="59">
        <v>0</v>
      </c>
      <c r="I929" s="59">
        <v>0</v>
      </c>
      <c r="J929" s="59">
        <v>0</v>
      </c>
      <c r="K929" s="59">
        <v>0</v>
      </c>
      <c r="L929" s="59">
        <v>0</v>
      </c>
      <c r="M929" s="59">
        <v>0</v>
      </c>
      <c r="N929" s="59">
        <v>0</v>
      </c>
      <c r="O929" s="59">
        <v>0</v>
      </c>
      <c r="P929" s="59">
        <v>0</v>
      </c>
      <c r="Q929" s="59">
        <v>0</v>
      </c>
      <c r="R929" s="59">
        <v>0</v>
      </c>
      <c r="S929" s="90"/>
      <c r="T929" s="90"/>
      <c r="U929" s="91"/>
    </row>
    <row r="930" spans="1:21" ht="13.2" x14ac:dyDescent="0.25">
      <c r="A930" s="59" t="s">
        <v>4843</v>
      </c>
      <c r="B930" s="59" t="s">
        <v>6266</v>
      </c>
      <c r="C930" s="59" t="s">
        <v>6283</v>
      </c>
      <c r="D930" s="59" t="s">
        <v>127</v>
      </c>
      <c r="E930" s="59">
        <v>0</v>
      </c>
      <c r="F930" s="59">
        <v>0</v>
      </c>
      <c r="G930" s="59">
        <v>0</v>
      </c>
      <c r="H930" s="59">
        <v>0</v>
      </c>
      <c r="I930" s="59">
        <v>0</v>
      </c>
      <c r="J930" s="59">
        <v>0</v>
      </c>
      <c r="K930" s="59">
        <v>0</v>
      </c>
      <c r="L930" s="59">
        <v>0</v>
      </c>
      <c r="M930" s="59">
        <v>0</v>
      </c>
      <c r="N930" s="59">
        <v>0</v>
      </c>
      <c r="O930" s="59">
        <v>0</v>
      </c>
      <c r="P930" s="59">
        <v>0</v>
      </c>
      <c r="Q930" s="59">
        <v>0</v>
      </c>
      <c r="R930" s="59">
        <v>0</v>
      </c>
      <c r="S930" s="90"/>
      <c r="T930" s="90"/>
      <c r="U930" s="91"/>
    </row>
    <row r="931" spans="1:21" ht="13.2" x14ac:dyDescent="0.25">
      <c r="A931" s="59" t="s">
        <v>4844</v>
      </c>
      <c r="B931" s="59" t="s">
        <v>6266</v>
      </c>
      <c r="C931" s="59" t="s">
        <v>6284</v>
      </c>
      <c r="D931" s="59" t="s">
        <v>127</v>
      </c>
      <c r="E931" s="59">
        <v>0</v>
      </c>
      <c r="F931" s="59">
        <v>0</v>
      </c>
      <c r="G931" s="59">
        <v>0</v>
      </c>
      <c r="H931" s="59">
        <v>0</v>
      </c>
      <c r="I931" s="59">
        <v>0</v>
      </c>
      <c r="J931" s="59">
        <v>0</v>
      </c>
      <c r="K931" s="59">
        <v>0</v>
      </c>
      <c r="L931" s="59">
        <v>0</v>
      </c>
      <c r="M931" s="59">
        <v>0</v>
      </c>
      <c r="N931" s="59">
        <v>0</v>
      </c>
      <c r="O931" s="59">
        <v>0</v>
      </c>
      <c r="P931" s="59">
        <v>0</v>
      </c>
      <c r="Q931" s="59">
        <v>0</v>
      </c>
      <c r="R931" s="59">
        <v>0</v>
      </c>
      <c r="S931" s="90"/>
      <c r="T931" s="90"/>
      <c r="U931" s="91"/>
    </row>
    <row r="932" spans="1:21" ht="13.2" x14ac:dyDescent="0.25">
      <c r="A932" s="59" t="s">
        <v>4845</v>
      </c>
      <c r="B932" s="59" t="s">
        <v>6266</v>
      </c>
      <c r="C932" s="59" t="s">
        <v>6285</v>
      </c>
      <c r="D932" s="59" t="s">
        <v>127</v>
      </c>
      <c r="E932" s="59">
        <v>0</v>
      </c>
      <c r="F932" s="59">
        <v>0</v>
      </c>
      <c r="G932" s="59">
        <v>0</v>
      </c>
      <c r="H932" s="59">
        <v>0</v>
      </c>
      <c r="I932" s="59">
        <v>0</v>
      </c>
      <c r="J932" s="59">
        <v>0</v>
      </c>
      <c r="K932" s="59">
        <v>0</v>
      </c>
      <c r="L932" s="59">
        <v>0</v>
      </c>
      <c r="M932" s="59">
        <v>0</v>
      </c>
      <c r="N932" s="59">
        <v>0</v>
      </c>
      <c r="O932" s="59">
        <v>0</v>
      </c>
      <c r="P932" s="59">
        <v>0</v>
      </c>
      <c r="Q932" s="59">
        <v>0</v>
      </c>
      <c r="R932" s="59">
        <v>0</v>
      </c>
      <c r="S932" s="90"/>
      <c r="T932" s="90"/>
      <c r="U932" s="91"/>
    </row>
    <row r="933" spans="1:21" ht="13.2" x14ac:dyDescent="0.25">
      <c r="A933" s="59" t="s">
        <v>4846</v>
      </c>
      <c r="B933" s="59" t="s">
        <v>6266</v>
      </c>
      <c r="C933" s="59" t="s">
        <v>6286</v>
      </c>
      <c r="D933" s="59" t="s">
        <v>127</v>
      </c>
      <c r="E933" s="59">
        <v>0</v>
      </c>
      <c r="F933" s="59">
        <v>0</v>
      </c>
      <c r="G933" s="59">
        <v>0</v>
      </c>
      <c r="H933" s="59">
        <v>0</v>
      </c>
      <c r="I933" s="59">
        <v>0</v>
      </c>
      <c r="J933" s="59">
        <v>0</v>
      </c>
      <c r="K933" s="59">
        <v>0</v>
      </c>
      <c r="L933" s="59">
        <v>0</v>
      </c>
      <c r="M933" s="59">
        <v>0</v>
      </c>
      <c r="N933" s="59">
        <v>0</v>
      </c>
      <c r="O933" s="59">
        <v>0</v>
      </c>
      <c r="P933" s="59">
        <v>0</v>
      </c>
      <c r="Q933" s="59">
        <v>0</v>
      </c>
      <c r="R933" s="59">
        <v>0</v>
      </c>
      <c r="S933" s="90"/>
      <c r="T933" s="90"/>
      <c r="U933" s="91"/>
    </row>
    <row r="934" spans="1:21" ht="13.2" x14ac:dyDescent="0.25">
      <c r="A934" s="59" t="s">
        <v>4847</v>
      </c>
      <c r="B934" s="59" t="s">
        <v>6266</v>
      </c>
      <c r="C934" s="59" t="s">
        <v>6287</v>
      </c>
      <c r="D934" s="59" t="s">
        <v>127</v>
      </c>
      <c r="E934" s="59">
        <v>0</v>
      </c>
      <c r="F934" s="59">
        <v>0</v>
      </c>
      <c r="G934" s="59">
        <v>0</v>
      </c>
      <c r="H934" s="59">
        <v>0</v>
      </c>
      <c r="I934" s="59">
        <v>0</v>
      </c>
      <c r="J934" s="59">
        <v>0</v>
      </c>
      <c r="K934" s="59">
        <v>0</v>
      </c>
      <c r="L934" s="59">
        <v>0</v>
      </c>
      <c r="M934" s="59">
        <v>0</v>
      </c>
      <c r="N934" s="59">
        <v>0</v>
      </c>
      <c r="O934" s="59">
        <v>0</v>
      </c>
      <c r="P934" s="59">
        <v>0</v>
      </c>
      <c r="Q934" s="59">
        <v>0</v>
      </c>
      <c r="R934" s="59">
        <v>0</v>
      </c>
      <c r="S934" s="90"/>
      <c r="T934" s="90"/>
      <c r="U934" s="91"/>
    </row>
    <row r="935" spans="1:21" ht="13.2" x14ac:dyDescent="0.25">
      <c r="A935" s="59" t="s">
        <v>4848</v>
      </c>
      <c r="B935" s="59" t="s">
        <v>6266</v>
      </c>
      <c r="C935" s="59" t="s">
        <v>6288</v>
      </c>
      <c r="D935" s="59" t="s">
        <v>127</v>
      </c>
      <c r="E935" s="59">
        <v>72</v>
      </c>
      <c r="F935" s="59">
        <v>72</v>
      </c>
      <c r="G935" s="59">
        <v>72</v>
      </c>
      <c r="H935" s="59">
        <v>72</v>
      </c>
      <c r="I935" s="59">
        <v>73</v>
      </c>
      <c r="J935" s="59">
        <v>73</v>
      </c>
      <c r="K935" s="59">
        <v>73</v>
      </c>
      <c r="L935" s="59">
        <v>74</v>
      </c>
      <c r="M935" s="59">
        <v>74</v>
      </c>
      <c r="N935" s="59">
        <v>74</v>
      </c>
      <c r="O935" s="59">
        <v>75</v>
      </c>
      <c r="P935" s="59">
        <v>75</v>
      </c>
      <c r="Q935" s="59">
        <v>75</v>
      </c>
      <c r="R935" s="59">
        <v>73364</v>
      </c>
      <c r="S935" s="90"/>
      <c r="T935" s="90"/>
      <c r="U935" s="91"/>
    </row>
    <row r="936" spans="1:21" ht="13.2" x14ac:dyDescent="0.25">
      <c r="A936" s="59" t="s">
        <v>4849</v>
      </c>
      <c r="B936" s="59" t="s">
        <v>6266</v>
      </c>
      <c r="C936" s="59" t="s">
        <v>6289</v>
      </c>
      <c r="D936" s="59" t="s">
        <v>127</v>
      </c>
      <c r="E936" s="59">
        <v>0</v>
      </c>
      <c r="F936" s="59">
        <v>0</v>
      </c>
      <c r="G936" s="59">
        <v>0</v>
      </c>
      <c r="H936" s="59">
        <v>0</v>
      </c>
      <c r="I936" s="59">
        <v>0</v>
      </c>
      <c r="J936" s="59">
        <v>0</v>
      </c>
      <c r="K936" s="59">
        <v>0</v>
      </c>
      <c r="L936" s="59">
        <v>0</v>
      </c>
      <c r="M936" s="59">
        <v>0</v>
      </c>
      <c r="N936" s="59">
        <v>0</v>
      </c>
      <c r="O936" s="59">
        <v>0</v>
      </c>
      <c r="P936" s="59">
        <v>0</v>
      </c>
      <c r="Q936" s="59">
        <v>0</v>
      </c>
      <c r="R936" s="59">
        <v>0</v>
      </c>
      <c r="S936" s="90"/>
      <c r="T936" s="90"/>
      <c r="U936" s="91"/>
    </row>
    <row r="937" spans="1:21" ht="13.2" x14ac:dyDescent="0.25">
      <c r="A937" s="59" t="s">
        <v>4850</v>
      </c>
      <c r="B937" s="59" t="s">
        <v>6266</v>
      </c>
      <c r="C937" s="59" t="s">
        <v>6290</v>
      </c>
      <c r="D937" s="59" t="s">
        <v>127</v>
      </c>
      <c r="E937" s="59">
        <v>2066</v>
      </c>
      <c r="F937" s="59">
        <v>2072</v>
      </c>
      <c r="G937" s="59">
        <v>2078</v>
      </c>
      <c r="H937" s="59">
        <v>2084</v>
      </c>
      <c r="I937" s="59">
        <v>2089</v>
      </c>
      <c r="J937" s="59">
        <v>2095</v>
      </c>
      <c r="K937" s="59">
        <v>2101</v>
      </c>
      <c r="L937" s="59">
        <v>2107</v>
      </c>
      <c r="M937" s="59">
        <v>2113</v>
      </c>
      <c r="N937" s="59">
        <v>2118</v>
      </c>
      <c r="O937" s="59">
        <v>2124</v>
      </c>
      <c r="P937" s="59">
        <v>2130</v>
      </c>
      <c r="Q937" s="59">
        <v>2136</v>
      </c>
      <c r="R937" s="59">
        <v>2100984</v>
      </c>
      <c r="S937" s="90"/>
      <c r="T937" s="90"/>
      <c r="U937" s="91"/>
    </row>
    <row r="938" spans="1:21" ht="13.2" x14ac:dyDescent="0.25">
      <c r="A938" s="59" t="s">
        <v>4851</v>
      </c>
      <c r="B938" s="59" t="s">
        <v>6266</v>
      </c>
      <c r="C938" s="59" t="s">
        <v>6291</v>
      </c>
      <c r="D938" s="59" t="s">
        <v>127</v>
      </c>
      <c r="E938" s="59">
        <v>0</v>
      </c>
      <c r="F938" s="59">
        <v>0</v>
      </c>
      <c r="G938" s="59">
        <v>0</v>
      </c>
      <c r="H938" s="59">
        <v>0</v>
      </c>
      <c r="I938" s="59">
        <v>0</v>
      </c>
      <c r="J938" s="59">
        <v>0</v>
      </c>
      <c r="K938" s="59">
        <v>0</v>
      </c>
      <c r="L938" s="59">
        <v>0</v>
      </c>
      <c r="M938" s="59">
        <v>0</v>
      </c>
      <c r="N938" s="59">
        <v>0</v>
      </c>
      <c r="O938" s="59">
        <v>0</v>
      </c>
      <c r="P938" s="59">
        <v>0</v>
      </c>
      <c r="Q938" s="59">
        <v>0</v>
      </c>
      <c r="R938" s="59">
        <v>0</v>
      </c>
      <c r="S938" s="90"/>
      <c r="T938" s="90"/>
      <c r="U938" s="91"/>
    </row>
    <row r="939" spans="1:21" ht="13.2" x14ac:dyDescent="0.25">
      <c r="A939" s="59" t="s">
        <v>4852</v>
      </c>
      <c r="B939" s="59" t="s">
        <v>6266</v>
      </c>
      <c r="C939" s="59" t="s">
        <v>6292</v>
      </c>
      <c r="D939" s="59" t="s">
        <v>127</v>
      </c>
      <c r="E939" s="59">
        <v>0</v>
      </c>
      <c r="F939" s="59">
        <v>0</v>
      </c>
      <c r="G939" s="59">
        <v>0</v>
      </c>
      <c r="H939" s="59">
        <v>0</v>
      </c>
      <c r="I939" s="59">
        <v>0</v>
      </c>
      <c r="J939" s="59">
        <v>0</v>
      </c>
      <c r="K939" s="59">
        <v>0</v>
      </c>
      <c r="L939" s="59">
        <v>0</v>
      </c>
      <c r="M939" s="59">
        <v>0</v>
      </c>
      <c r="N939" s="59">
        <v>0</v>
      </c>
      <c r="O939" s="59">
        <v>0</v>
      </c>
      <c r="P939" s="59">
        <v>0</v>
      </c>
      <c r="Q939" s="59">
        <v>0</v>
      </c>
      <c r="R939" s="59">
        <v>0</v>
      </c>
      <c r="S939" s="90"/>
      <c r="T939" s="90"/>
      <c r="U939" s="91"/>
    </row>
    <row r="940" spans="1:21" ht="13.2" x14ac:dyDescent="0.25">
      <c r="A940" s="59" t="s">
        <v>4853</v>
      </c>
      <c r="B940" s="59" t="s">
        <v>6266</v>
      </c>
      <c r="C940" s="59" t="s">
        <v>6293</v>
      </c>
      <c r="D940" s="59" t="s">
        <v>127</v>
      </c>
      <c r="E940" s="59">
        <v>23985</v>
      </c>
      <c r="F940" s="59">
        <v>24064</v>
      </c>
      <c r="G940" s="59">
        <v>24151</v>
      </c>
      <c r="H940" s="59">
        <v>24029</v>
      </c>
      <c r="I940" s="59">
        <v>24098</v>
      </c>
      <c r="J940" s="59">
        <v>24168</v>
      </c>
      <c r="K940" s="59">
        <v>24238</v>
      </c>
      <c r="L940" s="59">
        <v>24308</v>
      </c>
      <c r="M940" s="59">
        <v>24378</v>
      </c>
      <c r="N940" s="59">
        <v>24450</v>
      </c>
      <c r="O940" s="59">
        <v>24521</v>
      </c>
      <c r="P940" s="59">
        <v>24591</v>
      </c>
      <c r="Q940" s="59">
        <v>24664</v>
      </c>
      <c r="R940" s="59">
        <v>24276711</v>
      </c>
      <c r="S940" s="90"/>
      <c r="T940" s="90"/>
      <c r="U940" s="91"/>
    </row>
    <row r="941" spans="1:21" ht="13.2" x14ac:dyDescent="0.25">
      <c r="A941" s="59" t="s">
        <v>4854</v>
      </c>
      <c r="B941" s="59" t="s">
        <v>6266</v>
      </c>
      <c r="C941" s="59" t="s">
        <v>6294</v>
      </c>
      <c r="D941" s="59" t="s">
        <v>127</v>
      </c>
      <c r="E941" s="59">
        <v>0</v>
      </c>
      <c r="F941" s="59">
        <v>0</v>
      </c>
      <c r="G941" s="59">
        <v>0</v>
      </c>
      <c r="H941" s="59">
        <v>0</v>
      </c>
      <c r="I941" s="59">
        <v>0</v>
      </c>
      <c r="J941" s="59">
        <v>0</v>
      </c>
      <c r="K941" s="59">
        <v>0</v>
      </c>
      <c r="L941" s="59">
        <v>0</v>
      </c>
      <c r="M941" s="59">
        <v>0</v>
      </c>
      <c r="N941" s="59">
        <v>0</v>
      </c>
      <c r="O941" s="59">
        <v>0</v>
      </c>
      <c r="P941" s="59">
        <v>0</v>
      </c>
      <c r="Q941" s="59">
        <v>0</v>
      </c>
      <c r="R941" s="59">
        <v>0</v>
      </c>
      <c r="S941" s="90"/>
      <c r="T941" s="90"/>
      <c r="U941" s="91"/>
    </row>
    <row r="942" spans="1:21" ht="13.2" x14ac:dyDescent="0.25">
      <c r="A942" s="59" t="s">
        <v>4855</v>
      </c>
      <c r="B942" s="59" t="s">
        <v>6295</v>
      </c>
      <c r="C942" s="59" t="s">
        <v>6296</v>
      </c>
      <c r="D942" s="59" t="s">
        <v>127</v>
      </c>
      <c r="E942" s="59">
        <v>2253</v>
      </c>
      <c r="F942" s="59">
        <v>2303</v>
      </c>
      <c r="G942" s="59">
        <v>2353</v>
      </c>
      <c r="H942" s="59">
        <v>2403</v>
      </c>
      <c r="I942" s="59">
        <v>2454</v>
      </c>
      <c r="J942" s="59">
        <v>2504</v>
      </c>
      <c r="K942" s="59">
        <v>2554</v>
      </c>
      <c r="L942" s="59">
        <v>2605</v>
      </c>
      <c r="M942" s="59">
        <v>2657</v>
      </c>
      <c r="N942" s="59">
        <v>2708</v>
      </c>
      <c r="O942" s="59">
        <v>2759</v>
      </c>
      <c r="P942" s="59">
        <v>2811</v>
      </c>
      <c r="Q942" s="59">
        <v>2862</v>
      </c>
      <c r="R942" s="59">
        <v>2555748</v>
      </c>
      <c r="S942" s="90"/>
      <c r="T942" s="90"/>
      <c r="U942" s="91"/>
    </row>
    <row r="943" spans="1:21" ht="13.2" x14ac:dyDescent="0.25">
      <c r="A943" s="59" t="s">
        <v>4856</v>
      </c>
      <c r="B943" s="59" t="s">
        <v>6295</v>
      </c>
      <c r="C943" s="59" t="s">
        <v>6297</v>
      </c>
      <c r="D943" s="59" t="s">
        <v>127</v>
      </c>
      <c r="E943" s="59">
        <v>0</v>
      </c>
      <c r="F943" s="59">
        <v>0</v>
      </c>
      <c r="G943" s="59">
        <v>0</v>
      </c>
      <c r="H943" s="59">
        <v>0</v>
      </c>
      <c r="I943" s="59">
        <v>0</v>
      </c>
      <c r="J943" s="59">
        <v>0</v>
      </c>
      <c r="K943" s="59">
        <v>0</v>
      </c>
      <c r="L943" s="59">
        <v>0</v>
      </c>
      <c r="M943" s="59">
        <v>0</v>
      </c>
      <c r="N943" s="59">
        <v>0</v>
      </c>
      <c r="O943" s="59">
        <v>0</v>
      </c>
      <c r="P943" s="59">
        <v>0</v>
      </c>
      <c r="Q943" s="59">
        <v>0</v>
      </c>
      <c r="R943" s="59">
        <v>0</v>
      </c>
      <c r="S943" s="90"/>
      <c r="T943" s="90"/>
      <c r="U943" s="91"/>
    </row>
    <row r="944" spans="1:21" ht="13.2" x14ac:dyDescent="0.25">
      <c r="A944" s="59" t="s">
        <v>4857</v>
      </c>
      <c r="B944" s="59" t="s">
        <v>6298</v>
      </c>
      <c r="C944" s="59" t="s">
        <v>6299</v>
      </c>
      <c r="D944" s="59" t="s">
        <v>127</v>
      </c>
      <c r="E944" s="59">
        <v>52</v>
      </c>
      <c r="F944" s="59">
        <v>52</v>
      </c>
      <c r="G944" s="59">
        <v>52</v>
      </c>
      <c r="H944" s="59">
        <v>52</v>
      </c>
      <c r="I944" s="59">
        <v>52</v>
      </c>
      <c r="J944" s="59">
        <v>52</v>
      </c>
      <c r="K944" s="59">
        <v>52</v>
      </c>
      <c r="L944" s="59">
        <v>52</v>
      </c>
      <c r="M944" s="59">
        <v>52</v>
      </c>
      <c r="N944" s="59">
        <v>52</v>
      </c>
      <c r="O944" s="59">
        <v>52</v>
      </c>
      <c r="P944" s="59">
        <v>52</v>
      </c>
      <c r="Q944" s="59">
        <v>52</v>
      </c>
      <c r="R944" s="59">
        <v>52126</v>
      </c>
      <c r="S944" s="90"/>
      <c r="T944" s="90"/>
      <c r="U944" s="91"/>
    </row>
    <row r="945" spans="1:21" ht="13.2" x14ac:dyDescent="0.25">
      <c r="A945" s="59" t="s">
        <v>4858</v>
      </c>
      <c r="B945" s="59" t="s">
        <v>6298</v>
      </c>
      <c r="C945" s="59" t="s">
        <v>6300</v>
      </c>
      <c r="D945" s="59" t="s">
        <v>127</v>
      </c>
      <c r="E945" s="59">
        <v>0</v>
      </c>
      <c r="F945" s="59">
        <v>0</v>
      </c>
      <c r="G945" s="59">
        <v>0</v>
      </c>
      <c r="H945" s="59">
        <v>0</v>
      </c>
      <c r="I945" s="59">
        <v>0</v>
      </c>
      <c r="J945" s="59">
        <v>0</v>
      </c>
      <c r="K945" s="59">
        <v>0</v>
      </c>
      <c r="L945" s="59">
        <v>0</v>
      </c>
      <c r="M945" s="59">
        <v>0</v>
      </c>
      <c r="N945" s="59">
        <v>0</v>
      </c>
      <c r="O945" s="59">
        <v>0</v>
      </c>
      <c r="P945" s="59">
        <v>0</v>
      </c>
      <c r="Q945" s="59">
        <v>0</v>
      </c>
      <c r="R945" s="59">
        <v>0</v>
      </c>
      <c r="S945" s="90"/>
      <c r="T945" s="90"/>
      <c r="U945" s="91"/>
    </row>
    <row r="946" spans="1:21" ht="13.2" x14ac:dyDescent="0.25">
      <c r="A946" s="59" t="s">
        <v>4859</v>
      </c>
      <c r="B946" s="59" t="s">
        <v>6298</v>
      </c>
      <c r="C946" s="59" t="s">
        <v>6269</v>
      </c>
      <c r="D946" s="59" t="s">
        <v>127</v>
      </c>
      <c r="E946" s="59">
        <v>1121</v>
      </c>
      <c r="F946" s="59">
        <v>1128</v>
      </c>
      <c r="G946" s="59">
        <v>1134</v>
      </c>
      <c r="H946" s="59">
        <v>1141</v>
      </c>
      <c r="I946" s="59">
        <v>1148</v>
      </c>
      <c r="J946" s="59">
        <v>1154</v>
      </c>
      <c r="K946" s="59">
        <v>1161</v>
      </c>
      <c r="L946" s="59">
        <v>1168</v>
      </c>
      <c r="M946" s="59">
        <v>1174</v>
      </c>
      <c r="N946" s="59">
        <v>1181</v>
      </c>
      <c r="O946" s="59">
        <v>1188</v>
      </c>
      <c r="P946" s="59">
        <v>1194</v>
      </c>
      <c r="Q946" s="59">
        <v>1201</v>
      </c>
      <c r="R946" s="59">
        <v>1161002</v>
      </c>
      <c r="S946" s="90"/>
      <c r="T946" s="90"/>
      <c r="U946" s="91"/>
    </row>
    <row r="947" spans="1:21" ht="13.2" x14ac:dyDescent="0.25">
      <c r="A947" s="59" t="s">
        <v>4860</v>
      </c>
      <c r="B947" s="59" t="s">
        <v>6298</v>
      </c>
      <c r="C947" s="59" t="s">
        <v>6301</v>
      </c>
      <c r="D947" s="59" t="s">
        <v>127</v>
      </c>
      <c r="E947" s="59">
        <v>0</v>
      </c>
      <c r="F947" s="59">
        <v>0</v>
      </c>
      <c r="G947" s="59">
        <v>0</v>
      </c>
      <c r="H947" s="59">
        <v>0</v>
      </c>
      <c r="I947" s="59">
        <v>0</v>
      </c>
      <c r="J947" s="59">
        <v>0</v>
      </c>
      <c r="K947" s="59">
        <v>0</v>
      </c>
      <c r="L947" s="59">
        <v>0</v>
      </c>
      <c r="M947" s="59">
        <v>0</v>
      </c>
      <c r="N947" s="59">
        <v>0</v>
      </c>
      <c r="O947" s="59">
        <v>0</v>
      </c>
      <c r="P947" s="59">
        <v>0</v>
      </c>
      <c r="Q947" s="59">
        <v>0</v>
      </c>
      <c r="R947" s="59">
        <v>0</v>
      </c>
      <c r="S947" s="90"/>
      <c r="T947" s="90"/>
      <c r="U947" s="91"/>
    </row>
    <row r="948" spans="1:21" ht="13.2" x14ac:dyDescent="0.25">
      <c r="A948" s="59" t="s">
        <v>4861</v>
      </c>
      <c r="B948" s="59" t="s">
        <v>6298</v>
      </c>
      <c r="C948" s="59" t="s">
        <v>6302</v>
      </c>
      <c r="D948" s="59" t="s">
        <v>127</v>
      </c>
      <c r="E948" s="59">
        <v>0</v>
      </c>
      <c r="F948" s="59">
        <v>0</v>
      </c>
      <c r="G948" s="59">
        <v>0</v>
      </c>
      <c r="H948" s="59">
        <v>0</v>
      </c>
      <c r="I948" s="59">
        <v>0</v>
      </c>
      <c r="J948" s="59">
        <v>0</v>
      </c>
      <c r="K948" s="59">
        <v>0</v>
      </c>
      <c r="L948" s="59">
        <v>0</v>
      </c>
      <c r="M948" s="59">
        <v>0</v>
      </c>
      <c r="N948" s="59">
        <v>0</v>
      </c>
      <c r="O948" s="59">
        <v>0</v>
      </c>
      <c r="P948" s="59">
        <v>0</v>
      </c>
      <c r="Q948" s="59">
        <v>0</v>
      </c>
      <c r="R948" s="59">
        <v>0</v>
      </c>
      <c r="S948" s="90"/>
      <c r="T948" s="90"/>
      <c r="U948" s="91"/>
    </row>
    <row r="949" spans="1:21" ht="13.2" x14ac:dyDescent="0.25">
      <c r="A949" s="59" t="s">
        <v>4862</v>
      </c>
      <c r="B949" s="59" t="s">
        <v>6298</v>
      </c>
      <c r="C949" s="59" t="s">
        <v>6303</v>
      </c>
      <c r="D949" s="59" t="s">
        <v>127</v>
      </c>
      <c r="E949" s="59">
        <v>0</v>
      </c>
      <c r="F949" s="59">
        <v>0</v>
      </c>
      <c r="G949" s="59">
        <v>0</v>
      </c>
      <c r="H949" s="59">
        <v>0</v>
      </c>
      <c r="I949" s="59">
        <v>0</v>
      </c>
      <c r="J949" s="59">
        <v>0</v>
      </c>
      <c r="K949" s="59">
        <v>0</v>
      </c>
      <c r="L949" s="59">
        <v>0</v>
      </c>
      <c r="M949" s="59">
        <v>0</v>
      </c>
      <c r="N949" s="59">
        <v>0</v>
      </c>
      <c r="O949" s="59">
        <v>0</v>
      </c>
      <c r="P949" s="59">
        <v>0</v>
      </c>
      <c r="Q949" s="59">
        <v>0</v>
      </c>
      <c r="R949" s="59">
        <v>0</v>
      </c>
      <c r="S949" s="90"/>
      <c r="T949" s="90"/>
      <c r="U949" s="91"/>
    </row>
    <row r="950" spans="1:21" ht="13.2" x14ac:dyDescent="0.25">
      <c r="A950" s="59" t="s">
        <v>4863</v>
      </c>
      <c r="B950" s="59" t="s">
        <v>6298</v>
      </c>
      <c r="C950" s="59" t="s">
        <v>6304</v>
      </c>
      <c r="D950" s="59" t="s">
        <v>127</v>
      </c>
      <c r="E950" s="59">
        <v>0</v>
      </c>
      <c r="F950" s="59">
        <v>0</v>
      </c>
      <c r="G950" s="59">
        <v>0</v>
      </c>
      <c r="H950" s="59">
        <v>0</v>
      </c>
      <c r="I950" s="59">
        <v>0</v>
      </c>
      <c r="J950" s="59">
        <v>0</v>
      </c>
      <c r="K950" s="59">
        <v>0</v>
      </c>
      <c r="L950" s="59">
        <v>0</v>
      </c>
      <c r="M950" s="59">
        <v>0</v>
      </c>
      <c r="N950" s="59">
        <v>0</v>
      </c>
      <c r="O950" s="59">
        <v>0</v>
      </c>
      <c r="P950" s="59">
        <v>0</v>
      </c>
      <c r="Q950" s="59">
        <v>0</v>
      </c>
      <c r="R950" s="59">
        <v>0</v>
      </c>
      <c r="S950" s="90"/>
      <c r="T950" s="90"/>
      <c r="U950" s="91"/>
    </row>
    <row r="951" spans="1:21" ht="13.2" x14ac:dyDescent="0.25">
      <c r="A951" s="59" t="s">
        <v>4864</v>
      </c>
      <c r="B951" s="59" t="s">
        <v>6298</v>
      </c>
      <c r="C951" s="59" t="s">
        <v>6305</v>
      </c>
      <c r="D951" s="59" t="s">
        <v>127</v>
      </c>
      <c r="E951" s="59">
        <v>0</v>
      </c>
      <c r="F951" s="59">
        <v>0</v>
      </c>
      <c r="G951" s="59">
        <v>0</v>
      </c>
      <c r="H951" s="59">
        <v>0</v>
      </c>
      <c r="I951" s="59">
        <v>0</v>
      </c>
      <c r="J951" s="59">
        <v>0</v>
      </c>
      <c r="K951" s="59">
        <v>0</v>
      </c>
      <c r="L951" s="59">
        <v>0</v>
      </c>
      <c r="M951" s="59">
        <v>0</v>
      </c>
      <c r="N951" s="59">
        <v>0</v>
      </c>
      <c r="O951" s="59">
        <v>0</v>
      </c>
      <c r="P951" s="59">
        <v>0</v>
      </c>
      <c r="Q951" s="59">
        <v>0</v>
      </c>
      <c r="R951" s="59">
        <v>0</v>
      </c>
      <c r="S951" s="90"/>
      <c r="T951" s="90"/>
      <c r="U951" s="91"/>
    </row>
    <row r="952" spans="1:21" ht="13.2" x14ac:dyDescent="0.25">
      <c r="A952" s="59" t="s">
        <v>4865</v>
      </c>
      <c r="B952" s="59" t="s">
        <v>6298</v>
      </c>
      <c r="C952" s="59" t="s">
        <v>6306</v>
      </c>
      <c r="D952" s="59" t="s">
        <v>127</v>
      </c>
      <c r="E952" s="59">
        <v>0</v>
      </c>
      <c r="F952" s="59">
        <v>0</v>
      </c>
      <c r="G952" s="59">
        <v>0</v>
      </c>
      <c r="H952" s="59">
        <v>0</v>
      </c>
      <c r="I952" s="59">
        <v>0</v>
      </c>
      <c r="J952" s="59">
        <v>0</v>
      </c>
      <c r="K952" s="59">
        <v>0</v>
      </c>
      <c r="L952" s="59">
        <v>0</v>
      </c>
      <c r="M952" s="59">
        <v>0</v>
      </c>
      <c r="N952" s="59">
        <v>0</v>
      </c>
      <c r="O952" s="59">
        <v>0</v>
      </c>
      <c r="P952" s="59">
        <v>0</v>
      </c>
      <c r="Q952" s="59">
        <v>0</v>
      </c>
      <c r="R952" s="59">
        <v>0</v>
      </c>
      <c r="S952" s="90"/>
      <c r="T952" s="90"/>
      <c r="U952" s="91"/>
    </row>
    <row r="953" spans="1:21" ht="13.2" x14ac:dyDescent="0.25">
      <c r="A953" s="59" t="s">
        <v>4866</v>
      </c>
      <c r="B953" s="59" t="s">
        <v>6298</v>
      </c>
      <c r="C953" s="59" t="s">
        <v>6307</v>
      </c>
      <c r="D953" s="59" t="s">
        <v>127</v>
      </c>
      <c r="E953" s="59">
        <v>0</v>
      </c>
      <c r="F953" s="59">
        <v>0</v>
      </c>
      <c r="G953" s="59">
        <v>0</v>
      </c>
      <c r="H953" s="59">
        <v>0</v>
      </c>
      <c r="I953" s="59">
        <v>0</v>
      </c>
      <c r="J953" s="59">
        <v>0</v>
      </c>
      <c r="K953" s="59">
        <v>0</v>
      </c>
      <c r="L953" s="59">
        <v>0</v>
      </c>
      <c r="M953" s="59">
        <v>0</v>
      </c>
      <c r="N953" s="59">
        <v>0</v>
      </c>
      <c r="O953" s="59">
        <v>0</v>
      </c>
      <c r="P953" s="59">
        <v>0</v>
      </c>
      <c r="Q953" s="59">
        <v>0</v>
      </c>
      <c r="R953" s="59">
        <v>0</v>
      </c>
      <c r="S953" s="90"/>
      <c r="T953" s="90"/>
      <c r="U953" s="91"/>
    </row>
    <row r="954" spans="1:21" ht="13.2" x14ac:dyDescent="0.25">
      <c r="A954" s="59" t="s">
        <v>4867</v>
      </c>
      <c r="B954" s="59" t="s">
        <v>6298</v>
      </c>
      <c r="C954" s="59" t="s">
        <v>6281</v>
      </c>
      <c r="D954" s="59" t="s">
        <v>127</v>
      </c>
      <c r="E954" s="59">
        <v>0</v>
      </c>
      <c r="F954" s="59">
        <v>0</v>
      </c>
      <c r="G954" s="59">
        <v>0</v>
      </c>
      <c r="H954" s="59">
        <v>0</v>
      </c>
      <c r="I954" s="59">
        <v>0</v>
      </c>
      <c r="J954" s="59">
        <v>0</v>
      </c>
      <c r="K954" s="59">
        <v>0</v>
      </c>
      <c r="L954" s="59">
        <v>0</v>
      </c>
      <c r="M954" s="59">
        <v>0</v>
      </c>
      <c r="N954" s="59">
        <v>0</v>
      </c>
      <c r="O954" s="59">
        <v>0</v>
      </c>
      <c r="P954" s="59">
        <v>0</v>
      </c>
      <c r="Q954" s="59">
        <v>0</v>
      </c>
      <c r="R954" s="59">
        <v>0</v>
      </c>
      <c r="S954" s="90"/>
      <c r="T954" s="90"/>
      <c r="U954" s="91"/>
    </row>
    <row r="955" spans="1:21" ht="13.2" x14ac:dyDescent="0.25">
      <c r="A955" s="59" t="s">
        <v>4868</v>
      </c>
      <c r="B955" s="59" t="s">
        <v>6298</v>
      </c>
      <c r="C955" s="59" t="s">
        <v>6283</v>
      </c>
      <c r="D955" s="59" t="s">
        <v>127</v>
      </c>
      <c r="E955" s="59">
        <v>0</v>
      </c>
      <c r="F955" s="59">
        <v>0</v>
      </c>
      <c r="G955" s="59">
        <v>0</v>
      </c>
      <c r="H955" s="59">
        <v>0</v>
      </c>
      <c r="I955" s="59">
        <v>0</v>
      </c>
      <c r="J955" s="59">
        <v>0</v>
      </c>
      <c r="K955" s="59">
        <v>0</v>
      </c>
      <c r="L955" s="59">
        <v>0</v>
      </c>
      <c r="M955" s="59">
        <v>0</v>
      </c>
      <c r="N955" s="59">
        <v>0</v>
      </c>
      <c r="O955" s="59">
        <v>0</v>
      </c>
      <c r="P955" s="59">
        <v>0</v>
      </c>
      <c r="Q955" s="59">
        <v>0</v>
      </c>
      <c r="R955" s="59">
        <v>0</v>
      </c>
      <c r="S955" s="90"/>
      <c r="T955" s="90"/>
      <c r="U955" s="91"/>
    </row>
    <row r="956" spans="1:21" ht="13.2" x14ac:dyDescent="0.25">
      <c r="A956" s="59" t="s">
        <v>4869</v>
      </c>
      <c r="B956" s="59" t="s">
        <v>6298</v>
      </c>
      <c r="C956" s="59" t="s">
        <v>6308</v>
      </c>
      <c r="D956" s="59" t="s">
        <v>127</v>
      </c>
      <c r="E956" s="59">
        <v>0</v>
      </c>
      <c r="F956" s="59">
        <v>0</v>
      </c>
      <c r="G956" s="59">
        <v>0</v>
      </c>
      <c r="H956" s="59">
        <v>0</v>
      </c>
      <c r="I956" s="59">
        <v>0</v>
      </c>
      <c r="J956" s="59">
        <v>0</v>
      </c>
      <c r="K956" s="59">
        <v>0</v>
      </c>
      <c r="L956" s="59">
        <v>0</v>
      </c>
      <c r="M956" s="59">
        <v>0</v>
      </c>
      <c r="N956" s="59">
        <v>0</v>
      </c>
      <c r="O956" s="59">
        <v>0</v>
      </c>
      <c r="P956" s="59">
        <v>0</v>
      </c>
      <c r="Q956" s="59">
        <v>0</v>
      </c>
      <c r="R956" s="59">
        <v>0</v>
      </c>
      <c r="S956" s="90"/>
      <c r="T956" s="90"/>
      <c r="U956" s="91"/>
    </row>
    <row r="957" spans="1:21" ht="13.2" x14ac:dyDescent="0.25">
      <c r="A957" s="59" t="s">
        <v>4870</v>
      </c>
      <c r="B957" s="59" t="s">
        <v>6298</v>
      </c>
      <c r="C957" s="59" t="s">
        <v>6309</v>
      </c>
      <c r="D957" s="59" t="s">
        <v>127</v>
      </c>
      <c r="E957" s="59">
        <v>0</v>
      </c>
      <c r="F957" s="59">
        <v>0</v>
      </c>
      <c r="G957" s="59">
        <v>0</v>
      </c>
      <c r="H957" s="59">
        <v>0</v>
      </c>
      <c r="I957" s="59">
        <v>0</v>
      </c>
      <c r="J957" s="59">
        <v>0</v>
      </c>
      <c r="K957" s="59">
        <v>0</v>
      </c>
      <c r="L957" s="59">
        <v>0</v>
      </c>
      <c r="M957" s="59">
        <v>0</v>
      </c>
      <c r="N957" s="59">
        <v>0</v>
      </c>
      <c r="O957" s="59">
        <v>0</v>
      </c>
      <c r="P957" s="59">
        <v>0</v>
      </c>
      <c r="Q957" s="59">
        <v>0</v>
      </c>
      <c r="R957" s="59">
        <v>0</v>
      </c>
      <c r="S957" s="90"/>
      <c r="T957" s="90"/>
      <c r="U957" s="91"/>
    </row>
    <row r="958" spans="1:21" ht="13.2" x14ac:dyDescent="0.25">
      <c r="A958" s="59" t="s">
        <v>4871</v>
      </c>
      <c r="B958" s="59" t="s">
        <v>6298</v>
      </c>
      <c r="C958" s="59" t="s">
        <v>6310</v>
      </c>
      <c r="D958" s="59" t="s">
        <v>127</v>
      </c>
      <c r="E958" s="59">
        <v>0</v>
      </c>
      <c r="F958" s="59">
        <v>0</v>
      </c>
      <c r="G958" s="59">
        <v>0</v>
      </c>
      <c r="H958" s="59">
        <v>0</v>
      </c>
      <c r="I958" s="59">
        <v>0</v>
      </c>
      <c r="J958" s="59">
        <v>0</v>
      </c>
      <c r="K958" s="59">
        <v>0</v>
      </c>
      <c r="L958" s="59">
        <v>0</v>
      </c>
      <c r="M958" s="59">
        <v>0</v>
      </c>
      <c r="N958" s="59">
        <v>0</v>
      </c>
      <c r="O958" s="59">
        <v>0</v>
      </c>
      <c r="P958" s="59">
        <v>0</v>
      </c>
      <c r="Q958" s="59">
        <v>0</v>
      </c>
      <c r="R958" s="59">
        <v>0</v>
      </c>
      <c r="S958" s="90"/>
      <c r="T958" s="90"/>
      <c r="U958" s="91"/>
    </row>
    <row r="959" spans="1:21" ht="13.2" x14ac:dyDescent="0.25">
      <c r="A959" s="59" t="s">
        <v>4872</v>
      </c>
      <c r="B959" s="59" t="s">
        <v>6298</v>
      </c>
      <c r="C959" s="59" t="s">
        <v>6311</v>
      </c>
      <c r="D959" s="59" t="s">
        <v>127</v>
      </c>
      <c r="E959" s="59">
        <v>679</v>
      </c>
      <c r="F959" s="59">
        <v>679</v>
      </c>
      <c r="G959" s="59">
        <v>680</v>
      </c>
      <c r="H959" s="59">
        <v>681</v>
      </c>
      <c r="I959" s="59">
        <v>682</v>
      </c>
      <c r="J959" s="59">
        <v>682</v>
      </c>
      <c r="K959" s="59">
        <v>683</v>
      </c>
      <c r="L959" s="59">
        <v>684</v>
      </c>
      <c r="M959" s="59">
        <v>685</v>
      </c>
      <c r="N959" s="59">
        <v>685</v>
      </c>
      <c r="O959" s="59">
        <v>686</v>
      </c>
      <c r="P959" s="59">
        <v>687</v>
      </c>
      <c r="Q959" s="59">
        <v>688</v>
      </c>
      <c r="R959" s="59">
        <v>683083</v>
      </c>
      <c r="S959" s="90"/>
      <c r="T959" s="90"/>
      <c r="U959" s="91"/>
    </row>
    <row r="960" spans="1:21" ht="13.2" x14ac:dyDescent="0.25">
      <c r="A960" s="59" t="s">
        <v>4873</v>
      </c>
      <c r="B960" s="59" t="s">
        <v>6298</v>
      </c>
      <c r="C960" s="59" t="s">
        <v>6312</v>
      </c>
      <c r="D960" s="59" t="s">
        <v>127</v>
      </c>
      <c r="E960" s="59">
        <v>0</v>
      </c>
      <c r="F960" s="59">
        <v>0</v>
      </c>
      <c r="G960" s="59">
        <v>0</v>
      </c>
      <c r="H960" s="59">
        <v>0</v>
      </c>
      <c r="I960" s="59">
        <v>0</v>
      </c>
      <c r="J960" s="59">
        <v>0</v>
      </c>
      <c r="K960" s="59">
        <v>0</v>
      </c>
      <c r="L960" s="59">
        <v>0</v>
      </c>
      <c r="M960" s="59">
        <v>0</v>
      </c>
      <c r="N960" s="59">
        <v>0</v>
      </c>
      <c r="O960" s="59">
        <v>0</v>
      </c>
      <c r="P960" s="59">
        <v>0</v>
      </c>
      <c r="Q960" s="59">
        <v>0</v>
      </c>
      <c r="R960" s="59">
        <v>0</v>
      </c>
      <c r="S960" s="90"/>
      <c r="T960" s="90"/>
      <c r="U960" s="91"/>
    </row>
    <row r="961" spans="1:21" ht="13.2" x14ac:dyDescent="0.25">
      <c r="A961" s="59" t="s">
        <v>4874</v>
      </c>
      <c r="B961" s="59" t="s">
        <v>6298</v>
      </c>
      <c r="C961" s="59" t="s">
        <v>6296</v>
      </c>
      <c r="D961" s="59" t="s">
        <v>127</v>
      </c>
      <c r="E961" s="59">
        <v>71743</v>
      </c>
      <c r="F961" s="59">
        <v>71880</v>
      </c>
      <c r="G961" s="59">
        <v>72017</v>
      </c>
      <c r="H961" s="59">
        <v>72154</v>
      </c>
      <c r="I961" s="59">
        <v>72290</v>
      </c>
      <c r="J961" s="59">
        <v>72427</v>
      </c>
      <c r="K961" s="59">
        <v>72564</v>
      </c>
      <c r="L961" s="59">
        <v>72701</v>
      </c>
      <c r="M961" s="59">
        <v>72837</v>
      </c>
      <c r="N961" s="59">
        <v>72974</v>
      </c>
      <c r="O961" s="59">
        <v>73111</v>
      </c>
      <c r="P961" s="59">
        <v>73247</v>
      </c>
      <c r="Q961" s="59">
        <v>73384</v>
      </c>
      <c r="R961" s="59">
        <v>72563778</v>
      </c>
      <c r="S961" s="90"/>
      <c r="T961" s="90"/>
      <c r="U961" s="91"/>
    </row>
    <row r="962" spans="1:21" ht="13.2" x14ac:dyDescent="0.25">
      <c r="A962" s="59" t="s">
        <v>4875</v>
      </c>
      <c r="B962" s="59" t="s">
        <v>6298</v>
      </c>
      <c r="C962" s="59" t="s">
        <v>6297</v>
      </c>
      <c r="D962" s="59" t="s">
        <v>127</v>
      </c>
      <c r="E962" s="59">
        <v>0</v>
      </c>
      <c r="F962" s="59">
        <v>0</v>
      </c>
      <c r="G962" s="59">
        <v>0</v>
      </c>
      <c r="H962" s="59">
        <v>0</v>
      </c>
      <c r="I962" s="59">
        <v>0</v>
      </c>
      <c r="J962" s="59">
        <v>0</v>
      </c>
      <c r="K962" s="59">
        <v>0</v>
      </c>
      <c r="L962" s="59">
        <v>0</v>
      </c>
      <c r="M962" s="59">
        <v>0</v>
      </c>
      <c r="N962" s="59">
        <v>0</v>
      </c>
      <c r="O962" s="59">
        <v>0</v>
      </c>
      <c r="P962" s="59">
        <v>0</v>
      </c>
      <c r="Q962" s="59">
        <v>0</v>
      </c>
      <c r="R962" s="59">
        <v>0</v>
      </c>
      <c r="S962" s="90"/>
      <c r="T962" s="90"/>
      <c r="U962" s="91"/>
    </row>
    <row r="963" spans="1:21" ht="13.2" x14ac:dyDescent="0.25">
      <c r="A963" s="59" t="s">
        <v>4876</v>
      </c>
      <c r="B963" s="59" t="s">
        <v>6298</v>
      </c>
      <c r="C963" s="59" t="s">
        <v>6313</v>
      </c>
      <c r="D963" s="59" t="s">
        <v>127</v>
      </c>
      <c r="E963" s="59">
        <v>0</v>
      </c>
      <c r="F963" s="59">
        <v>0</v>
      </c>
      <c r="G963" s="59">
        <v>0</v>
      </c>
      <c r="H963" s="59">
        <v>0</v>
      </c>
      <c r="I963" s="59">
        <v>0</v>
      </c>
      <c r="J963" s="59">
        <v>0</v>
      </c>
      <c r="K963" s="59">
        <v>0</v>
      </c>
      <c r="L963" s="59">
        <v>0</v>
      </c>
      <c r="M963" s="59">
        <v>0</v>
      </c>
      <c r="N963" s="59">
        <v>0</v>
      </c>
      <c r="O963" s="59">
        <v>0</v>
      </c>
      <c r="P963" s="59">
        <v>0</v>
      </c>
      <c r="Q963" s="59">
        <v>0</v>
      </c>
      <c r="R963" s="59">
        <v>0</v>
      </c>
      <c r="S963" s="90"/>
      <c r="T963" s="90"/>
      <c r="U963" s="91"/>
    </row>
    <row r="964" spans="1:21" ht="13.2" x14ac:dyDescent="0.25">
      <c r="A964" s="59" t="s">
        <v>4877</v>
      </c>
      <c r="B964" s="59" t="s">
        <v>6314</v>
      </c>
      <c r="C964" s="59" t="s">
        <v>6315</v>
      </c>
      <c r="D964" s="59" t="s">
        <v>127</v>
      </c>
      <c r="E964" s="59">
        <v>177</v>
      </c>
      <c r="F964" s="59">
        <v>178</v>
      </c>
      <c r="G964" s="59">
        <v>178</v>
      </c>
      <c r="H964" s="59">
        <v>178</v>
      </c>
      <c r="I964" s="59">
        <v>179</v>
      </c>
      <c r="J964" s="59">
        <v>179</v>
      </c>
      <c r="K964" s="59">
        <v>179</v>
      </c>
      <c r="L964" s="59">
        <v>180</v>
      </c>
      <c r="M964" s="59">
        <v>180</v>
      </c>
      <c r="N964" s="59">
        <v>180</v>
      </c>
      <c r="O964" s="59">
        <v>181</v>
      </c>
      <c r="P964" s="59">
        <v>181</v>
      </c>
      <c r="Q964" s="59">
        <v>181</v>
      </c>
      <c r="R964" s="59">
        <v>179423</v>
      </c>
      <c r="S964" s="90"/>
      <c r="T964" s="90"/>
      <c r="U964" s="91"/>
    </row>
    <row r="965" spans="1:21" ht="13.2" x14ac:dyDescent="0.25">
      <c r="A965" s="59" t="s">
        <v>4878</v>
      </c>
      <c r="B965" s="59" t="s">
        <v>6314</v>
      </c>
      <c r="C965" s="59" t="s">
        <v>6316</v>
      </c>
      <c r="D965" s="59" t="s">
        <v>127</v>
      </c>
      <c r="E965" s="59">
        <v>192</v>
      </c>
      <c r="F965" s="59">
        <v>192</v>
      </c>
      <c r="G965" s="59">
        <v>193</v>
      </c>
      <c r="H965" s="59">
        <v>193</v>
      </c>
      <c r="I965" s="59">
        <v>193</v>
      </c>
      <c r="J965" s="59">
        <v>194</v>
      </c>
      <c r="K965" s="59">
        <v>194</v>
      </c>
      <c r="L965" s="59">
        <v>194</v>
      </c>
      <c r="M965" s="59">
        <v>195</v>
      </c>
      <c r="N965" s="59">
        <v>195</v>
      </c>
      <c r="O965" s="59">
        <v>196</v>
      </c>
      <c r="P965" s="59">
        <v>196</v>
      </c>
      <c r="Q965" s="59">
        <v>196</v>
      </c>
      <c r="R965" s="59">
        <v>194117</v>
      </c>
      <c r="S965" s="90"/>
      <c r="T965" s="90"/>
      <c r="U965" s="91"/>
    </row>
    <row r="966" spans="1:21" ht="13.2" x14ac:dyDescent="0.25">
      <c r="A966" s="59" t="s">
        <v>4879</v>
      </c>
      <c r="B966" s="59" t="s">
        <v>6314</v>
      </c>
      <c r="C966" s="59" t="s">
        <v>6317</v>
      </c>
      <c r="D966" s="59" t="s">
        <v>127</v>
      </c>
      <c r="E966" s="59">
        <v>0</v>
      </c>
      <c r="F966" s="59">
        <v>0</v>
      </c>
      <c r="G966" s="59">
        <v>0</v>
      </c>
      <c r="H966" s="59">
        <v>0</v>
      </c>
      <c r="I966" s="59">
        <v>0</v>
      </c>
      <c r="J966" s="59">
        <v>0</v>
      </c>
      <c r="K966" s="59">
        <v>0</v>
      </c>
      <c r="L966" s="59">
        <v>0</v>
      </c>
      <c r="M966" s="59">
        <v>0</v>
      </c>
      <c r="N966" s="59">
        <v>0</v>
      </c>
      <c r="O966" s="59">
        <v>0</v>
      </c>
      <c r="P966" s="59">
        <v>0</v>
      </c>
      <c r="Q966" s="59">
        <v>0</v>
      </c>
      <c r="R966" s="59">
        <v>0</v>
      </c>
      <c r="S966" s="90"/>
      <c r="T966" s="90"/>
      <c r="U966" s="91"/>
    </row>
    <row r="967" spans="1:21" ht="13.2" x14ac:dyDescent="0.25">
      <c r="A967" s="59" t="s">
        <v>4880</v>
      </c>
      <c r="B967" s="59" t="s">
        <v>6314</v>
      </c>
      <c r="C967" s="59" t="s">
        <v>6318</v>
      </c>
      <c r="D967" s="59" t="s">
        <v>127</v>
      </c>
      <c r="E967" s="59">
        <v>0</v>
      </c>
      <c r="F967" s="59">
        <v>0</v>
      </c>
      <c r="G967" s="59">
        <v>0</v>
      </c>
      <c r="H967" s="59">
        <v>0</v>
      </c>
      <c r="I967" s="59">
        <v>0</v>
      </c>
      <c r="J967" s="59">
        <v>0</v>
      </c>
      <c r="K967" s="59">
        <v>0</v>
      </c>
      <c r="L967" s="59">
        <v>0</v>
      </c>
      <c r="M967" s="59">
        <v>0</v>
      </c>
      <c r="N967" s="59">
        <v>0</v>
      </c>
      <c r="O967" s="59">
        <v>0</v>
      </c>
      <c r="P967" s="59">
        <v>0</v>
      </c>
      <c r="Q967" s="59">
        <v>0</v>
      </c>
      <c r="R967" s="59">
        <v>0</v>
      </c>
      <c r="S967" s="90"/>
      <c r="T967" s="90"/>
      <c r="U967" s="91"/>
    </row>
    <row r="968" spans="1:21" ht="13.2" x14ac:dyDescent="0.25">
      <c r="A968" s="59" t="s">
        <v>4881</v>
      </c>
      <c r="B968" s="59" t="s">
        <v>6314</v>
      </c>
      <c r="C968" s="59" t="s">
        <v>6319</v>
      </c>
      <c r="D968" s="59" t="s">
        <v>127</v>
      </c>
      <c r="E968" s="59">
        <v>0</v>
      </c>
      <c r="F968" s="59">
        <v>0</v>
      </c>
      <c r="G968" s="59">
        <v>0</v>
      </c>
      <c r="H968" s="59">
        <v>0</v>
      </c>
      <c r="I968" s="59">
        <v>0</v>
      </c>
      <c r="J968" s="59">
        <v>0</v>
      </c>
      <c r="K968" s="59">
        <v>0</v>
      </c>
      <c r="L968" s="59">
        <v>0</v>
      </c>
      <c r="M968" s="59">
        <v>0</v>
      </c>
      <c r="N968" s="59">
        <v>0</v>
      </c>
      <c r="O968" s="59">
        <v>0</v>
      </c>
      <c r="P968" s="59">
        <v>0</v>
      </c>
      <c r="Q968" s="59">
        <v>0</v>
      </c>
      <c r="R968" s="59">
        <v>0</v>
      </c>
      <c r="S968" s="90"/>
      <c r="T968" s="90"/>
      <c r="U968" s="91"/>
    </row>
    <row r="969" spans="1:21" ht="13.2" x14ac:dyDescent="0.25">
      <c r="A969" s="59" t="s">
        <v>4882</v>
      </c>
      <c r="B969" s="59" t="s">
        <v>6314</v>
      </c>
      <c r="C969" s="59" t="s">
        <v>6320</v>
      </c>
      <c r="D969" s="59" t="s">
        <v>127</v>
      </c>
      <c r="E969" s="59">
        <v>596</v>
      </c>
      <c r="F969" s="59">
        <v>598</v>
      </c>
      <c r="G969" s="59">
        <v>600</v>
      </c>
      <c r="H969" s="59">
        <v>602</v>
      </c>
      <c r="I969" s="59">
        <v>605</v>
      </c>
      <c r="J969" s="59">
        <v>607</v>
      </c>
      <c r="K969" s="59">
        <v>609</v>
      </c>
      <c r="L969" s="59">
        <v>611</v>
      </c>
      <c r="M969" s="59">
        <v>613</v>
      </c>
      <c r="N969" s="59">
        <v>616</v>
      </c>
      <c r="O969" s="59">
        <v>618</v>
      </c>
      <c r="P969" s="59">
        <v>620</v>
      </c>
      <c r="Q969" s="59">
        <v>622</v>
      </c>
      <c r="R969" s="59">
        <v>608942</v>
      </c>
      <c r="S969" s="90"/>
      <c r="T969" s="90"/>
      <c r="U969" s="91"/>
    </row>
    <row r="970" spans="1:21" ht="13.2" x14ac:dyDescent="0.25">
      <c r="A970" s="59" t="s">
        <v>4883</v>
      </c>
      <c r="B970" s="59" t="s">
        <v>6314</v>
      </c>
      <c r="C970" s="59" t="s">
        <v>6321</v>
      </c>
      <c r="D970" s="59" t="s">
        <v>127</v>
      </c>
      <c r="E970" s="59">
        <v>0</v>
      </c>
      <c r="F970" s="59">
        <v>0</v>
      </c>
      <c r="G970" s="59">
        <v>0</v>
      </c>
      <c r="H970" s="59">
        <v>0</v>
      </c>
      <c r="I970" s="59">
        <v>0</v>
      </c>
      <c r="J970" s="59">
        <v>0</v>
      </c>
      <c r="K970" s="59">
        <v>0</v>
      </c>
      <c r="L970" s="59">
        <v>0</v>
      </c>
      <c r="M970" s="59">
        <v>0</v>
      </c>
      <c r="N970" s="59">
        <v>0</v>
      </c>
      <c r="O970" s="59">
        <v>0</v>
      </c>
      <c r="P970" s="59">
        <v>0</v>
      </c>
      <c r="Q970" s="59">
        <v>0</v>
      </c>
      <c r="R970" s="59">
        <v>0</v>
      </c>
      <c r="S970" s="90"/>
      <c r="T970" s="90"/>
      <c r="U970" s="91"/>
    </row>
    <row r="971" spans="1:21" ht="13.2" x14ac:dyDescent="0.25">
      <c r="A971" s="59" t="s">
        <v>4884</v>
      </c>
      <c r="B971" s="59" t="s">
        <v>6314</v>
      </c>
      <c r="C971" s="59" t="s">
        <v>6322</v>
      </c>
      <c r="D971" s="59" t="s">
        <v>127</v>
      </c>
      <c r="E971" s="59">
        <v>4</v>
      </c>
      <c r="F971" s="59">
        <v>4</v>
      </c>
      <c r="G971" s="59">
        <v>4</v>
      </c>
      <c r="H971" s="59">
        <v>4</v>
      </c>
      <c r="I971" s="59">
        <v>4</v>
      </c>
      <c r="J971" s="59">
        <v>4</v>
      </c>
      <c r="K971" s="59">
        <v>4</v>
      </c>
      <c r="L971" s="59">
        <v>4</v>
      </c>
      <c r="M971" s="59">
        <v>4</v>
      </c>
      <c r="N971" s="59">
        <v>4</v>
      </c>
      <c r="O971" s="59">
        <v>4</v>
      </c>
      <c r="P971" s="59">
        <v>4</v>
      </c>
      <c r="Q971" s="59">
        <v>4</v>
      </c>
      <c r="R971" s="59">
        <v>4441</v>
      </c>
      <c r="S971" s="90"/>
      <c r="T971" s="90"/>
      <c r="U971" s="91"/>
    </row>
    <row r="972" spans="1:21" ht="13.2" x14ac:dyDescent="0.25">
      <c r="A972" s="59" t="s">
        <v>4885</v>
      </c>
      <c r="B972" s="59" t="s">
        <v>6314</v>
      </c>
      <c r="C972" s="59" t="s">
        <v>6323</v>
      </c>
      <c r="D972" s="59" t="s">
        <v>127</v>
      </c>
      <c r="E972" s="59">
        <v>0</v>
      </c>
      <c r="F972" s="59">
        <v>0</v>
      </c>
      <c r="G972" s="59">
        <v>0</v>
      </c>
      <c r="H972" s="59">
        <v>0</v>
      </c>
      <c r="I972" s="59">
        <v>0</v>
      </c>
      <c r="J972" s="59">
        <v>0</v>
      </c>
      <c r="K972" s="59">
        <v>0</v>
      </c>
      <c r="L972" s="59">
        <v>0</v>
      </c>
      <c r="M972" s="59">
        <v>0</v>
      </c>
      <c r="N972" s="59">
        <v>0</v>
      </c>
      <c r="O972" s="59">
        <v>0</v>
      </c>
      <c r="P972" s="59">
        <v>0</v>
      </c>
      <c r="Q972" s="59">
        <v>0</v>
      </c>
      <c r="R972" s="59">
        <v>0</v>
      </c>
      <c r="S972" s="90"/>
      <c r="T972" s="90"/>
      <c r="U972" s="91"/>
    </row>
    <row r="973" spans="1:21" ht="13.2" x14ac:dyDescent="0.25">
      <c r="A973" s="59" t="s">
        <v>4886</v>
      </c>
      <c r="B973" s="59" t="s">
        <v>6314</v>
      </c>
      <c r="C973" s="59" t="s">
        <v>6324</v>
      </c>
      <c r="D973" s="59" t="s">
        <v>127</v>
      </c>
      <c r="E973" s="59">
        <v>0</v>
      </c>
      <c r="F973" s="59">
        <v>0</v>
      </c>
      <c r="G973" s="59">
        <v>0</v>
      </c>
      <c r="H973" s="59">
        <v>0</v>
      </c>
      <c r="I973" s="59">
        <v>0</v>
      </c>
      <c r="J973" s="59">
        <v>0</v>
      </c>
      <c r="K973" s="59">
        <v>0</v>
      </c>
      <c r="L973" s="59">
        <v>0</v>
      </c>
      <c r="M973" s="59">
        <v>0</v>
      </c>
      <c r="N973" s="59">
        <v>0</v>
      </c>
      <c r="O973" s="59">
        <v>0</v>
      </c>
      <c r="P973" s="59">
        <v>0</v>
      </c>
      <c r="Q973" s="59">
        <v>0</v>
      </c>
      <c r="R973" s="59">
        <v>0</v>
      </c>
      <c r="S973" s="90"/>
      <c r="T973" s="90"/>
      <c r="U973" s="91"/>
    </row>
    <row r="974" spans="1:21" ht="13.2" x14ac:dyDescent="0.25">
      <c r="A974" s="59" t="s">
        <v>4887</v>
      </c>
      <c r="B974" s="59" t="s">
        <v>6314</v>
      </c>
      <c r="C974" s="59" t="s">
        <v>6325</v>
      </c>
      <c r="D974" s="59" t="s">
        <v>127</v>
      </c>
      <c r="E974" s="59">
        <v>62</v>
      </c>
      <c r="F974" s="59">
        <v>62</v>
      </c>
      <c r="G974" s="59">
        <v>62</v>
      </c>
      <c r="H974" s="59">
        <v>63</v>
      </c>
      <c r="I974" s="59">
        <v>63</v>
      </c>
      <c r="J974" s="59">
        <v>63</v>
      </c>
      <c r="K974" s="59">
        <v>64</v>
      </c>
      <c r="L974" s="59">
        <v>64</v>
      </c>
      <c r="M974" s="59">
        <v>64</v>
      </c>
      <c r="N974" s="59">
        <v>65</v>
      </c>
      <c r="O974" s="59">
        <v>65</v>
      </c>
      <c r="P974" s="59">
        <v>65</v>
      </c>
      <c r="Q974" s="59">
        <v>66</v>
      </c>
      <c r="R974" s="59">
        <v>63564</v>
      </c>
      <c r="S974" s="90"/>
      <c r="T974" s="90"/>
      <c r="U974" s="91"/>
    </row>
    <row r="975" spans="1:21" ht="13.2" x14ac:dyDescent="0.25">
      <c r="A975" s="59" t="s">
        <v>4888</v>
      </c>
      <c r="B975" s="59" t="s">
        <v>6314</v>
      </c>
      <c r="C975" s="59" t="s">
        <v>6326</v>
      </c>
      <c r="D975" s="59" t="s">
        <v>127</v>
      </c>
      <c r="E975" s="59">
        <v>5</v>
      </c>
      <c r="F975" s="59">
        <v>5</v>
      </c>
      <c r="G975" s="59">
        <v>5</v>
      </c>
      <c r="H975" s="59">
        <v>5</v>
      </c>
      <c r="I975" s="59">
        <v>5</v>
      </c>
      <c r="J975" s="59">
        <v>5</v>
      </c>
      <c r="K975" s="59">
        <v>5</v>
      </c>
      <c r="L975" s="59">
        <v>5</v>
      </c>
      <c r="M975" s="59">
        <v>5</v>
      </c>
      <c r="N975" s="59">
        <v>5</v>
      </c>
      <c r="O975" s="59">
        <v>5</v>
      </c>
      <c r="P975" s="59">
        <v>5</v>
      </c>
      <c r="Q975" s="59">
        <v>5</v>
      </c>
      <c r="R975" s="59">
        <v>5355</v>
      </c>
      <c r="S975" s="90"/>
      <c r="T975" s="90"/>
      <c r="U975" s="91"/>
    </row>
    <row r="976" spans="1:21" ht="13.2" x14ac:dyDescent="0.25">
      <c r="A976" s="59" t="s">
        <v>4889</v>
      </c>
      <c r="B976" s="59" t="s">
        <v>6314</v>
      </c>
      <c r="C976" s="59" t="s">
        <v>6327</v>
      </c>
      <c r="D976" s="59" t="s">
        <v>127</v>
      </c>
      <c r="E976" s="59">
        <v>0</v>
      </c>
      <c r="F976" s="59">
        <v>0</v>
      </c>
      <c r="G976" s="59">
        <v>0</v>
      </c>
      <c r="H976" s="59">
        <v>0</v>
      </c>
      <c r="I976" s="59">
        <v>0</v>
      </c>
      <c r="J976" s="59">
        <v>0</v>
      </c>
      <c r="K976" s="59">
        <v>0</v>
      </c>
      <c r="L976" s="59">
        <v>0</v>
      </c>
      <c r="M976" s="59">
        <v>0</v>
      </c>
      <c r="N976" s="59">
        <v>0</v>
      </c>
      <c r="O976" s="59">
        <v>0</v>
      </c>
      <c r="P976" s="59">
        <v>0</v>
      </c>
      <c r="Q976" s="59">
        <v>0</v>
      </c>
      <c r="R976" s="59">
        <v>0</v>
      </c>
      <c r="S976" s="90"/>
      <c r="T976" s="90"/>
      <c r="U976" s="91"/>
    </row>
    <row r="977" spans="1:21" ht="13.2" x14ac:dyDescent="0.25">
      <c r="A977" s="59" t="s">
        <v>4890</v>
      </c>
      <c r="B977" s="59" t="s">
        <v>6314</v>
      </c>
      <c r="C977" s="59" t="s">
        <v>6328</v>
      </c>
      <c r="D977" s="59" t="s">
        <v>127</v>
      </c>
      <c r="E977" s="59">
        <v>0</v>
      </c>
      <c r="F977" s="59">
        <v>0</v>
      </c>
      <c r="G977" s="59">
        <v>0</v>
      </c>
      <c r="H977" s="59">
        <v>0</v>
      </c>
      <c r="I977" s="59">
        <v>0</v>
      </c>
      <c r="J977" s="59">
        <v>0</v>
      </c>
      <c r="K977" s="59">
        <v>0</v>
      </c>
      <c r="L977" s="59">
        <v>0</v>
      </c>
      <c r="M977" s="59">
        <v>0</v>
      </c>
      <c r="N977" s="59">
        <v>0</v>
      </c>
      <c r="O977" s="59">
        <v>0</v>
      </c>
      <c r="P977" s="59">
        <v>0</v>
      </c>
      <c r="Q977" s="59">
        <v>0</v>
      </c>
      <c r="R977" s="59">
        <v>0</v>
      </c>
      <c r="S977" s="90"/>
      <c r="T977" s="90"/>
      <c r="U977" s="91"/>
    </row>
    <row r="978" spans="1:21" ht="13.2" x14ac:dyDescent="0.25">
      <c r="A978" s="59" t="s">
        <v>4891</v>
      </c>
      <c r="B978" s="59" t="s">
        <v>6314</v>
      </c>
      <c r="C978" s="59" t="s">
        <v>6329</v>
      </c>
      <c r="D978" s="59" t="s">
        <v>127</v>
      </c>
      <c r="E978" s="59">
        <v>0</v>
      </c>
      <c r="F978" s="59">
        <v>0</v>
      </c>
      <c r="G978" s="59">
        <v>0</v>
      </c>
      <c r="H978" s="59">
        <v>0</v>
      </c>
      <c r="I978" s="59">
        <v>0</v>
      </c>
      <c r="J978" s="59">
        <v>0</v>
      </c>
      <c r="K978" s="59">
        <v>0</v>
      </c>
      <c r="L978" s="59">
        <v>0</v>
      </c>
      <c r="M978" s="59">
        <v>0</v>
      </c>
      <c r="N978" s="59">
        <v>0</v>
      </c>
      <c r="O978" s="59">
        <v>0</v>
      </c>
      <c r="P978" s="59">
        <v>0</v>
      </c>
      <c r="Q978" s="59">
        <v>0</v>
      </c>
      <c r="R978" s="59">
        <v>0</v>
      </c>
      <c r="S978" s="90"/>
      <c r="T978" s="90"/>
      <c r="U978" s="91"/>
    </row>
    <row r="979" spans="1:21" ht="13.2" x14ac:dyDescent="0.25">
      <c r="A979" s="59" t="s">
        <v>4892</v>
      </c>
      <c r="B979" s="59" t="s">
        <v>6314</v>
      </c>
      <c r="C979" s="59" t="s">
        <v>6330</v>
      </c>
      <c r="D979" s="59" t="s">
        <v>127</v>
      </c>
      <c r="E979" s="59">
        <v>15</v>
      </c>
      <c r="F979" s="59">
        <v>16</v>
      </c>
      <c r="G979" s="59">
        <v>16</v>
      </c>
      <c r="H979" s="59">
        <v>16</v>
      </c>
      <c r="I979" s="59">
        <v>16</v>
      </c>
      <c r="J979" s="59">
        <v>16</v>
      </c>
      <c r="K979" s="59">
        <v>17</v>
      </c>
      <c r="L979" s="59">
        <v>17</v>
      </c>
      <c r="M979" s="59">
        <v>17</v>
      </c>
      <c r="N979" s="59">
        <v>17</v>
      </c>
      <c r="O979" s="59">
        <v>18</v>
      </c>
      <c r="P979" s="59">
        <v>18</v>
      </c>
      <c r="Q979" s="59">
        <v>18</v>
      </c>
      <c r="R979" s="59">
        <v>16636</v>
      </c>
      <c r="S979" s="90"/>
      <c r="T979" s="90"/>
      <c r="U979" s="91"/>
    </row>
    <row r="980" spans="1:21" ht="13.2" x14ac:dyDescent="0.25">
      <c r="A980" s="59" t="s">
        <v>4893</v>
      </c>
      <c r="B980" s="59" t="s">
        <v>6314</v>
      </c>
      <c r="C980" s="59" t="s">
        <v>6331</v>
      </c>
      <c r="D980" s="59" t="s">
        <v>127</v>
      </c>
      <c r="E980" s="59">
        <v>62</v>
      </c>
      <c r="F980" s="59">
        <v>63</v>
      </c>
      <c r="G980" s="59">
        <v>63</v>
      </c>
      <c r="H980" s="59">
        <v>63</v>
      </c>
      <c r="I980" s="59">
        <v>63</v>
      </c>
      <c r="J980" s="59">
        <v>63</v>
      </c>
      <c r="K980" s="59">
        <v>63</v>
      </c>
      <c r="L980" s="59">
        <v>63</v>
      </c>
      <c r="M980" s="59">
        <v>64</v>
      </c>
      <c r="N980" s="59">
        <v>64</v>
      </c>
      <c r="O980" s="59">
        <v>64</v>
      </c>
      <c r="P980" s="59">
        <v>64</v>
      </c>
      <c r="Q980" s="59">
        <v>64</v>
      </c>
      <c r="R980" s="59">
        <v>63252</v>
      </c>
      <c r="S980" s="90"/>
      <c r="T980" s="90"/>
      <c r="U980" s="91"/>
    </row>
    <row r="981" spans="1:21" ht="13.2" x14ac:dyDescent="0.25">
      <c r="A981" s="59" t="s">
        <v>4894</v>
      </c>
      <c r="B981" s="59" t="s">
        <v>6314</v>
      </c>
      <c r="C981" s="59" t="s">
        <v>6332</v>
      </c>
      <c r="D981" s="59" t="s">
        <v>127</v>
      </c>
      <c r="E981" s="59">
        <v>59</v>
      </c>
      <c r="F981" s="59">
        <v>59</v>
      </c>
      <c r="G981" s="59">
        <v>59</v>
      </c>
      <c r="H981" s="59">
        <v>59</v>
      </c>
      <c r="I981" s="59">
        <v>59</v>
      </c>
      <c r="J981" s="59">
        <v>59</v>
      </c>
      <c r="K981" s="59">
        <v>59</v>
      </c>
      <c r="L981" s="59">
        <v>59</v>
      </c>
      <c r="M981" s="59">
        <v>59</v>
      </c>
      <c r="N981" s="59">
        <v>60</v>
      </c>
      <c r="O981" s="59">
        <v>60</v>
      </c>
      <c r="P981" s="59">
        <v>60</v>
      </c>
      <c r="Q981" s="59">
        <v>60</v>
      </c>
      <c r="R981" s="59">
        <v>59259</v>
      </c>
      <c r="S981" s="90"/>
      <c r="T981" s="90"/>
      <c r="U981" s="91"/>
    </row>
    <row r="982" spans="1:21" ht="13.2" x14ac:dyDescent="0.25">
      <c r="A982" s="59" t="s">
        <v>4895</v>
      </c>
      <c r="B982" s="59" t="s">
        <v>6314</v>
      </c>
      <c r="C982" s="59" t="s">
        <v>6333</v>
      </c>
      <c r="D982" s="59" t="s">
        <v>127</v>
      </c>
      <c r="E982" s="59">
        <v>0</v>
      </c>
      <c r="F982" s="59">
        <v>0</v>
      </c>
      <c r="G982" s="59">
        <v>0</v>
      </c>
      <c r="H982" s="59">
        <v>0</v>
      </c>
      <c r="I982" s="59">
        <v>0</v>
      </c>
      <c r="J982" s="59">
        <v>0</v>
      </c>
      <c r="K982" s="59">
        <v>0</v>
      </c>
      <c r="L982" s="59">
        <v>0</v>
      </c>
      <c r="M982" s="59">
        <v>0</v>
      </c>
      <c r="N982" s="59">
        <v>0</v>
      </c>
      <c r="O982" s="59">
        <v>0</v>
      </c>
      <c r="P982" s="59">
        <v>0</v>
      </c>
      <c r="Q982" s="59">
        <v>0</v>
      </c>
      <c r="R982" s="59">
        <v>0</v>
      </c>
      <c r="S982" s="90"/>
      <c r="T982" s="90"/>
      <c r="U982" s="91"/>
    </row>
    <row r="983" spans="1:21" ht="13.2" x14ac:dyDescent="0.25">
      <c r="A983" s="59" t="s">
        <v>4896</v>
      </c>
      <c r="B983" s="59" t="s">
        <v>6314</v>
      </c>
      <c r="C983" s="59" t="s">
        <v>6334</v>
      </c>
      <c r="D983" s="59" t="s">
        <v>127</v>
      </c>
      <c r="E983" s="59">
        <v>10</v>
      </c>
      <c r="F983" s="59">
        <v>10</v>
      </c>
      <c r="G983" s="59">
        <v>10</v>
      </c>
      <c r="H983" s="59">
        <v>10</v>
      </c>
      <c r="I983" s="59">
        <v>10</v>
      </c>
      <c r="J983" s="59">
        <v>10</v>
      </c>
      <c r="K983" s="59">
        <v>10</v>
      </c>
      <c r="L983" s="59">
        <v>10</v>
      </c>
      <c r="M983" s="59">
        <v>10</v>
      </c>
      <c r="N983" s="59">
        <v>11</v>
      </c>
      <c r="O983" s="59">
        <v>11</v>
      </c>
      <c r="P983" s="59">
        <v>11</v>
      </c>
      <c r="Q983" s="59">
        <v>11</v>
      </c>
      <c r="R983" s="59">
        <v>10274</v>
      </c>
      <c r="S983" s="90"/>
      <c r="T983" s="90"/>
      <c r="U983" s="91"/>
    </row>
    <row r="984" spans="1:21" ht="13.2" x14ac:dyDescent="0.25">
      <c r="A984" s="59" t="s">
        <v>4897</v>
      </c>
      <c r="B984" s="59" t="s">
        <v>6314</v>
      </c>
      <c r="C984" s="59" t="s">
        <v>6335</v>
      </c>
      <c r="D984" s="59" t="s">
        <v>127</v>
      </c>
      <c r="E984" s="59">
        <v>0</v>
      </c>
      <c r="F984" s="59">
        <v>0</v>
      </c>
      <c r="G984" s="59">
        <v>0</v>
      </c>
      <c r="H984" s="59">
        <v>0</v>
      </c>
      <c r="I984" s="59">
        <v>0</v>
      </c>
      <c r="J984" s="59">
        <v>0</v>
      </c>
      <c r="K984" s="59">
        <v>0</v>
      </c>
      <c r="L984" s="59">
        <v>0</v>
      </c>
      <c r="M984" s="59">
        <v>0</v>
      </c>
      <c r="N984" s="59">
        <v>0</v>
      </c>
      <c r="O984" s="59">
        <v>0</v>
      </c>
      <c r="P984" s="59">
        <v>0</v>
      </c>
      <c r="Q984" s="59">
        <v>0</v>
      </c>
      <c r="R984" s="59">
        <v>0</v>
      </c>
      <c r="S984" s="90"/>
      <c r="T984" s="90"/>
      <c r="U984" s="91"/>
    </row>
    <row r="985" spans="1:21" ht="13.2" x14ac:dyDescent="0.25">
      <c r="A985" s="59" t="s">
        <v>4898</v>
      </c>
      <c r="B985" s="59" t="s">
        <v>6314</v>
      </c>
      <c r="C985" s="59" t="s">
        <v>6336</v>
      </c>
      <c r="D985" s="59" t="s">
        <v>127</v>
      </c>
      <c r="E985" s="59">
        <v>49</v>
      </c>
      <c r="F985" s="59">
        <v>49</v>
      </c>
      <c r="G985" s="59">
        <v>49</v>
      </c>
      <c r="H985" s="59">
        <v>49</v>
      </c>
      <c r="I985" s="59">
        <v>49</v>
      </c>
      <c r="J985" s="59">
        <v>49</v>
      </c>
      <c r="K985" s="59">
        <v>49</v>
      </c>
      <c r="L985" s="59">
        <v>49</v>
      </c>
      <c r="M985" s="59">
        <v>49</v>
      </c>
      <c r="N985" s="59">
        <v>50</v>
      </c>
      <c r="O985" s="59">
        <v>50</v>
      </c>
      <c r="P985" s="59">
        <v>50</v>
      </c>
      <c r="Q985" s="59">
        <v>50</v>
      </c>
      <c r="R985" s="59">
        <v>49267</v>
      </c>
      <c r="S985" s="90"/>
      <c r="T985" s="90"/>
      <c r="U985" s="91"/>
    </row>
    <row r="986" spans="1:21" ht="13.2" x14ac:dyDescent="0.25">
      <c r="A986" s="59" t="s">
        <v>4899</v>
      </c>
      <c r="B986" s="59" t="s">
        <v>6314</v>
      </c>
      <c r="C986" s="59" t="s">
        <v>6337</v>
      </c>
      <c r="D986" s="59" t="s">
        <v>127</v>
      </c>
      <c r="E986" s="59">
        <v>0</v>
      </c>
      <c r="F986" s="59">
        <v>0</v>
      </c>
      <c r="G986" s="59">
        <v>0</v>
      </c>
      <c r="H986" s="59">
        <v>0</v>
      </c>
      <c r="I986" s="59">
        <v>0</v>
      </c>
      <c r="J986" s="59">
        <v>0</v>
      </c>
      <c r="K986" s="59">
        <v>0</v>
      </c>
      <c r="L986" s="59">
        <v>0</v>
      </c>
      <c r="M986" s="59">
        <v>0</v>
      </c>
      <c r="N986" s="59">
        <v>0</v>
      </c>
      <c r="O986" s="59">
        <v>0</v>
      </c>
      <c r="P986" s="59">
        <v>0</v>
      </c>
      <c r="Q986" s="59">
        <v>0</v>
      </c>
      <c r="R986" s="59">
        <v>0</v>
      </c>
      <c r="S986" s="90"/>
      <c r="T986" s="90"/>
      <c r="U986" s="91"/>
    </row>
    <row r="987" spans="1:21" ht="13.2" x14ac:dyDescent="0.25">
      <c r="A987" s="59" t="s">
        <v>4900</v>
      </c>
      <c r="B987" s="59" t="s">
        <v>6314</v>
      </c>
      <c r="C987" s="59" t="s">
        <v>6338</v>
      </c>
      <c r="D987" s="59" t="s">
        <v>127</v>
      </c>
      <c r="E987" s="59">
        <v>91</v>
      </c>
      <c r="F987" s="59">
        <v>91</v>
      </c>
      <c r="G987" s="59">
        <v>92</v>
      </c>
      <c r="H987" s="59">
        <v>92</v>
      </c>
      <c r="I987" s="59">
        <v>93</v>
      </c>
      <c r="J987" s="59">
        <v>93</v>
      </c>
      <c r="K987" s="59">
        <v>94</v>
      </c>
      <c r="L987" s="59">
        <v>94</v>
      </c>
      <c r="M987" s="59">
        <v>95</v>
      </c>
      <c r="N987" s="59">
        <v>95</v>
      </c>
      <c r="O987" s="59">
        <v>96</v>
      </c>
      <c r="P987" s="59">
        <v>96</v>
      </c>
      <c r="Q987" s="59">
        <v>97</v>
      </c>
      <c r="R987" s="59">
        <v>93710</v>
      </c>
      <c r="S987" s="90"/>
      <c r="T987" s="90"/>
      <c r="U987" s="91"/>
    </row>
    <row r="988" spans="1:21" ht="13.2" x14ac:dyDescent="0.25">
      <c r="A988" s="59" t="s">
        <v>4901</v>
      </c>
      <c r="B988" s="59" t="s">
        <v>6314</v>
      </c>
      <c r="C988" s="59" t="s">
        <v>6339</v>
      </c>
      <c r="D988" s="59" t="s">
        <v>127</v>
      </c>
      <c r="E988" s="59">
        <v>0</v>
      </c>
      <c r="F988" s="59">
        <v>0</v>
      </c>
      <c r="G988" s="59">
        <v>0</v>
      </c>
      <c r="H988" s="59">
        <v>0</v>
      </c>
      <c r="I988" s="59">
        <v>0</v>
      </c>
      <c r="J988" s="59">
        <v>0</v>
      </c>
      <c r="K988" s="59">
        <v>0</v>
      </c>
      <c r="L988" s="59">
        <v>0</v>
      </c>
      <c r="M988" s="59">
        <v>0</v>
      </c>
      <c r="N988" s="59">
        <v>0</v>
      </c>
      <c r="O988" s="59">
        <v>0</v>
      </c>
      <c r="P988" s="59">
        <v>0</v>
      </c>
      <c r="Q988" s="59">
        <v>0</v>
      </c>
      <c r="R988" s="59">
        <v>0</v>
      </c>
      <c r="S988" s="90"/>
      <c r="T988" s="90"/>
      <c r="U988" s="91"/>
    </row>
    <row r="989" spans="1:21" ht="13.2" x14ac:dyDescent="0.25">
      <c r="A989" s="59" t="s">
        <v>4902</v>
      </c>
      <c r="B989" s="59" t="s">
        <v>6314</v>
      </c>
      <c r="C989" s="59" t="s">
        <v>6340</v>
      </c>
      <c r="D989" s="59" t="s">
        <v>127</v>
      </c>
      <c r="E989" s="59">
        <v>549</v>
      </c>
      <c r="F989" s="59">
        <v>553</v>
      </c>
      <c r="G989" s="59">
        <v>557</v>
      </c>
      <c r="H989" s="59">
        <v>561</v>
      </c>
      <c r="I989" s="59">
        <v>565</v>
      </c>
      <c r="J989" s="59">
        <v>569</v>
      </c>
      <c r="K989" s="59">
        <v>573</v>
      </c>
      <c r="L989" s="59">
        <v>577</v>
      </c>
      <c r="M989" s="59">
        <v>581</v>
      </c>
      <c r="N989" s="59">
        <v>585</v>
      </c>
      <c r="O989" s="59">
        <v>589</v>
      </c>
      <c r="P989" s="59">
        <v>593</v>
      </c>
      <c r="Q989" s="59">
        <v>597</v>
      </c>
      <c r="R989" s="59">
        <v>572909</v>
      </c>
      <c r="S989" s="90"/>
      <c r="T989" s="90"/>
      <c r="U989" s="91"/>
    </row>
    <row r="990" spans="1:21" ht="13.2" x14ac:dyDescent="0.25">
      <c r="A990" s="59" t="s">
        <v>4903</v>
      </c>
      <c r="B990" s="59" t="s">
        <v>6314</v>
      </c>
      <c r="C990" s="59" t="s">
        <v>6341</v>
      </c>
      <c r="D990" s="59" t="s">
        <v>127</v>
      </c>
      <c r="E990" s="59">
        <v>0</v>
      </c>
      <c r="F990" s="59">
        <v>0</v>
      </c>
      <c r="G990" s="59">
        <v>0</v>
      </c>
      <c r="H990" s="59">
        <v>0</v>
      </c>
      <c r="I990" s="59">
        <v>0</v>
      </c>
      <c r="J990" s="59">
        <v>0</v>
      </c>
      <c r="K990" s="59">
        <v>0</v>
      </c>
      <c r="L990" s="59">
        <v>0</v>
      </c>
      <c r="M990" s="59">
        <v>0</v>
      </c>
      <c r="N990" s="59">
        <v>0</v>
      </c>
      <c r="O990" s="59">
        <v>0</v>
      </c>
      <c r="P990" s="59">
        <v>0</v>
      </c>
      <c r="Q990" s="59">
        <v>0</v>
      </c>
      <c r="R990" s="59">
        <v>0</v>
      </c>
      <c r="S990" s="90"/>
      <c r="T990" s="90"/>
      <c r="U990" s="91"/>
    </row>
    <row r="991" spans="1:21" ht="13.2" x14ac:dyDescent="0.25">
      <c r="A991" s="59" t="s">
        <v>4904</v>
      </c>
      <c r="B991" s="59" t="s">
        <v>6342</v>
      </c>
      <c r="C991" s="59" t="s">
        <v>6343</v>
      </c>
      <c r="D991" s="59" t="s">
        <v>127</v>
      </c>
      <c r="E991" s="59">
        <v>0</v>
      </c>
      <c r="F991" s="59">
        <v>0</v>
      </c>
      <c r="G991" s="59">
        <v>0</v>
      </c>
      <c r="H991" s="59">
        <v>0</v>
      </c>
      <c r="I991" s="59">
        <v>0</v>
      </c>
      <c r="J991" s="59">
        <v>0</v>
      </c>
      <c r="K991" s="59">
        <v>0</v>
      </c>
      <c r="L991" s="59">
        <v>0</v>
      </c>
      <c r="M991" s="59">
        <v>0</v>
      </c>
      <c r="N991" s="59">
        <v>0</v>
      </c>
      <c r="O991" s="59">
        <v>0</v>
      </c>
      <c r="P991" s="59">
        <v>0</v>
      </c>
      <c r="Q991" s="59">
        <v>0</v>
      </c>
      <c r="R991" s="59">
        <v>0</v>
      </c>
      <c r="S991" s="90"/>
      <c r="T991" s="90"/>
      <c r="U991" s="91"/>
    </row>
    <row r="992" spans="1:21" ht="13.2" x14ac:dyDescent="0.25">
      <c r="A992" s="59" t="s">
        <v>4905</v>
      </c>
      <c r="B992" s="59" t="s">
        <v>6342</v>
      </c>
      <c r="C992" s="59" t="s">
        <v>6344</v>
      </c>
      <c r="D992" s="59" t="s">
        <v>127</v>
      </c>
      <c r="E992" s="59">
        <v>0</v>
      </c>
      <c r="F992" s="59">
        <v>0</v>
      </c>
      <c r="G992" s="59">
        <v>0</v>
      </c>
      <c r="H992" s="59">
        <v>0</v>
      </c>
      <c r="I992" s="59">
        <v>0</v>
      </c>
      <c r="J992" s="59">
        <v>0</v>
      </c>
      <c r="K992" s="59">
        <v>0</v>
      </c>
      <c r="L992" s="59">
        <v>0</v>
      </c>
      <c r="M992" s="59">
        <v>0</v>
      </c>
      <c r="N992" s="59">
        <v>0</v>
      </c>
      <c r="O992" s="59">
        <v>0</v>
      </c>
      <c r="P992" s="59">
        <v>0</v>
      </c>
      <c r="Q992" s="59">
        <v>0</v>
      </c>
      <c r="R992" s="59">
        <v>0</v>
      </c>
      <c r="S992" s="90"/>
      <c r="T992" s="90"/>
      <c r="U992" s="91"/>
    </row>
    <row r="993" spans="1:21" ht="13.2" x14ac:dyDescent="0.25">
      <c r="A993" s="59" t="s">
        <v>4906</v>
      </c>
      <c r="B993" s="59" t="s">
        <v>6345</v>
      </c>
      <c r="C993" s="59" t="s">
        <v>6344</v>
      </c>
      <c r="D993" s="59" t="s">
        <v>127</v>
      </c>
      <c r="E993" s="59">
        <v>0</v>
      </c>
      <c r="F993" s="59">
        <v>0</v>
      </c>
      <c r="G993" s="59">
        <v>0</v>
      </c>
      <c r="H993" s="59">
        <v>0</v>
      </c>
      <c r="I993" s="59">
        <v>0</v>
      </c>
      <c r="J993" s="59">
        <v>0</v>
      </c>
      <c r="K993" s="59">
        <v>0</v>
      </c>
      <c r="L993" s="59">
        <v>0</v>
      </c>
      <c r="M993" s="59">
        <v>0</v>
      </c>
      <c r="N993" s="59">
        <v>0</v>
      </c>
      <c r="O993" s="59">
        <v>0</v>
      </c>
      <c r="P993" s="59">
        <v>0</v>
      </c>
      <c r="Q993" s="59">
        <v>0</v>
      </c>
      <c r="R993" s="59">
        <v>0</v>
      </c>
      <c r="S993" s="90"/>
      <c r="T993" s="90"/>
      <c r="U993" s="91"/>
    </row>
    <row r="994" spans="1:21" ht="13.2" x14ac:dyDescent="0.25">
      <c r="A994" s="59" t="s">
        <v>4907</v>
      </c>
      <c r="B994" s="59" t="s">
        <v>6346</v>
      </c>
      <c r="C994" s="59" t="s">
        <v>6347</v>
      </c>
      <c r="D994" s="59" t="s">
        <v>127</v>
      </c>
      <c r="E994" s="59">
        <v>395</v>
      </c>
      <c r="F994" s="59">
        <v>397</v>
      </c>
      <c r="G994" s="59">
        <v>398</v>
      </c>
      <c r="H994" s="59">
        <v>400</v>
      </c>
      <c r="I994" s="59">
        <v>401</v>
      </c>
      <c r="J994" s="59">
        <v>403</v>
      </c>
      <c r="K994" s="59">
        <v>404</v>
      </c>
      <c r="L994" s="59">
        <v>406</v>
      </c>
      <c r="M994" s="59">
        <v>407</v>
      </c>
      <c r="N994" s="59">
        <v>409</v>
      </c>
      <c r="O994" s="59">
        <v>410</v>
      </c>
      <c r="P994" s="59">
        <v>412</v>
      </c>
      <c r="Q994" s="59">
        <v>413</v>
      </c>
      <c r="R994" s="59">
        <v>404260</v>
      </c>
      <c r="S994" s="90"/>
      <c r="T994" s="90"/>
      <c r="U994" s="91"/>
    </row>
    <row r="995" spans="1:21" ht="13.2" x14ac:dyDescent="0.25">
      <c r="A995" s="59" t="s">
        <v>4908</v>
      </c>
      <c r="B995" s="59" t="s">
        <v>6346</v>
      </c>
      <c r="C995" s="59" t="s">
        <v>6348</v>
      </c>
      <c r="D995" s="59" t="s">
        <v>127</v>
      </c>
      <c r="E995" s="59">
        <v>0</v>
      </c>
      <c r="F995" s="59">
        <v>0</v>
      </c>
      <c r="G995" s="59">
        <v>0</v>
      </c>
      <c r="H995" s="59">
        <v>0</v>
      </c>
      <c r="I995" s="59">
        <v>0</v>
      </c>
      <c r="J995" s="59">
        <v>0</v>
      </c>
      <c r="K995" s="59">
        <v>0</v>
      </c>
      <c r="L995" s="59">
        <v>0</v>
      </c>
      <c r="M995" s="59">
        <v>0</v>
      </c>
      <c r="N995" s="59">
        <v>0</v>
      </c>
      <c r="O995" s="59">
        <v>0</v>
      </c>
      <c r="P995" s="59">
        <v>0</v>
      </c>
      <c r="Q995" s="59">
        <v>0</v>
      </c>
      <c r="R995" s="59">
        <v>0</v>
      </c>
      <c r="S995" s="90"/>
      <c r="T995" s="90"/>
      <c r="U995" s="91"/>
    </row>
    <row r="996" spans="1:21" ht="13.2" x14ac:dyDescent="0.25">
      <c r="A996" s="59" t="s">
        <v>4909</v>
      </c>
      <c r="B996" s="59" t="s">
        <v>6346</v>
      </c>
      <c r="C996" s="59" t="s">
        <v>6349</v>
      </c>
      <c r="D996" s="59" t="s">
        <v>127</v>
      </c>
      <c r="E996" s="59">
        <v>0</v>
      </c>
      <c r="F996" s="59">
        <v>0</v>
      </c>
      <c r="G996" s="59">
        <v>0</v>
      </c>
      <c r="H996" s="59">
        <v>0</v>
      </c>
      <c r="I996" s="59">
        <v>0</v>
      </c>
      <c r="J996" s="59">
        <v>0</v>
      </c>
      <c r="K996" s="59">
        <v>0</v>
      </c>
      <c r="L996" s="59">
        <v>0</v>
      </c>
      <c r="M996" s="59">
        <v>0</v>
      </c>
      <c r="N996" s="59">
        <v>0</v>
      </c>
      <c r="O996" s="59">
        <v>0</v>
      </c>
      <c r="P996" s="59">
        <v>0</v>
      </c>
      <c r="Q996" s="59">
        <v>0</v>
      </c>
      <c r="R996" s="59">
        <v>0</v>
      </c>
      <c r="S996" s="90"/>
      <c r="T996" s="90"/>
      <c r="U996" s="91"/>
    </row>
    <row r="997" spans="1:21" ht="13.2" x14ac:dyDescent="0.25">
      <c r="A997" s="59" t="s">
        <v>4910</v>
      </c>
      <c r="B997" s="59" t="s">
        <v>6350</v>
      </c>
      <c r="C997" s="59" t="s">
        <v>6351</v>
      </c>
      <c r="D997" s="59" t="s">
        <v>127</v>
      </c>
      <c r="E997" s="59">
        <v>0</v>
      </c>
      <c r="F997" s="59">
        <v>0</v>
      </c>
      <c r="G997" s="59">
        <v>0</v>
      </c>
      <c r="H997" s="59">
        <v>0</v>
      </c>
      <c r="I997" s="59">
        <v>0</v>
      </c>
      <c r="J997" s="59">
        <v>0</v>
      </c>
      <c r="K997" s="59">
        <v>0</v>
      </c>
      <c r="L997" s="59">
        <v>0</v>
      </c>
      <c r="M997" s="59">
        <v>0</v>
      </c>
      <c r="N997" s="59">
        <v>0</v>
      </c>
      <c r="O997" s="59">
        <v>0</v>
      </c>
      <c r="P997" s="59">
        <v>0</v>
      </c>
      <c r="Q997" s="59">
        <v>0</v>
      </c>
      <c r="R997" s="59">
        <v>0</v>
      </c>
      <c r="S997" s="90"/>
      <c r="T997" s="90"/>
      <c r="U997" s="91"/>
    </row>
    <row r="998" spans="1:21" ht="13.2" x14ac:dyDescent="0.25">
      <c r="A998" s="59" t="s">
        <v>4911</v>
      </c>
      <c r="B998" s="59" t="s">
        <v>6350</v>
      </c>
      <c r="C998" s="59" t="s">
        <v>6352</v>
      </c>
      <c r="D998" s="59" t="s">
        <v>127</v>
      </c>
      <c r="E998" s="59">
        <v>0</v>
      </c>
      <c r="F998" s="59">
        <v>0</v>
      </c>
      <c r="G998" s="59">
        <v>0</v>
      </c>
      <c r="H998" s="59">
        <v>0</v>
      </c>
      <c r="I998" s="59">
        <v>0</v>
      </c>
      <c r="J998" s="59">
        <v>0</v>
      </c>
      <c r="K998" s="59">
        <v>0</v>
      </c>
      <c r="L998" s="59">
        <v>0</v>
      </c>
      <c r="M998" s="59">
        <v>0</v>
      </c>
      <c r="N998" s="59">
        <v>0</v>
      </c>
      <c r="O998" s="59">
        <v>0</v>
      </c>
      <c r="P998" s="59">
        <v>0</v>
      </c>
      <c r="Q998" s="59">
        <v>0</v>
      </c>
      <c r="R998" s="59">
        <v>0</v>
      </c>
      <c r="S998" s="90"/>
      <c r="T998" s="90"/>
      <c r="U998" s="91"/>
    </row>
    <row r="999" spans="1:21" ht="13.2" x14ac:dyDescent="0.25">
      <c r="A999" s="59" t="s">
        <v>4912</v>
      </c>
      <c r="B999" s="59" t="s">
        <v>6350</v>
      </c>
      <c r="C999" s="59" t="s">
        <v>6353</v>
      </c>
      <c r="D999" s="59" t="s">
        <v>127</v>
      </c>
      <c r="E999" s="59">
        <v>0</v>
      </c>
      <c r="F999" s="59">
        <v>0</v>
      </c>
      <c r="G999" s="59">
        <v>0</v>
      </c>
      <c r="H999" s="59">
        <v>0</v>
      </c>
      <c r="I999" s="59">
        <v>0</v>
      </c>
      <c r="J999" s="59">
        <v>0</v>
      </c>
      <c r="K999" s="59">
        <v>0</v>
      </c>
      <c r="L999" s="59">
        <v>0</v>
      </c>
      <c r="M999" s="59">
        <v>0</v>
      </c>
      <c r="N999" s="59">
        <v>0</v>
      </c>
      <c r="O999" s="59">
        <v>0</v>
      </c>
      <c r="P999" s="59">
        <v>0</v>
      </c>
      <c r="Q999" s="59">
        <v>0</v>
      </c>
      <c r="R999" s="59">
        <v>0</v>
      </c>
      <c r="S999" s="90"/>
      <c r="T999" s="90"/>
      <c r="U999" s="91"/>
    </row>
    <row r="1000" spans="1:21" ht="13.2" x14ac:dyDescent="0.25">
      <c r="A1000" s="59" t="s">
        <v>4913</v>
      </c>
      <c r="B1000" s="59" t="s">
        <v>6350</v>
      </c>
      <c r="C1000" s="59" t="s">
        <v>6354</v>
      </c>
      <c r="D1000" s="59" t="s">
        <v>127</v>
      </c>
      <c r="E1000" s="59">
        <v>129</v>
      </c>
      <c r="F1000" s="59">
        <v>130</v>
      </c>
      <c r="G1000" s="59">
        <v>130</v>
      </c>
      <c r="H1000" s="59">
        <v>131</v>
      </c>
      <c r="I1000" s="59">
        <v>132</v>
      </c>
      <c r="J1000" s="59">
        <v>132</v>
      </c>
      <c r="K1000" s="59">
        <v>133</v>
      </c>
      <c r="L1000" s="59">
        <v>134</v>
      </c>
      <c r="M1000" s="59">
        <v>135</v>
      </c>
      <c r="N1000" s="59">
        <v>135</v>
      </c>
      <c r="O1000" s="59">
        <v>136</v>
      </c>
      <c r="P1000" s="59">
        <v>137</v>
      </c>
      <c r="Q1000" s="59">
        <v>138</v>
      </c>
      <c r="R1000" s="59">
        <v>133222</v>
      </c>
      <c r="S1000" s="90"/>
      <c r="T1000" s="90"/>
      <c r="U1000" s="91"/>
    </row>
    <row r="1001" spans="1:21" ht="13.2" x14ac:dyDescent="0.25">
      <c r="A1001" s="59" t="s">
        <v>4914</v>
      </c>
      <c r="B1001" s="59" t="s">
        <v>6355</v>
      </c>
      <c r="C1001" s="59" t="s">
        <v>6356</v>
      </c>
      <c r="D1001" s="59" t="s">
        <v>127</v>
      </c>
      <c r="E1001" s="59">
        <v>0</v>
      </c>
      <c r="F1001" s="59">
        <v>0</v>
      </c>
      <c r="G1001" s="59">
        <v>0</v>
      </c>
      <c r="H1001" s="59">
        <v>0</v>
      </c>
      <c r="I1001" s="59">
        <v>0</v>
      </c>
      <c r="J1001" s="59">
        <v>0</v>
      </c>
      <c r="K1001" s="59">
        <v>0</v>
      </c>
      <c r="L1001" s="59">
        <v>0</v>
      </c>
      <c r="M1001" s="59">
        <v>0</v>
      </c>
      <c r="N1001" s="59">
        <v>0</v>
      </c>
      <c r="O1001" s="59">
        <v>0</v>
      </c>
      <c r="P1001" s="59">
        <v>0</v>
      </c>
      <c r="Q1001" s="59">
        <v>0</v>
      </c>
      <c r="R1001" s="59">
        <v>0</v>
      </c>
      <c r="S1001" s="90"/>
      <c r="T1001" s="90"/>
      <c r="U1001" s="91"/>
    </row>
    <row r="1002" spans="1:21" ht="13.2" x14ac:dyDescent="0.25">
      <c r="A1002" s="59" t="s">
        <v>4915</v>
      </c>
      <c r="B1002" s="59" t="s">
        <v>6355</v>
      </c>
      <c r="C1002" s="59" t="s">
        <v>6357</v>
      </c>
      <c r="D1002" s="59" t="s">
        <v>127</v>
      </c>
      <c r="E1002" s="59">
        <v>0</v>
      </c>
      <c r="F1002" s="59">
        <v>0</v>
      </c>
      <c r="G1002" s="59">
        <v>0</v>
      </c>
      <c r="H1002" s="59">
        <v>0</v>
      </c>
      <c r="I1002" s="59">
        <v>0</v>
      </c>
      <c r="J1002" s="59">
        <v>0</v>
      </c>
      <c r="K1002" s="59">
        <v>0</v>
      </c>
      <c r="L1002" s="59">
        <v>0</v>
      </c>
      <c r="M1002" s="59">
        <v>0</v>
      </c>
      <c r="N1002" s="59">
        <v>0</v>
      </c>
      <c r="O1002" s="59">
        <v>0</v>
      </c>
      <c r="P1002" s="59">
        <v>0</v>
      </c>
      <c r="Q1002" s="59">
        <v>0</v>
      </c>
      <c r="R1002" s="59">
        <v>0</v>
      </c>
      <c r="S1002" s="90"/>
      <c r="T1002" s="90"/>
      <c r="U1002" s="91"/>
    </row>
    <row r="1003" spans="1:21" ht="13.2" x14ac:dyDescent="0.25">
      <c r="A1003" s="59" t="s">
        <v>4916</v>
      </c>
      <c r="B1003" s="59" t="s">
        <v>6355</v>
      </c>
      <c r="C1003" s="59" t="s">
        <v>6358</v>
      </c>
      <c r="D1003" s="59" t="s">
        <v>127</v>
      </c>
      <c r="E1003" s="59">
        <v>0</v>
      </c>
      <c r="F1003" s="59">
        <v>0</v>
      </c>
      <c r="G1003" s="59">
        <v>0</v>
      </c>
      <c r="H1003" s="59">
        <v>0</v>
      </c>
      <c r="I1003" s="59">
        <v>0</v>
      </c>
      <c r="J1003" s="59">
        <v>0</v>
      </c>
      <c r="K1003" s="59">
        <v>0</v>
      </c>
      <c r="L1003" s="59">
        <v>0</v>
      </c>
      <c r="M1003" s="59">
        <v>0</v>
      </c>
      <c r="N1003" s="59">
        <v>0</v>
      </c>
      <c r="O1003" s="59">
        <v>0</v>
      </c>
      <c r="P1003" s="59">
        <v>0</v>
      </c>
      <c r="Q1003" s="59">
        <v>0</v>
      </c>
      <c r="R1003" s="59">
        <v>0</v>
      </c>
      <c r="S1003" s="90"/>
      <c r="T1003" s="90"/>
      <c r="U1003" s="91"/>
    </row>
    <row r="1004" spans="1:21" ht="13.2" x14ac:dyDescent="0.25">
      <c r="A1004" s="59" t="s">
        <v>4917</v>
      </c>
      <c r="B1004" s="59" t="s">
        <v>6359</v>
      </c>
      <c r="C1004" s="59" t="s">
        <v>6360</v>
      </c>
      <c r="D1004" s="59" t="s">
        <v>127</v>
      </c>
      <c r="E1004" s="59">
        <v>0</v>
      </c>
      <c r="F1004" s="59">
        <v>0</v>
      </c>
      <c r="G1004" s="59">
        <v>0</v>
      </c>
      <c r="H1004" s="59">
        <v>0</v>
      </c>
      <c r="I1004" s="59">
        <v>0</v>
      </c>
      <c r="J1004" s="59">
        <v>0</v>
      </c>
      <c r="K1004" s="59">
        <v>0</v>
      </c>
      <c r="L1004" s="59">
        <v>0</v>
      </c>
      <c r="M1004" s="59">
        <v>0</v>
      </c>
      <c r="N1004" s="59">
        <v>0</v>
      </c>
      <c r="O1004" s="59">
        <v>0</v>
      </c>
      <c r="P1004" s="59">
        <v>0</v>
      </c>
      <c r="Q1004" s="59">
        <v>0</v>
      </c>
      <c r="R1004" s="59">
        <v>0</v>
      </c>
      <c r="S1004" s="90"/>
      <c r="T1004" s="90"/>
      <c r="U1004" s="91"/>
    </row>
    <row r="1005" spans="1:21" ht="13.2" x14ac:dyDescent="0.25">
      <c r="A1005" s="59" t="s">
        <v>4918</v>
      </c>
      <c r="B1005" s="59" t="s">
        <v>6361</v>
      </c>
      <c r="C1005" s="59" t="s">
        <v>6362</v>
      </c>
      <c r="D1005" s="59" t="s">
        <v>127</v>
      </c>
      <c r="E1005" s="59">
        <v>0</v>
      </c>
      <c r="F1005" s="59">
        <v>0</v>
      </c>
      <c r="G1005" s="59">
        <v>0</v>
      </c>
      <c r="H1005" s="59">
        <v>0</v>
      </c>
      <c r="I1005" s="59">
        <v>0</v>
      </c>
      <c r="J1005" s="59">
        <v>0</v>
      </c>
      <c r="K1005" s="59">
        <v>0</v>
      </c>
      <c r="L1005" s="59">
        <v>0</v>
      </c>
      <c r="M1005" s="59">
        <v>0</v>
      </c>
      <c r="N1005" s="59">
        <v>0</v>
      </c>
      <c r="O1005" s="59">
        <v>0</v>
      </c>
      <c r="P1005" s="59">
        <v>0</v>
      </c>
      <c r="Q1005" s="59">
        <v>0</v>
      </c>
      <c r="R1005" s="59">
        <v>0</v>
      </c>
      <c r="S1005" s="90"/>
      <c r="T1005" s="90"/>
      <c r="U1005" s="91"/>
    </row>
    <row r="1006" spans="1:21" ht="13.2" x14ac:dyDescent="0.25">
      <c r="A1006" s="59" t="s">
        <v>4919</v>
      </c>
      <c r="B1006" s="59" t="s">
        <v>6361</v>
      </c>
      <c r="C1006" s="59" t="s">
        <v>6363</v>
      </c>
      <c r="D1006" s="59" t="s">
        <v>127</v>
      </c>
      <c r="E1006" s="59">
        <v>0</v>
      </c>
      <c r="F1006" s="59">
        <v>0</v>
      </c>
      <c r="G1006" s="59">
        <v>0</v>
      </c>
      <c r="H1006" s="59">
        <v>0</v>
      </c>
      <c r="I1006" s="59">
        <v>0</v>
      </c>
      <c r="J1006" s="59">
        <v>0</v>
      </c>
      <c r="K1006" s="59">
        <v>0</v>
      </c>
      <c r="L1006" s="59">
        <v>0</v>
      </c>
      <c r="M1006" s="59">
        <v>0</v>
      </c>
      <c r="N1006" s="59">
        <v>0</v>
      </c>
      <c r="O1006" s="59">
        <v>0</v>
      </c>
      <c r="P1006" s="59">
        <v>0</v>
      </c>
      <c r="Q1006" s="59">
        <v>0</v>
      </c>
      <c r="R1006" s="59">
        <v>0</v>
      </c>
      <c r="S1006" s="90"/>
      <c r="T1006" s="90"/>
      <c r="U1006" s="91"/>
    </row>
    <row r="1007" spans="1:21" ht="13.2" x14ac:dyDescent="0.25">
      <c r="A1007" s="59" t="s">
        <v>4920</v>
      </c>
      <c r="B1007" s="59" t="s">
        <v>6361</v>
      </c>
      <c r="C1007" s="59" t="s">
        <v>6364</v>
      </c>
      <c r="D1007" s="59" t="s">
        <v>127</v>
      </c>
      <c r="E1007" s="59">
        <v>2642</v>
      </c>
      <c r="F1007" s="59">
        <v>2644</v>
      </c>
      <c r="G1007" s="59">
        <v>2646</v>
      </c>
      <c r="H1007" s="59">
        <v>2648</v>
      </c>
      <c r="I1007" s="59">
        <v>2650</v>
      </c>
      <c r="J1007" s="59">
        <v>2651</v>
      </c>
      <c r="K1007" s="59">
        <v>2653</v>
      </c>
      <c r="L1007" s="59">
        <v>2655</v>
      </c>
      <c r="M1007" s="59">
        <v>2657</v>
      </c>
      <c r="N1007" s="59">
        <v>2659</v>
      </c>
      <c r="O1007" s="59">
        <v>2660</v>
      </c>
      <c r="P1007" s="59">
        <v>2662</v>
      </c>
      <c r="Q1007" s="59">
        <v>2664</v>
      </c>
      <c r="R1007" s="59">
        <v>2653263</v>
      </c>
      <c r="S1007" s="90"/>
      <c r="T1007" s="90"/>
      <c r="U1007" s="91"/>
    </row>
    <row r="1008" spans="1:21" ht="13.2" x14ac:dyDescent="0.25">
      <c r="A1008" s="59" t="s">
        <v>4921</v>
      </c>
      <c r="B1008" s="59" t="s">
        <v>6365</v>
      </c>
      <c r="C1008" s="59" t="s">
        <v>6366</v>
      </c>
      <c r="D1008" s="59" t="s">
        <v>127</v>
      </c>
      <c r="E1008" s="59">
        <v>1118</v>
      </c>
      <c r="F1008" s="59">
        <v>1122</v>
      </c>
      <c r="G1008" s="59">
        <v>1127</v>
      </c>
      <c r="H1008" s="59">
        <v>1131</v>
      </c>
      <c r="I1008" s="59">
        <v>1136</v>
      </c>
      <c r="J1008" s="59">
        <v>1140</v>
      </c>
      <c r="K1008" s="59">
        <v>1145</v>
      </c>
      <c r="L1008" s="59">
        <v>1149</v>
      </c>
      <c r="M1008" s="59">
        <v>1153</v>
      </c>
      <c r="N1008" s="59">
        <v>1158</v>
      </c>
      <c r="O1008" s="59">
        <v>1162</v>
      </c>
      <c r="P1008" s="59">
        <v>1167</v>
      </c>
      <c r="Q1008" s="59">
        <v>1171</v>
      </c>
      <c r="R1008" s="59">
        <v>1144501</v>
      </c>
      <c r="S1008" s="90"/>
      <c r="T1008" s="90"/>
      <c r="U1008" s="91"/>
    </row>
    <row r="1009" spans="1:21" ht="13.2" x14ac:dyDescent="0.25">
      <c r="A1009" s="59" t="s">
        <v>4922</v>
      </c>
      <c r="B1009" s="59" t="s">
        <v>6365</v>
      </c>
      <c r="C1009" s="59" t="s">
        <v>6367</v>
      </c>
      <c r="D1009" s="59" t="s">
        <v>127</v>
      </c>
      <c r="E1009" s="59">
        <v>0</v>
      </c>
      <c r="F1009" s="59">
        <v>0</v>
      </c>
      <c r="G1009" s="59">
        <v>0</v>
      </c>
      <c r="H1009" s="59">
        <v>0</v>
      </c>
      <c r="I1009" s="59">
        <v>0</v>
      </c>
      <c r="J1009" s="59">
        <v>0</v>
      </c>
      <c r="K1009" s="59">
        <v>0</v>
      </c>
      <c r="L1009" s="59">
        <v>0</v>
      </c>
      <c r="M1009" s="59">
        <v>0</v>
      </c>
      <c r="N1009" s="59">
        <v>0</v>
      </c>
      <c r="O1009" s="59">
        <v>0</v>
      </c>
      <c r="P1009" s="59">
        <v>0</v>
      </c>
      <c r="Q1009" s="59">
        <v>0</v>
      </c>
      <c r="R1009" s="59">
        <v>0</v>
      </c>
      <c r="S1009" s="90"/>
      <c r="T1009" s="90"/>
      <c r="U1009" s="91"/>
    </row>
    <row r="1010" spans="1:21" ht="13.2" x14ac:dyDescent="0.25">
      <c r="A1010" s="59" t="s">
        <v>4923</v>
      </c>
      <c r="B1010" s="59" t="s">
        <v>6365</v>
      </c>
      <c r="C1010" s="59" t="s">
        <v>6368</v>
      </c>
      <c r="D1010" s="59" t="s">
        <v>127</v>
      </c>
      <c r="E1010" s="59">
        <v>5926</v>
      </c>
      <c r="F1010" s="59">
        <v>5955</v>
      </c>
      <c r="G1010" s="59">
        <v>5984</v>
      </c>
      <c r="H1010" s="59">
        <v>6013</v>
      </c>
      <c r="I1010" s="59">
        <v>6043</v>
      </c>
      <c r="J1010" s="59">
        <v>6072</v>
      </c>
      <c r="K1010" s="59">
        <v>6101</v>
      </c>
      <c r="L1010" s="59">
        <v>6130</v>
      </c>
      <c r="M1010" s="59">
        <v>6159</v>
      </c>
      <c r="N1010" s="59">
        <v>6188</v>
      </c>
      <c r="O1010" s="59">
        <v>6217</v>
      </c>
      <c r="P1010" s="59">
        <v>6246</v>
      </c>
      <c r="Q1010" s="59">
        <v>6275</v>
      </c>
      <c r="R1010" s="59">
        <v>6100765</v>
      </c>
      <c r="S1010" s="90"/>
      <c r="T1010" s="90"/>
      <c r="U1010" s="91"/>
    </row>
    <row r="1011" spans="1:21" ht="13.2" x14ac:dyDescent="0.25">
      <c r="A1011" s="59" t="s">
        <v>4924</v>
      </c>
      <c r="B1011" s="59" t="s">
        <v>6365</v>
      </c>
      <c r="C1011" s="59" t="s">
        <v>6369</v>
      </c>
      <c r="D1011" s="59" t="s">
        <v>127</v>
      </c>
      <c r="E1011" s="59">
        <v>0</v>
      </c>
      <c r="F1011" s="59">
        <v>0</v>
      </c>
      <c r="G1011" s="59">
        <v>0</v>
      </c>
      <c r="H1011" s="59">
        <v>0</v>
      </c>
      <c r="I1011" s="59">
        <v>0</v>
      </c>
      <c r="J1011" s="59">
        <v>0</v>
      </c>
      <c r="K1011" s="59">
        <v>0</v>
      </c>
      <c r="L1011" s="59">
        <v>0</v>
      </c>
      <c r="M1011" s="59">
        <v>0</v>
      </c>
      <c r="N1011" s="59">
        <v>0</v>
      </c>
      <c r="O1011" s="59">
        <v>0</v>
      </c>
      <c r="P1011" s="59">
        <v>0</v>
      </c>
      <c r="Q1011" s="59">
        <v>0</v>
      </c>
      <c r="R1011" s="59">
        <v>0</v>
      </c>
      <c r="S1011" s="90"/>
      <c r="T1011" s="90"/>
      <c r="U1011" s="91"/>
    </row>
    <row r="1012" spans="1:21" ht="13.2" x14ac:dyDescent="0.25">
      <c r="A1012" s="59" t="s">
        <v>4925</v>
      </c>
      <c r="B1012" s="59" t="s">
        <v>6365</v>
      </c>
      <c r="C1012" s="59" t="s">
        <v>6370</v>
      </c>
      <c r="D1012" s="59" t="s">
        <v>127</v>
      </c>
      <c r="E1012" s="59">
        <v>1583</v>
      </c>
      <c r="F1012" s="59">
        <v>1588</v>
      </c>
      <c r="G1012" s="59">
        <v>1593</v>
      </c>
      <c r="H1012" s="59">
        <v>1598</v>
      </c>
      <c r="I1012" s="59">
        <v>1603</v>
      </c>
      <c r="J1012" s="59">
        <v>1608</v>
      </c>
      <c r="K1012" s="59">
        <v>1612</v>
      </c>
      <c r="L1012" s="59">
        <v>1617</v>
      </c>
      <c r="M1012" s="59">
        <v>1622</v>
      </c>
      <c r="N1012" s="59">
        <v>1627</v>
      </c>
      <c r="O1012" s="59">
        <v>1632</v>
      </c>
      <c r="P1012" s="59">
        <v>1637</v>
      </c>
      <c r="Q1012" s="59">
        <v>1642</v>
      </c>
      <c r="R1012" s="59">
        <v>1612469</v>
      </c>
      <c r="S1012" s="90"/>
      <c r="T1012" s="90"/>
      <c r="U1012" s="91"/>
    </row>
    <row r="1013" spans="1:21" ht="13.2" x14ac:dyDescent="0.25">
      <c r="A1013" s="59" t="s">
        <v>4926</v>
      </c>
      <c r="B1013" s="59" t="s">
        <v>6365</v>
      </c>
      <c r="C1013" s="59" t="s">
        <v>6371</v>
      </c>
      <c r="D1013" s="59" t="s">
        <v>127</v>
      </c>
      <c r="E1013" s="59">
        <v>0</v>
      </c>
      <c r="F1013" s="59">
        <v>0</v>
      </c>
      <c r="G1013" s="59">
        <v>0</v>
      </c>
      <c r="H1013" s="59">
        <v>0</v>
      </c>
      <c r="I1013" s="59">
        <v>0</v>
      </c>
      <c r="J1013" s="59">
        <v>0</v>
      </c>
      <c r="K1013" s="59">
        <v>0</v>
      </c>
      <c r="L1013" s="59">
        <v>0</v>
      </c>
      <c r="M1013" s="59">
        <v>0</v>
      </c>
      <c r="N1013" s="59">
        <v>0</v>
      </c>
      <c r="O1013" s="59">
        <v>0</v>
      </c>
      <c r="P1013" s="59">
        <v>0</v>
      </c>
      <c r="Q1013" s="59">
        <v>0</v>
      </c>
      <c r="R1013" s="59">
        <v>0</v>
      </c>
      <c r="S1013" s="90"/>
      <c r="T1013" s="90"/>
      <c r="U1013" s="91"/>
    </row>
    <row r="1014" spans="1:21" ht="13.2" x14ac:dyDescent="0.25">
      <c r="A1014" s="59" t="s">
        <v>4927</v>
      </c>
      <c r="B1014" s="59" t="s">
        <v>6365</v>
      </c>
      <c r="C1014" s="59" t="s">
        <v>6372</v>
      </c>
      <c r="D1014" s="59" t="s">
        <v>127</v>
      </c>
      <c r="E1014" s="59">
        <v>0</v>
      </c>
      <c r="F1014" s="59">
        <v>0</v>
      </c>
      <c r="G1014" s="59">
        <v>0</v>
      </c>
      <c r="H1014" s="59">
        <v>0</v>
      </c>
      <c r="I1014" s="59">
        <v>0</v>
      </c>
      <c r="J1014" s="59">
        <v>0</v>
      </c>
      <c r="K1014" s="59">
        <v>0</v>
      </c>
      <c r="L1014" s="59">
        <v>0</v>
      </c>
      <c r="M1014" s="59">
        <v>0</v>
      </c>
      <c r="N1014" s="59">
        <v>0</v>
      </c>
      <c r="O1014" s="59">
        <v>0</v>
      </c>
      <c r="P1014" s="59">
        <v>0</v>
      </c>
      <c r="Q1014" s="59">
        <v>0</v>
      </c>
      <c r="R1014" s="59">
        <v>0</v>
      </c>
      <c r="S1014" s="90"/>
      <c r="T1014" s="90"/>
      <c r="U1014" s="91"/>
    </row>
    <row r="1015" spans="1:21" ht="13.2" x14ac:dyDescent="0.25">
      <c r="A1015" s="59" t="s">
        <v>4928</v>
      </c>
      <c r="B1015" s="59" t="s">
        <v>6365</v>
      </c>
      <c r="C1015" s="59" t="s">
        <v>6373</v>
      </c>
      <c r="D1015" s="59" t="s">
        <v>127</v>
      </c>
      <c r="E1015" s="59">
        <v>375</v>
      </c>
      <c r="F1015" s="59">
        <v>377</v>
      </c>
      <c r="G1015" s="59">
        <v>378</v>
      </c>
      <c r="H1015" s="59">
        <v>380</v>
      </c>
      <c r="I1015" s="59">
        <v>381</v>
      </c>
      <c r="J1015" s="59">
        <v>382</v>
      </c>
      <c r="K1015" s="59">
        <v>384</v>
      </c>
      <c r="L1015" s="59">
        <v>385</v>
      </c>
      <c r="M1015" s="59">
        <v>387</v>
      </c>
      <c r="N1015" s="59">
        <v>388</v>
      </c>
      <c r="O1015" s="59">
        <v>389</v>
      </c>
      <c r="P1015" s="59">
        <v>391</v>
      </c>
      <c r="Q1015" s="59">
        <v>392</v>
      </c>
      <c r="R1015" s="59">
        <v>383851</v>
      </c>
      <c r="S1015" s="90"/>
      <c r="T1015" s="90"/>
      <c r="U1015" s="91"/>
    </row>
    <row r="1016" spans="1:21" ht="13.2" x14ac:dyDescent="0.25">
      <c r="A1016" s="59" t="s">
        <v>4929</v>
      </c>
      <c r="B1016" s="59" t="s">
        <v>6365</v>
      </c>
      <c r="C1016" s="59" t="s">
        <v>6374</v>
      </c>
      <c r="D1016" s="59" t="s">
        <v>127</v>
      </c>
      <c r="E1016" s="59">
        <v>0</v>
      </c>
      <c r="F1016" s="59">
        <v>0</v>
      </c>
      <c r="G1016" s="59">
        <v>0</v>
      </c>
      <c r="H1016" s="59">
        <v>0</v>
      </c>
      <c r="I1016" s="59">
        <v>0</v>
      </c>
      <c r="J1016" s="59">
        <v>0</v>
      </c>
      <c r="K1016" s="59">
        <v>0</v>
      </c>
      <c r="L1016" s="59">
        <v>0</v>
      </c>
      <c r="M1016" s="59">
        <v>0</v>
      </c>
      <c r="N1016" s="59">
        <v>0</v>
      </c>
      <c r="O1016" s="59">
        <v>0</v>
      </c>
      <c r="P1016" s="59">
        <v>0</v>
      </c>
      <c r="Q1016" s="59">
        <v>0</v>
      </c>
      <c r="R1016" s="59">
        <v>0</v>
      </c>
      <c r="S1016" s="90"/>
      <c r="T1016" s="90"/>
      <c r="U1016" s="91"/>
    </row>
    <row r="1017" spans="1:21" ht="13.2" x14ac:dyDescent="0.25">
      <c r="A1017" s="59" t="s">
        <v>4930</v>
      </c>
      <c r="B1017" s="59" t="s">
        <v>6365</v>
      </c>
      <c r="C1017" s="59" t="s">
        <v>6375</v>
      </c>
      <c r="D1017" s="59" t="s">
        <v>127</v>
      </c>
      <c r="E1017" s="59">
        <v>780</v>
      </c>
      <c r="F1017" s="59">
        <v>784</v>
      </c>
      <c r="G1017" s="59">
        <v>788</v>
      </c>
      <c r="H1017" s="59">
        <v>792</v>
      </c>
      <c r="I1017" s="59">
        <v>796</v>
      </c>
      <c r="J1017" s="59">
        <v>800</v>
      </c>
      <c r="K1017" s="59">
        <v>804</v>
      </c>
      <c r="L1017" s="59">
        <v>808</v>
      </c>
      <c r="M1017" s="59">
        <v>812</v>
      </c>
      <c r="N1017" s="59">
        <v>816</v>
      </c>
      <c r="O1017" s="59">
        <v>820</v>
      </c>
      <c r="P1017" s="59">
        <v>824</v>
      </c>
      <c r="Q1017" s="59">
        <v>828</v>
      </c>
      <c r="R1017" s="59">
        <v>803785</v>
      </c>
      <c r="S1017" s="90"/>
      <c r="T1017" s="90"/>
      <c r="U1017" s="91"/>
    </row>
    <row r="1018" spans="1:21" ht="13.2" x14ac:dyDescent="0.25">
      <c r="A1018" s="59" t="s">
        <v>4931</v>
      </c>
      <c r="B1018" s="59" t="s">
        <v>6376</v>
      </c>
      <c r="C1018" s="59" t="s">
        <v>6377</v>
      </c>
      <c r="D1018" s="59" t="s">
        <v>127</v>
      </c>
      <c r="E1018" s="59">
        <v>95</v>
      </c>
      <c r="F1018" s="59">
        <v>96</v>
      </c>
      <c r="G1018" s="59">
        <v>97</v>
      </c>
      <c r="H1018" s="59">
        <v>98</v>
      </c>
      <c r="I1018" s="59">
        <v>99</v>
      </c>
      <c r="J1018" s="59">
        <v>100</v>
      </c>
      <c r="K1018" s="59">
        <v>101</v>
      </c>
      <c r="L1018" s="59">
        <v>102</v>
      </c>
      <c r="M1018" s="59">
        <v>103</v>
      </c>
      <c r="N1018" s="59">
        <v>104</v>
      </c>
      <c r="O1018" s="59">
        <v>105</v>
      </c>
      <c r="P1018" s="59">
        <v>106</v>
      </c>
      <c r="Q1018" s="59">
        <v>107</v>
      </c>
      <c r="R1018" s="59">
        <v>101216</v>
      </c>
      <c r="S1018" s="90"/>
      <c r="T1018" s="90"/>
      <c r="U1018" s="91"/>
    </row>
    <row r="1019" spans="1:21" ht="13.2" x14ac:dyDescent="0.25">
      <c r="A1019" s="59" t="s">
        <v>4932</v>
      </c>
      <c r="B1019" s="59" t="s">
        <v>6376</v>
      </c>
      <c r="C1019" s="59" t="s">
        <v>6378</v>
      </c>
      <c r="D1019" s="59" t="s">
        <v>127</v>
      </c>
      <c r="E1019" s="59">
        <v>17</v>
      </c>
      <c r="F1019" s="59">
        <v>17</v>
      </c>
      <c r="G1019" s="59">
        <v>17</v>
      </c>
      <c r="H1019" s="59">
        <v>17</v>
      </c>
      <c r="I1019" s="59">
        <v>17</v>
      </c>
      <c r="J1019" s="59">
        <v>18</v>
      </c>
      <c r="K1019" s="59">
        <v>18</v>
      </c>
      <c r="L1019" s="59">
        <v>18</v>
      </c>
      <c r="M1019" s="59">
        <v>18</v>
      </c>
      <c r="N1019" s="59">
        <v>18</v>
      </c>
      <c r="O1019" s="59">
        <v>18</v>
      </c>
      <c r="P1019" s="59">
        <v>18</v>
      </c>
      <c r="Q1019" s="59">
        <v>18</v>
      </c>
      <c r="R1019" s="59">
        <v>17653</v>
      </c>
      <c r="S1019" s="90"/>
      <c r="T1019" s="90"/>
      <c r="U1019" s="91"/>
    </row>
    <row r="1020" spans="1:21" ht="13.2" x14ac:dyDescent="0.25">
      <c r="A1020" s="59" t="s">
        <v>4933</v>
      </c>
      <c r="B1020" s="59" t="s">
        <v>6376</v>
      </c>
      <c r="C1020" s="59" t="s">
        <v>6379</v>
      </c>
      <c r="D1020" s="59" t="s">
        <v>127</v>
      </c>
      <c r="E1020" s="59">
        <v>0</v>
      </c>
      <c r="F1020" s="59">
        <v>0</v>
      </c>
      <c r="G1020" s="59">
        <v>0</v>
      </c>
      <c r="H1020" s="59">
        <v>0</v>
      </c>
      <c r="I1020" s="59">
        <v>0</v>
      </c>
      <c r="J1020" s="59">
        <v>0</v>
      </c>
      <c r="K1020" s="59">
        <v>0</v>
      </c>
      <c r="L1020" s="59">
        <v>0</v>
      </c>
      <c r="M1020" s="59">
        <v>0</v>
      </c>
      <c r="N1020" s="59">
        <v>0</v>
      </c>
      <c r="O1020" s="59">
        <v>0</v>
      </c>
      <c r="P1020" s="59">
        <v>0</v>
      </c>
      <c r="Q1020" s="59">
        <v>0</v>
      </c>
      <c r="R1020" s="59">
        <v>0</v>
      </c>
      <c r="S1020" s="90"/>
      <c r="T1020" s="90"/>
      <c r="U1020" s="91"/>
    </row>
    <row r="1021" spans="1:21" ht="13.2" x14ac:dyDescent="0.25">
      <c r="A1021" s="59" t="s">
        <v>4934</v>
      </c>
      <c r="B1021" s="59" t="s">
        <v>6376</v>
      </c>
      <c r="C1021" s="59" t="s">
        <v>6380</v>
      </c>
      <c r="D1021" s="59" t="s">
        <v>127</v>
      </c>
      <c r="E1021" s="59">
        <v>0</v>
      </c>
      <c r="F1021" s="59">
        <v>0</v>
      </c>
      <c r="G1021" s="59">
        <v>0</v>
      </c>
      <c r="H1021" s="59">
        <v>0</v>
      </c>
      <c r="I1021" s="59">
        <v>0</v>
      </c>
      <c r="J1021" s="59">
        <v>0</v>
      </c>
      <c r="K1021" s="59">
        <v>0</v>
      </c>
      <c r="L1021" s="59">
        <v>0</v>
      </c>
      <c r="M1021" s="59">
        <v>0</v>
      </c>
      <c r="N1021" s="59">
        <v>0</v>
      </c>
      <c r="O1021" s="59">
        <v>0</v>
      </c>
      <c r="P1021" s="59">
        <v>0</v>
      </c>
      <c r="Q1021" s="59">
        <v>0</v>
      </c>
      <c r="R1021" s="59">
        <v>0</v>
      </c>
      <c r="S1021" s="90"/>
      <c r="T1021" s="90"/>
      <c r="U1021" s="91"/>
    </row>
    <row r="1022" spans="1:21" ht="13.2" x14ac:dyDescent="0.25">
      <c r="A1022" s="59" t="s">
        <v>4935</v>
      </c>
      <c r="B1022" s="59" t="s">
        <v>6376</v>
      </c>
      <c r="C1022" s="59" t="s">
        <v>6381</v>
      </c>
      <c r="D1022" s="59" t="s">
        <v>127</v>
      </c>
      <c r="E1022" s="59">
        <v>80</v>
      </c>
      <c r="F1022" s="59">
        <v>80</v>
      </c>
      <c r="G1022" s="59">
        <v>80</v>
      </c>
      <c r="H1022" s="59">
        <v>80</v>
      </c>
      <c r="I1022" s="59">
        <v>80</v>
      </c>
      <c r="J1022" s="59">
        <v>80</v>
      </c>
      <c r="K1022" s="59">
        <v>81</v>
      </c>
      <c r="L1022" s="59">
        <v>81</v>
      </c>
      <c r="M1022" s="59">
        <v>81</v>
      </c>
      <c r="N1022" s="59">
        <v>81</v>
      </c>
      <c r="O1022" s="59">
        <v>81</v>
      </c>
      <c r="P1022" s="59">
        <v>81</v>
      </c>
      <c r="Q1022" s="59">
        <v>81</v>
      </c>
      <c r="R1022" s="59">
        <v>80608</v>
      </c>
      <c r="S1022" s="90"/>
      <c r="T1022" s="90"/>
      <c r="U1022" s="91"/>
    </row>
    <row r="1023" spans="1:21" ht="13.2" x14ac:dyDescent="0.25">
      <c r="A1023" s="59" t="s">
        <v>4936</v>
      </c>
      <c r="B1023" s="59" t="s">
        <v>6376</v>
      </c>
      <c r="C1023" s="59" t="s">
        <v>6382</v>
      </c>
      <c r="D1023" s="59" t="s">
        <v>127</v>
      </c>
      <c r="E1023" s="59">
        <v>230</v>
      </c>
      <c r="F1023" s="59">
        <v>230</v>
      </c>
      <c r="G1023" s="59">
        <v>230</v>
      </c>
      <c r="H1023" s="59">
        <v>231</v>
      </c>
      <c r="I1023" s="59">
        <v>231</v>
      </c>
      <c r="J1023" s="59">
        <v>232</v>
      </c>
      <c r="K1023" s="59">
        <v>232</v>
      </c>
      <c r="L1023" s="59">
        <v>232</v>
      </c>
      <c r="M1023" s="59">
        <v>233</v>
      </c>
      <c r="N1023" s="59">
        <v>233</v>
      </c>
      <c r="O1023" s="59">
        <v>234</v>
      </c>
      <c r="P1023" s="59">
        <v>234</v>
      </c>
      <c r="Q1023" s="59">
        <v>234</v>
      </c>
      <c r="R1023" s="59">
        <v>232006</v>
      </c>
      <c r="S1023" s="90"/>
      <c r="T1023" s="90"/>
      <c r="U1023" s="91"/>
    </row>
    <row r="1024" spans="1:21" ht="13.2" x14ac:dyDescent="0.25">
      <c r="A1024" s="59" t="s">
        <v>4937</v>
      </c>
      <c r="B1024" s="59" t="s">
        <v>6376</v>
      </c>
      <c r="C1024" s="59" t="s">
        <v>6383</v>
      </c>
      <c r="D1024" s="59" t="s">
        <v>127</v>
      </c>
      <c r="E1024" s="59">
        <v>0</v>
      </c>
      <c r="F1024" s="59">
        <v>0</v>
      </c>
      <c r="G1024" s="59">
        <v>0</v>
      </c>
      <c r="H1024" s="59">
        <v>0</v>
      </c>
      <c r="I1024" s="59">
        <v>0</v>
      </c>
      <c r="J1024" s="59">
        <v>0</v>
      </c>
      <c r="K1024" s="59">
        <v>0</v>
      </c>
      <c r="L1024" s="59">
        <v>0</v>
      </c>
      <c r="M1024" s="59">
        <v>0</v>
      </c>
      <c r="N1024" s="59">
        <v>0</v>
      </c>
      <c r="O1024" s="59">
        <v>0</v>
      </c>
      <c r="P1024" s="59">
        <v>0</v>
      </c>
      <c r="Q1024" s="59">
        <v>0</v>
      </c>
      <c r="R1024" s="59">
        <v>0</v>
      </c>
      <c r="S1024" s="90"/>
      <c r="T1024" s="90"/>
      <c r="U1024" s="91"/>
    </row>
    <row r="1025" spans="1:21" ht="13.2" x14ac:dyDescent="0.25">
      <c r="A1025" s="59" t="s">
        <v>4938</v>
      </c>
      <c r="B1025" s="59" t="s">
        <v>6376</v>
      </c>
      <c r="C1025" s="59" t="s">
        <v>6384</v>
      </c>
      <c r="D1025" s="59" t="s">
        <v>127</v>
      </c>
      <c r="E1025" s="59">
        <v>0</v>
      </c>
      <c r="F1025" s="59">
        <v>0</v>
      </c>
      <c r="G1025" s="59">
        <v>0</v>
      </c>
      <c r="H1025" s="59">
        <v>0</v>
      </c>
      <c r="I1025" s="59">
        <v>0</v>
      </c>
      <c r="J1025" s="59">
        <v>0</v>
      </c>
      <c r="K1025" s="59">
        <v>0</v>
      </c>
      <c r="L1025" s="59">
        <v>0</v>
      </c>
      <c r="M1025" s="59">
        <v>0</v>
      </c>
      <c r="N1025" s="59">
        <v>0</v>
      </c>
      <c r="O1025" s="59">
        <v>0</v>
      </c>
      <c r="P1025" s="59">
        <v>0</v>
      </c>
      <c r="Q1025" s="59">
        <v>0</v>
      </c>
      <c r="R1025" s="59">
        <v>0</v>
      </c>
      <c r="S1025" s="90"/>
      <c r="T1025" s="90"/>
      <c r="U1025" s="91"/>
    </row>
    <row r="1026" spans="1:21" ht="13.2" x14ac:dyDescent="0.25">
      <c r="A1026" s="59" t="s">
        <v>4939</v>
      </c>
      <c r="B1026" s="59" t="s">
        <v>6376</v>
      </c>
      <c r="C1026" s="59" t="s">
        <v>6385</v>
      </c>
      <c r="D1026" s="59" t="s">
        <v>127</v>
      </c>
      <c r="E1026" s="59">
        <v>0</v>
      </c>
      <c r="F1026" s="59">
        <v>0</v>
      </c>
      <c r="G1026" s="59">
        <v>0</v>
      </c>
      <c r="H1026" s="59">
        <v>0</v>
      </c>
      <c r="I1026" s="59">
        <v>0</v>
      </c>
      <c r="J1026" s="59">
        <v>0</v>
      </c>
      <c r="K1026" s="59">
        <v>0</v>
      </c>
      <c r="L1026" s="59">
        <v>0</v>
      </c>
      <c r="M1026" s="59">
        <v>0</v>
      </c>
      <c r="N1026" s="59">
        <v>0</v>
      </c>
      <c r="O1026" s="59">
        <v>0</v>
      </c>
      <c r="P1026" s="59">
        <v>0</v>
      </c>
      <c r="Q1026" s="59">
        <v>0</v>
      </c>
      <c r="R1026" s="59">
        <v>0</v>
      </c>
      <c r="S1026" s="90"/>
      <c r="T1026" s="90"/>
      <c r="U1026" s="91"/>
    </row>
    <row r="1027" spans="1:21" ht="13.2" x14ac:dyDescent="0.25">
      <c r="A1027" s="59" t="s">
        <v>4940</v>
      </c>
      <c r="B1027" s="59" t="s">
        <v>6386</v>
      </c>
      <c r="C1027" s="59" t="s">
        <v>6387</v>
      </c>
      <c r="D1027" s="59" t="s">
        <v>127</v>
      </c>
      <c r="E1027" s="59">
        <v>0</v>
      </c>
      <c r="F1027" s="59">
        <v>0</v>
      </c>
      <c r="G1027" s="59">
        <v>0</v>
      </c>
      <c r="H1027" s="59">
        <v>0</v>
      </c>
      <c r="I1027" s="59">
        <v>0</v>
      </c>
      <c r="J1027" s="59">
        <v>0</v>
      </c>
      <c r="K1027" s="59">
        <v>0</v>
      </c>
      <c r="L1027" s="59">
        <v>0</v>
      </c>
      <c r="M1027" s="59">
        <v>0</v>
      </c>
      <c r="N1027" s="59">
        <v>0</v>
      </c>
      <c r="O1027" s="59">
        <v>0</v>
      </c>
      <c r="P1027" s="59">
        <v>0</v>
      </c>
      <c r="Q1027" s="59">
        <v>0</v>
      </c>
      <c r="R1027" s="59">
        <v>0</v>
      </c>
      <c r="S1027" s="90"/>
      <c r="T1027" s="90"/>
      <c r="U1027" s="91"/>
    </row>
    <row r="1028" spans="1:21" ht="13.2" x14ac:dyDescent="0.25">
      <c r="A1028" s="59" t="s">
        <v>4941</v>
      </c>
      <c r="B1028" s="59" t="s">
        <v>6388</v>
      </c>
      <c r="C1028" s="59" t="s">
        <v>6377</v>
      </c>
      <c r="D1028" s="59" t="s">
        <v>127</v>
      </c>
      <c r="E1028" s="59">
        <v>301</v>
      </c>
      <c r="F1028" s="59">
        <v>302</v>
      </c>
      <c r="G1028" s="59">
        <v>303</v>
      </c>
      <c r="H1028" s="59">
        <v>304</v>
      </c>
      <c r="I1028" s="59">
        <v>305</v>
      </c>
      <c r="J1028" s="59">
        <v>305</v>
      </c>
      <c r="K1028" s="59">
        <v>306</v>
      </c>
      <c r="L1028" s="59">
        <v>307</v>
      </c>
      <c r="M1028" s="59">
        <v>308</v>
      </c>
      <c r="N1028" s="59">
        <v>308</v>
      </c>
      <c r="O1028" s="59">
        <v>309</v>
      </c>
      <c r="P1028" s="59">
        <v>310</v>
      </c>
      <c r="Q1028" s="59">
        <v>311</v>
      </c>
      <c r="R1028" s="59">
        <v>306106</v>
      </c>
      <c r="S1028" s="90"/>
      <c r="T1028" s="90"/>
      <c r="U1028" s="91"/>
    </row>
    <row r="1029" spans="1:21" ht="13.2" x14ac:dyDescent="0.25">
      <c r="A1029" s="59" t="s">
        <v>4942</v>
      </c>
      <c r="B1029" s="59" t="s">
        <v>6388</v>
      </c>
      <c r="C1029" s="59" t="s">
        <v>6389</v>
      </c>
      <c r="D1029" s="59" t="s">
        <v>127</v>
      </c>
      <c r="E1029" s="59">
        <v>0</v>
      </c>
      <c r="F1029" s="59">
        <v>0</v>
      </c>
      <c r="G1029" s="59">
        <v>0</v>
      </c>
      <c r="H1029" s="59">
        <v>0</v>
      </c>
      <c r="I1029" s="59">
        <v>0</v>
      </c>
      <c r="J1029" s="59">
        <v>0</v>
      </c>
      <c r="K1029" s="59">
        <v>0</v>
      </c>
      <c r="L1029" s="59">
        <v>0</v>
      </c>
      <c r="M1029" s="59">
        <v>0</v>
      </c>
      <c r="N1029" s="59">
        <v>0</v>
      </c>
      <c r="O1029" s="59">
        <v>0</v>
      </c>
      <c r="P1029" s="59">
        <v>0</v>
      </c>
      <c r="Q1029" s="59">
        <v>0</v>
      </c>
      <c r="R1029" s="59">
        <v>0</v>
      </c>
      <c r="S1029" s="90"/>
      <c r="T1029" s="90"/>
      <c r="U1029" s="91"/>
    </row>
    <row r="1030" spans="1:21" ht="13.2" x14ac:dyDescent="0.25">
      <c r="A1030" s="59" t="s">
        <v>4943</v>
      </c>
      <c r="B1030" s="59" t="s">
        <v>6388</v>
      </c>
      <c r="C1030" s="59" t="s">
        <v>6390</v>
      </c>
      <c r="D1030" s="59" t="s">
        <v>127</v>
      </c>
      <c r="E1030" s="59">
        <v>0</v>
      </c>
      <c r="F1030" s="59">
        <v>0</v>
      </c>
      <c r="G1030" s="59">
        <v>0</v>
      </c>
      <c r="H1030" s="59">
        <v>0</v>
      </c>
      <c r="I1030" s="59">
        <v>0</v>
      </c>
      <c r="J1030" s="59">
        <v>0</v>
      </c>
      <c r="K1030" s="59">
        <v>0</v>
      </c>
      <c r="L1030" s="59">
        <v>0</v>
      </c>
      <c r="M1030" s="59">
        <v>0</v>
      </c>
      <c r="N1030" s="59">
        <v>0</v>
      </c>
      <c r="O1030" s="59">
        <v>0</v>
      </c>
      <c r="P1030" s="59">
        <v>0</v>
      </c>
      <c r="Q1030" s="59">
        <v>0</v>
      </c>
      <c r="R1030" s="59">
        <v>0</v>
      </c>
      <c r="S1030" s="90"/>
      <c r="T1030" s="90"/>
      <c r="U1030" s="91"/>
    </row>
    <row r="1031" spans="1:21" ht="13.2" x14ac:dyDescent="0.25">
      <c r="A1031" s="59" t="s">
        <v>4944</v>
      </c>
      <c r="B1031" s="59" t="s">
        <v>6388</v>
      </c>
      <c r="C1031" s="59" t="s">
        <v>6391</v>
      </c>
      <c r="D1031" s="59" t="s">
        <v>127</v>
      </c>
      <c r="E1031" s="59">
        <v>0</v>
      </c>
      <c r="F1031" s="59">
        <v>0</v>
      </c>
      <c r="G1031" s="59">
        <v>0</v>
      </c>
      <c r="H1031" s="59">
        <v>0</v>
      </c>
      <c r="I1031" s="59">
        <v>0</v>
      </c>
      <c r="J1031" s="59">
        <v>0</v>
      </c>
      <c r="K1031" s="59">
        <v>0</v>
      </c>
      <c r="L1031" s="59">
        <v>0</v>
      </c>
      <c r="M1031" s="59">
        <v>0</v>
      </c>
      <c r="N1031" s="59">
        <v>0</v>
      </c>
      <c r="O1031" s="59">
        <v>0</v>
      </c>
      <c r="P1031" s="59">
        <v>0</v>
      </c>
      <c r="Q1031" s="59">
        <v>0</v>
      </c>
      <c r="R1031" s="59">
        <v>0</v>
      </c>
      <c r="S1031" s="90"/>
      <c r="T1031" s="90"/>
      <c r="U1031" s="91"/>
    </row>
    <row r="1032" spans="1:21" ht="13.2" x14ac:dyDescent="0.25">
      <c r="A1032" s="59" t="s">
        <v>4945</v>
      </c>
      <c r="B1032" s="59" t="s">
        <v>6388</v>
      </c>
      <c r="C1032" s="59" t="s">
        <v>6392</v>
      </c>
      <c r="D1032" s="59" t="s">
        <v>127</v>
      </c>
      <c r="E1032" s="59">
        <v>0</v>
      </c>
      <c r="F1032" s="59">
        <v>0</v>
      </c>
      <c r="G1032" s="59">
        <v>0</v>
      </c>
      <c r="H1032" s="59">
        <v>0</v>
      </c>
      <c r="I1032" s="59">
        <v>0</v>
      </c>
      <c r="J1032" s="59">
        <v>0</v>
      </c>
      <c r="K1032" s="59">
        <v>0</v>
      </c>
      <c r="L1032" s="59">
        <v>0</v>
      </c>
      <c r="M1032" s="59">
        <v>0</v>
      </c>
      <c r="N1032" s="59">
        <v>0</v>
      </c>
      <c r="O1032" s="59">
        <v>0</v>
      </c>
      <c r="P1032" s="59">
        <v>0</v>
      </c>
      <c r="Q1032" s="59">
        <v>0</v>
      </c>
      <c r="R1032" s="59">
        <v>0</v>
      </c>
      <c r="S1032" s="90"/>
      <c r="T1032" s="90"/>
      <c r="U1032" s="91"/>
    </row>
    <row r="1033" spans="1:21" ht="13.2" x14ac:dyDescent="0.25">
      <c r="A1033" s="59" t="s">
        <v>4946</v>
      </c>
      <c r="B1033" s="59" t="s">
        <v>6393</v>
      </c>
      <c r="C1033" s="59" t="s">
        <v>6394</v>
      </c>
      <c r="D1033" s="59" t="s">
        <v>127</v>
      </c>
      <c r="E1033" s="59">
        <v>230</v>
      </c>
      <c r="F1033" s="59">
        <v>237</v>
      </c>
      <c r="G1033" s="59">
        <v>244</v>
      </c>
      <c r="H1033" s="59">
        <v>251</v>
      </c>
      <c r="I1033" s="59">
        <v>258</v>
      </c>
      <c r="J1033" s="59">
        <v>265</v>
      </c>
      <c r="K1033" s="59">
        <v>272</v>
      </c>
      <c r="L1033" s="59">
        <v>279</v>
      </c>
      <c r="M1033" s="59">
        <v>286</v>
      </c>
      <c r="N1033" s="59">
        <v>292</v>
      </c>
      <c r="O1033" s="59">
        <v>299</v>
      </c>
      <c r="P1033" s="59">
        <v>306</v>
      </c>
      <c r="Q1033" s="59">
        <v>314</v>
      </c>
      <c r="R1033" s="59">
        <v>271790</v>
      </c>
      <c r="S1033" s="90"/>
      <c r="T1033" s="90"/>
      <c r="U1033" s="91"/>
    </row>
    <row r="1034" spans="1:21" ht="13.2" x14ac:dyDescent="0.25">
      <c r="A1034" s="59" t="s">
        <v>4947</v>
      </c>
      <c r="B1034" s="59" t="s">
        <v>6393</v>
      </c>
      <c r="C1034" s="59" t="s">
        <v>6395</v>
      </c>
      <c r="D1034" s="59" t="s">
        <v>127</v>
      </c>
      <c r="E1034" s="59">
        <v>4</v>
      </c>
      <c r="F1034" s="59">
        <v>4</v>
      </c>
      <c r="G1034" s="59">
        <v>4</v>
      </c>
      <c r="H1034" s="59">
        <v>4</v>
      </c>
      <c r="I1034" s="59">
        <v>4</v>
      </c>
      <c r="J1034" s="59">
        <v>4</v>
      </c>
      <c r="K1034" s="59">
        <v>4</v>
      </c>
      <c r="L1034" s="59">
        <v>4</v>
      </c>
      <c r="M1034" s="59">
        <v>4</v>
      </c>
      <c r="N1034" s="59">
        <v>4</v>
      </c>
      <c r="O1034" s="59">
        <v>4</v>
      </c>
      <c r="P1034" s="59">
        <v>4</v>
      </c>
      <c r="Q1034" s="59">
        <v>4</v>
      </c>
      <c r="R1034" s="59">
        <v>3679</v>
      </c>
      <c r="S1034" s="90"/>
      <c r="T1034" s="90"/>
      <c r="U1034" s="91"/>
    </row>
    <row r="1035" spans="1:21" ht="13.2" x14ac:dyDescent="0.25">
      <c r="A1035" s="59" t="s">
        <v>4948</v>
      </c>
      <c r="B1035" s="59" t="s">
        <v>6393</v>
      </c>
      <c r="C1035" s="59" t="s">
        <v>6396</v>
      </c>
      <c r="D1035" s="59" t="s">
        <v>127</v>
      </c>
      <c r="E1035" s="59">
        <v>0</v>
      </c>
      <c r="F1035" s="59">
        <v>0</v>
      </c>
      <c r="G1035" s="59">
        <v>0</v>
      </c>
      <c r="H1035" s="59">
        <v>0</v>
      </c>
      <c r="I1035" s="59">
        <v>0</v>
      </c>
      <c r="J1035" s="59">
        <v>0</v>
      </c>
      <c r="K1035" s="59">
        <v>0</v>
      </c>
      <c r="L1035" s="59">
        <v>0</v>
      </c>
      <c r="M1035" s="59">
        <v>0</v>
      </c>
      <c r="N1035" s="59">
        <v>0</v>
      </c>
      <c r="O1035" s="59">
        <v>0</v>
      </c>
      <c r="P1035" s="59">
        <v>0</v>
      </c>
      <c r="Q1035" s="59">
        <v>0</v>
      </c>
      <c r="R1035" s="59">
        <v>0</v>
      </c>
      <c r="S1035" s="90"/>
      <c r="T1035" s="90"/>
      <c r="U1035" s="91"/>
    </row>
    <row r="1036" spans="1:21" ht="13.2" x14ac:dyDescent="0.25">
      <c r="A1036" s="59" t="s">
        <v>4949</v>
      </c>
      <c r="B1036" s="59" t="s">
        <v>6393</v>
      </c>
      <c r="C1036" s="59" t="s">
        <v>6397</v>
      </c>
      <c r="D1036" s="59" t="s">
        <v>127</v>
      </c>
      <c r="E1036" s="59">
        <v>0</v>
      </c>
      <c r="F1036" s="59">
        <v>0</v>
      </c>
      <c r="G1036" s="59">
        <v>0</v>
      </c>
      <c r="H1036" s="59">
        <v>0</v>
      </c>
      <c r="I1036" s="59">
        <v>0</v>
      </c>
      <c r="J1036" s="59">
        <v>0</v>
      </c>
      <c r="K1036" s="59">
        <v>0</v>
      </c>
      <c r="L1036" s="59">
        <v>0</v>
      </c>
      <c r="M1036" s="59">
        <v>0</v>
      </c>
      <c r="N1036" s="59">
        <v>0</v>
      </c>
      <c r="O1036" s="59">
        <v>0</v>
      </c>
      <c r="P1036" s="59">
        <v>0</v>
      </c>
      <c r="Q1036" s="59">
        <v>0</v>
      </c>
      <c r="R1036" s="59">
        <v>0</v>
      </c>
      <c r="S1036" s="90"/>
      <c r="T1036" s="90"/>
      <c r="U1036" s="91"/>
    </row>
    <row r="1037" spans="1:21" ht="13.2" x14ac:dyDescent="0.25">
      <c r="A1037" s="59" t="s">
        <v>4950</v>
      </c>
      <c r="B1037" s="59" t="s">
        <v>6393</v>
      </c>
      <c r="C1037" s="59" t="s">
        <v>6398</v>
      </c>
      <c r="D1037" s="59" t="s">
        <v>127</v>
      </c>
      <c r="E1037" s="59">
        <v>0</v>
      </c>
      <c r="F1037" s="59">
        <v>0</v>
      </c>
      <c r="G1037" s="59">
        <v>0</v>
      </c>
      <c r="H1037" s="59">
        <v>0</v>
      </c>
      <c r="I1037" s="59">
        <v>0</v>
      </c>
      <c r="J1037" s="59">
        <v>0</v>
      </c>
      <c r="K1037" s="59">
        <v>0</v>
      </c>
      <c r="L1037" s="59">
        <v>0</v>
      </c>
      <c r="M1037" s="59">
        <v>0</v>
      </c>
      <c r="N1037" s="59">
        <v>0</v>
      </c>
      <c r="O1037" s="59">
        <v>0</v>
      </c>
      <c r="P1037" s="59">
        <v>0</v>
      </c>
      <c r="Q1037" s="59">
        <v>0</v>
      </c>
      <c r="R1037" s="59">
        <v>0</v>
      </c>
      <c r="S1037" s="90"/>
      <c r="T1037" s="90"/>
      <c r="U1037" s="91"/>
    </row>
    <row r="1038" spans="1:21" ht="13.2" x14ac:dyDescent="0.25">
      <c r="A1038" s="59" t="s">
        <v>4951</v>
      </c>
      <c r="B1038" s="59" t="s">
        <v>5703</v>
      </c>
      <c r="C1038" s="59" t="s">
        <v>6399</v>
      </c>
      <c r="D1038" s="59" t="s">
        <v>127</v>
      </c>
      <c r="E1038" s="59">
        <v>0</v>
      </c>
      <c r="F1038" s="59">
        <v>0</v>
      </c>
      <c r="G1038" s="59">
        <v>0</v>
      </c>
      <c r="H1038" s="59">
        <v>0</v>
      </c>
      <c r="I1038" s="59">
        <v>0</v>
      </c>
      <c r="J1038" s="59">
        <v>0</v>
      </c>
      <c r="K1038" s="59">
        <v>0</v>
      </c>
      <c r="L1038" s="59">
        <v>0</v>
      </c>
      <c r="M1038" s="59">
        <v>0</v>
      </c>
      <c r="N1038" s="59">
        <v>0</v>
      </c>
      <c r="O1038" s="59">
        <v>0</v>
      </c>
      <c r="P1038" s="59">
        <v>0</v>
      </c>
      <c r="Q1038" s="59">
        <v>0</v>
      </c>
      <c r="R1038" s="59">
        <v>0</v>
      </c>
      <c r="S1038" s="90"/>
      <c r="T1038" s="90"/>
      <c r="U1038" s="91"/>
    </row>
    <row r="1039" spans="1:21" ht="13.2" x14ac:dyDescent="0.25">
      <c r="A1039" s="59" t="s">
        <v>4952</v>
      </c>
      <c r="B1039" s="59" t="s">
        <v>6400</v>
      </c>
      <c r="C1039" s="59" t="s">
        <v>3565</v>
      </c>
      <c r="D1039" s="59" t="s">
        <v>128</v>
      </c>
      <c r="E1039" s="59">
        <v>0</v>
      </c>
      <c r="F1039" s="59">
        <v>0</v>
      </c>
      <c r="G1039" s="59">
        <v>0</v>
      </c>
      <c r="H1039" s="59">
        <v>0</v>
      </c>
      <c r="I1039" s="59">
        <v>0</v>
      </c>
      <c r="J1039" s="59">
        <v>0</v>
      </c>
      <c r="K1039" s="59">
        <v>0</v>
      </c>
      <c r="L1039" s="59">
        <v>0</v>
      </c>
      <c r="M1039" s="59">
        <v>0</v>
      </c>
      <c r="N1039" s="59">
        <v>0</v>
      </c>
      <c r="O1039" s="59">
        <v>0</v>
      </c>
      <c r="P1039" s="59">
        <v>0</v>
      </c>
      <c r="Q1039" s="59">
        <v>0</v>
      </c>
      <c r="R1039" s="59">
        <v>0</v>
      </c>
      <c r="S1039" s="90"/>
      <c r="T1039" s="90"/>
      <c r="U1039" s="91"/>
    </row>
    <row r="1040" spans="1:21" ht="13.2" x14ac:dyDescent="0.25">
      <c r="A1040" s="59" t="s">
        <v>4953</v>
      </c>
      <c r="B1040" s="59" t="s">
        <v>6400</v>
      </c>
      <c r="C1040" s="59" t="s">
        <v>3566</v>
      </c>
      <c r="D1040" s="59" t="s">
        <v>128</v>
      </c>
      <c r="E1040" s="59">
        <v>0</v>
      </c>
      <c r="F1040" s="59">
        <v>0</v>
      </c>
      <c r="G1040" s="59">
        <v>0</v>
      </c>
      <c r="H1040" s="59">
        <v>0</v>
      </c>
      <c r="I1040" s="59">
        <v>0</v>
      </c>
      <c r="J1040" s="59">
        <v>0</v>
      </c>
      <c r="K1040" s="59">
        <v>0</v>
      </c>
      <c r="L1040" s="59">
        <v>0</v>
      </c>
      <c r="M1040" s="59">
        <v>0</v>
      </c>
      <c r="N1040" s="59">
        <v>0</v>
      </c>
      <c r="O1040" s="59">
        <v>0</v>
      </c>
      <c r="P1040" s="59">
        <v>0</v>
      </c>
      <c r="Q1040" s="59">
        <v>0</v>
      </c>
      <c r="R1040" s="59">
        <v>0</v>
      </c>
      <c r="S1040" s="90"/>
      <c r="T1040" s="90"/>
      <c r="U1040" s="91"/>
    </row>
    <row r="1041" spans="1:21" ht="13.2" x14ac:dyDescent="0.25">
      <c r="A1041" s="59" t="s">
        <v>4954</v>
      </c>
      <c r="B1041" s="59" t="s">
        <v>6400</v>
      </c>
      <c r="C1041" s="59" t="s">
        <v>6401</v>
      </c>
      <c r="D1041" s="59" t="s">
        <v>128</v>
      </c>
      <c r="E1041" s="59">
        <v>0</v>
      </c>
      <c r="F1041" s="59">
        <v>0</v>
      </c>
      <c r="G1041" s="59">
        <v>0</v>
      </c>
      <c r="H1041" s="59">
        <v>0</v>
      </c>
      <c r="I1041" s="59">
        <v>0</v>
      </c>
      <c r="J1041" s="59">
        <v>0</v>
      </c>
      <c r="K1041" s="59">
        <v>0</v>
      </c>
      <c r="L1041" s="59">
        <v>0</v>
      </c>
      <c r="M1041" s="59">
        <v>0</v>
      </c>
      <c r="N1041" s="59">
        <v>0</v>
      </c>
      <c r="O1041" s="59">
        <v>0</v>
      </c>
      <c r="P1041" s="59">
        <v>0</v>
      </c>
      <c r="Q1041" s="59">
        <v>0</v>
      </c>
      <c r="R1041" s="59">
        <v>9</v>
      </c>
      <c r="S1041" s="90"/>
      <c r="T1041" s="90"/>
      <c r="U1041" s="91"/>
    </row>
    <row r="1042" spans="1:21" ht="13.2" x14ac:dyDescent="0.25">
      <c r="A1042" s="59" t="s">
        <v>4955</v>
      </c>
      <c r="B1042" s="59" t="s">
        <v>6400</v>
      </c>
      <c r="C1042" s="59" t="s">
        <v>6402</v>
      </c>
      <c r="D1042" s="59" t="s">
        <v>128</v>
      </c>
      <c r="E1042" s="59">
        <v>0</v>
      </c>
      <c r="F1042" s="59">
        <v>0</v>
      </c>
      <c r="G1042" s="59">
        <v>0</v>
      </c>
      <c r="H1042" s="59">
        <v>0</v>
      </c>
      <c r="I1042" s="59">
        <v>0</v>
      </c>
      <c r="J1042" s="59">
        <v>0</v>
      </c>
      <c r="K1042" s="59">
        <v>0</v>
      </c>
      <c r="L1042" s="59">
        <v>0</v>
      </c>
      <c r="M1042" s="59">
        <v>0</v>
      </c>
      <c r="N1042" s="59">
        <v>0</v>
      </c>
      <c r="O1042" s="59">
        <v>0</v>
      </c>
      <c r="P1042" s="59">
        <v>0</v>
      </c>
      <c r="Q1042" s="59">
        <v>0</v>
      </c>
      <c r="R1042" s="59">
        <v>0</v>
      </c>
      <c r="S1042" s="90"/>
      <c r="T1042" s="90"/>
      <c r="U1042" s="91"/>
    </row>
    <row r="1043" spans="1:21" ht="13.2" x14ac:dyDescent="0.25">
      <c r="A1043" s="59" t="s">
        <v>4956</v>
      </c>
      <c r="B1043" s="59" t="s">
        <v>6400</v>
      </c>
      <c r="C1043" s="59" t="s">
        <v>6403</v>
      </c>
      <c r="D1043" s="59" t="s">
        <v>128</v>
      </c>
      <c r="E1043" s="59">
        <v>0</v>
      </c>
      <c r="F1043" s="59">
        <v>0</v>
      </c>
      <c r="G1043" s="59">
        <v>0</v>
      </c>
      <c r="H1043" s="59">
        <v>0</v>
      </c>
      <c r="I1043" s="59">
        <v>0</v>
      </c>
      <c r="J1043" s="59">
        <v>0</v>
      </c>
      <c r="K1043" s="59">
        <v>0</v>
      </c>
      <c r="L1043" s="59">
        <v>0</v>
      </c>
      <c r="M1043" s="59">
        <v>0</v>
      </c>
      <c r="N1043" s="59">
        <v>0</v>
      </c>
      <c r="O1043" s="59">
        <v>0</v>
      </c>
      <c r="P1043" s="59">
        <v>0</v>
      </c>
      <c r="Q1043" s="59">
        <v>0</v>
      </c>
      <c r="R1043" s="59">
        <v>0</v>
      </c>
      <c r="S1043" s="90"/>
      <c r="T1043" s="90"/>
      <c r="U1043" s="91"/>
    </row>
    <row r="1044" spans="1:21" ht="13.2" x14ac:dyDescent="0.25">
      <c r="A1044" s="59" t="s">
        <v>4957</v>
      </c>
      <c r="B1044" s="59" t="s">
        <v>6400</v>
      </c>
      <c r="C1044" s="59" t="s">
        <v>6404</v>
      </c>
      <c r="D1044" s="59" t="s">
        <v>128</v>
      </c>
      <c r="E1044" s="59">
        <v>0</v>
      </c>
      <c r="F1044" s="59">
        <v>0</v>
      </c>
      <c r="G1044" s="59">
        <v>0</v>
      </c>
      <c r="H1044" s="59">
        <v>0</v>
      </c>
      <c r="I1044" s="59">
        <v>0</v>
      </c>
      <c r="J1044" s="59">
        <v>0</v>
      </c>
      <c r="K1044" s="59">
        <v>0</v>
      </c>
      <c r="L1044" s="59">
        <v>0</v>
      </c>
      <c r="M1044" s="59">
        <v>0</v>
      </c>
      <c r="N1044" s="59">
        <v>0</v>
      </c>
      <c r="O1044" s="59">
        <v>0</v>
      </c>
      <c r="P1044" s="59">
        <v>0</v>
      </c>
      <c r="Q1044" s="59">
        <v>0</v>
      </c>
      <c r="R1044" s="59">
        <v>0</v>
      </c>
      <c r="S1044" s="90"/>
      <c r="T1044" s="90"/>
      <c r="U1044" s="91"/>
    </row>
    <row r="1045" spans="1:21" ht="13.2" x14ac:dyDescent="0.25">
      <c r="A1045" s="59" t="s">
        <v>4958</v>
      </c>
      <c r="B1045" s="59" t="s">
        <v>6400</v>
      </c>
      <c r="C1045" s="59" t="s">
        <v>6405</v>
      </c>
      <c r="D1045" s="59" t="s">
        <v>128</v>
      </c>
      <c r="E1045" s="59">
        <v>0</v>
      </c>
      <c r="F1045" s="59">
        <v>0</v>
      </c>
      <c r="G1045" s="59">
        <v>0</v>
      </c>
      <c r="H1045" s="59">
        <v>0</v>
      </c>
      <c r="I1045" s="59">
        <v>0</v>
      </c>
      <c r="J1045" s="59">
        <v>0</v>
      </c>
      <c r="K1045" s="59">
        <v>0</v>
      </c>
      <c r="L1045" s="59">
        <v>0</v>
      </c>
      <c r="M1045" s="59">
        <v>0</v>
      </c>
      <c r="N1045" s="59">
        <v>0</v>
      </c>
      <c r="O1045" s="59">
        <v>0</v>
      </c>
      <c r="P1045" s="59">
        <v>0</v>
      </c>
      <c r="Q1045" s="59">
        <v>0</v>
      </c>
      <c r="R1045" s="59">
        <v>0</v>
      </c>
      <c r="S1045" s="90"/>
      <c r="T1045" s="90"/>
      <c r="U1045" s="91"/>
    </row>
    <row r="1046" spans="1:21" ht="13.2" x14ac:dyDescent="0.25">
      <c r="A1046" s="59" t="s">
        <v>4959</v>
      </c>
      <c r="B1046" s="59" t="s">
        <v>6400</v>
      </c>
      <c r="C1046" s="59" t="s">
        <v>6406</v>
      </c>
      <c r="D1046" s="59" t="s">
        <v>128</v>
      </c>
      <c r="E1046" s="59">
        <v>0</v>
      </c>
      <c r="F1046" s="59">
        <v>0</v>
      </c>
      <c r="G1046" s="59">
        <v>0</v>
      </c>
      <c r="H1046" s="59">
        <v>0</v>
      </c>
      <c r="I1046" s="59">
        <v>0</v>
      </c>
      <c r="J1046" s="59">
        <v>0</v>
      </c>
      <c r="K1046" s="59">
        <v>0</v>
      </c>
      <c r="L1046" s="59">
        <v>0</v>
      </c>
      <c r="M1046" s="59">
        <v>0</v>
      </c>
      <c r="N1046" s="59">
        <v>0</v>
      </c>
      <c r="O1046" s="59">
        <v>0</v>
      </c>
      <c r="P1046" s="59">
        <v>0</v>
      </c>
      <c r="Q1046" s="59">
        <v>0</v>
      </c>
      <c r="R1046" s="59">
        <v>0</v>
      </c>
      <c r="S1046" s="90"/>
      <c r="T1046" s="90"/>
      <c r="U1046" s="91"/>
    </row>
    <row r="1047" spans="1:21" ht="13.2" x14ac:dyDescent="0.25">
      <c r="A1047" s="59" t="s">
        <v>4960</v>
      </c>
      <c r="B1047" s="59" t="s">
        <v>6400</v>
      </c>
      <c r="C1047" s="59" t="s">
        <v>6407</v>
      </c>
      <c r="D1047" s="59" t="s">
        <v>128</v>
      </c>
      <c r="E1047" s="59">
        <v>0</v>
      </c>
      <c r="F1047" s="59">
        <v>0</v>
      </c>
      <c r="G1047" s="59">
        <v>0</v>
      </c>
      <c r="H1047" s="59">
        <v>0</v>
      </c>
      <c r="I1047" s="59">
        <v>0</v>
      </c>
      <c r="J1047" s="59">
        <v>0</v>
      </c>
      <c r="K1047" s="59">
        <v>0</v>
      </c>
      <c r="L1047" s="59">
        <v>0</v>
      </c>
      <c r="M1047" s="59">
        <v>0</v>
      </c>
      <c r="N1047" s="59">
        <v>0</v>
      </c>
      <c r="O1047" s="59">
        <v>0</v>
      </c>
      <c r="P1047" s="59">
        <v>0</v>
      </c>
      <c r="Q1047" s="59">
        <v>0</v>
      </c>
      <c r="R1047" s="59">
        <v>0</v>
      </c>
      <c r="S1047" s="90"/>
      <c r="T1047" s="90"/>
      <c r="U1047" s="91"/>
    </row>
    <row r="1048" spans="1:21" ht="13.2" x14ac:dyDescent="0.25">
      <c r="A1048" s="59" t="s">
        <v>4961</v>
      </c>
      <c r="B1048" s="59" t="s">
        <v>6400</v>
      </c>
      <c r="C1048" s="59" t="s">
        <v>6408</v>
      </c>
      <c r="D1048" s="59" t="s">
        <v>128</v>
      </c>
      <c r="E1048" s="59">
        <v>0</v>
      </c>
      <c r="F1048" s="59">
        <v>0</v>
      </c>
      <c r="G1048" s="59">
        <v>0</v>
      </c>
      <c r="H1048" s="59">
        <v>0</v>
      </c>
      <c r="I1048" s="59">
        <v>0</v>
      </c>
      <c r="J1048" s="59">
        <v>0</v>
      </c>
      <c r="K1048" s="59">
        <v>0</v>
      </c>
      <c r="L1048" s="59">
        <v>0</v>
      </c>
      <c r="M1048" s="59">
        <v>0</v>
      </c>
      <c r="N1048" s="59">
        <v>0</v>
      </c>
      <c r="O1048" s="59">
        <v>0</v>
      </c>
      <c r="P1048" s="59">
        <v>0</v>
      </c>
      <c r="Q1048" s="59">
        <v>0</v>
      </c>
      <c r="R1048" s="59">
        <v>0</v>
      </c>
      <c r="S1048" s="90"/>
      <c r="T1048" s="90"/>
      <c r="U1048" s="91"/>
    </row>
    <row r="1049" spans="1:21" ht="13.2" x14ac:dyDescent="0.25">
      <c r="A1049" s="59" t="s">
        <v>4962</v>
      </c>
      <c r="B1049" s="59" t="s">
        <v>6400</v>
      </c>
      <c r="C1049" s="59" t="s">
        <v>6409</v>
      </c>
      <c r="D1049" s="59" t="s">
        <v>128</v>
      </c>
      <c r="E1049" s="59">
        <v>0</v>
      </c>
      <c r="F1049" s="59">
        <v>0</v>
      </c>
      <c r="G1049" s="59">
        <v>0</v>
      </c>
      <c r="H1049" s="59">
        <v>0</v>
      </c>
      <c r="I1049" s="59">
        <v>0</v>
      </c>
      <c r="J1049" s="59">
        <v>0</v>
      </c>
      <c r="K1049" s="59">
        <v>0</v>
      </c>
      <c r="L1049" s="59">
        <v>0</v>
      </c>
      <c r="M1049" s="59">
        <v>0</v>
      </c>
      <c r="N1049" s="59">
        <v>0</v>
      </c>
      <c r="O1049" s="59">
        <v>0</v>
      </c>
      <c r="P1049" s="59">
        <v>0</v>
      </c>
      <c r="Q1049" s="59">
        <v>0</v>
      </c>
      <c r="R1049" s="59">
        <v>0</v>
      </c>
      <c r="S1049" s="90"/>
      <c r="T1049" s="90"/>
      <c r="U1049" s="91"/>
    </row>
    <row r="1050" spans="1:21" ht="13.2" x14ac:dyDescent="0.25">
      <c r="A1050" s="59" t="s">
        <v>4963</v>
      </c>
      <c r="B1050" s="59" t="s">
        <v>6410</v>
      </c>
      <c r="C1050" s="59" t="s">
        <v>3571</v>
      </c>
      <c r="D1050" s="59" t="s">
        <v>128</v>
      </c>
      <c r="E1050" s="59">
        <v>0</v>
      </c>
      <c r="F1050" s="59">
        <v>0</v>
      </c>
      <c r="G1050" s="59">
        <v>0</v>
      </c>
      <c r="H1050" s="59">
        <v>0</v>
      </c>
      <c r="I1050" s="59">
        <v>0</v>
      </c>
      <c r="J1050" s="59">
        <v>0</v>
      </c>
      <c r="K1050" s="59">
        <v>0</v>
      </c>
      <c r="L1050" s="59">
        <v>0</v>
      </c>
      <c r="M1050" s="59">
        <v>0</v>
      </c>
      <c r="N1050" s="59">
        <v>0</v>
      </c>
      <c r="O1050" s="59">
        <v>0</v>
      </c>
      <c r="P1050" s="59">
        <v>0</v>
      </c>
      <c r="Q1050" s="59">
        <v>0</v>
      </c>
      <c r="R1050" s="59">
        <v>0</v>
      </c>
      <c r="S1050" s="90"/>
      <c r="T1050" s="90"/>
      <c r="U1050" s="91"/>
    </row>
    <row r="1051" spans="1:21" ht="13.2" x14ac:dyDescent="0.25">
      <c r="A1051" s="59" t="s">
        <v>4964</v>
      </c>
      <c r="B1051" s="59" t="s">
        <v>6410</v>
      </c>
      <c r="C1051" s="59" t="s">
        <v>6075</v>
      </c>
      <c r="D1051" s="59" t="s">
        <v>128</v>
      </c>
      <c r="E1051" s="59">
        <v>0</v>
      </c>
      <c r="F1051" s="59">
        <v>0</v>
      </c>
      <c r="G1051" s="59">
        <v>0</v>
      </c>
      <c r="H1051" s="59">
        <v>0</v>
      </c>
      <c r="I1051" s="59">
        <v>0</v>
      </c>
      <c r="J1051" s="59">
        <v>0</v>
      </c>
      <c r="K1051" s="59">
        <v>0</v>
      </c>
      <c r="L1051" s="59">
        <v>0</v>
      </c>
      <c r="M1051" s="59">
        <v>0</v>
      </c>
      <c r="N1051" s="59">
        <v>0</v>
      </c>
      <c r="O1051" s="59">
        <v>0</v>
      </c>
      <c r="P1051" s="59">
        <v>0</v>
      </c>
      <c r="Q1051" s="59">
        <v>0</v>
      </c>
      <c r="R1051" s="59">
        <v>0</v>
      </c>
      <c r="S1051" s="90"/>
      <c r="T1051" s="90"/>
      <c r="U1051" s="91"/>
    </row>
    <row r="1052" spans="1:21" ht="13.2" x14ac:dyDescent="0.25">
      <c r="A1052" s="59" t="s">
        <v>4965</v>
      </c>
      <c r="B1052" s="59" t="s">
        <v>6410</v>
      </c>
      <c r="C1052" s="59" t="s">
        <v>6411</v>
      </c>
      <c r="D1052" s="59" t="s">
        <v>128</v>
      </c>
      <c r="E1052" s="59">
        <v>3327</v>
      </c>
      <c r="F1052" s="59">
        <v>3333</v>
      </c>
      <c r="G1052" s="59">
        <v>3338</v>
      </c>
      <c r="H1052" s="59">
        <v>3344</v>
      </c>
      <c r="I1052" s="59">
        <v>3350</v>
      </c>
      <c r="J1052" s="59">
        <v>3356</v>
      </c>
      <c r="K1052" s="59">
        <v>3362</v>
      </c>
      <c r="L1052" s="59">
        <v>3368</v>
      </c>
      <c r="M1052" s="59">
        <v>3374</v>
      </c>
      <c r="N1052" s="59">
        <v>3380</v>
      </c>
      <c r="O1052" s="59">
        <v>3386</v>
      </c>
      <c r="P1052" s="59">
        <v>3392</v>
      </c>
      <c r="Q1052" s="59">
        <v>3398</v>
      </c>
      <c r="R1052" s="59">
        <v>3362210</v>
      </c>
      <c r="S1052" s="90"/>
      <c r="T1052" s="90"/>
      <c r="U1052" s="91"/>
    </row>
    <row r="1053" spans="1:21" ht="13.2" x14ac:dyDescent="0.25">
      <c r="A1053" s="59" t="s">
        <v>4966</v>
      </c>
      <c r="B1053" s="59" t="s">
        <v>6410</v>
      </c>
      <c r="C1053" s="59" t="s">
        <v>6412</v>
      </c>
      <c r="D1053" s="59" t="s">
        <v>128</v>
      </c>
      <c r="E1053" s="59">
        <v>0</v>
      </c>
      <c r="F1053" s="59">
        <v>0</v>
      </c>
      <c r="G1053" s="59">
        <v>0</v>
      </c>
      <c r="H1053" s="59">
        <v>0</v>
      </c>
      <c r="I1053" s="59">
        <v>0</v>
      </c>
      <c r="J1053" s="59">
        <v>0</v>
      </c>
      <c r="K1053" s="59">
        <v>0</v>
      </c>
      <c r="L1053" s="59">
        <v>0</v>
      </c>
      <c r="M1053" s="59">
        <v>0</v>
      </c>
      <c r="N1053" s="59">
        <v>0</v>
      </c>
      <c r="O1053" s="59">
        <v>0</v>
      </c>
      <c r="P1053" s="59">
        <v>0</v>
      </c>
      <c r="Q1053" s="59">
        <v>0</v>
      </c>
      <c r="R1053" s="59">
        <v>0</v>
      </c>
      <c r="S1053" s="90"/>
      <c r="T1053" s="90"/>
      <c r="U1053" s="91"/>
    </row>
    <row r="1054" spans="1:21" ht="13.2" x14ac:dyDescent="0.25">
      <c r="A1054" s="59" t="s">
        <v>4967</v>
      </c>
      <c r="B1054" s="59" t="s">
        <v>6413</v>
      </c>
      <c r="C1054" s="59" t="s">
        <v>6414</v>
      </c>
      <c r="D1054" s="59" t="s">
        <v>128</v>
      </c>
      <c r="E1054" s="59">
        <v>0</v>
      </c>
      <c r="F1054" s="59">
        <v>0</v>
      </c>
      <c r="G1054" s="59">
        <v>0</v>
      </c>
      <c r="H1054" s="59">
        <v>0</v>
      </c>
      <c r="I1054" s="59">
        <v>0</v>
      </c>
      <c r="J1054" s="59">
        <v>0</v>
      </c>
      <c r="K1054" s="59">
        <v>0</v>
      </c>
      <c r="L1054" s="59">
        <v>0</v>
      </c>
      <c r="M1054" s="59">
        <v>0</v>
      </c>
      <c r="N1054" s="59">
        <v>0</v>
      </c>
      <c r="O1054" s="59">
        <v>0</v>
      </c>
      <c r="P1054" s="59">
        <v>0</v>
      </c>
      <c r="Q1054" s="59">
        <v>0</v>
      </c>
      <c r="R1054" s="59">
        <v>0</v>
      </c>
      <c r="S1054" s="90"/>
      <c r="T1054" s="90"/>
      <c r="U1054" s="91"/>
    </row>
    <row r="1055" spans="1:21" ht="13.2" x14ac:dyDescent="0.25">
      <c r="A1055" s="59" t="s">
        <v>4968</v>
      </c>
      <c r="B1055" s="59" t="s">
        <v>6413</v>
      </c>
      <c r="C1055" s="59" t="s">
        <v>6415</v>
      </c>
      <c r="D1055" s="59" t="s">
        <v>128</v>
      </c>
      <c r="E1055" s="59">
        <v>0</v>
      </c>
      <c r="F1055" s="59">
        <v>0</v>
      </c>
      <c r="G1055" s="59">
        <v>0</v>
      </c>
      <c r="H1055" s="59">
        <v>0</v>
      </c>
      <c r="I1055" s="59">
        <v>0</v>
      </c>
      <c r="J1055" s="59">
        <v>0</v>
      </c>
      <c r="K1055" s="59">
        <v>0</v>
      </c>
      <c r="L1055" s="59">
        <v>0</v>
      </c>
      <c r="M1055" s="59">
        <v>0</v>
      </c>
      <c r="N1055" s="59">
        <v>0</v>
      </c>
      <c r="O1055" s="59">
        <v>0</v>
      </c>
      <c r="P1055" s="59">
        <v>0</v>
      </c>
      <c r="Q1055" s="59">
        <v>0</v>
      </c>
      <c r="R1055" s="59">
        <v>0</v>
      </c>
      <c r="S1055" s="90"/>
      <c r="T1055" s="90"/>
      <c r="U1055" s="91"/>
    </row>
    <row r="1056" spans="1:21" ht="13.2" x14ac:dyDescent="0.25">
      <c r="A1056" s="59" t="s">
        <v>4969</v>
      </c>
      <c r="B1056" s="59" t="s">
        <v>6413</v>
      </c>
      <c r="C1056" s="59" t="s">
        <v>6416</v>
      </c>
      <c r="D1056" s="59" t="s">
        <v>128</v>
      </c>
      <c r="E1056" s="59">
        <v>0</v>
      </c>
      <c r="F1056" s="59">
        <v>0</v>
      </c>
      <c r="G1056" s="59">
        <v>0</v>
      </c>
      <c r="H1056" s="59">
        <v>0</v>
      </c>
      <c r="I1056" s="59">
        <v>0</v>
      </c>
      <c r="J1056" s="59">
        <v>0</v>
      </c>
      <c r="K1056" s="59">
        <v>0</v>
      </c>
      <c r="L1056" s="59">
        <v>0</v>
      </c>
      <c r="M1056" s="59">
        <v>0</v>
      </c>
      <c r="N1056" s="59">
        <v>0</v>
      </c>
      <c r="O1056" s="59">
        <v>0</v>
      </c>
      <c r="P1056" s="59">
        <v>0</v>
      </c>
      <c r="Q1056" s="59">
        <v>0</v>
      </c>
      <c r="R1056" s="59">
        <v>0</v>
      </c>
      <c r="S1056" s="90"/>
      <c r="T1056" s="90"/>
      <c r="U1056" s="91"/>
    </row>
    <row r="1057" spans="1:21" ht="13.2" x14ac:dyDescent="0.25">
      <c r="A1057" s="59" t="s">
        <v>4970</v>
      </c>
      <c r="B1057" s="59" t="s">
        <v>6417</v>
      </c>
      <c r="C1057" s="59" t="s">
        <v>6418</v>
      </c>
      <c r="D1057" s="59" t="s">
        <v>128</v>
      </c>
      <c r="E1057" s="59">
        <v>0</v>
      </c>
      <c r="F1057" s="59">
        <v>0</v>
      </c>
      <c r="G1057" s="59">
        <v>0</v>
      </c>
      <c r="H1057" s="59">
        <v>0</v>
      </c>
      <c r="I1057" s="59">
        <v>0</v>
      </c>
      <c r="J1057" s="59">
        <v>0</v>
      </c>
      <c r="K1057" s="59">
        <v>0</v>
      </c>
      <c r="L1057" s="59">
        <v>0</v>
      </c>
      <c r="M1057" s="59">
        <v>0</v>
      </c>
      <c r="N1057" s="59">
        <v>0</v>
      </c>
      <c r="O1057" s="59">
        <v>0</v>
      </c>
      <c r="P1057" s="59">
        <v>0</v>
      </c>
      <c r="Q1057" s="59">
        <v>0</v>
      </c>
      <c r="R1057" s="59">
        <v>0</v>
      </c>
      <c r="S1057" s="90"/>
      <c r="T1057" s="90"/>
      <c r="U1057" s="91"/>
    </row>
    <row r="1058" spans="1:21" ht="13.2" x14ac:dyDescent="0.25">
      <c r="A1058" s="59" t="s">
        <v>4971</v>
      </c>
      <c r="B1058" s="59" t="s">
        <v>6417</v>
      </c>
      <c r="C1058" s="59" t="s">
        <v>6419</v>
      </c>
      <c r="D1058" s="59" t="s">
        <v>128</v>
      </c>
      <c r="E1058" s="59">
        <v>0</v>
      </c>
      <c r="F1058" s="59">
        <v>0</v>
      </c>
      <c r="G1058" s="59">
        <v>0</v>
      </c>
      <c r="H1058" s="59">
        <v>0</v>
      </c>
      <c r="I1058" s="59">
        <v>0</v>
      </c>
      <c r="J1058" s="59">
        <v>0</v>
      </c>
      <c r="K1058" s="59">
        <v>0</v>
      </c>
      <c r="L1058" s="59">
        <v>0</v>
      </c>
      <c r="M1058" s="59">
        <v>0</v>
      </c>
      <c r="N1058" s="59">
        <v>0</v>
      </c>
      <c r="O1058" s="59">
        <v>0</v>
      </c>
      <c r="P1058" s="59">
        <v>0</v>
      </c>
      <c r="Q1058" s="59">
        <v>0</v>
      </c>
      <c r="R1058" s="59">
        <v>0</v>
      </c>
      <c r="S1058" s="90"/>
      <c r="T1058" s="90"/>
      <c r="U1058" s="91"/>
    </row>
    <row r="1059" spans="1:21" ht="13.2" x14ac:dyDescent="0.25">
      <c r="A1059" s="59" t="s">
        <v>4972</v>
      </c>
      <c r="B1059" s="59" t="s">
        <v>6417</v>
      </c>
      <c r="C1059" s="59" t="s">
        <v>6420</v>
      </c>
      <c r="D1059" s="59" t="s">
        <v>128</v>
      </c>
      <c r="E1059" s="59">
        <v>0</v>
      </c>
      <c r="F1059" s="59">
        <v>0</v>
      </c>
      <c r="G1059" s="59">
        <v>0</v>
      </c>
      <c r="H1059" s="59">
        <v>0</v>
      </c>
      <c r="I1059" s="59">
        <v>0</v>
      </c>
      <c r="J1059" s="59">
        <v>0</v>
      </c>
      <c r="K1059" s="59">
        <v>0</v>
      </c>
      <c r="L1059" s="59">
        <v>0</v>
      </c>
      <c r="M1059" s="59">
        <v>0</v>
      </c>
      <c r="N1059" s="59">
        <v>0</v>
      </c>
      <c r="O1059" s="59">
        <v>0</v>
      </c>
      <c r="P1059" s="59">
        <v>0</v>
      </c>
      <c r="Q1059" s="59">
        <v>0</v>
      </c>
      <c r="R1059" s="59">
        <v>0</v>
      </c>
      <c r="S1059" s="90"/>
      <c r="T1059" s="90"/>
      <c r="U1059" s="91"/>
    </row>
    <row r="1060" spans="1:21" ht="13.2" x14ac:dyDescent="0.25">
      <c r="A1060" s="59" t="s">
        <v>4973</v>
      </c>
      <c r="B1060" s="59" t="s">
        <v>6417</v>
      </c>
      <c r="C1060" s="59" t="s">
        <v>6421</v>
      </c>
      <c r="D1060" s="59" t="s">
        <v>128</v>
      </c>
      <c r="E1060" s="59">
        <v>0</v>
      </c>
      <c r="F1060" s="59">
        <v>0</v>
      </c>
      <c r="G1060" s="59">
        <v>0</v>
      </c>
      <c r="H1060" s="59">
        <v>0</v>
      </c>
      <c r="I1060" s="59">
        <v>0</v>
      </c>
      <c r="J1060" s="59">
        <v>0</v>
      </c>
      <c r="K1060" s="59">
        <v>0</v>
      </c>
      <c r="L1060" s="59">
        <v>0</v>
      </c>
      <c r="M1060" s="59">
        <v>0</v>
      </c>
      <c r="N1060" s="59">
        <v>0</v>
      </c>
      <c r="O1060" s="59">
        <v>0</v>
      </c>
      <c r="P1060" s="59">
        <v>0</v>
      </c>
      <c r="Q1060" s="59">
        <v>0</v>
      </c>
      <c r="R1060" s="59">
        <v>0</v>
      </c>
      <c r="S1060" s="90"/>
      <c r="T1060" s="90"/>
      <c r="U1060" s="91"/>
    </row>
    <row r="1061" spans="1:21" ht="13.2" x14ac:dyDescent="0.25">
      <c r="A1061" s="59" t="s">
        <v>4974</v>
      </c>
      <c r="B1061" s="59" t="s">
        <v>6417</v>
      </c>
      <c r="C1061" s="59" t="s">
        <v>6422</v>
      </c>
      <c r="D1061" s="59" t="s">
        <v>128</v>
      </c>
      <c r="E1061" s="59">
        <v>0</v>
      </c>
      <c r="F1061" s="59">
        <v>0</v>
      </c>
      <c r="G1061" s="59">
        <v>0</v>
      </c>
      <c r="H1061" s="59">
        <v>0</v>
      </c>
      <c r="I1061" s="59">
        <v>0</v>
      </c>
      <c r="J1061" s="59">
        <v>0</v>
      </c>
      <c r="K1061" s="59">
        <v>0</v>
      </c>
      <c r="L1061" s="59">
        <v>0</v>
      </c>
      <c r="M1061" s="59">
        <v>0</v>
      </c>
      <c r="N1061" s="59">
        <v>0</v>
      </c>
      <c r="O1061" s="59">
        <v>0</v>
      </c>
      <c r="P1061" s="59">
        <v>0</v>
      </c>
      <c r="Q1061" s="59">
        <v>0</v>
      </c>
      <c r="R1061" s="59">
        <v>0</v>
      </c>
      <c r="S1061" s="90"/>
      <c r="T1061" s="90"/>
      <c r="U1061" s="91"/>
    </row>
    <row r="1062" spans="1:21" ht="13.2" x14ac:dyDescent="0.25">
      <c r="A1062" s="59" t="s">
        <v>4975</v>
      </c>
      <c r="B1062" s="59" t="s">
        <v>6417</v>
      </c>
      <c r="C1062" s="59" t="s">
        <v>6423</v>
      </c>
      <c r="D1062" s="59" t="s">
        <v>128</v>
      </c>
      <c r="E1062" s="59">
        <v>0</v>
      </c>
      <c r="F1062" s="59">
        <v>0</v>
      </c>
      <c r="G1062" s="59">
        <v>0</v>
      </c>
      <c r="H1062" s="59">
        <v>0</v>
      </c>
      <c r="I1062" s="59">
        <v>0</v>
      </c>
      <c r="J1062" s="59">
        <v>0</v>
      </c>
      <c r="K1062" s="59">
        <v>0</v>
      </c>
      <c r="L1062" s="59">
        <v>0</v>
      </c>
      <c r="M1062" s="59">
        <v>0</v>
      </c>
      <c r="N1062" s="59">
        <v>0</v>
      </c>
      <c r="O1062" s="59">
        <v>0</v>
      </c>
      <c r="P1062" s="59">
        <v>0</v>
      </c>
      <c r="Q1062" s="59">
        <v>0</v>
      </c>
      <c r="R1062" s="59">
        <v>0</v>
      </c>
      <c r="S1062" s="90"/>
      <c r="T1062" s="90"/>
      <c r="U1062" s="91"/>
    </row>
    <row r="1063" spans="1:21" ht="13.2" x14ac:dyDescent="0.25">
      <c r="A1063" s="59" t="s">
        <v>4976</v>
      </c>
      <c r="B1063" s="59" t="s">
        <v>6417</v>
      </c>
      <c r="C1063" s="59" t="s">
        <v>6424</v>
      </c>
      <c r="D1063" s="59" t="s">
        <v>128</v>
      </c>
      <c r="E1063" s="59">
        <v>0</v>
      </c>
      <c r="F1063" s="59">
        <v>0</v>
      </c>
      <c r="G1063" s="59">
        <v>0</v>
      </c>
      <c r="H1063" s="59">
        <v>0</v>
      </c>
      <c r="I1063" s="59">
        <v>0</v>
      </c>
      <c r="J1063" s="59">
        <v>0</v>
      </c>
      <c r="K1063" s="59">
        <v>0</v>
      </c>
      <c r="L1063" s="59">
        <v>0</v>
      </c>
      <c r="M1063" s="59">
        <v>0</v>
      </c>
      <c r="N1063" s="59">
        <v>0</v>
      </c>
      <c r="O1063" s="59">
        <v>0</v>
      </c>
      <c r="P1063" s="59">
        <v>0</v>
      </c>
      <c r="Q1063" s="59">
        <v>0</v>
      </c>
      <c r="R1063" s="59">
        <v>0</v>
      </c>
      <c r="S1063" s="90"/>
      <c r="T1063" s="90"/>
      <c r="U1063" s="91"/>
    </row>
    <row r="1064" spans="1:21" ht="13.2" x14ac:dyDescent="0.25">
      <c r="A1064" s="59" t="s">
        <v>4977</v>
      </c>
      <c r="B1064" s="59" t="s">
        <v>6417</v>
      </c>
      <c r="C1064" s="59" t="s">
        <v>6425</v>
      </c>
      <c r="D1064" s="59" t="s">
        <v>128</v>
      </c>
      <c r="E1064" s="59">
        <v>0</v>
      </c>
      <c r="F1064" s="59">
        <v>0</v>
      </c>
      <c r="G1064" s="59">
        <v>0</v>
      </c>
      <c r="H1064" s="59">
        <v>0</v>
      </c>
      <c r="I1064" s="59">
        <v>0</v>
      </c>
      <c r="J1064" s="59">
        <v>0</v>
      </c>
      <c r="K1064" s="59">
        <v>0</v>
      </c>
      <c r="L1064" s="59">
        <v>0</v>
      </c>
      <c r="M1064" s="59">
        <v>0</v>
      </c>
      <c r="N1064" s="59">
        <v>0</v>
      </c>
      <c r="O1064" s="59">
        <v>0</v>
      </c>
      <c r="P1064" s="59">
        <v>0</v>
      </c>
      <c r="Q1064" s="59">
        <v>0</v>
      </c>
      <c r="R1064" s="59">
        <v>0</v>
      </c>
      <c r="S1064" s="90"/>
      <c r="T1064" s="90"/>
      <c r="U1064" s="91"/>
    </row>
    <row r="1065" spans="1:21" ht="13.2" x14ac:dyDescent="0.25">
      <c r="A1065" s="59" t="s">
        <v>4978</v>
      </c>
      <c r="B1065" s="59" t="s">
        <v>6417</v>
      </c>
      <c r="C1065" s="59" t="s">
        <v>6426</v>
      </c>
      <c r="D1065" s="59" t="s">
        <v>128</v>
      </c>
      <c r="E1065" s="59">
        <v>0</v>
      </c>
      <c r="F1065" s="59">
        <v>0</v>
      </c>
      <c r="G1065" s="59">
        <v>0</v>
      </c>
      <c r="H1065" s="59">
        <v>0</v>
      </c>
      <c r="I1065" s="59">
        <v>0</v>
      </c>
      <c r="J1065" s="59">
        <v>0</v>
      </c>
      <c r="K1065" s="59">
        <v>0</v>
      </c>
      <c r="L1065" s="59">
        <v>0</v>
      </c>
      <c r="M1065" s="59">
        <v>0</v>
      </c>
      <c r="N1065" s="59">
        <v>0</v>
      </c>
      <c r="O1065" s="59">
        <v>0</v>
      </c>
      <c r="P1065" s="59">
        <v>0</v>
      </c>
      <c r="Q1065" s="59">
        <v>0</v>
      </c>
      <c r="R1065" s="59">
        <v>0</v>
      </c>
      <c r="S1065" s="90"/>
      <c r="T1065" s="90"/>
      <c r="U1065" s="91"/>
    </row>
    <row r="1066" spans="1:21" ht="13.2" x14ac:dyDescent="0.25">
      <c r="A1066" s="59" t="s">
        <v>4979</v>
      </c>
      <c r="B1066" s="59" t="s">
        <v>6417</v>
      </c>
      <c r="C1066" s="59" t="s">
        <v>6427</v>
      </c>
      <c r="D1066" s="59" t="s">
        <v>128</v>
      </c>
      <c r="E1066" s="59">
        <v>0</v>
      </c>
      <c r="F1066" s="59">
        <v>0</v>
      </c>
      <c r="G1066" s="59">
        <v>0</v>
      </c>
      <c r="H1066" s="59">
        <v>0</v>
      </c>
      <c r="I1066" s="59">
        <v>0</v>
      </c>
      <c r="J1066" s="59">
        <v>0</v>
      </c>
      <c r="K1066" s="59">
        <v>0</v>
      </c>
      <c r="L1066" s="59">
        <v>0</v>
      </c>
      <c r="M1066" s="59">
        <v>0</v>
      </c>
      <c r="N1066" s="59">
        <v>0</v>
      </c>
      <c r="O1066" s="59">
        <v>0</v>
      </c>
      <c r="P1066" s="59">
        <v>0</v>
      </c>
      <c r="Q1066" s="59">
        <v>0</v>
      </c>
      <c r="R1066" s="59">
        <v>0</v>
      </c>
      <c r="S1066" s="90"/>
      <c r="T1066" s="90"/>
      <c r="U1066" s="91"/>
    </row>
    <row r="1067" spans="1:21" ht="13.2" x14ac:dyDescent="0.25">
      <c r="A1067" s="59" t="s">
        <v>4980</v>
      </c>
      <c r="B1067" s="59" t="s">
        <v>6417</v>
      </c>
      <c r="C1067" s="59" t="s">
        <v>6428</v>
      </c>
      <c r="D1067" s="59" t="s">
        <v>128</v>
      </c>
      <c r="E1067" s="59">
        <v>0</v>
      </c>
      <c r="F1067" s="59">
        <v>0</v>
      </c>
      <c r="G1067" s="59">
        <v>0</v>
      </c>
      <c r="H1067" s="59">
        <v>0</v>
      </c>
      <c r="I1067" s="59">
        <v>0</v>
      </c>
      <c r="J1067" s="59">
        <v>0</v>
      </c>
      <c r="K1067" s="59">
        <v>0</v>
      </c>
      <c r="L1067" s="59">
        <v>0</v>
      </c>
      <c r="M1067" s="59">
        <v>0</v>
      </c>
      <c r="N1067" s="59">
        <v>0</v>
      </c>
      <c r="O1067" s="59">
        <v>0</v>
      </c>
      <c r="P1067" s="59">
        <v>0</v>
      </c>
      <c r="Q1067" s="59">
        <v>0</v>
      </c>
      <c r="R1067" s="59">
        <v>0</v>
      </c>
      <c r="S1067" s="90"/>
      <c r="T1067" s="90"/>
      <c r="U1067" s="91"/>
    </row>
    <row r="1068" spans="1:21" ht="13.2" x14ac:dyDescent="0.25">
      <c r="A1068" s="59" t="s">
        <v>4981</v>
      </c>
      <c r="B1068" s="59" t="s">
        <v>6417</v>
      </c>
      <c r="C1068" s="59" t="s">
        <v>6429</v>
      </c>
      <c r="D1068" s="59" t="s">
        <v>128</v>
      </c>
      <c r="E1068" s="59">
        <v>2442</v>
      </c>
      <c r="F1068" s="59">
        <v>2454</v>
      </c>
      <c r="G1068" s="59">
        <v>2466</v>
      </c>
      <c r="H1068" s="59">
        <v>2477</v>
      </c>
      <c r="I1068" s="59">
        <v>2489</v>
      </c>
      <c r="J1068" s="59">
        <v>2501</v>
      </c>
      <c r="K1068" s="59">
        <v>2513</v>
      </c>
      <c r="L1068" s="59">
        <v>2525</v>
      </c>
      <c r="M1068" s="59">
        <v>2537</v>
      </c>
      <c r="N1068" s="59">
        <v>2549</v>
      </c>
      <c r="O1068" s="59">
        <v>2561</v>
      </c>
      <c r="P1068" s="59">
        <v>2573</v>
      </c>
      <c r="Q1068" s="59">
        <v>2584</v>
      </c>
      <c r="R1068" s="59">
        <v>2513116</v>
      </c>
      <c r="S1068" s="90"/>
      <c r="T1068" s="90"/>
      <c r="U1068" s="91"/>
    </row>
    <row r="1069" spans="1:21" ht="13.2" x14ac:dyDescent="0.25">
      <c r="A1069" s="59" t="s">
        <v>4982</v>
      </c>
      <c r="B1069" s="59" t="s">
        <v>6417</v>
      </c>
      <c r="C1069" s="59" t="s">
        <v>3584</v>
      </c>
      <c r="D1069" s="59" t="s">
        <v>128</v>
      </c>
      <c r="E1069" s="59">
        <v>0</v>
      </c>
      <c r="F1069" s="59">
        <v>0</v>
      </c>
      <c r="G1069" s="59">
        <v>0</v>
      </c>
      <c r="H1069" s="59">
        <v>0</v>
      </c>
      <c r="I1069" s="59">
        <v>0</v>
      </c>
      <c r="J1069" s="59">
        <v>0</v>
      </c>
      <c r="K1069" s="59">
        <v>0</v>
      </c>
      <c r="L1069" s="59">
        <v>0</v>
      </c>
      <c r="M1069" s="59">
        <v>0</v>
      </c>
      <c r="N1069" s="59">
        <v>0</v>
      </c>
      <c r="O1069" s="59">
        <v>0</v>
      </c>
      <c r="P1069" s="59">
        <v>0</v>
      </c>
      <c r="Q1069" s="59">
        <v>0</v>
      </c>
      <c r="R1069" s="59">
        <v>0</v>
      </c>
      <c r="S1069" s="90"/>
      <c r="T1069" s="90"/>
      <c r="U1069" s="91"/>
    </row>
    <row r="1070" spans="1:21" ht="13.2" x14ac:dyDescent="0.25">
      <c r="A1070" s="59" t="s">
        <v>4983</v>
      </c>
      <c r="B1070" s="59" t="s">
        <v>6430</v>
      </c>
      <c r="C1070" s="59" t="s">
        <v>6431</v>
      </c>
      <c r="D1070" s="59" t="s">
        <v>128</v>
      </c>
      <c r="E1070" s="59">
        <v>0</v>
      </c>
      <c r="F1070" s="59">
        <v>0</v>
      </c>
      <c r="G1070" s="59">
        <v>0</v>
      </c>
      <c r="H1070" s="59">
        <v>0</v>
      </c>
      <c r="I1070" s="59">
        <v>0</v>
      </c>
      <c r="J1070" s="59">
        <v>0</v>
      </c>
      <c r="K1070" s="59">
        <v>0</v>
      </c>
      <c r="L1070" s="59">
        <v>0</v>
      </c>
      <c r="M1070" s="59">
        <v>0</v>
      </c>
      <c r="N1070" s="59">
        <v>0</v>
      </c>
      <c r="O1070" s="59">
        <v>0</v>
      </c>
      <c r="P1070" s="59">
        <v>0</v>
      </c>
      <c r="Q1070" s="59">
        <v>0</v>
      </c>
      <c r="R1070" s="59">
        <v>0</v>
      </c>
      <c r="S1070" s="90"/>
      <c r="T1070" s="90"/>
      <c r="U1070" s="91"/>
    </row>
    <row r="1071" spans="1:21" ht="13.2" x14ac:dyDescent="0.25">
      <c r="A1071" s="59" t="s">
        <v>4984</v>
      </c>
      <c r="B1071" s="59" t="s">
        <v>6430</v>
      </c>
      <c r="C1071" s="59" t="s">
        <v>6432</v>
      </c>
      <c r="D1071" s="59" t="s">
        <v>128</v>
      </c>
      <c r="E1071" s="59">
        <v>0</v>
      </c>
      <c r="F1071" s="59">
        <v>0</v>
      </c>
      <c r="G1071" s="59">
        <v>0</v>
      </c>
      <c r="H1071" s="59">
        <v>0</v>
      </c>
      <c r="I1071" s="59">
        <v>0</v>
      </c>
      <c r="J1071" s="59">
        <v>0</v>
      </c>
      <c r="K1071" s="59">
        <v>0</v>
      </c>
      <c r="L1071" s="59">
        <v>0</v>
      </c>
      <c r="M1071" s="59">
        <v>0</v>
      </c>
      <c r="N1071" s="59">
        <v>0</v>
      </c>
      <c r="O1071" s="59">
        <v>0</v>
      </c>
      <c r="P1071" s="59">
        <v>0</v>
      </c>
      <c r="Q1071" s="59">
        <v>0</v>
      </c>
      <c r="R1071" s="59">
        <v>0</v>
      </c>
      <c r="S1071" s="90"/>
      <c r="T1071" s="90"/>
      <c r="U1071" s="91"/>
    </row>
    <row r="1072" spans="1:21" ht="13.2" x14ac:dyDescent="0.25">
      <c r="A1072" s="59" t="s">
        <v>4985</v>
      </c>
      <c r="B1072" s="59" t="s">
        <v>6430</v>
      </c>
      <c r="C1072" s="59" t="s">
        <v>6418</v>
      </c>
      <c r="D1072" s="59" t="s">
        <v>128</v>
      </c>
      <c r="E1072" s="59">
        <v>0</v>
      </c>
      <c r="F1072" s="59">
        <v>0</v>
      </c>
      <c r="G1072" s="59">
        <v>0</v>
      </c>
      <c r="H1072" s="59">
        <v>0</v>
      </c>
      <c r="I1072" s="59">
        <v>0</v>
      </c>
      <c r="J1072" s="59">
        <v>0</v>
      </c>
      <c r="K1072" s="59">
        <v>0</v>
      </c>
      <c r="L1072" s="59">
        <v>0</v>
      </c>
      <c r="M1072" s="59">
        <v>0</v>
      </c>
      <c r="N1072" s="59">
        <v>0</v>
      </c>
      <c r="O1072" s="59">
        <v>0</v>
      </c>
      <c r="P1072" s="59">
        <v>0</v>
      </c>
      <c r="Q1072" s="59">
        <v>0</v>
      </c>
      <c r="R1072" s="59">
        <v>0</v>
      </c>
      <c r="S1072" s="90"/>
      <c r="T1072" s="90"/>
      <c r="U1072" s="91"/>
    </row>
    <row r="1073" spans="1:21" ht="13.2" x14ac:dyDescent="0.25">
      <c r="A1073" s="59" t="s">
        <v>4986</v>
      </c>
      <c r="B1073" s="59" t="s">
        <v>6430</v>
      </c>
      <c r="C1073" s="59" t="s">
        <v>6419</v>
      </c>
      <c r="D1073" s="59" t="s">
        <v>128</v>
      </c>
      <c r="E1073" s="59">
        <v>0</v>
      </c>
      <c r="F1073" s="59">
        <v>0</v>
      </c>
      <c r="G1073" s="59">
        <v>0</v>
      </c>
      <c r="H1073" s="59">
        <v>0</v>
      </c>
      <c r="I1073" s="59">
        <v>0</v>
      </c>
      <c r="J1073" s="59">
        <v>0</v>
      </c>
      <c r="K1073" s="59">
        <v>0</v>
      </c>
      <c r="L1073" s="59">
        <v>0</v>
      </c>
      <c r="M1073" s="59">
        <v>0</v>
      </c>
      <c r="N1073" s="59">
        <v>0</v>
      </c>
      <c r="O1073" s="59">
        <v>0</v>
      </c>
      <c r="P1073" s="59">
        <v>0</v>
      </c>
      <c r="Q1073" s="59">
        <v>0</v>
      </c>
      <c r="R1073" s="59">
        <v>0</v>
      </c>
      <c r="S1073" s="90"/>
      <c r="T1073" s="90"/>
      <c r="U1073" s="91"/>
    </row>
    <row r="1074" spans="1:21" ht="13.2" x14ac:dyDescent="0.25">
      <c r="A1074" s="59" t="s">
        <v>4987</v>
      </c>
      <c r="B1074" s="59" t="s">
        <v>6430</v>
      </c>
      <c r="C1074" s="59" t="s">
        <v>6433</v>
      </c>
      <c r="D1074" s="59" t="s">
        <v>128</v>
      </c>
      <c r="E1074" s="59">
        <v>0</v>
      </c>
      <c r="F1074" s="59">
        <v>0</v>
      </c>
      <c r="G1074" s="59">
        <v>0</v>
      </c>
      <c r="H1074" s="59">
        <v>0</v>
      </c>
      <c r="I1074" s="59">
        <v>0</v>
      </c>
      <c r="J1074" s="59">
        <v>0</v>
      </c>
      <c r="K1074" s="59">
        <v>0</v>
      </c>
      <c r="L1074" s="59">
        <v>0</v>
      </c>
      <c r="M1074" s="59">
        <v>0</v>
      </c>
      <c r="N1074" s="59">
        <v>0</v>
      </c>
      <c r="O1074" s="59">
        <v>0</v>
      </c>
      <c r="P1074" s="59">
        <v>0</v>
      </c>
      <c r="Q1074" s="59">
        <v>0</v>
      </c>
      <c r="R1074" s="59">
        <v>0</v>
      </c>
      <c r="S1074" s="90"/>
      <c r="T1074" s="90"/>
      <c r="U1074" s="91"/>
    </row>
    <row r="1075" spans="1:21" ht="13.2" x14ac:dyDescent="0.25">
      <c r="A1075" s="59" t="s">
        <v>4988</v>
      </c>
      <c r="B1075" s="59" t="s">
        <v>6430</v>
      </c>
      <c r="C1075" s="59" t="s">
        <v>6434</v>
      </c>
      <c r="D1075" s="59" t="s">
        <v>128</v>
      </c>
      <c r="E1075" s="59">
        <v>0</v>
      </c>
      <c r="F1075" s="59">
        <v>0</v>
      </c>
      <c r="G1075" s="59">
        <v>0</v>
      </c>
      <c r="H1075" s="59">
        <v>0</v>
      </c>
      <c r="I1075" s="59">
        <v>0</v>
      </c>
      <c r="J1075" s="59">
        <v>0</v>
      </c>
      <c r="K1075" s="59">
        <v>0</v>
      </c>
      <c r="L1075" s="59">
        <v>0</v>
      </c>
      <c r="M1075" s="59">
        <v>0</v>
      </c>
      <c r="N1075" s="59">
        <v>0</v>
      </c>
      <c r="O1075" s="59">
        <v>0</v>
      </c>
      <c r="P1075" s="59">
        <v>0</v>
      </c>
      <c r="Q1075" s="59">
        <v>0</v>
      </c>
      <c r="R1075" s="59">
        <v>0</v>
      </c>
      <c r="S1075" s="90"/>
      <c r="T1075" s="90"/>
      <c r="U1075" s="91"/>
    </row>
    <row r="1076" spans="1:21" ht="13.2" x14ac:dyDescent="0.25">
      <c r="A1076" s="59" t="s">
        <v>4989</v>
      </c>
      <c r="B1076" s="59" t="s">
        <v>6430</v>
      </c>
      <c r="C1076" s="59" t="s">
        <v>6420</v>
      </c>
      <c r="D1076" s="59" t="s">
        <v>128</v>
      </c>
      <c r="E1076" s="59">
        <v>0</v>
      </c>
      <c r="F1076" s="59">
        <v>0</v>
      </c>
      <c r="G1076" s="59">
        <v>0</v>
      </c>
      <c r="H1076" s="59">
        <v>0</v>
      </c>
      <c r="I1076" s="59">
        <v>0</v>
      </c>
      <c r="J1076" s="59">
        <v>0</v>
      </c>
      <c r="K1076" s="59">
        <v>0</v>
      </c>
      <c r="L1076" s="59">
        <v>0</v>
      </c>
      <c r="M1076" s="59">
        <v>0</v>
      </c>
      <c r="N1076" s="59">
        <v>0</v>
      </c>
      <c r="O1076" s="59">
        <v>0</v>
      </c>
      <c r="P1076" s="59">
        <v>0</v>
      </c>
      <c r="Q1076" s="59">
        <v>0</v>
      </c>
      <c r="R1076" s="59">
        <v>0</v>
      </c>
      <c r="S1076" s="90"/>
      <c r="T1076" s="90"/>
      <c r="U1076" s="91"/>
    </row>
    <row r="1077" spans="1:21" ht="13.2" x14ac:dyDescent="0.25">
      <c r="A1077" s="59" t="s">
        <v>4990</v>
      </c>
      <c r="B1077" s="59" t="s">
        <v>6430</v>
      </c>
      <c r="C1077" s="59" t="s">
        <v>6435</v>
      </c>
      <c r="D1077" s="59" t="s">
        <v>128</v>
      </c>
      <c r="E1077" s="59">
        <v>0</v>
      </c>
      <c r="F1077" s="59">
        <v>0</v>
      </c>
      <c r="G1077" s="59">
        <v>0</v>
      </c>
      <c r="H1077" s="59">
        <v>0</v>
      </c>
      <c r="I1077" s="59">
        <v>0</v>
      </c>
      <c r="J1077" s="59">
        <v>0</v>
      </c>
      <c r="K1077" s="59">
        <v>0</v>
      </c>
      <c r="L1077" s="59">
        <v>0</v>
      </c>
      <c r="M1077" s="59">
        <v>0</v>
      </c>
      <c r="N1077" s="59">
        <v>0</v>
      </c>
      <c r="O1077" s="59">
        <v>0</v>
      </c>
      <c r="P1077" s="59">
        <v>0</v>
      </c>
      <c r="Q1077" s="59">
        <v>0</v>
      </c>
      <c r="R1077" s="59">
        <v>0</v>
      </c>
      <c r="S1077" s="90"/>
      <c r="T1077" s="90"/>
      <c r="U1077" s="91"/>
    </row>
    <row r="1078" spans="1:21" ht="13.2" x14ac:dyDescent="0.25">
      <c r="A1078" s="59" t="s">
        <v>4991</v>
      </c>
      <c r="B1078" s="59" t="s">
        <v>6430</v>
      </c>
      <c r="C1078" s="59" t="s">
        <v>6436</v>
      </c>
      <c r="D1078" s="59" t="s">
        <v>128</v>
      </c>
      <c r="E1078" s="59">
        <v>1</v>
      </c>
      <c r="F1078" s="59">
        <v>0</v>
      </c>
      <c r="G1078" s="59">
        <v>0</v>
      </c>
      <c r="H1078" s="59">
        <v>0</v>
      </c>
      <c r="I1078" s="59">
        <v>0</v>
      </c>
      <c r="J1078" s="59">
        <v>0</v>
      </c>
      <c r="K1078" s="59">
        <v>0</v>
      </c>
      <c r="L1078" s="59">
        <v>0</v>
      </c>
      <c r="M1078" s="59">
        <v>0</v>
      </c>
      <c r="N1078" s="59">
        <v>0</v>
      </c>
      <c r="O1078" s="59">
        <v>0</v>
      </c>
      <c r="P1078" s="59">
        <v>0</v>
      </c>
      <c r="Q1078" s="59">
        <v>0</v>
      </c>
      <c r="R1078" s="59">
        <v>52</v>
      </c>
      <c r="S1078" s="90"/>
      <c r="T1078" s="90"/>
      <c r="U1078" s="91"/>
    </row>
    <row r="1079" spans="1:21" ht="13.2" x14ac:dyDescent="0.25">
      <c r="A1079" s="59" t="s">
        <v>4992</v>
      </c>
      <c r="B1079" s="59" t="s">
        <v>6430</v>
      </c>
      <c r="C1079" s="59" t="s">
        <v>6437</v>
      </c>
      <c r="D1079" s="59" t="s">
        <v>128</v>
      </c>
      <c r="E1079" s="59">
        <v>0</v>
      </c>
      <c r="F1079" s="59">
        <v>0</v>
      </c>
      <c r="G1079" s="59">
        <v>0</v>
      </c>
      <c r="H1079" s="59">
        <v>0</v>
      </c>
      <c r="I1079" s="59">
        <v>0</v>
      </c>
      <c r="J1079" s="59">
        <v>0</v>
      </c>
      <c r="K1079" s="59">
        <v>0</v>
      </c>
      <c r="L1079" s="59">
        <v>0</v>
      </c>
      <c r="M1079" s="59">
        <v>0</v>
      </c>
      <c r="N1079" s="59">
        <v>0</v>
      </c>
      <c r="O1079" s="59">
        <v>0</v>
      </c>
      <c r="P1079" s="59">
        <v>0</v>
      </c>
      <c r="Q1079" s="59">
        <v>0</v>
      </c>
      <c r="R1079" s="59">
        <v>0</v>
      </c>
      <c r="S1079" s="90"/>
      <c r="T1079" s="90"/>
      <c r="U1079" s="91"/>
    </row>
    <row r="1080" spans="1:21" ht="13.2" x14ac:dyDescent="0.25">
      <c r="A1080" s="59" t="s">
        <v>4993</v>
      </c>
      <c r="B1080" s="59" t="s">
        <v>6430</v>
      </c>
      <c r="C1080" s="59" t="s">
        <v>6438</v>
      </c>
      <c r="D1080" s="59" t="s">
        <v>128</v>
      </c>
      <c r="E1080" s="59">
        <v>0</v>
      </c>
      <c r="F1080" s="59">
        <v>0</v>
      </c>
      <c r="G1080" s="59">
        <v>0</v>
      </c>
      <c r="H1080" s="59">
        <v>0</v>
      </c>
      <c r="I1080" s="59">
        <v>0</v>
      </c>
      <c r="J1080" s="59">
        <v>0</v>
      </c>
      <c r="K1080" s="59">
        <v>0</v>
      </c>
      <c r="L1080" s="59">
        <v>0</v>
      </c>
      <c r="M1080" s="59">
        <v>0</v>
      </c>
      <c r="N1080" s="59">
        <v>0</v>
      </c>
      <c r="O1080" s="59">
        <v>0</v>
      </c>
      <c r="P1080" s="59">
        <v>0</v>
      </c>
      <c r="Q1080" s="59">
        <v>0</v>
      </c>
      <c r="R1080" s="59">
        <v>0</v>
      </c>
      <c r="S1080" s="90"/>
      <c r="T1080" s="90"/>
      <c r="U1080" s="91"/>
    </row>
    <row r="1081" spans="1:21" ht="13.2" x14ac:dyDescent="0.25">
      <c r="A1081" s="59" t="s">
        <v>4994</v>
      </c>
      <c r="B1081" s="59" t="s">
        <v>6430</v>
      </c>
      <c r="C1081" s="59" t="s">
        <v>6422</v>
      </c>
      <c r="D1081" s="59" t="s">
        <v>128</v>
      </c>
      <c r="E1081" s="59">
        <v>0</v>
      </c>
      <c r="F1081" s="59">
        <v>0</v>
      </c>
      <c r="G1081" s="59">
        <v>0</v>
      </c>
      <c r="H1081" s="59">
        <v>0</v>
      </c>
      <c r="I1081" s="59">
        <v>0</v>
      </c>
      <c r="J1081" s="59">
        <v>0</v>
      </c>
      <c r="K1081" s="59">
        <v>0</v>
      </c>
      <c r="L1081" s="59">
        <v>0</v>
      </c>
      <c r="M1081" s="59">
        <v>0</v>
      </c>
      <c r="N1081" s="59">
        <v>0</v>
      </c>
      <c r="O1081" s="59">
        <v>0</v>
      </c>
      <c r="P1081" s="59">
        <v>0</v>
      </c>
      <c r="Q1081" s="59">
        <v>0</v>
      </c>
      <c r="R1081" s="59">
        <v>0</v>
      </c>
      <c r="S1081" s="90"/>
      <c r="T1081" s="90"/>
      <c r="U1081" s="91"/>
    </row>
    <row r="1082" spans="1:21" ht="13.2" x14ac:dyDescent="0.25">
      <c r="A1082" s="59" t="s">
        <v>4995</v>
      </c>
      <c r="B1082" s="59" t="s">
        <v>6430</v>
      </c>
      <c r="C1082" s="59" t="s">
        <v>6439</v>
      </c>
      <c r="D1082" s="59" t="s">
        <v>128</v>
      </c>
      <c r="E1082" s="59">
        <v>0</v>
      </c>
      <c r="F1082" s="59">
        <v>0</v>
      </c>
      <c r="G1082" s="59">
        <v>0</v>
      </c>
      <c r="H1082" s="59">
        <v>0</v>
      </c>
      <c r="I1082" s="59">
        <v>0</v>
      </c>
      <c r="J1082" s="59">
        <v>0</v>
      </c>
      <c r="K1082" s="59">
        <v>0</v>
      </c>
      <c r="L1082" s="59">
        <v>0</v>
      </c>
      <c r="M1082" s="59">
        <v>0</v>
      </c>
      <c r="N1082" s="59">
        <v>0</v>
      </c>
      <c r="O1082" s="59">
        <v>0</v>
      </c>
      <c r="P1082" s="59">
        <v>0</v>
      </c>
      <c r="Q1082" s="59">
        <v>0</v>
      </c>
      <c r="R1082" s="59">
        <v>0</v>
      </c>
      <c r="S1082" s="90"/>
      <c r="T1082" s="90"/>
      <c r="U1082" s="91"/>
    </row>
    <row r="1083" spans="1:21" ht="13.2" x14ac:dyDescent="0.25">
      <c r="A1083" s="59" t="s">
        <v>4996</v>
      </c>
      <c r="B1083" s="59" t="s">
        <v>6430</v>
      </c>
      <c r="C1083" s="59" t="s">
        <v>6440</v>
      </c>
      <c r="D1083" s="59" t="s">
        <v>128</v>
      </c>
      <c r="E1083" s="59">
        <v>0</v>
      </c>
      <c r="F1083" s="59">
        <v>0</v>
      </c>
      <c r="G1083" s="59">
        <v>0</v>
      </c>
      <c r="H1083" s="59">
        <v>0</v>
      </c>
      <c r="I1083" s="59">
        <v>0</v>
      </c>
      <c r="J1083" s="59">
        <v>0</v>
      </c>
      <c r="K1083" s="59">
        <v>0</v>
      </c>
      <c r="L1083" s="59">
        <v>0</v>
      </c>
      <c r="M1083" s="59">
        <v>0</v>
      </c>
      <c r="N1083" s="59">
        <v>0</v>
      </c>
      <c r="O1083" s="59">
        <v>0</v>
      </c>
      <c r="P1083" s="59">
        <v>0</v>
      </c>
      <c r="Q1083" s="59">
        <v>0</v>
      </c>
      <c r="R1083" s="59">
        <v>0</v>
      </c>
      <c r="S1083" s="90"/>
      <c r="T1083" s="90"/>
      <c r="U1083" s="91"/>
    </row>
    <row r="1084" spans="1:21" ht="13.2" x14ac:dyDescent="0.25">
      <c r="A1084" s="59" t="s">
        <v>4997</v>
      </c>
      <c r="B1084" s="59" t="s">
        <v>6430</v>
      </c>
      <c r="C1084" s="59" t="s">
        <v>6441</v>
      </c>
      <c r="D1084" s="59" t="s">
        <v>128</v>
      </c>
      <c r="E1084" s="59">
        <v>0</v>
      </c>
      <c r="F1084" s="59">
        <v>0</v>
      </c>
      <c r="G1084" s="59">
        <v>0</v>
      </c>
      <c r="H1084" s="59">
        <v>0</v>
      </c>
      <c r="I1084" s="59">
        <v>0</v>
      </c>
      <c r="J1084" s="59">
        <v>0</v>
      </c>
      <c r="K1084" s="59">
        <v>0</v>
      </c>
      <c r="L1084" s="59">
        <v>0</v>
      </c>
      <c r="M1084" s="59">
        <v>0</v>
      </c>
      <c r="N1084" s="59">
        <v>0</v>
      </c>
      <c r="O1084" s="59">
        <v>0</v>
      </c>
      <c r="P1084" s="59">
        <v>0</v>
      </c>
      <c r="Q1084" s="59">
        <v>0</v>
      </c>
      <c r="R1084" s="59">
        <v>0</v>
      </c>
      <c r="S1084" s="90"/>
      <c r="T1084" s="90"/>
      <c r="U1084" s="91"/>
    </row>
    <row r="1085" spans="1:21" ht="13.2" x14ac:dyDescent="0.25">
      <c r="A1085" s="59" t="s">
        <v>4998</v>
      </c>
      <c r="B1085" s="59" t="s">
        <v>6430</v>
      </c>
      <c r="C1085" s="59" t="s">
        <v>6442</v>
      </c>
      <c r="D1085" s="59" t="s">
        <v>128</v>
      </c>
      <c r="E1085" s="59">
        <v>0</v>
      </c>
      <c r="F1085" s="59">
        <v>0</v>
      </c>
      <c r="G1085" s="59">
        <v>0</v>
      </c>
      <c r="H1085" s="59">
        <v>0</v>
      </c>
      <c r="I1085" s="59">
        <v>0</v>
      </c>
      <c r="J1085" s="59">
        <v>0</v>
      </c>
      <c r="K1085" s="59">
        <v>0</v>
      </c>
      <c r="L1085" s="59">
        <v>0</v>
      </c>
      <c r="M1085" s="59">
        <v>0</v>
      </c>
      <c r="N1085" s="59">
        <v>0</v>
      </c>
      <c r="O1085" s="59">
        <v>0</v>
      </c>
      <c r="P1085" s="59">
        <v>0</v>
      </c>
      <c r="Q1085" s="59">
        <v>0</v>
      </c>
      <c r="R1085" s="59">
        <v>0</v>
      </c>
      <c r="S1085" s="90"/>
      <c r="T1085" s="90"/>
      <c r="U1085" s="91"/>
    </row>
    <row r="1086" spans="1:21" ht="13.2" x14ac:dyDescent="0.25">
      <c r="A1086" s="59" t="s">
        <v>4999</v>
      </c>
      <c r="B1086" s="59" t="s">
        <v>6430</v>
      </c>
      <c r="C1086" s="59" t="s">
        <v>6443</v>
      </c>
      <c r="D1086" s="59" t="s">
        <v>128</v>
      </c>
      <c r="E1086" s="59">
        <v>0</v>
      </c>
      <c r="F1086" s="59">
        <v>0</v>
      </c>
      <c r="G1086" s="59">
        <v>0</v>
      </c>
      <c r="H1086" s="59">
        <v>0</v>
      </c>
      <c r="I1086" s="59">
        <v>0</v>
      </c>
      <c r="J1086" s="59">
        <v>0</v>
      </c>
      <c r="K1086" s="59">
        <v>0</v>
      </c>
      <c r="L1086" s="59">
        <v>0</v>
      </c>
      <c r="M1086" s="59">
        <v>0</v>
      </c>
      <c r="N1086" s="59">
        <v>0</v>
      </c>
      <c r="O1086" s="59">
        <v>0</v>
      </c>
      <c r="P1086" s="59">
        <v>0</v>
      </c>
      <c r="Q1086" s="59">
        <v>0</v>
      </c>
      <c r="R1086" s="59">
        <v>0</v>
      </c>
      <c r="S1086" s="90"/>
      <c r="T1086" s="90"/>
      <c r="U1086" s="91"/>
    </row>
    <row r="1087" spans="1:21" ht="13.2" x14ac:dyDescent="0.25">
      <c r="A1087" s="59" t="s">
        <v>5000</v>
      </c>
      <c r="B1087" s="59" t="s">
        <v>6430</v>
      </c>
      <c r="C1087" s="59" t="s">
        <v>6423</v>
      </c>
      <c r="D1087" s="59" t="s">
        <v>128</v>
      </c>
      <c r="E1087" s="59">
        <v>0</v>
      </c>
      <c r="F1087" s="59">
        <v>0</v>
      </c>
      <c r="G1087" s="59">
        <v>0</v>
      </c>
      <c r="H1087" s="59">
        <v>0</v>
      </c>
      <c r="I1087" s="59">
        <v>0</v>
      </c>
      <c r="J1087" s="59">
        <v>0</v>
      </c>
      <c r="K1087" s="59">
        <v>0</v>
      </c>
      <c r="L1087" s="59">
        <v>0</v>
      </c>
      <c r="M1087" s="59">
        <v>0</v>
      </c>
      <c r="N1087" s="59">
        <v>0</v>
      </c>
      <c r="O1087" s="59">
        <v>0</v>
      </c>
      <c r="P1087" s="59">
        <v>0</v>
      </c>
      <c r="Q1087" s="59">
        <v>0</v>
      </c>
      <c r="R1087" s="59">
        <v>0</v>
      </c>
      <c r="S1087" s="90"/>
      <c r="T1087" s="90"/>
      <c r="U1087" s="91"/>
    </row>
    <row r="1088" spans="1:21" ht="13.2" x14ac:dyDescent="0.25">
      <c r="A1088" s="59" t="s">
        <v>5001</v>
      </c>
      <c r="B1088" s="59" t="s">
        <v>6430</v>
      </c>
      <c r="C1088" s="59" t="s">
        <v>6444</v>
      </c>
      <c r="D1088" s="59" t="s">
        <v>128</v>
      </c>
      <c r="E1088" s="59">
        <v>0</v>
      </c>
      <c r="F1088" s="59">
        <v>0</v>
      </c>
      <c r="G1088" s="59">
        <v>0</v>
      </c>
      <c r="H1088" s="59">
        <v>0</v>
      </c>
      <c r="I1088" s="59">
        <v>0</v>
      </c>
      <c r="J1088" s="59">
        <v>0</v>
      </c>
      <c r="K1088" s="59">
        <v>0</v>
      </c>
      <c r="L1088" s="59">
        <v>0</v>
      </c>
      <c r="M1088" s="59">
        <v>0</v>
      </c>
      <c r="N1088" s="59">
        <v>0</v>
      </c>
      <c r="O1088" s="59">
        <v>0</v>
      </c>
      <c r="P1088" s="59">
        <v>0</v>
      </c>
      <c r="Q1088" s="59">
        <v>0</v>
      </c>
      <c r="R1088" s="59">
        <v>0</v>
      </c>
      <c r="S1088" s="90"/>
      <c r="T1088" s="90"/>
      <c r="U1088" s="91"/>
    </row>
    <row r="1089" spans="1:21" ht="13.2" x14ac:dyDescent="0.25">
      <c r="A1089" s="59" t="s">
        <v>5002</v>
      </c>
      <c r="B1089" s="59" t="s">
        <v>6430</v>
      </c>
      <c r="C1089" s="59" t="s">
        <v>6445</v>
      </c>
      <c r="D1089" s="59" t="s">
        <v>128</v>
      </c>
      <c r="E1089" s="59">
        <v>0</v>
      </c>
      <c r="F1089" s="59">
        <v>0</v>
      </c>
      <c r="G1089" s="59">
        <v>0</v>
      </c>
      <c r="H1089" s="59">
        <v>0</v>
      </c>
      <c r="I1089" s="59">
        <v>0</v>
      </c>
      <c r="J1089" s="59">
        <v>0</v>
      </c>
      <c r="K1089" s="59">
        <v>0</v>
      </c>
      <c r="L1089" s="59">
        <v>0</v>
      </c>
      <c r="M1089" s="59">
        <v>0</v>
      </c>
      <c r="N1089" s="59">
        <v>0</v>
      </c>
      <c r="O1089" s="59">
        <v>0</v>
      </c>
      <c r="P1089" s="59">
        <v>0</v>
      </c>
      <c r="Q1089" s="59">
        <v>0</v>
      </c>
      <c r="R1089" s="59">
        <v>0</v>
      </c>
      <c r="S1089" s="90"/>
      <c r="T1089" s="90"/>
      <c r="U1089" s="91"/>
    </row>
    <row r="1090" spans="1:21" ht="13.2" x14ac:dyDescent="0.25">
      <c r="A1090" s="59" t="s">
        <v>5003</v>
      </c>
      <c r="B1090" s="59" t="s">
        <v>6430</v>
      </c>
      <c r="C1090" s="59" t="s">
        <v>6425</v>
      </c>
      <c r="D1090" s="59" t="s">
        <v>128</v>
      </c>
      <c r="E1090" s="59">
        <v>0</v>
      </c>
      <c r="F1090" s="59">
        <v>0</v>
      </c>
      <c r="G1090" s="59">
        <v>0</v>
      </c>
      <c r="H1090" s="59">
        <v>0</v>
      </c>
      <c r="I1090" s="59">
        <v>0</v>
      </c>
      <c r="J1090" s="59">
        <v>0</v>
      </c>
      <c r="K1090" s="59">
        <v>0</v>
      </c>
      <c r="L1090" s="59">
        <v>0</v>
      </c>
      <c r="M1090" s="59">
        <v>0</v>
      </c>
      <c r="N1090" s="59">
        <v>0</v>
      </c>
      <c r="O1090" s="59">
        <v>0</v>
      </c>
      <c r="P1090" s="59">
        <v>0</v>
      </c>
      <c r="Q1090" s="59">
        <v>0</v>
      </c>
      <c r="R1090" s="59">
        <v>0</v>
      </c>
      <c r="S1090" s="90"/>
      <c r="T1090" s="90"/>
      <c r="U1090" s="91"/>
    </row>
    <row r="1091" spans="1:21" ht="13.2" x14ac:dyDescent="0.25">
      <c r="A1091" s="59" t="s">
        <v>5004</v>
      </c>
      <c r="B1091" s="59" t="s">
        <v>6430</v>
      </c>
      <c r="C1091" s="59" t="s">
        <v>6446</v>
      </c>
      <c r="D1091" s="59" t="s">
        <v>128</v>
      </c>
      <c r="E1091" s="59">
        <v>0</v>
      </c>
      <c r="F1091" s="59">
        <v>0</v>
      </c>
      <c r="G1091" s="59">
        <v>0</v>
      </c>
      <c r="H1091" s="59">
        <v>0</v>
      </c>
      <c r="I1091" s="59">
        <v>0</v>
      </c>
      <c r="J1091" s="59">
        <v>0</v>
      </c>
      <c r="K1091" s="59">
        <v>0</v>
      </c>
      <c r="L1091" s="59">
        <v>0</v>
      </c>
      <c r="M1091" s="59">
        <v>0</v>
      </c>
      <c r="N1091" s="59">
        <v>0</v>
      </c>
      <c r="O1091" s="59">
        <v>0</v>
      </c>
      <c r="P1091" s="59">
        <v>0</v>
      </c>
      <c r="Q1091" s="59">
        <v>0</v>
      </c>
      <c r="R1091" s="59">
        <v>0</v>
      </c>
      <c r="S1091" s="90"/>
      <c r="T1091" s="90"/>
      <c r="U1091" s="91"/>
    </row>
    <row r="1092" spans="1:21" ht="13.2" x14ac:dyDescent="0.25">
      <c r="A1092" s="59" t="s">
        <v>5005</v>
      </c>
      <c r="B1092" s="59" t="s">
        <v>6430</v>
      </c>
      <c r="C1092" s="59" t="s">
        <v>6426</v>
      </c>
      <c r="D1092" s="59" t="s">
        <v>128</v>
      </c>
      <c r="E1092" s="59">
        <v>0</v>
      </c>
      <c r="F1092" s="59">
        <v>0</v>
      </c>
      <c r="G1092" s="59">
        <v>0</v>
      </c>
      <c r="H1092" s="59">
        <v>0</v>
      </c>
      <c r="I1092" s="59">
        <v>0</v>
      </c>
      <c r="J1092" s="59">
        <v>0</v>
      </c>
      <c r="K1092" s="59">
        <v>0</v>
      </c>
      <c r="L1092" s="59">
        <v>0</v>
      </c>
      <c r="M1092" s="59">
        <v>0</v>
      </c>
      <c r="N1092" s="59">
        <v>0</v>
      </c>
      <c r="O1092" s="59">
        <v>0</v>
      </c>
      <c r="P1092" s="59">
        <v>0</v>
      </c>
      <c r="Q1092" s="59">
        <v>0</v>
      </c>
      <c r="R1092" s="59">
        <v>0</v>
      </c>
      <c r="S1092" s="90"/>
      <c r="T1092" s="90"/>
      <c r="U1092" s="91"/>
    </row>
    <row r="1093" spans="1:21" ht="13.2" x14ac:dyDescent="0.25">
      <c r="A1093" s="59" t="s">
        <v>5006</v>
      </c>
      <c r="B1093" s="59" t="s">
        <v>6430</v>
      </c>
      <c r="C1093" s="59" t="s">
        <v>6447</v>
      </c>
      <c r="D1093" s="59" t="s">
        <v>128</v>
      </c>
      <c r="E1093" s="59">
        <v>0</v>
      </c>
      <c r="F1093" s="59">
        <v>0</v>
      </c>
      <c r="G1093" s="59">
        <v>0</v>
      </c>
      <c r="H1093" s="59">
        <v>0</v>
      </c>
      <c r="I1093" s="59">
        <v>0</v>
      </c>
      <c r="J1093" s="59">
        <v>0</v>
      </c>
      <c r="K1093" s="59">
        <v>0</v>
      </c>
      <c r="L1093" s="59">
        <v>0</v>
      </c>
      <c r="M1093" s="59">
        <v>0</v>
      </c>
      <c r="N1093" s="59">
        <v>0</v>
      </c>
      <c r="O1093" s="59">
        <v>0</v>
      </c>
      <c r="P1093" s="59">
        <v>0</v>
      </c>
      <c r="Q1093" s="59">
        <v>0</v>
      </c>
      <c r="R1093" s="59">
        <v>0</v>
      </c>
      <c r="S1093" s="90"/>
      <c r="T1093" s="90"/>
      <c r="U1093" s="91"/>
    </row>
    <row r="1094" spans="1:21" ht="13.2" x14ac:dyDescent="0.25">
      <c r="A1094" s="59" t="s">
        <v>5007</v>
      </c>
      <c r="B1094" s="59" t="s">
        <v>6430</v>
      </c>
      <c r="C1094" s="59" t="s">
        <v>6428</v>
      </c>
      <c r="D1094" s="59" t="s">
        <v>128</v>
      </c>
      <c r="E1094" s="59">
        <v>0</v>
      </c>
      <c r="F1094" s="59">
        <v>0</v>
      </c>
      <c r="G1094" s="59">
        <v>0</v>
      </c>
      <c r="H1094" s="59">
        <v>0</v>
      </c>
      <c r="I1094" s="59">
        <v>0</v>
      </c>
      <c r="J1094" s="59">
        <v>0</v>
      </c>
      <c r="K1094" s="59">
        <v>0</v>
      </c>
      <c r="L1094" s="59">
        <v>0</v>
      </c>
      <c r="M1094" s="59">
        <v>0</v>
      </c>
      <c r="N1094" s="59">
        <v>0</v>
      </c>
      <c r="O1094" s="59">
        <v>0</v>
      </c>
      <c r="P1094" s="59">
        <v>0</v>
      </c>
      <c r="Q1094" s="59">
        <v>0</v>
      </c>
      <c r="R1094" s="59">
        <v>0</v>
      </c>
      <c r="S1094" s="90"/>
      <c r="T1094" s="90"/>
      <c r="U1094" s="91"/>
    </row>
    <row r="1095" spans="1:21" ht="13.2" x14ac:dyDescent="0.25">
      <c r="A1095" s="59" t="s">
        <v>5008</v>
      </c>
      <c r="B1095" s="59" t="s">
        <v>6430</v>
      </c>
      <c r="C1095" s="59" t="s">
        <v>6448</v>
      </c>
      <c r="D1095" s="59" t="s">
        <v>128</v>
      </c>
      <c r="E1095" s="59">
        <v>0</v>
      </c>
      <c r="F1095" s="59">
        <v>0</v>
      </c>
      <c r="G1095" s="59">
        <v>0</v>
      </c>
      <c r="H1095" s="59">
        <v>0</v>
      </c>
      <c r="I1095" s="59">
        <v>0</v>
      </c>
      <c r="J1095" s="59">
        <v>0</v>
      </c>
      <c r="K1095" s="59">
        <v>0</v>
      </c>
      <c r="L1095" s="59">
        <v>0</v>
      </c>
      <c r="M1095" s="59">
        <v>0</v>
      </c>
      <c r="N1095" s="59">
        <v>0</v>
      </c>
      <c r="O1095" s="59">
        <v>0</v>
      </c>
      <c r="P1095" s="59">
        <v>0</v>
      </c>
      <c r="Q1095" s="59">
        <v>0</v>
      </c>
      <c r="R1095" s="59">
        <v>0</v>
      </c>
      <c r="S1095" s="90"/>
      <c r="T1095" s="90"/>
      <c r="U1095" s="91"/>
    </row>
    <row r="1096" spans="1:21" ht="13.2" x14ac:dyDescent="0.25">
      <c r="A1096" s="59" t="s">
        <v>5009</v>
      </c>
      <c r="B1096" s="59" t="s">
        <v>6430</v>
      </c>
      <c r="C1096" s="59" t="s">
        <v>6449</v>
      </c>
      <c r="D1096" s="59" t="s">
        <v>128</v>
      </c>
      <c r="E1096" s="59">
        <v>0</v>
      </c>
      <c r="F1096" s="59">
        <v>0</v>
      </c>
      <c r="G1096" s="59">
        <v>0</v>
      </c>
      <c r="H1096" s="59">
        <v>0</v>
      </c>
      <c r="I1096" s="59">
        <v>0</v>
      </c>
      <c r="J1096" s="59">
        <v>0</v>
      </c>
      <c r="K1096" s="59">
        <v>0</v>
      </c>
      <c r="L1096" s="59">
        <v>0</v>
      </c>
      <c r="M1096" s="59">
        <v>0</v>
      </c>
      <c r="N1096" s="59">
        <v>0</v>
      </c>
      <c r="O1096" s="59">
        <v>0</v>
      </c>
      <c r="P1096" s="59">
        <v>0</v>
      </c>
      <c r="Q1096" s="59">
        <v>0</v>
      </c>
      <c r="R1096" s="59">
        <v>0</v>
      </c>
      <c r="S1096" s="90"/>
      <c r="T1096" s="90"/>
      <c r="U1096" s="91"/>
    </row>
    <row r="1097" spans="1:21" ht="13.2" x14ac:dyDescent="0.25">
      <c r="A1097" s="59" t="s">
        <v>5010</v>
      </c>
      <c r="B1097" s="59" t="s">
        <v>6430</v>
      </c>
      <c r="C1097" s="59" t="s">
        <v>6450</v>
      </c>
      <c r="D1097" s="59" t="s">
        <v>128</v>
      </c>
      <c r="E1097" s="59">
        <v>0</v>
      </c>
      <c r="F1097" s="59">
        <v>0</v>
      </c>
      <c r="G1097" s="59">
        <v>0</v>
      </c>
      <c r="H1097" s="59">
        <v>0</v>
      </c>
      <c r="I1097" s="59">
        <v>0</v>
      </c>
      <c r="J1097" s="59">
        <v>0</v>
      </c>
      <c r="K1097" s="59">
        <v>0</v>
      </c>
      <c r="L1097" s="59">
        <v>0</v>
      </c>
      <c r="M1097" s="59">
        <v>0</v>
      </c>
      <c r="N1097" s="59">
        <v>0</v>
      </c>
      <c r="O1097" s="59">
        <v>0</v>
      </c>
      <c r="P1097" s="59">
        <v>0</v>
      </c>
      <c r="Q1097" s="59">
        <v>0</v>
      </c>
      <c r="R1097" s="59">
        <v>0</v>
      </c>
      <c r="S1097" s="90"/>
      <c r="T1097" s="90"/>
      <c r="U1097" s="91"/>
    </row>
    <row r="1098" spans="1:21" ht="13.2" x14ac:dyDescent="0.25">
      <c r="A1098" s="59" t="s">
        <v>5011</v>
      </c>
      <c r="B1098" s="59" t="s">
        <v>6430</v>
      </c>
      <c r="C1098" s="59" t="s">
        <v>6451</v>
      </c>
      <c r="D1098" s="59" t="s">
        <v>128</v>
      </c>
      <c r="E1098" s="59">
        <v>38</v>
      </c>
      <c r="F1098" s="59">
        <v>39</v>
      </c>
      <c r="G1098" s="59">
        <v>39</v>
      </c>
      <c r="H1098" s="59">
        <v>39</v>
      </c>
      <c r="I1098" s="59">
        <v>39</v>
      </c>
      <c r="J1098" s="59">
        <v>40</v>
      </c>
      <c r="K1098" s="59">
        <v>40</v>
      </c>
      <c r="L1098" s="59">
        <v>40</v>
      </c>
      <c r="M1098" s="59">
        <v>41</v>
      </c>
      <c r="N1098" s="59">
        <v>41</v>
      </c>
      <c r="O1098" s="59">
        <v>41</v>
      </c>
      <c r="P1098" s="59">
        <v>42</v>
      </c>
      <c r="Q1098" s="59">
        <v>42</v>
      </c>
      <c r="R1098" s="59">
        <v>40038</v>
      </c>
      <c r="S1098" s="90"/>
      <c r="T1098" s="90"/>
      <c r="U1098" s="91"/>
    </row>
    <row r="1099" spans="1:21" ht="13.2" x14ac:dyDescent="0.25">
      <c r="A1099" s="59" t="s">
        <v>5012</v>
      </c>
      <c r="B1099" s="59" t="s">
        <v>6430</v>
      </c>
      <c r="C1099" s="59" t="s">
        <v>6452</v>
      </c>
      <c r="D1099" s="59" t="s">
        <v>128</v>
      </c>
      <c r="E1099" s="59">
        <v>0</v>
      </c>
      <c r="F1099" s="59">
        <v>0</v>
      </c>
      <c r="G1099" s="59">
        <v>0</v>
      </c>
      <c r="H1099" s="59">
        <v>0</v>
      </c>
      <c r="I1099" s="59">
        <v>0</v>
      </c>
      <c r="J1099" s="59">
        <v>0</v>
      </c>
      <c r="K1099" s="59">
        <v>0</v>
      </c>
      <c r="L1099" s="59">
        <v>0</v>
      </c>
      <c r="M1099" s="59">
        <v>0</v>
      </c>
      <c r="N1099" s="59">
        <v>0</v>
      </c>
      <c r="O1099" s="59">
        <v>0</v>
      </c>
      <c r="P1099" s="59">
        <v>0</v>
      </c>
      <c r="Q1099" s="59">
        <v>0</v>
      </c>
      <c r="R1099" s="59">
        <v>0</v>
      </c>
      <c r="S1099" s="90"/>
      <c r="T1099" s="90"/>
      <c r="U1099" s="91"/>
    </row>
    <row r="1100" spans="1:21" ht="13.2" x14ac:dyDescent="0.25">
      <c r="A1100" s="59" t="s">
        <v>5013</v>
      </c>
      <c r="B1100" s="59" t="s">
        <v>6430</v>
      </c>
      <c r="C1100" s="59" t="s">
        <v>6453</v>
      </c>
      <c r="D1100" s="59" t="s">
        <v>128</v>
      </c>
      <c r="E1100" s="59">
        <v>131950</v>
      </c>
      <c r="F1100" s="59">
        <v>132716</v>
      </c>
      <c r="G1100" s="59">
        <v>133445</v>
      </c>
      <c r="H1100" s="59">
        <v>133653</v>
      </c>
      <c r="I1100" s="59">
        <v>134449</v>
      </c>
      <c r="J1100" s="59">
        <v>134914</v>
      </c>
      <c r="K1100" s="59">
        <v>135532</v>
      </c>
      <c r="L1100" s="59">
        <v>135424</v>
      </c>
      <c r="M1100" s="59">
        <v>135236</v>
      </c>
      <c r="N1100" s="59">
        <v>135666</v>
      </c>
      <c r="O1100" s="59">
        <v>135702</v>
      </c>
      <c r="P1100" s="59">
        <v>136070</v>
      </c>
      <c r="Q1100" s="59">
        <v>136868</v>
      </c>
      <c r="R1100" s="59">
        <v>134768058</v>
      </c>
      <c r="S1100" s="90"/>
      <c r="T1100" s="90"/>
      <c r="U1100" s="91"/>
    </row>
    <row r="1101" spans="1:21" ht="13.2" x14ac:dyDescent="0.25">
      <c r="A1101" s="59" t="s">
        <v>5014</v>
      </c>
      <c r="B1101" s="59" t="s">
        <v>6430</v>
      </c>
      <c r="C1101" s="59" t="s">
        <v>6454</v>
      </c>
      <c r="D1101" s="59" t="s">
        <v>128</v>
      </c>
      <c r="E1101" s="59">
        <v>0</v>
      </c>
      <c r="F1101" s="59">
        <v>0</v>
      </c>
      <c r="G1101" s="59">
        <v>0</v>
      </c>
      <c r="H1101" s="59">
        <v>0</v>
      </c>
      <c r="I1101" s="59">
        <v>0</v>
      </c>
      <c r="J1101" s="59">
        <v>0</v>
      </c>
      <c r="K1101" s="59">
        <v>0</v>
      </c>
      <c r="L1101" s="59">
        <v>0</v>
      </c>
      <c r="M1101" s="59">
        <v>0</v>
      </c>
      <c r="N1101" s="59">
        <v>0</v>
      </c>
      <c r="O1101" s="59">
        <v>0</v>
      </c>
      <c r="P1101" s="59">
        <v>0</v>
      </c>
      <c r="Q1101" s="59">
        <v>0</v>
      </c>
      <c r="R1101" s="59">
        <v>0</v>
      </c>
      <c r="S1101" s="90"/>
      <c r="T1101" s="90"/>
      <c r="U1101" s="91"/>
    </row>
    <row r="1102" spans="1:21" ht="13.2" x14ac:dyDescent="0.25">
      <c r="A1102" s="59" t="s">
        <v>5015</v>
      </c>
      <c r="B1102" s="59" t="s">
        <v>6455</v>
      </c>
      <c r="C1102" s="59" t="s">
        <v>6456</v>
      </c>
      <c r="D1102" s="59" t="s">
        <v>128</v>
      </c>
      <c r="E1102" s="59">
        <v>69</v>
      </c>
      <c r="F1102" s="59">
        <v>74</v>
      </c>
      <c r="G1102" s="59">
        <v>78</v>
      </c>
      <c r="H1102" s="59">
        <v>82</v>
      </c>
      <c r="I1102" s="59">
        <v>87</v>
      </c>
      <c r="J1102" s="59">
        <v>92</v>
      </c>
      <c r="K1102" s="59">
        <v>96</v>
      </c>
      <c r="L1102" s="59">
        <v>101</v>
      </c>
      <c r="M1102" s="59">
        <v>105</v>
      </c>
      <c r="N1102" s="59">
        <v>110</v>
      </c>
      <c r="O1102" s="59">
        <v>114</v>
      </c>
      <c r="P1102" s="59">
        <v>119</v>
      </c>
      <c r="Q1102" s="59">
        <v>124</v>
      </c>
      <c r="R1102" s="59">
        <v>96168</v>
      </c>
      <c r="S1102" s="90"/>
      <c r="T1102" s="90"/>
      <c r="U1102" s="91"/>
    </row>
    <row r="1103" spans="1:21" ht="13.2" x14ac:dyDescent="0.25">
      <c r="A1103" s="59" t="s">
        <v>5016</v>
      </c>
      <c r="B1103" s="59" t="s">
        <v>6455</v>
      </c>
      <c r="C1103" s="59" t="s">
        <v>6457</v>
      </c>
      <c r="D1103" s="59" t="s">
        <v>128</v>
      </c>
      <c r="E1103" s="59">
        <v>0</v>
      </c>
      <c r="F1103" s="59">
        <v>0</v>
      </c>
      <c r="G1103" s="59">
        <v>0</v>
      </c>
      <c r="H1103" s="59">
        <v>0</v>
      </c>
      <c r="I1103" s="59">
        <v>0</v>
      </c>
      <c r="J1103" s="59">
        <v>0</v>
      </c>
      <c r="K1103" s="59">
        <v>0</v>
      </c>
      <c r="L1103" s="59">
        <v>0</v>
      </c>
      <c r="M1103" s="59">
        <v>0</v>
      </c>
      <c r="N1103" s="59">
        <v>0</v>
      </c>
      <c r="O1103" s="59">
        <v>0</v>
      </c>
      <c r="P1103" s="59">
        <v>0</v>
      </c>
      <c r="Q1103" s="59">
        <v>0</v>
      </c>
      <c r="R1103" s="59">
        <v>0</v>
      </c>
      <c r="S1103" s="90"/>
      <c r="T1103" s="90"/>
      <c r="U1103" s="91"/>
    </row>
    <row r="1104" spans="1:21" ht="13.2" x14ac:dyDescent="0.25">
      <c r="A1104" s="59" t="s">
        <v>5017</v>
      </c>
      <c r="B1104" s="59" t="s">
        <v>6458</v>
      </c>
      <c r="C1104" s="59" t="s">
        <v>6459</v>
      </c>
      <c r="D1104" s="59" t="s">
        <v>128</v>
      </c>
      <c r="E1104" s="59">
        <v>0</v>
      </c>
      <c r="F1104" s="59">
        <v>0</v>
      </c>
      <c r="G1104" s="59">
        <v>0</v>
      </c>
      <c r="H1104" s="59">
        <v>0</v>
      </c>
      <c r="I1104" s="59">
        <v>0</v>
      </c>
      <c r="J1104" s="59">
        <v>0</v>
      </c>
      <c r="K1104" s="59">
        <v>0</v>
      </c>
      <c r="L1104" s="59">
        <v>0</v>
      </c>
      <c r="M1104" s="59">
        <v>0</v>
      </c>
      <c r="N1104" s="59">
        <v>0</v>
      </c>
      <c r="O1104" s="59">
        <v>0</v>
      </c>
      <c r="P1104" s="59">
        <v>0</v>
      </c>
      <c r="Q1104" s="59">
        <v>0</v>
      </c>
      <c r="R1104" s="59">
        <v>0</v>
      </c>
      <c r="S1104" s="90"/>
      <c r="T1104" s="90"/>
      <c r="U1104" s="91"/>
    </row>
    <row r="1105" spans="1:21" ht="13.2" x14ac:dyDescent="0.25">
      <c r="A1105" s="59" t="s">
        <v>5018</v>
      </c>
      <c r="B1105" s="59" t="s">
        <v>6458</v>
      </c>
      <c r="C1105" s="59" t="s">
        <v>6460</v>
      </c>
      <c r="D1105" s="59" t="s">
        <v>128</v>
      </c>
      <c r="E1105" s="59">
        <v>0</v>
      </c>
      <c r="F1105" s="59">
        <v>0</v>
      </c>
      <c r="G1105" s="59">
        <v>0</v>
      </c>
      <c r="H1105" s="59">
        <v>0</v>
      </c>
      <c r="I1105" s="59">
        <v>0</v>
      </c>
      <c r="J1105" s="59">
        <v>0</v>
      </c>
      <c r="K1105" s="59">
        <v>0</v>
      </c>
      <c r="L1105" s="59">
        <v>0</v>
      </c>
      <c r="M1105" s="59">
        <v>0</v>
      </c>
      <c r="N1105" s="59">
        <v>0</v>
      </c>
      <c r="O1105" s="59">
        <v>0</v>
      </c>
      <c r="P1105" s="59">
        <v>0</v>
      </c>
      <c r="Q1105" s="59">
        <v>0</v>
      </c>
      <c r="R1105" s="59">
        <v>0</v>
      </c>
      <c r="S1105" s="90"/>
      <c r="T1105" s="90"/>
      <c r="U1105" s="91"/>
    </row>
    <row r="1106" spans="1:21" ht="13.2" x14ac:dyDescent="0.25">
      <c r="A1106" s="59" t="s">
        <v>5019</v>
      </c>
      <c r="B1106" s="59" t="s">
        <v>6458</v>
      </c>
      <c r="C1106" s="59" t="s">
        <v>6461</v>
      </c>
      <c r="D1106" s="59" t="s">
        <v>128</v>
      </c>
      <c r="E1106" s="59">
        <v>0</v>
      </c>
      <c r="F1106" s="59">
        <v>0</v>
      </c>
      <c r="G1106" s="59">
        <v>0</v>
      </c>
      <c r="H1106" s="59">
        <v>0</v>
      </c>
      <c r="I1106" s="59">
        <v>0</v>
      </c>
      <c r="J1106" s="59">
        <v>0</v>
      </c>
      <c r="K1106" s="59">
        <v>0</v>
      </c>
      <c r="L1106" s="59">
        <v>0</v>
      </c>
      <c r="M1106" s="59">
        <v>0</v>
      </c>
      <c r="N1106" s="59">
        <v>0</v>
      </c>
      <c r="O1106" s="59">
        <v>0</v>
      </c>
      <c r="P1106" s="59">
        <v>0</v>
      </c>
      <c r="Q1106" s="59">
        <v>0</v>
      </c>
      <c r="R1106" s="59">
        <v>0</v>
      </c>
      <c r="S1106" s="90"/>
      <c r="T1106" s="90"/>
      <c r="U1106" s="91"/>
    </row>
    <row r="1107" spans="1:21" ht="13.2" x14ac:dyDescent="0.25">
      <c r="A1107" s="59" t="s">
        <v>5020</v>
      </c>
      <c r="B1107" s="59" t="s">
        <v>6458</v>
      </c>
      <c r="C1107" s="59" t="s">
        <v>6462</v>
      </c>
      <c r="D1107" s="59" t="s">
        <v>128</v>
      </c>
      <c r="E1107" s="59">
        <v>0</v>
      </c>
      <c r="F1107" s="59">
        <v>0</v>
      </c>
      <c r="G1107" s="59">
        <v>0</v>
      </c>
      <c r="H1107" s="59">
        <v>0</v>
      </c>
      <c r="I1107" s="59">
        <v>0</v>
      </c>
      <c r="J1107" s="59">
        <v>0</v>
      </c>
      <c r="K1107" s="59">
        <v>0</v>
      </c>
      <c r="L1107" s="59">
        <v>0</v>
      </c>
      <c r="M1107" s="59">
        <v>0</v>
      </c>
      <c r="N1107" s="59">
        <v>0</v>
      </c>
      <c r="O1107" s="59">
        <v>0</v>
      </c>
      <c r="P1107" s="59">
        <v>0</v>
      </c>
      <c r="Q1107" s="59">
        <v>0</v>
      </c>
      <c r="R1107" s="59">
        <v>0</v>
      </c>
      <c r="S1107" s="90"/>
      <c r="T1107" s="90"/>
      <c r="U1107" s="91"/>
    </row>
    <row r="1108" spans="1:21" ht="13.2" x14ac:dyDescent="0.25">
      <c r="A1108" s="59" t="s">
        <v>5021</v>
      </c>
      <c r="B1108" s="59" t="s">
        <v>6458</v>
      </c>
      <c r="C1108" s="59" t="s">
        <v>6463</v>
      </c>
      <c r="D1108" s="59" t="s">
        <v>128</v>
      </c>
      <c r="E1108" s="59">
        <v>0</v>
      </c>
      <c r="F1108" s="59">
        <v>0</v>
      </c>
      <c r="G1108" s="59">
        <v>0</v>
      </c>
      <c r="H1108" s="59">
        <v>0</v>
      </c>
      <c r="I1108" s="59">
        <v>0</v>
      </c>
      <c r="J1108" s="59">
        <v>0</v>
      </c>
      <c r="K1108" s="59">
        <v>0</v>
      </c>
      <c r="L1108" s="59">
        <v>0</v>
      </c>
      <c r="M1108" s="59">
        <v>0</v>
      </c>
      <c r="N1108" s="59">
        <v>0</v>
      </c>
      <c r="O1108" s="59">
        <v>0</v>
      </c>
      <c r="P1108" s="59">
        <v>0</v>
      </c>
      <c r="Q1108" s="59">
        <v>0</v>
      </c>
      <c r="R1108" s="59">
        <v>0</v>
      </c>
      <c r="S1108" s="90"/>
      <c r="T1108" s="90"/>
      <c r="U1108" s="91"/>
    </row>
    <row r="1109" spans="1:21" ht="13.2" x14ac:dyDescent="0.25">
      <c r="A1109" s="59" t="s">
        <v>5022</v>
      </c>
      <c r="B1109" s="59" t="s">
        <v>6458</v>
      </c>
      <c r="C1109" s="59" t="s">
        <v>6464</v>
      </c>
      <c r="D1109" s="59" t="s">
        <v>128</v>
      </c>
      <c r="E1109" s="59">
        <v>0</v>
      </c>
      <c r="F1109" s="59">
        <v>0</v>
      </c>
      <c r="G1109" s="59">
        <v>0</v>
      </c>
      <c r="H1109" s="59">
        <v>0</v>
      </c>
      <c r="I1109" s="59">
        <v>0</v>
      </c>
      <c r="J1109" s="59">
        <v>0</v>
      </c>
      <c r="K1109" s="59">
        <v>0</v>
      </c>
      <c r="L1109" s="59">
        <v>0</v>
      </c>
      <c r="M1109" s="59">
        <v>0</v>
      </c>
      <c r="N1109" s="59">
        <v>0</v>
      </c>
      <c r="O1109" s="59">
        <v>0</v>
      </c>
      <c r="P1109" s="59">
        <v>0</v>
      </c>
      <c r="Q1109" s="59">
        <v>0</v>
      </c>
      <c r="R1109" s="59">
        <v>0</v>
      </c>
      <c r="S1109" s="90"/>
      <c r="T1109" s="90"/>
      <c r="U1109" s="91"/>
    </row>
    <row r="1110" spans="1:21" ht="13.2" x14ac:dyDescent="0.25">
      <c r="A1110" s="59" t="s">
        <v>5023</v>
      </c>
      <c r="B1110" s="59" t="s">
        <v>6458</v>
      </c>
      <c r="C1110" s="59" t="s">
        <v>6465</v>
      </c>
      <c r="D1110" s="59" t="s">
        <v>128</v>
      </c>
      <c r="E1110" s="59">
        <v>19</v>
      </c>
      <c r="F1110" s="59">
        <v>19</v>
      </c>
      <c r="G1110" s="59">
        <v>19</v>
      </c>
      <c r="H1110" s="59">
        <v>20</v>
      </c>
      <c r="I1110" s="59">
        <v>20</v>
      </c>
      <c r="J1110" s="59">
        <v>20</v>
      </c>
      <c r="K1110" s="59">
        <v>20</v>
      </c>
      <c r="L1110" s="59">
        <v>20</v>
      </c>
      <c r="M1110" s="59">
        <v>21</v>
      </c>
      <c r="N1110" s="59">
        <v>21</v>
      </c>
      <c r="O1110" s="59">
        <v>21</v>
      </c>
      <c r="P1110" s="59">
        <v>21</v>
      </c>
      <c r="Q1110" s="59">
        <v>21</v>
      </c>
      <c r="R1110" s="59">
        <v>20183</v>
      </c>
      <c r="S1110" s="90"/>
      <c r="T1110" s="90"/>
      <c r="U1110" s="91"/>
    </row>
    <row r="1111" spans="1:21" ht="13.2" x14ac:dyDescent="0.25">
      <c r="A1111" s="59" t="s">
        <v>5024</v>
      </c>
      <c r="B1111" s="59" t="s">
        <v>6458</v>
      </c>
      <c r="C1111" s="59" t="s">
        <v>6466</v>
      </c>
      <c r="D1111" s="59" t="s">
        <v>128</v>
      </c>
      <c r="E1111" s="59">
        <v>0</v>
      </c>
      <c r="F1111" s="59">
        <v>0</v>
      </c>
      <c r="G1111" s="59">
        <v>0</v>
      </c>
      <c r="H1111" s="59">
        <v>0</v>
      </c>
      <c r="I1111" s="59">
        <v>0</v>
      </c>
      <c r="J1111" s="59">
        <v>0</v>
      </c>
      <c r="K1111" s="59">
        <v>0</v>
      </c>
      <c r="L1111" s="59">
        <v>0</v>
      </c>
      <c r="M1111" s="59">
        <v>0</v>
      </c>
      <c r="N1111" s="59">
        <v>0</v>
      </c>
      <c r="O1111" s="59">
        <v>0</v>
      </c>
      <c r="P1111" s="59">
        <v>0</v>
      </c>
      <c r="Q1111" s="59">
        <v>0</v>
      </c>
      <c r="R1111" s="59">
        <v>0</v>
      </c>
      <c r="S1111" s="90"/>
      <c r="T1111" s="90"/>
      <c r="U1111" s="91"/>
    </row>
    <row r="1112" spans="1:21" ht="13.2" x14ac:dyDescent="0.25">
      <c r="A1112" s="59" t="s">
        <v>5025</v>
      </c>
      <c r="B1112" s="59" t="s">
        <v>6458</v>
      </c>
      <c r="C1112" s="59" t="s">
        <v>6467</v>
      </c>
      <c r="D1112" s="59" t="s">
        <v>128</v>
      </c>
      <c r="E1112" s="59">
        <v>0</v>
      </c>
      <c r="F1112" s="59">
        <v>0</v>
      </c>
      <c r="G1112" s="59">
        <v>0</v>
      </c>
      <c r="H1112" s="59">
        <v>0</v>
      </c>
      <c r="I1112" s="59">
        <v>0</v>
      </c>
      <c r="J1112" s="59">
        <v>0</v>
      </c>
      <c r="K1112" s="59">
        <v>0</v>
      </c>
      <c r="L1112" s="59">
        <v>0</v>
      </c>
      <c r="M1112" s="59">
        <v>0</v>
      </c>
      <c r="N1112" s="59">
        <v>0</v>
      </c>
      <c r="O1112" s="59">
        <v>0</v>
      </c>
      <c r="P1112" s="59">
        <v>0</v>
      </c>
      <c r="Q1112" s="59">
        <v>0</v>
      </c>
      <c r="R1112" s="59">
        <v>0</v>
      </c>
      <c r="S1112" s="90"/>
      <c r="T1112" s="90"/>
      <c r="U1112" s="91"/>
    </row>
    <row r="1113" spans="1:21" ht="13.2" x14ac:dyDescent="0.25">
      <c r="A1113" s="59" t="s">
        <v>5026</v>
      </c>
      <c r="B1113" s="59" t="s">
        <v>6458</v>
      </c>
      <c r="C1113" s="59" t="s">
        <v>6468</v>
      </c>
      <c r="D1113" s="59" t="s">
        <v>128</v>
      </c>
      <c r="E1113" s="59">
        <v>0</v>
      </c>
      <c r="F1113" s="59">
        <v>0</v>
      </c>
      <c r="G1113" s="59">
        <v>0</v>
      </c>
      <c r="H1113" s="59">
        <v>0</v>
      </c>
      <c r="I1113" s="59">
        <v>0</v>
      </c>
      <c r="J1113" s="59">
        <v>0</v>
      </c>
      <c r="K1113" s="59">
        <v>0</v>
      </c>
      <c r="L1113" s="59">
        <v>0</v>
      </c>
      <c r="M1113" s="59">
        <v>0</v>
      </c>
      <c r="N1113" s="59">
        <v>0</v>
      </c>
      <c r="O1113" s="59">
        <v>0</v>
      </c>
      <c r="P1113" s="59">
        <v>0</v>
      </c>
      <c r="Q1113" s="59">
        <v>0</v>
      </c>
      <c r="R1113" s="59">
        <v>0</v>
      </c>
      <c r="S1113" s="90"/>
      <c r="T1113" s="90"/>
      <c r="U1113" s="91"/>
    </row>
    <row r="1114" spans="1:21" ht="13.2" x14ac:dyDescent="0.25">
      <c r="A1114" s="59" t="s">
        <v>5027</v>
      </c>
      <c r="B1114" s="59" t="s">
        <v>6458</v>
      </c>
      <c r="C1114" s="59" t="s">
        <v>6469</v>
      </c>
      <c r="D1114" s="59" t="s">
        <v>128</v>
      </c>
      <c r="E1114" s="59">
        <v>154413</v>
      </c>
      <c r="F1114" s="59">
        <v>155175</v>
      </c>
      <c r="G1114" s="59">
        <v>155708</v>
      </c>
      <c r="H1114" s="59">
        <v>155740</v>
      </c>
      <c r="I1114" s="59">
        <v>156385</v>
      </c>
      <c r="J1114" s="59">
        <v>157066</v>
      </c>
      <c r="K1114" s="59">
        <v>157873</v>
      </c>
      <c r="L1114" s="59">
        <v>158561</v>
      </c>
      <c r="M1114" s="59">
        <v>159347</v>
      </c>
      <c r="N1114" s="59">
        <v>160306</v>
      </c>
      <c r="O1114" s="59">
        <v>160631</v>
      </c>
      <c r="P1114" s="59">
        <v>161240</v>
      </c>
      <c r="Q1114" s="59">
        <v>161569</v>
      </c>
      <c r="R1114" s="59">
        <v>158002003</v>
      </c>
      <c r="S1114" s="90"/>
      <c r="T1114" s="90"/>
      <c r="U1114" s="91"/>
    </row>
    <row r="1115" spans="1:21" ht="13.2" x14ac:dyDescent="0.25">
      <c r="A1115" s="59" t="s">
        <v>5028</v>
      </c>
      <c r="B1115" s="59" t="s">
        <v>6470</v>
      </c>
      <c r="C1115" s="59" t="s">
        <v>6471</v>
      </c>
      <c r="D1115" s="59" t="s">
        <v>128</v>
      </c>
      <c r="E1115" s="59">
        <v>0</v>
      </c>
      <c r="F1115" s="59">
        <v>0</v>
      </c>
      <c r="G1115" s="59">
        <v>0</v>
      </c>
      <c r="H1115" s="59">
        <v>0</v>
      </c>
      <c r="I1115" s="59">
        <v>0</v>
      </c>
      <c r="J1115" s="59">
        <v>0</v>
      </c>
      <c r="K1115" s="59">
        <v>0</v>
      </c>
      <c r="L1115" s="59">
        <v>0</v>
      </c>
      <c r="M1115" s="59">
        <v>0</v>
      </c>
      <c r="N1115" s="59">
        <v>0</v>
      </c>
      <c r="O1115" s="59">
        <v>0</v>
      </c>
      <c r="P1115" s="59">
        <v>0</v>
      </c>
      <c r="Q1115" s="59">
        <v>0</v>
      </c>
      <c r="R1115" s="59">
        <v>0</v>
      </c>
      <c r="S1115" s="90"/>
      <c r="T1115" s="90"/>
      <c r="U1115" s="91"/>
    </row>
    <row r="1116" spans="1:21" ht="13.2" x14ac:dyDescent="0.25">
      <c r="A1116" s="59" t="s">
        <v>5029</v>
      </c>
      <c r="B1116" s="59" t="s">
        <v>6470</v>
      </c>
      <c r="C1116" s="59" t="s">
        <v>6472</v>
      </c>
      <c r="D1116" s="59" t="s">
        <v>128</v>
      </c>
      <c r="E1116" s="59">
        <v>0</v>
      </c>
      <c r="F1116" s="59">
        <v>0</v>
      </c>
      <c r="G1116" s="59">
        <v>0</v>
      </c>
      <c r="H1116" s="59">
        <v>0</v>
      </c>
      <c r="I1116" s="59">
        <v>0</v>
      </c>
      <c r="J1116" s="59">
        <v>0</v>
      </c>
      <c r="K1116" s="59">
        <v>0</v>
      </c>
      <c r="L1116" s="59">
        <v>0</v>
      </c>
      <c r="M1116" s="59">
        <v>0</v>
      </c>
      <c r="N1116" s="59">
        <v>0</v>
      </c>
      <c r="O1116" s="59">
        <v>0</v>
      </c>
      <c r="P1116" s="59">
        <v>0</v>
      </c>
      <c r="Q1116" s="59">
        <v>0</v>
      </c>
      <c r="R1116" s="59">
        <v>0</v>
      </c>
      <c r="S1116" s="90"/>
      <c r="T1116" s="90"/>
      <c r="U1116" s="91"/>
    </row>
    <row r="1117" spans="1:21" ht="13.2" x14ac:dyDescent="0.25">
      <c r="A1117" s="59" t="s">
        <v>5030</v>
      </c>
      <c r="B1117" s="59" t="s">
        <v>6470</v>
      </c>
      <c r="C1117" s="59" t="s">
        <v>6473</v>
      </c>
      <c r="D1117" s="59" t="s">
        <v>128</v>
      </c>
      <c r="E1117" s="59">
        <v>0</v>
      </c>
      <c r="F1117" s="59">
        <v>0</v>
      </c>
      <c r="G1117" s="59">
        <v>0</v>
      </c>
      <c r="H1117" s="59">
        <v>0</v>
      </c>
      <c r="I1117" s="59">
        <v>0</v>
      </c>
      <c r="J1117" s="59">
        <v>0</v>
      </c>
      <c r="K1117" s="59">
        <v>0</v>
      </c>
      <c r="L1117" s="59">
        <v>0</v>
      </c>
      <c r="M1117" s="59">
        <v>0</v>
      </c>
      <c r="N1117" s="59">
        <v>0</v>
      </c>
      <c r="O1117" s="59">
        <v>0</v>
      </c>
      <c r="P1117" s="59">
        <v>0</v>
      </c>
      <c r="Q1117" s="59">
        <v>0</v>
      </c>
      <c r="R1117" s="59">
        <v>0</v>
      </c>
      <c r="S1117" s="90"/>
      <c r="T1117" s="90"/>
      <c r="U1117" s="91"/>
    </row>
    <row r="1118" spans="1:21" ht="13.2" x14ac:dyDescent="0.25">
      <c r="A1118" s="59" t="s">
        <v>5031</v>
      </c>
      <c r="B1118" s="59" t="s">
        <v>6470</v>
      </c>
      <c r="C1118" s="59" t="s">
        <v>6474</v>
      </c>
      <c r="D1118" s="59" t="s">
        <v>128</v>
      </c>
      <c r="E1118" s="59">
        <v>0</v>
      </c>
      <c r="F1118" s="59">
        <v>0</v>
      </c>
      <c r="G1118" s="59">
        <v>0</v>
      </c>
      <c r="H1118" s="59">
        <v>0</v>
      </c>
      <c r="I1118" s="59">
        <v>0</v>
      </c>
      <c r="J1118" s="59">
        <v>0</v>
      </c>
      <c r="K1118" s="59">
        <v>0</v>
      </c>
      <c r="L1118" s="59">
        <v>0</v>
      </c>
      <c r="M1118" s="59">
        <v>0</v>
      </c>
      <c r="N1118" s="59">
        <v>0</v>
      </c>
      <c r="O1118" s="59">
        <v>0</v>
      </c>
      <c r="P1118" s="59">
        <v>0</v>
      </c>
      <c r="Q1118" s="59">
        <v>0</v>
      </c>
      <c r="R1118" s="59">
        <v>0</v>
      </c>
      <c r="S1118" s="90"/>
      <c r="T1118" s="90"/>
      <c r="U1118" s="91"/>
    </row>
    <row r="1119" spans="1:21" ht="13.2" x14ac:dyDescent="0.25">
      <c r="A1119" s="59" t="s">
        <v>5032</v>
      </c>
      <c r="B1119" s="59" t="s">
        <v>6470</v>
      </c>
      <c r="C1119" s="59" t="s">
        <v>6475</v>
      </c>
      <c r="D1119" s="59" t="s">
        <v>128</v>
      </c>
      <c r="E1119" s="59">
        <v>0</v>
      </c>
      <c r="F1119" s="59">
        <v>0</v>
      </c>
      <c r="G1119" s="59">
        <v>0</v>
      </c>
      <c r="H1119" s="59">
        <v>0</v>
      </c>
      <c r="I1119" s="59">
        <v>0</v>
      </c>
      <c r="J1119" s="59">
        <v>0</v>
      </c>
      <c r="K1119" s="59">
        <v>0</v>
      </c>
      <c r="L1119" s="59">
        <v>0</v>
      </c>
      <c r="M1119" s="59">
        <v>0</v>
      </c>
      <c r="N1119" s="59">
        <v>0</v>
      </c>
      <c r="O1119" s="59">
        <v>0</v>
      </c>
      <c r="P1119" s="59">
        <v>0</v>
      </c>
      <c r="Q1119" s="59">
        <v>0</v>
      </c>
      <c r="R1119" s="59">
        <v>0</v>
      </c>
      <c r="S1119" s="90"/>
      <c r="T1119" s="90"/>
      <c r="U1119" s="91"/>
    </row>
    <row r="1120" spans="1:21" ht="13.2" x14ac:dyDescent="0.25">
      <c r="A1120" s="59" t="s">
        <v>5033</v>
      </c>
      <c r="B1120" s="59" t="s">
        <v>6470</v>
      </c>
      <c r="C1120" s="59" t="s">
        <v>6476</v>
      </c>
      <c r="D1120" s="59" t="s">
        <v>128</v>
      </c>
      <c r="E1120" s="59">
        <v>15</v>
      </c>
      <c r="F1120" s="59">
        <v>15</v>
      </c>
      <c r="G1120" s="59">
        <v>16</v>
      </c>
      <c r="H1120" s="59">
        <v>16</v>
      </c>
      <c r="I1120" s="59">
        <v>16</v>
      </c>
      <c r="J1120" s="59">
        <v>16</v>
      </c>
      <c r="K1120" s="59">
        <v>17</v>
      </c>
      <c r="L1120" s="59">
        <v>17</v>
      </c>
      <c r="M1120" s="59">
        <v>17</v>
      </c>
      <c r="N1120" s="59">
        <v>17</v>
      </c>
      <c r="O1120" s="59">
        <v>17</v>
      </c>
      <c r="P1120" s="59">
        <v>18</v>
      </c>
      <c r="Q1120" s="59">
        <v>18</v>
      </c>
      <c r="R1120" s="59">
        <v>16528</v>
      </c>
      <c r="S1120" s="90"/>
      <c r="T1120" s="90"/>
      <c r="U1120" s="91"/>
    </row>
    <row r="1121" spans="1:21" ht="13.2" x14ac:dyDescent="0.25">
      <c r="A1121" s="59" t="s">
        <v>5034</v>
      </c>
      <c r="B1121" s="59" t="s">
        <v>6470</v>
      </c>
      <c r="C1121" s="59" t="s">
        <v>6477</v>
      </c>
      <c r="D1121" s="59" t="s">
        <v>128</v>
      </c>
      <c r="E1121" s="59">
        <v>124480</v>
      </c>
      <c r="F1121" s="59">
        <v>125321</v>
      </c>
      <c r="G1121" s="59">
        <v>125720</v>
      </c>
      <c r="H1121" s="59">
        <v>124757</v>
      </c>
      <c r="I1121" s="59">
        <v>125334</v>
      </c>
      <c r="J1121" s="59">
        <v>126182</v>
      </c>
      <c r="K1121" s="59">
        <v>127390</v>
      </c>
      <c r="L1121" s="59">
        <v>128088</v>
      </c>
      <c r="M1121" s="59">
        <v>129033</v>
      </c>
      <c r="N1121" s="59">
        <v>130449</v>
      </c>
      <c r="O1121" s="59">
        <v>130738</v>
      </c>
      <c r="P1121" s="59">
        <v>131368</v>
      </c>
      <c r="Q1121" s="59">
        <v>132099</v>
      </c>
      <c r="R1121" s="59">
        <v>127722318</v>
      </c>
      <c r="S1121" s="90"/>
      <c r="T1121" s="90"/>
      <c r="U1121" s="91"/>
    </row>
    <row r="1122" spans="1:21" ht="13.2" x14ac:dyDescent="0.25">
      <c r="A1122" s="59" t="s">
        <v>5035</v>
      </c>
      <c r="B1122" s="59" t="s">
        <v>6470</v>
      </c>
      <c r="C1122" s="59" t="s">
        <v>6478</v>
      </c>
      <c r="D1122" s="59" t="s">
        <v>128</v>
      </c>
      <c r="E1122" s="59">
        <v>0</v>
      </c>
      <c r="F1122" s="59">
        <v>0</v>
      </c>
      <c r="G1122" s="59">
        <v>0</v>
      </c>
      <c r="H1122" s="59">
        <v>0</v>
      </c>
      <c r="I1122" s="59">
        <v>0</v>
      </c>
      <c r="J1122" s="59">
        <v>0</v>
      </c>
      <c r="K1122" s="59">
        <v>0</v>
      </c>
      <c r="L1122" s="59">
        <v>0</v>
      </c>
      <c r="M1122" s="59">
        <v>0</v>
      </c>
      <c r="N1122" s="59">
        <v>0</v>
      </c>
      <c r="O1122" s="59">
        <v>0</v>
      </c>
      <c r="P1122" s="59">
        <v>0</v>
      </c>
      <c r="Q1122" s="59">
        <v>0</v>
      </c>
      <c r="R1122" s="59">
        <v>0</v>
      </c>
      <c r="S1122" s="90"/>
      <c r="T1122" s="90"/>
      <c r="U1122" s="91"/>
    </row>
    <row r="1123" spans="1:21" ht="13.2" x14ac:dyDescent="0.25">
      <c r="A1123" s="59" t="s">
        <v>5036</v>
      </c>
      <c r="B1123" s="59" t="s">
        <v>6479</v>
      </c>
      <c r="C1123" s="59" t="s">
        <v>6480</v>
      </c>
      <c r="D1123" s="59" t="s">
        <v>128</v>
      </c>
      <c r="E1123" s="59">
        <v>0</v>
      </c>
      <c r="F1123" s="59">
        <v>0</v>
      </c>
      <c r="G1123" s="59">
        <v>0</v>
      </c>
      <c r="H1123" s="59">
        <v>0</v>
      </c>
      <c r="I1123" s="59">
        <v>0</v>
      </c>
      <c r="J1123" s="59">
        <v>0</v>
      </c>
      <c r="K1123" s="59">
        <v>0</v>
      </c>
      <c r="L1123" s="59">
        <v>0</v>
      </c>
      <c r="M1123" s="59">
        <v>0</v>
      </c>
      <c r="N1123" s="59">
        <v>0</v>
      </c>
      <c r="O1123" s="59">
        <v>0</v>
      </c>
      <c r="P1123" s="59">
        <v>0</v>
      </c>
      <c r="Q1123" s="59">
        <v>0</v>
      </c>
      <c r="R1123" s="59">
        <v>0</v>
      </c>
      <c r="S1123" s="90"/>
      <c r="T1123" s="90"/>
      <c r="U1123" s="91"/>
    </row>
    <row r="1124" spans="1:21" ht="13.2" x14ac:dyDescent="0.25">
      <c r="A1124" s="59" t="s">
        <v>5037</v>
      </c>
      <c r="B1124" s="59" t="s">
        <v>6479</v>
      </c>
      <c r="C1124" s="59" t="s">
        <v>6481</v>
      </c>
      <c r="D1124" s="59" t="s">
        <v>128</v>
      </c>
      <c r="E1124" s="59">
        <v>0</v>
      </c>
      <c r="F1124" s="59">
        <v>0</v>
      </c>
      <c r="G1124" s="59">
        <v>0</v>
      </c>
      <c r="H1124" s="59">
        <v>0</v>
      </c>
      <c r="I1124" s="59">
        <v>0</v>
      </c>
      <c r="J1124" s="59">
        <v>0</v>
      </c>
      <c r="K1124" s="59">
        <v>0</v>
      </c>
      <c r="L1124" s="59">
        <v>0</v>
      </c>
      <c r="M1124" s="59">
        <v>0</v>
      </c>
      <c r="N1124" s="59">
        <v>0</v>
      </c>
      <c r="O1124" s="59">
        <v>0</v>
      </c>
      <c r="P1124" s="59">
        <v>0</v>
      </c>
      <c r="Q1124" s="59">
        <v>0</v>
      </c>
      <c r="R1124" s="59">
        <v>0</v>
      </c>
      <c r="S1124" s="90"/>
      <c r="T1124" s="90"/>
      <c r="U1124" s="91"/>
    </row>
    <row r="1125" spans="1:21" ht="13.2" x14ac:dyDescent="0.25">
      <c r="A1125" s="59" t="s">
        <v>5038</v>
      </c>
      <c r="B1125" s="59" t="s">
        <v>6479</v>
      </c>
      <c r="C1125" s="59" t="s">
        <v>6482</v>
      </c>
      <c r="D1125" s="59" t="s">
        <v>128</v>
      </c>
      <c r="E1125" s="59">
        <v>0</v>
      </c>
      <c r="F1125" s="59">
        <v>0</v>
      </c>
      <c r="G1125" s="59">
        <v>0</v>
      </c>
      <c r="H1125" s="59">
        <v>0</v>
      </c>
      <c r="I1125" s="59">
        <v>0</v>
      </c>
      <c r="J1125" s="59">
        <v>0</v>
      </c>
      <c r="K1125" s="59">
        <v>0</v>
      </c>
      <c r="L1125" s="59">
        <v>0</v>
      </c>
      <c r="M1125" s="59">
        <v>0</v>
      </c>
      <c r="N1125" s="59">
        <v>0</v>
      </c>
      <c r="O1125" s="59">
        <v>0</v>
      </c>
      <c r="P1125" s="59">
        <v>0</v>
      </c>
      <c r="Q1125" s="59">
        <v>0</v>
      </c>
      <c r="R1125" s="59">
        <v>0</v>
      </c>
      <c r="S1125" s="90"/>
      <c r="T1125" s="90"/>
      <c r="U1125" s="91"/>
    </row>
    <row r="1126" spans="1:21" ht="13.2" x14ac:dyDescent="0.25">
      <c r="A1126" s="59" t="s">
        <v>5039</v>
      </c>
      <c r="B1126" s="59" t="s">
        <v>6479</v>
      </c>
      <c r="C1126" s="59" t="s">
        <v>6483</v>
      </c>
      <c r="D1126" s="59" t="s">
        <v>128</v>
      </c>
      <c r="E1126" s="59">
        <v>0</v>
      </c>
      <c r="F1126" s="59">
        <v>0</v>
      </c>
      <c r="G1126" s="59">
        <v>0</v>
      </c>
      <c r="H1126" s="59">
        <v>0</v>
      </c>
      <c r="I1126" s="59">
        <v>0</v>
      </c>
      <c r="J1126" s="59">
        <v>0</v>
      </c>
      <c r="K1126" s="59">
        <v>0</v>
      </c>
      <c r="L1126" s="59">
        <v>0</v>
      </c>
      <c r="M1126" s="59">
        <v>0</v>
      </c>
      <c r="N1126" s="59">
        <v>0</v>
      </c>
      <c r="O1126" s="59">
        <v>0</v>
      </c>
      <c r="P1126" s="59">
        <v>0</v>
      </c>
      <c r="Q1126" s="59">
        <v>0</v>
      </c>
      <c r="R1126" s="59">
        <v>0</v>
      </c>
      <c r="S1126" s="90"/>
      <c r="T1126" s="90"/>
      <c r="U1126" s="91"/>
    </row>
    <row r="1127" spans="1:21" ht="13.2" x14ac:dyDescent="0.25">
      <c r="A1127" s="59" t="s">
        <v>5040</v>
      </c>
      <c r="B1127" s="59" t="s">
        <v>6479</v>
      </c>
      <c r="C1127" s="59" t="s">
        <v>6484</v>
      </c>
      <c r="D1127" s="59" t="s">
        <v>128</v>
      </c>
      <c r="E1127" s="59">
        <v>0</v>
      </c>
      <c r="F1127" s="59">
        <v>0</v>
      </c>
      <c r="G1127" s="59">
        <v>0</v>
      </c>
      <c r="H1127" s="59">
        <v>0</v>
      </c>
      <c r="I1127" s="59">
        <v>0</v>
      </c>
      <c r="J1127" s="59">
        <v>0</v>
      </c>
      <c r="K1127" s="59">
        <v>0</v>
      </c>
      <c r="L1127" s="59">
        <v>0</v>
      </c>
      <c r="M1127" s="59">
        <v>0</v>
      </c>
      <c r="N1127" s="59">
        <v>0</v>
      </c>
      <c r="O1127" s="59">
        <v>0</v>
      </c>
      <c r="P1127" s="59">
        <v>0</v>
      </c>
      <c r="Q1127" s="59">
        <v>0</v>
      </c>
      <c r="R1127" s="59">
        <v>0</v>
      </c>
      <c r="S1127" s="90"/>
      <c r="T1127" s="90"/>
      <c r="U1127" s="91"/>
    </row>
    <row r="1128" spans="1:21" ht="13.2" x14ac:dyDescent="0.25">
      <c r="A1128" s="59" t="s">
        <v>5041</v>
      </c>
      <c r="B1128" s="59" t="s">
        <v>6479</v>
      </c>
      <c r="C1128" s="59" t="s">
        <v>6485</v>
      </c>
      <c r="D1128" s="59" t="s">
        <v>128</v>
      </c>
      <c r="E1128" s="59">
        <v>0</v>
      </c>
      <c r="F1128" s="59">
        <v>0</v>
      </c>
      <c r="G1128" s="59">
        <v>0</v>
      </c>
      <c r="H1128" s="59">
        <v>0</v>
      </c>
      <c r="I1128" s="59">
        <v>0</v>
      </c>
      <c r="J1128" s="59">
        <v>0</v>
      </c>
      <c r="K1128" s="59">
        <v>0</v>
      </c>
      <c r="L1128" s="59">
        <v>0</v>
      </c>
      <c r="M1128" s="59">
        <v>0</v>
      </c>
      <c r="N1128" s="59">
        <v>0</v>
      </c>
      <c r="O1128" s="59">
        <v>0</v>
      </c>
      <c r="P1128" s="59">
        <v>0</v>
      </c>
      <c r="Q1128" s="59">
        <v>0</v>
      </c>
      <c r="R1128" s="59">
        <v>0</v>
      </c>
      <c r="S1128" s="90"/>
      <c r="T1128" s="90"/>
      <c r="U1128" s="91"/>
    </row>
    <row r="1129" spans="1:21" ht="13.2" x14ac:dyDescent="0.25">
      <c r="A1129" s="59" t="s">
        <v>5042</v>
      </c>
      <c r="B1129" s="59" t="s">
        <v>6479</v>
      </c>
      <c r="C1129" s="59" t="s">
        <v>6486</v>
      </c>
      <c r="D1129" s="59" t="s">
        <v>128</v>
      </c>
      <c r="E1129" s="59">
        <v>278960</v>
      </c>
      <c r="F1129" s="59">
        <v>279866</v>
      </c>
      <c r="G1129" s="59">
        <v>280815</v>
      </c>
      <c r="H1129" s="59">
        <v>281644</v>
      </c>
      <c r="I1129" s="59">
        <v>282623</v>
      </c>
      <c r="J1129" s="59">
        <v>283605</v>
      </c>
      <c r="K1129" s="59">
        <v>284581</v>
      </c>
      <c r="L1129" s="59">
        <v>285466</v>
      </c>
      <c r="M1129" s="59">
        <v>286408</v>
      </c>
      <c r="N1129" s="59">
        <v>287467</v>
      </c>
      <c r="O1129" s="59">
        <v>288192</v>
      </c>
      <c r="P1129" s="59">
        <v>289147</v>
      </c>
      <c r="Q1129" s="59">
        <v>290127</v>
      </c>
      <c r="R1129" s="59">
        <v>284529695</v>
      </c>
      <c r="S1129" s="90"/>
      <c r="T1129" s="90"/>
      <c r="U1129" s="91"/>
    </row>
    <row r="1130" spans="1:21" ht="13.2" x14ac:dyDescent="0.25">
      <c r="A1130" s="59" t="s">
        <v>5043</v>
      </c>
      <c r="B1130" s="59" t="s">
        <v>6479</v>
      </c>
      <c r="C1130" s="59" t="s">
        <v>6487</v>
      </c>
      <c r="D1130" s="59" t="s">
        <v>128</v>
      </c>
      <c r="E1130" s="59">
        <v>0</v>
      </c>
      <c r="F1130" s="59">
        <v>0</v>
      </c>
      <c r="G1130" s="59">
        <v>0</v>
      </c>
      <c r="H1130" s="59">
        <v>0</v>
      </c>
      <c r="I1130" s="59">
        <v>0</v>
      </c>
      <c r="J1130" s="59">
        <v>0</v>
      </c>
      <c r="K1130" s="59">
        <v>0</v>
      </c>
      <c r="L1130" s="59">
        <v>0</v>
      </c>
      <c r="M1130" s="59">
        <v>0</v>
      </c>
      <c r="N1130" s="59">
        <v>0</v>
      </c>
      <c r="O1130" s="59">
        <v>0</v>
      </c>
      <c r="P1130" s="59">
        <v>0</v>
      </c>
      <c r="Q1130" s="59">
        <v>0</v>
      </c>
      <c r="R1130" s="59">
        <v>0</v>
      </c>
      <c r="S1130" s="90"/>
      <c r="T1130" s="90"/>
      <c r="U1130" s="91"/>
    </row>
    <row r="1131" spans="1:21" ht="13.2" x14ac:dyDescent="0.25">
      <c r="A1131" s="59" t="s">
        <v>5044</v>
      </c>
      <c r="B1131" s="59" t="s">
        <v>6479</v>
      </c>
      <c r="C1131" s="59" t="s">
        <v>6488</v>
      </c>
      <c r="D1131" s="59" t="s">
        <v>128</v>
      </c>
      <c r="E1131" s="59">
        <v>0</v>
      </c>
      <c r="F1131" s="59">
        <v>0</v>
      </c>
      <c r="G1131" s="59">
        <v>0</v>
      </c>
      <c r="H1131" s="59">
        <v>0</v>
      </c>
      <c r="I1131" s="59">
        <v>0</v>
      </c>
      <c r="J1131" s="59">
        <v>0</v>
      </c>
      <c r="K1131" s="59">
        <v>0</v>
      </c>
      <c r="L1131" s="59">
        <v>0</v>
      </c>
      <c r="M1131" s="59">
        <v>0</v>
      </c>
      <c r="N1131" s="59">
        <v>0</v>
      </c>
      <c r="O1131" s="59">
        <v>0</v>
      </c>
      <c r="P1131" s="59">
        <v>0</v>
      </c>
      <c r="Q1131" s="59">
        <v>0</v>
      </c>
      <c r="R1131" s="59">
        <v>0</v>
      </c>
      <c r="S1131" s="90"/>
      <c r="T1131" s="90"/>
      <c r="U1131" s="91"/>
    </row>
    <row r="1132" spans="1:21" ht="13.2" x14ac:dyDescent="0.25">
      <c r="A1132" s="59" t="s">
        <v>5045</v>
      </c>
      <c r="B1132" s="59" t="s">
        <v>6479</v>
      </c>
      <c r="C1132" s="59" t="s">
        <v>6489</v>
      </c>
      <c r="D1132" s="59" t="s">
        <v>128</v>
      </c>
      <c r="E1132" s="59">
        <v>0</v>
      </c>
      <c r="F1132" s="59">
        <v>0</v>
      </c>
      <c r="G1132" s="59">
        <v>0</v>
      </c>
      <c r="H1132" s="59">
        <v>0</v>
      </c>
      <c r="I1132" s="59">
        <v>0</v>
      </c>
      <c r="J1132" s="59">
        <v>0</v>
      </c>
      <c r="K1132" s="59">
        <v>0</v>
      </c>
      <c r="L1132" s="59">
        <v>0</v>
      </c>
      <c r="M1132" s="59">
        <v>0</v>
      </c>
      <c r="N1132" s="59">
        <v>0</v>
      </c>
      <c r="O1132" s="59">
        <v>0</v>
      </c>
      <c r="P1132" s="59">
        <v>0</v>
      </c>
      <c r="Q1132" s="59">
        <v>0</v>
      </c>
      <c r="R1132" s="59">
        <v>239</v>
      </c>
      <c r="S1132" s="90"/>
      <c r="T1132" s="90"/>
      <c r="U1132" s="91"/>
    </row>
    <row r="1133" spans="1:21" ht="13.2" x14ac:dyDescent="0.25">
      <c r="A1133" s="59" t="s">
        <v>5046</v>
      </c>
      <c r="B1133" s="59" t="s">
        <v>6479</v>
      </c>
      <c r="C1133" s="59" t="s">
        <v>6490</v>
      </c>
      <c r="D1133" s="59" t="s">
        <v>128</v>
      </c>
      <c r="E1133" s="59">
        <v>0</v>
      </c>
      <c r="F1133" s="59">
        <v>0</v>
      </c>
      <c r="G1133" s="59">
        <v>0</v>
      </c>
      <c r="H1133" s="59">
        <v>0</v>
      </c>
      <c r="I1133" s="59">
        <v>0</v>
      </c>
      <c r="J1133" s="59">
        <v>0</v>
      </c>
      <c r="K1133" s="59">
        <v>0</v>
      </c>
      <c r="L1133" s="59">
        <v>0</v>
      </c>
      <c r="M1133" s="59">
        <v>0</v>
      </c>
      <c r="N1133" s="59">
        <v>0</v>
      </c>
      <c r="O1133" s="59">
        <v>0</v>
      </c>
      <c r="P1133" s="59">
        <v>0</v>
      </c>
      <c r="Q1133" s="59">
        <v>0</v>
      </c>
      <c r="R1133" s="59">
        <v>0</v>
      </c>
      <c r="S1133" s="90"/>
      <c r="T1133" s="90"/>
      <c r="U1133" s="91"/>
    </row>
    <row r="1134" spans="1:21" ht="13.2" x14ac:dyDescent="0.25">
      <c r="A1134" s="59" t="s">
        <v>5047</v>
      </c>
      <c r="B1134" s="59" t="s">
        <v>6491</v>
      </c>
      <c r="C1134" s="59" t="s">
        <v>6492</v>
      </c>
      <c r="D1134" s="59" t="s">
        <v>128</v>
      </c>
      <c r="E1134" s="59">
        <v>0</v>
      </c>
      <c r="F1134" s="59">
        <v>0</v>
      </c>
      <c r="G1134" s="59">
        <v>0</v>
      </c>
      <c r="H1134" s="59">
        <v>0</v>
      </c>
      <c r="I1134" s="59">
        <v>0</v>
      </c>
      <c r="J1134" s="59">
        <v>0</v>
      </c>
      <c r="K1134" s="59">
        <v>0</v>
      </c>
      <c r="L1134" s="59">
        <v>0</v>
      </c>
      <c r="M1134" s="59">
        <v>0</v>
      </c>
      <c r="N1134" s="59">
        <v>0</v>
      </c>
      <c r="O1134" s="59">
        <v>0</v>
      </c>
      <c r="P1134" s="59">
        <v>0</v>
      </c>
      <c r="Q1134" s="59">
        <v>0</v>
      </c>
      <c r="R1134" s="59">
        <v>0</v>
      </c>
      <c r="S1134" s="90"/>
      <c r="T1134" s="90"/>
      <c r="U1134" s="91"/>
    </row>
    <row r="1135" spans="1:21" ht="13.2" x14ac:dyDescent="0.25">
      <c r="A1135" s="59" t="s">
        <v>5048</v>
      </c>
      <c r="B1135" s="59" t="s">
        <v>6491</v>
      </c>
      <c r="C1135" s="59" t="s">
        <v>6493</v>
      </c>
      <c r="D1135" s="59" t="s">
        <v>128</v>
      </c>
      <c r="E1135" s="59">
        <v>0</v>
      </c>
      <c r="F1135" s="59">
        <v>0</v>
      </c>
      <c r="G1135" s="59">
        <v>0</v>
      </c>
      <c r="H1135" s="59">
        <v>0</v>
      </c>
      <c r="I1135" s="59">
        <v>0</v>
      </c>
      <c r="J1135" s="59">
        <v>0</v>
      </c>
      <c r="K1135" s="59">
        <v>0</v>
      </c>
      <c r="L1135" s="59">
        <v>0</v>
      </c>
      <c r="M1135" s="59">
        <v>0</v>
      </c>
      <c r="N1135" s="59">
        <v>0</v>
      </c>
      <c r="O1135" s="59">
        <v>0</v>
      </c>
      <c r="P1135" s="59">
        <v>0</v>
      </c>
      <c r="Q1135" s="59">
        <v>0</v>
      </c>
      <c r="R1135" s="59">
        <v>0</v>
      </c>
      <c r="S1135" s="90"/>
      <c r="T1135" s="90"/>
      <c r="U1135" s="91"/>
    </row>
    <row r="1136" spans="1:21" ht="13.2" x14ac:dyDescent="0.25">
      <c r="A1136" s="59" t="s">
        <v>5049</v>
      </c>
      <c r="B1136" s="59" t="s">
        <v>6491</v>
      </c>
      <c r="C1136" s="59" t="s">
        <v>6494</v>
      </c>
      <c r="D1136" s="59" t="s">
        <v>128</v>
      </c>
      <c r="E1136" s="59">
        <v>0</v>
      </c>
      <c r="F1136" s="59">
        <v>0</v>
      </c>
      <c r="G1136" s="59">
        <v>0</v>
      </c>
      <c r="H1136" s="59">
        <v>0</v>
      </c>
      <c r="I1136" s="59">
        <v>0</v>
      </c>
      <c r="J1136" s="59">
        <v>0</v>
      </c>
      <c r="K1136" s="59">
        <v>0</v>
      </c>
      <c r="L1136" s="59">
        <v>0</v>
      </c>
      <c r="M1136" s="59">
        <v>0</v>
      </c>
      <c r="N1136" s="59">
        <v>0</v>
      </c>
      <c r="O1136" s="59">
        <v>0</v>
      </c>
      <c r="P1136" s="59">
        <v>0</v>
      </c>
      <c r="Q1136" s="59">
        <v>0</v>
      </c>
      <c r="R1136" s="59">
        <v>0</v>
      </c>
      <c r="S1136" s="90"/>
      <c r="T1136" s="90"/>
      <c r="U1136" s="91"/>
    </row>
    <row r="1137" spans="1:21" ht="13.2" x14ac:dyDescent="0.25">
      <c r="A1137" s="59" t="s">
        <v>5050</v>
      </c>
      <c r="B1137" s="59" t="s">
        <v>6491</v>
      </c>
      <c r="C1137" s="59" t="s">
        <v>6495</v>
      </c>
      <c r="D1137" s="59" t="s">
        <v>128</v>
      </c>
      <c r="E1137" s="59">
        <v>0</v>
      </c>
      <c r="F1137" s="59">
        <v>0</v>
      </c>
      <c r="G1137" s="59">
        <v>0</v>
      </c>
      <c r="H1137" s="59">
        <v>0</v>
      </c>
      <c r="I1137" s="59">
        <v>0</v>
      </c>
      <c r="J1137" s="59">
        <v>0</v>
      </c>
      <c r="K1137" s="59">
        <v>0</v>
      </c>
      <c r="L1137" s="59">
        <v>0</v>
      </c>
      <c r="M1137" s="59">
        <v>0</v>
      </c>
      <c r="N1137" s="59">
        <v>0</v>
      </c>
      <c r="O1137" s="59">
        <v>0</v>
      </c>
      <c r="P1137" s="59">
        <v>0</v>
      </c>
      <c r="Q1137" s="59">
        <v>0</v>
      </c>
      <c r="R1137" s="59">
        <v>0</v>
      </c>
      <c r="S1137" s="90"/>
      <c r="T1137" s="90"/>
      <c r="U1137" s="91"/>
    </row>
    <row r="1138" spans="1:21" ht="13.2" x14ac:dyDescent="0.25">
      <c r="A1138" s="59" t="s">
        <v>5051</v>
      </c>
      <c r="B1138" s="59" t="s">
        <v>6491</v>
      </c>
      <c r="C1138" s="59" t="s">
        <v>6496</v>
      </c>
      <c r="D1138" s="59" t="s">
        <v>128</v>
      </c>
      <c r="E1138" s="59">
        <v>0</v>
      </c>
      <c r="F1138" s="59">
        <v>0</v>
      </c>
      <c r="G1138" s="59">
        <v>0</v>
      </c>
      <c r="H1138" s="59">
        <v>0</v>
      </c>
      <c r="I1138" s="59">
        <v>0</v>
      </c>
      <c r="J1138" s="59">
        <v>0</v>
      </c>
      <c r="K1138" s="59">
        <v>0</v>
      </c>
      <c r="L1138" s="59">
        <v>0</v>
      </c>
      <c r="M1138" s="59">
        <v>0</v>
      </c>
      <c r="N1138" s="59">
        <v>0</v>
      </c>
      <c r="O1138" s="59">
        <v>0</v>
      </c>
      <c r="P1138" s="59">
        <v>0</v>
      </c>
      <c r="Q1138" s="59">
        <v>0</v>
      </c>
      <c r="R1138" s="59">
        <v>0</v>
      </c>
      <c r="S1138" s="90"/>
      <c r="T1138" s="90"/>
      <c r="U1138" s="91"/>
    </row>
    <row r="1139" spans="1:21" ht="13.2" x14ac:dyDescent="0.25">
      <c r="A1139" s="59" t="s">
        <v>5052</v>
      </c>
      <c r="B1139" s="59" t="s">
        <v>6491</v>
      </c>
      <c r="C1139" s="59" t="s">
        <v>6497</v>
      </c>
      <c r="D1139" s="59" t="s">
        <v>128</v>
      </c>
      <c r="E1139" s="59">
        <v>0</v>
      </c>
      <c r="F1139" s="59">
        <v>0</v>
      </c>
      <c r="G1139" s="59">
        <v>0</v>
      </c>
      <c r="H1139" s="59">
        <v>0</v>
      </c>
      <c r="I1139" s="59">
        <v>0</v>
      </c>
      <c r="J1139" s="59">
        <v>0</v>
      </c>
      <c r="K1139" s="59">
        <v>0</v>
      </c>
      <c r="L1139" s="59">
        <v>0</v>
      </c>
      <c r="M1139" s="59">
        <v>0</v>
      </c>
      <c r="N1139" s="59">
        <v>0</v>
      </c>
      <c r="O1139" s="59">
        <v>0</v>
      </c>
      <c r="P1139" s="59">
        <v>0</v>
      </c>
      <c r="Q1139" s="59">
        <v>0</v>
      </c>
      <c r="R1139" s="59">
        <v>0</v>
      </c>
      <c r="S1139" s="90"/>
      <c r="T1139" s="90"/>
      <c r="U1139" s="91"/>
    </row>
    <row r="1140" spans="1:21" ht="13.2" x14ac:dyDescent="0.25">
      <c r="A1140" s="59" t="s">
        <v>5053</v>
      </c>
      <c r="B1140" s="59" t="s">
        <v>6491</v>
      </c>
      <c r="C1140" s="59" t="s">
        <v>6498</v>
      </c>
      <c r="D1140" s="59" t="s">
        <v>128</v>
      </c>
      <c r="E1140" s="59">
        <v>0</v>
      </c>
      <c r="F1140" s="59">
        <v>0</v>
      </c>
      <c r="G1140" s="59">
        <v>0</v>
      </c>
      <c r="H1140" s="59">
        <v>0</v>
      </c>
      <c r="I1140" s="59">
        <v>0</v>
      </c>
      <c r="J1140" s="59">
        <v>0</v>
      </c>
      <c r="K1140" s="59">
        <v>0</v>
      </c>
      <c r="L1140" s="59">
        <v>0</v>
      </c>
      <c r="M1140" s="59">
        <v>0</v>
      </c>
      <c r="N1140" s="59">
        <v>0</v>
      </c>
      <c r="O1140" s="59">
        <v>0</v>
      </c>
      <c r="P1140" s="59">
        <v>0</v>
      </c>
      <c r="Q1140" s="59">
        <v>0</v>
      </c>
      <c r="R1140" s="59">
        <v>0</v>
      </c>
      <c r="S1140" s="90"/>
      <c r="T1140" s="90"/>
      <c r="U1140" s="91"/>
    </row>
    <row r="1141" spans="1:21" ht="13.2" x14ac:dyDescent="0.25">
      <c r="A1141" s="59" t="s">
        <v>5054</v>
      </c>
      <c r="B1141" s="59" t="s">
        <v>6491</v>
      </c>
      <c r="C1141" s="59" t="s">
        <v>6499</v>
      </c>
      <c r="D1141" s="59" t="s">
        <v>128</v>
      </c>
      <c r="E1141" s="59">
        <v>0</v>
      </c>
      <c r="F1141" s="59">
        <v>0</v>
      </c>
      <c r="G1141" s="59">
        <v>0</v>
      </c>
      <c r="H1141" s="59">
        <v>0</v>
      </c>
      <c r="I1141" s="59">
        <v>0</v>
      </c>
      <c r="J1141" s="59">
        <v>0</v>
      </c>
      <c r="K1141" s="59">
        <v>0</v>
      </c>
      <c r="L1141" s="59">
        <v>0</v>
      </c>
      <c r="M1141" s="59">
        <v>0</v>
      </c>
      <c r="N1141" s="59">
        <v>0</v>
      </c>
      <c r="O1141" s="59">
        <v>0</v>
      </c>
      <c r="P1141" s="59">
        <v>0</v>
      </c>
      <c r="Q1141" s="59">
        <v>0</v>
      </c>
      <c r="R1141" s="59">
        <v>0</v>
      </c>
      <c r="S1141" s="90"/>
      <c r="T1141" s="90"/>
      <c r="U1141" s="91"/>
    </row>
    <row r="1142" spans="1:21" ht="13.2" x14ac:dyDescent="0.25">
      <c r="A1142" s="59" t="s">
        <v>5055</v>
      </c>
      <c r="B1142" s="59" t="s">
        <v>6491</v>
      </c>
      <c r="C1142" s="59" t="s">
        <v>6500</v>
      </c>
      <c r="D1142" s="59" t="s">
        <v>128</v>
      </c>
      <c r="E1142" s="59">
        <v>363884</v>
      </c>
      <c r="F1142" s="59">
        <v>366296</v>
      </c>
      <c r="G1142" s="59">
        <v>368756</v>
      </c>
      <c r="H1142" s="59">
        <v>367346</v>
      </c>
      <c r="I1142" s="59">
        <v>369594</v>
      </c>
      <c r="J1142" s="59">
        <v>372376</v>
      </c>
      <c r="K1142" s="59">
        <v>375150</v>
      </c>
      <c r="L1142" s="59">
        <v>377346</v>
      </c>
      <c r="M1142" s="59">
        <v>378747</v>
      </c>
      <c r="N1142" s="59">
        <v>381868</v>
      </c>
      <c r="O1142" s="59">
        <v>381848</v>
      </c>
      <c r="P1142" s="59">
        <v>383214</v>
      </c>
      <c r="Q1142" s="59">
        <v>385223</v>
      </c>
      <c r="R1142" s="59">
        <v>374757888</v>
      </c>
      <c r="S1142" s="90"/>
      <c r="T1142" s="90"/>
      <c r="U1142" s="91"/>
    </row>
    <row r="1143" spans="1:21" ht="13.2" x14ac:dyDescent="0.25">
      <c r="A1143" s="59" t="s">
        <v>5056</v>
      </c>
      <c r="B1143" s="59" t="s">
        <v>6501</v>
      </c>
      <c r="C1143" s="59" t="s">
        <v>6502</v>
      </c>
      <c r="D1143" s="59" t="s">
        <v>128</v>
      </c>
      <c r="E1143" s="59">
        <v>193197</v>
      </c>
      <c r="F1143" s="59">
        <v>194434</v>
      </c>
      <c r="G1143" s="59">
        <v>195457</v>
      </c>
      <c r="H1143" s="59">
        <v>196688</v>
      </c>
      <c r="I1143" s="59">
        <v>198002</v>
      </c>
      <c r="J1143" s="59">
        <v>199326</v>
      </c>
      <c r="K1143" s="59">
        <v>200694</v>
      </c>
      <c r="L1143" s="59">
        <v>201918</v>
      </c>
      <c r="M1143" s="59">
        <v>203209</v>
      </c>
      <c r="N1143" s="59">
        <v>204621</v>
      </c>
      <c r="O1143" s="59">
        <v>205987</v>
      </c>
      <c r="P1143" s="59">
        <v>207357</v>
      </c>
      <c r="Q1143" s="59">
        <v>208866</v>
      </c>
      <c r="R1143" s="59">
        <v>200727008</v>
      </c>
      <c r="S1143" s="90"/>
      <c r="T1143" s="90"/>
      <c r="U1143" s="91"/>
    </row>
    <row r="1144" spans="1:21" ht="13.2" x14ac:dyDescent="0.25">
      <c r="A1144" s="59" t="s">
        <v>5057</v>
      </c>
      <c r="B1144" s="59" t="s">
        <v>6501</v>
      </c>
      <c r="C1144" s="59" t="s">
        <v>6503</v>
      </c>
      <c r="D1144" s="59" t="s">
        <v>128</v>
      </c>
      <c r="E1144" s="59">
        <v>0</v>
      </c>
      <c r="F1144" s="59">
        <v>0</v>
      </c>
      <c r="G1144" s="59">
        <v>0</v>
      </c>
      <c r="H1144" s="59">
        <v>0</v>
      </c>
      <c r="I1144" s="59">
        <v>0</v>
      </c>
      <c r="J1144" s="59">
        <v>0</v>
      </c>
      <c r="K1144" s="59">
        <v>0</v>
      </c>
      <c r="L1144" s="59">
        <v>0</v>
      </c>
      <c r="M1144" s="59">
        <v>0</v>
      </c>
      <c r="N1144" s="59">
        <v>0</v>
      </c>
      <c r="O1144" s="59">
        <v>0</v>
      </c>
      <c r="P1144" s="59">
        <v>0</v>
      </c>
      <c r="Q1144" s="59">
        <v>0</v>
      </c>
      <c r="R1144" s="59">
        <v>0</v>
      </c>
      <c r="S1144" s="90"/>
      <c r="T1144" s="90"/>
      <c r="U1144" s="91"/>
    </row>
    <row r="1145" spans="1:21" ht="13.2" x14ac:dyDescent="0.25">
      <c r="A1145" s="59" t="s">
        <v>5058</v>
      </c>
      <c r="B1145" s="59" t="s">
        <v>6504</v>
      </c>
      <c r="C1145" s="59" t="s">
        <v>6505</v>
      </c>
      <c r="D1145" s="59" t="s">
        <v>128</v>
      </c>
      <c r="E1145" s="59">
        <v>121331</v>
      </c>
      <c r="F1145" s="59">
        <v>121814</v>
      </c>
      <c r="G1145" s="59">
        <v>122290</v>
      </c>
      <c r="H1145" s="59">
        <v>122621</v>
      </c>
      <c r="I1145" s="59">
        <v>123069</v>
      </c>
      <c r="J1145" s="59">
        <v>123525</v>
      </c>
      <c r="K1145" s="59">
        <v>123991</v>
      </c>
      <c r="L1145" s="59">
        <v>124450</v>
      </c>
      <c r="M1145" s="59">
        <v>124902</v>
      </c>
      <c r="N1145" s="59">
        <v>125394</v>
      </c>
      <c r="O1145" s="59">
        <v>125797</v>
      </c>
      <c r="P1145" s="59">
        <v>126246</v>
      </c>
      <c r="Q1145" s="59">
        <v>126694</v>
      </c>
      <c r="R1145" s="59">
        <v>124009233</v>
      </c>
      <c r="S1145" s="90"/>
      <c r="T1145" s="90"/>
      <c r="U1145" s="91"/>
    </row>
    <row r="1146" spans="1:21" ht="13.2" x14ac:dyDescent="0.25">
      <c r="A1146" s="59" t="s">
        <v>5059</v>
      </c>
      <c r="B1146" s="59" t="s">
        <v>6504</v>
      </c>
      <c r="C1146" s="59" t="s">
        <v>6506</v>
      </c>
      <c r="D1146" s="59" t="s">
        <v>128</v>
      </c>
      <c r="E1146" s="59">
        <v>0</v>
      </c>
      <c r="F1146" s="59">
        <v>0</v>
      </c>
      <c r="G1146" s="59">
        <v>0</v>
      </c>
      <c r="H1146" s="59">
        <v>0</v>
      </c>
      <c r="I1146" s="59">
        <v>0</v>
      </c>
      <c r="J1146" s="59">
        <v>0</v>
      </c>
      <c r="K1146" s="59">
        <v>0</v>
      </c>
      <c r="L1146" s="59">
        <v>0</v>
      </c>
      <c r="M1146" s="59">
        <v>0</v>
      </c>
      <c r="N1146" s="59">
        <v>0</v>
      </c>
      <c r="O1146" s="59">
        <v>0</v>
      </c>
      <c r="P1146" s="59">
        <v>0</v>
      </c>
      <c r="Q1146" s="59">
        <v>0</v>
      </c>
      <c r="R1146" s="59">
        <v>0</v>
      </c>
      <c r="S1146" s="90"/>
      <c r="T1146" s="90"/>
      <c r="U1146" s="91"/>
    </row>
    <row r="1147" spans="1:21" ht="13.2" x14ac:dyDescent="0.25">
      <c r="A1147" s="59" t="s">
        <v>5060</v>
      </c>
      <c r="B1147" s="59" t="s">
        <v>6507</v>
      </c>
      <c r="C1147" s="59" t="s">
        <v>6508</v>
      </c>
      <c r="D1147" s="59" t="s">
        <v>128</v>
      </c>
      <c r="E1147" s="59">
        <v>0</v>
      </c>
      <c r="F1147" s="59">
        <v>0</v>
      </c>
      <c r="G1147" s="59">
        <v>0</v>
      </c>
      <c r="H1147" s="59">
        <v>0</v>
      </c>
      <c r="I1147" s="59">
        <v>0</v>
      </c>
      <c r="J1147" s="59">
        <v>0</v>
      </c>
      <c r="K1147" s="59">
        <v>0</v>
      </c>
      <c r="L1147" s="59">
        <v>0</v>
      </c>
      <c r="M1147" s="59">
        <v>0</v>
      </c>
      <c r="N1147" s="59">
        <v>0</v>
      </c>
      <c r="O1147" s="59">
        <v>0</v>
      </c>
      <c r="P1147" s="59">
        <v>0</v>
      </c>
      <c r="Q1147" s="59">
        <v>0</v>
      </c>
      <c r="R1147" s="59">
        <v>0</v>
      </c>
      <c r="S1147" s="90"/>
      <c r="T1147" s="90"/>
      <c r="U1147" s="91"/>
    </row>
    <row r="1148" spans="1:21" ht="13.2" x14ac:dyDescent="0.25">
      <c r="A1148" s="59" t="s">
        <v>5061</v>
      </c>
      <c r="B1148" s="59" t="s">
        <v>6507</v>
      </c>
      <c r="C1148" s="59" t="s">
        <v>6509</v>
      </c>
      <c r="D1148" s="59" t="s">
        <v>128</v>
      </c>
      <c r="E1148" s="59">
        <v>32231</v>
      </c>
      <c r="F1148" s="59">
        <v>33252</v>
      </c>
      <c r="G1148" s="59">
        <v>34279</v>
      </c>
      <c r="H1148" s="59">
        <v>35305</v>
      </c>
      <c r="I1148" s="59">
        <v>36215</v>
      </c>
      <c r="J1148" s="59">
        <v>36402</v>
      </c>
      <c r="K1148" s="59">
        <v>36692</v>
      </c>
      <c r="L1148" s="59">
        <v>36821</v>
      </c>
      <c r="M1148" s="59">
        <v>36642</v>
      </c>
      <c r="N1148" s="59">
        <v>36516</v>
      </c>
      <c r="O1148" s="59">
        <v>35939</v>
      </c>
      <c r="P1148" s="59">
        <v>35618</v>
      </c>
      <c r="Q1148" s="59">
        <v>35600</v>
      </c>
      <c r="R1148" s="59">
        <v>35633023</v>
      </c>
      <c r="S1148" s="90"/>
      <c r="T1148" s="90"/>
      <c r="U1148" s="91"/>
    </row>
    <row r="1149" spans="1:21" ht="13.2" x14ac:dyDescent="0.25">
      <c r="A1149" s="59" t="s">
        <v>5062</v>
      </c>
      <c r="B1149" s="59" t="s">
        <v>6507</v>
      </c>
      <c r="C1149" s="59" t="s">
        <v>6510</v>
      </c>
      <c r="D1149" s="59" t="s">
        <v>128</v>
      </c>
      <c r="E1149" s="59">
        <v>0</v>
      </c>
      <c r="F1149" s="59">
        <v>0</v>
      </c>
      <c r="G1149" s="59">
        <v>0</v>
      </c>
      <c r="H1149" s="59">
        <v>0</v>
      </c>
      <c r="I1149" s="59">
        <v>0</v>
      </c>
      <c r="J1149" s="59">
        <v>0</v>
      </c>
      <c r="K1149" s="59">
        <v>0</v>
      </c>
      <c r="L1149" s="59">
        <v>0</v>
      </c>
      <c r="M1149" s="59">
        <v>0</v>
      </c>
      <c r="N1149" s="59">
        <v>0</v>
      </c>
      <c r="O1149" s="59">
        <v>0</v>
      </c>
      <c r="P1149" s="59">
        <v>0</v>
      </c>
      <c r="Q1149" s="59">
        <v>0</v>
      </c>
      <c r="R1149" s="59">
        <v>0</v>
      </c>
      <c r="S1149" s="90"/>
      <c r="T1149" s="90"/>
      <c r="U1149" s="91"/>
    </row>
    <row r="1150" spans="1:21" ht="13.2" x14ac:dyDescent="0.25">
      <c r="A1150" s="59" t="s">
        <v>5063</v>
      </c>
      <c r="B1150" s="59" t="s">
        <v>6511</v>
      </c>
      <c r="C1150" s="59" t="s">
        <v>6512</v>
      </c>
      <c r="D1150" s="59" t="s">
        <v>128</v>
      </c>
      <c r="E1150" s="59">
        <v>0</v>
      </c>
      <c r="F1150" s="59">
        <v>0</v>
      </c>
      <c r="G1150" s="59">
        <v>0</v>
      </c>
      <c r="H1150" s="59">
        <v>36</v>
      </c>
      <c r="I1150" s="59">
        <v>108</v>
      </c>
      <c r="J1150" s="59">
        <v>180</v>
      </c>
      <c r="K1150" s="59">
        <v>252</v>
      </c>
      <c r="L1150" s="59">
        <v>332</v>
      </c>
      <c r="M1150" s="59">
        <v>423</v>
      </c>
      <c r="N1150" s="59">
        <v>523</v>
      </c>
      <c r="O1150" s="59">
        <v>648</v>
      </c>
      <c r="P1150" s="59">
        <v>790</v>
      </c>
      <c r="Q1150" s="59">
        <v>936</v>
      </c>
      <c r="R1150" s="59">
        <v>313474</v>
      </c>
      <c r="S1150" s="90"/>
      <c r="T1150" s="90"/>
      <c r="U1150" s="91"/>
    </row>
    <row r="1151" spans="1:21" ht="13.2" x14ac:dyDescent="0.25">
      <c r="A1151" s="59" t="s">
        <v>5064</v>
      </c>
      <c r="B1151" s="59" t="s">
        <v>6511</v>
      </c>
      <c r="C1151" s="59" t="s">
        <v>6513</v>
      </c>
      <c r="D1151" s="59" t="s">
        <v>128</v>
      </c>
      <c r="E1151" s="59">
        <v>0</v>
      </c>
      <c r="F1151" s="59">
        <v>0</v>
      </c>
      <c r="G1151" s="59">
        <v>0</v>
      </c>
      <c r="H1151" s="59">
        <v>0</v>
      </c>
      <c r="I1151" s="59">
        <v>0</v>
      </c>
      <c r="J1151" s="59">
        <v>0</v>
      </c>
      <c r="K1151" s="59">
        <v>0</v>
      </c>
      <c r="L1151" s="59">
        <v>0</v>
      </c>
      <c r="M1151" s="59">
        <v>0</v>
      </c>
      <c r="N1151" s="59">
        <v>0</v>
      </c>
      <c r="O1151" s="59">
        <v>0</v>
      </c>
      <c r="P1151" s="59">
        <v>0</v>
      </c>
      <c r="Q1151" s="59">
        <v>0</v>
      </c>
      <c r="R1151" s="59">
        <v>0</v>
      </c>
      <c r="S1151" s="90"/>
      <c r="T1151" s="90"/>
      <c r="U1151" s="91"/>
    </row>
    <row r="1152" spans="1:21" ht="13.2" x14ac:dyDescent="0.25">
      <c r="A1152" s="59" t="s">
        <v>5065</v>
      </c>
      <c r="B1152" s="59" t="s">
        <v>6514</v>
      </c>
      <c r="C1152" s="59" t="s">
        <v>6515</v>
      </c>
      <c r="D1152" s="59" t="s">
        <v>128</v>
      </c>
      <c r="E1152" s="59">
        <v>0</v>
      </c>
      <c r="F1152" s="59">
        <v>0</v>
      </c>
      <c r="G1152" s="59">
        <v>0</v>
      </c>
      <c r="H1152" s="59">
        <v>0</v>
      </c>
      <c r="I1152" s="59">
        <v>0</v>
      </c>
      <c r="J1152" s="59">
        <v>0</v>
      </c>
      <c r="K1152" s="59">
        <v>0</v>
      </c>
      <c r="L1152" s="59">
        <v>0</v>
      </c>
      <c r="M1152" s="59">
        <v>0</v>
      </c>
      <c r="N1152" s="59">
        <v>0</v>
      </c>
      <c r="O1152" s="59">
        <v>0</v>
      </c>
      <c r="P1152" s="59">
        <v>0</v>
      </c>
      <c r="Q1152" s="59">
        <v>0</v>
      </c>
      <c r="R1152" s="59">
        <v>0</v>
      </c>
      <c r="S1152" s="90"/>
      <c r="T1152" s="90"/>
      <c r="U1152" s="91"/>
    </row>
    <row r="1153" spans="1:21" ht="13.2" x14ac:dyDescent="0.25">
      <c r="A1153" s="59" t="s">
        <v>5066</v>
      </c>
      <c r="B1153" s="59" t="s">
        <v>6516</v>
      </c>
      <c r="C1153" s="59" t="s">
        <v>6517</v>
      </c>
      <c r="D1153" s="59" t="s">
        <v>128</v>
      </c>
      <c r="E1153" s="59">
        <v>0</v>
      </c>
      <c r="F1153" s="59">
        <v>0</v>
      </c>
      <c r="G1153" s="59">
        <v>0</v>
      </c>
      <c r="H1153" s="59">
        <v>0</v>
      </c>
      <c r="I1153" s="59">
        <v>0</v>
      </c>
      <c r="J1153" s="59">
        <v>0</v>
      </c>
      <c r="K1153" s="59">
        <v>0</v>
      </c>
      <c r="L1153" s="59">
        <v>0</v>
      </c>
      <c r="M1153" s="59">
        <v>0</v>
      </c>
      <c r="N1153" s="59">
        <v>0</v>
      </c>
      <c r="O1153" s="59">
        <v>0</v>
      </c>
      <c r="P1153" s="59">
        <v>0</v>
      </c>
      <c r="Q1153" s="59">
        <v>0</v>
      </c>
      <c r="R1153" s="59">
        <v>0</v>
      </c>
      <c r="S1153" s="90"/>
      <c r="T1153" s="90"/>
      <c r="U1153" s="91"/>
    </row>
    <row r="1154" spans="1:21" ht="13.2" x14ac:dyDescent="0.25">
      <c r="A1154" s="59" t="s">
        <v>5067</v>
      </c>
      <c r="B1154" s="59" t="s">
        <v>6518</v>
      </c>
      <c r="C1154" s="59" t="s">
        <v>6519</v>
      </c>
      <c r="D1154" s="59" t="s">
        <v>128</v>
      </c>
      <c r="E1154" s="59">
        <v>0</v>
      </c>
      <c r="F1154" s="59">
        <v>0</v>
      </c>
      <c r="G1154" s="59">
        <v>0</v>
      </c>
      <c r="H1154" s="59">
        <v>0</v>
      </c>
      <c r="I1154" s="59">
        <v>0</v>
      </c>
      <c r="J1154" s="59">
        <v>0</v>
      </c>
      <c r="K1154" s="59">
        <v>0</v>
      </c>
      <c r="L1154" s="59">
        <v>0</v>
      </c>
      <c r="M1154" s="59">
        <v>0</v>
      </c>
      <c r="N1154" s="59">
        <v>0</v>
      </c>
      <c r="O1154" s="59">
        <v>0</v>
      </c>
      <c r="P1154" s="59">
        <v>0</v>
      </c>
      <c r="Q1154" s="59">
        <v>0</v>
      </c>
      <c r="R1154" s="59">
        <v>0</v>
      </c>
      <c r="S1154" s="90"/>
      <c r="T1154" s="90"/>
      <c r="U1154" s="91"/>
    </row>
    <row r="1155" spans="1:21" ht="13.2" x14ac:dyDescent="0.25">
      <c r="A1155" s="59" t="s">
        <v>5068</v>
      </c>
      <c r="B1155" s="59" t="s">
        <v>6520</v>
      </c>
      <c r="C1155" s="59" t="s">
        <v>6521</v>
      </c>
      <c r="D1155" s="59" t="s">
        <v>128</v>
      </c>
      <c r="E1155" s="59">
        <v>0</v>
      </c>
      <c r="F1155" s="59">
        <v>0</v>
      </c>
      <c r="G1155" s="59">
        <v>0</v>
      </c>
      <c r="H1155" s="59">
        <v>0</v>
      </c>
      <c r="I1155" s="59">
        <v>0</v>
      </c>
      <c r="J1155" s="59">
        <v>0</v>
      </c>
      <c r="K1155" s="59">
        <v>0</v>
      </c>
      <c r="L1155" s="59">
        <v>0</v>
      </c>
      <c r="M1155" s="59">
        <v>0</v>
      </c>
      <c r="N1155" s="59">
        <v>0</v>
      </c>
      <c r="O1155" s="59">
        <v>0</v>
      </c>
      <c r="P1155" s="59">
        <v>0</v>
      </c>
      <c r="Q1155" s="59">
        <v>0</v>
      </c>
      <c r="R1155" s="59">
        <v>0</v>
      </c>
      <c r="S1155" s="90"/>
      <c r="T1155" s="90"/>
      <c r="U1155" s="91"/>
    </row>
    <row r="1156" spans="1:21" ht="13.2" x14ac:dyDescent="0.25">
      <c r="A1156" s="59" t="s">
        <v>5069</v>
      </c>
      <c r="B1156" s="59" t="s">
        <v>6522</v>
      </c>
      <c r="C1156" s="59" t="s">
        <v>6523</v>
      </c>
      <c r="D1156" s="59" t="s">
        <v>128</v>
      </c>
      <c r="E1156" s="59">
        <v>18031</v>
      </c>
      <c r="F1156" s="59">
        <v>18208</v>
      </c>
      <c r="G1156" s="59">
        <v>18388</v>
      </c>
      <c r="H1156" s="59">
        <v>18294</v>
      </c>
      <c r="I1156" s="59">
        <v>18395</v>
      </c>
      <c r="J1156" s="59">
        <v>18604</v>
      </c>
      <c r="K1156" s="59">
        <v>18784</v>
      </c>
      <c r="L1156" s="59">
        <v>18882</v>
      </c>
      <c r="M1156" s="59">
        <v>19098</v>
      </c>
      <c r="N1156" s="59">
        <v>19314</v>
      </c>
      <c r="O1156" s="59">
        <v>19526</v>
      </c>
      <c r="P1156" s="59">
        <v>19744</v>
      </c>
      <c r="Q1156" s="59">
        <v>19966</v>
      </c>
      <c r="R1156" s="59">
        <v>18852826</v>
      </c>
      <c r="S1156" s="90"/>
      <c r="T1156" s="90"/>
      <c r="U1156" s="91"/>
    </row>
    <row r="1157" spans="1:21" ht="13.2" x14ac:dyDescent="0.25">
      <c r="A1157" s="59" t="s">
        <v>5070</v>
      </c>
      <c r="B1157" s="59" t="s">
        <v>6522</v>
      </c>
      <c r="C1157" s="59" t="s">
        <v>6524</v>
      </c>
      <c r="D1157" s="59" t="s">
        <v>128</v>
      </c>
      <c r="E1157" s="59">
        <v>0</v>
      </c>
      <c r="F1157" s="59">
        <v>0</v>
      </c>
      <c r="G1157" s="59">
        <v>0</v>
      </c>
      <c r="H1157" s="59">
        <v>0</v>
      </c>
      <c r="I1157" s="59">
        <v>0</v>
      </c>
      <c r="J1157" s="59">
        <v>0</v>
      </c>
      <c r="K1157" s="59">
        <v>0</v>
      </c>
      <c r="L1157" s="59">
        <v>0</v>
      </c>
      <c r="M1157" s="59">
        <v>0</v>
      </c>
      <c r="N1157" s="59">
        <v>0</v>
      </c>
      <c r="O1157" s="59">
        <v>0</v>
      </c>
      <c r="P1157" s="59">
        <v>0</v>
      </c>
      <c r="Q1157" s="59">
        <v>0</v>
      </c>
      <c r="R1157" s="59">
        <v>0</v>
      </c>
      <c r="S1157" s="90"/>
      <c r="T1157" s="90"/>
      <c r="U1157" s="91"/>
    </row>
    <row r="1158" spans="1:21" ht="13.2" x14ac:dyDescent="0.25">
      <c r="A1158" s="59" t="s">
        <v>5071</v>
      </c>
      <c r="B1158" s="59" t="s">
        <v>6525</v>
      </c>
      <c r="C1158" s="59" t="s">
        <v>3694</v>
      </c>
      <c r="D1158" s="59" t="s">
        <v>128</v>
      </c>
      <c r="E1158" s="59">
        <v>391</v>
      </c>
      <c r="F1158" s="59">
        <v>396</v>
      </c>
      <c r="G1158" s="59">
        <v>402</v>
      </c>
      <c r="H1158" s="59">
        <v>407</v>
      </c>
      <c r="I1158" s="59">
        <v>413</v>
      </c>
      <c r="J1158" s="59">
        <v>418</v>
      </c>
      <c r="K1158" s="59">
        <v>424</v>
      </c>
      <c r="L1158" s="59">
        <v>429</v>
      </c>
      <c r="M1158" s="59">
        <v>435</v>
      </c>
      <c r="N1158" s="59">
        <v>440</v>
      </c>
      <c r="O1158" s="59">
        <v>446</v>
      </c>
      <c r="P1158" s="59">
        <v>451</v>
      </c>
      <c r="Q1158" s="59">
        <v>456</v>
      </c>
      <c r="R1158" s="59">
        <v>423722</v>
      </c>
      <c r="S1158" s="90"/>
      <c r="T1158" s="90"/>
      <c r="U1158" s="91"/>
    </row>
    <row r="1159" spans="1:21" ht="13.2" x14ac:dyDescent="0.25">
      <c r="A1159" s="59" t="s">
        <v>5072</v>
      </c>
      <c r="B1159" s="59" t="s">
        <v>5703</v>
      </c>
      <c r="C1159" s="59" t="s">
        <v>6526</v>
      </c>
      <c r="D1159" s="59" t="s">
        <v>128</v>
      </c>
      <c r="E1159" s="59">
        <v>0</v>
      </c>
      <c r="F1159" s="59">
        <v>0</v>
      </c>
      <c r="G1159" s="59">
        <v>0</v>
      </c>
      <c r="H1159" s="59">
        <v>0</v>
      </c>
      <c r="I1159" s="59">
        <v>0</v>
      </c>
      <c r="J1159" s="59">
        <v>0</v>
      </c>
      <c r="K1159" s="59">
        <v>0</v>
      </c>
      <c r="L1159" s="59">
        <v>0</v>
      </c>
      <c r="M1159" s="59">
        <v>0</v>
      </c>
      <c r="N1159" s="59">
        <v>0</v>
      </c>
      <c r="O1159" s="59">
        <v>0</v>
      </c>
      <c r="P1159" s="59">
        <v>0</v>
      </c>
      <c r="Q1159" s="59">
        <v>0</v>
      </c>
      <c r="R1159" s="59">
        <v>0</v>
      </c>
      <c r="S1159" s="90"/>
      <c r="T1159" s="90"/>
      <c r="U1159" s="91"/>
    </row>
    <row r="1160" spans="1:21" ht="13.2" x14ac:dyDescent="0.25">
      <c r="A1160" s="59" t="s">
        <v>5073</v>
      </c>
      <c r="B1160" s="59" t="s">
        <v>6527</v>
      </c>
      <c r="C1160" s="59" t="s">
        <v>3696</v>
      </c>
      <c r="D1160" s="59" t="s">
        <v>129</v>
      </c>
      <c r="E1160" s="59">
        <v>0</v>
      </c>
      <c r="F1160" s="59">
        <v>0</v>
      </c>
      <c r="G1160" s="59">
        <v>0</v>
      </c>
      <c r="H1160" s="59">
        <v>0</v>
      </c>
      <c r="I1160" s="59">
        <v>0</v>
      </c>
      <c r="J1160" s="59">
        <v>0</v>
      </c>
      <c r="K1160" s="59">
        <v>0</v>
      </c>
      <c r="L1160" s="59">
        <v>0</v>
      </c>
      <c r="M1160" s="59">
        <v>0</v>
      </c>
      <c r="N1160" s="59">
        <v>0</v>
      </c>
      <c r="O1160" s="59">
        <v>0</v>
      </c>
      <c r="P1160" s="59">
        <v>0</v>
      </c>
      <c r="Q1160" s="59">
        <v>0</v>
      </c>
      <c r="R1160" s="59">
        <v>0</v>
      </c>
      <c r="S1160" s="90"/>
      <c r="T1160" s="90"/>
      <c r="U1160" s="91"/>
    </row>
    <row r="1161" spans="1:21" ht="13.2" x14ac:dyDescent="0.25">
      <c r="A1161" s="59" t="s">
        <v>5074</v>
      </c>
      <c r="B1161" s="59" t="s">
        <v>6527</v>
      </c>
      <c r="C1161" s="59" t="s">
        <v>3697</v>
      </c>
      <c r="D1161" s="59" t="s">
        <v>129</v>
      </c>
      <c r="E1161" s="59">
        <v>0</v>
      </c>
      <c r="F1161" s="59">
        <v>0</v>
      </c>
      <c r="G1161" s="59">
        <v>0</v>
      </c>
      <c r="H1161" s="59">
        <v>0</v>
      </c>
      <c r="I1161" s="59">
        <v>0</v>
      </c>
      <c r="J1161" s="59">
        <v>0</v>
      </c>
      <c r="K1161" s="59">
        <v>0</v>
      </c>
      <c r="L1161" s="59">
        <v>0</v>
      </c>
      <c r="M1161" s="59">
        <v>0</v>
      </c>
      <c r="N1161" s="59">
        <v>0</v>
      </c>
      <c r="O1161" s="59">
        <v>0</v>
      </c>
      <c r="P1161" s="59">
        <v>0</v>
      </c>
      <c r="Q1161" s="59">
        <v>0</v>
      </c>
      <c r="R1161" s="59">
        <v>0</v>
      </c>
      <c r="S1161" s="90"/>
      <c r="T1161" s="90"/>
      <c r="U1161" s="91"/>
    </row>
    <row r="1162" spans="1:21" ht="13.2" x14ac:dyDescent="0.25">
      <c r="A1162" s="59" t="s">
        <v>5075</v>
      </c>
      <c r="B1162" s="59" t="s">
        <v>6528</v>
      </c>
      <c r="C1162" s="59" t="s">
        <v>6529</v>
      </c>
      <c r="D1162" s="59" t="s">
        <v>129</v>
      </c>
      <c r="E1162" s="59">
        <v>0</v>
      </c>
      <c r="F1162" s="59">
        <v>0</v>
      </c>
      <c r="G1162" s="59">
        <v>0</v>
      </c>
      <c r="H1162" s="59">
        <v>0</v>
      </c>
      <c r="I1162" s="59">
        <v>0</v>
      </c>
      <c r="J1162" s="59">
        <v>0</v>
      </c>
      <c r="K1162" s="59">
        <v>0</v>
      </c>
      <c r="L1162" s="59">
        <v>0</v>
      </c>
      <c r="M1162" s="59">
        <v>0</v>
      </c>
      <c r="N1162" s="59">
        <v>0</v>
      </c>
      <c r="O1162" s="59">
        <v>0</v>
      </c>
      <c r="P1162" s="59">
        <v>0</v>
      </c>
      <c r="Q1162" s="59">
        <v>0</v>
      </c>
      <c r="R1162" s="59">
        <v>0</v>
      </c>
      <c r="S1162" s="90"/>
      <c r="T1162" s="90"/>
      <c r="U1162" s="91"/>
    </row>
    <row r="1163" spans="1:21" ht="13.2" x14ac:dyDescent="0.25">
      <c r="A1163" s="59" t="s">
        <v>5076</v>
      </c>
      <c r="B1163" s="59" t="s">
        <v>6528</v>
      </c>
      <c r="C1163" s="59" t="s">
        <v>6530</v>
      </c>
      <c r="D1163" s="59" t="s">
        <v>129</v>
      </c>
      <c r="E1163" s="59">
        <v>0</v>
      </c>
      <c r="F1163" s="59">
        <v>0</v>
      </c>
      <c r="G1163" s="59">
        <v>0</v>
      </c>
      <c r="H1163" s="59">
        <v>0</v>
      </c>
      <c r="I1163" s="59">
        <v>0</v>
      </c>
      <c r="J1163" s="59">
        <v>0</v>
      </c>
      <c r="K1163" s="59">
        <v>0</v>
      </c>
      <c r="L1163" s="59">
        <v>0</v>
      </c>
      <c r="M1163" s="59">
        <v>0</v>
      </c>
      <c r="N1163" s="59">
        <v>0</v>
      </c>
      <c r="O1163" s="59">
        <v>0</v>
      </c>
      <c r="P1163" s="59">
        <v>0</v>
      </c>
      <c r="Q1163" s="59">
        <v>0</v>
      </c>
      <c r="R1163" s="59">
        <v>0</v>
      </c>
      <c r="S1163" s="90"/>
      <c r="T1163" s="90"/>
      <c r="U1163" s="91"/>
    </row>
    <row r="1164" spans="1:21" ht="13.2" x14ac:dyDescent="0.25">
      <c r="A1164" s="59" t="s">
        <v>5077</v>
      </c>
      <c r="B1164" s="59" t="s">
        <v>6528</v>
      </c>
      <c r="C1164" s="59" t="s">
        <v>6531</v>
      </c>
      <c r="D1164" s="59" t="s">
        <v>129</v>
      </c>
      <c r="E1164" s="59">
        <v>0</v>
      </c>
      <c r="F1164" s="59">
        <v>0</v>
      </c>
      <c r="G1164" s="59">
        <v>0</v>
      </c>
      <c r="H1164" s="59">
        <v>0</v>
      </c>
      <c r="I1164" s="59">
        <v>0</v>
      </c>
      <c r="J1164" s="59">
        <v>0</v>
      </c>
      <c r="K1164" s="59">
        <v>0</v>
      </c>
      <c r="L1164" s="59">
        <v>0</v>
      </c>
      <c r="M1164" s="59">
        <v>0</v>
      </c>
      <c r="N1164" s="59">
        <v>0</v>
      </c>
      <c r="O1164" s="59">
        <v>0</v>
      </c>
      <c r="P1164" s="59">
        <v>0</v>
      </c>
      <c r="Q1164" s="59">
        <v>0</v>
      </c>
      <c r="R1164" s="59">
        <v>0</v>
      </c>
      <c r="S1164" s="90"/>
      <c r="T1164" s="90"/>
      <c r="U1164" s="91"/>
    </row>
    <row r="1165" spans="1:21" ht="13.2" x14ac:dyDescent="0.25">
      <c r="A1165" s="59" t="s">
        <v>5078</v>
      </c>
      <c r="B1165" s="59" t="s">
        <v>6528</v>
      </c>
      <c r="C1165" s="59" t="s">
        <v>6532</v>
      </c>
      <c r="D1165" s="59" t="s">
        <v>129</v>
      </c>
      <c r="E1165" s="59">
        <v>0</v>
      </c>
      <c r="F1165" s="59">
        <v>0</v>
      </c>
      <c r="G1165" s="59">
        <v>0</v>
      </c>
      <c r="H1165" s="59">
        <v>0</v>
      </c>
      <c r="I1165" s="59">
        <v>0</v>
      </c>
      <c r="J1165" s="59">
        <v>0</v>
      </c>
      <c r="K1165" s="59">
        <v>0</v>
      </c>
      <c r="L1165" s="59">
        <v>0</v>
      </c>
      <c r="M1165" s="59">
        <v>0</v>
      </c>
      <c r="N1165" s="59">
        <v>0</v>
      </c>
      <c r="O1165" s="59">
        <v>0</v>
      </c>
      <c r="P1165" s="59">
        <v>0</v>
      </c>
      <c r="Q1165" s="59">
        <v>0</v>
      </c>
      <c r="R1165" s="59">
        <v>0</v>
      </c>
      <c r="S1165" s="90"/>
      <c r="T1165" s="90"/>
      <c r="U1165" s="91"/>
    </row>
    <row r="1166" spans="1:21" ht="13.2" x14ac:dyDescent="0.25">
      <c r="A1166" s="59" t="s">
        <v>5079</v>
      </c>
      <c r="B1166" s="59" t="s">
        <v>6528</v>
      </c>
      <c r="C1166" s="59" t="s">
        <v>6533</v>
      </c>
      <c r="D1166" s="59" t="s">
        <v>129</v>
      </c>
      <c r="E1166" s="59">
        <v>0</v>
      </c>
      <c r="F1166" s="59">
        <v>0</v>
      </c>
      <c r="G1166" s="59">
        <v>0</v>
      </c>
      <c r="H1166" s="59">
        <v>0</v>
      </c>
      <c r="I1166" s="59">
        <v>0</v>
      </c>
      <c r="J1166" s="59">
        <v>0</v>
      </c>
      <c r="K1166" s="59">
        <v>0</v>
      </c>
      <c r="L1166" s="59">
        <v>0</v>
      </c>
      <c r="M1166" s="59">
        <v>0</v>
      </c>
      <c r="N1166" s="59">
        <v>0</v>
      </c>
      <c r="O1166" s="59">
        <v>0</v>
      </c>
      <c r="P1166" s="59">
        <v>0</v>
      </c>
      <c r="Q1166" s="59">
        <v>0</v>
      </c>
      <c r="R1166" s="59">
        <v>0</v>
      </c>
      <c r="S1166" s="90"/>
      <c r="T1166" s="90"/>
      <c r="U1166" s="91"/>
    </row>
    <row r="1167" spans="1:21" ht="13.2" x14ac:dyDescent="0.25">
      <c r="A1167" s="59" t="s">
        <v>5080</v>
      </c>
      <c r="B1167" s="59" t="s">
        <v>6528</v>
      </c>
      <c r="C1167" s="59" t="s">
        <v>6534</v>
      </c>
      <c r="D1167" s="59" t="s">
        <v>129</v>
      </c>
      <c r="E1167" s="59">
        <v>0</v>
      </c>
      <c r="F1167" s="59">
        <v>0</v>
      </c>
      <c r="G1167" s="59">
        <v>0</v>
      </c>
      <c r="H1167" s="59">
        <v>0</v>
      </c>
      <c r="I1167" s="59">
        <v>0</v>
      </c>
      <c r="J1167" s="59">
        <v>0</v>
      </c>
      <c r="K1167" s="59">
        <v>0</v>
      </c>
      <c r="L1167" s="59">
        <v>0</v>
      </c>
      <c r="M1167" s="59">
        <v>0</v>
      </c>
      <c r="N1167" s="59">
        <v>0</v>
      </c>
      <c r="O1167" s="59">
        <v>0</v>
      </c>
      <c r="P1167" s="59">
        <v>0</v>
      </c>
      <c r="Q1167" s="59">
        <v>0</v>
      </c>
      <c r="R1167" s="59">
        <v>0</v>
      </c>
      <c r="S1167" s="90"/>
      <c r="T1167" s="90"/>
      <c r="U1167" s="91"/>
    </row>
    <row r="1168" spans="1:21" ht="13.2" x14ac:dyDescent="0.25">
      <c r="A1168" s="59" t="s">
        <v>5081</v>
      </c>
      <c r="B1168" s="59" t="s">
        <v>6528</v>
      </c>
      <c r="C1168" s="59" t="s">
        <v>6535</v>
      </c>
      <c r="D1168" s="59" t="s">
        <v>129</v>
      </c>
      <c r="E1168" s="59">
        <v>0</v>
      </c>
      <c r="F1168" s="59">
        <v>0</v>
      </c>
      <c r="G1168" s="59">
        <v>0</v>
      </c>
      <c r="H1168" s="59">
        <v>0</v>
      </c>
      <c r="I1168" s="59">
        <v>0</v>
      </c>
      <c r="J1168" s="59">
        <v>0</v>
      </c>
      <c r="K1168" s="59">
        <v>0</v>
      </c>
      <c r="L1168" s="59">
        <v>0</v>
      </c>
      <c r="M1168" s="59">
        <v>0</v>
      </c>
      <c r="N1168" s="59">
        <v>0</v>
      </c>
      <c r="O1168" s="59">
        <v>0</v>
      </c>
      <c r="P1168" s="59">
        <v>0</v>
      </c>
      <c r="Q1168" s="59">
        <v>0</v>
      </c>
      <c r="R1168" s="59">
        <v>0</v>
      </c>
      <c r="S1168" s="90"/>
      <c r="T1168" s="90"/>
      <c r="U1168" s="91"/>
    </row>
    <row r="1169" spans="1:21" ht="13.2" x14ac:dyDescent="0.25">
      <c r="A1169" s="59" t="s">
        <v>5082</v>
      </c>
      <c r="B1169" s="59" t="s">
        <v>6528</v>
      </c>
      <c r="C1169" s="59" t="s">
        <v>6536</v>
      </c>
      <c r="D1169" s="59" t="s">
        <v>129</v>
      </c>
      <c r="E1169" s="59">
        <v>0</v>
      </c>
      <c r="F1169" s="59">
        <v>0</v>
      </c>
      <c r="G1169" s="59">
        <v>0</v>
      </c>
      <c r="H1169" s="59">
        <v>0</v>
      </c>
      <c r="I1169" s="59">
        <v>0</v>
      </c>
      <c r="J1169" s="59">
        <v>0</v>
      </c>
      <c r="K1169" s="59">
        <v>0</v>
      </c>
      <c r="L1169" s="59">
        <v>0</v>
      </c>
      <c r="M1169" s="59">
        <v>0</v>
      </c>
      <c r="N1169" s="59">
        <v>0</v>
      </c>
      <c r="O1169" s="59">
        <v>0</v>
      </c>
      <c r="P1169" s="59">
        <v>0</v>
      </c>
      <c r="Q1169" s="59">
        <v>0</v>
      </c>
      <c r="R1169" s="59">
        <v>0</v>
      </c>
      <c r="S1169" s="90"/>
      <c r="T1169" s="90"/>
      <c r="U1169" s="91"/>
    </row>
    <row r="1170" spans="1:21" ht="13.2" x14ac:dyDescent="0.25">
      <c r="A1170" s="59" t="s">
        <v>5083</v>
      </c>
      <c r="B1170" s="59" t="s">
        <v>6528</v>
      </c>
      <c r="C1170" s="59" t="s">
        <v>6537</v>
      </c>
      <c r="D1170" s="59" t="s">
        <v>129</v>
      </c>
      <c r="E1170" s="59">
        <v>0</v>
      </c>
      <c r="F1170" s="59">
        <v>0</v>
      </c>
      <c r="G1170" s="59">
        <v>0</v>
      </c>
      <c r="H1170" s="59">
        <v>0</v>
      </c>
      <c r="I1170" s="59">
        <v>0</v>
      </c>
      <c r="J1170" s="59">
        <v>0</v>
      </c>
      <c r="K1170" s="59">
        <v>0</v>
      </c>
      <c r="L1170" s="59">
        <v>0</v>
      </c>
      <c r="M1170" s="59">
        <v>0</v>
      </c>
      <c r="N1170" s="59">
        <v>0</v>
      </c>
      <c r="O1170" s="59">
        <v>0</v>
      </c>
      <c r="P1170" s="59">
        <v>0</v>
      </c>
      <c r="Q1170" s="59">
        <v>0</v>
      </c>
      <c r="R1170" s="59">
        <v>0</v>
      </c>
      <c r="S1170" s="90"/>
      <c r="T1170" s="90"/>
      <c r="U1170" s="91"/>
    </row>
    <row r="1171" spans="1:21" ht="13.2" x14ac:dyDescent="0.25">
      <c r="A1171" s="59" t="s">
        <v>5084</v>
      </c>
      <c r="B1171" s="59" t="s">
        <v>6528</v>
      </c>
      <c r="C1171" s="59" t="s">
        <v>6538</v>
      </c>
      <c r="D1171" s="59" t="s">
        <v>129</v>
      </c>
      <c r="E1171" s="59">
        <v>0</v>
      </c>
      <c r="F1171" s="59">
        <v>0</v>
      </c>
      <c r="G1171" s="59">
        <v>0</v>
      </c>
      <c r="H1171" s="59">
        <v>0</v>
      </c>
      <c r="I1171" s="59">
        <v>0</v>
      </c>
      <c r="J1171" s="59">
        <v>0</v>
      </c>
      <c r="K1171" s="59">
        <v>0</v>
      </c>
      <c r="L1171" s="59">
        <v>0</v>
      </c>
      <c r="M1171" s="59">
        <v>0</v>
      </c>
      <c r="N1171" s="59">
        <v>0</v>
      </c>
      <c r="O1171" s="59">
        <v>0</v>
      </c>
      <c r="P1171" s="59">
        <v>0</v>
      </c>
      <c r="Q1171" s="59">
        <v>0</v>
      </c>
      <c r="R1171" s="59">
        <v>0</v>
      </c>
      <c r="S1171" s="90"/>
      <c r="T1171" s="90"/>
      <c r="U1171" s="91"/>
    </row>
    <row r="1172" spans="1:21" ht="13.2" x14ac:dyDescent="0.25">
      <c r="A1172" s="59" t="s">
        <v>5085</v>
      </c>
      <c r="B1172" s="59" t="s">
        <v>6528</v>
      </c>
      <c r="C1172" s="59" t="s">
        <v>6539</v>
      </c>
      <c r="D1172" s="59" t="s">
        <v>129</v>
      </c>
      <c r="E1172" s="59">
        <v>0</v>
      </c>
      <c r="F1172" s="59">
        <v>0</v>
      </c>
      <c r="G1172" s="59">
        <v>0</v>
      </c>
      <c r="H1172" s="59">
        <v>0</v>
      </c>
      <c r="I1172" s="59">
        <v>0</v>
      </c>
      <c r="J1172" s="59">
        <v>0</v>
      </c>
      <c r="K1172" s="59">
        <v>0</v>
      </c>
      <c r="L1172" s="59">
        <v>0</v>
      </c>
      <c r="M1172" s="59">
        <v>0</v>
      </c>
      <c r="N1172" s="59">
        <v>0</v>
      </c>
      <c r="O1172" s="59">
        <v>0</v>
      </c>
      <c r="P1172" s="59">
        <v>0</v>
      </c>
      <c r="Q1172" s="59">
        <v>0</v>
      </c>
      <c r="R1172" s="59">
        <v>0</v>
      </c>
      <c r="S1172" s="90"/>
      <c r="T1172" s="90"/>
      <c r="U1172" s="91"/>
    </row>
    <row r="1173" spans="1:21" ht="13.2" x14ac:dyDescent="0.25">
      <c r="A1173" s="59" t="s">
        <v>5086</v>
      </c>
      <c r="B1173" s="59" t="s">
        <v>6528</v>
      </c>
      <c r="C1173" s="59" t="s">
        <v>6540</v>
      </c>
      <c r="D1173" s="59" t="s">
        <v>129</v>
      </c>
      <c r="E1173" s="59">
        <v>0</v>
      </c>
      <c r="F1173" s="59">
        <v>0</v>
      </c>
      <c r="G1173" s="59">
        <v>0</v>
      </c>
      <c r="H1173" s="59">
        <v>0</v>
      </c>
      <c r="I1173" s="59">
        <v>0</v>
      </c>
      <c r="J1173" s="59">
        <v>0</v>
      </c>
      <c r="K1173" s="59">
        <v>0</v>
      </c>
      <c r="L1173" s="59">
        <v>0</v>
      </c>
      <c r="M1173" s="59">
        <v>0</v>
      </c>
      <c r="N1173" s="59">
        <v>0</v>
      </c>
      <c r="O1173" s="59">
        <v>0</v>
      </c>
      <c r="P1173" s="59">
        <v>0</v>
      </c>
      <c r="Q1173" s="59">
        <v>0</v>
      </c>
      <c r="R1173" s="59">
        <v>0</v>
      </c>
      <c r="S1173" s="90"/>
      <c r="T1173" s="90"/>
      <c r="U1173" s="91"/>
    </row>
    <row r="1174" spans="1:21" ht="13.2" x14ac:dyDescent="0.25">
      <c r="A1174" s="59" t="s">
        <v>5087</v>
      </c>
      <c r="B1174" s="59" t="s">
        <v>6528</v>
      </c>
      <c r="C1174" s="59" t="s">
        <v>6541</v>
      </c>
      <c r="D1174" s="59" t="s">
        <v>129</v>
      </c>
      <c r="E1174" s="59">
        <v>0</v>
      </c>
      <c r="F1174" s="59">
        <v>0</v>
      </c>
      <c r="G1174" s="59">
        <v>0</v>
      </c>
      <c r="H1174" s="59">
        <v>0</v>
      </c>
      <c r="I1174" s="59">
        <v>0</v>
      </c>
      <c r="J1174" s="59">
        <v>0</v>
      </c>
      <c r="K1174" s="59">
        <v>0</v>
      </c>
      <c r="L1174" s="59">
        <v>0</v>
      </c>
      <c r="M1174" s="59">
        <v>0</v>
      </c>
      <c r="N1174" s="59">
        <v>0</v>
      </c>
      <c r="O1174" s="59">
        <v>0</v>
      </c>
      <c r="P1174" s="59">
        <v>0</v>
      </c>
      <c r="Q1174" s="59">
        <v>0</v>
      </c>
      <c r="R1174" s="59">
        <v>0</v>
      </c>
      <c r="S1174" s="90"/>
      <c r="T1174" s="90"/>
      <c r="U1174" s="91"/>
    </row>
    <row r="1175" spans="1:21" ht="13.2" x14ac:dyDescent="0.25">
      <c r="A1175" s="59" t="s">
        <v>5088</v>
      </c>
      <c r="B1175" s="59" t="s">
        <v>6528</v>
      </c>
      <c r="C1175" s="59" t="s">
        <v>6542</v>
      </c>
      <c r="D1175" s="59" t="s">
        <v>129</v>
      </c>
      <c r="E1175" s="59">
        <v>0</v>
      </c>
      <c r="F1175" s="59">
        <v>0</v>
      </c>
      <c r="G1175" s="59">
        <v>0</v>
      </c>
      <c r="H1175" s="59">
        <v>0</v>
      </c>
      <c r="I1175" s="59">
        <v>0</v>
      </c>
      <c r="J1175" s="59">
        <v>0</v>
      </c>
      <c r="K1175" s="59">
        <v>0</v>
      </c>
      <c r="L1175" s="59">
        <v>0</v>
      </c>
      <c r="M1175" s="59">
        <v>0</v>
      </c>
      <c r="N1175" s="59">
        <v>0</v>
      </c>
      <c r="O1175" s="59">
        <v>0</v>
      </c>
      <c r="P1175" s="59">
        <v>0</v>
      </c>
      <c r="Q1175" s="59">
        <v>0</v>
      </c>
      <c r="R1175" s="59">
        <v>0</v>
      </c>
      <c r="S1175" s="90"/>
      <c r="T1175" s="90"/>
      <c r="U1175" s="91"/>
    </row>
    <row r="1176" spans="1:21" ht="13.2" x14ac:dyDescent="0.25">
      <c r="A1176" s="59" t="s">
        <v>5089</v>
      </c>
      <c r="B1176" s="59" t="s">
        <v>6528</v>
      </c>
      <c r="C1176" s="59" t="s">
        <v>6543</v>
      </c>
      <c r="D1176" s="59" t="s">
        <v>129</v>
      </c>
      <c r="E1176" s="59">
        <v>9761</v>
      </c>
      <c r="F1176" s="59">
        <v>9792</v>
      </c>
      <c r="G1176" s="59">
        <v>9824</v>
      </c>
      <c r="H1176" s="59">
        <v>9855</v>
      </c>
      <c r="I1176" s="59">
        <v>9886</v>
      </c>
      <c r="J1176" s="59">
        <v>9917</v>
      </c>
      <c r="K1176" s="59">
        <v>9948</v>
      </c>
      <c r="L1176" s="59">
        <v>9980</v>
      </c>
      <c r="M1176" s="59">
        <v>10011</v>
      </c>
      <c r="N1176" s="59">
        <v>10042</v>
      </c>
      <c r="O1176" s="59">
        <v>10073</v>
      </c>
      <c r="P1176" s="59">
        <v>10104</v>
      </c>
      <c r="Q1176" s="59">
        <v>10136</v>
      </c>
      <c r="R1176" s="59">
        <v>9948364</v>
      </c>
      <c r="S1176" s="90"/>
      <c r="T1176" s="90"/>
      <c r="U1176" s="91"/>
    </row>
    <row r="1177" spans="1:21" ht="13.2" x14ac:dyDescent="0.25">
      <c r="A1177" s="59" t="s">
        <v>5090</v>
      </c>
      <c r="B1177" s="59" t="s">
        <v>6528</v>
      </c>
      <c r="C1177" s="59" t="s">
        <v>6544</v>
      </c>
      <c r="D1177" s="59" t="s">
        <v>129</v>
      </c>
      <c r="E1177" s="59">
        <v>585</v>
      </c>
      <c r="F1177" s="59">
        <v>585</v>
      </c>
      <c r="G1177" s="59">
        <v>586</v>
      </c>
      <c r="H1177" s="59">
        <v>586</v>
      </c>
      <c r="I1177" s="59">
        <v>587</v>
      </c>
      <c r="J1177" s="59">
        <v>587</v>
      </c>
      <c r="K1177" s="59">
        <v>588</v>
      </c>
      <c r="L1177" s="59">
        <v>588</v>
      </c>
      <c r="M1177" s="59">
        <v>588</v>
      </c>
      <c r="N1177" s="59">
        <v>589</v>
      </c>
      <c r="O1177" s="59">
        <v>589</v>
      </c>
      <c r="P1177" s="59">
        <v>590</v>
      </c>
      <c r="Q1177" s="59">
        <v>590</v>
      </c>
      <c r="R1177" s="59">
        <v>587601</v>
      </c>
      <c r="S1177" s="90"/>
      <c r="T1177" s="90"/>
      <c r="U1177" s="91"/>
    </row>
    <row r="1178" spans="1:21" ht="13.2" x14ac:dyDescent="0.25">
      <c r="A1178" s="59" t="s">
        <v>5091</v>
      </c>
      <c r="B1178" s="59" t="s">
        <v>6528</v>
      </c>
      <c r="C1178" s="59" t="s">
        <v>6545</v>
      </c>
      <c r="D1178" s="59" t="s">
        <v>129</v>
      </c>
      <c r="E1178" s="59">
        <v>0</v>
      </c>
      <c r="F1178" s="59">
        <v>0</v>
      </c>
      <c r="G1178" s="59">
        <v>0</v>
      </c>
      <c r="H1178" s="59">
        <v>0</v>
      </c>
      <c r="I1178" s="59">
        <v>0</v>
      </c>
      <c r="J1178" s="59">
        <v>0</v>
      </c>
      <c r="K1178" s="59">
        <v>0</v>
      </c>
      <c r="L1178" s="59">
        <v>0</v>
      </c>
      <c r="M1178" s="59">
        <v>0</v>
      </c>
      <c r="N1178" s="59">
        <v>0</v>
      </c>
      <c r="O1178" s="59">
        <v>0</v>
      </c>
      <c r="P1178" s="59">
        <v>0</v>
      </c>
      <c r="Q1178" s="59">
        <v>0</v>
      </c>
      <c r="R1178" s="59">
        <v>0</v>
      </c>
      <c r="S1178" s="90"/>
      <c r="T1178" s="90"/>
      <c r="U1178" s="91"/>
    </row>
    <row r="1179" spans="1:21" ht="13.2" x14ac:dyDescent="0.25">
      <c r="A1179" s="59" t="s">
        <v>5092</v>
      </c>
      <c r="B1179" s="59" t="s">
        <v>6528</v>
      </c>
      <c r="C1179" s="59" t="s">
        <v>6546</v>
      </c>
      <c r="D1179" s="59" t="s">
        <v>129</v>
      </c>
      <c r="E1179" s="59">
        <v>487</v>
      </c>
      <c r="F1179" s="59">
        <v>488</v>
      </c>
      <c r="G1179" s="59">
        <v>488</v>
      </c>
      <c r="H1179" s="59">
        <v>489</v>
      </c>
      <c r="I1179" s="59">
        <v>490</v>
      </c>
      <c r="J1179" s="59">
        <v>490</v>
      </c>
      <c r="K1179" s="59">
        <v>491</v>
      </c>
      <c r="L1179" s="59">
        <v>491</v>
      </c>
      <c r="M1179" s="59">
        <v>492</v>
      </c>
      <c r="N1179" s="59">
        <v>493</v>
      </c>
      <c r="O1179" s="59">
        <v>493</v>
      </c>
      <c r="P1179" s="59">
        <v>494</v>
      </c>
      <c r="Q1179" s="59">
        <v>494</v>
      </c>
      <c r="R1179" s="59">
        <v>490813</v>
      </c>
      <c r="S1179" s="90"/>
      <c r="T1179" s="90"/>
      <c r="U1179" s="91"/>
    </row>
    <row r="1180" spans="1:21" ht="13.2" x14ac:dyDescent="0.25">
      <c r="A1180" s="59" t="s">
        <v>5093</v>
      </c>
      <c r="B1180" s="59" t="s">
        <v>6528</v>
      </c>
      <c r="C1180" s="59" t="s">
        <v>6547</v>
      </c>
      <c r="D1180" s="59" t="s">
        <v>129</v>
      </c>
      <c r="E1180" s="59">
        <v>0</v>
      </c>
      <c r="F1180" s="59">
        <v>0</v>
      </c>
      <c r="G1180" s="59">
        <v>0</v>
      </c>
      <c r="H1180" s="59">
        <v>0</v>
      </c>
      <c r="I1180" s="59">
        <v>0</v>
      </c>
      <c r="J1180" s="59">
        <v>0</v>
      </c>
      <c r="K1180" s="59">
        <v>0</v>
      </c>
      <c r="L1180" s="59">
        <v>0</v>
      </c>
      <c r="M1180" s="59">
        <v>0</v>
      </c>
      <c r="N1180" s="59">
        <v>0</v>
      </c>
      <c r="O1180" s="59">
        <v>0</v>
      </c>
      <c r="P1180" s="59">
        <v>0</v>
      </c>
      <c r="Q1180" s="59">
        <v>0</v>
      </c>
      <c r="R1180" s="59">
        <v>0</v>
      </c>
      <c r="S1180" s="90"/>
      <c r="T1180" s="90"/>
      <c r="U1180" s="91"/>
    </row>
    <row r="1181" spans="1:21" ht="13.2" x14ac:dyDescent="0.25">
      <c r="A1181" s="59" t="s">
        <v>5094</v>
      </c>
      <c r="B1181" s="59" t="s">
        <v>6528</v>
      </c>
      <c r="C1181" s="59" t="s">
        <v>6548</v>
      </c>
      <c r="D1181" s="59" t="s">
        <v>129</v>
      </c>
      <c r="E1181" s="59">
        <v>20604</v>
      </c>
      <c r="F1181" s="59">
        <v>20639</v>
      </c>
      <c r="G1181" s="59">
        <v>20674</v>
      </c>
      <c r="H1181" s="59">
        <v>20709</v>
      </c>
      <c r="I1181" s="59">
        <v>20744</v>
      </c>
      <c r="J1181" s="59">
        <v>20780</v>
      </c>
      <c r="K1181" s="59">
        <v>20817</v>
      </c>
      <c r="L1181" s="59">
        <v>20855</v>
      </c>
      <c r="M1181" s="59">
        <v>20892</v>
      </c>
      <c r="N1181" s="59">
        <v>20930</v>
      </c>
      <c r="O1181" s="59">
        <v>20967</v>
      </c>
      <c r="P1181" s="59">
        <v>21005</v>
      </c>
      <c r="Q1181" s="59">
        <v>21043</v>
      </c>
      <c r="R1181" s="59">
        <v>20819558</v>
      </c>
      <c r="S1181" s="90"/>
      <c r="T1181" s="90"/>
      <c r="U1181" s="91"/>
    </row>
    <row r="1182" spans="1:21" ht="13.2" x14ac:dyDescent="0.25">
      <c r="A1182" s="59" t="s">
        <v>5095</v>
      </c>
      <c r="B1182" s="59" t="s">
        <v>6528</v>
      </c>
      <c r="C1182" s="59" t="s">
        <v>6549</v>
      </c>
      <c r="D1182" s="59" t="s">
        <v>129</v>
      </c>
      <c r="E1182" s="59">
        <v>0</v>
      </c>
      <c r="F1182" s="59">
        <v>0</v>
      </c>
      <c r="G1182" s="59">
        <v>0</v>
      </c>
      <c r="H1182" s="59">
        <v>0</v>
      </c>
      <c r="I1182" s="59">
        <v>0</v>
      </c>
      <c r="J1182" s="59">
        <v>0</v>
      </c>
      <c r="K1182" s="59">
        <v>0</v>
      </c>
      <c r="L1182" s="59">
        <v>0</v>
      </c>
      <c r="M1182" s="59">
        <v>0</v>
      </c>
      <c r="N1182" s="59">
        <v>0</v>
      </c>
      <c r="O1182" s="59">
        <v>0</v>
      </c>
      <c r="P1182" s="59">
        <v>0</v>
      </c>
      <c r="Q1182" s="59">
        <v>0</v>
      </c>
      <c r="R1182" s="59">
        <v>0</v>
      </c>
      <c r="S1182" s="90"/>
      <c r="T1182" s="90"/>
      <c r="U1182" s="91"/>
    </row>
    <row r="1183" spans="1:21" ht="13.2" x14ac:dyDescent="0.25">
      <c r="A1183" s="59" t="s">
        <v>5096</v>
      </c>
      <c r="B1183" s="59" t="s">
        <v>6550</v>
      </c>
      <c r="C1183" s="59" t="s">
        <v>6551</v>
      </c>
      <c r="D1183" s="59" t="s">
        <v>129</v>
      </c>
      <c r="E1183" s="59">
        <v>165</v>
      </c>
      <c r="F1183" s="59">
        <v>166</v>
      </c>
      <c r="G1183" s="59">
        <v>166</v>
      </c>
      <c r="H1183" s="59">
        <v>167</v>
      </c>
      <c r="I1183" s="59">
        <v>167</v>
      </c>
      <c r="J1183" s="59">
        <v>167</v>
      </c>
      <c r="K1183" s="59">
        <v>168</v>
      </c>
      <c r="L1183" s="59">
        <v>168</v>
      </c>
      <c r="M1183" s="59">
        <v>169</v>
      </c>
      <c r="N1183" s="59">
        <v>169</v>
      </c>
      <c r="O1183" s="59">
        <v>170</v>
      </c>
      <c r="P1183" s="59">
        <v>170</v>
      </c>
      <c r="Q1183" s="59">
        <v>170</v>
      </c>
      <c r="R1183" s="59">
        <v>167966</v>
      </c>
      <c r="S1183" s="90"/>
      <c r="T1183" s="90"/>
      <c r="U1183" s="91"/>
    </row>
    <row r="1184" spans="1:21" ht="13.2" x14ac:dyDescent="0.25">
      <c r="A1184" s="59" t="s">
        <v>5097</v>
      </c>
      <c r="B1184" s="59" t="s">
        <v>6550</v>
      </c>
      <c r="C1184" s="59" t="s">
        <v>6552</v>
      </c>
      <c r="D1184" s="59" t="s">
        <v>129</v>
      </c>
      <c r="E1184" s="59">
        <v>0</v>
      </c>
      <c r="F1184" s="59">
        <v>0</v>
      </c>
      <c r="G1184" s="59">
        <v>0</v>
      </c>
      <c r="H1184" s="59">
        <v>0</v>
      </c>
      <c r="I1184" s="59">
        <v>0</v>
      </c>
      <c r="J1184" s="59">
        <v>0</v>
      </c>
      <c r="K1184" s="59">
        <v>0</v>
      </c>
      <c r="L1184" s="59">
        <v>0</v>
      </c>
      <c r="M1184" s="59">
        <v>0</v>
      </c>
      <c r="N1184" s="59">
        <v>0</v>
      </c>
      <c r="O1184" s="59">
        <v>0</v>
      </c>
      <c r="P1184" s="59">
        <v>0</v>
      </c>
      <c r="Q1184" s="59">
        <v>0</v>
      </c>
      <c r="R1184" s="59">
        <v>0</v>
      </c>
      <c r="S1184" s="90"/>
      <c r="T1184" s="90"/>
      <c r="U1184" s="91"/>
    </row>
    <row r="1185" spans="1:21" ht="13.2" x14ac:dyDescent="0.25">
      <c r="A1185" s="59" t="s">
        <v>5098</v>
      </c>
      <c r="B1185" s="59" t="s">
        <v>6550</v>
      </c>
      <c r="C1185" s="59" t="s">
        <v>6553</v>
      </c>
      <c r="D1185" s="59" t="s">
        <v>129</v>
      </c>
      <c r="E1185" s="59">
        <v>14</v>
      </c>
      <c r="F1185" s="59">
        <v>14</v>
      </c>
      <c r="G1185" s="59">
        <v>14</v>
      </c>
      <c r="H1185" s="59">
        <v>14</v>
      </c>
      <c r="I1185" s="59">
        <v>14</v>
      </c>
      <c r="J1185" s="59">
        <v>14</v>
      </c>
      <c r="K1185" s="59">
        <v>14</v>
      </c>
      <c r="L1185" s="59">
        <v>14</v>
      </c>
      <c r="M1185" s="59">
        <v>14</v>
      </c>
      <c r="N1185" s="59">
        <v>14</v>
      </c>
      <c r="O1185" s="59">
        <v>14</v>
      </c>
      <c r="P1185" s="59">
        <v>14</v>
      </c>
      <c r="Q1185" s="59">
        <v>14</v>
      </c>
      <c r="R1185" s="59">
        <v>14226</v>
      </c>
      <c r="S1185" s="90"/>
      <c r="T1185" s="90"/>
      <c r="U1185" s="91"/>
    </row>
    <row r="1186" spans="1:21" ht="13.2" x14ac:dyDescent="0.25">
      <c r="A1186" s="59" t="s">
        <v>5099</v>
      </c>
      <c r="B1186" s="59" t="s">
        <v>6550</v>
      </c>
      <c r="C1186" s="59" t="s">
        <v>6554</v>
      </c>
      <c r="D1186" s="59" t="s">
        <v>129</v>
      </c>
      <c r="E1186" s="59">
        <v>0</v>
      </c>
      <c r="F1186" s="59">
        <v>0</v>
      </c>
      <c r="G1186" s="59">
        <v>0</v>
      </c>
      <c r="H1186" s="59">
        <v>0</v>
      </c>
      <c r="I1186" s="59">
        <v>0</v>
      </c>
      <c r="J1186" s="59">
        <v>0</v>
      </c>
      <c r="K1186" s="59">
        <v>0</v>
      </c>
      <c r="L1186" s="59">
        <v>0</v>
      </c>
      <c r="M1186" s="59">
        <v>0</v>
      </c>
      <c r="N1186" s="59">
        <v>0</v>
      </c>
      <c r="O1186" s="59">
        <v>0</v>
      </c>
      <c r="P1186" s="59">
        <v>0</v>
      </c>
      <c r="Q1186" s="59">
        <v>0</v>
      </c>
      <c r="R1186" s="59">
        <v>0</v>
      </c>
      <c r="S1186" s="90"/>
      <c r="T1186" s="90"/>
      <c r="U1186" s="91"/>
    </row>
    <row r="1187" spans="1:21" ht="13.2" x14ac:dyDescent="0.25">
      <c r="A1187" s="59" t="s">
        <v>5100</v>
      </c>
      <c r="B1187" s="59" t="s">
        <v>6550</v>
      </c>
      <c r="C1187" s="59" t="s">
        <v>6555</v>
      </c>
      <c r="D1187" s="59" t="s">
        <v>129</v>
      </c>
      <c r="E1187" s="59">
        <v>0</v>
      </c>
      <c r="F1187" s="59">
        <v>0</v>
      </c>
      <c r="G1187" s="59">
        <v>0</v>
      </c>
      <c r="H1187" s="59">
        <v>0</v>
      </c>
      <c r="I1187" s="59">
        <v>0</v>
      </c>
      <c r="J1187" s="59">
        <v>0</v>
      </c>
      <c r="K1187" s="59">
        <v>0</v>
      </c>
      <c r="L1187" s="59">
        <v>0</v>
      </c>
      <c r="M1187" s="59">
        <v>0</v>
      </c>
      <c r="N1187" s="59">
        <v>0</v>
      </c>
      <c r="O1187" s="59">
        <v>0</v>
      </c>
      <c r="P1187" s="59">
        <v>0</v>
      </c>
      <c r="Q1187" s="59">
        <v>0</v>
      </c>
      <c r="R1187" s="59">
        <v>0</v>
      </c>
      <c r="S1187" s="90"/>
      <c r="T1187" s="90"/>
      <c r="U1187" s="91"/>
    </row>
    <row r="1188" spans="1:21" ht="13.2" x14ac:dyDescent="0.25">
      <c r="A1188" s="59" t="s">
        <v>5101</v>
      </c>
      <c r="B1188" s="59" t="s">
        <v>6550</v>
      </c>
      <c r="C1188" s="59" t="s">
        <v>6556</v>
      </c>
      <c r="D1188" s="59" t="s">
        <v>129</v>
      </c>
      <c r="E1188" s="59">
        <v>0</v>
      </c>
      <c r="F1188" s="59">
        <v>0</v>
      </c>
      <c r="G1188" s="59">
        <v>0</v>
      </c>
      <c r="H1188" s="59">
        <v>0</v>
      </c>
      <c r="I1188" s="59">
        <v>0</v>
      </c>
      <c r="J1188" s="59">
        <v>0</v>
      </c>
      <c r="K1188" s="59">
        <v>0</v>
      </c>
      <c r="L1188" s="59">
        <v>0</v>
      </c>
      <c r="M1188" s="59">
        <v>0</v>
      </c>
      <c r="N1188" s="59">
        <v>0</v>
      </c>
      <c r="O1188" s="59">
        <v>0</v>
      </c>
      <c r="P1188" s="59">
        <v>0</v>
      </c>
      <c r="Q1188" s="59">
        <v>0</v>
      </c>
      <c r="R1188" s="59">
        <v>0</v>
      </c>
      <c r="S1188" s="90"/>
      <c r="T1188" s="90"/>
      <c r="U1188" s="91"/>
    </row>
    <row r="1189" spans="1:21" ht="13.2" x14ac:dyDescent="0.25">
      <c r="A1189" s="59" t="s">
        <v>5102</v>
      </c>
      <c r="B1189" s="59" t="s">
        <v>6550</v>
      </c>
      <c r="C1189" s="59" t="s">
        <v>6557</v>
      </c>
      <c r="D1189" s="59" t="s">
        <v>129</v>
      </c>
      <c r="E1189" s="59">
        <v>0</v>
      </c>
      <c r="F1189" s="59">
        <v>0</v>
      </c>
      <c r="G1189" s="59">
        <v>0</v>
      </c>
      <c r="H1189" s="59">
        <v>0</v>
      </c>
      <c r="I1189" s="59">
        <v>0</v>
      </c>
      <c r="J1189" s="59">
        <v>0</v>
      </c>
      <c r="K1189" s="59">
        <v>0</v>
      </c>
      <c r="L1189" s="59">
        <v>0</v>
      </c>
      <c r="M1189" s="59">
        <v>0</v>
      </c>
      <c r="N1189" s="59">
        <v>0</v>
      </c>
      <c r="O1189" s="59">
        <v>0</v>
      </c>
      <c r="P1189" s="59">
        <v>0</v>
      </c>
      <c r="Q1189" s="59">
        <v>0</v>
      </c>
      <c r="R1189" s="59">
        <v>0</v>
      </c>
      <c r="S1189" s="90"/>
      <c r="T1189" s="90"/>
      <c r="U1189" s="91"/>
    </row>
    <row r="1190" spans="1:21" ht="13.2" x14ac:dyDescent="0.25">
      <c r="A1190" s="59" t="s">
        <v>5103</v>
      </c>
      <c r="B1190" s="59" t="s">
        <v>6550</v>
      </c>
      <c r="C1190" s="59" t="s">
        <v>6558</v>
      </c>
      <c r="D1190" s="59" t="s">
        <v>129</v>
      </c>
      <c r="E1190" s="59">
        <v>0</v>
      </c>
      <c r="F1190" s="59">
        <v>0</v>
      </c>
      <c r="G1190" s="59">
        <v>0</v>
      </c>
      <c r="H1190" s="59">
        <v>0</v>
      </c>
      <c r="I1190" s="59">
        <v>0</v>
      </c>
      <c r="J1190" s="59">
        <v>0</v>
      </c>
      <c r="K1190" s="59">
        <v>0</v>
      </c>
      <c r="L1190" s="59">
        <v>0</v>
      </c>
      <c r="M1190" s="59">
        <v>0</v>
      </c>
      <c r="N1190" s="59">
        <v>0</v>
      </c>
      <c r="O1190" s="59">
        <v>0</v>
      </c>
      <c r="P1190" s="59">
        <v>0</v>
      </c>
      <c r="Q1190" s="59">
        <v>0</v>
      </c>
      <c r="R1190" s="59">
        <v>0</v>
      </c>
      <c r="S1190" s="90"/>
      <c r="T1190" s="90"/>
      <c r="U1190" s="91"/>
    </row>
    <row r="1191" spans="1:21" ht="13.2" x14ac:dyDescent="0.25">
      <c r="A1191" s="59" t="s">
        <v>5104</v>
      </c>
      <c r="B1191" s="59" t="s">
        <v>6559</v>
      </c>
      <c r="C1191" s="59" t="s">
        <v>6560</v>
      </c>
      <c r="D1191" s="59" t="s">
        <v>129</v>
      </c>
      <c r="E1191" s="59">
        <v>0</v>
      </c>
      <c r="F1191" s="59">
        <v>0</v>
      </c>
      <c r="G1191" s="59">
        <v>0</v>
      </c>
      <c r="H1191" s="59">
        <v>0</v>
      </c>
      <c r="I1191" s="59">
        <v>0</v>
      </c>
      <c r="J1191" s="59">
        <v>0</v>
      </c>
      <c r="K1191" s="59">
        <v>0</v>
      </c>
      <c r="L1191" s="59">
        <v>0</v>
      </c>
      <c r="M1191" s="59">
        <v>0</v>
      </c>
      <c r="N1191" s="59">
        <v>0</v>
      </c>
      <c r="O1191" s="59">
        <v>0</v>
      </c>
      <c r="P1191" s="59">
        <v>0</v>
      </c>
      <c r="Q1191" s="59">
        <v>0</v>
      </c>
      <c r="R1191" s="59">
        <v>0</v>
      </c>
      <c r="S1191" s="90"/>
      <c r="T1191" s="90"/>
      <c r="U1191" s="91"/>
    </row>
    <row r="1192" spans="1:21" ht="13.2" x14ac:dyDescent="0.25">
      <c r="A1192" s="59" t="s">
        <v>5105</v>
      </c>
      <c r="B1192" s="59" t="s">
        <v>6559</v>
      </c>
      <c r="C1192" s="59" t="s">
        <v>6561</v>
      </c>
      <c r="D1192" s="59" t="s">
        <v>129</v>
      </c>
      <c r="E1192" s="59">
        <v>0</v>
      </c>
      <c r="F1192" s="59">
        <v>0</v>
      </c>
      <c r="G1192" s="59">
        <v>0</v>
      </c>
      <c r="H1192" s="59">
        <v>0</v>
      </c>
      <c r="I1192" s="59">
        <v>0</v>
      </c>
      <c r="J1192" s="59">
        <v>0</v>
      </c>
      <c r="K1192" s="59">
        <v>0</v>
      </c>
      <c r="L1192" s="59">
        <v>0</v>
      </c>
      <c r="M1192" s="59">
        <v>0</v>
      </c>
      <c r="N1192" s="59">
        <v>0</v>
      </c>
      <c r="O1192" s="59">
        <v>0</v>
      </c>
      <c r="P1192" s="59">
        <v>0</v>
      </c>
      <c r="Q1192" s="59">
        <v>0</v>
      </c>
      <c r="R1192" s="59">
        <v>0</v>
      </c>
      <c r="S1192" s="90"/>
      <c r="T1192" s="90"/>
      <c r="U1192" s="91"/>
    </row>
    <row r="1193" spans="1:21" ht="13.2" x14ac:dyDescent="0.25">
      <c r="A1193" s="59" t="s">
        <v>5106</v>
      </c>
      <c r="B1193" s="59" t="s">
        <v>6559</v>
      </c>
      <c r="C1193" s="59" t="s">
        <v>6562</v>
      </c>
      <c r="D1193" s="59" t="s">
        <v>129</v>
      </c>
      <c r="E1193" s="59">
        <v>0</v>
      </c>
      <c r="F1193" s="59">
        <v>0</v>
      </c>
      <c r="G1193" s="59">
        <v>0</v>
      </c>
      <c r="H1193" s="59">
        <v>0</v>
      </c>
      <c r="I1193" s="59">
        <v>0</v>
      </c>
      <c r="J1193" s="59">
        <v>0</v>
      </c>
      <c r="K1193" s="59">
        <v>0</v>
      </c>
      <c r="L1193" s="59">
        <v>0</v>
      </c>
      <c r="M1193" s="59">
        <v>0</v>
      </c>
      <c r="N1193" s="59">
        <v>0</v>
      </c>
      <c r="O1193" s="59">
        <v>0</v>
      </c>
      <c r="P1193" s="59">
        <v>0</v>
      </c>
      <c r="Q1193" s="59">
        <v>0</v>
      </c>
      <c r="R1193" s="59">
        <v>0</v>
      </c>
      <c r="S1193" s="90"/>
      <c r="T1193" s="90"/>
      <c r="U1193" s="91"/>
    </row>
    <row r="1194" spans="1:21" ht="13.2" x14ac:dyDescent="0.25">
      <c r="A1194" s="59" t="s">
        <v>5107</v>
      </c>
      <c r="B1194" s="59" t="s">
        <v>6563</v>
      </c>
      <c r="C1194" s="59" t="s">
        <v>6564</v>
      </c>
      <c r="D1194" s="59" t="s">
        <v>129</v>
      </c>
      <c r="E1194" s="59">
        <v>91</v>
      </c>
      <c r="F1194" s="59">
        <v>91</v>
      </c>
      <c r="G1194" s="59">
        <v>91</v>
      </c>
      <c r="H1194" s="59">
        <v>91</v>
      </c>
      <c r="I1194" s="59">
        <v>92</v>
      </c>
      <c r="J1194" s="59">
        <v>92</v>
      </c>
      <c r="K1194" s="59">
        <v>92</v>
      </c>
      <c r="L1194" s="59">
        <v>0</v>
      </c>
      <c r="M1194" s="59">
        <v>0</v>
      </c>
      <c r="N1194" s="59">
        <v>0</v>
      </c>
      <c r="O1194" s="59">
        <v>0</v>
      </c>
      <c r="P1194" s="59">
        <v>0</v>
      </c>
      <c r="Q1194" s="59">
        <v>0</v>
      </c>
      <c r="R1194" s="59">
        <v>49527</v>
      </c>
      <c r="S1194" s="90"/>
      <c r="T1194" s="90"/>
      <c r="U1194" s="91"/>
    </row>
    <row r="1195" spans="1:21" ht="13.2" x14ac:dyDescent="0.25">
      <c r="A1195" s="59" t="s">
        <v>5108</v>
      </c>
      <c r="B1195" s="59" t="s">
        <v>6563</v>
      </c>
      <c r="C1195" s="59" t="s">
        <v>6565</v>
      </c>
      <c r="D1195" s="59" t="s">
        <v>129</v>
      </c>
      <c r="E1195" s="59">
        <v>0</v>
      </c>
      <c r="F1195" s="59">
        <v>0</v>
      </c>
      <c r="G1195" s="59">
        <v>0</v>
      </c>
      <c r="H1195" s="59">
        <v>0</v>
      </c>
      <c r="I1195" s="59">
        <v>0</v>
      </c>
      <c r="J1195" s="59">
        <v>0</v>
      </c>
      <c r="K1195" s="59">
        <v>0</v>
      </c>
      <c r="L1195" s="59">
        <v>0</v>
      </c>
      <c r="M1195" s="59">
        <v>0</v>
      </c>
      <c r="N1195" s="59">
        <v>0</v>
      </c>
      <c r="O1195" s="59">
        <v>0</v>
      </c>
      <c r="P1195" s="59">
        <v>0</v>
      </c>
      <c r="Q1195" s="59">
        <v>0</v>
      </c>
      <c r="R1195" s="59">
        <v>0</v>
      </c>
      <c r="S1195" s="90"/>
      <c r="T1195" s="90"/>
      <c r="U1195" s="91"/>
    </row>
    <row r="1196" spans="1:21" ht="13.2" x14ac:dyDescent="0.25">
      <c r="A1196" s="59" t="s">
        <v>5109</v>
      </c>
      <c r="B1196" s="59" t="s">
        <v>6563</v>
      </c>
      <c r="C1196" s="59" t="s">
        <v>6566</v>
      </c>
      <c r="D1196" s="59" t="s">
        <v>129</v>
      </c>
      <c r="E1196" s="59">
        <v>144</v>
      </c>
      <c r="F1196" s="59">
        <v>146</v>
      </c>
      <c r="G1196" s="59">
        <v>148</v>
      </c>
      <c r="H1196" s="59">
        <v>150</v>
      </c>
      <c r="I1196" s="59">
        <v>152</v>
      </c>
      <c r="J1196" s="59">
        <v>154</v>
      </c>
      <c r="K1196" s="59">
        <v>155</v>
      </c>
      <c r="L1196" s="59">
        <v>157</v>
      </c>
      <c r="M1196" s="59">
        <v>159</v>
      </c>
      <c r="N1196" s="59">
        <v>161</v>
      </c>
      <c r="O1196" s="59">
        <v>163</v>
      </c>
      <c r="P1196" s="59">
        <v>165</v>
      </c>
      <c r="Q1196" s="59">
        <v>167</v>
      </c>
      <c r="R1196" s="59">
        <v>155476</v>
      </c>
      <c r="S1196" s="90"/>
      <c r="T1196" s="90"/>
      <c r="U1196" s="91"/>
    </row>
    <row r="1197" spans="1:21" ht="13.2" x14ac:dyDescent="0.25">
      <c r="A1197" s="59" t="s">
        <v>5110</v>
      </c>
      <c r="B1197" s="59" t="s">
        <v>6563</v>
      </c>
      <c r="C1197" s="59" t="s">
        <v>6567</v>
      </c>
      <c r="D1197" s="59" t="s">
        <v>129</v>
      </c>
      <c r="E1197" s="59">
        <v>0</v>
      </c>
      <c r="F1197" s="59">
        <v>0</v>
      </c>
      <c r="G1197" s="59">
        <v>0</v>
      </c>
      <c r="H1197" s="59">
        <v>0</v>
      </c>
      <c r="I1197" s="59">
        <v>0</v>
      </c>
      <c r="J1197" s="59">
        <v>0</v>
      </c>
      <c r="K1197" s="59">
        <v>0</v>
      </c>
      <c r="L1197" s="59">
        <v>0</v>
      </c>
      <c r="M1197" s="59">
        <v>0</v>
      </c>
      <c r="N1197" s="59">
        <v>0</v>
      </c>
      <c r="O1197" s="59">
        <v>0</v>
      </c>
      <c r="P1197" s="59">
        <v>0</v>
      </c>
      <c r="Q1197" s="59">
        <v>0</v>
      </c>
      <c r="R1197" s="59">
        <v>0</v>
      </c>
      <c r="S1197" s="90"/>
      <c r="T1197" s="90"/>
      <c r="U1197" s="91"/>
    </row>
    <row r="1198" spans="1:21" ht="13.2" x14ac:dyDescent="0.25">
      <c r="A1198" s="59" t="s">
        <v>5111</v>
      </c>
      <c r="B1198" s="59" t="s">
        <v>6563</v>
      </c>
      <c r="C1198" s="59" t="s">
        <v>6568</v>
      </c>
      <c r="D1198" s="59" t="s">
        <v>129</v>
      </c>
      <c r="E1198" s="59">
        <v>0</v>
      </c>
      <c r="F1198" s="59">
        <v>0</v>
      </c>
      <c r="G1198" s="59">
        <v>0</v>
      </c>
      <c r="H1198" s="59">
        <v>0</v>
      </c>
      <c r="I1198" s="59">
        <v>0</v>
      </c>
      <c r="J1198" s="59">
        <v>0</v>
      </c>
      <c r="K1198" s="59">
        <v>0</v>
      </c>
      <c r="L1198" s="59">
        <v>0</v>
      </c>
      <c r="M1198" s="59">
        <v>0</v>
      </c>
      <c r="N1198" s="59">
        <v>0</v>
      </c>
      <c r="O1198" s="59">
        <v>0</v>
      </c>
      <c r="P1198" s="59">
        <v>0</v>
      </c>
      <c r="Q1198" s="59">
        <v>0</v>
      </c>
      <c r="R1198" s="59">
        <v>0</v>
      </c>
      <c r="S1198" s="90"/>
      <c r="T1198" s="90"/>
      <c r="U1198" s="91"/>
    </row>
    <row r="1199" spans="1:21" ht="13.2" x14ac:dyDescent="0.25">
      <c r="A1199" s="59" t="s">
        <v>5112</v>
      </c>
      <c r="B1199" s="59" t="s">
        <v>6563</v>
      </c>
      <c r="C1199" s="59" t="s">
        <v>6569</v>
      </c>
      <c r="D1199" s="59" t="s">
        <v>129</v>
      </c>
      <c r="E1199" s="59">
        <v>0</v>
      </c>
      <c r="F1199" s="59">
        <v>0</v>
      </c>
      <c r="G1199" s="59">
        <v>0</v>
      </c>
      <c r="H1199" s="59">
        <v>0</v>
      </c>
      <c r="I1199" s="59">
        <v>0</v>
      </c>
      <c r="J1199" s="59">
        <v>0</v>
      </c>
      <c r="K1199" s="59">
        <v>0</v>
      </c>
      <c r="L1199" s="59">
        <v>0</v>
      </c>
      <c r="M1199" s="59">
        <v>0</v>
      </c>
      <c r="N1199" s="59">
        <v>0</v>
      </c>
      <c r="O1199" s="59">
        <v>0</v>
      </c>
      <c r="P1199" s="59">
        <v>0</v>
      </c>
      <c r="Q1199" s="59">
        <v>0</v>
      </c>
      <c r="R1199" s="59">
        <v>0</v>
      </c>
      <c r="S1199" s="90"/>
      <c r="T1199" s="90"/>
      <c r="U1199" s="91"/>
    </row>
    <row r="1200" spans="1:21" ht="13.2" x14ac:dyDescent="0.25">
      <c r="A1200" s="59" t="s">
        <v>5113</v>
      </c>
      <c r="B1200" s="59" t="s">
        <v>6563</v>
      </c>
      <c r="C1200" s="59" t="s">
        <v>6570</v>
      </c>
      <c r="D1200" s="59" t="s">
        <v>129</v>
      </c>
      <c r="E1200" s="59">
        <v>1</v>
      </c>
      <c r="F1200" s="59">
        <v>1</v>
      </c>
      <c r="G1200" s="59">
        <v>1</v>
      </c>
      <c r="H1200" s="59">
        <v>1</v>
      </c>
      <c r="I1200" s="59">
        <v>1</v>
      </c>
      <c r="J1200" s="59">
        <v>1</v>
      </c>
      <c r="K1200" s="59">
        <v>1</v>
      </c>
      <c r="L1200" s="59">
        <v>1</v>
      </c>
      <c r="M1200" s="59">
        <v>1</v>
      </c>
      <c r="N1200" s="59">
        <v>1</v>
      </c>
      <c r="O1200" s="59">
        <v>1</v>
      </c>
      <c r="P1200" s="59">
        <v>1</v>
      </c>
      <c r="Q1200" s="59">
        <v>1</v>
      </c>
      <c r="R1200" s="59">
        <v>1241</v>
      </c>
      <c r="S1200" s="90"/>
      <c r="T1200" s="90"/>
      <c r="U1200" s="91"/>
    </row>
    <row r="1201" spans="1:21" ht="13.2" x14ac:dyDescent="0.25">
      <c r="A1201" s="59" t="s">
        <v>5114</v>
      </c>
      <c r="B1201" s="59" t="s">
        <v>6563</v>
      </c>
      <c r="C1201" s="59" t="s">
        <v>6571</v>
      </c>
      <c r="D1201" s="59" t="s">
        <v>129</v>
      </c>
      <c r="E1201" s="59">
        <v>0</v>
      </c>
      <c r="F1201" s="59">
        <v>0</v>
      </c>
      <c r="G1201" s="59">
        <v>0</v>
      </c>
      <c r="H1201" s="59">
        <v>0</v>
      </c>
      <c r="I1201" s="59">
        <v>0</v>
      </c>
      <c r="J1201" s="59">
        <v>0</v>
      </c>
      <c r="K1201" s="59">
        <v>0</v>
      </c>
      <c r="L1201" s="59">
        <v>0</v>
      </c>
      <c r="M1201" s="59">
        <v>0</v>
      </c>
      <c r="N1201" s="59">
        <v>0</v>
      </c>
      <c r="O1201" s="59">
        <v>0</v>
      </c>
      <c r="P1201" s="59">
        <v>0</v>
      </c>
      <c r="Q1201" s="59">
        <v>0</v>
      </c>
      <c r="R1201" s="59">
        <v>0</v>
      </c>
      <c r="S1201" s="90"/>
      <c r="T1201" s="90"/>
      <c r="U1201" s="91"/>
    </row>
    <row r="1202" spans="1:21" ht="13.2" x14ac:dyDescent="0.25">
      <c r="A1202" s="59" t="s">
        <v>5115</v>
      </c>
      <c r="B1202" s="59" t="s">
        <v>6563</v>
      </c>
      <c r="C1202" s="59" t="s">
        <v>6572</v>
      </c>
      <c r="D1202" s="59" t="s">
        <v>129</v>
      </c>
      <c r="E1202" s="59">
        <v>0</v>
      </c>
      <c r="F1202" s="59">
        <v>0</v>
      </c>
      <c r="G1202" s="59">
        <v>0</v>
      </c>
      <c r="H1202" s="59">
        <v>0</v>
      </c>
      <c r="I1202" s="59">
        <v>0</v>
      </c>
      <c r="J1202" s="59">
        <v>0</v>
      </c>
      <c r="K1202" s="59">
        <v>0</v>
      </c>
      <c r="L1202" s="59">
        <v>0</v>
      </c>
      <c r="M1202" s="59">
        <v>0</v>
      </c>
      <c r="N1202" s="59">
        <v>0</v>
      </c>
      <c r="O1202" s="59">
        <v>0</v>
      </c>
      <c r="P1202" s="59">
        <v>0</v>
      </c>
      <c r="Q1202" s="59">
        <v>0</v>
      </c>
      <c r="R1202" s="59">
        <v>0</v>
      </c>
      <c r="S1202" s="90"/>
      <c r="T1202" s="90"/>
      <c r="U1202" s="91"/>
    </row>
    <row r="1203" spans="1:21" ht="13.2" x14ac:dyDescent="0.25">
      <c r="A1203" s="59" t="s">
        <v>5116</v>
      </c>
      <c r="B1203" s="59" t="s">
        <v>6563</v>
      </c>
      <c r="C1203" s="59" t="s">
        <v>6573</v>
      </c>
      <c r="D1203" s="59" t="s">
        <v>129</v>
      </c>
      <c r="E1203" s="59">
        <v>2</v>
      </c>
      <c r="F1203" s="59">
        <v>2</v>
      </c>
      <c r="G1203" s="59">
        <v>2</v>
      </c>
      <c r="H1203" s="59">
        <v>2</v>
      </c>
      <c r="I1203" s="59">
        <v>2</v>
      </c>
      <c r="J1203" s="59">
        <v>2</v>
      </c>
      <c r="K1203" s="59">
        <v>2</v>
      </c>
      <c r="L1203" s="59">
        <v>2</v>
      </c>
      <c r="M1203" s="59">
        <v>2</v>
      </c>
      <c r="N1203" s="59">
        <v>2</v>
      </c>
      <c r="O1203" s="59">
        <v>2</v>
      </c>
      <c r="P1203" s="59">
        <v>2</v>
      </c>
      <c r="Q1203" s="59">
        <v>2</v>
      </c>
      <c r="R1203" s="59">
        <v>2008</v>
      </c>
      <c r="S1203" s="90"/>
      <c r="T1203" s="90"/>
      <c r="U1203" s="91"/>
    </row>
    <row r="1204" spans="1:21" ht="13.2" x14ac:dyDescent="0.25">
      <c r="A1204" s="59" t="s">
        <v>5117</v>
      </c>
      <c r="B1204" s="59" t="s">
        <v>6563</v>
      </c>
      <c r="C1204" s="59" t="s">
        <v>6574</v>
      </c>
      <c r="D1204" s="59" t="s">
        <v>129</v>
      </c>
      <c r="E1204" s="59">
        <v>0</v>
      </c>
      <c r="F1204" s="59">
        <v>0</v>
      </c>
      <c r="G1204" s="59">
        <v>0</v>
      </c>
      <c r="H1204" s="59">
        <v>0</v>
      </c>
      <c r="I1204" s="59">
        <v>0</v>
      </c>
      <c r="J1204" s="59">
        <v>0</v>
      </c>
      <c r="K1204" s="59">
        <v>0</v>
      </c>
      <c r="L1204" s="59">
        <v>93</v>
      </c>
      <c r="M1204" s="59">
        <v>93</v>
      </c>
      <c r="N1204" s="59">
        <v>93</v>
      </c>
      <c r="O1204" s="59">
        <v>94</v>
      </c>
      <c r="P1204" s="59">
        <v>94</v>
      </c>
      <c r="Q1204" s="59">
        <v>95</v>
      </c>
      <c r="R1204" s="59">
        <v>42867</v>
      </c>
      <c r="S1204" s="90"/>
      <c r="T1204" s="90"/>
      <c r="U1204" s="91"/>
    </row>
    <row r="1205" spans="1:21" ht="13.2" x14ac:dyDescent="0.25">
      <c r="A1205" s="59" t="s">
        <v>5118</v>
      </c>
      <c r="B1205" s="59" t="s">
        <v>6563</v>
      </c>
      <c r="C1205" s="59" t="s">
        <v>6575</v>
      </c>
      <c r="D1205" s="59" t="s">
        <v>129</v>
      </c>
      <c r="E1205" s="59">
        <v>0</v>
      </c>
      <c r="F1205" s="59">
        <v>0</v>
      </c>
      <c r="G1205" s="59">
        <v>0</v>
      </c>
      <c r="H1205" s="59">
        <v>0</v>
      </c>
      <c r="I1205" s="59">
        <v>0</v>
      </c>
      <c r="J1205" s="59">
        <v>0</v>
      </c>
      <c r="K1205" s="59">
        <v>0</v>
      </c>
      <c r="L1205" s="59">
        <v>0</v>
      </c>
      <c r="M1205" s="59">
        <v>0</v>
      </c>
      <c r="N1205" s="59">
        <v>0</v>
      </c>
      <c r="O1205" s="59">
        <v>0</v>
      </c>
      <c r="P1205" s="59">
        <v>0</v>
      </c>
      <c r="Q1205" s="59">
        <v>0</v>
      </c>
      <c r="R1205" s="59">
        <v>0</v>
      </c>
      <c r="S1205" s="90"/>
      <c r="T1205" s="90"/>
      <c r="U1205" s="91"/>
    </row>
    <row r="1206" spans="1:21" ht="13.2" x14ac:dyDescent="0.25">
      <c r="A1206" s="59" t="s">
        <v>5119</v>
      </c>
      <c r="B1206" s="59" t="s">
        <v>6563</v>
      </c>
      <c r="C1206" s="59" t="s">
        <v>6576</v>
      </c>
      <c r="D1206" s="59" t="s">
        <v>129</v>
      </c>
      <c r="E1206" s="59">
        <v>11</v>
      </c>
      <c r="F1206" s="59">
        <v>12</v>
      </c>
      <c r="G1206" s="59">
        <v>12</v>
      </c>
      <c r="H1206" s="59">
        <v>12</v>
      </c>
      <c r="I1206" s="59">
        <v>12</v>
      </c>
      <c r="J1206" s="59">
        <v>13</v>
      </c>
      <c r="K1206" s="59">
        <v>13</v>
      </c>
      <c r="L1206" s="59">
        <v>0</v>
      </c>
      <c r="M1206" s="59">
        <v>0</v>
      </c>
      <c r="N1206" s="59">
        <v>0</v>
      </c>
      <c r="O1206" s="59">
        <v>0</v>
      </c>
      <c r="P1206" s="59">
        <v>0</v>
      </c>
      <c r="Q1206" s="59">
        <v>0</v>
      </c>
      <c r="R1206" s="59">
        <v>6624</v>
      </c>
      <c r="S1206" s="90"/>
      <c r="T1206" s="90"/>
      <c r="U1206" s="91"/>
    </row>
    <row r="1207" spans="1:21" ht="13.2" x14ac:dyDescent="0.25">
      <c r="A1207" s="59" t="s">
        <v>5120</v>
      </c>
      <c r="B1207" s="59" t="s">
        <v>6563</v>
      </c>
      <c r="C1207" s="59" t="s">
        <v>6577</v>
      </c>
      <c r="D1207" s="59" t="s">
        <v>129</v>
      </c>
      <c r="E1207" s="59">
        <v>0</v>
      </c>
      <c r="F1207" s="59">
        <v>0</v>
      </c>
      <c r="G1207" s="59">
        <v>0</v>
      </c>
      <c r="H1207" s="59">
        <v>0</v>
      </c>
      <c r="I1207" s="59">
        <v>0</v>
      </c>
      <c r="J1207" s="59">
        <v>0</v>
      </c>
      <c r="K1207" s="59">
        <v>0</v>
      </c>
      <c r="L1207" s="59">
        <v>0</v>
      </c>
      <c r="M1207" s="59">
        <v>0</v>
      </c>
      <c r="N1207" s="59">
        <v>0</v>
      </c>
      <c r="O1207" s="59">
        <v>0</v>
      </c>
      <c r="P1207" s="59">
        <v>0</v>
      </c>
      <c r="Q1207" s="59">
        <v>0</v>
      </c>
      <c r="R1207" s="59">
        <v>0</v>
      </c>
      <c r="S1207" s="90"/>
      <c r="T1207" s="90"/>
      <c r="U1207" s="91"/>
    </row>
    <row r="1208" spans="1:21" ht="13.2" x14ac:dyDescent="0.25">
      <c r="A1208" s="59" t="s">
        <v>5121</v>
      </c>
      <c r="B1208" s="59" t="s">
        <v>6563</v>
      </c>
      <c r="C1208" s="59" t="s">
        <v>6578</v>
      </c>
      <c r="D1208" s="59" t="s">
        <v>129</v>
      </c>
      <c r="E1208" s="59">
        <v>12</v>
      </c>
      <c r="F1208" s="59">
        <v>12</v>
      </c>
      <c r="G1208" s="59">
        <v>12</v>
      </c>
      <c r="H1208" s="59">
        <v>13</v>
      </c>
      <c r="I1208" s="59">
        <v>13</v>
      </c>
      <c r="J1208" s="59">
        <v>13</v>
      </c>
      <c r="K1208" s="59">
        <v>13</v>
      </c>
      <c r="L1208" s="59">
        <v>13</v>
      </c>
      <c r="M1208" s="59">
        <v>13</v>
      </c>
      <c r="N1208" s="59">
        <v>14</v>
      </c>
      <c r="O1208" s="59">
        <v>14</v>
      </c>
      <c r="P1208" s="59">
        <v>14</v>
      </c>
      <c r="Q1208" s="59">
        <v>14</v>
      </c>
      <c r="R1208" s="59">
        <v>13082</v>
      </c>
      <c r="S1208" s="90"/>
      <c r="T1208" s="90"/>
      <c r="U1208" s="91"/>
    </row>
    <row r="1209" spans="1:21" ht="13.2" x14ac:dyDescent="0.25">
      <c r="A1209" s="59" t="s">
        <v>5122</v>
      </c>
      <c r="B1209" s="59" t="s">
        <v>6563</v>
      </c>
      <c r="C1209" s="59" t="s">
        <v>6579</v>
      </c>
      <c r="D1209" s="59" t="s">
        <v>129</v>
      </c>
      <c r="E1209" s="59">
        <v>0</v>
      </c>
      <c r="F1209" s="59">
        <v>0</v>
      </c>
      <c r="G1209" s="59">
        <v>0</v>
      </c>
      <c r="H1209" s="59">
        <v>0</v>
      </c>
      <c r="I1209" s="59">
        <v>0</v>
      </c>
      <c r="J1209" s="59">
        <v>0</v>
      </c>
      <c r="K1209" s="59">
        <v>0</v>
      </c>
      <c r="L1209" s="59">
        <v>0</v>
      </c>
      <c r="M1209" s="59">
        <v>0</v>
      </c>
      <c r="N1209" s="59">
        <v>0</v>
      </c>
      <c r="O1209" s="59">
        <v>0</v>
      </c>
      <c r="P1209" s="59">
        <v>0</v>
      </c>
      <c r="Q1209" s="59">
        <v>0</v>
      </c>
      <c r="R1209" s="59">
        <v>0</v>
      </c>
      <c r="S1209" s="90"/>
      <c r="T1209" s="90"/>
      <c r="U1209" s="91"/>
    </row>
    <row r="1210" spans="1:21" ht="13.2" x14ac:dyDescent="0.25">
      <c r="A1210" s="59" t="s">
        <v>5123</v>
      </c>
      <c r="B1210" s="59" t="s">
        <v>6563</v>
      </c>
      <c r="C1210" s="59" t="s">
        <v>6580</v>
      </c>
      <c r="D1210" s="59" t="s">
        <v>129</v>
      </c>
      <c r="E1210" s="59">
        <v>0</v>
      </c>
      <c r="F1210" s="59">
        <v>0</v>
      </c>
      <c r="G1210" s="59">
        <v>0</v>
      </c>
      <c r="H1210" s="59">
        <v>0</v>
      </c>
      <c r="I1210" s="59">
        <v>0</v>
      </c>
      <c r="J1210" s="59">
        <v>0</v>
      </c>
      <c r="K1210" s="59">
        <v>0</v>
      </c>
      <c r="L1210" s="59">
        <v>0</v>
      </c>
      <c r="M1210" s="59">
        <v>0</v>
      </c>
      <c r="N1210" s="59">
        <v>0</v>
      </c>
      <c r="O1210" s="59">
        <v>0</v>
      </c>
      <c r="P1210" s="59">
        <v>0</v>
      </c>
      <c r="Q1210" s="59">
        <v>0</v>
      </c>
      <c r="R1210" s="59">
        <v>0</v>
      </c>
      <c r="S1210" s="90"/>
      <c r="T1210" s="90"/>
      <c r="U1210" s="91"/>
    </row>
    <row r="1211" spans="1:21" ht="13.2" x14ac:dyDescent="0.25">
      <c r="A1211" s="59" t="s">
        <v>5124</v>
      </c>
      <c r="B1211" s="59" t="s">
        <v>6563</v>
      </c>
      <c r="C1211" s="59" t="s">
        <v>6581</v>
      </c>
      <c r="D1211" s="59" t="s">
        <v>129</v>
      </c>
      <c r="E1211" s="59">
        <v>0</v>
      </c>
      <c r="F1211" s="59">
        <v>0</v>
      </c>
      <c r="G1211" s="59">
        <v>0</v>
      </c>
      <c r="H1211" s="59">
        <v>0</v>
      </c>
      <c r="I1211" s="59">
        <v>0</v>
      </c>
      <c r="J1211" s="59">
        <v>0</v>
      </c>
      <c r="K1211" s="59">
        <v>0</v>
      </c>
      <c r="L1211" s="59">
        <v>0</v>
      </c>
      <c r="M1211" s="59">
        <v>0</v>
      </c>
      <c r="N1211" s="59">
        <v>0</v>
      </c>
      <c r="O1211" s="59">
        <v>0</v>
      </c>
      <c r="P1211" s="59">
        <v>0</v>
      </c>
      <c r="Q1211" s="59">
        <v>0</v>
      </c>
      <c r="R1211" s="59">
        <v>0</v>
      </c>
      <c r="S1211" s="90"/>
      <c r="T1211" s="90"/>
      <c r="U1211" s="91"/>
    </row>
    <row r="1212" spans="1:21" ht="13.2" x14ac:dyDescent="0.25">
      <c r="A1212" s="59" t="s">
        <v>5125</v>
      </c>
      <c r="B1212" s="59" t="s">
        <v>6563</v>
      </c>
      <c r="C1212" s="59" t="s">
        <v>6582</v>
      </c>
      <c r="D1212" s="59" t="s">
        <v>129</v>
      </c>
      <c r="E1212" s="59">
        <v>0</v>
      </c>
      <c r="F1212" s="59">
        <v>0</v>
      </c>
      <c r="G1212" s="59">
        <v>0</v>
      </c>
      <c r="H1212" s="59">
        <v>0</v>
      </c>
      <c r="I1212" s="59">
        <v>0</v>
      </c>
      <c r="J1212" s="59">
        <v>0</v>
      </c>
      <c r="K1212" s="59">
        <v>0</v>
      </c>
      <c r="L1212" s="59">
        <v>0</v>
      </c>
      <c r="M1212" s="59">
        <v>0</v>
      </c>
      <c r="N1212" s="59">
        <v>0</v>
      </c>
      <c r="O1212" s="59">
        <v>0</v>
      </c>
      <c r="P1212" s="59">
        <v>0</v>
      </c>
      <c r="Q1212" s="59">
        <v>0</v>
      </c>
      <c r="R1212" s="59">
        <v>0</v>
      </c>
      <c r="S1212" s="90"/>
      <c r="T1212" s="90"/>
      <c r="U1212" s="91"/>
    </row>
    <row r="1213" spans="1:21" ht="13.2" x14ac:dyDescent="0.25">
      <c r="A1213" s="59" t="s">
        <v>5126</v>
      </c>
      <c r="B1213" s="59" t="s">
        <v>6563</v>
      </c>
      <c r="C1213" s="59" t="s">
        <v>6583</v>
      </c>
      <c r="D1213" s="59" t="s">
        <v>129</v>
      </c>
      <c r="E1213" s="59">
        <v>0</v>
      </c>
      <c r="F1213" s="59">
        <v>0</v>
      </c>
      <c r="G1213" s="59">
        <v>0</v>
      </c>
      <c r="H1213" s="59">
        <v>0</v>
      </c>
      <c r="I1213" s="59">
        <v>0</v>
      </c>
      <c r="J1213" s="59">
        <v>0</v>
      </c>
      <c r="K1213" s="59">
        <v>0</v>
      </c>
      <c r="L1213" s="59">
        <v>0</v>
      </c>
      <c r="M1213" s="59">
        <v>0</v>
      </c>
      <c r="N1213" s="59">
        <v>0</v>
      </c>
      <c r="O1213" s="59">
        <v>0</v>
      </c>
      <c r="P1213" s="59">
        <v>0</v>
      </c>
      <c r="Q1213" s="59">
        <v>0</v>
      </c>
      <c r="R1213" s="59">
        <v>0</v>
      </c>
      <c r="S1213" s="90"/>
      <c r="T1213" s="90"/>
      <c r="U1213" s="91"/>
    </row>
    <row r="1214" spans="1:21" ht="13.2" x14ac:dyDescent="0.25">
      <c r="A1214" s="59" t="s">
        <v>5127</v>
      </c>
      <c r="B1214" s="59" t="s">
        <v>6563</v>
      </c>
      <c r="C1214" s="59" t="s">
        <v>6584</v>
      </c>
      <c r="D1214" s="59" t="s">
        <v>129</v>
      </c>
      <c r="E1214" s="59">
        <v>5</v>
      </c>
      <c r="F1214" s="59">
        <v>5</v>
      </c>
      <c r="G1214" s="59">
        <v>5</v>
      </c>
      <c r="H1214" s="59">
        <v>5</v>
      </c>
      <c r="I1214" s="59">
        <v>5</v>
      </c>
      <c r="J1214" s="59">
        <v>5</v>
      </c>
      <c r="K1214" s="59">
        <v>5</v>
      </c>
      <c r="L1214" s="59">
        <v>6</v>
      </c>
      <c r="M1214" s="59">
        <v>7</v>
      </c>
      <c r="N1214" s="59">
        <v>8</v>
      </c>
      <c r="O1214" s="59">
        <v>9</v>
      </c>
      <c r="P1214" s="59">
        <v>10</v>
      </c>
      <c r="Q1214" s="59">
        <v>11</v>
      </c>
      <c r="R1214" s="59">
        <v>6703</v>
      </c>
      <c r="S1214" s="90"/>
      <c r="T1214" s="90"/>
      <c r="U1214" s="91"/>
    </row>
    <row r="1215" spans="1:21" ht="13.2" x14ac:dyDescent="0.25">
      <c r="A1215" s="59" t="s">
        <v>5128</v>
      </c>
      <c r="B1215" s="59" t="s">
        <v>6563</v>
      </c>
      <c r="C1215" s="59" t="s">
        <v>6585</v>
      </c>
      <c r="D1215" s="59" t="s">
        <v>129</v>
      </c>
      <c r="E1215" s="59">
        <v>6</v>
      </c>
      <c r="F1215" s="59">
        <v>6</v>
      </c>
      <c r="G1215" s="59">
        <v>6</v>
      </c>
      <c r="H1215" s="59">
        <v>6</v>
      </c>
      <c r="I1215" s="59">
        <v>6</v>
      </c>
      <c r="J1215" s="59">
        <v>6</v>
      </c>
      <c r="K1215" s="59">
        <v>6</v>
      </c>
      <c r="L1215" s="59">
        <v>19</v>
      </c>
      <c r="M1215" s="59">
        <v>19</v>
      </c>
      <c r="N1215" s="59">
        <v>20</v>
      </c>
      <c r="O1215" s="59">
        <v>20</v>
      </c>
      <c r="P1215" s="59">
        <v>20</v>
      </c>
      <c r="Q1215" s="59">
        <v>20</v>
      </c>
      <c r="R1215" s="59">
        <v>12128</v>
      </c>
      <c r="S1215" s="90"/>
      <c r="T1215" s="90"/>
      <c r="U1215" s="91"/>
    </row>
    <row r="1216" spans="1:21" ht="13.2" x14ac:dyDescent="0.25">
      <c r="A1216" s="59" t="s">
        <v>5129</v>
      </c>
      <c r="B1216" s="59" t="s">
        <v>6563</v>
      </c>
      <c r="C1216" s="59" t="s">
        <v>6586</v>
      </c>
      <c r="D1216" s="59" t="s">
        <v>129</v>
      </c>
      <c r="E1216" s="59">
        <v>0</v>
      </c>
      <c r="F1216" s="59">
        <v>0</v>
      </c>
      <c r="G1216" s="59">
        <v>0</v>
      </c>
      <c r="H1216" s="59">
        <v>0</v>
      </c>
      <c r="I1216" s="59">
        <v>0</v>
      </c>
      <c r="J1216" s="59">
        <v>0</v>
      </c>
      <c r="K1216" s="59">
        <v>0</v>
      </c>
      <c r="L1216" s="59">
        <v>0</v>
      </c>
      <c r="M1216" s="59">
        <v>0</v>
      </c>
      <c r="N1216" s="59">
        <v>0</v>
      </c>
      <c r="O1216" s="59">
        <v>0</v>
      </c>
      <c r="P1216" s="59">
        <v>0</v>
      </c>
      <c r="Q1216" s="59">
        <v>0</v>
      </c>
      <c r="R1216" s="59">
        <v>0</v>
      </c>
      <c r="S1216" s="90"/>
      <c r="T1216" s="90"/>
      <c r="U1216" s="91"/>
    </row>
    <row r="1217" spans="1:21" ht="13.2" x14ac:dyDescent="0.25">
      <c r="A1217" s="59" t="s">
        <v>5130</v>
      </c>
      <c r="B1217" s="59" t="s">
        <v>6563</v>
      </c>
      <c r="C1217" s="59" t="s">
        <v>3706</v>
      </c>
      <c r="D1217" s="59" t="s">
        <v>129</v>
      </c>
      <c r="E1217" s="59">
        <v>101</v>
      </c>
      <c r="F1217" s="59">
        <v>105</v>
      </c>
      <c r="G1217" s="59">
        <v>109</v>
      </c>
      <c r="H1217" s="59">
        <v>113</v>
      </c>
      <c r="I1217" s="59">
        <v>117</v>
      </c>
      <c r="J1217" s="59">
        <v>121</v>
      </c>
      <c r="K1217" s="59">
        <v>125</v>
      </c>
      <c r="L1217" s="59">
        <v>-103</v>
      </c>
      <c r="M1217" s="59">
        <v>-79</v>
      </c>
      <c r="N1217" s="59">
        <v>-363</v>
      </c>
      <c r="O1217" s="59">
        <v>-346</v>
      </c>
      <c r="P1217" s="59">
        <v>-328</v>
      </c>
      <c r="Q1217" s="59">
        <v>-310</v>
      </c>
      <c r="R1217" s="59">
        <v>-52637</v>
      </c>
      <c r="S1217" s="90"/>
      <c r="T1217" s="90"/>
      <c r="U1217" s="91"/>
    </row>
    <row r="1218" spans="1:21" ht="13.2" x14ac:dyDescent="0.25">
      <c r="A1218" s="59" t="s">
        <v>5131</v>
      </c>
      <c r="B1218" s="59" t="s">
        <v>6563</v>
      </c>
      <c r="C1218" s="59" t="s">
        <v>3707</v>
      </c>
      <c r="D1218" s="59" t="s">
        <v>129</v>
      </c>
      <c r="E1218" s="59">
        <v>-283</v>
      </c>
      <c r="F1218" s="59">
        <v>-236</v>
      </c>
      <c r="G1218" s="59">
        <v>-188</v>
      </c>
      <c r="H1218" s="59">
        <v>-141</v>
      </c>
      <c r="I1218" s="59">
        <v>-94</v>
      </c>
      <c r="J1218" s="59">
        <v>-46</v>
      </c>
      <c r="K1218" s="59">
        <v>1</v>
      </c>
      <c r="L1218" s="59">
        <v>0</v>
      </c>
      <c r="M1218" s="59">
        <v>0</v>
      </c>
      <c r="N1218" s="59">
        <v>0</v>
      </c>
      <c r="O1218" s="59">
        <v>0</v>
      </c>
      <c r="P1218" s="59">
        <v>0</v>
      </c>
      <c r="Q1218" s="59">
        <v>0</v>
      </c>
      <c r="R1218" s="59">
        <v>-70433</v>
      </c>
      <c r="S1218" s="90"/>
      <c r="T1218" s="90"/>
      <c r="U1218" s="91"/>
    </row>
    <row r="1219" spans="1:21" ht="13.2" x14ac:dyDescent="0.25">
      <c r="A1219" s="59" t="s">
        <v>5132</v>
      </c>
      <c r="B1219" s="59" t="s">
        <v>6563</v>
      </c>
      <c r="C1219" s="59" t="s">
        <v>3708</v>
      </c>
      <c r="D1219" s="59" t="s">
        <v>129</v>
      </c>
      <c r="E1219" s="59">
        <v>0</v>
      </c>
      <c r="F1219" s="59">
        <v>0</v>
      </c>
      <c r="G1219" s="59">
        <v>0</v>
      </c>
      <c r="H1219" s="59">
        <v>0</v>
      </c>
      <c r="I1219" s="59">
        <v>0</v>
      </c>
      <c r="J1219" s="59">
        <v>0</v>
      </c>
      <c r="K1219" s="59">
        <v>0</v>
      </c>
      <c r="L1219" s="59">
        <v>0</v>
      </c>
      <c r="M1219" s="59">
        <v>0</v>
      </c>
      <c r="N1219" s="59">
        <v>0</v>
      </c>
      <c r="O1219" s="59">
        <v>0</v>
      </c>
      <c r="P1219" s="59">
        <v>0</v>
      </c>
      <c r="Q1219" s="59">
        <v>0</v>
      </c>
      <c r="R1219" s="59">
        <v>0</v>
      </c>
      <c r="S1219" s="90"/>
      <c r="T1219" s="90"/>
      <c r="U1219" s="91"/>
    </row>
    <row r="1220" spans="1:21" ht="13.2" x14ac:dyDescent="0.25">
      <c r="A1220" s="59" t="s">
        <v>5133</v>
      </c>
      <c r="B1220" s="59" t="s">
        <v>6563</v>
      </c>
      <c r="C1220" s="59" t="s">
        <v>6587</v>
      </c>
      <c r="D1220" s="59" t="s">
        <v>129</v>
      </c>
      <c r="E1220" s="59">
        <v>5</v>
      </c>
      <c r="F1220" s="59">
        <v>5</v>
      </c>
      <c r="G1220" s="59">
        <v>6</v>
      </c>
      <c r="H1220" s="59">
        <v>6</v>
      </c>
      <c r="I1220" s="59">
        <v>6</v>
      </c>
      <c r="J1220" s="59">
        <v>6</v>
      </c>
      <c r="K1220" s="59">
        <v>6</v>
      </c>
      <c r="L1220" s="59">
        <v>6</v>
      </c>
      <c r="M1220" s="59">
        <v>6</v>
      </c>
      <c r="N1220" s="59">
        <v>6</v>
      </c>
      <c r="O1220" s="59">
        <v>6</v>
      </c>
      <c r="P1220" s="59">
        <v>6</v>
      </c>
      <c r="Q1220" s="59">
        <v>7</v>
      </c>
      <c r="R1220" s="59">
        <v>5908</v>
      </c>
      <c r="S1220" s="90"/>
      <c r="T1220" s="90"/>
      <c r="U1220" s="91"/>
    </row>
    <row r="1221" spans="1:21" ht="13.2" x14ac:dyDescent="0.25">
      <c r="A1221" s="59" t="s">
        <v>5134</v>
      </c>
      <c r="B1221" s="59" t="s">
        <v>6563</v>
      </c>
      <c r="C1221" s="59" t="s">
        <v>6588</v>
      </c>
      <c r="D1221" s="59" t="s">
        <v>129</v>
      </c>
      <c r="E1221" s="59">
        <v>0</v>
      </c>
      <c r="F1221" s="59">
        <v>0</v>
      </c>
      <c r="G1221" s="59">
        <v>0</v>
      </c>
      <c r="H1221" s="59">
        <v>0</v>
      </c>
      <c r="I1221" s="59">
        <v>0</v>
      </c>
      <c r="J1221" s="59">
        <v>0</v>
      </c>
      <c r="K1221" s="59">
        <v>0</v>
      </c>
      <c r="L1221" s="59">
        <v>0</v>
      </c>
      <c r="M1221" s="59">
        <v>0</v>
      </c>
      <c r="N1221" s="59">
        <v>0</v>
      </c>
      <c r="O1221" s="59">
        <v>0</v>
      </c>
      <c r="P1221" s="59">
        <v>0</v>
      </c>
      <c r="Q1221" s="59">
        <v>0</v>
      </c>
      <c r="R1221" s="59">
        <v>0</v>
      </c>
      <c r="S1221" s="90"/>
      <c r="T1221" s="90"/>
      <c r="U1221" s="91"/>
    </row>
    <row r="1222" spans="1:21" ht="13.2" x14ac:dyDescent="0.25">
      <c r="A1222" s="59" t="s">
        <v>5135</v>
      </c>
      <c r="B1222" s="59" t="s">
        <v>6589</v>
      </c>
      <c r="C1222" s="59" t="s">
        <v>6590</v>
      </c>
      <c r="D1222" s="59" t="s">
        <v>129</v>
      </c>
      <c r="E1222" s="59">
        <v>0</v>
      </c>
      <c r="F1222" s="59">
        <v>0</v>
      </c>
      <c r="G1222" s="59">
        <v>0</v>
      </c>
      <c r="H1222" s="59">
        <v>0</v>
      </c>
      <c r="I1222" s="59">
        <v>0</v>
      </c>
      <c r="J1222" s="59">
        <v>0</v>
      </c>
      <c r="K1222" s="59">
        <v>0</v>
      </c>
      <c r="L1222" s="59">
        <v>0</v>
      </c>
      <c r="M1222" s="59">
        <v>0</v>
      </c>
      <c r="N1222" s="59">
        <v>0</v>
      </c>
      <c r="O1222" s="59">
        <v>0</v>
      </c>
      <c r="P1222" s="59">
        <v>0</v>
      </c>
      <c r="Q1222" s="59">
        <v>0</v>
      </c>
      <c r="R1222" s="59">
        <v>0</v>
      </c>
      <c r="S1222" s="90"/>
      <c r="T1222" s="90"/>
      <c r="U1222" s="91"/>
    </row>
    <row r="1223" spans="1:21" ht="13.2" x14ac:dyDescent="0.25">
      <c r="A1223" s="59" t="s">
        <v>5136</v>
      </c>
      <c r="B1223" s="59" t="s">
        <v>6589</v>
      </c>
      <c r="C1223" s="59" t="s">
        <v>6591</v>
      </c>
      <c r="D1223" s="59" t="s">
        <v>129</v>
      </c>
      <c r="E1223" s="59">
        <v>1620</v>
      </c>
      <c r="F1223" s="59">
        <v>1651</v>
      </c>
      <c r="G1223" s="59">
        <v>1682</v>
      </c>
      <c r="H1223" s="59">
        <v>1713</v>
      </c>
      <c r="I1223" s="59">
        <v>1744</v>
      </c>
      <c r="J1223" s="59">
        <v>1775</v>
      </c>
      <c r="K1223" s="59">
        <v>1806</v>
      </c>
      <c r="L1223" s="59">
        <v>1837</v>
      </c>
      <c r="M1223" s="59">
        <v>1868</v>
      </c>
      <c r="N1223" s="59">
        <v>1899</v>
      </c>
      <c r="O1223" s="59">
        <v>1930</v>
      </c>
      <c r="P1223" s="59">
        <v>1960</v>
      </c>
      <c r="Q1223" s="59">
        <v>121</v>
      </c>
      <c r="R1223" s="59">
        <v>1727918</v>
      </c>
      <c r="S1223" s="90"/>
      <c r="T1223" s="90"/>
      <c r="U1223" s="91"/>
    </row>
    <row r="1224" spans="1:21" ht="13.2" x14ac:dyDescent="0.25">
      <c r="A1224" s="59" t="s">
        <v>5137</v>
      </c>
      <c r="B1224" s="59" t="s">
        <v>6589</v>
      </c>
      <c r="C1224" s="59" t="s">
        <v>6592</v>
      </c>
      <c r="D1224" s="59" t="s">
        <v>129</v>
      </c>
      <c r="E1224" s="59">
        <v>0</v>
      </c>
      <c r="F1224" s="59">
        <v>0</v>
      </c>
      <c r="G1224" s="59">
        <v>0</v>
      </c>
      <c r="H1224" s="59">
        <v>0</v>
      </c>
      <c r="I1224" s="59">
        <v>0</v>
      </c>
      <c r="J1224" s="59">
        <v>0</v>
      </c>
      <c r="K1224" s="59">
        <v>0</v>
      </c>
      <c r="L1224" s="59">
        <v>0</v>
      </c>
      <c r="M1224" s="59">
        <v>0</v>
      </c>
      <c r="N1224" s="59">
        <v>0</v>
      </c>
      <c r="O1224" s="59">
        <v>0</v>
      </c>
      <c r="P1224" s="59">
        <v>0</v>
      </c>
      <c r="Q1224" s="59">
        <v>0</v>
      </c>
      <c r="R1224" s="59">
        <v>0</v>
      </c>
      <c r="S1224" s="90"/>
      <c r="T1224" s="90"/>
      <c r="U1224" s="91"/>
    </row>
    <row r="1225" spans="1:21" ht="13.2" x14ac:dyDescent="0.25">
      <c r="A1225" s="59" t="s">
        <v>5138</v>
      </c>
      <c r="B1225" s="59" t="s">
        <v>6589</v>
      </c>
      <c r="C1225" s="59" t="s">
        <v>6593</v>
      </c>
      <c r="D1225" s="59" t="s">
        <v>129</v>
      </c>
      <c r="E1225" s="59">
        <v>0</v>
      </c>
      <c r="F1225" s="59">
        <v>0</v>
      </c>
      <c r="G1225" s="59">
        <v>0</v>
      </c>
      <c r="H1225" s="59">
        <v>0</v>
      </c>
      <c r="I1225" s="59">
        <v>0</v>
      </c>
      <c r="J1225" s="59">
        <v>0</v>
      </c>
      <c r="K1225" s="59">
        <v>0</v>
      </c>
      <c r="L1225" s="59">
        <v>0</v>
      </c>
      <c r="M1225" s="59">
        <v>0</v>
      </c>
      <c r="N1225" s="59">
        <v>0</v>
      </c>
      <c r="O1225" s="59">
        <v>0</v>
      </c>
      <c r="P1225" s="59">
        <v>0</v>
      </c>
      <c r="Q1225" s="59">
        <v>0</v>
      </c>
      <c r="R1225" s="59">
        <v>0</v>
      </c>
      <c r="S1225" s="90"/>
      <c r="T1225" s="90"/>
      <c r="U1225" s="91"/>
    </row>
    <row r="1226" spans="1:21" ht="13.2" x14ac:dyDescent="0.25">
      <c r="A1226" s="59" t="s">
        <v>5139</v>
      </c>
      <c r="B1226" s="59" t="s">
        <v>6589</v>
      </c>
      <c r="C1226" s="59" t="s">
        <v>6594</v>
      </c>
      <c r="D1226" s="59" t="s">
        <v>129</v>
      </c>
      <c r="E1226" s="59">
        <v>44</v>
      </c>
      <c r="F1226" s="59">
        <v>45</v>
      </c>
      <c r="G1226" s="59">
        <v>46</v>
      </c>
      <c r="H1226" s="59">
        <v>48</v>
      </c>
      <c r="I1226" s="59">
        <v>49</v>
      </c>
      <c r="J1226" s="59">
        <v>51</v>
      </c>
      <c r="K1226" s="59">
        <v>52</v>
      </c>
      <c r="L1226" s="59">
        <v>53</v>
      </c>
      <c r="M1226" s="59">
        <v>55</v>
      </c>
      <c r="N1226" s="59">
        <v>56</v>
      </c>
      <c r="O1226" s="59">
        <v>58</v>
      </c>
      <c r="P1226" s="59">
        <v>59</v>
      </c>
      <c r="Q1226" s="59">
        <v>60</v>
      </c>
      <c r="R1226" s="59">
        <v>52055</v>
      </c>
      <c r="S1226" s="90"/>
      <c r="T1226" s="90"/>
      <c r="U1226" s="91"/>
    </row>
    <row r="1227" spans="1:21" ht="13.2" x14ac:dyDescent="0.25">
      <c r="A1227" s="59" t="s">
        <v>5140</v>
      </c>
      <c r="B1227" s="59" t="s">
        <v>6589</v>
      </c>
      <c r="C1227" s="59" t="s">
        <v>6595</v>
      </c>
      <c r="D1227" s="59" t="s">
        <v>129</v>
      </c>
      <c r="E1227" s="59">
        <v>0</v>
      </c>
      <c r="F1227" s="59">
        <v>0</v>
      </c>
      <c r="G1227" s="59">
        <v>0</v>
      </c>
      <c r="H1227" s="59">
        <v>0</v>
      </c>
      <c r="I1227" s="59">
        <v>0</v>
      </c>
      <c r="J1227" s="59">
        <v>0</v>
      </c>
      <c r="K1227" s="59">
        <v>0</v>
      </c>
      <c r="L1227" s="59">
        <v>0</v>
      </c>
      <c r="M1227" s="59">
        <v>0</v>
      </c>
      <c r="N1227" s="59">
        <v>0</v>
      </c>
      <c r="O1227" s="59">
        <v>0</v>
      </c>
      <c r="P1227" s="59">
        <v>0</v>
      </c>
      <c r="Q1227" s="59">
        <v>0</v>
      </c>
      <c r="R1227" s="59">
        <v>0</v>
      </c>
      <c r="S1227" s="90"/>
      <c r="T1227" s="90"/>
      <c r="U1227" s="91"/>
    </row>
    <row r="1228" spans="1:21" ht="13.2" x14ac:dyDescent="0.25">
      <c r="A1228" s="59" t="s">
        <v>5141</v>
      </c>
      <c r="B1228" s="59" t="s">
        <v>6589</v>
      </c>
      <c r="C1228" s="59" t="s">
        <v>6596</v>
      </c>
      <c r="D1228" s="59" t="s">
        <v>129</v>
      </c>
      <c r="E1228" s="59">
        <v>1443</v>
      </c>
      <c r="F1228" s="59">
        <v>1471</v>
      </c>
      <c r="G1228" s="59">
        <v>1498</v>
      </c>
      <c r="H1228" s="59">
        <v>1526</v>
      </c>
      <c r="I1228" s="59">
        <v>1554</v>
      </c>
      <c r="J1228" s="59">
        <v>1581</v>
      </c>
      <c r="K1228" s="59">
        <v>1609</v>
      </c>
      <c r="L1228" s="59">
        <v>-30</v>
      </c>
      <c r="M1228" s="59">
        <v>-30</v>
      </c>
      <c r="N1228" s="59">
        <v>-30</v>
      </c>
      <c r="O1228" s="59">
        <v>-30</v>
      </c>
      <c r="P1228" s="59">
        <v>-30</v>
      </c>
      <c r="Q1228" s="59">
        <v>-30</v>
      </c>
      <c r="R1228" s="59">
        <v>816239</v>
      </c>
      <c r="S1228" s="90"/>
      <c r="T1228" s="90"/>
      <c r="U1228" s="91"/>
    </row>
    <row r="1229" spans="1:21" ht="13.2" x14ac:dyDescent="0.25">
      <c r="A1229" s="59" t="s">
        <v>5142</v>
      </c>
      <c r="B1229" s="59" t="s">
        <v>6589</v>
      </c>
      <c r="C1229" s="59" t="s">
        <v>6597</v>
      </c>
      <c r="D1229" s="59" t="s">
        <v>129</v>
      </c>
      <c r="E1229" s="59">
        <v>0</v>
      </c>
      <c r="F1229" s="59">
        <v>0</v>
      </c>
      <c r="G1229" s="59">
        <v>0</v>
      </c>
      <c r="H1229" s="59">
        <v>0</v>
      </c>
      <c r="I1229" s="59">
        <v>0</v>
      </c>
      <c r="J1229" s="59">
        <v>0</v>
      </c>
      <c r="K1229" s="59">
        <v>0</v>
      </c>
      <c r="L1229" s="59">
        <v>0</v>
      </c>
      <c r="M1229" s="59">
        <v>0</v>
      </c>
      <c r="N1229" s="59">
        <v>0</v>
      </c>
      <c r="O1229" s="59">
        <v>0</v>
      </c>
      <c r="P1229" s="59">
        <v>0</v>
      </c>
      <c r="Q1229" s="59">
        <v>0</v>
      </c>
      <c r="R1229" s="59">
        <v>0</v>
      </c>
      <c r="S1229" s="90"/>
      <c r="T1229" s="90"/>
      <c r="U1229" s="91"/>
    </row>
    <row r="1230" spans="1:21" ht="13.2" x14ac:dyDescent="0.25">
      <c r="A1230" s="59" t="s">
        <v>5143</v>
      </c>
      <c r="B1230" s="59" t="s">
        <v>6589</v>
      </c>
      <c r="C1230" s="59" t="s">
        <v>6598</v>
      </c>
      <c r="D1230" s="59" t="s">
        <v>129</v>
      </c>
      <c r="E1230" s="59">
        <v>611</v>
      </c>
      <c r="F1230" s="59">
        <v>623</v>
      </c>
      <c r="G1230" s="59">
        <v>635</v>
      </c>
      <c r="H1230" s="59">
        <v>647</v>
      </c>
      <c r="I1230" s="59">
        <v>659</v>
      </c>
      <c r="J1230" s="59">
        <v>671</v>
      </c>
      <c r="K1230" s="59">
        <v>195</v>
      </c>
      <c r="L1230" s="59">
        <v>199</v>
      </c>
      <c r="M1230" s="59">
        <v>203</v>
      </c>
      <c r="N1230" s="59">
        <v>207</v>
      </c>
      <c r="O1230" s="59">
        <v>211</v>
      </c>
      <c r="P1230" s="59">
        <v>214</v>
      </c>
      <c r="Q1230" s="59">
        <v>174</v>
      </c>
      <c r="R1230" s="59">
        <v>404813</v>
      </c>
      <c r="S1230" s="90"/>
      <c r="T1230" s="90"/>
      <c r="U1230" s="91"/>
    </row>
    <row r="1231" spans="1:21" ht="13.2" x14ac:dyDescent="0.25">
      <c r="A1231" s="59" t="s">
        <v>5144</v>
      </c>
      <c r="B1231" s="59" t="s">
        <v>6589</v>
      </c>
      <c r="C1231" s="59" t="s">
        <v>6599</v>
      </c>
      <c r="D1231" s="59" t="s">
        <v>129</v>
      </c>
      <c r="E1231" s="59">
        <v>0</v>
      </c>
      <c r="F1231" s="59">
        <v>0</v>
      </c>
      <c r="G1231" s="59">
        <v>0</v>
      </c>
      <c r="H1231" s="59">
        <v>0</v>
      </c>
      <c r="I1231" s="59">
        <v>0</v>
      </c>
      <c r="J1231" s="59">
        <v>0</v>
      </c>
      <c r="K1231" s="59">
        <v>0</v>
      </c>
      <c r="L1231" s="59">
        <v>0</v>
      </c>
      <c r="M1231" s="59">
        <v>0</v>
      </c>
      <c r="N1231" s="59">
        <v>0</v>
      </c>
      <c r="O1231" s="59">
        <v>0</v>
      </c>
      <c r="P1231" s="59">
        <v>0</v>
      </c>
      <c r="Q1231" s="59">
        <v>0</v>
      </c>
      <c r="R1231" s="59">
        <v>0</v>
      </c>
      <c r="S1231" s="90"/>
      <c r="T1231" s="90"/>
      <c r="U1231" s="91"/>
    </row>
    <row r="1232" spans="1:21" ht="13.2" x14ac:dyDescent="0.25">
      <c r="A1232" s="59" t="s">
        <v>5145</v>
      </c>
      <c r="B1232" s="59" t="s">
        <v>6589</v>
      </c>
      <c r="C1232" s="59" t="s">
        <v>6600</v>
      </c>
      <c r="D1232" s="59" t="s">
        <v>129</v>
      </c>
      <c r="E1232" s="59">
        <v>10</v>
      </c>
      <c r="F1232" s="59">
        <v>10</v>
      </c>
      <c r="G1232" s="59">
        <v>10</v>
      </c>
      <c r="H1232" s="59">
        <v>12</v>
      </c>
      <c r="I1232" s="59">
        <v>12</v>
      </c>
      <c r="J1232" s="59">
        <v>13</v>
      </c>
      <c r="K1232" s="59">
        <v>13</v>
      </c>
      <c r="L1232" s="59">
        <v>14</v>
      </c>
      <c r="M1232" s="59">
        <v>15</v>
      </c>
      <c r="N1232" s="59">
        <v>15</v>
      </c>
      <c r="O1232" s="59">
        <v>16</v>
      </c>
      <c r="P1232" s="59">
        <v>16</v>
      </c>
      <c r="Q1232" s="59">
        <v>17</v>
      </c>
      <c r="R1232" s="59">
        <v>13304</v>
      </c>
      <c r="S1232" s="90"/>
      <c r="T1232" s="90"/>
      <c r="U1232" s="91"/>
    </row>
    <row r="1233" spans="1:21" ht="13.2" x14ac:dyDescent="0.25">
      <c r="A1233" s="59" t="s">
        <v>5146</v>
      </c>
      <c r="B1233" s="59" t="s">
        <v>6589</v>
      </c>
      <c r="C1233" s="59" t="s">
        <v>6601</v>
      </c>
      <c r="D1233" s="59" t="s">
        <v>129</v>
      </c>
      <c r="E1233" s="59">
        <v>0</v>
      </c>
      <c r="F1233" s="59">
        <v>0</v>
      </c>
      <c r="G1233" s="59">
        <v>0</v>
      </c>
      <c r="H1233" s="59">
        <v>0</v>
      </c>
      <c r="I1233" s="59">
        <v>0</v>
      </c>
      <c r="J1233" s="59">
        <v>0</v>
      </c>
      <c r="K1233" s="59">
        <v>0</v>
      </c>
      <c r="L1233" s="59">
        <v>0</v>
      </c>
      <c r="M1233" s="59">
        <v>0</v>
      </c>
      <c r="N1233" s="59">
        <v>0</v>
      </c>
      <c r="O1233" s="59">
        <v>0</v>
      </c>
      <c r="P1233" s="59">
        <v>0</v>
      </c>
      <c r="Q1233" s="59">
        <v>0</v>
      </c>
      <c r="R1233" s="59">
        <v>0</v>
      </c>
      <c r="S1233" s="90"/>
      <c r="T1233" s="90"/>
      <c r="U1233" s="91"/>
    </row>
    <row r="1234" spans="1:21" ht="13.2" x14ac:dyDescent="0.25">
      <c r="A1234" s="59" t="s">
        <v>5147</v>
      </c>
      <c r="B1234" s="59" t="s">
        <v>6589</v>
      </c>
      <c r="C1234" s="59" t="s">
        <v>6602</v>
      </c>
      <c r="D1234" s="59" t="s">
        <v>129</v>
      </c>
      <c r="E1234" s="59">
        <v>3</v>
      </c>
      <c r="F1234" s="59">
        <v>3</v>
      </c>
      <c r="G1234" s="59">
        <v>4</v>
      </c>
      <c r="H1234" s="59">
        <v>4</v>
      </c>
      <c r="I1234" s="59">
        <v>5</v>
      </c>
      <c r="J1234" s="59">
        <v>5</v>
      </c>
      <c r="K1234" s="59">
        <v>6</v>
      </c>
      <c r="L1234" s="59">
        <v>-22</v>
      </c>
      <c r="M1234" s="59">
        <v>-22</v>
      </c>
      <c r="N1234" s="59">
        <v>-22</v>
      </c>
      <c r="O1234" s="59">
        <v>-22</v>
      </c>
      <c r="P1234" s="59">
        <v>-22</v>
      </c>
      <c r="Q1234" s="59">
        <v>-22</v>
      </c>
      <c r="R1234" s="59">
        <v>-7541</v>
      </c>
      <c r="S1234" s="90"/>
      <c r="T1234" s="90"/>
      <c r="U1234" s="91"/>
    </row>
    <row r="1235" spans="1:21" ht="13.2" x14ac:dyDescent="0.25">
      <c r="A1235" s="59" t="s">
        <v>5148</v>
      </c>
      <c r="B1235" s="59" t="s">
        <v>6589</v>
      </c>
      <c r="C1235" s="59" t="s">
        <v>6603</v>
      </c>
      <c r="D1235" s="59" t="s">
        <v>129</v>
      </c>
      <c r="E1235" s="59">
        <v>0</v>
      </c>
      <c r="F1235" s="59">
        <v>0</v>
      </c>
      <c r="G1235" s="59">
        <v>0</v>
      </c>
      <c r="H1235" s="59">
        <v>0</v>
      </c>
      <c r="I1235" s="59">
        <v>0</v>
      </c>
      <c r="J1235" s="59">
        <v>0</v>
      </c>
      <c r="K1235" s="59">
        <v>0</v>
      </c>
      <c r="L1235" s="59">
        <v>0</v>
      </c>
      <c r="M1235" s="59">
        <v>0</v>
      </c>
      <c r="N1235" s="59">
        <v>0</v>
      </c>
      <c r="O1235" s="59">
        <v>0</v>
      </c>
      <c r="P1235" s="59">
        <v>0</v>
      </c>
      <c r="Q1235" s="59">
        <v>0</v>
      </c>
      <c r="R1235" s="59">
        <v>0</v>
      </c>
      <c r="S1235" s="90"/>
      <c r="T1235" s="90"/>
      <c r="U1235" s="91"/>
    </row>
    <row r="1236" spans="1:21" ht="13.2" x14ac:dyDescent="0.25">
      <c r="A1236" s="59" t="s">
        <v>5149</v>
      </c>
      <c r="B1236" s="59" t="s">
        <v>6589</v>
      </c>
      <c r="C1236" s="59" t="s">
        <v>6604</v>
      </c>
      <c r="D1236" s="59" t="s">
        <v>129</v>
      </c>
      <c r="E1236" s="59">
        <v>56</v>
      </c>
      <c r="F1236" s="59">
        <v>57</v>
      </c>
      <c r="G1236" s="59">
        <v>58</v>
      </c>
      <c r="H1236" s="59">
        <v>59</v>
      </c>
      <c r="I1236" s="59">
        <v>60</v>
      </c>
      <c r="J1236" s="59">
        <v>61</v>
      </c>
      <c r="K1236" s="59">
        <v>-2</v>
      </c>
      <c r="L1236" s="59">
        <v>-2</v>
      </c>
      <c r="M1236" s="59">
        <v>-2</v>
      </c>
      <c r="N1236" s="59">
        <v>-2</v>
      </c>
      <c r="O1236" s="59">
        <v>-2</v>
      </c>
      <c r="P1236" s="59">
        <v>-2</v>
      </c>
      <c r="Q1236" s="59">
        <v>-2</v>
      </c>
      <c r="R1236" s="59">
        <v>25923</v>
      </c>
      <c r="S1236" s="90"/>
      <c r="T1236" s="90"/>
      <c r="U1236" s="91"/>
    </row>
    <row r="1237" spans="1:21" ht="13.2" x14ac:dyDescent="0.25">
      <c r="A1237" s="59" t="s">
        <v>5150</v>
      </c>
      <c r="B1237" s="59" t="s">
        <v>6589</v>
      </c>
      <c r="C1237" s="59" t="s">
        <v>6605</v>
      </c>
      <c r="D1237" s="59" t="s">
        <v>129</v>
      </c>
      <c r="E1237" s="59">
        <v>0</v>
      </c>
      <c r="F1237" s="59">
        <v>0</v>
      </c>
      <c r="G1237" s="59">
        <v>0</v>
      </c>
      <c r="H1237" s="59">
        <v>0</v>
      </c>
      <c r="I1237" s="59">
        <v>0</v>
      </c>
      <c r="J1237" s="59">
        <v>0</v>
      </c>
      <c r="K1237" s="59">
        <v>0</v>
      </c>
      <c r="L1237" s="59">
        <v>0</v>
      </c>
      <c r="M1237" s="59">
        <v>0</v>
      </c>
      <c r="N1237" s="59">
        <v>0</v>
      </c>
      <c r="O1237" s="59">
        <v>0</v>
      </c>
      <c r="P1237" s="59">
        <v>0</v>
      </c>
      <c r="Q1237" s="59">
        <v>0</v>
      </c>
      <c r="R1237" s="59">
        <v>0</v>
      </c>
      <c r="S1237" s="90"/>
      <c r="T1237" s="90"/>
      <c r="U1237" s="91"/>
    </row>
    <row r="1238" spans="1:21" ht="13.2" x14ac:dyDescent="0.25">
      <c r="A1238" s="59" t="s">
        <v>5151</v>
      </c>
      <c r="B1238" s="59" t="s">
        <v>6589</v>
      </c>
      <c r="C1238" s="59" t="s">
        <v>6606</v>
      </c>
      <c r="D1238" s="59" t="s">
        <v>129</v>
      </c>
      <c r="E1238" s="59">
        <v>1</v>
      </c>
      <c r="F1238" s="59">
        <v>1</v>
      </c>
      <c r="G1238" s="59">
        <v>1</v>
      </c>
      <c r="H1238" s="59">
        <v>1</v>
      </c>
      <c r="I1238" s="59">
        <v>1</v>
      </c>
      <c r="J1238" s="59">
        <v>1</v>
      </c>
      <c r="K1238" s="59">
        <v>1</v>
      </c>
      <c r="L1238" s="59">
        <v>1</v>
      </c>
      <c r="M1238" s="59">
        <v>1</v>
      </c>
      <c r="N1238" s="59">
        <v>1</v>
      </c>
      <c r="O1238" s="59">
        <v>1</v>
      </c>
      <c r="P1238" s="59">
        <v>1</v>
      </c>
      <c r="Q1238" s="59">
        <v>1</v>
      </c>
      <c r="R1238" s="59">
        <v>667</v>
      </c>
      <c r="S1238" s="90"/>
      <c r="T1238" s="90"/>
      <c r="U1238" s="91"/>
    </row>
    <row r="1239" spans="1:21" ht="13.2" x14ac:dyDescent="0.25">
      <c r="A1239" s="59" t="s">
        <v>5152</v>
      </c>
      <c r="B1239" s="59" t="s">
        <v>6589</v>
      </c>
      <c r="C1239" s="59" t="s">
        <v>6607</v>
      </c>
      <c r="D1239" s="59" t="s">
        <v>129</v>
      </c>
      <c r="E1239" s="59">
        <v>0</v>
      </c>
      <c r="F1239" s="59">
        <v>0</v>
      </c>
      <c r="G1239" s="59">
        <v>0</v>
      </c>
      <c r="H1239" s="59">
        <v>0</v>
      </c>
      <c r="I1239" s="59">
        <v>0</v>
      </c>
      <c r="J1239" s="59">
        <v>0</v>
      </c>
      <c r="K1239" s="59">
        <v>0</v>
      </c>
      <c r="L1239" s="59">
        <v>0</v>
      </c>
      <c r="M1239" s="59">
        <v>0</v>
      </c>
      <c r="N1239" s="59">
        <v>0</v>
      </c>
      <c r="O1239" s="59">
        <v>0</v>
      </c>
      <c r="P1239" s="59">
        <v>0</v>
      </c>
      <c r="Q1239" s="59">
        <v>0</v>
      </c>
      <c r="R1239" s="59">
        <v>0</v>
      </c>
      <c r="S1239" s="90"/>
      <c r="T1239" s="90"/>
      <c r="U1239" s="91"/>
    </row>
    <row r="1240" spans="1:21" ht="13.2" x14ac:dyDescent="0.25">
      <c r="A1240" s="59" t="s">
        <v>5153</v>
      </c>
      <c r="B1240" s="59" t="s">
        <v>6589</v>
      </c>
      <c r="C1240" s="59" t="s">
        <v>6608</v>
      </c>
      <c r="D1240" s="59" t="s">
        <v>129</v>
      </c>
      <c r="E1240" s="59">
        <v>528</v>
      </c>
      <c r="F1240" s="59">
        <v>537</v>
      </c>
      <c r="G1240" s="59">
        <v>547</v>
      </c>
      <c r="H1240" s="59">
        <v>556</v>
      </c>
      <c r="I1240" s="59">
        <v>566</v>
      </c>
      <c r="J1240" s="59">
        <v>575</v>
      </c>
      <c r="K1240" s="59">
        <v>13</v>
      </c>
      <c r="L1240" s="59">
        <v>13</v>
      </c>
      <c r="M1240" s="59">
        <v>9</v>
      </c>
      <c r="N1240" s="59">
        <v>9</v>
      </c>
      <c r="O1240" s="59">
        <v>9</v>
      </c>
      <c r="P1240" s="59">
        <v>9</v>
      </c>
      <c r="Q1240" s="59">
        <v>9</v>
      </c>
      <c r="R1240" s="59">
        <v>259180</v>
      </c>
      <c r="S1240" s="90"/>
      <c r="T1240" s="90"/>
      <c r="U1240" s="91"/>
    </row>
    <row r="1241" spans="1:21" ht="13.2" x14ac:dyDescent="0.25">
      <c r="A1241" s="59" t="s">
        <v>5154</v>
      </c>
      <c r="B1241" s="59" t="s">
        <v>6589</v>
      </c>
      <c r="C1241" s="59" t="s">
        <v>6609</v>
      </c>
      <c r="D1241" s="59" t="s">
        <v>129</v>
      </c>
      <c r="E1241" s="59">
        <v>0</v>
      </c>
      <c r="F1241" s="59">
        <v>0</v>
      </c>
      <c r="G1241" s="59">
        <v>0</v>
      </c>
      <c r="H1241" s="59">
        <v>0</v>
      </c>
      <c r="I1241" s="59">
        <v>0</v>
      </c>
      <c r="J1241" s="59">
        <v>0</v>
      </c>
      <c r="K1241" s="59">
        <v>0</v>
      </c>
      <c r="L1241" s="59">
        <v>0</v>
      </c>
      <c r="M1241" s="59">
        <v>0</v>
      </c>
      <c r="N1241" s="59">
        <v>0</v>
      </c>
      <c r="O1241" s="59">
        <v>0</v>
      </c>
      <c r="P1241" s="59">
        <v>0</v>
      </c>
      <c r="Q1241" s="59">
        <v>0</v>
      </c>
      <c r="R1241" s="59">
        <v>0</v>
      </c>
      <c r="S1241" s="90"/>
      <c r="T1241" s="90"/>
      <c r="U1241" s="91"/>
    </row>
    <row r="1242" spans="1:21" ht="13.2" x14ac:dyDescent="0.25">
      <c r="A1242" s="59" t="s">
        <v>5155</v>
      </c>
      <c r="B1242" s="59" t="s">
        <v>6589</v>
      </c>
      <c r="C1242" s="59" t="s">
        <v>6610</v>
      </c>
      <c r="D1242" s="59" t="s">
        <v>129</v>
      </c>
      <c r="E1242" s="59">
        <v>0</v>
      </c>
      <c r="F1242" s="59">
        <v>0</v>
      </c>
      <c r="G1242" s="59">
        <v>0</v>
      </c>
      <c r="H1242" s="59">
        <v>0</v>
      </c>
      <c r="I1242" s="59">
        <v>0</v>
      </c>
      <c r="J1242" s="59">
        <v>0</v>
      </c>
      <c r="K1242" s="59">
        <v>0</v>
      </c>
      <c r="L1242" s="59">
        <v>0</v>
      </c>
      <c r="M1242" s="59">
        <v>0</v>
      </c>
      <c r="N1242" s="59">
        <v>0</v>
      </c>
      <c r="O1242" s="59">
        <v>0</v>
      </c>
      <c r="P1242" s="59">
        <v>0</v>
      </c>
      <c r="Q1242" s="59">
        <v>0</v>
      </c>
      <c r="R1242" s="59">
        <v>0</v>
      </c>
      <c r="S1242" s="90"/>
      <c r="T1242" s="90"/>
      <c r="U1242" s="91"/>
    </row>
    <row r="1243" spans="1:21" ht="13.2" x14ac:dyDescent="0.25">
      <c r="A1243" s="59" t="s">
        <v>5156</v>
      </c>
      <c r="B1243" s="59" t="s">
        <v>6589</v>
      </c>
      <c r="C1243" s="59" t="s">
        <v>6611</v>
      </c>
      <c r="D1243" s="59" t="s">
        <v>129</v>
      </c>
      <c r="E1243" s="59">
        <v>0</v>
      </c>
      <c r="F1243" s="59">
        <v>0</v>
      </c>
      <c r="G1243" s="59">
        <v>0</v>
      </c>
      <c r="H1243" s="59">
        <v>0</v>
      </c>
      <c r="I1243" s="59">
        <v>0</v>
      </c>
      <c r="J1243" s="59">
        <v>0</v>
      </c>
      <c r="K1243" s="59">
        <v>0</v>
      </c>
      <c r="L1243" s="59">
        <v>0</v>
      </c>
      <c r="M1243" s="59">
        <v>0</v>
      </c>
      <c r="N1243" s="59">
        <v>0</v>
      </c>
      <c r="O1243" s="59">
        <v>0</v>
      </c>
      <c r="P1243" s="59">
        <v>0</v>
      </c>
      <c r="Q1243" s="59">
        <v>0</v>
      </c>
      <c r="R1243" s="59">
        <v>0</v>
      </c>
      <c r="S1243" s="90"/>
      <c r="T1243" s="90"/>
      <c r="U1243" s="91"/>
    </row>
    <row r="1244" spans="1:21" ht="13.2" x14ac:dyDescent="0.25">
      <c r="A1244" s="59" t="s">
        <v>5157</v>
      </c>
      <c r="B1244" s="59" t="s">
        <v>6589</v>
      </c>
      <c r="C1244" s="59" t="s">
        <v>3710</v>
      </c>
      <c r="D1244" s="59" t="s">
        <v>129</v>
      </c>
      <c r="E1244" s="59">
        <v>8792</v>
      </c>
      <c r="F1244" s="59">
        <v>8900</v>
      </c>
      <c r="G1244" s="59">
        <v>9131</v>
      </c>
      <c r="H1244" s="59">
        <v>9417</v>
      </c>
      <c r="I1244" s="59">
        <v>9703</v>
      </c>
      <c r="J1244" s="59">
        <v>5033</v>
      </c>
      <c r="K1244" s="59">
        <v>5186</v>
      </c>
      <c r="L1244" s="59">
        <v>5338</v>
      </c>
      <c r="M1244" s="59">
        <v>5560</v>
      </c>
      <c r="N1244" s="59">
        <v>5767</v>
      </c>
      <c r="O1244" s="59">
        <v>5738</v>
      </c>
      <c r="P1244" s="59">
        <v>5983</v>
      </c>
      <c r="Q1244" s="59">
        <v>4255</v>
      </c>
      <c r="R1244" s="59">
        <v>6856659</v>
      </c>
      <c r="S1244" s="90"/>
      <c r="T1244" s="90"/>
      <c r="U1244" s="91"/>
    </row>
    <row r="1245" spans="1:21" ht="13.2" x14ac:dyDescent="0.25">
      <c r="A1245" s="59" t="s">
        <v>5158</v>
      </c>
      <c r="B1245" s="59" t="s">
        <v>6589</v>
      </c>
      <c r="C1245" s="59" t="s">
        <v>3711</v>
      </c>
      <c r="D1245" s="59" t="s">
        <v>129</v>
      </c>
      <c r="E1245" s="59">
        <v>0</v>
      </c>
      <c r="F1245" s="59">
        <v>0</v>
      </c>
      <c r="G1245" s="59">
        <v>0</v>
      </c>
      <c r="H1245" s="59">
        <v>0</v>
      </c>
      <c r="I1245" s="59">
        <v>0</v>
      </c>
      <c r="J1245" s="59">
        <v>0</v>
      </c>
      <c r="K1245" s="59">
        <v>0</v>
      </c>
      <c r="L1245" s="59">
        <v>0</v>
      </c>
      <c r="M1245" s="59">
        <v>0</v>
      </c>
      <c r="N1245" s="59">
        <v>0</v>
      </c>
      <c r="O1245" s="59">
        <v>0</v>
      </c>
      <c r="P1245" s="59">
        <v>0</v>
      </c>
      <c r="Q1245" s="59">
        <v>0</v>
      </c>
      <c r="R1245" s="59">
        <v>0</v>
      </c>
      <c r="S1245" s="90"/>
      <c r="T1245" s="90"/>
      <c r="U1245" s="91"/>
    </row>
    <row r="1246" spans="1:21" ht="13.2" x14ac:dyDescent="0.25">
      <c r="A1246" s="59" t="s">
        <v>5159</v>
      </c>
      <c r="B1246" s="59" t="s">
        <v>6589</v>
      </c>
      <c r="C1246" s="59" t="s">
        <v>6612</v>
      </c>
      <c r="D1246" s="59" t="s">
        <v>129</v>
      </c>
      <c r="E1246" s="59">
        <v>0</v>
      </c>
      <c r="F1246" s="59">
        <v>0</v>
      </c>
      <c r="G1246" s="59">
        <v>0</v>
      </c>
      <c r="H1246" s="59">
        <v>0</v>
      </c>
      <c r="I1246" s="59">
        <v>0</v>
      </c>
      <c r="J1246" s="59">
        <v>0</v>
      </c>
      <c r="K1246" s="59">
        <v>0</v>
      </c>
      <c r="L1246" s="59">
        <v>0</v>
      </c>
      <c r="M1246" s="59">
        <v>0</v>
      </c>
      <c r="N1246" s="59">
        <v>0</v>
      </c>
      <c r="O1246" s="59">
        <v>0</v>
      </c>
      <c r="P1246" s="59">
        <v>0</v>
      </c>
      <c r="Q1246" s="59">
        <v>0</v>
      </c>
      <c r="R1246" s="59">
        <v>0</v>
      </c>
      <c r="S1246" s="90"/>
      <c r="T1246" s="90"/>
      <c r="U1246" s="91"/>
    </row>
    <row r="1247" spans="1:21" ht="13.2" x14ac:dyDescent="0.25">
      <c r="A1247" s="59" t="s">
        <v>5160</v>
      </c>
      <c r="B1247" s="59" t="s">
        <v>6589</v>
      </c>
      <c r="C1247" s="59" t="s">
        <v>6613</v>
      </c>
      <c r="D1247" s="59" t="s">
        <v>129</v>
      </c>
      <c r="E1247" s="59">
        <v>54</v>
      </c>
      <c r="F1247" s="59">
        <v>55</v>
      </c>
      <c r="G1247" s="59">
        <v>56</v>
      </c>
      <c r="H1247" s="59">
        <v>57</v>
      </c>
      <c r="I1247" s="59">
        <v>58</v>
      </c>
      <c r="J1247" s="59">
        <v>59</v>
      </c>
      <c r="K1247" s="59">
        <v>60</v>
      </c>
      <c r="L1247" s="59">
        <v>62</v>
      </c>
      <c r="M1247" s="59">
        <v>63</v>
      </c>
      <c r="N1247" s="59">
        <v>64</v>
      </c>
      <c r="O1247" s="59">
        <v>65</v>
      </c>
      <c r="P1247" s="59">
        <v>66</v>
      </c>
      <c r="Q1247" s="59">
        <v>4</v>
      </c>
      <c r="R1247" s="59">
        <v>57882</v>
      </c>
      <c r="S1247" s="90"/>
      <c r="T1247" s="90"/>
      <c r="U1247" s="91"/>
    </row>
    <row r="1248" spans="1:21" ht="13.2" x14ac:dyDescent="0.25">
      <c r="A1248" s="59" t="s">
        <v>5161</v>
      </c>
      <c r="B1248" s="59" t="s">
        <v>6589</v>
      </c>
      <c r="C1248" s="59" t="s">
        <v>6614</v>
      </c>
      <c r="D1248" s="59" t="s">
        <v>129</v>
      </c>
      <c r="E1248" s="59">
        <v>41</v>
      </c>
      <c r="F1248" s="59">
        <v>42</v>
      </c>
      <c r="G1248" s="59">
        <v>43</v>
      </c>
      <c r="H1248" s="59">
        <v>43</v>
      </c>
      <c r="I1248" s="59">
        <v>44</v>
      </c>
      <c r="J1248" s="59">
        <v>45</v>
      </c>
      <c r="K1248" s="59">
        <v>46</v>
      </c>
      <c r="L1248" s="59">
        <v>46</v>
      </c>
      <c r="M1248" s="59">
        <v>47</v>
      </c>
      <c r="N1248" s="59">
        <v>48</v>
      </c>
      <c r="O1248" s="59">
        <v>49</v>
      </c>
      <c r="P1248" s="59">
        <v>50</v>
      </c>
      <c r="Q1248" s="59">
        <v>3</v>
      </c>
      <c r="R1248" s="59">
        <v>43666</v>
      </c>
      <c r="S1248" s="90"/>
      <c r="T1248" s="90"/>
      <c r="U1248" s="91"/>
    </row>
    <row r="1249" spans="1:21" ht="13.2" x14ac:dyDescent="0.25">
      <c r="A1249" s="59" t="s">
        <v>5162</v>
      </c>
      <c r="B1249" s="59" t="s">
        <v>6589</v>
      </c>
      <c r="C1249" s="59" t="s">
        <v>6615</v>
      </c>
      <c r="D1249" s="59" t="s">
        <v>129</v>
      </c>
      <c r="E1249" s="59">
        <v>61</v>
      </c>
      <c r="F1249" s="59">
        <v>61</v>
      </c>
      <c r="G1249" s="59">
        <v>61</v>
      </c>
      <c r="H1249" s="59">
        <v>61</v>
      </c>
      <c r="I1249" s="59">
        <v>61</v>
      </c>
      <c r="J1249" s="59">
        <v>61</v>
      </c>
      <c r="K1249" s="59">
        <v>61</v>
      </c>
      <c r="L1249" s="59">
        <v>61</v>
      </c>
      <c r="M1249" s="59">
        <v>61</v>
      </c>
      <c r="N1249" s="59">
        <v>61</v>
      </c>
      <c r="O1249" s="59">
        <v>61</v>
      </c>
      <c r="P1249" s="59">
        <v>61</v>
      </c>
      <c r="Q1249" s="59">
        <v>61</v>
      </c>
      <c r="R1249" s="59">
        <v>60817</v>
      </c>
      <c r="S1249" s="90"/>
      <c r="T1249" s="90"/>
      <c r="U1249" s="91"/>
    </row>
    <row r="1250" spans="1:21" ht="13.2" x14ac:dyDescent="0.25">
      <c r="A1250" s="59" t="s">
        <v>5163</v>
      </c>
      <c r="B1250" s="59" t="s">
        <v>6589</v>
      </c>
      <c r="C1250" s="59" t="s">
        <v>6616</v>
      </c>
      <c r="D1250" s="59" t="s">
        <v>129</v>
      </c>
      <c r="E1250" s="59">
        <v>0</v>
      </c>
      <c r="F1250" s="59">
        <v>0</v>
      </c>
      <c r="G1250" s="59">
        <v>0</v>
      </c>
      <c r="H1250" s="59">
        <v>0</v>
      </c>
      <c r="I1250" s="59">
        <v>0</v>
      </c>
      <c r="J1250" s="59">
        <v>0</v>
      </c>
      <c r="K1250" s="59">
        <v>0</v>
      </c>
      <c r="L1250" s="59">
        <v>0</v>
      </c>
      <c r="M1250" s="59">
        <v>0</v>
      </c>
      <c r="N1250" s="59">
        <v>0</v>
      </c>
      <c r="O1250" s="59">
        <v>0</v>
      </c>
      <c r="P1250" s="59">
        <v>0</v>
      </c>
      <c r="Q1250" s="59">
        <v>0</v>
      </c>
      <c r="R1250" s="59">
        <v>0</v>
      </c>
      <c r="S1250" s="90"/>
      <c r="T1250" s="90"/>
      <c r="U1250" s="91"/>
    </row>
    <row r="1251" spans="1:21" ht="13.2" x14ac:dyDescent="0.25">
      <c r="A1251" s="59" t="s">
        <v>5164</v>
      </c>
      <c r="B1251" s="59" t="s">
        <v>6589</v>
      </c>
      <c r="C1251" s="59" t="s">
        <v>6617</v>
      </c>
      <c r="D1251" s="59" t="s">
        <v>129</v>
      </c>
      <c r="E1251" s="59">
        <v>0</v>
      </c>
      <c r="F1251" s="59">
        <v>0</v>
      </c>
      <c r="G1251" s="59">
        <v>0</v>
      </c>
      <c r="H1251" s="59">
        <v>0</v>
      </c>
      <c r="I1251" s="59">
        <v>0</v>
      </c>
      <c r="J1251" s="59">
        <v>0</v>
      </c>
      <c r="K1251" s="59">
        <v>0</v>
      </c>
      <c r="L1251" s="59">
        <v>0</v>
      </c>
      <c r="M1251" s="59">
        <v>0</v>
      </c>
      <c r="N1251" s="59">
        <v>0</v>
      </c>
      <c r="O1251" s="59">
        <v>0</v>
      </c>
      <c r="P1251" s="59">
        <v>0</v>
      </c>
      <c r="Q1251" s="59">
        <v>0</v>
      </c>
      <c r="R1251" s="59">
        <v>0</v>
      </c>
      <c r="S1251" s="90"/>
      <c r="T1251" s="90"/>
      <c r="U1251" s="91"/>
    </row>
    <row r="1252" spans="1:21" ht="13.2" x14ac:dyDescent="0.25">
      <c r="A1252" s="59" t="s">
        <v>5165</v>
      </c>
      <c r="B1252" s="59" t="s">
        <v>6589</v>
      </c>
      <c r="C1252" s="59" t="s">
        <v>6618</v>
      </c>
      <c r="D1252" s="59" t="s">
        <v>129</v>
      </c>
      <c r="E1252" s="59">
        <v>50</v>
      </c>
      <c r="F1252" s="59">
        <v>51</v>
      </c>
      <c r="G1252" s="59">
        <v>53</v>
      </c>
      <c r="H1252" s="59">
        <v>54</v>
      </c>
      <c r="I1252" s="59">
        <v>55</v>
      </c>
      <c r="J1252" s="59">
        <v>56</v>
      </c>
      <c r="K1252" s="59">
        <v>57</v>
      </c>
      <c r="L1252" s="59">
        <v>59</v>
      </c>
      <c r="M1252" s="59">
        <v>60</v>
      </c>
      <c r="N1252" s="59">
        <v>61</v>
      </c>
      <c r="O1252" s="59">
        <v>62</v>
      </c>
      <c r="P1252" s="59">
        <v>63</v>
      </c>
      <c r="Q1252" s="59">
        <v>65</v>
      </c>
      <c r="R1252" s="59">
        <v>57431</v>
      </c>
      <c r="S1252" s="90"/>
      <c r="T1252" s="90"/>
      <c r="U1252" s="91"/>
    </row>
    <row r="1253" spans="1:21" ht="13.2" x14ac:dyDescent="0.25">
      <c r="A1253" s="59" t="s">
        <v>5166</v>
      </c>
      <c r="B1253" s="59" t="s">
        <v>6589</v>
      </c>
      <c r="C1253" s="59" t="s">
        <v>6619</v>
      </c>
      <c r="D1253" s="59" t="s">
        <v>129</v>
      </c>
      <c r="E1253" s="59">
        <v>0</v>
      </c>
      <c r="F1253" s="59">
        <v>0</v>
      </c>
      <c r="G1253" s="59">
        <v>0</v>
      </c>
      <c r="H1253" s="59">
        <v>0</v>
      </c>
      <c r="I1253" s="59">
        <v>0</v>
      </c>
      <c r="J1253" s="59">
        <v>0</v>
      </c>
      <c r="K1253" s="59">
        <v>0</v>
      </c>
      <c r="L1253" s="59">
        <v>0</v>
      </c>
      <c r="M1253" s="59">
        <v>0</v>
      </c>
      <c r="N1253" s="59">
        <v>0</v>
      </c>
      <c r="O1253" s="59">
        <v>0</v>
      </c>
      <c r="P1253" s="59">
        <v>0</v>
      </c>
      <c r="Q1253" s="59">
        <v>0</v>
      </c>
      <c r="R1253" s="59">
        <v>0</v>
      </c>
      <c r="S1253" s="90"/>
      <c r="T1253" s="90"/>
      <c r="U1253" s="91"/>
    </row>
    <row r="1254" spans="1:21" ht="13.2" x14ac:dyDescent="0.25">
      <c r="A1254" s="59" t="s">
        <v>5167</v>
      </c>
      <c r="B1254" s="59" t="s">
        <v>6589</v>
      </c>
      <c r="C1254" s="59" t="s">
        <v>6620</v>
      </c>
      <c r="D1254" s="59" t="s">
        <v>129</v>
      </c>
      <c r="E1254" s="59">
        <v>2</v>
      </c>
      <c r="F1254" s="59">
        <v>3</v>
      </c>
      <c r="G1254" s="59">
        <v>3</v>
      </c>
      <c r="H1254" s="59">
        <v>3</v>
      </c>
      <c r="I1254" s="59">
        <v>3</v>
      </c>
      <c r="J1254" s="59">
        <v>3</v>
      </c>
      <c r="K1254" s="59">
        <v>3</v>
      </c>
      <c r="L1254" s="59">
        <v>3</v>
      </c>
      <c r="M1254" s="59">
        <v>3</v>
      </c>
      <c r="N1254" s="59">
        <v>3</v>
      </c>
      <c r="O1254" s="59">
        <v>3</v>
      </c>
      <c r="P1254" s="59">
        <v>3</v>
      </c>
      <c r="Q1254" s="59">
        <v>3</v>
      </c>
      <c r="R1254" s="59">
        <v>2971</v>
      </c>
      <c r="S1254" s="90"/>
      <c r="T1254" s="90"/>
      <c r="U1254" s="91"/>
    </row>
    <row r="1255" spans="1:21" ht="13.2" x14ac:dyDescent="0.25">
      <c r="A1255" s="59" t="s">
        <v>5168</v>
      </c>
      <c r="B1255" s="59" t="s">
        <v>6589</v>
      </c>
      <c r="C1255" s="59" t="s">
        <v>6621</v>
      </c>
      <c r="D1255" s="59" t="s">
        <v>129</v>
      </c>
      <c r="E1255" s="59">
        <v>20</v>
      </c>
      <c r="F1255" s="59">
        <v>21</v>
      </c>
      <c r="G1255" s="59">
        <v>22</v>
      </c>
      <c r="H1255" s="59">
        <v>23</v>
      </c>
      <c r="I1255" s="59">
        <v>24</v>
      </c>
      <c r="J1255" s="59">
        <v>25</v>
      </c>
      <c r="K1255" s="59">
        <v>26</v>
      </c>
      <c r="L1255" s="59">
        <v>26</v>
      </c>
      <c r="M1255" s="59">
        <v>27</v>
      </c>
      <c r="N1255" s="59">
        <v>28</v>
      </c>
      <c r="O1255" s="59">
        <v>29</v>
      </c>
      <c r="P1255" s="59">
        <v>30</v>
      </c>
      <c r="Q1255" s="59">
        <v>31</v>
      </c>
      <c r="R1255" s="59">
        <v>25575</v>
      </c>
      <c r="S1255" s="90"/>
      <c r="T1255" s="90"/>
      <c r="U1255" s="91"/>
    </row>
    <row r="1256" spans="1:21" ht="13.2" x14ac:dyDescent="0.25">
      <c r="A1256" s="59" t="s">
        <v>5169</v>
      </c>
      <c r="B1256" s="59" t="s">
        <v>6589</v>
      </c>
      <c r="C1256" s="59" t="s">
        <v>6622</v>
      </c>
      <c r="D1256" s="59" t="s">
        <v>129</v>
      </c>
      <c r="E1256" s="59">
        <v>0</v>
      </c>
      <c r="F1256" s="59">
        <v>0</v>
      </c>
      <c r="G1256" s="59">
        <v>0</v>
      </c>
      <c r="H1256" s="59">
        <v>0</v>
      </c>
      <c r="I1256" s="59">
        <v>0</v>
      </c>
      <c r="J1256" s="59">
        <v>0</v>
      </c>
      <c r="K1256" s="59">
        <v>0</v>
      </c>
      <c r="L1256" s="59">
        <v>0</v>
      </c>
      <c r="M1256" s="59">
        <v>0</v>
      </c>
      <c r="N1256" s="59">
        <v>0</v>
      </c>
      <c r="O1256" s="59">
        <v>0</v>
      </c>
      <c r="P1256" s="59">
        <v>0</v>
      </c>
      <c r="Q1256" s="59">
        <v>0</v>
      </c>
      <c r="R1256" s="59">
        <v>0</v>
      </c>
      <c r="S1256" s="90"/>
      <c r="T1256" s="90"/>
      <c r="U1256" s="91"/>
    </row>
    <row r="1257" spans="1:21" ht="13.2" x14ac:dyDescent="0.25">
      <c r="A1257" s="59" t="s">
        <v>5170</v>
      </c>
      <c r="B1257" s="59" t="s">
        <v>6589</v>
      </c>
      <c r="C1257" s="59" t="s">
        <v>6623</v>
      </c>
      <c r="D1257" s="59" t="s">
        <v>129</v>
      </c>
      <c r="E1257" s="59">
        <v>0</v>
      </c>
      <c r="F1257" s="59">
        <v>0</v>
      </c>
      <c r="G1257" s="59">
        <v>0</v>
      </c>
      <c r="H1257" s="59">
        <v>0</v>
      </c>
      <c r="I1257" s="59">
        <v>0</v>
      </c>
      <c r="J1257" s="59">
        <v>0</v>
      </c>
      <c r="K1257" s="59">
        <v>0</v>
      </c>
      <c r="L1257" s="59">
        <v>0</v>
      </c>
      <c r="M1257" s="59">
        <v>0</v>
      </c>
      <c r="N1257" s="59">
        <v>0</v>
      </c>
      <c r="O1257" s="59">
        <v>0</v>
      </c>
      <c r="P1257" s="59">
        <v>0</v>
      </c>
      <c r="Q1257" s="59">
        <v>0</v>
      </c>
      <c r="R1257" s="59">
        <v>0</v>
      </c>
      <c r="S1257" s="90"/>
      <c r="T1257" s="90"/>
      <c r="U1257" s="91"/>
    </row>
    <row r="1258" spans="1:21" ht="13.2" x14ac:dyDescent="0.25">
      <c r="A1258" s="59" t="s">
        <v>5171</v>
      </c>
      <c r="B1258" s="59" t="s">
        <v>6589</v>
      </c>
      <c r="C1258" s="59" t="s">
        <v>6624</v>
      </c>
      <c r="D1258" s="59" t="s">
        <v>129</v>
      </c>
      <c r="E1258" s="59">
        <v>309</v>
      </c>
      <c r="F1258" s="59">
        <v>319</v>
      </c>
      <c r="G1258" s="59">
        <v>328</v>
      </c>
      <c r="H1258" s="59">
        <v>337</v>
      </c>
      <c r="I1258" s="59">
        <v>346</v>
      </c>
      <c r="J1258" s="59">
        <v>356</v>
      </c>
      <c r="K1258" s="59">
        <v>365</v>
      </c>
      <c r="L1258" s="59">
        <v>374</v>
      </c>
      <c r="M1258" s="59">
        <v>383</v>
      </c>
      <c r="N1258" s="59">
        <v>393</v>
      </c>
      <c r="O1258" s="59">
        <v>402</v>
      </c>
      <c r="P1258" s="59">
        <v>411</v>
      </c>
      <c r="Q1258" s="59">
        <v>420</v>
      </c>
      <c r="R1258" s="59">
        <v>364885</v>
      </c>
      <c r="S1258" s="90"/>
      <c r="T1258" s="90"/>
      <c r="U1258" s="91"/>
    </row>
    <row r="1259" spans="1:21" ht="13.2" x14ac:dyDescent="0.25">
      <c r="A1259" s="59" t="s">
        <v>5172</v>
      </c>
      <c r="B1259" s="59" t="s">
        <v>6589</v>
      </c>
      <c r="C1259" s="59" t="s">
        <v>6625</v>
      </c>
      <c r="D1259" s="59" t="s">
        <v>129</v>
      </c>
      <c r="E1259" s="59">
        <v>0</v>
      </c>
      <c r="F1259" s="59">
        <v>0</v>
      </c>
      <c r="G1259" s="59">
        <v>0</v>
      </c>
      <c r="H1259" s="59">
        <v>0</v>
      </c>
      <c r="I1259" s="59">
        <v>0</v>
      </c>
      <c r="J1259" s="59">
        <v>0</v>
      </c>
      <c r="K1259" s="59">
        <v>0</v>
      </c>
      <c r="L1259" s="59">
        <v>0</v>
      </c>
      <c r="M1259" s="59">
        <v>0</v>
      </c>
      <c r="N1259" s="59">
        <v>0</v>
      </c>
      <c r="O1259" s="59">
        <v>0</v>
      </c>
      <c r="P1259" s="59">
        <v>0</v>
      </c>
      <c r="Q1259" s="59">
        <v>0</v>
      </c>
      <c r="R1259" s="59">
        <v>0</v>
      </c>
      <c r="S1259" s="90"/>
      <c r="T1259" s="90"/>
      <c r="U1259" s="91"/>
    </row>
    <row r="1260" spans="1:21" ht="13.2" x14ac:dyDescent="0.25">
      <c r="A1260" s="59" t="s">
        <v>5173</v>
      </c>
      <c r="B1260" s="59" t="s">
        <v>6626</v>
      </c>
      <c r="C1260" s="59" t="s">
        <v>3714</v>
      </c>
      <c r="D1260" s="59" t="s">
        <v>129</v>
      </c>
      <c r="E1260" s="59">
        <v>0</v>
      </c>
      <c r="F1260" s="59">
        <v>0</v>
      </c>
      <c r="G1260" s="59">
        <v>0</v>
      </c>
      <c r="H1260" s="59">
        <v>0</v>
      </c>
      <c r="I1260" s="59">
        <v>0</v>
      </c>
      <c r="J1260" s="59">
        <v>0</v>
      </c>
      <c r="K1260" s="59">
        <v>0</v>
      </c>
      <c r="L1260" s="59">
        <v>0</v>
      </c>
      <c r="M1260" s="59">
        <v>0</v>
      </c>
      <c r="N1260" s="59">
        <v>0</v>
      </c>
      <c r="O1260" s="59">
        <v>0</v>
      </c>
      <c r="P1260" s="59">
        <v>0</v>
      </c>
      <c r="Q1260" s="59">
        <v>0</v>
      </c>
      <c r="R1260" s="59">
        <v>0</v>
      </c>
      <c r="S1260" s="90"/>
      <c r="T1260" s="90"/>
      <c r="U1260" s="91"/>
    </row>
    <row r="1261" spans="1:21" ht="13.2" x14ac:dyDescent="0.25">
      <c r="A1261" s="59" t="s">
        <v>5174</v>
      </c>
      <c r="B1261" s="59" t="s">
        <v>6626</v>
      </c>
      <c r="C1261" s="59" t="s">
        <v>3715</v>
      </c>
      <c r="D1261" s="59" t="s">
        <v>129</v>
      </c>
      <c r="E1261" s="59">
        <v>0</v>
      </c>
      <c r="F1261" s="59">
        <v>0</v>
      </c>
      <c r="G1261" s="59">
        <v>0</v>
      </c>
      <c r="H1261" s="59">
        <v>0</v>
      </c>
      <c r="I1261" s="59">
        <v>0</v>
      </c>
      <c r="J1261" s="59">
        <v>0</v>
      </c>
      <c r="K1261" s="59">
        <v>0</v>
      </c>
      <c r="L1261" s="59">
        <v>0</v>
      </c>
      <c r="M1261" s="59">
        <v>0</v>
      </c>
      <c r="N1261" s="59">
        <v>0</v>
      </c>
      <c r="O1261" s="59">
        <v>0</v>
      </c>
      <c r="P1261" s="59">
        <v>0</v>
      </c>
      <c r="Q1261" s="59">
        <v>0</v>
      </c>
      <c r="R1261" s="59">
        <v>0</v>
      </c>
      <c r="S1261" s="90"/>
      <c r="T1261" s="90"/>
      <c r="U1261" s="91"/>
    </row>
    <row r="1262" spans="1:21" ht="13.2" x14ac:dyDescent="0.25">
      <c r="A1262" s="59" t="s">
        <v>5175</v>
      </c>
      <c r="B1262" s="59" t="s">
        <v>6627</v>
      </c>
      <c r="C1262" s="59" t="s">
        <v>6628</v>
      </c>
      <c r="D1262" s="59" t="s">
        <v>129</v>
      </c>
      <c r="E1262" s="59">
        <v>0</v>
      </c>
      <c r="F1262" s="59">
        <v>0</v>
      </c>
      <c r="G1262" s="59">
        <v>0</v>
      </c>
      <c r="H1262" s="59">
        <v>0</v>
      </c>
      <c r="I1262" s="59">
        <v>0</v>
      </c>
      <c r="J1262" s="59">
        <v>0</v>
      </c>
      <c r="K1262" s="59">
        <v>0</v>
      </c>
      <c r="L1262" s="59">
        <v>0</v>
      </c>
      <c r="M1262" s="59">
        <v>0</v>
      </c>
      <c r="N1262" s="59">
        <v>0</v>
      </c>
      <c r="O1262" s="59">
        <v>0</v>
      </c>
      <c r="P1262" s="59">
        <v>0</v>
      </c>
      <c r="Q1262" s="59">
        <v>0</v>
      </c>
      <c r="R1262" s="59">
        <v>0</v>
      </c>
      <c r="S1262" s="90"/>
      <c r="T1262" s="90"/>
      <c r="U1262" s="91"/>
    </row>
    <row r="1263" spans="1:21" ht="13.2" x14ac:dyDescent="0.25">
      <c r="A1263" s="59" t="s">
        <v>5176</v>
      </c>
      <c r="B1263" s="59" t="s">
        <v>6629</v>
      </c>
      <c r="C1263" s="59" t="s">
        <v>6630</v>
      </c>
      <c r="D1263" s="59" t="s">
        <v>129</v>
      </c>
      <c r="E1263" s="59">
        <v>36</v>
      </c>
      <c r="F1263" s="59">
        <v>37</v>
      </c>
      <c r="G1263" s="59">
        <v>37</v>
      </c>
      <c r="H1263" s="59">
        <v>56</v>
      </c>
      <c r="I1263" s="59">
        <v>56</v>
      </c>
      <c r="J1263" s="59">
        <v>57</v>
      </c>
      <c r="K1263" s="59">
        <v>58</v>
      </c>
      <c r="L1263" s="59">
        <v>58</v>
      </c>
      <c r="M1263" s="59">
        <v>59</v>
      </c>
      <c r="N1263" s="59">
        <v>59</v>
      </c>
      <c r="O1263" s="59">
        <v>60</v>
      </c>
      <c r="P1263" s="59">
        <v>61</v>
      </c>
      <c r="Q1263" s="59">
        <v>61</v>
      </c>
      <c r="R1263" s="59">
        <v>53857</v>
      </c>
      <c r="S1263" s="90"/>
      <c r="T1263" s="90"/>
      <c r="U1263" s="91"/>
    </row>
    <row r="1264" spans="1:21" ht="13.2" x14ac:dyDescent="0.25">
      <c r="A1264" s="59" t="s">
        <v>5177</v>
      </c>
      <c r="B1264" s="59" t="s">
        <v>6629</v>
      </c>
      <c r="C1264" s="59" t="s">
        <v>6631</v>
      </c>
      <c r="D1264" s="59" t="s">
        <v>129</v>
      </c>
      <c r="E1264" s="59">
        <v>36</v>
      </c>
      <c r="F1264" s="59">
        <v>37</v>
      </c>
      <c r="G1264" s="59">
        <v>37</v>
      </c>
      <c r="H1264" s="59">
        <v>52</v>
      </c>
      <c r="I1264" s="59">
        <v>53</v>
      </c>
      <c r="J1264" s="59">
        <v>54</v>
      </c>
      <c r="K1264" s="59">
        <v>54</v>
      </c>
      <c r="L1264" s="59">
        <v>55</v>
      </c>
      <c r="M1264" s="59">
        <v>56</v>
      </c>
      <c r="N1264" s="59">
        <v>56</v>
      </c>
      <c r="O1264" s="59">
        <v>57</v>
      </c>
      <c r="P1264" s="59">
        <v>57</v>
      </c>
      <c r="Q1264" s="59">
        <v>58</v>
      </c>
      <c r="R1264" s="59">
        <v>51284</v>
      </c>
      <c r="S1264" s="90"/>
      <c r="T1264" s="90"/>
      <c r="U1264" s="91"/>
    </row>
    <row r="1265" spans="1:21" ht="13.2" x14ac:dyDescent="0.25">
      <c r="A1265" s="59" t="s">
        <v>5178</v>
      </c>
      <c r="B1265" s="59" t="s">
        <v>6629</v>
      </c>
      <c r="C1265" s="59" t="s">
        <v>6632</v>
      </c>
      <c r="D1265" s="59" t="s">
        <v>129</v>
      </c>
      <c r="E1265" s="59">
        <v>23</v>
      </c>
      <c r="F1265" s="59">
        <v>23</v>
      </c>
      <c r="G1265" s="59">
        <v>24</v>
      </c>
      <c r="H1265" s="59">
        <v>35</v>
      </c>
      <c r="I1265" s="59">
        <v>35</v>
      </c>
      <c r="J1265" s="59">
        <v>36</v>
      </c>
      <c r="K1265" s="59">
        <v>36</v>
      </c>
      <c r="L1265" s="59">
        <v>37</v>
      </c>
      <c r="M1265" s="59">
        <v>37</v>
      </c>
      <c r="N1265" s="59">
        <v>38</v>
      </c>
      <c r="O1265" s="59">
        <v>38</v>
      </c>
      <c r="P1265" s="59">
        <v>39</v>
      </c>
      <c r="Q1265" s="59">
        <v>39</v>
      </c>
      <c r="R1265" s="59">
        <v>34096</v>
      </c>
      <c r="S1265" s="90"/>
      <c r="T1265" s="90"/>
      <c r="U1265" s="91"/>
    </row>
    <row r="1266" spans="1:21" ht="13.2" x14ac:dyDescent="0.25">
      <c r="A1266" s="59" t="s">
        <v>5179</v>
      </c>
      <c r="B1266" s="59" t="s">
        <v>6629</v>
      </c>
      <c r="C1266" s="59" t="s">
        <v>6633</v>
      </c>
      <c r="D1266" s="59" t="s">
        <v>129</v>
      </c>
      <c r="E1266" s="59">
        <v>23</v>
      </c>
      <c r="F1266" s="59">
        <v>23</v>
      </c>
      <c r="G1266" s="59">
        <v>24</v>
      </c>
      <c r="H1266" s="59">
        <v>33</v>
      </c>
      <c r="I1266" s="59">
        <v>34</v>
      </c>
      <c r="J1266" s="59">
        <v>34</v>
      </c>
      <c r="K1266" s="59">
        <v>35</v>
      </c>
      <c r="L1266" s="59">
        <v>35</v>
      </c>
      <c r="M1266" s="59">
        <v>35</v>
      </c>
      <c r="N1266" s="59">
        <v>36</v>
      </c>
      <c r="O1266" s="59">
        <v>36</v>
      </c>
      <c r="P1266" s="59">
        <v>37</v>
      </c>
      <c r="Q1266" s="59">
        <v>37</v>
      </c>
      <c r="R1266" s="59">
        <v>32636</v>
      </c>
      <c r="S1266" s="90"/>
      <c r="T1266" s="90"/>
      <c r="U1266" s="91"/>
    </row>
    <row r="1267" spans="1:21" ht="13.2" x14ac:dyDescent="0.25">
      <c r="A1267" s="59" t="s">
        <v>5180</v>
      </c>
      <c r="B1267" s="59" t="s">
        <v>6629</v>
      </c>
      <c r="C1267" s="59" t="s">
        <v>6634</v>
      </c>
      <c r="D1267" s="59" t="s">
        <v>129</v>
      </c>
      <c r="E1267" s="59">
        <v>0</v>
      </c>
      <c r="F1267" s="59">
        <v>0</v>
      </c>
      <c r="G1267" s="59">
        <v>0</v>
      </c>
      <c r="H1267" s="59">
        <v>0</v>
      </c>
      <c r="I1267" s="59">
        <v>0</v>
      </c>
      <c r="J1267" s="59">
        <v>0</v>
      </c>
      <c r="K1267" s="59">
        <v>0</v>
      </c>
      <c r="L1267" s="59">
        <v>0</v>
      </c>
      <c r="M1267" s="59">
        <v>0</v>
      </c>
      <c r="N1267" s="59">
        <v>0</v>
      </c>
      <c r="O1267" s="59">
        <v>0</v>
      </c>
      <c r="P1267" s="59">
        <v>0</v>
      </c>
      <c r="Q1267" s="59">
        <v>0</v>
      </c>
      <c r="R1267" s="59">
        <v>0</v>
      </c>
      <c r="S1267" s="90"/>
      <c r="T1267" s="90"/>
      <c r="U1267" s="91"/>
    </row>
    <row r="1268" spans="1:21" ht="13.2" x14ac:dyDescent="0.25">
      <c r="A1268" s="59" t="s">
        <v>5181</v>
      </c>
      <c r="B1268" s="59" t="s">
        <v>6629</v>
      </c>
      <c r="C1268" s="59" t="s">
        <v>6635</v>
      </c>
      <c r="D1268" s="59" t="s">
        <v>129</v>
      </c>
      <c r="E1268" s="59">
        <v>0</v>
      </c>
      <c r="F1268" s="59">
        <v>0</v>
      </c>
      <c r="G1268" s="59">
        <v>0</v>
      </c>
      <c r="H1268" s="59">
        <v>0</v>
      </c>
      <c r="I1268" s="59">
        <v>0</v>
      </c>
      <c r="J1268" s="59">
        <v>0</v>
      </c>
      <c r="K1268" s="59">
        <v>0</v>
      </c>
      <c r="L1268" s="59">
        <v>0</v>
      </c>
      <c r="M1268" s="59">
        <v>0</v>
      </c>
      <c r="N1268" s="59">
        <v>0</v>
      </c>
      <c r="O1268" s="59">
        <v>0</v>
      </c>
      <c r="P1268" s="59">
        <v>0</v>
      </c>
      <c r="Q1268" s="59">
        <v>0</v>
      </c>
      <c r="R1268" s="59">
        <v>0</v>
      </c>
      <c r="S1268" s="90"/>
      <c r="T1268" s="90"/>
      <c r="U1268" s="91"/>
    </row>
    <row r="1269" spans="1:21" ht="13.2" x14ac:dyDescent="0.25">
      <c r="A1269" s="59" t="s">
        <v>5182</v>
      </c>
      <c r="B1269" s="59" t="s">
        <v>6629</v>
      </c>
      <c r="C1269" s="59" t="s">
        <v>6636</v>
      </c>
      <c r="D1269" s="59" t="s">
        <v>129</v>
      </c>
      <c r="E1269" s="59">
        <v>0</v>
      </c>
      <c r="F1269" s="59">
        <v>0</v>
      </c>
      <c r="G1269" s="59">
        <v>0</v>
      </c>
      <c r="H1269" s="59">
        <v>0</v>
      </c>
      <c r="I1269" s="59">
        <v>0</v>
      </c>
      <c r="J1269" s="59">
        <v>0</v>
      </c>
      <c r="K1269" s="59">
        <v>0</v>
      </c>
      <c r="L1269" s="59">
        <v>0</v>
      </c>
      <c r="M1269" s="59">
        <v>0</v>
      </c>
      <c r="N1269" s="59">
        <v>0</v>
      </c>
      <c r="O1269" s="59">
        <v>0</v>
      </c>
      <c r="P1269" s="59">
        <v>0</v>
      </c>
      <c r="Q1269" s="59">
        <v>0</v>
      </c>
      <c r="R1269" s="59">
        <v>0</v>
      </c>
      <c r="S1269" s="90"/>
      <c r="T1269" s="90"/>
      <c r="U1269" s="91"/>
    </row>
    <row r="1270" spans="1:21" ht="13.2" x14ac:dyDescent="0.25">
      <c r="A1270" s="59" t="s">
        <v>5183</v>
      </c>
      <c r="B1270" s="59" t="s">
        <v>6629</v>
      </c>
      <c r="C1270" s="59" t="s">
        <v>6637</v>
      </c>
      <c r="D1270" s="59" t="s">
        <v>129</v>
      </c>
      <c r="E1270" s="59">
        <v>0</v>
      </c>
      <c r="F1270" s="59">
        <v>0</v>
      </c>
      <c r="G1270" s="59">
        <v>0</v>
      </c>
      <c r="H1270" s="59">
        <v>0</v>
      </c>
      <c r="I1270" s="59">
        <v>0</v>
      </c>
      <c r="J1270" s="59">
        <v>0</v>
      </c>
      <c r="K1270" s="59">
        <v>0</v>
      </c>
      <c r="L1270" s="59">
        <v>0</v>
      </c>
      <c r="M1270" s="59">
        <v>0</v>
      </c>
      <c r="N1270" s="59">
        <v>0</v>
      </c>
      <c r="O1270" s="59">
        <v>0</v>
      </c>
      <c r="P1270" s="59">
        <v>0</v>
      </c>
      <c r="Q1270" s="59">
        <v>0</v>
      </c>
      <c r="R1270" s="59">
        <v>0</v>
      </c>
      <c r="S1270" s="90"/>
      <c r="T1270" s="90"/>
      <c r="U1270" s="91"/>
    </row>
    <row r="1271" spans="1:21" ht="13.2" x14ac:dyDescent="0.25">
      <c r="A1271" s="59" t="s">
        <v>5184</v>
      </c>
      <c r="B1271" s="59" t="s">
        <v>6629</v>
      </c>
      <c r="C1271" s="59" t="s">
        <v>3723</v>
      </c>
      <c r="D1271" s="59" t="s">
        <v>129</v>
      </c>
      <c r="E1271" s="59">
        <v>6156</v>
      </c>
      <c r="F1271" s="59">
        <v>6195</v>
      </c>
      <c r="G1271" s="59">
        <v>6230</v>
      </c>
      <c r="H1271" s="59">
        <v>7094</v>
      </c>
      <c r="I1271" s="59">
        <v>7140</v>
      </c>
      <c r="J1271" s="59">
        <v>7186</v>
      </c>
      <c r="K1271" s="59">
        <v>7231</v>
      </c>
      <c r="L1271" s="59">
        <v>7277</v>
      </c>
      <c r="M1271" s="59">
        <v>7323</v>
      </c>
      <c r="N1271" s="59">
        <v>7369</v>
      </c>
      <c r="O1271" s="59">
        <v>7415</v>
      </c>
      <c r="P1271" s="59">
        <v>7461</v>
      </c>
      <c r="Q1271" s="59">
        <v>7508</v>
      </c>
      <c r="R1271" s="59">
        <v>7062850</v>
      </c>
      <c r="S1271" s="90"/>
      <c r="T1271" s="90"/>
      <c r="U1271" s="91"/>
    </row>
    <row r="1272" spans="1:21" ht="13.2" x14ac:dyDescent="0.25">
      <c r="A1272" s="59" t="s">
        <v>5185</v>
      </c>
      <c r="B1272" s="59" t="s">
        <v>6629</v>
      </c>
      <c r="C1272" s="59" t="s">
        <v>3725</v>
      </c>
      <c r="D1272" s="59" t="s">
        <v>129</v>
      </c>
      <c r="E1272" s="59">
        <v>0</v>
      </c>
      <c r="F1272" s="59">
        <v>0</v>
      </c>
      <c r="G1272" s="59">
        <v>0</v>
      </c>
      <c r="H1272" s="59">
        <v>0</v>
      </c>
      <c r="I1272" s="59">
        <v>0</v>
      </c>
      <c r="J1272" s="59">
        <v>0</v>
      </c>
      <c r="K1272" s="59">
        <v>0</v>
      </c>
      <c r="L1272" s="59">
        <v>0</v>
      </c>
      <c r="M1272" s="59">
        <v>0</v>
      </c>
      <c r="N1272" s="59">
        <v>0</v>
      </c>
      <c r="O1272" s="59">
        <v>0</v>
      </c>
      <c r="P1272" s="59">
        <v>0</v>
      </c>
      <c r="Q1272" s="59">
        <v>0</v>
      </c>
      <c r="R1272" s="59">
        <v>62</v>
      </c>
      <c r="S1272" s="90"/>
      <c r="T1272" s="90"/>
      <c r="U1272" s="91"/>
    </row>
    <row r="1273" spans="1:21" ht="13.2" x14ac:dyDescent="0.25">
      <c r="A1273" s="59" t="s">
        <v>5186</v>
      </c>
      <c r="B1273" s="59" t="s">
        <v>6629</v>
      </c>
      <c r="C1273" s="59" t="s">
        <v>3726</v>
      </c>
      <c r="D1273" s="59" t="s">
        <v>129</v>
      </c>
      <c r="E1273" s="59">
        <v>0</v>
      </c>
      <c r="F1273" s="59">
        <v>0</v>
      </c>
      <c r="G1273" s="59">
        <v>0</v>
      </c>
      <c r="H1273" s="59">
        <v>0</v>
      </c>
      <c r="I1273" s="59">
        <v>0</v>
      </c>
      <c r="J1273" s="59">
        <v>0</v>
      </c>
      <c r="K1273" s="59">
        <v>0</v>
      </c>
      <c r="L1273" s="59">
        <v>0</v>
      </c>
      <c r="M1273" s="59">
        <v>0</v>
      </c>
      <c r="N1273" s="59">
        <v>0</v>
      </c>
      <c r="O1273" s="59">
        <v>0</v>
      </c>
      <c r="P1273" s="59">
        <v>0</v>
      </c>
      <c r="Q1273" s="59">
        <v>0</v>
      </c>
      <c r="R1273" s="59">
        <v>0</v>
      </c>
      <c r="S1273" s="90"/>
      <c r="T1273" s="90"/>
      <c r="U1273" s="91"/>
    </row>
    <row r="1274" spans="1:21" ht="13.2" x14ac:dyDescent="0.25">
      <c r="A1274" s="59" t="s">
        <v>5187</v>
      </c>
      <c r="B1274" s="59" t="s">
        <v>6629</v>
      </c>
      <c r="C1274" s="59" t="s">
        <v>6638</v>
      </c>
      <c r="D1274" s="59" t="s">
        <v>129</v>
      </c>
      <c r="E1274" s="59">
        <v>4</v>
      </c>
      <c r="F1274" s="59">
        <v>5</v>
      </c>
      <c r="G1274" s="59">
        <v>5</v>
      </c>
      <c r="H1274" s="59">
        <v>5</v>
      </c>
      <c r="I1274" s="59">
        <v>5</v>
      </c>
      <c r="J1274" s="59">
        <v>5</v>
      </c>
      <c r="K1274" s="59">
        <v>5</v>
      </c>
      <c r="L1274" s="59">
        <v>5</v>
      </c>
      <c r="M1274" s="59">
        <v>5</v>
      </c>
      <c r="N1274" s="59">
        <v>5</v>
      </c>
      <c r="O1274" s="59">
        <v>5</v>
      </c>
      <c r="P1274" s="59">
        <v>6</v>
      </c>
      <c r="Q1274" s="59">
        <v>6</v>
      </c>
      <c r="R1274" s="59">
        <v>5057</v>
      </c>
      <c r="S1274" s="90"/>
      <c r="T1274" s="90"/>
      <c r="U1274" s="91"/>
    </row>
    <row r="1275" spans="1:21" ht="13.2" x14ac:dyDescent="0.25">
      <c r="A1275" s="59" t="s">
        <v>5188</v>
      </c>
      <c r="B1275" s="59" t="s">
        <v>6629</v>
      </c>
      <c r="C1275" s="59" t="s">
        <v>6639</v>
      </c>
      <c r="D1275" s="59" t="s">
        <v>129</v>
      </c>
      <c r="E1275" s="59">
        <v>0</v>
      </c>
      <c r="F1275" s="59">
        <v>0</v>
      </c>
      <c r="G1275" s="59">
        <v>0</v>
      </c>
      <c r="H1275" s="59">
        <v>0</v>
      </c>
      <c r="I1275" s="59">
        <v>0</v>
      </c>
      <c r="J1275" s="59">
        <v>0</v>
      </c>
      <c r="K1275" s="59">
        <v>0</v>
      </c>
      <c r="L1275" s="59">
        <v>0</v>
      </c>
      <c r="M1275" s="59">
        <v>0</v>
      </c>
      <c r="N1275" s="59">
        <v>0</v>
      </c>
      <c r="O1275" s="59">
        <v>0</v>
      </c>
      <c r="P1275" s="59">
        <v>0</v>
      </c>
      <c r="Q1275" s="59">
        <v>0</v>
      </c>
      <c r="R1275" s="59">
        <v>0</v>
      </c>
      <c r="S1275" s="90"/>
      <c r="T1275" s="90"/>
      <c r="U1275" s="91"/>
    </row>
    <row r="1276" spans="1:21" ht="13.2" x14ac:dyDescent="0.25">
      <c r="A1276" s="59" t="s">
        <v>5189</v>
      </c>
      <c r="B1276" s="59" t="s">
        <v>6629</v>
      </c>
      <c r="C1276" s="59" t="s">
        <v>6640</v>
      </c>
      <c r="D1276" s="59" t="s">
        <v>129</v>
      </c>
      <c r="E1276" s="59">
        <v>22</v>
      </c>
      <c r="F1276" s="59">
        <v>-5</v>
      </c>
      <c r="G1276" s="59">
        <v>0</v>
      </c>
      <c r="H1276" s="59">
        <v>-5</v>
      </c>
      <c r="I1276" s="59">
        <v>-4</v>
      </c>
      <c r="J1276" s="59">
        <v>-4</v>
      </c>
      <c r="K1276" s="59">
        <v>-4</v>
      </c>
      <c r="L1276" s="59">
        <v>-4</v>
      </c>
      <c r="M1276" s="59">
        <v>-4</v>
      </c>
      <c r="N1276" s="59">
        <v>-4</v>
      </c>
      <c r="O1276" s="59">
        <v>-4</v>
      </c>
      <c r="P1276" s="59">
        <v>-4</v>
      </c>
      <c r="Q1276" s="59">
        <v>-4</v>
      </c>
      <c r="R1276" s="59">
        <v>-2833</v>
      </c>
      <c r="S1276" s="90"/>
      <c r="T1276" s="90"/>
      <c r="U1276" s="91"/>
    </row>
    <row r="1277" spans="1:21" ht="13.2" x14ac:dyDescent="0.25">
      <c r="A1277" s="59" t="s">
        <v>5190</v>
      </c>
      <c r="B1277" s="59" t="s">
        <v>6629</v>
      </c>
      <c r="C1277" s="59" t="s">
        <v>6641</v>
      </c>
      <c r="D1277" s="59" t="s">
        <v>129</v>
      </c>
      <c r="E1277" s="59">
        <v>0</v>
      </c>
      <c r="F1277" s="59">
        <v>0</v>
      </c>
      <c r="G1277" s="59">
        <v>0</v>
      </c>
      <c r="H1277" s="59">
        <v>0</v>
      </c>
      <c r="I1277" s="59">
        <v>0</v>
      </c>
      <c r="J1277" s="59">
        <v>0</v>
      </c>
      <c r="K1277" s="59">
        <v>0</v>
      </c>
      <c r="L1277" s="59">
        <v>0</v>
      </c>
      <c r="M1277" s="59">
        <v>0</v>
      </c>
      <c r="N1277" s="59">
        <v>0</v>
      </c>
      <c r="O1277" s="59">
        <v>0</v>
      </c>
      <c r="P1277" s="59">
        <v>0</v>
      </c>
      <c r="Q1277" s="59">
        <v>0</v>
      </c>
      <c r="R1277" s="59">
        <v>0</v>
      </c>
      <c r="S1277" s="90"/>
      <c r="T1277" s="90"/>
      <c r="U1277" s="91"/>
    </row>
    <row r="1278" spans="1:21" ht="13.2" x14ac:dyDescent="0.25">
      <c r="A1278" s="59" t="s">
        <v>5191</v>
      </c>
      <c r="B1278" s="59" t="s">
        <v>6642</v>
      </c>
      <c r="C1278" s="59" t="s">
        <v>3728</v>
      </c>
      <c r="D1278" s="59" t="s">
        <v>129</v>
      </c>
      <c r="E1278" s="59">
        <v>41</v>
      </c>
      <c r="F1278" s="59">
        <v>41</v>
      </c>
      <c r="G1278" s="59">
        <v>-296</v>
      </c>
      <c r="H1278" s="59">
        <v>43</v>
      </c>
      <c r="I1278" s="59">
        <v>44</v>
      </c>
      <c r="J1278" s="59">
        <v>44</v>
      </c>
      <c r="K1278" s="59">
        <v>45</v>
      </c>
      <c r="L1278" s="59">
        <v>41</v>
      </c>
      <c r="M1278" s="59">
        <v>42</v>
      </c>
      <c r="N1278" s="59">
        <v>43</v>
      </c>
      <c r="O1278" s="59">
        <v>44</v>
      </c>
      <c r="P1278" s="59">
        <v>45</v>
      </c>
      <c r="Q1278" s="59">
        <v>46</v>
      </c>
      <c r="R1278" s="59">
        <v>14967</v>
      </c>
      <c r="S1278" s="90"/>
      <c r="T1278" s="90"/>
      <c r="U1278" s="91"/>
    </row>
    <row r="1279" spans="1:21" ht="13.2" x14ac:dyDescent="0.25">
      <c r="A1279" s="59" t="s">
        <v>5192</v>
      </c>
      <c r="B1279" s="59" t="s">
        <v>6642</v>
      </c>
      <c r="C1279" s="59" t="s">
        <v>3729</v>
      </c>
      <c r="D1279" s="59" t="s">
        <v>129</v>
      </c>
      <c r="E1279" s="59">
        <v>-338</v>
      </c>
      <c r="F1279" s="59">
        <v>-333</v>
      </c>
      <c r="G1279" s="59">
        <v>11</v>
      </c>
      <c r="H1279" s="59">
        <v>-322</v>
      </c>
      <c r="I1279" s="59">
        <v>-316</v>
      </c>
      <c r="J1279" s="59">
        <v>-310</v>
      </c>
      <c r="K1279" s="59">
        <v>-305</v>
      </c>
      <c r="L1279" s="59">
        <v>-299</v>
      </c>
      <c r="M1279" s="59">
        <v>-293</v>
      </c>
      <c r="N1279" s="59">
        <v>-288</v>
      </c>
      <c r="O1279" s="59">
        <v>-282</v>
      </c>
      <c r="P1279" s="59">
        <v>-277</v>
      </c>
      <c r="Q1279" s="59">
        <v>-271</v>
      </c>
      <c r="R1279" s="59">
        <v>-276508</v>
      </c>
      <c r="S1279" s="90"/>
      <c r="T1279" s="90"/>
      <c r="U1279" s="91"/>
    </row>
    <row r="1280" spans="1:21" ht="13.2" x14ac:dyDescent="0.25">
      <c r="A1280" s="59" t="s">
        <v>5193</v>
      </c>
      <c r="B1280" s="59" t="s">
        <v>6642</v>
      </c>
      <c r="C1280" s="59" t="s">
        <v>3730</v>
      </c>
      <c r="D1280" s="59" t="s">
        <v>129</v>
      </c>
      <c r="E1280" s="59">
        <v>0</v>
      </c>
      <c r="F1280" s="59">
        <v>0</v>
      </c>
      <c r="G1280" s="59">
        <v>0</v>
      </c>
      <c r="H1280" s="59">
        <v>0</v>
      </c>
      <c r="I1280" s="59">
        <v>0</v>
      </c>
      <c r="J1280" s="59">
        <v>0</v>
      </c>
      <c r="K1280" s="59">
        <v>0</v>
      </c>
      <c r="L1280" s="59">
        <v>0</v>
      </c>
      <c r="M1280" s="59">
        <v>0</v>
      </c>
      <c r="N1280" s="59">
        <v>0</v>
      </c>
      <c r="O1280" s="59">
        <v>0</v>
      </c>
      <c r="P1280" s="59">
        <v>0</v>
      </c>
      <c r="Q1280" s="59">
        <v>0</v>
      </c>
      <c r="R1280" s="59">
        <v>0</v>
      </c>
      <c r="S1280" s="90"/>
      <c r="T1280" s="90"/>
      <c r="U1280" s="91"/>
    </row>
    <row r="1281" spans="1:21" ht="13.2" x14ac:dyDescent="0.25">
      <c r="A1281" s="59" t="s">
        <v>5194</v>
      </c>
      <c r="B1281" s="59" t="s">
        <v>6643</v>
      </c>
      <c r="C1281" s="59" t="s">
        <v>6644</v>
      </c>
      <c r="D1281" s="59" t="s">
        <v>129</v>
      </c>
      <c r="E1281" s="59">
        <v>0</v>
      </c>
      <c r="F1281" s="59">
        <v>0</v>
      </c>
      <c r="G1281" s="59">
        <v>0</v>
      </c>
      <c r="H1281" s="59">
        <v>0</v>
      </c>
      <c r="I1281" s="59">
        <v>0</v>
      </c>
      <c r="J1281" s="59">
        <v>0</v>
      </c>
      <c r="K1281" s="59">
        <v>0</v>
      </c>
      <c r="L1281" s="59">
        <v>0</v>
      </c>
      <c r="M1281" s="59">
        <v>0</v>
      </c>
      <c r="N1281" s="59">
        <v>0</v>
      </c>
      <c r="O1281" s="59">
        <v>0</v>
      </c>
      <c r="P1281" s="59">
        <v>0</v>
      </c>
      <c r="Q1281" s="59">
        <v>0</v>
      </c>
      <c r="R1281" s="59">
        <v>0</v>
      </c>
      <c r="S1281" s="90"/>
      <c r="T1281" s="90"/>
      <c r="U1281" s="91"/>
    </row>
    <row r="1282" spans="1:21" ht="13.2" x14ac:dyDescent="0.25">
      <c r="A1282" s="59" t="s">
        <v>5195</v>
      </c>
      <c r="B1282" s="59" t="s">
        <v>6645</v>
      </c>
      <c r="C1282" s="59" t="s">
        <v>6646</v>
      </c>
      <c r="D1282" s="59" t="s">
        <v>129</v>
      </c>
      <c r="E1282" s="59">
        <v>0</v>
      </c>
      <c r="F1282" s="59">
        <v>0</v>
      </c>
      <c r="G1282" s="59">
        <v>0</v>
      </c>
      <c r="H1282" s="59">
        <v>0</v>
      </c>
      <c r="I1282" s="59">
        <v>0</v>
      </c>
      <c r="J1282" s="59">
        <v>0</v>
      </c>
      <c r="K1282" s="59">
        <v>0</v>
      </c>
      <c r="L1282" s="59">
        <v>0</v>
      </c>
      <c r="M1282" s="59">
        <v>0</v>
      </c>
      <c r="N1282" s="59">
        <v>0</v>
      </c>
      <c r="O1282" s="59">
        <v>0</v>
      </c>
      <c r="P1282" s="59">
        <v>0</v>
      </c>
      <c r="Q1282" s="59">
        <v>0</v>
      </c>
      <c r="R1282" s="59">
        <v>0</v>
      </c>
      <c r="S1282" s="90"/>
      <c r="T1282" s="90"/>
      <c r="U1282" s="91"/>
    </row>
    <row r="1283" spans="1:21" ht="13.2" x14ac:dyDescent="0.25">
      <c r="A1283" s="59" t="s">
        <v>5196</v>
      </c>
      <c r="B1283" s="59" t="s">
        <v>6645</v>
      </c>
      <c r="C1283" s="59" t="s">
        <v>6647</v>
      </c>
      <c r="D1283" s="59" t="s">
        <v>129</v>
      </c>
      <c r="E1283" s="59">
        <v>11</v>
      </c>
      <c r="F1283" s="59">
        <v>11</v>
      </c>
      <c r="G1283" s="59">
        <v>11</v>
      </c>
      <c r="H1283" s="59">
        <v>11</v>
      </c>
      <c r="I1283" s="59">
        <v>11</v>
      </c>
      <c r="J1283" s="59">
        <v>11</v>
      </c>
      <c r="K1283" s="59">
        <v>12</v>
      </c>
      <c r="L1283" s="59">
        <v>12</v>
      </c>
      <c r="M1283" s="59">
        <v>12</v>
      </c>
      <c r="N1283" s="59">
        <v>12</v>
      </c>
      <c r="O1283" s="59">
        <v>12</v>
      </c>
      <c r="P1283" s="59">
        <v>12</v>
      </c>
      <c r="Q1283" s="59">
        <v>12</v>
      </c>
      <c r="R1283" s="59">
        <v>11520</v>
      </c>
      <c r="S1283" s="90"/>
      <c r="T1283" s="90"/>
      <c r="U1283" s="91"/>
    </row>
    <row r="1284" spans="1:21" ht="13.2" x14ac:dyDescent="0.25">
      <c r="A1284" s="59" t="s">
        <v>5197</v>
      </c>
      <c r="B1284" s="59" t="s">
        <v>6645</v>
      </c>
      <c r="C1284" s="59" t="s">
        <v>6648</v>
      </c>
      <c r="D1284" s="59" t="s">
        <v>129</v>
      </c>
      <c r="E1284" s="59">
        <v>48</v>
      </c>
      <c r="F1284" s="59">
        <v>49</v>
      </c>
      <c r="G1284" s="59">
        <v>51</v>
      </c>
      <c r="H1284" s="59">
        <v>52</v>
      </c>
      <c r="I1284" s="59">
        <v>53</v>
      </c>
      <c r="J1284" s="59">
        <v>55</v>
      </c>
      <c r="K1284" s="59">
        <v>56</v>
      </c>
      <c r="L1284" s="59">
        <v>57</v>
      </c>
      <c r="M1284" s="59">
        <v>59</v>
      </c>
      <c r="N1284" s="59">
        <v>60</v>
      </c>
      <c r="O1284" s="59">
        <v>61</v>
      </c>
      <c r="P1284" s="59">
        <v>63</v>
      </c>
      <c r="Q1284" s="59">
        <v>64</v>
      </c>
      <c r="R1284" s="59">
        <v>55997</v>
      </c>
      <c r="S1284" s="90"/>
      <c r="T1284" s="90"/>
      <c r="U1284" s="91"/>
    </row>
    <row r="1285" spans="1:21" ht="13.2" x14ac:dyDescent="0.25">
      <c r="A1285" s="59" t="s">
        <v>5198</v>
      </c>
      <c r="B1285" s="59" t="s">
        <v>6645</v>
      </c>
      <c r="C1285" s="59" t="s">
        <v>6649</v>
      </c>
      <c r="D1285" s="59" t="s">
        <v>129</v>
      </c>
      <c r="E1285" s="59">
        <v>0</v>
      </c>
      <c r="F1285" s="59">
        <v>0</v>
      </c>
      <c r="G1285" s="59">
        <v>0</v>
      </c>
      <c r="H1285" s="59">
        <v>0</v>
      </c>
      <c r="I1285" s="59">
        <v>0</v>
      </c>
      <c r="J1285" s="59">
        <v>0</v>
      </c>
      <c r="K1285" s="59">
        <v>0</v>
      </c>
      <c r="L1285" s="59">
        <v>0</v>
      </c>
      <c r="M1285" s="59">
        <v>0</v>
      </c>
      <c r="N1285" s="59">
        <v>0</v>
      </c>
      <c r="O1285" s="59">
        <v>0</v>
      </c>
      <c r="P1285" s="59">
        <v>0</v>
      </c>
      <c r="Q1285" s="59">
        <v>0</v>
      </c>
      <c r="R1285" s="59">
        <v>0</v>
      </c>
      <c r="S1285" s="90"/>
      <c r="T1285" s="90"/>
      <c r="U1285" s="91"/>
    </row>
    <row r="1286" spans="1:21" ht="13.2" x14ac:dyDescent="0.25">
      <c r="A1286" s="59" t="s">
        <v>5199</v>
      </c>
      <c r="B1286" s="59" t="s">
        <v>6645</v>
      </c>
      <c r="C1286" s="59" t="s">
        <v>6650</v>
      </c>
      <c r="D1286" s="59" t="s">
        <v>129</v>
      </c>
      <c r="E1286" s="59">
        <v>46</v>
      </c>
      <c r="F1286" s="59">
        <v>47</v>
      </c>
      <c r="G1286" s="59">
        <v>47</v>
      </c>
      <c r="H1286" s="59">
        <v>48</v>
      </c>
      <c r="I1286" s="59">
        <v>49</v>
      </c>
      <c r="J1286" s="59">
        <v>50</v>
      </c>
      <c r="K1286" s="59">
        <v>51</v>
      </c>
      <c r="L1286" s="59">
        <v>52</v>
      </c>
      <c r="M1286" s="59">
        <v>52</v>
      </c>
      <c r="N1286" s="59">
        <v>53</v>
      </c>
      <c r="O1286" s="59">
        <v>54</v>
      </c>
      <c r="P1286" s="59">
        <v>55</v>
      </c>
      <c r="Q1286" s="59">
        <v>56</v>
      </c>
      <c r="R1286" s="59">
        <v>50744</v>
      </c>
      <c r="S1286" s="90"/>
      <c r="T1286" s="90"/>
      <c r="U1286" s="91"/>
    </row>
    <row r="1287" spans="1:21" ht="13.2" x14ac:dyDescent="0.25">
      <c r="A1287" s="59" t="s">
        <v>5200</v>
      </c>
      <c r="B1287" s="59" t="s">
        <v>6645</v>
      </c>
      <c r="C1287" s="59" t="s">
        <v>6651</v>
      </c>
      <c r="D1287" s="59" t="s">
        <v>129</v>
      </c>
      <c r="E1287" s="59">
        <v>0</v>
      </c>
      <c r="F1287" s="59">
        <v>0</v>
      </c>
      <c r="G1287" s="59">
        <v>0</v>
      </c>
      <c r="H1287" s="59">
        <v>0</v>
      </c>
      <c r="I1287" s="59">
        <v>0</v>
      </c>
      <c r="J1287" s="59">
        <v>0</v>
      </c>
      <c r="K1287" s="59">
        <v>0</v>
      </c>
      <c r="L1287" s="59">
        <v>0</v>
      </c>
      <c r="M1287" s="59">
        <v>0</v>
      </c>
      <c r="N1287" s="59">
        <v>0</v>
      </c>
      <c r="O1287" s="59">
        <v>0</v>
      </c>
      <c r="P1287" s="59">
        <v>0</v>
      </c>
      <c r="Q1287" s="59">
        <v>0</v>
      </c>
      <c r="R1287" s="59">
        <v>0</v>
      </c>
      <c r="S1287" s="90"/>
      <c r="T1287" s="90"/>
      <c r="U1287" s="91"/>
    </row>
    <row r="1288" spans="1:21" ht="13.2" x14ac:dyDescent="0.25">
      <c r="A1288" s="59" t="s">
        <v>5201</v>
      </c>
      <c r="B1288" s="59" t="s">
        <v>6645</v>
      </c>
      <c r="C1288" s="59" t="s">
        <v>6652</v>
      </c>
      <c r="D1288" s="59" t="s">
        <v>129</v>
      </c>
      <c r="E1288" s="59">
        <v>40</v>
      </c>
      <c r="F1288" s="59">
        <v>41</v>
      </c>
      <c r="G1288" s="59">
        <v>42</v>
      </c>
      <c r="H1288" s="59">
        <v>43</v>
      </c>
      <c r="I1288" s="59">
        <v>43</v>
      </c>
      <c r="J1288" s="59">
        <v>44</v>
      </c>
      <c r="K1288" s="59">
        <v>45</v>
      </c>
      <c r="L1288" s="59">
        <v>46</v>
      </c>
      <c r="M1288" s="59">
        <v>47</v>
      </c>
      <c r="N1288" s="59">
        <v>47</v>
      </c>
      <c r="O1288" s="59">
        <v>48</v>
      </c>
      <c r="P1288" s="59">
        <v>49</v>
      </c>
      <c r="Q1288" s="59">
        <v>50</v>
      </c>
      <c r="R1288" s="59">
        <v>45071</v>
      </c>
      <c r="S1288" s="90"/>
      <c r="T1288" s="90"/>
      <c r="U1288" s="91"/>
    </row>
    <row r="1289" spans="1:21" ht="13.2" x14ac:dyDescent="0.25">
      <c r="A1289" s="59" t="s">
        <v>5202</v>
      </c>
      <c r="B1289" s="59" t="s">
        <v>6645</v>
      </c>
      <c r="C1289" s="59" t="s">
        <v>6653</v>
      </c>
      <c r="D1289" s="59" t="s">
        <v>129</v>
      </c>
      <c r="E1289" s="59">
        <v>0</v>
      </c>
      <c r="F1289" s="59">
        <v>0</v>
      </c>
      <c r="G1289" s="59">
        <v>0</v>
      </c>
      <c r="H1289" s="59">
        <v>0</v>
      </c>
      <c r="I1289" s="59">
        <v>0</v>
      </c>
      <c r="J1289" s="59">
        <v>0</v>
      </c>
      <c r="K1289" s="59">
        <v>0</v>
      </c>
      <c r="L1289" s="59">
        <v>0</v>
      </c>
      <c r="M1289" s="59">
        <v>0</v>
      </c>
      <c r="N1289" s="59">
        <v>0</v>
      </c>
      <c r="O1289" s="59">
        <v>0</v>
      </c>
      <c r="P1289" s="59">
        <v>0</v>
      </c>
      <c r="Q1289" s="59">
        <v>0</v>
      </c>
      <c r="R1289" s="59">
        <v>0</v>
      </c>
      <c r="S1289" s="90"/>
      <c r="T1289" s="90"/>
      <c r="U1289" s="91"/>
    </row>
    <row r="1290" spans="1:21" ht="13.2" x14ac:dyDescent="0.25">
      <c r="A1290" s="59" t="s">
        <v>5203</v>
      </c>
      <c r="B1290" s="59" t="s">
        <v>6645</v>
      </c>
      <c r="C1290" s="59" t="s">
        <v>6654</v>
      </c>
      <c r="D1290" s="59" t="s">
        <v>129</v>
      </c>
      <c r="E1290" s="59">
        <v>34</v>
      </c>
      <c r="F1290" s="59">
        <v>34</v>
      </c>
      <c r="G1290" s="59">
        <v>35</v>
      </c>
      <c r="H1290" s="59">
        <v>35</v>
      </c>
      <c r="I1290" s="59">
        <v>36</v>
      </c>
      <c r="J1290" s="59">
        <v>37</v>
      </c>
      <c r="K1290" s="59">
        <v>37</v>
      </c>
      <c r="L1290" s="59">
        <v>38</v>
      </c>
      <c r="M1290" s="59">
        <v>38</v>
      </c>
      <c r="N1290" s="59">
        <v>39</v>
      </c>
      <c r="O1290" s="59">
        <v>40</v>
      </c>
      <c r="P1290" s="59">
        <v>40</v>
      </c>
      <c r="Q1290" s="59">
        <v>41</v>
      </c>
      <c r="R1290" s="59">
        <v>37221</v>
      </c>
      <c r="S1290" s="90"/>
      <c r="T1290" s="90"/>
      <c r="U1290" s="91"/>
    </row>
    <row r="1291" spans="1:21" ht="13.2" x14ac:dyDescent="0.25">
      <c r="A1291" s="59" t="s">
        <v>5204</v>
      </c>
      <c r="B1291" s="59" t="s">
        <v>6645</v>
      </c>
      <c r="C1291" s="59" t="s">
        <v>6655</v>
      </c>
      <c r="D1291" s="59" t="s">
        <v>129</v>
      </c>
      <c r="E1291" s="59">
        <v>0</v>
      </c>
      <c r="F1291" s="59">
        <v>0</v>
      </c>
      <c r="G1291" s="59">
        <v>0</v>
      </c>
      <c r="H1291" s="59">
        <v>0</v>
      </c>
      <c r="I1291" s="59">
        <v>0</v>
      </c>
      <c r="J1291" s="59">
        <v>0</v>
      </c>
      <c r="K1291" s="59">
        <v>0</v>
      </c>
      <c r="L1291" s="59">
        <v>0</v>
      </c>
      <c r="M1291" s="59">
        <v>0</v>
      </c>
      <c r="N1291" s="59">
        <v>0</v>
      </c>
      <c r="O1291" s="59">
        <v>0</v>
      </c>
      <c r="P1291" s="59">
        <v>0</v>
      </c>
      <c r="Q1291" s="59">
        <v>0</v>
      </c>
      <c r="R1291" s="59">
        <v>0</v>
      </c>
      <c r="S1291" s="90"/>
      <c r="T1291" s="90"/>
      <c r="U1291" s="91"/>
    </row>
    <row r="1292" spans="1:21" ht="13.2" x14ac:dyDescent="0.25">
      <c r="A1292" s="59" t="s">
        <v>5205</v>
      </c>
      <c r="B1292" s="59" t="s">
        <v>6645</v>
      </c>
      <c r="C1292" s="59" t="s">
        <v>6656</v>
      </c>
      <c r="D1292" s="59" t="s">
        <v>129</v>
      </c>
      <c r="E1292" s="59">
        <v>31</v>
      </c>
      <c r="F1292" s="59">
        <v>32</v>
      </c>
      <c r="G1292" s="59">
        <v>33</v>
      </c>
      <c r="H1292" s="59">
        <v>33</v>
      </c>
      <c r="I1292" s="59">
        <v>34</v>
      </c>
      <c r="J1292" s="59">
        <v>34</v>
      </c>
      <c r="K1292" s="59">
        <v>35</v>
      </c>
      <c r="L1292" s="59">
        <v>36</v>
      </c>
      <c r="M1292" s="59">
        <v>36</v>
      </c>
      <c r="N1292" s="59">
        <v>37</v>
      </c>
      <c r="O1292" s="59">
        <v>37</v>
      </c>
      <c r="P1292" s="59">
        <v>38</v>
      </c>
      <c r="Q1292" s="59">
        <v>38</v>
      </c>
      <c r="R1292" s="59">
        <v>34930</v>
      </c>
      <c r="S1292" s="90"/>
      <c r="T1292" s="90"/>
      <c r="U1292" s="91"/>
    </row>
    <row r="1293" spans="1:21" ht="13.2" x14ac:dyDescent="0.25">
      <c r="A1293" s="59" t="s">
        <v>5206</v>
      </c>
      <c r="B1293" s="59" t="s">
        <v>6645</v>
      </c>
      <c r="C1293" s="59" t="s">
        <v>6657</v>
      </c>
      <c r="D1293" s="59" t="s">
        <v>129</v>
      </c>
      <c r="E1293" s="59">
        <v>0</v>
      </c>
      <c r="F1293" s="59">
        <v>0</v>
      </c>
      <c r="G1293" s="59">
        <v>0</v>
      </c>
      <c r="H1293" s="59">
        <v>0</v>
      </c>
      <c r="I1293" s="59">
        <v>0</v>
      </c>
      <c r="J1293" s="59">
        <v>0</v>
      </c>
      <c r="K1293" s="59">
        <v>0</v>
      </c>
      <c r="L1293" s="59">
        <v>0</v>
      </c>
      <c r="M1293" s="59">
        <v>0</v>
      </c>
      <c r="N1293" s="59">
        <v>0</v>
      </c>
      <c r="O1293" s="59">
        <v>0</v>
      </c>
      <c r="P1293" s="59">
        <v>0</v>
      </c>
      <c r="Q1293" s="59">
        <v>0</v>
      </c>
      <c r="R1293" s="59">
        <v>0</v>
      </c>
      <c r="S1293" s="90"/>
      <c r="T1293" s="90"/>
      <c r="U1293" s="91"/>
    </row>
    <row r="1294" spans="1:21" ht="13.2" x14ac:dyDescent="0.25">
      <c r="A1294" s="59" t="s">
        <v>5207</v>
      </c>
      <c r="B1294" s="59" t="s">
        <v>6645</v>
      </c>
      <c r="C1294" s="59" t="s">
        <v>6658</v>
      </c>
      <c r="D1294" s="59" t="s">
        <v>129</v>
      </c>
      <c r="E1294" s="59">
        <v>25</v>
      </c>
      <c r="F1294" s="59">
        <v>25</v>
      </c>
      <c r="G1294" s="59">
        <v>25</v>
      </c>
      <c r="H1294" s="59">
        <v>25</v>
      </c>
      <c r="I1294" s="59">
        <v>26</v>
      </c>
      <c r="J1294" s="59">
        <v>26</v>
      </c>
      <c r="K1294" s="59">
        <v>26</v>
      </c>
      <c r="L1294" s="59">
        <v>26</v>
      </c>
      <c r="M1294" s="59">
        <v>27</v>
      </c>
      <c r="N1294" s="59">
        <v>27</v>
      </c>
      <c r="O1294" s="59">
        <v>27</v>
      </c>
      <c r="P1294" s="59">
        <v>27</v>
      </c>
      <c r="Q1294" s="59">
        <v>27</v>
      </c>
      <c r="R1294" s="59">
        <v>26096</v>
      </c>
      <c r="S1294" s="90"/>
      <c r="T1294" s="90"/>
      <c r="U1294" s="91"/>
    </row>
    <row r="1295" spans="1:21" ht="13.2" x14ac:dyDescent="0.25">
      <c r="A1295" s="59" t="s">
        <v>5208</v>
      </c>
      <c r="B1295" s="59" t="s">
        <v>6645</v>
      </c>
      <c r="C1295" s="59" t="s">
        <v>6659</v>
      </c>
      <c r="D1295" s="59" t="s">
        <v>129</v>
      </c>
      <c r="E1295" s="59">
        <v>0</v>
      </c>
      <c r="F1295" s="59">
        <v>0</v>
      </c>
      <c r="G1295" s="59">
        <v>0</v>
      </c>
      <c r="H1295" s="59">
        <v>0</v>
      </c>
      <c r="I1295" s="59">
        <v>0</v>
      </c>
      <c r="J1295" s="59">
        <v>0</v>
      </c>
      <c r="K1295" s="59">
        <v>0</v>
      </c>
      <c r="L1295" s="59">
        <v>0</v>
      </c>
      <c r="M1295" s="59">
        <v>0</v>
      </c>
      <c r="N1295" s="59">
        <v>0</v>
      </c>
      <c r="O1295" s="59">
        <v>0</v>
      </c>
      <c r="P1295" s="59">
        <v>0</v>
      </c>
      <c r="Q1295" s="59">
        <v>0</v>
      </c>
      <c r="R1295" s="59">
        <v>0</v>
      </c>
      <c r="S1295" s="90"/>
      <c r="T1295" s="90"/>
      <c r="U1295" s="91"/>
    </row>
    <row r="1296" spans="1:21" ht="13.2" x14ac:dyDescent="0.25">
      <c r="A1296" s="59" t="s">
        <v>5209</v>
      </c>
      <c r="B1296" s="59" t="s">
        <v>6645</v>
      </c>
      <c r="C1296" s="59" t="s">
        <v>6660</v>
      </c>
      <c r="D1296" s="59" t="s">
        <v>129</v>
      </c>
      <c r="E1296" s="59">
        <v>0</v>
      </c>
      <c r="F1296" s="59">
        <v>0</v>
      </c>
      <c r="G1296" s="59">
        <v>0</v>
      </c>
      <c r="H1296" s="59">
        <v>0</v>
      </c>
      <c r="I1296" s="59">
        <v>0</v>
      </c>
      <c r="J1296" s="59">
        <v>0</v>
      </c>
      <c r="K1296" s="59">
        <v>0</v>
      </c>
      <c r="L1296" s="59">
        <v>0</v>
      </c>
      <c r="M1296" s="59">
        <v>0</v>
      </c>
      <c r="N1296" s="59">
        <v>10</v>
      </c>
      <c r="O1296" s="59">
        <v>19</v>
      </c>
      <c r="P1296" s="59">
        <v>28</v>
      </c>
      <c r="Q1296" s="59">
        <v>0</v>
      </c>
      <c r="R1296" s="59">
        <v>4783</v>
      </c>
      <c r="S1296" s="90"/>
      <c r="T1296" s="90"/>
      <c r="U1296" s="91"/>
    </row>
    <row r="1297" spans="1:21" ht="13.2" x14ac:dyDescent="0.25">
      <c r="A1297" s="59" t="s">
        <v>5210</v>
      </c>
      <c r="B1297" s="59" t="s">
        <v>6645</v>
      </c>
      <c r="C1297" s="59" t="s">
        <v>6661</v>
      </c>
      <c r="D1297" s="59" t="s">
        <v>129</v>
      </c>
      <c r="E1297" s="59">
        <v>0</v>
      </c>
      <c r="F1297" s="59">
        <v>0</v>
      </c>
      <c r="G1297" s="59">
        <v>0</v>
      </c>
      <c r="H1297" s="59">
        <v>0</v>
      </c>
      <c r="I1297" s="59">
        <v>0</v>
      </c>
      <c r="J1297" s="59">
        <v>0</v>
      </c>
      <c r="K1297" s="59">
        <v>0</v>
      </c>
      <c r="L1297" s="59">
        <v>0</v>
      </c>
      <c r="M1297" s="59">
        <v>0</v>
      </c>
      <c r="N1297" s="59">
        <v>0</v>
      </c>
      <c r="O1297" s="59">
        <v>0</v>
      </c>
      <c r="P1297" s="59">
        <v>0</v>
      </c>
      <c r="Q1297" s="59">
        <v>0</v>
      </c>
      <c r="R1297" s="59">
        <v>0</v>
      </c>
      <c r="S1297" s="90"/>
      <c r="T1297" s="90"/>
      <c r="U1297" s="91"/>
    </row>
    <row r="1298" spans="1:21" ht="13.2" x14ac:dyDescent="0.25">
      <c r="A1298" s="59" t="s">
        <v>5211</v>
      </c>
      <c r="B1298" s="59" t="s">
        <v>6645</v>
      </c>
      <c r="C1298" s="59" t="s">
        <v>3734</v>
      </c>
      <c r="D1298" s="59" t="s">
        <v>129</v>
      </c>
      <c r="E1298" s="59">
        <v>0</v>
      </c>
      <c r="F1298" s="59">
        <v>0</v>
      </c>
      <c r="G1298" s="59">
        <v>0</v>
      </c>
      <c r="H1298" s="59">
        <v>0</v>
      </c>
      <c r="I1298" s="59">
        <v>0</v>
      </c>
      <c r="J1298" s="59">
        <v>0</v>
      </c>
      <c r="K1298" s="59">
        <v>0</v>
      </c>
      <c r="L1298" s="59">
        <v>0</v>
      </c>
      <c r="M1298" s="59">
        <v>0</v>
      </c>
      <c r="N1298" s="59">
        <v>0</v>
      </c>
      <c r="O1298" s="59">
        <v>0</v>
      </c>
      <c r="P1298" s="59">
        <v>0</v>
      </c>
      <c r="Q1298" s="59">
        <v>0</v>
      </c>
      <c r="R1298" s="59">
        <v>0</v>
      </c>
      <c r="S1298" s="90"/>
      <c r="T1298" s="90"/>
      <c r="U1298" s="91"/>
    </row>
    <row r="1299" spans="1:21" ht="13.2" x14ac:dyDescent="0.25">
      <c r="A1299" s="59" t="s">
        <v>5212</v>
      </c>
      <c r="B1299" s="59" t="s">
        <v>6645</v>
      </c>
      <c r="C1299" s="59" t="s">
        <v>3735</v>
      </c>
      <c r="D1299" s="59" t="s">
        <v>129</v>
      </c>
      <c r="E1299" s="59">
        <v>1847</v>
      </c>
      <c r="F1299" s="59">
        <v>1887</v>
      </c>
      <c r="G1299" s="59">
        <v>1926</v>
      </c>
      <c r="H1299" s="59">
        <v>1965</v>
      </c>
      <c r="I1299" s="59">
        <v>2004</v>
      </c>
      <c r="J1299" s="59">
        <v>2043</v>
      </c>
      <c r="K1299" s="59">
        <v>2082</v>
      </c>
      <c r="L1299" s="59">
        <v>2007</v>
      </c>
      <c r="M1299" s="59">
        <v>2068</v>
      </c>
      <c r="N1299" s="59">
        <v>2117</v>
      </c>
      <c r="O1299" s="59">
        <v>2169</v>
      </c>
      <c r="P1299" s="59">
        <v>2220</v>
      </c>
      <c r="Q1299" s="59">
        <v>2276</v>
      </c>
      <c r="R1299" s="59">
        <v>2045579</v>
      </c>
      <c r="S1299" s="90"/>
      <c r="T1299" s="90"/>
      <c r="U1299" s="91"/>
    </row>
    <row r="1300" spans="1:21" ht="13.2" x14ac:dyDescent="0.25">
      <c r="A1300" s="59" t="s">
        <v>5213</v>
      </c>
      <c r="B1300" s="59" t="s">
        <v>6645</v>
      </c>
      <c r="C1300" s="59" t="s">
        <v>3736</v>
      </c>
      <c r="D1300" s="59" t="s">
        <v>129</v>
      </c>
      <c r="E1300" s="59">
        <v>-132</v>
      </c>
      <c r="F1300" s="59">
        <v>-117</v>
      </c>
      <c r="G1300" s="59">
        <v>-102</v>
      </c>
      <c r="H1300" s="59">
        <v>-87</v>
      </c>
      <c r="I1300" s="59">
        <v>-72</v>
      </c>
      <c r="J1300" s="59">
        <v>-57</v>
      </c>
      <c r="K1300" s="59">
        <v>-42</v>
      </c>
      <c r="L1300" s="59">
        <v>0</v>
      </c>
      <c r="M1300" s="59">
        <v>0</v>
      </c>
      <c r="N1300" s="59">
        <v>0</v>
      </c>
      <c r="O1300" s="59">
        <v>0</v>
      </c>
      <c r="P1300" s="59">
        <v>0</v>
      </c>
      <c r="Q1300" s="59">
        <v>0</v>
      </c>
      <c r="R1300" s="59">
        <v>-45286</v>
      </c>
      <c r="S1300" s="90"/>
      <c r="T1300" s="90"/>
      <c r="U1300" s="91"/>
    </row>
    <row r="1301" spans="1:21" ht="13.2" x14ac:dyDescent="0.25">
      <c r="A1301" s="59" t="s">
        <v>5214</v>
      </c>
      <c r="B1301" s="59" t="s">
        <v>6645</v>
      </c>
      <c r="C1301" s="59" t="s">
        <v>3737</v>
      </c>
      <c r="D1301" s="59" t="s">
        <v>129</v>
      </c>
      <c r="E1301" s="59">
        <v>0</v>
      </c>
      <c r="F1301" s="59">
        <v>0</v>
      </c>
      <c r="G1301" s="59">
        <v>0</v>
      </c>
      <c r="H1301" s="59">
        <v>0</v>
      </c>
      <c r="I1301" s="59">
        <v>0</v>
      </c>
      <c r="J1301" s="59">
        <v>0</v>
      </c>
      <c r="K1301" s="59">
        <v>0</v>
      </c>
      <c r="L1301" s="59">
        <v>0</v>
      </c>
      <c r="M1301" s="59">
        <v>0</v>
      </c>
      <c r="N1301" s="59">
        <v>0</v>
      </c>
      <c r="O1301" s="59">
        <v>0</v>
      </c>
      <c r="P1301" s="59">
        <v>0</v>
      </c>
      <c r="Q1301" s="59">
        <v>0</v>
      </c>
      <c r="R1301" s="59">
        <v>0</v>
      </c>
      <c r="S1301" s="90"/>
      <c r="T1301" s="90"/>
      <c r="U1301" s="91"/>
    </row>
    <row r="1302" spans="1:21" ht="13.2" x14ac:dyDescent="0.25">
      <c r="A1302" s="59" t="s">
        <v>5215</v>
      </c>
      <c r="B1302" s="59" t="s">
        <v>6662</v>
      </c>
      <c r="C1302" s="59" t="s">
        <v>6663</v>
      </c>
      <c r="D1302" s="59" t="s">
        <v>129</v>
      </c>
      <c r="E1302" s="59">
        <v>0</v>
      </c>
      <c r="F1302" s="59">
        <v>0</v>
      </c>
      <c r="G1302" s="59">
        <v>0</v>
      </c>
      <c r="H1302" s="59">
        <v>0</v>
      </c>
      <c r="I1302" s="59">
        <v>0</v>
      </c>
      <c r="J1302" s="59">
        <v>0</v>
      </c>
      <c r="K1302" s="59">
        <v>0</v>
      </c>
      <c r="L1302" s="59">
        <v>0</v>
      </c>
      <c r="M1302" s="59">
        <v>0</v>
      </c>
      <c r="N1302" s="59">
        <v>0</v>
      </c>
      <c r="O1302" s="59">
        <v>0</v>
      </c>
      <c r="P1302" s="59">
        <v>0</v>
      </c>
      <c r="Q1302" s="59">
        <v>0</v>
      </c>
      <c r="R1302" s="59">
        <v>0</v>
      </c>
      <c r="S1302" s="90"/>
      <c r="T1302" s="90"/>
      <c r="U1302" s="91"/>
    </row>
    <row r="1303" spans="1:21" ht="13.2" x14ac:dyDescent="0.25">
      <c r="A1303" s="59" t="s">
        <v>5216</v>
      </c>
      <c r="B1303" s="59" t="s">
        <v>6664</v>
      </c>
      <c r="C1303" s="59" t="s">
        <v>6665</v>
      </c>
      <c r="D1303" s="59" t="s">
        <v>129</v>
      </c>
      <c r="E1303" s="59">
        <v>0</v>
      </c>
      <c r="F1303" s="59">
        <v>0</v>
      </c>
      <c r="G1303" s="59">
        <v>0</v>
      </c>
      <c r="H1303" s="59">
        <v>0</v>
      </c>
      <c r="I1303" s="59">
        <v>0</v>
      </c>
      <c r="J1303" s="59">
        <v>0</v>
      </c>
      <c r="K1303" s="59">
        <v>0</v>
      </c>
      <c r="L1303" s="59">
        <v>0</v>
      </c>
      <c r="M1303" s="59">
        <v>0</v>
      </c>
      <c r="N1303" s="59">
        <v>0</v>
      </c>
      <c r="O1303" s="59">
        <v>0</v>
      </c>
      <c r="P1303" s="59">
        <v>0</v>
      </c>
      <c r="Q1303" s="59">
        <v>0</v>
      </c>
      <c r="R1303" s="59">
        <v>0</v>
      </c>
      <c r="S1303" s="90"/>
      <c r="T1303" s="90"/>
      <c r="U1303" s="91"/>
    </row>
    <row r="1304" spans="1:21" ht="13.2" x14ac:dyDescent="0.25">
      <c r="A1304" s="59" t="s">
        <v>5217</v>
      </c>
      <c r="B1304" s="59" t="s">
        <v>6666</v>
      </c>
      <c r="C1304" s="59" t="s">
        <v>3745</v>
      </c>
      <c r="D1304" s="59" t="s">
        <v>129</v>
      </c>
      <c r="E1304" s="59">
        <v>786</v>
      </c>
      <c r="F1304" s="59">
        <v>799</v>
      </c>
      <c r="G1304" s="59">
        <v>812</v>
      </c>
      <c r="H1304" s="59">
        <v>824</v>
      </c>
      <c r="I1304" s="59">
        <v>837</v>
      </c>
      <c r="J1304" s="59">
        <v>850</v>
      </c>
      <c r="K1304" s="59">
        <v>863</v>
      </c>
      <c r="L1304" s="59">
        <v>1400</v>
      </c>
      <c r="M1304" s="59">
        <v>1417</v>
      </c>
      <c r="N1304" s="59">
        <v>1253</v>
      </c>
      <c r="O1304" s="59">
        <v>1277</v>
      </c>
      <c r="P1304" s="59">
        <v>1302</v>
      </c>
      <c r="Q1304" s="59">
        <v>1326</v>
      </c>
      <c r="R1304" s="59">
        <v>1057517</v>
      </c>
      <c r="S1304" s="90"/>
      <c r="T1304" s="90"/>
      <c r="U1304" s="91"/>
    </row>
    <row r="1305" spans="1:21" ht="13.2" x14ac:dyDescent="0.25">
      <c r="A1305" s="59" t="s">
        <v>5218</v>
      </c>
      <c r="B1305" s="59" t="s">
        <v>6666</v>
      </c>
      <c r="C1305" s="59" t="s">
        <v>3746</v>
      </c>
      <c r="D1305" s="59" t="s">
        <v>129</v>
      </c>
      <c r="E1305" s="59">
        <v>0</v>
      </c>
      <c r="F1305" s="59">
        <v>0</v>
      </c>
      <c r="G1305" s="59">
        <v>0</v>
      </c>
      <c r="H1305" s="59">
        <v>0</v>
      </c>
      <c r="I1305" s="59">
        <v>0</v>
      </c>
      <c r="J1305" s="59">
        <v>0</v>
      </c>
      <c r="K1305" s="59">
        <v>0</v>
      </c>
      <c r="L1305" s="59">
        <v>0</v>
      </c>
      <c r="M1305" s="59">
        <v>0</v>
      </c>
      <c r="N1305" s="59">
        <v>0</v>
      </c>
      <c r="O1305" s="59">
        <v>0</v>
      </c>
      <c r="P1305" s="59">
        <v>0</v>
      </c>
      <c r="Q1305" s="59">
        <v>0</v>
      </c>
      <c r="R1305" s="59">
        <v>0</v>
      </c>
      <c r="S1305" s="90"/>
      <c r="T1305" s="90"/>
      <c r="U1305" s="91"/>
    </row>
    <row r="1306" spans="1:21" ht="13.2" x14ac:dyDescent="0.25">
      <c r="A1306" s="59" t="s">
        <v>5219</v>
      </c>
      <c r="B1306" s="59" t="s">
        <v>6666</v>
      </c>
      <c r="C1306" s="59" t="s">
        <v>3747</v>
      </c>
      <c r="D1306" s="59" t="s">
        <v>129</v>
      </c>
      <c r="E1306" s="59">
        <v>426</v>
      </c>
      <c r="F1306" s="59">
        <v>501</v>
      </c>
      <c r="G1306" s="59">
        <v>575</v>
      </c>
      <c r="H1306" s="59">
        <v>650</v>
      </c>
      <c r="I1306" s="59">
        <v>725</v>
      </c>
      <c r="J1306" s="59">
        <v>800</v>
      </c>
      <c r="K1306" s="59">
        <v>874</v>
      </c>
      <c r="L1306" s="59">
        <v>0</v>
      </c>
      <c r="M1306" s="59">
        <v>0</v>
      </c>
      <c r="N1306" s="59">
        <v>0</v>
      </c>
      <c r="O1306" s="59">
        <v>0</v>
      </c>
      <c r="P1306" s="59">
        <v>0</v>
      </c>
      <c r="Q1306" s="59">
        <v>0</v>
      </c>
      <c r="R1306" s="59">
        <v>361472</v>
      </c>
      <c r="S1306" s="90"/>
      <c r="T1306" s="90"/>
      <c r="U1306" s="91"/>
    </row>
    <row r="1307" spans="1:21" ht="13.2" x14ac:dyDescent="0.25">
      <c r="A1307" s="59" t="s">
        <v>5220</v>
      </c>
      <c r="B1307" s="59" t="s">
        <v>6666</v>
      </c>
      <c r="C1307" s="59" t="s">
        <v>3748</v>
      </c>
      <c r="D1307" s="59" t="s">
        <v>129</v>
      </c>
      <c r="E1307" s="59">
        <v>0</v>
      </c>
      <c r="F1307" s="59">
        <v>0</v>
      </c>
      <c r="G1307" s="59">
        <v>0</v>
      </c>
      <c r="H1307" s="59">
        <v>0</v>
      </c>
      <c r="I1307" s="59">
        <v>0</v>
      </c>
      <c r="J1307" s="59">
        <v>0</v>
      </c>
      <c r="K1307" s="59">
        <v>0</v>
      </c>
      <c r="L1307" s="59">
        <v>0</v>
      </c>
      <c r="M1307" s="59">
        <v>0</v>
      </c>
      <c r="N1307" s="59">
        <v>0</v>
      </c>
      <c r="O1307" s="59">
        <v>0</v>
      </c>
      <c r="P1307" s="59">
        <v>0</v>
      </c>
      <c r="Q1307" s="59">
        <v>0</v>
      </c>
      <c r="R1307" s="59">
        <v>0</v>
      </c>
      <c r="S1307" s="90"/>
      <c r="T1307" s="90"/>
      <c r="U1307" s="91"/>
    </row>
    <row r="1308" spans="1:21" ht="13.2" x14ac:dyDescent="0.25">
      <c r="A1308" s="59" t="s">
        <v>5221</v>
      </c>
      <c r="B1308" s="59" t="s">
        <v>6667</v>
      </c>
      <c r="C1308" s="59" t="s">
        <v>6668</v>
      </c>
      <c r="D1308" s="59" t="s">
        <v>129</v>
      </c>
      <c r="E1308" s="59">
        <v>0</v>
      </c>
      <c r="F1308" s="59">
        <v>0</v>
      </c>
      <c r="G1308" s="59">
        <v>0</v>
      </c>
      <c r="H1308" s="59">
        <v>0</v>
      </c>
      <c r="I1308" s="59">
        <v>0</v>
      </c>
      <c r="J1308" s="59">
        <v>0</v>
      </c>
      <c r="K1308" s="59">
        <v>0</v>
      </c>
      <c r="L1308" s="59">
        <v>0</v>
      </c>
      <c r="M1308" s="59">
        <v>0</v>
      </c>
      <c r="N1308" s="59">
        <v>0</v>
      </c>
      <c r="O1308" s="59">
        <v>0</v>
      </c>
      <c r="P1308" s="59">
        <v>0</v>
      </c>
      <c r="Q1308" s="59">
        <v>0</v>
      </c>
      <c r="R1308" s="59">
        <v>0</v>
      </c>
      <c r="S1308" s="90"/>
      <c r="T1308" s="90"/>
      <c r="U1308" s="91"/>
    </row>
    <row r="1309" spans="1:21" ht="13.2" x14ac:dyDescent="0.25">
      <c r="A1309" s="59" t="s">
        <v>5222</v>
      </c>
      <c r="B1309" s="59" t="s">
        <v>6669</v>
      </c>
      <c r="C1309" s="59" t="s">
        <v>6670</v>
      </c>
      <c r="D1309" s="59" t="s">
        <v>129</v>
      </c>
      <c r="E1309" s="59">
        <v>42</v>
      </c>
      <c r="F1309" s="59">
        <v>43</v>
      </c>
      <c r="G1309" s="59">
        <v>44</v>
      </c>
      <c r="H1309" s="59">
        <v>27</v>
      </c>
      <c r="I1309" s="59">
        <v>28</v>
      </c>
      <c r="J1309" s="59">
        <v>29</v>
      </c>
      <c r="K1309" s="59">
        <v>29</v>
      </c>
      <c r="L1309" s="59">
        <v>30</v>
      </c>
      <c r="M1309" s="59">
        <v>31</v>
      </c>
      <c r="N1309" s="59">
        <v>32</v>
      </c>
      <c r="O1309" s="59">
        <v>32</v>
      </c>
      <c r="P1309" s="59">
        <v>33</v>
      </c>
      <c r="Q1309" s="59">
        <v>34</v>
      </c>
      <c r="R1309" s="59">
        <v>33128</v>
      </c>
      <c r="S1309" s="90"/>
      <c r="T1309" s="90"/>
      <c r="U1309" s="91"/>
    </row>
    <row r="1310" spans="1:21" ht="13.2" x14ac:dyDescent="0.25">
      <c r="A1310" s="59" t="s">
        <v>5223</v>
      </c>
      <c r="B1310" s="59" t="s">
        <v>6669</v>
      </c>
      <c r="C1310" s="59" t="s">
        <v>6671</v>
      </c>
      <c r="D1310" s="59" t="s">
        <v>129</v>
      </c>
      <c r="E1310" s="59">
        <v>35</v>
      </c>
      <c r="F1310" s="59">
        <v>36</v>
      </c>
      <c r="G1310" s="59">
        <v>37</v>
      </c>
      <c r="H1310" s="59">
        <v>23</v>
      </c>
      <c r="I1310" s="59">
        <v>24</v>
      </c>
      <c r="J1310" s="59">
        <v>25</v>
      </c>
      <c r="K1310" s="59">
        <v>26</v>
      </c>
      <c r="L1310" s="59">
        <v>26</v>
      </c>
      <c r="M1310" s="59">
        <v>27</v>
      </c>
      <c r="N1310" s="59">
        <v>28</v>
      </c>
      <c r="O1310" s="59">
        <v>29</v>
      </c>
      <c r="P1310" s="59">
        <v>29</v>
      </c>
      <c r="Q1310" s="59">
        <v>30</v>
      </c>
      <c r="R1310" s="59">
        <v>28633</v>
      </c>
      <c r="S1310" s="90"/>
      <c r="T1310" s="90"/>
      <c r="U1310" s="91"/>
    </row>
    <row r="1311" spans="1:21" ht="13.2" x14ac:dyDescent="0.25">
      <c r="A1311" s="59" t="s">
        <v>5224</v>
      </c>
      <c r="B1311" s="59" t="s">
        <v>6669</v>
      </c>
      <c r="C1311" s="59" t="s">
        <v>6672</v>
      </c>
      <c r="D1311" s="59" t="s">
        <v>129</v>
      </c>
      <c r="E1311" s="59">
        <v>24</v>
      </c>
      <c r="F1311" s="59">
        <v>25</v>
      </c>
      <c r="G1311" s="59">
        <v>25</v>
      </c>
      <c r="H1311" s="59">
        <v>15</v>
      </c>
      <c r="I1311" s="59">
        <v>15</v>
      </c>
      <c r="J1311" s="59">
        <v>16</v>
      </c>
      <c r="K1311" s="59">
        <v>16</v>
      </c>
      <c r="L1311" s="59">
        <v>17</v>
      </c>
      <c r="M1311" s="59">
        <v>17</v>
      </c>
      <c r="N1311" s="59">
        <v>18</v>
      </c>
      <c r="O1311" s="59">
        <v>18</v>
      </c>
      <c r="P1311" s="59">
        <v>19</v>
      </c>
      <c r="Q1311" s="59">
        <v>19</v>
      </c>
      <c r="R1311" s="59">
        <v>18596</v>
      </c>
      <c r="S1311" s="90"/>
      <c r="T1311" s="90"/>
      <c r="U1311" s="91"/>
    </row>
    <row r="1312" spans="1:21" ht="13.2" x14ac:dyDescent="0.25">
      <c r="A1312" s="59" t="s">
        <v>5225</v>
      </c>
      <c r="B1312" s="59" t="s">
        <v>6669</v>
      </c>
      <c r="C1312" s="59" t="s">
        <v>6673</v>
      </c>
      <c r="D1312" s="59" t="s">
        <v>129</v>
      </c>
      <c r="E1312" s="59">
        <v>24</v>
      </c>
      <c r="F1312" s="59">
        <v>24</v>
      </c>
      <c r="G1312" s="59">
        <v>25</v>
      </c>
      <c r="H1312" s="59">
        <v>16</v>
      </c>
      <c r="I1312" s="59">
        <v>17</v>
      </c>
      <c r="J1312" s="59">
        <v>17</v>
      </c>
      <c r="K1312" s="59">
        <v>18</v>
      </c>
      <c r="L1312" s="59">
        <v>18</v>
      </c>
      <c r="M1312" s="59">
        <v>19</v>
      </c>
      <c r="N1312" s="59">
        <v>19</v>
      </c>
      <c r="O1312" s="59">
        <v>20</v>
      </c>
      <c r="P1312" s="59">
        <v>20</v>
      </c>
      <c r="Q1312" s="59">
        <v>21</v>
      </c>
      <c r="R1312" s="59">
        <v>19464</v>
      </c>
      <c r="S1312" s="90"/>
      <c r="T1312" s="90"/>
      <c r="U1312" s="91"/>
    </row>
    <row r="1313" spans="1:21" ht="13.2" x14ac:dyDescent="0.25">
      <c r="A1313" s="59" t="s">
        <v>5226</v>
      </c>
      <c r="B1313" s="59" t="s">
        <v>6669</v>
      </c>
      <c r="C1313" s="59" t="s">
        <v>6674</v>
      </c>
      <c r="D1313" s="59" t="s">
        <v>129</v>
      </c>
      <c r="E1313" s="59">
        <v>2804</v>
      </c>
      <c r="F1313" s="59">
        <v>2835</v>
      </c>
      <c r="G1313" s="59">
        <v>2866</v>
      </c>
      <c r="H1313" s="59">
        <v>2076</v>
      </c>
      <c r="I1313" s="59">
        <v>2099</v>
      </c>
      <c r="J1313" s="59">
        <v>2123</v>
      </c>
      <c r="K1313" s="59">
        <v>2146</v>
      </c>
      <c r="L1313" s="59">
        <v>2169</v>
      </c>
      <c r="M1313" s="59">
        <v>2185</v>
      </c>
      <c r="N1313" s="59">
        <v>2205</v>
      </c>
      <c r="O1313" s="59">
        <v>2225</v>
      </c>
      <c r="P1313" s="59">
        <v>2245</v>
      </c>
      <c r="Q1313" s="59">
        <v>2265</v>
      </c>
      <c r="R1313" s="59">
        <v>2308925</v>
      </c>
      <c r="S1313" s="90"/>
      <c r="T1313" s="90"/>
      <c r="U1313" s="91"/>
    </row>
    <row r="1314" spans="1:21" ht="13.2" x14ac:dyDescent="0.25">
      <c r="A1314" s="59" t="s">
        <v>5227</v>
      </c>
      <c r="B1314" s="59" t="s">
        <v>6669</v>
      </c>
      <c r="C1314" s="59" t="s">
        <v>6675</v>
      </c>
      <c r="D1314" s="59" t="s">
        <v>129</v>
      </c>
      <c r="E1314" s="59">
        <v>0</v>
      </c>
      <c r="F1314" s="59">
        <v>0</v>
      </c>
      <c r="G1314" s="59">
        <v>0</v>
      </c>
      <c r="H1314" s="59">
        <v>0</v>
      </c>
      <c r="I1314" s="59">
        <v>0</v>
      </c>
      <c r="J1314" s="59">
        <v>0</v>
      </c>
      <c r="K1314" s="59">
        <v>0</v>
      </c>
      <c r="L1314" s="59">
        <v>0</v>
      </c>
      <c r="M1314" s="59">
        <v>0</v>
      </c>
      <c r="N1314" s="59">
        <v>0</v>
      </c>
      <c r="O1314" s="59">
        <v>0</v>
      </c>
      <c r="P1314" s="59">
        <v>0</v>
      </c>
      <c r="Q1314" s="59">
        <v>0</v>
      </c>
      <c r="R1314" s="59">
        <v>0</v>
      </c>
      <c r="S1314" s="90"/>
      <c r="T1314" s="90"/>
      <c r="U1314" s="91"/>
    </row>
    <row r="1315" spans="1:21" ht="13.2" x14ac:dyDescent="0.25">
      <c r="A1315" s="59" t="s">
        <v>5228</v>
      </c>
      <c r="B1315" s="59" t="s">
        <v>6669</v>
      </c>
      <c r="C1315" s="59" t="s">
        <v>6676</v>
      </c>
      <c r="D1315" s="59" t="s">
        <v>129</v>
      </c>
      <c r="E1315" s="59">
        <v>0</v>
      </c>
      <c r="F1315" s="59">
        <v>0</v>
      </c>
      <c r="G1315" s="59">
        <v>0</v>
      </c>
      <c r="H1315" s="59">
        <v>0</v>
      </c>
      <c r="I1315" s="59">
        <v>0</v>
      </c>
      <c r="J1315" s="59">
        <v>0</v>
      </c>
      <c r="K1315" s="59">
        <v>0</v>
      </c>
      <c r="L1315" s="59">
        <v>0</v>
      </c>
      <c r="M1315" s="59">
        <v>0</v>
      </c>
      <c r="N1315" s="59">
        <v>0</v>
      </c>
      <c r="O1315" s="59">
        <v>0</v>
      </c>
      <c r="P1315" s="59">
        <v>0</v>
      </c>
      <c r="Q1315" s="59">
        <v>0</v>
      </c>
      <c r="R1315" s="59">
        <v>0</v>
      </c>
      <c r="S1315" s="90"/>
      <c r="T1315" s="90"/>
      <c r="U1315" s="91"/>
    </row>
    <row r="1316" spans="1:21" ht="13.2" x14ac:dyDescent="0.25">
      <c r="A1316" s="59" t="s">
        <v>5229</v>
      </c>
      <c r="B1316" s="59" t="s">
        <v>6669</v>
      </c>
      <c r="C1316" s="59" t="s">
        <v>6677</v>
      </c>
      <c r="D1316" s="59" t="s">
        <v>129</v>
      </c>
      <c r="E1316" s="59">
        <v>0</v>
      </c>
      <c r="F1316" s="59">
        <v>0</v>
      </c>
      <c r="G1316" s="59">
        <v>0</v>
      </c>
      <c r="H1316" s="59">
        <v>0</v>
      </c>
      <c r="I1316" s="59">
        <v>0</v>
      </c>
      <c r="J1316" s="59">
        <v>0</v>
      </c>
      <c r="K1316" s="59">
        <v>0</v>
      </c>
      <c r="L1316" s="59">
        <v>0</v>
      </c>
      <c r="M1316" s="59">
        <v>0</v>
      </c>
      <c r="N1316" s="59">
        <v>0</v>
      </c>
      <c r="O1316" s="59">
        <v>0</v>
      </c>
      <c r="P1316" s="59">
        <v>0</v>
      </c>
      <c r="Q1316" s="59">
        <v>0</v>
      </c>
      <c r="R1316" s="59">
        <v>0</v>
      </c>
      <c r="S1316" s="90"/>
      <c r="T1316" s="90"/>
      <c r="U1316" s="91"/>
    </row>
    <row r="1317" spans="1:21" ht="13.2" x14ac:dyDescent="0.25">
      <c r="A1317" s="59" t="s">
        <v>5230</v>
      </c>
      <c r="B1317" s="59" t="s">
        <v>6669</v>
      </c>
      <c r="C1317" s="59" t="s">
        <v>6678</v>
      </c>
      <c r="D1317" s="59" t="s">
        <v>129</v>
      </c>
      <c r="E1317" s="59">
        <v>0</v>
      </c>
      <c r="F1317" s="59">
        <v>0</v>
      </c>
      <c r="G1317" s="59">
        <v>0</v>
      </c>
      <c r="H1317" s="59">
        <v>0</v>
      </c>
      <c r="I1317" s="59">
        <v>0</v>
      </c>
      <c r="J1317" s="59">
        <v>0</v>
      </c>
      <c r="K1317" s="59">
        <v>0</v>
      </c>
      <c r="L1317" s="59">
        <v>0</v>
      </c>
      <c r="M1317" s="59">
        <v>0</v>
      </c>
      <c r="N1317" s="59">
        <v>0</v>
      </c>
      <c r="O1317" s="59">
        <v>0</v>
      </c>
      <c r="P1317" s="59">
        <v>0</v>
      </c>
      <c r="Q1317" s="59">
        <v>0</v>
      </c>
      <c r="R1317" s="59">
        <v>0</v>
      </c>
      <c r="S1317" s="90"/>
      <c r="T1317" s="90"/>
      <c r="U1317" s="91"/>
    </row>
    <row r="1318" spans="1:21" ht="13.2" x14ac:dyDescent="0.25">
      <c r="A1318" s="59" t="s">
        <v>5231</v>
      </c>
      <c r="B1318" s="59" t="s">
        <v>6669</v>
      </c>
      <c r="C1318" s="59" t="s">
        <v>6679</v>
      </c>
      <c r="D1318" s="59" t="s">
        <v>129</v>
      </c>
      <c r="E1318" s="59">
        <v>0</v>
      </c>
      <c r="F1318" s="59">
        <v>0</v>
      </c>
      <c r="G1318" s="59">
        <v>0</v>
      </c>
      <c r="H1318" s="59">
        <v>0</v>
      </c>
      <c r="I1318" s="59">
        <v>0</v>
      </c>
      <c r="J1318" s="59">
        <v>0</v>
      </c>
      <c r="K1318" s="59">
        <v>0</v>
      </c>
      <c r="L1318" s="59">
        <v>0</v>
      </c>
      <c r="M1318" s="59">
        <v>0</v>
      </c>
      <c r="N1318" s="59">
        <v>0</v>
      </c>
      <c r="O1318" s="59">
        <v>0</v>
      </c>
      <c r="P1318" s="59">
        <v>0</v>
      </c>
      <c r="Q1318" s="59">
        <v>0</v>
      </c>
      <c r="R1318" s="59">
        <v>0</v>
      </c>
      <c r="S1318" s="90"/>
      <c r="T1318" s="90"/>
      <c r="U1318" s="91"/>
    </row>
    <row r="1319" spans="1:21" ht="13.2" x14ac:dyDescent="0.25">
      <c r="A1319" s="59" t="s">
        <v>5232</v>
      </c>
      <c r="B1319" s="59" t="s">
        <v>6680</v>
      </c>
      <c r="C1319" s="59" t="s">
        <v>6418</v>
      </c>
      <c r="D1319" s="59" t="s">
        <v>129</v>
      </c>
      <c r="E1319" s="59">
        <v>0</v>
      </c>
      <c r="F1319" s="59">
        <v>0</v>
      </c>
      <c r="G1319" s="59">
        <v>0</v>
      </c>
      <c r="H1319" s="59">
        <v>0</v>
      </c>
      <c r="I1319" s="59">
        <v>0</v>
      </c>
      <c r="J1319" s="59">
        <v>0</v>
      </c>
      <c r="K1319" s="59">
        <v>0</v>
      </c>
      <c r="L1319" s="59">
        <v>0</v>
      </c>
      <c r="M1319" s="59">
        <v>0</v>
      </c>
      <c r="N1319" s="59">
        <v>0</v>
      </c>
      <c r="O1319" s="59">
        <v>0</v>
      </c>
      <c r="P1319" s="59">
        <v>0</v>
      </c>
      <c r="Q1319" s="59">
        <v>0</v>
      </c>
      <c r="R1319" s="59">
        <v>0</v>
      </c>
      <c r="S1319" s="90"/>
      <c r="T1319" s="90"/>
      <c r="U1319" s="91"/>
    </row>
    <row r="1320" spans="1:21" ht="13.2" x14ac:dyDescent="0.25">
      <c r="A1320" s="59" t="s">
        <v>5233</v>
      </c>
      <c r="B1320" s="59" t="s">
        <v>6680</v>
      </c>
      <c r="C1320" s="59" t="s">
        <v>6419</v>
      </c>
      <c r="D1320" s="59" t="s">
        <v>129</v>
      </c>
      <c r="E1320" s="59">
        <v>0</v>
      </c>
      <c r="F1320" s="59">
        <v>0</v>
      </c>
      <c r="G1320" s="59">
        <v>0</v>
      </c>
      <c r="H1320" s="59">
        <v>0</v>
      </c>
      <c r="I1320" s="59">
        <v>0</v>
      </c>
      <c r="J1320" s="59">
        <v>0</v>
      </c>
      <c r="K1320" s="59">
        <v>0</v>
      </c>
      <c r="L1320" s="59">
        <v>0</v>
      </c>
      <c r="M1320" s="59">
        <v>0</v>
      </c>
      <c r="N1320" s="59">
        <v>0</v>
      </c>
      <c r="O1320" s="59">
        <v>0</v>
      </c>
      <c r="P1320" s="59">
        <v>0</v>
      </c>
      <c r="Q1320" s="59">
        <v>0</v>
      </c>
      <c r="R1320" s="59">
        <v>0</v>
      </c>
      <c r="S1320" s="90"/>
      <c r="T1320" s="90"/>
      <c r="U1320" s="91"/>
    </row>
    <row r="1321" spans="1:21" ht="13.2" x14ac:dyDescent="0.25">
      <c r="A1321" s="59" t="s">
        <v>5234</v>
      </c>
      <c r="B1321" s="59" t="s">
        <v>6680</v>
      </c>
      <c r="C1321" s="59" t="s">
        <v>6433</v>
      </c>
      <c r="D1321" s="59" t="s">
        <v>129</v>
      </c>
      <c r="E1321" s="59">
        <v>0</v>
      </c>
      <c r="F1321" s="59">
        <v>0</v>
      </c>
      <c r="G1321" s="59">
        <v>0</v>
      </c>
      <c r="H1321" s="59">
        <v>0</v>
      </c>
      <c r="I1321" s="59">
        <v>0</v>
      </c>
      <c r="J1321" s="59">
        <v>0</v>
      </c>
      <c r="K1321" s="59">
        <v>0</v>
      </c>
      <c r="L1321" s="59">
        <v>0</v>
      </c>
      <c r="M1321" s="59">
        <v>0</v>
      </c>
      <c r="N1321" s="59">
        <v>0</v>
      </c>
      <c r="O1321" s="59">
        <v>0</v>
      </c>
      <c r="P1321" s="59">
        <v>0</v>
      </c>
      <c r="Q1321" s="59">
        <v>0</v>
      </c>
      <c r="R1321" s="59">
        <v>0</v>
      </c>
      <c r="S1321" s="90"/>
      <c r="T1321" s="90"/>
      <c r="U1321" s="91"/>
    </row>
    <row r="1322" spans="1:21" ht="13.2" x14ac:dyDescent="0.25">
      <c r="A1322" s="59" t="s">
        <v>5235</v>
      </c>
      <c r="B1322" s="59" t="s">
        <v>6680</v>
      </c>
      <c r="C1322" s="59" t="s">
        <v>6434</v>
      </c>
      <c r="D1322" s="59" t="s">
        <v>129</v>
      </c>
      <c r="E1322" s="59">
        <v>0</v>
      </c>
      <c r="F1322" s="59">
        <v>0</v>
      </c>
      <c r="G1322" s="59">
        <v>0</v>
      </c>
      <c r="H1322" s="59">
        <v>0</v>
      </c>
      <c r="I1322" s="59">
        <v>0</v>
      </c>
      <c r="J1322" s="59">
        <v>0</v>
      </c>
      <c r="K1322" s="59">
        <v>0</v>
      </c>
      <c r="L1322" s="59">
        <v>0</v>
      </c>
      <c r="M1322" s="59">
        <v>0</v>
      </c>
      <c r="N1322" s="59">
        <v>0</v>
      </c>
      <c r="O1322" s="59">
        <v>0</v>
      </c>
      <c r="P1322" s="59">
        <v>0</v>
      </c>
      <c r="Q1322" s="59">
        <v>0</v>
      </c>
      <c r="R1322" s="59">
        <v>0</v>
      </c>
      <c r="S1322" s="90"/>
      <c r="T1322" s="90"/>
      <c r="U1322" s="91"/>
    </row>
    <row r="1323" spans="1:21" ht="13.2" x14ac:dyDescent="0.25">
      <c r="A1323" s="59" t="s">
        <v>5236</v>
      </c>
      <c r="B1323" s="59" t="s">
        <v>6680</v>
      </c>
      <c r="C1323" s="59" t="s">
        <v>6681</v>
      </c>
      <c r="D1323" s="59" t="s">
        <v>129</v>
      </c>
      <c r="E1323" s="59">
        <v>0</v>
      </c>
      <c r="F1323" s="59">
        <v>0</v>
      </c>
      <c r="G1323" s="59">
        <v>0</v>
      </c>
      <c r="H1323" s="59">
        <v>0</v>
      </c>
      <c r="I1323" s="59">
        <v>0</v>
      </c>
      <c r="J1323" s="59">
        <v>0</v>
      </c>
      <c r="K1323" s="59">
        <v>0</v>
      </c>
      <c r="L1323" s="59">
        <v>0</v>
      </c>
      <c r="M1323" s="59">
        <v>0</v>
      </c>
      <c r="N1323" s="59">
        <v>0</v>
      </c>
      <c r="O1323" s="59">
        <v>0</v>
      </c>
      <c r="P1323" s="59">
        <v>0</v>
      </c>
      <c r="Q1323" s="59">
        <v>0</v>
      </c>
      <c r="R1323" s="59">
        <v>0</v>
      </c>
      <c r="S1323" s="90"/>
      <c r="T1323" s="90"/>
      <c r="U1323" s="91"/>
    </row>
    <row r="1324" spans="1:21" ht="13.2" x14ac:dyDescent="0.25">
      <c r="A1324" s="59" t="s">
        <v>5237</v>
      </c>
      <c r="B1324" s="59" t="s">
        <v>6680</v>
      </c>
      <c r="C1324" s="59" t="s">
        <v>6435</v>
      </c>
      <c r="D1324" s="59" t="s">
        <v>129</v>
      </c>
      <c r="E1324" s="59">
        <v>0</v>
      </c>
      <c r="F1324" s="59">
        <v>0</v>
      </c>
      <c r="G1324" s="59">
        <v>0</v>
      </c>
      <c r="H1324" s="59">
        <v>0</v>
      </c>
      <c r="I1324" s="59">
        <v>0</v>
      </c>
      <c r="J1324" s="59">
        <v>0</v>
      </c>
      <c r="K1324" s="59">
        <v>0</v>
      </c>
      <c r="L1324" s="59">
        <v>0</v>
      </c>
      <c r="M1324" s="59">
        <v>0</v>
      </c>
      <c r="N1324" s="59">
        <v>0</v>
      </c>
      <c r="O1324" s="59">
        <v>0</v>
      </c>
      <c r="P1324" s="59">
        <v>0</v>
      </c>
      <c r="Q1324" s="59">
        <v>0</v>
      </c>
      <c r="R1324" s="59">
        <v>0</v>
      </c>
      <c r="S1324" s="90"/>
      <c r="T1324" s="90"/>
      <c r="U1324" s="91"/>
    </row>
    <row r="1325" spans="1:21" ht="13.2" x14ac:dyDescent="0.25">
      <c r="A1325" s="59" t="s">
        <v>5238</v>
      </c>
      <c r="B1325" s="59" t="s">
        <v>6680</v>
      </c>
      <c r="C1325" s="59" t="s">
        <v>6061</v>
      </c>
      <c r="D1325" s="59" t="s">
        <v>129</v>
      </c>
      <c r="E1325" s="59">
        <v>0</v>
      </c>
      <c r="F1325" s="59">
        <v>0</v>
      </c>
      <c r="G1325" s="59">
        <v>0</v>
      </c>
      <c r="H1325" s="59">
        <v>0</v>
      </c>
      <c r="I1325" s="59">
        <v>0</v>
      </c>
      <c r="J1325" s="59">
        <v>0</v>
      </c>
      <c r="K1325" s="59">
        <v>0</v>
      </c>
      <c r="L1325" s="59">
        <v>0</v>
      </c>
      <c r="M1325" s="59">
        <v>0</v>
      </c>
      <c r="N1325" s="59">
        <v>0</v>
      </c>
      <c r="O1325" s="59">
        <v>0</v>
      </c>
      <c r="P1325" s="59">
        <v>0</v>
      </c>
      <c r="Q1325" s="59">
        <v>0</v>
      </c>
      <c r="R1325" s="59">
        <v>0</v>
      </c>
      <c r="S1325" s="90"/>
      <c r="T1325" s="90"/>
      <c r="U1325" s="91"/>
    </row>
    <row r="1326" spans="1:21" ht="13.2" x14ac:dyDescent="0.25">
      <c r="A1326" s="59" t="s">
        <v>5239</v>
      </c>
      <c r="B1326" s="59" t="s">
        <v>6680</v>
      </c>
      <c r="C1326" s="59" t="s">
        <v>6436</v>
      </c>
      <c r="D1326" s="59" t="s">
        <v>129</v>
      </c>
      <c r="E1326" s="59">
        <v>0</v>
      </c>
      <c r="F1326" s="59">
        <v>0</v>
      </c>
      <c r="G1326" s="59">
        <v>0</v>
      </c>
      <c r="H1326" s="59">
        <v>0</v>
      </c>
      <c r="I1326" s="59">
        <v>0</v>
      </c>
      <c r="J1326" s="59">
        <v>0</v>
      </c>
      <c r="K1326" s="59">
        <v>0</v>
      </c>
      <c r="L1326" s="59">
        <v>0</v>
      </c>
      <c r="M1326" s="59">
        <v>0</v>
      </c>
      <c r="N1326" s="59">
        <v>0</v>
      </c>
      <c r="O1326" s="59">
        <v>0</v>
      </c>
      <c r="P1326" s="59">
        <v>0</v>
      </c>
      <c r="Q1326" s="59">
        <v>0</v>
      </c>
      <c r="R1326" s="59">
        <v>0</v>
      </c>
      <c r="S1326" s="90"/>
      <c r="T1326" s="90"/>
      <c r="U1326" s="91"/>
    </row>
    <row r="1327" spans="1:21" ht="13.2" x14ac:dyDescent="0.25">
      <c r="A1327" s="59" t="s">
        <v>5240</v>
      </c>
      <c r="B1327" s="59" t="s">
        <v>6680</v>
      </c>
      <c r="C1327" s="59" t="s">
        <v>6682</v>
      </c>
      <c r="D1327" s="59" t="s">
        <v>129</v>
      </c>
      <c r="E1327" s="59">
        <v>0</v>
      </c>
      <c r="F1327" s="59">
        <v>0</v>
      </c>
      <c r="G1327" s="59">
        <v>0</v>
      </c>
      <c r="H1327" s="59">
        <v>0</v>
      </c>
      <c r="I1327" s="59">
        <v>0</v>
      </c>
      <c r="J1327" s="59">
        <v>0</v>
      </c>
      <c r="K1327" s="59">
        <v>0</v>
      </c>
      <c r="L1327" s="59">
        <v>0</v>
      </c>
      <c r="M1327" s="59">
        <v>0</v>
      </c>
      <c r="N1327" s="59">
        <v>0</v>
      </c>
      <c r="O1327" s="59">
        <v>0</v>
      </c>
      <c r="P1327" s="59">
        <v>0</v>
      </c>
      <c r="Q1327" s="59">
        <v>0</v>
      </c>
      <c r="R1327" s="59">
        <v>0</v>
      </c>
      <c r="S1327" s="90"/>
      <c r="T1327" s="90"/>
      <c r="U1327" s="91"/>
    </row>
    <row r="1328" spans="1:21" ht="13.2" x14ac:dyDescent="0.25">
      <c r="A1328" s="59" t="s">
        <v>5241</v>
      </c>
      <c r="B1328" s="59" t="s">
        <v>6680</v>
      </c>
      <c r="C1328" s="59" t="s">
        <v>6423</v>
      </c>
      <c r="D1328" s="59" t="s">
        <v>129</v>
      </c>
      <c r="E1328" s="59">
        <v>0</v>
      </c>
      <c r="F1328" s="59">
        <v>0</v>
      </c>
      <c r="G1328" s="59">
        <v>0</v>
      </c>
      <c r="H1328" s="59">
        <v>0</v>
      </c>
      <c r="I1328" s="59">
        <v>0</v>
      </c>
      <c r="J1328" s="59">
        <v>0</v>
      </c>
      <c r="K1328" s="59">
        <v>0</v>
      </c>
      <c r="L1328" s="59">
        <v>0</v>
      </c>
      <c r="M1328" s="59">
        <v>0</v>
      </c>
      <c r="N1328" s="59">
        <v>0</v>
      </c>
      <c r="O1328" s="59">
        <v>0</v>
      </c>
      <c r="P1328" s="59">
        <v>0</v>
      </c>
      <c r="Q1328" s="59">
        <v>0</v>
      </c>
      <c r="R1328" s="59">
        <v>0</v>
      </c>
      <c r="S1328" s="90"/>
      <c r="T1328" s="90"/>
      <c r="U1328" s="91"/>
    </row>
    <row r="1329" spans="1:21" ht="13.2" x14ac:dyDescent="0.25">
      <c r="A1329" s="59" t="s">
        <v>5242</v>
      </c>
      <c r="B1329" s="59" t="s">
        <v>6680</v>
      </c>
      <c r="C1329" s="59" t="s">
        <v>6444</v>
      </c>
      <c r="D1329" s="59" t="s">
        <v>129</v>
      </c>
      <c r="E1329" s="59">
        <v>0</v>
      </c>
      <c r="F1329" s="59">
        <v>0</v>
      </c>
      <c r="G1329" s="59">
        <v>0</v>
      </c>
      <c r="H1329" s="59">
        <v>0</v>
      </c>
      <c r="I1329" s="59">
        <v>0</v>
      </c>
      <c r="J1329" s="59">
        <v>0</v>
      </c>
      <c r="K1329" s="59">
        <v>0</v>
      </c>
      <c r="L1329" s="59">
        <v>0</v>
      </c>
      <c r="M1329" s="59">
        <v>0</v>
      </c>
      <c r="N1329" s="59">
        <v>0</v>
      </c>
      <c r="O1329" s="59">
        <v>0</v>
      </c>
      <c r="P1329" s="59">
        <v>0</v>
      </c>
      <c r="Q1329" s="59">
        <v>0</v>
      </c>
      <c r="R1329" s="59">
        <v>0</v>
      </c>
      <c r="S1329" s="90"/>
      <c r="T1329" s="90"/>
      <c r="U1329" s="91"/>
    </row>
    <row r="1330" spans="1:21" ht="13.2" x14ac:dyDescent="0.25">
      <c r="A1330" s="59" t="s">
        <v>5243</v>
      </c>
      <c r="B1330" s="59" t="s">
        <v>6680</v>
      </c>
      <c r="C1330" s="59" t="s">
        <v>6425</v>
      </c>
      <c r="D1330" s="59" t="s">
        <v>129</v>
      </c>
      <c r="E1330" s="59">
        <v>0</v>
      </c>
      <c r="F1330" s="59">
        <v>0</v>
      </c>
      <c r="G1330" s="59">
        <v>0</v>
      </c>
      <c r="H1330" s="59">
        <v>0</v>
      </c>
      <c r="I1330" s="59">
        <v>0</v>
      </c>
      <c r="J1330" s="59">
        <v>0</v>
      </c>
      <c r="K1330" s="59">
        <v>0</v>
      </c>
      <c r="L1330" s="59">
        <v>0</v>
      </c>
      <c r="M1330" s="59">
        <v>0</v>
      </c>
      <c r="N1330" s="59">
        <v>0</v>
      </c>
      <c r="O1330" s="59">
        <v>0</v>
      </c>
      <c r="P1330" s="59">
        <v>0</v>
      </c>
      <c r="Q1330" s="59">
        <v>0</v>
      </c>
      <c r="R1330" s="59">
        <v>0</v>
      </c>
      <c r="S1330" s="90"/>
      <c r="T1330" s="90"/>
      <c r="U1330" s="91"/>
    </row>
    <row r="1331" spans="1:21" ht="13.2" x14ac:dyDescent="0.25">
      <c r="A1331" s="59" t="s">
        <v>5244</v>
      </c>
      <c r="B1331" s="59" t="s">
        <v>6680</v>
      </c>
      <c r="C1331" s="59" t="s">
        <v>6446</v>
      </c>
      <c r="D1331" s="59" t="s">
        <v>129</v>
      </c>
      <c r="E1331" s="59">
        <v>0</v>
      </c>
      <c r="F1331" s="59">
        <v>0</v>
      </c>
      <c r="G1331" s="59">
        <v>0</v>
      </c>
      <c r="H1331" s="59">
        <v>0</v>
      </c>
      <c r="I1331" s="59">
        <v>0</v>
      </c>
      <c r="J1331" s="59">
        <v>0</v>
      </c>
      <c r="K1331" s="59">
        <v>0</v>
      </c>
      <c r="L1331" s="59">
        <v>0</v>
      </c>
      <c r="M1331" s="59">
        <v>0</v>
      </c>
      <c r="N1331" s="59">
        <v>0</v>
      </c>
      <c r="O1331" s="59">
        <v>0</v>
      </c>
      <c r="P1331" s="59">
        <v>0</v>
      </c>
      <c r="Q1331" s="59">
        <v>0</v>
      </c>
      <c r="R1331" s="59">
        <v>0</v>
      </c>
      <c r="S1331" s="90"/>
      <c r="T1331" s="90"/>
      <c r="U1331" s="91"/>
    </row>
    <row r="1332" spans="1:21" ht="13.2" x14ac:dyDescent="0.25">
      <c r="A1332" s="59" t="s">
        <v>5245</v>
      </c>
      <c r="B1332" s="59" t="s">
        <v>6680</v>
      </c>
      <c r="C1332" s="59" t="s">
        <v>6427</v>
      </c>
      <c r="D1332" s="59" t="s">
        <v>129</v>
      </c>
      <c r="E1332" s="59">
        <v>0</v>
      </c>
      <c r="F1332" s="59">
        <v>0</v>
      </c>
      <c r="G1332" s="59">
        <v>0</v>
      </c>
      <c r="H1332" s="59">
        <v>0</v>
      </c>
      <c r="I1332" s="59">
        <v>0</v>
      </c>
      <c r="J1332" s="59">
        <v>0</v>
      </c>
      <c r="K1332" s="59">
        <v>0</v>
      </c>
      <c r="L1332" s="59">
        <v>0</v>
      </c>
      <c r="M1332" s="59">
        <v>0</v>
      </c>
      <c r="N1332" s="59">
        <v>0</v>
      </c>
      <c r="O1332" s="59">
        <v>0</v>
      </c>
      <c r="P1332" s="59">
        <v>0</v>
      </c>
      <c r="Q1332" s="59">
        <v>0</v>
      </c>
      <c r="R1332" s="59">
        <v>0</v>
      </c>
      <c r="S1332" s="90"/>
      <c r="T1332" s="90"/>
      <c r="U1332" s="91"/>
    </row>
    <row r="1333" spans="1:21" ht="13.2" x14ac:dyDescent="0.25">
      <c r="A1333" s="59" t="s">
        <v>5246</v>
      </c>
      <c r="B1333" s="59" t="s">
        <v>6680</v>
      </c>
      <c r="C1333" s="59" t="s">
        <v>6428</v>
      </c>
      <c r="D1333" s="59" t="s">
        <v>129</v>
      </c>
      <c r="E1333" s="59">
        <v>0</v>
      </c>
      <c r="F1333" s="59">
        <v>0</v>
      </c>
      <c r="G1333" s="59">
        <v>0</v>
      </c>
      <c r="H1333" s="59">
        <v>0</v>
      </c>
      <c r="I1333" s="59">
        <v>0</v>
      </c>
      <c r="J1333" s="59">
        <v>0</v>
      </c>
      <c r="K1333" s="59">
        <v>0</v>
      </c>
      <c r="L1333" s="59">
        <v>0</v>
      </c>
      <c r="M1333" s="59">
        <v>0</v>
      </c>
      <c r="N1333" s="59">
        <v>0</v>
      </c>
      <c r="O1333" s="59">
        <v>0</v>
      </c>
      <c r="P1333" s="59">
        <v>0</v>
      </c>
      <c r="Q1333" s="59">
        <v>0</v>
      </c>
      <c r="R1333" s="59">
        <v>0</v>
      </c>
      <c r="S1333" s="90"/>
      <c r="T1333" s="90"/>
      <c r="U1333" s="91"/>
    </row>
    <row r="1334" spans="1:21" ht="13.2" x14ac:dyDescent="0.25">
      <c r="A1334" s="59" t="s">
        <v>5247</v>
      </c>
      <c r="B1334" s="59" t="s">
        <v>6680</v>
      </c>
      <c r="C1334" s="59" t="s">
        <v>3757</v>
      </c>
      <c r="D1334" s="59" t="s">
        <v>129</v>
      </c>
      <c r="E1334" s="59">
        <v>16601</v>
      </c>
      <c r="F1334" s="59">
        <v>16910</v>
      </c>
      <c r="G1334" s="59">
        <v>16491</v>
      </c>
      <c r="H1334" s="59">
        <v>17541</v>
      </c>
      <c r="I1334" s="59">
        <v>17857</v>
      </c>
      <c r="J1334" s="59">
        <v>18174</v>
      </c>
      <c r="K1334" s="59">
        <v>18490</v>
      </c>
      <c r="L1334" s="59">
        <v>19688</v>
      </c>
      <c r="M1334" s="59">
        <v>20028</v>
      </c>
      <c r="N1334" s="59">
        <v>20377</v>
      </c>
      <c r="O1334" s="59">
        <v>20576</v>
      </c>
      <c r="P1334" s="59">
        <v>20756</v>
      </c>
      <c r="Q1334" s="59">
        <v>21050</v>
      </c>
      <c r="R1334" s="59">
        <v>18809478</v>
      </c>
      <c r="S1334" s="90"/>
      <c r="T1334" s="90"/>
      <c r="U1334" s="91"/>
    </row>
    <row r="1335" spans="1:21" ht="13.2" x14ac:dyDescent="0.25">
      <c r="A1335" s="59" t="s">
        <v>5248</v>
      </c>
      <c r="B1335" s="59" t="s">
        <v>6680</v>
      </c>
      <c r="C1335" s="59" t="s">
        <v>3758</v>
      </c>
      <c r="D1335" s="59" t="s">
        <v>129</v>
      </c>
      <c r="E1335" s="59">
        <v>1135</v>
      </c>
      <c r="F1335" s="59">
        <v>1036</v>
      </c>
      <c r="G1335" s="59">
        <v>1144</v>
      </c>
      <c r="H1335" s="59">
        <v>1252</v>
      </c>
      <c r="I1335" s="59">
        <v>1361</v>
      </c>
      <c r="J1335" s="59">
        <v>1438</v>
      </c>
      <c r="K1335" s="59">
        <v>1526</v>
      </c>
      <c r="L1335" s="59">
        <v>0</v>
      </c>
      <c r="M1335" s="59">
        <v>0</v>
      </c>
      <c r="N1335" s="59">
        <v>0</v>
      </c>
      <c r="O1335" s="59">
        <v>0</v>
      </c>
      <c r="P1335" s="59">
        <v>0</v>
      </c>
      <c r="Q1335" s="59">
        <v>0</v>
      </c>
      <c r="R1335" s="59">
        <v>693734</v>
      </c>
      <c r="S1335" s="90"/>
      <c r="T1335" s="90"/>
      <c r="U1335" s="91"/>
    </row>
    <row r="1336" spans="1:21" ht="13.2" x14ac:dyDescent="0.25">
      <c r="A1336" s="59" t="s">
        <v>5249</v>
      </c>
      <c r="B1336" s="59" t="s">
        <v>6680</v>
      </c>
      <c r="C1336" s="59" t="s">
        <v>3759</v>
      </c>
      <c r="D1336" s="59" t="s">
        <v>129</v>
      </c>
      <c r="E1336" s="59">
        <v>0</v>
      </c>
      <c r="F1336" s="59">
        <v>0</v>
      </c>
      <c r="G1336" s="59">
        <v>0</v>
      </c>
      <c r="H1336" s="59">
        <v>0</v>
      </c>
      <c r="I1336" s="59">
        <v>0</v>
      </c>
      <c r="J1336" s="59">
        <v>0</v>
      </c>
      <c r="K1336" s="59">
        <v>0</v>
      </c>
      <c r="L1336" s="59">
        <v>0</v>
      </c>
      <c r="M1336" s="59">
        <v>0</v>
      </c>
      <c r="N1336" s="59">
        <v>0</v>
      </c>
      <c r="O1336" s="59">
        <v>0</v>
      </c>
      <c r="P1336" s="59">
        <v>0</v>
      </c>
      <c r="Q1336" s="59">
        <v>0</v>
      </c>
      <c r="R1336" s="59">
        <v>0</v>
      </c>
      <c r="S1336" s="90"/>
      <c r="T1336" s="90"/>
      <c r="U1336" s="91"/>
    </row>
    <row r="1337" spans="1:21" ht="13.2" x14ac:dyDescent="0.25">
      <c r="A1337" s="59" t="s">
        <v>5250</v>
      </c>
      <c r="B1337" s="59" t="s">
        <v>6680</v>
      </c>
      <c r="C1337" s="59" t="s">
        <v>6683</v>
      </c>
      <c r="D1337" s="59" t="s">
        <v>129</v>
      </c>
      <c r="E1337" s="59">
        <v>0</v>
      </c>
      <c r="F1337" s="59">
        <v>0</v>
      </c>
      <c r="G1337" s="59">
        <v>0</v>
      </c>
      <c r="H1337" s="59">
        <v>0</v>
      </c>
      <c r="I1337" s="59">
        <v>0</v>
      </c>
      <c r="J1337" s="59">
        <v>0</v>
      </c>
      <c r="K1337" s="59">
        <v>0</v>
      </c>
      <c r="L1337" s="59">
        <v>0</v>
      </c>
      <c r="M1337" s="59">
        <v>0</v>
      </c>
      <c r="N1337" s="59">
        <v>0</v>
      </c>
      <c r="O1337" s="59">
        <v>0</v>
      </c>
      <c r="P1337" s="59">
        <v>0</v>
      </c>
      <c r="Q1337" s="59">
        <v>0</v>
      </c>
      <c r="R1337" s="59">
        <v>0</v>
      </c>
      <c r="S1337" s="90"/>
      <c r="T1337" s="90"/>
      <c r="U1337" s="91"/>
    </row>
    <row r="1338" spans="1:21" ht="13.2" x14ac:dyDescent="0.25">
      <c r="A1338" s="59" t="s">
        <v>5251</v>
      </c>
      <c r="B1338" s="59" t="s">
        <v>6680</v>
      </c>
      <c r="C1338" s="59" t="s">
        <v>6684</v>
      </c>
      <c r="D1338" s="59" t="s">
        <v>129</v>
      </c>
      <c r="E1338" s="59">
        <v>372</v>
      </c>
      <c r="F1338" s="59">
        <v>376</v>
      </c>
      <c r="G1338" s="59">
        <v>380</v>
      </c>
      <c r="H1338" s="59">
        <v>384</v>
      </c>
      <c r="I1338" s="59">
        <v>388</v>
      </c>
      <c r="J1338" s="59">
        <v>392</v>
      </c>
      <c r="K1338" s="59">
        <v>397</v>
      </c>
      <c r="L1338" s="59">
        <v>401</v>
      </c>
      <c r="M1338" s="59">
        <v>405</v>
      </c>
      <c r="N1338" s="59">
        <v>409</v>
      </c>
      <c r="O1338" s="59">
        <v>413</v>
      </c>
      <c r="P1338" s="59">
        <v>417</v>
      </c>
      <c r="Q1338" s="59">
        <v>422</v>
      </c>
      <c r="R1338" s="59">
        <v>396590</v>
      </c>
      <c r="S1338" s="90"/>
      <c r="T1338" s="90"/>
      <c r="U1338" s="91"/>
    </row>
    <row r="1339" spans="1:21" ht="13.2" x14ac:dyDescent="0.25">
      <c r="A1339" s="59" t="s">
        <v>5252</v>
      </c>
      <c r="B1339" s="59" t="s">
        <v>6680</v>
      </c>
      <c r="C1339" s="59" t="s">
        <v>6685</v>
      </c>
      <c r="D1339" s="59" t="s">
        <v>129</v>
      </c>
      <c r="E1339" s="59">
        <v>10</v>
      </c>
      <c r="F1339" s="59">
        <v>11</v>
      </c>
      <c r="G1339" s="59">
        <v>11</v>
      </c>
      <c r="H1339" s="59">
        <v>12</v>
      </c>
      <c r="I1339" s="59">
        <v>12</v>
      </c>
      <c r="J1339" s="59">
        <v>13</v>
      </c>
      <c r="K1339" s="59">
        <v>13</v>
      </c>
      <c r="L1339" s="59">
        <v>13</v>
      </c>
      <c r="M1339" s="59">
        <v>14</v>
      </c>
      <c r="N1339" s="59">
        <v>14</v>
      </c>
      <c r="O1339" s="59">
        <v>15</v>
      </c>
      <c r="P1339" s="59">
        <v>15</v>
      </c>
      <c r="Q1339" s="59">
        <v>16</v>
      </c>
      <c r="R1339" s="59">
        <v>13024</v>
      </c>
      <c r="S1339" s="90"/>
      <c r="T1339" s="90"/>
      <c r="U1339" s="91"/>
    </row>
    <row r="1340" spans="1:21" ht="13.2" x14ac:dyDescent="0.25">
      <c r="A1340" s="59" t="s">
        <v>5253</v>
      </c>
      <c r="B1340" s="59" t="s">
        <v>6680</v>
      </c>
      <c r="C1340" s="59" t="s">
        <v>6686</v>
      </c>
      <c r="D1340" s="59" t="s">
        <v>129</v>
      </c>
      <c r="E1340" s="59">
        <v>0</v>
      </c>
      <c r="F1340" s="59">
        <v>0</v>
      </c>
      <c r="G1340" s="59">
        <v>0</v>
      </c>
      <c r="H1340" s="59">
        <v>0</v>
      </c>
      <c r="I1340" s="59">
        <v>0</v>
      </c>
      <c r="J1340" s="59">
        <v>0</v>
      </c>
      <c r="K1340" s="59">
        <v>0</v>
      </c>
      <c r="L1340" s="59">
        <v>0</v>
      </c>
      <c r="M1340" s="59">
        <v>0</v>
      </c>
      <c r="N1340" s="59">
        <v>0</v>
      </c>
      <c r="O1340" s="59">
        <v>0</v>
      </c>
      <c r="P1340" s="59">
        <v>0</v>
      </c>
      <c r="Q1340" s="59">
        <v>0</v>
      </c>
      <c r="R1340" s="59">
        <v>0</v>
      </c>
      <c r="S1340" s="90"/>
      <c r="T1340" s="90"/>
      <c r="U1340" s="91"/>
    </row>
    <row r="1341" spans="1:21" ht="13.2" x14ac:dyDescent="0.25">
      <c r="A1341" s="59" t="s">
        <v>5254</v>
      </c>
      <c r="B1341" s="59" t="s">
        <v>6680</v>
      </c>
      <c r="C1341" s="59" t="s">
        <v>6687</v>
      </c>
      <c r="D1341" s="59" t="s">
        <v>129</v>
      </c>
      <c r="E1341" s="59">
        <v>-734</v>
      </c>
      <c r="F1341" s="59">
        <v>-722</v>
      </c>
      <c r="G1341" s="59">
        <v>24</v>
      </c>
      <c r="H1341" s="59">
        <v>-698</v>
      </c>
      <c r="I1341" s="59">
        <v>-685</v>
      </c>
      <c r="J1341" s="59">
        <v>-673</v>
      </c>
      <c r="K1341" s="59">
        <v>-661</v>
      </c>
      <c r="L1341" s="59">
        <v>-649</v>
      </c>
      <c r="M1341" s="59">
        <v>-636</v>
      </c>
      <c r="N1341" s="59">
        <v>-624</v>
      </c>
      <c r="O1341" s="59">
        <v>-612</v>
      </c>
      <c r="P1341" s="59">
        <v>-600</v>
      </c>
      <c r="Q1341" s="59">
        <v>-587</v>
      </c>
      <c r="R1341" s="59">
        <v>-599668</v>
      </c>
      <c r="S1341" s="90"/>
      <c r="T1341" s="90"/>
      <c r="U1341" s="91"/>
    </row>
    <row r="1342" spans="1:21" ht="13.2" x14ac:dyDescent="0.25">
      <c r="A1342" s="59" t="s">
        <v>5255</v>
      </c>
      <c r="B1342" s="59" t="s">
        <v>6680</v>
      </c>
      <c r="C1342" s="59" t="s">
        <v>6688</v>
      </c>
      <c r="D1342" s="59" t="s">
        <v>129</v>
      </c>
      <c r="E1342" s="59">
        <v>0</v>
      </c>
      <c r="F1342" s="59">
        <v>0</v>
      </c>
      <c r="G1342" s="59">
        <v>0</v>
      </c>
      <c r="H1342" s="59">
        <v>0</v>
      </c>
      <c r="I1342" s="59">
        <v>0</v>
      </c>
      <c r="J1342" s="59">
        <v>0</v>
      </c>
      <c r="K1342" s="59">
        <v>0</v>
      </c>
      <c r="L1342" s="59">
        <v>0</v>
      </c>
      <c r="M1342" s="59">
        <v>0</v>
      </c>
      <c r="N1342" s="59">
        <v>0</v>
      </c>
      <c r="O1342" s="59">
        <v>0</v>
      </c>
      <c r="P1342" s="59">
        <v>0</v>
      </c>
      <c r="Q1342" s="59">
        <v>0</v>
      </c>
      <c r="R1342" s="59">
        <v>0</v>
      </c>
      <c r="S1342" s="90"/>
      <c r="T1342" s="90"/>
      <c r="U1342" s="91"/>
    </row>
    <row r="1343" spans="1:21" ht="13.2" x14ac:dyDescent="0.25">
      <c r="A1343" s="59" t="s">
        <v>5256</v>
      </c>
      <c r="B1343" s="59" t="s">
        <v>6680</v>
      </c>
      <c r="C1343" s="59" t="s">
        <v>6689</v>
      </c>
      <c r="D1343" s="59" t="s">
        <v>129</v>
      </c>
      <c r="E1343" s="59">
        <v>0</v>
      </c>
      <c r="F1343" s="59">
        <v>0</v>
      </c>
      <c r="G1343" s="59">
        <v>0</v>
      </c>
      <c r="H1343" s="59">
        <v>0</v>
      </c>
      <c r="I1343" s="59">
        <v>0</v>
      </c>
      <c r="J1343" s="59">
        <v>0</v>
      </c>
      <c r="K1343" s="59">
        <v>0</v>
      </c>
      <c r="L1343" s="59">
        <v>0</v>
      </c>
      <c r="M1343" s="59">
        <v>0</v>
      </c>
      <c r="N1343" s="59">
        <v>0</v>
      </c>
      <c r="O1343" s="59">
        <v>0</v>
      </c>
      <c r="P1343" s="59">
        <v>0</v>
      </c>
      <c r="Q1343" s="59">
        <v>0</v>
      </c>
      <c r="R1343" s="59">
        <v>0</v>
      </c>
      <c r="S1343" s="90"/>
      <c r="T1343" s="90"/>
      <c r="U1343" s="91"/>
    </row>
    <row r="1344" spans="1:21" ht="13.2" x14ac:dyDescent="0.25">
      <c r="A1344" s="59" t="s">
        <v>5257</v>
      </c>
      <c r="B1344" s="59" t="s">
        <v>6680</v>
      </c>
      <c r="C1344" s="59" t="s">
        <v>6690</v>
      </c>
      <c r="D1344" s="59" t="s">
        <v>129</v>
      </c>
      <c r="E1344" s="59">
        <v>-3</v>
      </c>
      <c r="F1344" s="59">
        <v>-3</v>
      </c>
      <c r="G1344" s="59">
        <v>-3</v>
      </c>
      <c r="H1344" s="59">
        <v>-2</v>
      </c>
      <c r="I1344" s="59">
        <v>-2</v>
      </c>
      <c r="J1344" s="59">
        <v>-2</v>
      </c>
      <c r="K1344" s="59">
        <v>-2</v>
      </c>
      <c r="L1344" s="59">
        <v>-2</v>
      </c>
      <c r="M1344" s="59">
        <v>-2</v>
      </c>
      <c r="N1344" s="59">
        <v>-2</v>
      </c>
      <c r="O1344" s="59">
        <v>-2</v>
      </c>
      <c r="P1344" s="59">
        <v>-2</v>
      </c>
      <c r="Q1344" s="59">
        <v>-2</v>
      </c>
      <c r="R1344" s="59">
        <v>-2336</v>
      </c>
      <c r="S1344" s="90"/>
      <c r="T1344" s="90"/>
      <c r="U1344" s="91"/>
    </row>
    <row r="1345" spans="1:21" ht="13.2" x14ac:dyDescent="0.25">
      <c r="A1345" s="59" t="s">
        <v>5258</v>
      </c>
      <c r="B1345" s="59" t="s">
        <v>6680</v>
      </c>
      <c r="C1345" s="59" t="s">
        <v>6691</v>
      </c>
      <c r="D1345" s="59" t="s">
        <v>129</v>
      </c>
      <c r="E1345" s="59">
        <v>548</v>
      </c>
      <c r="F1345" s="59">
        <v>556</v>
      </c>
      <c r="G1345" s="59">
        <v>564</v>
      </c>
      <c r="H1345" s="59">
        <v>572</v>
      </c>
      <c r="I1345" s="59">
        <v>579</v>
      </c>
      <c r="J1345" s="59">
        <v>587</v>
      </c>
      <c r="K1345" s="59">
        <v>595</v>
      </c>
      <c r="L1345" s="59">
        <v>856</v>
      </c>
      <c r="M1345" s="59">
        <v>867</v>
      </c>
      <c r="N1345" s="59">
        <v>877</v>
      </c>
      <c r="O1345" s="59">
        <v>888</v>
      </c>
      <c r="P1345" s="59">
        <v>899</v>
      </c>
      <c r="Q1345" s="59">
        <v>909</v>
      </c>
      <c r="R1345" s="59">
        <v>714053</v>
      </c>
      <c r="S1345" s="90"/>
      <c r="T1345" s="90"/>
      <c r="U1345" s="91"/>
    </row>
    <row r="1346" spans="1:21" ht="13.2" x14ac:dyDescent="0.25">
      <c r="A1346" s="59" t="s">
        <v>5259</v>
      </c>
      <c r="B1346" s="59" t="s">
        <v>6680</v>
      </c>
      <c r="C1346" s="59" t="s">
        <v>6692</v>
      </c>
      <c r="D1346" s="59" t="s">
        <v>129</v>
      </c>
      <c r="E1346" s="59">
        <v>342</v>
      </c>
      <c r="F1346" s="59">
        <v>228</v>
      </c>
      <c r="G1346" s="59">
        <v>233</v>
      </c>
      <c r="H1346" s="59">
        <v>237</v>
      </c>
      <c r="I1346" s="59">
        <v>242</v>
      </c>
      <c r="J1346" s="59">
        <v>246</v>
      </c>
      <c r="K1346" s="59">
        <v>251</v>
      </c>
      <c r="L1346" s="59">
        <v>0</v>
      </c>
      <c r="M1346" s="59">
        <v>0</v>
      </c>
      <c r="N1346" s="59">
        <v>0</v>
      </c>
      <c r="O1346" s="59">
        <v>0</v>
      </c>
      <c r="P1346" s="59">
        <v>0</v>
      </c>
      <c r="Q1346" s="59">
        <v>0</v>
      </c>
      <c r="R1346" s="59">
        <v>133992</v>
      </c>
      <c r="S1346" s="90"/>
      <c r="T1346" s="90"/>
      <c r="U1346" s="91"/>
    </row>
    <row r="1347" spans="1:21" ht="13.2" x14ac:dyDescent="0.25">
      <c r="A1347" s="59" t="s">
        <v>5260</v>
      </c>
      <c r="B1347" s="59" t="s">
        <v>6680</v>
      </c>
      <c r="C1347" s="59" t="s">
        <v>6693</v>
      </c>
      <c r="D1347" s="59" t="s">
        <v>129</v>
      </c>
      <c r="E1347" s="59">
        <v>0</v>
      </c>
      <c r="F1347" s="59">
        <v>0</v>
      </c>
      <c r="G1347" s="59">
        <v>0</v>
      </c>
      <c r="H1347" s="59">
        <v>0</v>
      </c>
      <c r="I1347" s="59">
        <v>0</v>
      </c>
      <c r="J1347" s="59">
        <v>0</v>
      </c>
      <c r="K1347" s="59">
        <v>0</v>
      </c>
      <c r="L1347" s="59">
        <v>0</v>
      </c>
      <c r="M1347" s="59">
        <v>0</v>
      </c>
      <c r="N1347" s="59">
        <v>0</v>
      </c>
      <c r="O1347" s="59">
        <v>0</v>
      </c>
      <c r="P1347" s="59">
        <v>0</v>
      </c>
      <c r="Q1347" s="59">
        <v>0</v>
      </c>
      <c r="R1347" s="59">
        <v>0</v>
      </c>
      <c r="S1347" s="90"/>
      <c r="T1347" s="90"/>
      <c r="U1347" s="91"/>
    </row>
    <row r="1348" spans="1:21" ht="13.2" x14ac:dyDescent="0.25">
      <c r="A1348" s="59" t="s">
        <v>5261</v>
      </c>
      <c r="B1348" s="59" t="s">
        <v>6680</v>
      </c>
      <c r="C1348" s="59" t="s">
        <v>6694</v>
      </c>
      <c r="D1348" s="59" t="s">
        <v>129</v>
      </c>
      <c r="E1348" s="59">
        <v>0</v>
      </c>
      <c r="F1348" s="59">
        <v>0</v>
      </c>
      <c r="G1348" s="59">
        <v>0</v>
      </c>
      <c r="H1348" s="59">
        <v>0</v>
      </c>
      <c r="I1348" s="59">
        <v>0</v>
      </c>
      <c r="J1348" s="59">
        <v>0</v>
      </c>
      <c r="K1348" s="59">
        <v>0</v>
      </c>
      <c r="L1348" s="59">
        <v>0</v>
      </c>
      <c r="M1348" s="59">
        <v>0</v>
      </c>
      <c r="N1348" s="59">
        <v>0</v>
      </c>
      <c r="O1348" s="59">
        <v>0</v>
      </c>
      <c r="P1348" s="59">
        <v>0</v>
      </c>
      <c r="Q1348" s="59">
        <v>0</v>
      </c>
      <c r="R1348" s="59">
        <v>0</v>
      </c>
      <c r="S1348" s="90"/>
      <c r="T1348" s="90"/>
      <c r="U1348" s="91"/>
    </row>
    <row r="1349" spans="1:21" ht="13.2" x14ac:dyDescent="0.25">
      <c r="A1349" s="59" t="s">
        <v>5262</v>
      </c>
      <c r="B1349" s="59" t="s">
        <v>6680</v>
      </c>
      <c r="C1349" s="59" t="s">
        <v>6695</v>
      </c>
      <c r="D1349" s="59" t="s">
        <v>129</v>
      </c>
      <c r="E1349" s="59">
        <v>0</v>
      </c>
      <c r="F1349" s="59">
        <v>0</v>
      </c>
      <c r="G1349" s="59">
        <v>0</v>
      </c>
      <c r="H1349" s="59">
        <v>0</v>
      </c>
      <c r="I1349" s="59">
        <v>0</v>
      </c>
      <c r="J1349" s="59">
        <v>0</v>
      </c>
      <c r="K1349" s="59">
        <v>0</v>
      </c>
      <c r="L1349" s="59">
        <v>0</v>
      </c>
      <c r="M1349" s="59">
        <v>0</v>
      </c>
      <c r="N1349" s="59">
        <v>0</v>
      </c>
      <c r="O1349" s="59">
        <v>0</v>
      </c>
      <c r="P1349" s="59">
        <v>0</v>
      </c>
      <c r="Q1349" s="59">
        <v>0</v>
      </c>
      <c r="R1349" s="59">
        <v>0</v>
      </c>
      <c r="S1349" s="90"/>
      <c r="T1349" s="90"/>
      <c r="U1349" s="91"/>
    </row>
    <row r="1350" spans="1:21" ht="13.2" x14ac:dyDescent="0.25">
      <c r="A1350" s="59" t="s">
        <v>5263</v>
      </c>
      <c r="B1350" s="59" t="s">
        <v>6680</v>
      </c>
      <c r="C1350" s="59" t="s">
        <v>6696</v>
      </c>
      <c r="D1350" s="59" t="s">
        <v>129</v>
      </c>
      <c r="E1350" s="59">
        <v>0</v>
      </c>
      <c r="F1350" s="59">
        <v>0</v>
      </c>
      <c r="G1350" s="59">
        <v>0</v>
      </c>
      <c r="H1350" s="59">
        <v>0</v>
      </c>
      <c r="I1350" s="59">
        <v>0</v>
      </c>
      <c r="J1350" s="59">
        <v>0</v>
      </c>
      <c r="K1350" s="59">
        <v>0</v>
      </c>
      <c r="L1350" s="59">
        <v>0</v>
      </c>
      <c r="M1350" s="59">
        <v>0</v>
      </c>
      <c r="N1350" s="59">
        <v>0</v>
      </c>
      <c r="O1350" s="59">
        <v>0</v>
      </c>
      <c r="P1350" s="59">
        <v>0</v>
      </c>
      <c r="Q1350" s="59">
        <v>0</v>
      </c>
      <c r="R1350" s="59">
        <v>0</v>
      </c>
      <c r="S1350" s="90"/>
      <c r="T1350" s="90"/>
      <c r="U1350" s="91"/>
    </row>
    <row r="1351" spans="1:21" ht="13.2" x14ac:dyDescent="0.25">
      <c r="A1351" s="59" t="s">
        <v>5264</v>
      </c>
      <c r="B1351" s="59" t="s">
        <v>6680</v>
      </c>
      <c r="C1351" s="59" t="s">
        <v>6697</v>
      </c>
      <c r="D1351" s="59" t="s">
        <v>129</v>
      </c>
      <c r="E1351" s="59">
        <v>0</v>
      </c>
      <c r="F1351" s="59">
        <v>0</v>
      </c>
      <c r="G1351" s="59">
        <v>0</v>
      </c>
      <c r="H1351" s="59">
        <v>0</v>
      </c>
      <c r="I1351" s="59">
        <v>0</v>
      </c>
      <c r="J1351" s="59">
        <v>0</v>
      </c>
      <c r="K1351" s="59">
        <v>0</v>
      </c>
      <c r="L1351" s="59">
        <v>0</v>
      </c>
      <c r="M1351" s="59">
        <v>0</v>
      </c>
      <c r="N1351" s="59">
        <v>0</v>
      </c>
      <c r="O1351" s="59">
        <v>0</v>
      </c>
      <c r="P1351" s="59">
        <v>0</v>
      </c>
      <c r="Q1351" s="59">
        <v>0</v>
      </c>
      <c r="R1351" s="59">
        <v>0</v>
      </c>
      <c r="S1351" s="90"/>
      <c r="T1351" s="90"/>
      <c r="U1351" s="91"/>
    </row>
    <row r="1352" spans="1:21" ht="13.2" x14ac:dyDescent="0.25">
      <c r="A1352" s="59" t="s">
        <v>5265</v>
      </c>
      <c r="B1352" s="59" t="s">
        <v>6680</v>
      </c>
      <c r="C1352" s="59" t="s">
        <v>6698</v>
      </c>
      <c r="D1352" s="59" t="s">
        <v>129</v>
      </c>
      <c r="E1352" s="59">
        <v>0</v>
      </c>
      <c r="F1352" s="59">
        <v>0</v>
      </c>
      <c r="G1352" s="59">
        <v>0</v>
      </c>
      <c r="H1352" s="59">
        <v>0</v>
      </c>
      <c r="I1352" s="59">
        <v>0</v>
      </c>
      <c r="J1352" s="59">
        <v>0</v>
      </c>
      <c r="K1352" s="59">
        <v>0</v>
      </c>
      <c r="L1352" s="59">
        <v>0</v>
      </c>
      <c r="M1352" s="59">
        <v>0</v>
      </c>
      <c r="N1352" s="59">
        <v>0</v>
      </c>
      <c r="O1352" s="59">
        <v>0</v>
      </c>
      <c r="P1352" s="59">
        <v>0</v>
      </c>
      <c r="Q1352" s="59">
        <v>0</v>
      </c>
      <c r="R1352" s="59">
        <v>0</v>
      </c>
      <c r="S1352" s="90"/>
      <c r="T1352" s="90"/>
      <c r="U1352" s="91"/>
    </row>
    <row r="1353" spans="1:21" ht="13.2" x14ac:dyDescent="0.25">
      <c r="A1353" s="59" t="s">
        <v>5266</v>
      </c>
      <c r="B1353" s="59" t="s">
        <v>6680</v>
      </c>
      <c r="C1353" s="59" t="s">
        <v>6699</v>
      </c>
      <c r="D1353" s="59" t="s">
        <v>129</v>
      </c>
      <c r="E1353" s="59">
        <v>2</v>
      </c>
      <c r="F1353" s="59">
        <v>2</v>
      </c>
      <c r="G1353" s="59">
        <v>2</v>
      </c>
      <c r="H1353" s="59">
        <v>2</v>
      </c>
      <c r="I1353" s="59">
        <v>2</v>
      </c>
      <c r="J1353" s="59">
        <v>2</v>
      </c>
      <c r="K1353" s="59">
        <v>2</v>
      </c>
      <c r="L1353" s="59">
        <v>2</v>
      </c>
      <c r="M1353" s="59">
        <v>2</v>
      </c>
      <c r="N1353" s="59">
        <v>2</v>
      </c>
      <c r="O1353" s="59">
        <v>2</v>
      </c>
      <c r="P1353" s="59">
        <v>2</v>
      </c>
      <c r="Q1353" s="59">
        <v>2</v>
      </c>
      <c r="R1353" s="59">
        <v>1550</v>
      </c>
      <c r="S1353" s="90"/>
      <c r="T1353" s="90"/>
      <c r="U1353" s="91"/>
    </row>
    <row r="1354" spans="1:21" ht="13.2" x14ac:dyDescent="0.25">
      <c r="A1354" s="59" t="s">
        <v>5267</v>
      </c>
      <c r="B1354" s="59" t="s">
        <v>6680</v>
      </c>
      <c r="C1354" s="59" t="s">
        <v>6700</v>
      </c>
      <c r="D1354" s="59" t="s">
        <v>129</v>
      </c>
      <c r="E1354" s="59">
        <v>1</v>
      </c>
      <c r="F1354" s="59">
        <v>1</v>
      </c>
      <c r="G1354" s="59">
        <v>1</v>
      </c>
      <c r="H1354" s="59">
        <v>1</v>
      </c>
      <c r="I1354" s="59">
        <v>1</v>
      </c>
      <c r="J1354" s="59">
        <v>1</v>
      </c>
      <c r="K1354" s="59">
        <v>1</v>
      </c>
      <c r="L1354" s="59">
        <v>14</v>
      </c>
      <c r="M1354" s="59">
        <v>14</v>
      </c>
      <c r="N1354" s="59">
        <v>15</v>
      </c>
      <c r="O1354" s="59">
        <v>15</v>
      </c>
      <c r="P1354" s="59">
        <v>15</v>
      </c>
      <c r="Q1354" s="59">
        <v>16</v>
      </c>
      <c r="R1354" s="59">
        <v>7379</v>
      </c>
      <c r="S1354" s="90"/>
      <c r="T1354" s="90"/>
      <c r="U1354" s="91"/>
    </row>
    <row r="1355" spans="1:21" ht="13.2" x14ac:dyDescent="0.25">
      <c r="A1355" s="59" t="s">
        <v>5268</v>
      </c>
      <c r="B1355" s="59" t="s">
        <v>6680</v>
      </c>
      <c r="C1355" s="59" t="s">
        <v>6701</v>
      </c>
      <c r="D1355" s="59" t="s">
        <v>129</v>
      </c>
      <c r="E1355" s="59">
        <v>0</v>
      </c>
      <c r="F1355" s="59">
        <v>0</v>
      </c>
      <c r="G1355" s="59">
        <v>0</v>
      </c>
      <c r="H1355" s="59">
        <v>0</v>
      </c>
      <c r="I1355" s="59">
        <v>0</v>
      </c>
      <c r="J1355" s="59">
        <v>0</v>
      </c>
      <c r="K1355" s="59">
        <v>0</v>
      </c>
      <c r="L1355" s="59">
        <v>0</v>
      </c>
      <c r="M1355" s="59">
        <v>0</v>
      </c>
      <c r="N1355" s="59">
        <v>0</v>
      </c>
      <c r="O1355" s="59">
        <v>0</v>
      </c>
      <c r="P1355" s="59">
        <v>0</v>
      </c>
      <c r="Q1355" s="59">
        <v>0</v>
      </c>
      <c r="R1355" s="59">
        <v>0</v>
      </c>
      <c r="S1355" s="90"/>
      <c r="T1355" s="90"/>
      <c r="U1355" s="91"/>
    </row>
    <row r="1356" spans="1:21" ht="13.2" x14ac:dyDescent="0.25">
      <c r="A1356" s="59" t="s">
        <v>5269</v>
      </c>
      <c r="B1356" s="59" t="s">
        <v>6680</v>
      </c>
      <c r="C1356" s="59" t="s">
        <v>6702</v>
      </c>
      <c r="D1356" s="59" t="s">
        <v>129</v>
      </c>
      <c r="E1356" s="59">
        <v>1</v>
      </c>
      <c r="F1356" s="59">
        <v>1</v>
      </c>
      <c r="G1356" s="59">
        <v>1</v>
      </c>
      <c r="H1356" s="59">
        <v>1</v>
      </c>
      <c r="I1356" s="59">
        <v>1</v>
      </c>
      <c r="J1356" s="59">
        <v>1</v>
      </c>
      <c r="K1356" s="59">
        <v>1</v>
      </c>
      <c r="L1356" s="59">
        <v>126</v>
      </c>
      <c r="M1356" s="59">
        <v>127</v>
      </c>
      <c r="N1356" s="59">
        <v>129</v>
      </c>
      <c r="O1356" s="59">
        <v>130</v>
      </c>
      <c r="P1356" s="59">
        <v>131</v>
      </c>
      <c r="Q1356" s="59">
        <v>132</v>
      </c>
      <c r="R1356" s="59">
        <v>59372</v>
      </c>
      <c r="S1356" s="90"/>
      <c r="T1356" s="90"/>
      <c r="U1356" s="91"/>
    </row>
    <row r="1357" spans="1:21" ht="13.2" x14ac:dyDescent="0.25">
      <c r="A1357" s="59" t="s">
        <v>5270</v>
      </c>
      <c r="B1357" s="59" t="s">
        <v>6680</v>
      </c>
      <c r="C1357" s="59" t="s">
        <v>6703</v>
      </c>
      <c r="D1357" s="59" t="s">
        <v>129</v>
      </c>
      <c r="E1357" s="59">
        <v>116</v>
      </c>
      <c r="F1357" s="59">
        <v>117</v>
      </c>
      <c r="G1357" s="59">
        <v>119</v>
      </c>
      <c r="H1357" s="59">
        <v>120</v>
      </c>
      <c r="I1357" s="59">
        <v>122</v>
      </c>
      <c r="J1357" s="59">
        <v>123</v>
      </c>
      <c r="K1357" s="59">
        <v>124</v>
      </c>
      <c r="L1357" s="59">
        <v>0</v>
      </c>
      <c r="M1357" s="59">
        <v>0</v>
      </c>
      <c r="N1357" s="59">
        <v>0</v>
      </c>
      <c r="O1357" s="59">
        <v>0</v>
      </c>
      <c r="P1357" s="59">
        <v>0</v>
      </c>
      <c r="Q1357" s="59">
        <v>0</v>
      </c>
      <c r="R1357" s="59">
        <v>65252</v>
      </c>
      <c r="S1357" s="90"/>
      <c r="T1357" s="90"/>
      <c r="U1357" s="91"/>
    </row>
    <row r="1358" spans="1:21" ht="13.2" x14ac:dyDescent="0.25">
      <c r="A1358" s="59" t="s">
        <v>5271</v>
      </c>
      <c r="B1358" s="59" t="s">
        <v>6680</v>
      </c>
      <c r="C1358" s="59" t="s">
        <v>6704</v>
      </c>
      <c r="D1358" s="59" t="s">
        <v>129</v>
      </c>
      <c r="E1358" s="59">
        <v>0</v>
      </c>
      <c r="F1358" s="59">
        <v>0</v>
      </c>
      <c r="G1358" s="59">
        <v>0</v>
      </c>
      <c r="H1358" s="59">
        <v>0</v>
      </c>
      <c r="I1358" s="59">
        <v>0</v>
      </c>
      <c r="J1358" s="59">
        <v>0</v>
      </c>
      <c r="K1358" s="59">
        <v>0</v>
      </c>
      <c r="L1358" s="59">
        <v>0</v>
      </c>
      <c r="M1358" s="59">
        <v>0</v>
      </c>
      <c r="N1358" s="59">
        <v>0</v>
      </c>
      <c r="O1358" s="59">
        <v>0</v>
      </c>
      <c r="P1358" s="59">
        <v>0</v>
      </c>
      <c r="Q1358" s="59">
        <v>0</v>
      </c>
      <c r="R1358" s="59">
        <v>0</v>
      </c>
      <c r="S1358" s="90"/>
      <c r="T1358" s="90"/>
      <c r="U1358" s="91"/>
    </row>
    <row r="1359" spans="1:21" ht="13.2" x14ac:dyDescent="0.25">
      <c r="A1359" s="59" t="s">
        <v>5272</v>
      </c>
      <c r="B1359" s="59" t="s">
        <v>6680</v>
      </c>
      <c r="C1359" s="59" t="s">
        <v>6705</v>
      </c>
      <c r="D1359" s="59" t="s">
        <v>129</v>
      </c>
      <c r="E1359" s="59">
        <v>231</v>
      </c>
      <c r="F1359" s="59">
        <v>235</v>
      </c>
      <c r="G1359" s="59">
        <v>238</v>
      </c>
      <c r="H1359" s="59">
        <v>241</v>
      </c>
      <c r="I1359" s="59">
        <v>244</v>
      </c>
      <c r="J1359" s="59">
        <v>247</v>
      </c>
      <c r="K1359" s="59">
        <v>250</v>
      </c>
      <c r="L1359" s="59">
        <v>253</v>
      </c>
      <c r="M1359" s="59">
        <v>256</v>
      </c>
      <c r="N1359" s="59">
        <v>259</v>
      </c>
      <c r="O1359" s="59">
        <v>262</v>
      </c>
      <c r="P1359" s="59">
        <v>265</v>
      </c>
      <c r="Q1359" s="59">
        <v>269</v>
      </c>
      <c r="R1359" s="59">
        <v>249983</v>
      </c>
      <c r="S1359" s="90"/>
      <c r="T1359" s="90"/>
      <c r="U1359" s="91"/>
    </row>
    <row r="1360" spans="1:21" ht="13.2" x14ac:dyDescent="0.25">
      <c r="A1360" s="59" t="s">
        <v>5273</v>
      </c>
      <c r="B1360" s="59" t="s">
        <v>6680</v>
      </c>
      <c r="C1360" s="59" t="s">
        <v>6706</v>
      </c>
      <c r="D1360" s="59" t="s">
        <v>129</v>
      </c>
      <c r="E1360" s="59">
        <v>0</v>
      </c>
      <c r="F1360" s="59">
        <v>0</v>
      </c>
      <c r="G1360" s="59">
        <v>0</v>
      </c>
      <c r="H1360" s="59">
        <v>0</v>
      </c>
      <c r="I1360" s="59">
        <v>0</v>
      </c>
      <c r="J1360" s="59">
        <v>0</v>
      </c>
      <c r="K1360" s="59">
        <v>0</v>
      </c>
      <c r="L1360" s="59">
        <v>0</v>
      </c>
      <c r="M1360" s="59">
        <v>0</v>
      </c>
      <c r="N1360" s="59">
        <v>0</v>
      </c>
      <c r="O1360" s="59">
        <v>0</v>
      </c>
      <c r="P1360" s="59">
        <v>0</v>
      </c>
      <c r="Q1360" s="59">
        <v>0</v>
      </c>
      <c r="R1360" s="59">
        <v>0</v>
      </c>
      <c r="S1360" s="90"/>
      <c r="T1360" s="90"/>
      <c r="U1360" s="91"/>
    </row>
    <row r="1361" spans="1:21" ht="13.2" x14ac:dyDescent="0.25">
      <c r="A1361" s="59" t="s">
        <v>5274</v>
      </c>
      <c r="B1361" s="59" t="s">
        <v>6680</v>
      </c>
      <c r="C1361" s="59" t="s">
        <v>6707</v>
      </c>
      <c r="D1361" s="59" t="s">
        <v>129</v>
      </c>
      <c r="E1361" s="59">
        <v>5</v>
      </c>
      <c r="F1361" s="59">
        <v>6</v>
      </c>
      <c r="G1361" s="59">
        <v>6</v>
      </c>
      <c r="H1361" s="59">
        <v>6</v>
      </c>
      <c r="I1361" s="59">
        <v>6</v>
      </c>
      <c r="J1361" s="59">
        <v>6</v>
      </c>
      <c r="K1361" s="59">
        <v>6</v>
      </c>
      <c r="L1361" s="59">
        <v>0</v>
      </c>
      <c r="M1361" s="59">
        <v>0</v>
      </c>
      <c r="N1361" s="59">
        <v>0</v>
      </c>
      <c r="O1361" s="59">
        <v>0</v>
      </c>
      <c r="P1361" s="59">
        <v>0</v>
      </c>
      <c r="Q1361" s="59">
        <v>0</v>
      </c>
      <c r="R1361" s="59">
        <v>3088</v>
      </c>
      <c r="S1361" s="90"/>
      <c r="T1361" s="90"/>
      <c r="U1361" s="91"/>
    </row>
    <row r="1362" spans="1:21" ht="13.2" x14ac:dyDescent="0.25">
      <c r="A1362" s="59" t="s">
        <v>5275</v>
      </c>
      <c r="B1362" s="59" t="s">
        <v>6680</v>
      </c>
      <c r="C1362" s="59" t="s">
        <v>6708</v>
      </c>
      <c r="D1362" s="59" t="s">
        <v>129</v>
      </c>
      <c r="E1362" s="59">
        <v>0</v>
      </c>
      <c r="F1362" s="59">
        <v>0</v>
      </c>
      <c r="G1362" s="59">
        <v>0</v>
      </c>
      <c r="H1362" s="59">
        <v>0</v>
      </c>
      <c r="I1362" s="59">
        <v>0</v>
      </c>
      <c r="J1362" s="59">
        <v>0</v>
      </c>
      <c r="K1362" s="59">
        <v>0</v>
      </c>
      <c r="L1362" s="59">
        <v>0</v>
      </c>
      <c r="M1362" s="59">
        <v>0</v>
      </c>
      <c r="N1362" s="59">
        <v>0</v>
      </c>
      <c r="O1362" s="59">
        <v>0</v>
      </c>
      <c r="P1362" s="59">
        <v>0</v>
      </c>
      <c r="Q1362" s="59">
        <v>0</v>
      </c>
      <c r="R1362" s="59">
        <v>0</v>
      </c>
      <c r="S1362" s="90"/>
      <c r="T1362" s="90"/>
      <c r="U1362" s="91"/>
    </row>
    <row r="1363" spans="1:21" ht="13.2" x14ac:dyDescent="0.25">
      <c r="A1363" s="59" t="s">
        <v>5276</v>
      </c>
      <c r="B1363" s="59" t="s">
        <v>6680</v>
      </c>
      <c r="C1363" s="59" t="s">
        <v>6709</v>
      </c>
      <c r="D1363" s="59" t="s">
        <v>129</v>
      </c>
      <c r="E1363" s="59">
        <v>0</v>
      </c>
      <c r="F1363" s="59">
        <v>0</v>
      </c>
      <c r="G1363" s="59">
        <v>0</v>
      </c>
      <c r="H1363" s="59">
        <v>0</v>
      </c>
      <c r="I1363" s="59">
        <v>0</v>
      </c>
      <c r="J1363" s="59">
        <v>0</v>
      </c>
      <c r="K1363" s="59">
        <v>0</v>
      </c>
      <c r="L1363" s="59">
        <v>0</v>
      </c>
      <c r="M1363" s="59">
        <v>0</v>
      </c>
      <c r="N1363" s="59">
        <v>0</v>
      </c>
      <c r="O1363" s="59">
        <v>0</v>
      </c>
      <c r="P1363" s="59">
        <v>0</v>
      </c>
      <c r="Q1363" s="59">
        <v>0</v>
      </c>
      <c r="R1363" s="59">
        <v>0</v>
      </c>
      <c r="S1363" s="90"/>
      <c r="T1363" s="90"/>
      <c r="U1363" s="91"/>
    </row>
    <row r="1364" spans="1:21" ht="13.2" x14ac:dyDescent="0.25">
      <c r="A1364" s="59" t="s">
        <v>5277</v>
      </c>
      <c r="B1364" s="59" t="s">
        <v>6680</v>
      </c>
      <c r="C1364" s="59" t="s">
        <v>6710</v>
      </c>
      <c r="D1364" s="59" t="s">
        <v>129</v>
      </c>
      <c r="E1364" s="59">
        <v>30</v>
      </c>
      <c r="F1364" s="59">
        <v>31</v>
      </c>
      <c r="G1364" s="59">
        <v>31</v>
      </c>
      <c r="H1364" s="59">
        <v>32</v>
      </c>
      <c r="I1364" s="59">
        <v>33</v>
      </c>
      <c r="J1364" s="59">
        <v>33</v>
      </c>
      <c r="K1364" s="59">
        <v>34</v>
      </c>
      <c r="L1364" s="59">
        <v>40</v>
      </c>
      <c r="M1364" s="59">
        <v>41</v>
      </c>
      <c r="N1364" s="59">
        <v>41</v>
      </c>
      <c r="O1364" s="59">
        <v>42</v>
      </c>
      <c r="P1364" s="59">
        <v>43</v>
      </c>
      <c r="Q1364" s="59">
        <v>43</v>
      </c>
      <c r="R1364" s="59">
        <v>36400</v>
      </c>
      <c r="S1364" s="90"/>
      <c r="T1364" s="90"/>
      <c r="U1364" s="91"/>
    </row>
    <row r="1365" spans="1:21" ht="13.2" x14ac:dyDescent="0.25">
      <c r="A1365" s="59" t="s">
        <v>5278</v>
      </c>
      <c r="B1365" s="59" t="s">
        <v>6680</v>
      </c>
      <c r="C1365" s="59" t="s">
        <v>6711</v>
      </c>
      <c r="D1365" s="59" t="s">
        <v>129</v>
      </c>
      <c r="E1365" s="59">
        <v>0</v>
      </c>
      <c r="F1365" s="59">
        <v>0</v>
      </c>
      <c r="G1365" s="59">
        <v>0</v>
      </c>
      <c r="H1365" s="59">
        <v>0</v>
      </c>
      <c r="I1365" s="59">
        <v>0</v>
      </c>
      <c r="J1365" s="59">
        <v>0</v>
      </c>
      <c r="K1365" s="59">
        <v>0</v>
      </c>
      <c r="L1365" s="59">
        <v>0</v>
      </c>
      <c r="M1365" s="59">
        <v>0</v>
      </c>
      <c r="N1365" s="59">
        <v>0</v>
      </c>
      <c r="O1365" s="59">
        <v>0</v>
      </c>
      <c r="P1365" s="59">
        <v>0</v>
      </c>
      <c r="Q1365" s="59">
        <v>0</v>
      </c>
      <c r="R1365" s="59">
        <v>0</v>
      </c>
      <c r="S1365" s="90"/>
      <c r="T1365" s="90"/>
      <c r="U1365" s="91"/>
    </row>
    <row r="1366" spans="1:21" ht="13.2" x14ac:dyDescent="0.25">
      <c r="A1366" s="59" t="s">
        <v>5279</v>
      </c>
      <c r="B1366" s="59" t="s">
        <v>6680</v>
      </c>
      <c r="C1366" s="59" t="s">
        <v>6712</v>
      </c>
      <c r="D1366" s="59" t="s">
        <v>129</v>
      </c>
      <c r="E1366" s="59">
        <v>0</v>
      </c>
      <c r="F1366" s="59">
        <v>0</v>
      </c>
      <c r="G1366" s="59">
        <v>0</v>
      </c>
      <c r="H1366" s="59">
        <v>0</v>
      </c>
      <c r="I1366" s="59">
        <v>0</v>
      </c>
      <c r="J1366" s="59">
        <v>0</v>
      </c>
      <c r="K1366" s="59">
        <v>0</v>
      </c>
      <c r="L1366" s="59">
        <v>0</v>
      </c>
      <c r="M1366" s="59">
        <v>0</v>
      </c>
      <c r="N1366" s="59">
        <v>0</v>
      </c>
      <c r="O1366" s="59">
        <v>0</v>
      </c>
      <c r="P1366" s="59">
        <v>0</v>
      </c>
      <c r="Q1366" s="59">
        <v>0</v>
      </c>
      <c r="R1366" s="59">
        <v>0</v>
      </c>
      <c r="S1366" s="90"/>
      <c r="T1366" s="90"/>
      <c r="U1366" s="91"/>
    </row>
    <row r="1367" spans="1:21" ht="13.2" x14ac:dyDescent="0.25">
      <c r="A1367" s="59" t="s">
        <v>5280</v>
      </c>
      <c r="B1367" s="59" t="s">
        <v>6680</v>
      </c>
      <c r="C1367" s="59" t="s">
        <v>6713</v>
      </c>
      <c r="D1367" s="59" t="s">
        <v>129</v>
      </c>
      <c r="E1367" s="59">
        <v>14</v>
      </c>
      <c r="F1367" s="59">
        <v>14</v>
      </c>
      <c r="G1367" s="59">
        <v>14</v>
      </c>
      <c r="H1367" s="59">
        <v>14</v>
      </c>
      <c r="I1367" s="59">
        <v>14</v>
      </c>
      <c r="J1367" s="59">
        <v>14</v>
      </c>
      <c r="K1367" s="59">
        <v>15</v>
      </c>
      <c r="L1367" s="59">
        <v>15</v>
      </c>
      <c r="M1367" s="59">
        <v>15</v>
      </c>
      <c r="N1367" s="59">
        <v>15</v>
      </c>
      <c r="O1367" s="59">
        <v>15</v>
      </c>
      <c r="P1367" s="59">
        <v>16</v>
      </c>
      <c r="Q1367" s="59">
        <v>16</v>
      </c>
      <c r="R1367" s="59">
        <v>14643</v>
      </c>
      <c r="S1367" s="90"/>
      <c r="T1367" s="90"/>
      <c r="U1367" s="91"/>
    </row>
    <row r="1368" spans="1:21" ht="13.2" x14ac:dyDescent="0.25">
      <c r="A1368" s="59" t="s">
        <v>5281</v>
      </c>
      <c r="B1368" s="59" t="s">
        <v>6680</v>
      </c>
      <c r="C1368" s="59" t="s">
        <v>6714</v>
      </c>
      <c r="D1368" s="59" t="s">
        <v>129</v>
      </c>
      <c r="E1368" s="59">
        <v>0</v>
      </c>
      <c r="F1368" s="59">
        <v>0</v>
      </c>
      <c r="G1368" s="59">
        <v>0</v>
      </c>
      <c r="H1368" s="59">
        <v>0</v>
      </c>
      <c r="I1368" s="59">
        <v>0</v>
      </c>
      <c r="J1368" s="59">
        <v>0</v>
      </c>
      <c r="K1368" s="59">
        <v>0</v>
      </c>
      <c r="L1368" s="59">
        <v>0</v>
      </c>
      <c r="M1368" s="59">
        <v>0</v>
      </c>
      <c r="N1368" s="59">
        <v>0</v>
      </c>
      <c r="O1368" s="59">
        <v>0</v>
      </c>
      <c r="P1368" s="59">
        <v>0</v>
      </c>
      <c r="Q1368" s="59">
        <v>0</v>
      </c>
      <c r="R1368" s="59">
        <v>0</v>
      </c>
      <c r="S1368" s="90"/>
      <c r="T1368" s="90"/>
      <c r="U1368" s="91"/>
    </row>
    <row r="1369" spans="1:21" ht="13.2" x14ac:dyDescent="0.25">
      <c r="A1369" s="59" t="s">
        <v>5282</v>
      </c>
      <c r="B1369" s="59" t="s">
        <v>6680</v>
      </c>
      <c r="C1369" s="59" t="s">
        <v>6715</v>
      </c>
      <c r="D1369" s="59" t="s">
        <v>129</v>
      </c>
      <c r="E1369" s="59">
        <v>125</v>
      </c>
      <c r="F1369" s="59">
        <v>127</v>
      </c>
      <c r="G1369" s="59">
        <v>128</v>
      </c>
      <c r="H1369" s="59">
        <v>130</v>
      </c>
      <c r="I1369" s="59">
        <v>131</v>
      </c>
      <c r="J1369" s="59">
        <v>132</v>
      </c>
      <c r="K1369" s="59">
        <v>134</v>
      </c>
      <c r="L1369" s="59">
        <v>1446</v>
      </c>
      <c r="M1369" s="59">
        <v>1459</v>
      </c>
      <c r="N1369" s="59">
        <v>1472</v>
      </c>
      <c r="O1369" s="59">
        <v>1485</v>
      </c>
      <c r="P1369" s="59">
        <v>1498</v>
      </c>
      <c r="Q1369" s="59">
        <v>1511</v>
      </c>
      <c r="R1369" s="59">
        <v>746485</v>
      </c>
      <c r="S1369" s="90"/>
      <c r="T1369" s="90"/>
      <c r="U1369" s="91"/>
    </row>
    <row r="1370" spans="1:21" ht="13.2" x14ac:dyDescent="0.25">
      <c r="A1370" s="59" t="s">
        <v>5283</v>
      </c>
      <c r="B1370" s="59" t="s">
        <v>6680</v>
      </c>
      <c r="C1370" s="59" t="s">
        <v>6716</v>
      </c>
      <c r="D1370" s="59" t="s">
        <v>129</v>
      </c>
      <c r="E1370" s="59">
        <v>1209</v>
      </c>
      <c r="F1370" s="59">
        <v>1224</v>
      </c>
      <c r="G1370" s="59">
        <v>1239</v>
      </c>
      <c r="H1370" s="59">
        <v>1254</v>
      </c>
      <c r="I1370" s="59">
        <v>1269</v>
      </c>
      <c r="J1370" s="59">
        <v>1284</v>
      </c>
      <c r="K1370" s="59">
        <v>1299</v>
      </c>
      <c r="L1370" s="59">
        <v>0</v>
      </c>
      <c r="M1370" s="59">
        <v>0</v>
      </c>
      <c r="N1370" s="59">
        <v>0</v>
      </c>
      <c r="O1370" s="59">
        <v>0</v>
      </c>
      <c r="P1370" s="59">
        <v>0</v>
      </c>
      <c r="Q1370" s="59">
        <v>0</v>
      </c>
      <c r="R1370" s="59">
        <v>681173</v>
      </c>
      <c r="S1370" s="90"/>
      <c r="T1370" s="90"/>
      <c r="U1370" s="91"/>
    </row>
    <row r="1371" spans="1:21" ht="13.2" x14ac:dyDescent="0.25">
      <c r="A1371" s="59" t="s">
        <v>5284</v>
      </c>
      <c r="B1371" s="59" t="s">
        <v>6680</v>
      </c>
      <c r="C1371" s="59" t="s">
        <v>6717</v>
      </c>
      <c r="D1371" s="59" t="s">
        <v>129</v>
      </c>
      <c r="E1371" s="59">
        <v>35</v>
      </c>
      <c r="F1371" s="59">
        <v>35</v>
      </c>
      <c r="G1371" s="59">
        <v>36</v>
      </c>
      <c r="H1371" s="59">
        <v>36</v>
      </c>
      <c r="I1371" s="59">
        <v>36</v>
      </c>
      <c r="J1371" s="59">
        <v>37</v>
      </c>
      <c r="K1371" s="59">
        <v>37</v>
      </c>
      <c r="L1371" s="59">
        <v>49</v>
      </c>
      <c r="M1371" s="59">
        <v>50</v>
      </c>
      <c r="N1371" s="59">
        <v>51</v>
      </c>
      <c r="O1371" s="59">
        <v>52</v>
      </c>
      <c r="P1371" s="59">
        <v>52</v>
      </c>
      <c r="Q1371" s="59">
        <v>53</v>
      </c>
      <c r="R1371" s="59">
        <v>43002</v>
      </c>
      <c r="S1371" s="90"/>
      <c r="T1371" s="90"/>
      <c r="U1371" s="91"/>
    </row>
    <row r="1372" spans="1:21" ht="13.2" x14ac:dyDescent="0.25">
      <c r="A1372" s="59" t="s">
        <v>5285</v>
      </c>
      <c r="B1372" s="59" t="s">
        <v>6680</v>
      </c>
      <c r="C1372" s="59" t="s">
        <v>6718</v>
      </c>
      <c r="D1372" s="59" t="s">
        <v>129</v>
      </c>
      <c r="E1372" s="59">
        <v>0</v>
      </c>
      <c r="F1372" s="59">
        <v>0</v>
      </c>
      <c r="G1372" s="59">
        <v>0</v>
      </c>
      <c r="H1372" s="59">
        <v>0</v>
      </c>
      <c r="I1372" s="59">
        <v>0</v>
      </c>
      <c r="J1372" s="59">
        <v>0</v>
      </c>
      <c r="K1372" s="59">
        <v>0</v>
      </c>
      <c r="L1372" s="59">
        <v>0</v>
      </c>
      <c r="M1372" s="59">
        <v>0</v>
      </c>
      <c r="N1372" s="59">
        <v>0</v>
      </c>
      <c r="O1372" s="59">
        <v>0</v>
      </c>
      <c r="P1372" s="59">
        <v>0</v>
      </c>
      <c r="Q1372" s="59">
        <v>0</v>
      </c>
      <c r="R1372" s="59">
        <v>0</v>
      </c>
      <c r="S1372" s="90"/>
      <c r="T1372" s="90"/>
      <c r="U1372" s="91"/>
    </row>
    <row r="1373" spans="1:21" ht="13.2" x14ac:dyDescent="0.25">
      <c r="A1373" s="59" t="s">
        <v>5286</v>
      </c>
      <c r="B1373" s="59" t="s">
        <v>6680</v>
      </c>
      <c r="C1373" s="59" t="s">
        <v>6719</v>
      </c>
      <c r="D1373" s="59" t="s">
        <v>129</v>
      </c>
      <c r="E1373" s="59">
        <v>263</v>
      </c>
      <c r="F1373" s="59">
        <v>272</v>
      </c>
      <c r="G1373" s="59">
        <v>281</v>
      </c>
      <c r="H1373" s="59">
        <v>291</v>
      </c>
      <c r="I1373" s="59">
        <v>300</v>
      </c>
      <c r="J1373" s="59">
        <v>309</v>
      </c>
      <c r="K1373" s="59">
        <v>318</v>
      </c>
      <c r="L1373" s="59">
        <v>327</v>
      </c>
      <c r="M1373" s="59">
        <v>337</v>
      </c>
      <c r="N1373" s="59">
        <v>346</v>
      </c>
      <c r="O1373" s="59">
        <v>355</v>
      </c>
      <c r="P1373" s="59">
        <v>364</v>
      </c>
      <c r="Q1373" s="59">
        <v>373</v>
      </c>
      <c r="R1373" s="59">
        <v>318164</v>
      </c>
      <c r="S1373" s="90"/>
      <c r="T1373" s="90"/>
      <c r="U1373" s="91"/>
    </row>
    <row r="1374" spans="1:21" ht="13.2" x14ac:dyDescent="0.25">
      <c r="A1374" s="59" t="s">
        <v>5287</v>
      </c>
      <c r="B1374" s="59" t="s">
        <v>6680</v>
      </c>
      <c r="C1374" s="59" t="s">
        <v>6720</v>
      </c>
      <c r="D1374" s="59" t="s">
        <v>129</v>
      </c>
      <c r="E1374" s="59">
        <v>0</v>
      </c>
      <c r="F1374" s="59">
        <v>0</v>
      </c>
      <c r="G1374" s="59">
        <v>0</v>
      </c>
      <c r="H1374" s="59">
        <v>0</v>
      </c>
      <c r="I1374" s="59">
        <v>0</v>
      </c>
      <c r="J1374" s="59">
        <v>0</v>
      </c>
      <c r="K1374" s="59">
        <v>0</v>
      </c>
      <c r="L1374" s="59">
        <v>0</v>
      </c>
      <c r="M1374" s="59">
        <v>0</v>
      </c>
      <c r="N1374" s="59">
        <v>0</v>
      </c>
      <c r="O1374" s="59">
        <v>0</v>
      </c>
      <c r="P1374" s="59">
        <v>0</v>
      </c>
      <c r="Q1374" s="59">
        <v>0</v>
      </c>
      <c r="R1374" s="59">
        <v>0</v>
      </c>
      <c r="S1374" s="90"/>
      <c r="T1374" s="90"/>
      <c r="U1374" s="91"/>
    </row>
    <row r="1375" spans="1:21" ht="13.2" x14ac:dyDescent="0.25">
      <c r="A1375" s="59" t="s">
        <v>5288</v>
      </c>
      <c r="B1375" s="59" t="s">
        <v>6680</v>
      </c>
      <c r="C1375" s="59" t="s">
        <v>6721</v>
      </c>
      <c r="D1375" s="59" t="s">
        <v>129</v>
      </c>
      <c r="E1375" s="59">
        <v>6357</v>
      </c>
      <c r="F1375" s="59">
        <v>6445</v>
      </c>
      <c r="G1375" s="59">
        <v>6534</v>
      </c>
      <c r="H1375" s="59">
        <v>6622</v>
      </c>
      <c r="I1375" s="59">
        <v>6711</v>
      </c>
      <c r="J1375" s="59">
        <v>6800</v>
      </c>
      <c r="K1375" s="59">
        <v>6888</v>
      </c>
      <c r="L1375" s="59">
        <v>6977</v>
      </c>
      <c r="M1375" s="59">
        <v>7065</v>
      </c>
      <c r="N1375" s="59">
        <v>7154</v>
      </c>
      <c r="O1375" s="59">
        <v>7242</v>
      </c>
      <c r="P1375" s="59">
        <v>7331</v>
      </c>
      <c r="Q1375" s="59">
        <v>7419</v>
      </c>
      <c r="R1375" s="59">
        <v>6888035</v>
      </c>
      <c r="S1375" s="90"/>
      <c r="T1375" s="90"/>
      <c r="U1375" s="91"/>
    </row>
    <row r="1376" spans="1:21" ht="13.2" x14ac:dyDescent="0.25">
      <c r="A1376" s="59" t="s">
        <v>5289</v>
      </c>
      <c r="B1376" s="59" t="s">
        <v>6680</v>
      </c>
      <c r="C1376" s="59" t="s">
        <v>6722</v>
      </c>
      <c r="D1376" s="59" t="s">
        <v>129</v>
      </c>
      <c r="E1376" s="59">
        <v>0</v>
      </c>
      <c r="F1376" s="59">
        <v>0</v>
      </c>
      <c r="G1376" s="59">
        <v>0</v>
      </c>
      <c r="H1376" s="59">
        <v>0</v>
      </c>
      <c r="I1376" s="59">
        <v>0</v>
      </c>
      <c r="J1376" s="59">
        <v>0</v>
      </c>
      <c r="K1376" s="59">
        <v>0</v>
      </c>
      <c r="L1376" s="59">
        <v>0</v>
      </c>
      <c r="M1376" s="59">
        <v>0</v>
      </c>
      <c r="N1376" s="59">
        <v>0</v>
      </c>
      <c r="O1376" s="59">
        <v>0</v>
      </c>
      <c r="P1376" s="59">
        <v>0</v>
      </c>
      <c r="Q1376" s="59">
        <v>0</v>
      </c>
      <c r="R1376" s="59">
        <v>0</v>
      </c>
      <c r="S1376" s="90"/>
      <c r="T1376" s="90"/>
      <c r="U1376" s="91"/>
    </row>
    <row r="1377" spans="1:21" ht="13.2" x14ac:dyDescent="0.25">
      <c r="A1377" s="59" t="s">
        <v>5290</v>
      </c>
      <c r="B1377" s="59" t="s">
        <v>6680</v>
      </c>
      <c r="C1377" s="59" t="s">
        <v>6723</v>
      </c>
      <c r="D1377" s="59" t="s">
        <v>129</v>
      </c>
      <c r="E1377" s="59">
        <v>1</v>
      </c>
      <c r="F1377" s="59">
        <v>1</v>
      </c>
      <c r="G1377" s="59">
        <v>1</v>
      </c>
      <c r="H1377" s="59">
        <v>1</v>
      </c>
      <c r="I1377" s="59">
        <v>1</v>
      </c>
      <c r="J1377" s="59">
        <v>1</v>
      </c>
      <c r="K1377" s="59">
        <v>2</v>
      </c>
      <c r="L1377" s="59">
        <v>2</v>
      </c>
      <c r="M1377" s="59">
        <v>2</v>
      </c>
      <c r="N1377" s="59">
        <v>2</v>
      </c>
      <c r="O1377" s="59">
        <v>2</v>
      </c>
      <c r="P1377" s="59">
        <v>2</v>
      </c>
      <c r="Q1377" s="59">
        <v>2</v>
      </c>
      <c r="R1377" s="59">
        <v>1506</v>
      </c>
      <c r="S1377" s="90"/>
      <c r="T1377" s="90"/>
      <c r="U1377" s="91"/>
    </row>
    <row r="1378" spans="1:21" ht="13.2" x14ac:dyDescent="0.25">
      <c r="A1378" s="59" t="s">
        <v>5291</v>
      </c>
      <c r="B1378" s="59" t="s">
        <v>6680</v>
      </c>
      <c r="C1378" s="59" t="s">
        <v>6724</v>
      </c>
      <c r="D1378" s="59" t="s">
        <v>129</v>
      </c>
      <c r="E1378" s="59">
        <v>0</v>
      </c>
      <c r="F1378" s="59">
        <v>0</v>
      </c>
      <c r="G1378" s="59">
        <v>0</v>
      </c>
      <c r="H1378" s="59">
        <v>0</v>
      </c>
      <c r="I1378" s="59">
        <v>0</v>
      </c>
      <c r="J1378" s="59">
        <v>0</v>
      </c>
      <c r="K1378" s="59">
        <v>0</v>
      </c>
      <c r="L1378" s="59">
        <v>0</v>
      </c>
      <c r="M1378" s="59">
        <v>0</v>
      </c>
      <c r="N1378" s="59">
        <v>0</v>
      </c>
      <c r="O1378" s="59">
        <v>0</v>
      </c>
      <c r="P1378" s="59">
        <v>0</v>
      </c>
      <c r="Q1378" s="59">
        <v>0</v>
      </c>
      <c r="R1378" s="59">
        <v>0</v>
      </c>
      <c r="S1378" s="90"/>
      <c r="T1378" s="90"/>
      <c r="U1378" s="91"/>
    </row>
    <row r="1379" spans="1:21" ht="13.2" x14ac:dyDescent="0.25">
      <c r="A1379" s="59" t="s">
        <v>5292</v>
      </c>
      <c r="B1379" s="59" t="s">
        <v>6680</v>
      </c>
      <c r="C1379" s="59" t="s">
        <v>6725</v>
      </c>
      <c r="D1379" s="59" t="s">
        <v>129</v>
      </c>
      <c r="E1379" s="59">
        <v>159</v>
      </c>
      <c r="F1379" s="59">
        <v>160</v>
      </c>
      <c r="G1379" s="59">
        <v>162</v>
      </c>
      <c r="H1379" s="59">
        <v>164</v>
      </c>
      <c r="I1379" s="59">
        <v>165</v>
      </c>
      <c r="J1379" s="59">
        <v>167</v>
      </c>
      <c r="K1379" s="59">
        <v>169</v>
      </c>
      <c r="L1379" s="59">
        <v>170</v>
      </c>
      <c r="M1379" s="59">
        <v>172</v>
      </c>
      <c r="N1379" s="59">
        <v>174</v>
      </c>
      <c r="O1379" s="59">
        <v>175</v>
      </c>
      <c r="P1379" s="59">
        <v>177</v>
      </c>
      <c r="Q1379" s="59">
        <v>179</v>
      </c>
      <c r="R1379" s="59">
        <v>168659</v>
      </c>
      <c r="S1379" s="90"/>
      <c r="T1379" s="90"/>
      <c r="U1379" s="91"/>
    </row>
    <row r="1380" spans="1:21" ht="13.2" x14ac:dyDescent="0.25">
      <c r="A1380" s="59" t="s">
        <v>5293</v>
      </c>
      <c r="B1380" s="59" t="s">
        <v>6680</v>
      </c>
      <c r="C1380" s="59" t="s">
        <v>6726</v>
      </c>
      <c r="D1380" s="59" t="s">
        <v>129</v>
      </c>
      <c r="E1380" s="59">
        <v>0</v>
      </c>
      <c r="F1380" s="59">
        <v>0</v>
      </c>
      <c r="G1380" s="59">
        <v>0</v>
      </c>
      <c r="H1380" s="59">
        <v>0</v>
      </c>
      <c r="I1380" s="59">
        <v>0</v>
      </c>
      <c r="J1380" s="59">
        <v>0</v>
      </c>
      <c r="K1380" s="59">
        <v>0</v>
      </c>
      <c r="L1380" s="59">
        <v>0</v>
      </c>
      <c r="M1380" s="59">
        <v>0</v>
      </c>
      <c r="N1380" s="59">
        <v>0</v>
      </c>
      <c r="O1380" s="59">
        <v>0</v>
      </c>
      <c r="P1380" s="59">
        <v>0</v>
      </c>
      <c r="Q1380" s="59">
        <v>0</v>
      </c>
      <c r="R1380" s="59">
        <v>0</v>
      </c>
      <c r="S1380" s="90"/>
      <c r="T1380" s="90"/>
      <c r="U1380" s="91"/>
    </row>
    <row r="1381" spans="1:21" ht="13.2" x14ac:dyDescent="0.25">
      <c r="A1381" s="59" t="s">
        <v>5294</v>
      </c>
      <c r="B1381" s="59" t="s">
        <v>6680</v>
      </c>
      <c r="C1381" s="59" t="s">
        <v>6727</v>
      </c>
      <c r="D1381" s="59" t="s">
        <v>129</v>
      </c>
      <c r="E1381" s="59">
        <v>0</v>
      </c>
      <c r="F1381" s="59">
        <v>0</v>
      </c>
      <c r="G1381" s="59">
        <v>0</v>
      </c>
      <c r="H1381" s="59">
        <v>0</v>
      </c>
      <c r="I1381" s="59">
        <v>0</v>
      </c>
      <c r="J1381" s="59">
        <v>0</v>
      </c>
      <c r="K1381" s="59">
        <v>0</v>
      </c>
      <c r="L1381" s="59">
        <v>0</v>
      </c>
      <c r="M1381" s="59">
        <v>0</v>
      </c>
      <c r="N1381" s="59">
        <v>0</v>
      </c>
      <c r="O1381" s="59">
        <v>0</v>
      </c>
      <c r="P1381" s="59">
        <v>0</v>
      </c>
      <c r="Q1381" s="59">
        <v>0</v>
      </c>
      <c r="R1381" s="59">
        <v>0</v>
      </c>
      <c r="S1381" s="90"/>
      <c r="T1381" s="90"/>
      <c r="U1381" s="91"/>
    </row>
    <row r="1382" spans="1:21" ht="13.2" x14ac:dyDescent="0.25">
      <c r="A1382" s="59" t="s">
        <v>5295</v>
      </c>
      <c r="B1382" s="59" t="s">
        <v>6680</v>
      </c>
      <c r="C1382" s="59" t="s">
        <v>6728</v>
      </c>
      <c r="D1382" s="59" t="s">
        <v>129</v>
      </c>
      <c r="E1382" s="59">
        <v>0</v>
      </c>
      <c r="F1382" s="59">
        <v>0</v>
      </c>
      <c r="G1382" s="59">
        <v>0</v>
      </c>
      <c r="H1382" s="59">
        <v>0</v>
      </c>
      <c r="I1382" s="59">
        <v>0</v>
      </c>
      <c r="J1382" s="59">
        <v>0</v>
      </c>
      <c r="K1382" s="59">
        <v>0</v>
      </c>
      <c r="L1382" s="59">
        <v>0</v>
      </c>
      <c r="M1382" s="59">
        <v>0</v>
      </c>
      <c r="N1382" s="59">
        <v>0</v>
      </c>
      <c r="O1382" s="59">
        <v>0</v>
      </c>
      <c r="P1382" s="59">
        <v>0</v>
      </c>
      <c r="Q1382" s="59">
        <v>0</v>
      </c>
      <c r="R1382" s="59">
        <v>0</v>
      </c>
      <c r="S1382" s="90"/>
      <c r="T1382" s="90"/>
      <c r="U1382" s="91"/>
    </row>
    <row r="1383" spans="1:21" ht="13.2" x14ac:dyDescent="0.25">
      <c r="A1383" s="59" t="s">
        <v>5296</v>
      </c>
      <c r="B1383" s="59" t="s">
        <v>6680</v>
      </c>
      <c r="C1383" s="59" t="s">
        <v>6729</v>
      </c>
      <c r="D1383" s="59" t="s">
        <v>129</v>
      </c>
      <c r="E1383" s="59">
        <v>0</v>
      </c>
      <c r="F1383" s="59">
        <v>0</v>
      </c>
      <c r="G1383" s="59">
        <v>0</v>
      </c>
      <c r="H1383" s="59">
        <v>0</v>
      </c>
      <c r="I1383" s="59">
        <v>0</v>
      </c>
      <c r="J1383" s="59">
        <v>0</v>
      </c>
      <c r="K1383" s="59">
        <v>0</v>
      </c>
      <c r="L1383" s="59">
        <v>0</v>
      </c>
      <c r="M1383" s="59">
        <v>0</v>
      </c>
      <c r="N1383" s="59">
        <v>0</v>
      </c>
      <c r="O1383" s="59">
        <v>0</v>
      </c>
      <c r="P1383" s="59">
        <v>0</v>
      </c>
      <c r="Q1383" s="59">
        <v>0</v>
      </c>
      <c r="R1383" s="59">
        <v>0</v>
      </c>
      <c r="S1383" s="90"/>
      <c r="T1383" s="90"/>
      <c r="U1383" s="91"/>
    </row>
    <row r="1384" spans="1:21" ht="13.2" x14ac:dyDescent="0.25">
      <c r="A1384" s="59" t="s">
        <v>5297</v>
      </c>
      <c r="B1384" s="59" t="s">
        <v>6680</v>
      </c>
      <c r="C1384" s="59" t="s">
        <v>6730</v>
      </c>
      <c r="D1384" s="59" t="s">
        <v>129</v>
      </c>
      <c r="E1384" s="59">
        <v>0</v>
      </c>
      <c r="F1384" s="59">
        <v>0</v>
      </c>
      <c r="G1384" s="59">
        <v>0</v>
      </c>
      <c r="H1384" s="59">
        <v>0</v>
      </c>
      <c r="I1384" s="59">
        <v>0</v>
      </c>
      <c r="J1384" s="59">
        <v>0</v>
      </c>
      <c r="K1384" s="59">
        <v>0</v>
      </c>
      <c r="L1384" s="59">
        <v>0</v>
      </c>
      <c r="M1384" s="59">
        <v>0</v>
      </c>
      <c r="N1384" s="59">
        <v>0</v>
      </c>
      <c r="O1384" s="59">
        <v>0</v>
      </c>
      <c r="P1384" s="59">
        <v>0</v>
      </c>
      <c r="Q1384" s="59">
        <v>0</v>
      </c>
      <c r="R1384" s="59">
        <v>0</v>
      </c>
      <c r="S1384" s="90"/>
      <c r="T1384" s="90"/>
      <c r="U1384" s="91"/>
    </row>
    <row r="1385" spans="1:21" ht="13.2" x14ac:dyDescent="0.25">
      <c r="A1385" s="59" t="s">
        <v>5298</v>
      </c>
      <c r="B1385" s="59" t="s">
        <v>6680</v>
      </c>
      <c r="C1385" s="59" t="s">
        <v>6731</v>
      </c>
      <c r="D1385" s="59" t="s">
        <v>129</v>
      </c>
      <c r="E1385" s="59">
        <v>85</v>
      </c>
      <c r="F1385" s="59">
        <v>86</v>
      </c>
      <c r="G1385" s="59">
        <v>87</v>
      </c>
      <c r="H1385" s="59">
        <v>88</v>
      </c>
      <c r="I1385" s="59">
        <v>89</v>
      </c>
      <c r="J1385" s="59">
        <v>89</v>
      </c>
      <c r="K1385" s="59">
        <v>90</v>
      </c>
      <c r="L1385" s="59">
        <v>91</v>
      </c>
      <c r="M1385" s="59">
        <v>92</v>
      </c>
      <c r="N1385" s="59">
        <v>93</v>
      </c>
      <c r="O1385" s="59">
        <v>94</v>
      </c>
      <c r="P1385" s="59">
        <v>94</v>
      </c>
      <c r="Q1385" s="59">
        <v>95</v>
      </c>
      <c r="R1385" s="59">
        <v>90276</v>
      </c>
      <c r="S1385" s="90"/>
      <c r="T1385" s="90"/>
      <c r="U1385" s="91"/>
    </row>
    <row r="1386" spans="1:21" ht="13.2" x14ac:dyDescent="0.25">
      <c r="A1386" s="59" t="s">
        <v>5299</v>
      </c>
      <c r="B1386" s="59" t="s">
        <v>6680</v>
      </c>
      <c r="C1386" s="59" t="s">
        <v>6732</v>
      </c>
      <c r="D1386" s="59" t="s">
        <v>129</v>
      </c>
      <c r="E1386" s="59">
        <v>0</v>
      </c>
      <c r="F1386" s="59">
        <v>0</v>
      </c>
      <c r="G1386" s="59">
        <v>0</v>
      </c>
      <c r="H1386" s="59">
        <v>0</v>
      </c>
      <c r="I1386" s="59">
        <v>0</v>
      </c>
      <c r="J1386" s="59">
        <v>0</v>
      </c>
      <c r="K1386" s="59">
        <v>0</v>
      </c>
      <c r="L1386" s="59">
        <v>0</v>
      </c>
      <c r="M1386" s="59">
        <v>0</v>
      </c>
      <c r="N1386" s="59">
        <v>0</v>
      </c>
      <c r="O1386" s="59">
        <v>0</v>
      </c>
      <c r="P1386" s="59">
        <v>0</v>
      </c>
      <c r="Q1386" s="59">
        <v>0</v>
      </c>
      <c r="R1386" s="59">
        <v>0</v>
      </c>
      <c r="S1386" s="90"/>
      <c r="T1386" s="90"/>
      <c r="U1386" s="91"/>
    </row>
    <row r="1387" spans="1:21" ht="13.2" x14ac:dyDescent="0.25">
      <c r="A1387" s="59" t="s">
        <v>5300</v>
      </c>
      <c r="B1387" s="59" t="s">
        <v>6680</v>
      </c>
      <c r="C1387" s="59" t="s">
        <v>6733</v>
      </c>
      <c r="D1387" s="59" t="s">
        <v>129</v>
      </c>
      <c r="E1387" s="59">
        <v>0</v>
      </c>
      <c r="F1387" s="59">
        <v>0</v>
      </c>
      <c r="G1387" s="59">
        <v>0</v>
      </c>
      <c r="H1387" s="59">
        <v>0</v>
      </c>
      <c r="I1387" s="59">
        <v>0</v>
      </c>
      <c r="J1387" s="59">
        <v>0</v>
      </c>
      <c r="K1387" s="59">
        <v>0</v>
      </c>
      <c r="L1387" s="59">
        <v>0</v>
      </c>
      <c r="M1387" s="59">
        <v>0</v>
      </c>
      <c r="N1387" s="59">
        <v>0</v>
      </c>
      <c r="O1387" s="59">
        <v>0</v>
      </c>
      <c r="P1387" s="59">
        <v>0</v>
      </c>
      <c r="Q1387" s="59">
        <v>0</v>
      </c>
      <c r="R1387" s="59">
        <v>0</v>
      </c>
      <c r="S1387" s="90"/>
      <c r="T1387" s="90"/>
      <c r="U1387" s="91"/>
    </row>
    <row r="1388" spans="1:21" ht="13.2" x14ac:dyDescent="0.25">
      <c r="A1388" s="59" t="s">
        <v>5301</v>
      </c>
      <c r="B1388" s="59" t="s">
        <v>6680</v>
      </c>
      <c r="C1388" s="59" t="s">
        <v>6734</v>
      </c>
      <c r="D1388" s="59" t="s">
        <v>129</v>
      </c>
      <c r="E1388" s="59">
        <v>32</v>
      </c>
      <c r="F1388" s="59">
        <v>33</v>
      </c>
      <c r="G1388" s="59">
        <v>33</v>
      </c>
      <c r="H1388" s="59">
        <v>34</v>
      </c>
      <c r="I1388" s="59">
        <v>34</v>
      </c>
      <c r="J1388" s="59">
        <v>34</v>
      </c>
      <c r="K1388" s="59">
        <v>35</v>
      </c>
      <c r="L1388" s="59">
        <v>109</v>
      </c>
      <c r="M1388" s="59">
        <v>112</v>
      </c>
      <c r="N1388" s="59">
        <v>114</v>
      </c>
      <c r="O1388" s="59">
        <v>116</v>
      </c>
      <c r="P1388" s="59">
        <v>119</v>
      </c>
      <c r="Q1388" s="59">
        <v>121</v>
      </c>
      <c r="R1388" s="59">
        <v>70709</v>
      </c>
      <c r="S1388" s="90"/>
      <c r="T1388" s="90"/>
      <c r="U1388" s="91"/>
    </row>
    <row r="1389" spans="1:21" ht="13.2" x14ac:dyDescent="0.25">
      <c r="A1389" s="59" t="s">
        <v>5302</v>
      </c>
      <c r="B1389" s="59" t="s">
        <v>6680</v>
      </c>
      <c r="C1389" s="59" t="s">
        <v>6735</v>
      </c>
      <c r="D1389" s="59" t="s">
        <v>129</v>
      </c>
      <c r="E1389" s="59">
        <v>0</v>
      </c>
      <c r="F1389" s="59">
        <v>0</v>
      </c>
      <c r="G1389" s="59">
        <v>0</v>
      </c>
      <c r="H1389" s="59">
        <v>0</v>
      </c>
      <c r="I1389" s="59">
        <v>0</v>
      </c>
      <c r="J1389" s="59">
        <v>0</v>
      </c>
      <c r="K1389" s="59">
        <v>0</v>
      </c>
      <c r="L1389" s="59">
        <v>0</v>
      </c>
      <c r="M1389" s="59">
        <v>0</v>
      </c>
      <c r="N1389" s="59">
        <v>0</v>
      </c>
      <c r="O1389" s="59">
        <v>0</v>
      </c>
      <c r="P1389" s="59">
        <v>0</v>
      </c>
      <c r="Q1389" s="59">
        <v>0</v>
      </c>
      <c r="R1389" s="59">
        <v>0</v>
      </c>
      <c r="S1389" s="90"/>
      <c r="T1389" s="90"/>
      <c r="U1389" s="91"/>
    </row>
    <row r="1390" spans="1:21" ht="13.2" x14ac:dyDescent="0.25">
      <c r="A1390" s="59" t="s">
        <v>5303</v>
      </c>
      <c r="B1390" s="59" t="s">
        <v>6680</v>
      </c>
      <c r="C1390" s="59" t="s">
        <v>6736</v>
      </c>
      <c r="D1390" s="59" t="s">
        <v>129</v>
      </c>
      <c r="E1390" s="59">
        <v>233</v>
      </c>
      <c r="F1390" s="59">
        <v>237</v>
      </c>
      <c r="G1390" s="59">
        <v>242</v>
      </c>
      <c r="H1390" s="59">
        <v>246</v>
      </c>
      <c r="I1390" s="59">
        <v>251</v>
      </c>
      <c r="J1390" s="59">
        <v>255</v>
      </c>
      <c r="K1390" s="59">
        <v>260</v>
      </c>
      <c r="L1390" s="59">
        <v>1431</v>
      </c>
      <c r="M1390" s="59">
        <v>1446</v>
      </c>
      <c r="N1390" s="59">
        <v>1460</v>
      </c>
      <c r="O1390" s="59">
        <v>1475</v>
      </c>
      <c r="P1390" s="59">
        <v>1490</v>
      </c>
      <c r="Q1390" s="59">
        <v>1504</v>
      </c>
      <c r="R1390" s="59">
        <v>805085</v>
      </c>
      <c r="S1390" s="90"/>
      <c r="T1390" s="90"/>
      <c r="U1390" s="91"/>
    </row>
    <row r="1391" spans="1:21" ht="13.2" x14ac:dyDescent="0.25">
      <c r="A1391" s="59" t="s">
        <v>5304</v>
      </c>
      <c r="B1391" s="59" t="s">
        <v>6680</v>
      </c>
      <c r="C1391" s="59" t="s">
        <v>6737</v>
      </c>
      <c r="D1391" s="59" t="s">
        <v>129</v>
      </c>
      <c r="E1391" s="59">
        <v>1084</v>
      </c>
      <c r="F1391" s="59">
        <v>1096</v>
      </c>
      <c r="G1391" s="59">
        <v>1109</v>
      </c>
      <c r="H1391" s="59">
        <v>1121</v>
      </c>
      <c r="I1391" s="59">
        <v>1133</v>
      </c>
      <c r="J1391" s="59">
        <v>1145</v>
      </c>
      <c r="K1391" s="59">
        <v>1157</v>
      </c>
      <c r="L1391" s="59">
        <v>0</v>
      </c>
      <c r="M1391" s="59">
        <v>0</v>
      </c>
      <c r="N1391" s="59">
        <v>0</v>
      </c>
      <c r="O1391" s="59">
        <v>0</v>
      </c>
      <c r="P1391" s="59">
        <v>0</v>
      </c>
      <c r="Q1391" s="59">
        <v>0</v>
      </c>
      <c r="R1391" s="59">
        <v>608599</v>
      </c>
      <c r="S1391" s="90"/>
      <c r="T1391" s="90"/>
      <c r="U1391" s="91"/>
    </row>
    <row r="1392" spans="1:21" ht="13.2" x14ac:dyDescent="0.25">
      <c r="A1392" s="59" t="s">
        <v>5305</v>
      </c>
      <c r="B1392" s="59" t="s">
        <v>6680</v>
      </c>
      <c r="C1392" s="59" t="s">
        <v>6738</v>
      </c>
      <c r="D1392" s="59" t="s">
        <v>129</v>
      </c>
      <c r="E1392" s="59">
        <v>0</v>
      </c>
      <c r="F1392" s="59">
        <v>0</v>
      </c>
      <c r="G1392" s="59">
        <v>0</v>
      </c>
      <c r="H1392" s="59">
        <v>0</v>
      </c>
      <c r="I1392" s="59">
        <v>0</v>
      </c>
      <c r="J1392" s="59">
        <v>0</v>
      </c>
      <c r="K1392" s="59">
        <v>0</v>
      </c>
      <c r="L1392" s="59">
        <v>0</v>
      </c>
      <c r="M1392" s="59">
        <v>0</v>
      </c>
      <c r="N1392" s="59">
        <v>0</v>
      </c>
      <c r="O1392" s="59">
        <v>0</v>
      </c>
      <c r="P1392" s="59">
        <v>0</v>
      </c>
      <c r="Q1392" s="59">
        <v>0</v>
      </c>
      <c r="R1392" s="59">
        <v>0</v>
      </c>
      <c r="S1392" s="90"/>
      <c r="T1392" s="90"/>
      <c r="U1392" s="91"/>
    </row>
    <row r="1393" spans="1:21" ht="13.2" x14ac:dyDescent="0.25">
      <c r="A1393" s="59" t="s">
        <v>5306</v>
      </c>
      <c r="B1393" s="59" t="s">
        <v>6680</v>
      </c>
      <c r="C1393" s="59" t="s">
        <v>6739</v>
      </c>
      <c r="D1393" s="59" t="s">
        <v>129</v>
      </c>
      <c r="E1393" s="59">
        <v>0</v>
      </c>
      <c r="F1393" s="59">
        <v>0</v>
      </c>
      <c r="G1393" s="59">
        <v>0</v>
      </c>
      <c r="H1393" s="59">
        <v>0</v>
      </c>
      <c r="I1393" s="59">
        <v>0</v>
      </c>
      <c r="J1393" s="59">
        <v>0</v>
      </c>
      <c r="K1393" s="59">
        <v>0</v>
      </c>
      <c r="L1393" s="59">
        <v>0</v>
      </c>
      <c r="M1393" s="59">
        <v>0</v>
      </c>
      <c r="N1393" s="59">
        <v>0</v>
      </c>
      <c r="O1393" s="59">
        <v>0</v>
      </c>
      <c r="P1393" s="59">
        <v>0</v>
      </c>
      <c r="Q1393" s="59">
        <v>0</v>
      </c>
      <c r="R1393" s="59">
        <v>0</v>
      </c>
      <c r="S1393" s="90"/>
      <c r="T1393" s="90"/>
      <c r="U1393" s="91"/>
    </row>
    <row r="1394" spans="1:21" ht="13.2" x14ac:dyDescent="0.25">
      <c r="A1394" s="59" t="s">
        <v>5307</v>
      </c>
      <c r="B1394" s="59" t="s">
        <v>6740</v>
      </c>
      <c r="C1394" s="59" t="s">
        <v>6741</v>
      </c>
      <c r="D1394" s="59" t="s">
        <v>129</v>
      </c>
      <c r="E1394" s="59">
        <v>0</v>
      </c>
      <c r="F1394" s="59">
        <v>0</v>
      </c>
      <c r="G1394" s="59">
        <v>0</v>
      </c>
      <c r="H1394" s="59">
        <v>0</v>
      </c>
      <c r="I1394" s="59">
        <v>0</v>
      </c>
      <c r="J1394" s="59">
        <v>0</v>
      </c>
      <c r="K1394" s="59">
        <v>0</v>
      </c>
      <c r="L1394" s="59">
        <v>0</v>
      </c>
      <c r="M1394" s="59">
        <v>0</v>
      </c>
      <c r="N1394" s="59">
        <v>0</v>
      </c>
      <c r="O1394" s="59">
        <v>0</v>
      </c>
      <c r="P1394" s="59">
        <v>0</v>
      </c>
      <c r="Q1394" s="59">
        <v>0</v>
      </c>
      <c r="R1394" s="59">
        <v>0</v>
      </c>
      <c r="S1394" s="90"/>
      <c r="T1394" s="90"/>
      <c r="U1394" s="91"/>
    </row>
    <row r="1395" spans="1:21" ht="13.2" x14ac:dyDescent="0.25">
      <c r="A1395" s="59" t="s">
        <v>5308</v>
      </c>
      <c r="B1395" s="59" t="s">
        <v>6742</v>
      </c>
      <c r="C1395" s="59" t="s">
        <v>6743</v>
      </c>
      <c r="D1395" s="59" t="s">
        <v>129</v>
      </c>
      <c r="E1395" s="59">
        <v>0</v>
      </c>
      <c r="F1395" s="59">
        <v>0</v>
      </c>
      <c r="G1395" s="59">
        <v>0</v>
      </c>
      <c r="H1395" s="59">
        <v>0</v>
      </c>
      <c r="I1395" s="59">
        <v>0</v>
      </c>
      <c r="J1395" s="59">
        <v>0</v>
      </c>
      <c r="K1395" s="59">
        <v>0</v>
      </c>
      <c r="L1395" s="59">
        <v>0</v>
      </c>
      <c r="M1395" s="59">
        <v>0</v>
      </c>
      <c r="N1395" s="59">
        <v>0</v>
      </c>
      <c r="O1395" s="59">
        <v>0</v>
      </c>
      <c r="P1395" s="59">
        <v>0</v>
      </c>
      <c r="Q1395" s="59">
        <v>0</v>
      </c>
      <c r="R1395" s="59">
        <v>0</v>
      </c>
      <c r="S1395" s="90"/>
      <c r="T1395" s="90"/>
      <c r="U1395" s="91"/>
    </row>
    <row r="1396" spans="1:21" ht="13.2" x14ac:dyDescent="0.25">
      <c r="A1396" s="59" t="s">
        <v>5309</v>
      </c>
      <c r="B1396" s="59" t="s">
        <v>6744</v>
      </c>
      <c r="C1396" s="59" t="s">
        <v>6745</v>
      </c>
      <c r="D1396" s="59" t="s">
        <v>129</v>
      </c>
      <c r="E1396" s="59">
        <v>0</v>
      </c>
      <c r="F1396" s="59">
        <v>0</v>
      </c>
      <c r="G1396" s="59">
        <v>0</v>
      </c>
      <c r="H1396" s="59">
        <v>0</v>
      </c>
      <c r="I1396" s="59">
        <v>0</v>
      </c>
      <c r="J1396" s="59">
        <v>0</v>
      </c>
      <c r="K1396" s="59">
        <v>0</v>
      </c>
      <c r="L1396" s="59">
        <v>0</v>
      </c>
      <c r="M1396" s="59">
        <v>0</v>
      </c>
      <c r="N1396" s="59">
        <v>0</v>
      </c>
      <c r="O1396" s="59">
        <v>0</v>
      </c>
      <c r="P1396" s="59">
        <v>0</v>
      </c>
      <c r="Q1396" s="59">
        <v>0</v>
      </c>
      <c r="R1396" s="59">
        <v>-38</v>
      </c>
      <c r="S1396" s="90"/>
      <c r="T1396" s="90"/>
      <c r="U1396" s="91"/>
    </row>
    <row r="1397" spans="1:21" ht="13.2" x14ac:dyDescent="0.25">
      <c r="A1397" s="59" t="s">
        <v>5310</v>
      </c>
      <c r="B1397" s="59" t="s">
        <v>6744</v>
      </c>
      <c r="C1397" s="59" t="s">
        <v>6746</v>
      </c>
      <c r="D1397" s="59" t="s">
        <v>129</v>
      </c>
      <c r="E1397" s="59">
        <v>0</v>
      </c>
      <c r="F1397" s="59">
        <v>0</v>
      </c>
      <c r="G1397" s="59">
        <v>0</v>
      </c>
      <c r="H1397" s="59">
        <v>0</v>
      </c>
      <c r="I1397" s="59">
        <v>0</v>
      </c>
      <c r="J1397" s="59">
        <v>0</v>
      </c>
      <c r="K1397" s="59">
        <v>0</v>
      </c>
      <c r="L1397" s="59">
        <v>0</v>
      </c>
      <c r="M1397" s="59">
        <v>0</v>
      </c>
      <c r="N1397" s="59">
        <v>0</v>
      </c>
      <c r="O1397" s="59">
        <v>0</v>
      </c>
      <c r="P1397" s="59">
        <v>0</v>
      </c>
      <c r="Q1397" s="59">
        <v>0</v>
      </c>
      <c r="R1397" s="59">
        <v>0</v>
      </c>
      <c r="S1397" s="90"/>
      <c r="T1397" s="90"/>
      <c r="U1397" s="91"/>
    </row>
    <row r="1398" spans="1:21" ht="13.2" x14ac:dyDescent="0.25">
      <c r="A1398" s="59" t="s">
        <v>5311</v>
      </c>
      <c r="B1398" s="59" t="s">
        <v>6744</v>
      </c>
      <c r="C1398" s="59" t="s">
        <v>6747</v>
      </c>
      <c r="D1398" s="59" t="s">
        <v>129</v>
      </c>
      <c r="E1398" s="59">
        <v>1</v>
      </c>
      <c r="F1398" s="59">
        <v>1</v>
      </c>
      <c r="G1398" s="59">
        <v>1</v>
      </c>
      <c r="H1398" s="59">
        <v>1</v>
      </c>
      <c r="I1398" s="59">
        <v>1</v>
      </c>
      <c r="J1398" s="59">
        <v>1</v>
      </c>
      <c r="K1398" s="59">
        <v>1</v>
      </c>
      <c r="L1398" s="59">
        <v>1</v>
      </c>
      <c r="M1398" s="59">
        <v>1</v>
      </c>
      <c r="N1398" s="59">
        <v>1</v>
      </c>
      <c r="O1398" s="59">
        <v>1</v>
      </c>
      <c r="P1398" s="59">
        <v>1</v>
      </c>
      <c r="Q1398" s="59">
        <v>1</v>
      </c>
      <c r="R1398" s="59">
        <v>552</v>
      </c>
      <c r="S1398" s="90"/>
      <c r="T1398" s="90"/>
      <c r="U1398" s="91"/>
    </row>
    <row r="1399" spans="1:21" ht="13.2" x14ac:dyDescent="0.25">
      <c r="A1399" s="59" t="s">
        <v>5312</v>
      </c>
      <c r="B1399" s="59" t="s">
        <v>6744</v>
      </c>
      <c r="C1399" s="59" t="s">
        <v>6748</v>
      </c>
      <c r="D1399" s="59" t="s">
        <v>129</v>
      </c>
      <c r="E1399" s="59">
        <v>0</v>
      </c>
      <c r="F1399" s="59">
        <v>0</v>
      </c>
      <c r="G1399" s="59">
        <v>0</v>
      </c>
      <c r="H1399" s="59">
        <v>0</v>
      </c>
      <c r="I1399" s="59">
        <v>0</v>
      </c>
      <c r="J1399" s="59">
        <v>0</v>
      </c>
      <c r="K1399" s="59">
        <v>0</v>
      </c>
      <c r="L1399" s="59">
        <v>0</v>
      </c>
      <c r="M1399" s="59">
        <v>0</v>
      </c>
      <c r="N1399" s="59">
        <v>0</v>
      </c>
      <c r="O1399" s="59">
        <v>0</v>
      </c>
      <c r="P1399" s="59">
        <v>0</v>
      </c>
      <c r="Q1399" s="59">
        <v>0</v>
      </c>
      <c r="R1399" s="59">
        <v>0</v>
      </c>
      <c r="S1399" s="90"/>
      <c r="T1399" s="90"/>
      <c r="U1399" s="91"/>
    </row>
    <row r="1400" spans="1:21" ht="13.2" x14ac:dyDescent="0.25">
      <c r="A1400" s="59" t="s">
        <v>5313</v>
      </c>
      <c r="B1400" s="59" t="s">
        <v>6744</v>
      </c>
      <c r="C1400" s="59" t="s">
        <v>6749</v>
      </c>
      <c r="D1400" s="59" t="s">
        <v>129</v>
      </c>
      <c r="E1400" s="59">
        <v>52</v>
      </c>
      <c r="F1400" s="59">
        <v>53</v>
      </c>
      <c r="G1400" s="59">
        <v>54</v>
      </c>
      <c r="H1400" s="59">
        <v>55</v>
      </c>
      <c r="I1400" s="59">
        <v>57</v>
      </c>
      <c r="J1400" s="59">
        <v>58</v>
      </c>
      <c r="K1400" s="59">
        <v>60</v>
      </c>
      <c r="L1400" s="59">
        <v>51</v>
      </c>
      <c r="M1400" s="59">
        <v>53</v>
      </c>
      <c r="N1400" s="59">
        <v>55</v>
      </c>
      <c r="O1400" s="59">
        <v>57</v>
      </c>
      <c r="P1400" s="59">
        <v>59</v>
      </c>
      <c r="Q1400" s="59">
        <v>61</v>
      </c>
      <c r="R1400" s="59">
        <v>55723</v>
      </c>
      <c r="S1400" s="90"/>
      <c r="T1400" s="90"/>
      <c r="U1400" s="91"/>
    </row>
    <row r="1401" spans="1:21" ht="13.2" x14ac:dyDescent="0.25">
      <c r="A1401" s="59" t="s">
        <v>5314</v>
      </c>
      <c r="B1401" s="59" t="s">
        <v>6744</v>
      </c>
      <c r="C1401" s="59" t="s">
        <v>6750</v>
      </c>
      <c r="D1401" s="59" t="s">
        <v>129</v>
      </c>
      <c r="E1401" s="59">
        <v>0</v>
      </c>
      <c r="F1401" s="59">
        <v>0</v>
      </c>
      <c r="G1401" s="59">
        <v>0</v>
      </c>
      <c r="H1401" s="59">
        <v>0</v>
      </c>
      <c r="I1401" s="59">
        <v>0</v>
      </c>
      <c r="J1401" s="59">
        <v>0</v>
      </c>
      <c r="K1401" s="59">
        <v>0</v>
      </c>
      <c r="L1401" s="59">
        <v>0</v>
      </c>
      <c r="M1401" s="59">
        <v>0</v>
      </c>
      <c r="N1401" s="59">
        <v>0</v>
      </c>
      <c r="O1401" s="59">
        <v>0</v>
      </c>
      <c r="P1401" s="59">
        <v>0</v>
      </c>
      <c r="Q1401" s="59">
        <v>0</v>
      </c>
      <c r="R1401" s="59">
        <v>0</v>
      </c>
      <c r="S1401" s="90"/>
      <c r="T1401" s="90"/>
      <c r="U1401" s="91"/>
    </row>
    <row r="1402" spans="1:21" ht="13.2" x14ac:dyDescent="0.25">
      <c r="A1402" s="59" t="s">
        <v>5315</v>
      </c>
      <c r="B1402" s="59" t="s">
        <v>6744</v>
      </c>
      <c r="C1402" s="59" t="s">
        <v>6751</v>
      </c>
      <c r="D1402" s="59" t="s">
        <v>129</v>
      </c>
      <c r="E1402" s="59">
        <v>-12</v>
      </c>
      <c r="F1402" s="59">
        <v>-11</v>
      </c>
      <c r="G1402" s="59">
        <v>-10</v>
      </c>
      <c r="H1402" s="59">
        <v>-10</v>
      </c>
      <c r="I1402" s="59">
        <v>-9</v>
      </c>
      <c r="J1402" s="59">
        <v>-8</v>
      </c>
      <c r="K1402" s="59">
        <v>-7</v>
      </c>
      <c r="L1402" s="59">
        <v>0</v>
      </c>
      <c r="M1402" s="59">
        <v>0</v>
      </c>
      <c r="N1402" s="59">
        <v>0</v>
      </c>
      <c r="O1402" s="59">
        <v>0</v>
      </c>
      <c r="P1402" s="59">
        <v>0</v>
      </c>
      <c r="Q1402" s="59">
        <v>0</v>
      </c>
      <c r="R1402" s="59">
        <v>-5033</v>
      </c>
      <c r="S1402" s="90"/>
      <c r="T1402" s="90"/>
      <c r="U1402" s="91"/>
    </row>
    <row r="1403" spans="1:21" ht="13.2" x14ac:dyDescent="0.25">
      <c r="A1403" s="59" t="s">
        <v>5316</v>
      </c>
      <c r="B1403" s="59" t="s">
        <v>6744</v>
      </c>
      <c r="C1403" s="59" t="s">
        <v>6752</v>
      </c>
      <c r="D1403" s="59" t="s">
        <v>129</v>
      </c>
      <c r="E1403" s="59">
        <v>0</v>
      </c>
      <c r="F1403" s="59">
        <v>0</v>
      </c>
      <c r="G1403" s="59">
        <v>0</v>
      </c>
      <c r="H1403" s="59">
        <v>0</v>
      </c>
      <c r="I1403" s="59">
        <v>0</v>
      </c>
      <c r="J1403" s="59">
        <v>0</v>
      </c>
      <c r="K1403" s="59">
        <v>0</v>
      </c>
      <c r="L1403" s="59">
        <v>0</v>
      </c>
      <c r="M1403" s="59">
        <v>0</v>
      </c>
      <c r="N1403" s="59">
        <v>0</v>
      </c>
      <c r="O1403" s="59">
        <v>0</v>
      </c>
      <c r="P1403" s="59">
        <v>0</v>
      </c>
      <c r="Q1403" s="59">
        <v>0</v>
      </c>
      <c r="R1403" s="59">
        <v>0</v>
      </c>
      <c r="S1403" s="90"/>
      <c r="T1403" s="90"/>
      <c r="U1403" s="91"/>
    </row>
    <row r="1404" spans="1:21" ht="13.2" x14ac:dyDescent="0.25">
      <c r="A1404" s="59" t="s">
        <v>5317</v>
      </c>
      <c r="B1404" s="59" t="s">
        <v>6744</v>
      </c>
      <c r="C1404" s="59" t="s">
        <v>6753</v>
      </c>
      <c r="D1404" s="59" t="s">
        <v>129</v>
      </c>
      <c r="E1404" s="59">
        <v>0</v>
      </c>
      <c r="F1404" s="59">
        <v>0</v>
      </c>
      <c r="G1404" s="59">
        <v>0</v>
      </c>
      <c r="H1404" s="59">
        <v>0</v>
      </c>
      <c r="I1404" s="59">
        <v>1</v>
      </c>
      <c r="J1404" s="59">
        <v>1</v>
      </c>
      <c r="K1404" s="59">
        <v>1</v>
      </c>
      <c r="L1404" s="59">
        <v>1</v>
      </c>
      <c r="M1404" s="59">
        <v>1</v>
      </c>
      <c r="N1404" s="59">
        <v>1</v>
      </c>
      <c r="O1404" s="59">
        <v>1</v>
      </c>
      <c r="P1404" s="59">
        <v>1</v>
      </c>
      <c r="Q1404" s="59">
        <v>1</v>
      </c>
      <c r="R1404" s="59">
        <v>520</v>
      </c>
      <c r="S1404" s="90"/>
      <c r="T1404" s="90"/>
      <c r="U1404" s="91"/>
    </row>
    <row r="1405" spans="1:21" ht="13.2" x14ac:dyDescent="0.25">
      <c r="A1405" s="59" t="s">
        <v>5318</v>
      </c>
      <c r="B1405" s="59" t="s">
        <v>6744</v>
      </c>
      <c r="C1405" s="59" t="s">
        <v>6754</v>
      </c>
      <c r="D1405" s="59" t="s">
        <v>129</v>
      </c>
      <c r="E1405" s="59">
        <v>0</v>
      </c>
      <c r="F1405" s="59">
        <v>0</v>
      </c>
      <c r="G1405" s="59">
        <v>0</v>
      </c>
      <c r="H1405" s="59">
        <v>0</v>
      </c>
      <c r="I1405" s="59">
        <v>0</v>
      </c>
      <c r="J1405" s="59">
        <v>0</v>
      </c>
      <c r="K1405" s="59">
        <v>0</v>
      </c>
      <c r="L1405" s="59">
        <v>0</v>
      </c>
      <c r="M1405" s="59">
        <v>0</v>
      </c>
      <c r="N1405" s="59">
        <v>0</v>
      </c>
      <c r="O1405" s="59">
        <v>0</v>
      </c>
      <c r="P1405" s="59">
        <v>0</v>
      </c>
      <c r="Q1405" s="59">
        <v>0</v>
      </c>
      <c r="R1405" s="59">
        <v>0</v>
      </c>
      <c r="S1405" s="90"/>
      <c r="T1405" s="90"/>
      <c r="U1405" s="91"/>
    </row>
    <row r="1406" spans="1:21" ht="13.2" x14ac:dyDescent="0.25">
      <c r="A1406" s="59" t="s">
        <v>5319</v>
      </c>
      <c r="B1406" s="59" t="s">
        <v>6744</v>
      </c>
      <c r="C1406" s="59" t="s">
        <v>6755</v>
      </c>
      <c r="D1406" s="59" t="s">
        <v>129</v>
      </c>
      <c r="E1406" s="59">
        <v>0</v>
      </c>
      <c r="F1406" s="59">
        <v>0</v>
      </c>
      <c r="G1406" s="59">
        <v>0</v>
      </c>
      <c r="H1406" s="59">
        <v>0</v>
      </c>
      <c r="I1406" s="59">
        <v>0</v>
      </c>
      <c r="J1406" s="59">
        <v>0</v>
      </c>
      <c r="K1406" s="59">
        <v>0</v>
      </c>
      <c r="L1406" s="59">
        <v>0</v>
      </c>
      <c r="M1406" s="59">
        <v>0</v>
      </c>
      <c r="N1406" s="59">
        <v>0</v>
      </c>
      <c r="O1406" s="59">
        <v>0</v>
      </c>
      <c r="P1406" s="59">
        <v>0</v>
      </c>
      <c r="Q1406" s="59">
        <v>0</v>
      </c>
      <c r="R1406" s="59">
        <v>161</v>
      </c>
      <c r="S1406" s="90"/>
      <c r="T1406" s="90"/>
      <c r="U1406" s="91"/>
    </row>
    <row r="1407" spans="1:21" ht="13.2" x14ac:dyDescent="0.25">
      <c r="A1407" s="59" t="s">
        <v>5320</v>
      </c>
      <c r="B1407" s="59" t="s">
        <v>6744</v>
      </c>
      <c r="C1407" s="59" t="s">
        <v>6756</v>
      </c>
      <c r="D1407" s="59" t="s">
        <v>129</v>
      </c>
      <c r="E1407" s="59">
        <v>0</v>
      </c>
      <c r="F1407" s="59">
        <v>0</v>
      </c>
      <c r="G1407" s="59">
        <v>0</v>
      </c>
      <c r="H1407" s="59">
        <v>0</v>
      </c>
      <c r="I1407" s="59">
        <v>0</v>
      </c>
      <c r="J1407" s="59">
        <v>0</v>
      </c>
      <c r="K1407" s="59">
        <v>0</v>
      </c>
      <c r="L1407" s="59">
        <v>0</v>
      </c>
      <c r="M1407" s="59">
        <v>0</v>
      </c>
      <c r="N1407" s="59">
        <v>0</v>
      </c>
      <c r="O1407" s="59">
        <v>0</v>
      </c>
      <c r="P1407" s="59">
        <v>0</v>
      </c>
      <c r="Q1407" s="59">
        <v>0</v>
      </c>
      <c r="R1407" s="59">
        <v>0</v>
      </c>
      <c r="S1407" s="90"/>
      <c r="T1407" s="90"/>
      <c r="U1407" s="91"/>
    </row>
    <row r="1408" spans="1:21" ht="13.2" x14ac:dyDescent="0.25">
      <c r="A1408" s="59" t="s">
        <v>5321</v>
      </c>
      <c r="B1408" s="59" t="s">
        <v>6757</v>
      </c>
      <c r="C1408" s="59" t="s">
        <v>6758</v>
      </c>
      <c r="D1408" s="59" t="s">
        <v>129</v>
      </c>
      <c r="E1408" s="59">
        <v>0</v>
      </c>
      <c r="F1408" s="59">
        <v>0</v>
      </c>
      <c r="G1408" s="59">
        <v>0</v>
      </c>
      <c r="H1408" s="59">
        <v>0</v>
      </c>
      <c r="I1408" s="59">
        <v>0</v>
      </c>
      <c r="J1408" s="59">
        <v>0</v>
      </c>
      <c r="K1408" s="59">
        <v>0</v>
      </c>
      <c r="L1408" s="59">
        <v>0</v>
      </c>
      <c r="M1408" s="59">
        <v>0</v>
      </c>
      <c r="N1408" s="59">
        <v>0</v>
      </c>
      <c r="O1408" s="59">
        <v>0</v>
      </c>
      <c r="P1408" s="59">
        <v>0</v>
      </c>
      <c r="Q1408" s="59">
        <v>0</v>
      </c>
      <c r="R1408" s="59">
        <v>0</v>
      </c>
      <c r="S1408" s="90"/>
      <c r="T1408" s="90"/>
      <c r="U1408" s="91"/>
    </row>
    <row r="1409" spans="1:21" ht="13.2" x14ac:dyDescent="0.25">
      <c r="A1409" s="59" t="s">
        <v>5322</v>
      </c>
      <c r="B1409" s="59" t="s">
        <v>6759</v>
      </c>
      <c r="C1409" s="59" t="s">
        <v>6760</v>
      </c>
      <c r="D1409" s="59" t="s">
        <v>129</v>
      </c>
      <c r="E1409" s="59">
        <v>0</v>
      </c>
      <c r="F1409" s="59">
        <v>0</v>
      </c>
      <c r="G1409" s="59">
        <v>0</v>
      </c>
      <c r="H1409" s="59">
        <v>0</v>
      </c>
      <c r="I1409" s="59">
        <v>0</v>
      </c>
      <c r="J1409" s="59">
        <v>0</v>
      </c>
      <c r="K1409" s="59">
        <v>0</v>
      </c>
      <c r="L1409" s="59">
        <v>0</v>
      </c>
      <c r="M1409" s="59">
        <v>0</v>
      </c>
      <c r="N1409" s="59">
        <v>0</v>
      </c>
      <c r="O1409" s="59">
        <v>0</v>
      </c>
      <c r="P1409" s="59">
        <v>0</v>
      </c>
      <c r="Q1409" s="59">
        <v>0</v>
      </c>
      <c r="R1409" s="59">
        <v>0</v>
      </c>
      <c r="S1409" s="90"/>
      <c r="T1409" s="90"/>
      <c r="U1409" s="91"/>
    </row>
    <row r="1410" spans="1:21" ht="13.2" x14ac:dyDescent="0.25">
      <c r="A1410" s="59" t="s">
        <v>1806</v>
      </c>
      <c r="B1410" s="59" t="s">
        <v>3467</v>
      </c>
      <c r="C1410" s="59" t="s">
        <v>3468</v>
      </c>
      <c r="D1410" s="59" t="s">
        <v>130</v>
      </c>
      <c r="E1410" s="59">
        <v>0</v>
      </c>
      <c r="F1410" s="59">
        <v>0</v>
      </c>
      <c r="G1410" s="59">
        <v>0</v>
      </c>
      <c r="H1410" s="59">
        <v>0</v>
      </c>
      <c r="I1410" s="59">
        <v>0</v>
      </c>
      <c r="J1410" s="59">
        <v>0</v>
      </c>
      <c r="K1410" s="59">
        <v>0</v>
      </c>
      <c r="L1410" s="59">
        <v>0</v>
      </c>
      <c r="M1410" s="59">
        <v>0</v>
      </c>
      <c r="N1410" s="59">
        <v>0</v>
      </c>
      <c r="O1410" s="59">
        <v>0</v>
      </c>
      <c r="P1410" s="59">
        <v>0</v>
      </c>
      <c r="Q1410" s="59">
        <v>0</v>
      </c>
      <c r="R1410" s="59">
        <v>0</v>
      </c>
      <c r="S1410" s="90"/>
      <c r="T1410" s="90"/>
      <c r="U1410" s="91"/>
    </row>
    <row r="1411" spans="1:21" ht="13.2" x14ac:dyDescent="0.25">
      <c r="A1411" s="59" t="s">
        <v>1807</v>
      </c>
      <c r="B1411" s="59" t="s">
        <v>3467</v>
      </c>
      <c r="C1411" s="59" t="s">
        <v>3469</v>
      </c>
      <c r="D1411" s="59" t="s">
        <v>130</v>
      </c>
      <c r="E1411" s="59">
        <v>0</v>
      </c>
      <c r="F1411" s="59">
        <v>0</v>
      </c>
      <c r="G1411" s="59">
        <v>0</v>
      </c>
      <c r="H1411" s="59">
        <v>0</v>
      </c>
      <c r="I1411" s="59">
        <v>0</v>
      </c>
      <c r="J1411" s="59">
        <v>0</v>
      </c>
      <c r="K1411" s="59">
        <v>0</v>
      </c>
      <c r="L1411" s="59">
        <v>0</v>
      </c>
      <c r="M1411" s="59">
        <v>0</v>
      </c>
      <c r="N1411" s="59">
        <v>0</v>
      </c>
      <c r="O1411" s="59">
        <v>0</v>
      </c>
      <c r="P1411" s="59">
        <v>0</v>
      </c>
      <c r="Q1411" s="59">
        <v>0</v>
      </c>
      <c r="R1411" s="59">
        <v>0</v>
      </c>
      <c r="S1411" s="90"/>
      <c r="T1411" s="90"/>
      <c r="U1411" s="91"/>
    </row>
    <row r="1412" spans="1:21" ht="13.2" x14ac:dyDescent="0.25">
      <c r="A1412" s="59" t="s">
        <v>1808</v>
      </c>
      <c r="B1412" s="59" t="s">
        <v>3470</v>
      </c>
      <c r="C1412" s="59" t="s">
        <v>3471</v>
      </c>
      <c r="D1412" s="59" t="s">
        <v>130</v>
      </c>
      <c r="E1412" s="59">
        <v>180</v>
      </c>
      <c r="F1412" s="59">
        <v>183</v>
      </c>
      <c r="G1412" s="59">
        <v>186</v>
      </c>
      <c r="H1412" s="59">
        <v>190</v>
      </c>
      <c r="I1412" s="59">
        <v>193</v>
      </c>
      <c r="J1412" s="59">
        <v>196</v>
      </c>
      <c r="K1412" s="59">
        <v>199</v>
      </c>
      <c r="L1412" s="59">
        <v>202</v>
      </c>
      <c r="M1412" s="59">
        <v>206</v>
      </c>
      <c r="N1412" s="59">
        <v>209</v>
      </c>
      <c r="O1412" s="59">
        <v>212</v>
      </c>
      <c r="P1412" s="59">
        <v>215</v>
      </c>
      <c r="Q1412" s="59">
        <v>218</v>
      </c>
      <c r="R1412" s="59">
        <v>199170</v>
      </c>
      <c r="S1412" s="90"/>
      <c r="T1412" s="90"/>
      <c r="U1412" s="91"/>
    </row>
    <row r="1413" spans="1:21" ht="13.2" x14ac:dyDescent="0.25">
      <c r="A1413" s="59" t="s">
        <v>1809</v>
      </c>
      <c r="B1413" s="59" t="s">
        <v>3472</v>
      </c>
      <c r="C1413" s="59" t="s">
        <v>3473</v>
      </c>
      <c r="D1413" s="59" t="s">
        <v>130</v>
      </c>
      <c r="E1413" s="59">
        <v>9540</v>
      </c>
      <c r="F1413" s="59">
        <v>9810</v>
      </c>
      <c r="G1413" s="59">
        <v>10080</v>
      </c>
      <c r="H1413" s="59">
        <v>10350</v>
      </c>
      <c r="I1413" s="59">
        <v>10620</v>
      </c>
      <c r="J1413" s="59">
        <v>10890</v>
      </c>
      <c r="K1413" s="59">
        <v>11160</v>
      </c>
      <c r="L1413" s="59">
        <v>11430</v>
      </c>
      <c r="M1413" s="59">
        <v>11700</v>
      </c>
      <c r="N1413" s="59">
        <v>11970</v>
      </c>
      <c r="O1413" s="59">
        <v>12240</v>
      </c>
      <c r="P1413" s="59">
        <v>12511</v>
      </c>
      <c r="Q1413" s="59">
        <v>12795</v>
      </c>
      <c r="R1413" s="59">
        <v>11160653</v>
      </c>
      <c r="S1413" s="90"/>
      <c r="T1413" s="90"/>
      <c r="U1413" s="91"/>
    </row>
    <row r="1414" spans="1:21" ht="13.2" x14ac:dyDescent="0.25">
      <c r="A1414" s="59" t="s">
        <v>1810</v>
      </c>
      <c r="B1414" s="59" t="s">
        <v>3472</v>
      </c>
      <c r="C1414" s="59" t="s">
        <v>3474</v>
      </c>
      <c r="D1414" s="59" t="s">
        <v>130</v>
      </c>
      <c r="E1414" s="59">
        <v>0</v>
      </c>
      <c r="F1414" s="59">
        <v>0</v>
      </c>
      <c r="G1414" s="59">
        <v>0</v>
      </c>
      <c r="H1414" s="59">
        <v>0</v>
      </c>
      <c r="I1414" s="59">
        <v>0</v>
      </c>
      <c r="J1414" s="59">
        <v>0</v>
      </c>
      <c r="K1414" s="59">
        <v>0</v>
      </c>
      <c r="L1414" s="59">
        <v>0</v>
      </c>
      <c r="M1414" s="59">
        <v>0</v>
      </c>
      <c r="N1414" s="59">
        <v>0</v>
      </c>
      <c r="O1414" s="59">
        <v>0</v>
      </c>
      <c r="P1414" s="59">
        <v>0</v>
      </c>
      <c r="Q1414" s="59">
        <v>0</v>
      </c>
      <c r="R1414" s="59">
        <v>0</v>
      </c>
      <c r="S1414" s="90"/>
      <c r="T1414" s="90"/>
      <c r="U1414" s="91"/>
    </row>
    <row r="1415" spans="1:21" ht="13.2" x14ac:dyDescent="0.25">
      <c r="A1415" s="59" t="s">
        <v>1811</v>
      </c>
      <c r="B1415" s="59" t="s">
        <v>3475</v>
      </c>
      <c r="C1415" s="59" t="s">
        <v>124</v>
      </c>
      <c r="D1415" s="59" t="s">
        <v>130</v>
      </c>
      <c r="E1415" s="59">
        <v>0</v>
      </c>
      <c r="F1415" s="59">
        <v>0</v>
      </c>
      <c r="G1415" s="59">
        <v>0</v>
      </c>
      <c r="H1415" s="59">
        <v>0</v>
      </c>
      <c r="I1415" s="59">
        <v>0</v>
      </c>
      <c r="J1415" s="59">
        <v>0</v>
      </c>
      <c r="K1415" s="59">
        <v>0</v>
      </c>
      <c r="L1415" s="59">
        <v>0</v>
      </c>
      <c r="M1415" s="59">
        <v>0</v>
      </c>
      <c r="N1415" s="59">
        <v>0</v>
      </c>
      <c r="O1415" s="59">
        <v>0</v>
      </c>
      <c r="P1415" s="59">
        <v>0</v>
      </c>
      <c r="Q1415" s="59">
        <v>0</v>
      </c>
      <c r="R1415" s="59">
        <v>0</v>
      </c>
      <c r="S1415" s="90"/>
      <c r="T1415" s="90"/>
      <c r="U1415" s="91"/>
    </row>
    <row r="1416" spans="1:21" ht="13.2" x14ac:dyDescent="0.25">
      <c r="A1416" s="59" t="s">
        <v>1812</v>
      </c>
      <c r="B1416" s="59" t="s">
        <v>3476</v>
      </c>
      <c r="C1416" s="59" t="s">
        <v>3477</v>
      </c>
      <c r="D1416" s="59" t="s">
        <v>131</v>
      </c>
      <c r="E1416" s="59">
        <v>0</v>
      </c>
      <c r="F1416" s="59">
        <v>0</v>
      </c>
      <c r="G1416" s="59">
        <v>0</v>
      </c>
      <c r="H1416" s="59">
        <v>0</v>
      </c>
      <c r="I1416" s="59">
        <v>0</v>
      </c>
      <c r="J1416" s="59">
        <v>0</v>
      </c>
      <c r="K1416" s="59">
        <v>0</v>
      </c>
      <c r="L1416" s="59">
        <v>0</v>
      </c>
      <c r="M1416" s="59">
        <v>0</v>
      </c>
      <c r="N1416" s="59">
        <v>0</v>
      </c>
      <c r="O1416" s="59">
        <v>0</v>
      </c>
      <c r="P1416" s="59">
        <v>0</v>
      </c>
      <c r="Q1416" s="59">
        <v>0</v>
      </c>
      <c r="R1416" s="59">
        <v>0</v>
      </c>
      <c r="S1416" s="90"/>
      <c r="T1416" s="90"/>
      <c r="U1416" s="91"/>
    </row>
    <row r="1417" spans="1:21" ht="13.2" x14ac:dyDescent="0.25">
      <c r="A1417" s="59" t="s">
        <v>1813</v>
      </c>
      <c r="B1417" s="59" t="s">
        <v>3478</v>
      </c>
      <c r="C1417" s="59" t="s">
        <v>3479</v>
      </c>
      <c r="D1417" s="59" t="s">
        <v>131</v>
      </c>
      <c r="E1417" s="59">
        <v>41</v>
      </c>
      <c r="F1417" s="59">
        <v>41</v>
      </c>
      <c r="G1417" s="59">
        <v>41</v>
      </c>
      <c r="H1417" s="59">
        <v>41</v>
      </c>
      <c r="I1417" s="59">
        <v>41</v>
      </c>
      <c r="J1417" s="59">
        <v>41</v>
      </c>
      <c r="K1417" s="59">
        <v>41</v>
      </c>
      <c r="L1417" s="59">
        <v>41</v>
      </c>
      <c r="M1417" s="59">
        <v>41</v>
      </c>
      <c r="N1417" s="59">
        <v>41</v>
      </c>
      <c r="O1417" s="59">
        <v>41</v>
      </c>
      <c r="P1417" s="59">
        <v>41</v>
      </c>
      <c r="Q1417" s="59">
        <v>41</v>
      </c>
      <c r="R1417" s="59">
        <v>40930</v>
      </c>
      <c r="S1417" s="90"/>
      <c r="T1417" s="90"/>
      <c r="U1417" s="91"/>
    </row>
    <row r="1418" spans="1:21" ht="13.2" x14ac:dyDescent="0.25">
      <c r="A1418" s="59" t="s">
        <v>1814</v>
      </c>
      <c r="B1418" s="59" t="s">
        <v>3478</v>
      </c>
      <c r="C1418" s="59" t="s">
        <v>3480</v>
      </c>
      <c r="D1418" s="59" t="s">
        <v>131</v>
      </c>
      <c r="E1418" s="59">
        <v>0</v>
      </c>
      <c r="F1418" s="59">
        <v>0</v>
      </c>
      <c r="G1418" s="59">
        <v>0</v>
      </c>
      <c r="H1418" s="59">
        <v>0</v>
      </c>
      <c r="I1418" s="59">
        <v>0</v>
      </c>
      <c r="J1418" s="59">
        <v>0</v>
      </c>
      <c r="K1418" s="59">
        <v>0</v>
      </c>
      <c r="L1418" s="59">
        <v>0</v>
      </c>
      <c r="M1418" s="59">
        <v>0</v>
      </c>
      <c r="N1418" s="59">
        <v>0</v>
      </c>
      <c r="O1418" s="59">
        <v>0</v>
      </c>
      <c r="P1418" s="59">
        <v>0</v>
      </c>
      <c r="Q1418" s="59">
        <v>0</v>
      </c>
      <c r="R1418" s="59">
        <v>0</v>
      </c>
      <c r="S1418" s="90"/>
      <c r="T1418" s="90"/>
      <c r="U1418" s="91"/>
    </row>
    <row r="1419" spans="1:21" ht="13.2" x14ac:dyDescent="0.25">
      <c r="A1419" s="59" t="s">
        <v>1815</v>
      </c>
      <c r="B1419" s="59" t="s">
        <v>3478</v>
      </c>
      <c r="C1419" s="59" t="s">
        <v>3481</v>
      </c>
      <c r="D1419" s="59" t="s">
        <v>131</v>
      </c>
      <c r="E1419" s="59">
        <v>452</v>
      </c>
      <c r="F1419" s="59">
        <v>452</v>
      </c>
      <c r="G1419" s="59">
        <v>451</v>
      </c>
      <c r="H1419" s="59">
        <v>452</v>
      </c>
      <c r="I1419" s="59">
        <v>452</v>
      </c>
      <c r="J1419" s="59">
        <v>452</v>
      </c>
      <c r="K1419" s="59">
        <v>452</v>
      </c>
      <c r="L1419" s="59">
        <v>452</v>
      </c>
      <c r="M1419" s="59">
        <v>452</v>
      </c>
      <c r="N1419" s="59">
        <v>452</v>
      </c>
      <c r="O1419" s="59">
        <v>452</v>
      </c>
      <c r="P1419" s="59">
        <v>452</v>
      </c>
      <c r="Q1419" s="59">
        <v>452</v>
      </c>
      <c r="R1419" s="59">
        <v>451755</v>
      </c>
      <c r="S1419" s="90"/>
      <c r="T1419" s="90"/>
      <c r="U1419" s="91"/>
    </row>
    <row r="1420" spans="1:21" ht="13.2" x14ac:dyDescent="0.25">
      <c r="A1420" s="59" t="s">
        <v>1816</v>
      </c>
      <c r="B1420" s="59" t="s">
        <v>3478</v>
      </c>
      <c r="C1420" s="59" t="s">
        <v>3482</v>
      </c>
      <c r="D1420" s="59" t="s">
        <v>131</v>
      </c>
      <c r="E1420" s="59">
        <v>0</v>
      </c>
      <c r="F1420" s="59">
        <v>0</v>
      </c>
      <c r="G1420" s="59">
        <v>0</v>
      </c>
      <c r="H1420" s="59">
        <v>0</v>
      </c>
      <c r="I1420" s="59">
        <v>0</v>
      </c>
      <c r="J1420" s="59">
        <v>0</v>
      </c>
      <c r="K1420" s="59">
        <v>0</v>
      </c>
      <c r="L1420" s="59">
        <v>0</v>
      </c>
      <c r="M1420" s="59">
        <v>0</v>
      </c>
      <c r="N1420" s="59">
        <v>0</v>
      </c>
      <c r="O1420" s="59">
        <v>0</v>
      </c>
      <c r="P1420" s="59">
        <v>0</v>
      </c>
      <c r="Q1420" s="59">
        <v>0</v>
      </c>
      <c r="R1420" s="59">
        <v>0</v>
      </c>
      <c r="S1420" s="90"/>
      <c r="T1420" s="90"/>
      <c r="U1420" s="91"/>
    </row>
    <row r="1421" spans="1:21" ht="13.2" x14ac:dyDescent="0.25">
      <c r="A1421" s="59" t="s">
        <v>1817</v>
      </c>
      <c r="B1421" s="59" t="s">
        <v>3478</v>
      </c>
      <c r="C1421" s="59" t="s">
        <v>3483</v>
      </c>
      <c r="D1421" s="59" t="s">
        <v>131</v>
      </c>
      <c r="E1421" s="59">
        <v>0</v>
      </c>
      <c r="F1421" s="59">
        <v>0</v>
      </c>
      <c r="G1421" s="59">
        <v>0</v>
      </c>
      <c r="H1421" s="59">
        <v>0</v>
      </c>
      <c r="I1421" s="59">
        <v>0</v>
      </c>
      <c r="J1421" s="59">
        <v>0</v>
      </c>
      <c r="K1421" s="59">
        <v>0</v>
      </c>
      <c r="L1421" s="59">
        <v>0</v>
      </c>
      <c r="M1421" s="59">
        <v>0</v>
      </c>
      <c r="N1421" s="59">
        <v>0</v>
      </c>
      <c r="O1421" s="59">
        <v>0</v>
      </c>
      <c r="P1421" s="59">
        <v>0</v>
      </c>
      <c r="Q1421" s="59">
        <v>0</v>
      </c>
      <c r="R1421" s="59">
        <v>-24</v>
      </c>
      <c r="S1421" s="90"/>
      <c r="T1421" s="90"/>
      <c r="U1421" s="91"/>
    </row>
    <row r="1422" spans="1:21" ht="13.2" x14ac:dyDescent="0.25">
      <c r="A1422" s="59" t="s">
        <v>1818</v>
      </c>
      <c r="B1422" s="59" t="s">
        <v>3484</v>
      </c>
      <c r="C1422" s="59" t="s">
        <v>3485</v>
      </c>
      <c r="D1422" s="59" t="s">
        <v>131</v>
      </c>
      <c r="E1422" s="59">
        <v>696</v>
      </c>
      <c r="F1422" s="59">
        <v>697</v>
      </c>
      <c r="G1422" s="59">
        <v>697</v>
      </c>
      <c r="H1422" s="59">
        <v>697</v>
      </c>
      <c r="I1422" s="59">
        <v>698</v>
      </c>
      <c r="J1422" s="59">
        <v>698</v>
      </c>
      <c r="K1422" s="59">
        <v>699</v>
      </c>
      <c r="L1422" s="59">
        <v>699</v>
      </c>
      <c r="M1422" s="59">
        <v>700</v>
      </c>
      <c r="N1422" s="59">
        <v>700</v>
      </c>
      <c r="O1422" s="59">
        <v>701</v>
      </c>
      <c r="P1422" s="59">
        <v>701</v>
      </c>
      <c r="Q1422" s="59">
        <v>702</v>
      </c>
      <c r="R1422" s="59">
        <v>698828</v>
      </c>
      <c r="S1422" s="90"/>
      <c r="T1422" s="90"/>
      <c r="U1422" s="91"/>
    </row>
    <row r="1423" spans="1:21" ht="13.2" x14ac:dyDescent="0.25">
      <c r="A1423" s="59" t="s">
        <v>1819</v>
      </c>
      <c r="B1423" s="59" t="s">
        <v>3484</v>
      </c>
      <c r="C1423" s="59" t="s">
        <v>3486</v>
      </c>
      <c r="D1423" s="59" t="s">
        <v>131</v>
      </c>
      <c r="E1423" s="59">
        <v>0</v>
      </c>
      <c r="F1423" s="59">
        <v>0</v>
      </c>
      <c r="G1423" s="59">
        <v>0</v>
      </c>
      <c r="H1423" s="59">
        <v>0</v>
      </c>
      <c r="I1423" s="59">
        <v>0</v>
      </c>
      <c r="J1423" s="59">
        <v>0</v>
      </c>
      <c r="K1423" s="59">
        <v>0</v>
      </c>
      <c r="L1423" s="59">
        <v>0</v>
      </c>
      <c r="M1423" s="59">
        <v>0</v>
      </c>
      <c r="N1423" s="59">
        <v>0</v>
      </c>
      <c r="O1423" s="59">
        <v>0</v>
      </c>
      <c r="P1423" s="59">
        <v>0</v>
      </c>
      <c r="Q1423" s="59">
        <v>0</v>
      </c>
      <c r="R1423" s="59">
        <v>0</v>
      </c>
      <c r="S1423" s="90"/>
      <c r="T1423" s="90"/>
      <c r="U1423" s="91"/>
    </row>
    <row r="1424" spans="1:21" ht="13.2" x14ac:dyDescent="0.25">
      <c r="A1424" s="59" t="s">
        <v>1820</v>
      </c>
      <c r="B1424" s="59" t="s">
        <v>3484</v>
      </c>
      <c r="C1424" s="59" t="s">
        <v>3487</v>
      </c>
      <c r="D1424" s="59" t="s">
        <v>131</v>
      </c>
      <c r="E1424" s="59">
        <v>5130</v>
      </c>
      <c r="F1424" s="59">
        <v>5133</v>
      </c>
      <c r="G1424" s="59">
        <v>5131</v>
      </c>
      <c r="H1424" s="59">
        <v>5133</v>
      </c>
      <c r="I1424" s="59">
        <v>5135</v>
      </c>
      <c r="J1424" s="59">
        <v>5138</v>
      </c>
      <c r="K1424" s="59">
        <v>5140</v>
      </c>
      <c r="L1424" s="59">
        <v>5143</v>
      </c>
      <c r="M1424" s="59">
        <v>5145</v>
      </c>
      <c r="N1424" s="59">
        <v>5148</v>
      </c>
      <c r="O1424" s="59">
        <v>5150</v>
      </c>
      <c r="P1424" s="59">
        <v>5153</v>
      </c>
      <c r="Q1424" s="59">
        <v>5155</v>
      </c>
      <c r="R1424" s="59">
        <v>5140989</v>
      </c>
      <c r="S1424" s="90"/>
      <c r="T1424" s="90"/>
      <c r="U1424" s="91"/>
    </row>
    <row r="1425" spans="1:21" ht="13.2" x14ac:dyDescent="0.25">
      <c r="A1425" s="59" t="s">
        <v>1821</v>
      </c>
      <c r="B1425" s="59" t="s">
        <v>3484</v>
      </c>
      <c r="C1425" s="59" t="s">
        <v>3488</v>
      </c>
      <c r="D1425" s="59" t="s">
        <v>131</v>
      </c>
      <c r="E1425" s="59">
        <v>0</v>
      </c>
      <c r="F1425" s="59">
        <v>0</v>
      </c>
      <c r="G1425" s="59">
        <v>0</v>
      </c>
      <c r="H1425" s="59">
        <v>0</v>
      </c>
      <c r="I1425" s="59">
        <v>0</v>
      </c>
      <c r="J1425" s="59">
        <v>0</v>
      </c>
      <c r="K1425" s="59">
        <v>0</v>
      </c>
      <c r="L1425" s="59">
        <v>0</v>
      </c>
      <c r="M1425" s="59">
        <v>0</v>
      </c>
      <c r="N1425" s="59">
        <v>0</v>
      </c>
      <c r="O1425" s="59">
        <v>0</v>
      </c>
      <c r="P1425" s="59">
        <v>0</v>
      </c>
      <c r="Q1425" s="59">
        <v>0</v>
      </c>
      <c r="R1425" s="59">
        <v>0</v>
      </c>
      <c r="S1425" s="90"/>
      <c r="T1425" s="90"/>
      <c r="U1425" s="91"/>
    </row>
    <row r="1426" spans="1:21" ht="13.2" x14ac:dyDescent="0.25">
      <c r="A1426" s="59" t="s">
        <v>1822</v>
      </c>
      <c r="B1426" s="59" t="s">
        <v>3484</v>
      </c>
      <c r="C1426" s="59" t="s">
        <v>3489</v>
      </c>
      <c r="D1426" s="59" t="s">
        <v>131</v>
      </c>
      <c r="E1426" s="59">
        <v>-5</v>
      </c>
      <c r="F1426" s="59">
        <v>-5</v>
      </c>
      <c r="G1426" s="59">
        <v>0</v>
      </c>
      <c r="H1426" s="59">
        <v>0</v>
      </c>
      <c r="I1426" s="59">
        <v>0</v>
      </c>
      <c r="J1426" s="59">
        <v>0</v>
      </c>
      <c r="K1426" s="59">
        <v>0</v>
      </c>
      <c r="L1426" s="59">
        <v>0</v>
      </c>
      <c r="M1426" s="59">
        <v>0</v>
      </c>
      <c r="N1426" s="59">
        <v>0</v>
      </c>
      <c r="O1426" s="59">
        <v>0</v>
      </c>
      <c r="P1426" s="59">
        <v>0</v>
      </c>
      <c r="Q1426" s="59">
        <v>0</v>
      </c>
      <c r="R1426" s="59">
        <v>-601</v>
      </c>
      <c r="S1426" s="90"/>
      <c r="T1426" s="90"/>
      <c r="U1426" s="91"/>
    </row>
    <row r="1427" spans="1:21" ht="13.2" x14ac:dyDescent="0.25">
      <c r="A1427" s="59" t="s">
        <v>1823</v>
      </c>
      <c r="B1427" s="59" t="s">
        <v>3490</v>
      </c>
      <c r="C1427" s="59" t="s">
        <v>3491</v>
      </c>
      <c r="D1427" s="59" t="s">
        <v>131</v>
      </c>
      <c r="E1427" s="59">
        <v>1</v>
      </c>
      <c r="F1427" s="59">
        <v>1</v>
      </c>
      <c r="G1427" s="59">
        <v>1</v>
      </c>
      <c r="H1427" s="59">
        <v>1</v>
      </c>
      <c r="I1427" s="59">
        <v>1</v>
      </c>
      <c r="J1427" s="59">
        <v>1</v>
      </c>
      <c r="K1427" s="59">
        <v>1</v>
      </c>
      <c r="L1427" s="59">
        <v>1</v>
      </c>
      <c r="M1427" s="59">
        <v>1</v>
      </c>
      <c r="N1427" s="59">
        <v>1</v>
      </c>
      <c r="O1427" s="59">
        <v>1</v>
      </c>
      <c r="P1427" s="59">
        <v>1</v>
      </c>
      <c r="Q1427" s="59">
        <v>1</v>
      </c>
      <c r="R1427" s="59">
        <v>902</v>
      </c>
      <c r="S1427" s="90"/>
      <c r="T1427" s="90"/>
      <c r="U1427" s="91"/>
    </row>
    <row r="1428" spans="1:21" ht="13.2" x14ac:dyDescent="0.25">
      <c r="A1428" s="59" t="s">
        <v>1824</v>
      </c>
      <c r="B1428" s="59" t="s">
        <v>3490</v>
      </c>
      <c r="C1428" s="59" t="s">
        <v>3492</v>
      </c>
      <c r="D1428" s="59" t="s">
        <v>131</v>
      </c>
      <c r="E1428" s="59">
        <v>0</v>
      </c>
      <c r="F1428" s="59">
        <v>0</v>
      </c>
      <c r="G1428" s="59">
        <v>0</v>
      </c>
      <c r="H1428" s="59">
        <v>0</v>
      </c>
      <c r="I1428" s="59">
        <v>0</v>
      </c>
      <c r="J1428" s="59">
        <v>0</v>
      </c>
      <c r="K1428" s="59">
        <v>0</v>
      </c>
      <c r="L1428" s="59">
        <v>0</v>
      </c>
      <c r="M1428" s="59">
        <v>0</v>
      </c>
      <c r="N1428" s="59">
        <v>0</v>
      </c>
      <c r="O1428" s="59">
        <v>0</v>
      </c>
      <c r="P1428" s="59">
        <v>0</v>
      </c>
      <c r="Q1428" s="59">
        <v>0</v>
      </c>
      <c r="R1428" s="59">
        <v>0</v>
      </c>
      <c r="S1428" s="90"/>
      <c r="T1428" s="90"/>
      <c r="U1428" s="91"/>
    </row>
    <row r="1429" spans="1:21" ht="13.2" x14ac:dyDescent="0.25">
      <c r="A1429" s="59" t="s">
        <v>1825</v>
      </c>
      <c r="B1429" s="59" t="s">
        <v>3493</v>
      </c>
      <c r="C1429" s="59" t="s">
        <v>3494</v>
      </c>
      <c r="D1429" s="59" t="s">
        <v>136</v>
      </c>
      <c r="E1429" s="59">
        <v>0</v>
      </c>
      <c r="F1429" s="59">
        <v>0</v>
      </c>
      <c r="G1429" s="59">
        <v>0</v>
      </c>
      <c r="H1429" s="59">
        <v>0</v>
      </c>
      <c r="I1429" s="59">
        <v>0</v>
      </c>
      <c r="J1429" s="59">
        <v>0</v>
      </c>
      <c r="K1429" s="59">
        <v>0</v>
      </c>
      <c r="L1429" s="59">
        <v>0</v>
      </c>
      <c r="M1429" s="59">
        <v>0</v>
      </c>
      <c r="N1429" s="59">
        <v>0</v>
      </c>
      <c r="O1429" s="59">
        <v>0</v>
      </c>
      <c r="P1429" s="59">
        <v>0</v>
      </c>
      <c r="Q1429" s="59">
        <v>0</v>
      </c>
      <c r="R1429" s="59">
        <v>2</v>
      </c>
      <c r="S1429" s="90"/>
      <c r="T1429" s="90"/>
      <c r="U1429" s="91"/>
    </row>
    <row r="1430" spans="1:21" ht="13.2" x14ac:dyDescent="0.25">
      <c r="A1430" s="59" t="s">
        <v>1826</v>
      </c>
      <c r="B1430" s="59" t="s">
        <v>3495</v>
      </c>
      <c r="C1430" s="59" t="s">
        <v>3496</v>
      </c>
      <c r="D1430" s="59" t="s">
        <v>133</v>
      </c>
      <c r="E1430" s="59">
        <v>0</v>
      </c>
      <c r="F1430" s="59">
        <v>0</v>
      </c>
      <c r="G1430" s="59">
        <v>0</v>
      </c>
      <c r="H1430" s="59">
        <v>0</v>
      </c>
      <c r="I1430" s="59">
        <v>0</v>
      </c>
      <c r="J1430" s="59">
        <v>0</v>
      </c>
      <c r="K1430" s="59">
        <v>0</v>
      </c>
      <c r="L1430" s="59">
        <v>0</v>
      </c>
      <c r="M1430" s="59">
        <v>0</v>
      </c>
      <c r="N1430" s="59">
        <v>0</v>
      </c>
      <c r="O1430" s="59">
        <v>0</v>
      </c>
      <c r="P1430" s="59">
        <v>0</v>
      </c>
      <c r="Q1430" s="59">
        <v>0</v>
      </c>
      <c r="R1430" s="59">
        <v>0</v>
      </c>
      <c r="S1430" s="90"/>
      <c r="T1430" s="90"/>
      <c r="U1430" s="91"/>
    </row>
    <row r="1431" spans="1:21" ht="13.2" x14ac:dyDescent="0.25">
      <c r="A1431" s="59" t="s">
        <v>1827</v>
      </c>
      <c r="B1431" s="59" t="s">
        <v>3497</v>
      </c>
      <c r="C1431" s="59" t="s">
        <v>3498</v>
      </c>
      <c r="D1431" s="59" t="s">
        <v>133</v>
      </c>
      <c r="E1431" s="59">
        <v>0</v>
      </c>
      <c r="F1431" s="59">
        <v>0</v>
      </c>
      <c r="G1431" s="59">
        <v>0</v>
      </c>
      <c r="H1431" s="59">
        <v>0</v>
      </c>
      <c r="I1431" s="59">
        <v>0</v>
      </c>
      <c r="J1431" s="59">
        <v>0</v>
      </c>
      <c r="K1431" s="59">
        <v>0</v>
      </c>
      <c r="L1431" s="59">
        <v>0</v>
      </c>
      <c r="M1431" s="59">
        <v>0</v>
      </c>
      <c r="N1431" s="59">
        <v>0</v>
      </c>
      <c r="O1431" s="59">
        <v>0</v>
      </c>
      <c r="P1431" s="59">
        <v>0</v>
      </c>
      <c r="Q1431" s="59">
        <v>0</v>
      </c>
      <c r="R1431" s="59">
        <v>185</v>
      </c>
      <c r="S1431" s="90"/>
      <c r="T1431" s="90"/>
      <c r="U1431" s="91"/>
    </row>
    <row r="1432" spans="1:21" ht="13.2" x14ac:dyDescent="0.25">
      <c r="A1432" s="59" t="s">
        <v>1828</v>
      </c>
      <c r="B1432" s="59" t="s">
        <v>3497</v>
      </c>
      <c r="C1432" s="59" t="s">
        <v>3499</v>
      </c>
      <c r="D1432" s="59" t="s">
        <v>133</v>
      </c>
      <c r="E1432" s="59">
        <v>0</v>
      </c>
      <c r="F1432" s="59">
        <v>0</v>
      </c>
      <c r="G1432" s="59">
        <v>0</v>
      </c>
      <c r="H1432" s="59">
        <v>0</v>
      </c>
      <c r="I1432" s="59">
        <v>0</v>
      </c>
      <c r="J1432" s="59">
        <v>0</v>
      </c>
      <c r="K1432" s="59">
        <v>0</v>
      </c>
      <c r="L1432" s="59">
        <v>0</v>
      </c>
      <c r="M1432" s="59">
        <v>0</v>
      </c>
      <c r="N1432" s="59">
        <v>0</v>
      </c>
      <c r="O1432" s="59">
        <v>0</v>
      </c>
      <c r="P1432" s="59">
        <v>0</v>
      </c>
      <c r="Q1432" s="59">
        <v>0</v>
      </c>
      <c r="R1432" s="59">
        <v>0</v>
      </c>
      <c r="S1432" s="90"/>
      <c r="T1432" s="90"/>
      <c r="U1432" s="91"/>
    </row>
    <row r="1433" spans="1:21" ht="13.2" x14ac:dyDescent="0.25">
      <c r="A1433" s="59" t="s">
        <v>1829</v>
      </c>
      <c r="B1433" s="59" t="s">
        <v>3500</v>
      </c>
      <c r="C1433" s="59" t="s">
        <v>3501</v>
      </c>
      <c r="D1433" s="59" t="s">
        <v>133</v>
      </c>
      <c r="E1433" s="59">
        <v>5</v>
      </c>
      <c r="F1433" s="59">
        <v>5</v>
      </c>
      <c r="G1433" s="59">
        <v>5</v>
      </c>
      <c r="H1433" s="59">
        <v>5</v>
      </c>
      <c r="I1433" s="59">
        <v>5</v>
      </c>
      <c r="J1433" s="59">
        <v>5</v>
      </c>
      <c r="K1433" s="59">
        <v>6</v>
      </c>
      <c r="L1433" s="59">
        <v>6</v>
      </c>
      <c r="M1433" s="59">
        <v>6</v>
      </c>
      <c r="N1433" s="59">
        <v>6</v>
      </c>
      <c r="O1433" s="59">
        <v>6</v>
      </c>
      <c r="P1433" s="59">
        <v>6</v>
      </c>
      <c r="Q1433" s="59">
        <v>6</v>
      </c>
      <c r="R1433" s="59">
        <v>5540</v>
      </c>
      <c r="S1433" s="90"/>
      <c r="T1433" s="90"/>
      <c r="U1433" s="91"/>
    </row>
    <row r="1434" spans="1:21" ht="13.2" x14ac:dyDescent="0.25">
      <c r="A1434" s="59" t="s">
        <v>1830</v>
      </c>
      <c r="B1434" s="59" t="s">
        <v>3502</v>
      </c>
      <c r="C1434" s="59" t="s">
        <v>3503</v>
      </c>
      <c r="D1434" s="59" t="s">
        <v>133</v>
      </c>
      <c r="E1434" s="59">
        <v>182</v>
      </c>
      <c r="F1434" s="59">
        <v>182</v>
      </c>
      <c r="G1434" s="59">
        <v>182</v>
      </c>
      <c r="H1434" s="59">
        <v>182</v>
      </c>
      <c r="I1434" s="59">
        <v>183</v>
      </c>
      <c r="J1434" s="59">
        <v>183</v>
      </c>
      <c r="K1434" s="59">
        <v>183</v>
      </c>
      <c r="L1434" s="59">
        <v>184</v>
      </c>
      <c r="M1434" s="59">
        <v>184</v>
      </c>
      <c r="N1434" s="59">
        <v>184</v>
      </c>
      <c r="O1434" s="59">
        <v>185</v>
      </c>
      <c r="P1434" s="59">
        <v>185</v>
      </c>
      <c r="Q1434" s="59">
        <v>186</v>
      </c>
      <c r="R1434" s="59">
        <v>183460</v>
      </c>
      <c r="S1434" s="90"/>
      <c r="T1434" s="90"/>
      <c r="U1434" s="91"/>
    </row>
    <row r="1435" spans="1:21" ht="13.2" x14ac:dyDescent="0.25">
      <c r="A1435" s="59" t="s">
        <v>1831</v>
      </c>
      <c r="B1435" s="59" t="s">
        <v>3502</v>
      </c>
      <c r="C1435" s="59" t="s">
        <v>3504</v>
      </c>
      <c r="D1435" s="59" t="s">
        <v>133</v>
      </c>
      <c r="E1435" s="59">
        <v>0</v>
      </c>
      <c r="F1435" s="59">
        <v>0</v>
      </c>
      <c r="G1435" s="59">
        <v>0</v>
      </c>
      <c r="H1435" s="59">
        <v>0</v>
      </c>
      <c r="I1435" s="59">
        <v>0</v>
      </c>
      <c r="J1435" s="59">
        <v>0</v>
      </c>
      <c r="K1435" s="59">
        <v>0</v>
      </c>
      <c r="L1435" s="59">
        <v>0</v>
      </c>
      <c r="M1435" s="59">
        <v>0</v>
      </c>
      <c r="N1435" s="59">
        <v>0</v>
      </c>
      <c r="O1435" s="59">
        <v>0</v>
      </c>
      <c r="P1435" s="59">
        <v>0</v>
      </c>
      <c r="Q1435" s="59">
        <v>0</v>
      </c>
      <c r="R1435" s="59">
        <v>0</v>
      </c>
      <c r="S1435" s="90"/>
      <c r="T1435" s="90"/>
      <c r="U1435" s="91"/>
    </row>
    <row r="1436" spans="1:21" ht="13.2" x14ac:dyDescent="0.25">
      <c r="A1436" s="59" t="s">
        <v>1832</v>
      </c>
      <c r="B1436" s="59" t="s">
        <v>3505</v>
      </c>
      <c r="C1436" s="59" t="s">
        <v>3506</v>
      </c>
      <c r="D1436" s="59" t="s">
        <v>133</v>
      </c>
      <c r="E1436" s="59">
        <v>0</v>
      </c>
      <c r="F1436" s="59">
        <v>0</v>
      </c>
      <c r="G1436" s="59">
        <v>0</v>
      </c>
      <c r="H1436" s="59">
        <v>0</v>
      </c>
      <c r="I1436" s="59">
        <v>0</v>
      </c>
      <c r="J1436" s="59">
        <v>0</v>
      </c>
      <c r="K1436" s="59">
        <v>0</v>
      </c>
      <c r="L1436" s="59">
        <v>0</v>
      </c>
      <c r="M1436" s="59">
        <v>0</v>
      </c>
      <c r="N1436" s="59">
        <v>0</v>
      </c>
      <c r="O1436" s="59">
        <v>0</v>
      </c>
      <c r="P1436" s="59">
        <v>0</v>
      </c>
      <c r="Q1436" s="59">
        <v>0</v>
      </c>
      <c r="R1436" s="59">
        <v>0</v>
      </c>
      <c r="S1436" s="90"/>
      <c r="T1436" s="90"/>
      <c r="U1436" s="91"/>
    </row>
    <row r="1437" spans="1:21" ht="13.2" x14ac:dyDescent="0.25">
      <c r="A1437" s="59" t="s">
        <v>1833</v>
      </c>
      <c r="B1437" s="59" t="s">
        <v>3505</v>
      </c>
      <c r="C1437" s="59" t="s">
        <v>3507</v>
      </c>
      <c r="D1437" s="59" t="s">
        <v>133</v>
      </c>
      <c r="E1437" s="59">
        <v>209</v>
      </c>
      <c r="F1437" s="59">
        <v>210</v>
      </c>
      <c r="G1437" s="59">
        <v>211</v>
      </c>
      <c r="H1437" s="59">
        <v>212</v>
      </c>
      <c r="I1437" s="59">
        <v>213</v>
      </c>
      <c r="J1437" s="59">
        <v>214</v>
      </c>
      <c r="K1437" s="59">
        <v>215</v>
      </c>
      <c r="L1437" s="59">
        <v>217</v>
      </c>
      <c r="M1437" s="59">
        <v>218</v>
      </c>
      <c r="N1437" s="59">
        <v>219</v>
      </c>
      <c r="O1437" s="59">
        <v>220</v>
      </c>
      <c r="P1437" s="59">
        <v>221</v>
      </c>
      <c r="Q1437" s="59">
        <v>222</v>
      </c>
      <c r="R1437" s="59">
        <v>215469</v>
      </c>
      <c r="S1437" s="90"/>
      <c r="T1437" s="90"/>
      <c r="U1437" s="91"/>
    </row>
    <row r="1438" spans="1:21" ht="13.2" x14ac:dyDescent="0.25">
      <c r="A1438" s="59" t="s">
        <v>1834</v>
      </c>
      <c r="B1438" s="59" t="s">
        <v>3508</v>
      </c>
      <c r="C1438" s="59" t="s">
        <v>3509</v>
      </c>
      <c r="D1438" s="59" t="s">
        <v>133</v>
      </c>
      <c r="E1438" s="59">
        <v>0</v>
      </c>
      <c r="F1438" s="59">
        <v>0</v>
      </c>
      <c r="G1438" s="59">
        <v>0</v>
      </c>
      <c r="H1438" s="59">
        <v>0</v>
      </c>
      <c r="I1438" s="59">
        <v>0</v>
      </c>
      <c r="J1438" s="59">
        <v>0</v>
      </c>
      <c r="K1438" s="59">
        <v>0</v>
      </c>
      <c r="L1438" s="59">
        <v>0</v>
      </c>
      <c r="M1438" s="59">
        <v>0</v>
      </c>
      <c r="N1438" s="59">
        <v>0</v>
      </c>
      <c r="O1438" s="59">
        <v>0</v>
      </c>
      <c r="P1438" s="59">
        <v>0</v>
      </c>
      <c r="Q1438" s="59">
        <v>0</v>
      </c>
      <c r="R1438" s="59">
        <v>0</v>
      </c>
      <c r="S1438" s="90"/>
      <c r="T1438" s="90"/>
      <c r="U1438" s="91"/>
    </row>
    <row r="1439" spans="1:21" ht="13.2" x14ac:dyDescent="0.25">
      <c r="A1439" s="59" t="s">
        <v>1835</v>
      </c>
      <c r="B1439" s="59" t="s">
        <v>3508</v>
      </c>
      <c r="C1439" s="59" t="s">
        <v>3510</v>
      </c>
      <c r="D1439" s="59" t="s">
        <v>133</v>
      </c>
      <c r="E1439" s="59">
        <v>2</v>
      </c>
      <c r="F1439" s="59">
        <v>2</v>
      </c>
      <c r="G1439" s="59">
        <v>2</v>
      </c>
      <c r="H1439" s="59">
        <v>2</v>
      </c>
      <c r="I1439" s="59">
        <v>2</v>
      </c>
      <c r="J1439" s="59">
        <v>2</v>
      </c>
      <c r="K1439" s="59">
        <v>2</v>
      </c>
      <c r="L1439" s="59">
        <v>2</v>
      </c>
      <c r="M1439" s="59">
        <v>2</v>
      </c>
      <c r="N1439" s="59">
        <v>2</v>
      </c>
      <c r="O1439" s="59">
        <v>2</v>
      </c>
      <c r="P1439" s="59">
        <v>2</v>
      </c>
      <c r="Q1439" s="59">
        <v>2</v>
      </c>
      <c r="R1439" s="59">
        <v>1764</v>
      </c>
      <c r="S1439" s="90"/>
      <c r="T1439" s="90"/>
      <c r="U1439" s="91"/>
    </row>
    <row r="1440" spans="1:21" ht="13.2" x14ac:dyDescent="0.25">
      <c r="A1440" s="59" t="s">
        <v>1836</v>
      </c>
      <c r="B1440" s="59" t="s">
        <v>3511</v>
      </c>
      <c r="C1440" s="59" t="s">
        <v>3512</v>
      </c>
      <c r="D1440" s="59" t="s">
        <v>133</v>
      </c>
      <c r="E1440" s="59">
        <v>61</v>
      </c>
      <c r="F1440" s="59">
        <v>61</v>
      </c>
      <c r="G1440" s="59">
        <v>62</v>
      </c>
      <c r="H1440" s="59">
        <v>62</v>
      </c>
      <c r="I1440" s="59">
        <v>63</v>
      </c>
      <c r="J1440" s="59">
        <v>63</v>
      </c>
      <c r="K1440" s="59">
        <v>64</v>
      </c>
      <c r="L1440" s="59">
        <v>64</v>
      </c>
      <c r="M1440" s="59">
        <v>65</v>
      </c>
      <c r="N1440" s="59">
        <v>66</v>
      </c>
      <c r="O1440" s="59">
        <v>66</v>
      </c>
      <c r="P1440" s="59">
        <v>67</v>
      </c>
      <c r="Q1440" s="59">
        <v>67</v>
      </c>
      <c r="R1440" s="59">
        <v>63878</v>
      </c>
      <c r="S1440" s="90"/>
      <c r="T1440" s="90"/>
      <c r="U1440" s="91"/>
    </row>
    <row r="1441" spans="1:21" ht="13.2" x14ac:dyDescent="0.25">
      <c r="A1441" s="59" t="s">
        <v>1837</v>
      </c>
      <c r="B1441" s="59" t="s">
        <v>3511</v>
      </c>
      <c r="C1441" s="59" t="s">
        <v>3513</v>
      </c>
      <c r="D1441" s="59" t="s">
        <v>133</v>
      </c>
      <c r="E1441" s="59">
        <v>0</v>
      </c>
      <c r="F1441" s="59">
        <v>0</v>
      </c>
      <c r="G1441" s="59">
        <v>0</v>
      </c>
      <c r="H1441" s="59">
        <v>0</v>
      </c>
      <c r="I1441" s="59">
        <v>0</v>
      </c>
      <c r="J1441" s="59">
        <v>0</v>
      </c>
      <c r="K1441" s="59">
        <v>0</v>
      </c>
      <c r="L1441" s="59">
        <v>0</v>
      </c>
      <c r="M1441" s="59">
        <v>0</v>
      </c>
      <c r="N1441" s="59">
        <v>0</v>
      </c>
      <c r="O1441" s="59">
        <v>0</v>
      </c>
      <c r="P1441" s="59">
        <v>0</v>
      </c>
      <c r="Q1441" s="59">
        <v>0</v>
      </c>
      <c r="R1441" s="59">
        <v>0</v>
      </c>
      <c r="S1441" s="90"/>
      <c r="T1441" s="90"/>
      <c r="U1441" s="91"/>
    </row>
    <row r="1442" spans="1:21" ht="13.2" x14ac:dyDescent="0.25">
      <c r="A1442" s="59" t="s">
        <v>1838</v>
      </c>
      <c r="B1442" s="59" t="s">
        <v>3514</v>
      </c>
      <c r="C1442" s="59" t="s">
        <v>3515</v>
      </c>
      <c r="D1442" s="59" t="s">
        <v>133</v>
      </c>
      <c r="E1442" s="59">
        <v>6457</v>
      </c>
      <c r="F1442" s="59">
        <v>6475</v>
      </c>
      <c r="G1442" s="59">
        <v>6493</v>
      </c>
      <c r="H1442" s="59">
        <v>6511</v>
      </c>
      <c r="I1442" s="59">
        <v>6530</v>
      </c>
      <c r="J1442" s="59">
        <v>6548</v>
      </c>
      <c r="K1442" s="59">
        <v>6566</v>
      </c>
      <c r="L1442" s="59">
        <v>6584</v>
      </c>
      <c r="M1442" s="59">
        <v>6602</v>
      </c>
      <c r="N1442" s="59">
        <v>6620</v>
      </c>
      <c r="O1442" s="59">
        <v>6639</v>
      </c>
      <c r="P1442" s="59">
        <v>6660</v>
      </c>
      <c r="Q1442" s="59">
        <v>6680</v>
      </c>
      <c r="R1442" s="59">
        <v>6566391</v>
      </c>
      <c r="S1442" s="90"/>
      <c r="T1442" s="90"/>
      <c r="U1442" s="91"/>
    </row>
    <row r="1443" spans="1:21" ht="13.2" x14ac:dyDescent="0.25">
      <c r="A1443" s="59" t="s">
        <v>1839</v>
      </c>
      <c r="B1443" s="59" t="s">
        <v>3514</v>
      </c>
      <c r="C1443" s="59" t="s">
        <v>3516</v>
      </c>
      <c r="D1443" s="59" t="s">
        <v>133</v>
      </c>
      <c r="E1443" s="59">
        <v>0</v>
      </c>
      <c r="F1443" s="59">
        <v>0</v>
      </c>
      <c r="G1443" s="59">
        <v>0</v>
      </c>
      <c r="H1443" s="59">
        <v>0</v>
      </c>
      <c r="I1443" s="59">
        <v>0</v>
      </c>
      <c r="J1443" s="59">
        <v>0</v>
      </c>
      <c r="K1443" s="59">
        <v>0</v>
      </c>
      <c r="L1443" s="59">
        <v>0</v>
      </c>
      <c r="M1443" s="59">
        <v>0</v>
      </c>
      <c r="N1443" s="59">
        <v>0</v>
      </c>
      <c r="O1443" s="59">
        <v>0</v>
      </c>
      <c r="P1443" s="59">
        <v>0</v>
      </c>
      <c r="Q1443" s="59">
        <v>0</v>
      </c>
      <c r="R1443" s="59">
        <v>0</v>
      </c>
      <c r="S1443" s="90"/>
      <c r="T1443" s="90"/>
      <c r="U1443" s="91"/>
    </row>
    <row r="1444" spans="1:21" ht="13.2" x14ac:dyDescent="0.25">
      <c r="A1444" s="59" t="s">
        <v>1840</v>
      </c>
      <c r="B1444" s="59" t="s">
        <v>3517</v>
      </c>
      <c r="C1444" s="59" t="s">
        <v>3518</v>
      </c>
      <c r="D1444" s="59" t="s">
        <v>133</v>
      </c>
      <c r="E1444" s="59">
        <v>1200</v>
      </c>
      <c r="F1444" s="59">
        <v>1202</v>
      </c>
      <c r="G1444" s="59">
        <v>1204</v>
      </c>
      <c r="H1444" s="59">
        <v>1206</v>
      </c>
      <c r="I1444" s="59">
        <v>1209</v>
      </c>
      <c r="J1444" s="59">
        <v>1211</v>
      </c>
      <c r="K1444" s="59">
        <v>1213</v>
      </c>
      <c r="L1444" s="59">
        <v>1215</v>
      </c>
      <c r="M1444" s="59">
        <v>1217</v>
      </c>
      <c r="N1444" s="59">
        <v>1220</v>
      </c>
      <c r="O1444" s="59">
        <v>1222</v>
      </c>
      <c r="P1444" s="59">
        <v>1224</v>
      </c>
      <c r="Q1444" s="59">
        <v>1226</v>
      </c>
      <c r="R1444" s="59">
        <v>1212966</v>
      </c>
      <c r="S1444" s="90"/>
      <c r="T1444" s="90"/>
      <c r="U1444" s="91"/>
    </row>
    <row r="1445" spans="1:21" ht="13.2" x14ac:dyDescent="0.25">
      <c r="A1445" s="59" t="s">
        <v>1841</v>
      </c>
      <c r="B1445" s="59" t="s">
        <v>3517</v>
      </c>
      <c r="C1445" s="59" t="s">
        <v>3519</v>
      </c>
      <c r="D1445" s="59" t="s">
        <v>133</v>
      </c>
      <c r="E1445" s="59">
        <v>0</v>
      </c>
      <c r="F1445" s="59">
        <v>0</v>
      </c>
      <c r="G1445" s="59">
        <v>0</v>
      </c>
      <c r="H1445" s="59">
        <v>0</v>
      </c>
      <c r="I1445" s="59">
        <v>0</v>
      </c>
      <c r="J1445" s="59">
        <v>0</v>
      </c>
      <c r="K1445" s="59">
        <v>0</v>
      </c>
      <c r="L1445" s="59">
        <v>0</v>
      </c>
      <c r="M1445" s="59">
        <v>0</v>
      </c>
      <c r="N1445" s="59">
        <v>0</v>
      </c>
      <c r="O1445" s="59">
        <v>0</v>
      </c>
      <c r="P1445" s="59">
        <v>0</v>
      </c>
      <c r="Q1445" s="59">
        <v>0</v>
      </c>
      <c r="R1445" s="59">
        <v>0</v>
      </c>
      <c r="S1445" s="90"/>
      <c r="T1445" s="90"/>
      <c r="U1445" s="91"/>
    </row>
    <row r="1446" spans="1:21" ht="13.2" x14ac:dyDescent="0.25">
      <c r="A1446" s="59" t="s">
        <v>1842</v>
      </c>
      <c r="B1446" s="59" t="s">
        <v>3520</v>
      </c>
      <c r="C1446" s="59" t="s">
        <v>3521</v>
      </c>
      <c r="D1446" s="59" t="s">
        <v>133</v>
      </c>
      <c r="E1446" s="59">
        <v>2185</v>
      </c>
      <c r="F1446" s="59">
        <v>2191</v>
      </c>
      <c r="G1446" s="59">
        <v>2198</v>
      </c>
      <c r="H1446" s="59">
        <v>2205</v>
      </c>
      <c r="I1446" s="59">
        <v>2211</v>
      </c>
      <c r="J1446" s="59">
        <v>2218</v>
      </c>
      <c r="K1446" s="59">
        <v>2224</v>
      </c>
      <c r="L1446" s="59">
        <v>2231</v>
      </c>
      <c r="M1446" s="59">
        <v>2237</v>
      </c>
      <c r="N1446" s="59">
        <v>2244</v>
      </c>
      <c r="O1446" s="59">
        <v>2251</v>
      </c>
      <c r="P1446" s="59">
        <v>2257</v>
      </c>
      <c r="Q1446" s="59">
        <v>2264</v>
      </c>
      <c r="R1446" s="59">
        <v>2224283</v>
      </c>
      <c r="S1446" s="90"/>
      <c r="T1446" s="90"/>
      <c r="U1446" s="91"/>
    </row>
    <row r="1447" spans="1:21" ht="13.2" x14ac:dyDescent="0.25">
      <c r="A1447" s="59" t="s">
        <v>1843</v>
      </c>
      <c r="B1447" s="59" t="s">
        <v>3520</v>
      </c>
      <c r="C1447" s="59" t="s">
        <v>3522</v>
      </c>
      <c r="D1447" s="59" t="s">
        <v>133</v>
      </c>
      <c r="E1447" s="59">
        <v>0</v>
      </c>
      <c r="F1447" s="59">
        <v>0</v>
      </c>
      <c r="G1447" s="59">
        <v>0</v>
      </c>
      <c r="H1447" s="59">
        <v>0</v>
      </c>
      <c r="I1447" s="59">
        <v>0</v>
      </c>
      <c r="J1447" s="59">
        <v>0</v>
      </c>
      <c r="K1447" s="59">
        <v>0</v>
      </c>
      <c r="L1447" s="59">
        <v>0</v>
      </c>
      <c r="M1447" s="59">
        <v>0</v>
      </c>
      <c r="N1447" s="59">
        <v>0</v>
      </c>
      <c r="O1447" s="59">
        <v>0</v>
      </c>
      <c r="P1447" s="59">
        <v>0</v>
      </c>
      <c r="Q1447" s="59">
        <v>0</v>
      </c>
      <c r="R1447" s="59">
        <v>0</v>
      </c>
      <c r="S1447" s="90"/>
      <c r="T1447" s="90"/>
      <c r="U1447" s="91"/>
    </row>
    <row r="1448" spans="1:21" ht="13.2" x14ac:dyDescent="0.25">
      <c r="A1448" s="59" t="s">
        <v>1844</v>
      </c>
      <c r="B1448" s="59" t="s">
        <v>3523</v>
      </c>
      <c r="C1448" s="59" t="s">
        <v>3524</v>
      </c>
      <c r="D1448" s="59" t="s">
        <v>133</v>
      </c>
      <c r="E1448" s="59">
        <v>1767</v>
      </c>
      <c r="F1448" s="59">
        <v>1773</v>
      </c>
      <c r="G1448" s="59">
        <v>1779</v>
      </c>
      <c r="H1448" s="59">
        <v>1785</v>
      </c>
      <c r="I1448" s="59">
        <v>1791</v>
      </c>
      <c r="J1448" s="59">
        <v>1797</v>
      </c>
      <c r="K1448" s="59">
        <v>1803</v>
      </c>
      <c r="L1448" s="59">
        <v>1809</v>
      </c>
      <c r="M1448" s="59">
        <v>1815</v>
      </c>
      <c r="N1448" s="59">
        <v>1821</v>
      </c>
      <c r="O1448" s="59">
        <v>1827</v>
      </c>
      <c r="P1448" s="59">
        <v>1833</v>
      </c>
      <c r="Q1448" s="59">
        <v>1838</v>
      </c>
      <c r="R1448" s="59">
        <v>1802949</v>
      </c>
      <c r="S1448" s="90"/>
      <c r="T1448" s="90"/>
      <c r="U1448" s="91"/>
    </row>
    <row r="1449" spans="1:21" ht="13.2" x14ac:dyDescent="0.25">
      <c r="A1449" s="59" t="s">
        <v>1845</v>
      </c>
      <c r="B1449" s="59" t="s">
        <v>3523</v>
      </c>
      <c r="C1449" s="59" t="s">
        <v>3525</v>
      </c>
      <c r="D1449" s="59" t="s">
        <v>133</v>
      </c>
      <c r="E1449" s="59">
        <v>0</v>
      </c>
      <c r="F1449" s="59">
        <v>0</v>
      </c>
      <c r="G1449" s="59">
        <v>0</v>
      </c>
      <c r="H1449" s="59">
        <v>0</v>
      </c>
      <c r="I1449" s="59">
        <v>0</v>
      </c>
      <c r="J1449" s="59">
        <v>0</v>
      </c>
      <c r="K1449" s="59">
        <v>0</v>
      </c>
      <c r="L1449" s="59">
        <v>0</v>
      </c>
      <c r="M1449" s="59">
        <v>0</v>
      </c>
      <c r="N1449" s="59">
        <v>0</v>
      </c>
      <c r="O1449" s="59">
        <v>0</v>
      </c>
      <c r="P1449" s="59">
        <v>0</v>
      </c>
      <c r="Q1449" s="59">
        <v>0</v>
      </c>
      <c r="R1449" s="59">
        <v>0</v>
      </c>
      <c r="S1449" s="90"/>
      <c r="T1449" s="90"/>
      <c r="U1449" s="91"/>
    </row>
    <row r="1450" spans="1:21" ht="13.2" x14ac:dyDescent="0.25">
      <c r="A1450" s="59" t="s">
        <v>1846</v>
      </c>
      <c r="B1450" s="59" t="s">
        <v>3526</v>
      </c>
      <c r="C1450" s="59" t="s">
        <v>3527</v>
      </c>
      <c r="D1450" s="59" t="s">
        <v>133</v>
      </c>
      <c r="E1450" s="59">
        <v>7030</v>
      </c>
      <c r="F1450" s="59">
        <v>7078</v>
      </c>
      <c r="G1450" s="59">
        <v>7126</v>
      </c>
      <c r="H1450" s="59">
        <v>7174</v>
      </c>
      <c r="I1450" s="59">
        <v>7222</v>
      </c>
      <c r="J1450" s="59">
        <v>7270</v>
      </c>
      <c r="K1450" s="59">
        <v>7318</v>
      </c>
      <c r="L1450" s="59">
        <v>7366</v>
      </c>
      <c r="M1450" s="59">
        <v>7414</v>
      </c>
      <c r="N1450" s="59">
        <v>7462</v>
      </c>
      <c r="O1450" s="59">
        <v>7510</v>
      </c>
      <c r="P1450" s="59">
        <v>7558</v>
      </c>
      <c r="Q1450" s="59">
        <v>7606</v>
      </c>
      <c r="R1450" s="59">
        <v>7317747</v>
      </c>
      <c r="S1450" s="90"/>
      <c r="T1450" s="90"/>
      <c r="U1450" s="91"/>
    </row>
    <row r="1451" spans="1:21" ht="13.2" x14ac:dyDescent="0.25">
      <c r="A1451" s="59" t="s">
        <v>1847</v>
      </c>
      <c r="B1451" s="59" t="s">
        <v>3526</v>
      </c>
      <c r="C1451" s="59" t="s">
        <v>3528</v>
      </c>
      <c r="D1451" s="59" t="s">
        <v>133</v>
      </c>
      <c r="E1451" s="59">
        <v>0</v>
      </c>
      <c r="F1451" s="59">
        <v>0</v>
      </c>
      <c r="G1451" s="59">
        <v>0</v>
      </c>
      <c r="H1451" s="59">
        <v>0</v>
      </c>
      <c r="I1451" s="59">
        <v>0</v>
      </c>
      <c r="J1451" s="59">
        <v>0</v>
      </c>
      <c r="K1451" s="59">
        <v>0</v>
      </c>
      <c r="L1451" s="59">
        <v>0</v>
      </c>
      <c r="M1451" s="59">
        <v>0</v>
      </c>
      <c r="N1451" s="59">
        <v>0</v>
      </c>
      <c r="O1451" s="59">
        <v>0</v>
      </c>
      <c r="P1451" s="59">
        <v>0</v>
      </c>
      <c r="Q1451" s="59">
        <v>0</v>
      </c>
      <c r="R1451" s="59">
        <v>0</v>
      </c>
      <c r="S1451" s="90"/>
      <c r="T1451" s="90"/>
      <c r="U1451" s="91"/>
    </row>
    <row r="1452" spans="1:21" ht="13.2" x14ac:dyDescent="0.25">
      <c r="A1452" s="59" t="s">
        <v>1848</v>
      </c>
      <c r="B1452" s="59" t="s">
        <v>3529</v>
      </c>
      <c r="C1452" s="59" t="s">
        <v>3530</v>
      </c>
      <c r="D1452" s="59" t="s">
        <v>133</v>
      </c>
      <c r="E1452" s="59">
        <v>271</v>
      </c>
      <c r="F1452" s="59">
        <v>273</v>
      </c>
      <c r="G1452" s="59">
        <v>275</v>
      </c>
      <c r="H1452" s="59">
        <v>277</v>
      </c>
      <c r="I1452" s="59">
        <v>279</v>
      </c>
      <c r="J1452" s="59">
        <v>281</v>
      </c>
      <c r="K1452" s="59">
        <v>283</v>
      </c>
      <c r="L1452" s="59">
        <v>285</v>
      </c>
      <c r="M1452" s="59">
        <v>287</v>
      </c>
      <c r="N1452" s="59">
        <v>289</v>
      </c>
      <c r="O1452" s="59">
        <v>291</v>
      </c>
      <c r="P1452" s="59">
        <v>293</v>
      </c>
      <c r="Q1452" s="59">
        <v>295</v>
      </c>
      <c r="R1452" s="59">
        <v>282779</v>
      </c>
      <c r="S1452" s="90"/>
      <c r="T1452" s="90"/>
      <c r="U1452" s="91"/>
    </row>
    <row r="1453" spans="1:21" ht="13.2" x14ac:dyDescent="0.25">
      <c r="A1453" s="59" t="s">
        <v>1849</v>
      </c>
      <c r="B1453" s="59" t="s">
        <v>3529</v>
      </c>
      <c r="C1453" s="59" t="s">
        <v>3531</v>
      </c>
      <c r="D1453" s="59" t="s">
        <v>133</v>
      </c>
      <c r="E1453" s="59">
        <v>0</v>
      </c>
      <c r="F1453" s="59">
        <v>0</v>
      </c>
      <c r="G1453" s="59">
        <v>0</v>
      </c>
      <c r="H1453" s="59">
        <v>0</v>
      </c>
      <c r="I1453" s="59">
        <v>0</v>
      </c>
      <c r="J1453" s="59">
        <v>0</v>
      </c>
      <c r="K1453" s="59">
        <v>0</v>
      </c>
      <c r="L1453" s="59">
        <v>0</v>
      </c>
      <c r="M1453" s="59">
        <v>0</v>
      </c>
      <c r="N1453" s="59">
        <v>0</v>
      </c>
      <c r="O1453" s="59">
        <v>0</v>
      </c>
      <c r="P1453" s="59">
        <v>0</v>
      </c>
      <c r="Q1453" s="59">
        <v>0</v>
      </c>
      <c r="R1453" s="59">
        <v>0</v>
      </c>
      <c r="S1453" s="90"/>
      <c r="T1453" s="90"/>
      <c r="U1453" s="91"/>
    </row>
    <row r="1454" spans="1:21" ht="13.2" x14ac:dyDescent="0.25">
      <c r="A1454" s="59" t="s">
        <v>1850</v>
      </c>
      <c r="B1454" s="59" t="s">
        <v>3532</v>
      </c>
      <c r="C1454" s="59" t="s">
        <v>3533</v>
      </c>
      <c r="D1454" s="59" t="s">
        <v>133</v>
      </c>
      <c r="E1454" s="59">
        <v>1123</v>
      </c>
      <c r="F1454" s="59">
        <v>1129</v>
      </c>
      <c r="G1454" s="59">
        <v>1136</v>
      </c>
      <c r="H1454" s="59">
        <v>1142</v>
      </c>
      <c r="I1454" s="59">
        <v>1148</v>
      </c>
      <c r="J1454" s="59">
        <v>1154</v>
      </c>
      <c r="K1454" s="59">
        <v>1160</v>
      </c>
      <c r="L1454" s="59">
        <v>1166</v>
      </c>
      <c r="M1454" s="59">
        <v>1172</v>
      </c>
      <c r="N1454" s="59">
        <v>1178</v>
      </c>
      <c r="O1454" s="59">
        <v>1184</v>
      </c>
      <c r="P1454" s="59">
        <v>1191</v>
      </c>
      <c r="Q1454" s="59">
        <v>1197</v>
      </c>
      <c r="R1454" s="59">
        <v>1160042</v>
      </c>
      <c r="S1454" s="90"/>
      <c r="T1454" s="90"/>
      <c r="U1454" s="91"/>
    </row>
    <row r="1455" spans="1:21" ht="13.2" x14ac:dyDescent="0.25">
      <c r="A1455" s="59" t="s">
        <v>1851</v>
      </c>
      <c r="B1455" s="59" t="s">
        <v>3532</v>
      </c>
      <c r="C1455" s="59" t="s">
        <v>3534</v>
      </c>
      <c r="D1455" s="59" t="s">
        <v>133</v>
      </c>
      <c r="E1455" s="59">
        <v>0</v>
      </c>
      <c r="F1455" s="59">
        <v>0</v>
      </c>
      <c r="G1455" s="59">
        <v>0</v>
      </c>
      <c r="H1455" s="59">
        <v>0</v>
      </c>
      <c r="I1455" s="59">
        <v>0</v>
      </c>
      <c r="J1455" s="59">
        <v>0</v>
      </c>
      <c r="K1455" s="59">
        <v>0</v>
      </c>
      <c r="L1455" s="59">
        <v>0</v>
      </c>
      <c r="M1455" s="59">
        <v>0</v>
      </c>
      <c r="N1455" s="59">
        <v>0</v>
      </c>
      <c r="O1455" s="59">
        <v>0</v>
      </c>
      <c r="P1455" s="59">
        <v>0</v>
      </c>
      <c r="Q1455" s="59">
        <v>0</v>
      </c>
      <c r="R1455" s="59">
        <v>0</v>
      </c>
      <c r="S1455" s="90"/>
      <c r="T1455" s="90"/>
      <c r="U1455" s="91"/>
    </row>
    <row r="1456" spans="1:21" ht="13.2" x14ac:dyDescent="0.25">
      <c r="A1456" s="59" t="s">
        <v>1852</v>
      </c>
      <c r="B1456" s="59" t="s">
        <v>3535</v>
      </c>
      <c r="C1456" s="59" t="s">
        <v>3536</v>
      </c>
      <c r="D1456" s="59" t="s">
        <v>133</v>
      </c>
      <c r="E1456" s="59">
        <v>32</v>
      </c>
      <c r="F1456" s="59">
        <v>34</v>
      </c>
      <c r="G1456" s="59">
        <v>36</v>
      </c>
      <c r="H1456" s="59">
        <v>38</v>
      </c>
      <c r="I1456" s="59">
        <v>39</v>
      </c>
      <c r="J1456" s="59">
        <v>41</v>
      </c>
      <c r="K1456" s="59">
        <v>43</v>
      </c>
      <c r="L1456" s="59">
        <v>45</v>
      </c>
      <c r="M1456" s="59">
        <v>50</v>
      </c>
      <c r="N1456" s="59">
        <v>23</v>
      </c>
      <c r="O1456" s="59">
        <v>47</v>
      </c>
      <c r="P1456" s="59">
        <v>49</v>
      </c>
      <c r="Q1456" s="59">
        <v>50</v>
      </c>
      <c r="R1456" s="59">
        <v>40533</v>
      </c>
      <c r="S1456" s="90"/>
      <c r="T1456" s="90"/>
      <c r="U1456" s="91"/>
    </row>
    <row r="1457" spans="1:21" ht="13.2" x14ac:dyDescent="0.25">
      <c r="A1457" s="59" t="s">
        <v>1853</v>
      </c>
      <c r="B1457" s="59" t="s">
        <v>3535</v>
      </c>
      <c r="C1457" s="59" t="s">
        <v>3537</v>
      </c>
      <c r="D1457" s="59" t="s">
        <v>133</v>
      </c>
      <c r="E1457" s="59">
        <v>0</v>
      </c>
      <c r="F1457" s="59">
        <v>0</v>
      </c>
      <c r="G1457" s="59">
        <v>0</v>
      </c>
      <c r="H1457" s="59">
        <v>0</v>
      </c>
      <c r="I1457" s="59">
        <v>0</v>
      </c>
      <c r="J1457" s="59">
        <v>0</v>
      </c>
      <c r="K1457" s="59">
        <v>0</v>
      </c>
      <c r="L1457" s="59">
        <v>0</v>
      </c>
      <c r="M1457" s="59">
        <v>0</v>
      </c>
      <c r="N1457" s="59">
        <v>0</v>
      </c>
      <c r="O1457" s="59">
        <v>0</v>
      </c>
      <c r="P1457" s="59">
        <v>0</v>
      </c>
      <c r="Q1457" s="59">
        <v>0</v>
      </c>
      <c r="R1457" s="59">
        <v>0</v>
      </c>
      <c r="S1457" s="90"/>
      <c r="T1457" s="90"/>
      <c r="U1457" s="91"/>
    </row>
    <row r="1458" spans="1:21" ht="13.2" x14ac:dyDescent="0.25">
      <c r="A1458" s="59" t="s">
        <v>1854</v>
      </c>
      <c r="B1458" s="59" t="s">
        <v>3538</v>
      </c>
      <c r="C1458" s="59" t="s">
        <v>3539</v>
      </c>
      <c r="D1458" s="59" t="s">
        <v>134</v>
      </c>
      <c r="E1458" s="59">
        <v>0</v>
      </c>
      <c r="F1458" s="59">
        <v>0</v>
      </c>
      <c r="G1458" s="59">
        <v>0</v>
      </c>
      <c r="H1458" s="59">
        <v>0</v>
      </c>
      <c r="I1458" s="59">
        <v>0</v>
      </c>
      <c r="J1458" s="59">
        <v>0</v>
      </c>
      <c r="K1458" s="59">
        <v>0</v>
      </c>
      <c r="L1458" s="59">
        <v>0</v>
      </c>
      <c r="M1458" s="59">
        <v>0</v>
      </c>
      <c r="N1458" s="59">
        <v>0</v>
      </c>
      <c r="O1458" s="59">
        <v>0</v>
      </c>
      <c r="P1458" s="59">
        <v>0</v>
      </c>
      <c r="Q1458" s="59">
        <v>0</v>
      </c>
      <c r="R1458" s="59">
        <v>0</v>
      </c>
      <c r="S1458" s="90"/>
      <c r="T1458" s="90"/>
      <c r="U1458" s="91"/>
    </row>
    <row r="1459" spans="1:21" ht="13.2" x14ac:dyDescent="0.25">
      <c r="A1459" s="59" t="s">
        <v>1855</v>
      </c>
      <c r="B1459" s="59" t="s">
        <v>3540</v>
      </c>
      <c r="C1459" s="59" t="s">
        <v>3541</v>
      </c>
      <c r="D1459" s="59" t="s">
        <v>134</v>
      </c>
      <c r="E1459" s="59">
        <v>0</v>
      </c>
      <c r="F1459" s="59">
        <v>0</v>
      </c>
      <c r="G1459" s="59">
        <v>0</v>
      </c>
      <c r="H1459" s="59">
        <v>0</v>
      </c>
      <c r="I1459" s="59">
        <v>0</v>
      </c>
      <c r="J1459" s="59">
        <v>0</v>
      </c>
      <c r="K1459" s="59">
        <v>0</v>
      </c>
      <c r="L1459" s="59">
        <v>0</v>
      </c>
      <c r="M1459" s="59">
        <v>0</v>
      </c>
      <c r="N1459" s="59">
        <v>0</v>
      </c>
      <c r="O1459" s="59">
        <v>0</v>
      </c>
      <c r="P1459" s="59">
        <v>0</v>
      </c>
      <c r="Q1459" s="59">
        <v>0</v>
      </c>
      <c r="R1459" s="59">
        <v>0</v>
      </c>
      <c r="S1459" s="90"/>
      <c r="T1459" s="90"/>
      <c r="U1459" s="91"/>
    </row>
    <row r="1460" spans="1:21" ht="13.2" x14ac:dyDescent="0.25">
      <c r="A1460" s="59" t="s">
        <v>1856</v>
      </c>
      <c r="B1460" s="59" t="s">
        <v>3540</v>
      </c>
      <c r="C1460" s="59" t="s">
        <v>3542</v>
      </c>
      <c r="D1460" s="59" t="s">
        <v>134</v>
      </c>
      <c r="E1460" s="59">
        <v>1619</v>
      </c>
      <c r="F1460" s="59">
        <v>1628</v>
      </c>
      <c r="G1460" s="59">
        <v>1636</v>
      </c>
      <c r="H1460" s="59">
        <v>1645</v>
      </c>
      <c r="I1460" s="59">
        <v>1654</v>
      </c>
      <c r="J1460" s="59">
        <v>1662</v>
      </c>
      <c r="K1460" s="59">
        <v>1671</v>
      </c>
      <c r="L1460" s="59">
        <v>1679</v>
      </c>
      <c r="M1460" s="59">
        <v>1688</v>
      </c>
      <c r="N1460" s="59">
        <v>1697</v>
      </c>
      <c r="O1460" s="59">
        <v>1705</v>
      </c>
      <c r="P1460" s="59">
        <v>1714</v>
      </c>
      <c r="Q1460" s="59">
        <v>1723</v>
      </c>
      <c r="R1460" s="59">
        <v>1670827</v>
      </c>
      <c r="S1460" s="90"/>
      <c r="T1460" s="90"/>
      <c r="U1460" s="91"/>
    </row>
    <row r="1461" spans="1:21" ht="13.2" x14ac:dyDescent="0.25">
      <c r="A1461" s="59" t="s">
        <v>1857</v>
      </c>
      <c r="B1461" s="59" t="s">
        <v>3543</v>
      </c>
      <c r="C1461" s="59" t="s">
        <v>3544</v>
      </c>
      <c r="D1461" s="59" t="s">
        <v>134</v>
      </c>
      <c r="E1461" s="59">
        <v>1483</v>
      </c>
      <c r="F1461" s="59">
        <v>1493</v>
      </c>
      <c r="G1461" s="59">
        <v>1504</v>
      </c>
      <c r="H1461" s="59">
        <v>1515</v>
      </c>
      <c r="I1461" s="59">
        <v>1525</v>
      </c>
      <c r="J1461" s="59">
        <v>1536</v>
      </c>
      <c r="K1461" s="59">
        <v>1547</v>
      </c>
      <c r="L1461" s="59">
        <v>1557</v>
      </c>
      <c r="M1461" s="59">
        <v>1568</v>
      </c>
      <c r="N1461" s="59">
        <v>1579</v>
      </c>
      <c r="O1461" s="59">
        <v>1589</v>
      </c>
      <c r="P1461" s="59">
        <v>1600</v>
      </c>
      <c r="Q1461" s="59">
        <v>1611</v>
      </c>
      <c r="R1461" s="59">
        <v>1546608</v>
      </c>
      <c r="S1461" s="90"/>
      <c r="T1461" s="90"/>
      <c r="U1461" s="91"/>
    </row>
    <row r="1462" spans="1:21" ht="13.2" x14ac:dyDescent="0.25">
      <c r="A1462" s="59" t="s">
        <v>1858</v>
      </c>
      <c r="B1462" s="59" t="s">
        <v>3543</v>
      </c>
      <c r="C1462" s="59" t="s">
        <v>3545</v>
      </c>
      <c r="D1462" s="59" t="s">
        <v>134</v>
      </c>
      <c r="E1462" s="59">
        <v>0</v>
      </c>
      <c r="F1462" s="59">
        <v>0</v>
      </c>
      <c r="G1462" s="59">
        <v>0</v>
      </c>
      <c r="H1462" s="59">
        <v>0</v>
      </c>
      <c r="I1462" s="59">
        <v>0</v>
      </c>
      <c r="J1462" s="59">
        <v>0</v>
      </c>
      <c r="K1462" s="59">
        <v>0</v>
      </c>
      <c r="L1462" s="59">
        <v>0</v>
      </c>
      <c r="M1462" s="59">
        <v>0</v>
      </c>
      <c r="N1462" s="59">
        <v>0</v>
      </c>
      <c r="O1462" s="59">
        <v>0</v>
      </c>
      <c r="P1462" s="59">
        <v>0</v>
      </c>
      <c r="Q1462" s="59">
        <v>0</v>
      </c>
      <c r="R1462" s="59">
        <v>0</v>
      </c>
      <c r="S1462" s="90"/>
      <c r="T1462" s="90"/>
      <c r="U1462" s="91"/>
    </row>
    <row r="1463" spans="1:21" ht="13.2" x14ac:dyDescent="0.25">
      <c r="A1463" s="59" t="s">
        <v>1859</v>
      </c>
      <c r="B1463" s="59" t="s">
        <v>3546</v>
      </c>
      <c r="C1463" s="59" t="s">
        <v>3547</v>
      </c>
      <c r="D1463" s="59" t="s">
        <v>134</v>
      </c>
      <c r="E1463" s="59">
        <v>1883</v>
      </c>
      <c r="F1463" s="59">
        <v>1891</v>
      </c>
      <c r="G1463" s="59">
        <v>1900</v>
      </c>
      <c r="H1463" s="59">
        <v>1909</v>
      </c>
      <c r="I1463" s="59">
        <v>1917</v>
      </c>
      <c r="J1463" s="59">
        <v>1926</v>
      </c>
      <c r="K1463" s="59">
        <v>1935</v>
      </c>
      <c r="L1463" s="59">
        <v>1944</v>
      </c>
      <c r="M1463" s="59">
        <v>1952</v>
      </c>
      <c r="N1463" s="59">
        <v>1961</v>
      </c>
      <c r="O1463" s="59">
        <v>1970</v>
      </c>
      <c r="P1463" s="59">
        <v>1979</v>
      </c>
      <c r="Q1463" s="59">
        <v>1987</v>
      </c>
      <c r="R1463" s="59">
        <v>1934946</v>
      </c>
      <c r="S1463" s="90"/>
      <c r="T1463" s="90"/>
      <c r="U1463" s="91"/>
    </row>
    <row r="1464" spans="1:21" ht="13.2" x14ac:dyDescent="0.25">
      <c r="A1464" s="59" t="s">
        <v>1860</v>
      </c>
      <c r="B1464" s="59" t="s">
        <v>3546</v>
      </c>
      <c r="C1464" s="59" t="s">
        <v>3548</v>
      </c>
      <c r="D1464" s="59" t="s">
        <v>134</v>
      </c>
      <c r="E1464" s="59">
        <v>0</v>
      </c>
      <c r="F1464" s="59">
        <v>0</v>
      </c>
      <c r="G1464" s="59">
        <v>0</v>
      </c>
      <c r="H1464" s="59">
        <v>0</v>
      </c>
      <c r="I1464" s="59">
        <v>0</v>
      </c>
      <c r="J1464" s="59">
        <v>0</v>
      </c>
      <c r="K1464" s="59">
        <v>0</v>
      </c>
      <c r="L1464" s="59">
        <v>0</v>
      </c>
      <c r="M1464" s="59">
        <v>0</v>
      </c>
      <c r="N1464" s="59">
        <v>0</v>
      </c>
      <c r="O1464" s="59">
        <v>0</v>
      </c>
      <c r="P1464" s="59">
        <v>0</v>
      </c>
      <c r="Q1464" s="59">
        <v>0</v>
      </c>
      <c r="R1464" s="59">
        <v>0</v>
      </c>
      <c r="S1464" s="90"/>
      <c r="T1464" s="90"/>
      <c r="U1464" s="91"/>
    </row>
    <row r="1465" spans="1:21" ht="13.2" x14ac:dyDescent="0.25">
      <c r="A1465" s="59" t="s">
        <v>1861</v>
      </c>
      <c r="B1465" s="59" t="s">
        <v>3549</v>
      </c>
      <c r="C1465" s="59" t="s">
        <v>3550</v>
      </c>
      <c r="D1465" s="59" t="s">
        <v>135</v>
      </c>
      <c r="E1465" s="59">
        <v>0</v>
      </c>
      <c r="F1465" s="59">
        <v>0</v>
      </c>
      <c r="G1465" s="59">
        <v>0</v>
      </c>
      <c r="H1465" s="59">
        <v>0</v>
      </c>
      <c r="I1465" s="59">
        <v>0</v>
      </c>
      <c r="J1465" s="59">
        <v>0</v>
      </c>
      <c r="K1465" s="59">
        <v>0</v>
      </c>
      <c r="L1465" s="59">
        <v>0</v>
      </c>
      <c r="M1465" s="59">
        <v>0</v>
      </c>
      <c r="N1465" s="59">
        <v>0</v>
      </c>
      <c r="O1465" s="59">
        <v>0</v>
      </c>
      <c r="P1465" s="59">
        <v>0</v>
      </c>
      <c r="Q1465" s="59">
        <v>0</v>
      </c>
      <c r="R1465" s="59">
        <v>0</v>
      </c>
      <c r="S1465" s="90"/>
      <c r="T1465" s="90"/>
      <c r="U1465" s="91"/>
    </row>
    <row r="1466" spans="1:21" ht="13.2" x14ac:dyDescent="0.25">
      <c r="A1466" s="59" t="s">
        <v>1862</v>
      </c>
      <c r="B1466" s="59" t="s">
        <v>3549</v>
      </c>
      <c r="C1466" s="59" t="s">
        <v>3551</v>
      </c>
      <c r="D1466" s="59" t="s">
        <v>135</v>
      </c>
      <c r="E1466" s="59">
        <v>623</v>
      </c>
      <c r="F1466" s="59">
        <v>625</v>
      </c>
      <c r="G1466" s="59">
        <v>626</v>
      </c>
      <c r="H1466" s="59">
        <v>628</v>
      </c>
      <c r="I1466" s="59">
        <v>630</v>
      </c>
      <c r="J1466" s="59">
        <v>632</v>
      </c>
      <c r="K1466" s="59">
        <v>634</v>
      </c>
      <c r="L1466" s="59">
        <v>636</v>
      </c>
      <c r="M1466" s="59">
        <v>638</v>
      </c>
      <c r="N1466" s="59">
        <v>640</v>
      </c>
      <c r="O1466" s="59">
        <v>641</v>
      </c>
      <c r="P1466" s="59">
        <v>643</v>
      </c>
      <c r="Q1466" s="59">
        <v>645</v>
      </c>
      <c r="R1466" s="59">
        <v>633937</v>
      </c>
      <c r="S1466" s="90"/>
      <c r="T1466" s="90"/>
      <c r="U1466" s="91"/>
    </row>
    <row r="1467" spans="1:21" ht="13.2" x14ac:dyDescent="0.25">
      <c r="A1467" s="59" t="s">
        <v>1863</v>
      </c>
      <c r="B1467" s="59" t="s">
        <v>3549</v>
      </c>
      <c r="C1467" s="59" t="s">
        <v>3552</v>
      </c>
      <c r="D1467" s="59" t="s">
        <v>135</v>
      </c>
      <c r="E1467" s="59">
        <v>0</v>
      </c>
      <c r="F1467" s="59">
        <v>0</v>
      </c>
      <c r="G1467" s="59">
        <v>0</v>
      </c>
      <c r="H1467" s="59">
        <v>0</v>
      </c>
      <c r="I1467" s="59">
        <v>0</v>
      </c>
      <c r="J1467" s="59">
        <v>0</v>
      </c>
      <c r="K1467" s="59">
        <v>0</v>
      </c>
      <c r="L1467" s="59">
        <v>0</v>
      </c>
      <c r="M1467" s="59">
        <v>0</v>
      </c>
      <c r="N1467" s="59">
        <v>0</v>
      </c>
      <c r="O1467" s="59">
        <v>0</v>
      </c>
      <c r="P1467" s="59">
        <v>0</v>
      </c>
      <c r="Q1467" s="59">
        <v>0</v>
      </c>
      <c r="R1467" s="59">
        <v>0</v>
      </c>
      <c r="S1467" s="90"/>
      <c r="T1467" s="90"/>
      <c r="U1467" s="91"/>
    </row>
    <row r="1468" spans="1:21" ht="13.2" x14ac:dyDescent="0.25">
      <c r="A1468" s="59" t="s">
        <v>1864</v>
      </c>
      <c r="B1468" s="59" t="s">
        <v>3553</v>
      </c>
      <c r="C1468" s="59" t="s">
        <v>3554</v>
      </c>
      <c r="D1468" s="59" t="s">
        <v>137</v>
      </c>
      <c r="E1468" s="59">
        <v>0</v>
      </c>
      <c r="F1468" s="59">
        <v>0</v>
      </c>
      <c r="G1468" s="59">
        <v>0</v>
      </c>
      <c r="H1468" s="59">
        <v>0</v>
      </c>
      <c r="I1468" s="59">
        <v>0</v>
      </c>
      <c r="J1468" s="59">
        <v>0</v>
      </c>
      <c r="K1468" s="59">
        <v>0</v>
      </c>
      <c r="L1468" s="59">
        <v>0</v>
      </c>
      <c r="M1468" s="59">
        <v>0</v>
      </c>
      <c r="N1468" s="59">
        <v>0</v>
      </c>
      <c r="O1468" s="59">
        <v>0</v>
      </c>
      <c r="P1468" s="59">
        <v>0</v>
      </c>
      <c r="Q1468" s="59">
        <v>0</v>
      </c>
      <c r="R1468" s="59">
        <v>0</v>
      </c>
      <c r="S1468" s="90"/>
      <c r="T1468" s="90"/>
      <c r="U1468" s="91"/>
    </row>
    <row r="1469" spans="1:21" ht="13.2" x14ac:dyDescent="0.25">
      <c r="A1469" s="59" t="s">
        <v>1865</v>
      </c>
      <c r="B1469" s="59" t="s">
        <v>3553</v>
      </c>
      <c r="C1469" s="59" t="s">
        <v>3555</v>
      </c>
      <c r="D1469" s="59" t="s">
        <v>137</v>
      </c>
      <c r="E1469" s="59">
        <v>0</v>
      </c>
      <c r="F1469" s="59">
        <v>0</v>
      </c>
      <c r="G1469" s="59">
        <v>0</v>
      </c>
      <c r="H1469" s="59">
        <v>0</v>
      </c>
      <c r="I1469" s="59">
        <v>0</v>
      </c>
      <c r="J1469" s="59">
        <v>0</v>
      </c>
      <c r="K1469" s="59">
        <v>0</v>
      </c>
      <c r="L1469" s="59">
        <v>0</v>
      </c>
      <c r="M1469" s="59">
        <v>0</v>
      </c>
      <c r="N1469" s="59">
        <v>0</v>
      </c>
      <c r="O1469" s="59">
        <v>0</v>
      </c>
      <c r="P1469" s="59">
        <v>0</v>
      </c>
      <c r="Q1469" s="59">
        <v>0</v>
      </c>
      <c r="R1469" s="59">
        <v>0</v>
      </c>
      <c r="S1469" s="90"/>
      <c r="T1469" s="90"/>
      <c r="U1469" s="91"/>
    </row>
    <row r="1470" spans="1:21" ht="13.2" x14ac:dyDescent="0.25">
      <c r="A1470" s="59" t="s">
        <v>1866</v>
      </c>
      <c r="B1470" s="59" t="s">
        <v>3556</v>
      </c>
      <c r="C1470" s="59" t="s">
        <v>3557</v>
      </c>
      <c r="D1470" s="59" t="s">
        <v>137</v>
      </c>
      <c r="E1470" s="59">
        <v>0</v>
      </c>
      <c r="F1470" s="59">
        <v>0</v>
      </c>
      <c r="G1470" s="59">
        <v>0</v>
      </c>
      <c r="H1470" s="59">
        <v>0</v>
      </c>
      <c r="I1470" s="59">
        <v>0</v>
      </c>
      <c r="J1470" s="59">
        <v>0</v>
      </c>
      <c r="K1470" s="59">
        <v>0</v>
      </c>
      <c r="L1470" s="59">
        <v>0</v>
      </c>
      <c r="M1470" s="59">
        <v>0</v>
      </c>
      <c r="N1470" s="59">
        <v>0</v>
      </c>
      <c r="O1470" s="59">
        <v>0</v>
      </c>
      <c r="P1470" s="59">
        <v>0</v>
      </c>
      <c r="Q1470" s="59">
        <v>0</v>
      </c>
      <c r="R1470" s="59">
        <v>0</v>
      </c>
      <c r="S1470" s="90"/>
      <c r="T1470" s="90"/>
      <c r="U1470" s="91"/>
    </row>
    <row r="1471" spans="1:21" ht="13.2" x14ac:dyDescent="0.25">
      <c r="A1471" s="59" t="s">
        <v>1867</v>
      </c>
      <c r="B1471" s="59" t="s">
        <v>3558</v>
      </c>
      <c r="C1471" s="59" t="s">
        <v>3559</v>
      </c>
      <c r="D1471" s="59" t="s">
        <v>137</v>
      </c>
      <c r="E1471" s="59">
        <v>0</v>
      </c>
      <c r="F1471" s="59">
        <v>0</v>
      </c>
      <c r="G1471" s="59">
        <v>0</v>
      </c>
      <c r="H1471" s="59">
        <v>0</v>
      </c>
      <c r="I1471" s="59">
        <v>0</v>
      </c>
      <c r="J1471" s="59">
        <v>0</v>
      </c>
      <c r="K1471" s="59">
        <v>0</v>
      </c>
      <c r="L1471" s="59">
        <v>0</v>
      </c>
      <c r="M1471" s="59">
        <v>0</v>
      </c>
      <c r="N1471" s="59">
        <v>0</v>
      </c>
      <c r="O1471" s="59">
        <v>0</v>
      </c>
      <c r="P1471" s="59">
        <v>0</v>
      </c>
      <c r="Q1471" s="59">
        <v>0</v>
      </c>
      <c r="R1471" s="59">
        <v>0</v>
      </c>
      <c r="S1471" s="90"/>
      <c r="T1471" s="90"/>
      <c r="U1471" s="91"/>
    </row>
    <row r="1472" spans="1:21" ht="13.2" x14ac:dyDescent="0.25">
      <c r="A1472" s="59" t="s">
        <v>1868</v>
      </c>
      <c r="B1472" s="59" t="s">
        <v>3560</v>
      </c>
      <c r="C1472" s="59" t="s">
        <v>3561</v>
      </c>
      <c r="D1472" s="59" t="s">
        <v>137</v>
      </c>
      <c r="E1472" s="59">
        <v>0</v>
      </c>
      <c r="F1472" s="59">
        <v>0</v>
      </c>
      <c r="G1472" s="59">
        <v>0</v>
      </c>
      <c r="H1472" s="59">
        <v>0</v>
      </c>
      <c r="I1472" s="59">
        <v>0</v>
      </c>
      <c r="J1472" s="59">
        <v>0</v>
      </c>
      <c r="K1472" s="59">
        <v>0</v>
      </c>
      <c r="L1472" s="59">
        <v>0</v>
      </c>
      <c r="M1472" s="59">
        <v>0</v>
      </c>
      <c r="N1472" s="59">
        <v>0</v>
      </c>
      <c r="O1472" s="59">
        <v>0</v>
      </c>
      <c r="P1472" s="59">
        <v>0</v>
      </c>
      <c r="Q1472" s="59">
        <v>0</v>
      </c>
      <c r="R1472" s="59">
        <v>0</v>
      </c>
      <c r="S1472" s="90"/>
      <c r="T1472" s="90"/>
      <c r="U1472" s="91"/>
    </row>
    <row r="1473" spans="1:21" ht="13.2" x14ac:dyDescent="0.25">
      <c r="A1473" s="59" t="s">
        <v>1869</v>
      </c>
      <c r="B1473" s="59" t="s">
        <v>3562</v>
      </c>
      <c r="C1473" s="59" t="s">
        <v>3563</v>
      </c>
      <c r="D1473" s="59" t="s">
        <v>137</v>
      </c>
      <c r="E1473" s="59">
        <v>0</v>
      </c>
      <c r="F1473" s="59">
        <v>0</v>
      </c>
      <c r="G1473" s="59">
        <v>0</v>
      </c>
      <c r="H1473" s="59">
        <v>0</v>
      </c>
      <c r="I1473" s="59">
        <v>0</v>
      </c>
      <c r="J1473" s="59">
        <v>0</v>
      </c>
      <c r="K1473" s="59">
        <v>0</v>
      </c>
      <c r="L1473" s="59">
        <v>0</v>
      </c>
      <c r="M1473" s="59">
        <v>0</v>
      </c>
      <c r="N1473" s="59">
        <v>0</v>
      </c>
      <c r="O1473" s="59">
        <v>0</v>
      </c>
      <c r="P1473" s="59">
        <v>0</v>
      </c>
      <c r="Q1473" s="59">
        <v>0</v>
      </c>
      <c r="R1473" s="59">
        <v>0</v>
      </c>
      <c r="S1473" s="90"/>
      <c r="T1473" s="90"/>
      <c r="U1473" s="91"/>
    </row>
    <row r="1474" spans="1:21" ht="13.2" x14ac:dyDescent="0.25">
      <c r="A1474" s="59" t="s">
        <v>1870</v>
      </c>
      <c r="B1474" s="59" t="s">
        <v>3564</v>
      </c>
      <c r="C1474" s="59" t="s">
        <v>3565</v>
      </c>
      <c r="D1474" s="59" t="s">
        <v>138</v>
      </c>
      <c r="E1474" s="59">
        <v>0</v>
      </c>
      <c r="F1474" s="59">
        <v>0</v>
      </c>
      <c r="G1474" s="59">
        <v>0</v>
      </c>
      <c r="H1474" s="59">
        <v>0</v>
      </c>
      <c r="I1474" s="59">
        <v>0</v>
      </c>
      <c r="J1474" s="59">
        <v>0</v>
      </c>
      <c r="K1474" s="59">
        <v>0</v>
      </c>
      <c r="L1474" s="59">
        <v>0</v>
      </c>
      <c r="M1474" s="59">
        <v>0</v>
      </c>
      <c r="N1474" s="59">
        <v>0</v>
      </c>
      <c r="O1474" s="59">
        <v>0</v>
      </c>
      <c r="P1474" s="59">
        <v>0</v>
      </c>
      <c r="Q1474" s="59">
        <v>0</v>
      </c>
      <c r="R1474" s="59">
        <v>0</v>
      </c>
      <c r="S1474" s="90"/>
      <c r="T1474" s="90"/>
      <c r="U1474" s="91"/>
    </row>
    <row r="1475" spans="1:21" ht="13.2" x14ac:dyDescent="0.25">
      <c r="A1475" s="59" t="s">
        <v>1871</v>
      </c>
      <c r="B1475" s="59" t="s">
        <v>3564</v>
      </c>
      <c r="C1475" s="59" t="s">
        <v>3566</v>
      </c>
      <c r="D1475" s="59" t="s">
        <v>138</v>
      </c>
      <c r="E1475" s="59">
        <v>0</v>
      </c>
      <c r="F1475" s="59">
        <v>0</v>
      </c>
      <c r="G1475" s="59">
        <v>0</v>
      </c>
      <c r="H1475" s="59">
        <v>0</v>
      </c>
      <c r="I1475" s="59">
        <v>0</v>
      </c>
      <c r="J1475" s="59">
        <v>0</v>
      </c>
      <c r="K1475" s="59">
        <v>0</v>
      </c>
      <c r="L1475" s="59">
        <v>0</v>
      </c>
      <c r="M1475" s="59">
        <v>0</v>
      </c>
      <c r="N1475" s="59">
        <v>0</v>
      </c>
      <c r="O1475" s="59">
        <v>0</v>
      </c>
      <c r="P1475" s="59">
        <v>0</v>
      </c>
      <c r="Q1475" s="59">
        <v>0</v>
      </c>
      <c r="R1475" s="59">
        <v>0</v>
      </c>
      <c r="S1475" s="90"/>
      <c r="T1475" s="90"/>
      <c r="U1475" s="91"/>
    </row>
    <row r="1476" spans="1:21" ht="13.2" x14ac:dyDescent="0.25">
      <c r="A1476" s="59" t="s">
        <v>1872</v>
      </c>
      <c r="B1476" s="59" t="s">
        <v>3567</v>
      </c>
      <c r="C1476" s="59" t="s">
        <v>3568</v>
      </c>
      <c r="D1476" s="59" t="s">
        <v>138</v>
      </c>
      <c r="E1476" s="59">
        <v>0</v>
      </c>
      <c r="F1476" s="59">
        <v>0</v>
      </c>
      <c r="G1476" s="59">
        <v>0</v>
      </c>
      <c r="H1476" s="59">
        <v>0</v>
      </c>
      <c r="I1476" s="59">
        <v>0</v>
      </c>
      <c r="J1476" s="59">
        <v>0</v>
      </c>
      <c r="K1476" s="59">
        <v>0</v>
      </c>
      <c r="L1476" s="59">
        <v>0</v>
      </c>
      <c r="M1476" s="59">
        <v>0</v>
      </c>
      <c r="N1476" s="59">
        <v>0</v>
      </c>
      <c r="O1476" s="59">
        <v>0</v>
      </c>
      <c r="P1476" s="59">
        <v>0</v>
      </c>
      <c r="Q1476" s="59">
        <v>0</v>
      </c>
      <c r="R1476" s="59">
        <v>0</v>
      </c>
      <c r="S1476" s="90"/>
      <c r="T1476" s="90"/>
      <c r="U1476" s="91"/>
    </row>
    <row r="1477" spans="1:21" ht="13.2" x14ac:dyDescent="0.25">
      <c r="A1477" s="59" t="s">
        <v>1873</v>
      </c>
      <c r="B1477" s="59" t="s">
        <v>3567</v>
      </c>
      <c r="C1477" s="59" t="s">
        <v>3569</v>
      </c>
      <c r="D1477" s="59" t="s">
        <v>138</v>
      </c>
      <c r="E1477" s="59">
        <v>0</v>
      </c>
      <c r="F1477" s="59">
        <v>0</v>
      </c>
      <c r="G1477" s="59">
        <v>0</v>
      </c>
      <c r="H1477" s="59">
        <v>0</v>
      </c>
      <c r="I1477" s="59">
        <v>0</v>
      </c>
      <c r="J1477" s="59">
        <v>0</v>
      </c>
      <c r="K1477" s="59">
        <v>0</v>
      </c>
      <c r="L1477" s="59">
        <v>0</v>
      </c>
      <c r="M1477" s="59">
        <v>0</v>
      </c>
      <c r="N1477" s="59">
        <v>0</v>
      </c>
      <c r="O1477" s="59">
        <v>0</v>
      </c>
      <c r="P1477" s="59">
        <v>0</v>
      </c>
      <c r="Q1477" s="59">
        <v>0</v>
      </c>
      <c r="R1477" s="59">
        <v>0</v>
      </c>
      <c r="S1477" s="90"/>
      <c r="T1477" s="90"/>
      <c r="U1477" s="91"/>
    </row>
    <row r="1478" spans="1:21" ht="13.2" x14ac:dyDescent="0.25">
      <c r="A1478" s="59" t="s">
        <v>1874</v>
      </c>
      <c r="B1478" s="59" t="s">
        <v>3570</v>
      </c>
      <c r="C1478" s="59" t="s">
        <v>3571</v>
      </c>
      <c r="D1478" s="59" t="s">
        <v>138</v>
      </c>
      <c r="E1478" s="59">
        <v>0</v>
      </c>
      <c r="F1478" s="59">
        <v>0</v>
      </c>
      <c r="G1478" s="59">
        <v>0</v>
      </c>
      <c r="H1478" s="59">
        <v>0</v>
      </c>
      <c r="I1478" s="59">
        <v>0</v>
      </c>
      <c r="J1478" s="59">
        <v>0</v>
      </c>
      <c r="K1478" s="59">
        <v>0</v>
      </c>
      <c r="L1478" s="59">
        <v>0</v>
      </c>
      <c r="M1478" s="59">
        <v>0</v>
      </c>
      <c r="N1478" s="59">
        <v>0</v>
      </c>
      <c r="O1478" s="59">
        <v>0</v>
      </c>
      <c r="P1478" s="59">
        <v>0</v>
      </c>
      <c r="Q1478" s="59">
        <v>0</v>
      </c>
      <c r="R1478" s="59">
        <v>0</v>
      </c>
      <c r="S1478" s="90"/>
      <c r="T1478" s="90"/>
      <c r="U1478" s="91"/>
    </row>
    <row r="1479" spans="1:21" ht="13.2" x14ac:dyDescent="0.25">
      <c r="A1479" s="59" t="s">
        <v>1875</v>
      </c>
      <c r="B1479" s="59" t="s">
        <v>3570</v>
      </c>
      <c r="C1479" s="59" t="s">
        <v>3572</v>
      </c>
      <c r="D1479" s="59" t="s">
        <v>138</v>
      </c>
      <c r="E1479" s="59">
        <v>321</v>
      </c>
      <c r="F1479" s="59">
        <v>329</v>
      </c>
      <c r="G1479" s="59">
        <v>336</v>
      </c>
      <c r="H1479" s="59">
        <v>344</v>
      </c>
      <c r="I1479" s="59">
        <v>352</v>
      </c>
      <c r="J1479" s="59">
        <v>360</v>
      </c>
      <c r="K1479" s="59">
        <v>367</v>
      </c>
      <c r="L1479" s="59">
        <v>375</v>
      </c>
      <c r="M1479" s="59">
        <v>383</v>
      </c>
      <c r="N1479" s="59">
        <v>390</v>
      </c>
      <c r="O1479" s="59">
        <v>398</v>
      </c>
      <c r="P1479" s="59">
        <v>406</v>
      </c>
      <c r="Q1479" s="59">
        <v>414</v>
      </c>
      <c r="R1479" s="59">
        <v>367264</v>
      </c>
      <c r="S1479" s="90"/>
      <c r="T1479" s="90"/>
      <c r="U1479" s="91"/>
    </row>
    <row r="1480" spans="1:21" ht="13.2" x14ac:dyDescent="0.25">
      <c r="A1480" s="59" t="s">
        <v>1876</v>
      </c>
      <c r="B1480" s="59" t="s">
        <v>3570</v>
      </c>
      <c r="C1480" s="59" t="s">
        <v>3573</v>
      </c>
      <c r="D1480" s="59" t="s">
        <v>138</v>
      </c>
      <c r="E1480" s="59">
        <v>0</v>
      </c>
      <c r="F1480" s="59">
        <v>0</v>
      </c>
      <c r="G1480" s="59">
        <v>0</v>
      </c>
      <c r="H1480" s="59">
        <v>0</v>
      </c>
      <c r="I1480" s="59">
        <v>0</v>
      </c>
      <c r="J1480" s="59">
        <v>0</v>
      </c>
      <c r="K1480" s="59">
        <v>0</v>
      </c>
      <c r="L1480" s="59">
        <v>0</v>
      </c>
      <c r="M1480" s="59">
        <v>0</v>
      </c>
      <c r="N1480" s="59">
        <v>0</v>
      </c>
      <c r="O1480" s="59">
        <v>0</v>
      </c>
      <c r="P1480" s="59">
        <v>0</v>
      </c>
      <c r="Q1480" s="59">
        <v>0</v>
      </c>
      <c r="R1480" s="59">
        <v>0</v>
      </c>
      <c r="S1480" s="90"/>
      <c r="T1480" s="90"/>
      <c r="U1480" s="91"/>
    </row>
    <row r="1481" spans="1:21" ht="13.2" x14ac:dyDescent="0.25">
      <c r="A1481" s="59" t="s">
        <v>1877</v>
      </c>
      <c r="B1481" s="59" t="s">
        <v>3574</v>
      </c>
      <c r="C1481" s="59" t="s">
        <v>3575</v>
      </c>
      <c r="D1481" s="59" t="s">
        <v>138</v>
      </c>
      <c r="E1481" s="59">
        <v>1023</v>
      </c>
      <c r="F1481" s="59">
        <v>1028</v>
      </c>
      <c r="G1481" s="59">
        <v>1034</v>
      </c>
      <c r="H1481" s="59">
        <v>1039</v>
      </c>
      <c r="I1481" s="59">
        <v>1045</v>
      </c>
      <c r="J1481" s="59">
        <v>1050</v>
      </c>
      <c r="K1481" s="59">
        <v>1056</v>
      </c>
      <c r="L1481" s="59">
        <v>1061</v>
      </c>
      <c r="M1481" s="59">
        <v>1067</v>
      </c>
      <c r="N1481" s="59">
        <v>1072</v>
      </c>
      <c r="O1481" s="59">
        <v>1078</v>
      </c>
      <c r="P1481" s="59">
        <v>1083</v>
      </c>
      <c r="Q1481" s="59">
        <v>1089</v>
      </c>
      <c r="R1481" s="59">
        <v>1055899</v>
      </c>
      <c r="S1481" s="90"/>
      <c r="T1481" s="90"/>
      <c r="U1481" s="91"/>
    </row>
    <row r="1482" spans="1:21" ht="13.2" x14ac:dyDescent="0.25">
      <c r="A1482" s="59" t="s">
        <v>1878</v>
      </c>
      <c r="B1482" s="59" t="s">
        <v>3574</v>
      </c>
      <c r="C1482" s="59" t="s">
        <v>3576</v>
      </c>
      <c r="D1482" s="59" t="s">
        <v>138</v>
      </c>
      <c r="E1482" s="59">
        <v>905</v>
      </c>
      <c r="F1482" s="59">
        <v>909</v>
      </c>
      <c r="G1482" s="59">
        <v>913</v>
      </c>
      <c r="H1482" s="59">
        <v>918</v>
      </c>
      <c r="I1482" s="59">
        <v>922</v>
      </c>
      <c r="J1482" s="59">
        <v>926</v>
      </c>
      <c r="K1482" s="59">
        <v>930</v>
      </c>
      <c r="L1482" s="59">
        <v>934</v>
      </c>
      <c r="M1482" s="59">
        <v>938</v>
      </c>
      <c r="N1482" s="59">
        <v>943</v>
      </c>
      <c r="O1482" s="59">
        <v>947</v>
      </c>
      <c r="P1482" s="59">
        <v>951</v>
      </c>
      <c r="Q1482" s="59">
        <v>955</v>
      </c>
      <c r="R1482" s="59">
        <v>930059</v>
      </c>
      <c r="S1482" s="90"/>
      <c r="T1482" s="90"/>
      <c r="U1482" s="91"/>
    </row>
    <row r="1483" spans="1:21" ht="13.2" x14ac:dyDescent="0.25">
      <c r="A1483" s="59" t="s">
        <v>1879</v>
      </c>
      <c r="B1483" s="59" t="s">
        <v>3577</v>
      </c>
      <c r="C1483" s="59" t="s">
        <v>3578</v>
      </c>
      <c r="D1483" s="59" t="s">
        <v>138</v>
      </c>
      <c r="E1483" s="59">
        <v>220</v>
      </c>
      <c r="F1483" s="59">
        <v>220</v>
      </c>
      <c r="G1483" s="59">
        <v>221</v>
      </c>
      <c r="H1483" s="59">
        <v>222</v>
      </c>
      <c r="I1483" s="59">
        <v>223</v>
      </c>
      <c r="J1483" s="59">
        <v>223</v>
      </c>
      <c r="K1483" s="59">
        <v>224</v>
      </c>
      <c r="L1483" s="59">
        <v>225</v>
      </c>
      <c r="M1483" s="59">
        <v>226</v>
      </c>
      <c r="N1483" s="59">
        <v>-1</v>
      </c>
      <c r="O1483" s="59">
        <v>-1</v>
      </c>
      <c r="P1483" s="59">
        <v>0</v>
      </c>
      <c r="Q1483" s="59">
        <v>0</v>
      </c>
      <c r="R1483" s="59">
        <v>157679</v>
      </c>
      <c r="S1483" s="90"/>
      <c r="T1483" s="90"/>
      <c r="U1483" s="91"/>
    </row>
    <row r="1484" spans="1:21" ht="13.2" x14ac:dyDescent="0.25">
      <c r="A1484" s="59" t="s">
        <v>1880</v>
      </c>
      <c r="B1484" s="59" t="s">
        <v>3577</v>
      </c>
      <c r="C1484" s="59" t="s">
        <v>3579</v>
      </c>
      <c r="D1484" s="59" t="s">
        <v>138</v>
      </c>
      <c r="E1484" s="59">
        <v>0</v>
      </c>
      <c r="F1484" s="59">
        <v>0</v>
      </c>
      <c r="G1484" s="59">
        <v>0</v>
      </c>
      <c r="H1484" s="59">
        <v>0</v>
      </c>
      <c r="I1484" s="59">
        <v>0</v>
      </c>
      <c r="J1484" s="59">
        <v>0</v>
      </c>
      <c r="K1484" s="59">
        <v>0</v>
      </c>
      <c r="L1484" s="59">
        <v>0</v>
      </c>
      <c r="M1484" s="59">
        <v>0</v>
      </c>
      <c r="N1484" s="59">
        <v>0</v>
      </c>
      <c r="O1484" s="59">
        <v>0</v>
      </c>
      <c r="P1484" s="59">
        <v>0</v>
      </c>
      <c r="Q1484" s="59">
        <v>0</v>
      </c>
      <c r="R1484" s="59">
        <v>0</v>
      </c>
      <c r="S1484" s="90"/>
      <c r="T1484" s="90"/>
      <c r="U1484" s="91"/>
    </row>
    <row r="1485" spans="1:21" ht="13.2" x14ac:dyDescent="0.25">
      <c r="A1485" s="59" t="s">
        <v>1881</v>
      </c>
      <c r="B1485" s="59" t="s">
        <v>3577</v>
      </c>
      <c r="C1485" s="59" t="s">
        <v>3580</v>
      </c>
      <c r="D1485" s="59" t="s">
        <v>138</v>
      </c>
      <c r="E1485" s="59">
        <v>0</v>
      </c>
      <c r="F1485" s="59">
        <v>0</v>
      </c>
      <c r="G1485" s="59">
        <v>0</v>
      </c>
      <c r="H1485" s="59">
        <v>0</v>
      </c>
      <c r="I1485" s="59">
        <v>0</v>
      </c>
      <c r="J1485" s="59">
        <v>0</v>
      </c>
      <c r="K1485" s="59">
        <v>0</v>
      </c>
      <c r="L1485" s="59">
        <v>0</v>
      </c>
      <c r="M1485" s="59">
        <v>0</v>
      </c>
      <c r="N1485" s="59">
        <v>0</v>
      </c>
      <c r="O1485" s="59">
        <v>0</v>
      </c>
      <c r="P1485" s="59">
        <v>0</v>
      </c>
      <c r="Q1485" s="59">
        <v>0</v>
      </c>
      <c r="R1485" s="59">
        <v>0</v>
      </c>
      <c r="S1485" s="90"/>
      <c r="T1485" s="90"/>
      <c r="U1485" s="91"/>
    </row>
    <row r="1486" spans="1:21" ht="13.2" x14ac:dyDescent="0.25">
      <c r="A1486" s="59" t="s">
        <v>1882</v>
      </c>
      <c r="B1486" s="59" t="s">
        <v>3577</v>
      </c>
      <c r="C1486" s="59" t="s">
        <v>3581</v>
      </c>
      <c r="D1486" s="59" t="s">
        <v>138</v>
      </c>
      <c r="E1486" s="59">
        <v>0</v>
      </c>
      <c r="F1486" s="59">
        <v>0</v>
      </c>
      <c r="G1486" s="59">
        <v>0</v>
      </c>
      <c r="H1486" s="59">
        <v>0</v>
      </c>
      <c r="I1486" s="59">
        <v>0</v>
      </c>
      <c r="J1486" s="59">
        <v>0</v>
      </c>
      <c r="K1486" s="59">
        <v>0</v>
      </c>
      <c r="L1486" s="59">
        <v>0</v>
      </c>
      <c r="M1486" s="59">
        <v>0</v>
      </c>
      <c r="N1486" s="59">
        <v>0</v>
      </c>
      <c r="O1486" s="59">
        <v>0</v>
      </c>
      <c r="P1486" s="59">
        <v>0</v>
      </c>
      <c r="Q1486" s="59">
        <v>0</v>
      </c>
      <c r="R1486" s="59">
        <v>0</v>
      </c>
      <c r="S1486" s="90"/>
      <c r="T1486" s="90"/>
      <c r="U1486" s="91"/>
    </row>
    <row r="1487" spans="1:21" ht="13.2" x14ac:dyDescent="0.25">
      <c r="A1487" s="59" t="s">
        <v>1883</v>
      </c>
      <c r="B1487" s="59" t="s">
        <v>3577</v>
      </c>
      <c r="C1487" s="59" t="s">
        <v>3582</v>
      </c>
      <c r="D1487" s="59" t="s">
        <v>138</v>
      </c>
      <c r="E1487" s="59">
        <v>0</v>
      </c>
      <c r="F1487" s="59">
        <v>0</v>
      </c>
      <c r="G1487" s="59">
        <v>0</v>
      </c>
      <c r="H1487" s="59">
        <v>0</v>
      </c>
      <c r="I1487" s="59">
        <v>0</v>
      </c>
      <c r="J1487" s="59">
        <v>0</v>
      </c>
      <c r="K1487" s="59">
        <v>0</v>
      </c>
      <c r="L1487" s="59">
        <v>0</v>
      </c>
      <c r="M1487" s="59">
        <v>0</v>
      </c>
      <c r="N1487" s="59">
        <v>0</v>
      </c>
      <c r="O1487" s="59">
        <v>0</v>
      </c>
      <c r="P1487" s="59">
        <v>0</v>
      </c>
      <c r="Q1487" s="59">
        <v>0</v>
      </c>
      <c r="R1487" s="59">
        <v>0</v>
      </c>
      <c r="S1487" s="90"/>
      <c r="T1487" s="90"/>
      <c r="U1487" s="91"/>
    </row>
    <row r="1488" spans="1:21" ht="13.2" x14ac:dyDescent="0.25">
      <c r="A1488" s="59" t="s">
        <v>1884</v>
      </c>
      <c r="B1488" s="59" t="s">
        <v>3577</v>
      </c>
      <c r="C1488" s="59" t="s">
        <v>3583</v>
      </c>
      <c r="D1488" s="59" t="s">
        <v>138</v>
      </c>
      <c r="E1488" s="59">
        <v>6999</v>
      </c>
      <c r="F1488" s="59">
        <v>7081</v>
      </c>
      <c r="G1488" s="59">
        <v>7163</v>
      </c>
      <c r="H1488" s="59">
        <v>7245</v>
      </c>
      <c r="I1488" s="59">
        <v>7327</v>
      </c>
      <c r="J1488" s="59">
        <v>7410</v>
      </c>
      <c r="K1488" s="59">
        <v>7492</v>
      </c>
      <c r="L1488" s="59">
        <v>6752</v>
      </c>
      <c r="M1488" s="59">
        <v>6830</v>
      </c>
      <c r="N1488" s="59">
        <v>6908</v>
      </c>
      <c r="O1488" s="59">
        <v>6986</v>
      </c>
      <c r="P1488" s="59">
        <v>7063</v>
      </c>
      <c r="Q1488" s="59">
        <v>7141</v>
      </c>
      <c r="R1488" s="59">
        <v>7110562</v>
      </c>
      <c r="S1488" s="90"/>
      <c r="T1488" s="90"/>
      <c r="U1488" s="91"/>
    </row>
    <row r="1489" spans="1:21" ht="13.2" x14ac:dyDescent="0.25">
      <c r="A1489" s="59" t="s">
        <v>1885</v>
      </c>
      <c r="B1489" s="59" t="s">
        <v>3577</v>
      </c>
      <c r="C1489" s="59" t="s">
        <v>3584</v>
      </c>
      <c r="D1489" s="59" t="s">
        <v>138</v>
      </c>
      <c r="E1489" s="59">
        <v>0</v>
      </c>
      <c r="F1489" s="59">
        <v>0</v>
      </c>
      <c r="G1489" s="59">
        <v>0</v>
      </c>
      <c r="H1489" s="59">
        <v>0</v>
      </c>
      <c r="I1489" s="59">
        <v>0</v>
      </c>
      <c r="J1489" s="59">
        <v>0</v>
      </c>
      <c r="K1489" s="59">
        <v>0</v>
      </c>
      <c r="L1489" s="59">
        <v>0</v>
      </c>
      <c r="M1489" s="59">
        <v>0</v>
      </c>
      <c r="N1489" s="59">
        <v>0</v>
      </c>
      <c r="O1489" s="59">
        <v>0</v>
      </c>
      <c r="P1489" s="59">
        <v>0</v>
      </c>
      <c r="Q1489" s="59">
        <v>0</v>
      </c>
      <c r="R1489" s="59">
        <v>0</v>
      </c>
      <c r="S1489" s="90"/>
      <c r="T1489" s="90"/>
      <c r="U1489" s="91"/>
    </row>
    <row r="1490" spans="1:21" ht="13.2" x14ac:dyDescent="0.25">
      <c r="A1490" s="59" t="s">
        <v>1886</v>
      </c>
      <c r="B1490" s="59" t="s">
        <v>3585</v>
      </c>
      <c r="C1490" s="59" t="s">
        <v>3586</v>
      </c>
      <c r="D1490" s="59" t="s">
        <v>138</v>
      </c>
      <c r="E1490" s="59">
        <v>0</v>
      </c>
      <c r="F1490" s="59">
        <v>0</v>
      </c>
      <c r="G1490" s="59">
        <v>0</v>
      </c>
      <c r="H1490" s="59">
        <v>0</v>
      </c>
      <c r="I1490" s="59">
        <v>0</v>
      </c>
      <c r="J1490" s="59">
        <v>0</v>
      </c>
      <c r="K1490" s="59">
        <v>0</v>
      </c>
      <c r="L1490" s="59">
        <v>0</v>
      </c>
      <c r="M1490" s="59">
        <v>0</v>
      </c>
      <c r="N1490" s="59">
        <v>0</v>
      </c>
      <c r="O1490" s="59">
        <v>0</v>
      </c>
      <c r="P1490" s="59">
        <v>0</v>
      </c>
      <c r="Q1490" s="59">
        <v>0</v>
      </c>
      <c r="R1490" s="59">
        <v>0</v>
      </c>
      <c r="S1490" s="90"/>
      <c r="T1490" s="90"/>
      <c r="U1490" s="91"/>
    </row>
    <row r="1491" spans="1:21" ht="13.2" x14ac:dyDescent="0.25">
      <c r="A1491" s="59" t="s">
        <v>1887</v>
      </c>
      <c r="B1491" s="59" t="s">
        <v>3585</v>
      </c>
      <c r="C1491" s="59" t="s">
        <v>3587</v>
      </c>
      <c r="D1491" s="59" t="s">
        <v>138</v>
      </c>
      <c r="E1491" s="59">
        <v>151</v>
      </c>
      <c r="F1491" s="59">
        <v>151</v>
      </c>
      <c r="G1491" s="59">
        <v>152</v>
      </c>
      <c r="H1491" s="59">
        <v>153</v>
      </c>
      <c r="I1491" s="59">
        <v>154</v>
      </c>
      <c r="J1491" s="59">
        <v>155</v>
      </c>
      <c r="K1491" s="59">
        <v>156</v>
      </c>
      <c r="L1491" s="59">
        <v>157</v>
      </c>
      <c r="M1491" s="59">
        <v>158</v>
      </c>
      <c r="N1491" s="59">
        <v>158</v>
      </c>
      <c r="O1491" s="59">
        <v>159</v>
      </c>
      <c r="P1491" s="59">
        <v>160</v>
      </c>
      <c r="Q1491" s="59">
        <v>161</v>
      </c>
      <c r="R1491" s="59">
        <v>155781</v>
      </c>
      <c r="S1491" s="90"/>
      <c r="T1491" s="90"/>
      <c r="U1491" s="91"/>
    </row>
    <row r="1492" spans="1:21" ht="13.2" x14ac:dyDescent="0.25">
      <c r="A1492" s="59" t="s">
        <v>1888</v>
      </c>
      <c r="B1492" s="59" t="s">
        <v>3588</v>
      </c>
      <c r="C1492" s="59" t="s">
        <v>3589</v>
      </c>
      <c r="D1492" s="59" t="s">
        <v>138</v>
      </c>
      <c r="E1492" s="59">
        <v>0</v>
      </c>
      <c r="F1492" s="59">
        <v>0</v>
      </c>
      <c r="G1492" s="59">
        <v>0</v>
      </c>
      <c r="H1492" s="59">
        <v>0</v>
      </c>
      <c r="I1492" s="59">
        <v>0</v>
      </c>
      <c r="J1492" s="59">
        <v>0</v>
      </c>
      <c r="K1492" s="59">
        <v>0</v>
      </c>
      <c r="L1492" s="59">
        <v>0</v>
      </c>
      <c r="M1492" s="59">
        <v>0</v>
      </c>
      <c r="N1492" s="59">
        <v>0</v>
      </c>
      <c r="O1492" s="59">
        <v>0</v>
      </c>
      <c r="P1492" s="59">
        <v>0</v>
      </c>
      <c r="Q1492" s="59">
        <v>0</v>
      </c>
      <c r="R1492" s="59">
        <v>0</v>
      </c>
      <c r="S1492" s="90"/>
      <c r="T1492" s="90"/>
      <c r="U1492" s="91"/>
    </row>
    <row r="1493" spans="1:21" ht="13.2" x14ac:dyDescent="0.25">
      <c r="A1493" s="59" t="s">
        <v>1889</v>
      </c>
      <c r="B1493" s="59" t="s">
        <v>3590</v>
      </c>
      <c r="C1493" s="59" t="s">
        <v>3591</v>
      </c>
      <c r="D1493" s="59" t="s">
        <v>138</v>
      </c>
      <c r="E1493" s="59">
        <v>0</v>
      </c>
      <c r="F1493" s="59">
        <v>0</v>
      </c>
      <c r="G1493" s="59">
        <v>0</v>
      </c>
      <c r="H1493" s="59">
        <v>0</v>
      </c>
      <c r="I1493" s="59">
        <v>0</v>
      </c>
      <c r="J1493" s="59">
        <v>0</v>
      </c>
      <c r="K1493" s="59">
        <v>0</v>
      </c>
      <c r="L1493" s="59">
        <v>0</v>
      </c>
      <c r="M1493" s="59">
        <v>0</v>
      </c>
      <c r="N1493" s="59">
        <v>0</v>
      </c>
      <c r="O1493" s="59">
        <v>0</v>
      </c>
      <c r="P1493" s="59">
        <v>0</v>
      </c>
      <c r="Q1493" s="59">
        <v>0</v>
      </c>
      <c r="R1493" s="59">
        <v>0</v>
      </c>
      <c r="S1493" s="90"/>
      <c r="T1493" s="90"/>
      <c r="U1493" s="91"/>
    </row>
    <row r="1494" spans="1:21" ht="13.2" x14ac:dyDescent="0.25">
      <c r="A1494" s="59" t="s">
        <v>1890</v>
      </c>
      <c r="B1494" s="59" t="s">
        <v>3592</v>
      </c>
      <c r="C1494" s="59" t="s">
        <v>3593</v>
      </c>
      <c r="D1494" s="59" t="s">
        <v>138</v>
      </c>
      <c r="E1494" s="59">
        <v>414534</v>
      </c>
      <c r="F1494" s="59">
        <v>417002</v>
      </c>
      <c r="G1494" s="59">
        <v>419074</v>
      </c>
      <c r="H1494" s="59">
        <v>420678</v>
      </c>
      <c r="I1494" s="59">
        <v>423096</v>
      </c>
      <c r="J1494" s="59">
        <v>424956</v>
      </c>
      <c r="K1494" s="59">
        <v>427432</v>
      </c>
      <c r="L1494" s="59">
        <v>430135</v>
      </c>
      <c r="M1494" s="59">
        <v>432398</v>
      </c>
      <c r="N1494" s="59">
        <v>435088</v>
      </c>
      <c r="O1494" s="59">
        <v>436623</v>
      </c>
      <c r="P1494" s="59">
        <v>438672</v>
      </c>
      <c r="Q1494" s="59">
        <v>441035</v>
      </c>
      <c r="R1494" s="59">
        <v>427744928</v>
      </c>
      <c r="S1494" s="90"/>
      <c r="T1494" s="90"/>
      <c r="U1494" s="91"/>
    </row>
    <row r="1495" spans="1:21" ht="13.2" x14ac:dyDescent="0.25">
      <c r="A1495" s="59" t="s">
        <v>1891</v>
      </c>
      <c r="B1495" s="59" t="s">
        <v>3592</v>
      </c>
      <c r="C1495" s="59" t="s">
        <v>3594</v>
      </c>
      <c r="D1495" s="59" t="s">
        <v>138</v>
      </c>
      <c r="E1495" s="59">
        <v>0</v>
      </c>
      <c r="F1495" s="59">
        <v>0</v>
      </c>
      <c r="G1495" s="59">
        <v>0</v>
      </c>
      <c r="H1495" s="59">
        <v>0</v>
      </c>
      <c r="I1495" s="59">
        <v>0</v>
      </c>
      <c r="J1495" s="59">
        <v>0</v>
      </c>
      <c r="K1495" s="59">
        <v>0</v>
      </c>
      <c r="L1495" s="59">
        <v>0</v>
      </c>
      <c r="M1495" s="59">
        <v>0</v>
      </c>
      <c r="N1495" s="59">
        <v>0</v>
      </c>
      <c r="O1495" s="59">
        <v>0</v>
      </c>
      <c r="P1495" s="59">
        <v>0</v>
      </c>
      <c r="Q1495" s="59">
        <v>0</v>
      </c>
      <c r="R1495" s="59">
        <v>0</v>
      </c>
      <c r="S1495" s="90"/>
      <c r="T1495" s="90"/>
      <c r="U1495" s="91"/>
    </row>
    <row r="1496" spans="1:21" ht="13.2" x14ac:dyDescent="0.25">
      <c r="A1496" s="59" t="s">
        <v>1892</v>
      </c>
      <c r="B1496" s="59" t="s">
        <v>3595</v>
      </c>
      <c r="C1496" s="59" t="s">
        <v>3596</v>
      </c>
      <c r="D1496" s="59" t="s">
        <v>138</v>
      </c>
      <c r="E1496" s="59">
        <v>0</v>
      </c>
      <c r="F1496" s="59">
        <v>0</v>
      </c>
      <c r="G1496" s="59">
        <v>0</v>
      </c>
      <c r="H1496" s="59">
        <v>0</v>
      </c>
      <c r="I1496" s="59">
        <v>0</v>
      </c>
      <c r="J1496" s="59">
        <v>0</v>
      </c>
      <c r="K1496" s="59">
        <v>0</v>
      </c>
      <c r="L1496" s="59">
        <v>0</v>
      </c>
      <c r="M1496" s="59">
        <v>0</v>
      </c>
      <c r="N1496" s="59">
        <v>0</v>
      </c>
      <c r="O1496" s="59">
        <v>0</v>
      </c>
      <c r="P1496" s="59">
        <v>0</v>
      </c>
      <c r="Q1496" s="59">
        <v>0</v>
      </c>
      <c r="R1496" s="59">
        <v>0</v>
      </c>
      <c r="S1496" s="90"/>
      <c r="T1496" s="90"/>
      <c r="U1496" s="91"/>
    </row>
    <row r="1497" spans="1:21" ht="13.2" x14ac:dyDescent="0.25">
      <c r="A1497" s="59" t="s">
        <v>1893</v>
      </c>
      <c r="B1497" s="59" t="s">
        <v>3597</v>
      </c>
      <c r="C1497" s="59" t="s">
        <v>3598</v>
      </c>
      <c r="D1497" s="59" t="s">
        <v>138</v>
      </c>
      <c r="E1497" s="59">
        <v>11936</v>
      </c>
      <c r="F1497" s="59">
        <v>11997</v>
      </c>
      <c r="G1497" s="59">
        <v>12058</v>
      </c>
      <c r="H1497" s="59">
        <v>12120</v>
      </c>
      <c r="I1497" s="59">
        <v>12181</v>
      </c>
      <c r="J1497" s="59">
        <v>12242</v>
      </c>
      <c r="K1497" s="59">
        <v>12304</v>
      </c>
      <c r="L1497" s="59">
        <v>12365</v>
      </c>
      <c r="M1497" s="59">
        <v>12426</v>
      </c>
      <c r="N1497" s="59">
        <v>12488</v>
      </c>
      <c r="O1497" s="59">
        <v>12549</v>
      </c>
      <c r="P1497" s="59">
        <v>12610</v>
      </c>
      <c r="Q1497" s="59">
        <v>12672</v>
      </c>
      <c r="R1497" s="59">
        <v>12303740</v>
      </c>
      <c r="S1497" s="90"/>
      <c r="T1497" s="90"/>
      <c r="U1497" s="91"/>
    </row>
    <row r="1498" spans="1:21" ht="13.2" x14ac:dyDescent="0.25">
      <c r="A1498" s="59" t="s">
        <v>1894</v>
      </c>
      <c r="B1498" s="59" t="s">
        <v>3597</v>
      </c>
      <c r="C1498" s="59" t="s">
        <v>3599</v>
      </c>
      <c r="D1498" s="59" t="s">
        <v>138</v>
      </c>
      <c r="E1498" s="59">
        <v>0</v>
      </c>
      <c r="F1498" s="59">
        <v>0</v>
      </c>
      <c r="G1498" s="59">
        <v>0</v>
      </c>
      <c r="H1498" s="59">
        <v>0</v>
      </c>
      <c r="I1498" s="59">
        <v>0</v>
      </c>
      <c r="J1498" s="59">
        <v>0</v>
      </c>
      <c r="K1498" s="59">
        <v>0</v>
      </c>
      <c r="L1498" s="59">
        <v>0</v>
      </c>
      <c r="M1498" s="59">
        <v>0</v>
      </c>
      <c r="N1498" s="59">
        <v>0</v>
      </c>
      <c r="O1498" s="59">
        <v>0</v>
      </c>
      <c r="P1498" s="59">
        <v>0</v>
      </c>
      <c r="Q1498" s="59">
        <v>0</v>
      </c>
      <c r="R1498" s="59">
        <v>0</v>
      </c>
      <c r="S1498" s="90"/>
      <c r="T1498" s="90"/>
      <c r="U1498" s="91"/>
    </row>
    <row r="1499" spans="1:21" ht="13.2" x14ac:dyDescent="0.25">
      <c r="A1499" s="59" t="s">
        <v>1895</v>
      </c>
      <c r="B1499" s="59" t="s">
        <v>3597</v>
      </c>
      <c r="C1499" s="59" t="s">
        <v>3600</v>
      </c>
      <c r="D1499" s="59" t="s">
        <v>138</v>
      </c>
      <c r="E1499" s="59">
        <v>189226</v>
      </c>
      <c r="F1499" s="59">
        <v>190000</v>
      </c>
      <c r="G1499" s="59">
        <v>190784</v>
      </c>
      <c r="H1499" s="59">
        <v>191299</v>
      </c>
      <c r="I1499" s="59">
        <v>191944</v>
      </c>
      <c r="J1499" s="59">
        <v>192692</v>
      </c>
      <c r="K1499" s="59">
        <v>193451</v>
      </c>
      <c r="L1499" s="59">
        <v>194163</v>
      </c>
      <c r="M1499" s="59">
        <v>194802</v>
      </c>
      <c r="N1499" s="59">
        <v>195244</v>
      </c>
      <c r="O1499" s="59">
        <v>195853</v>
      </c>
      <c r="P1499" s="59">
        <v>196654</v>
      </c>
      <c r="Q1499" s="59">
        <v>197386</v>
      </c>
      <c r="R1499" s="59">
        <v>193349240</v>
      </c>
      <c r="S1499" s="90"/>
      <c r="T1499" s="90"/>
      <c r="U1499" s="91"/>
    </row>
    <row r="1500" spans="1:21" ht="13.2" x14ac:dyDescent="0.25">
      <c r="A1500" s="59" t="s">
        <v>1896</v>
      </c>
      <c r="B1500" s="59" t="s">
        <v>3597</v>
      </c>
      <c r="C1500" s="59" t="s">
        <v>3601</v>
      </c>
      <c r="D1500" s="59" t="s">
        <v>138</v>
      </c>
      <c r="E1500" s="59">
        <v>0</v>
      </c>
      <c r="F1500" s="59">
        <v>0</v>
      </c>
      <c r="G1500" s="59">
        <v>0</v>
      </c>
      <c r="H1500" s="59">
        <v>0</v>
      </c>
      <c r="I1500" s="59">
        <v>0</v>
      </c>
      <c r="J1500" s="59">
        <v>0</v>
      </c>
      <c r="K1500" s="59">
        <v>0</v>
      </c>
      <c r="L1500" s="59">
        <v>0</v>
      </c>
      <c r="M1500" s="59">
        <v>0</v>
      </c>
      <c r="N1500" s="59">
        <v>0</v>
      </c>
      <c r="O1500" s="59">
        <v>0</v>
      </c>
      <c r="P1500" s="59">
        <v>0</v>
      </c>
      <c r="Q1500" s="59">
        <v>0</v>
      </c>
      <c r="R1500" s="59">
        <v>0</v>
      </c>
      <c r="S1500" s="90"/>
      <c r="T1500" s="90"/>
      <c r="U1500" s="91"/>
    </row>
    <row r="1501" spans="1:21" ht="13.2" x14ac:dyDescent="0.25">
      <c r="A1501" s="59" t="s">
        <v>1897</v>
      </c>
      <c r="B1501" s="59" t="s">
        <v>3602</v>
      </c>
      <c r="C1501" s="59" t="s">
        <v>3603</v>
      </c>
      <c r="D1501" s="59" t="s">
        <v>138</v>
      </c>
      <c r="E1501" s="59">
        <v>11777</v>
      </c>
      <c r="F1501" s="59">
        <v>11887</v>
      </c>
      <c r="G1501" s="59">
        <v>11996</v>
      </c>
      <c r="H1501" s="59">
        <v>12107</v>
      </c>
      <c r="I1501" s="59">
        <v>12217</v>
      </c>
      <c r="J1501" s="59">
        <v>12327</v>
      </c>
      <c r="K1501" s="59">
        <v>12437</v>
      </c>
      <c r="L1501" s="59">
        <v>12501</v>
      </c>
      <c r="M1501" s="59">
        <v>12611</v>
      </c>
      <c r="N1501" s="59">
        <v>12630</v>
      </c>
      <c r="O1501" s="59">
        <v>12740</v>
      </c>
      <c r="P1501" s="59">
        <v>12851</v>
      </c>
      <c r="Q1501" s="59">
        <v>12962</v>
      </c>
      <c r="R1501" s="59">
        <v>12389449</v>
      </c>
      <c r="S1501" s="90"/>
      <c r="T1501" s="90"/>
      <c r="U1501" s="91"/>
    </row>
    <row r="1502" spans="1:21" ht="13.2" x14ac:dyDescent="0.25">
      <c r="A1502" s="59" t="s">
        <v>1898</v>
      </c>
      <c r="B1502" s="59" t="s">
        <v>3602</v>
      </c>
      <c r="C1502" s="59" t="s">
        <v>3604</v>
      </c>
      <c r="D1502" s="59" t="s">
        <v>138</v>
      </c>
      <c r="E1502" s="59">
        <v>0</v>
      </c>
      <c r="F1502" s="59">
        <v>0</v>
      </c>
      <c r="G1502" s="59">
        <v>0</v>
      </c>
      <c r="H1502" s="59">
        <v>0</v>
      </c>
      <c r="I1502" s="59">
        <v>0</v>
      </c>
      <c r="J1502" s="59">
        <v>0</v>
      </c>
      <c r="K1502" s="59">
        <v>0</v>
      </c>
      <c r="L1502" s="59">
        <v>0</v>
      </c>
      <c r="M1502" s="59">
        <v>0</v>
      </c>
      <c r="N1502" s="59">
        <v>0</v>
      </c>
      <c r="O1502" s="59">
        <v>0</v>
      </c>
      <c r="P1502" s="59">
        <v>0</v>
      </c>
      <c r="Q1502" s="59">
        <v>0</v>
      </c>
      <c r="R1502" s="59">
        <v>0</v>
      </c>
      <c r="S1502" s="90"/>
      <c r="T1502" s="90"/>
      <c r="U1502" s="91"/>
    </row>
    <row r="1503" spans="1:21" ht="13.2" x14ac:dyDescent="0.25">
      <c r="A1503" s="59" t="s">
        <v>1899</v>
      </c>
      <c r="B1503" s="59" t="s">
        <v>3605</v>
      </c>
      <c r="C1503" s="59" t="s">
        <v>3606</v>
      </c>
      <c r="D1503" s="59" t="s">
        <v>138</v>
      </c>
      <c r="E1503" s="59">
        <v>47528</v>
      </c>
      <c r="F1503" s="59">
        <v>47686</v>
      </c>
      <c r="G1503" s="59">
        <v>47844</v>
      </c>
      <c r="H1503" s="59">
        <v>48002</v>
      </c>
      <c r="I1503" s="59">
        <v>48159</v>
      </c>
      <c r="J1503" s="59">
        <v>48317</v>
      </c>
      <c r="K1503" s="59">
        <v>48475</v>
      </c>
      <c r="L1503" s="59">
        <v>48633</v>
      </c>
      <c r="M1503" s="59">
        <v>48790</v>
      </c>
      <c r="N1503" s="59">
        <v>48948</v>
      </c>
      <c r="O1503" s="59">
        <v>49106</v>
      </c>
      <c r="P1503" s="59">
        <v>49264</v>
      </c>
      <c r="Q1503" s="59">
        <v>49421</v>
      </c>
      <c r="R1503" s="59">
        <v>48474885</v>
      </c>
      <c r="S1503" s="90"/>
      <c r="T1503" s="90"/>
      <c r="U1503" s="91"/>
    </row>
    <row r="1504" spans="1:21" ht="13.2" x14ac:dyDescent="0.25">
      <c r="A1504" s="59" t="s">
        <v>1900</v>
      </c>
      <c r="B1504" s="59" t="s">
        <v>3605</v>
      </c>
      <c r="C1504" s="59" t="s">
        <v>3607</v>
      </c>
      <c r="D1504" s="59" t="s">
        <v>138</v>
      </c>
      <c r="E1504" s="59">
        <v>10153</v>
      </c>
      <c r="F1504" s="59">
        <v>10203</v>
      </c>
      <c r="G1504" s="59">
        <v>10253</v>
      </c>
      <c r="H1504" s="59">
        <v>10303</v>
      </c>
      <c r="I1504" s="59">
        <v>10353</v>
      </c>
      <c r="J1504" s="59">
        <v>10403</v>
      </c>
      <c r="K1504" s="59">
        <v>10453</v>
      </c>
      <c r="L1504" s="59">
        <v>10503</v>
      </c>
      <c r="M1504" s="59">
        <v>10554</v>
      </c>
      <c r="N1504" s="59">
        <v>10604</v>
      </c>
      <c r="O1504" s="59">
        <v>10654</v>
      </c>
      <c r="P1504" s="59">
        <v>10704</v>
      </c>
      <c r="Q1504" s="59">
        <v>10754</v>
      </c>
      <c r="R1504" s="59">
        <v>10453470</v>
      </c>
      <c r="S1504" s="90"/>
      <c r="T1504" s="90"/>
      <c r="U1504" s="91"/>
    </row>
    <row r="1505" spans="1:21" ht="13.2" x14ac:dyDescent="0.25">
      <c r="A1505" s="59" t="s">
        <v>1901</v>
      </c>
      <c r="B1505" s="59" t="s">
        <v>3605</v>
      </c>
      <c r="C1505" s="59" t="s">
        <v>3608</v>
      </c>
      <c r="D1505" s="59" t="s">
        <v>138</v>
      </c>
      <c r="E1505" s="59">
        <v>0</v>
      </c>
      <c r="F1505" s="59">
        <v>0</v>
      </c>
      <c r="G1505" s="59">
        <v>0</v>
      </c>
      <c r="H1505" s="59">
        <v>0</v>
      </c>
      <c r="I1505" s="59">
        <v>0</v>
      </c>
      <c r="J1505" s="59">
        <v>0</v>
      </c>
      <c r="K1505" s="59">
        <v>0</v>
      </c>
      <c r="L1505" s="59">
        <v>0</v>
      </c>
      <c r="M1505" s="59">
        <v>0</v>
      </c>
      <c r="N1505" s="59">
        <v>0</v>
      </c>
      <c r="O1505" s="59">
        <v>0</v>
      </c>
      <c r="P1505" s="59">
        <v>0</v>
      </c>
      <c r="Q1505" s="59">
        <v>0</v>
      </c>
      <c r="R1505" s="59">
        <v>0</v>
      </c>
      <c r="S1505" s="90"/>
      <c r="T1505" s="90"/>
      <c r="U1505" s="91"/>
    </row>
    <row r="1506" spans="1:21" ht="13.2" x14ac:dyDescent="0.25">
      <c r="A1506" s="59" t="s">
        <v>1902</v>
      </c>
      <c r="B1506" s="59" t="s">
        <v>3609</v>
      </c>
      <c r="C1506" s="59" t="s">
        <v>3610</v>
      </c>
      <c r="D1506" s="59" t="s">
        <v>138</v>
      </c>
      <c r="E1506" s="59">
        <v>0</v>
      </c>
      <c r="F1506" s="59">
        <v>0</v>
      </c>
      <c r="G1506" s="59">
        <v>0</v>
      </c>
      <c r="H1506" s="59">
        <v>0</v>
      </c>
      <c r="I1506" s="59">
        <v>0</v>
      </c>
      <c r="J1506" s="59">
        <v>0</v>
      </c>
      <c r="K1506" s="59">
        <v>0</v>
      </c>
      <c r="L1506" s="59">
        <v>0</v>
      </c>
      <c r="M1506" s="59">
        <v>0</v>
      </c>
      <c r="N1506" s="59">
        <v>0</v>
      </c>
      <c r="O1506" s="59">
        <v>0</v>
      </c>
      <c r="P1506" s="59">
        <v>0</v>
      </c>
      <c r="Q1506" s="59">
        <v>0</v>
      </c>
      <c r="R1506" s="59">
        <v>0</v>
      </c>
      <c r="S1506" s="90"/>
      <c r="T1506" s="90"/>
      <c r="U1506" s="91"/>
    </row>
    <row r="1507" spans="1:21" ht="13.2" x14ac:dyDescent="0.25">
      <c r="A1507" s="59" t="s">
        <v>1903</v>
      </c>
      <c r="B1507" s="59" t="s">
        <v>3611</v>
      </c>
      <c r="C1507" s="59" t="s">
        <v>3612</v>
      </c>
      <c r="D1507" s="59" t="s">
        <v>138</v>
      </c>
      <c r="E1507" s="59">
        <v>0</v>
      </c>
      <c r="F1507" s="59">
        <v>0</v>
      </c>
      <c r="G1507" s="59">
        <v>0</v>
      </c>
      <c r="H1507" s="59">
        <v>0</v>
      </c>
      <c r="I1507" s="59">
        <v>0</v>
      </c>
      <c r="J1507" s="59">
        <v>0</v>
      </c>
      <c r="K1507" s="59">
        <v>0</v>
      </c>
      <c r="L1507" s="59">
        <v>0</v>
      </c>
      <c r="M1507" s="59">
        <v>0</v>
      </c>
      <c r="N1507" s="59">
        <v>0</v>
      </c>
      <c r="O1507" s="59">
        <v>0</v>
      </c>
      <c r="P1507" s="59">
        <v>0</v>
      </c>
      <c r="Q1507" s="59">
        <v>0</v>
      </c>
      <c r="R1507" s="59">
        <v>0</v>
      </c>
      <c r="S1507" s="90"/>
      <c r="T1507" s="90"/>
      <c r="U1507" s="91"/>
    </row>
    <row r="1508" spans="1:21" ht="13.2" x14ac:dyDescent="0.25">
      <c r="A1508" s="59" t="s">
        <v>1904</v>
      </c>
      <c r="B1508" s="59" t="s">
        <v>3611</v>
      </c>
      <c r="C1508" s="59" t="s">
        <v>3613</v>
      </c>
      <c r="D1508" s="59" t="s">
        <v>138</v>
      </c>
      <c r="E1508" s="59">
        <v>21802</v>
      </c>
      <c r="F1508" s="59">
        <v>22131</v>
      </c>
      <c r="G1508" s="59">
        <v>22464</v>
      </c>
      <c r="H1508" s="59">
        <v>22797</v>
      </c>
      <c r="I1508" s="59">
        <v>23116</v>
      </c>
      <c r="J1508" s="59">
        <v>23448</v>
      </c>
      <c r="K1508" s="59">
        <v>23781</v>
      </c>
      <c r="L1508" s="59">
        <v>23982</v>
      </c>
      <c r="M1508" s="59">
        <v>24311</v>
      </c>
      <c r="N1508" s="59">
        <v>24622</v>
      </c>
      <c r="O1508" s="59">
        <v>24967</v>
      </c>
      <c r="P1508" s="59">
        <v>25307</v>
      </c>
      <c r="Q1508" s="59">
        <v>25657</v>
      </c>
      <c r="R1508" s="59">
        <v>23721390</v>
      </c>
      <c r="S1508" s="90"/>
      <c r="T1508" s="90"/>
      <c r="U1508" s="91"/>
    </row>
    <row r="1509" spans="1:21" ht="13.2" x14ac:dyDescent="0.25">
      <c r="A1509" s="59" t="s">
        <v>1905</v>
      </c>
      <c r="B1509" s="59" t="s">
        <v>3614</v>
      </c>
      <c r="C1509" s="59" t="s">
        <v>3615</v>
      </c>
      <c r="D1509" s="59" t="s">
        <v>138</v>
      </c>
      <c r="E1509" s="59">
        <v>0</v>
      </c>
      <c r="F1509" s="59">
        <v>0</v>
      </c>
      <c r="G1509" s="59">
        <v>0</v>
      </c>
      <c r="H1509" s="59">
        <v>0</v>
      </c>
      <c r="I1509" s="59">
        <v>0</v>
      </c>
      <c r="J1509" s="59">
        <v>0</v>
      </c>
      <c r="K1509" s="59">
        <v>0</v>
      </c>
      <c r="L1509" s="59">
        <v>0</v>
      </c>
      <c r="M1509" s="59">
        <v>0</v>
      </c>
      <c r="N1509" s="59">
        <v>0</v>
      </c>
      <c r="O1509" s="59">
        <v>0</v>
      </c>
      <c r="P1509" s="59">
        <v>0</v>
      </c>
      <c r="Q1509" s="59">
        <v>0</v>
      </c>
      <c r="R1509" s="59">
        <v>0</v>
      </c>
      <c r="S1509" s="90"/>
      <c r="T1509" s="90"/>
      <c r="U1509" s="91"/>
    </row>
    <row r="1510" spans="1:21" ht="13.2" x14ac:dyDescent="0.25">
      <c r="A1510" s="59" t="s">
        <v>1906</v>
      </c>
      <c r="B1510" s="59" t="s">
        <v>3614</v>
      </c>
      <c r="C1510" s="59" t="s">
        <v>3616</v>
      </c>
      <c r="D1510" s="59" t="s">
        <v>138</v>
      </c>
      <c r="E1510" s="59">
        <v>14768</v>
      </c>
      <c r="F1510" s="59">
        <v>14853</v>
      </c>
      <c r="G1510" s="59">
        <v>14939</v>
      </c>
      <c r="H1510" s="59">
        <v>15024</v>
      </c>
      <c r="I1510" s="59">
        <v>15109</v>
      </c>
      <c r="J1510" s="59">
        <v>15195</v>
      </c>
      <c r="K1510" s="59">
        <v>15280</v>
      </c>
      <c r="L1510" s="59">
        <v>15365</v>
      </c>
      <c r="M1510" s="59">
        <v>15448</v>
      </c>
      <c r="N1510" s="59">
        <v>15524</v>
      </c>
      <c r="O1510" s="59">
        <v>15609</v>
      </c>
      <c r="P1510" s="59">
        <v>15694</v>
      </c>
      <c r="Q1510" s="59">
        <v>15780</v>
      </c>
      <c r="R1510" s="59">
        <v>15276154</v>
      </c>
      <c r="S1510" s="90"/>
      <c r="T1510" s="90"/>
      <c r="U1510" s="91"/>
    </row>
    <row r="1511" spans="1:21" ht="13.2" x14ac:dyDescent="0.25">
      <c r="A1511" s="59" t="s">
        <v>1907</v>
      </c>
      <c r="B1511" s="59" t="s">
        <v>3617</v>
      </c>
      <c r="C1511" s="59" t="s">
        <v>3618</v>
      </c>
      <c r="D1511" s="59" t="s">
        <v>138</v>
      </c>
      <c r="E1511" s="59">
        <v>0</v>
      </c>
      <c r="F1511" s="59">
        <v>0</v>
      </c>
      <c r="G1511" s="59">
        <v>0</v>
      </c>
      <c r="H1511" s="59">
        <v>0</v>
      </c>
      <c r="I1511" s="59">
        <v>0</v>
      </c>
      <c r="J1511" s="59">
        <v>0</v>
      </c>
      <c r="K1511" s="59">
        <v>0</v>
      </c>
      <c r="L1511" s="59">
        <v>0</v>
      </c>
      <c r="M1511" s="59">
        <v>0</v>
      </c>
      <c r="N1511" s="59">
        <v>0</v>
      </c>
      <c r="O1511" s="59">
        <v>0</v>
      </c>
      <c r="P1511" s="59">
        <v>0</v>
      </c>
      <c r="Q1511" s="59">
        <v>0</v>
      </c>
      <c r="R1511" s="59">
        <v>0</v>
      </c>
      <c r="S1511" s="90"/>
      <c r="T1511" s="90"/>
      <c r="U1511" s="91"/>
    </row>
    <row r="1512" spans="1:21" ht="13.2" x14ac:dyDescent="0.25">
      <c r="A1512" s="59" t="s">
        <v>1908</v>
      </c>
      <c r="B1512" s="59" t="s">
        <v>3619</v>
      </c>
      <c r="C1512" s="59" t="s">
        <v>3620</v>
      </c>
      <c r="D1512" s="59" t="s">
        <v>138</v>
      </c>
      <c r="E1512" s="59">
        <v>0</v>
      </c>
      <c r="F1512" s="59">
        <v>0</v>
      </c>
      <c r="G1512" s="59">
        <v>0</v>
      </c>
      <c r="H1512" s="59">
        <v>0</v>
      </c>
      <c r="I1512" s="59">
        <v>0</v>
      </c>
      <c r="J1512" s="59">
        <v>0</v>
      </c>
      <c r="K1512" s="59">
        <v>0</v>
      </c>
      <c r="L1512" s="59">
        <v>0</v>
      </c>
      <c r="M1512" s="59">
        <v>0</v>
      </c>
      <c r="N1512" s="59">
        <v>0</v>
      </c>
      <c r="O1512" s="59">
        <v>0</v>
      </c>
      <c r="P1512" s="59">
        <v>0</v>
      </c>
      <c r="Q1512" s="59">
        <v>0</v>
      </c>
      <c r="R1512" s="59">
        <v>0</v>
      </c>
      <c r="S1512" s="90"/>
      <c r="T1512" s="90"/>
      <c r="U1512" s="91"/>
    </row>
    <row r="1513" spans="1:21" ht="13.2" x14ac:dyDescent="0.25">
      <c r="A1513" s="59" t="s">
        <v>1909</v>
      </c>
      <c r="B1513" s="59" t="s">
        <v>3619</v>
      </c>
      <c r="C1513" s="59" t="s">
        <v>3621</v>
      </c>
      <c r="D1513" s="59" t="s">
        <v>138</v>
      </c>
      <c r="E1513" s="59">
        <v>6881</v>
      </c>
      <c r="F1513" s="59">
        <v>6943</v>
      </c>
      <c r="G1513" s="59">
        <v>7005</v>
      </c>
      <c r="H1513" s="59">
        <v>7067</v>
      </c>
      <c r="I1513" s="59">
        <v>7130</v>
      </c>
      <c r="J1513" s="59">
        <v>7192</v>
      </c>
      <c r="K1513" s="59">
        <v>7254</v>
      </c>
      <c r="L1513" s="59">
        <v>7317</v>
      </c>
      <c r="M1513" s="59">
        <v>7380</v>
      </c>
      <c r="N1513" s="59">
        <v>7443</v>
      </c>
      <c r="O1513" s="59">
        <v>7506</v>
      </c>
      <c r="P1513" s="59">
        <v>7568</v>
      </c>
      <c r="Q1513" s="59">
        <v>7631</v>
      </c>
      <c r="R1513" s="59">
        <v>7255173</v>
      </c>
      <c r="S1513" s="90"/>
      <c r="T1513" s="90"/>
      <c r="U1513" s="91"/>
    </row>
    <row r="1514" spans="1:21" ht="13.2" x14ac:dyDescent="0.25">
      <c r="A1514" s="59" t="s">
        <v>1910</v>
      </c>
      <c r="B1514" s="59" t="s">
        <v>3622</v>
      </c>
      <c r="C1514" s="59" t="s">
        <v>3623</v>
      </c>
      <c r="D1514" s="59" t="s">
        <v>138</v>
      </c>
      <c r="E1514" s="59">
        <v>508089</v>
      </c>
      <c r="F1514" s="59">
        <v>510554</v>
      </c>
      <c r="G1514" s="59">
        <v>513088</v>
      </c>
      <c r="H1514" s="59">
        <v>513871</v>
      </c>
      <c r="I1514" s="59">
        <v>516147</v>
      </c>
      <c r="J1514" s="59">
        <v>518550</v>
      </c>
      <c r="K1514" s="59">
        <v>520998</v>
      </c>
      <c r="L1514" s="59">
        <v>523208</v>
      </c>
      <c r="M1514" s="59">
        <v>525140</v>
      </c>
      <c r="N1514" s="59">
        <v>527946</v>
      </c>
      <c r="O1514" s="59">
        <v>529426</v>
      </c>
      <c r="P1514" s="59">
        <v>532799</v>
      </c>
      <c r="Q1514" s="59">
        <v>535231</v>
      </c>
      <c r="R1514" s="59">
        <v>521115457</v>
      </c>
      <c r="S1514" s="90"/>
      <c r="T1514" s="90"/>
      <c r="U1514" s="91"/>
    </row>
    <row r="1515" spans="1:21" ht="13.2" x14ac:dyDescent="0.25">
      <c r="A1515" s="59" t="s">
        <v>1911</v>
      </c>
      <c r="B1515" s="59" t="s">
        <v>3622</v>
      </c>
      <c r="C1515" s="59" t="s">
        <v>3624</v>
      </c>
      <c r="D1515" s="59" t="s">
        <v>138</v>
      </c>
      <c r="E1515" s="59">
        <v>0</v>
      </c>
      <c r="F1515" s="59">
        <v>0</v>
      </c>
      <c r="G1515" s="59">
        <v>0</v>
      </c>
      <c r="H1515" s="59">
        <v>0</v>
      </c>
      <c r="I1515" s="59">
        <v>0</v>
      </c>
      <c r="J1515" s="59">
        <v>0</v>
      </c>
      <c r="K1515" s="59">
        <v>0</v>
      </c>
      <c r="L1515" s="59">
        <v>0</v>
      </c>
      <c r="M1515" s="59">
        <v>0</v>
      </c>
      <c r="N1515" s="59">
        <v>0</v>
      </c>
      <c r="O1515" s="59">
        <v>0</v>
      </c>
      <c r="P1515" s="59">
        <v>0</v>
      </c>
      <c r="Q1515" s="59">
        <v>0</v>
      </c>
      <c r="R1515" s="59">
        <v>0</v>
      </c>
      <c r="S1515" s="90"/>
      <c r="T1515" s="90"/>
      <c r="U1515" s="91"/>
    </row>
    <row r="1516" spans="1:21" ht="13.2" x14ac:dyDescent="0.25">
      <c r="A1516" s="59" t="s">
        <v>1912</v>
      </c>
      <c r="B1516" s="59" t="s">
        <v>3625</v>
      </c>
      <c r="C1516" s="59" t="s">
        <v>3626</v>
      </c>
      <c r="D1516" s="59" t="s">
        <v>138</v>
      </c>
      <c r="E1516" s="59">
        <v>32827</v>
      </c>
      <c r="F1516" s="59">
        <v>32864</v>
      </c>
      <c r="G1516" s="59">
        <v>32955</v>
      </c>
      <c r="H1516" s="59">
        <v>32157</v>
      </c>
      <c r="I1516" s="59">
        <v>31970</v>
      </c>
      <c r="J1516" s="59">
        <v>31941</v>
      </c>
      <c r="K1516" s="59">
        <v>31775</v>
      </c>
      <c r="L1516" s="59">
        <v>31655</v>
      </c>
      <c r="M1516" s="59">
        <v>31471</v>
      </c>
      <c r="N1516" s="59">
        <v>31574</v>
      </c>
      <c r="O1516" s="59">
        <v>31125</v>
      </c>
      <c r="P1516" s="59">
        <v>30965</v>
      </c>
      <c r="Q1516" s="59">
        <v>30847</v>
      </c>
      <c r="R1516" s="59">
        <v>31857377</v>
      </c>
      <c r="S1516" s="90"/>
      <c r="T1516" s="90"/>
      <c r="U1516" s="91"/>
    </row>
    <row r="1517" spans="1:21" ht="13.2" x14ac:dyDescent="0.25">
      <c r="A1517" s="59" t="s">
        <v>1913</v>
      </c>
      <c r="B1517" s="59" t="s">
        <v>3625</v>
      </c>
      <c r="C1517" s="59" t="s">
        <v>3627</v>
      </c>
      <c r="D1517" s="59" t="s">
        <v>138</v>
      </c>
      <c r="E1517" s="59">
        <v>0</v>
      </c>
      <c r="F1517" s="59">
        <v>0</v>
      </c>
      <c r="G1517" s="59">
        <v>0</v>
      </c>
      <c r="H1517" s="59">
        <v>0</v>
      </c>
      <c r="I1517" s="59">
        <v>0</v>
      </c>
      <c r="J1517" s="59">
        <v>0</v>
      </c>
      <c r="K1517" s="59">
        <v>0</v>
      </c>
      <c r="L1517" s="59">
        <v>0</v>
      </c>
      <c r="M1517" s="59">
        <v>0</v>
      </c>
      <c r="N1517" s="59">
        <v>0</v>
      </c>
      <c r="O1517" s="59">
        <v>0</v>
      </c>
      <c r="P1517" s="59">
        <v>0</v>
      </c>
      <c r="Q1517" s="59">
        <v>0</v>
      </c>
      <c r="R1517" s="59">
        <v>0</v>
      </c>
      <c r="S1517" s="90"/>
      <c r="T1517" s="90"/>
      <c r="U1517" s="91"/>
    </row>
    <row r="1518" spans="1:21" ht="13.2" x14ac:dyDescent="0.25">
      <c r="A1518" s="59" t="s">
        <v>1914</v>
      </c>
      <c r="B1518" s="59" t="s">
        <v>3628</v>
      </c>
      <c r="C1518" s="59" t="s">
        <v>3629</v>
      </c>
      <c r="D1518" s="59" t="s">
        <v>138</v>
      </c>
      <c r="E1518" s="59">
        <v>0</v>
      </c>
      <c r="F1518" s="59">
        <v>0</v>
      </c>
      <c r="G1518" s="59">
        <v>0</v>
      </c>
      <c r="H1518" s="59">
        <v>0</v>
      </c>
      <c r="I1518" s="59">
        <v>0</v>
      </c>
      <c r="J1518" s="59">
        <v>0</v>
      </c>
      <c r="K1518" s="59">
        <v>0</v>
      </c>
      <c r="L1518" s="59">
        <v>0</v>
      </c>
      <c r="M1518" s="59">
        <v>0</v>
      </c>
      <c r="N1518" s="59">
        <v>0</v>
      </c>
      <c r="O1518" s="59">
        <v>0</v>
      </c>
      <c r="P1518" s="59">
        <v>0</v>
      </c>
      <c r="Q1518" s="59">
        <v>0</v>
      </c>
      <c r="R1518" s="59">
        <v>0</v>
      </c>
      <c r="S1518" s="90"/>
      <c r="T1518" s="90"/>
      <c r="U1518" s="91"/>
    </row>
    <row r="1519" spans="1:21" ht="13.2" x14ac:dyDescent="0.25">
      <c r="A1519" s="59" t="s">
        <v>1915</v>
      </c>
      <c r="B1519" s="59" t="s">
        <v>3630</v>
      </c>
      <c r="C1519" s="59" t="s">
        <v>3631</v>
      </c>
      <c r="D1519" s="59" t="s">
        <v>138</v>
      </c>
      <c r="E1519" s="59">
        <v>0</v>
      </c>
      <c r="F1519" s="59">
        <v>0</v>
      </c>
      <c r="G1519" s="59">
        <v>0</v>
      </c>
      <c r="H1519" s="59">
        <v>0</v>
      </c>
      <c r="I1519" s="59">
        <v>0</v>
      </c>
      <c r="J1519" s="59">
        <v>0</v>
      </c>
      <c r="K1519" s="59">
        <v>0</v>
      </c>
      <c r="L1519" s="59">
        <v>0</v>
      </c>
      <c r="M1519" s="59">
        <v>0</v>
      </c>
      <c r="N1519" s="59">
        <v>0</v>
      </c>
      <c r="O1519" s="59">
        <v>0</v>
      </c>
      <c r="P1519" s="59">
        <v>0</v>
      </c>
      <c r="Q1519" s="59">
        <v>0</v>
      </c>
      <c r="R1519" s="59">
        <v>0</v>
      </c>
      <c r="S1519" s="90"/>
      <c r="T1519" s="90"/>
      <c r="U1519" s="91"/>
    </row>
    <row r="1520" spans="1:21" ht="13.2" x14ac:dyDescent="0.25">
      <c r="A1520" s="59" t="s">
        <v>1916</v>
      </c>
      <c r="B1520" s="59" t="s">
        <v>3632</v>
      </c>
      <c r="C1520" s="59" t="s">
        <v>3633</v>
      </c>
      <c r="D1520" s="59" t="s">
        <v>138</v>
      </c>
      <c r="E1520" s="59">
        <v>20949</v>
      </c>
      <c r="F1520" s="59">
        <v>21193</v>
      </c>
      <c r="G1520" s="59">
        <v>21433</v>
      </c>
      <c r="H1520" s="59">
        <v>21692</v>
      </c>
      <c r="I1520" s="59">
        <v>21922</v>
      </c>
      <c r="J1520" s="59">
        <v>22232</v>
      </c>
      <c r="K1520" s="59">
        <v>22419</v>
      </c>
      <c r="L1520" s="59">
        <v>22623</v>
      </c>
      <c r="M1520" s="59">
        <v>22082</v>
      </c>
      <c r="N1520" s="59">
        <v>22296</v>
      </c>
      <c r="O1520" s="59">
        <v>22236</v>
      </c>
      <c r="P1520" s="59">
        <v>22415</v>
      </c>
      <c r="Q1520" s="59">
        <v>22588</v>
      </c>
      <c r="R1520" s="59">
        <v>22026075</v>
      </c>
      <c r="S1520" s="90"/>
      <c r="T1520" s="90"/>
      <c r="U1520" s="91"/>
    </row>
    <row r="1521" spans="1:21" ht="13.2" x14ac:dyDescent="0.25">
      <c r="A1521" s="59" t="s">
        <v>1917</v>
      </c>
      <c r="B1521" s="59" t="s">
        <v>3632</v>
      </c>
      <c r="C1521" s="59" t="s">
        <v>3634</v>
      </c>
      <c r="D1521" s="59" t="s">
        <v>138</v>
      </c>
      <c r="E1521" s="59">
        <v>0</v>
      </c>
      <c r="F1521" s="59">
        <v>0</v>
      </c>
      <c r="G1521" s="59">
        <v>0</v>
      </c>
      <c r="H1521" s="59">
        <v>0</v>
      </c>
      <c r="I1521" s="59">
        <v>0</v>
      </c>
      <c r="J1521" s="59">
        <v>0</v>
      </c>
      <c r="K1521" s="59">
        <v>0</v>
      </c>
      <c r="L1521" s="59">
        <v>0</v>
      </c>
      <c r="M1521" s="59">
        <v>0</v>
      </c>
      <c r="N1521" s="59">
        <v>0</v>
      </c>
      <c r="O1521" s="59">
        <v>0</v>
      </c>
      <c r="P1521" s="59">
        <v>0</v>
      </c>
      <c r="Q1521" s="59">
        <v>0</v>
      </c>
      <c r="R1521" s="59">
        <v>0</v>
      </c>
      <c r="S1521" s="90"/>
      <c r="T1521" s="90"/>
      <c r="U1521" s="91"/>
    </row>
    <row r="1522" spans="1:21" ht="13.2" x14ac:dyDescent="0.25">
      <c r="A1522" s="59" t="s">
        <v>1918</v>
      </c>
      <c r="B1522" s="59" t="s">
        <v>3635</v>
      </c>
      <c r="C1522" s="59" t="s">
        <v>3636</v>
      </c>
      <c r="D1522" s="59" t="s">
        <v>138</v>
      </c>
      <c r="E1522" s="59">
        <v>0</v>
      </c>
      <c r="F1522" s="59">
        <v>0</v>
      </c>
      <c r="G1522" s="59">
        <v>0</v>
      </c>
      <c r="H1522" s="59">
        <v>0</v>
      </c>
      <c r="I1522" s="59">
        <v>0</v>
      </c>
      <c r="J1522" s="59">
        <v>0</v>
      </c>
      <c r="K1522" s="59">
        <v>0</v>
      </c>
      <c r="L1522" s="59">
        <v>0</v>
      </c>
      <c r="M1522" s="59">
        <v>0</v>
      </c>
      <c r="N1522" s="59">
        <v>0</v>
      </c>
      <c r="O1522" s="59">
        <v>0</v>
      </c>
      <c r="P1522" s="59">
        <v>0</v>
      </c>
      <c r="Q1522" s="59">
        <v>0</v>
      </c>
      <c r="R1522" s="59">
        <v>0</v>
      </c>
      <c r="S1522" s="90"/>
      <c r="T1522" s="90"/>
      <c r="U1522" s="91"/>
    </row>
    <row r="1523" spans="1:21" ht="13.2" x14ac:dyDescent="0.25">
      <c r="A1523" s="59" t="s">
        <v>1919</v>
      </c>
      <c r="B1523" s="59" t="s">
        <v>3635</v>
      </c>
      <c r="C1523" s="59" t="s">
        <v>3637</v>
      </c>
      <c r="D1523" s="59" t="s">
        <v>138</v>
      </c>
      <c r="E1523" s="59">
        <v>0</v>
      </c>
      <c r="F1523" s="59">
        <v>0</v>
      </c>
      <c r="G1523" s="59">
        <v>0</v>
      </c>
      <c r="H1523" s="59">
        <v>0</v>
      </c>
      <c r="I1523" s="59">
        <v>0</v>
      </c>
      <c r="J1523" s="59">
        <v>0</v>
      </c>
      <c r="K1523" s="59">
        <v>0</v>
      </c>
      <c r="L1523" s="59">
        <v>0</v>
      </c>
      <c r="M1523" s="59">
        <v>0</v>
      </c>
      <c r="N1523" s="59">
        <v>0</v>
      </c>
      <c r="O1523" s="59">
        <v>0</v>
      </c>
      <c r="P1523" s="59">
        <v>0</v>
      </c>
      <c r="Q1523" s="59">
        <v>0</v>
      </c>
      <c r="R1523" s="59">
        <v>0</v>
      </c>
      <c r="S1523" s="90"/>
      <c r="T1523" s="90"/>
      <c r="U1523" s="91"/>
    </row>
    <row r="1524" spans="1:21" ht="13.2" x14ac:dyDescent="0.25">
      <c r="A1524" s="59" t="s">
        <v>1920</v>
      </c>
      <c r="B1524" s="59" t="s">
        <v>3638</v>
      </c>
      <c r="C1524" s="59" t="s">
        <v>3639</v>
      </c>
      <c r="D1524" s="59" t="s">
        <v>138</v>
      </c>
      <c r="E1524" s="59">
        <v>0</v>
      </c>
      <c r="F1524" s="59">
        <v>0</v>
      </c>
      <c r="G1524" s="59">
        <v>0</v>
      </c>
      <c r="H1524" s="59">
        <v>0</v>
      </c>
      <c r="I1524" s="59">
        <v>0</v>
      </c>
      <c r="J1524" s="59">
        <v>0</v>
      </c>
      <c r="K1524" s="59">
        <v>0</v>
      </c>
      <c r="L1524" s="59">
        <v>9</v>
      </c>
      <c r="M1524" s="59">
        <v>32</v>
      </c>
      <c r="N1524" s="59">
        <v>56</v>
      </c>
      <c r="O1524" s="59">
        <v>79</v>
      </c>
      <c r="P1524" s="59">
        <v>103</v>
      </c>
      <c r="Q1524" s="59">
        <v>128</v>
      </c>
      <c r="R1524" s="59">
        <v>28705</v>
      </c>
      <c r="S1524" s="90"/>
      <c r="T1524" s="90"/>
      <c r="U1524" s="91"/>
    </row>
    <row r="1525" spans="1:21" ht="13.2" x14ac:dyDescent="0.25">
      <c r="A1525" s="59" t="s">
        <v>1921</v>
      </c>
      <c r="B1525" s="59" t="s">
        <v>3638</v>
      </c>
      <c r="C1525" s="59" t="s">
        <v>3640</v>
      </c>
      <c r="D1525" s="59" t="s">
        <v>138</v>
      </c>
      <c r="E1525" s="59">
        <v>0</v>
      </c>
      <c r="F1525" s="59">
        <v>0</v>
      </c>
      <c r="G1525" s="59">
        <v>0</v>
      </c>
      <c r="H1525" s="59">
        <v>0</v>
      </c>
      <c r="I1525" s="59">
        <v>0</v>
      </c>
      <c r="J1525" s="59">
        <v>0</v>
      </c>
      <c r="K1525" s="59">
        <v>0</v>
      </c>
      <c r="L1525" s="59">
        <v>0</v>
      </c>
      <c r="M1525" s="59">
        <v>0</v>
      </c>
      <c r="N1525" s="59">
        <v>0</v>
      </c>
      <c r="O1525" s="59">
        <v>0</v>
      </c>
      <c r="P1525" s="59">
        <v>0</v>
      </c>
      <c r="Q1525" s="59">
        <v>0</v>
      </c>
      <c r="R1525" s="59">
        <v>0</v>
      </c>
      <c r="S1525" s="90"/>
      <c r="T1525" s="90"/>
      <c r="U1525" s="91"/>
    </row>
    <row r="1526" spans="1:21" ht="13.2" x14ac:dyDescent="0.25">
      <c r="A1526" s="59" t="s">
        <v>1922</v>
      </c>
      <c r="B1526" s="59" t="s">
        <v>3641</v>
      </c>
      <c r="C1526" s="59" t="s">
        <v>3642</v>
      </c>
      <c r="D1526" s="59" t="s">
        <v>138</v>
      </c>
      <c r="E1526" s="59">
        <v>0</v>
      </c>
      <c r="F1526" s="59">
        <v>0</v>
      </c>
      <c r="G1526" s="59">
        <v>0</v>
      </c>
      <c r="H1526" s="59">
        <v>0</v>
      </c>
      <c r="I1526" s="59">
        <v>0</v>
      </c>
      <c r="J1526" s="59">
        <v>0</v>
      </c>
      <c r="K1526" s="59">
        <v>0</v>
      </c>
      <c r="L1526" s="59">
        <v>2</v>
      </c>
      <c r="M1526" s="59">
        <v>802</v>
      </c>
      <c r="N1526" s="59">
        <v>960</v>
      </c>
      <c r="O1526" s="59">
        <v>1067</v>
      </c>
      <c r="P1526" s="59">
        <v>834</v>
      </c>
      <c r="Q1526" s="59">
        <v>943</v>
      </c>
      <c r="R1526" s="59">
        <v>344612</v>
      </c>
      <c r="S1526" s="90"/>
      <c r="T1526" s="90"/>
      <c r="U1526" s="91"/>
    </row>
    <row r="1527" spans="1:21" ht="13.2" x14ac:dyDescent="0.25">
      <c r="A1527" s="59" t="s">
        <v>1923</v>
      </c>
      <c r="B1527" s="59" t="s">
        <v>3641</v>
      </c>
      <c r="C1527" s="59" t="s">
        <v>3643</v>
      </c>
      <c r="D1527" s="59" t="s">
        <v>138</v>
      </c>
      <c r="E1527" s="59">
        <v>0</v>
      </c>
      <c r="F1527" s="59">
        <v>0</v>
      </c>
      <c r="G1527" s="59">
        <v>0</v>
      </c>
      <c r="H1527" s="59">
        <v>0</v>
      </c>
      <c r="I1527" s="59">
        <v>0</v>
      </c>
      <c r="J1527" s="59">
        <v>0</v>
      </c>
      <c r="K1527" s="59">
        <v>0</v>
      </c>
      <c r="L1527" s="59">
        <v>0</v>
      </c>
      <c r="M1527" s="59">
        <v>0</v>
      </c>
      <c r="N1527" s="59">
        <v>0</v>
      </c>
      <c r="O1527" s="59">
        <v>0</v>
      </c>
      <c r="P1527" s="59">
        <v>0</v>
      </c>
      <c r="Q1527" s="59">
        <v>0</v>
      </c>
      <c r="R1527" s="59">
        <v>0</v>
      </c>
      <c r="S1527" s="90"/>
      <c r="T1527" s="90"/>
      <c r="U1527" s="91"/>
    </row>
    <row r="1528" spans="1:21" ht="13.2" x14ac:dyDescent="0.25">
      <c r="A1528" s="59" t="s">
        <v>1924</v>
      </c>
      <c r="B1528" s="59" t="s">
        <v>3644</v>
      </c>
      <c r="C1528" s="59" t="s">
        <v>3645</v>
      </c>
      <c r="D1528" s="59" t="s">
        <v>138</v>
      </c>
      <c r="E1528" s="59">
        <v>50189</v>
      </c>
      <c r="F1528" s="59">
        <v>50524</v>
      </c>
      <c r="G1528" s="59">
        <v>50859</v>
      </c>
      <c r="H1528" s="59">
        <v>51193</v>
      </c>
      <c r="I1528" s="59">
        <v>51526</v>
      </c>
      <c r="J1528" s="59">
        <v>51881</v>
      </c>
      <c r="K1528" s="59">
        <v>52204</v>
      </c>
      <c r="L1528" s="59">
        <v>52531</v>
      </c>
      <c r="M1528" s="59">
        <v>52865</v>
      </c>
      <c r="N1528" s="59">
        <v>53209</v>
      </c>
      <c r="O1528" s="59">
        <v>53473</v>
      </c>
      <c r="P1528" s="59">
        <v>53141</v>
      </c>
      <c r="Q1528" s="59">
        <v>53456</v>
      </c>
      <c r="R1528" s="59">
        <v>52102286</v>
      </c>
      <c r="S1528" s="90"/>
      <c r="T1528" s="90"/>
      <c r="U1528" s="91"/>
    </row>
    <row r="1529" spans="1:21" ht="13.2" x14ac:dyDescent="0.25">
      <c r="A1529" s="59" t="s">
        <v>1925</v>
      </c>
      <c r="B1529" s="59" t="s">
        <v>3644</v>
      </c>
      <c r="C1529" s="59" t="s">
        <v>3646</v>
      </c>
      <c r="D1529" s="59" t="s">
        <v>138</v>
      </c>
      <c r="E1529" s="59">
        <v>0</v>
      </c>
      <c r="F1529" s="59">
        <v>0</v>
      </c>
      <c r="G1529" s="59">
        <v>0</v>
      </c>
      <c r="H1529" s="59">
        <v>0</v>
      </c>
      <c r="I1529" s="59">
        <v>0</v>
      </c>
      <c r="J1529" s="59">
        <v>0</v>
      </c>
      <c r="K1529" s="59">
        <v>0</v>
      </c>
      <c r="L1529" s="59">
        <v>0</v>
      </c>
      <c r="M1529" s="59">
        <v>0</v>
      </c>
      <c r="N1529" s="59">
        <v>0</v>
      </c>
      <c r="O1529" s="59">
        <v>0</v>
      </c>
      <c r="P1529" s="59">
        <v>0</v>
      </c>
      <c r="Q1529" s="59">
        <v>0</v>
      </c>
      <c r="R1529" s="59">
        <v>0</v>
      </c>
      <c r="S1529" s="90"/>
      <c r="T1529" s="90"/>
      <c r="U1529" s="91"/>
    </row>
    <row r="1530" spans="1:21" ht="13.2" x14ac:dyDescent="0.25">
      <c r="A1530" s="59" t="s">
        <v>1926</v>
      </c>
      <c r="B1530" s="59" t="s">
        <v>3647</v>
      </c>
      <c r="C1530" s="59" t="s">
        <v>3648</v>
      </c>
      <c r="D1530" s="59" t="s">
        <v>138</v>
      </c>
      <c r="E1530" s="59">
        <v>0</v>
      </c>
      <c r="F1530" s="59">
        <v>0</v>
      </c>
      <c r="G1530" s="59">
        <v>0</v>
      </c>
      <c r="H1530" s="59">
        <v>0</v>
      </c>
      <c r="I1530" s="59">
        <v>0</v>
      </c>
      <c r="J1530" s="59">
        <v>0</v>
      </c>
      <c r="K1530" s="59">
        <v>0</v>
      </c>
      <c r="L1530" s="59">
        <v>0</v>
      </c>
      <c r="M1530" s="59">
        <v>0</v>
      </c>
      <c r="N1530" s="59">
        <v>0</v>
      </c>
      <c r="O1530" s="59">
        <v>0</v>
      </c>
      <c r="P1530" s="59">
        <v>0</v>
      </c>
      <c r="Q1530" s="59">
        <v>0</v>
      </c>
      <c r="R1530" s="59">
        <v>0</v>
      </c>
      <c r="S1530" s="90"/>
      <c r="T1530" s="90"/>
      <c r="U1530" s="91"/>
    </row>
    <row r="1531" spans="1:21" ht="13.2" x14ac:dyDescent="0.25">
      <c r="A1531" s="59" t="s">
        <v>1927</v>
      </c>
      <c r="B1531" s="59" t="s">
        <v>3649</v>
      </c>
      <c r="C1531" s="59" t="s">
        <v>3650</v>
      </c>
      <c r="D1531" s="59" t="s">
        <v>138</v>
      </c>
      <c r="E1531" s="59">
        <v>0</v>
      </c>
      <c r="F1531" s="59">
        <v>0</v>
      </c>
      <c r="G1531" s="59">
        <v>0</v>
      </c>
      <c r="H1531" s="59">
        <v>0</v>
      </c>
      <c r="I1531" s="59">
        <v>0</v>
      </c>
      <c r="J1531" s="59">
        <v>0</v>
      </c>
      <c r="K1531" s="59">
        <v>0</v>
      </c>
      <c r="L1531" s="59">
        <v>0</v>
      </c>
      <c r="M1531" s="59">
        <v>0</v>
      </c>
      <c r="N1531" s="59">
        <v>0</v>
      </c>
      <c r="O1531" s="59">
        <v>0</v>
      </c>
      <c r="P1531" s="59">
        <v>0</v>
      </c>
      <c r="Q1531" s="59">
        <v>2</v>
      </c>
      <c r="R1531" s="59">
        <v>70</v>
      </c>
      <c r="S1531" s="90"/>
      <c r="T1531" s="90"/>
      <c r="U1531" s="91"/>
    </row>
    <row r="1532" spans="1:21" ht="13.2" x14ac:dyDescent="0.25">
      <c r="A1532" s="59" t="s">
        <v>1928</v>
      </c>
      <c r="B1532" s="59" t="s">
        <v>3649</v>
      </c>
      <c r="C1532" s="59" t="s">
        <v>3651</v>
      </c>
      <c r="D1532" s="59" t="s">
        <v>138</v>
      </c>
      <c r="E1532" s="59">
        <v>0</v>
      </c>
      <c r="F1532" s="59">
        <v>0</v>
      </c>
      <c r="G1532" s="59">
        <v>0</v>
      </c>
      <c r="H1532" s="59">
        <v>0</v>
      </c>
      <c r="I1532" s="59">
        <v>0</v>
      </c>
      <c r="J1532" s="59">
        <v>0</v>
      </c>
      <c r="K1532" s="59">
        <v>0</v>
      </c>
      <c r="L1532" s="59">
        <v>0</v>
      </c>
      <c r="M1532" s="59">
        <v>0</v>
      </c>
      <c r="N1532" s="59">
        <v>0</v>
      </c>
      <c r="O1532" s="59">
        <v>0</v>
      </c>
      <c r="P1532" s="59">
        <v>0</v>
      </c>
      <c r="Q1532" s="59">
        <v>0</v>
      </c>
      <c r="R1532" s="59">
        <v>0</v>
      </c>
      <c r="S1532" s="90"/>
      <c r="T1532" s="90"/>
      <c r="U1532" s="91"/>
    </row>
    <row r="1533" spans="1:21" ht="13.2" x14ac:dyDescent="0.25">
      <c r="A1533" s="59" t="s">
        <v>1929</v>
      </c>
      <c r="B1533" s="59" t="s">
        <v>3652</v>
      </c>
      <c r="C1533" s="59" t="s">
        <v>3653</v>
      </c>
      <c r="D1533" s="59" t="s">
        <v>138</v>
      </c>
      <c r="E1533" s="59">
        <v>0</v>
      </c>
      <c r="F1533" s="59">
        <v>0</v>
      </c>
      <c r="G1533" s="59">
        <v>0</v>
      </c>
      <c r="H1533" s="59">
        <v>0</v>
      </c>
      <c r="I1533" s="59">
        <v>0</v>
      </c>
      <c r="J1533" s="59">
        <v>0</v>
      </c>
      <c r="K1533" s="59">
        <v>0</v>
      </c>
      <c r="L1533" s="59">
        <v>0</v>
      </c>
      <c r="M1533" s="59">
        <v>0</v>
      </c>
      <c r="N1533" s="59">
        <v>0</v>
      </c>
      <c r="O1533" s="59">
        <v>0</v>
      </c>
      <c r="P1533" s="59">
        <v>0</v>
      </c>
      <c r="Q1533" s="59">
        <v>0</v>
      </c>
      <c r="R1533" s="59">
        <v>0</v>
      </c>
      <c r="S1533" s="90"/>
      <c r="T1533" s="90"/>
      <c r="U1533" s="91"/>
    </row>
    <row r="1534" spans="1:21" ht="13.2" x14ac:dyDescent="0.25">
      <c r="A1534" s="59" t="s">
        <v>1930</v>
      </c>
      <c r="B1534" s="59" t="s">
        <v>3652</v>
      </c>
      <c r="C1534" s="59" t="s">
        <v>3651</v>
      </c>
      <c r="D1534" s="59" t="s">
        <v>138</v>
      </c>
      <c r="E1534" s="59">
        <v>0</v>
      </c>
      <c r="F1534" s="59">
        <v>0</v>
      </c>
      <c r="G1534" s="59">
        <v>0</v>
      </c>
      <c r="H1534" s="59">
        <v>0</v>
      </c>
      <c r="I1534" s="59">
        <v>0</v>
      </c>
      <c r="J1534" s="59">
        <v>0</v>
      </c>
      <c r="K1534" s="59">
        <v>0</v>
      </c>
      <c r="L1534" s="59">
        <v>0</v>
      </c>
      <c r="M1534" s="59">
        <v>0</v>
      </c>
      <c r="N1534" s="59">
        <v>0</v>
      </c>
      <c r="O1534" s="59">
        <v>0</v>
      </c>
      <c r="P1534" s="59">
        <v>0</v>
      </c>
      <c r="Q1534" s="59">
        <v>0</v>
      </c>
      <c r="R1534" s="59">
        <v>0</v>
      </c>
      <c r="S1534" s="90"/>
      <c r="T1534" s="90"/>
      <c r="U1534" s="91"/>
    </row>
    <row r="1535" spans="1:21" ht="13.2" x14ac:dyDescent="0.25">
      <c r="A1535" s="59" t="s">
        <v>1931</v>
      </c>
      <c r="B1535" s="59" t="s">
        <v>3654</v>
      </c>
      <c r="C1535" s="59" t="s">
        <v>3655</v>
      </c>
      <c r="D1535" s="59" t="s">
        <v>138</v>
      </c>
      <c r="E1535" s="59">
        <v>8046</v>
      </c>
      <c r="F1535" s="59">
        <v>8065</v>
      </c>
      <c r="G1535" s="59">
        <v>8082</v>
      </c>
      <c r="H1535" s="59">
        <v>8094</v>
      </c>
      <c r="I1535" s="59">
        <v>8103</v>
      </c>
      <c r="J1535" s="59">
        <v>8073</v>
      </c>
      <c r="K1535" s="59">
        <v>8067</v>
      </c>
      <c r="L1535" s="59">
        <v>8064</v>
      </c>
      <c r="M1535" s="59">
        <v>8018</v>
      </c>
      <c r="N1535" s="59">
        <v>8027</v>
      </c>
      <c r="O1535" s="59">
        <v>8003</v>
      </c>
      <c r="P1535" s="59">
        <v>7993</v>
      </c>
      <c r="Q1535" s="59">
        <v>7985</v>
      </c>
      <c r="R1535" s="59">
        <v>8050339</v>
      </c>
      <c r="S1535" s="90"/>
      <c r="T1535" s="90"/>
      <c r="U1535" s="91"/>
    </row>
    <row r="1536" spans="1:21" ht="13.2" x14ac:dyDescent="0.25">
      <c r="A1536" s="59" t="s">
        <v>1932</v>
      </c>
      <c r="B1536" s="59" t="s">
        <v>3654</v>
      </c>
      <c r="C1536" s="59" t="s">
        <v>3656</v>
      </c>
      <c r="D1536" s="59" t="s">
        <v>138</v>
      </c>
      <c r="E1536" s="59">
        <v>0</v>
      </c>
      <c r="F1536" s="59">
        <v>0</v>
      </c>
      <c r="G1536" s="59">
        <v>0</v>
      </c>
      <c r="H1536" s="59">
        <v>0</v>
      </c>
      <c r="I1536" s="59">
        <v>0</v>
      </c>
      <c r="J1536" s="59">
        <v>0</v>
      </c>
      <c r="K1536" s="59">
        <v>0</v>
      </c>
      <c r="L1536" s="59">
        <v>0</v>
      </c>
      <c r="M1536" s="59">
        <v>0</v>
      </c>
      <c r="N1536" s="59">
        <v>0</v>
      </c>
      <c r="O1536" s="59">
        <v>0</v>
      </c>
      <c r="P1536" s="59">
        <v>0</v>
      </c>
      <c r="Q1536" s="59">
        <v>0</v>
      </c>
      <c r="R1536" s="59">
        <v>0</v>
      </c>
      <c r="S1536" s="90"/>
      <c r="T1536" s="90"/>
      <c r="U1536" s="91"/>
    </row>
    <row r="1537" spans="1:21" ht="13.2" x14ac:dyDescent="0.25">
      <c r="A1537" s="59" t="s">
        <v>1933</v>
      </c>
      <c r="B1537" s="59" t="s">
        <v>3657</v>
      </c>
      <c r="C1537" s="59" t="s">
        <v>3658</v>
      </c>
      <c r="D1537" s="59" t="s">
        <v>138</v>
      </c>
      <c r="E1537" s="59">
        <v>28109</v>
      </c>
      <c r="F1537" s="59">
        <v>28233</v>
      </c>
      <c r="G1537" s="59">
        <v>28356</v>
      </c>
      <c r="H1537" s="59">
        <v>28476</v>
      </c>
      <c r="I1537" s="59">
        <v>28593</v>
      </c>
      <c r="J1537" s="59">
        <v>28707</v>
      </c>
      <c r="K1537" s="59">
        <v>28829</v>
      </c>
      <c r="L1537" s="59">
        <v>28949</v>
      </c>
      <c r="M1537" s="59">
        <v>29066</v>
      </c>
      <c r="N1537" s="59">
        <v>29189</v>
      </c>
      <c r="O1537" s="59">
        <v>29309</v>
      </c>
      <c r="P1537" s="59">
        <v>29430</v>
      </c>
      <c r="Q1537" s="59">
        <v>29551</v>
      </c>
      <c r="R1537" s="59">
        <v>28830681</v>
      </c>
      <c r="S1537" s="90"/>
      <c r="T1537" s="90"/>
      <c r="U1537" s="91"/>
    </row>
    <row r="1538" spans="1:21" ht="13.2" x14ac:dyDescent="0.25">
      <c r="A1538" s="59" t="s">
        <v>1934</v>
      </c>
      <c r="B1538" s="59" t="s">
        <v>3657</v>
      </c>
      <c r="C1538" s="59" t="s">
        <v>3659</v>
      </c>
      <c r="D1538" s="59" t="s">
        <v>138</v>
      </c>
      <c r="E1538" s="59">
        <v>0</v>
      </c>
      <c r="F1538" s="59">
        <v>0</v>
      </c>
      <c r="G1538" s="59">
        <v>0</v>
      </c>
      <c r="H1538" s="59">
        <v>0</v>
      </c>
      <c r="I1538" s="59">
        <v>0</v>
      </c>
      <c r="J1538" s="59">
        <v>0</v>
      </c>
      <c r="K1538" s="59">
        <v>0</v>
      </c>
      <c r="L1538" s="59">
        <v>0</v>
      </c>
      <c r="M1538" s="59">
        <v>0</v>
      </c>
      <c r="N1538" s="59">
        <v>0</v>
      </c>
      <c r="O1538" s="59">
        <v>0</v>
      </c>
      <c r="P1538" s="59">
        <v>0</v>
      </c>
      <c r="Q1538" s="59">
        <v>0</v>
      </c>
      <c r="R1538" s="59">
        <v>0</v>
      </c>
      <c r="S1538" s="90"/>
      <c r="T1538" s="90"/>
      <c r="U1538" s="91"/>
    </row>
    <row r="1539" spans="1:21" ht="13.2" x14ac:dyDescent="0.25">
      <c r="A1539" s="59" t="s">
        <v>1935</v>
      </c>
      <c r="B1539" s="59" t="s">
        <v>3660</v>
      </c>
      <c r="C1539" s="59" t="s">
        <v>3661</v>
      </c>
      <c r="D1539" s="59" t="s">
        <v>138</v>
      </c>
      <c r="E1539" s="59">
        <v>1397</v>
      </c>
      <c r="F1539" s="59">
        <v>961</v>
      </c>
      <c r="G1539" s="59">
        <v>1176</v>
      </c>
      <c r="H1539" s="59">
        <v>1398</v>
      </c>
      <c r="I1539" s="59">
        <v>1615</v>
      </c>
      <c r="J1539" s="59">
        <v>1847</v>
      </c>
      <c r="K1539" s="59">
        <v>2031</v>
      </c>
      <c r="L1539" s="59">
        <v>2267</v>
      </c>
      <c r="M1539" s="59">
        <v>2430</v>
      </c>
      <c r="N1539" s="59">
        <v>2669</v>
      </c>
      <c r="O1539" s="59">
        <v>2888</v>
      </c>
      <c r="P1539" s="59">
        <v>3131</v>
      </c>
      <c r="Q1539" s="59">
        <v>3378</v>
      </c>
      <c r="R1539" s="59">
        <v>2066624</v>
      </c>
      <c r="S1539" s="90"/>
      <c r="T1539" s="90"/>
      <c r="U1539" s="91"/>
    </row>
    <row r="1540" spans="1:21" ht="13.2" x14ac:dyDescent="0.25">
      <c r="A1540" s="59" t="s">
        <v>1936</v>
      </c>
      <c r="B1540" s="59" t="s">
        <v>3660</v>
      </c>
      <c r="C1540" s="59" t="s">
        <v>3662</v>
      </c>
      <c r="D1540" s="59" t="s">
        <v>138</v>
      </c>
      <c r="E1540" s="59">
        <v>0</v>
      </c>
      <c r="F1540" s="59">
        <v>0</v>
      </c>
      <c r="G1540" s="59">
        <v>0</v>
      </c>
      <c r="H1540" s="59">
        <v>0</v>
      </c>
      <c r="I1540" s="59">
        <v>0</v>
      </c>
      <c r="J1540" s="59">
        <v>0</v>
      </c>
      <c r="K1540" s="59">
        <v>0</v>
      </c>
      <c r="L1540" s="59">
        <v>0</v>
      </c>
      <c r="M1540" s="59">
        <v>0</v>
      </c>
      <c r="N1540" s="59">
        <v>0</v>
      </c>
      <c r="O1540" s="59">
        <v>0</v>
      </c>
      <c r="P1540" s="59">
        <v>0</v>
      </c>
      <c r="Q1540" s="59">
        <v>0</v>
      </c>
      <c r="R1540" s="59">
        <v>0</v>
      </c>
      <c r="S1540" s="90"/>
      <c r="T1540" s="90"/>
      <c r="U1540" s="91"/>
    </row>
    <row r="1541" spans="1:21" ht="13.2" x14ac:dyDescent="0.25">
      <c r="A1541" s="59" t="s">
        <v>1937</v>
      </c>
      <c r="B1541" s="59" t="s">
        <v>3663</v>
      </c>
      <c r="C1541" s="59" t="s">
        <v>3664</v>
      </c>
      <c r="D1541" s="59" t="s">
        <v>138</v>
      </c>
      <c r="E1541" s="59">
        <v>116</v>
      </c>
      <c r="F1541" s="59">
        <v>124</v>
      </c>
      <c r="G1541" s="59">
        <v>132</v>
      </c>
      <c r="H1541" s="59">
        <v>140</v>
      </c>
      <c r="I1541" s="59">
        <v>148</v>
      </c>
      <c r="J1541" s="59">
        <v>156</v>
      </c>
      <c r="K1541" s="59">
        <v>164</v>
      </c>
      <c r="L1541" s="59">
        <v>171</v>
      </c>
      <c r="M1541" s="59">
        <v>179</v>
      </c>
      <c r="N1541" s="59">
        <v>187</v>
      </c>
      <c r="O1541" s="59">
        <v>195</v>
      </c>
      <c r="P1541" s="59">
        <v>203</v>
      </c>
      <c r="Q1541" s="59">
        <v>211</v>
      </c>
      <c r="R1541" s="59">
        <v>163625</v>
      </c>
      <c r="S1541" s="90"/>
      <c r="T1541" s="90"/>
      <c r="U1541" s="91"/>
    </row>
    <row r="1542" spans="1:21" ht="13.2" x14ac:dyDescent="0.25">
      <c r="A1542" s="59" t="s">
        <v>1938</v>
      </c>
      <c r="B1542" s="59" t="s">
        <v>3663</v>
      </c>
      <c r="C1542" s="59" t="s">
        <v>3665</v>
      </c>
      <c r="D1542" s="59" t="s">
        <v>138</v>
      </c>
      <c r="E1542" s="59">
        <v>0</v>
      </c>
      <c r="F1542" s="59">
        <v>0</v>
      </c>
      <c r="G1542" s="59">
        <v>0</v>
      </c>
      <c r="H1542" s="59">
        <v>0</v>
      </c>
      <c r="I1542" s="59">
        <v>0</v>
      </c>
      <c r="J1542" s="59">
        <v>0</v>
      </c>
      <c r="K1542" s="59">
        <v>0</v>
      </c>
      <c r="L1542" s="59">
        <v>0</v>
      </c>
      <c r="M1542" s="59">
        <v>0</v>
      </c>
      <c r="N1542" s="59">
        <v>0</v>
      </c>
      <c r="O1542" s="59">
        <v>0</v>
      </c>
      <c r="P1542" s="59">
        <v>0</v>
      </c>
      <c r="Q1542" s="59">
        <v>0</v>
      </c>
      <c r="R1542" s="59">
        <v>0</v>
      </c>
      <c r="S1542" s="90"/>
      <c r="T1542" s="90"/>
      <c r="U1542" s="91"/>
    </row>
    <row r="1543" spans="1:21" ht="13.2" x14ac:dyDescent="0.25">
      <c r="A1543" s="59" t="s">
        <v>1939</v>
      </c>
      <c r="B1543" s="59" t="s">
        <v>3666</v>
      </c>
      <c r="C1543" s="59" t="s">
        <v>3667</v>
      </c>
      <c r="D1543" s="59" t="s">
        <v>138</v>
      </c>
      <c r="E1543" s="59">
        <v>1115</v>
      </c>
      <c r="F1543" s="59">
        <v>1134</v>
      </c>
      <c r="G1543" s="59">
        <v>513</v>
      </c>
      <c r="H1543" s="59">
        <v>543</v>
      </c>
      <c r="I1543" s="59">
        <v>574</v>
      </c>
      <c r="J1543" s="59">
        <v>456</v>
      </c>
      <c r="K1543" s="59">
        <v>472</v>
      </c>
      <c r="L1543" s="59">
        <v>503</v>
      </c>
      <c r="M1543" s="59">
        <v>918</v>
      </c>
      <c r="N1543" s="59">
        <v>954</v>
      </c>
      <c r="O1543" s="59">
        <v>814</v>
      </c>
      <c r="P1543" s="59">
        <v>881</v>
      </c>
      <c r="Q1543" s="59">
        <v>918</v>
      </c>
      <c r="R1543" s="59">
        <v>731583</v>
      </c>
      <c r="S1543" s="90"/>
      <c r="T1543" s="90"/>
      <c r="U1543" s="91"/>
    </row>
    <row r="1544" spans="1:21" ht="13.2" x14ac:dyDescent="0.25">
      <c r="A1544" s="59" t="s">
        <v>1940</v>
      </c>
      <c r="B1544" s="59" t="s">
        <v>3666</v>
      </c>
      <c r="C1544" s="59" t="s">
        <v>3668</v>
      </c>
      <c r="D1544" s="59" t="s">
        <v>138</v>
      </c>
      <c r="E1544" s="59">
        <v>-646</v>
      </c>
      <c r="F1544" s="59">
        <v>-647</v>
      </c>
      <c r="G1544" s="59">
        <v>-1</v>
      </c>
      <c r="H1544" s="59">
        <v>-1</v>
      </c>
      <c r="I1544" s="59">
        <v>-1</v>
      </c>
      <c r="J1544" s="59">
        <v>-5</v>
      </c>
      <c r="K1544" s="59">
        <v>0</v>
      </c>
      <c r="L1544" s="59">
        <v>0</v>
      </c>
      <c r="M1544" s="59">
        <v>220</v>
      </c>
      <c r="N1544" s="59">
        <v>222</v>
      </c>
      <c r="O1544" s="59">
        <v>30</v>
      </c>
      <c r="P1544" s="59">
        <v>0</v>
      </c>
      <c r="Q1544" s="59">
        <v>0</v>
      </c>
      <c r="R1544" s="59">
        <v>-42010</v>
      </c>
      <c r="S1544" s="90"/>
      <c r="T1544" s="90"/>
      <c r="U1544" s="91"/>
    </row>
    <row r="1545" spans="1:21" ht="13.2" x14ac:dyDescent="0.25">
      <c r="A1545" s="59" t="s">
        <v>1941</v>
      </c>
      <c r="B1545" s="59" t="s">
        <v>3669</v>
      </c>
      <c r="C1545" s="59" t="s">
        <v>3670</v>
      </c>
      <c r="D1545" s="59" t="s">
        <v>138</v>
      </c>
      <c r="E1545" s="59">
        <v>10684</v>
      </c>
      <c r="F1545" s="59">
        <v>10606</v>
      </c>
      <c r="G1545" s="59">
        <v>10501</v>
      </c>
      <c r="H1545" s="59">
        <v>10540</v>
      </c>
      <c r="I1545" s="59">
        <v>10645</v>
      </c>
      <c r="J1545" s="59">
        <v>7043</v>
      </c>
      <c r="K1545" s="59">
        <v>7040</v>
      </c>
      <c r="L1545" s="59">
        <v>7218</v>
      </c>
      <c r="M1545" s="59">
        <v>8453</v>
      </c>
      <c r="N1545" s="59">
        <v>8478</v>
      </c>
      <c r="O1545" s="59">
        <v>9703</v>
      </c>
      <c r="P1545" s="59">
        <v>9785</v>
      </c>
      <c r="Q1545" s="59">
        <v>9860</v>
      </c>
      <c r="R1545" s="59">
        <v>9190316</v>
      </c>
      <c r="S1545" s="90"/>
      <c r="T1545" s="90"/>
      <c r="U1545" s="91"/>
    </row>
    <row r="1546" spans="1:21" ht="13.2" x14ac:dyDescent="0.25">
      <c r="A1546" s="59" t="s">
        <v>1942</v>
      </c>
      <c r="B1546" s="59" t="s">
        <v>3669</v>
      </c>
      <c r="C1546" s="59" t="s">
        <v>3671</v>
      </c>
      <c r="D1546" s="59" t="s">
        <v>138</v>
      </c>
      <c r="E1546" s="59">
        <v>0</v>
      </c>
      <c r="F1546" s="59">
        <v>0</v>
      </c>
      <c r="G1546" s="59">
        <v>0</v>
      </c>
      <c r="H1546" s="59">
        <v>0</v>
      </c>
      <c r="I1546" s="59">
        <v>0</v>
      </c>
      <c r="J1546" s="59">
        <v>0</v>
      </c>
      <c r="K1546" s="59">
        <v>0</v>
      </c>
      <c r="L1546" s="59">
        <v>0</v>
      </c>
      <c r="M1546" s="59">
        <v>0</v>
      </c>
      <c r="N1546" s="59">
        <v>0</v>
      </c>
      <c r="O1546" s="59">
        <v>0</v>
      </c>
      <c r="P1546" s="59">
        <v>0</v>
      </c>
      <c r="Q1546" s="59">
        <v>0</v>
      </c>
      <c r="R1546" s="59">
        <v>0</v>
      </c>
      <c r="S1546" s="90"/>
      <c r="T1546" s="90"/>
      <c r="U1546" s="91"/>
    </row>
    <row r="1547" spans="1:21" ht="13.2" x14ac:dyDescent="0.25">
      <c r="A1547" s="59" t="s">
        <v>1943</v>
      </c>
      <c r="B1547" s="59" t="s">
        <v>3669</v>
      </c>
      <c r="C1547" s="59" t="s">
        <v>3672</v>
      </c>
      <c r="D1547" s="59" t="s">
        <v>138</v>
      </c>
      <c r="E1547" s="59">
        <v>-165</v>
      </c>
      <c r="F1547" s="59">
        <v>-168</v>
      </c>
      <c r="G1547" s="59">
        <v>-3</v>
      </c>
      <c r="H1547" s="59">
        <v>-3</v>
      </c>
      <c r="I1547" s="59">
        <v>-1</v>
      </c>
      <c r="J1547" s="59">
        <v>-10</v>
      </c>
      <c r="K1547" s="59">
        <v>-4</v>
      </c>
      <c r="L1547" s="59">
        <v>-6</v>
      </c>
      <c r="M1547" s="59">
        <v>89</v>
      </c>
      <c r="N1547" s="59">
        <v>87</v>
      </c>
      <c r="O1547" s="59">
        <v>9</v>
      </c>
      <c r="P1547" s="59">
        <v>0</v>
      </c>
      <c r="Q1547" s="59">
        <v>0</v>
      </c>
      <c r="R1547" s="59">
        <v>-7575</v>
      </c>
      <c r="S1547" s="90"/>
      <c r="T1547" s="90"/>
      <c r="U1547" s="91"/>
    </row>
    <row r="1548" spans="1:21" ht="13.2" x14ac:dyDescent="0.25">
      <c r="A1548" s="59" t="s">
        <v>1944</v>
      </c>
      <c r="B1548" s="59" t="s">
        <v>3673</v>
      </c>
      <c r="C1548" s="59" t="s">
        <v>3674</v>
      </c>
      <c r="D1548" s="59" t="s">
        <v>138</v>
      </c>
      <c r="E1548" s="59">
        <v>-899</v>
      </c>
      <c r="F1548" s="59">
        <v>-870</v>
      </c>
      <c r="G1548" s="59">
        <v>-853</v>
      </c>
      <c r="H1548" s="59">
        <v>-838</v>
      </c>
      <c r="I1548" s="59">
        <v>-822</v>
      </c>
      <c r="J1548" s="59">
        <v>-805</v>
      </c>
      <c r="K1548" s="59">
        <v>-825</v>
      </c>
      <c r="L1548" s="59">
        <v>-809</v>
      </c>
      <c r="M1548" s="59">
        <v>-793</v>
      </c>
      <c r="N1548" s="59">
        <v>-777</v>
      </c>
      <c r="O1548" s="59">
        <v>-763</v>
      </c>
      <c r="P1548" s="59">
        <v>-747</v>
      </c>
      <c r="Q1548" s="59">
        <v>-731</v>
      </c>
      <c r="R1548" s="59">
        <v>-809802</v>
      </c>
      <c r="S1548" s="90"/>
      <c r="T1548" s="90"/>
      <c r="U1548" s="91"/>
    </row>
    <row r="1549" spans="1:21" ht="13.2" x14ac:dyDescent="0.25">
      <c r="A1549" s="59" t="s">
        <v>1945</v>
      </c>
      <c r="B1549" s="59" t="s">
        <v>3673</v>
      </c>
      <c r="C1549" s="59" t="s">
        <v>3675</v>
      </c>
      <c r="D1549" s="59" t="s">
        <v>138</v>
      </c>
      <c r="E1549" s="59">
        <v>0</v>
      </c>
      <c r="F1549" s="59">
        <v>0</v>
      </c>
      <c r="G1549" s="59">
        <v>0</v>
      </c>
      <c r="H1549" s="59">
        <v>0</v>
      </c>
      <c r="I1549" s="59">
        <v>0</v>
      </c>
      <c r="J1549" s="59">
        <v>0</v>
      </c>
      <c r="K1549" s="59">
        <v>0</v>
      </c>
      <c r="L1549" s="59">
        <v>0</v>
      </c>
      <c r="M1549" s="59">
        <v>0</v>
      </c>
      <c r="N1549" s="59">
        <v>0</v>
      </c>
      <c r="O1549" s="59">
        <v>0</v>
      </c>
      <c r="P1549" s="59">
        <v>0</v>
      </c>
      <c r="Q1549" s="59">
        <v>0</v>
      </c>
      <c r="R1549" s="59">
        <v>0</v>
      </c>
      <c r="S1549" s="90"/>
      <c r="T1549" s="90"/>
      <c r="U1549" s="91"/>
    </row>
    <row r="1550" spans="1:21" ht="13.2" x14ac:dyDescent="0.25">
      <c r="A1550" s="59" t="s">
        <v>1946</v>
      </c>
      <c r="B1550" s="59" t="s">
        <v>3676</v>
      </c>
      <c r="C1550" s="59" t="s">
        <v>3677</v>
      </c>
      <c r="D1550" s="59" t="s">
        <v>138</v>
      </c>
      <c r="E1550" s="59">
        <v>0</v>
      </c>
      <c r="F1550" s="59">
        <v>0</v>
      </c>
      <c r="G1550" s="59">
        <v>0</v>
      </c>
      <c r="H1550" s="59">
        <v>0</v>
      </c>
      <c r="I1550" s="59">
        <v>0</v>
      </c>
      <c r="J1550" s="59">
        <v>0</v>
      </c>
      <c r="K1550" s="59">
        <v>0</v>
      </c>
      <c r="L1550" s="59">
        <v>0</v>
      </c>
      <c r="M1550" s="59">
        <v>0</v>
      </c>
      <c r="N1550" s="59">
        <v>0</v>
      </c>
      <c r="O1550" s="59">
        <v>0</v>
      </c>
      <c r="P1550" s="59">
        <v>0</v>
      </c>
      <c r="Q1550" s="59">
        <v>0</v>
      </c>
      <c r="R1550" s="59">
        <v>0</v>
      </c>
      <c r="S1550" s="90"/>
      <c r="T1550" s="90"/>
      <c r="U1550" s="91"/>
    </row>
    <row r="1551" spans="1:21" ht="13.2" x14ac:dyDescent="0.25">
      <c r="A1551" s="59" t="s">
        <v>1947</v>
      </c>
      <c r="B1551" s="59" t="s">
        <v>3678</v>
      </c>
      <c r="C1551" s="59" t="s">
        <v>3679</v>
      </c>
      <c r="D1551" s="59" t="s">
        <v>138</v>
      </c>
      <c r="E1551" s="59">
        <v>-135</v>
      </c>
      <c r="F1551" s="59">
        <v>-136</v>
      </c>
      <c r="G1551" s="59">
        <v>-133</v>
      </c>
      <c r="H1551" s="59">
        <v>-136</v>
      </c>
      <c r="I1551" s="59">
        <v>-133</v>
      </c>
      <c r="J1551" s="59">
        <v>-131</v>
      </c>
      <c r="K1551" s="59">
        <v>-129</v>
      </c>
      <c r="L1551" s="59">
        <v>-126</v>
      </c>
      <c r="M1551" s="59">
        <v>-124</v>
      </c>
      <c r="N1551" s="59">
        <v>-122</v>
      </c>
      <c r="O1551" s="59">
        <v>-120</v>
      </c>
      <c r="P1551" s="59">
        <v>-117</v>
      </c>
      <c r="Q1551" s="59">
        <v>-115</v>
      </c>
      <c r="R1551" s="59">
        <v>-127691</v>
      </c>
      <c r="S1551" s="90"/>
      <c r="T1551" s="90"/>
      <c r="U1551" s="91"/>
    </row>
    <row r="1552" spans="1:21" ht="13.2" x14ac:dyDescent="0.25">
      <c r="A1552" s="59" t="s">
        <v>1948</v>
      </c>
      <c r="B1552" s="59" t="s">
        <v>3678</v>
      </c>
      <c r="C1552" s="59" t="s">
        <v>3680</v>
      </c>
      <c r="D1552" s="59" t="s">
        <v>138</v>
      </c>
      <c r="E1552" s="59">
        <v>0</v>
      </c>
      <c r="F1552" s="59">
        <v>0</v>
      </c>
      <c r="G1552" s="59">
        <v>0</v>
      </c>
      <c r="H1552" s="59">
        <v>0</v>
      </c>
      <c r="I1552" s="59">
        <v>0</v>
      </c>
      <c r="J1552" s="59">
        <v>0</v>
      </c>
      <c r="K1552" s="59">
        <v>0</v>
      </c>
      <c r="L1552" s="59">
        <v>0</v>
      </c>
      <c r="M1552" s="59">
        <v>0</v>
      </c>
      <c r="N1552" s="59">
        <v>0</v>
      </c>
      <c r="O1552" s="59">
        <v>0</v>
      </c>
      <c r="P1552" s="59">
        <v>0</v>
      </c>
      <c r="Q1552" s="59">
        <v>0</v>
      </c>
      <c r="R1552" s="59">
        <v>0</v>
      </c>
      <c r="S1552" s="90"/>
      <c r="T1552" s="90"/>
      <c r="U1552" s="91"/>
    </row>
    <row r="1553" spans="1:21" ht="13.2" x14ac:dyDescent="0.25">
      <c r="A1553" s="59" t="s">
        <v>1949</v>
      </c>
      <c r="B1553" s="59" t="s">
        <v>3681</v>
      </c>
      <c r="C1553" s="59" t="s">
        <v>3682</v>
      </c>
      <c r="D1553" s="59" t="s">
        <v>138</v>
      </c>
      <c r="E1553" s="59">
        <v>0</v>
      </c>
      <c r="F1553" s="59">
        <v>0</v>
      </c>
      <c r="G1553" s="59">
        <v>0</v>
      </c>
      <c r="H1553" s="59">
        <v>0</v>
      </c>
      <c r="I1553" s="59">
        <v>0</v>
      </c>
      <c r="J1553" s="59">
        <v>0</v>
      </c>
      <c r="K1553" s="59">
        <v>0</v>
      </c>
      <c r="L1553" s="59">
        <v>0</v>
      </c>
      <c r="M1553" s="59">
        <v>0</v>
      </c>
      <c r="N1553" s="59">
        <v>0</v>
      </c>
      <c r="O1553" s="59">
        <v>0</v>
      </c>
      <c r="P1553" s="59">
        <v>0</v>
      </c>
      <c r="Q1553" s="59">
        <v>0</v>
      </c>
      <c r="R1553" s="59">
        <v>0</v>
      </c>
      <c r="S1553" s="90"/>
      <c r="T1553" s="90"/>
      <c r="U1553" s="91"/>
    </row>
    <row r="1554" spans="1:21" ht="13.2" x14ac:dyDescent="0.25">
      <c r="A1554" s="59" t="s">
        <v>1950</v>
      </c>
      <c r="B1554" s="59" t="s">
        <v>3683</v>
      </c>
      <c r="C1554" s="59" t="s">
        <v>3684</v>
      </c>
      <c r="D1554" s="59" t="s">
        <v>138</v>
      </c>
      <c r="E1554" s="59">
        <v>0</v>
      </c>
      <c r="F1554" s="59">
        <v>0</v>
      </c>
      <c r="G1554" s="59">
        <v>0</v>
      </c>
      <c r="H1554" s="59">
        <v>0</v>
      </c>
      <c r="I1554" s="59">
        <v>0</v>
      </c>
      <c r="J1554" s="59">
        <v>0</v>
      </c>
      <c r="K1554" s="59">
        <v>0</v>
      </c>
      <c r="L1554" s="59">
        <v>0</v>
      </c>
      <c r="M1554" s="59">
        <v>0</v>
      </c>
      <c r="N1554" s="59">
        <v>0</v>
      </c>
      <c r="O1554" s="59">
        <v>0</v>
      </c>
      <c r="P1554" s="59">
        <v>0</v>
      </c>
      <c r="Q1554" s="59">
        <v>0</v>
      </c>
      <c r="R1554" s="59">
        <v>0</v>
      </c>
      <c r="S1554" s="90"/>
      <c r="T1554" s="90"/>
      <c r="U1554" s="91"/>
    </row>
    <row r="1555" spans="1:21" ht="13.2" x14ac:dyDescent="0.25">
      <c r="A1555" s="59" t="s">
        <v>1951</v>
      </c>
      <c r="B1555" s="59" t="s">
        <v>3683</v>
      </c>
      <c r="C1555" s="59" t="s">
        <v>3685</v>
      </c>
      <c r="D1555" s="59" t="s">
        <v>138</v>
      </c>
      <c r="E1555" s="59">
        <v>0</v>
      </c>
      <c r="F1555" s="59">
        <v>0</v>
      </c>
      <c r="G1555" s="59">
        <v>0</v>
      </c>
      <c r="H1555" s="59">
        <v>0</v>
      </c>
      <c r="I1555" s="59">
        <v>0</v>
      </c>
      <c r="J1555" s="59">
        <v>0</v>
      </c>
      <c r="K1555" s="59">
        <v>0</v>
      </c>
      <c r="L1555" s="59">
        <v>0</v>
      </c>
      <c r="M1555" s="59">
        <v>0</v>
      </c>
      <c r="N1555" s="59">
        <v>0</v>
      </c>
      <c r="O1555" s="59">
        <v>0</v>
      </c>
      <c r="P1555" s="59">
        <v>0</v>
      </c>
      <c r="Q1555" s="59">
        <v>0</v>
      </c>
      <c r="R1555" s="59">
        <v>0</v>
      </c>
      <c r="S1555" s="90"/>
      <c r="T1555" s="90"/>
      <c r="U1555" s="91"/>
    </row>
    <row r="1556" spans="1:21" ht="13.2" x14ac:dyDescent="0.25">
      <c r="A1556" s="59" t="s">
        <v>1952</v>
      </c>
      <c r="B1556" s="59" t="s">
        <v>3686</v>
      </c>
      <c r="C1556" s="59" t="s">
        <v>3687</v>
      </c>
      <c r="D1556" s="59" t="s">
        <v>138</v>
      </c>
      <c r="E1556" s="59">
        <v>0</v>
      </c>
      <c r="F1556" s="59">
        <v>0</v>
      </c>
      <c r="G1556" s="59">
        <v>0</v>
      </c>
      <c r="H1556" s="59">
        <v>0</v>
      </c>
      <c r="I1556" s="59">
        <v>0</v>
      </c>
      <c r="J1556" s="59">
        <v>0</v>
      </c>
      <c r="K1556" s="59">
        <v>0</v>
      </c>
      <c r="L1556" s="59">
        <v>0</v>
      </c>
      <c r="M1556" s="59">
        <v>0</v>
      </c>
      <c r="N1556" s="59">
        <v>0</v>
      </c>
      <c r="O1556" s="59">
        <v>0</v>
      </c>
      <c r="P1556" s="59">
        <v>0</v>
      </c>
      <c r="Q1556" s="59">
        <v>0</v>
      </c>
      <c r="R1556" s="59">
        <v>0</v>
      </c>
      <c r="S1556" s="90"/>
      <c r="T1556" s="90"/>
      <c r="U1556" s="91"/>
    </row>
    <row r="1557" spans="1:21" ht="13.2" x14ac:dyDescent="0.25">
      <c r="A1557" s="59" t="s">
        <v>1953</v>
      </c>
      <c r="B1557" s="59" t="s">
        <v>3688</v>
      </c>
      <c r="C1557" s="59" t="s">
        <v>3689</v>
      </c>
      <c r="D1557" s="59" t="s">
        <v>138</v>
      </c>
      <c r="E1557" s="59">
        <v>0</v>
      </c>
      <c r="F1557" s="59">
        <v>0</v>
      </c>
      <c r="G1557" s="59">
        <v>0</v>
      </c>
      <c r="H1557" s="59">
        <v>0</v>
      </c>
      <c r="I1557" s="59">
        <v>0</v>
      </c>
      <c r="J1557" s="59">
        <v>0</v>
      </c>
      <c r="K1557" s="59">
        <v>0</v>
      </c>
      <c r="L1557" s="59">
        <v>0</v>
      </c>
      <c r="M1557" s="59">
        <v>0</v>
      </c>
      <c r="N1557" s="59">
        <v>0</v>
      </c>
      <c r="O1557" s="59">
        <v>0</v>
      </c>
      <c r="P1557" s="59">
        <v>0</v>
      </c>
      <c r="Q1557" s="59">
        <v>0</v>
      </c>
      <c r="R1557" s="59">
        <v>0</v>
      </c>
      <c r="S1557" s="90"/>
      <c r="T1557" s="90"/>
      <c r="U1557" s="91"/>
    </row>
    <row r="1558" spans="1:21" ht="13.2" x14ac:dyDescent="0.25">
      <c r="A1558" s="59" t="s">
        <v>1954</v>
      </c>
      <c r="B1558" s="59" t="s">
        <v>3690</v>
      </c>
      <c r="C1558" s="59" t="s">
        <v>3691</v>
      </c>
      <c r="D1558" s="59" t="s">
        <v>138</v>
      </c>
      <c r="E1558" s="59">
        <v>43</v>
      </c>
      <c r="F1558" s="59">
        <v>-275</v>
      </c>
      <c r="G1558" s="59">
        <v>-227</v>
      </c>
      <c r="H1558" s="59">
        <v>-178</v>
      </c>
      <c r="I1558" s="59">
        <v>-128</v>
      </c>
      <c r="J1558" s="59">
        <v>-78</v>
      </c>
      <c r="K1558" s="59">
        <v>-27</v>
      </c>
      <c r="L1558" s="59">
        <v>23</v>
      </c>
      <c r="M1558" s="59">
        <v>70</v>
      </c>
      <c r="N1558" s="59">
        <v>108</v>
      </c>
      <c r="O1558" s="59">
        <v>155</v>
      </c>
      <c r="P1558" s="59">
        <v>205</v>
      </c>
      <c r="Q1558" s="59">
        <v>255</v>
      </c>
      <c r="R1558" s="59">
        <v>-16946</v>
      </c>
      <c r="S1558" s="90"/>
      <c r="T1558" s="90"/>
      <c r="U1558" s="91"/>
    </row>
    <row r="1559" spans="1:21" ht="13.2" x14ac:dyDescent="0.25">
      <c r="A1559" s="59" t="s">
        <v>1955</v>
      </c>
      <c r="B1559" s="59" t="s">
        <v>3690</v>
      </c>
      <c r="C1559" s="59" t="s">
        <v>3692</v>
      </c>
      <c r="D1559" s="59" t="s">
        <v>138</v>
      </c>
      <c r="E1559" s="59">
        <v>0</v>
      </c>
      <c r="F1559" s="59">
        <v>0</v>
      </c>
      <c r="G1559" s="59">
        <v>0</v>
      </c>
      <c r="H1559" s="59">
        <v>0</v>
      </c>
      <c r="I1559" s="59">
        <v>0</v>
      </c>
      <c r="J1559" s="59">
        <v>0</v>
      </c>
      <c r="K1559" s="59">
        <v>0</v>
      </c>
      <c r="L1559" s="59">
        <v>0</v>
      </c>
      <c r="M1559" s="59">
        <v>0</v>
      </c>
      <c r="N1559" s="59">
        <v>0</v>
      </c>
      <c r="O1559" s="59">
        <v>0</v>
      </c>
      <c r="P1559" s="59">
        <v>0</v>
      </c>
      <c r="Q1559" s="59">
        <v>0</v>
      </c>
      <c r="R1559" s="59">
        <v>0</v>
      </c>
      <c r="S1559" s="90"/>
      <c r="T1559" s="90"/>
      <c r="U1559" s="91"/>
    </row>
    <row r="1560" spans="1:21" ht="13.2" x14ac:dyDescent="0.25">
      <c r="A1560" s="59" t="s">
        <v>1956</v>
      </c>
      <c r="B1560" s="59" t="s">
        <v>3693</v>
      </c>
      <c r="C1560" s="59" t="s">
        <v>3694</v>
      </c>
      <c r="D1560" s="59" t="s">
        <v>138</v>
      </c>
      <c r="E1560" s="59">
        <v>781</v>
      </c>
      <c r="F1560" s="59">
        <v>797</v>
      </c>
      <c r="G1560" s="59">
        <v>811</v>
      </c>
      <c r="H1560" s="59">
        <v>823</v>
      </c>
      <c r="I1560" s="59">
        <v>835</v>
      </c>
      <c r="J1560" s="59">
        <v>847</v>
      </c>
      <c r="K1560" s="59">
        <v>859</v>
      </c>
      <c r="L1560" s="59">
        <v>870</v>
      </c>
      <c r="M1560" s="59">
        <v>882</v>
      </c>
      <c r="N1560" s="59">
        <v>894</v>
      </c>
      <c r="O1560" s="59">
        <v>906</v>
      </c>
      <c r="P1560" s="59">
        <v>918</v>
      </c>
      <c r="Q1560" s="59">
        <v>931</v>
      </c>
      <c r="R1560" s="59">
        <v>858119</v>
      </c>
      <c r="S1560" s="90"/>
      <c r="T1560" s="90"/>
      <c r="U1560" s="91"/>
    </row>
    <row r="1561" spans="1:21" ht="13.2" x14ac:dyDescent="0.25">
      <c r="A1561" s="59" t="s">
        <v>1957</v>
      </c>
      <c r="B1561" s="59" t="s">
        <v>3695</v>
      </c>
      <c r="C1561" s="59" t="s">
        <v>3696</v>
      </c>
      <c r="D1561" s="59" t="s">
        <v>139</v>
      </c>
      <c r="E1561" s="59">
        <v>0</v>
      </c>
      <c r="F1561" s="59">
        <v>0</v>
      </c>
      <c r="G1561" s="59">
        <v>0</v>
      </c>
      <c r="H1561" s="59">
        <v>0</v>
      </c>
      <c r="I1561" s="59">
        <v>0</v>
      </c>
      <c r="J1561" s="59">
        <v>0</v>
      </c>
      <c r="K1561" s="59">
        <v>0</v>
      </c>
      <c r="L1561" s="59">
        <v>0</v>
      </c>
      <c r="M1561" s="59">
        <v>0</v>
      </c>
      <c r="N1561" s="59">
        <v>0</v>
      </c>
      <c r="O1561" s="59">
        <v>0</v>
      </c>
      <c r="P1561" s="59">
        <v>0</v>
      </c>
      <c r="Q1561" s="59">
        <v>0</v>
      </c>
      <c r="R1561" s="59">
        <v>0</v>
      </c>
      <c r="S1561" s="90"/>
      <c r="T1561" s="90"/>
      <c r="U1561" s="91"/>
    </row>
    <row r="1562" spans="1:21" ht="13.2" x14ac:dyDescent="0.25">
      <c r="A1562" s="59" t="s">
        <v>1958</v>
      </c>
      <c r="B1562" s="59" t="s">
        <v>3695</v>
      </c>
      <c r="C1562" s="59" t="s">
        <v>3697</v>
      </c>
      <c r="D1562" s="59" t="s">
        <v>139</v>
      </c>
      <c r="E1562" s="59">
        <v>0</v>
      </c>
      <c r="F1562" s="59">
        <v>0</v>
      </c>
      <c r="G1562" s="59">
        <v>0</v>
      </c>
      <c r="H1562" s="59">
        <v>0</v>
      </c>
      <c r="I1562" s="59">
        <v>0</v>
      </c>
      <c r="J1562" s="59">
        <v>0</v>
      </c>
      <c r="K1562" s="59">
        <v>0</v>
      </c>
      <c r="L1562" s="59">
        <v>0</v>
      </c>
      <c r="M1562" s="59">
        <v>0</v>
      </c>
      <c r="N1562" s="59">
        <v>0</v>
      </c>
      <c r="O1562" s="59">
        <v>0</v>
      </c>
      <c r="P1562" s="59">
        <v>0</v>
      </c>
      <c r="Q1562" s="59">
        <v>0</v>
      </c>
      <c r="R1562" s="59">
        <v>0</v>
      </c>
      <c r="S1562" s="90"/>
      <c r="T1562" s="90"/>
      <c r="U1562" s="91"/>
    </row>
    <row r="1563" spans="1:21" ht="13.2" x14ac:dyDescent="0.25">
      <c r="A1563" s="59" t="s">
        <v>5323</v>
      </c>
      <c r="B1563" s="59" t="s">
        <v>3698</v>
      </c>
      <c r="C1563" s="59" t="s">
        <v>6761</v>
      </c>
      <c r="D1563" s="59" t="s">
        <v>139</v>
      </c>
      <c r="E1563" s="59">
        <v>0</v>
      </c>
      <c r="F1563" s="59">
        <v>0</v>
      </c>
      <c r="G1563" s="59">
        <v>0</v>
      </c>
      <c r="H1563" s="59">
        <v>0</v>
      </c>
      <c r="I1563" s="59">
        <v>0</v>
      </c>
      <c r="J1563" s="59">
        <v>0</v>
      </c>
      <c r="K1563" s="59">
        <v>0</v>
      </c>
      <c r="L1563" s="59">
        <v>0</v>
      </c>
      <c r="M1563" s="59">
        <v>0</v>
      </c>
      <c r="N1563" s="59">
        <v>0</v>
      </c>
      <c r="O1563" s="59">
        <v>0</v>
      </c>
      <c r="P1563" s="59">
        <v>0</v>
      </c>
      <c r="Q1563" s="59">
        <v>0</v>
      </c>
      <c r="R1563" s="59">
        <v>0</v>
      </c>
      <c r="S1563" s="90"/>
      <c r="T1563" s="90"/>
      <c r="U1563" s="91"/>
    </row>
    <row r="1564" spans="1:21" ht="13.2" x14ac:dyDescent="0.25">
      <c r="A1564" s="59" t="s">
        <v>1959</v>
      </c>
      <c r="B1564" s="59" t="s">
        <v>3698</v>
      </c>
      <c r="C1564" s="59" t="s">
        <v>3699</v>
      </c>
      <c r="D1564" s="59" t="s">
        <v>139</v>
      </c>
      <c r="E1564" s="59">
        <v>0</v>
      </c>
      <c r="F1564" s="59">
        <v>0</v>
      </c>
      <c r="G1564" s="59">
        <v>0</v>
      </c>
      <c r="H1564" s="59">
        <v>0</v>
      </c>
      <c r="I1564" s="59">
        <v>0</v>
      </c>
      <c r="J1564" s="59">
        <v>0</v>
      </c>
      <c r="K1564" s="59">
        <v>0</v>
      </c>
      <c r="L1564" s="59">
        <v>0</v>
      </c>
      <c r="M1564" s="59">
        <v>0</v>
      </c>
      <c r="N1564" s="59">
        <v>0</v>
      </c>
      <c r="O1564" s="59">
        <v>0</v>
      </c>
      <c r="P1564" s="59">
        <v>0</v>
      </c>
      <c r="Q1564" s="59">
        <v>0</v>
      </c>
      <c r="R1564" s="59">
        <v>0</v>
      </c>
      <c r="S1564" s="90"/>
      <c r="T1564" s="90"/>
      <c r="U1564" s="91"/>
    </row>
    <row r="1565" spans="1:21" ht="13.2" x14ac:dyDescent="0.25">
      <c r="A1565" s="59" t="s">
        <v>1960</v>
      </c>
      <c r="B1565" s="59" t="s">
        <v>3698</v>
      </c>
      <c r="C1565" s="59" t="s">
        <v>3700</v>
      </c>
      <c r="D1565" s="59" t="s">
        <v>139</v>
      </c>
      <c r="E1565" s="59">
        <v>0</v>
      </c>
      <c r="F1565" s="59">
        <v>0</v>
      </c>
      <c r="G1565" s="59">
        <v>0</v>
      </c>
      <c r="H1565" s="59">
        <v>0</v>
      </c>
      <c r="I1565" s="59">
        <v>0</v>
      </c>
      <c r="J1565" s="59">
        <v>0</v>
      </c>
      <c r="K1565" s="59">
        <v>0</v>
      </c>
      <c r="L1565" s="59">
        <v>0</v>
      </c>
      <c r="M1565" s="59">
        <v>0</v>
      </c>
      <c r="N1565" s="59">
        <v>227</v>
      </c>
      <c r="O1565" s="59">
        <v>228</v>
      </c>
      <c r="P1565" s="59">
        <v>228</v>
      </c>
      <c r="Q1565" s="59">
        <v>229</v>
      </c>
      <c r="R1565" s="59">
        <v>66476</v>
      </c>
      <c r="S1565" s="90"/>
      <c r="T1565" s="90"/>
      <c r="U1565" s="91"/>
    </row>
    <row r="1566" spans="1:21" ht="13.2" x14ac:dyDescent="0.25">
      <c r="A1566" s="59" t="s">
        <v>1961</v>
      </c>
      <c r="B1566" s="59" t="s">
        <v>3698</v>
      </c>
      <c r="C1566" s="59" t="s">
        <v>3701</v>
      </c>
      <c r="D1566" s="59" t="s">
        <v>139</v>
      </c>
      <c r="E1566" s="59">
        <v>0</v>
      </c>
      <c r="F1566" s="59">
        <v>0</v>
      </c>
      <c r="G1566" s="59">
        <v>0</v>
      </c>
      <c r="H1566" s="59">
        <v>0</v>
      </c>
      <c r="I1566" s="59">
        <v>0</v>
      </c>
      <c r="J1566" s="59">
        <v>0</v>
      </c>
      <c r="K1566" s="59">
        <v>0</v>
      </c>
      <c r="L1566" s="59">
        <v>0</v>
      </c>
      <c r="M1566" s="59">
        <v>0</v>
      </c>
      <c r="N1566" s="59">
        <v>0</v>
      </c>
      <c r="O1566" s="59">
        <v>0</v>
      </c>
      <c r="P1566" s="59">
        <v>0</v>
      </c>
      <c r="Q1566" s="59">
        <v>0</v>
      </c>
      <c r="R1566" s="59">
        <v>0</v>
      </c>
      <c r="S1566" s="90"/>
      <c r="T1566" s="90"/>
      <c r="U1566" s="91"/>
    </row>
    <row r="1567" spans="1:21" ht="13.2" x14ac:dyDescent="0.25">
      <c r="A1567" s="59" t="s">
        <v>1962</v>
      </c>
      <c r="B1567" s="59" t="s">
        <v>3698</v>
      </c>
      <c r="C1567" s="59" t="s">
        <v>3702</v>
      </c>
      <c r="D1567" s="59" t="s">
        <v>139</v>
      </c>
      <c r="E1567" s="59">
        <v>1</v>
      </c>
      <c r="F1567" s="59">
        <v>2</v>
      </c>
      <c r="G1567" s="59">
        <v>2</v>
      </c>
      <c r="H1567" s="59">
        <v>2</v>
      </c>
      <c r="I1567" s="59">
        <v>2</v>
      </c>
      <c r="J1567" s="59">
        <v>2</v>
      </c>
      <c r="K1567" s="59">
        <v>2</v>
      </c>
      <c r="L1567" s="59">
        <v>825</v>
      </c>
      <c r="M1567" s="59">
        <v>830</v>
      </c>
      <c r="N1567" s="59">
        <v>835</v>
      </c>
      <c r="O1567" s="59">
        <v>840</v>
      </c>
      <c r="P1567" s="59">
        <v>845</v>
      </c>
      <c r="Q1567" s="59">
        <v>850</v>
      </c>
      <c r="R1567" s="59">
        <v>384234</v>
      </c>
      <c r="S1567" s="90"/>
      <c r="T1567" s="90"/>
      <c r="U1567" s="91"/>
    </row>
    <row r="1568" spans="1:21" ht="13.2" x14ac:dyDescent="0.25">
      <c r="A1568" s="59" t="s">
        <v>1963</v>
      </c>
      <c r="B1568" s="59" t="s">
        <v>3703</v>
      </c>
      <c r="C1568" s="59" t="s">
        <v>3704</v>
      </c>
      <c r="D1568" s="59" t="s">
        <v>139</v>
      </c>
      <c r="E1568" s="59">
        <v>0</v>
      </c>
      <c r="F1568" s="59">
        <v>0</v>
      </c>
      <c r="G1568" s="59">
        <v>0</v>
      </c>
      <c r="H1568" s="59">
        <v>0</v>
      </c>
      <c r="I1568" s="59">
        <v>0</v>
      </c>
      <c r="J1568" s="59">
        <v>0</v>
      </c>
      <c r="K1568" s="59">
        <v>0</v>
      </c>
      <c r="L1568" s="59">
        <v>0</v>
      </c>
      <c r="M1568" s="59">
        <v>0</v>
      </c>
      <c r="N1568" s="59">
        <v>0</v>
      </c>
      <c r="O1568" s="59">
        <v>0</v>
      </c>
      <c r="P1568" s="59">
        <v>0</v>
      </c>
      <c r="Q1568" s="59">
        <v>0</v>
      </c>
      <c r="R1568" s="59">
        <v>0</v>
      </c>
      <c r="S1568" s="90"/>
      <c r="T1568" s="90"/>
      <c r="U1568" s="91"/>
    </row>
    <row r="1569" spans="1:21" ht="13.2" x14ac:dyDescent="0.25">
      <c r="A1569" s="59" t="s">
        <v>1964</v>
      </c>
      <c r="B1569" s="59" t="s">
        <v>3705</v>
      </c>
      <c r="C1569" s="59" t="s">
        <v>3706</v>
      </c>
      <c r="D1569" s="59" t="s">
        <v>139</v>
      </c>
      <c r="E1569" s="59">
        <v>781</v>
      </c>
      <c r="F1569" s="59">
        <v>794</v>
      </c>
      <c r="G1569" s="59">
        <v>-397</v>
      </c>
      <c r="H1569" s="59">
        <v>821</v>
      </c>
      <c r="I1569" s="59">
        <v>834</v>
      </c>
      <c r="J1569" s="59">
        <v>847</v>
      </c>
      <c r="K1569" s="59">
        <v>860</v>
      </c>
      <c r="L1569" s="59">
        <v>859</v>
      </c>
      <c r="M1569" s="59">
        <v>876</v>
      </c>
      <c r="N1569" s="59">
        <v>891</v>
      </c>
      <c r="O1569" s="59">
        <v>906</v>
      </c>
      <c r="P1569" s="59">
        <v>920</v>
      </c>
      <c r="Q1569" s="59">
        <v>935</v>
      </c>
      <c r="R1569" s="59">
        <v>755730</v>
      </c>
      <c r="S1569" s="90"/>
      <c r="T1569" s="90"/>
      <c r="U1569" s="91"/>
    </row>
    <row r="1570" spans="1:21" ht="13.2" x14ac:dyDescent="0.25">
      <c r="A1570" s="59" t="s">
        <v>1965</v>
      </c>
      <c r="B1570" s="59" t="s">
        <v>3705</v>
      </c>
      <c r="C1570" s="59" t="s">
        <v>3707</v>
      </c>
      <c r="D1570" s="59" t="s">
        <v>139</v>
      </c>
      <c r="E1570" s="59">
        <v>-1225</v>
      </c>
      <c r="F1570" s="59">
        <v>-1205</v>
      </c>
      <c r="G1570" s="59">
        <v>20</v>
      </c>
      <c r="H1570" s="59">
        <v>-1164</v>
      </c>
      <c r="I1570" s="59">
        <v>-1143</v>
      </c>
      <c r="J1570" s="59">
        <v>-1123</v>
      </c>
      <c r="K1570" s="59">
        <v>-1103</v>
      </c>
      <c r="L1570" s="59">
        <v>-1082</v>
      </c>
      <c r="M1570" s="59">
        <v>-1062</v>
      </c>
      <c r="N1570" s="59">
        <v>-1041</v>
      </c>
      <c r="O1570" s="59">
        <v>-1021</v>
      </c>
      <c r="P1570" s="59">
        <v>-1000</v>
      </c>
      <c r="Q1570" s="59">
        <v>-980</v>
      </c>
      <c r="R1570" s="59">
        <v>-1002193</v>
      </c>
      <c r="S1570" s="90"/>
      <c r="T1570" s="90"/>
      <c r="U1570" s="91"/>
    </row>
    <row r="1571" spans="1:21" ht="13.2" x14ac:dyDescent="0.25">
      <c r="A1571" s="59" t="s">
        <v>1966</v>
      </c>
      <c r="B1571" s="59" t="s">
        <v>3705</v>
      </c>
      <c r="C1571" s="59" t="s">
        <v>3708</v>
      </c>
      <c r="D1571" s="59" t="s">
        <v>139</v>
      </c>
      <c r="E1571" s="59">
        <v>0</v>
      </c>
      <c r="F1571" s="59">
        <v>0</v>
      </c>
      <c r="G1571" s="59">
        <v>0</v>
      </c>
      <c r="H1571" s="59">
        <v>0</v>
      </c>
      <c r="I1571" s="59">
        <v>0</v>
      </c>
      <c r="J1571" s="59">
        <v>0</v>
      </c>
      <c r="K1571" s="59">
        <v>0</v>
      </c>
      <c r="L1571" s="59">
        <v>0</v>
      </c>
      <c r="M1571" s="59">
        <v>0</v>
      </c>
      <c r="N1571" s="59">
        <v>0</v>
      </c>
      <c r="O1571" s="59">
        <v>0</v>
      </c>
      <c r="P1571" s="59">
        <v>0</v>
      </c>
      <c r="Q1571" s="59">
        <v>0</v>
      </c>
      <c r="R1571" s="59">
        <v>0</v>
      </c>
      <c r="S1571" s="90"/>
      <c r="T1571" s="90"/>
      <c r="U1571" s="91"/>
    </row>
    <row r="1572" spans="1:21" ht="13.2" x14ac:dyDescent="0.25">
      <c r="A1572" s="59" t="s">
        <v>1967</v>
      </c>
      <c r="B1572" s="59" t="s">
        <v>3709</v>
      </c>
      <c r="C1572" s="59" t="s">
        <v>3710</v>
      </c>
      <c r="D1572" s="59" t="s">
        <v>139</v>
      </c>
      <c r="E1572" s="59">
        <v>180</v>
      </c>
      <c r="F1572" s="59">
        <v>193</v>
      </c>
      <c r="G1572" s="59">
        <v>206</v>
      </c>
      <c r="H1572" s="59">
        <v>220</v>
      </c>
      <c r="I1572" s="59">
        <v>233</v>
      </c>
      <c r="J1572" s="59">
        <v>246</v>
      </c>
      <c r="K1572" s="59">
        <v>259</v>
      </c>
      <c r="L1572" s="59">
        <v>272</v>
      </c>
      <c r="M1572" s="59">
        <v>285</v>
      </c>
      <c r="N1572" s="59">
        <v>298</v>
      </c>
      <c r="O1572" s="59">
        <v>312</v>
      </c>
      <c r="P1572" s="59">
        <v>325</v>
      </c>
      <c r="Q1572" s="59">
        <v>322</v>
      </c>
      <c r="R1572" s="59">
        <v>258307</v>
      </c>
      <c r="S1572" s="90"/>
      <c r="T1572" s="90"/>
      <c r="U1572" s="91"/>
    </row>
    <row r="1573" spans="1:21" ht="13.2" x14ac:dyDescent="0.25">
      <c r="A1573" s="59" t="s">
        <v>1968</v>
      </c>
      <c r="B1573" s="59" t="s">
        <v>3709</v>
      </c>
      <c r="C1573" s="59" t="s">
        <v>3712</v>
      </c>
      <c r="D1573" s="59" t="s">
        <v>139</v>
      </c>
      <c r="E1573" s="59">
        <v>0</v>
      </c>
      <c r="F1573" s="59">
        <v>0</v>
      </c>
      <c r="G1573" s="59">
        <v>0</v>
      </c>
      <c r="H1573" s="59">
        <v>0</v>
      </c>
      <c r="I1573" s="59">
        <v>0</v>
      </c>
      <c r="J1573" s="59">
        <v>0</v>
      </c>
      <c r="K1573" s="59">
        <v>0</v>
      </c>
      <c r="L1573" s="59">
        <v>0</v>
      </c>
      <c r="M1573" s="59">
        <v>0</v>
      </c>
      <c r="N1573" s="59">
        <v>0</v>
      </c>
      <c r="O1573" s="59">
        <v>0</v>
      </c>
      <c r="P1573" s="59">
        <v>0</v>
      </c>
      <c r="Q1573" s="59">
        <v>0</v>
      </c>
      <c r="R1573" s="59">
        <v>0</v>
      </c>
      <c r="S1573" s="90"/>
      <c r="T1573" s="90"/>
      <c r="U1573" s="91"/>
    </row>
    <row r="1574" spans="1:21" ht="13.2" x14ac:dyDescent="0.25">
      <c r="A1574" s="59" t="s">
        <v>1969</v>
      </c>
      <c r="B1574" s="59" t="s">
        <v>3713</v>
      </c>
      <c r="C1574" s="59" t="s">
        <v>3714</v>
      </c>
      <c r="D1574" s="59" t="s">
        <v>139</v>
      </c>
      <c r="E1574" s="59">
        <v>0</v>
      </c>
      <c r="F1574" s="59">
        <v>0</v>
      </c>
      <c r="G1574" s="59">
        <v>0</v>
      </c>
      <c r="H1574" s="59">
        <v>0</v>
      </c>
      <c r="I1574" s="59">
        <v>0</v>
      </c>
      <c r="J1574" s="59">
        <v>0</v>
      </c>
      <c r="K1574" s="59">
        <v>0</v>
      </c>
      <c r="L1574" s="59">
        <v>0</v>
      </c>
      <c r="M1574" s="59">
        <v>0</v>
      </c>
      <c r="N1574" s="59">
        <v>0</v>
      </c>
      <c r="O1574" s="59">
        <v>0</v>
      </c>
      <c r="P1574" s="59">
        <v>0</v>
      </c>
      <c r="Q1574" s="59">
        <v>0</v>
      </c>
      <c r="R1574" s="59">
        <v>0</v>
      </c>
      <c r="S1574" s="90"/>
      <c r="T1574" s="90"/>
      <c r="U1574" s="91"/>
    </row>
    <row r="1575" spans="1:21" ht="13.2" x14ac:dyDescent="0.25">
      <c r="A1575" s="59" t="s">
        <v>1970</v>
      </c>
      <c r="B1575" s="59" t="s">
        <v>3713</v>
      </c>
      <c r="C1575" s="59" t="s">
        <v>3715</v>
      </c>
      <c r="D1575" s="59" t="s">
        <v>139</v>
      </c>
      <c r="E1575" s="59">
        <v>0</v>
      </c>
      <c r="F1575" s="59">
        <v>0</v>
      </c>
      <c r="G1575" s="59">
        <v>0</v>
      </c>
      <c r="H1575" s="59">
        <v>0</v>
      </c>
      <c r="I1575" s="59">
        <v>0</v>
      </c>
      <c r="J1575" s="59">
        <v>0</v>
      </c>
      <c r="K1575" s="59">
        <v>0</v>
      </c>
      <c r="L1575" s="59">
        <v>0</v>
      </c>
      <c r="M1575" s="59">
        <v>0</v>
      </c>
      <c r="N1575" s="59">
        <v>0</v>
      </c>
      <c r="O1575" s="59">
        <v>0</v>
      </c>
      <c r="P1575" s="59">
        <v>0</v>
      </c>
      <c r="Q1575" s="59">
        <v>0</v>
      </c>
      <c r="R1575" s="59">
        <v>0</v>
      </c>
      <c r="S1575" s="90"/>
      <c r="T1575" s="90"/>
      <c r="U1575" s="91"/>
    </row>
    <row r="1576" spans="1:21" ht="13.2" x14ac:dyDescent="0.25">
      <c r="A1576" s="59" t="s">
        <v>1971</v>
      </c>
      <c r="B1576" s="59" t="s">
        <v>3716</v>
      </c>
      <c r="C1576" s="59" t="s">
        <v>3717</v>
      </c>
      <c r="D1576" s="59" t="s">
        <v>139</v>
      </c>
      <c r="E1576" s="59">
        <v>0</v>
      </c>
      <c r="F1576" s="59">
        <v>0</v>
      </c>
      <c r="G1576" s="59">
        <v>0</v>
      </c>
      <c r="H1576" s="59">
        <v>0</v>
      </c>
      <c r="I1576" s="59">
        <v>0</v>
      </c>
      <c r="J1576" s="59">
        <v>0</v>
      </c>
      <c r="K1576" s="59">
        <v>0</v>
      </c>
      <c r="L1576" s="59">
        <v>0</v>
      </c>
      <c r="M1576" s="59">
        <v>0</v>
      </c>
      <c r="N1576" s="59">
        <v>0</v>
      </c>
      <c r="O1576" s="59">
        <v>0</v>
      </c>
      <c r="P1576" s="59">
        <v>0</v>
      </c>
      <c r="Q1576" s="59">
        <v>0</v>
      </c>
      <c r="R1576" s="59">
        <v>0</v>
      </c>
      <c r="S1576" s="90"/>
      <c r="T1576" s="90"/>
      <c r="U1576" s="91"/>
    </row>
    <row r="1577" spans="1:21" ht="13.2" x14ac:dyDescent="0.25">
      <c r="A1577" s="59" t="s">
        <v>1972</v>
      </c>
      <c r="B1577" s="59" t="s">
        <v>3718</v>
      </c>
      <c r="C1577" s="59" t="s">
        <v>3719</v>
      </c>
      <c r="D1577" s="59" t="s">
        <v>139</v>
      </c>
      <c r="E1577" s="59">
        <v>0</v>
      </c>
      <c r="F1577" s="59">
        <v>0</v>
      </c>
      <c r="G1577" s="59">
        <v>0</v>
      </c>
      <c r="H1577" s="59">
        <v>0</v>
      </c>
      <c r="I1577" s="59">
        <v>0</v>
      </c>
      <c r="J1577" s="59">
        <v>0</v>
      </c>
      <c r="K1577" s="59">
        <v>0</v>
      </c>
      <c r="L1577" s="59">
        <v>0</v>
      </c>
      <c r="M1577" s="59">
        <v>0</v>
      </c>
      <c r="N1577" s="59">
        <v>0</v>
      </c>
      <c r="O1577" s="59">
        <v>0</v>
      </c>
      <c r="P1577" s="59">
        <v>0</v>
      </c>
      <c r="Q1577" s="59">
        <v>0</v>
      </c>
      <c r="R1577" s="59">
        <v>0</v>
      </c>
      <c r="S1577" s="90"/>
      <c r="T1577" s="90"/>
      <c r="U1577" s="91"/>
    </row>
    <row r="1578" spans="1:21" ht="13.2" x14ac:dyDescent="0.25">
      <c r="A1578" s="59" t="s">
        <v>1973</v>
      </c>
      <c r="B1578" s="59" t="s">
        <v>3720</v>
      </c>
      <c r="C1578" s="59" t="s">
        <v>3721</v>
      </c>
      <c r="D1578" s="59" t="s">
        <v>139</v>
      </c>
      <c r="E1578" s="59">
        <v>0</v>
      </c>
      <c r="F1578" s="59">
        <v>0</v>
      </c>
      <c r="G1578" s="59">
        <v>0</v>
      </c>
      <c r="H1578" s="59">
        <v>0</v>
      </c>
      <c r="I1578" s="59">
        <v>0</v>
      </c>
      <c r="J1578" s="59">
        <v>0</v>
      </c>
      <c r="K1578" s="59">
        <v>0</v>
      </c>
      <c r="L1578" s="59">
        <v>0</v>
      </c>
      <c r="M1578" s="59">
        <v>0</v>
      </c>
      <c r="N1578" s="59">
        <v>0</v>
      </c>
      <c r="O1578" s="59">
        <v>0</v>
      </c>
      <c r="P1578" s="59">
        <v>0</v>
      </c>
      <c r="Q1578" s="59">
        <v>0</v>
      </c>
      <c r="R1578" s="59">
        <v>0</v>
      </c>
      <c r="S1578" s="90"/>
      <c r="T1578" s="90"/>
      <c r="U1578" s="91"/>
    </row>
    <row r="1579" spans="1:21" ht="13.2" x14ac:dyDescent="0.25">
      <c r="A1579" s="59" t="s">
        <v>1974</v>
      </c>
      <c r="B1579" s="59" t="s">
        <v>3722</v>
      </c>
      <c r="C1579" s="59" t="s">
        <v>3723</v>
      </c>
      <c r="D1579" s="59" t="s">
        <v>139</v>
      </c>
      <c r="E1579" s="59">
        <v>4280</v>
      </c>
      <c r="F1579" s="59">
        <v>4302</v>
      </c>
      <c r="G1579" s="59">
        <v>4325</v>
      </c>
      <c r="H1579" s="59">
        <v>4348</v>
      </c>
      <c r="I1579" s="59">
        <v>4371</v>
      </c>
      <c r="J1579" s="59">
        <v>4394</v>
      </c>
      <c r="K1579" s="59">
        <v>4416</v>
      </c>
      <c r="L1579" s="59">
        <v>4391</v>
      </c>
      <c r="M1579" s="59">
        <v>4414</v>
      </c>
      <c r="N1579" s="59">
        <v>4437</v>
      </c>
      <c r="O1579" s="59">
        <v>4459</v>
      </c>
      <c r="P1579" s="59">
        <v>4482</v>
      </c>
      <c r="Q1579" s="59">
        <v>4506</v>
      </c>
      <c r="R1579" s="59">
        <v>4394388</v>
      </c>
      <c r="S1579" s="90"/>
      <c r="T1579" s="90"/>
      <c r="U1579" s="91"/>
    </row>
    <row r="1580" spans="1:21" ht="13.2" x14ac:dyDescent="0.25">
      <c r="A1580" s="59" t="s">
        <v>1975</v>
      </c>
      <c r="B1580" s="59" t="s">
        <v>3722</v>
      </c>
      <c r="C1580" s="59" t="s">
        <v>3725</v>
      </c>
      <c r="D1580" s="59" t="s">
        <v>139</v>
      </c>
      <c r="E1580" s="59">
        <v>332</v>
      </c>
      <c r="F1580" s="59">
        <v>333</v>
      </c>
      <c r="G1580" s="59">
        <v>334</v>
      </c>
      <c r="H1580" s="59">
        <v>335</v>
      </c>
      <c r="I1580" s="59">
        <v>336</v>
      </c>
      <c r="J1580" s="59">
        <v>337</v>
      </c>
      <c r="K1580" s="59">
        <v>339</v>
      </c>
      <c r="L1580" s="59">
        <v>0</v>
      </c>
      <c r="M1580" s="59">
        <v>0</v>
      </c>
      <c r="N1580" s="59">
        <v>0</v>
      </c>
      <c r="O1580" s="59">
        <v>0</v>
      </c>
      <c r="P1580" s="59">
        <v>0</v>
      </c>
      <c r="Q1580" s="59">
        <v>0</v>
      </c>
      <c r="R1580" s="59">
        <v>181687</v>
      </c>
      <c r="S1580" s="90"/>
      <c r="T1580" s="90"/>
      <c r="U1580" s="91"/>
    </row>
    <row r="1581" spans="1:21" ht="13.2" x14ac:dyDescent="0.25">
      <c r="A1581" s="59" t="s">
        <v>1976</v>
      </c>
      <c r="B1581" s="59" t="s">
        <v>3722</v>
      </c>
      <c r="C1581" s="59" t="s">
        <v>3726</v>
      </c>
      <c r="D1581" s="59" t="s">
        <v>139</v>
      </c>
      <c r="E1581" s="59">
        <v>0</v>
      </c>
      <c r="F1581" s="59">
        <v>0</v>
      </c>
      <c r="G1581" s="59">
        <v>0</v>
      </c>
      <c r="H1581" s="59">
        <v>0</v>
      </c>
      <c r="I1581" s="59">
        <v>0</v>
      </c>
      <c r="J1581" s="59">
        <v>0</v>
      </c>
      <c r="K1581" s="59">
        <v>0</v>
      </c>
      <c r="L1581" s="59">
        <v>0</v>
      </c>
      <c r="M1581" s="59">
        <v>0</v>
      </c>
      <c r="N1581" s="59">
        <v>0</v>
      </c>
      <c r="O1581" s="59">
        <v>0</v>
      </c>
      <c r="P1581" s="59">
        <v>0</v>
      </c>
      <c r="Q1581" s="59">
        <v>0</v>
      </c>
      <c r="R1581" s="59">
        <v>0</v>
      </c>
      <c r="S1581" s="90"/>
      <c r="T1581" s="90"/>
      <c r="U1581" s="91"/>
    </row>
    <row r="1582" spans="1:21" ht="13.2" x14ac:dyDescent="0.25">
      <c r="A1582" s="59" t="s">
        <v>1977</v>
      </c>
      <c r="B1582" s="59" t="s">
        <v>3727</v>
      </c>
      <c r="C1582" s="59" t="s">
        <v>3728</v>
      </c>
      <c r="D1582" s="59" t="s">
        <v>139</v>
      </c>
      <c r="E1582" s="59">
        <v>0</v>
      </c>
      <c r="F1582" s="59">
        <v>0</v>
      </c>
      <c r="G1582" s="59">
        <v>0</v>
      </c>
      <c r="H1582" s="59">
        <v>0</v>
      </c>
      <c r="I1582" s="59">
        <v>0</v>
      </c>
      <c r="J1582" s="59">
        <v>0</v>
      </c>
      <c r="K1582" s="59">
        <v>0</v>
      </c>
      <c r="L1582" s="59">
        <v>0</v>
      </c>
      <c r="M1582" s="59">
        <v>0</v>
      </c>
      <c r="N1582" s="59">
        <v>0</v>
      </c>
      <c r="O1582" s="59">
        <v>0</v>
      </c>
      <c r="P1582" s="59">
        <v>0</v>
      </c>
      <c r="Q1582" s="59">
        <v>0</v>
      </c>
      <c r="R1582" s="59">
        <v>-17</v>
      </c>
      <c r="S1582" s="90"/>
      <c r="T1582" s="90"/>
      <c r="U1582" s="91"/>
    </row>
    <row r="1583" spans="1:21" ht="13.2" x14ac:dyDescent="0.25">
      <c r="A1583" s="59" t="s">
        <v>1978</v>
      </c>
      <c r="B1583" s="59" t="s">
        <v>3727</v>
      </c>
      <c r="C1583" s="59" t="s">
        <v>3729</v>
      </c>
      <c r="D1583" s="59" t="s">
        <v>139</v>
      </c>
      <c r="E1583" s="59">
        <v>-18</v>
      </c>
      <c r="F1583" s="59">
        <v>-18</v>
      </c>
      <c r="G1583" s="59">
        <v>0</v>
      </c>
      <c r="H1583" s="59">
        <v>0</v>
      </c>
      <c r="I1583" s="59">
        <v>-17</v>
      </c>
      <c r="J1583" s="59">
        <v>-17</v>
      </c>
      <c r="K1583" s="59">
        <v>-17</v>
      </c>
      <c r="L1583" s="59">
        <v>-16</v>
      </c>
      <c r="M1583" s="59">
        <v>-16</v>
      </c>
      <c r="N1583" s="59">
        <v>-16</v>
      </c>
      <c r="O1583" s="59">
        <v>-16</v>
      </c>
      <c r="P1583" s="59">
        <v>-15</v>
      </c>
      <c r="Q1583" s="59">
        <v>-15</v>
      </c>
      <c r="R1583" s="59">
        <v>-13729</v>
      </c>
      <c r="S1583" s="90"/>
      <c r="T1583" s="90"/>
      <c r="U1583" s="91"/>
    </row>
    <row r="1584" spans="1:21" ht="13.2" x14ac:dyDescent="0.25">
      <c r="A1584" s="59" t="s">
        <v>1979</v>
      </c>
      <c r="B1584" s="59" t="s">
        <v>3727</v>
      </c>
      <c r="C1584" s="59" t="s">
        <v>3730</v>
      </c>
      <c r="D1584" s="59" t="s">
        <v>139</v>
      </c>
      <c r="E1584" s="59">
        <v>0</v>
      </c>
      <c r="F1584" s="59">
        <v>0</v>
      </c>
      <c r="G1584" s="59">
        <v>0</v>
      </c>
      <c r="H1584" s="59">
        <v>0</v>
      </c>
      <c r="I1584" s="59">
        <v>0</v>
      </c>
      <c r="J1584" s="59">
        <v>0</v>
      </c>
      <c r="K1584" s="59">
        <v>0</v>
      </c>
      <c r="L1584" s="59">
        <v>0</v>
      </c>
      <c r="M1584" s="59">
        <v>0</v>
      </c>
      <c r="N1584" s="59">
        <v>0</v>
      </c>
      <c r="O1584" s="59">
        <v>0</v>
      </c>
      <c r="P1584" s="59">
        <v>0</v>
      </c>
      <c r="Q1584" s="59">
        <v>0</v>
      </c>
      <c r="R1584" s="59">
        <v>0</v>
      </c>
      <c r="S1584" s="90"/>
      <c r="T1584" s="90"/>
      <c r="U1584" s="91"/>
    </row>
    <row r="1585" spans="1:21" ht="13.2" x14ac:dyDescent="0.25">
      <c r="A1585" s="59" t="s">
        <v>1980</v>
      </c>
      <c r="B1585" s="59" t="s">
        <v>3731</v>
      </c>
      <c r="C1585" s="59" t="s">
        <v>3732</v>
      </c>
      <c r="D1585" s="59" t="s">
        <v>139</v>
      </c>
      <c r="E1585" s="59">
        <v>0</v>
      </c>
      <c r="F1585" s="59">
        <v>0</v>
      </c>
      <c r="G1585" s="59">
        <v>0</v>
      </c>
      <c r="H1585" s="59">
        <v>0</v>
      </c>
      <c r="I1585" s="59">
        <v>0</v>
      </c>
      <c r="J1585" s="59">
        <v>0</v>
      </c>
      <c r="K1585" s="59">
        <v>0</v>
      </c>
      <c r="L1585" s="59">
        <v>0</v>
      </c>
      <c r="M1585" s="59">
        <v>0</v>
      </c>
      <c r="N1585" s="59">
        <v>0</v>
      </c>
      <c r="O1585" s="59">
        <v>0</v>
      </c>
      <c r="P1585" s="59">
        <v>0</v>
      </c>
      <c r="Q1585" s="59">
        <v>0</v>
      </c>
      <c r="R1585" s="59">
        <v>0</v>
      </c>
      <c r="S1585" s="90"/>
      <c r="T1585" s="90"/>
      <c r="U1585" s="91"/>
    </row>
    <row r="1586" spans="1:21" ht="13.2" x14ac:dyDescent="0.25">
      <c r="A1586" s="59" t="s">
        <v>1981</v>
      </c>
      <c r="B1586" s="59" t="s">
        <v>3733</v>
      </c>
      <c r="C1586" s="59" t="s">
        <v>3735</v>
      </c>
      <c r="D1586" s="59" t="s">
        <v>139</v>
      </c>
      <c r="E1586" s="59">
        <v>742</v>
      </c>
      <c r="F1586" s="59">
        <v>757</v>
      </c>
      <c r="G1586" s="59">
        <v>772</v>
      </c>
      <c r="H1586" s="59">
        <v>788</v>
      </c>
      <c r="I1586" s="59">
        <v>804</v>
      </c>
      <c r="J1586" s="59">
        <v>820</v>
      </c>
      <c r="K1586" s="59">
        <v>836</v>
      </c>
      <c r="L1586" s="59">
        <v>1530</v>
      </c>
      <c r="M1586" s="59">
        <v>1538</v>
      </c>
      <c r="N1586" s="59">
        <v>1557</v>
      </c>
      <c r="O1586" s="59">
        <v>1576</v>
      </c>
      <c r="P1586" s="59">
        <v>1595</v>
      </c>
      <c r="Q1586" s="59">
        <v>1609</v>
      </c>
      <c r="R1586" s="59">
        <v>1145666</v>
      </c>
      <c r="S1586" s="90"/>
      <c r="T1586" s="90"/>
      <c r="U1586" s="91"/>
    </row>
    <row r="1587" spans="1:21" ht="13.2" x14ac:dyDescent="0.25">
      <c r="A1587" s="59" t="s">
        <v>1982</v>
      </c>
      <c r="B1587" s="59" t="s">
        <v>3733</v>
      </c>
      <c r="C1587" s="59" t="s">
        <v>3736</v>
      </c>
      <c r="D1587" s="59" t="s">
        <v>139</v>
      </c>
      <c r="E1587" s="59">
        <v>1250</v>
      </c>
      <c r="F1587" s="59">
        <v>645</v>
      </c>
      <c r="G1587" s="59">
        <v>690</v>
      </c>
      <c r="H1587" s="59">
        <v>735</v>
      </c>
      <c r="I1587" s="59">
        <v>781</v>
      </c>
      <c r="J1587" s="59">
        <v>826</v>
      </c>
      <c r="K1587" s="59">
        <v>872</v>
      </c>
      <c r="L1587" s="59">
        <v>0</v>
      </c>
      <c r="M1587" s="59">
        <v>0</v>
      </c>
      <c r="N1587" s="59">
        <v>0</v>
      </c>
      <c r="O1587" s="59">
        <v>0</v>
      </c>
      <c r="P1587" s="59">
        <v>0</v>
      </c>
      <c r="Q1587" s="59">
        <v>0</v>
      </c>
      <c r="R1587" s="59">
        <v>431181</v>
      </c>
      <c r="S1587" s="90"/>
      <c r="T1587" s="90"/>
      <c r="U1587" s="91"/>
    </row>
    <row r="1588" spans="1:21" ht="13.2" x14ac:dyDescent="0.25">
      <c r="A1588" s="59" t="s">
        <v>1983</v>
      </c>
      <c r="B1588" s="59" t="s">
        <v>3733</v>
      </c>
      <c r="C1588" s="59" t="s">
        <v>3737</v>
      </c>
      <c r="D1588" s="59" t="s">
        <v>139</v>
      </c>
      <c r="E1588" s="59">
        <v>0</v>
      </c>
      <c r="F1588" s="59">
        <v>0</v>
      </c>
      <c r="G1588" s="59">
        <v>0</v>
      </c>
      <c r="H1588" s="59">
        <v>0</v>
      </c>
      <c r="I1588" s="59">
        <v>0</v>
      </c>
      <c r="J1588" s="59">
        <v>0</v>
      </c>
      <c r="K1588" s="59">
        <v>0</v>
      </c>
      <c r="L1588" s="59">
        <v>0</v>
      </c>
      <c r="M1588" s="59">
        <v>0</v>
      </c>
      <c r="N1588" s="59">
        <v>0</v>
      </c>
      <c r="O1588" s="59">
        <v>0</v>
      </c>
      <c r="P1588" s="59">
        <v>0</v>
      </c>
      <c r="Q1588" s="59">
        <v>0</v>
      </c>
      <c r="R1588" s="59">
        <v>0</v>
      </c>
      <c r="S1588" s="90"/>
      <c r="T1588" s="90"/>
      <c r="U1588" s="91"/>
    </row>
    <row r="1589" spans="1:21" ht="13.2" x14ac:dyDescent="0.25">
      <c r="A1589" s="59" t="s">
        <v>1984</v>
      </c>
      <c r="B1589" s="59" t="s">
        <v>3738</v>
      </c>
      <c r="C1589" s="59" t="s">
        <v>3739</v>
      </c>
      <c r="D1589" s="59" t="s">
        <v>139</v>
      </c>
      <c r="E1589" s="59">
        <v>0</v>
      </c>
      <c r="F1589" s="59">
        <v>0</v>
      </c>
      <c r="G1589" s="59">
        <v>0</v>
      </c>
      <c r="H1589" s="59">
        <v>0</v>
      </c>
      <c r="I1589" s="59">
        <v>0</v>
      </c>
      <c r="J1589" s="59">
        <v>0</v>
      </c>
      <c r="K1589" s="59">
        <v>0</v>
      </c>
      <c r="L1589" s="59">
        <v>0</v>
      </c>
      <c r="M1589" s="59">
        <v>0</v>
      </c>
      <c r="N1589" s="59">
        <v>0</v>
      </c>
      <c r="O1589" s="59">
        <v>0</v>
      </c>
      <c r="P1589" s="59">
        <v>0</v>
      </c>
      <c r="Q1589" s="59">
        <v>0</v>
      </c>
      <c r="R1589" s="59">
        <v>0</v>
      </c>
      <c r="S1589" s="90"/>
      <c r="T1589" s="90"/>
      <c r="U1589" s="91"/>
    </row>
    <row r="1590" spans="1:21" ht="13.2" x14ac:dyDescent="0.25">
      <c r="A1590" s="59" t="s">
        <v>1985</v>
      </c>
      <c r="B1590" s="59" t="s">
        <v>3740</v>
      </c>
      <c r="C1590" s="59" t="s">
        <v>3741</v>
      </c>
      <c r="D1590" s="59" t="s">
        <v>139</v>
      </c>
      <c r="E1590" s="59">
        <v>0</v>
      </c>
      <c r="F1590" s="59">
        <v>0</v>
      </c>
      <c r="G1590" s="59">
        <v>0</v>
      </c>
      <c r="H1590" s="59">
        <v>0</v>
      </c>
      <c r="I1590" s="59">
        <v>0</v>
      </c>
      <c r="J1590" s="59">
        <v>0</v>
      </c>
      <c r="K1590" s="59">
        <v>0</v>
      </c>
      <c r="L1590" s="59">
        <v>0</v>
      </c>
      <c r="M1590" s="59">
        <v>0</v>
      </c>
      <c r="N1590" s="59">
        <v>0</v>
      </c>
      <c r="O1590" s="59">
        <v>0</v>
      </c>
      <c r="P1590" s="59">
        <v>0</v>
      </c>
      <c r="Q1590" s="59">
        <v>0</v>
      </c>
      <c r="R1590" s="59">
        <v>0</v>
      </c>
      <c r="S1590" s="90"/>
      <c r="T1590" s="90"/>
      <c r="U1590" s="91"/>
    </row>
    <row r="1591" spans="1:21" ht="13.2" x14ac:dyDescent="0.25">
      <c r="A1591" s="59" t="s">
        <v>1986</v>
      </c>
      <c r="B1591" s="59" t="s">
        <v>3742</v>
      </c>
      <c r="C1591" s="59" t="s">
        <v>3743</v>
      </c>
      <c r="D1591" s="59" t="s">
        <v>139</v>
      </c>
      <c r="E1591" s="59">
        <v>0</v>
      </c>
      <c r="F1591" s="59">
        <v>0</v>
      </c>
      <c r="G1591" s="59">
        <v>0</v>
      </c>
      <c r="H1591" s="59">
        <v>0</v>
      </c>
      <c r="I1591" s="59">
        <v>0</v>
      </c>
      <c r="J1591" s="59">
        <v>0</v>
      </c>
      <c r="K1591" s="59">
        <v>0</v>
      </c>
      <c r="L1591" s="59">
        <v>0</v>
      </c>
      <c r="M1591" s="59">
        <v>0</v>
      </c>
      <c r="N1591" s="59">
        <v>0</v>
      </c>
      <c r="O1591" s="59">
        <v>0</v>
      </c>
      <c r="P1591" s="59">
        <v>0</v>
      </c>
      <c r="Q1591" s="59">
        <v>0</v>
      </c>
      <c r="R1591" s="59">
        <v>0</v>
      </c>
      <c r="S1591" s="90"/>
      <c r="T1591" s="90"/>
      <c r="U1591" s="91"/>
    </row>
    <row r="1592" spans="1:21" ht="13.2" x14ac:dyDescent="0.25">
      <c r="A1592" s="59" t="s">
        <v>1987</v>
      </c>
      <c r="B1592" s="59" t="s">
        <v>3744</v>
      </c>
      <c r="C1592" s="59" t="s">
        <v>3745</v>
      </c>
      <c r="D1592" s="59" t="s">
        <v>139</v>
      </c>
      <c r="E1592" s="59">
        <v>148</v>
      </c>
      <c r="F1592" s="59">
        <v>150</v>
      </c>
      <c r="G1592" s="59">
        <v>152</v>
      </c>
      <c r="H1592" s="59">
        <v>154</v>
      </c>
      <c r="I1592" s="59">
        <v>156</v>
      </c>
      <c r="J1592" s="59">
        <v>158</v>
      </c>
      <c r="K1592" s="59">
        <v>160</v>
      </c>
      <c r="L1592" s="59">
        <v>1341</v>
      </c>
      <c r="M1592" s="59">
        <v>1308</v>
      </c>
      <c r="N1592" s="59">
        <v>1298</v>
      </c>
      <c r="O1592" s="59">
        <v>1287</v>
      </c>
      <c r="P1592" s="59">
        <v>1276</v>
      </c>
      <c r="Q1592" s="59">
        <v>1266</v>
      </c>
      <c r="R1592" s="59">
        <v>678793</v>
      </c>
      <c r="S1592" s="90"/>
      <c r="T1592" s="90"/>
      <c r="U1592" s="91"/>
    </row>
    <row r="1593" spans="1:21" ht="13.2" x14ac:dyDescent="0.25">
      <c r="A1593" s="59" t="s">
        <v>1988</v>
      </c>
      <c r="B1593" s="59" t="s">
        <v>3744</v>
      </c>
      <c r="C1593" s="59" t="s">
        <v>3747</v>
      </c>
      <c r="D1593" s="59" t="s">
        <v>139</v>
      </c>
      <c r="E1593" s="59">
        <v>1144</v>
      </c>
      <c r="F1593" s="59">
        <v>1163</v>
      </c>
      <c r="G1593" s="59">
        <v>1182</v>
      </c>
      <c r="H1593" s="59">
        <v>1202</v>
      </c>
      <c r="I1593" s="59">
        <v>1221</v>
      </c>
      <c r="J1593" s="59">
        <v>1240</v>
      </c>
      <c r="K1593" s="59">
        <v>1259</v>
      </c>
      <c r="L1593" s="59">
        <v>0</v>
      </c>
      <c r="M1593" s="59">
        <v>0</v>
      </c>
      <c r="N1593" s="59">
        <v>0</v>
      </c>
      <c r="O1593" s="59">
        <v>0</v>
      </c>
      <c r="P1593" s="59">
        <v>0</v>
      </c>
      <c r="Q1593" s="59">
        <v>0</v>
      </c>
      <c r="R1593" s="59">
        <v>653282</v>
      </c>
      <c r="S1593" s="90"/>
      <c r="T1593" s="90"/>
      <c r="U1593" s="91"/>
    </row>
    <row r="1594" spans="1:21" ht="13.2" x14ac:dyDescent="0.25">
      <c r="A1594" s="59" t="s">
        <v>1989</v>
      </c>
      <c r="B1594" s="59" t="s">
        <v>3744</v>
      </c>
      <c r="C1594" s="59" t="s">
        <v>3748</v>
      </c>
      <c r="D1594" s="59" t="s">
        <v>139</v>
      </c>
      <c r="E1594" s="59">
        <v>0</v>
      </c>
      <c r="F1594" s="59">
        <v>0</v>
      </c>
      <c r="G1594" s="59">
        <v>0</v>
      </c>
      <c r="H1594" s="59">
        <v>0</v>
      </c>
      <c r="I1594" s="59">
        <v>0</v>
      </c>
      <c r="J1594" s="59">
        <v>0</v>
      </c>
      <c r="K1594" s="59">
        <v>0</v>
      </c>
      <c r="L1594" s="59">
        <v>0</v>
      </c>
      <c r="M1594" s="59">
        <v>0</v>
      </c>
      <c r="N1594" s="59">
        <v>0</v>
      </c>
      <c r="O1594" s="59">
        <v>0</v>
      </c>
      <c r="P1594" s="59">
        <v>0</v>
      </c>
      <c r="Q1594" s="59">
        <v>0</v>
      </c>
      <c r="R1594" s="59">
        <v>0</v>
      </c>
      <c r="S1594" s="90"/>
      <c r="T1594" s="90"/>
      <c r="U1594" s="91"/>
    </row>
    <row r="1595" spans="1:21" ht="13.2" x14ac:dyDescent="0.25">
      <c r="A1595" s="59" t="s">
        <v>1990</v>
      </c>
      <c r="B1595" s="59" t="s">
        <v>3749</v>
      </c>
      <c r="C1595" s="59" t="s">
        <v>3750</v>
      </c>
      <c r="D1595" s="59" t="s">
        <v>139</v>
      </c>
      <c r="E1595" s="59">
        <v>0</v>
      </c>
      <c r="F1595" s="59">
        <v>0</v>
      </c>
      <c r="G1595" s="59">
        <v>0</v>
      </c>
      <c r="H1595" s="59">
        <v>0</v>
      </c>
      <c r="I1595" s="59">
        <v>0</v>
      </c>
      <c r="J1595" s="59">
        <v>0</v>
      </c>
      <c r="K1595" s="59">
        <v>0</v>
      </c>
      <c r="L1595" s="59">
        <v>0</v>
      </c>
      <c r="M1595" s="59">
        <v>0</v>
      </c>
      <c r="N1595" s="59">
        <v>0</v>
      </c>
      <c r="O1595" s="59">
        <v>0</v>
      </c>
      <c r="P1595" s="59">
        <v>0</v>
      </c>
      <c r="Q1595" s="59">
        <v>0</v>
      </c>
      <c r="R1595" s="59">
        <v>0</v>
      </c>
      <c r="S1595" s="90"/>
      <c r="T1595" s="90"/>
      <c r="U1595" s="91"/>
    </row>
    <row r="1596" spans="1:21" ht="13.2" x14ac:dyDescent="0.25">
      <c r="A1596" s="59" t="s">
        <v>1991</v>
      </c>
      <c r="B1596" s="59" t="s">
        <v>3751</v>
      </c>
      <c r="C1596" s="59" t="s">
        <v>3752</v>
      </c>
      <c r="D1596" s="59" t="s">
        <v>139</v>
      </c>
      <c r="E1596" s="59">
        <v>0</v>
      </c>
      <c r="F1596" s="59">
        <v>0</v>
      </c>
      <c r="G1596" s="59">
        <v>0</v>
      </c>
      <c r="H1596" s="59">
        <v>0</v>
      </c>
      <c r="I1596" s="59">
        <v>0</v>
      </c>
      <c r="J1596" s="59">
        <v>0</v>
      </c>
      <c r="K1596" s="59">
        <v>0</v>
      </c>
      <c r="L1596" s="59">
        <v>-27</v>
      </c>
      <c r="M1596" s="59">
        <v>-32</v>
      </c>
      <c r="N1596" s="59">
        <v>-32</v>
      </c>
      <c r="O1596" s="59">
        <v>-31</v>
      </c>
      <c r="P1596" s="59">
        <v>-30</v>
      </c>
      <c r="Q1596" s="59">
        <v>-30</v>
      </c>
      <c r="R1596" s="59">
        <v>-13700</v>
      </c>
      <c r="S1596" s="90"/>
      <c r="T1596" s="90"/>
      <c r="U1596" s="91"/>
    </row>
    <row r="1597" spans="1:21" ht="13.2" x14ac:dyDescent="0.25">
      <c r="A1597" s="59" t="s">
        <v>1992</v>
      </c>
      <c r="B1597" s="59" t="s">
        <v>3751</v>
      </c>
      <c r="C1597" s="59" t="s">
        <v>3754</v>
      </c>
      <c r="D1597" s="59" t="s">
        <v>139</v>
      </c>
      <c r="E1597" s="59">
        <v>-27</v>
      </c>
      <c r="F1597" s="59">
        <v>-26</v>
      </c>
      <c r="G1597" s="59">
        <v>-26</v>
      </c>
      <c r="H1597" s="59">
        <v>-25</v>
      </c>
      <c r="I1597" s="59">
        <v>-25</v>
      </c>
      <c r="J1597" s="59">
        <v>-25</v>
      </c>
      <c r="K1597" s="59">
        <v>-25</v>
      </c>
      <c r="L1597" s="59">
        <v>0</v>
      </c>
      <c r="M1597" s="59">
        <v>0</v>
      </c>
      <c r="N1597" s="59">
        <v>0</v>
      </c>
      <c r="O1597" s="59">
        <v>0</v>
      </c>
      <c r="P1597" s="59">
        <v>0</v>
      </c>
      <c r="Q1597" s="59">
        <v>0</v>
      </c>
      <c r="R1597" s="59">
        <v>-13807</v>
      </c>
      <c r="S1597" s="90"/>
      <c r="T1597" s="90"/>
      <c r="U1597" s="91"/>
    </row>
    <row r="1598" spans="1:21" ht="13.2" x14ac:dyDescent="0.25">
      <c r="A1598" s="59" t="s">
        <v>1993</v>
      </c>
      <c r="B1598" s="59" t="s">
        <v>3751</v>
      </c>
      <c r="C1598" s="59" t="s">
        <v>3755</v>
      </c>
      <c r="D1598" s="59" t="s">
        <v>139</v>
      </c>
      <c r="E1598" s="59">
        <v>0</v>
      </c>
      <c r="F1598" s="59">
        <v>0</v>
      </c>
      <c r="G1598" s="59">
        <v>0</v>
      </c>
      <c r="H1598" s="59">
        <v>0</v>
      </c>
      <c r="I1598" s="59">
        <v>0</v>
      </c>
      <c r="J1598" s="59">
        <v>0</v>
      </c>
      <c r="K1598" s="59">
        <v>0</v>
      </c>
      <c r="L1598" s="59">
        <v>0</v>
      </c>
      <c r="M1598" s="59">
        <v>0</v>
      </c>
      <c r="N1598" s="59">
        <v>0</v>
      </c>
      <c r="O1598" s="59">
        <v>0</v>
      </c>
      <c r="P1598" s="59">
        <v>0</v>
      </c>
      <c r="Q1598" s="59">
        <v>0</v>
      </c>
      <c r="R1598" s="59">
        <v>0</v>
      </c>
      <c r="S1598" s="90"/>
      <c r="T1598" s="90"/>
      <c r="U1598" s="91"/>
    </row>
    <row r="1599" spans="1:21" ht="13.2" x14ac:dyDescent="0.25">
      <c r="A1599" s="59" t="s">
        <v>1994</v>
      </c>
      <c r="B1599" s="59" t="s">
        <v>3756</v>
      </c>
      <c r="C1599" s="59" t="s">
        <v>3757</v>
      </c>
      <c r="D1599" s="59" t="s">
        <v>139</v>
      </c>
      <c r="E1599" s="59">
        <v>475</v>
      </c>
      <c r="F1599" s="59">
        <v>488</v>
      </c>
      <c r="G1599" s="59">
        <v>500</v>
      </c>
      <c r="H1599" s="59">
        <v>512</v>
      </c>
      <c r="I1599" s="59">
        <v>525</v>
      </c>
      <c r="J1599" s="59">
        <v>542</v>
      </c>
      <c r="K1599" s="59">
        <v>563</v>
      </c>
      <c r="L1599" s="59">
        <v>-561</v>
      </c>
      <c r="M1599" s="59">
        <v>-497</v>
      </c>
      <c r="N1599" s="59">
        <v>-455</v>
      </c>
      <c r="O1599" s="59">
        <v>-413</v>
      </c>
      <c r="P1599" s="59">
        <v>-370</v>
      </c>
      <c r="Q1599" s="59">
        <v>-328</v>
      </c>
      <c r="R1599" s="59">
        <v>75687</v>
      </c>
      <c r="S1599" s="90"/>
      <c r="T1599" s="90"/>
      <c r="U1599" s="91"/>
    </row>
    <row r="1600" spans="1:21" ht="13.2" x14ac:dyDescent="0.25">
      <c r="A1600" s="59" t="s">
        <v>1995</v>
      </c>
      <c r="B1600" s="59" t="s">
        <v>3756</v>
      </c>
      <c r="C1600" s="59" t="s">
        <v>3758</v>
      </c>
      <c r="D1600" s="59" t="s">
        <v>139</v>
      </c>
      <c r="E1600" s="59">
        <v>-1137</v>
      </c>
      <c r="F1600" s="59">
        <v>-1116</v>
      </c>
      <c r="G1600" s="59">
        <v>-1095</v>
      </c>
      <c r="H1600" s="59">
        <v>-1075</v>
      </c>
      <c r="I1600" s="59">
        <v>-1054</v>
      </c>
      <c r="J1600" s="59">
        <v>-1033</v>
      </c>
      <c r="K1600" s="59">
        <v>-1012</v>
      </c>
      <c r="L1600" s="59">
        <v>0</v>
      </c>
      <c r="M1600" s="59">
        <v>0</v>
      </c>
      <c r="N1600" s="59">
        <v>0</v>
      </c>
      <c r="O1600" s="59">
        <v>0</v>
      </c>
      <c r="P1600" s="59">
        <v>0</v>
      </c>
      <c r="Q1600" s="59">
        <v>0</v>
      </c>
      <c r="R1600" s="59">
        <v>-579433</v>
      </c>
      <c r="S1600" s="90"/>
      <c r="T1600" s="90"/>
      <c r="U1600" s="91"/>
    </row>
    <row r="1601" spans="1:21" ht="13.2" x14ac:dyDescent="0.25">
      <c r="A1601" s="59" t="s">
        <v>1996</v>
      </c>
      <c r="B1601" s="59" t="s">
        <v>3756</v>
      </c>
      <c r="C1601" s="59" t="s">
        <v>3759</v>
      </c>
      <c r="D1601" s="59" t="s">
        <v>139</v>
      </c>
      <c r="E1601" s="59">
        <v>0</v>
      </c>
      <c r="F1601" s="59">
        <v>0</v>
      </c>
      <c r="G1601" s="59">
        <v>0</v>
      </c>
      <c r="H1601" s="59">
        <v>0</v>
      </c>
      <c r="I1601" s="59">
        <v>0</v>
      </c>
      <c r="J1601" s="59">
        <v>0</v>
      </c>
      <c r="K1601" s="59">
        <v>0</v>
      </c>
      <c r="L1601" s="59">
        <v>0</v>
      </c>
      <c r="M1601" s="59">
        <v>0</v>
      </c>
      <c r="N1601" s="59">
        <v>0</v>
      </c>
      <c r="O1601" s="59">
        <v>0</v>
      </c>
      <c r="P1601" s="59">
        <v>0</v>
      </c>
      <c r="Q1601" s="59">
        <v>0</v>
      </c>
      <c r="R1601" s="59">
        <v>0</v>
      </c>
      <c r="S1601" s="90"/>
      <c r="T1601" s="90"/>
      <c r="U1601" s="91"/>
    </row>
    <row r="1602" spans="1:21" ht="13.2" x14ac:dyDescent="0.25">
      <c r="A1602" s="59" t="s">
        <v>1997</v>
      </c>
      <c r="B1602" s="59" t="s">
        <v>3760</v>
      </c>
      <c r="C1602" s="59" t="s">
        <v>3761</v>
      </c>
      <c r="D1602" s="59" t="s">
        <v>139</v>
      </c>
      <c r="E1602" s="59">
        <v>0</v>
      </c>
      <c r="F1602" s="59">
        <v>0</v>
      </c>
      <c r="G1602" s="59">
        <v>0</v>
      </c>
      <c r="H1602" s="59">
        <v>0</v>
      </c>
      <c r="I1602" s="59">
        <v>0</v>
      </c>
      <c r="J1602" s="59">
        <v>0</v>
      </c>
      <c r="K1602" s="59">
        <v>0</v>
      </c>
      <c r="L1602" s="59">
        <v>0</v>
      </c>
      <c r="M1602" s="59">
        <v>0</v>
      </c>
      <c r="N1602" s="59">
        <v>0</v>
      </c>
      <c r="O1602" s="59">
        <v>0</v>
      </c>
      <c r="P1602" s="59">
        <v>0</v>
      </c>
      <c r="Q1602" s="59">
        <v>0</v>
      </c>
      <c r="R1602" s="59">
        <v>0</v>
      </c>
      <c r="S1602" s="90"/>
      <c r="T1602" s="90"/>
      <c r="U1602" s="91"/>
    </row>
    <row r="1603" spans="1:21" ht="13.2" x14ac:dyDescent="0.25">
      <c r="A1603" s="59" t="s">
        <v>1998</v>
      </c>
      <c r="B1603" s="59" t="s">
        <v>3762</v>
      </c>
      <c r="C1603" s="59" t="s">
        <v>3763</v>
      </c>
      <c r="D1603" s="59" t="s">
        <v>139</v>
      </c>
      <c r="E1603" s="59">
        <v>0</v>
      </c>
      <c r="F1603" s="59">
        <v>0</v>
      </c>
      <c r="G1603" s="59">
        <v>0</v>
      </c>
      <c r="H1603" s="59">
        <v>0</v>
      </c>
      <c r="I1603" s="59">
        <v>0</v>
      </c>
      <c r="J1603" s="59">
        <v>0</v>
      </c>
      <c r="K1603" s="59">
        <v>0</v>
      </c>
      <c r="L1603" s="59">
        <v>0</v>
      </c>
      <c r="M1603" s="59">
        <v>0</v>
      </c>
      <c r="N1603" s="59">
        <v>0</v>
      </c>
      <c r="O1603" s="59">
        <v>0</v>
      </c>
      <c r="P1603" s="59">
        <v>0</v>
      </c>
      <c r="Q1603" s="59">
        <v>0</v>
      </c>
      <c r="R1603" s="59">
        <v>0</v>
      </c>
      <c r="S1603" s="90"/>
      <c r="T1603" s="90"/>
      <c r="U1603" s="91"/>
    </row>
    <row r="1604" spans="1:21" ht="13.2" x14ac:dyDescent="0.25">
      <c r="A1604" s="59" t="s">
        <v>1999</v>
      </c>
      <c r="B1604" s="59" t="s">
        <v>3764</v>
      </c>
      <c r="C1604" s="59" t="s">
        <v>3765</v>
      </c>
      <c r="D1604" s="59" t="s">
        <v>139</v>
      </c>
      <c r="E1604" s="59">
        <v>51</v>
      </c>
      <c r="F1604" s="59">
        <v>52</v>
      </c>
      <c r="G1604" s="59">
        <v>53</v>
      </c>
      <c r="H1604" s="59">
        <v>54</v>
      </c>
      <c r="I1604" s="59">
        <v>54</v>
      </c>
      <c r="J1604" s="59">
        <v>55</v>
      </c>
      <c r="K1604" s="59">
        <v>56</v>
      </c>
      <c r="L1604" s="59">
        <v>41</v>
      </c>
      <c r="M1604" s="59">
        <v>42</v>
      </c>
      <c r="N1604" s="59">
        <v>44</v>
      </c>
      <c r="O1604" s="59">
        <v>45</v>
      </c>
      <c r="P1604" s="59">
        <v>46</v>
      </c>
      <c r="Q1604" s="59">
        <v>48</v>
      </c>
      <c r="R1604" s="59">
        <v>49273</v>
      </c>
      <c r="S1604" s="90"/>
      <c r="T1604" s="90"/>
      <c r="U1604" s="91"/>
    </row>
    <row r="1605" spans="1:21" ht="13.2" x14ac:dyDescent="0.25">
      <c r="A1605" s="59" t="s">
        <v>2000</v>
      </c>
      <c r="B1605" s="59" t="s">
        <v>3764</v>
      </c>
      <c r="C1605" s="59" t="s">
        <v>3766</v>
      </c>
      <c r="D1605" s="59" t="s">
        <v>139</v>
      </c>
      <c r="E1605" s="59">
        <v>-16</v>
      </c>
      <c r="F1605" s="59">
        <v>-16</v>
      </c>
      <c r="G1605" s="59">
        <v>-15</v>
      </c>
      <c r="H1605" s="59">
        <v>-15</v>
      </c>
      <c r="I1605" s="59">
        <v>-14</v>
      </c>
      <c r="J1605" s="59">
        <v>-14</v>
      </c>
      <c r="K1605" s="59">
        <v>-13</v>
      </c>
      <c r="L1605" s="59">
        <v>0</v>
      </c>
      <c r="M1605" s="59">
        <v>0</v>
      </c>
      <c r="N1605" s="59">
        <v>0</v>
      </c>
      <c r="O1605" s="59">
        <v>0</v>
      </c>
      <c r="P1605" s="59">
        <v>0</v>
      </c>
      <c r="Q1605" s="59">
        <v>0</v>
      </c>
      <c r="R1605" s="59">
        <v>-7991</v>
      </c>
      <c r="S1605" s="90"/>
      <c r="T1605" s="90"/>
      <c r="U1605" s="91"/>
    </row>
    <row r="1606" spans="1:21" ht="13.2" x14ac:dyDescent="0.25">
      <c r="A1606" s="59" t="s">
        <v>2001</v>
      </c>
      <c r="B1606" s="59" t="s">
        <v>3764</v>
      </c>
      <c r="C1606" s="59" t="s">
        <v>3767</v>
      </c>
      <c r="D1606" s="59" t="s">
        <v>139</v>
      </c>
      <c r="E1606" s="59">
        <v>0</v>
      </c>
      <c r="F1606" s="59">
        <v>0</v>
      </c>
      <c r="G1606" s="59">
        <v>0</v>
      </c>
      <c r="H1606" s="59">
        <v>0</v>
      </c>
      <c r="I1606" s="59">
        <v>0</v>
      </c>
      <c r="J1606" s="59">
        <v>0</v>
      </c>
      <c r="K1606" s="59">
        <v>0</v>
      </c>
      <c r="L1606" s="59">
        <v>0</v>
      </c>
      <c r="M1606" s="59">
        <v>0</v>
      </c>
      <c r="N1606" s="59">
        <v>0</v>
      </c>
      <c r="O1606" s="59">
        <v>0</v>
      </c>
      <c r="P1606" s="59">
        <v>0</v>
      </c>
      <c r="Q1606" s="59">
        <v>0</v>
      </c>
      <c r="R1606" s="59">
        <v>0</v>
      </c>
      <c r="S1606" s="90"/>
      <c r="T1606" s="90"/>
      <c r="U1606" s="91"/>
    </row>
    <row r="1607" spans="1:21" ht="13.2" x14ac:dyDescent="0.25">
      <c r="A1607" s="59" t="s">
        <v>2002</v>
      </c>
      <c r="B1607" s="59" t="s">
        <v>3768</v>
      </c>
      <c r="C1607" s="59" t="s">
        <v>3769</v>
      </c>
      <c r="D1607" s="59" t="s">
        <v>139</v>
      </c>
      <c r="E1607" s="59">
        <v>0</v>
      </c>
      <c r="F1607" s="59">
        <v>0</v>
      </c>
      <c r="G1607" s="59">
        <v>0</v>
      </c>
      <c r="H1607" s="59">
        <v>0</v>
      </c>
      <c r="I1607" s="59">
        <v>0</v>
      </c>
      <c r="J1607" s="59">
        <v>0</v>
      </c>
      <c r="K1607" s="59">
        <v>0</v>
      </c>
      <c r="L1607" s="59">
        <v>0</v>
      </c>
      <c r="M1607" s="59">
        <v>0</v>
      </c>
      <c r="N1607" s="59">
        <v>0</v>
      </c>
      <c r="O1607" s="59">
        <v>0</v>
      </c>
      <c r="P1607" s="59">
        <v>0</v>
      </c>
      <c r="Q1607" s="59">
        <v>0</v>
      </c>
      <c r="R1607" s="59">
        <v>0</v>
      </c>
      <c r="S1607" s="90"/>
      <c r="T1607" s="90"/>
      <c r="U1607" s="91"/>
    </row>
    <row r="1608" spans="1:21" ht="13.2" x14ac:dyDescent="0.25">
      <c r="A1608" s="59" t="s">
        <v>2003</v>
      </c>
      <c r="B1608" s="59" t="s">
        <v>3770</v>
      </c>
      <c r="C1608" s="59" t="s">
        <v>3771</v>
      </c>
      <c r="D1608" s="59" t="s">
        <v>139</v>
      </c>
      <c r="E1608" s="59">
        <v>0</v>
      </c>
      <c r="F1608" s="59">
        <v>0</v>
      </c>
      <c r="G1608" s="59">
        <v>0</v>
      </c>
      <c r="H1608" s="59">
        <v>0</v>
      </c>
      <c r="I1608" s="59">
        <v>0</v>
      </c>
      <c r="J1608" s="59">
        <v>0</v>
      </c>
      <c r="K1608" s="59">
        <v>0</v>
      </c>
      <c r="L1608" s="59">
        <v>0</v>
      </c>
      <c r="M1608" s="59">
        <v>0</v>
      </c>
      <c r="N1608" s="59">
        <v>0</v>
      </c>
      <c r="O1608" s="59">
        <v>0</v>
      </c>
      <c r="P1608" s="59">
        <v>0</v>
      </c>
      <c r="Q1608" s="59">
        <v>0</v>
      </c>
      <c r="R1608" s="59">
        <v>0</v>
      </c>
      <c r="S1608" s="90"/>
      <c r="T1608" s="90"/>
      <c r="U1608" s="91"/>
    </row>
    <row r="1609" spans="1:21" ht="13.2" x14ac:dyDescent="0.25">
      <c r="A1609" s="59" t="s">
        <v>2004</v>
      </c>
      <c r="B1609" s="59" t="s">
        <v>3770</v>
      </c>
      <c r="C1609" s="59" t="s">
        <v>3772</v>
      </c>
      <c r="D1609" s="59" t="s">
        <v>139</v>
      </c>
      <c r="E1609" s="59">
        <v>0</v>
      </c>
      <c r="F1609" s="59">
        <v>0</v>
      </c>
      <c r="G1609" s="59">
        <v>0</v>
      </c>
      <c r="H1609" s="59">
        <v>0</v>
      </c>
      <c r="I1609" s="59">
        <v>0</v>
      </c>
      <c r="J1609" s="59">
        <v>0</v>
      </c>
      <c r="K1609" s="59">
        <v>0</v>
      </c>
      <c r="L1609" s="59">
        <v>0</v>
      </c>
      <c r="M1609" s="59">
        <v>0</v>
      </c>
      <c r="N1609" s="59">
        <v>0</v>
      </c>
      <c r="O1609" s="59">
        <v>0</v>
      </c>
      <c r="P1609" s="59">
        <v>0</v>
      </c>
      <c r="Q1609" s="59">
        <v>0</v>
      </c>
      <c r="R1609" s="59">
        <v>0</v>
      </c>
      <c r="S1609" s="90"/>
      <c r="T1609" s="90"/>
      <c r="U1609" s="91"/>
    </row>
    <row r="1610" spans="1:21" ht="13.2" x14ac:dyDescent="0.25">
      <c r="A1610" s="59" t="s">
        <v>2008</v>
      </c>
      <c r="B1610" s="59" t="s">
        <v>3775</v>
      </c>
      <c r="C1610" s="59" t="s">
        <v>3471</v>
      </c>
      <c r="D1610" s="59" t="s">
        <v>140</v>
      </c>
      <c r="E1610" s="59">
        <v>23</v>
      </c>
      <c r="F1610" s="59">
        <v>25</v>
      </c>
      <c r="G1610" s="59">
        <v>26</v>
      </c>
      <c r="H1610" s="59">
        <v>28</v>
      </c>
      <c r="I1610" s="59">
        <v>29</v>
      </c>
      <c r="J1610" s="59">
        <v>31</v>
      </c>
      <c r="K1610" s="59">
        <v>32</v>
      </c>
      <c r="L1610" s="59">
        <v>34</v>
      </c>
      <c r="M1610" s="59">
        <v>35</v>
      </c>
      <c r="N1610" s="59">
        <v>37</v>
      </c>
      <c r="O1610" s="59">
        <v>38</v>
      </c>
      <c r="P1610" s="59">
        <v>40</v>
      </c>
      <c r="Q1610" s="59">
        <v>41</v>
      </c>
      <c r="R1610" s="59">
        <v>32147</v>
      </c>
      <c r="S1610" s="90"/>
      <c r="T1610" s="90"/>
      <c r="U1610" s="91"/>
    </row>
    <row r="1611" spans="1:21" ht="13.2" x14ac:dyDescent="0.25">
      <c r="A1611" s="59" t="s">
        <v>2010</v>
      </c>
      <c r="B1611" s="59" t="s">
        <v>3776</v>
      </c>
      <c r="C1611" s="59" t="s">
        <v>3778</v>
      </c>
      <c r="D1611" s="59" t="s">
        <v>140</v>
      </c>
      <c r="E1611" s="59">
        <v>0</v>
      </c>
      <c r="F1611" s="59">
        <v>0</v>
      </c>
      <c r="G1611" s="59">
        <v>0</v>
      </c>
      <c r="H1611" s="59">
        <v>0</v>
      </c>
      <c r="I1611" s="59">
        <v>0</v>
      </c>
      <c r="J1611" s="59">
        <v>0</v>
      </c>
      <c r="K1611" s="59">
        <v>0</v>
      </c>
      <c r="L1611" s="59">
        <v>0</v>
      </c>
      <c r="M1611" s="59">
        <v>0</v>
      </c>
      <c r="N1611" s="59">
        <v>0</v>
      </c>
      <c r="O1611" s="59">
        <v>0</v>
      </c>
      <c r="P1611" s="59">
        <v>0</v>
      </c>
      <c r="Q1611" s="59">
        <v>0</v>
      </c>
      <c r="R1611" s="59">
        <v>0</v>
      </c>
      <c r="S1611" s="90"/>
      <c r="T1611" s="90"/>
      <c r="U1611" s="91"/>
    </row>
    <row r="1612" spans="1:21" ht="13.2" x14ac:dyDescent="0.25">
      <c r="A1612" s="59" t="s">
        <v>5324</v>
      </c>
      <c r="B1612" s="59" t="s">
        <v>3776</v>
      </c>
      <c r="C1612" s="59" t="s">
        <v>6762</v>
      </c>
      <c r="D1612" s="59" t="s">
        <v>140</v>
      </c>
      <c r="E1612" s="59">
        <v>0</v>
      </c>
      <c r="F1612" s="59">
        <v>0</v>
      </c>
      <c r="G1612" s="59">
        <v>0</v>
      </c>
      <c r="H1612" s="59">
        <v>0</v>
      </c>
      <c r="I1612" s="59">
        <v>0</v>
      </c>
      <c r="J1612" s="59">
        <v>0</v>
      </c>
      <c r="K1612" s="59">
        <v>0</v>
      </c>
      <c r="L1612" s="59">
        <v>0</v>
      </c>
      <c r="M1612" s="59">
        <v>0</v>
      </c>
      <c r="N1612" s="59">
        <v>0</v>
      </c>
      <c r="O1612" s="59">
        <v>0</v>
      </c>
      <c r="P1612" s="59">
        <v>0</v>
      </c>
      <c r="Q1612" s="59">
        <v>0</v>
      </c>
      <c r="R1612" s="59">
        <v>0</v>
      </c>
      <c r="S1612" s="90"/>
      <c r="T1612" s="90"/>
      <c r="U1612" s="91"/>
    </row>
    <row r="1613" spans="1:21" ht="13.2" x14ac:dyDescent="0.25">
      <c r="A1613" s="59" t="s">
        <v>5325</v>
      </c>
      <c r="B1613" s="59" t="s">
        <v>3776</v>
      </c>
      <c r="C1613" s="59" t="s">
        <v>6763</v>
      </c>
      <c r="D1613" s="59" t="s">
        <v>140</v>
      </c>
      <c r="E1613" s="59">
        <v>0</v>
      </c>
      <c r="F1613" s="59">
        <v>0</v>
      </c>
      <c r="G1613" s="59">
        <v>0</v>
      </c>
      <c r="H1613" s="59">
        <v>0</v>
      </c>
      <c r="I1613" s="59">
        <v>0</v>
      </c>
      <c r="J1613" s="59">
        <v>0</v>
      </c>
      <c r="K1613" s="59">
        <v>0</v>
      </c>
      <c r="L1613" s="59">
        <v>0</v>
      </c>
      <c r="M1613" s="59">
        <v>0</v>
      </c>
      <c r="N1613" s="59">
        <v>0</v>
      </c>
      <c r="O1613" s="59">
        <v>0</v>
      </c>
      <c r="P1613" s="59">
        <v>0</v>
      </c>
      <c r="Q1613" s="59">
        <v>0</v>
      </c>
      <c r="R1613" s="59">
        <v>0</v>
      </c>
      <c r="S1613" s="90"/>
      <c r="T1613" s="90"/>
      <c r="U1613" s="91"/>
    </row>
    <row r="1614" spans="1:21" ht="13.2" x14ac:dyDescent="0.25">
      <c r="A1614" s="59" t="s">
        <v>5326</v>
      </c>
      <c r="B1614" s="59" t="s">
        <v>3776</v>
      </c>
      <c r="C1614" s="59" t="s">
        <v>6764</v>
      </c>
      <c r="D1614" s="59" t="s">
        <v>140</v>
      </c>
      <c r="E1614" s="59">
        <v>0</v>
      </c>
      <c r="F1614" s="59">
        <v>0</v>
      </c>
      <c r="G1614" s="59">
        <v>0</v>
      </c>
      <c r="H1614" s="59">
        <v>0</v>
      </c>
      <c r="I1614" s="59">
        <v>0</v>
      </c>
      <c r="J1614" s="59">
        <v>0</v>
      </c>
      <c r="K1614" s="59">
        <v>0</v>
      </c>
      <c r="L1614" s="59">
        <v>0</v>
      </c>
      <c r="M1614" s="59">
        <v>0</v>
      </c>
      <c r="N1614" s="59">
        <v>0</v>
      </c>
      <c r="O1614" s="59">
        <v>0</v>
      </c>
      <c r="P1614" s="59">
        <v>0</v>
      </c>
      <c r="Q1614" s="59">
        <v>0</v>
      </c>
      <c r="R1614" s="59">
        <v>0</v>
      </c>
      <c r="S1614" s="90"/>
      <c r="T1614" s="90"/>
      <c r="U1614" s="91"/>
    </row>
    <row r="1615" spans="1:21" ht="13.2" x14ac:dyDescent="0.25">
      <c r="A1615" s="59" t="s">
        <v>2012</v>
      </c>
      <c r="B1615" s="59" t="s">
        <v>3776</v>
      </c>
      <c r="C1615" s="59" t="s">
        <v>3473</v>
      </c>
      <c r="D1615" s="59" t="s">
        <v>140</v>
      </c>
      <c r="E1615" s="59">
        <v>89932</v>
      </c>
      <c r="F1615" s="59">
        <v>89601</v>
      </c>
      <c r="G1615" s="59">
        <v>91589</v>
      </c>
      <c r="H1615" s="59">
        <v>95786</v>
      </c>
      <c r="I1615" s="59">
        <v>100010</v>
      </c>
      <c r="J1615" s="59">
        <v>98605</v>
      </c>
      <c r="K1615" s="59">
        <v>103342</v>
      </c>
      <c r="L1615" s="59">
        <v>108347</v>
      </c>
      <c r="M1615" s="59">
        <v>113670</v>
      </c>
      <c r="N1615" s="59">
        <v>119350</v>
      </c>
      <c r="O1615" s="59">
        <v>119868</v>
      </c>
      <c r="P1615" s="59">
        <v>127265</v>
      </c>
      <c r="Q1615" s="59">
        <v>134589</v>
      </c>
      <c r="R1615" s="59">
        <v>106641111</v>
      </c>
      <c r="S1615" s="90"/>
      <c r="T1615" s="90"/>
      <c r="U1615" s="91"/>
    </row>
    <row r="1616" spans="1:21" ht="13.2" x14ac:dyDescent="0.25">
      <c r="A1616" s="59" t="s">
        <v>2013</v>
      </c>
      <c r="B1616" s="59" t="s">
        <v>3776</v>
      </c>
      <c r="C1616" s="59" t="s">
        <v>3474</v>
      </c>
      <c r="D1616" s="59" t="s">
        <v>140</v>
      </c>
      <c r="E1616" s="59">
        <v>0</v>
      </c>
      <c r="F1616" s="59">
        <v>0</v>
      </c>
      <c r="G1616" s="59">
        <v>0</v>
      </c>
      <c r="H1616" s="59">
        <v>0</v>
      </c>
      <c r="I1616" s="59">
        <v>0</v>
      </c>
      <c r="J1616" s="59">
        <v>0</v>
      </c>
      <c r="K1616" s="59">
        <v>0</v>
      </c>
      <c r="L1616" s="59">
        <v>0</v>
      </c>
      <c r="M1616" s="59">
        <v>0</v>
      </c>
      <c r="N1616" s="59">
        <v>0</v>
      </c>
      <c r="O1616" s="59">
        <v>0</v>
      </c>
      <c r="P1616" s="59">
        <v>0</v>
      </c>
      <c r="Q1616" s="59">
        <v>0</v>
      </c>
      <c r="R1616" s="59">
        <v>0</v>
      </c>
      <c r="S1616" s="90"/>
      <c r="T1616" s="90"/>
      <c r="U1616" s="91"/>
    </row>
    <row r="1617" spans="1:21" ht="13.2" x14ac:dyDescent="0.25">
      <c r="A1617" s="59" t="s">
        <v>2014</v>
      </c>
      <c r="B1617" s="59" t="s">
        <v>3475</v>
      </c>
      <c r="C1617" s="59" t="s">
        <v>126</v>
      </c>
      <c r="D1617" s="59" t="s">
        <v>140</v>
      </c>
      <c r="E1617" s="59">
        <v>0</v>
      </c>
      <c r="F1617" s="59">
        <v>0</v>
      </c>
      <c r="G1617" s="59">
        <v>0</v>
      </c>
      <c r="H1617" s="59">
        <v>0</v>
      </c>
      <c r="I1617" s="59">
        <v>0</v>
      </c>
      <c r="J1617" s="59">
        <v>0</v>
      </c>
      <c r="K1617" s="59">
        <v>0</v>
      </c>
      <c r="L1617" s="59">
        <v>0</v>
      </c>
      <c r="M1617" s="59">
        <v>0</v>
      </c>
      <c r="N1617" s="59">
        <v>0</v>
      </c>
      <c r="O1617" s="59">
        <v>0</v>
      </c>
      <c r="P1617" s="59">
        <v>0</v>
      </c>
      <c r="Q1617" s="59">
        <v>0</v>
      </c>
      <c r="R1617" s="59">
        <v>0</v>
      </c>
      <c r="S1617" s="90"/>
      <c r="T1617" s="90"/>
      <c r="U1617" s="91"/>
    </row>
    <row r="1618" spans="1:21" ht="13.2" x14ac:dyDescent="0.25">
      <c r="A1618" s="59" t="s">
        <v>2015</v>
      </c>
      <c r="B1618" s="59" t="s">
        <v>3780</v>
      </c>
      <c r="C1618" s="59" t="s">
        <v>3781</v>
      </c>
      <c r="D1618" s="59" t="s">
        <v>141</v>
      </c>
      <c r="E1618" s="59">
        <v>0</v>
      </c>
      <c r="F1618" s="59">
        <v>0</v>
      </c>
      <c r="G1618" s="59">
        <v>0</v>
      </c>
      <c r="H1618" s="59">
        <v>0</v>
      </c>
      <c r="I1618" s="59">
        <v>0</v>
      </c>
      <c r="J1618" s="59">
        <v>0</v>
      </c>
      <c r="K1618" s="59">
        <v>0</v>
      </c>
      <c r="L1618" s="59">
        <v>0</v>
      </c>
      <c r="M1618" s="59">
        <v>0</v>
      </c>
      <c r="N1618" s="59">
        <v>0</v>
      </c>
      <c r="O1618" s="59">
        <v>0</v>
      </c>
      <c r="P1618" s="59">
        <v>0</v>
      </c>
      <c r="Q1618" s="59">
        <v>0</v>
      </c>
      <c r="R1618" s="59">
        <v>0</v>
      </c>
      <c r="S1618" s="90"/>
      <c r="T1618" s="90"/>
      <c r="U1618" s="91"/>
    </row>
    <row r="1619" spans="1:21" ht="13.2" x14ac:dyDescent="0.25">
      <c r="A1619" s="59" t="s">
        <v>2016</v>
      </c>
      <c r="B1619" s="59" t="s">
        <v>3780</v>
      </c>
      <c r="C1619" s="59" t="s">
        <v>3782</v>
      </c>
      <c r="D1619" s="59" t="s">
        <v>141</v>
      </c>
      <c r="E1619" s="59">
        <v>1978</v>
      </c>
      <c r="F1619" s="59">
        <v>1997</v>
      </c>
      <c r="G1619" s="59">
        <v>2016</v>
      </c>
      <c r="H1619" s="59">
        <v>2036</v>
      </c>
      <c r="I1619" s="59">
        <v>2055</v>
      </c>
      <c r="J1619" s="59">
        <v>2075</v>
      </c>
      <c r="K1619" s="59">
        <v>2094</v>
      </c>
      <c r="L1619" s="59">
        <v>2113</v>
      </c>
      <c r="M1619" s="59">
        <v>2133</v>
      </c>
      <c r="N1619" s="59">
        <v>2152</v>
      </c>
      <c r="O1619" s="59">
        <v>2171</v>
      </c>
      <c r="P1619" s="59">
        <v>2191</v>
      </c>
      <c r="Q1619" s="59">
        <v>2210</v>
      </c>
      <c r="R1619" s="59">
        <v>2093906</v>
      </c>
      <c r="S1619" s="90"/>
      <c r="T1619" s="90"/>
      <c r="U1619" s="91"/>
    </row>
    <row r="1620" spans="1:21" ht="13.2" x14ac:dyDescent="0.25">
      <c r="A1620" s="59" t="s">
        <v>2017</v>
      </c>
      <c r="B1620" s="59" t="s">
        <v>3780</v>
      </c>
      <c r="C1620" s="59" t="s">
        <v>3783</v>
      </c>
      <c r="D1620" s="59" t="s">
        <v>141</v>
      </c>
      <c r="E1620" s="59">
        <v>0</v>
      </c>
      <c r="F1620" s="59">
        <v>0</v>
      </c>
      <c r="G1620" s="59">
        <v>0</v>
      </c>
      <c r="H1620" s="59">
        <v>0</v>
      </c>
      <c r="I1620" s="59">
        <v>0</v>
      </c>
      <c r="J1620" s="59">
        <v>0</v>
      </c>
      <c r="K1620" s="59">
        <v>0</v>
      </c>
      <c r="L1620" s="59">
        <v>0</v>
      </c>
      <c r="M1620" s="59">
        <v>0</v>
      </c>
      <c r="N1620" s="59">
        <v>0</v>
      </c>
      <c r="O1620" s="59">
        <v>0</v>
      </c>
      <c r="P1620" s="59">
        <v>0</v>
      </c>
      <c r="Q1620" s="59">
        <v>0</v>
      </c>
      <c r="R1620" s="59">
        <v>0</v>
      </c>
      <c r="S1620" s="90"/>
      <c r="T1620" s="90"/>
      <c r="U1620" s="91"/>
    </row>
    <row r="1621" spans="1:21" ht="13.2" x14ac:dyDescent="0.25">
      <c r="A1621" s="59" t="s">
        <v>2018</v>
      </c>
      <c r="B1621" s="59" t="s">
        <v>3784</v>
      </c>
      <c r="C1621" s="59" t="s">
        <v>3785</v>
      </c>
      <c r="D1621" s="59" t="s">
        <v>141</v>
      </c>
      <c r="E1621" s="59">
        <v>0</v>
      </c>
      <c r="F1621" s="59">
        <v>0</v>
      </c>
      <c r="G1621" s="59">
        <v>0</v>
      </c>
      <c r="H1621" s="59">
        <v>0</v>
      </c>
      <c r="I1621" s="59">
        <v>0</v>
      </c>
      <c r="J1621" s="59">
        <v>0</v>
      </c>
      <c r="K1621" s="59">
        <v>0</v>
      </c>
      <c r="L1621" s="59">
        <v>0</v>
      </c>
      <c r="M1621" s="59">
        <v>0</v>
      </c>
      <c r="N1621" s="59">
        <v>0</v>
      </c>
      <c r="O1621" s="59">
        <v>0</v>
      </c>
      <c r="P1621" s="59">
        <v>0</v>
      </c>
      <c r="Q1621" s="59">
        <v>0</v>
      </c>
      <c r="R1621" s="59">
        <v>0</v>
      </c>
      <c r="S1621" s="90"/>
      <c r="T1621" s="90"/>
      <c r="U1621" s="91"/>
    </row>
    <row r="1622" spans="1:21" ht="13.2" x14ac:dyDescent="0.25">
      <c r="A1622" s="59" t="s">
        <v>2019</v>
      </c>
      <c r="B1622" s="59" t="s">
        <v>3784</v>
      </c>
      <c r="C1622" s="59" t="s">
        <v>3786</v>
      </c>
      <c r="D1622" s="59" t="s">
        <v>141</v>
      </c>
      <c r="E1622" s="59">
        <v>0</v>
      </c>
      <c r="F1622" s="59">
        <v>0</v>
      </c>
      <c r="G1622" s="59">
        <v>0</v>
      </c>
      <c r="H1622" s="59">
        <v>0</v>
      </c>
      <c r="I1622" s="59">
        <v>0</v>
      </c>
      <c r="J1622" s="59">
        <v>0</v>
      </c>
      <c r="K1622" s="59">
        <v>0</v>
      </c>
      <c r="L1622" s="59">
        <v>0</v>
      </c>
      <c r="M1622" s="59">
        <v>0</v>
      </c>
      <c r="N1622" s="59">
        <v>0</v>
      </c>
      <c r="O1622" s="59">
        <v>0</v>
      </c>
      <c r="P1622" s="59">
        <v>0</v>
      </c>
      <c r="Q1622" s="59">
        <v>0</v>
      </c>
      <c r="R1622" s="59">
        <v>0</v>
      </c>
      <c r="S1622" s="90"/>
      <c r="T1622" s="90"/>
      <c r="U1622" s="91"/>
    </row>
    <row r="1623" spans="1:21" ht="13.2" x14ac:dyDescent="0.25">
      <c r="A1623" s="59" t="s">
        <v>2020</v>
      </c>
      <c r="B1623" s="59" t="s">
        <v>3784</v>
      </c>
      <c r="C1623" s="59" t="s">
        <v>3787</v>
      </c>
      <c r="D1623" s="59" t="s">
        <v>141</v>
      </c>
      <c r="E1623" s="59">
        <v>13193</v>
      </c>
      <c r="F1623" s="59">
        <v>13258</v>
      </c>
      <c r="G1623" s="59">
        <v>13323</v>
      </c>
      <c r="H1623" s="59">
        <v>13388</v>
      </c>
      <c r="I1623" s="59">
        <v>13453</v>
      </c>
      <c r="J1623" s="59">
        <v>13519</v>
      </c>
      <c r="K1623" s="59">
        <v>13584</v>
      </c>
      <c r="L1623" s="59">
        <v>13649</v>
      </c>
      <c r="M1623" s="59">
        <v>13714</v>
      </c>
      <c r="N1623" s="59">
        <v>13779</v>
      </c>
      <c r="O1623" s="59">
        <v>13844</v>
      </c>
      <c r="P1623" s="59">
        <v>13910</v>
      </c>
      <c r="Q1623" s="59">
        <v>13975</v>
      </c>
      <c r="R1623" s="59">
        <v>13583792</v>
      </c>
      <c r="S1623" s="90"/>
      <c r="T1623" s="90"/>
      <c r="U1623" s="91"/>
    </row>
    <row r="1624" spans="1:21" ht="13.2" x14ac:dyDescent="0.25">
      <c r="A1624" s="59" t="s">
        <v>2021</v>
      </c>
      <c r="B1624" s="59" t="s">
        <v>3784</v>
      </c>
      <c r="C1624" s="59" t="s">
        <v>3788</v>
      </c>
      <c r="D1624" s="59" t="s">
        <v>141</v>
      </c>
      <c r="E1624" s="59">
        <v>0</v>
      </c>
      <c r="F1624" s="59">
        <v>0</v>
      </c>
      <c r="G1624" s="59">
        <v>0</v>
      </c>
      <c r="H1624" s="59">
        <v>0</v>
      </c>
      <c r="I1624" s="59">
        <v>0</v>
      </c>
      <c r="J1624" s="59">
        <v>0</v>
      </c>
      <c r="K1624" s="59">
        <v>0</v>
      </c>
      <c r="L1624" s="59">
        <v>0</v>
      </c>
      <c r="M1624" s="59">
        <v>0</v>
      </c>
      <c r="N1624" s="59">
        <v>0</v>
      </c>
      <c r="O1624" s="59">
        <v>0</v>
      </c>
      <c r="P1624" s="59">
        <v>0</v>
      </c>
      <c r="Q1624" s="59">
        <v>0</v>
      </c>
      <c r="R1624" s="59">
        <v>0</v>
      </c>
      <c r="S1624" s="90"/>
      <c r="T1624" s="90"/>
      <c r="U1624" s="91"/>
    </row>
    <row r="1625" spans="1:21" ht="13.2" x14ac:dyDescent="0.25">
      <c r="A1625" s="59" t="s">
        <v>2022</v>
      </c>
      <c r="B1625" s="59" t="s">
        <v>3784</v>
      </c>
      <c r="C1625" s="59" t="s">
        <v>3789</v>
      </c>
      <c r="D1625" s="59" t="s">
        <v>141</v>
      </c>
      <c r="E1625" s="59">
        <v>7249</v>
      </c>
      <c r="F1625" s="59">
        <v>7277</v>
      </c>
      <c r="G1625" s="59">
        <v>7306</v>
      </c>
      <c r="H1625" s="59">
        <v>7334</v>
      </c>
      <c r="I1625" s="59">
        <v>7362</v>
      </c>
      <c r="J1625" s="59">
        <v>7391</v>
      </c>
      <c r="K1625" s="59">
        <v>7419</v>
      </c>
      <c r="L1625" s="59">
        <v>7447</v>
      </c>
      <c r="M1625" s="59">
        <v>7475</v>
      </c>
      <c r="N1625" s="59">
        <v>7504</v>
      </c>
      <c r="O1625" s="59">
        <v>7532</v>
      </c>
      <c r="P1625" s="59">
        <v>7560</v>
      </c>
      <c r="Q1625" s="59">
        <v>7588</v>
      </c>
      <c r="R1625" s="59">
        <v>7418785</v>
      </c>
      <c r="S1625" s="90"/>
      <c r="T1625" s="90"/>
      <c r="U1625" s="91"/>
    </row>
    <row r="1626" spans="1:21" ht="13.2" x14ac:dyDescent="0.25">
      <c r="A1626" s="59" t="s">
        <v>2023</v>
      </c>
      <c r="B1626" s="59" t="s">
        <v>3784</v>
      </c>
      <c r="C1626" s="59" t="s">
        <v>3790</v>
      </c>
      <c r="D1626" s="59" t="s">
        <v>141</v>
      </c>
      <c r="E1626" s="59">
        <v>0</v>
      </c>
      <c r="F1626" s="59">
        <v>0</v>
      </c>
      <c r="G1626" s="59">
        <v>0</v>
      </c>
      <c r="H1626" s="59">
        <v>0</v>
      </c>
      <c r="I1626" s="59">
        <v>0</v>
      </c>
      <c r="J1626" s="59">
        <v>0</v>
      </c>
      <c r="K1626" s="59">
        <v>0</v>
      </c>
      <c r="L1626" s="59">
        <v>0</v>
      </c>
      <c r="M1626" s="59">
        <v>0</v>
      </c>
      <c r="N1626" s="59">
        <v>0</v>
      </c>
      <c r="O1626" s="59">
        <v>0</v>
      </c>
      <c r="P1626" s="59">
        <v>0</v>
      </c>
      <c r="Q1626" s="59">
        <v>0</v>
      </c>
      <c r="R1626" s="59">
        <v>0</v>
      </c>
      <c r="S1626" s="90"/>
      <c r="T1626" s="90"/>
      <c r="U1626" s="91"/>
    </row>
    <row r="1627" spans="1:21" ht="13.2" x14ac:dyDescent="0.25">
      <c r="A1627" s="59" t="s">
        <v>2024</v>
      </c>
      <c r="B1627" s="59" t="s">
        <v>3784</v>
      </c>
      <c r="C1627" s="59" t="s">
        <v>3791</v>
      </c>
      <c r="D1627" s="59" t="s">
        <v>141</v>
      </c>
      <c r="E1627" s="59">
        <v>15</v>
      </c>
      <c r="F1627" s="59">
        <v>15</v>
      </c>
      <c r="G1627" s="59">
        <v>15</v>
      </c>
      <c r="H1627" s="59">
        <v>15</v>
      </c>
      <c r="I1627" s="59">
        <v>15</v>
      </c>
      <c r="J1627" s="59">
        <v>15</v>
      </c>
      <c r="K1627" s="59">
        <v>15</v>
      </c>
      <c r="L1627" s="59">
        <v>15</v>
      </c>
      <c r="M1627" s="59">
        <v>15</v>
      </c>
      <c r="N1627" s="59">
        <v>15</v>
      </c>
      <c r="O1627" s="59">
        <v>15</v>
      </c>
      <c r="P1627" s="59">
        <v>15</v>
      </c>
      <c r="Q1627" s="59">
        <v>15</v>
      </c>
      <c r="R1627" s="59">
        <v>15356</v>
      </c>
      <c r="S1627" s="90"/>
      <c r="T1627" s="90"/>
      <c r="U1627" s="91"/>
    </row>
    <row r="1628" spans="1:21" ht="13.2" x14ac:dyDescent="0.25">
      <c r="A1628" s="59" t="s">
        <v>2025</v>
      </c>
      <c r="B1628" s="59" t="s">
        <v>3784</v>
      </c>
      <c r="C1628" s="59" t="s">
        <v>3792</v>
      </c>
      <c r="D1628" s="59" t="s">
        <v>141</v>
      </c>
      <c r="E1628" s="59">
        <v>0</v>
      </c>
      <c r="F1628" s="59">
        <v>0</v>
      </c>
      <c r="G1628" s="59">
        <v>0</v>
      </c>
      <c r="H1628" s="59">
        <v>0</v>
      </c>
      <c r="I1628" s="59">
        <v>0</v>
      </c>
      <c r="J1628" s="59">
        <v>0</v>
      </c>
      <c r="K1628" s="59">
        <v>0</v>
      </c>
      <c r="L1628" s="59">
        <v>0</v>
      </c>
      <c r="M1628" s="59">
        <v>0</v>
      </c>
      <c r="N1628" s="59">
        <v>0</v>
      </c>
      <c r="O1628" s="59">
        <v>0</v>
      </c>
      <c r="P1628" s="59">
        <v>0</v>
      </c>
      <c r="Q1628" s="59">
        <v>0</v>
      </c>
      <c r="R1628" s="59">
        <v>0</v>
      </c>
      <c r="S1628" s="90"/>
      <c r="T1628" s="90"/>
      <c r="U1628" s="91"/>
    </row>
    <row r="1629" spans="1:21" ht="13.2" x14ac:dyDescent="0.25">
      <c r="A1629" s="59" t="s">
        <v>2026</v>
      </c>
      <c r="B1629" s="59" t="s">
        <v>3784</v>
      </c>
      <c r="C1629" s="59" t="s">
        <v>3793</v>
      </c>
      <c r="D1629" s="59" t="s">
        <v>141</v>
      </c>
      <c r="E1629" s="59">
        <v>3223</v>
      </c>
      <c r="F1629" s="59">
        <v>3228</v>
      </c>
      <c r="G1629" s="59">
        <v>3233</v>
      </c>
      <c r="H1629" s="59">
        <v>3238</v>
      </c>
      <c r="I1629" s="59">
        <v>3243</v>
      </c>
      <c r="J1629" s="59">
        <v>3248</v>
      </c>
      <c r="K1629" s="59">
        <v>3253</v>
      </c>
      <c r="L1629" s="59">
        <v>3258</v>
      </c>
      <c r="M1629" s="59">
        <v>3263</v>
      </c>
      <c r="N1629" s="59">
        <v>3268</v>
      </c>
      <c r="O1629" s="59">
        <v>3273</v>
      </c>
      <c r="P1629" s="59">
        <v>3278</v>
      </c>
      <c r="Q1629" s="59">
        <v>3283</v>
      </c>
      <c r="R1629" s="59">
        <v>3253164</v>
      </c>
      <c r="S1629" s="90"/>
      <c r="T1629" s="90"/>
      <c r="U1629" s="91"/>
    </row>
    <row r="1630" spans="1:21" ht="13.2" x14ac:dyDescent="0.25">
      <c r="A1630" s="59" t="s">
        <v>2027</v>
      </c>
      <c r="B1630" s="59" t="s">
        <v>3784</v>
      </c>
      <c r="C1630" s="59" t="s">
        <v>3794</v>
      </c>
      <c r="D1630" s="59" t="s">
        <v>141</v>
      </c>
      <c r="E1630" s="59">
        <v>0</v>
      </c>
      <c r="F1630" s="59">
        <v>0</v>
      </c>
      <c r="G1630" s="59">
        <v>0</v>
      </c>
      <c r="H1630" s="59">
        <v>0</v>
      </c>
      <c r="I1630" s="59">
        <v>0</v>
      </c>
      <c r="J1630" s="59">
        <v>0</v>
      </c>
      <c r="K1630" s="59">
        <v>0</v>
      </c>
      <c r="L1630" s="59">
        <v>0</v>
      </c>
      <c r="M1630" s="59">
        <v>0</v>
      </c>
      <c r="N1630" s="59">
        <v>0</v>
      </c>
      <c r="O1630" s="59">
        <v>0</v>
      </c>
      <c r="P1630" s="59">
        <v>0</v>
      </c>
      <c r="Q1630" s="59">
        <v>0</v>
      </c>
      <c r="R1630" s="59">
        <v>0</v>
      </c>
      <c r="S1630" s="90"/>
      <c r="T1630" s="90"/>
      <c r="U1630" s="91"/>
    </row>
    <row r="1631" spans="1:21" ht="13.2" x14ac:dyDescent="0.25">
      <c r="A1631" s="59" t="s">
        <v>2028</v>
      </c>
      <c r="B1631" s="59" t="s">
        <v>3784</v>
      </c>
      <c r="C1631" s="59" t="s">
        <v>3795</v>
      </c>
      <c r="D1631" s="59" t="s">
        <v>141</v>
      </c>
      <c r="E1631" s="59">
        <v>637</v>
      </c>
      <c r="F1631" s="59">
        <v>638</v>
      </c>
      <c r="G1631" s="59">
        <v>639</v>
      </c>
      <c r="H1631" s="59">
        <v>640</v>
      </c>
      <c r="I1631" s="59">
        <v>641</v>
      </c>
      <c r="J1631" s="59">
        <v>642</v>
      </c>
      <c r="K1631" s="59">
        <v>643</v>
      </c>
      <c r="L1631" s="59">
        <v>644</v>
      </c>
      <c r="M1631" s="59">
        <v>645</v>
      </c>
      <c r="N1631" s="59">
        <v>646</v>
      </c>
      <c r="O1631" s="59">
        <v>647</v>
      </c>
      <c r="P1631" s="59">
        <v>648</v>
      </c>
      <c r="Q1631" s="59">
        <v>649</v>
      </c>
      <c r="R1631" s="59">
        <v>643128</v>
      </c>
      <c r="S1631" s="90"/>
      <c r="T1631" s="90"/>
      <c r="U1631" s="91"/>
    </row>
    <row r="1632" spans="1:21" ht="13.2" x14ac:dyDescent="0.25">
      <c r="A1632" s="59" t="s">
        <v>2029</v>
      </c>
      <c r="B1632" s="59" t="s">
        <v>3784</v>
      </c>
      <c r="C1632" s="59" t="s">
        <v>3796</v>
      </c>
      <c r="D1632" s="59" t="s">
        <v>141</v>
      </c>
      <c r="E1632" s="59">
        <v>0</v>
      </c>
      <c r="F1632" s="59">
        <v>0</v>
      </c>
      <c r="G1632" s="59">
        <v>0</v>
      </c>
      <c r="H1632" s="59">
        <v>0</v>
      </c>
      <c r="I1632" s="59">
        <v>0</v>
      </c>
      <c r="J1632" s="59">
        <v>0</v>
      </c>
      <c r="K1632" s="59">
        <v>0</v>
      </c>
      <c r="L1632" s="59">
        <v>0</v>
      </c>
      <c r="M1632" s="59">
        <v>0</v>
      </c>
      <c r="N1632" s="59">
        <v>0</v>
      </c>
      <c r="O1632" s="59">
        <v>0</v>
      </c>
      <c r="P1632" s="59">
        <v>0</v>
      </c>
      <c r="Q1632" s="59">
        <v>0</v>
      </c>
      <c r="R1632" s="59">
        <v>0</v>
      </c>
      <c r="S1632" s="90"/>
      <c r="T1632" s="90"/>
      <c r="U1632" s="91"/>
    </row>
    <row r="1633" spans="1:21" ht="13.2" x14ac:dyDescent="0.25">
      <c r="A1633" s="59" t="s">
        <v>2030</v>
      </c>
      <c r="B1633" s="59" t="s">
        <v>3784</v>
      </c>
      <c r="C1633" s="59" t="s">
        <v>3797</v>
      </c>
      <c r="D1633" s="59" t="s">
        <v>141</v>
      </c>
      <c r="E1633" s="59">
        <v>1777</v>
      </c>
      <c r="F1633" s="59">
        <v>1780</v>
      </c>
      <c r="G1633" s="59">
        <v>1784</v>
      </c>
      <c r="H1633" s="59">
        <v>1787</v>
      </c>
      <c r="I1633" s="59">
        <v>1790</v>
      </c>
      <c r="J1633" s="59">
        <v>1793</v>
      </c>
      <c r="K1633" s="59">
        <v>1796</v>
      </c>
      <c r="L1633" s="59">
        <v>1799</v>
      </c>
      <c r="M1633" s="59">
        <v>1803</v>
      </c>
      <c r="N1633" s="59">
        <v>1806</v>
      </c>
      <c r="O1633" s="59">
        <v>1809</v>
      </c>
      <c r="P1633" s="59">
        <v>1812</v>
      </c>
      <c r="Q1633" s="59">
        <v>1815</v>
      </c>
      <c r="R1633" s="59">
        <v>1796256</v>
      </c>
      <c r="S1633" s="90"/>
      <c r="T1633" s="90"/>
      <c r="U1633" s="91"/>
    </row>
    <row r="1634" spans="1:21" ht="13.2" x14ac:dyDescent="0.25">
      <c r="A1634" s="59" t="s">
        <v>2031</v>
      </c>
      <c r="B1634" s="59" t="s">
        <v>3784</v>
      </c>
      <c r="C1634" s="59" t="s">
        <v>3798</v>
      </c>
      <c r="D1634" s="59" t="s">
        <v>141</v>
      </c>
      <c r="E1634" s="59">
        <v>0</v>
      </c>
      <c r="F1634" s="59">
        <v>0</v>
      </c>
      <c r="G1634" s="59">
        <v>0</v>
      </c>
      <c r="H1634" s="59">
        <v>0</v>
      </c>
      <c r="I1634" s="59">
        <v>0</v>
      </c>
      <c r="J1634" s="59">
        <v>0</v>
      </c>
      <c r="K1634" s="59">
        <v>0</v>
      </c>
      <c r="L1634" s="59">
        <v>0</v>
      </c>
      <c r="M1634" s="59">
        <v>0</v>
      </c>
      <c r="N1634" s="59">
        <v>0</v>
      </c>
      <c r="O1634" s="59">
        <v>0</v>
      </c>
      <c r="P1634" s="59">
        <v>0</v>
      </c>
      <c r="Q1634" s="59">
        <v>0</v>
      </c>
      <c r="R1634" s="59">
        <v>0</v>
      </c>
      <c r="S1634" s="90"/>
      <c r="T1634" s="90"/>
      <c r="U1634" s="91"/>
    </row>
    <row r="1635" spans="1:21" ht="13.2" x14ac:dyDescent="0.25">
      <c r="A1635" s="59" t="s">
        <v>2032</v>
      </c>
      <c r="B1635" s="59" t="s">
        <v>3784</v>
      </c>
      <c r="C1635" s="59" t="s">
        <v>3799</v>
      </c>
      <c r="D1635" s="59" t="s">
        <v>141</v>
      </c>
      <c r="E1635" s="59">
        <v>2440</v>
      </c>
      <c r="F1635" s="59">
        <v>2444</v>
      </c>
      <c r="G1635" s="59">
        <v>2447</v>
      </c>
      <c r="H1635" s="59">
        <v>2451</v>
      </c>
      <c r="I1635" s="59">
        <v>2455</v>
      </c>
      <c r="J1635" s="59">
        <v>2458</v>
      </c>
      <c r="K1635" s="59">
        <v>2462</v>
      </c>
      <c r="L1635" s="59">
        <v>2466</v>
      </c>
      <c r="M1635" s="59">
        <v>2470</v>
      </c>
      <c r="N1635" s="59">
        <v>2473</v>
      </c>
      <c r="O1635" s="59">
        <v>2477</v>
      </c>
      <c r="P1635" s="59">
        <v>2481</v>
      </c>
      <c r="Q1635" s="59">
        <v>2484</v>
      </c>
      <c r="R1635" s="59">
        <v>2462157</v>
      </c>
      <c r="S1635" s="90"/>
      <c r="T1635" s="90"/>
      <c r="U1635" s="91"/>
    </row>
    <row r="1636" spans="1:21" ht="13.2" x14ac:dyDescent="0.25">
      <c r="A1636" s="59" t="s">
        <v>2033</v>
      </c>
      <c r="B1636" s="59" t="s">
        <v>3784</v>
      </c>
      <c r="C1636" s="59" t="s">
        <v>3800</v>
      </c>
      <c r="D1636" s="59" t="s">
        <v>141</v>
      </c>
      <c r="E1636" s="59">
        <v>0</v>
      </c>
      <c r="F1636" s="59">
        <v>0</v>
      </c>
      <c r="G1636" s="59">
        <v>0</v>
      </c>
      <c r="H1636" s="59">
        <v>0</v>
      </c>
      <c r="I1636" s="59">
        <v>0</v>
      </c>
      <c r="J1636" s="59">
        <v>0</v>
      </c>
      <c r="K1636" s="59">
        <v>0</v>
      </c>
      <c r="L1636" s="59">
        <v>0</v>
      </c>
      <c r="M1636" s="59">
        <v>0</v>
      </c>
      <c r="N1636" s="59">
        <v>0</v>
      </c>
      <c r="O1636" s="59">
        <v>0</v>
      </c>
      <c r="P1636" s="59">
        <v>0</v>
      </c>
      <c r="Q1636" s="59">
        <v>0</v>
      </c>
      <c r="R1636" s="59">
        <v>0</v>
      </c>
      <c r="S1636" s="90"/>
      <c r="T1636" s="90"/>
      <c r="U1636" s="91"/>
    </row>
    <row r="1637" spans="1:21" ht="13.2" x14ac:dyDescent="0.25">
      <c r="A1637" s="59" t="s">
        <v>2034</v>
      </c>
      <c r="B1637" s="59" t="s">
        <v>3784</v>
      </c>
      <c r="C1637" s="59" t="s">
        <v>3801</v>
      </c>
      <c r="D1637" s="59" t="s">
        <v>141</v>
      </c>
      <c r="E1637" s="59">
        <v>3190</v>
      </c>
      <c r="F1637" s="59">
        <v>3196</v>
      </c>
      <c r="G1637" s="59">
        <v>3202</v>
      </c>
      <c r="H1637" s="59">
        <v>3208</v>
      </c>
      <c r="I1637" s="59">
        <v>3214</v>
      </c>
      <c r="J1637" s="59">
        <v>3220</v>
      </c>
      <c r="K1637" s="59">
        <v>3227</v>
      </c>
      <c r="L1637" s="59">
        <v>3233</v>
      </c>
      <c r="M1637" s="59">
        <v>3239</v>
      </c>
      <c r="N1637" s="59">
        <v>3245</v>
      </c>
      <c r="O1637" s="59">
        <v>3251</v>
      </c>
      <c r="P1637" s="59">
        <v>3257</v>
      </c>
      <c r="Q1637" s="59">
        <v>3263</v>
      </c>
      <c r="R1637" s="59">
        <v>3226608</v>
      </c>
      <c r="S1637" s="90"/>
      <c r="T1637" s="90"/>
      <c r="U1637" s="91"/>
    </row>
    <row r="1638" spans="1:21" ht="13.2" x14ac:dyDescent="0.25">
      <c r="A1638" s="59" t="s">
        <v>2035</v>
      </c>
      <c r="B1638" s="59" t="s">
        <v>3784</v>
      </c>
      <c r="C1638" s="59" t="s">
        <v>3802</v>
      </c>
      <c r="D1638" s="59" t="s">
        <v>141</v>
      </c>
      <c r="E1638" s="59">
        <v>0</v>
      </c>
      <c r="F1638" s="59">
        <v>0</v>
      </c>
      <c r="G1638" s="59">
        <v>0</v>
      </c>
      <c r="H1638" s="59">
        <v>0</v>
      </c>
      <c r="I1638" s="59">
        <v>0</v>
      </c>
      <c r="J1638" s="59">
        <v>0</v>
      </c>
      <c r="K1638" s="59">
        <v>0</v>
      </c>
      <c r="L1638" s="59">
        <v>0</v>
      </c>
      <c r="M1638" s="59">
        <v>0</v>
      </c>
      <c r="N1638" s="59">
        <v>0</v>
      </c>
      <c r="O1638" s="59">
        <v>0</v>
      </c>
      <c r="P1638" s="59">
        <v>0</v>
      </c>
      <c r="Q1638" s="59">
        <v>0</v>
      </c>
      <c r="R1638" s="59">
        <v>0</v>
      </c>
      <c r="S1638" s="90"/>
      <c r="T1638" s="90"/>
      <c r="U1638" s="91"/>
    </row>
    <row r="1639" spans="1:21" ht="13.2" x14ac:dyDescent="0.25">
      <c r="A1639" s="59" t="s">
        <v>2036</v>
      </c>
      <c r="B1639" s="59" t="s">
        <v>3784</v>
      </c>
      <c r="C1639" s="59" t="s">
        <v>3803</v>
      </c>
      <c r="D1639" s="59" t="s">
        <v>141</v>
      </c>
      <c r="E1639" s="59">
        <v>1250</v>
      </c>
      <c r="F1639" s="59">
        <v>1252</v>
      </c>
      <c r="G1639" s="59">
        <v>1253</v>
      </c>
      <c r="H1639" s="59">
        <v>1255</v>
      </c>
      <c r="I1639" s="59">
        <v>1256</v>
      </c>
      <c r="J1639" s="59">
        <v>1258</v>
      </c>
      <c r="K1639" s="59">
        <v>1259</v>
      </c>
      <c r="L1639" s="59">
        <v>1261</v>
      </c>
      <c r="M1639" s="59">
        <v>1262</v>
      </c>
      <c r="N1639" s="59">
        <v>1264</v>
      </c>
      <c r="O1639" s="59">
        <v>1265</v>
      </c>
      <c r="P1639" s="59">
        <v>1267</v>
      </c>
      <c r="Q1639" s="59">
        <v>1268</v>
      </c>
      <c r="R1639" s="59">
        <v>1259097</v>
      </c>
      <c r="S1639" s="90"/>
      <c r="T1639" s="90"/>
      <c r="U1639" s="91"/>
    </row>
    <row r="1640" spans="1:21" ht="13.2" x14ac:dyDescent="0.25">
      <c r="A1640" s="59" t="s">
        <v>2037</v>
      </c>
      <c r="B1640" s="59" t="s">
        <v>3784</v>
      </c>
      <c r="C1640" s="59" t="s">
        <v>3804</v>
      </c>
      <c r="D1640" s="59" t="s">
        <v>141</v>
      </c>
      <c r="E1640" s="59">
        <v>0</v>
      </c>
      <c r="F1640" s="59">
        <v>0</v>
      </c>
      <c r="G1640" s="59">
        <v>0</v>
      </c>
      <c r="H1640" s="59">
        <v>0</v>
      </c>
      <c r="I1640" s="59">
        <v>0</v>
      </c>
      <c r="J1640" s="59">
        <v>0</v>
      </c>
      <c r="K1640" s="59">
        <v>0</v>
      </c>
      <c r="L1640" s="59">
        <v>0</v>
      </c>
      <c r="M1640" s="59">
        <v>0</v>
      </c>
      <c r="N1640" s="59">
        <v>0</v>
      </c>
      <c r="O1640" s="59">
        <v>0</v>
      </c>
      <c r="P1640" s="59">
        <v>0</v>
      </c>
      <c r="Q1640" s="59">
        <v>0</v>
      </c>
      <c r="R1640" s="59">
        <v>0</v>
      </c>
      <c r="S1640" s="90"/>
      <c r="T1640" s="90"/>
      <c r="U1640" s="91"/>
    </row>
    <row r="1641" spans="1:21" ht="13.2" x14ac:dyDescent="0.25">
      <c r="A1641" s="59" t="s">
        <v>2038</v>
      </c>
      <c r="B1641" s="59" t="s">
        <v>3784</v>
      </c>
      <c r="C1641" s="59" t="s">
        <v>3805</v>
      </c>
      <c r="D1641" s="59" t="s">
        <v>141</v>
      </c>
      <c r="E1641" s="59">
        <v>0</v>
      </c>
      <c r="F1641" s="59">
        <v>0</v>
      </c>
      <c r="G1641" s="59">
        <v>0</v>
      </c>
      <c r="H1641" s="59">
        <v>0</v>
      </c>
      <c r="I1641" s="59">
        <v>0</v>
      </c>
      <c r="J1641" s="59">
        <v>0</v>
      </c>
      <c r="K1641" s="59">
        <v>0</v>
      </c>
      <c r="L1641" s="59">
        <v>0</v>
      </c>
      <c r="M1641" s="59">
        <v>0</v>
      </c>
      <c r="N1641" s="59">
        <v>0</v>
      </c>
      <c r="O1641" s="59">
        <v>0</v>
      </c>
      <c r="P1641" s="59">
        <v>0</v>
      </c>
      <c r="Q1641" s="59">
        <v>0</v>
      </c>
      <c r="R1641" s="59">
        <v>0</v>
      </c>
      <c r="S1641" s="90"/>
      <c r="T1641" s="90"/>
      <c r="U1641" s="91"/>
    </row>
    <row r="1642" spans="1:21" ht="13.2" x14ac:dyDescent="0.25">
      <c r="A1642" s="59" t="s">
        <v>2039</v>
      </c>
      <c r="B1642" s="59" t="s">
        <v>3784</v>
      </c>
      <c r="C1642" s="59" t="s">
        <v>3806</v>
      </c>
      <c r="D1642" s="59" t="s">
        <v>141</v>
      </c>
      <c r="E1642" s="59">
        <v>0</v>
      </c>
      <c r="F1642" s="59">
        <v>0</v>
      </c>
      <c r="G1642" s="59">
        <v>0</v>
      </c>
      <c r="H1642" s="59">
        <v>0</v>
      </c>
      <c r="I1642" s="59">
        <v>0</v>
      </c>
      <c r="J1642" s="59">
        <v>0</v>
      </c>
      <c r="K1642" s="59">
        <v>0</v>
      </c>
      <c r="L1642" s="59">
        <v>0</v>
      </c>
      <c r="M1642" s="59">
        <v>0</v>
      </c>
      <c r="N1642" s="59">
        <v>0</v>
      </c>
      <c r="O1642" s="59">
        <v>0</v>
      </c>
      <c r="P1642" s="59">
        <v>0</v>
      </c>
      <c r="Q1642" s="59">
        <v>0</v>
      </c>
      <c r="R1642" s="59">
        <v>0</v>
      </c>
      <c r="S1642" s="90"/>
      <c r="T1642" s="90"/>
      <c r="U1642" s="91"/>
    </row>
    <row r="1643" spans="1:21" ht="13.2" x14ac:dyDescent="0.25">
      <c r="A1643" s="59" t="s">
        <v>2040</v>
      </c>
      <c r="B1643" s="59" t="s">
        <v>3784</v>
      </c>
      <c r="C1643" s="59" t="s">
        <v>3807</v>
      </c>
      <c r="D1643" s="59" t="s">
        <v>141</v>
      </c>
      <c r="E1643" s="59">
        <v>742</v>
      </c>
      <c r="F1643" s="59">
        <v>770</v>
      </c>
      <c r="G1643" s="59">
        <v>799</v>
      </c>
      <c r="H1643" s="59">
        <v>827</v>
      </c>
      <c r="I1643" s="59">
        <v>855</v>
      </c>
      <c r="J1643" s="59">
        <v>883</v>
      </c>
      <c r="K1643" s="59">
        <v>911</v>
      </c>
      <c r="L1643" s="59">
        <v>940</v>
      </c>
      <c r="M1643" s="59">
        <v>968</v>
      </c>
      <c r="N1643" s="59">
        <v>996</v>
      </c>
      <c r="O1643" s="59">
        <v>1024</v>
      </c>
      <c r="P1643" s="59">
        <v>1052</v>
      </c>
      <c r="Q1643" s="59">
        <v>1080</v>
      </c>
      <c r="R1643" s="59">
        <v>911346</v>
      </c>
      <c r="S1643" s="90"/>
      <c r="T1643" s="90"/>
      <c r="U1643" s="91"/>
    </row>
    <row r="1644" spans="1:21" ht="13.2" x14ac:dyDescent="0.25">
      <c r="A1644" s="59" t="s">
        <v>2041</v>
      </c>
      <c r="B1644" s="59" t="s">
        <v>3784</v>
      </c>
      <c r="C1644" s="59" t="s">
        <v>3808</v>
      </c>
      <c r="D1644" s="59" t="s">
        <v>141</v>
      </c>
      <c r="E1644" s="59">
        <v>0</v>
      </c>
      <c r="F1644" s="59">
        <v>0</v>
      </c>
      <c r="G1644" s="59">
        <v>0</v>
      </c>
      <c r="H1644" s="59">
        <v>0</v>
      </c>
      <c r="I1644" s="59">
        <v>0</v>
      </c>
      <c r="J1644" s="59">
        <v>0</v>
      </c>
      <c r="K1644" s="59">
        <v>0</v>
      </c>
      <c r="L1644" s="59">
        <v>0</v>
      </c>
      <c r="M1644" s="59">
        <v>0</v>
      </c>
      <c r="N1644" s="59">
        <v>0</v>
      </c>
      <c r="O1644" s="59">
        <v>0</v>
      </c>
      <c r="P1644" s="59">
        <v>0</v>
      </c>
      <c r="Q1644" s="59">
        <v>0</v>
      </c>
      <c r="R1644" s="59">
        <v>0</v>
      </c>
      <c r="S1644" s="90"/>
      <c r="T1644" s="90"/>
      <c r="U1644" s="91"/>
    </row>
    <row r="1645" spans="1:21" ht="13.2" x14ac:dyDescent="0.25">
      <c r="A1645" s="59" t="s">
        <v>2042</v>
      </c>
      <c r="B1645" s="59" t="s">
        <v>3784</v>
      </c>
      <c r="C1645" s="59" t="s">
        <v>3809</v>
      </c>
      <c r="D1645" s="59" t="s">
        <v>141</v>
      </c>
      <c r="E1645" s="59">
        <v>5080</v>
      </c>
      <c r="F1645" s="59">
        <v>5089</v>
      </c>
      <c r="G1645" s="59">
        <v>5098</v>
      </c>
      <c r="H1645" s="59">
        <v>5107</v>
      </c>
      <c r="I1645" s="59">
        <v>5116</v>
      </c>
      <c r="J1645" s="59">
        <v>5125</v>
      </c>
      <c r="K1645" s="59">
        <v>5134</v>
      </c>
      <c r="L1645" s="59">
        <v>5143</v>
      </c>
      <c r="M1645" s="59">
        <v>5152</v>
      </c>
      <c r="N1645" s="59">
        <v>5161</v>
      </c>
      <c r="O1645" s="59">
        <v>5170</v>
      </c>
      <c r="P1645" s="59">
        <v>5179</v>
      </c>
      <c r="Q1645" s="59">
        <v>5188</v>
      </c>
      <c r="R1645" s="59">
        <v>5134059</v>
      </c>
      <c r="S1645" s="90"/>
      <c r="T1645" s="90"/>
      <c r="U1645" s="91"/>
    </row>
    <row r="1646" spans="1:21" ht="13.2" x14ac:dyDescent="0.25">
      <c r="A1646" s="59" t="s">
        <v>2043</v>
      </c>
      <c r="B1646" s="59" t="s">
        <v>3784</v>
      </c>
      <c r="C1646" s="59" t="s">
        <v>3810</v>
      </c>
      <c r="D1646" s="59" t="s">
        <v>141</v>
      </c>
      <c r="E1646" s="59">
        <v>0</v>
      </c>
      <c r="F1646" s="59">
        <v>0</v>
      </c>
      <c r="G1646" s="59">
        <v>0</v>
      </c>
      <c r="H1646" s="59">
        <v>0</v>
      </c>
      <c r="I1646" s="59">
        <v>0</v>
      </c>
      <c r="J1646" s="59">
        <v>0</v>
      </c>
      <c r="K1646" s="59">
        <v>0</v>
      </c>
      <c r="L1646" s="59">
        <v>0</v>
      </c>
      <c r="M1646" s="59">
        <v>0</v>
      </c>
      <c r="N1646" s="59">
        <v>0</v>
      </c>
      <c r="O1646" s="59">
        <v>0</v>
      </c>
      <c r="P1646" s="59">
        <v>0</v>
      </c>
      <c r="Q1646" s="59">
        <v>0</v>
      </c>
      <c r="R1646" s="59">
        <v>0</v>
      </c>
      <c r="S1646" s="90"/>
      <c r="T1646" s="90"/>
      <c r="U1646" s="91"/>
    </row>
    <row r="1647" spans="1:21" ht="13.2" x14ac:dyDescent="0.25">
      <c r="A1647" s="59" t="s">
        <v>2045</v>
      </c>
      <c r="B1647" s="59" t="s">
        <v>3784</v>
      </c>
      <c r="C1647" s="59" t="s">
        <v>3812</v>
      </c>
      <c r="D1647" s="59" t="s">
        <v>141</v>
      </c>
      <c r="E1647" s="59">
        <v>5243</v>
      </c>
      <c r="F1647" s="59">
        <v>5294</v>
      </c>
      <c r="G1647" s="59">
        <v>5346</v>
      </c>
      <c r="H1647" s="59">
        <v>5401</v>
      </c>
      <c r="I1647" s="59">
        <v>5456</v>
      </c>
      <c r="J1647" s="59">
        <v>5508</v>
      </c>
      <c r="K1647" s="59">
        <v>5561</v>
      </c>
      <c r="L1647" s="59">
        <v>5613</v>
      </c>
      <c r="M1647" s="59">
        <v>5666</v>
      </c>
      <c r="N1647" s="59">
        <v>5724</v>
      </c>
      <c r="O1647" s="59">
        <v>5786</v>
      </c>
      <c r="P1647" s="59">
        <v>5849</v>
      </c>
      <c r="Q1647" s="59">
        <v>5914</v>
      </c>
      <c r="R1647" s="59">
        <v>5565225</v>
      </c>
      <c r="S1647" s="90"/>
      <c r="T1647" s="90"/>
      <c r="U1647" s="91"/>
    </row>
    <row r="1648" spans="1:21" ht="13.2" x14ac:dyDescent="0.25">
      <c r="A1648" s="59" t="s">
        <v>2046</v>
      </c>
      <c r="B1648" s="59" t="s">
        <v>1686</v>
      </c>
      <c r="C1648" s="59" t="s">
        <v>3813</v>
      </c>
      <c r="D1648" s="59" t="s">
        <v>141</v>
      </c>
      <c r="E1648" s="59">
        <v>0</v>
      </c>
      <c r="F1648" s="59">
        <v>0</v>
      </c>
      <c r="G1648" s="59">
        <v>0</v>
      </c>
      <c r="H1648" s="59">
        <v>0</v>
      </c>
      <c r="I1648" s="59">
        <v>0</v>
      </c>
      <c r="J1648" s="59">
        <v>0</v>
      </c>
      <c r="K1648" s="59">
        <v>0</v>
      </c>
      <c r="L1648" s="59">
        <v>0</v>
      </c>
      <c r="M1648" s="59">
        <v>0</v>
      </c>
      <c r="N1648" s="59">
        <v>0</v>
      </c>
      <c r="O1648" s="59">
        <v>0</v>
      </c>
      <c r="P1648" s="59">
        <v>0</v>
      </c>
      <c r="Q1648" s="59">
        <v>0</v>
      </c>
      <c r="R1648" s="59">
        <v>0</v>
      </c>
      <c r="S1648" s="90"/>
      <c r="T1648" s="90"/>
      <c r="U1648" s="91"/>
    </row>
    <row r="1649" spans="1:21" ht="13.2" x14ac:dyDescent="0.25">
      <c r="A1649" s="59" t="s">
        <v>2047</v>
      </c>
      <c r="B1649" s="59" t="s">
        <v>1686</v>
      </c>
      <c r="C1649" s="59" t="s">
        <v>3814</v>
      </c>
      <c r="D1649" s="59" t="s">
        <v>141</v>
      </c>
      <c r="E1649" s="59">
        <v>553</v>
      </c>
      <c r="F1649" s="59">
        <v>568</v>
      </c>
      <c r="G1649" s="59">
        <v>583</v>
      </c>
      <c r="H1649" s="59">
        <v>598</v>
      </c>
      <c r="I1649" s="59">
        <v>613</v>
      </c>
      <c r="J1649" s="59">
        <v>627</v>
      </c>
      <c r="K1649" s="59">
        <v>642</v>
      </c>
      <c r="L1649" s="59">
        <v>657</v>
      </c>
      <c r="M1649" s="59">
        <v>672</v>
      </c>
      <c r="N1649" s="59">
        <v>686</v>
      </c>
      <c r="O1649" s="59">
        <v>701</v>
      </c>
      <c r="P1649" s="59">
        <v>716</v>
      </c>
      <c r="Q1649" s="59">
        <v>731</v>
      </c>
      <c r="R1649" s="59">
        <v>642108</v>
      </c>
      <c r="S1649" s="90"/>
      <c r="T1649" s="90"/>
      <c r="U1649" s="91"/>
    </row>
    <row r="1650" spans="1:21" ht="13.2" x14ac:dyDescent="0.25">
      <c r="A1650" s="59" t="s">
        <v>2048</v>
      </c>
      <c r="B1650" s="59" t="s">
        <v>1686</v>
      </c>
      <c r="C1650" s="59" t="s">
        <v>3815</v>
      </c>
      <c r="D1650" s="59" t="s">
        <v>141</v>
      </c>
      <c r="E1650" s="59">
        <v>0</v>
      </c>
      <c r="F1650" s="59">
        <v>0</v>
      </c>
      <c r="G1650" s="59">
        <v>0</v>
      </c>
      <c r="H1650" s="59">
        <v>0</v>
      </c>
      <c r="I1650" s="59">
        <v>0</v>
      </c>
      <c r="J1650" s="59">
        <v>0</v>
      </c>
      <c r="K1650" s="59">
        <v>0</v>
      </c>
      <c r="L1650" s="59">
        <v>0</v>
      </c>
      <c r="M1650" s="59">
        <v>0</v>
      </c>
      <c r="N1650" s="59">
        <v>0</v>
      </c>
      <c r="O1650" s="59">
        <v>0</v>
      </c>
      <c r="P1650" s="59">
        <v>0</v>
      </c>
      <c r="Q1650" s="59">
        <v>0</v>
      </c>
      <c r="R1650" s="59">
        <v>0</v>
      </c>
      <c r="S1650" s="90"/>
      <c r="T1650" s="90"/>
      <c r="U1650" s="91"/>
    </row>
    <row r="1651" spans="1:21" ht="13.2" x14ac:dyDescent="0.25">
      <c r="A1651" s="59" t="s">
        <v>2049</v>
      </c>
      <c r="B1651" s="59" t="s">
        <v>1686</v>
      </c>
      <c r="C1651" s="59" t="s">
        <v>3816</v>
      </c>
      <c r="D1651" s="59" t="s">
        <v>141</v>
      </c>
      <c r="E1651" s="59">
        <v>5731</v>
      </c>
      <c r="F1651" s="59">
        <v>5806</v>
      </c>
      <c r="G1651" s="59">
        <v>5881</v>
      </c>
      <c r="H1651" s="59">
        <v>5956</v>
      </c>
      <c r="I1651" s="59">
        <v>6030</v>
      </c>
      <c r="J1651" s="59">
        <v>6105</v>
      </c>
      <c r="K1651" s="59">
        <v>6180</v>
      </c>
      <c r="L1651" s="59">
        <v>6255</v>
      </c>
      <c r="M1651" s="59">
        <v>6330</v>
      </c>
      <c r="N1651" s="59">
        <v>6405</v>
      </c>
      <c r="O1651" s="59">
        <v>6480</v>
      </c>
      <c r="P1651" s="59">
        <v>6555</v>
      </c>
      <c r="Q1651" s="59">
        <v>6630</v>
      </c>
      <c r="R1651" s="59">
        <v>6180251</v>
      </c>
      <c r="S1651" s="90"/>
      <c r="T1651" s="90"/>
      <c r="U1651" s="91"/>
    </row>
    <row r="1652" spans="1:21" ht="13.2" x14ac:dyDescent="0.25">
      <c r="A1652" s="59" t="s">
        <v>2050</v>
      </c>
      <c r="B1652" s="59" t="s">
        <v>1686</v>
      </c>
      <c r="C1652" s="59" t="s">
        <v>3817</v>
      </c>
      <c r="D1652" s="59" t="s">
        <v>141</v>
      </c>
      <c r="E1652" s="59">
        <v>0</v>
      </c>
      <c r="F1652" s="59">
        <v>0</v>
      </c>
      <c r="G1652" s="59">
        <v>0</v>
      </c>
      <c r="H1652" s="59">
        <v>0</v>
      </c>
      <c r="I1652" s="59">
        <v>0</v>
      </c>
      <c r="J1652" s="59">
        <v>0</v>
      </c>
      <c r="K1652" s="59">
        <v>0</v>
      </c>
      <c r="L1652" s="59">
        <v>0</v>
      </c>
      <c r="M1652" s="59">
        <v>0</v>
      </c>
      <c r="N1652" s="59">
        <v>0</v>
      </c>
      <c r="O1652" s="59">
        <v>0</v>
      </c>
      <c r="P1652" s="59">
        <v>0</v>
      </c>
      <c r="Q1652" s="59">
        <v>0</v>
      </c>
      <c r="R1652" s="59">
        <v>0</v>
      </c>
      <c r="S1652" s="90"/>
      <c r="T1652" s="90"/>
      <c r="U1652" s="91"/>
    </row>
    <row r="1653" spans="1:21" ht="13.2" x14ac:dyDescent="0.25">
      <c r="A1653" s="59" t="s">
        <v>2051</v>
      </c>
      <c r="B1653" s="59" t="s">
        <v>1686</v>
      </c>
      <c r="C1653" s="59" t="s">
        <v>3818</v>
      </c>
      <c r="D1653" s="59" t="s">
        <v>141</v>
      </c>
      <c r="E1653" s="59">
        <v>0</v>
      </c>
      <c r="F1653" s="59">
        <v>0</v>
      </c>
      <c r="G1653" s="59">
        <v>0</v>
      </c>
      <c r="H1653" s="59">
        <v>0</v>
      </c>
      <c r="I1653" s="59">
        <v>0</v>
      </c>
      <c r="J1653" s="59">
        <v>0</v>
      </c>
      <c r="K1653" s="59">
        <v>0</v>
      </c>
      <c r="L1653" s="59">
        <v>0</v>
      </c>
      <c r="M1653" s="59">
        <v>0</v>
      </c>
      <c r="N1653" s="59">
        <v>0</v>
      </c>
      <c r="O1653" s="59">
        <v>0</v>
      </c>
      <c r="P1653" s="59">
        <v>0</v>
      </c>
      <c r="Q1653" s="59">
        <v>0</v>
      </c>
      <c r="R1653" s="59">
        <v>0</v>
      </c>
      <c r="S1653" s="90"/>
      <c r="T1653" s="90"/>
      <c r="U1653" s="91"/>
    </row>
    <row r="1654" spans="1:21" ht="13.2" x14ac:dyDescent="0.25">
      <c r="A1654" s="59" t="s">
        <v>2052</v>
      </c>
      <c r="B1654" s="59" t="s">
        <v>1686</v>
      </c>
      <c r="C1654" s="59" t="s">
        <v>3819</v>
      </c>
      <c r="D1654" s="59" t="s">
        <v>141</v>
      </c>
      <c r="E1654" s="59">
        <v>0</v>
      </c>
      <c r="F1654" s="59">
        <v>0</v>
      </c>
      <c r="G1654" s="59">
        <v>0</v>
      </c>
      <c r="H1654" s="59">
        <v>0</v>
      </c>
      <c r="I1654" s="59">
        <v>0</v>
      </c>
      <c r="J1654" s="59">
        <v>0</v>
      </c>
      <c r="K1654" s="59">
        <v>0</v>
      </c>
      <c r="L1654" s="59">
        <v>0</v>
      </c>
      <c r="M1654" s="59">
        <v>0</v>
      </c>
      <c r="N1654" s="59">
        <v>0</v>
      </c>
      <c r="O1654" s="59">
        <v>0</v>
      </c>
      <c r="P1654" s="59">
        <v>0</v>
      </c>
      <c r="Q1654" s="59">
        <v>0</v>
      </c>
      <c r="R1654" s="59">
        <v>0</v>
      </c>
      <c r="S1654" s="90"/>
      <c r="T1654" s="90"/>
      <c r="U1654" s="91"/>
    </row>
    <row r="1655" spans="1:21" ht="13.2" x14ac:dyDescent="0.25">
      <c r="A1655" s="59" t="s">
        <v>2053</v>
      </c>
      <c r="B1655" s="59" t="s">
        <v>1686</v>
      </c>
      <c r="C1655" s="59" t="s">
        <v>3820</v>
      </c>
      <c r="D1655" s="59" t="s">
        <v>141</v>
      </c>
      <c r="E1655" s="59">
        <v>333</v>
      </c>
      <c r="F1655" s="59">
        <v>333</v>
      </c>
      <c r="G1655" s="59">
        <v>334</v>
      </c>
      <c r="H1655" s="59">
        <v>334</v>
      </c>
      <c r="I1655" s="59">
        <v>334</v>
      </c>
      <c r="J1655" s="59">
        <v>335</v>
      </c>
      <c r="K1655" s="59">
        <v>335</v>
      </c>
      <c r="L1655" s="59">
        <v>335</v>
      </c>
      <c r="M1655" s="59">
        <v>335</v>
      </c>
      <c r="N1655" s="59">
        <v>336</v>
      </c>
      <c r="O1655" s="59">
        <v>336</v>
      </c>
      <c r="P1655" s="59">
        <v>336</v>
      </c>
      <c r="Q1655" s="59">
        <v>337</v>
      </c>
      <c r="R1655" s="59">
        <v>334885</v>
      </c>
      <c r="S1655" s="90"/>
      <c r="T1655" s="90"/>
      <c r="U1655" s="91"/>
    </row>
    <row r="1656" spans="1:21" ht="13.2" x14ac:dyDescent="0.25">
      <c r="A1656" s="59" t="s">
        <v>2054</v>
      </c>
      <c r="B1656" s="59" t="s">
        <v>1686</v>
      </c>
      <c r="C1656" s="59" t="s">
        <v>3821</v>
      </c>
      <c r="D1656" s="59" t="s">
        <v>141</v>
      </c>
      <c r="E1656" s="59">
        <v>0</v>
      </c>
      <c r="F1656" s="59">
        <v>0</v>
      </c>
      <c r="G1656" s="59">
        <v>0</v>
      </c>
      <c r="H1656" s="59">
        <v>0</v>
      </c>
      <c r="I1656" s="59">
        <v>0</v>
      </c>
      <c r="J1656" s="59">
        <v>0</v>
      </c>
      <c r="K1656" s="59">
        <v>0</v>
      </c>
      <c r="L1656" s="59">
        <v>0</v>
      </c>
      <c r="M1656" s="59">
        <v>0</v>
      </c>
      <c r="N1656" s="59">
        <v>0</v>
      </c>
      <c r="O1656" s="59">
        <v>0</v>
      </c>
      <c r="P1656" s="59">
        <v>0</v>
      </c>
      <c r="Q1656" s="59">
        <v>0</v>
      </c>
      <c r="R1656" s="59">
        <v>0</v>
      </c>
      <c r="S1656" s="90"/>
      <c r="T1656" s="90"/>
      <c r="U1656" s="91"/>
    </row>
    <row r="1657" spans="1:21" ht="13.2" x14ac:dyDescent="0.25">
      <c r="A1657" s="59" t="s">
        <v>2055</v>
      </c>
      <c r="B1657" s="59" t="s">
        <v>1686</v>
      </c>
      <c r="C1657" s="59" t="s">
        <v>3822</v>
      </c>
      <c r="D1657" s="59" t="s">
        <v>141</v>
      </c>
      <c r="E1657" s="59">
        <v>29</v>
      </c>
      <c r="F1657" s="59">
        <v>30</v>
      </c>
      <c r="G1657" s="59">
        <v>31</v>
      </c>
      <c r="H1657" s="59">
        <v>32</v>
      </c>
      <c r="I1657" s="59">
        <v>34</v>
      </c>
      <c r="J1657" s="59">
        <v>35</v>
      </c>
      <c r="K1657" s="59">
        <v>36</v>
      </c>
      <c r="L1657" s="59">
        <v>38</v>
      </c>
      <c r="M1657" s="59">
        <v>39</v>
      </c>
      <c r="N1657" s="59">
        <v>40</v>
      </c>
      <c r="O1657" s="59">
        <v>42</v>
      </c>
      <c r="P1657" s="59">
        <v>43</v>
      </c>
      <c r="Q1657" s="59">
        <v>44</v>
      </c>
      <c r="R1657" s="59">
        <v>36359</v>
      </c>
      <c r="S1657" s="90"/>
      <c r="T1657" s="90"/>
      <c r="U1657" s="91"/>
    </row>
    <row r="1658" spans="1:21" ht="13.2" x14ac:dyDescent="0.25">
      <c r="A1658" s="59" t="s">
        <v>2056</v>
      </c>
      <c r="B1658" s="59" t="s">
        <v>1686</v>
      </c>
      <c r="C1658" s="59" t="s">
        <v>3823</v>
      </c>
      <c r="D1658" s="59" t="s">
        <v>141</v>
      </c>
      <c r="E1658" s="59">
        <v>0</v>
      </c>
      <c r="F1658" s="59">
        <v>0</v>
      </c>
      <c r="G1658" s="59">
        <v>0</v>
      </c>
      <c r="H1658" s="59">
        <v>0</v>
      </c>
      <c r="I1658" s="59">
        <v>0</v>
      </c>
      <c r="J1658" s="59">
        <v>0</v>
      </c>
      <c r="K1658" s="59">
        <v>0</v>
      </c>
      <c r="L1658" s="59">
        <v>0</v>
      </c>
      <c r="M1658" s="59">
        <v>0</v>
      </c>
      <c r="N1658" s="59">
        <v>0</v>
      </c>
      <c r="O1658" s="59">
        <v>0</v>
      </c>
      <c r="P1658" s="59">
        <v>0</v>
      </c>
      <c r="Q1658" s="59">
        <v>0</v>
      </c>
      <c r="R1658" s="59">
        <v>0</v>
      </c>
      <c r="S1658" s="90"/>
      <c r="T1658" s="90"/>
      <c r="U1658" s="91"/>
    </row>
    <row r="1659" spans="1:21" ht="13.2" x14ac:dyDescent="0.25">
      <c r="A1659" s="59" t="s">
        <v>2057</v>
      </c>
      <c r="B1659" s="59" t="s">
        <v>1686</v>
      </c>
      <c r="C1659" s="59" t="s">
        <v>3824</v>
      </c>
      <c r="D1659" s="59" t="s">
        <v>141</v>
      </c>
      <c r="E1659" s="59">
        <v>0</v>
      </c>
      <c r="F1659" s="59">
        <v>0</v>
      </c>
      <c r="G1659" s="59">
        <v>0</v>
      </c>
      <c r="H1659" s="59">
        <v>0</v>
      </c>
      <c r="I1659" s="59">
        <v>0</v>
      </c>
      <c r="J1659" s="59">
        <v>0</v>
      </c>
      <c r="K1659" s="59">
        <v>0</v>
      </c>
      <c r="L1659" s="59">
        <v>0</v>
      </c>
      <c r="M1659" s="59">
        <v>0</v>
      </c>
      <c r="N1659" s="59">
        <v>0</v>
      </c>
      <c r="O1659" s="59">
        <v>0</v>
      </c>
      <c r="P1659" s="59">
        <v>0</v>
      </c>
      <c r="Q1659" s="59">
        <v>0</v>
      </c>
      <c r="R1659" s="59">
        <v>0</v>
      </c>
      <c r="S1659" s="90"/>
      <c r="T1659" s="90"/>
      <c r="U1659" s="91"/>
    </row>
    <row r="1660" spans="1:21" ht="13.2" x14ac:dyDescent="0.25">
      <c r="A1660" s="59" t="s">
        <v>2058</v>
      </c>
      <c r="B1660" s="59" t="s">
        <v>1686</v>
      </c>
      <c r="C1660" s="59" t="s">
        <v>3825</v>
      </c>
      <c r="D1660" s="59" t="s">
        <v>141</v>
      </c>
      <c r="E1660" s="59">
        <v>9370</v>
      </c>
      <c r="F1660" s="59">
        <v>9392</v>
      </c>
      <c r="G1660" s="59">
        <v>9413</v>
      </c>
      <c r="H1660" s="59">
        <v>9435</v>
      </c>
      <c r="I1660" s="59">
        <v>9457</v>
      </c>
      <c r="J1660" s="59">
        <v>9479</v>
      </c>
      <c r="K1660" s="59">
        <v>9500</v>
      </c>
      <c r="L1660" s="59">
        <v>0</v>
      </c>
      <c r="M1660" s="59">
        <v>0</v>
      </c>
      <c r="N1660" s="59">
        <v>0</v>
      </c>
      <c r="O1660" s="59">
        <v>0</v>
      </c>
      <c r="P1660" s="59">
        <v>0</v>
      </c>
      <c r="Q1660" s="59">
        <v>0</v>
      </c>
      <c r="R1660" s="59">
        <v>5113384</v>
      </c>
      <c r="S1660" s="90"/>
      <c r="T1660" s="90"/>
      <c r="U1660" s="91"/>
    </row>
    <row r="1661" spans="1:21" ht="13.2" x14ac:dyDescent="0.25">
      <c r="A1661" s="59" t="s">
        <v>2059</v>
      </c>
      <c r="B1661" s="59" t="s">
        <v>1686</v>
      </c>
      <c r="C1661" s="59" t="s">
        <v>3826</v>
      </c>
      <c r="D1661" s="59" t="s">
        <v>141</v>
      </c>
      <c r="E1661" s="59">
        <v>0</v>
      </c>
      <c r="F1661" s="59">
        <v>0</v>
      </c>
      <c r="G1661" s="59">
        <v>0</v>
      </c>
      <c r="H1661" s="59">
        <v>0</v>
      </c>
      <c r="I1661" s="59">
        <v>0</v>
      </c>
      <c r="J1661" s="59">
        <v>0</v>
      </c>
      <c r="K1661" s="59">
        <v>0</v>
      </c>
      <c r="L1661" s="59">
        <v>0</v>
      </c>
      <c r="M1661" s="59">
        <v>0</v>
      </c>
      <c r="N1661" s="59">
        <v>0</v>
      </c>
      <c r="O1661" s="59">
        <v>0</v>
      </c>
      <c r="P1661" s="59">
        <v>0</v>
      </c>
      <c r="Q1661" s="59">
        <v>0</v>
      </c>
      <c r="R1661" s="59">
        <v>0</v>
      </c>
      <c r="S1661" s="90"/>
      <c r="T1661" s="90"/>
      <c r="U1661" s="91"/>
    </row>
    <row r="1662" spans="1:21" ht="13.2" x14ac:dyDescent="0.25">
      <c r="A1662" s="59" t="s">
        <v>2060</v>
      </c>
      <c r="B1662" s="59" t="s">
        <v>1686</v>
      </c>
      <c r="C1662" s="59" t="s">
        <v>3827</v>
      </c>
      <c r="D1662" s="59" t="s">
        <v>141</v>
      </c>
      <c r="E1662" s="59">
        <v>0</v>
      </c>
      <c r="F1662" s="59">
        <v>0</v>
      </c>
      <c r="G1662" s="59">
        <v>0</v>
      </c>
      <c r="H1662" s="59">
        <v>0</v>
      </c>
      <c r="I1662" s="59">
        <v>0</v>
      </c>
      <c r="J1662" s="59">
        <v>0</v>
      </c>
      <c r="K1662" s="59">
        <v>0</v>
      </c>
      <c r="L1662" s="59">
        <v>0</v>
      </c>
      <c r="M1662" s="59">
        <v>0</v>
      </c>
      <c r="N1662" s="59">
        <v>0</v>
      </c>
      <c r="O1662" s="59">
        <v>0</v>
      </c>
      <c r="P1662" s="59">
        <v>0</v>
      </c>
      <c r="Q1662" s="59">
        <v>0</v>
      </c>
      <c r="R1662" s="59">
        <v>0</v>
      </c>
      <c r="S1662" s="90"/>
      <c r="T1662" s="90"/>
      <c r="U1662" s="91"/>
    </row>
    <row r="1663" spans="1:21" ht="13.2" x14ac:dyDescent="0.25">
      <c r="A1663" s="59" t="s">
        <v>2061</v>
      </c>
      <c r="B1663" s="59" t="s">
        <v>1686</v>
      </c>
      <c r="C1663" s="59" t="s">
        <v>3828</v>
      </c>
      <c r="D1663" s="59" t="s">
        <v>141</v>
      </c>
      <c r="E1663" s="59">
        <v>0</v>
      </c>
      <c r="F1663" s="59">
        <v>0</v>
      </c>
      <c r="G1663" s="59">
        <v>0</v>
      </c>
      <c r="H1663" s="59">
        <v>0</v>
      </c>
      <c r="I1663" s="59">
        <v>0</v>
      </c>
      <c r="J1663" s="59">
        <v>0</v>
      </c>
      <c r="K1663" s="59">
        <v>0</v>
      </c>
      <c r="L1663" s="59">
        <v>0</v>
      </c>
      <c r="M1663" s="59">
        <v>0</v>
      </c>
      <c r="N1663" s="59">
        <v>0</v>
      </c>
      <c r="O1663" s="59">
        <v>0</v>
      </c>
      <c r="P1663" s="59">
        <v>0</v>
      </c>
      <c r="Q1663" s="59">
        <v>0</v>
      </c>
      <c r="R1663" s="59">
        <v>0</v>
      </c>
      <c r="S1663" s="90"/>
      <c r="T1663" s="90"/>
      <c r="U1663" s="91"/>
    </row>
    <row r="1664" spans="1:21" ht="13.2" x14ac:dyDescent="0.25">
      <c r="A1664" s="59" t="s">
        <v>2062</v>
      </c>
      <c r="B1664" s="59" t="s">
        <v>1686</v>
      </c>
      <c r="C1664" s="59" t="s">
        <v>3829</v>
      </c>
      <c r="D1664" s="59" t="s">
        <v>141</v>
      </c>
      <c r="E1664" s="59">
        <v>20060</v>
      </c>
      <c r="F1664" s="59">
        <v>20143</v>
      </c>
      <c r="G1664" s="59">
        <v>20227</v>
      </c>
      <c r="H1664" s="59">
        <v>20311</v>
      </c>
      <c r="I1664" s="59">
        <v>20394</v>
      </c>
      <c r="J1664" s="59">
        <v>20478</v>
      </c>
      <c r="K1664" s="59">
        <v>20562</v>
      </c>
      <c r="L1664" s="59">
        <v>20645</v>
      </c>
      <c r="M1664" s="59">
        <v>20729</v>
      </c>
      <c r="N1664" s="59">
        <v>20813</v>
      </c>
      <c r="O1664" s="59">
        <v>20896</v>
      </c>
      <c r="P1664" s="59">
        <v>20980</v>
      </c>
      <c r="Q1664" s="59">
        <v>21063</v>
      </c>
      <c r="R1664" s="59">
        <v>20561518</v>
      </c>
      <c r="S1664" s="90"/>
      <c r="T1664" s="90"/>
      <c r="U1664" s="91"/>
    </row>
    <row r="1665" spans="1:21" ht="13.2" x14ac:dyDescent="0.25">
      <c r="A1665" s="59" t="s">
        <v>2063</v>
      </c>
      <c r="B1665" s="59" t="s">
        <v>1686</v>
      </c>
      <c r="C1665" s="59" t="s">
        <v>3830</v>
      </c>
      <c r="D1665" s="59" t="s">
        <v>141</v>
      </c>
      <c r="E1665" s="59">
        <v>0</v>
      </c>
      <c r="F1665" s="59">
        <v>0</v>
      </c>
      <c r="G1665" s="59">
        <v>0</v>
      </c>
      <c r="H1665" s="59">
        <v>0</v>
      </c>
      <c r="I1665" s="59">
        <v>0</v>
      </c>
      <c r="J1665" s="59">
        <v>0</v>
      </c>
      <c r="K1665" s="59">
        <v>0</v>
      </c>
      <c r="L1665" s="59">
        <v>0</v>
      </c>
      <c r="M1665" s="59">
        <v>0</v>
      </c>
      <c r="N1665" s="59">
        <v>0</v>
      </c>
      <c r="O1665" s="59">
        <v>0</v>
      </c>
      <c r="P1665" s="59">
        <v>0</v>
      </c>
      <c r="Q1665" s="59">
        <v>0</v>
      </c>
      <c r="R1665" s="59">
        <v>0</v>
      </c>
      <c r="S1665" s="90"/>
      <c r="T1665" s="90"/>
      <c r="U1665" s="91"/>
    </row>
    <row r="1666" spans="1:21" ht="13.2" x14ac:dyDescent="0.25">
      <c r="A1666" s="59" t="s">
        <v>2064</v>
      </c>
      <c r="B1666" s="59" t="s">
        <v>1686</v>
      </c>
      <c r="C1666" s="59" t="s">
        <v>3831</v>
      </c>
      <c r="D1666" s="59" t="s">
        <v>141</v>
      </c>
      <c r="E1666" s="59">
        <v>0</v>
      </c>
      <c r="F1666" s="59">
        <v>0</v>
      </c>
      <c r="G1666" s="59">
        <v>0</v>
      </c>
      <c r="H1666" s="59">
        <v>0</v>
      </c>
      <c r="I1666" s="59">
        <v>0</v>
      </c>
      <c r="J1666" s="59">
        <v>0</v>
      </c>
      <c r="K1666" s="59">
        <v>0</v>
      </c>
      <c r="L1666" s="59">
        <v>0</v>
      </c>
      <c r="M1666" s="59">
        <v>0</v>
      </c>
      <c r="N1666" s="59">
        <v>0</v>
      </c>
      <c r="O1666" s="59">
        <v>0</v>
      </c>
      <c r="P1666" s="59">
        <v>0</v>
      </c>
      <c r="Q1666" s="59">
        <v>0</v>
      </c>
      <c r="R1666" s="59">
        <v>0</v>
      </c>
      <c r="S1666" s="90"/>
      <c r="T1666" s="90"/>
      <c r="U1666" s="91"/>
    </row>
    <row r="1667" spans="1:21" ht="13.2" x14ac:dyDescent="0.25">
      <c r="A1667" s="59" t="s">
        <v>2065</v>
      </c>
      <c r="B1667" s="59" t="s">
        <v>1686</v>
      </c>
      <c r="C1667" s="59" t="s">
        <v>3832</v>
      </c>
      <c r="D1667" s="59" t="s">
        <v>141</v>
      </c>
      <c r="E1667" s="59">
        <v>0</v>
      </c>
      <c r="F1667" s="59">
        <v>0</v>
      </c>
      <c r="G1667" s="59">
        <v>0</v>
      </c>
      <c r="H1667" s="59">
        <v>0</v>
      </c>
      <c r="I1667" s="59">
        <v>0</v>
      </c>
      <c r="J1667" s="59">
        <v>0</v>
      </c>
      <c r="K1667" s="59">
        <v>0</v>
      </c>
      <c r="L1667" s="59">
        <v>0</v>
      </c>
      <c r="M1667" s="59">
        <v>0</v>
      </c>
      <c r="N1667" s="59">
        <v>0</v>
      </c>
      <c r="O1667" s="59">
        <v>0</v>
      </c>
      <c r="P1667" s="59">
        <v>0</v>
      </c>
      <c r="Q1667" s="59">
        <v>0</v>
      </c>
      <c r="R1667" s="59">
        <v>0</v>
      </c>
      <c r="S1667" s="90"/>
      <c r="T1667" s="90"/>
      <c r="U1667" s="91"/>
    </row>
    <row r="1668" spans="1:21" ht="13.2" x14ac:dyDescent="0.25">
      <c r="A1668" s="59" t="s">
        <v>2066</v>
      </c>
      <c r="B1668" s="59" t="s">
        <v>1686</v>
      </c>
      <c r="C1668" s="59" t="s">
        <v>3833</v>
      </c>
      <c r="D1668" s="59" t="s">
        <v>141</v>
      </c>
      <c r="E1668" s="59">
        <v>1951</v>
      </c>
      <c r="F1668" s="59">
        <v>1964</v>
      </c>
      <c r="G1668" s="59">
        <v>1976</v>
      </c>
      <c r="H1668" s="59">
        <v>1988</v>
      </c>
      <c r="I1668" s="59">
        <v>2001</v>
      </c>
      <c r="J1668" s="59">
        <v>2013</v>
      </c>
      <c r="K1668" s="59">
        <v>2025</v>
      </c>
      <c r="L1668" s="59">
        <v>2038</v>
      </c>
      <c r="M1668" s="59">
        <v>2050</v>
      </c>
      <c r="N1668" s="59">
        <v>2062</v>
      </c>
      <c r="O1668" s="59">
        <v>2075</v>
      </c>
      <c r="P1668" s="59">
        <v>2087</v>
      </c>
      <c r="Q1668" s="59">
        <v>2099</v>
      </c>
      <c r="R1668" s="59">
        <v>2025386</v>
      </c>
      <c r="S1668" s="90"/>
      <c r="T1668" s="90"/>
      <c r="U1668" s="91"/>
    </row>
    <row r="1669" spans="1:21" ht="13.2" x14ac:dyDescent="0.25">
      <c r="A1669" s="59" t="s">
        <v>2067</v>
      </c>
      <c r="B1669" s="59" t="s">
        <v>1686</v>
      </c>
      <c r="C1669" s="59" t="s">
        <v>3834</v>
      </c>
      <c r="D1669" s="59" t="s">
        <v>141</v>
      </c>
      <c r="E1669" s="59">
        <v>0</v>
      </c>
      <c r="F1669" s="59">
        <v>0</v>
      </c>
      <c r="G1669" s="59">
        <v>0</v>
      </c>
      <c r="H1669" s="59">
        <v>0</v>
      </c>
      <c r="I1669" s="59">
        <v>0</v>
      </c>
      <c r="J1669" s="59">
        <v>0</v>
      </c>
      <c r="K1669" s="59">
        <v>0</v>
      </c>
      <c r="L1669" s="59">
        <v>0</v>
      </c>
      <c r="M1669" s="59">
        <v>0</v>
      </c>
      <c r="N1669" s="59">
        <v>0</v>
      </c>
      <c r="O1669" s="59">
        <v>0</v>
      </c>
      <c r="P1669" s="59">
        <v>0</v>
      </c>
      <c r="Q1669" s="59">
        <v>0</v>
      </c>
      <c r="R1669" s="59">
        <v>0</v>
      </c>
      <c r="S1669" s="90"/>
      <c r="T1669" s="90"/>
      <c r="U1669" s="91"/>
    </row>
    <row r="1670" spans="1:21" ht="13.2" x14ac:dyDescent="0.25">
      <c r="A1670" s="59" t="s">
        <v>2068</v>
      </c>
      <c r="B1670" s="59" t="s">
        <v>1686</v>
      </c>
      <c r="C1670" s="59" t="s">
        <v>3835</v>
      </c>
      <c r="D1670" s="59" t="s">
        <v>141</v>
      </c>
      <c r="E1670" s="59">
        <v>0</v>
      </c>
      <c r="F1670" s="59">
        <v>0</v>
      </c>
      <c r="G1670" s="59">
        <v>0</v>
      </c>
      <c r="H1670" s="59">
        <v>0</v>
      </c>
      <c r="I1670" s="59">
        <v>0</v>
      </c>
      <c r="J1670" s="59">
        <v>0</v>
      </c>
      <c r="K1670" s="59">
        <v>0</v>
      </c>
      <c r="L1670" s="59">
        <v>0</v>
      </c>
      <c r="M1670" s="59">
        <v>0</v>
      </c>
      <c r="N1670" s="59">
        <v>0</v>
      </c>
      <c r="O1670" s="59">
        <v>0</v>
      </c>
      <c r="P1670" s="59">
        <v>0</v>
      </c>
      <c r="Q1670" s="59">
        <v>0</v>
      </c>
      <c r="R1670" s="59">
        <v>0</v>
      </c>
      <c r="S1670" s="90"/>
      <c r="T1670" s="90"/>
      <c r="U1670" s="91"/>
    </row>
    <row r="1671" spans="1:21" ht="13.2" x14ac:dyDescent="0.25">
      <c r="A1671" s="59" t="s">
        <v>2069</v>
      </c>
      <c r="B1671" s="59" t="s">
        <v>1686</v>
      </c>
      <c r="C1671" s="59" t="s">
        <v>3836</v>
      </c>
      <c r="D1671" s="59" t="s">
        <v>141</v>
      </c>
      <c r="E1671" s="59">
        <v>0</v>
      </c>
      <c r="F1671" s="59">
        <v>0</v>
      </c>
      <c r="G1671" s="59">
        <v>0</v>
      </c>
      <c r="H1671" s="59">
        <v>0</v>
      </c>
      <c r="I1671" s="59">
        <v>0</v>
      </c>
      <c r="J1671" s="59">
        <v>0</v>
      </c>
      <c r="K1671" s="59">
        <v>0</v>
      </c>
      <c r="L1671" s="59">
        <v>0</v>
      </c>
      <c r="M1671" s="59">
        <v>0</v>
      </c>
      <c r="N1671" s="59">
        <v>0</v>
      </c>
      <c r="O1671" s="59">
        <v>0</v>
      </c>
      <c r="P1671" s="59">
        <v>0</v>
      </c>
      <c r="Q1671" s="59">
        <v>0</v>
      </c>
      <c r="R1671" s="59">
        <v>0</v>
      </c>
      <c r="S1671" s="90"/>
      <c r="T1671" s="90"/>
      <c r="U1671" s="91"/>
    </row>
    <row r="1672" spans="1:21" ht="13.2" x14ac:dyDescent="0.25">
      <c r="A1672" s="59" t="s">
        <v>2070</v>
      </c>
      <c r="B1672" s="59" t="s">
        <v>3837</v>
      </c>
      <c r="C1672" s="59" t="s">
        <v>3838</v>
      </c>
      <c r="D1672" s="59" t="s">
        <v>141</v>
      </c>
      <c r="E1672" s="59">
        <v>0</v>
      </c>
      <c r="F1672" s="59">
        <v>0</v>
      </c>
      <c r="G1672" s="59">
        <v>0</v>
      </c>
      <c r="H1672" s="59">
        <v>0</v>
      </c>
      <c r="I1672" s="59">
        <v>0</v>
      </c>
      <c r="J1672" s="59">
        <v>0</v>
      </c>
      <c r="K1672" s="59">
        <v>0</v>
      </c>
      <c r="L1672" s="59">
        <v>0</v>
      </c>
      <c r="M1672" s="59">
        <v>0</v>
      </c>
      <c r="N1672" s="59">
        <v>0</v>
      </c>
      <c r="O1672" s="59">
        <v>0</v>
      </c>
      <c r="P1672" s="59">
        <v>0</v>
      </c>
      <c r="Q1672" s="59">
        <v>0</v>
      </c>
      <c r="R1672" s="59">
        <v>0</v>
      </c>
      <c r="S1672" s="90"/>
      <c r="T1672" s="90"/>
      <c r="U1672" s="91"/>
    </row>
    <row r="1673" spans="1:21" ht="13.2" x14ac:dyDescent="0.25">
      <c r="A1673" s="59" t="s">
        <v>2071</v>
      </c>
      <c r="B1673" s="59" t="s">
        <v>3839</v>
      </c>
      <c r="C1673" s="59" t="s">
        <v>3840</v>
      </c>
      <c r="D1673" s="59" t="s">
        <v>141</v>
      </c>
      <c r="E1673" s="59">
        <v>3017</v>
      </c>
      <c r="F1673" s="59">
        <v>3069</v>
      </c>
      <c r="G1673" s="59">
        <v>3121</v>
      </c>
      <c r="H1673" s="59">
        <v>3172</v>
      </c>
      <c r="I1673" s="59">
        <v>3224</v>
      </c>
      <c r="J1673" s="59">
        <v>3276</v>
      </c>
      <c r="K1673" s="59">
        <v>3328</v>
      </c>
      <c r="L1673" s="59">
        <v>9842</v>
      </c>
      <c r="M1673" s="59">
        <v>9685</v>
      </c>
      <c r="N1673" s="59">
        <v>9657</v>
      </c>
      <c r="O1673" s="59">
        <v>9628</v>
      </c>
      <c r="P1673" s="59">
        <v>9599</v>
      </c>
      <c r="Q1673" s="59">
        <v>9580</v>
      </c>
      <c r="R1673" s="59">
        <v>6158463</v>
      </c>
      <c r="S1673" s="90"/>
      <c r="T1673" s="90"/>
      <c r="U1673" s="91"/>
    </row>
    <row r="1674" spans="1:21" ht="13.2" x14ac:dyDescent="0.25">
      <c r="A1674" s="59" t="s">
        <v>2073</v>
      </c>
      <c r="B1674" s="59" t="s">
        <v>3839</v>
      </c>
      <c r="C1674" s="59" t="s">
        <v>3842</v>
      </c>
      <c r="D1674" s="59" t="s">
        <v>141</v>
      </c>
      <c r="E1674" s="59">
        <v>6168</v>
      </c>
      <c r="F1674" s="59">
        <v>6257</v>
      </c>
      <c r="G1674" s="59">
        <v>6345</v>
      </c>
      <c r="H1674" s="59">
        <v>6434</v>
      </c>
      <c r="I1674" s="59">
        <v>6523</v>
      </c>
      <c r="J1674" s="59">
        <v>6611</v>
      </c>
      <c r="K1674" s="59">
        <v>6700</v>
      </c>
      <c r="L1674" s="59">
        <v>0</v>
      </c>
      <c r="M1674" s="59">
        <v>0</v>
      </c>
      <c r="N1674" s="59">
        <v>0</v>
      </c>
      <c r="O1674" s="59">
        <v>0</v>
      </c>
      <c r="P1674" s="59">
        <v>0</v>
      </c>
      <c r="Q1674" s="59">
        <v>0</v>
      </c>
      <c r="R1674" s="59">
        <v>3496164</v>
      </c>
      <c r="S1674" s="90"/>
      <c r="T1674" s="90"/>
      <c r="U1674" s="91"/>
    </row>
    <row r="1675" spans="1:21" ht="13.2" x14ac:dyDescent="0.25">
      <c r="A1675" s="59" t="s">
        <v>2074</v>
      </c>
      <c r="B1675" s="59" t="s">
        <v>3839</v>
      </c>
      <c r="C1675" s="59" t="s">
        <v>3843</v>
      </c>
      <c r="D1675" s="59" t="s">
        <v>141</v>
      </c>
      <c r="E1675" s="59">
        <v>0</v>
      </c>
      <c r="F1675" s="59">
        <v>0</v>
      </c>
      <c r="G1675" s="59">
        <v>0</v>
      </c>
      <c r="H1675" s="59">
        <v>0</v>
      </c>
      <c r="I1675" s="59">
        <v>0</v>
      </c>
      <c r="J1675" s="59">
        <v>0</v>
      </c>
      <c r="K1675" s="59">
        <v>0</v>
      </c>
      <c r="L1675" s="59">
        <v>0</v>
      </c>
      <c r="M1675" s="59">
        <v>0</v>
      </c>
      <c r="N1675" s="59">
        <v>0</v>
      </c>
      <c r="O1675" s="59">
        <v>0</v>
      </c>
      <c r="P1675" s="59">
        <v>0</v>
      </c>
      <c r="Q1675" s="59">
        <v>0</v>
      </c>
      <c r="R1675" s="59">
        <v>0</v>
      </c>
      <c r="S1675" s="90"/>
      <c r="T1675" s="90"/>
      <c r="U1675" s="91"/>
    </row>
    <row r="1676" spans="1:21" ht="13.2" x14ac:dyDescent="0.25">
      <c r="A1676" s="59" t="s">
        <v>2075</v>
      </c>
      <c r="B1676" s="59" t="s">
        <v>3844</v>
      </c>
      <c r="C1676" s="59" t="s">
        <v>3845</v>
      </c>
      <c r="D1676" s="59" t="s">
        <v>141</v>
      </c>
      <c r="E1676" s="59">
        <v>22553</v>
      </c>
      <c r="F1676" s="59">
        <v>23870</v>
      </c>
      <c r="G1676" s="59">
        <v>25276</v>
      </c>
      <c r="H1676" s="59">
        <v>26780</v>
      </c>
      <c r="I1676" s="59">
        <v>28286</v>
      </c>
      <c r="J1676" s="59">
        <v>23952</v>
      </c>
      <c r="K1676" s="59">
        <v>25364</v>
      </c>
      <c r="L1676" s="59">
        <v>25650</v>
      </c>
      <c r="M1676" s="59">
        <v>27074</v>
      </c>
      <c r="N1676" s="59">
        <v>28576</v>
      </c>
      <c r="O1676" s="59">
        <v>30066</v>
      </c>
      <c r="P1676" s="59">
        <v>31488</v>
      </c>
      <c r="Q1676" s="59">
        <v>32464</v>
      </c>
      <c r="R1676" s="59">
        <v>26990891</v>
      </c>
      <c r="S1676" s="90"/>
      <c r="T1676" s="90"/>
      <c r="U1676" s="91"/>
    </row>
    <row r="1677" spans="1:21" ht="13.2" x14ac:dyDescent="0.25">
      <c r="A1677" s="59" t="s">
        <v>2077</v>
      </c>
      <c r="B1677" s="59" t="s">
        <v>3844</v>
      </c>
      <c r="C1677" s="59" t="s">
        <v>3847</v>
      </c>
      <c r="D1677" s="59" t="s">
        <v>141</v>
      </c>
      <c r="E1677" s="59">
        <v>0</v>
      </c>
      <c r="F1677" s="59">
        <v>0</v>
      </c>
      <c r="G1677" s="59">
        <v>0</v>
      </c>
      <c r="H1677" s="59">
        <v>0</v>
      </c>
      <c r="I1677" s="59">
        <v>0</v>
      </c>
      <c r="J1677" s="59">
        <v>0</v>
      </c>
      <c r="K1677" s="59">
        <v>0</v>
      </c>
      <c r="L1677" s="59">
        <v>0</v>
      </c>
      <c r="M1677" s="59">
        <v>0</v>
      </c>
      <c r="N1677" s="59">
        <v>0</v>
      </c>
      <c r="O1677" s="59">
        <v>0</v>
      </c>
      <c r="P1677" s="59">
        <v>0</v>
      </c>
      <c r="Q1677" s="59">
        <v>0</v>
      </c>
      <c r="R1677" s="59">
        <v>0</v>
      </c>
      <c r="S1677" s="90"/>
      <c r="T1677" s="90"/>
      <c r="U1677" s="91"/>
    </row>
    <row r="1678" spans="1:21" ht="13.2" x14ac:dyDescent="0.25">
      <c r="A1678" s="59" t="s">
        <v>2078</v>
      </c>
      <c r="B1678" s="59" t="s">
        <v>3848</v>
      </c>
      <c r="C1678" s="59" t="s">
        <v>3849</v>
      </c>
      <c r="D1678" s="59" t="s">
        <v>141</v>
      </c>
      <c r="E1678" s="59">
        <v>0</v>
      </c>
      <c r="F1678" s="59">
        <v>0</v>
      </c>
      <c r="G1678" s="59">
        <v>0</v>
      </c>
      <c r="H1678" s="59">
        <v>0</v>
      </c>
      <c r="I1678" s="59">
        <v>0</v>
      </c>
      <c r="J1678" s="59">
        <v>0</v>
      </c>
      <c r="K1678" s="59">
        <v>0</v>
      </c>
      <c r="L1678" s="59">
        <v>0</v>
      </c>
      <c r="M1678" s="59">
        <v>0</v>
      </c>
      <c r="N1678" s="59">
        <v>0</v>
      </c>
      <c r="O1678" s="59">
        <v>0</v>
      </c>
      <c r="P1678" s="59">
        <v>0</v>
      </c>
      <c r="Q1678" s="59">
        <v>0</v>
      </c>
      <c r="R1678" s="59">
        <v>0</v>
      </c>
      <c r="S1678" s="90"/>
      <c r="T1678" s="90"/>
      <c r="U1678" s="91"/>
    </row>
    <row r="1679" spans="1:21" ht="13.2" x14ac:dyDescent="0.25">
      <c r="A1679" s="59" t="s">
        <v>2079</v>
      </c>
      <c r="B1679" s="59" t="s">
        <v>3848</v>
      </c>
      <c r="C1679" s="59" t="s">
        <v>3850</v>
      </c>
      <c r="D1679" s="59" t="s">
        <v>141</v>
      </c>
      <c r="E1679" s="59">
        <v>0</v>
      </c>
      <c r="F1679" s="59">
        <v>0</v>
      </c>
      <c r="G1679" s="59">
        <v>0</v>
      </c>
      <c r="H1679" s="59">
        <v>0</v>
      </c>
      <c r="I1679" s="59">
        <v>0</v>
      </c>
      <c r="J1679" s="59">
        <v>0</v>
      </c>
      <c r="K1679" s="59">
        <v>0</v>
      </c>
      <c r="L1679" s="59">
        <v>0</v>
      </c>
      <c r="M1679" s="59">
        <v>0</v>
      </c>
      <c r="N1679" s="59">
        <v>0</v>
      </c>
      <c r="O1679" s="59">
        <v>0</v>
      </c>
      <c r="P1679" s="59">
        <v>0</v>
      </c>
      <c r="Q1679" s="59">
        <v>0</v>
      </c>
      <c r="R1679" s="59">
        <v>0</v>
      </c>
      <c r="S1679" s="90"/>
      <c r="T1679" s="90"/>
      <c r="U1679" s="91"/>
    </row>
    <row r="1680" spans="1:21" ht="13.2" x14ac:dyDescent="0.25">
      <c r="A1680" s="59" t="s">
        <v>2080</v>
      </c>
      <c r="B1680" s="59" t="s">
        <v>3851</v>
      </c>
      <c r="C1680" s="59" t="s">
        <v>3852</v>
      </c>
      <c r="D1680" s="59" t="s">
        <v>141</v>
      </c>
      <c r="E1680" s="59">
        <v>0</v>
      </c>
      <c r="F1680" s="59">
        <v>0</v>
      </c>
      <c r="G1680" s="59">
        <v>0</v>
      </c>
      <c r="H1680" s="59">
        <v>0</v>
      </c>
      <c r="I1680" s="59">
        <v>0</v>
      </c>
      <c r="J1680" s="59">
        <v>0</v>
      </c>
      <c r="K1680" s="59">
        <v>0</v>
      </c>
      <c r="L1680" s="59">
        <v>0</v>
      </c>
      <c r="M1680" s="59">
        <v>0</v>
      </c>
      <c r="N1680" s="59">
        <v>0</v>
      </c>
      <c r="O1680" s="59">
        <v>0</v>
      </c>
      <c r="P1680" s="59">
        <v>0</v>
      </c>
      <c r="Q1680" s="59">
        <v>0</v>
      </c>
      <c r="R1680" s="59">
        <v>0</v>
      </c>
      <c r="S1680" s="90"/>
      <c r="T1680" s="90"/>
      <c r="U1680" s="91"/>
    </row>
    <row r="1681" spans="1:21" ht="13.2" x14ac:dyDescent="0.25">
      <c r="A1681" s="59" t="s">
        <v>2081</v>
      </c>
      <c r="B1681" s="59" t="s">
        <v>3853</v>
      </c>
      <c r="C1681" s="59" t="s">
        <v>3854</v>
      </c>
      <c r="D1681" s="59" t="s">
        <v>141</v>
      </c>
      <c r="E1681" s="59">
        <v>0</v>
      </c>
      <c r="F1681" s="59">
        <v>0</v>
      </c>
      <c r="G1681" s="59">
        <v>0</v>
      </c>
      <c r="H1681" s="59">
        <v>0</v>
      </c>
      <c r="I1681" s="59">
        <v>0</v>
      </c>
      <c r="J1681" s="59">
        <v>0</v>
      </c>
      <c r="K1681" s="59">
        <v>0</v>
      </c>
      <c r="L1681" s="59">
        <v>0</v>
      </c>
      <c r="M1681" s="59">
        <v>0</v>
      </c>
      <c r="N1681" s="59">
        <v>0</v>
      </c>
      <c r="O1681" s="59">
        <v>0</v>
      </c>
      <c r="P1681" s="59">
        <v>0</v>
      </c>
      <c r="Q1681" s="59">
        <v>0</v>
      </c>
      <c r="R1681" s="59">
        <v>0</v>
      </c>
      <c r="S1681" s="90"/>
      <c r="T1681" s="90"/>
      <c r="U1681" s="91"/>
    </row>
    <row r="1682" spans="1:21" ht="13.2" x14ac:dyDescent="0.25">
      <c r="A1682" s="59" t="s">
        <v>2082</v>
      </c>
      <c r="B1682" s="59" t="s">
        <v>3855</v>
      </c>
      <c r="C1682" s="59" t="s">
        <v>3723</v>
      </c>
      <c r="D1682" s="59" t="s">
        <v>141</v>
      </c>
      <c r="E1682" s="59">
        <v>3191</v>
      </c>
      <c r="F1682" s="59">
        <v>3196</v>
      </c>
      <c r="G1682" s="59">
        <v>3201</v>
      </c>
      <c r="H1682" s="59">
        <v>2985</v>
      </c>
      <c r="I1682" s="59">
        <v>2990</v>
      </c>
      <c r="J1682" s="59">
        <v>2995</v>
      </c>
      <c r="K1682" s="59">
        <v>2999</v>
      </c>
      <c r="L1682" s="59">
        <v>3005</v>
      </c>
      <c r="M1682" s="59">
        <v>3009</v>
      </c>
      <c r="N1682" s="59">
        <v>3014</v>
      </c>
      <c r="O1682" s="59">
        <v>3019</v>
      </c>
      <c r="P1682" s="59">
        <v>3023</v>
      </c>
      <c r="Q1682" s="59">
        <v>3028</v>
      </c>
      <c r="R1682" s="59">
        <v>3045516</v>
      </c>
      <c r="S1682" s="90"/>
      <c r="T1682" s="90"/>
      <c r="U1682" s="91"/>
    </row>
    <row r="1683" spans="1:21" ht="13.2" x14ac:dyDescent="0.25">
      <c r="A1683" s="59" t="s">
        <v>2084</v>
      </c>
      <c r="B1683" s="59" t="s">
        <v>3855</v>
      </c>
      <c r="C1683" s="59" t="s">
        <v>3725</v>
      </c>
      <c r="D1683" s="59" t="s">
        <v>141</v>
      </c>
      <c r="E1683" s="59">
        <v>35</v>
      </c>
      <c r="F1683" s="59">
        <v>4</v>
      </c>
      <c r="G1683" s="59">
        <v>4</v>
      </c>
      <c r="H1683" s="59">
        <v>4</v>
      </c>
      <c r="I1683" s="59">
        <v>4</v>
      </c>
      <c r="J1683" s="59">
        <v>4</v>
      </c>
      <c r="K1683" s="59">
        <v>4</v>
      </c>
      <c r="L1683" s="59">
        <v>0</v>
      </c>
      <c r="M1683" s="59">
        <v>0</v>
      </c>
      <c r="N1683" s="59">
        <v>0</v>
      </c>
      <c r="O1683" s="59">
        <v>0</v>
      </c>
      <c r="P1683" s="59">
        <v>0</v>
      </c>
      <c r="Q1683" s="59">
        <v>0</v>
      </c>
      <c r="R1683" s="59">
        <v>3537</v>
      </c>
      <c r="S1683" s="90"/>
      <c r="T1683" s="90"/>
      <c r="U1683" s="91"/>
    </row>
    <row r="1684" spans="1:21" ht="13.2" x14ac:dyDescent="0.25">
      <c r="A1684" s="59" t="s">
        <v>2085</v>
      </c>
      <c r="B1684" s="59" t="s">
        <v>3855</v>
      </c>
      <c r="C1684" s="59" t="s">
        <v>3726</v>
      </c>
      <c r="D1684" s="59" t="s">
        <v>141</v>
      </c>
      <c r="E1684" s="59">
        <v>0</v>
      </c>
      <c r="F1684" s="59">
        <v>0</v>
      </c>
      <c r="G1684" s="59">
        <v>0</v>
      </c>
      <c r="H1684" s="59">
        <v>0</v>
      </c>
      <c r="I1684" s="59">
        <v>0</v>
      </c>
      <c r="J1684" s="59">
        <v>0</v>
      </c>
      <c r="K1684" s="59">
        <v>0</v>
      </c>
      <c r="L1684" s="59">
        <v>0</v>
      </c>
      <c r="M1684" s="59">
        <v>0</v>
      </c>
      <c r="N1684" s="59">
        <v>0</v>
      </c>
      <c r="O1684" s="59">
        <v>0</v>
      </c>
      <c r="P1684" s="59">
        <v>0</v>
      </c>
      <c r="Q1684" s="59">
        <v>0</v>
      </c>
      <c r="R1684" s="59">
        <v>0</v>
      </c>
      <c r="S1684" s="90"/>
      <c r="T1684" s="90"/>
      <c r="U1684" s="91"/>
    </row>
    <row r="1685" spans="1:21" ht="13.2" x14ac:dyDescent="0.25">
      <c r="A1685" s="59" t="s">
        <v>2086</v>
      </c>
      <c r="B1685" s="59" t="s">
        <v>3856</v>
      </c>
      <c r="C1685" s="59" t="s">
        <v>3857</v>
      </c>
      <c r="D1685" s="59" t="s">
        <v>141</v>
      </c>
      <c r="E1685" s="59">
        <v>924</v>
      </c>
      <c r="F1685" s="59">
        <v>924</v>
      </c>
      <c r="G1685" s="59">
        <v>924</v>
      </c>
      <c r="H1685" s="59">
        <v>924</v>
      </c>
      <c r="I1685" s="59">
        <v>924</v>
      </c>
      <c r="J1685" s="59">
        <v>924</v>
      </c>
      <c r="K1685" s="59">
        <v>924</v>
      </c>
      <c r="L1685" s="59">
        <v>924</v>
      </c>
      <c r="M1685" s="59">
        <v>924</v>
      </c>
      <c r="N1685" s="59">
        <v>924</v>
      </c>
      <c r="O1685" s="59">
        <v>924</v>
      </c>
      <c r="P1685" s="59">
        <v>924</v>
      </c>
      <c r="Q1685" s="59">
        <v>924</v>
      </c>
      <c r="R1685" s="59">
        <v>923765</v>
      </c>
      <c r="S1685" s="90"/>
      <c r="T1685" s="90"/>
      <c r="U1685" s="91"/>
    </row>
    <row r="1686" spans="1:21" ht="13.2" x14ac:dyDescent="0.25">
      <c r="A1686" s="59" t="s">
        <v>2087</v>
      </c>
      <c r="B1686" s="59" t="s">
        <v>3856</v>
      </c>
      <c r="C1686" s="59" t="s">
        <v>3858</v>
      </c>
      <c r="D1686" s="59" t="s">
        <v>141</v>
      </c>
      <c r="E1686" s="59">
        <v>0</v>
      </c>
      <c r="F1686" s="59">
        <v>0</v>
      </c>
      <c r="G1686" s="59">
        <v>0</v>
      </c>
      <c r="H1686" s="59">
        <v>0</v>
      </c>
      <c r="I1686" s="59">
        <v>0</v>
      </c>
      <c r="J1686" s="59">
        <v>0</v>
      </c>
      <c r="K1686" s="59">
        <v>0</v>
      </c>
      <c r="L1686" s="59">
        <v>0</v>
      </c>
      <c r="M1686" s="59">
        <v>0</v>
      </c>
      <c r="N1686" s="59">
        <v>0</v>
      </c>
      <c r="O1686" s="59">
        <v>0</v>
      </c>
      <c r="P1686" s="59">
        <v>0</v>
      </c>
      <c r="Q1686" s="59">
        <v>0</v>
      </c>
      <c r="R1686" s="59">
        <v>0</v>
      </c>
      <c r="S1686" s="90"/>
      <c r="T1686" s="90"/>
      <c r="U1686" s="91"/>
    </row>
    <row r="1687" spans="1:21" ht="13.2" x14ac:dyDescent="0.25">
      <c r="A1687" s="59" t="s">
        <v>2088</v>
      </c>
      <c r="B1687" s="59" t="s">
        <v>3859</v>
      </c>
      <c r="C1687" s="59" t="s">
        <v>3860</v>
      </c>
      <c r="D1687" s="59" t="s">
        <v>141</v>
      </c>
      <c r="E1687" s="59">
        <v>901</v>
      </c>
      <c r="F1687" s="59">
        <v>901</v>
      </c>
      <c r="G1687" s="59">
        <v>901</v>
      </c>
      <c r="H1687" s="59">
        <v>901</v>
      </c>
      <c r="I1687" s="59">
        <v>901</v>
      </c>
      <c r="J1687" s="59">
        <v>901</v>
      </c>
      <c r="K1687" s="59">
        <v>901</v>
      </c>
      <c r="L1687" s="59">
        <v>901</v>
      </c>
      <c r="M1687" s="59">
        <v>901</v>
      </c>
      <c r="N1687" s="59">
        <v>901</v>
      </c>
      <c r="O1687" s="59">
        <v>901</v>
      </c>
      <c r="P1687" s="59">
        <v>901</v>
      </c>
      <c r="Q1687" s="59">
        <v>901</v>
      </c>
      <c r="R1687" s="59">
        <v>901043</v>
      </c>
      <c r="S1687" s="90"/>
      <c r="T1687" s="90"/>
      <c r="U1687" s="91"/>
    </row>
    <row r="1688" spans="1:21" ht="13.2" x14ac:dyDescent="0.25">
      <c r="A1688" s="59" t="s">
        <v>2089</v>
      </c>
      <c r="B1688" s="59" t="s">
        <v>3859</v>
      </c>
      <c r="C1688" s="59" t="s">
        <v>3861</v>
      </c>
      <c r="D1688" s="59" t="s">
        <v>141</v>
      </c>
      <c r="E1688" s="59">
        <v>0</v>
      </c>
      <c r="F1688" s="59">
        <v>0</v>
      </c>
      <c r="G1688" s="59">
        <v>0</v>
      </c>
      <c r="H1688" s="59">
        <v>0</v>
      </c>
      <c r="I1688" s="59">
        <v>0</v>
      </c>
      <c r="J1688" s="59">
        <v>0</v>
      </c>
      <c r="K1688" s="59">
        <v>0</v>
      </c>
      <c r="L1688" s="59">
        <v>0</v>
      </c>
      <c r="M1688" s="59">
        <v>0</v>
      </c>
      <c r="N1688" s="59">
        <v>0</v>
      </c>
      <c r="O1688" s="59">
        <v>0</v>
      </c>
      <c r="P1688" s="59">
        <v>0</v>
      </c>
      <c r="Q1688" s="59">
        <v>0</v>
      </c>
      <c r="R1688" s="59">
        <v>0</v>
      </c>
      <c r="S1688" s="90"/>
      <c r="T1688" s="90"/>
      <c r="U1688" s="91"/>
    </row>
    <row r="1689" spans="1:21" ht="13.2" x14ac:dyDescent="0.25">
      <c r="A1689" s="59" t="s">
        <v>2090</v>
      </c>
      <c r="B1689" s="59" t="s">
        <v>3862</v>
      </c>
      <c r="C1689" s="59" t="s">
        <v>3863</v>
      </c>
      <c r="D1689" s="59" t="s">
        <v>141</v>
      </c>
      <c r="E1689" s="59">
        <v>22</v>
      </c>
      <c r="F1689" s="59">
        <v>22</v>
      </c>
      <c r="G1689" s="59">
        <v>22</v>
      </c>
      <c r="H1689" s="59">
        <v>23</v>
      </c>
      <c r="I1689" s="59">
        <v>23</v>
      </c>
      <c r="J1689" s="59">
        <v>23</v>
      </c>
      <c r="K1689" s="59">
        <v>23</v>
      </c>
      <c r="L1689" s="59">
        <v>44</v>
      </c>
      <c r="M1689" s="59">
        <v>44</v>
      </c>
      <c r="N1689" s="59">
        <v>44</v>
      </c>
      <c r="O1689" s="59">
        <v>44</v>
      </c>
      <c r="P1689" s="59">
        <v>44</v>
      </c>
      <c r="Q1689" s="59">
        <v>44</v>
      </c>
      <c r="R1689" s="59">
        <v>32383</v>
      </c>
      <c r="S1689" s="90"/>
      <c r="T1689" s="90"/>
      <c r="U1689" s="91"/>
    </row>
    <row r="1690" spans="1:21" ht="13.2" x14ac:dyDescent="0.25">
      <c r="A1690" s="59" t="s">
        <v>2092</v>
      </c>
      <c r="B1690" s="59" t="s">
        <v>3862</v>
      </c>
      <c r="C1690" s="59" t="s">
        <v>3865</v>
      </c>
      <c r="D1690" s="59" t="s">
        <v>141</v>
      </c>
      <c r="E1690" s="59">
        <v>20</v>
      </c>
      <c r="F1690" s="59">
        <v>20</v>
      </c>
      <c r="G1690" s="59">
        <v>20</v>
      </c>
      <c r="H1690" s="59">
        <v>21</v>
      </c>
      <c r="I1690" s="59">
        <v>21</v>
      </c>
      <c r="J1690" s="59">
        <v>21</v>
      </c>
      <c r="K1690" s="59">
        <v>21</v>
      </c>
      <c r="L1690" s="59">
        <v>0</v>
      </c>
      <c r="M1690" s="59">
        <v>0</v>
      </c>
      <c r="N1690" s="59">
        <v>0</v>
      </c>
      <c r="O1690" s="59">
        <v>0</v>
      </c>
      <c r="P1690" s="59">
        <v>0</v>
      </c>
      <c r="Q1690" s="59">
        <v>0</v>
      </c>
      <c r="R1690" s="59">
        <v>11148</v>
      </c>
      <c r="S1690" s="90"/>
      <c r="T1690" s="90"/>
      <c r="U1690" s="91"/>
    </row>
    <row r="1691" spans="1:21" ht="13.2" x14ac:dyDescent="0.25">
      <c r="A1691" s="59" t="s">
        <v>2093</v>
      </c>
      <c r="B1691" s="59" t="s">
        <v>3862</v>
      </c>
      <c r="C1691" s="59" t="s">
        <v>3866</v>
      </c>
      <c r="D1691" s="59" t="s">
        <v>141</v>
      </c>
      <c r="E1691" s="59">
        <v>0</v>
      </c>
      <c r="F1691" s="59">
        <v>0</v>
      </c>
      <c r="G1691" s="59">
        <v>0</v>
      </c>
      <c r="H1691" s="59">
        <v>0</v>
      </c>
      <c r="I1691" s="59">
        <v>0</v>
      </c>
      <c r="J1691" s="59">
        <v>0</v>
      </c>
      <c r="K1691" s="59">
        <v>0</v>
      </c>
      <c r="L1691" s="59">
        <v>0</v>
      </c>
      <c r="M1691" s="59">
        <v>0</v>
      </c>
      <c r="N1691" s="59">
        <v>0</v>
      </c>
      <c r="O1691" s="59">
        <v>0</v>
      </c>
      <c r="P1691" s="59">
        <v>0</v>
      </c>
      <c r="Q1691" s="59">
        <v>0</v>
      </c>
      <c r="R1691" s="59">
        <v>0</v>
      </c>
      <c r="S1691" s="90"/>
      <c r="T1691" s="90"/>
      <c r="U1691" s="91"/>
    </row>
    <row r="1692" spans="1:21" ht="13.2" x14ac:dyDescent="0.25">
      <c r="A1692" s="59" t="s">
        <v>2094</v>
      </c>
      <c r="B1692" s="59" t="s">
        <v>3867</v>
      </c>
      <c r="C1692" s="59" t="s">
        <v>3868</v>
      </c>
      <c r="D1692" s="59" t="s">
        <v>141</v>
      </c>
      <c r="E1692" s="59">
        <v>403</v>
      </c>
      <c r="F1692" s="59">
        <v>408</v>
      </c>
      <c r="G1692" s="59">
        <v>412</v>
      </c>
      <c r="H1692" s="59">
        <v>417</v>
      </c>
      <c r="I1692" s="59">
        <v>422</v>
      </c>
      <c r="J1692" s="59">
        <v>427</v>
      </c>
      <c r="K1692" s="59">
        <v>511</v>
      </c>
      <c r="L1692" s="59">
        <v>670</v>
      </c>
      <c r="M1692" s="59">
        <v>660</v>
      </c>
      <c r="N1692" s="59">
        <v>851</v>
      </c>
      <c r="O1692" s="59">
        <v>850</v>
      </c>
      <c r="P1692" s="59">
        <v>848</v>
      </c>
      <c r="Q1692" s="59">
        <v>1167</v>
      </c>
      <c r="R1692" s="59">
        <v>604996</v>
      </c>
      <c r="S1692" s="90"/>
      <c r="T1692" s="90"/>
      <c r="U1692" s="91"/>
    </row>
    <row r="1693" spans="1:21" ht="13.2" x14ac:dyDescent="0.25">
      <c r="A1693" s="59" t="s">
        <v>2096</v>
      </c>
      <c r="B1693" s="59" t="s">
        <v>3867</v>
      </c>
      <c r="C1693" s="59" t="s">
        <v>3870</v>
      </c>
      <c r="D1693" s="59" t="s">
        <v>141</v>
      </c>
      <c r="E1693" s="59">
        <v>312</v>
      </c>
      <c r="F1693" s="59">
        <v>148</v>
      </c>
      <c r="G1693" s="59">
        <v>152</v>
      </c>
      <c r="H1693" s="59">
        <v>156</v>
      </c>
      <c r="I1693" s="59">
        <v>160</v>
      </c>
      <c r="J1693" s="59">
        <v>163</v>
      </c>
      <c r="K1693" s="59">
        <v>167</v>
      </c>
      <c r="L1693" s="59">
        <v>0</v>
      </c>
      <c r="M1693" s="59">
        <v>0</v>
      </c>
      <c r="N1693" s="59">
        <v>0</v>
      </c>
      <c r="O1693" s="59">
        <v>0</v>
      </c>
      <c r="P1693" s="59">
        <v>0</v>
      </c>
      <c r="Q1693" s="59">
        <v>0</v>
      </c>
      <c r="R1693" s="59">
        <v>91819</v>
      </c>
      <c r="S1693" s="90"/>
      <c r="T1693" s="90"/>
      <c r="U1693" s="91"/>
    </row>
    <row r="1694" spans="1:21" ht="13.2" x14ac:dyDescent="0.25">
      <c r="A1694" s="59" t="s">
        <v>2097</v>
      </c>
      <c r="B1694" s="59" t="s">
        <v>3867</v>
      </c>
      <c r="C1694" s="59" t="s">
        <v>3871</v>
      </c>
      <c r="D1694" s="59" t="s">
        <v>141</v>
      </c>
      <c r="E1694" s="59">
        <v>0</v>
      </c>
      <c r="F1694" s="59">
        <v>0</v>
      </c>
      <c r="G1694" s="59">
        <v>0</v>
      </c>
      <c r="H1694" s="59">
        <v>0</v>
      </c>
      <c r="I1694" s="59">
        <v>0</v>
      </c>
      <c r="J1694" s="59">
        <v>0</v>
      </c>
      <c r="K1694" s="59">
        <v>0</v>
      </c>
      <c r="L1694" s="59">
        <v>0</v>
      </c>
      <c r="M1694" s="59">
        <v>0</v>
      </c>
      <c r="N1694" s="59">
        <v>0</v>
      </c>
      <c r="O1694" s="59">
        <v>0</v>
      </c>
      <c r="P1694" s="59">
        <v>0</v>
      </c>
      <c r="Q1694" s="59">
        <v>0</v>
      </c>
      <c r="R1694" s="59">
        <v>0</v>
      </c>
      <c r="S1694" s="90"/>
      <c r="T1694" s="90"/>
      <c r="U1694" s="91"/>
    </row>
    <row r="1695" spans="1:21" ht="13.2" x14ac:dyDescent="0.25">
      <c r="A1695" s="59" t="s">
        <v>2098</v>
      </c>
      <c r="B1695" s="59" t="s">
        <v>3872</v>
      </c>
      <c r="C1695" s="59" t="s">
        <v>3873</v>
      </c>
      <c r="D1695" s="59" t="s">
        <v>141</v>
      </c>
      <c r="E1695" s="59">
        <v>0</v>
      </c>
      <c r="F1695" s="59">
        <v>0</v>
      </c>
      <c r="G1695" s="59">
        <v>0</v>
      </c>
      <c r="H1695" s="59">
        <v>0</v>
      </c>
      <c r="I1695" s="59">
        <v>0</v>
      </c>
      <c r="J1695" s="59">
        <v>0</v>
      </c>
      <c r="K1695" s="59">
        <v>0</v>
      </c>
      <c r="L1695" s="59">
        <v>0</v>
      </c>
      <c r="M1695" s="59">
        <v>0</v>
      </c>
      <c r="N1695" s="59">
        <v>0</v>
      </c>
      <c r="O1695" s="59">
        <v>0</v>
      </c>
      <c r="P1695" s="59">
        <v>0</v>
      </c>
      <c r="Q1695" s="59">
        <v>0</v>
      </c>
      <c r="R1695" s="59">
        <v>0</v>
      </c>
      <c r="S1695" s="90"/>
      <c r="T1695" s="90"/>
      <c r="U1695" s="91"/>
    </row>
    <row r="1696" spans="1:21" ht="13.2" x14ac:dyDescent="0.25">
      <c r="A1696" s="59" t="s">
        <v>2099</v>
      </c>
      <c r="B1696" s="59" t="s">
        <v>3874</v>
      </c>
      <c r="C1696" s="59" t="s">
        <v>3875</v>
      </c>
      <c r="D1696" s="59" t="s">
        <v>141</v>
      </c>
      <c r="E1696" s="59">
        <v>0</v>
      </c>
      <c r="F1696" s="59">
        <v>0</v>
      </c>
      <c r="G1696" s="59">
        <v>0</v>
      </c>
      <c r="H1696" s="59">
        <v>0</v>
      </c>
      <c r="I1696" s="59">
        <v>0</v>
      </c>
      <c r="J1696" s="59">
        <v>0</v>
      </c>
      <c r="K1696" s="59">
        <v>0</v>
      </c>
      <c r="L1696" s="59">
        <v>0</v>
      </c>
      <c r="M1696" s="59">
        <v>0</v>
      </c>
      <c r="N1696" s="59">
        <v>0</v>
      </c>
      <c r="O1696" s="59">
        <v>0</v>
      </c>
      <c r="P1696" s="59">
        <v>0</v>
      </c>
      <c r="Q1696" s="59">
        <v>0</v>
      </c>
      <c r="R1696" s="59">
        <v>0</v>
      </c>
      <c r="S1696" s="90"/>
      <c r="T1696" s="90"/>
      <c r="U1696" s="91"/>
    </row>
    <row r="1697" spans="1:21" ht="13.2" x14ac:dyDescent="0.25">
      <c r="A1697" s="59" t="s">
        <v>2100</v>
      </c>
      <c r="B1697" s="59" t="s">
        <v>3876</v>
      </c>
      <c r="C1697" s="59" t="s">
        <v>3877</v>
      </c>
      <c r="D1697" s="59" t="s">
        <v>141</v>
      </c>
      <c r="E1697" s="59">
        <v>0</v>
      </c>
      <c r="F1697" s="59">
        <v>0</v>
      </c>
      <c r="G1697" s="59">
        <v>0</v>
      </c>
      <c r="H1697" s="59">
        <v>0</v>
      </c>
      <c r="I1697" s="59">
        <v>0</v>
      </c>
      <c r="J1697" s="59">
        <v>0</v>
      </c>
      <c r="K1697" s="59">
        <v>0</v>
      </c>
      <c r="L1697" s="59">
        <v>0</v>
      </c>
      <c r="M1697" s="59">
        <v>0</v>
      </c>
      <c r="N1697" s="59">
        <v>0</v>
      </c>
      <c r="O1697" s="59">
        <v>0</v>
      </c>
      <c r="P1697" s="59">
        <v>0</v>
      </c>
      <c r="Q1697" s="59">
        <v>0</v>
      </c>
      <c r="R1697" s="59">
        <v>0</v>
      </c>
      <c r="S1697" s="90"/>
      <c r="T1697" s="90"/>
      <c r="U1697" s="91"/>
    </row>
    <row r="1698" spans="1:21" ht="13.2" x14ac:dyDescent="0.25">
      <c r="A1698" s="59" t="s">
        <v>2101</v>
      </c>
      <c r="B1698" s="59" t="s">
        <v>3878</v>
      </c>
      <c r="C1698" s="59" t="s">
        <v>3752</v>
      </c>
      <c r="D1698" s="59" t="s">
        <v>141</v>
      </c>
      <c r="E1698" s="59">
        <v>934</v>
      </c>
      <c r="F1698" s="59">
        <v>935</v>
      </c>
      <c r="G1698" s="59">
        <v>936</v>
      </c>
      <c r="H1698" s="59">
        <v>1158</v>
      </c>
      <c r="I1698" s="59">
        <v>1160</v>
      </c>
      <c r="J1698" s="59">
        <v>1161</v>
      </c>
      <c r="K1698" s="59">
        <v>1164</v>
      </c>
      <c r="L1698" s="59">
        <v>1166</v>
      </c>
      <c r="M1698" s="59">
        <v>1136</v>
      </c>
      <c r="N1698" s="59">
        <v>1123</v>
      </c>
      <c r="O1698" s="59">
        <v>1109</v>
      </c>
      <c r="P1698" s="59">
        <v>1096</v>
      </c>
      <c r="Q1698" s="59">
        <v>1083</v>
      </c>
      <c r="R1698" s="59">
        <v>1095947</v>
      </c>
      <c r="S1698" s="90"/>
      <c r="T1698" s="90"/>
      <c r="U1698" s="91"/>
    </row>
    <row r="1699" spans="1:21" ht="13.2" x14ac:dyDescent="0.25">
      <c r="A1699" s="59" t="s">
        <v>2103</v>
      </c>
      <c r="B1699" s="59" t="s">
        <v>3878</v>
      </c>
      <c r="C1699" s="59" t="s">
        <v>3879</v>
      </c>
      <c r="D1699" s="59" t="s">
        <v>141</v>
      </c>
      <c r="E1699" s="59">
        <v>0</v>
      </c>
      <c r="F1699" s="59">
        <v>0</v>
      </c>
      <c r="G1699" s="59">
        <v>0</v>
      </c>
      <c r="H1699" s="59">
        <v>0</v>
      </c>
      <c r="I1699" s="59">
        <v>0</v>
      </c>
      <c r="J1699" s="59">
        <v>0</v>
      </c>
      <c r="K1699" s="59">
        <v>0</v>
      </c>
      <c r="L1699" s="59">
        <v>0</v>
      </c>
      <c r="M1699" s="59">
        <v>0</v>
      </c>
      <c r="N1699" s="59">
        <v>0</v>
      </c>
      <c r="O1699" s="59">
        <v>0</v>
      </c>
      <c r="P1699" s="59">
        <v>0</v>
      </c>
      <c r="Q1699" s="59">
        <v>0</v>
      </c>
      <c r="R1699" s="59">
        <v>0</v>
      </c>
      <c r="S1699" s="90"/>
      <c r="T1699" s="90"/>
      <c r="U1699" s="91"/>
    </row>
    <row r="1700" spans="1:21" ht="13.2" x14ac:dyDescent="0.25">
      <c r="A1700" s="59" t="s">
        <v>2104</v>
      </c>
      <c r="B1700" s="59" t="s">
        <v>3880</v>
      </c>
      <c r="C1700" s="59" t="s">
        <v>3881</v>
      </c>
      <c r="D1700" s="59" t="s">
        <v>141</v>
      </c>
      <c r="E1700" s="59">
        <v>0</v>
      </c>
      <c r="F1700" s="59">
        <v>0</v>
      </c>
      <c r="G1700" s="59">
        <v>0</v>
      </c>
      <c r="H1700" s="59">
        <v>0</v>
      </c>
      <c r="I1700" s="59">
        <v>0</v>
      </c>
      <c r="J1700" s="59">
        <v>0</v>
      </c>
      <c r="K1700" s="59">
        <v>0</v>
      </c>
      <c r="L1700" s="59">
        <v>0</v>
      </c>
      <c r="M1700" s="59">
        <v>0</v>
      </c>
      <c r="N1700" s="59">
        <v>0</v>
      </c>
      <c r="O1700" s="59">
        <v>0</v>
      </c>
      <c r="P1700" s="59">
        <v>0</v>
      </c>
      <c r="Q1700" s="59">
        <v>0</v>
      </c>
      <c r="R1700" s="59">
        <v>0</v>
      </c>
      <c r="S1700" s="90"/>
      <c r="T1700" s="90"/>
      <c r="U1700" s="91"/>
    </row>
    <row r="1701" spans="1:21" ht="13.2" x14ac:dyDescent="0.25">
      <c r="A1701" s="59" t="s">
        <v>2105</v>
      </c>
      <c r="B1701" s="59" t="s">
        <v>3880</v>
      </c>
      <c r="C1701" s="59" t="s">
        <v>3882</v>
      </c>
      <c r="D1701" s="59" t="s">
        <v>141</v>
      </c>
      <c r="E1701" s="59">
        <v>0</v>
      </c>
      <c r="F1701" s="59">
        <v>0</v>
      </c>
      <c r="G1701" s="59">
        <v>0</v>
      </c>
      <c r="H1701" s="59">
        <v>0</v>
      </c>
      <c r="I1701" s="59">
        <v>0</v>
      </c>
      <c r="J1701" s="59">
        <v>0</v>
      </c>
      <c r="K1701" s="59">
        <v>0</v>
      </c>
      <c r="L1701" s="59">
        <v>0</v>
      </c>
      <c r="M1701" s="59">
        <v>0</v>
      </c>
      <c r="N1701" s="59">
        <v>0</v>
      </c>
      <c r="O1701" s="59">
        <v>0</v>
      </c>
      <c r="P1701" s="59">
        <v>0</v>
      </c>
      <c r="Q1701" s="59">
        <v>0</v>
      </c>
      <c r="R1701" s="59">
        <v>0</v>
      </c>
      <c r="S1701" s="90"/>
      <c r="T1701" s="90"/>
      <c r="U1701" s="91"/>
    </row>
    <row r="1702" spans="1:21" ht="13.2" x14ac:dyDescent="0.25">
      <c r="A1702" s="59" t="s">
        <v>5327</v>
      </c>
      <c r="B1702" s="59" t="s">
        <v>3880</v>
      </c>
      <c r="C1702" s="59" t="s">
        <v>3892</v>
      </c>
      <c r="D1702" s="59" t="s">
        <v>141</v>
      </c>
      <c r="E1702" s="59">
        <v>0</v>
      </c>
      <c r="F1702" s="59">
        <v>0</v>
      </c>
      <c r="G1702" s="59">
        <v>0</v>
      </c>
      <c r="H1702" s="59">
        <v>0</v>
      </c>
      <c r="I1702" s="59">
        <v>0</v>
      </c>
      <c r="J1702" s="59">
        <v>0</v>
      </c>
      <c r="K1702" s="59">
        <v>0</v>
      </c>
      <c r="L1702" s="59">
        <v>0</v>
      </c>
      <c r="M1702" s="59">
        <v>0</v>
      </c>
      <c r="N1702" s="59">
        <v>0</v>
      </c>
      <c r="O1702" s="59">
        <v>0</v>
      </c>
      <c r="P1702" s="59">
        <v>0</v>
      </c>
      <c r="Q1702" s="59">
        <v>0</v>
      </c>
      <c r="R1702" s="59">
        <v>0</v>
      </c>
      <c r="S1702" s="90"/>
      <c r="T1702" s="90"/>
      <c r="U1702" s="91"/>
    </row>
    <row r="1703" spans="1:21" ht="13.2" x14ac:dyDescent="0.25">
      <c r="A1703" s="59" t="s">
        <v>5328</v>
      </c>
      <c r="B1703" s="59" t="s">
        <v>3880</v>
      </c>
      <c r="C1703" s="59" t="s">
        <v>3893</v>
      </c>
      <c r="D1703" s="59" t="s">
        <v>141</v>
      </c>
      <c r="E1703" s="59">
        <v>669</v>
      </c>
      <c r="F1703" s="59">
        <v>692</v>
      </c>
      <c r="G1703" s="59">
        <v>716</v>
      </c>
      <c r="H1703" s="59">
        <v>743</v>
      </c>
      <c r="I1703" s="59">
        <v>769</v>
      </c>
      <c r="J1703" s="59">
        <v>796</v>
      </c>
      <c r="K1703" s="59">
        <v>823</v>
      </c>
      <c r="L1703" s="59">
        <v>850</v>
      </c>
      <c r="M1703" s="59">
        <v>603</v>
      </c>
      <c r="N1703" s="59">
        <v>669</v>
      </c>
      <c r="O1703" s="59">
        <v>735</v>
      </c>
      <c r="P1703" s="59">
        <v>801</v>
      </c>
      <c r="Q1703" s="59">
        <v>867</v>
      </c>
      <c r="R1703" s="59">
        <v>747156</v>
      </c>
      <c r="S1703" s="90"/>
      <c r="T1703" s="90"/>
      <c r="U1703" s="91"/>
    </row>
    <row r="1704" spans="1:21" ht="13.2" x14ac:dyDescent="0.25">
      <c r="A1704" s="59" t="s">
        <v>2106</v>
      </c>
      <c r="B1704" s="59" t="s">
        <v>3880</v>
      </c>
      <c r="C1704" s="59" t="s">
        <v>3883</v>
      </c>
      <c r="D1704" s="59" t="s">
        <v>141</v>
      </c>
      <c r="E1704" s="59">
        <v>16178</v>
      </c>
      <c r="F1704" s="59">
        <v>16524</v>
      </c>
      <c r="G1704" s="59">
        <v>16880</v>
      </c>
      <c r="H1704" s="59">
        <v>17246</v>
      </c>
      <c r="I1704" s="59">
        <v>17614</v>
      </c>
      <c r="J1704" s="59">
        <v>17984</v>
      </c>
      <c r="K1704" s="59">
        <v>18353</v>
      </c>
      <c r="L1704" s="59">
        <v>16256</v>
      </c>
      <c r="M1704" s="59">
        <v>17040</v>
      </c>
      <c r="N1704" s="59">
        <v>17444</v>
      </c>
      <c r="O1704" s="59">
        <v>17865</v>
      </c>
      <c r="P1704" s="59">
        <v>18287</v>
      </c>
      <c r="Q1704" s="59">
        <v>18639</v>
      </c>
      <c r="R1704" s="59">
        <v>17408338</v>
      </c>
      <c r="S1704" s="90"/>
      <c r="T1704" s="90"/>
      <c r="U1704" s="91"/>
    </row>
    <row r="1705" spans="1:21" ht="13.2" x14ac:dyDescent="0.25">
      <c r="A1705" s="59" t="s">
        <v>2108</v>
      </c>
      <c r="B1705" s="59" t="s">
        <v>3880</v>
      </c>
      <c r="C1705" s="59" t="s">
        <v>3885</v>
      </c>
      <c r="D1705" s="59" t="s">
        <v>141</v>
      </c>
      <c r="E1705" s="59">
        <v>-740</v>
      </c>
      <c r="F1705" s="59">
        <v>-896</v>
      </c>
      <c r="G1705" s="59">
        <v>-697</v>
      </c>
      <c r="H1705" s="59">
        <v>-497</v>
      </c>
      <c r="I1705" s="59">
        <v>-297</v>
      </c>
      <c r="J1705" s="59">
        <v>-377</v>
      </c>
      <c r="K1705" s="59">
        <v>-1559</v>
      </c>
      <c r="L1705" s="59">
        <v>0</v>
      </c>
      <c r="M1705" s="59">
        <v>0</v>
      </c>
      <c r="N1705" s="59">
        <v>0</v>
      </c>
      <c r="O1705" s="59">
        <v>0</v>
      </c>
      <c r="P1705" s="59">
        <v>0</v>
      </c>
      <c r="Q1705" s="59">
        <v>0</v>
      </c>
      <c r="R1705" s="59">
        <v>-391144</v>
      </c>
      <c r="S1705" s="90"/>
      <c r="T1705" s="90"/>
      <c r="U1705" s="91"/>
    </row>
    <row r="1706" spans="1:21" ht="13.2" x14ac:dyDescent="0.25">
      <c r="A1706" s="59" t="s">
        <v>2109</v>
      </c>
      <c r="B1706" s="59" t="s">
        <v>3880</v>
      </c>
      <c r="C1706" s="59" t="s">
        <v>3886</v>
      </c>
      <c r="D1706" s="59" t="s">
        <v>141</v>
      </c>
      <c r="E1706" s="59">
        <v>0</v>
      </c>
      <c r="F1706" s="59">
        <v>0</v>
      </c>
      <c r="G1706" s="59">
        <v>0</v>
      </c>
      <c r="H1706" s="59">
        <v>0</v>
      </c>
      <c r="I1706" s="59">
        <v>0</v>
      </c>
      <c r="J1706" s="59">
        <v>0</v>
      </c>
      <c r="K1706" s="59">
        <v>0</v>
      </c>
      <c r="L1706" s="59">
        <v>0</v>
      </c>
      <c r="M1706" s="59">
        <v>0</v>
      </c>
      <c r="N1706" s="59">
        <v>0</v>
      </c>
      <c r="O1706" s="59">
        <v>0</v>
      </c>
      <c r="P1706" s="59">
        <v>0</v>
      </c>
      <c r="Q1706" s="59">
        <v>0</v>
      </c>
      <c r="R1706" s="59">
        <v>0</v>
      </c>
      <c r="S1706" s="90"/>
      <c r="T1706" s="90"/>
      <c r="U1706" s="91"/>
    </row>
    <row r="1707" spans="1:21" ht="13.2" x14ac:dyDescent="0.25">
      <c r="A1707" s="59" t="s">
        <v>2110</v>
      </c>
      <c r="B1707" s="59" t="s">
        <v>3887</v>
      </c>
      <c r="C1707" s="59" t="s">
        <v>3888</v>
      </c>
      <c r="D1707" s="59" t="s">
        <v>141</v>
      </c>
      <c r="E1707" s="59">
        <v>0</v>
      </c>
      <c r="F1707" s="59">
        <v>0</v>
      </c>
      <c r="G1707" s="59">
        <v>0</v>
      </c>
      <c r="H1707" s="59">
        <v>0</v>
      </c>
      <c r="I1707" s="59">
        <v>0</v>
      </c>
      <c r="J1707" s="59">
        <v>0</v>
      </c>
      <c r="K1707" s="59">
        <v>0</v>
      </c>
      <c r="L1707" s="59">
        <v>0</v>
      </c>
      <c r="M1707" s="59">
        <v>0</v>
      </c>
      <c r="N1707" s="59">
        <v>0</v>
      </c>
      <c r="O1707" s="59">
        <v>0</v>
      </c>
      <c r="P1707" s="59">
        <v>0</v>
      </c>
      <c r="Q1707" s="59">
        <v>0</v>
      </c>
      <c r="R1707" s="59">
        <v>0</v>
      </c>
      <c r="S1707" s="90"/>
      <c r="T1707" s="90"/>
      <c r="U1707" s="91"/>
    </row>
    <row r="1708" spans="1:21" ht="13.2" x14ac:dyDescent="0.25">
      <c r="A1708" s="59" t="s">
        <v>2111</v>
      </c>
      <c r="B1708" s="59" t="s">
        <v>3889</v>
      </c>
      <c r="C1708" s="59" t="s">
        <v>3890</v>
      </c>
      <c r="D1708" s="59" t="s">
        <v>141</v>
      </c>
      <c r="E1708" s="59">
        <v>0</v>
      </c>
      <c r="F1708" s="59">
        <v>0</v>
      </c>
      <c r="G1708" s="59">
        <v>0</v>
      </c>
      <c r="H1708" s="59">
        <v>0</v>
      </c>
      <c r="I1708" s="59">
        <v>0</v>
      </c>
      <c r="J1708" s="59">
        <v>0</v>
      </c>
      <c r="K1708" s="59">
        <v>0</v>
      </c>
      <c r="L1708" s="59">
        <v>0</v>
      </c>
      <c r="M1708" s="59">
        <v>0</v>
      </c>
      <c r="N1708" s="59">
        <v>0</v>
      </c>
      <c r="O1708" s="59">
        <v>0</v>
      </c>
      <c r="P1708" s="59">
        <v>0</v>
      </c>
      <c r="Q1708" s="59">
        <v>0</v>
      </c>
      <c r="R1708" s="59">
        <v>0</v>
      </c>
      <c r="S1708" s="90"/>
      <c r="T1708" s="90"/>
      <c r="U1708" s="91"/>
    </row>
    <row r="1709" spans="1:21" ht="13.2" x14ac:dyDescent="0.25">
      <c r="A1709" s="59" t="s">
        <v>2114</v>
      </c>
      <c r="B1709" s="59" t="s">
        <v>3894</v>
      </c>
      <c r="C1709" s="59" t="s">
        <v>3895</v>
      </c>
      <c r="D1709" s="59" t="s">
        <v>141</v>
      </c>
      <c r="E1709" s="59">
        <v>967</v>
      </c>
      <c r="F1709" s="59">
        <v>1058</v>
      </c>
      <c r="G1709" s="59">
        <v>1178</v>
      </c>
      <c r="H1709" s="59">
        <v>1225</v>
      </c>
      <c r="I1709" s="59">
        <v>1269</v>
      </c>
      <c r="J1709" s="59">
        <v>1368</v>
      </c>
      <c r="K1709" s="59">
        <v>1385</v>
      </c>
      <c r="L1709" s="59">
        <v>1669</v>
      </c>
      <c r="M1709" s="59">
        <v>1625</v>
      </c>
      <c r="N1709" s="59">
        <v>1605</v>
      </c>
      <c r="O1709" s="59">
        <v>1586</v>
      </c>
      <c r="P1709" s="59">
        <v>1567</v>
      </c>
      <c r="Q1709" s="59">
        <v>1547</v>
      </c>
      <c r="R1709" s="59">
        <v>1399302</v>
      </c>
      <c r="S1709" s="90"/>
      <c r="T1709" s="90"/>
      <c r="U1709" s="91"/>
    </row>
    <row r="1710" spans="1:21" ht="13.2" x14ac:dyDescent="0.25">
      <c r="A1710" s="59" t="s">
        <v>2116</v>
      </c>
      <c r="B1710" s="59" t="s">
        <v>3894</v>
      </c>
      <c r="C1710" s="59" t="s">
        <v>3897</v>
      </c>
      <c r="D1710" s="59" t="s">
        <v>141</v>
      </c>
      <c r="E1710" s="59">
        <v>264</v>
      </c>
      <c r="F1710" s="59">
        <v>267</v>
      </c>
      <c r="G1710" s="59">
        <v>270</v>
      </c>
      <c r="H1710" s="59">
        <v>272</v>
      </c>
      <c r="I1710" s="59">
        <v>275</v>
      </c>
      <c r="J1710" s="59">
        <v>278</v>
      </c>
      <c r="K1710" s="59">
        <v>280</v>
      </c>
      <c r="L1710" s="59">
        <v>0</v>
      </c>
      <c r="M1710" s="59">
        <v>0</v>
      </c>
      <c r="N1710" s="59">
        <v>0</v>
      </c>
      <c r="O1710" s="59">
        <v>0</v>
      </c>
      <c r="P1710" s="59">
        <v>0</v>
      </c>
      <c r="Q1710" s="59">
        <v>0</v>
      </c>
      <c r="R1710" s="59">
        <v>147817</v>
      </c>
      <c r="S1710" s="90"/>
      <c r="T1710" s="90"/>
      <c r="U1710" s="91"/>
    </row>
    <row r="1711" spans="1:21" ht="13.2" x14ac:dyDescent="0.25">
      <c r="A1711" s="59" t="s">
        <v>5329</v>
      </c>
      <c r="B1711" s="59" t="s">
        <v>3894</v>
      </c>
      <c r="C1711" s="59" t="s">
        <v>6765</v>
      </c>
      <c r="D1711" s="59" t="s">
        <v>141</v>
      </c>
      <c r="E1711" s="59">
        <v>0</v>
      </c>
      <c r="F1711" s="59">
        <v>0</v>
      </c>
      <c r="G1711" s="59">
        <v>0</v>
      </c>
      <c r="H1711" s="59">
        <v>0</v>
      </c>
      <c r="I1711" s="59">
        <v>0</v>
      </c>
      <c r="J1711" s="59">
        <v>0</v>
      </c>
      <c r="K1711" s="59">
        <v>0</v>
      </c>
      <c r="L1711" s="59">
        <v>0</v>
      </c>
      <c r="M1711" s="59">
        <v>0</v>
      </c>
      <c r="N1711" s="59">
        <v>0</v>
      </c>
      <c r="O1711" s="59">
        <v>0</v>
      </c>
      <c r="P1711" s="59">
        <v>0</v>
      </c>
      <c r="Q1711" s="59">
        <v>0</v>
      </c>
      <c r="R1711" s="59">
        <v>0</v>
      </c>
      <c r="S1711" s="90"/>
      <c r="T1711" s="90"/>
      <c r="U1711" s="91"/>
    </row>
    <row r="1712" spans="1:21" ht="13.2" x14ac:dyDescent="0.25">
      <c r="A1712" s="59" t="s">
        <v>2117</v>
      </c>
      <c r="B1712" s="59" t="s">
        <v>3898</v>
      </c>
      <c r="C1712" s="59" t="s">
        <v>3899</v>
      </c>
      <c r="D1712" s="59" t="s">
        <v>141</v>
      </c>
      <c r="E1712" s="59">
        <v>0</v>
      </c>
      <c r="F1712" s="59">
        <v>0</v>
      </c>
      <c r="G1712" s="59">
        <v>0</v>
      </c>
      <c r="H1712" s="59">
        <v>0</v>
      </c>
      <c r="I1712" s="59">
        <v>0</v>
      </c>
      <c r="J1712" s="59">
        <v>0</v>
      </c>
      <c r="K1712" s="59">
        <v>0</v>
      </c>
      <c r="L1712" s="59">
        <v>0</v>
      </c>
      <c r="M1712" s="59">
        <v>0</v>
      </c>
      <c r="N1712" s="59">
        <v>0</v>
      </c>
      <c r="O1712" s="59">
        <v>0</v>
      </c>
      <c r="P1712" s="59">
        <v>0</v>
      </c>
      <c r="Q1712" s="59">
        <v>0</v>
      </c>
      <c r="R1712" s="59">
        <v>0</v>
      </c>
      <c r="S1712" s="90"/>
      <c r="T1712" s="90"/>
      <c r="U1712" s="91"/>
    </row>
    <row r="1713" spans="1:21" ht="13.2" x14ac:dyDescent="0.25">
      <c r="A1713" s="59" t="s">
        <v>2118</v>
      </c>
      <c r="B1713" s="59" t="s">
        <v>3898</v>
      </c>
      <c r="C1713" s="59" t="s">
        <v>3900</v>
      </c>
      <c r="D1713" s="59" t="s">
        <v>141</v>
      </c>
      <c r="E1713" s="59">
        <v>0</v>
      </c>
      <c r="F1713" s="59">
        <v>0</v>
      </c>
      <c r="G1713" s="59">
        <v>0</v>
      </c>
      <c r="H1713" s="59">
        <v>0</v>
      </c>
      <c r="I1713" s="59">
        <v>0</v>
      </c>
      <c r="J1713" s="59">
        <v>0</v>
      </c>
      <c r="K1713" s="59">
        <v>0</v>
      </c>
      <c r="L1713" s="59">
        <v>0</v>
      </c>
      <c r="M1713" s="59">
        <v>0</v>
      </c>
      <c r="N1713" s="59">
        <v>0</v>
      </c>
      <c r="O1713" s="59">
        <v>0</v>
      </c>
      <c r="P1713" s="59">
        <v>0</v>
      </c>
      <c r="Q1713" s="59">
        <v>0</v>
      </c>
      <c r="R1713" s="59">
        <v>0</v>
      </c>
      <c r="S1713" s="90"/>
      <c r="T1713" s="90"/>
      <c r="U1713" s="91"/>
    </row>
    <row r="1714" spans="1:21" ht="13.2" x14ac:dyDescent="0.25">
      <c r="A1714" s="59" t="s">
        <v>2119</v>
      </c>
      <c r="B1714" s="59" t="s">
        <v>3901</v>
      </c>
      <c r="C1714" s="59" t="s">
        <v>3902</v>
      </c>
      <c r="D1714" s="59" t="s">
        <v>141</v>
      </c>
      <c r="E1714" s="59">
        <v>0</v>
      </c>
      <c r="F1714" s="59">
        <v>0</v>
      </c>
      <c r="G1714" s="59">
        <v>0</v>
      </c>
      <c r="H1714" s="59">
        <v>0</v>
      </c>
      <c r="I1714" s="59">
        <v>0</v>
      </c>
      <c r="J1714" s="59">
        <v>0</v>
      </c>
      <c r="K1714" s="59">
        <v>0</v>
      </c>
      <c r="L1714" s="59">
        <v>0</v>
      </c>
      <c r="M1714" s="59">
        <v>0</v>
      </c>
      <c r="N1714" s="59">
        <v>0</v>
      </c>
      <c r="O1714" s="59">
        <v>0</v>
      </c>
      <c r="P1714" s="59">
        <v>0</v>
      </c>
      <c r="Q1714" s="59">
        <v>2</v>
      </c>
      <c r="R1714" s="59">
        <v>88</v>
      </c>
      <c r="S1714" s="90"/>
      <c r="T1714" s="90"/>
      <c r="U1714" s="91"/>
    </row>
    <row r="1715" spans="1:21" ht="13.2" x14ac:dyDescent="0.25">
      <c r="A1715" s="59" t="s">
        <v>2120</v>
      </c>
      <c r="B1715" s="59" t="s">
        <v>3903</v>
      </c>
      <c r="C1715" s="59" t="s">
        <v>3904</v>
      </c>
      <c r="D1715" s="59" t="s">
        <v>141</v>
      </c>
      <c r="E1715" s="59">
        <v>0</v>
      </c>
      <c r="F1715" s="59">
        <v>0</v>
      </c>
      <c r="G1715" s="59">
        <v>0</v>
      </c>
      <c r="H1715" s="59">
        <v>0</v>
      </c>
      <c r="I1715" s="59">
        <v>0</v>
      </c>
      <c r="J1715" s="59">
        <v>0</v>
      </c>
      <c r="K1715" s="59">
        <v>0</v>
      </c>
      <c r="L1715" s="59">
        <v>0</v>
      </c>
      <c r="M1715" s="59">
        <v>0</v>
      </c>
      <c r="N1715" s="59">
        <v>0</v>
      </c>
      <c r="O1715" s="59">
        <v>0</v>
      </c>
      <c r="P1715" s="59">
        <v>0</v>
      </c>
      <c r="Q1715" s="59">
        <v>0</v>
      </c>
      <c r="R1715" s="59">
        <v>0</v>
      </c>
      <c r="S1715" s="90"/>
      <c r="T1715" s="90"/>
      <c r="U1715" s="91"/>
    </row>
    <row r="1716" spans="1:21" ht="13.2" x14ac:dyDescent="0.25">
      <c r="A1716" s="59" t="s">
        <v>2121</v>
      </c>
      <c r="B1716" s="59" t="s">
        <v>3903</v>
      </c>
      <c r="C1716" s="59" t="s">
        <v>3905</v>
      </c>
      <c r="D1716" s="59" t="s">
        <v>141</v>
      </c>
      <c r="E1716" s="59">
        <v>0</v>
      </c>
      <c r="F1716" s="59">
        <v>0</v>
      </c>
      <c r="G1716" s="59">
        <v>0</v>
      </c>
      <c r="H1716" s="59">
        <v>0</v>
      </c>
      <c r="I1716" s="59">
        <v>0</v>
      </c>
      <c r="J1716" s="59">
        <v>0</v>
      </c>
      <c r="K1716" s="59">
        <v>0</v>
      </c>
      <c r="L1716" s="59">
        <v>0</v>
      </c>
      <c r="M1716" s="59">
        <v>0</v>
      </c>
      <c r="N1716" s="59">
        <v>0</v>
      </c>
      <c r="O1716" s="59">
        <v>0</v>
      </c>
      <c r="P1716" s="59">
        <v>0</v>
      </c>
      <c r="Q1716" s="59">
        <v>0</v>
      </c>
      <c r="R1716" s="59">
        <v>0</v>
      </c>
      <c r="S1716" s="90"/>
      <c r="T1716" s="90"/>
      <c r="U1716" s="91"/>
    </row>
    <row r="1717" spans="1:21" ht="13.2" x14ac:dyDescent="0.25">
      <c r="A1717" s="59" t="s">
        <v>2122</v>
      </c>
      <c r="B1717" s="59" t="s">
        <v>3906</v>
      </c>
      <c r="C1717" s="59" t="s">
        <v>3907</v>
      </c>
      <c r="D1717" s="59" t="s">
        <v>141</v>
      </c>
      <c r="E1717" s="59">
        <v>0</v>
      </c>
      <c r="F1717" s="59">
        <v>0</v>
      </c>
      <c r="G1717" s="59">
        <v>0</v>
      </c>
      <c r="H1717" s="59">
        <v>0</v>
      </c>
      <c r="I1717" s="59">
        <v>0</v>
      </c>
      <c r="J1717" s="59">
        <v>0</v>
      </c>
      <c r="K1717" s="59">
        <v>0</v>
      </c>
      <c r="L1717" s="59">
        <v>0</v>
      </c>
      <c r="M1717" s="59">
        <v>0</v>
      </c>
      <c r="N1717" s="59">
        <v>0</v>
      </c>
      <c r="O1717" s="59">
        <v>0</v>
      </c>
      <c r="P1717" s="59">
        <v>0</v>
      </c>
      <c r="Q1717" s="59">
        <v>0</v>
      </c>
      <c r="R1717" s="59">
        <v>0</v>
      </c>
      <c r="S1717" s="90"/>
      <c r="T1717" s="90"/>
      <c r="U1717" s="91"/>
    </row>
    <row r="1718" spans="1:21" ht="13.2" x14ac:dyDescent="0.25">
      <c r="A1718" s="59" t="s">
        <v>2123</v>
      </c>
      <c r="B1718" s="59" t="s">
        <v>3906</v>
      </c>
      <c r="C1718" s="59" t="s">
        <v>3908</v>
      </c>
      <c r="D1718" s="59" t="s">
        <v>141</v>
      </c>
      <c r="E1718" s="59">
        <v>0</v>
      </c>
      <c r="F1718" s="59">
        <v>0</v>
      </c>
      <c r="G1718" s="59">
        <v>0</v>
      </c>
      <c r="H1718" s="59">
        <v>0</v>
      </c>
      <c r="I1718" s="59">
        <v>0</v>
      </c>
      <c r="J1718" s="59">
        <v>0</v>
      </c>
      <c r="K1718" s="59">
        <v>0</v>
      </c>
      <c r="L1718" s="59">
        <v>0</v>
      </c>
      <c r="M1718" s="59">
        <v>0</v>
      </c>
      <c r="N1718" s="59">
        <v>0</v>
      </c>
      <c r="O1718" s="59">
        <v>0</v>
      </c>
      <c r="P1718" s="59">
        <v>0</v>
      </c>
      <c r="Q1718" s="59">
        <v>0</v>
      </c>
      <c r="R1718" s="59">
        <v>0</v>
      </c>
      <c r="S1718" s="90"/>
      <c r="T1718" s="90"/>
      <c r="U1718" s="91"/>
    </row>
    <row r="1719" spans="1:21" ht="13.2" x14ac:dyDescent="0.25">
      <c r="A1719" s="59" t="s">
        <v>2124</v>
      </c>
      <c r="B1719" s="59" t="s">
        <v>3906</v>
      </c>
      <c r="C1719" s="59" t="s">
        <v>3909</v>
      </c>
      <c r="D1719" s="59" t="s">
        <v>141</v>
      </c>
      <c r="E1719" s="59">
        <v>555</v>
      </c>
      <c r="F1719" s="59">
        <v>578</v>
      </c>
      <c r="G1719" s="59">
        <v>602</v>
      </c>
      <c r="H1719" s="59">
        <v>625</v>
      </c>
      <c r="I1719" s="59">
        <v>649</v>
      </c>
      <c r="J1719" s="59">
        <v>672</v>
      </c>
      <c r="K1719" s="59">
        <v>696</v>
      </c>
      <c r="L1719" s="59">
        <v>719</v>
      </c>
      <c r="M1719" s="59">
        <v>743</v>
      </c>
      <c r="N1719" s="59">
        <v>766</v>
      </c>
      <c r="O1719" s="59">
        <v>790</v>
      </c>
      <c r="P1719" s="59">
        <v>813</v>
      </c>
      <c r="Q1719" s="59">
        <v>837</v>
      </c>
      <c r="R1719" s="59">
        <v>695689</v>
      </c>
      <c r="S1719" s="90"/>
      <c r="T1719" s="90"/>
      <c r="U1719" s="91"/>
    </row>
    <row r="1720" spans="1:21" ht="13.2" x14ac:dyDescent="0.25">
      <c r="A1720" s="59" t="s">
        <v>2125</v>
      </c>
      <c r="B1720" s="59" t="s">
        <v>3906</v>
      </c>
      <c r="C1720" s="59" t="s">
        <v>3910</v>
      </c>
      <c r="D1720" s="59" t="s">
        <v>141</v>
      </c>
      <c r="E1720" s="59">
        <v>113</v>
      </c>
      <c r="F1720" s="59">
        <v>132</v>
      </c>
      <c r="G1720" s="59">
        <v>151</v>
      </c>
      <c r="H1720" s="59">
        <v>170</v>
      </c>
      <c r="I1720" s="59">
        <v>189</v>
      </c>
      <c r="J1720" s="59">
        <v>208</v>
      </c>
      <c r="K1720" s="59">
        <v>227</v>
      </c>
      <c r="L1720" s="59">
        <v>246</v>
      </c>
      <c r="M1720" s="59">
        <v>265</v>
      </c>
      <c r="N1720" s="59">
        <v>284</v>
      </c>
      <c r="O1720" s="59">
        <v>303</v>
      </c>
      <c r="P1720" s="59">
        <v>322</v>
      </c>
      <c r="Q1720" s="59">
        <v>341</v>
      </c>
      <c r="R1720" s="59">
        <v>227144</v>
      </c>
      <c r="S1720" s="90"/>
      <c r="T1720" s="90"/>
      <c r="U1720" s="91"/>
    </row>
    <row r="1721" spans="1:21" ht="13.2" x14ac:dyDescent="0.25">
      <c r="A1721" s="59" t="s">
        <v>2126</v>
      </c>
      <c r="B1721" s="59" t="s">
        <v>3906</v>
      </c>
      <c r="C1721" s="59" t="s">
        <v>3911</v>
      </c>
      <c r="D1721" s="59" t="s">
        <v>141</v>
      </c>
      <c r="E1721" s="59">
        <v>0</v>
      </c>
      <c r="F1721" s="59">
        <v>0</v>
      </c>
      <c r="G1721" s="59">
        <v>0</v>
      </c>
      <c r="H1721" s="59">
        <v>13</v>
      </c>
      <c r="I1721" s="59">
        <v>21</v>
      </c>
      <c r="J1721" s="59">
        <v>29</v>
      </c>
      <c r="K1721" s="59">
        <v>38</v>
      </c>
      <c r="L1721" s="59">
        <v>46</v>
      </c>
      <c r="M1721" s="59">
        <v>54</v>
      </c>
      <c r="N1721" s="59">
        <v>63</v>
      </c>
      <c r="O1721" s="59">
        <v>71</v>
      </c>
      <c r="P1721" s="59">
        <v>80</v>
      </c>
      <c r="Q1721" s="59">
        <v>88</v>
      </c>
      <c r="R1721" s="59">
        <v>38170</v>
      </c>
      <c r="S1721" s="90"/>
      <c r="T1721" s="90"/>
      <c r="U1721" s="91"/>
    </row>
    <row r="1722" spans="1:21" ht="13.2" x14ac:dyDescent="0.25">
      <c r="A1722" s="59" t="s">
        <v>2127</v>
      </c>
      <c r="B1722" s="59" t="s">
        <v>3906</v>
      </c>
      <c r="C1722" s="59" t="s">
        <v>3912</v>
      </c>
      <c r="D1722" s="59" t="s">
        <v>141</v>
      </c>
      <c r="E1722" s="59">
        <v>0</v>
      </c>
      <c r="F1722" s="59">
        <v>0</v>
      </c>
      <c r="G1722" s="59">
        <v>0</v>
      </c>
      <c r="H1722" s="59">
        <v>0</v>
      </c>
      <c r="I1722" s="59">
        <v>0</v>
      </c>
      <c r="J1722" s="59">
        <v>0</v>
      </c>
      <c r="K1722" s="59">
        <v>0</v>
      </c>
      <c r="L1722" s="59">
        <v>0</v>
      </c>
      <c r="M1722" s="59">
        <v>0</v>
      </c>
      <c r="N1722" s="59">
        <v>0</v>
      </c>
      <c r="O1722" s="59">
        <v>0</v>
      </c>
      <c r="P1722" s="59">
        <v>0</v>
      </c>
      <c r="Q1722" s="59">
        <v>0</v>
      </c>
      <c r="R1722" s="59">
        <v>0</v>
      </c>
      <c r="S1722" s="90"/>
      <c r="T1722" s="90"/>
      <c r="U1722" s="91"/>
    </row>
    <row r="1723" spans="1:21" ht="13.2" x14ac:dyDescent="0.25">
      <c r="A1723" s="59" t="s">
        <v>5330</v>
      </c>
      <c r="B1723" s="59" t="s">
        <v>6766</v>
      </c>
      <c r="C1723" s="59" t="s">
        <v>6767</v>
      </c>
      <c r="D1723" s="59" t="s">
        <v>142</v>
      </c>
      <c r="E1723" s="59">
        <v>-5</v>
      </c>
      <c r="F1723" s="59">
        <v>-5</v>
      </c>
      <c r="G1723" s="59">
        <v>-5</v>
      </c>
      <c r="H1723" s="59">
        <v>-5</v>
      </c>
      <c r="I1723" s="59">
        <v>-5</v>
      </c>
      <c r="J1723" s="59">
        <v>-5</v>
      </c>
      <c r="K1723" s="59">
        <v>-5</v>
      </c>
      <c r="L1723" s="59">
        <v>-5</v>
      </c>
      <c r="M1723" s="59">
        <v>-5</v>
      </c>
      <c r="N1723" s="59">
        <v>0</v>
      </c>
      <c r="O1723" s="59">
        <v>0</v>
      </c>
      <c r="P1723" s="59">
        <v>0</v>
      </c>
      <c r="Q1723" s="59">
        <v>0</v>
      </c>
      <c r="R1723" s="59">
        <v>-3247</v>
      </c>
      <c r="S1723" s="90"/>
      <c r="T1723" s="90"/>
      <c r="U1723" s="91"/>
    </row>
    <row r="1724" spans="1:21" ht="13.2" x14ac:dyDescent="0.25">
      <c r="A1724" s="59" t="s">
        <v>5331</v>
      </c>
      <c r="B1724" s="59" t="s">
        <v>6768</v>
      </c>
      <c r="C1724" s="59" t="s">
        <v>6769</v>
      </c>
      <c r="D1724" s="59" t="s">
        <v>142</v>
      </c>
      <c r="E1724" s="59">
        <v>0</v>
      </c>
      <c r="F1724" s="59">
        <v>0</v>
      </c>
      <c r="G1724" s="59">
        <v>0</v>
      </c>
      <c r="H1724" s="59">
        <v>0</v>
      </c>
      <c r="I1724" s="59">
        <v>0</v>
      </c>
      <c r="J1724" s="59">
        <v>0</v>
      </c>
      <c r="K1724" s="59">
        <v>0</v>
      </c>
      <c r="L1724" s="59">
        <v>0</v>
      </c>
      <c r="M1724" s="59">
        <v>0</v>
      </c>
      <c r="N1724" s="59">
        <v>0</v>
      </c>
      <c r="O1724" s="59">
        <v>0</v>
      </c>
      <c r="P1724" s="59">
        <v>0</v>
      </c>
      <c r="Q1724" s="59">
        <v>0</v>
      </c>
      <c r="R1724" s="59">
        <v>0</v>
      </c>
      <c r="S1724" s="90"/>
      <c r="T1724" s="90"/>
      <c r="U1724" s="91"/>
    </row>
    <row r="1725" spans="1:21" ht="13.2" x14ac:dyDescent="0.25">
      <c r="A1725" s="59" t="s">
        <v>5332</v>
      </c>
      <c r="B1725" s="59" t="s">
        <v>6770</v>
      </c>
      <c r="C1725" s="59" t="s">
        <v>6771</v>
      </c>
      <c r="D1725" s="59" t="s">
        <v>142</v>
      </c>
      <c r="E1725" s="59">
        <v>0</v>
      </c>
      <c r="F1725" s="59">
        <v>0</v>
      </c>
      <c r="G1725" s="59">
        <v>0</v>
      </c>
      <c r="H1725" s="59">
        <v>0</v>
      </c>
      <c r="I1725" s="59">
        <v>0</v>
      </c>
      <c r="J1725" s="59">
        <v>0</v>
      </c>
      <c r="K1725" s="59">
        <v>0</v>
      </c>
      <c r="L1725" s="59">
        <v>0</v>
      </c>
      <c r="M1725" s="59">
        <v>0</v>
      </c>
      <c r="N1725" s="59">
        <v>0</v>
      </c>
      <c r="O1725" s="59">
        <v>0</v>
      </c>
      <c r="P1725" s="59">
        <v>0</v>
      </c>
      <c r="Q1725" s="59">
        <v>0</v>
      </c>
      <c r="R1725" s="59">
        <v>0</v>
      </c>
      <c r="S1725" s="59"/>
      <c r="T1725" s="59"/>
      <c r="U1725" s="89"/>
    </row>
    <row r="1726" spans="1:21" ht="13.2" x14ac:dyDescent="0.25">
      <c r="A1726" s="59" t="s">
        <v>5333</v>
      </c>
      <c r="B1726" s="59" t="s">
        <v>6772</v>
      </c>
      <c r="C1726" s="59" t="s">
        <v>6773</v>
      </c>
      <c r="D1726" s="59" t="s">
        <v>142</v>
      </c>
      <c r="E1726" s="59">
        <v>0</v>
      </c>
      <c r="F1726" s="59">
        <v>0</v>
      </c>
      <c r="G1726" s="59">
        <v>0</v>
      </c>
      <c r="H1726" s="59">
        <v>0</v>
      </c>
      <c r="I1726" s="59">
        <v>0</v>
      </c>
      <c r="J1726" s="59">
        <v>0</v>
      </c>
      <c r="K1726" s="59">
        <v>0</v>
      </c>
      <c r="L1726" s="59">
        <v>0</v>
      </c>
      <c r="M1726" s="59">
        <v>0</v>
      </c>
      <c r="N1726" s="59">
        <v>-5</v>
      </c>
      <c r="O1726" s="59">
        <v>-5</v>
      </c>
      <c r="P1726" s="59">
        <v>-5</v>
      </c>
      <c r="Q1726" s="59">
        <v>-5</v>
      </c>
      <c r="R1726" s="59">
        <v>-1337</v>
      </c>
      <c r="S1726" s="59"/>
      <c r="T1726" s="59"/>
      <c r="U1726" s="89"/>
    </row>
    <row r="1727" spans="1:21" ht="13.2" x14ac:dyDescent="0.25">
      <c r="A1727" s="59" t="s">
        <v>5334</v>
      </c>
      <c r="B1727" s="59" t="s">
        <v>6774</v>
      </c>
      <c r="C1727" s="59" t="s">
        <v>6775</v>
      </c>
      <c r="D1727" s="59" t="s">
        <v>142</v>
      </c>
      <c r="E1727" s="59">
        <v>25</v>
      </c>
      <c r="F1727" s="59">
        <v>25</v>
      </c>
      <c r="G1727" s="59">
        <v>25</v>
      </c>
      <c r="H1727" s="59">
        <v>25</v>
      </c>
      <c r="I1727" s="59">
        <v>25</v>
      </c>
      <c r="J1727" s="59">
        <v>25</v>
      </c>
      <c r="K1727" s="59">
        <v>25</v>
      </c>
      <c r="L1727" s="59">
        <v>25</v>
      </c>
      <c r="M1727" s="59">
        <v>25</v>
      </c>
      <c r="N1727" s="59">
        <v>25</v>
      </c>
      <c r="O1727" s="59">
        <v>25</v>
      </c>
      <c r="P1727" s="59">
        <v>25</v>
      </c>
      <c r="Q1727" s="59">
        <v>25</v>
      </c>
      <c r="R1727" s="59">
        <v>25296</v>
      </c>
      <c r="S1727" s="59"/>
      <c r="T1727" s="59"/>
      <c r="U1727" s="89"/>
    </row>
    <row r="1728" spans="1:21" ht="13.2" x14ac:dyDescent="0.25">
      <c r="A1728" s="59" t="s">
        <v>5335</v>
      </c>
      <c r="B1728" s="59" t="s">
        <v>6776</v>
      </c>
      <c r="C1728" s="59" t="s">
        <v>6777</v>
      </c>
      <c r="D1728" s="59" t="s">
        <v>142</v>
      </c>
      <c r="E1728" s="59">
        <v>0</v>
      </c>
      <c r="F1728" s="59">
        <v>0</v>
      </c>
      <c r="G1728" s="59">
        <v>0</v>
      </c>
      <c r="H1728" s="59">
        <v>0</v>
      </c>
      <c r="I1728" s="59">
        <v>0</v>
      </c>
      <c r="J1728" s="59">
        <v>0</v>
      </c>
      <c r="K1728" s="59">
        <v>0</v>
      </c>
      <c r="L1728" s="59">
        <v>0</v>
      </c>
      <c r="M1728" s="59">
        <v>0</v>
      </c>
      <c r="N1728" s="59">
        <v>0</v>
      </c>
      <c r="O1728" s="59">
        <v>0</v>
      </c>
      <c r="P1728" s="59">
        <v>0</v>
      </c>
      <c r="Q1728" s="59">
        <v>0</v>
      </c>
      <c r="R1728" s="59">
        <v>0</v>
      </c>
      <c r="S1728" s="59"/>
      <c r="T1728" s="59"/>
      <c r="U1728" s="89"/>
    </row>
    <row r="1729" spans="1:21" ht="13.2" x14ac:dyDescent="0.25">
      <c r="A1729" s="59" t="s">
        <v>5336</v>
      </c>
      <c r="B1729" s="59" t="s">
        <v>3475</v>
      </c>
      <c r="C1729" s="59" t="s">
        <v>132</v>
      </c>
      <c r="D1729" s="59" t="s">
        <v>142</v>
      </c>
      <c r="E1729" s="59">
        <v>0</v>
      </c>
      <c r="F1729" s="59">
        <v>0</v>
      </c>
      <c r="G1729" s="59">
        <v>0</v>
      </c>
      <c r="H1729" s="59">
        <v>0</v>
      </c>
      <c r="I1729" s="59">
        <v>0</v>
      </c>
      <c r="J1729" s="59">
        <v>0</v>
      </c>
      <c r="K1729" s="59">
        <v>0</v>
      </c>
      <c r="L1729" s="59">
        <v>0</v>
      </c>
      <c r="M1729" s="59">
        <v>0</v>
      </c>
      <c r="N1729" s="59">
        <v>0</v>
      </c>
      <c r="O1729" s="59">
        <v>0</v>
      </c>
      <c r="P1729" s="59">
        <v>0</v>
      </c>
      <c r="Q1729" s="59">
        <v>0</v>
      </c>
      <c r="R1729" s="59">
        <v>0</v>
      </c>
      <c r="S1729" s="59"/>
      <c r="T1729" s="59"/>
      <c r="U1729" s="89"/>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3"/>
  <sheetViews>
    <sheetView workbookViewId="0">
      <selection sqref="A1:XFD1048576"/>
    </sheetView>
  </sheetViews>
  <sheetFormatPr defaultColWidth="9.109375" defaultRowHeight="12.75" customHeight="1" x14ac:dyDescent="0.25"/>
  <cols>
    <col min="1" max="1" width="24.5546875" style="45" customWidth="1"/>
    <col min="2" max="2" width="18.5546875" style="45" bestFit="1" customWidth="1"/>
    <col min="3" max="16384" width="9.109375" style="45"/>
  </cols>
  <sheetData>
    <row r="1" spans="1:2" ht="12.75" customHeight="1" x14ac:dyDescent="0.25">
      <c r="A1" s="59"/>
    </row>
    <row r="3" spans="1:2" ht="12.75" customHeight="1" x14ac:dyDescent="0.25">
      <c r="A3" s="45" t="s">
        <v>2006</v>
      </c>
      <c r="B3" s="45" t="s">
        <v>3914</v>
      </c>
    </row>
    <row r="4" spans="1:2" ht="12.75" customHeight="1" x14ac:dyDescent="0.25">
      <c r="A4" s="74" t="s">
        <v>128</v>
      </c>
      <c r="B4" s="55">
        <v>3916270559</v>
      </c>
    </row>
    <row r="5" spans="1:2" ht="12.75" customHeight="1" x14ac:dyDescent="0.25">
      <c r="A5" s="74" t="s">
        <v>138</v>
      </c>
      <c r="B5" s="55">
        <v>3720008877</v>
      </c>
    </row>
    <row r="6" spans="1:2" ht="12.75" customHeight="1" x14ac:dyDescent="0.25">
      <c r="A6" s="74" t="s">
        <v>141</v>
      </c>
      <c r="B6" s="55">
        <v>445860151</v>
      </c>
    </row>
    <row r="7" spans="1:2" ht="12.75" customHeight="1" x14ac:dyDescent="0.25">
      <c r="A7" s="74" t="s">
        <v>129</v>
      </c>
      <c r="B7" s="55">
        <v>224862862</v>
      </c>
    </row>
    <row r="8" spans="1:2" ht="12.75" customHeight="1" x14ac:dyDescent="0.25">
      <c r="A8" s="74" t="s">
        <v>139</v>
      </c>
      <c r="B8" s="55">
        <v>24731375</v>
      </c>
    </row>
    <row r="9" spans="1:2" ht="12.75" customHeight="1" x14ac:dyDescent="0.25">
      <c r="A9" s="74" t="s">
        <v>123</v>
      </c>
      <c r="B9" s="55">
        <v>721052179</v>
      </c>
    </row>
    <row r="10" spans="1:2" ht="12.75" customHeight="1" x14ac:dyDescent="0.25">
      <c r="A10" s="74" t="s">
        <v>140</v>
      </c>
      <c r="B10" s="55">
        <v>332969943</v>
      </c>
    </row>
    <row r="11" spans="1:2" ht="12.75" customHeight="1" x14ac:dyDescent="0.25">
      <c r="A11" s="74" t="s">
        <v>120</v>
      </c>
      <c r="B11" s="55">
        <v>161516871</v>
      </c>
    </row>
    <row r="12" spans="1:2" ht="12.75" customHeight="1" x14ac:dyDescent="0.25">
      <c r="A12" s="74" t="s">
        <v>130</v>
      </c>
      <c r="B12" s="55">
        <v>26954842</v>
      </c>
    </row>
    <row r="13" spans="1:2" ht="12.75" customHeight="1" x14ac:dyDescent="0.25">
      <c r="A13" s="74" t="s">
        <v>135</v>
      </c>
      <c r="B13" s="55">
        <v>1219684</v>
      </c>
    </row>
    <row r="14" spans="1:2" ht="12.75" customHeight="1" x14ac:dyDescent="0.25">
      <c r="A14" s="74" t="s">
        <v>131</v>
      </c>
      <c r="B14" s="55">
        <v>6737084</v>
      </c>
    </row>
    <row r="15" spans="1:2" ht="12.75" customHeight="1" x14ac:dyDescent="0.25">
      <c r="A15" s="74" t="s">
        <v>136</v>
      </c>
      <c r="B15" s="55">
        <v>2972515</v>
      </c>
    </row>
    <row r="16" spans="1:2" ht="12.75" customHeight="1" x14ac:dyDescent="0.25">
      <c r="A16" s="74" t="s">
        <v>142</v>
      </c>
      <c r="B16" s="55">
        <v>2914402</v>
      </c>
    </row>
    <row r="17" spans="1:2" ht="12.75" customHeight="1" x14ac:dyDescent="0.25">
      <c r="A17" s="74" t="s">
        <v>125</v>
      </c>
      <c r="B17" s="55">
        <v>1966002966</v>
      </c>
    </row>
    <row r="18" spans="1:2" ht="12.75" customHeight="1" x14ac:dyDescent="0.25">
      <c r="A18" s="74" t="s">
        <v>134</v>
      </c>
      <c r="B18" s="55">
        <v>13527431</v>
      </c>
    </row>
    <row r="19" spans="1:2" ht="12.75" customHeight="1" x14ac:dyDescent="0.25">
      <c r="A19" s="74" t="s">
        <v>121</v>
      </c>
      <c r="B19" s="55">
        <v>1400303421</v>
      </c>
    </row>
    <row r="20" spans="1:2" ht="12.75" customHeight="1" x14ac:dyDescent="0.25">
      <c r="A20" s="74" t="s">
        <v>127</v>
      </c>
      <c r="B20" s="55">
        <v>1565101205</v>
      </c>
    </row>
    <row r="21" spans="1:2" ht="12.75" customHeight="1" x14ac:dyDescent="0.25">
      <c r="A21" s="74" t="s">
        <v>137</v>
      </c>
      <c r="B21" s="55">
        <v>0</v>
      </c>
    </row>
    <row r="22" spans="1:2" ht="12.75" customHeight="1" x14ac:dyDescent="0.25">
      <c r="A22" s="74" t="s">
        <v>133</v>
      </c>
      <c r="B22" s="55">
        <v>46410062</v>
      </c>
    </row>
    <row r="23" spans="1:2" ht="12.75" customHeight="1" x14ac:dyDescent="0.25">
      <c r="A23" s="74" t="s">
        <v>143</v>
      </c>
      <c r="B23" s="55">
        <v>14579416429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729"/>
  <sheetViews>
    <sheetView topLeftCell="F94" workbookViewId="0">
      <selection sqref="A1:XFD1048576"/>
    </sheetView>
  </sheetViews>
  <sheetFormatPr defaultRowHeight="12.75" customHeight="1" x14ac:dyDescent="0.25"/>
  <cols>
    <col min="1" max="1" width="36.88671875" style="45" customWidth="1"/>
    <col min="2" max="2" width="17.5546875" style="45" customWidth="1"/>
    <col min="3" max="3" width="36.88671875" style="45" customWidth="1"/>
    <col min="4" max="4" width="23.88671875" style="45" customWidth="1"/>
    <col min="5" max="17" width="9.33203125" style="45" bestFit="1" customWidth="1"/>
    <col min="18" max="18" width="11" style="45" bestFit="1" customWidth="1"/>
    <col min="19" max="19" width="9.109375" style="45"/>
    <col min="20" max="20" width="13.44140625" style="45" customWidth="1"/>
    <col min="21" max="21" width="20.33203125" style="45" bestFit="1" customWidth="1"/>
    <col min="22" max="22" width="9.109375" style="45" customWidth="1"/>
    <col min="23" max="258" width="9.109375" style="45"/>
    <col min="259" max="260" width="9.109375" style="45" customWidth="1"/>
    <col min="261" max="514" width="9.109375" style="45"/>
    <col min="515" max="516" width="9.109375" style="45" customWidth="1"/>
    <col min="517" max="770" width="9.109375" style="45"/>
    <col min="771" max="772" width="9.109375" style="45" customWidth="1"/>
    <col min="773" max="1026" width="9.109375" style="45"/>
    <col min="1027" max="1028" width="9.109375" style="45" customWidth="1"/>
    <col min="1029" max="1282" width="9.109375" style="45"/>
    <col min="1283" max="1284" width="9.109375" style="45" customWidth="1"/>
    <col min="1285" max="1538" width="9.109375" style="45"/>
    <col min="1539" max="1540" width="9.109375" style="45" customWidth="1"/>
    <col min="1541" max="1794" width="9.109375" style="45"/>
    <col min="1795" max="1796" width="9.109375" style="45" customWidth="1"/>
    <col min="1797" max="2050" width="9.109375" style="45"/>
    <col min="2051" max="2052" width="9.109375" style="45" customWidth="1"/>
    <col min="2053" max="2306" width="9.109375" style="45"/>
    <col min="2307" max="2308" width="9.109375" style="45" customWidth="1"/>
    <col min="2309" max="2562" width="9.109375" style="45"/>
    <col min="2563" max="2564" width="9.109375" style="45" customWidth="1"/>
    <col min="2565" max="2818" width="9.109375" style="45"/>
    <col min="2819" max="2820" width="9.109375" style="45" customWidth="1"/>
    <col min="2821" max="3074" width="9.109375" style="45"/>
    <col min="3075" max="3076" width="9.109375" style="45" customWidth="1"/>
    <col min="3077" max="3330" width="9.109375" style="45"/>
    <col min="3331" max="3332" width="9.109375" style="45" customWidth="1"/>
    <col min="3333" max="3586" width="9.109375" style="45"/>
    <col min="3587" max="3588" width="9.109375" style="45" customWidth="1"/>
    <col min="3589" max="3842" width="9.109375" style="45"/>
    <col min="3843" max="3844" width="9.109375" style="45" customWidth="1"/>
    <col min="3845" max="4098" width="9.109375" style="45"/>
    <col min="4099" max="4100" width="9.109375" style="45" customWidth="1"/>
    <col min="4101" max="4354" width="9.109375" style="45"/>
    <col min="4355" max="4356" width="9.109375" style="45" customWidth="1"/>
    <col min="4357" max="4610" width="9.109375" style="45"/>
    <col min="4611" max="4612" width="9.109375" style="45" customWidth="1"/>
    <col min="4613" max="4866" width="9.109375" style="45"/>
    <col min="4867" max="4868" width="9.109375" style="45" customWidth="1"/>
    <col min="4869" max="5122" width="9.109375" style="45"/>
    <col min="5123" max="5124" width="9.109375" style="45" customWidth="1"/>
    <col min="5125" max="5378" width="9.109375" style="45"/>
    <col min="5379" max="5380" width="9.109375" style="45" customWidth="1"/>
    <col min="5381" max="5634" width="9.109375" style="45"/>
    <col min="5635" max="5636" width="9.109375" style="45" customWidth="1"/>
    <col min="5637" max="5890" width="9.109375" style="45"/>
    <col min="5891" max="5892" width="9.109375" style="45" customWidth="1"/>
    <col min="5893" max="6146" width="9.109375" style="45"/>
    <col min="6147" max="6148" width="9.109375" style="45" customWidth="1"/>
    <col min="6149" max="6402" width="9.109375" style="45"/>
    <col min="6403" max="6404" width="9.109375" style="45" customWidth="1"/>
    <col min="6405" max="6658" width="9.109375" style="45"/>
    <col min="6659" max="6660" width="9.109375" style="45" customWidth="1"/>
    <col min="6661" max="6914" width="9.109375" style="45"/>
    <col min="6915" max="6916" width="9.109375" style="45" customWidth="1"/>
    <col min="6917" max="7170" width="9.109375" style="45"/>
    <col min="7171" max="7172" width="9.109375" style="45" customWidth="1"/>
    <col min="7173" max="7426" width="9.109375" style="45"/>
    <col min="7427" max="7428" width="9.109375" style="45" customWidth="1"/>
    <col min="7429" max="7682" width="9.109375" style="45"/>
    <col min="7683" max="7684" width="9.109375" style="45" customWidth="1"/>
    <col min="7685" max="7938" width="9.109375" style="45"/>
    <col min="7939" max="7940" width="9.109375" style="45" customWidth="1"/>
    <col min="7941" max="8194" width="9.109375" style="45"/>
    <col min="8195" max="8196" width="9.109375" style="45" customWidth="1"/>
    <col min="8197" max="8450" width="9.109375" style="45"/>
    <col min="8451" max="8452" width="9.109375" style="45" customWidth="1"/>
    <col min="8453" max="8706" width="9.109375" style="45"/>
    <col min="8707" max="8708" width="9.109375" style="45" customWidth="1"/>
    <col min="8709" max="8962" width="9.109375" style="45"/>
    <col min="8963" max="8964" width="9.109375" style="45" customWidth="1"/>
    <col min="8965" max="9218" width="9.109375" style="45"/>
    <col min="9219" max="9220" width="9.109375" style="45" customWidth="1"/>
    <col min="9221" max="9474" width="9.109375" style="45"/>
    <col min="9475" max="9476" width="9.109375" style="45" customWidth="1"/>
    <col min="9477" max="9730" width="9.109375" style="45"/>
    <col min="9731" max="9732" width="9.109375" style="45" customWidth="1"/>
    <col min="9733" max="9986" width="9.109375" style="45"/>
    <col min="9987" max="9988" width="9.109375" style="45" customWidth="1"/>
    <col min="9989" max="10242" width="9.109375" style="45"/>
    <col min="10243" max="10244" width="9.109375" style="45" customWidth="1"/>
    <col min="10245" max="10498" width="9.109375" style="45"/>
    <col min="10499" max="10500" width="9.109375" style="45" customWidth="1"/>
    <col min="10501" max="10754" width="9.109375" style="45"/>
    <col min="10755" max="10756" width="9.109375" style="45" customWidth="1"/>
    <col min="10757" max="11010" width="9.109375" style="45"/>
    <col min="11011" max="11012" width="9.109375" style="45" customWidth="1"/>
    <col min="11013" max="11266" width="9.109375" style="45"/>
    <col min="11267" max="11268" width="9.109375" style="45" customWidth="1"/>
    <col min="11269" max="11522" width="9.109375" style="45"/>
    <col min="11523" max="11524" width="9.109375" style="45" customWidth="1"/>
    <col min="11525" max="11778" width="9.109375" style="45"/>
    <col min="11779" max="11780" width="9.109375" style="45" customWidth="1"/>
    <col min="11781" max="12034" width="9.109375" style="45"/>
    <col min="12035" max="12036" width="9.109375" style="45" customWidth="1"/>
    <col min="12037" max="12290" width="9.109375" style="45"/>
    <col min="12291" max="12292" width="9.109375" style="45" customWidth="1"/>
    <col min="12293" max="12546" width="9.109375" style="45"/>
    <col min="12547" max="12548" width="9.109375" style="45" customWidth="1"/>
    <col min="12549" max="12802" width="9.109375" style="45"/>
    <col min="12803" max="12804" width="9.109375" style="45" customWidth="1"/>
    <col min="12805" max="13058" width="9.109375" style="45"/>
    <col min="13059" max="13060" width="9.109375" style="45" customWidth="1"/>
    <col min="13061" max="13314" width="9.109375" style="45"/>
    <col min="13315" max="13316" width="9.109375" style="45" customWidth="1"/>
    <col min="13317" max="13570" width="9.109375" style="45"/>
    <col min="13571" max="13572" width="9.109375" style="45" customWidth="1"/>
    <col min="13573" max="13826" width="9.109375" style="45"/>
    <col min="13827" max="13828" width="9.109375" style="45" customWidth="1"/>
    <col min="13829" max="14082" width="9.109375" style="45"/>
    <col min="14083" max="14084" width="9.109375" style="45" customWidth="1"/>
    <col min="14085" max="14338" width="9.109375" style="45"/>
    <col min="14339" max="14340" width="9.109375" style="45" customWidth="1"/>
    <col min="14341" max="14594" width="9.109375" style="45"/>
    <col min="14595" max="14596" width="9.109375" style="45" customWidth="1"/>
    <col min="14597" max="14850" width="9.109375" style="45"/>
    <col min="14851" max="14852" width="9.109375" style="45" customWidth="1"/>
    <col min="14853" max="15106" width="9.109375" style="45"/>
    <col min="15107" max="15108" width="9.109375" style="45" customWidth="1"/>
    <col min="15109" max="15362" width="9.109375" style="45"/>
    <col min="15363" max="15364" width="9.109375" style="45" customWidth="1"/>
    <col min="15365" max="15618" width="9.109375" style="45"/>
    <col min="15619" max="15620" width="9.109375" style="45" customWidth="1"/>
    <col min="15621" max="15874" width="9.109375" style="45"/>
    <col min="15875" max="15876" width="9.109375" style="45" customWidth="1"/>
    <col min="15877" max="16130" width="9.109375" style="45"/>
    <col min="16131" max="16132" width="9.109375" style="45" customWidth="1"/>
    <col min="16133" max="16384" width="9.109375" style="45"/>
  </cols>
  <sheetData>
    <row r="1" spans="1:21" ht="12.75" customHeight="1" x14ac:dyDescent="0.25">
      <c r="A1" s="59" t="s">
        <v>3773</v>
      </c>
      <c r="B1" s="59" t="s">
        <v>3774</v>
      </c>
      <c r="C1" s="59" t="s">
        <v>6778</v>
      </c>
      <c r="D1" s="59" t="s">
        <v>1803</v>
      </c>
      <c r="E1" s="87">
        <v>43070</v>
      </c>
      <c r="F1" s="87">
        <v>43101</v>
      </c>
      <c r="G1" s="87">
        <v>43132</v>
      </c>
      <c r="H1" s="87">
        <v>43160</v>
      </c>
      <c r="I1" s="87">
        <v>43191</v>
      </c>
      <c r="J1" s="87">
        <v>43221</v>
      </c>
      <c r="K1" s="87">
        <v>43252</v>
      </c>
      <c r="L1" s="87">
        <v>43282</v>
      </c>
      <c r="M1" s="87">
        <v>43313</v>
      </c>
      <c r="N1" s="87">
        <v>43344</v>
      </c>
      <c r="O1" s="87">
        <v>43374</v>
      </c>
      <c r="P1" s="87">
        <v>43405</v>
      </c>
      <c r="Q1" s="87">
        <v>43435</v>
      </c>
      <c r="R1" s="88" t="s">
        <v>3915</v>
      </c>
      <c r="S1" s="59"/>
      <c r="T1" s="59"/>
      <c r="U1" s="89"/>
    </row>
    <row r="2" spans="1:21" ht="12.75" customHeight="1" x14ac:dyDescent="0.25">
      <c r="A2" s="59" t="s">
        <v>3916</v>
      </c>
      <c r="B2" s="59" t="s">
        <v>5339</v>
      </c>
      <c r="C2" s="59" t="s">
        <v>5340</v>
      </c>
      <c r="D2" s="59" t="s">
        <v>142</v>
      </c>
      <c r="E2" s="59">
        <v>0</v>
      </c>
      <c r="F2" s="59">
        <v>0</v>
      </c>
      <c r="G2" s="59">
        <v>0</v>
      </c>
      <c r="H2" s="59">
        <v>0</v>
      </c>
      <c r="I2" s="59">
        <v>0</v>
      </c>
      <c r="J2" s="59">
        <v>0</v>
      </c>
      <c r="K2" s="59">
        <v>0</v>
      </c>
      <c r="L2" s="59">
        <v>0</v>
      </c>
      <c r="M2" s="59">
        <v>0</v>
      </c>
      <c r="N2" s="59">
        <v>0</v>
      </c>
      <c r="O2" s="59">
        <v>0</v>
      </c>
      <c r="P2" s="59">
        <v>0</v>
      </c>
      <c r="Q2" s="59">
        <v>0</v>
      </c>
      <c r="R2" s="59">
        <v>0</v>
      </c>
      <c r="S2" s="90"/>
      <c r="T2" s="90"/>
      <c r="U2" s="91"/>
    </row>
    <row r="3" spans="1:21" ht="12.75" customHeight="1" x14ac:dyDescent="0.25">
      <c r="A3" s="59" t="s">
        <v>3917</v>
      </c>
      <c r="B3" s="59" t="s">
        <v>5341</v>
      </c>
      <c r="C3" s="59" t="s">
        <v>5342</v>
      </c>
      <c r="D3" s="59" t="s">
        <v>142</v>
      </c>
      <c r="E3" s="59">
        <v>0</v>
      </c>
      <c r="F3" s="59">
        <v>0</v>
      </c>
      <c r="G3" s="59">
        <v>0</v>
      </c>
      <c r="H3" s="59">
        <v>0</v>
      </c>
      <c r="I3" s="59">
        <v>0</v>
      </c>
      <c r="J3" s="59">
        <v>0</v>
      </c>
      <c r="K3" s="59">
        <v>0</v>
      </c>
      <c r="L3" s="59">
        <v>0</v>
      </c>
      <c r="M3" s="59">
        <v>0</v>
      </c>
      <c r="N3" s="59">
        <v>0</v>
      </c>
      <c r="O3" s="59">
        <v>0</v>
      </c>
      <c r="P3" s="59">
        <v>0</v>
      </c>
      <c r="Q3" s="59">
        <v>0</v>
      </c>
      <c r="R3" s="59">
        <v>0</v>
      </c>
      <c r="S3" s="90"/>
      <c r="T3" s="90"/>
      <c r="U3" s="91"/>
    </row>
    <row r="4" spans="1:21" ht="12.75" customHeight="1" x14ac:dyDescent="0.25">
      <c r="A4" s="59" t="s">
        <v>3918</v>
      </c>
      <c r="B4" s="59" t="s">
        <v>5343</v>
      </c>
      <c r="C4" s="59" t="s">
        <v>5344</v>
      </c>
      <c r="D4" s="59" t="s">
        <v>142</v>
      </c>
      <c r="E4" s="59">
        <v>0</v>
      </c>
      <c r="F4" s="59">
        <v>0</v>
      </c>
      <c r="G4" s="59">
        <v>0</v>
      </c>
      <c r="H4" s="59">
        <v>0</v>
      </c>
      <c r="I4" s="59">
        <v>0</v>
      </c>
      <c r="J4" s="59">
        <v>0</v>
      </c>
      <c r="K4" s="59">
        <v>0</v>
      </c>
      <c r="L4" s="59">
        <v>0</v>
      </c>
      <c r="M4" s="59">
        <v>0</v>
      </c>
      <c r="N4" s="59">
        <v>0</v>
      </c>
      <c r="O4" s="59">
        <v>0</v>
      </c>
      <c r="P4" s="59">
        <v>0</v>
      </c>
      <c r="Q4" s="59">
        <v>0</v>
      </c>
      <c r="R4" s="59">
        <v>0</v>
      </c>
      <c r="S4" s="90"/>
      <c r="T4" s="90"/>
      <c r="U4" s="91"/>
    </row>
    <row r="5" spans="1:21" ht="12.75" customHeight="1" x14ac:dyDescent="0.25">
      <c r="A5" s="59" t="s">
        <v>3919</v>
      </c>
      <c r="B5" s="59" t="s">
        <v>5345</v>
      </c>
      <c r="C5" s="59" t="s">
        <v>5346</v>
      </c>
      <c r="D5" s="59" t="s">
        <v>142</v>
      </c>
      <c r="E5" s="59">
        <v>0</v>
      </c>
      <c r="F5" s="59">
        <v>0</v>
      </c>
      <c r="G5" s="59">
        <v>0</v>
      </c>
      <c r="H5" s="59">
        <v>0</v>
      </c>
      <c r="I5" s="59">
        <v>0</v>
      </c>
      <c r="J5" s="59">
        <v>0</v>
      </c>
      <c r="K5" s="59">
        <v>0</v>
      </c>
      <c r="L5" s="59">
        <v>0</v>
      </c>
      <c r="M5" s="59">
        <v>0</v>
      </c>
      <c r="N5" s="59">
        <v>0</v>
      </c>
      <c r="O5" s="59">
        <v>0</v>
      </c>
      <c r="P5" s="59">
        <v>0</v>
      </c>
      <c r="Q5" s="59">
        <v>0</v>
      </c>
      <c r="R5" s="59">
        <v>0</v>
      </c>
      <c r="S5" s="90"/>
      <c r="T5" s="45" t="s">
        <v>2006</v>
      </c>
      <c r="U5" s="55" t="s">
        <v>3914</v>
      </c>
    </row>
    <row r="6" spans="1:21" ht="12.75" customHeight="1" x14ac:dyDescent="0.25">
      <c r="A6" s="59" t="s">
        <v>1805</v>
      </c>
      <c r="B6" s="59" t="s">
        <v>3465</v>
      </c>
      <c r="C6" s="59" t="s">
        <v>3466</v>
      </c>
      <c r="D6" s="59" t="s">
        <v>135</v>
      </c>
      <c r="E6" s="59">
        <v>0</v>
      </c>
      <c r="F6" s="59">
        <v>0</v>
      </c>
      <c r="G6" s="59">
        <v>0</v>
      </c>
      <c r="H6" s="59">
        <v>0</v>
      </c>
      <c r="I6" s="59">
        <v>0</v>
      </c>
      <c r="J6" s="59">
        <v>0</v>
      </c>
      <c r="K6" s="59">
        <v>0</v>
      </c>
      <c r="L6" s="59">
        <v>0</v>
      </c>
      <c r="M6" s="59">
        <v>0</v>
      </c>
      <c r="N6" s="59">
        <v>0</v>
      </c>
      <c r="O6" s="59">
        <v>0</v>
      </c>
      <c r="P6" s="59">
        <v>2989</v>
      </c>
      <c r="Q6" s="59">
        <v>0</v>
      </c>
      <c r="R6" s="59">
        <v>249103</v>
      </c>
      <c r="S6" s="90"/>
      <c r="T6" s="74" t="s">
        <v>3467</v>
      </c>
      <c r="U6" s="55">
        <v>158692</v>
      </c>
    </row>
    <row r="7" spans="1:21" ht="12.75" customHeight="1" x14ac:dyDescent="0.25">
      <c r="A7" s="59" t="s">
        <v>3920</v>
      </c>
      <c r="B7" s="59" t="s">
        <v>5347</v>
      </c>
      <c r="C7" s="59" t="s">
        <v>3468</v>
      </c>
      <c r="D7" s="59" t="s">
        <v>120</v>
      </c>
      <c r="E7" s="59">
        <v>114</v>
      </c>
      <c r="F7" s="59">
        <v>114</v>
      </c>
      <c r="G7" s="59">
        <v>114</v>
      </c>
      <c r="H7" s="59">
        <v>114</v>
      </c>
      <c r="I7" s="59">
        <v>114</v>
      </c>
      <c r="J7" s="59">
        <v>114</v>
      </c>
      <c r="K7" s="59">
        <v>114</v>
      </c>
      <c r="L7" s="59">
        <v>114</v>
      </c>
      <c r="M7" s="59">
        <v>114</v>
      </c>
      <c r="N7" s="59">
        <v>114</v>
      </c>
      <c r="O7" s="59">
        <v>114</v>
      </c>
      <c r="P7" s="59">
        <v>114</v>
      </c>
      <c r="Q7" s="59">
        <v>114</v>
      </c>
      <c r="R7" s="59">
        <v>114202</v>
      </c>
      <c r="S7" s="90"/>
      <c r="T7" s="74" t="s">
        <v>3470</v>
      </c>
      <c r="U7" s="55">
        <v>457752</v>
      </c>
    </row>
    <row r="8" spans="1:21" ht="12.75" customHeight="1" x14ac:dyDescent="0.25">
      <c r="A8" s="59" t="s">
        <v>3921</v>
      </c>
      <c r="B8" s="59" t="s">
        <v>5347</v>
      </c>
      <c r="C8" s="59" t="s">
        <v>3469</v>
      </c>
      <c r="D8" s="59" t="s">
        <v>120</v>
      </c>
      <c r="E8" s="59">
        <v>0</v>
      </c>
      <c r="F8" s="59">
        <v>0</v>
      </c>
      <c r="G8" s="59">
        <v>0</v>
      </c>
      <c r="H8" s="59">
        <v>0</v>
      </c>
      <c r="I8" s="59">
        <v>0</v>
      </c>
      <c r="J8" s="59">
        <v>0</v>
      </c>
      <c r="K8" s="59">
        <v>0</v>
      </c>
      <c r="L8" s="59">
        <v>0</v>
      </c>
      <c r="M8" s="59">
        <v>0</v>
      </c>
      <c r="N8" s="59">
        <v>0</v>
      </c>
      <c r="O8" s="59">
        <v>0</v>
      </c>
      <c r="P8" s="59">
        <v>0</v>
      </c>
      <c r="Q8" s="59">
        <v>0</v>
      </c>
      <c r="R8" s="59">
        <v>0</v>
      </c>
      <c r="S8" s="90"/>
      <c r="T8" s="74" t="s">
        <v>3472</v>
      </c>
      <c r="U8" s="55">
        <v>26338398</v>
      </c>
    </row>
    <row r="9" spans="1:21" ht="12.75" customHeight="1" x14ac:dyDescent="0.25">
      <c r="A9" s="59" t="s">
        <v>3922</v>
      </c>
      <c r="B9" s="59" t="s">
        <v>5348</v>
      </c>
      <c r="C9" s="59" t="s">
        <v>5349</v>
      </c>
      <c r="D9" s="59" t="s">
        <v>120</v>
      </c>
      <c r="E9" s="59">
        <v>1754</v>
      </c>
      <c r="F9" s="59">
        <v>1756</v>
      </c>
      <c r="G9" s="59">
        <v>1757</v>
      </c>
      <c r="H9" s="59">
        <v>1758</v>
      </c>
      <c r="I9" s="59">
        <v>1758</v>
      </c>
      <c r="J9" s="59">
        <v>1761</v>
      </c>
      <c r="K9" s="59">
        <v>2172</v>
      </c>
      <c r="L9" s="59">
        <v>2142</v>
      </c>
      <c r="M9" s="59">
        <v>2105</v>
      </c>
      <c r="N9" s="59">
        <v>2112</v>
      </c>
      <c r="O9" s="59">
        <v>2124</v>
      </c>
      <c r="P9" s="59">
        <v>2105</v>
      </c>
      <c r="Q9" s="59">
        <v>2105</v>
      </c>
      <c r="R9" s="59">
        <v>1956603</v>
      </c>
      <c r="S9" s="90"/>
      <c r="T9" s="74" t="s">
        <v>3476</v>
      </c>
      <c r="U9" s="55">
        <v>153211</v>
      </c>
    </row>
    <row r="10" spans="1:21" ht="12.75" customHeight="1" x14ac:dyDescent="0.25">
      <c r="A10" s="59" t="s">
        <v>3923</v>
      </c>
      <c r="B10" s="59" t="s">
        <v>5348</v>
      </c>
      <c r="C10" s="59" t="s">
        <v>5350</v>
      </c>
      <c r="D10" s="59" t="s">
        <v>120</v>
      </c>
      <c r="E10" s="59">
        <v>40010</v>
      </c>
      <c r="F10" s="59">
        <v>40010</v>
      </c>
      <c r="G10" s="59">
        <v>40010</v>
      </c>
      <c r="H10" s="59">
        <v>40010</v>
      </c>
      <c r="I10" s="59">
        <v>40010</v>
      </c>
      <c r="J10" s="59">
        <v>40010</v>
      </c>
      <c r="K10" s="59">
        <v>40010</v>
      </c>
      <c r="L10" s="59">
        <v>40010</v>
      </c>
      <c r="M10" s="59">
        <v>40010</v>
      </c>
      <c r="N10" s="59">
        <v>40010</v>
      </c>
      <c r="O10" s="59">
        <v>40010</v>
      </c>
      <c r="P10" s="59">
        <v>40010</v>
      </c>
      <c r="Q10" s="59">
        <v>40010</v>
      </c>
      <c r="R10" s="59">
        <v>40009842</v>
      </c>
      <c r="S10" s="90"/>
      <c r="T10" s="74" t="s">
        <v>3478</v>
      </c>
      <c r="U10" s="55">
        <v>508738</v>
      </c>
    </row>
    <row r="11" spans="1:21" ht="12.75" customHeight="1" x14ac:dyDescent="0.25">
      <c r="A11" s="59" t="s">
        <v>3924</v>
      </c>
      <c r="B11" s="59" t="s">
        <v>5348</v>
      </c>
      <c r="C11" s="59" t="s">
        <v>5351</v>
      </c>
      <c r="D11" s="59" t="s">
        <v>120</v>
      </c>
      <c r="E11" s="59">
        <v>14988</v>
      </c>
      <c r="F11" s="59">
        <v>14988</v>
      </c>
      <c r="G11" s="59">
        <v>14988</v>
      </c>
      <c r="H11" s="59">
        <v>14988</v>
      </c>
      <c r="I11" s="59">
        <v>14988</v>
      </c>
      <c r="J11" s="59">
        <v>14988</v>
      </c>
      <c r="K11" s="59">
        <v>14988</v>
      </c>
      <c r="L11" s="59">
        <v>14988</v>
      </c>
      <c r="M11" s="59">
        <v>14988</v>
      </c>
      <c r="N11" s="59">
        <v>14988</v>
      </c>
      <c r="O11" s="59">
        <v>14988</v>
      </c>
      <c r="P11" s="59">
        <v>14988</v>
      </c>
      <c r="Q11" s="59">
        <v>14988</v>
      </c>
      <c r="R11" s="59">
        <v>14988060</v>
      </c>
      <c r="S11" s="90"/>
      <c r="T11" s="74" t="s">
        <v>3484</v>
      </c>
      <c r="U11" s="55">
        <v>6070282</v>
      </c>
    </row>
    <row r="12" spans="1:21" ht="12.75" customHeight="1" x14ac:dyDescent="0.25">
      <c r="A12" s="59" t="s">
        <v>3925</v>
      </c>
      <c r="B12" s="59" t="s">
        <v>5352</v>
      </c>
      <c r="C12" s="59" t="s">
        <v>5353</v>
      </c>
      <c r="D12" s="59" t="s">
        <v>120</v>
      </c>
      <c r="E12" s="59">
        <v>0</v>
      </c>
      <c r="F12" s="59">
        <v>0</v>
      </c>
      <c r="G12" s="59">
        <v>0</v>
      </c>
      <c r="H12" s="59">
        <v>0</v>
      </c>
      <c r="I12" s="59">
        <v>0</v>
      </c>
      <c r="J12" s="59">
        <v>0</v>
      </c>
      <c r="K12" s="59">
        <v>0</v>
      </c>
      <c r="L12" s="59">
        <v>0</v>
      </c>
      <c r="M12" s="59">
        <v>0</v>
      </c>
      <c r="N12" s="59">
        <v>0</v>
      </c>
      <c r="O12" s="59">
        <v>0</v>
      </c>
      <c r="P12" s="59">
        <v>0</v>
      </c>
      <c r="Q12" s="59">
        <v>0</v>
      </c>
      <c r="R12" s="59">
        <v>0</v>
      </c>
      <c r="S12" s="90"/>
      <c r="T12" s="74" t="s">
        <v>3490</v>
      </c>
      <c r="U12" s="55">
        <v>4853</v>
      </c>
    </row>
    <row r="13" spans="1:21" ht="12.75" customHeight="1" x14ac:dyDescent="0.25">
      <c r="A13" s="59" t="s">
        <v>3926</v>
      </c>
      <c r="B13" s="59" t="s">
        <v>5352</v>
      </c>
      <c r="C13" s="59" t="s">
        <v>5354</v>
      </c>
      <c r="D13" s="59" t="s">
        <v>120</v>
      </c>
      <c r="E13" s="59">
        <v>22244</v>
      </c>
      <c r="F13" s="59">
        <v>22244</v>
      </c>
      <c r="G13" s="59">
        <v>22244</v>
      </c>
      <c r="H13" s="59">
        <v>22244</v>
      </c>
      <c r="I13" s="59">
        <v>22244</v>
      </c>
      <c r="J13" s="59">
        <v>22244</v>
      </c>
      <c r="K13" s="59">
        <v>22244</v>
      </c>
      <c r="L13" s="59">
        <v>22244</v>
      </c>
      <c r="M13" s="59">
        <v>22244</v>
      </c>
      <c r="N13" s="59">
        <v>22244</v>
      </c>
      <c r="O13" s="59">
        <v>22244</v>
      </c>
      <c r="P13" s="59">
        <v>22244</v>
      </c>
      <c r="Q13" s="59">
        <v>22244</v>
      </c>
      <c r="R13" s="59">
        <v>22243546</v>
      </c>
      <c r="S13" s="90"/>
      <c r="T13" s="74" t="s">
        <v>3495</v>
      </c>
      <c r="U13" s="55">
        <v>1338910</v>
      </c>
    </row>
    <row r="14" spans="1:21" ht="12.75" customHeight="1" x14ac:dyDescent="0.25">
      <c r="A14" s="59" t="s">
        <v>3927</v>
      </c>
      <c r="B14" s="59" t="s">
        <v>5352</v>
      </c>
      <c r="C14" s="59" t="s">
        <v>5355</v>
      </c>
      <c r="D14" s="59" t="s">
        <v>120</v>
      </c>
      <c r="E14" s="59">
        <v>0</v>
      </c>
      <c r="F14" s="59">
        <v>0</v>
      </c>
      <c r="G14" s="59">
        <v>0</v>
      </c>
      <c r="H14" s="59">
        <v>0</v>
      </c>
      <c r="I14" s="59">
        <v>0</v>
      </c>
      <c r="J14" s="59">
        <v>0</v>
      </c>
      <c r="K14" s="59">
        <v>0</v>
      </c>
      <c r="L14" s="59">
        <v>0</v>
      </c>
      <c r="M14" s="59">
        <v>0</v>
      </c>
      <c r="N14" s="59">
        <v>0</v>
      </c>
      <c r="O14" s="59">
        <v>0</v>
      </c>
      <c r="P14" s="59">
        <v>0</v>
      </c>
      <c r="Q14" s="59">
        <v>0</v>
      </c>
      <c r="R14" s="59">
        <v>0</v>
      </c>
      <c r="S14" s="90"/>
      <c r="T14" s="74" t="s">
        <v>3497</v>
      </c>
      <c r="U14" s="55">
        <v>3437</v>
      </c>
    </row>
    <row r="15" spans="1:21" ht="12.75" customHeight="1" x14ac:dyDescent="0.25">
      <c r="A15" s="59" t="s">
        <v>3928</v>
      </c>
      <c r="B15" s="59" t="s">
        <v>5352</v>
      </c>
      <c r="C15" s="59" t="s">
        <v>5356</v>
      </c>
      <c r="D15" s="59" t="s">
        <v>120</v>
      </c>
      <c r="E15" s="59">
        <v>0</v>
      </c>
      <c r="F15" s="59">
        <v>0</v>
      </c>
      <c r="G15" s="59">
        <v>0</v>
      </c>
      <c r="H15" s="59">
        <v>0</v>
      </c>
      <c r="I15" s="59">
        <v>0</v>
      </c>
      <c r="J15" s="59">
        <v>0</v>
      </c>
      <c r="K15" s="59">
        <v>0</v>
      </c>
      <c r="L15" s="59">
        <v>0</v>
      </c>
      <c r="M15" s="59">
        <v>0</v>
      </c>
      <c r="N15" s="59">
        <v>0</v>
      </c>
      <c r="O15" s="59">
        <v>0</v>
      </c>
      <c r="P15" s="59">
        <v>0</v>
      </c>
      <c r="Q15" s="59">
        <v>0</v>
      </c>
      <c r="R15" s="59">
        <v>0</v>
      </c>
      <c r="S15" s="90"/>
      <c r="T15" s="74" t="s">
        <v>3500</v>
      </c>
      <c r="U15" s="55">
        <v>33641</v>
      </c>
    </row>
    <row r="16" spans="1:21" ht="12.75" customHeight="1" x14ac:dyDescent="0.25">
      <c r="A16" s="59" t="s">
        <v>3929</v>
      </c>
      <c r="B16" s="59" t="s">
        <v>5352</v>
      </c>
      <c r="C16" s="59" t="s">
        <v>3473</v>
      </c>
      <c r="D16" s="59" t="s">
        <v>120</v>
      </c>
      <c r="E16" s="59">
        <v>82655</v>
      </c>
      <c r="F16" s="59">
        <v>82157</v>
      </c>
      <c r="G16" s="59">
        <v>82139</v>
      </c>
      <c r="H16" s="59">
        <v>82125</v>
      </c>
      <c r="I16" s="59">
        <v>82150</v>
      </c>
      <c r="J16" s="59">
        <v>82177</v>
      </c>
      <c r="K16" s="59">
        <v>82177</v>
      </c>
      <c r="L16" s="59">
        <v>81809</v>
      </c>
      <c r="M16" s="59">
        <v>81835</v>
      </c>
      <c r="N16" s="59">
        <v>81857</v>
      </c>
      <c r="O16" s="59">
        <v>82067</v>
      </c>
      <c r="P16" s="59">
        <v>82233</v>
      </c>
      <c r="Q16" s="59">
        <v>82438</v>
      </c>
      <c r="R16" s="59">
        <v>82105996</v>
      </c>
      <c r="S16" s="90"/>
      <c r="T16" s="74" t="s">
        <v>3502</v>
      </c>
      <c r="U16" s="55">
        <v>244928</v>
      </c>
    </row>
    <row r="17" spans="1:21" ht="12.75" customHeight="1" x14ac:dyDescent="0.25">
      <c r="A17" s="59" t="s">
        <v>3930</v>
      </c>
      <c r="B17" s="59" t="s">
        <v>5352</v>
      </c>
      <c r="C17" s="59" t="s">
        <v>3474</v>
      </c>
      <c r="D17" s="59" t="s">
        <v>120</v>
      </c>
      <c r="E17" s="59">
        <v>0</v>
      </c>
      <c r="F17" s="59">
        <v>0</v>
      </c>
      <c r="G17" s="59">
        <v>0</v>
      </c>
      <c r="H17" s="59">
        <v>0</v>
      </c>
      <c r="I17" s="59">
        <v>0</v>
      </c>
      <c r="J17" s="59">
        <v>0</v>
      </c>
      <c r="K17" s="59">
        <v>0</v>
      </c>
      <c r="L17" s="59">
        <v>0</v>
      </c>
      <c r="M17" s="59">
        <v>0</v>
      </c>
      <c r="N17" s="59">
        <v>0</v>
      </c>
      <c r="O17" s="59">
        <v>0</v>
      </c>
      <c r="P17" s="59">
        <v>0</v>
      </c>
      <c r="Q17" s="59">
        <v>0</v>
      </c>
      <c r="R17" s="59">
        <v>0</v>
      </c>
      <c r="S17" s="90"/>
      <c r="T17" s="74" t="s">
        <v>3505</v>
      </c>
      <c r="U17" s="55">
        <v>555544</v>
      </c>
    </row>
    <row r="18" spans="1:21" ht="12.75" customHeight="1" x14ac:dyDescent="0.25">
      <c r="A18" s="59" t="s">
        <v>3931</v>
      </c>
      <c r="B18" s="59" t="s">
        <v>5352</v>
      </c>
      <c r="C18" s="59" t="s">
        <v>5357</v>
      </c>
      <c r="D18" s="59" t="s">
        <v>120</v>
      </c>
      <c r="E18" s="59">
        <v>0</v>
      </c>
      <c r="F18" s="59">
        <v>0</v>
      </c>
      <c r="G18" s="59">
        <v>0</v>
      </c>
      <c r="H18" s="59">
        <v>0</v>
      </c>
      <c r="I18" s="59">
        <v>0</v>
      </c>
      <c r="J18" s="59">
        <v>0</v>
      </c>
      <c r="K18" s="59">
        <v>0</v>
      </c>
      <c r="L18" s="59">
        <v>0</v>
      </c>
      <c r="M18" s="59">
        <v>0</v>
      </c>
      <c r="N18" s="59">
        <v>0</v>
      </c>
      <c r="O18" s="59">
        <v>0</v>
      </c>
      <c r="P18" s="59">
        <v>0</v>
      </c>
      <c r="Q18" s="59">
        <v>0</v>
      </c>
      <c r="R18" s="59">
        <v>0</v>
      </c>
      <c r="S18" s="90"/>
      <c r="T18" s="74" t="s">
        <v>3508</v>
      </c>
      <c r="U18" s="55">
        <v>2245</v>
      </c>
    </row>
    <row r="19" spans="1:21" ht="12.75" customHeight="1" x14ac:dyDescent="0.25">
      <c r="A19" s="59" t="s">
        <v>3932</v>
      </c>
      <c r="B19" s="59" t="s">
        <v>5352</v>
      </c>
      <c r="C19" s="59" t="s">
        <v>5358</v>
      </c>
      <c r="D19" s="59" t="s">
        <v>120</v>
      </c>
      <c r="E19" s="59">
        <v>0</v>
      </c>
      <c r="F19" s="59">
        <v>0</v>
      </c>
      <c r="G19" s="59">
        <v>0</v>
      </c>
      <c r="H19" s="59">
        <v>0</v>
      </c>
      <c r="I19" s="59">
        <v>0</v>
      </c>
      <c r="J19" s="59">
        <v>0</v>
      </c>
      <c r="K19" s="59">
        <v>0</v>
      </c>
      <c r="L19" s="59">
        <v>0</v>
      </c>
      <c r="M19" s="59">
        <v>0</v>
      </c>
      <c r="N19" s="59">
        <v>0</v>
      </c>
      <c r="O19" s="59">
        <v>0</v>
      </c>
      <c r="P19" s="59">
        <v>0</v>
      </c>
      <c r="Q19" s="59">
        <v>0</v>
      </c>
      <c r="R19" s="59">
        <v>0</v>
      </c>
      <c r="S19" s="90"/>
      <c r="T19" s="74" t="s">
        <v>3511</v>
      </c>
      <c r="U19" s="55">
        <v>230066</v>
      </c>
    </row>
    <row r="20" spans="1:21" ht="12.75" customHeight="1" x14ac:dyDescent="0.25">
      <c r="A20" s="59" t="s">
        <v>3933</v>
      </c>
      <c r="B20" s="59" t="s">
        <v>5352</v>
      </c>
      <c r="C20" s="59" t="s">
        <v>5359</v>
      </c>
      <c r="D20" s="59" t="s">
        <v>120</v>
      </c>
      <c r="E20" s="59">
        <v>99</v>
      </c>
      <c r="F20" s="59">
        <v>99</v>
      </c>
      <c r="G20" s="59">
        <v>99</v>
      </c>
      <c r="H20" s="59">
        <v>99</v>
      </c>
      <c r="I20" s="59">
        <v>99</v>
      </c>
      <c r="J20" s="59">
        <v>99</v>
      </c>
      <c r="K20" s="59">
        <v>99</v>
      </c>
      <c r="L20" s="59">
        <v>99</v>
      </c>
      <c r="M20" s="59">
        <v>99</v>
      </c>
      <c r="N20" s="59">
        <v>99</v>
      </c>
      <c r="O20" s="59">
        <v>99</v>
      </c>
      <c r="P20" s="59">
        <v>99</v>
      </c>
      <c r="Q20" s="59">
        <v>99</v>
      </c>
      <c r="R20" s="59">
        <v>98622</v>
      </c>
      <c r="S20" s="90"/>
      <c r="T20" s="74" t="s">
        <v>3514</v>
      </c>
      <c r="U20" s="55">
        <v>12391737</v>
      </c>
    </row>
    <row r="21" spans="1:21" ht="12.75" customHeight="1" x14ac:dyDescent="0.25">
      <c r="A21" s="59" t="s">
        <v>3934</v>
      </c>
      <c r="B21" s="59" t="s">
        <v>5352</v>
      </c>
      <c r="C21" s="59" t="s">
        <v>5360</v>
      </c>
      <c r="D21" s="59" t="s">
        <v>120</v>
      </c>
      <c r="E21" s="59">
        <v>0</v>
      </c>
      <c r="F21" s="59">
        <v>0</v>
      </c>
      <c r="G21" s="59">
        <v>0</v>
      </c>
      <c r="H21" s="59">
        <v>0</v>
      </c>
      <c r="I21" s="59">
        <v>0</v>
      </c>
      <c r="J21" s="59">
        <v>0</v>
      </c>
      <c r="K21" s="59">
        <v>0</v>
      </c>
      <c r="L21" s="59">
        <v>0</v>
      </c>
      <c r="M21" s="59">
        <v>0</v>
      </c>
      <c r="N21" s="59">
        <v>0</v>
      </c>
      <c r="O21" s="59">
        <v>0</v>
      </c>
      <c r="P21" s="59">
        <v>0</v>
      </c>
      <c r="Q21" s="59">
        <v>0</v>
      </c>
      <c r="R21" s="59">
        <v>0</v>
      </c>
      <c r="S21" s="90"/>
      <c r="T21" s="74" t="s">
        <v>3517</v>
      </c>
      <c r="U21" s="55">
        <v>1757701</v>
      </c>
    </row>
    <row r="22" spans="1:21" ht="12.75" customHeight="1" x14ac:dyDescent="0.25">
      <c r="A22" s="59" t="s">
        <v>3935</v>
      </c>
      <c r="B22" s="59" t="s">
        <v>3475</v>
      </c>
      <c r="C22" s="59" t="s">
        <v>122</v>
      </c>
      <c r="D22" s="59" t="s">
        <v>120</v>
      </c>
      <c r="E22" s="59">
        <v>0</v>
      </c>
      <c r="F22" s="59">
        <v>0</v>
      </c>
      <c r="G22" s="59">
        <v>0</v>
      </c>
      <c r="H22" s="59">
        <v>0</v>
      </c>
      <c r="I22" s="59">
        <v>0</v>
      </c>
      <c r="J22" s="59">
        <v>0</v>
      </c>
      <c r="K22" s="59">
        <v>0</v>
      </c>
      <c r="L22" s="59">
        <v>0</v>
      </c>
      <c r="M22" s="59">
        <v>0</v>
      </c>
      <c r="N22" s="59">
        <v>0</v>
      </c>
      <c r="O22" s="59">
        <v>0</v>
      </c>
      <c r="P22" s="59">
        <v>0</v>
      </c>
      <c r="Q22" s="59">
        <v>0</v>
      </c>
      <c r="R22" s="59">
        <v>0</v>
      </c>
      <c r="S22" s="90"/>
      <c r="T22" s="74" t="s">
        <v>3520</v>
      </c>
      <c r="U22" s="55">
        <v>4185431</v>
      </c>
    </row>
    <row r="23" spans="1:21" ht="12.75" customHeight="1" x14ac:dyDescent="0.25">
      <c r="A23" s="59" t="s">
        <v>3936</v>
      </c>
      <c r="B23" s="59" t="s">
        <v>3906</v>
      </c>
      <c r="C23" s="59" t="s">
        <v>5361</v>
      </c>
      <c r="D23" s="59" t="s">
        <v>121</v>
      </c>
      <c r="E23" s="59">
        <v>0</v>
      </c>
      <c r="F23" s="59">
        <v>0</v>
      </c>
      <c r="G23" s="59">
        <v>0</v>
      </c>
      <c r="H23" s="59">
        <v>0</v>
      </c>
      <c r="I23" s="59">
        <v>0</v>
      </c>
      <c r="J23" s="59">
        <v>0</v>
      </c>
      <c r="K23" s="59">
        <v>0</v>
      </c>
      <c r="L23" s="59">
        <v>0</v>
      </c>
      <c r="M23" s="59">
        <v>0</v>
      </c>
      <c r="N23" s="59">
        <v>0</v>
      </c>
      <c r="O23" s="59">
        <v>0</v>
      </c>
      <c r="P23" s="59">
        <v>0</v>
      </c>
      <c r="Q23" s="59">
        <v>0</v>
      </c>
      <c r="R23" s="59">
        <v>0</v>
      </c>
      <c r="S23" s="90"/>
      <c r="T23" s="74" t="s">
        <v>3523</v>
      </c>
      <c r="U23" s="55">
        <v>3153485</v>
      </c>
    </row>
    <row r="24" spans="1:21" ht="12.75" customHeight="1" x14ac:dyDescent="0.25">
      <c r="A24" s="59" t="s">
        <v>3937</v>
      </c>
      <c r="B24" s="59" t="s">
        <v>3906</v>
      </c>
      <c r="C24" s="59" t="s">
        <v>5362</v>
      </c>
      <c r="D24" s="59" t="s">
        <v>121</v>
      </c>
      <c r="E24" s="59">
        <v>0</v>
      </c>
      <c r="F24" s="59">
        <v>0</v>
      </c>
      <c r="G24" s="59">
        <v>0</v>
      </c>
      <c r="H24" s="59">
        <v>0</v>
      </c>
      <c r="I24" s="59">
        <v>0</v>
      </c>
      <c r="J24" s="59">
        <v>0</v>
      </c>
      <c r="K24" s="59">
        <v>0</v>
      </c>
      <c r="L24" s="59">
        <v>0</v>
      </c>
      <c r="M24" s="59">
        <v>0</v>
      </c>
      <c r="N24" s="59">
        <v>0</v>
      </c>
      <c r="O24" s="59">
        <v>0</v>
      </c>
      <c r="P24" s="59">
        <v>0</v>
      </c>
      <c r="Q24" s="59">
        <v>0</v>
      </c>
      <c r="R24" s="59">
        <v>0</v>
      </c>
      <c r="S24" s="90"/>
      <c r="T24" s="74" t="s">
        <v>3526</v>
      </c>
      <c r="U24" s="55">
        <v>18823830</v>
      </c>
    </row>
    <row r="25" spans="1:21" ht="12.75" customHeight="1" x14ac:dyDescent="0.25">
      <c r="A25" s="59" t="s">
        <v>3938</v>
      </c>
      <c r="B25" s="59" t="s">
        <v>3906</v>
      </c>
      <c r="C25" s="59" t="s">
        <v>5363</v>
      </c>
      <c r="D25" s="59" t="s">
        <v>121</v>
      </c>
      <c r="E25" s="59">
        <v>0</v>
      </c>
      <c r="F25" s="59">
        <v>0</v>
      </c>
      <c r="G25" s="59">
        <v>0</v>
      </c>
      <c r="H25" s="59">
        <v>0</v>
      </c>
      <c r="I25" s="59">
        <v>0</v>
      </c>
      <c r="J25" s="59">
        <v>0</v>
      </c>
      <c r="K25" s="59">
        <v>0</v>
      </c>
      <c r="L25" s="59">
        <v>0</v>
      </c>
      <c r="M25" s="59">
        <v>0</v>
      </c>
      <c r="N25" s="59">
        <v>0</v>
      </c>
      <c r="O25" s="59">
        <v>0</v>
      </c>
      <c r="P25" s="59">
        <v>0</v>
      </c>
      <c r="Q25" s="59">
        <v>0</v>
      </c>
      <c r="R25" s="59">
        <v>0</v>
      </c>
      <c r="S25" s="90"/>
      <c r="T25" s="74" t="s">
        <v>3529</v>
      </c>
      <c r="U25" s="55">
        <v>570995</v>
      </c>
    </row>
    <row r="26" spans="1:21" ht="12.75" customHeight="1" x14ac:dyDescent="0.25">
      <c r="A26" s="59" t="s">
        <v>3939</v>
      </c>
      <c r="B26" s="59" t="s">
        <v>5364</v>
      </c>
      <c r="C26" s="59" t="s">
        <v>5365</v>
      </c>
      <c r="D26" s="59" t="s">
        <v>121</v>
      </c>
      <c r="E26" s="59">
        <v>0</v>
      </c>
      <c r="F26" s="59">
        <v>0</v>
      </c>
      <c r="G26" s="59">
        <v>0</v>
      </c>
      <c r="H26" s="59">
        <v>0</v>
      </c>
      <c r="I26" s="59">
        <v>0</v>
      </c>
      <c r="J26" s="59">
        <v>0</v>
      </c>
      <c r="K26" s="59">
        <v>0</v>
      </c>
      <c r="L26" s="59">
        <v>0</v>
      </c>
      <c r="M26" s="59">
        <v>0</v>
      </c>
      <c r="N26" s="59">
        <v>0</v>
      </c>
      <c r="O26" s="59">
        <v>0</v>
      </c>
      <c r="P26" s="59">
        <v>0</v>
      </c>
      <c r="Q26" s="59">
        <v>0</v>
      </c>
      <c r="R26" s="59">
        <v>0</v>
      </c>
      <c r="S26" s="90"/>
      <c r="T26" s="74" t="s">
        <v>3532</v>
      </c>
      <c r="U26" s="55">
        <v>2707803</v>
      </c>
    </row>
    <row r="27" spans="1:21" ht="12.75" customHeight="1" x14ac:dyDescent="0.25">
      <c r="A27" s="59" t="s">
        <v>3940</v>
      </c>
      <c r="B27" s="59" t="s">
        <v>5364</v>
      </c>
      <c r="C27" s="59" t="s">
        <v>5366</v>
      </c>
      <c r="D27" s="59" t="s">
        <v>121</v>
      </c>
      <c r="E27" s="59">
        <v>29</v>
      </c>
      <c r="F27" s="59">
        <v>29</v>
      </c>
      <c r="G27" s="59">
        <v>29</v>
      </c>
      <c r="H27" s="59">
        <v>29</v>
      </c>
      <c r="I27" s="59">
        <v>29</v>
      </c>
      <c r="J27" s="59">
        <v>29</v>
      </c>
      <c r="K27" s="59">
        <v>29</v>
      </c>
      <c r="L27" s="59">
        <v>29</v>
      </c>
      <c r="M27" s="59">
        <v>29</v>
      </c>
      <c r="N27" s="59">
        <v>29</v>
      </c>
      <c r="O27" s="59">
        <v>29</v>
      </c>
      <c r="P27" s="59">
        <v>29</v>
      </c>
      <c r="Q27" s="59">
        <v>29</v>
      </c>
      <c r="R27" s="59">
        <v>28925</v>
      </c>
      <c r="S27" s="90"/>
      <c r="T27" s="74" t="s">
        <v>3535</v>
      </c>
      <c r="U27" s="55">
        <v>410309</v>
      </c>
    </row>
    <row r="28" spans="1:21" ht="12.75" customHeight="1" x14ac:dyDescent="0.25">
      <c r="A28" s="59" t="s">
        <v>3941</v>
      </c>
      <c r="B28" s="59" t="s">
        <v>5364</v>
      </c>
      <c r="C28" s="59" t="s">
        <v>5367</v>
      </c>
      <c r="D28" s="59" t="s">
        <v>121</v>
      </c>
      <c r="E28" s="59">
        <v>948</v>
      </c>
      <c r="F28" s="59">
        <v>948</v>
      </c>
      <c r="G28" s="59">
        <v>948</v>
      </c>
      <c r="H28" s="59">
        <v>948</v>
      </c>
      <c r="I28" s="59">
        <v>948</v>
      </c>
      <c r="J28" s="59">
        <v>948</v>
      </c>
      <c r="K28" s="59">
        <v>948</v>
      </c>
      <c r="L28" s="59">
        <v>948</v>
      </c>
      <c r="M28" s="59">
        <v>948</v>
      </c>
      <c r="N28" s="59">
        <v>948</v>
      </c>
      <c r="O28" s="59">
        <v>948</v>
      </c>
      <c r="P28" s="59">
        <v>948</v>
      </c>
      <c r="Q28" s="59">
        <v>948</v>
      </c>
      <c r="R28" s="59">
        <v>948317</v>
      </c>
      <c r="S28" s="90"/>
      <c r="T28" s="74" t="s">
        <v>3538</v>
      </c>
      <c r="U28" s="55">
        <v>1704569</v>
      </c>
    </row>
    <row r="29" spans="1:21" ht="12.75" customHeight="1" x14ac:dyDescent="0.25">
      <c r="A29" s="59" t="s">
        <v>3942</v>
      </c>
      <c r="B29" s="59" t="s">
        <v>5364</v>
      </c>
      <c r="C29" s="59" t="s">
        <v>5368</v>
      </c>
      <c r="D29" s="59" t="s">
        <v>121</v>
      </c>
      <c r="E29" s="59">
        <v>29</v>
      </c>
      <c r="F29" s="59">
        <v>29</v>
      </c>
      <c r="G29" s="59">
        <v>29</v>
      </c>
      <c r="H29" s="59">
        <v>29</v>
      </c>
      <c r="I29" s="59">
        <v>29</v>
      </c>
      <c r="J29" s="59">
        <v>29</v>
      </c>
      <c r="K29" s="59">
        <v>29</v>
      </c>
      <c r="L29" s="59">
        <v>29</v>
      </c>
      <c r="M29" s="59">
        <v>29</v>
      </c>
      <c r="N29" s="59">
        <v>29</v>
      </c>
      <c r="O29" s="59">
        <v>29</v>
      </c>
      <c r="P29" s="59">
        <v>29</v>
      </c>
      <c r="Q29" s="59">
        <v>29</v>
      </c>
      <c r="R29" s="59">
        <v>28925</v>
      </c>
      <c r="S29" s="90"/>
      <c r="T29" s="74" t="s">
        <v>3540</v>
      </c>
      <c r="U29" s="55">
        <v>4155602</v>
      </c>
    </row>
    <row r="30" spans="1:21" ht="12.75" customHeight="1" x14ac:dyDescent="0.25">
      <c r="A30" s="59" t="s">
        <v>3943</v>
      </c>
      <c r="B30" s="59" t="s">
        <v>5364</v>
      </c>
      <c r="C30" s="59" t="s">
        <v>5369</v>
      </c>
      <c r="D30" s="59" t="s">
        <v>121</v>
      </c>
      <c r="E30" s="59">
        <v>0</v>
      </c>
      <c r="F30" s="59">
        <v>0</v>
      </c>
      <c r="G30" s="59">
        <v>0</v>
      </c>
      <c r="H30" s="59">
        <v>0</v>
      </c>
      <c r="I30" s="59">
        <v>0</v>
      </c>
      <c r="J30" s="59">
        <v>0</v>
      </c>
      <c r="K30" s="59">
        <v>0</v>
      </c>
      <c r="L30" s="59">
        <v>0</v>
      </c>
      <c r="M30" s="59">
        <v>0</v>
      </c>
      <c r="N30" s="59">
        <v>0</v>
      </c>
      <c r="O30" s="59">
        <v>0</v>
      </c>
      <c r="P30" s="59">
        <v>0</v>
      </c>
      <c r="Q30" s="59">
        <v>0</v>
      </c>
      <c r="R30" s="59">
        <v>0</v>
      </c>
      <c r="S30" s="90"/>
      <c r="T30" s="74" t="s">
        <v>3543</v>
      </c>
      <c r="U30" s="55">
        <v>3683221</v>
      </c>
    </row>
    <row r="31" spans="1:21" ht="12.75" customHeight="1" x14ac:dyDescent="0.25">
      <c r="A31" s="59" t="s">
        <v>3944</v>
      </c>
      <c r="B31" s="59" t="s">
        <v>5364</v>
      </c>
      <c r="C31" s="59" t="s">
        <v>5370</v>
      </c>
      <c r="D31" s="59" t="s">
        <v>121</v>
      </c>
      <c r="E31" s="59">
        <v>2787</v>
      </c>
      <c r="F31" s="59">
        <v>2787</v>
      </c>
      <c r="G31" s="59">
        <v>2787</v>
      </c>
      <c r="H31" s="59">
        <v>2787</v>
      </c>
      <c r="I31" s="59">
        <v>2787</v>
      </c>
      <c r="J31" s="59">
        <v>2787</v>
      </c>
      <c r="K31" s="59">
        <v>2787</v>
      </c>
      <c r="L31" s="59">
        <v>2787</v>
      </c>
      <c r="M31" s="59">
        <v>2787</v>
      </c>
      <c r="N31" s="59">
        <v>2787</v>
      </c>
      <c r="O31" s="59">
        <v>2787</v>
      </c>
      <c r="P31" s="59">
        <v>2787</v>
      </c>
      <c r="Q31" s="59">
        <v>2787</v>
      </c>
      <c r="R31" s="59">
        <v>2787192</v>
      </c>
      <c r="S31" s="90"/>
      <c r="T31" s="74" t="s">
        <v>3546</v>
      </c>
      <c r="U31" s="55">
        <v>3984039</v>
      </c>
    </row>
    <row r="32" spans="1:21" ht="12.75" customHeight="1" x14ac:dyDescent="0.25">
      <c r="A32" s="59" t="s">
        <v>3945</v>
      </c>
      <c r="B32" s="59" t="s">
        <v>5364</v>
      </c>
      <c r="C32" s="59" t="s">
        <v>5371</v>
      </c>
      <c r="D32" s="59" t="s">
        <v>121</v>
      </c>
      <c r="E32" s="59">
        <v>2</v>
      </c>
      <c r="F32" s="59">
        <v>2</v>
      </c>
      <c r="G32" s="59">
        <v>2</v>
      </c>
      <c r="H32" s="59">
        <v>2</v>
      </c>
      <c r="I32" s="59">
        <v>2</v>
      </c>
      <c r="J32" s="59">
        <v>2</v>
      </c>
      <c r="K32" s="59">
        <v>2</v>
      </c>
      <c r="L32" s="59">
        <v>2</v>
      </c>
      <c r="M32" s="59">
        <v>2</v>
      </c>
      <c r="N32" s="59">
        <v>2</v>
      </c>
      <c r="O32" s="59">
        <v>2</v>
      </c>
      <c r="P32" s="59">
        <v>2</v>
      </c>
      <c r="Q32" s="59">
        <v>2</v>
      </c>
      <c r="R32" s="59">
        <v>1648</v>
      </c>
      <c r="S32" s="90"/>
      <c r="T32" s="74" t="s">
        <v>3549</v>
      </c>
      <c r="U32" s="55">
        <v>970581</v>
      </c>
    </row>
    <row r="33" spans="1:21" ht="12.75" customHeight="1" x14ac:dyDescent="0.25">
      <c r="A33" s="59" t="s">
        <v>3946</v>
      </c>
      <c r="B33" s="59" t="s">
        <v>5364</v>
      </c>
      <c r="C33" s="59" t="s">
        <v>5372</v>
      </c>
      <c r="D33" s="59" t="s">
        <v>121</v>
      </c>
      <c r="E33" s="59">
        <v>0</v>
      </c>
      <c r="F33" s="59">
        <v>0</v>
      </c>
      <c r="G33" s="59">
        <v>0</v>
      </c>
      <c r="H33" s="59">
        <v>0</v>
      </c>
      <c r="I33" s="59">
        <v>0</v>
      </c>
      <c r="J33" s="59">
        <v>0</v>
      </c>
      <c r="K33" s="59">
        <v>0</v>
      </c>
      <c r="L33" s="59">
        <v>0</v>
      </c>
      <c r="M33" s="59">
        <v>0</v>
      </c>
      <c r="N33" s="59">
        <v>0</v>
      </c>
      <c r="O33" s="59">
        <v>0</v>
      </c>
      <c r="P33" s="59">
        <v>0</v>
      </c>
      <c r="Q33" s="59">
        <v>0</v>
      </c>
      <c r="R33" s="59">
        <v>0</v>
      </c>
      <c r="S33" s="90"/>
      <c r="T33" s="74" t="s">
        <v>3493</v>
      </c>
      <c r="U33" s="55">
        <v>2972515</v>
      </c>
    </row>
    <row r="34" spans="1:21" ht="12.75" customHeight="1" x14ac:dyDescent="0.25">
      <c r="A34" s="59" t="s">
        <v>3947</v>
      </c>
      <c r="B34" s="59" t="s">
        <v>5373</v>
      </c>
      <c r="C34" s="59" t="s">
        <v>5374</v>
      </c>
      <c r="D34" s="59" t="s">
        <v>121</v>
      </c>
      <c r="E34" s="59">
        <v>0</v>
      </c>
      <c r="F34" s="59">
        <v>0</v>
      </c>
      <c r="G34" s="59">
        <v>0</v>
      </c>
      <c r="H34" s="59">
        <v>0</v>
      </c>
      <c r="I34" s="59">
        <v>0</v>
      </c>
      <c r="J34" s="59">
        <v>0</v>
      </c>
      <c r="K34" s="59">
        <v>0</v>
      </c>
      <c r="L34" s="59">
        <v>0</v>
      </c>
      <c r="M34" s="59">
        <v>0</v>
      </c>
      <c r="N34" s="59">
        <v>95</v>
      </c>
      <c r="O34" s="59">
        <v>95</v>
      </c>
      <c r="P34" s="59">
        <v>95</v>
      </c>
      <c r="Q34" s="59">
        <v>95</v>
      </c>
      <c r="R34" s="59">
        <v>27717</v>
      </c>
      <c r="S34" s="90"/>
      <c r="T34" s="74" t="s">
        <v>3553</v>
      </c>
      <c r="U34" s="55">
        <v>0</v>
      </c>
    </row>
    <row r="35" spans="1:21" ht="12.75" customHeight="1" x14ac:dyDescent="0.25">
      <c r="A35" s="59" t="s">
        <v>3948</v>
      </c>
      <c r="B35" s="59" t="s">
        <v>5373</v>
      </c>
      <c r="C35" s="59" t="s">
        <v>5375</v>
      </c>
      <c r="D35" s="59" t="s">
        <v>121</v>
      </c>
      <c r="E35" s="59">
        <v>458</v>
      </c>
      <c r="F35" s="59">
        <v>458</v>
      </c>
      <c r="G35" s="59">
        <v>458</v>
      </c>
      <c r="H35" s="59">
        <v>458</v>
      </c>
      <c r="I35" s="59">
        <v>458</v>
      </c>
      <c r="J35" s="59">
        <v>458</v>
      </c>
      <c r="K35" s="59">
        <v>458</v>
      </c>
      <c r="L35" s="59">
        <v>458</v>
      </c>
      <c r="M35" s="59">
        <v>458</v>
      </c>
      <c r="N35" s="59">
        <v>458</v>
      </c>
      <c r="O35" s="59">
        <v>458</v>
      </c>
      <c r="P35" s="59">
        <v>458</v>
      </c>
      <c r="Q35" s="59">
        <v>458</v>
      </c>
      <c r="R35" s="59">
        <v>458042</v>
      </c>
      <c r="S35" s="90"/>
      <c r="T35" s="74" t="s">
        <v>3556</v>
      </c>
      <c r="U35" s="55">
        <v>0</v>
      </c>
    </row>
    <row r="36" spans="1:21" ht="12.75" customHeight="1" x14ac:dyDescent="0.25">
      <c r="A36" s="59" t="s">
        <v>3949</v>
      </c>
      <c r="B36" s="59" t="s">
        <v>5373</v>
      </c>
      <c r="C36" s="59" t="s">
        <v>5376</v>
      </c>
      <c r="D36" s="59" t="s">
        <v>121</v>
      </c>
      <c r="E36" s="59">
        <v>0</v>
      </c>
      <c r="F36" s="59">
        <v>0</v>
      </c>
      <c r="G36" s="59">
        <v>0</v>
      </c>
      <c r="H36" s="59">
        <v>0</v>
      </c>
      <c r="I36" s="59">
        <v>0</v>
      </c>
      <c r="J36" s="59">
        <v>0</v>
      </c>
      <c r="K36" s="59">
        <v>0</v>
      </c>
      <c r="L36" s="59">
        <v>0</v>
      </c>
      <c r="M36" s="59">
        <v>0</v>
      </c>
      <c r="N36" s="59">
        <v>0</v>
      </c>
      <c r="O36" s="59">
        <v>0</v>
      </c>
      <c r="P36" s="59">
        <v>0</v>
      </c>
      <c r="Q36" s="59">
        <v>0</v>
      </c>
      <c r="R36" s="59">
        <v>0</v>
      </c>
      <c r="S36" s="90"/>
      <c r="T36" s="74" t="s">
        <v>3558</v>
      </c>
      <c r="U36" s="55">
        <v>0</v>
      </c>
    </row>
    <row r="37" spans="1:21" ht="12.75" customHeight="1" x14ac:dyDescent="0.25">
      <c r="A37" s="59" t="s">
        <v>3950</v>
      </c>
      <c r="B37" s="59" t="s">
        <v>5373</v>
      </c>
      <c r="C37" s="59" t="s">
        <v>5377</v>
      </c>
      <c r="D37" s="59" t="s">
        <v>121</v>
      </c>
      <c r="E37" s="59">
        <v>167</v>
      </c>
      <c r="F37" s="59">
        <v>167</v>
      </c>
      <c r="G37" s="59">
        <v>167</v>
      </c>
      <c r="H37" s="59">
        <v>167</v>
      </c>
      <c r="I37" s="59">
        <v>167</v>
      </c>
      <c r="J37" s="59">
        <v>167</v>
      </c>
      <c r="K37" s="59">
        <v>167</v>
      </c>
      <c r="L37" s="59">
        <v>167</v>
      </c>
      <c r="M37" s="59">
        <v>167</v>
      </c>
      <c r="N37" s="59">
        <v>167</v>
      </c>
      <c r="O37" s="59">
        <v>167</v>
      </c>
      <c r="P37" s="59">
        <v>167</v>
      </c>
      <c r="Q37" s="59">
        <v>647</v>
      </c>
      <c r="R37" s="59">
        <v>187402</v>
      </c>
      <c r="S37" s="90"/>
      <c r="T37" s="74" t="s">
        <v>3560</v>
      </c>
      <c r="U37" s="55">
        <v>0</v>
      </c>
    </row>
    <row r="38" spans="1:21" ht="12.75" customHeight="1" x14ac:dyDescent="0.25">
      <c r="A38" s="59" t="s">
        <v>3951</v>
      </c>
      <c r="B38" s="59" t="s">
        <v>5373</v>
      </c>
      <c r="C38" s="59" t="s">
        <v>5378</v>
      </c>
      <c r="D38" s="59" t="s">
        <v>121</v>
      </c>
      <c r="E38" s="59">
        <v>1325</v>
      </c>
      <c r="F38" s="59">
        <v>1325</v>
      </c>
      <c r="G38" s="59">
        <v>1325</v>
      </c>
      <c r="H38" s="59">
        <v>1325</v>
      </c>
      <c r="I38" s="59">
        <v>1325</v>
      </c>
      <c r="J38" s="59">
        <v>1325</v>
      </c>
      <c r="K38" s="59">
        <v>1325</v>
      </c>
      <c r="L38" s="59">
        <v>1325</v>
      </c>
      <c r="M38" s="59">
        <v>1325</v>
      </c>
      <c r="N38" s="59">
        <v>1325</v>
      </c>
      <c r="O38" s="59">
        <v>1325</v>
      </c>
      <c r="P38" s="59">
        <v>1325</v>
      </c>
      <c r="Q38" s="59">
        <v>1325</v>
      </c>
      <c r="R38" s="59">
        <v>1325313</v>
      </c>
      <c r="S38" s="90"/>
      <c r="T38" s="74" t="s">
        <v>3562</v>
      </c>
      <c r="U38" s="55">
        <v>0</v>
      </c>
    </row>
    <row r="39" spans="1:21" ht="12.75" customHeight="1" x14ac:dyDescent="0.25">
      <c r="A39" s="59" t="s">
        <v>3952</v>
      </c>
      <c r="B39" s="59" t="s">
        <v>5373</v>
      </c>
      <c r="C39" s="59" t="s">
        <v>5379</v>
      </c>
      <c r="D39" s="59" t="s">
        <v>121</v>
      </c>
      <c r="E39" s="59">
        <v>0</v>
      </c>
      <c r="F39" s="59">
        <v>0</v>
      </c>
      <c r="G39" s="59">
        <v>0</v>
      </c>
      <c r="H39" s="59">
        <v>0</v>
      </c>
      <c r="I39" s="59">
        <v>0</v>
      </c>
      <c r="J39" s="59">
        <v>0</v>
      </c>
      <c r="K39" s="59">
        <v>0</v>
      </c>
      <c r="L39" s="59">
        <v>0</v>
      </c>
      <c r="M39" s="59">
        <v>0</v>
      </c>
      <c r="N39" s="59">
        <v>0</v>
      </c>
      <c r="O39" s="59">
        <v>0</v>
      </c>
      <c r="P39" s="59">
        <v>0</v>
      </c>
      <c r="Q39" s="59">
        <v>0</v>
      </c>
      <c r="R39" s="59">
        <v>0</v>
      </c>
      <c r="S39" s="90"/>
      <c r="T39" s="74" t="s">
        <v>3564</v>
      </c>
      <c r="U39" s="55">
        <v>9912887</v>
      </c>
    </row>
    <row r="40" spans="1:21" ht="12.75" customHeight="1" x14ac:dyDescent="0.25">
      <c r="A40" s="59" t="s">
        <v>3953</v>
      </c>
      <c r="B40" s="59" t="s">
        <v>5373</v>
      </c>
      <c r="C40" s="59" t="s">
        <v>5380</v>
      </c>
      <c r="D40" s="59" t="s">
        <v>121</v>
      </c>
      <c r="E40" s="59">
        <v>9425</v>
      </c>
      <c r="F40" s="59">
        <v>9305</v>
      </c>
      <c r="G40" s="59">
        <v>9305</v>
      </c>
      <c r="H40" s="59">
        <v>9305</v>
      </c>
      <c r="I40" s="59">
        <v>9305</v>
      </c>
      <c r="J40" s="59">
        <v>9331</v>
      </c>
      <c r="K40" s="59">
        <v>9331</v>
      </c>
      <c r="L40" s="59">
        <v>9339</v>
      </c>
      <c r="M40" s="59">
        <v>9339</v>
      </c>
      <c r="N40" s="59">
        <v>9345</v>
      </c>
      <c r="O40" s="59">
        <v>9348</v>
      </c>
      <c r="P40" s="59">
        <v>9364</v>
      </c>
      <c r="Q40" s="59">
        <v>9354</v>
      </c>
      <c r="R40" s="59">
        <v>9333779</v>
      </c>
      <c r="S40" s="90"/>
      <c r="T40" s="74" t="s">
        <v>3567</v>
      </c>
      <c r="U40" s="55">
        <v>340661</v>
      </c>
    </row>
    <row r="41" spans="1:21" ht="12.75" customHeight="1" x14ac:dyDescent="0.25">
      <c r="A41" s="59" t="s">
        <v>3954</v>
      </c>
      <c r="B41" s="59" t="s">
        <v>5373</v>
      </c>
      <c r="C41" s="59" t="s">
        <v>5381</v>
      </c>
      <c r="D41" s="59" t="s">
        <v>121</v>
      </c>
      <c r="E41" s="59">
        <v>30924</v>
      </c>
      <c r="F41" s="59">
        <v>30924</v>
      </c>
      <c r="G41" s="59">
        <v>30924</v>
      </c>
      <c r="H41" s="59">
        <v>30924</v>
      </c>
      <c r="I41" s="59">
        <v>30924</v>
      </c>
      <c r="J41" s="59">
        <v>30924</v>
      </c>
      <c r="K41" s="59">
        <v>30924</v>
      </c>
      <c r="L41" s="59">
        <v>30924</v>
      </c>
      <c r="M41" s="59">
        <v>30924</v>
      </c>
      <c r="N41" s="59">
        <v>30924</v>
      </c>
      <c r="O41" s="59">
        <v>30924</v>
      </c>
      <c r="P41" s="59">
        <v>30924</v>
      </c>
      <c r="Q41" s="59">
        <v>30924</v>
      </c>
      <c r="R41" s="59">
        <v>30924399</v>
      </c>
      <c r="S41" s="90"/>
      <c r="T41" s="74" t="s">
        <v>3570</v>
      </c>
      <c r="U41" s="55">
        <v>5872614</v>
      </c>
    </row>
    <row r="42" spans="1:21" ht="12.75" customHeight="1" x14ac:dyDescent="0.25">
      <c r="A42" s="59" t="s">
        <v>3955</v>
      </c>
      <c r="B42" s="59" t="s">
        <v>5373</v>
      </c>
      <c r="C42" s="59" t="s">
        <v>5382</v>
      </c>
      <c r="D42" s="59" t="s">
        <v>121</v>
      </c>
      <c r="E42" s="59">
        <v>0</v>
      </c>
      <c r="F42" s="59">
        <v>0</v>
      </c>
      <c r="G42" s="59">
        <v>0</v>
      </c>
      <c r="H42" s="59">
        <v>0</v>
      </c>
      <c r="I42" s="59">
        <v>0</v>
      </c>
      <c r="J42" s="59">
        <v>0</v>
      </c>
      <c r="K42" s="59">
        <v>0</v>
      </c>
      <c r="L42" s="59">
        <v>0</v>
      </c>
      <c r="M42" s="59">
        <v>0</v>
      </c>
      <c r="N42" s="59">
        <v>0</v>
      </c>
      <c r="O42" s="59">
        <v>0</v>
      </c>
      <c r="P42" s="59">
        <v>0</v>
      </c>
      <c r="Q42" s="59">
        <v>0</v>
      </c>
      <c r="R42" s="59">
        <v>0</v>
      </c>
      <c r="S42" s="90"/>
      <c r="T42" s="74" t="s">
        <v>3574</v>
      </c>
      <c r="U42" s="55">
        <v>7998815</v>
      </c>
    </row>
    <row r="43" spans="1:21" ht="12.75" customHeight="1" x14ac:dyDescent="0.25">
      <c r="A43" s="59" t="s">
        <v>3956</v>
      </c>
      <c r="B43" s="59" t="s">
        <v>5373</v>
      </c>
      <c r="C43" s="59" t="s">
        <v>5383</v>
      </c>
      <c r="D43" s="59" t="s">
        <v>121</v>
      </c>
      <c r="E43" s="59">
        <v>4551</v>
      </c>
      <c r="F43" s="59">
        <v>4471</v>
      </c>
      <c r="G43" s="59">
        <v>4471</v>
      </c>
      <c r="H43" s="59">
        <v>4471</v>
      </c>
      <c r="I43" s="59">
        <v>4471</v>
      </c>
      <c r="J43" s="59">
        <v>4498</v>
      </c>
      <c r="K43" s="59">
        <v>4498</v>
      </c>
      <c r="L43" s="59">
        <v>4505</v>
      </c>
      <c r="M43" s="59">
        <v>4505</v>
      </c>
      <c r="N43" s="59">
        <v>4511</v>
      </c>
      <c r="O43" s="59">
        <v>4515</v>
      </c>
      <c r="P43" s="59">
        <v>4530</v>
      </c>
      <c r="Q43" s="59">
        <v>4520</v>
      </c>
      <c r="R43" s="59">
        <v>4498654</v>
      </c>
      <c r="S43" s="90"/>
      <c r="T43" s="74" t="s">
        <v>3577</v>
      </c>
      <c r="U43" s="55">
        <v>38277877</v>
      </c>
    </row>
    <row r="44" spans="1:21" ht="12.75" customHeight="1" x14ac:dyDescent="0.25">
      <c r="A44" s="59" t="s">
        <v>3957</v>
      </c>
      <c r="B44" s="59" t="s">
        <v>5373</v>
      </c>
      <c r="C44" s="59" t="s">
        <v>5384</v>
      </c>
      <c r="D44" s="59" t="s">
        <v>121</v>
      </c>
      <c r="E44" s="59">
        <v>0</v>
      </c>
      <c r="F44" s="59">
        <v>0</v>
      </c>
      <c r="G44" s="59">
        <v>0</v>
      </c>
      <c r="H44" s="59">
        <v>0</v>
      </c>
      <c r="I44" s="59">
        <v>0</v>
      </c>
      <c r="J44" s="59">
        <v>0</v>
      </c>
      <c r="K44" s="59">
        <v>0</v>
      </c>
      <c r="L44" s="59">
        <v>0</v>
      </c>
      <c r="M44" s="59">
        <v>0</v>
      </c>
      <c r="N44" s="59">
        <v>0</v>
      </c>
      <c r="O44" s="59">
        <v>0</v>
      </c>
      <c r="P44" s="59">
        <v>0</v>
      </c>
      <c r="Q44" s="59">
        <v>0</v>
      </c>
      <c r="R44" s="59">
        <v>0</v>
      </c>
      <c r="S44" s="90"/>
      <c r="T44" s="74" t="s">
        <v>3585</v>
      </c>
      <c r="U44" s="55">
        <v>410556</v>
      </c>
    </row>
    <row r="45" spans="1:21" ht="12.75" customHeight="1" x14ac:dyDescent="0.25">
      <c r="A45" s="59" t="s">
        <v>3958</v>
      </c>
      <c r="B45" s="59" t="s">
        <v>5373</v>
      </c>
      <c r="C45" s="59" t="s">
        <v>5385</v>
      </c>
      <c r="D45" s="59" t="s">
        <v>121</v>
      </c>
      <c r="E45" s="59">
        <v>29141</v>
      </c>
      <c r="F45" s="59">
        <v>29121</v>
      </c>
      <c r="G45" s="59">
        <v>29131</v>
      </c>
      <c r="H45" s="59">
        <v>29139</v>
      </c>
      <c r="I45" s="59">
        <v>29147</v>
      </c>
      <c r="J45" s="59">
        <v>29172</v>
      </c>
      <c r="K45" s="59">
        <v>29172</v>
      </c>
      <c r="L45" s="59">
        <v>30232</v>
      </c>
      <c r="M45" s="59">
        <v>30232</v>
      </c>
      <c r="N45" s="59">
        <v>30240</v>
      </c>
      <c r="O45" s="59">
        <v>30253</v>
      </c>
      <c r="P45" s="59">
        <v>30253</v>
      </c>
      <c r="Q45" s="59">
        <v>29987</v>
      </c>
      <c r="R45" s="59">
        <v>29637886</v>
      </c>
      <c r="S45" s="90"/>
      <c r="T45" s="74" t="s">
        <v>3588</v>
      </c>
      <c r="U45" s="55">
        <v>0</v>
      </c>
    </row>
    <row r="46" spans="1:21" ht="12.75" customHeight="1" x14ac:dyDescent="0.25">
      <c r="A46" s="59" t="s">
        <v>3959</v>
      </c>
      <c r="B46" s="59" t="s">
        <v>5373</v>
      </c>
      <c r="C46" s="59" t="s">
        <v>5386</v>
      </c>
      <c r="D46" s="59" t="s">
        <v>121</v>
      </c>
      <c r="E46" s="59">
        <v>70041</v>
      </c>
      <c r="F46" s="59">
        <v>70041</v>
      </c>
      <c r="G46" s="59">
        <v>70041</v>
      </c>
      <c r="H46" s="59">
        <v>70041</v>
      </c>
      <c r="I46" s="59">
        <v>70041</v>
      </c>
      <c r="J46" s="59">
        <v>70041</v>
      </c>
      <c r="K46" s="59">
        <v>70041</v>
      </c>
      <c r="L46" s="59">
        <v>70041</v>
      </c>
      <c r="M46" s="59">
        <v>70041</v>
      </c>
      <c r="N46" s="59">
        <v>70041</v>
      </c>
      <c r="O46" s="59">
        <v>70041</v>
      </c>
      <c r="P46" s="59">
        <v>70041</v>
      </c>
      <c r="Q46" s="59">
        <v>70041</v>
      </c>
      <c r="R46" s="59">
        <v>70041118</v>
      </c>
      <c r="S46" s="90"/>
      <c r="T46" s="74" t="s">
        <v>3590</v>
      </c>
      <c r="U46" s="55">
        <v>0</v>
      </c>
    </row>
    <row r="47" spans="1:21" ht="12.75" customHeight="1" x14ac:dyDescent="0.25">
      <c r="A47" s="59" t="s">
        <v>3960</v>
      </c>
      <c r="B47" s="59" t="s">
        <v>5373</v>
      </c>
      <c r="C47" s="59" t="s">
        <v>5387</v>
      </c>
      <c r="D47" s="59" t="s">
        <v>121</v>
      </c>
      <c r="E47" s="59">
        <v>0</v>
      </c>
      <c r="F47" s="59">
        <v>0</v>
      </c>
      <c r="G47" s="59">
        <v>0</v>
      </c>
      <c r="H47" s="59">
        <v>0</v>
      </c>
      <c r="I47" s="59">
        <v>0</v>
      </c>
      <c r="J47" s="59">
        <v>0</v>
      </c>
      <c r="K47" s="59">
        <v>0</v>
      </c>
      <c r="L47" s="59">
        <v>0</v>
      </c>
      <c r="M47" s="59">
        <v>0</v>
      </c>
      <c r="N47" s="59">
        <v>0</v>
      </c>
      <c r="O47" s="59">
        <v>0</v>
      </c>
      <c r="P47" s="59">
        <v>0</v>
      </c>
      <c r="Q47" s="59">
        <v>0</v>
      </c>
      <c r="R47" s="59">
        <v>0</v>
      </c>
      <c r="S47" s="90"/>
      <c r="T47" s="74" t="s">
        <v>3592</v>
      </c>
      <c r="U47" s="55">
        <v>1322313915</v>
      </c>
    </row>
    <row r="48" spans="1:21" ht="12.75" customHeight="1" x14ac:dyDescent="0.25">
      <c r="A48" s="59" t="s">
        <v>3961</v>
      </c>
      <c r="B48" s="59" t="s">
        <v>5373</v>
      </c>
      <c r="C48" s="59" t="s">
        <v>5388</v>
      </c>
      <c r="D48" s="59" t="s">
        <v>121</v>
      </c>
      <c r="E48" s="59">
        <v>28005</v>
      </c>
      <c r="F48" s="59">
        <v>27905</v>
      </c>
      <c r="G48" s="59">
        <v>27914</v>
      </c>
      <c r="H48" s="59">
        <v>27923</v>
      </c>
      <c r="I48" s="59">
        <v>27931</v>
      </c>
      <c r="J48" s="59">
        <v>27995</v>
      </c>
      <c r="K48" s="59">
        <v>27996</v>
      </c>
      <c r="L48" s="59">
        <v>28007</v>
      </c>
      <c r="M48" s="59">
        <v>28007</v>
      </c>
      <c r="N48" s="59">
        <v>28015</v>
      </c>
      <c r="O48" s="59">
        <v>28028</v>
      </c>
      <c r="P48" s="59">
        <v>28028</v>
      </c>
      <c r="Q48" s="59">
        <v>28124</v>
      </c>
      <c r="R48" s="59">
        <v>27984436</v>
      </c>
      <c r="S48" s="90"/>
      <c r="T48" s="74" t="s">
        <v>3595</v>
      </c>
      <c r="U48" s="55">
        <v>0</v>
      </c>
    </row>
    <row r="49" spans="1:21" ht="12.75" customHeight="1" x14ac:dyDescent="0.25">
      <c r="A49" s="59" t="s">
        <v>3962</v>
      </c>
      <c r="B49" s="59" t="s">
        <v>5373</v>
      </c>
      <c r="C49" s="59" t="s">
        <v>5389</v>
      </c>
      <c r="D49" s="59" t="s">
        <v>121</v>
      </c>
      <c r="E49" s="59">
        <v>0</v>
      </c>
      <c r="F49" s="59">
        <v>0</v>
      </c>
      <c r="G49" s="59">
        <v>0</v>
      </c>
      <c r="H49" s="59">
        <v>0</v>
      </c>
      <c r="I49" s="59">
        <v>0</v>
      </c>
      <c r="J49" s="59">
        <v>0</v>
      </c>
      <c r="K49" s="59">
        <v>0</v>
      </c>
      <c r="L49" s="59">
        <v>0</v>
      </c>
      <c r="M49" s="59">
        <v>0</v>
      </c>
      <c r="N49" s="59">
        <v>0</v>
      </c>
      <c r="O49" s="59">
        <v>0</v>
      </c>
      <c r="P49" s="59">
        <v>0</v>
      </c>
      <c r="Q49" s="59">
        <v>0</v>
      </c>
      <c r="R49" s="59">
        <v>0</v>
      </c>
      <c r="S49" s="90"/>
      <c r="T49" s="74" t="s">
        <v>3597</v>
      </c>
      <c r="U49" s="55">
        <v>472945647</v>
      </c>
    </row>
    <row r="50" spans="1:21" ht="12.75" customHeight="1" x14ac:dyDescent="0.25">
      <c r="A50" s="59" t="s">
        <v>3963</v>
      </c>
      <c r="B50" s="59" t="s">
        <v>5373</v>
      </c>
      <c r="C50" s="59" t="s">
        <v>5390</v>
      </c>
      <c r="D50" s="59" t="s">
        <v>121</v>
      </c>
      <c r="E50" s="59">
        <v>0</v>
      </c>
      <c r="F50" s="59">
        <v>0</v>
      </c>
      <c r="G50" s="59">
        <v>0</v>
      </c>
      <c r="H50" s="59">
        <v>0</v>
      </c>
      <c r="I50" s="59">
        <v>0</v>
      </c>
      <c r="J50" s="59">
        <v>0</v>
      </c>
      <c r="K50" s="59">
        <v>0</v>
      </c>
      <c r="L50" s="59">
        <v>0</v>
      </c>
      <c r="M50" s="59">
        <v>0</v>
      </c>
      <c r="N50" s="59">
        <v>0</v>
      </c>
      <c r="O50" s="59">
        <v>0</v>
      </c>
      <c r="P50" s="59">
        <v>0</v>
      </c>
      <c r="Q50" s="59">
        <v>0</v>
      </c>
      <c r="R50" s="59">
        <v>0</v>
      </c>
      <c r="S50" s="90"/>
      <c r="T50" s="74" t="s">
        <v>3602</v>
      </c>
      <c r="U50" s="55">
        <v>36950745</v>
      </c>
    </row>
    <row r="51" spans="1:21" ht="12.75" customHeight="1" x14ac:dyDescent="0.25">
      <c r="A51" s="59" t="s">
        <v>3964</v>
      </c>
      <c r="B51" s="59" t="s">
        <v>5373</v>
      </c>
      <c r="C51" s="59" t="s">
        <v>5391</v>
      </c>
      <c r="D51" s="59" t="s">
        <v>121</v>
      </c>
      <c r="E51" s="59">
        <v>0</v>
      </c>
      <c r="F51" s="59">
        <v>0</v>
      </c>
      <c r="G51" s="59">
        <v>0</v>
      </c>
      <c r="H51" s="59">
        <v>0</v>
      </c>
      <c r="I51" s="59">
        <v>0</v>
      </c>
      <c r="J51" s="59">
        <v>0</v>
      </c>
      <c r="K51" s="59">
        <v>0</v>
      </c>
      <c r="L51" s="59">
        <v>0</v>
      </c>
      <c r="M51" s="59">
        <v>0</v>
      </c>
      <c r="N51" s="59">
        <v>0</v>
      </c>
      <c r="O51" s="59">
        <v>0</v>
      </c>
      <c r="P51" s="59">
        <v>0</v>
      </c>
      <c r="Q51" s="59">
        <v>0</v>
      </c>
      <c r="R51" s="59">
        <v>0</v>
      </c>
      <c r="S51" s="90"/>
      <c r="T51" s="74" t="s">
        <v>3605</v>
      </c>
      <c r="U51" s="55">
        <v>112822521</v>
      </c>
    </row>
    <row r="52" spans="1:21" ht="12.75" customHeight="1" x14ac:dyDescent="0.25">
      <c r="A52" s="59" t="s">
        <v>3965</v>
      </c>
      <c r="B52" s="59" t="s">
        <v>5373</v>
      </c>
      <c r="C52" s="59" t="s">
        <v>5392</v>
      </c>
      <c r="D52" s="59" t="s">
        <v>121</v>
      </c>
      <c r="E52" s="59">
        <v>0</v>
      </c>
      <c r="F52" s="59">
        <v>0</v>
      </c>
      <c r="G52" s="59">
        <v>0</v>
      </c>
      <c r="H52" s="59">
        <v>0</v>
      </c>
      <c r="I52" s="59">
        <v>0</v>
      </c>
      <c r="J52" s="59">
        <v>0</v>
      </c>
      <c r="K52" s="59">
        <v>0</v>
      </c>
      <c r="L52" s="59">
        <v>0</v>
      </c>
      <c r="M52" s="59">
        <v>0</v>
      </c>
      <c r="N52" s="59">
        <v>0</v>
      </c>
      <c r="O52" s="59">
        <v>0</v>
      </c>
      <c r="P52" s="59">
        <v>0</v>
      </c>
      <c r="Q52" s="59">
        <v>0</v>
      </c>
      <c r="R52" s="59">
        <v>0</v>
      </c>
      <c r="S52" s="90"/>
      <c r="T52" s="74" t="s">
        <v>3609</v>
      </c>
      <c r="U52" s="55">
        <v>0</v>
      </c>
    </row>
    <row r="53" spans="1:21" ht="12.75" customHeight="1" x14ac:dyDescent="0.25">
      <c r="A53" s="59" t="s">
        <v>3966</v>
      </c>
      <c r="B53" s="59" t="s">
        <v>5373</v>
      </c>
      <c r="C53" s="59" t="s">
        <v>5393</v>
      </c>
      <c r="D53" s="59" t="s">
        <v>121</v>
      </c>
      <c r="E53" s="59">
        <v>0</v>
      </c>
      <c r="F53" s="59">
        <v>0</v>
      </c>
      <c r="G53" s="59">
        <v>0</v>
      </c>
      <c r="H53" s="59">
        <v>0</v>
      </c>
      <c r="I53" s="59">
        <v>0</v>
      </c>
      <c r="J53" s="59">
        <v>0</v>
      </c>
      <c r="K53" s="59">
        <v>0</v>
      </c>
      <c r="L53" s="59">
        <v>0</v>
      </c>
      <c r="M53" s="59">
        <v>0</v>
      </c>
      <c r="N53" s="59">
        <v>0</v>
      </c>
      <c r="O53" s="59">
        <v>0</v>
      </c>
      <c r="P53" s="59">
        <v>0</v>
      </c>
      <c r="Q53" s="59">
        <v>0</v>
      </c>
      <c r="R53" s="59">
        <v>0</v>
      </c>
      <c r="S53" s="90"/>
      <c r="T53" s="74" t="s">
        <v>3611</v>
      </c>
      <c r="U53" s="55">
        <v>98298924</v>
      </c>
    </row>
    <row r="54" spans="1:21" ht="12.75" customHeight="1" x14ac:dyDescent="0.25">
      <c r="A54" s="59" t="s">
        <v>3967</v>
      </c>
      <c r="B54" s="59" t="s">
        <v>5373</v>
      </c>
      <c r="C54" s="59" t="s">
        <v>5394</v>
      </c>
      <c r="D54" s="59" t="s">
        <v>121</v>
      </c>
      <c r="E54" s="59">
        <v>609</v>
      </c>
      <c r="F54" s="59">
        <v>609</v>
      </c>
      <c r="G54" s="59">
        <v>609</v>
      </c>
      <c r="H54" s="59">
        <v>609</v>
      </c>
      <c r="I54" s="59">
        <v>609</v>
      </c>
      <c r="J54" s="59">
        <v>609</v>
      </c>
      <c r="K54" s="59">
        <v>609</v>
      </c>
      <c r="L54" s="59">
        <v>609</v>
      </c>
      <c r="M54" s="59">
        <v>609</v>
      </c>
      <c r="N54" s="59">
        <v>609</v>
      </c>
      <c r="O54" s="59">
        <v>609</v>
      </c>
      <c r="P54" s="59">
        <v>609</v>
      </c>
      <c r="Q54" s="59">
        <v>609</v>
      </c>
      <c r="R54" s="59">
        <v>608934</v>
      </c>
      <c r="S54" s="90"/>
      <c r="T54" s="74" t="s">
        <v>3614</v>
      </c>
      <c r="U54" s="55">
        <v>24804406</v>
      </c>
    </row>
    <row r="55" spans="1:21" ht="12.75" customHeight="1" x14ac:dyDescent="0.25">
      <c r="A55" s="59" t="s">
        <v>3968</v>
      </c>
      <c r="B55" s="59" t="s">
        <v>5373</v>
      </c>
      <c r="C55" s="59" t="s">
        <v>5395</v>
      </c>
      <c r="D55" s="59" t="s">
        <v>121</v>
      </c>
      <c r="E55" s="59">
        <v>0</v>
      </c>
      <c r="F55" s="59">
        <v>0</v>
      </c>
      <c r="G55" s="59">
        <v>0</v>
      </c>
      <c r="H55" s="59">
        <v>0</v>
      </c>
      <c r="I55" s="59">
        <v>0</v>
      </c>
      <c r="J55" s="59">
        <v>0</v>
      </c>
      <c r="K55" s="59">
        <v>0</v>
      </c>
      <c r="L55" s="59">
        <v>0</v>
      </c>
      <c r="M55" s="59">
        <v>0</v>
      </c>
      <c r="N55" s="59">
        <v>0</v>
      </c>
      <c r="O55" s="59">
        <v>0</v>
      </c>
      <c r="P55" s="59">
        <v>0</v>
      </c>
      <c r="Q55" s="59">
        <v>0</v>
      </c>
      <c r="R55" s="59">
        <v>0</v>
      </c>
      <c r="S55" s="90"/>
      <c r="T55" s="74" t="s">
        <v>3617</v>
      </c>
      <c r="U55" s="55">
        <v>0</v>
      </c>
    </row>
    <row r="56" spans="1:21" ht="12.75" customHeight="1" x14ac:dyDescent="0.25">
      <c r="A56" s="59" t="s">
        <v>3969</v>
      </c>
      <c r="B56" s="59" t="s">
        <v>5373</v>
      </c>
      <c r="C56" s="59" t="s">
        <v>5396</v>
      </c>
      <c r="D56" s="59" t="s">
        <v>121</v>
      </c>
      <c r="E56" s="59">
        <v>404</v>
      </c>
      <c r="F56" s="59">
        <v>404</v>
      </c>
      <c r="G56" s="59">
        <v>404</v>
      </c>
      <c r="H56" s="59">
        <v>404</v>
      </c>
      <c r="I56" s="59">
        <v>404</v>
      </c>
      <c r="J56" s="59">
        <v>404</v>
      </c>
      <c r="K56" s="59">
        <v>404</v>
      </c>
      <c r="L56" s="59">
        <v>404</v>
      </c>
      <c r="M56" s="59">
        <v>404</v>
      </c>
      <c r="N56" s="59">
        <v>404</v>
      </c>
      <c r="O56" s="59">
        <v>404</v>
      </c>
      <c r="P56" s="59">
        <v>404</v>
      </c>
      <c r="Q56" s="59">
        <v>404</v>
      </c>
      <c r="R56" s="59">
        <v>403636</v>
      </c>
      <c r="S56" s="90"/>
      <c r="T56" s="74" t="s">
        <v>3619</v>
      </c>
      <c r="U56" s="55">
        <v>21342859</v>
      </c>
    </row>
    <row r="57" spans="1:21" ht="12.75" customHeight="1" x14ac:dyDescent="0.25">
      <c r="A57" s="59" t="s">
        <v>3970</v>
      </c>
      <c r="B57" s="59" t="s">
        <v>5373</v>
      </c>
      <c r="C57" s="59" t="s">
        <v>5397</v>
      </c>
      <c r="D57" s="59" t="s">
        <v>121</v>
      </c>
      <c r="E57" s="59">
        <v>0</v>
      </c>
      <c r="F57" s="59">
        <v>0</v>
      </c>
      <c r="G57" s="59">
        <v>0</v>
      </c>
      <c r="H57" s="59">
        <v>0</v>
      </c>
      <c r="I57" s="59">
        <v>0</v>
      </c>
      <c r="J57" s="59">
        <v>0</v>
      </c>
      <c r="K57" s="59">
        <v>0</v>
      </c>
      <c r="L57" s="59">
        <v>0</v>
      </c>
      <c r="M57" s="59">
        <v>0</v>
      </c>
      <c r="N57" s="59">
        <v>0</v>
      </c>
      <c r="O57" s="59">
        <v>0</v>
      </c>
      <c r="P57" s="59">
        <v>0</v>
      </c>
      <c r="Q57" s="59">
        <v>0</v>
      </c>
      <c r="R57" s="59">
        <v>0</v>
      </c>
      <c r="S57" s="90"/>
      <c r="T57" s="74" t="s">
        <v>3622</v>
      </c>
      <c r="U57" s="55">
        <v>1070229423</v>
      </c>
    </row>
    <row r="58" spans="1:21" ht="12.75" customHeight="1" x14ac:dyDescent="0.25">
      <c r="A58" s="59" t="s">
        <v>3971</v>
      </c>
      <c r="B58" s="59" t="s">
        <v>5373</v>
      </c>
      <c r="C58" s="59" t="s">
        <v>5398</v>
      </c>
      <c r="D58" s="59" t="s">
        <v>121</v>
      </c>
      <c r="E58" s="59">
        <v>288</v>
      </c>
      <c r="F58" s="59">
        <v>404</v>
      </c>
      <c r="G58" s="59">
        <v>403</v>
      </c>
      <c r="H58" s="59">
        <v>429</v>
      </c>
      <c r="I58" s="59">
        <v>429</v>
      </c>
      <c r="J58" s="59">
        <v>429</v>
      </c>
      <c r="K58" s="59">
        <v>460</v>
      </c>
      <c r="L58" s="59">
        <v>460</v>
      </c>
      <c r="M58" s="59">
        <v>460</v>
      </c>
      <c r="N58" s="59">
        <v>460</v>
      </c>
      <c r="O58" s="59">
        <v>460</v>
      </c>
      <c r="P58" s="59">
        <v>460</v>
      </c>
      <c r="Q58" s="59">
        <v>460</v>
      </c>
      <c r="R58" s="59">
        <v>435773</v>
      </c>
      <c r="S58" s="90"/>
      <c r="T58" s="74" t="s">
        <v>3625</v>
      </c>
      <c r="U58" s="55">
        <v>38550993</v>
      </c>
    </row>
    <row r="59" spans="1:21" ht="12.75" customHeight="1" x14ac:dyDescent="0.25">
      <c r="A59" s="59" t="s">
        <v>3972</v>
      </c>
      <c r="B59" s="59" t="s">
        <v>5373</v>
      </c>
      <c r="C59" s="59" t="s">
        <v>5399</v>
      </c>
      <c r="D59" s="59" t="s">
        <v>121</v>
      </c>
      <c r="E59" s="59">
        <v>0</v>
      </c>
      <c r="F59" s="59">
        <v>0</v>
      </c>
      <c r="G59" s="59">
        <v>0</v>
      </c>
      <c r="H59" s="59">
        <v>0</v>
      </c>
      <c r="I59" s="59">
        <v>0</v>
      </c>
      <c r="J59" s="59">
        <v>0</v>
      </c>
      <c r="K59" s="59">
        <v>0</v>
      </c>
      <c r="L59" s="59">
        <v>0</v>
      </c>
      <c r="M59" s="59">
        <v>0</v>
      </c>
      <c r="N59" s="59">
        <v>0</v>
      </c>
      <c r="O59" s="59">
        <v>0</v>
      </c>
      <c r="P59" s="59">
        <v>0</v>
      </c>
      <c r="Q59" s="59">
        <v>0</v>
      </c>
      <c r="R59" s="59">
        <v>0</v>
      </c>
      <c r="S59" s="90"/>
      <c r="T59" s="74" t="s">
        <v>3628</v>
      </c>
      <c r="U59" s="55">
        <v>21</v>
      </c>
    </row>
    <row r="60" spans="1:21" ht="12.75" customHeight="1" x14ac:dyDescent="0.25">
      <c r="A60" s="59" t="s">
        <v>3973</v>
      </c>
      <c r="B60" s="59" t="s">
        <v>5373</v>
      </c>
      <c r="C60" s="59" t="s">
        <v>5400</v>
      </c>
      <c r="D60" s="59" t="s">
        <v>121</v>
      </c>
      <c r="E60" s="59">
        <v>1844</v>
      </c>
      <c r="F60" s="59">
        <v>1844</v>
      </c>
      <c r="G60" s="59">
        <v>1844</v>
      </c>
      <c r="H60" s="59">
        <v>1844</v>
      </c>
      <c r="I60" s="59">
        <v>1844</v>
      </c>
      <c r="J60" s="59">
        <v>1844</v>
      </c>
      <c r="K60" s="59">
        <v>1844</v>
      </c>
      <c r="L60" s="59">
        <v>1844</v>
      </c>
      <c r="M60" s="59">
        <v>1844</v>
      </c>
      <c r="N60" s="59">
        <v>1844</v>
      </c>
      <c r="O60" s="59">
        <v>1844</v>
      </c>
      <c r="P60" s="59">
        <v>1844</v>
      </c>
      <c r="Q60" s="59">
        <v>1844</v>
      </c>
      <c r="R60" s="59">
        <v>1843914</v>
      </c>
      <c r="S60" s="90"/>
      <c r="T60" s="74" t="s">
        <v>3630</v>
      </c>
      <c r="U60" s="55">
        <v>0</v>
      </c>
    </row>
    <row r="61" spans="1:21" ht="12.75" customHeight="1" x14ac:dyDescent="0.25">
      <c r="A61" s="59" t="s">
        <v>3974</v>
      </c>
      <c r="B61" s="59" t="s">
        <v>5373</v>
      </c>
      <c r="C61" s="59" t="s">
        <v>5401</v>
      </c>
      <c r="D61" s="59" t="s">
        <v>121</v>
      </c>
      <c r="E61" s="59">
        <v>0</v>
      </c>
      <c r="F61" s="59">
        <v>0</v>
      </c>
      <c r="G61" s="59">
        <v>0</v>
      </c>
      <c r="H61" s="59">
        <v>0</v>
      </c>
      <c r="I61" s="59">
        <v>0</v>
      </c>
      <c r="J61" s="59">
        <v>0</v>
      </c>
      <c r="K61" s="59">
        <v>0</v>
      </c>
      <c r="L61" s="59">
        <v>0</v>
      </c>
      <c r="M61" s="59">
        <v>0</v>
      </c>
      <c r="N61" s="59">
        <v>0</v>
      </c>
      <c r="O61" s="59">
        <v>0</v>
      </c>
      <c r="P61" s="59">
        <v>0</v>
      </c>
      <c r="Q61" s="59">
        <v>0</v>
      </c>
      <c r="R61" s="59">
        <v>0</v>
      </c>
      <c r="S61" s="90"/>
      <c r="T61" s="74" t="s">
        <v>3632</v>
      </c>
      <c r="U61" s="55">
        <v>86081203</v>
      </c>
    </row>
    <row r="62" spans="1:21" ht="12.75" customHeight="1" x14ac:dyDescent="0.25">
      <c r="A62" s="59" t="s">
        <v>3975</v>
      </c>
      <c r="B62" s="59" t="s">
        <v>5402</v>
      </c>
      <c r="C62" s="59" t="s">
        <v>5403</v>
      </c>
      <c r="D62" s="59" t="s">
        <v>121</v>
      </c>
      <c r="E62" s="59">
        <v>0</v>
      </c>
      <c r="F62" s="59">
        <v>0</v>
      </c>
      <c r="G62" s="59">
        <v>0</v>
      </c>
      <c r="H62" s="59">
        <v>0</v>
      </c>
      <c r="I62" s="59">
        <v>0</v>
      </c>
      <c r="J62" s="59">
        <v>0</v>
      </c>
      <c r="K62" s="59">
        <v>0</v>
      </c>
      <c r="L62" s="59">
        <v>0</v>
      </c>
      <c r="M62" s="59">
        <v>0</v>
      </c>
      <c r="N62" s="59">
        <v>0</v>
      </c>
      <c r="O62" s="59">
        <v>0</v>
      </c>
      <c r="P62" s="59">
        <v>0</v>
      </c>
      <c r="Q62" s="59">
        <v>0</v>
      </c>
      <c r="R62" s="59">
        <v>0</v>
      </c>
      <c r="S62" s="90"/>
      <c r="T62" s="74" t="s">
        <v>3635</v>
      </c>
      <c r="U62" s="55">
        <v>0</v>
      </c>
    </row>
    <row r="63" spans="1:21" ht="12.75" customHeight="1" x14ac:dyDescent="0.25">
      <c r="A63" s="59" t="s">
        <v>3976</v>
      </c>
      <c r="B63" s="59" t="s">
        <v>5402</v>
      </c>
      <c r="C63" s="59" t="s">
        <v>5404</v>
      </c>
      <c r="D63" s="59" t="s">
        <v>121</v>
      </c>
      <c r="E63" s="59">
        <v>91302</v>
      </c>
      <c r="F63" s="59">
        <v>90522</v>
      </c>
      <c r="G63" s="59">
        <v>90522</v>
      </c>
      <c r="H63" s="59">
        <v>90524</v>
      </c>
      <c r="I63" s="59">
        <v>90525</v>
      </c>
      <c r="J63" s="59">
        <v>90585</v>
      </c>
      <c r="K63" s="59">
        <v>90610</v>
      </c>
      <c r="L63" s="59">
        <v>90615</v>
      </c>
      <c r="M63" s="59">
        <v>90615</v>
      </c>
      <c r="N63" s="59">
        <v>90654</v>
      </c>
      <c r="O63" s="59">
        <v>90675</v>
      </c>
      <c r="P63" s="59">
        <v>90693</v>
      </c>
      <c r="Q63" s="59">
        <v>90423</v>
      </c>
      <c r="R63" s="59">
        <v>90616800</v>
      </c>
      <c r="S63" s="90"/>
      <c r="T63" s="74" t="s">
        <v>3638</v>
      </c>
      <c r="U63" s="55">
        <v>2322526</v>
      </c>
    </row>
    <row r="64" spans="1:21" ht="12.75" customHeight="1" x14ac:dyDescent="0.25">
      <c r="A64" s="59" t="s">
        <v>3977</v>
      </c>
      <c r="B64" s="59" t="s">
        <v>5402</v>
      </c>
      <c r="C64" s="59" t="s">
        <v>5405</v>
      </c>
      <c r="D64" s="59" t="s">
        <v>121</v>
      </c>
      <c r="E64" s="59">
        <v>6036</v>
      </c>
      <c r="F64" s="59">
        <v>6036</v>
      </c>
      <c r="G64" s="59">
        <v>6036</v>
      </c>
      <c r="H64" s="59">
        <v>6036</v>
      </c>
      <c r="I64" s="59">
        <v>6036</v>
      </c>
      <c r="J64" s="59">
        <v>6036</v>
      </c>
      <c r="K64" s="59">
        <v>6036</v>
      </c>
      <c r="L64" s="59">
        <v>6036</v>
      </c>
      <c r="M64" s="59">
        <v>6036</v>
      </c>
      <c r="N64" s="59">
        <v>6036</v>
      </c>
      <c r="O64" s="59">
        <v>6036</v>
      </c>
      <c r="P64" s="59">
        <v>6036</v>
      </c>
      <c r="Q64" s="59">
        <v>6036</v>
      </c>
      <c r="R64" s="59">
        <v>6036236</v>
      </c>
      <c r="S64" s="90"/>
      <c r="T64" s="74" t="s">
        <v>3641</v>
      </c>
      <c r="U64" s="55">
        <v>6947639</v>
      </c>
    </row>
    <row r="65" spans="1:21" ht="12.75" customHeight="1" x14ac:dyDescent="0.25">
      <c r="A65" s="59" t="s">
        <v>3978</v>
      </c>
      <c r="B65" s="59" t="s">
        <v>5402</v>
      </c>
      <c r="C65" s="59" t="s">
        <v>5406</v>
      </c>
      <c r="D65" s="59" t="s">
        <v>121</v>
      </c>
      <c r="E65" s="59">
        <v>0</v>
      </c>
      <c r="F65" s="59">
        <v>0</v>
      </c>
      <c r="G65" s="59">
        <v>0</v>
      </c>
      <c r="H65" s="59">
        <v>0</v>
      </c>
      <c r="I65" s="59">
        <v>0</v>
      </c>
      <c r="J65" s="59">
        <v>0</v>
      </c>
      <c r="K65" s="59">
        <v>0</v>
      </c>
      <c r="L65" s="59">
        <v>0</v>
      </c>
      <c r="M65" s="59">
        <v>0</v>
      </c>
      <c r="N65" s="59">
        <v>0</v>
      </c>
      <c r="O65" s="59">
        <v>0</v>
      </c>
      <c r="P65" s="59">
        <v>0</v>
      </c>
      <c r="Q65" s="59">
        <v>0</v>
      </c>
      <c r="R65" s="59">
        <v>0</v>
      </c>
      <c r="S65" s="90"/>
      <c r="T65" s="74" t="s">
        <v>3644</v>
      </c>
      <c r="U65" s="55">
        <v>188450224</v>
      </c>
    </row>
    <row r="66" spans="1:21" ht="12.75" customHeight="1" x14ac:dyDescent="0.25">
      <c r="A66" s="59" t="s">
        <v>3979</v>
      </c>
      <c r="B66" s="59" t="s">
        <v>5402</v>
      </c>
      <c r="C66" s="59" t="s">
        <v>5407</v>
      </c>
      <c r="D66" s="59" t="s">
        <v>121</v>
      </c>
      <c r="E66" s="59">
        <v>89576</v>
      </c>
      <c r="F66" s="59">
        <v>89143</v>
      </c>
      <c r="G66" s="59">
        <v>89143</v>
      </c>
      <c r="H66" s="59">
        <v>89237</v>
      </c>
      <c r="I66" s="59">
        <v>89303</v>
      </c>
      <c r="J66" s="59">
        <v>89551</v>
      </c>
      <c r="K66" s="59">
        <v>90497</v>
      </c>
      <c r="L66" s="59">
        <v>91247</v>
      </c>
      <c r="M66" s="59">
        <v>91247</v>
      </c>
      <c r="N66" s="59">
        <v>91258</v>
      </c>
      <c r="O66" s="59">
        <v>91280</v>
      </c>
      <c r="P66" s="59">
        <v>91298</v>
      </c>
      <c r="Q66" s="59">
        <v>89631</v>
      </c>
      <c r="R66" s="59">
        <v>90233927</v>
      </c>
      <c r="S66" s="90"/>
      <c r="T66" s="74" t="s">
        <v>3647</v>
      </c>
      <c r="U66" s="55">
        <v>0</v>
      </c>
    </row>
    <row r="67" spans="1:21" ht="12.75" customHeight="1" x14ac:dyDescent="0.25">
      <c r="A67" s="59" t="s">
        <v>3980</v>
      </c>
      <c r="B67" s="59" t="s">
        <v>5402</v>
      </c>
      <c r="C67" s="59" t="s">
        <v>5408</v>
      </c>
      <c r="D67" s="59" t="s">
        <v>121</v>
      </c>
      <c r="E67" s="59">
        <v>0</v>
      </c>
      <c r="F67" s="59">
        <v>0</v>
      </c>
      <c r="G67" s="59">
        <v>0</v>
      </c>
      <c r="H67" s="59">
        <v>0</v>
      </c>
      <c r="I67" s="59">
        <v>0</v>
      </c>
      <c r="J67" s="59">
        <v>0</v>
      </c>
      <c r="K67" s="59">
        <v>0</v>
      </c>
      <c r="L67" s="59">
        <v>0</v>
      </c>
      <c r="M67" s="59">
        <v>0</v>
      </c>
      <c r="N67" s="59">
        <v>0</v>
      </c>
      <c r="O67" s="59">
        <v>0</v>
      </c>
      <c r="P67" s="59">
        <v>0</v>
      </c>
      <c r="Q67" s="59">
        <v>0</v>
      </c>
      <c r="R67" s="59">
        <v>0</v>
      </c>
      <c r="S67" s="90"/>
      <c r="T67" s="74" t="s">
        <v>3649</v>
      </c>
      <c r="U67" s="55">
        <v>74385</v>
      </c>
    </row>
    <row r="68" spans="1:21" ht="12.75" customHeight="1" x14ac:dyDescent="0.25">
      <c r="A68" s="59" t="s">
        <v>3981</v>
      </c>
      <c r="B68" s="59" t="s">
        <v>5402</v>
      </c>
      <c r="C68" s="59" t="s">
        <v>5409</v>
      </c>
      <c r="D68" s="59" t="s">
        <v>121</v>
      </c>
      <c r="E68" s="59">
        <v>148463</v>
      </c>
      <c r="F68" s="59">
        <v>146786</v>
      </c>
      <c r="G68" s="59">
        <v>146816</v>
      </c>
      <c r="H68" s="59">
        <v>146853</v>
      </c>
      <c r="I68" s="59">
        <v>146886</v>
      </c>
      <c r="J68" s="59">
        <v>146925</v>
      </c>
      <c r="K68" s="59">
        <v>146956</v>
      </c>
      <c r="L68" s="59">
        <v>146766</v>
      </c>
      <c r="M68" s="59">
        <v>146854</v>
      </c>
      <c r="N68" s="59">
        <v>147011</v>
      </c>
      <c r="O68" s="59">
        <v>147179</v>
      </c>
      <c r="P68" s="59">
        <v>147179</v>
      </c>
      <c r="Q68" s="59">
        <v>147108</v>
      </c>
      <c r="R68" s="59">
        <v>146999695</v>
      </c>
      <c r="S68" s="90"/>
      <c r="T68" s="74" t="s">
        <v>3652</v>
      </c>
      <c r="U68" s="55">
        <v>0</v>
      </c>
    </row>
    <row r="69" spans="1:21" ht="12.75" customHeight="1" x14ac:dyDescent="0.25">
      <c r="A69" s="59" t="s">
        <v>3982</v>
      </c>
      <c r="B69" s="59" t="s">
        <v>5402</v>
      </c>
      <c r="C69" s="59" t="s">
        <v>5410</v>
      </c>
      <c r="D69" s="59" t="s">
        <v>121</v>
      </c>
      <c r="E69" s="59">
        <v>15172</v>
      </c>
      <c r="F69" s="59">
        <v>15172</v>
      </c>
      <c r="G69" s="59">
        <v>15172</v>
      </c>
      <c r="H69" s="59">
        <v>15172</v>
      </c>
      <c r="I69" s="59">
        <v>15172</v>
      </c>
      <c r="J69" s="59">
        <v>15172</v>
      </c>
      <c r="K69" s="59">
        <v>15172</v>
      </c>
      <c r="L69" s="59">
        <v>15172</v>
      </c>
      <c r="M69" s="59">
        <v>15172</v>
      </c>
      <c r="N69" s="59">
        <v>15172</v>
      </c>
      <c r="O69" s="59">
        <v>15172</v>
      </c>
      <c r="P69" s="59">
        <v>15172</v>
      </c>
      <c r="Q69" s="59">
        <v>15172</v>
      </c>
      <c r="R69" s="59">
        <v>15171819</v>
      </c>
      <c r="S69" s="90"/>
      <c r="T69" s="74" t="s">
        <v>3654</v>
      </c>
      <c r="U69" s="55">
        <v>17528638</v>
      </c>
    </row>
    <row r="70" spans="1:21" ht="12.75" customHeight="1" x14ac:dyDescent="0.25">
      <c r="A70" s="59" t="s">
        <v>3983</v>
      </c>
      <c r="B70" s="59" t="s">
        <v>5402</v>
      </c>
      <c r="C70" s="59" t="s">
        <v>5411</v>
      </c>
      <c r="D70" s="59" t="s">
        <v>121</v>
      </c>
      <c r="E70" s="59">
        <v>0</v>
      </c>
      <c r="F70" s="59">
        <v>0</v>
      </c>
      <c r="G70" s="59">
        <v>0</v>
      </c>
      <c r="H70" s="59">
        <v>0</v>
      </c>
      <c r="I70" s="59">
        <v>0</v>
      </c>
      <c r="J70" s="59">
        <v>0</v>
      </c>
      <c r="K70" s="59">
        <v>0</v>
      </c>
      <c r="L70" s="59">
        <v>0</v>
      </c>
      <c r="M70" s="59">
        <v>0</v>
      </c>
      <c r="N70" s="59">
        <v>0</v>
      </c>
      <c r="O70" s="59">
        <v>0</v>
      </c>
      <c r="P70" s="59">
        <v>0</v>
      </c>
      <c r="Q70" s="59">
        <v>0</v>
      </c>
      <c r="R70" s="59">
        <v>0</v>
      </c>
      <c r="S70" s="90"/>
      <c r="T70" s="74" t="s">
        <v>3657</v>
      </c>
      <c r="U70" s="55">
        <v>83109687</v>
      </c>
    </row>
    <row r="71" spans="1:21" ht="12.75" customHeight="1" x14ac:dyDescent="0.25">
      <c r="A71" s="59" t="s">
        <v>3984</v>
      </c>
      <c r="B71" s="59" t="s">
        <v>5402</v>
      </c>
      <c r="C71" s="59" t="s">
        <v>5412</v>
      </c>
      <c r="D71" s="59" t="s">
        <v>121</v>
      </c>
      <c r="E71" s="59">
        <v>129348</v>
      </c>
      <c r="F71" s="59">
        <v>129475</v>
      </c>
      <c r="G71" s="59">
        <v>129501</v>
      </c>
      <c r="H71" s="59">
        <v>129542</v>
      </c>
      <c r="I71" s="59">
        <v>129579</v>
      </c>
      <c r="J71" s="59">
        <v>129618</v>
      </c>
      <c r="K71" s="59">
        <v>129653</v>
      </c>
      <c r="L71" s="59">
        <v>129431</v>
      </c>
      <c r="M71" s="59">
        <v>129520</v>
      </c>
      <c r="N71" s="59">
        <v>129642</v>
      </c>
      <c r="O71" s="59">
        <v>129810</v>
      </c>
      <c r="P71" s="59">
        <v>129810</v>
      </c>
      <c r="Q71" s="59">
        <v>129733</v>
      </c>
      <c r="R71" s="59">
        <v>129593591</v>
      </c>
      <c r="S71" s="90"/>
      <c r="T71" s="74" t="s">
        <v>3660</v>
      </c>
      <c r="U71" s="55">
        <v>41338703</v>
      </c>
    </row>
    <row r="72" spans="1:21" ht="12.75" customHeight="1" x14ac:dyDescent="0.25">
      <c r="A72" s="59" t="s">
        <v>3985</v>
      </c>
      <c r="B72" s="59" t="s">
        <v>5402</v>
      </c>
      <c r="C72" s="59" t="s">
        <v>5413</v>
      </c>
      <c r="D72" s="59" t="s">
        <v>121</v>
      </c>
      <c r="E72" s="59">
        <v>0</v>
      </c>
      <c r="F72" s="59">
        <v>0</v>
      </c>
      <c r="G72" s="59">
        <v>0</v>
      </c>
      <c r="H72" s="59">
        <v>0</v>
      </c>
      <c r="I72" s="59">
        <v>0</v>
      </c>
      <c r="J72" s="59">
        <v>0</v>
      </c>
      <c r="K72" s="59">
        <v>0</v>
      </c>
      <c r="L72" s="59">
        <v>0</v>
      </c>
      <c r="M72" s="59">
        <v>0</v>
      </c>
      <c r="N72" s="59">
        <v>0</v>
      </c>
      <c r="O72" s="59">
        <v>0</v>
      </c>
      <c r="P72" s="59">
        <v>0</v>
      </c>
      <c r="Q72" s="59">
        <v>0</v>
      </c>
      <c r="R72" s="59">
        <v>0</v>
      </c>
      <c r="S72" s="90"/>
      <c r="T72" s="74" t="s">
        <v>3663</v>
      </c>
      <c r="U72" s="55">
        <v>1413480</v>
      </c>
    </row>
    <row r="73" spans="1:21" ht="12.75" customHeight="1" x14ac:dyDescent="0.25">
      <c r="A73" s="59" t="s">
        <v>3986</v>
      </c>
      <c r="B73" s="59" t="s">
        <v>5402</v>
      </c>
      <c r="C73" s="59" t="s">
        <v>5414</v>
      </c>
      <c r="D73" s="59" t="s">
        <v>121</v>
      </c>
      <c r="E73" s="59">
        <v>0</v>
      </c>
      <c r="F73" s="59">
        <v>0</v>
      </c>
      <c r="G73" s="59">
        <v>0</v>
      </c>
      <c r="H73" s="59">
        <v>0</v>
      </c>
      <c r="I73" s="59">
        <v>0</v>
      </c>
      <c r="J73" s="59">
        <v>0</v>
      </c>
      <c r="K73" s="59">
        <v>0</v>
      </c>
      <c r="L73" s="59">
        <v>0</v>
      </c>
      <c r="M73" s="59">
        <v>0</v>
      </c>
      <c r="N73" s="59">
        <v>0</v>
      </c>
      <c r="O73" s="59">
        <v>0</v>
      </c>
      <c r="P73" s="59">
        <v>0</v>
      </c>
      <c r="Q73" s="59">
        <v>0</v>
      </c>
      <c r="R73" s="59">
        <v>0</v>
      </c>
      <c r="S73" s="90"/>
      <c r="T73" s="74" t="s">
        <v>3666</v>
      </c>
      <c r="U73" s="55">
        <v>3211130</v>
      </c>
    </row>
    <row r="74" spans="1:21" ht="12.75" customHeight="1" x14ac:dyDescent="0.25">
      <c r="A74" s="59" t="s">
        <v>3987</v>
      </c>
      <c r="B74" s="59" t="s">
        <v>5402</v>
      </c>
      <c r="C74" s="59" t="s">
        <v>5415</v>
      </c>
      <c r="D74" s="59" t="s">
        <v>121</v>
      </c>
      <c r="E74" s="59">
        <v>0</v>
      </c>
      <c r="F74" s="59">
        <v>0</v>
      </c>
      <c r="G74" s="59">
        <v>0</v>
      </c>
      <c r="H74" s="59">
        <v>0</v>
      </c>
      <c r="I74" s="59">
        <v>0</v>
      </c>
      <c r="J74" s="59">
        <v>0</v>
      </c>
      <c r="K74" s="59">
        <v>0</v>
      </c>
      <c r="L74" s="59">
        <v>0</v>
      </c>
      <c r="M74" s="59">
        <v>0</v>
      </c>
      <c r="N74" s="59">
        <v>0</v>
      </c>
      <c r="O74" s="59">
        <v>0</v>
      </c>
      <c r="P74" s="59">
        <v>0</v>
      </c>
      <c r="Q74" s="59">
        <v>0</v>
      </c>
      <c r="R74" s="59">
        <v>0</v>
      </c>
      <c r="S74" s="90"/>
      <c r="T74" s="74" t="s">
        <v>3669</v>
      </c>
      <c r="U74" s="55">
        <v>13588447</v>
      </c>
    </row>
    <row r="75" spans="1:21" ht="12.75" customHeight="1" x14ac:dyDescent="0.25">
      <c r="A75" s="59" t="s">
        <v>3988</v>
      </c>
      <c r="B75" s="59" t="s">
        <v>5402</v>
      </c>
      <c r="C75" s="59" t="s">
        <v>5416</v>
      </c>
      <c r="D75" s="59" t="s">
        <v>121</v>
      </c>
      <c r="E75" s="59">
        <v>43076</v>
      </c>
      <c r="F75" s="59">
        <v>43076</v>
      </c>
      <c r="G75" s="59">
        <v>43076</v>
      </c>
      <c r="H75" s="59">
        <v>43076</v>
      </c>
      <c r="I75" s="59">
        <v>43076</v>
      </c>
      <c r="J75" s="59">
        <v>43076</v>
      </c>
      <c r="K75" s="59">
        <v>43076</v>
      </c>
      <c r="L75" s="59">
        <v>42010</v>
      </c>
      <c r="M75" s="59">
        <v>42010</v>
      </c>
      <c r="N75" s="59">
        <v>42010</v>
      </c>
      <c r="O75" s="59">
        <v>42010</v>
      </c>
      <c r="P75" s="59">
        <v>42010</v>
      </c>
      <c r="Q75" s="59">
        <v>42294</v>
      </c>
      <c r="R75" s="59">
        <v>42598880</v>
      </c>
      <c r="S75" s="90"/>
      <c r="T75" s="74" t="s">
        <v>3673</v>
      </c>
      <c r="U75" s="55">
        <v>67541</v>
      </c>
    </row>
    <row r="76" spans="1:21" ht="12.75" customHeight="1" x14ac:dyDescent="0.25">
      <c r="A76" s="59" t="s">
        <v>3989</v>
      </c>
      <c r="B76" s="59" t="s">
        <v>5402</v>
      </c>
      <c r="C76" s="59" t="s">
        <v>5417</v>
      </c>
      <c r="D76" s="59" t="s">
        <v>121</v>
      </c>
      <c r="E76" s="59">
        <v>0</v>
      </c>
      <c r="F76" s="59">
        <v>0</v>
      </c>
      <c r="G76" s="59">
        <v>0</v>
      </c>
      <c r="H76" s="59">
        <v>0</v>
      </c>
      <c r="I76" s="59">
        <v>0</v>
      </c>
      <c r="J76" s="59">
        <v>0</v>
      </c>
      <c r="K76" s="59">
        <v>0</v>
      </c>
      <c r="L76" s="59">
        <v>0</v>
      </c>
      <c r="M76" s="59">
        <v>0</v>
      </c>
      <c r="N76" s="59">
        <v>0</v>
      </c>
      <c r="O76" s="59">
        <v>0</v>
      </c>
      <c r="P76" s="59">
        <v>0</v>
      </c>
      <c r="Q76" s="59">
        <v>0</v>
      </c>
      <c r="R76" s="59">
        <v>0</v>
      </c>
      <c r="S76" s="90"/>
      <c r="T76" s="74" t="s">
        <v>3676</v>
      </c>
      <c r="U76" s="55">
        <v>0</v>
      </c>
    </row>
    <row r="77" spans="1:21" ht="12.75" customHeight="1" x14ac:dyDescent="0.25">
      <c r="A77" s="59" t="s">
        <v>3990</v>
      </c>
      <c r="B77" s="59" t="s">
        <v>5402</v>
      </c>
      <c r="C77" s="59" t="s">
        <v>5418</v>
      </c>
      <c r="D77" s="59" t="s">
        <v>121</v>
      </c>
      <c r="E77" s="59">
        <v>44686</v>
      </c>
      <c r="F77" s="59">
        <v>44686</v>
      </c>
      <c r="G77" s="59">
        <v>44686</v>
      </c>
      <c r="H77" s="59">
        <v>44686</v>
      </c>
      <c r="I77" s="59">
        <v>44686</v>
      </c>
      <c r="J77" s="59">
        <v>44686</v>
      </c>
      <c r="K77" s="59">
        <v>44686</v>
      </c>
      <c r="L77" s="59">
        <v>44686</v>
      </c>
      <c r="M77" s="59">
        <v>44686</v>
      </c>
      <c r="N77" s="59">
        <v>44686</v>
      </c>
      <c r="O77" s="59">
        <v>44686</v>
      </c>
      <c r="P77" s="59">
        <v>44686</v>
      </c>
      <c r="Q77" s="59">
        <v>44686</v>
      </c>
      <c r="R77" s="59">
        <v>44686468</v>
      </c>
      <c r="S77" s="90"/>
      <c r="T77" s="74" t="s">
        <v>3678</v>
      </c>
      <c r="U77" s="55">
        <v>249</v>
      </c>
    </row>
    <row r="78" spans="1:21" ht="12.75" customHeight="1" x14ac:dyDescent="0.25">
      <c r="A78" s="59" t="s">
        <v>3991</v>
      </c>
      <c r="B78" s="59" t="s">
        <v>5402</v>
      </c>
      <c r="C78" s="59" t="s">
        <v>5419</v>
      </c>
      <c r="D78" s="59" t="s">
        <v>121</v>
      </c>
      <c r="E78" s="59">
        <v>0</v>
      </c>
      <c r="F78" s="59">
        <v>0</v>
      </c>
      <c r="G78" s="59">
        <v>0</v>
      </c>
      <c r="H78" s="59">
        <v>0</v>
      </c>
      <c r="I78" s="59">
        <v>0</v>
      </c>
      <c r="J78" s="59">
        <v>0</v>
      </c>
      <c r="K78" s="59">
        <v>0</v>
      </c>
      <c r="L78" s="59">
        <v>0</v>
      </c>
      <c r="M78" s="59">
        <v>0</v>
      </c>
      <c r="N78" s="59">
        <v>0</v>
      </c>
      <c r="O78" s="59">
        <v>0</v>
      </c>
      <c r="P78" s="59">
        <v>0</v>
      </c>
      <c r="Q78" s="59">
        <v>0</v>
      </c>
      <c r="R78" s="59">
        <v>0</v>
      </c>
      <c r="S78" s="90"/>
      <c r="T78" s="74" t="s">
        <v>3681</v>
      </c>
      <c r="U78" s="55">
        <v>0</v>
      </c>
    </row>
    <row r="79" spans="1:21" ht="12.75" customHeight="1" x14ac:dyDescent="0.25">
      <c r="A79" s="59" t="s">
        <v>3992</v>
      </c>
      <c r="B79" s="59" t="s">
        <v>5402</v>
      </c>
      <c r="C79" s="59" t="s">
        <v>5420</v>
      </c>
      <c r="D79" s="59" t="s">
        <v>121</v>
      </c>
      <c r="E79" s="59">
        <v>18139</v>
      </c>
      <c r="F79" s="59">
        <v>18139</v>
      </c>
      <c r="G79" s="59">
        <v>18139</v>
      </c>
      <c r="H79" s="59">
        <v>18139</v>
      </c>
      <c r="I79" s="59">
        <v>18139</v>
      </c>
      <c r="J79" s="59">
        <v>18139</v>
      </c>
      <c r="K79" s="59">
        <v>18139</v>
      </c>
      <c r="L79" s="59">
        <v>18139</v>
      </c>
      <c r="M79" s="59">
        <v>18139</v>
      </c>
      <c r="N79" s="59">
        <v>18139</v>
      </c>
      <c r="O79" s="59">
        <v>18139</v>
      </c>
      <c r="P79" s="59">
        <v>18139</v>
      </c>
      <c r="Q79" s="59">
        <v>18139</v>
      </c>
      <c r="R79" s="59">
        <v>18138531</v>
      </c>
      <c r="S79" s="90"/>
      <c r="T79" s="74" t="s">
        <v>3683</v>
      </c>
      <c r="U79" s="55">
        <v>0</v>
      </c>
    </row>
    <row r="80" spans="1:21" ht="12.75" customHeight="1" x14ac:dyDescent="0.25">
      <c r="A80" s="59" t="s">
        <v>3993</v>
      </c>
      <c r="B80" s="59" t="s">
        <v>5402</v>
      </c>
      <c r="C80" s="59" t="s">
        <v>5421</v>
      </c>
      <c r="D80" s="59" t="s">
        <v>121</v>
      </c>
      <c r="E80" s="59">
        <v>0</v>
      </c>
      <c r="F80" s="59">
        <v>0</v>
      </c>
      <c r="G80" s="59">
        <v>0</v>
      </c>
      <c r="H80" s="59">
        <v>0</v>
      </c>
      <c r="I80" s="59">
        <v>0</v>
      </c>
      <c r="J80" s="59">
        <v>0</v>
      </c>
      <c r="K80" s="59">
        <v>0</v>
      </c>
      <c r="L80" s="59">
        <v>0</v>
      </c>
      <c r="M80" s="59">
        <v>0</v>
      </c>
      <c r="N80" s="59">
        <v>0</v>
      </c>
      <c r="O80" s="59">
        <v>0</v>
      </c>
      <c r="P80" s="59">
        <v>0</v>
      </c>
      <c r="Q80" s="59">
        <v>0</v>
      </c>
      <c r="R80" s="59">
        <v>0</v>
      </c>
      <c r="S80" s="90"/>
      <c r="T80" s="74" t="s">
        <v>3686</v>
      </c>
      <c r="U80" s="55">
        <v>0</v>
      </c>
    </row>
    <row r="81" spans="1:21" ht="12.75" customHeight="1" x14ac:dyDescent="0.25">
      <c r="A81" s="59" t="s">
        <v>3994</v>
      </c>
      <c r="B81" s="59" t="s">
        <v>5402</v>
      </c>
      <c r="C81" s="59" t="s">
        <v>5422</v>
      </c>
      <c r="D81" s="59" t="s">
        <v>121</v>
      </c>
      <c r="E81" s="59">
        <v>882</v>
      </c>
      <c r="F81" s="59">
        <v>882</v>
      </c>
      <c r="G81" s="59">
        <v>882</v>
      </c>
      <c r="H81" s="59">
        <v>882</v>
      </c>
      <c r="I81" s="59">
        <v>882</v>
      </c>
      <c r="J81" s="59">
        <v>882</v>
      </c>
      <c r="K81" s="59">
        <v>882</v>
      </c>
      <c r="L81" s="59">
        <v>882</v>
      </c>
      <c r="M81" s="59">
        <v>1294</v>
      </c>
      <c r="N81" s="59">
        <v>1295</v>
      </c>
      <c r="O81" s="59">
        <v>1305</v>
      </c>
      <c r="P81" s="59">
        <v>1305</v>
      </c>
      <c r="Q81" s="59">
        <v>1305</v>
      </c>
      <c r="R81" s="59">
        <v>1038747</v>
      </c>
      <c r="S81" s="90"/>
      <c r="T81" s="74" t="s">
        <v>3688</v>
      </c>
      <c r="U81" s="55">
        <v>0</v>
      </c>
    </row>
    <row r="82" spans="1:21" ht="12.75" customHeight="1" x14ac:dyDescent="0.25">
      <c r="A82" s="59" t="s">
        <v>3995</v>
      </c>
      <c r="B82" s="59" t="s">
        <v>5402</v>
      </c>
      <c r="C82" s="59" t="s">
        <v>5423</v>
      </c>
      <c r="D82" s="59" t="s">
        <v>121</v>
      </c>
      <c r="E82" s="59">
        <v>85493</v>
      </c>
      <c r="F82" s="59">
        <v>85493</v>
      </c>
      <c r="G82" s="59">
        <v>85493</v>
      </c>
      <c r="H82" s="59">
        <v>85493</v>
      </c>
      <c r="I82" s="59">
        <v>85493</v>
      </c>
      <c r="J82" s="59">
        <v>85493</v>
      </c>
      <c r="K82" s="59">
        <v>85493</v>
      </c>
      <c r="L82" s="59">
        <v>85493</v>
      </c>
      <c r="M82" s="59">
        <v>85188</v>
      </c>
      <c r="N82" s="59">
        <v>85188</v>
      </c>
      <c r="O82" s="59">
        <v>85188</v>
      </c>
      <c r="P82" s="59">
        <v>85188</v>
      </c>
      <c r="Q82" s="59">
        <v>85188</v>
      </c>
      <c r="R82" s="59">
        <v>85378794</v>
      </c>
      <c r="S82" s="90"/>
      <c r="T82" s="74" t="s">
        <v>3690</v>
      </c>
      <c r="U82" s="55">
        <v>5024638</v>
      </c>
    </row>
    <row r="83" spans="1:21" ht="12.75" customHeight="1" x14ac:dyDescent="0.25">
      <c r="A83" s="59" t="s">
        <v>3996</v>
      </c>
      <c r="B83" s="59" t="s">
        <v>5402</v>
      </c>
      <c r="C83" s="59" t="s">
        <v>5424</v>
      </c>
      <c r="D83" s="59" t="s">
        <v>121</v>
      </c>
      <c r="E83" s="59">
        <v>0</v>
      </c>
      <c r="F83" s="59">
        <v>0</v>
      </c>
      <c r="G83" s="59">
        <v>0</v>
      </c>
      <c r="H83" s="59">
        <v>0</v>
      </c>
      <c r="I83" s="59">
        <v>0</v>
      </c>
      <c r="J83" s="59">
        <v>0</v>
      </c>
      <c r="K83" s="59">
        <v>0</v>
      </c>
      <c r="L83" s="59">
        <v>0</v>
      </c>
      <c r="M83" s="59">
        <v>0</v>
      </c>
      <c r="N83" s="59">
        <v>0</v>
      </c>
      <c r="O83" s="59">
        <v>0</v>
      </c>
      <c r="P83" s="59">
        <v>0</v>
      </c>
      <c r="Q83" s="59">
        <v>0</v>
      </c>
      <c r="R83" s="59">
        <v>0</v>
      </c>
      <c r="S83" s="90"/>
      <c r="T83" s="74" t="s">
        <v>3693</v>
      </c>
      <c r="U83" s="55">
        <v>9777523</v>
      </c>
    </row>
    <row r="84" spans="1:21" ht="12.75" customHeight="1" x14ac:dyDescent="0.25">
      <c r="A84" s="59" t="s">
        <v>3997</v>
      </c>
      <c r="B84" s="59" t="s">
        <v>5402</v>
      </c>
      <c r="C84" s="59" t="s">
        <v>5425</v>
      </c>
      <c r="D84" s="59" t="s">
        <v>121</v>
      </c>
      <c r="E84" s="59">
        <v>4040</v>
      </c>
      <c r="F84" s="59">
        <v>4040</v>
      </c>
      <c r="G84" s="59">
        <v>4040</v>
      </c>
      <c r="H84" s="59">
        <v>4040</v>
      </c>
      <c r="I84" s="59">
        <v>4040</v>
      </c>
      <c r="J84" s="59">
        <v>4280</v>
      </c>
      <c r="K84" s="59">
        <v>4270</v>
      </c>
      <c r="L84" s="59">
        <v>4270</v>
      </c>
      <c r="M84" s="59">
        <v>4270</v>
      </c>
      <c r="N84" s="59">
        <v>4270</v>
      </c>
      <c r="O84" s="59">
        <v>4270</v>
      </c>
      <c r="P84" s="59">
        <v>4270</v>
      </c>
      <c r="Q84" s="59">
        <v>4270</v>
      </c>
      <c r="R84" s="59">
        <v>4184321</v>
      </c>
      <c r="S84" s="90"/>
      <c r="T84" s="74" t="s">
        <v>3695</v>
      </c>
      <c r="U84" s="55">
        <v>121045</v>
      </c>
    </row>
    <row r="85" spans="1:21" ht="12.75" customHeight="1" x14ac:dyDescent="0.25">
      <c r="A85" s="59" t="s">
        <v>3998</v>
      </c>
      <c r="B85" s="59" t="s">
        <v>5402</v>
      </c>
      <c r="C85" s="59" t="s">
        <v>5426</v>
      </c>
      <c r="D85" s="59" t="s">
        <v>121</v>
      </c>
      <c r="E85" s="59">
        <v>22270</v>
      </c>
      <c r="F85" s="59">
        <v>22270</v>
      </c>
      <c r="G85" s="59">
        <v>22270</v>
      </c>
      <c r="H85" s="59">
        <v>22342</v>
      </c>
      <c r="I85" s="59">
        <v>22342</v>
      </c>
      <c r="J85" s="59">
        <v>22342</v>
      </c>
      <c r="K85" s="59">
        <v>22342</v>
      </c>
      <c r="L85" s="59">
        <v>22342</v>
      </c>
      <c r="M85" s="59">
        <v>22428</v>
      </c>
      <c r="N85" s="59">
        <v>22428</v>
      </c>
      <c r="O85" s="59">
        <v>22428</v>
      </c>
      <c r="P85" s="59">
        <v>22428</v>
      </c>
      <c r="Q85" s="59">
        <v>22428</v>
      </c>
      <c r="R85" s="59">
        <v>22359115</v>
      </c>
      <c r="S85" s="90"/>
      <c r="T85" s="74" t="s">
        <v>3698</v>
      </c>
      <c r="U85" s="55">
        <v>1124574</v>
      </c>
    </row>
    <row r="86" spans="1:21" ht="12.75" customHeight="1" x14ac:dyDescent="0.25">
      <c r="A86" s="59" t="s">
        <v>3999</v>
      </c>
      <c r="B86" s="59" t="s">
        <v>5402</v>
      </c>
      <c r="C86" s="59" t="s">
        <v>5427</v>
      </c>
      <c r="D86" s="59" t="s">
        <v>121</v>
      </c>
      <c r="E86" s="59">
        <v>0</v>
      </c>
      <c r="F86" s="59">
        <v>0</v>
      </c>
      <c r="G86" s="59">
        <v>0</v>
      </c>
      <c r="H86" s="59">
        <v>0</v>
      </c>
      <c r="I86" s="59">
        <v>0</v>
      </c>
      <c r="J86" s="59">
        <v>0</v>
      </c>
      <c r="K86" s="59">
        <v>0</v>
      </c>
      <c r="L86" s="59">
        <v>0</v>
      </c>
      <c r="M86" s="59">
        <v>0</v>
      </c>
      <c r="N86" s="59">
        <v>0</v>
      </c>
      <c r="O86" s="59">
        <v>0</v>
      </c>
      <c r="P86" s="59">
        <v>0</v>
      </c>
      <c r="Q86" s="59">
        <v>0</v>
      </c>
      <c r="R86" s="59">
        <v>0</v>
      </c>
      <c r="S86" s="90"/>
      <c r="T86" s="74" t="s">
        <v>3703</v>
      </c>
      <c r="U86" s="55">
        <v>0</v>
      </c>
    </row>
    <row r="87" spans="1:21" ht="12.75" customHeight="1" x14ac:dyDescent="0.25">
      <c r="A87" s="59" t="s">
        <v>4000</v>
      </c>
      <c r="B87" s="59" t="s">
        <v>5402</v>
      </c>
      <c r="C87" s="59" t="s">
        <v>5428</v>
      </c>
      <c r="D87" s="59" t="s">
        <v>121</v>
      </c>
      <c r="E87" s="59">
        <v>0</v>
      </c>
      <c r="F87" s="59">
        <v>0</v>
      </c>
      <c r="G87" s="59">
        <v>0</v>
      </c>
      <c r="H87" s="59">
        <v>0</v>
      </c>
      <c r="I87" s="59">
        <v>0</v>
      </c>
      <c r="J87" s="59">
        <v>0</v>
      </c>
      <c r="K87" s="59">
        <v>0</v>
      </c>
      <c r="L87" s="59">
        <v>0</v>
      </c>
      <c r="M87" s="59">
        <v>0</v>
      </c>
      <c r="N87" s="59">
        <v>0</v>
      </c>
      <c r="O87" s="59">
        <v>0</v>
      </c>
      <c r="P87" s="59">
        <v>0</v>
      </c>
      <c r="Q87" s="59">
        <v>400</v>
      </c>
      <c r="R87" s="59">
        <v>16679</v>
      </c>
      <c r="S87" s="90"/>
      <c r="T87" s="74" t="s">
        <v>3705</v>
      </c>
      <c r="U87" s="55">
        <v>3141752</v>
      </c>
    </row>
    <row r="88" spans="1:21" ht="12.75" customHeight="1" x14ac:dyDescent="0.25">
      <c r="A88" s="59" t="s">
        <v>4001</v>
      </c>
      <c r="B88" s="59" t="s">
        <v>5402</v>
      </c>
      <c r="C88" s="59" t="s">
        <v>5429</v>
      </c>
      <c r="D88" s="59" t="s">
        <v>121</v>
      </c>
      <c r="E88" s="59">
        <v>15704</v>
      </c>
      <c r="F88" s="59">
        <v>15704</v>
      </c>
      <c r="G88" s="59">
        <v>15704</v>
      </c>
      <c r="H88" s="59">
        <v>15704</v>
      </c>
      <c r="I88" s="59">
        <v>15704</v>
      </c>
      <c r="J88" s="59">
        <v>15704</v>
      </c>
      <c r="K88" s="59">
        <v>15704</v>
      </c>
      <c r="L88" s="59">
        <v>15704</v>
      </c>
      <c r="M88" s="59">
        <v>15704</v>
      </c>
      <c r="N88" s="59">
        <v>15704</v>
      </c>
      <c r="O88" s="59">
        <v>15704</v>
      </c>
      <c r="P88" s="59">
        <v>15704</v>
      </c>
      <c r="Q88" s="59">
        <v>15704</v>
      </c>
      <c r="R88" s="59">
        <v>15704259</v>
      </c>
      <c r="S88" s="90"/>
      <c r="T88" s="74" t="s">
        <v>3709</v>
      </c>
      <c r="U88" s="55">
        <v>794549</v>
      </c>
    </row>
    <row r="89" spans="1:21" ht="12.75" customHeight="1" x14ac:dyDescent="0.25">
      <c r="A89" s="59" t="s">
        <v>4002</v>
      </c>
      <c r="B89" s="59" t="s">
        <v>5402</v>
      </c>
      <c r="C89" s="59" t="s">
        <v>5430</v>
      </c>
      <c r="D89" s="59" t="s">
        <v>121</v>
      </c>
      <c r="E89" s="59">
        <v>0</v>
      </c>
      <c r="F89" s="59">
        <v>0</v>
      </c>
      <c r="G89" s="59">
        <v>0</v>
      </c>
      <c r="H89" s="59">
        <v>0</v>
      </c>
      <c r="I89" s="59">
        <v>0</v>
      </c>
      <c r="J89" s="59">
        <v>0</v>
      </c>
      <c r="K89" s="59">
        <v>0</v>
      </c>
      <c r="L89" s="59">
        <v>0</v>
      </c>
      <c r="M89" s="59">
        <v>0</v>
      </c>
      <c r="N89" s="59">
        <v>0</v>
      </c>
      <c r="O89" s="59">
        <v>0</v>
      </c>
      <c r="P89" s="59">
        <v>0</v>
      </c>
      <c r="Q89" s="59">
        <v>0</v>
      </c>
      <c r="R89" s="59">
        <v>0</v>
      </c>
      <c r="S89" s="90"/>
      <c r="T89" s="74" t="s">
        <v>3713</v>
      </c>
      <c r="U89" s="55">
        <v>0</v>
      </c>
    </row>
    <row r="90" spans="1:21" ht="12.75" customHeight="1" x14ac:dyDescent="0.25">
      <c r="A90" s="59" t="s">
        <v>4003</v>
      </c>
      <c r="B90" s="59" t="s">
        <v>5431</v>
      </c>
      <c r="C90" s="59" t="s">
        <v>5432</v>
      </c>
      <c r="D90" s="59" t="s">
        <v>121</v>
      </c>
      <c r="E90" s="59">
        <v>0</v>
      </c>
      <c r="F90" s="59">
        <v>0</v>
      </c>
      <c r="G90" s="59">
        <v>0</v>
      </c>
      <c r="H90" s="59">
        <v>0</v>
      </c>
      <c r="I90" s="59">
        <v>0</v>
      </c>
      <c r="J90" s="59">
        <v>0</v>
      </c>
      <c r="K90" s="59">
        <v>0</v>
      </c>
      <c r="L90" s="59">
        <v>0</v>
      </c>
      <c r="M90" s="59">
        <v>0</v>
      </c>
      <c r="N90" s="59">
        <v>0</v>
      </c>
      <c r="O90" s="59">
        <v>0</v>
      </c>
      <c r="P90" s="59">
        <v>0</v>
      </c>
      <c r="Q90" s="59">
        <v>0</v>
      </c>
      <c r="R90" s="59">
        <v>0</v>
      </c>
      <c r="S90" s="90"/>
      <c r="T90" s="74" t="s">
        <v>3716</v>
      </c>
      <c r="U90" s="55">
        <v>0</v>
      </c>
    </row>
    <row r="91" spans="1:21" ht="12.75" customHeight="1" x14ac:dyDescent="0.25">
      <c r="A91" s="59" t="s">
        <v>4004</v>
      </c>
      <c r="B91" s="59" t="s">
        <v>5431</v>
      </c>
      <c r="C91" s="59" t="s">
        <v>5433</v>
      </c>
      <c r="D91" s="59" t="s">
        <v>121</v>
      </c>
      <c r="E91" s="59">
        <v>29611</v>
      </c>
      <c r="F91" s="59">
        <v>28910</v>
      </c>
      <c r="G91" s="59">
        <v>28910</v>
      </c>
      <c r="H91" s="59">
        <v>28910</v>
      </c>
      <c r="I91" s="59">
        <v>28910</v>
      </c>
      <c r="J91" s="59">
        <v>28910</v>
      </c>
      <c r="K91" s="59">
        <v>28910</v>
      </c>
      <c r="L91" s="59">
        <v>28910</v>
      </c>
      <c r="M91" s="59">
        <v>28910</v>
      </c>
      <c r="N91" s="59">
        <v>28910</v>
      </c>
      <c r="O91" s="59">
        <v>28910</v>
      </c>
      <c r="P91" s="59">
        <v>28910</v>
      </c>
      <c r="Q91" s="59">
        <v>28794</v>
      </c>
      <c r="R91" s="59">
        <v>28934255</v>
      </c>
      <c r="S91" s="90"/>
      <c r="T91" s="74" t="s">
        <v>3718</v>
      </c>
      <c r="U91" s="55">
        <v>0</v>
      </c>
    </row>
    <row r="92" spans="1:21" ht="12.75" customHeight="1" x14ac:dyDescent="0.25">
      <c r="A92" s="59" t="s">
        <v>4005</v>
      </c>
      <c r="B92" s="59" t="s">
        <v>5431</v>
      </c>
      <c r="C92" s="59" t="s">
        <v>5434</v>
      </c>
      <c r="D92" s="59" t="s">
        <v>121</v>
      </c>
      <c r="E92" s="59">
        <v>3814</v>
      </c>
      <c r="F92" s="59">
        <v>3814</v>
      </c>
      <c r="G92" s="59">
        <v>3814</v>
      </c>
      <c r="H92" s="59">
        <v>3814</v>
      </c>
      <c r="I92" s="59">
        <v>3814</v>
      </c>
      <c r="J92" s="59">
        <v>3814</v>
      </c>
      <c r="K92" s="59">
        <v>3814</v>
      </c>
      <c r="L92" s="59">
        <v>3814</v>
      </c>
      <c r="M92" s="59">
        <v>3814</v>
      </c>
      <c r="N92" s="59">
        <v>3814</v>
      </c>
      <c r="O92" s="59">
        <v>3814</v>
      </c>
      <c r="P92" s="59">
        <v>3814</v>
      </c>
      <c r="Q92" s="59">
        <v>3814</v>
      </c>
      <c r="R92" s="59">
        <v>3813726</v>
      </c>
      <c r="S92" s="90"/>
      <c r="T92" s="74" t="s">
        <v>3720</v>
      </c>
      <c r="U92" s="55">
        <v>0</v>
      </c>
    </row>
    <row r="93" spans="1:21" ht="12.75" customHeight="1" x14ac:dyDescent="0.25">
      <c r="A93" s="59" t="s">
        <v>4006</v>
      </c>
      <c r="B93" s="59" t="s">
        <v>5431</v>
      </c>
      <c r="C93" s="59" t="s">
        <v>5435</v>
      </c>
      <c r="D93" s="59" t="s">
        <v>121</v>
      </c>
      <c r="E93" s="59">
        <v>0</v>
      </c>
      <c r="F93" s="59">
        <v>0</v>
      </c>
      <c r="G93" s="59">
        <v>0</v>
      </c>
      <c r="H93" s="59">
        <v>0</v>
      </c>
      <c r="I93" s="59">
        <v>0</v>
      </c>
      <c r="J93" s="59">
        <v>0</v>
      </c>
      <c r="K93" s="59">
        <v>0</v>
      </c>
      <c r="L93" s="59">
        <v>0</v>
      </c>
      <c r="M93" s="59">
        <v>0</v>
      </c>
      <c r="N93" s="59">
        <v>0</v>
      </c>
      <c r="O93" s="59">
        <v>0</v>
      </c>
      <c r="P93" s="59">
        <v>0</v>
      </c>
      <c r="Q93" s="59">
        <v>0</v>
      </c>
      <c r="R93" s="59">
        <v>0</v>
      </c>
      <c r="S93" s="90"/>
      <c r="T93" s="74" t="s">
        <v>3722</v>
      </c>
      <c r="U93" s="55">
        <v>6272279</v>
      </c>
    </row>
    <row r="94" spans="1:21" ht="12.75" customHeight="1" x14ac:dyDescent="0.25">
      <c r="A94" s="59" t="s">
        <v>4007</v>
      </c>
      <c r="B94" s="59" t="s">
        <v>5431</v>
      </c>
      <c r="C94" s="59" t="s">
        <v>5436</v>
      </c>
      <c r="D94" s="59" t="s">
        <v>121</v>
      </c>
      <c r="E94" s="59">
        <v>34134</v>
      </c>
      <c r="F94" s="59">
        <v>33853</v>
      </c>
      <c r="G94" s="59">
        <v>33853</v>
      </c>
      <c r="H94" s="59">
        <v>33853</v>
      </c>
      <c r="I94" s="59">
        <v>33853</v>
      </c>
      <c r="J94" s="59">
        <v>33855</v>
      </c>
      <c r="K94" s="59">
        <v>34207</v>
      </c>
      <c r="L94" s="59">
        <v>34385</v>
      </c>
      <c r="M94" s="59">
        <v>34385</v>
      </c>
      <c r="N94" s="59">
        <v>34381</v>
      </c>
      <c r="O94" s="59">
        <v>34381</v>
      </c>
      <c r="P94" s="59">
        <v>34381</v>
      </c>
      <c r="Q94" s="59">
        <v>33894</v>
      </c>
      <c r="R94" s="59">
        <v>34116856</v>
      </c>
      <c r="S94" s="90"/>
      <c r="T94" s="74" t="s">
        <v>3727</v>
      </c>
      <c r="U94" s="55">
        <v>0</v>
      </c>
    </row>
    <row r="95" spans="1:21" ht="12.75" customHeight="1" x14ac:dyDescent="0.25">
      <c r="A95" s="59" t="s">
        <v>4008</v>
      </c>
      <c r="B95" s="59" t="s">
        <v>5431</v>
      </c>
      <c r="C95" s="59" t="s">
        <v>5437</v>
      </c>
      <c r="D95" s="59" t="s">
        <v>121</v>
      </c>
      <c r="E95" s="59">
        <v>0</v>
      </c>
      <c r="F95" s="59">
        <v>0</v>
      </c>
      <c r="G95" s="59">
        <v>0</v>
      </c>
      <c r="H95" s="59">
        <v>0</v>
      </c>
      <c r="I95" s="59">
        <v>0</v>
      </c>
      <c r="J95" s="59">
        <v>0</v>
      </c>
      <c r="K95" s="59">
        <v>0</v>
      </c>
      <c r="L95" s="59">
        <v>0</v>
      </c>
      <c r="M95" s="59">
        <v>0</v>
      </c>
      <c r="N95" s="59">
        <v>0</v>
      </c>
      <c r="O95" s="59">
        <v>0</v>
      </c>
      <c r="P95" s="59">
        <v>0</v>
      </c>
      <c r="Q95" s="59">
        <v>0</v>
      </c>
      <c r="R95" s="59">
        <v>0</v>
      </c>
      <c r="S95" s="90"/>
      <c r="T95" s="74" t="s">
        <v>3731</v>
      </c>
      <c r="U95" s="55">
        <v>0</v>
      </c>
    </row>
    <row r="96" spans="1:21" ht="12.75" customHeight="1" x14ac:dyDescent="0.25">
      <c r="A96" s="59" t="s">
        <v>4009</v>
      </c>
      <c r="B96" s="59" t="s">
        <v>5431</v>
      </c>
      <c r="C96" s="59" t="s">
        <v>5438</v>
      </c>
      <c r="D96" s="59" t="s">
        <v>121</v>
      </c>
      <c r="E96" s="59">
        <v>44779</v>
      </c>
      <c r="F96" s="59">
        <v>42229</v>
      </c>
      <c r="G96" s="59">
        <v>42231</v>
      </c>
      <c r="H96" s="59">
        <v>42230</v>
      </c>
      <c r="I96" s="59">
        <v>42230</v>
      </c>
      <c r="J96" s="59">
        <v>42230</v>
      </c>
      <c r="K96" s="59">
        <v>42230</v>
      </c>
      <c r="L96" s="59">
        <v>42230</v>
      </c>
      <c r="M96" s="59">
        <v>42230</v>
      </c>
      <c r="N96" s="59">
        <v>42231</v>
      </c>
      <c r="O96" s="59">
        <v>42231</v>
      </c>
      <c r="P96" s="59">
        <v>42231</v>
      </c>
      <c r="Q96" s="59">
        <v>42170</v>
      </c>
      <c r="R96" s="59">
        <v>42333955</v>
      </c>
      <c r="S96" s="90"/>
      <c r="T96" s="74" t="s">
        <v>3733</v>
      </c>
      <c r="U96" s="55">
        <v>7152699</v>
      </c>
    </row>
    <row r="97" spans="1:21" ht="12.75" customHeight="1" x14ac:dyDescent="0.25">
      <c r="A97" s="59" t="s">
        <v>4010</v>
      </c>
      <c r="B97" s="59" t="s">
        <v>5431</v>
      </c>
      <c r="C97" s="59" t="s">
        <v>5439</v>
      </c>
      <c r="D97" s="59" t="s">
        <v>121</v>
      </c>
      <c r="E97" s="59">
        <v>0</v>
      </c>
      <c r="F97" s="59">
        <v>0</v>
      </c>
      <c r="G97" s="59">
        <v>0</v>
      </c>
      <c r="H97" s="59">
        <v>0</v>
      </c>
      <c r="I97" s="59">
        <v>0</v>
      </c>
      <c r="J97" s="59">
        <v>0</v>
      </c>
      <c r="K97" s="59">
        <v>0</v>
      </c>
      <c r="L97" s="59">
        <v>0</v>
      </c>
      <c r="M97" s="59">
        <v>0</v>
      </c>
      <c r="N97" s="59">
        <v>0</v>
      </c>
      <c r="O97" s="59">
        <v>0</v>
      </c>
      <c r="P97" s="59">
        <v>0</v>
      </c>
      <c r="Q97" s="59">
        <v>0</v>
      </c>
      <c r="R97" s="59">
        <v>0</v>
      </c>
      <c r="S97" s="90"/>
      <c r="T97" s="74" t="s">
        <v>3738</v>
      </c>
      <c r="U97" s="55">
        <v>0</v>
      </c>
    </row>
    <row r="98" spans="1:21" ht="12.75" customHeight="1" x14ac:dyDescent="0.25">
      <c r="A98" s="59" t="s">
        <v>4011</v>
      </c>
      <c r="B98" s="59" t="s">
        <v>5431</v>
      </c>
      <c r="C98" s="59" t="s">
        <v>5440</v>
      </c>
      <c r="D98" s="59" t="s">
        <v>121</v>
      </c>
      <c r="E98" s="59">
        <v>0</v>
      </c>
      <c r="F98" s="59">
        <v>0</v>
      </c>
      <c r="G98" s="59">
        <v>0</v>
      </c>
      <c r="H98" s="59">
        <v>0</v>
      </c>
      <c r="I98" s="59">
        <v>0</v>
      </c>
      <c r="J98" s="59">
        <v>0</v>
      </c>
      <c r="K98" s="59">
        <v>0</v>
      </c>
      <c r="L98" s="59">
        <v>0</v>
      </c>
      <c r="M98" s="59">
        <v>0</v>
      </c>
      <c r="N98" s="59">
        <v>0</v>
      </c>
      <c r="O98" s="59">
        <v>0</v>
      </c>
      <c r="P98" s="59">
        <v>0</v>
      </c>
      <c r="Q98" s="59">
        <v>0</v>
      </c>
      <c r="R98" s="59">
        <v>0</v>
      </c>
      <c r="S98" s="90"/>
      <c r="T98" s="74" t="s">
        <v>3740</v>
      </c>
      <c r="U98" s="55">
        <v>0</v>
      </c>
    </row>
    <row r="99" spans="1:21" ht="12.75" customHeight="1" x14ac:dyDescent="0.25">
      <c r="A99" s="59" t="s">
        <v>4012</v>
      </c>
      <c r="B99" s="59" t="s">
        <v>5431</v>
      </c>
      <c r="C99" s="59" t="s">
        <v>5441</v>
      </c>
      <c r="D99" s="59" t="s">
        <v>121</v>
      </c>
      <c r="E99" s="59">
        <v>39066</v>
      </c>
      <c r="F99" s="59">
        <v>39094</v>
      </c>
      <c r="G99" s="59">
        <v>39094</v>
      </c>
      <c r="H99" s="59">
        <v>39796</v>
      </c>
      <c r="I99" s="59">
        <v>39788</v>
      </c>
      <c r="J99" s="59">
        <v>39788</v>
      </c>
      <c r="K99" s="59">
        <v>39788</v>
      </c>
      <c r="L99" s="59">
        <v>39788</v>
      </c>
      <c r="M99" s="59">
        <v>39788</v>
      </c>
      <c r="N99" s="59">
        <v>39790</v>
      </c>
      <c r="O99" s="59">
        <v>39789</v>
      </c>
      <c r="P99" s="59">
        <v>39789</v>
      </c>
      <c r="Q99" s="59">
        <v>39956</v>
      </c>
      <c r="R99" s="59">
        <v>39650247</v>
      </c>
      <c r="S99" s="90"/>
      <c r="T99" s="74" t="s">
        <v>3742</v>
      </c>
      <c r="U99" s="55">
        <v>0</v>
      </c>
    </row>
    <row r="100" spans="1:21" ht="12.75" customHeight="1" x14ac:dyDescent="0.25">
      <c r="A100" s="59" t="s">
        <v>4013</v>
      </c>
      <c r="B100" s="59" t="s">
        <v>5431</v>
      </c>
      <c r="C100" s="59" t="s">
        <v>5442</v>
      </c>
      <c r="D100" s="59" t="s">
        <v>121</v>
      </c>
      <c r="E100" s="59">
        <v>0</v>
      </c>
      <c r="F100" s="59">
        <v>0</v>
      </c>
      <c r="G100" s="59">
        <v>0</v>
      </c>
      <c r="H100" s="59">
        <v>0</v>
      </c>
      <c r="I100" s="59">
        <v>0</v>
      </c>
      <c r="J100" s="59">
        <v>0</v>
      </c>
      <c r="K100" s="59">
        <v>0</v>
      </c>
      <c r="L100" s="59">
        <v>0</v>
      </c>
      <c r="M100" s="59">
        <v>0</v>
      </c>
      <c r="N100" s="59">
        <v>0</v>
      </c>
      <c r="O100" s="59">
        <v>0</v>
      </c>
      <c r="P100" s="59">
        <v>0</v>
      </c>
      <c r="Q100" s="59">
        <v>0</v>
      </c>
      <c r="R100" s="59">
        <v>0</v>
      </c>
      <c r="S100" s="90"/>
      <c r="T100" s="74" t="s">
        <v>3744</v>
      </c>
      <c r="U100" s="55">
        <v>2762800</v>
      </c>
    </row>
    <row r="101" spans="1:21" ht="12.75" customHeight="1" x14ac:dyDescent="0.25">
      <c r="A101" s="59" t="s">
        <v>4014</v>
      </c>
      <c r="B101" s="59" t="s">
        <v>5431</v>
      </c>
      <c r="C101" s="59" t="s">
        <v>5443</v>
      </c>
      <c r="D101" s="59" t="s">
        <v>121</v>
      </c>
      <c r="E101" s="59">
        <v>0</v>
      </c>
      <c r="F101" s="59">
        <v>0</v>
      </c>
      <c r="G101" s="59">
        <v>0</v>
      </c>
      <c r="H101" s="59">
        <v>0</v>
      </c>
      <c r="I101" s="59">
        <v>0</v>
      </c>
      <c r="J101" s="59">
        <v>0</v>
      </c>
      <c r="K101" s="59">
        <v>0</v>
      </c>
      <c r="L101" s="59">
        <v>0</v>
      </c>
      <c r="M101" s="59">
        <v>0</v>
      </c>
      <c r="N101" s="59">
        <v>0</v>
      </c>
      <c r="O101" s="59">
        <v>0</v>
      </c>
      <c r="P101" s="59">
        <v>0</v>
      </c>
      <c r="Q101" s="59">
        <v>0</v>
      </c>
      <c r="R101" s="59">
        <v>0</v>
      </c>
      <c r="S101" s="90"/>
      <c r="T101" s="74" t="s">
        <v>3749</v>
      </c>
      <c r="U101" s="55">
        <v>0</v>
      </c>
    </row>
    <row r="102" spans="1:21" ht="12.75" customHeight="1" x14ac:dyDescent="0.25">
      <c r="A102" s="59" t="s">
        <v>4015</v>
      </c>
      <c r="B102" s="59" t="s">
        <v>5431</v>
      </c>
      <c r="C102" s="59" t="s">
        <v>5444</v>
      </c>
      <c r="D102" s="59" t="s">
        <v>121</v>
      </c>
      <c r="E102" s="59">
        <v>20711</v>
      </c>
      <c r="F102" s="59">
        <v>20711</v>
      </c>
      <c r="G102" s="59">
        <v>20711</v>
      </c>
      <c r="H102" s="59">
        <v>20711</v>
      </c>
      <c r="I102" s="59">
        <v>20711</v>
      </c>
      <c r="J102" s="59">
        <v>20711</v>
      </c>
      <c r="K102" s="59">
        <v>20711</v>
      </c>
      <c r="L102" s="59">
        <v>20711</v>
      </c>
      <c r="M102" s="59">
        <v>20711</v>
      </c>
      <c r="N102" s="59">
        <v>20711</v>
      </c>
      <c r="O102" s="59">
        <v>20711</v>
      </c>
      <c r="P102" s="59">
        <v>20711</v>
      </c>
      <c r="Q102" s="59">
        <v>22983</v>
      </c>
      <c r="R102" s="59">
        <v>20805563</v>
      </c>
      <c r="S102" s="90"/>
      <c r="T102" s="74" t="s">
        <v>3751</v>
      </c>
      <c r="U102" s="55">
        <v>19432</v>
      </c>
    </row>
    <row r="103" spans="1:21" ht="12.75" customHeight="1" x14ac:dyDescent="0.25">
      <c r="A103" s="59" t="s">
        <v>4016</v>
      </c>
      <c r="B103" s="59" t="s">
        <v>5431</v>
      </c>
      <c r="C103" s="59" t="s">
        <v>5445</v>
      </c>
      <c r="D103" s="59" t="s">
        <v>121</v>
      </c>
      <c r="E103" s="59">
        <v>0</v>
      </c>
      <c r="F103" s="59">
        <v>0</v>
      </c>
      <c r="G103" s="59">
        <v>0</v>
      </c>
      <c r="H103" s="59">
        <v>0</v>
      </c>
      <c r="I103" s="59">
        <v>0</v>
      </c>
      <c r="J103" s="59">
        <v>0</v>
      </c>
      <c r="K103" s="59">
        <v>0</v>
      </c>
      <c r="L103" s="59">
        <v>0</v>
      </c>
      <c r="M103" s="59">
        <v>0</v>
      </c>
      <c r="N103" s="59">
        <v>0</v>
      </c>
      <c r="O103" s="59">
        <v>0</v>
      </c>
      <c r="P103" s="59">
        <v>0</v>
      </c>
      <c r="Q103" s="59">
        <v>0</v>
      </c>
      <c r="R103" s="59">
        <v>0</v>
      </c>
      <c r="S103" s="90"/>
      <c r="T103" s="74" t="s">
        <v>3756</v>
      </c>
      <c r="U103" s="55">
        <v>3186620</v>
      </c>
    </row>
    <row r="104" spans="1:21" ht="12.75" customHeight="1" x14ac:dyDescent="0.25">
      <c r="A104" s="59" t="s">
        <v>4017</v>
      </c>
      <c r="B104" s="59" t="s">
        <v>5431</v>
      </c>
      <c r="C104" s="59" t="s">
        <v>5446</v>
      </c>
      <c r="D104" s="59" t="s">
        <v>121</v>
      </c>
      <c r="E104" s="59">
        <v>18176</v>
      </c>
      <c r="F104" s="59">
        <v>18176</v>
      </c>
      <c r="G104" s="59">
        <v>18176</v>
      </c>
      <c r="H104" s="59">
        <v>18176</v>
      </c>
      <c r="I104" s="59">
        <v>18176</v>
      </c>
      <c r="J104" s="59">
        <v>18176</v>
      </c>
      <c r="K104" s="59">
        <v>18176</v>
      </c>
      <c r="L104" s="59">
        <v>18176</v>
      </c>
      <c r="M104" s="59">
        <v>18176</v>
      </c>
      <c r="N104" s="59">
        <v>18176</v>
      </c>
      <c r="O104" s="59">
        <v>18176</v>
      </c>
      <c r="P104" s="59">
        <v>18176</v>
      </c>
      <c r="Q104" s="59">
        <v>18176</v>
      </c>
      <c r="R104" s="59">
        <v>18176145</v>
      </c>
      <c r="S104" s="90"/>
      <c r="T104" s="74" t="s">
        <v>3760</v>
      </c>
      <c r="U104" s="55">
        <v>0</v>
      </c>
    </row>
    <row r="105" spans="1:21" ht="12.75" customHeight="1" x14ac:dyDescent="0.25">
      <c r="A105" s="59" t="s">
        <v>4018</v>
      </c>
      <c r="B105" s="59" t="s">
        <v>5431</v>
      </c>
      <c r="C105" s="59" t="s">
        <v>5447</v>
      </c>
      <c r="D105" s="59" t="s">
        <v>121</v>
      </c>
      <c r="E105" s="59">
        <v>0</v>
      </c>
      <c r="F105" s="59">
        <v>0</v>
      </c>
      <c r="G105" s="59">
        <v>0</v>
      </c>
      <c r="H105" s="59">
        <v>0</v>
      </c>
      <c r="I105" s="59">
        <v>0</v>
      </c>
      <c r="J105" s="59">
        <v>0</v>
      </c>
      <c r="K105" s="59">
        <v>0</v>
      </c>
      <c r="L105" s="59">
        <v>0</v>
      </c>
      <c r="M105" s="59">
        <v>0</v>
      </c>
      <c r="N105" s="59">
        <v>0</v>
      </c>
      <c r="O105" s="59">
        <v>0</v>
      </c>
      <c r="P105" s="59">
        <v>0</v>
      </c>
      <c r="Q105" s="59">
        <v>0</v>
      </c>
      <c r="R105" s="59">
        <v>0</v>
      </c>
      <c r="S105" s="90"/>
      <c r="T105" s="74" t="s">
        <v>3762</v>
      </c>
      <c r="U105" s="55">
        <v>0</v>
      </c>
    </row>
    <row r="106" spans="1:21" ht="12.75" customHeight="1" x14ac:dyDescent="0.25">
      <c r="A106" s="59" t="s">
        <v>4019</v>
      </c>
      <c r="B106" s="59" t="s">
        <v>5431</v>
      </c>
      <c r="C106" s="59" t="s">
        <v>5448</v>
      </c>
      <c r="D106" s="59" t="s">
        <v>121</v>
      </c>
      <c r="E106" s="59">
        <v>16174</v>
      </c>
      <c r="F106" s="59">
        <v>16174</v>
      </c>
      <c r="G106" s="59">
        <v>16174</v>
      </c>
      <c r="H106" s="59">
        <v>16174</v>
      </c>
      <c r="I106" s="59">
        <v>16174</v>
      </c>
      <c r="J106" s="59">
        <v>16174</v>
      </c>
      <c r="K106" s="59">
        <v>16174</v>
      </c>
      <c r="L106" s="59">
        <v>16174</v>
      </c>
      <c r="M106" s="59">
        <v>16174</v>
      </c>
      <c r="N106" s="59">
        <v>16174</v>
      </c>
      <c r="O106" s="59">
        <v>16174</v>
      </c>
      <c r="P106" s="59">
        <v>16174</v>
      </c>
      <c r="Q106" s="59">
        <v>16174</v>
      </c>
      <c r="R106" s="59">
        <v>16174210</v>
      </c>
      <c r="S106" s="90"/>
      <c r="T106" s="74" t="s">
        <v>3764</v>
      </c>
      <c r="U106" s="55">
        <v>155625</v>
      </c>
    </row>
    <row r="107" spans="1:21" ht="12.75" customHeight="1" x14ac:dyDescent="0.25">
      <c r="A107" s="59" t="s">
        <v>4020</v>
      </c>
      <c r="B107" s="59" t="s">
        <v>5431</v>
      </c>
      <c r="C107" s="59" t="s">
        <v>5449</v>
      </c>
      <c r="D107" s="59" t="s">
        <v>121</v>
      </c>
      <c r="E107" s="59">
        <v>0</v>
      </c>
      <c r="F107" s="59">
        <v>0</v>
      </c>
      <c r="G107" s="59">
        <v>0</v>
      </c>
      <c r="H107" s="59">
        <v>0</v>
      </c>
      <c r="I107" s="59">
        <v>0</v>
      </c>
      <c r="J107" s="59">
        <v>0</v>
      </c>
      <c r="K107" s="59">
        <v>0</v>
      </c>
      <c r="L107" s="59">
        <v>0</v>
      </c>
      <c r="M107" s="59">
        <v>0</v>
      </c>
      <c r="N107" s="59">
        <v>0</v>
      </c>
      <c r="O107" s="59">
        <v>0</v>
      </c>
      <c r="P107" s="59">
        <v>0</v>
      </c>
      <c r="Q107" s="59">
        <v>0</v>
      </c>
      <c r="R107" s="59">
        <v>0</v>
      </c>
      <c r="S107" s="90"/>
      <c r="T107" s="74" t="s">
        <v>3768</v>
      </c>
      <c r="U107" s="55">
        <v>0</v>
      </c>
    </row>
    <row r="108" spans="1:21" ht="12.75" customHeight="1" x14ac:dyDescent="0.25">
      <c r="A108" s="59" t="s">
        <v>4021</v>
      </c>
      <c r="B108" s="59" t="s">
        <v>5431</v>
      </c>
      <c r="C108" s="59" t="s">
        <v>5450</v>
      </c>
      <c r="D108" s="59" t="s">
        <v>121</v>
      </c>
      <c r="E108" s="59">
        <v>1408</v>
      </c>
      <c r="F108" s="59">
        <v>1408</v>
      </c>
      <c r="G108" s="59">
        <v>1408</v>
      </c>
      <c r="H108" s="59">
        <v>1408</v>
      </c>
      <c r="I108" s="59">
        <v>1408</v>
      </c>
      <c r="J108" s="59">
        <v>1408</v>
      </c>
      <c r="K108" s="59">
        <v>1408</v>
      </c>
      <c r="L108" s="59">
        <v>1828</v>
      </c>
      <c r="M108" s="59">
        <v>1825</v>
      </c>
      <c r="N108" s="59">
        <v>1825</v>
      </c>
      <c r="O108" s="59">
        <v>1825</v>
      </c>
      <c r="P108" s="59">
        <v>1825</v>
      </c>
      <c r="Q108" s="59">
        <v>1829</v>
      </c>
      <c r="R108" s="59">
        <v>1599574</v>
      </c>
      <c r="S108" s="90"/>
      <c r="T108" s="74" t="s">
        <v>3770</v>
      </c>
      <c r="U108" s="55">
        <v>0</v>
      </c>
    </row>
    <row r="109" spans="1:21" ht="12.75" customHeight="1" x14ac:dyDescent="0.25">
      <c r="A109" s="59" t="s">
        <v>4022</v>
      </c>
      <c r="B109" s="59" t="s">
        <v>5431</v>
      </c>
      <c r="C109" s="59" t="s">
        <v>5451</v>
      </c>
      <c r="D109" s="59" t="s">
        <v>121</v>
      </c>
      <c r="E109" s="59">
        <v>0</v>
      </c>
      <c r="F109" s="59">
        <v>0</v>
      </c>
      <c r="G109" s="59">
        <v>0</v>
      </c>
      <c r="H109" s="59">
        <v>0</v>
      </c>
      <c r="I109" s="59">
        <v>0</v>
      </c>
      <c r="J109" s="59">
        <v>0</v>
      </c>
      <c r="K109" s="59">
        <v>0</v>
      </c>
      <c r="L109" s="59">
        <v>0</v>
      </c>
      <c r="M109" s="59">
        <v>0</v>
      </c>
      <c r="N109" s="59">
        <v>0</v>
      </c>
      <c r="O109" s="59">
        <v>0</v>
      </c>
      <c r="P109" s="59">
        <v>0</v>
      </c>
      <c r="Q109" s="59">
        <v>0</v>
      </c>
      <c r="R109" s="59">
        <v>0</v>
      </c>
      <c r="S109" s="90"/>
      <c r="T109" s="74" t="s">
        <v>6766</v>
      </c>
      <c r="U109" s="55">
        <v>1933397</v>
      </c>
    </row>
    <row r="110" spans="1:21" ht="12.75" customHeight="1" x14ac:dyDescent="0.25">
      <c r="A110" s="59" t="s">
        <v>4023</v>
      </c>
      <c r="B110" s="59" t="s">
        <v>5431</v>
      </c>
      <c r="C110" s="59" t="s">
        <v>5452</v>
      </c>
      <c r="D110" s="59" t="s">
        <v>121</v>
      </c>
      <c r="E110" s="59">
        <v>88275</v>
      </c>
      <c r="F110" s="59">
        <v>88275</v>
      </c>
      <c r="G110" s="59">
        <v>88275</v>
      </c>
      <c r="H110" s="59">
        <v>88275</v>
      </c>
      <c r="I110" s="59">
        <v>88275</v>
      </c>
      <c r="J110" s="59">
        <v>88275</v>
      </c>
      <c r="K110" s="59">
        <v>88275</v>
      </c>
      <c r="L110" s="59">
        <v>88117</v>
      </c>
      <c r="M110" s="59">
        <v>88117</v>
      </c>
      <c r="N110" s="59">
        <v>88117</v>
      </c>
      <c r="O110" s="59">
        <v>88117</v>
      </c>
      <c r="P110" s="59">
        <v>88117</v>
      </c>
      <c r="Q110" s="59">
        <v>88117</v>
      </c>
      <c r="R110" s="59">
        <v>88202850</v>
      </c>
      <c r="S110" s="90"/>
      <c r="T110" s="74" t="s">
        <v>6768</v>
      </c>
      <c r="U110" s="55">
        <v>0</v>
      </c>
    </row>
    <row r="111" spans="1:21" ht="12.75" customHeight="1" x14ac:dyDescent="0.25">
      <c r="A111" s="59" t="s">
        <v>4024</v>
      </c>
      <c r="B111" s="59" t="s">
        <v>5431</v>
      </c>
      <c r="C111" s="59" t="s">
        <v>5453</v>
      </c>
      <c r="D111" s="59" t="s">
        <v>121</v>
      </c>
      <c r="E111" s="59">
        <v>1251</v>
      </c>
      <c r="F111" s="59">
        <v>1251</v>
      </c>
      <c r="G111" s="59">
        <v>1251</v>
      </c>
      <c r="H111" s="59">
        <v>1251</v>
      </c>
      <c r="I111" s="59">
        <v>1251</v>
      </c>
      <c r="J111" s="59">
        <v>1696</v>
      </c>
      <c r="K111" s="59">
        <v>1696</v>
      </c>
      <c r="L111" s="59">
        <v>1697</v>
      </c>
      <c r="M111" s="59">
        <v>1697</v>
      </c>
      <c r="N111" s="59">
        <v>1697</v>
      </c>
      <c r="O111" s="59">
        <v>1697</v>
      </c>
      <c r="P111" s="59">
        <v>1697</v>
      </c>
      <c r="Q111" s="59">
        <v>1697</v>
      </c>
      <c r="R111" s="59">
        <v>1529497</v>
      </c>
      <c r="S111" s="90"/>
      <c r="T111" s="74" t="s">
        <v>5339</v>
      </c>
      <c r="U111" s="55">
        <v>0</v>
      </c>
    </row>
    <row r="112" spans="1:21" ht="12.75" customHeight="1" x14ac:dyDescent="0.25">
      <c r="A112" s="59" t="s">
        <v>4025</v>
      </c>
      <c r="B112" s="59" t="s">
        <v>5431</v>
      </c>
      <c r="C112" s="59" t="s">
        <v>5454</v>
      </c>
      <c r="D112" s="59" t="s">
        <v>121</v>
      </c>
      <c r="E112" s="59">
        <v>23467</v>
      </c>
      <c r="F112" s="59">
        <v>23467</v>
      </c>
      <c r="G112" s="59">
        <v>23467</v>
      </c>
      <c r="H112" s="59">
        <v>23467</v>
      </c>
      <c r="I112" s="59">
        <v>23467</v>
      </c>
      <c r="J112" s="59">
        <v>23467</v>
      </c>
      <c r="K112" s="59">
        <v>23467</v>
      </c>
      <c r="L112" s="59">
        <v>23467</v>
      </c>
      <c r="M112" s="59">
        <v>23467</v>
      </c>
      <c r="N112" s="59">
        <v>23467</v>
      </c>
      <c r="O112" s="59">
        <v>23467</v>
      </c>
      <c r="P112" s="59">
        <v>23467</v>
      </c>
      <c r="Q112" s="59">
        <v>23467</v>
      </c>
      <c r="R112" s="59">
        <v>23467177</v>
      </c>
      <c r="S112" s="90"/>
      <c r="T112" s="74" t="s">
        <v>5341</v>
      </c>
      <c r="U112" s="55">
        <v>0</v>
      </c>
    </row>
    <row r="113" spans="1:21" ht="12.75" customHeight="1" x14ac:dyDescent="0.25">
      <c r="A113" s="59" t="s">
        <v>4026</v>
      </c>
      <c r="B113" s="59" t="s">
        <v>5431</v>
      </c>
      <c r="C113" s="59" t="s">
        <v>5455</v>
      </c>
      <c r="D113" s="59" t="s">
        <v>121</v>
      </c>
      <c r="E113" s="59">
        <v>0</v>
      </c>
      <c r="F113" s="59">
        <v>0</v>
      </c>
      <c r="G113" s="59">
        <v>0</v>
      </c>
      <c r="H113" s="59">
        <v>0</v>
      </c>
      <c r="I113" s="59">
        <v>0</v>
      </c>
      <c r="J113" s="59">
        <v>0</v>
      </c>
      <c r="K113" s="59">
        <v>0</v>
      </c>
      <c r="L113" s="59">
        <v>0</v>
      </c>
      <c r="M113" s="59">
        <v>0</v>
      </c>
      <c r="N113" s="59">
        <v>0</v>
      </c>
      <c r="O113" s="59">
        <v>0</v>
      </c>
      <c r="P113" s="59">
        <v>0</v>
      </c>
      <c r="Q113" s="59">
        <v>0</v>
      </c>
      <c r="R113" s="59">
        <v>0</v>
      </c>
      <c r="S113" s="90"/>
      <c r="T113" s="74" t="s">
        <v>5343</v>
      </c>
      <c r="U113" s="55">
        <v>0</v>
      </c>
    </row>
    <row r="114" spans="1:21" ht="12.75" customHeight="1" x14ac:dyDescent="0.25">
      <c r="A114" s="59" t="s">
        <v>4027</v>
      </c>
      <c r="B114" s="59" t="s">
        <v>5431</v>
      </c>
      <c r="C114" s="59" t="s">
        <v>5456</v>
      </c>
      <c r="D114" s="59" t="s">
        <v>121</v>
      </c>
      <c r="E114" s="59">
        <v>1553</v>
      </c>
      <c r="F114" s="59">
        <v>1553</v>
      </c>
      <c r="G114" s="59">
        <v>1553</v>
      </c>
      <c r="H114" s="59">
        <v>1553</v>
      </c>
      <c r="I114" s="59">
        <v>1553</v>
      </c>
      <c r="J114" s="59">
        <v>1553</v>
      </c>
      <c r="K114" s="59">
        <v>1553</v>
      </c>
      <c r="L114" s="59">
        <v>1553</v>
      </c>
      <c r="M114" s="59">
        <v>1553</v>
      </c>
      <c r="N114" s="59">
        <v>1553</v>
      </c>
      <c r="O114" s="59">
        <v>1553</v>
      </c>
      <c r="P114" s="59">
        <v>3575</v>
      </c>
      <c r="Q114" s="59">
        <v>3692</v>
      </c>
      <c r="R114" s="59">
        <v>1810705</v>
      </c>
      <c r="S114" s="90"/>
      <c r="T114" s="74" t="s">
        <v>5345</v>
      </c>
      <c r="U114" s="55">
        <v>0</v>
      </c>
    </row>
    <row r="115" spans="1:21" ht="12.75" customHeight="1" x14ac:dyDescent="0.25">
      <c r="A115" s="59" t="s">
        <v>4028</v>
      </c>
      <c r="B115" s="59" t="s">
        <v>5431</v>
      </c>
      <c r="C115" s="59" t="s">
        <v>5457</v>
      </c>
      <c r="D115" s="59" t="s">
        <v>121</v>
      </c>
      <c r="E115" s="59">
        <v>20479</v>
      </c>
      <c r="F115" s="59">
        <v>20479</v>
      </c>
      <c r="G115" s="59">
        <v>20479</v>
      </c>
      <c r="H115" s="59">
        <v>20479</v>
      </c>
      <c r="I115" s="59">
        <v>20479</v>
      </c>
      <c r="J115" s="59">
        <v>20479</v>
      </c>
      <c r="K115" s="59">
        <v>20479</v>
      </c>
      <c r="L115" s="59">
        <v>20479</v>
      </c>
      <c r="M115" s="59">
        <v>20479</v>
      </c>
      <c r="N115" s="59">
        <v>20479</v>
      </c>
      <c r="O115" s="59">
        <v>20479</v>
      </c>
      <c r="P115" s="59">
        <v>20469</v>
      </c>
      <c r="Q115" s="59">
        <v>20469</v>
      </c>
      <c r="R115" s="59">
        <v>20478138</v>
      </c>
      <c r="S115" s="90"/>
      <c r="T115" s="74" t="s">
        <v>3465</v>
      </c>
      <c r="U115" s="55">
        <v>249103</v>
      </c>
    </row>
    <row r="116" spans="1:21" ht="12.75" customHeight="1" x14ac:dyDescent="0.25">
      <c r="A116" s="59" t="s">
        <v>4029</v>
      </c>
      <c r="B116" s="59" t="s">
        <v>5431</v>
      </c>
      <c r="C116" s="59" t="s">
        <v>5458</v>
      </c>
      <c r="D116" s="59" t="s">
        <v>121</v>
      </c>
      <c r="E116" s="59">
        <v>0</v>
      </c>
      <c r="F116" s="59">
        <v>0</v>
      </c>
      <c r="G116" s="59">
        <v>0</v>
      </c>
      <c r="H116" s="59">
        <v>0</v>
      </c>
      <c r="I116" s="59">
        <v>0</v>
      </c>
      <c r="J116" s="59">
        <v>0</v>
      </c>
      <c r="K116" s="59">
        <v>0</v>
      </c>
      <c r="L116" s="59">
        <v>0</v>
      </c>
      <c r="M116" s="59">
        <v>0</v>
      </c>
      <c r="N116" s="59">
        <v>0</v>
      </c>
      <c r="O116" s="59">
        <v>0</v>
      </c>
      <c r="P116" s="59">
        <v>0</v>
      </c>
      <c r="Q116" s="59">
        <v>0</v>
      </c>
      <c r="R116" s="59">
        <v>0</v>
      </c>
      <c r="S116" s="90"/>
      <c r="T116" s="74" t="s">
        <v>6770</v>
      </c>
      <c r="U116" s="55">
        <v>704032</v>
      </c>
    </row>
    <row r="117" spans="1:21" ht="12.75" customHeight="1" x14ac:dyDescent="0.25">
      <c r="A117" s="59" t="s">
        <v>4030</v>
      </c>
      <c r="B117" s="59" t="s">
        <v>5431</v>
      </c>
      <c r="C117" s="59" t="s">
        <v>5459</v>
      </c>
      <c r="D117" s="59" t="s">
        <v>121</v>
      </c>
      <c r="E117" s="59">
        <v>0</v>
      </c>
      <c r="F117" s="59">
        <v>0</v>
      </c>
      <c r="G117" s="59">
        <v>0</v>
      </c>
      <c r="H117" s="59">
        <v>0</v>
      </c>
      <c r="I117" s="59">
        <v>0</v>
      </c>
      <c r="J117" s="59">
        <v>0</v>
      </c>
      <c r="K117" s="59">
        <v>0</v>
      </c>
      <c r="L117" s="59">
        <v>0</v>
      </c>
      <c r="M117" s="59">
        <v>0</v>
      </c>
      <c r="N117" s="59">
        <v>0</v>
      </c>
      <c r="O117" s="59">
        <v>0</v>
      </c>
      <c r="P117" s="59">
        <v>0</v>
      </c>
      <c r="Q117" s="59">
        <v>0</v>
      </c>
      <c r="R117" s="59">
        <v>0</v>
      </c>
      <c r="S117" s="90"/>
      <c r="T117" s="74" t="s">
        <v>6772</v>
      </c>
      <c r="U117" s="55">
        <v>58240</v>
      </c>
    </row>
    <row r="118" spans="1:21" ht="12.75" customHeight="1" x14ac:dyDescent="0.25">
      <c r="A118" s="59" t="s">
        <v>4031</v>
      </c>
      <c r="B118" s="59" t="s">
        <v>5460</v>
      </c>
      <c r="C118" s="59" t="s">
        <v>5461</v>
      </c>
      <c r="D118" s="59" t="s">
        <v>121</v>
      </c>
      <c r="E118" s="59">
        <v>7401</v>
      </c>
      <c r="F118" s="59">
        <v>7384</v>
      </c>
      <c r="G118" s="59">
        <v>7384</v>
      </c>
      <c r="H118" s="59">
        <v>7384</v>
      </c>
      <c r="I118" s="59">
        <v>7384</v>
      </c>
      <c r="J118" s="59">
        <v>7402</v>
      </c>
      <c r="K118" s="59">
        <v>7402</v>
      </c>
      <c r="L118" s="59">
        <v>7403</v>
      </c>
      <c r="M118" s="59">
        <v>7403</v>
      </c>
      <c r="N118" s="59">
        <v>7404</v>
      </c>
      <c r="O118" s="59">
        <v>7404</v>
      </c>
      <c r="P118" s="59">
        <v>7405</v>
      </c>
      <c r="Q118" s="59">
        <v>7339</v>
      </c>
      <c r="R118" s="59">
        <v>7394003</v>
      </c>
      <c r="S118" s="90"/>
      <c r="T118" s="74" t="s">
        <v>6774</v>
      </c>
      <c r="U118" s="55">
        <v>218733</v>
      </c>
    </row>
    <row r="119" spans="1:21" ht="12.75" customHeight="1" x14ac:dyDescent="0.25">
      <c r="A119" s="59" t="s">
        <v>4032</v>
      </c>
      <c r="B119" s="59" t="s">
        <v>5460</v>
      </c>
      <c r="C119" s="59" t="s">
        <v>5462</v>
      </c>
      <c r="D119" s="59" t="s">
        <v>121</v>
      </c>
      <c r="E119" s="59">
        <v>2273</v>
      </c>
      <c r="F119" s="59">
        <v>2273</v>
      </c>
      <c r="G119" s="59">
        <v>2273</v>
      </c>
      <c r="H119" s="59">
        <v>2273</v>
      </c>
      <c r="I119" s="59">
        <v>2273</v>
      </c>
      <c r="J119" s="59">
        <v>2273</v>
      </c>
      <c r="K119" s="59">
        <v>2273</v>
      </c>
      <c r="L119" s="59">
        <v>2273</v>
      </c>
      <c r="M119" s="59">
        <v>2273</v>
      </c>
      <c r="N119" s="59">
        <v>2273</v>
      </c>
      <c r="O119" s="59">
        <v>2273</v>
      </c>
      <c r="P119" s="59">
        <v>2273</v>
      </c>
      <c r="Q119" s="59">
        <v>2273</v>
      </c>
      <c r="R119" s="59">
        <v>2272861</v>
      </c>
      <c r="S119" s="90"/>
      <c r="T119" s="74" t="s">
        <v>6776</v>
      </c>
      <c r="U119" s="55">
        <v>0</v>
      </c>
    </row>
    <row r="120" spans="1:21" ht="12.75" customHeight="1" x14ac:dyDescent="0.25">
      <c r="A120" s="59" t="s">
        <v>4033</v>
      </c>
      <c r="B120" s="59" t="s">
        <v>5460</v>
      </c>
      <c r="C120" s="59" t="s">
        <v>5463</v>
      </c>
      <c r="D120" s="59" t="s">
        <v>121</v>
      </c>
      <c r="E120" s="59">
        <v>0</v>
      </c>
      <c r="F120" s="59">
        <v>0</v>
      </c>
      <c r="G120" s="59">
        <v>0</v>
      </c>
      <c r="H120" s="59">
        <v>0</v>
      </c>
      <c r="I120" s="59">
        <v>0</v>
      </c>
      <c r="J120" s="59">
        <v>0</v>
      </c>
      <c r="K120" s="59">
        <v>0</v>
      </c>
      <c r="L120" s="59">
        <v>0</v>
      </c>
      <c r="M120" s="59">
        <v>0</v>
      </c>
      <c r="N120" s="59">
        <v>0</v>
      </c>
      <c r="O120" s="59">
        <v>0</v>
      </c>
      <c r="P120" s="59">
        <v>0</v>
      </c>
      <c r="Q120" s="59">
        <v>0</v>
      </c>
      <c r="R120" s="59">
        <v>0</v>
      </c>
      <c r="S120" s="90"/>
      <c r="T120" s="74" t="s">
        <v>3475</v>
      </c>
      <c r="U120" s="55">
        <v>0</v>
      </c>
    </row>
    <row r="121" spans="1:21" ht="12.75" customHeight="1" x14ac:dyDescent="0.25">
      <c r="A121" s="59" t="s">
        <v>4034</v>
      </c>
      <c r="B121" s="59" t="s">
        <v>5460</v>
      </c>
      <c r="C121" s="59" t="s">
        <v>5464</v>
      </c>
      <c r="D121" s="59" t="s">
        <v>121</v>
      </c>
      <c r="E121" s="59">
        <v>4148</v>
      </c>
      <c r="F121" s="59">
        <v>4130</v>
      </c>
      <c r="G121" s="59">
        <v>4130</v>
      </c>
      <c r="H121" s="59">
        <v>4130</v>
      </c>
      <c r="I121" s="59">
        <v>4130</v>
      </c>
      <c r="J121" s="59">
        <v>4149</v>
      </c>
      <c r="K121" s="59">
        <v>4149</v>
      </c>
      <c r="L121" s="59">
        <v>4150</v>
      </c>
      <c r="M121" s="59">
        <v>4150</v>
      </c>
      <c r="N121" s="59">
        <v>4150</v>
      </c>
      <c r="O121" s="59">
        <v>4151</v>
      </c>
      <c r="P121" s="59">
        <v>4152</v>
      </c>
      <c r="Q121" s="59">
        <v>4085</v>
      </c>
      <c r="R121" s="59">
        <v>4140585</v>
      </c>
      <c r="S121" s="90"/>
      <c r="T121" s="74" t="s">
        <v>5703</v>
      </c>
      <c r="U121" s="55">
        <v>0</v>
      </c>
    </row>
    <row r="122" spans="1:21" ht="12.75" customHeight="1" x14ac:dyDescent="0.25">
      <c r="A122" s="59" t="s">
        <v>4035</v>
      </c>
      <c r="B122" s="59" t="s">
        <v>5460</v>
      </c>
      <c r="C122" s="59" t="s">
        <v>5465</v>
      </c>
      <c r="D122" s="59" t="s">
        <v>121</v>
      </c>
      <c r="E122" s="59">
        <v>0</v>
      </c>
      <c r="F122" s="59">
        <v>0</v>
      </c>
      <c r="G122" s="59">
        <v>0</v>
      </c>
      <c r="H122" s="59">
        <v>0</v>
      </c>
      <c r="I122" s="59">
        <v>0</v>
      </c>
      <c r="J122" s="59">
        <v>0</v>
      </c>
      <c r="K122" s="59">
        <v>0</v>
      </c>
      <c r="L122" s="59">
        <v>0</v>
      </c>
      <c r="M122" s="59">
        <v>0</v>
      </c>
      <c r="N122" s="59">
        <v>0</v>
      </c>
      <c r="O122" s="59">
        <v>0</v>
      </c>
      <c r="P122" s="59">
        <v>0</v>
      </c>
      <c r="Q122" s="59">
        <v>0</v>
      </c>
      <c r="R122" s="59">
        <v>0</v>
      </c>
      <c r="S122" s="90"/>
      <c r="T122" s="74" t="s">
        <v>143</v>
      </c>
      <c r="U122" s="55">
        <v>3845476272</v>
      </c>
    </row>
    <row r="123" spans="1:21" ht="12.75" customHeight="1" x14ac:dyDescent="0.25">
      <c r="A123" s="59" t="s">
        <v>4036</v>
      </c>
      <c r="B123" s="59" t="s">
        <v>5460</v>
      </c>
      <c r="C123" s="59" t="s">
        <v>5466</v>
      </c>
      <c r="D123" s="59" t="s">
        <v>121</v>
      </c>
      <c r="E123" s="59">
        <v>7629</v>
      </c>
      <c r="F123" s="59">
        <v>7144</v>
      </c>
      <c r="G123" s="59">
        <v>7145</v>
      </c>
      <c r="H123" s="59">
        <v>7146</v>
      </c>
      <c r="I123" s="59">
        <v>7149</v>
      </c>
      <c r="J123" s="59">
        <v>7150</v>
      </c>
      <c r="K123" s="59">
        <v>7162</v>
      </c>
      <c r="L123" s="59">
        <v>7144</v>
      </c>
      <c r="M123" s="59">
        <v>7231</v>
      </c>
      <c r="N123" s="59">
        <v>7235</v>
      </c>
      <c r="O123" s="59">
        <v>7236</v>
      </c>
      <c r="P123" s="59">
        <v>7236</v>
      </c>
      <c r="Q123" s="59">
        <v>7258</v>
      </c>
      <c r="R123" s="59">
        <v>7201920</v>
      </c>
      <c r="S123" s="90"/>
    </row>
    <row r="124" spans="1:21" ht="12.75" customHeight="1" x14ac:dyDescent="0.25">
      <c r="A124" s="59" t="s">
        <v>4037</v>
      </c>
      <c r="B124" s="59" t="s">
        <v>5460</v>
      </c>
      <c r="C124" s="59" t="s">
        <v>5467</v>
      </c>
      <c r="D124" s="59" t="s">
        <v>121</v>
      </c>
      <c r="E124" s="59">
        <v>7639</v>
      </c>
      <c r="F124" s="59">
        <v>7639</v>
      </c>
      <c r="G124" s="59">
        <v>7639</v>
      </c>
      <c r="H124" s="59">
        <v>7639</v>
      </c>
      <c r="I124" s="59">
        <v>7639</v>
      </c>
      <c r="J124" s="59">
        <v>7639</v>
      </c>
      <c r="K124" s="59">
        <v>7639</v>
      </c>
      <c r="L124" s="59">
        <v>7639</v>
      </c>
      <c r="M124" s="59">
        <v>7639</v>
      </c>
      <c r="N124" s="59">
        <v>7639</v>
      </c>
      <c r="O124" s="59">
        <v>7639</v>
      </c>
      <c r="P124" s="59">
        <v>7639</v>
      </c>
      <c r="Q124" s="59">
        <v>7639</v>
      </c>
      <c r="R124" s="59">
        <v>7639006</v>
      </c>
      <c r="S124" s="90"/>
    </row>
    <row r="125" spans="1:21" ht="12.75" customHeight="1" x14ac:dyDescent="0.25">
      <c r="A125" s="59" t="s">
        <v>4038</v>
      </c>
      <c r="B125" s="59" t="s">
        <v>5460</v>
      </c>
      <c r="C125" s="59" t="s">
        <v>5468</v>
      </c>
      <c r="D125" s="59" t="s">
        <v>121</v>
      </c>
      <c r="E125" s="59">
        <v>0</v>
      </c>
      <c r="F125" s="59">
        <v>0</v>
      </c>
      <c r="G125" s="59">
        <v>0</v>
      </c>
      <c r="H125" s="59">
        <v>0</v>
      </c>
      <c r="I125" s="59">
        <v>0</v>
      </c>
      <c r="J125" s="59">
        <v>0</v>
      </c>
      <c r="K125" s="59">
        <v>0</v>
      </c>
      <c r="L125" s="59">
        <v>0</v>
      </c>
      <c r="M125" s="59">
        <v>0</v>
      </c>
      <c r="N125" s="59">
        <v>0</v>
      </c>
      <c r="O125" s="59">
        <v>0</v>
      </c>
      <c r="P125" s="59">
        <v>0</v>
      </c>
      <c r="Q125" s="59">
        <v>0</v>
      </c>
      <c r="R125" s="59">
        <v>0</v>
      </c>
      <c r="S125" s="90"/>
    </row>
    <row r="126" spans="1:21" ht="12.75" customHeight="1" x14ac:dyDescent="0.25">
      <c r="A126" s="59" t="s">
        <v>4039</v>
      </c>
      <c r="B126" s="59" t="s">
        <v>5460</v>
      </c>
      <c r="C126" s="59" t="s">
        <v>5469</v>
      </c>
      <c r="D126" s="59" t="s">
        <v>121</v>
      </c>
      <c r="E126" s="59">
        <v>6911</v>
      </c>
      <c r="F126" s="59">
        <v>6465</v>
      </c>
      <c r="G126" s="59">
        <v>6466</v>
      </c>
      <c r="H126" s="59">
        <v>6467</v>
      </c>
      <c r="I126" s="59">
        <v>6470</v>
      </c>
      <c r="J126" s="59">
        <v>6471</v>
      </c>
      <c r="K126" s="59">
        <v>6483</v>
      </c>
      <c r="L126" s="59">
        <v>6465</v>
      </c>
      <c r="M126" s="59">
        <v>6552</v>
      </c>
      <c r="N126" s="59">
        <v>6556</v>
      </c>
      <c r="O126" s="59">
        <v>6556</v>
      </c>
      <c r="P126" s="59">
        <v>6556</v>
      </c>
      <c r="Q126" s="59">
        <v>6568</v>
      </c>
      <c r="R126" s="59">
        <v>6520403</v>
      </c>
      <c r="S126" s="90"/>
    </row>
    <row r="127" spans="1:21" ht="12.75" customHeight="1" x14ac:dyDescent="0.25">
      <c r="A127" s="59" t="s">
        <v>4040</v>
      </c>
      <c r="B127" s="59" t="s">
        <v>5460</v>
      </c>
      <c r="C127" s="59" t="s">
        <v>5470</v>
      </c>
      <c r="D127" s="59" t="s">
        <v>121</v>
      </c>
      <c r="E127" s="59">
        <v>0</v>
      </c>
      <c r="F127" s="59">
        <v>0</v>
      </c>
      <c r="G127" s="59">
        <v>0</v>
      </c>
      <c r="H127" s="59">
        <v>0</v>
      </c>
      <c r="I127" s="59">
        <v>0</v>
      </c>
      <c r="J127" s="59">
        <v>0</v>
      </c>
      <c r="K127" s="59">
        <v>0</v>
      </c>
      <c r="L127" s="59">
        <v>0</v>
      </c>
      <c r="M127" s="59">
        <v>0</v>
      </c>
      <c r="N127" s="59">
        <v>0</v>
      </c>
      <c r="O127" s="59">
        <v>0</v>
      </c>
      <c r="P127" s="59">
        <v>0</v>
      </c>
      <c r="Q127" s="59">
        <v>0</v>
      </c>
      <c r="R127" s="59">
        <v>0</v>
      </c>
      <c r="S127" s="90"/>
    </row>
    <row r="128" spans="1:21" ht="12.75" customHeight="1" x14ac:dyDescent="0.25">
      <c r="A128" s="59" t="s">
        <v>4041</v>
      </c>
      <c r="B128" s="59" t="s">
        <v>5460</v>
      </c>
      <c r="C128" s="59" t="s">
        <v>5471</v>
      </c>
      <c r="D128" s="59" t="s">
        <v>121</v>
      </c>
      <c r="E128" s="59">
        <v>0</v>
      </c>
      <c r="F128" s="59">
        <v>0</v>
      </c>
      <c r="G128" s="59">
        <v>0</v>
      </c>
      <c r="H128" s="59">
        <v>0</v>
      </c>
      <c r="I128" s="59">
        <v>0</v>
      </c>
      <c r="J128" s="59">
        <v>0</v>
      </c>
      <c r="K128" s="59">
        <v>0</v>
      </c>
      <c r="L128" s="59">
        <v>0</v>
      </c>
      <c r="M128" s="59">
        <v>0</v>
      </c>
      <c r="N128" s="59">
        <v>0</v>
      </c>
      <c r="O128" s="59">
        <v>0</v>
      </c>
      <c r="P128" s="59">
        <v>0</v>
      </c>
      <c r="Q128" s="59">
        <v>0</v>
      </c>
      <c r="R128" s="59">
        <v>0</v>
      </c>
      <c r="S128" s="90"/>
    </row>
    <row r="129" spans="1:19" ht="12.75" customHeight="1" x14ac:dyDescent="0.25">
      <c r="A129" s="59" t="s">
        <v>4042</v>
      </c>
      <c r="B129" s="59" t="s">
        <v>5460</v>
      </c>
      <c r="C129" s="59" t="s">
        <v>5472</v>
      </c>
      <c r="D129" s="59" t="s">
        <v>121</v>
      </c>
      <c r="E129" s="59">
        <v>0</v>
      </c>
      <c r="F129" s="59">
        <v>0</v>
      </c>
      <c r="G129" s="59">
        <v>0</v>
      </c>
      <c r="H129" s="59">
        <v>0</v>
      </c>
      <c r="I129" s="59">
        <v>0</v>
      </c>
      <c r="J129" s="59">
        <v>0</v>
      </c>
      <c r="K129" s="59">
        <v>0</v>
      </c>
      <c r="L129" s="59">
        <v>0</v>
      </c>
      <c r="M129" s="59">
        <v>0</v>
      </c>
      <c r="N129" s="59">
        <v>0</v>
      </c>
      <c r="O129" s="59">
        <v>0</v>
      </c>
      <c r="P129" s="59">
        <v>0</v>
      </c>
      <c r="Q129" s="59">
        <v>0</v>
      </c>
      <c r="R129" s="59">
        <v>0</v>
      </c>
      <c r="S129" s="90"/>
    </row>
    <row r="130" spans="1:19" ht="12.75" customHeight="1" x14ac:dyDescent="0.25">
      <c r="A130" s="59" t="s">
        <v>4043</v>
      </c>
      <c r="B130" s="59" t="s">
        <v>5460</v>
      </c>
      <c r="C130" s="59" t="s">
        <v>5473</v>
      </c>
      <c r="D130" s="59" t="s">
        <v>121</v>
      </c>
      <c r="E130" s="59">
        <v>1679</v>
      </c>
      <c r="F130" s="59">
        <v>1679</v>
      </c>
      <c r="G130" s="59">
        <v>1679</v>
      </c>
      <c r="H130" s="59">
        <v>1679</v>
      </c>
      <c r="I130" s="59">
        <v>1679</v>
      </c>
      <c r="J130" s="59">
        <v>1679</v>
      </c>
      <c r="K130" s="59">
        <v>1679</v>
      </c>
      <c r="L130" s="59">
        <v>1679</v>
      </c>
      <c r="M130" s="59">
        <v>1679</v>
      </c>
      <c r="N130" s="59">
        <v>1679</v>
      </c>
      <c r="O130" s="59">
        <v>1679</v>
      </c>
      <c r="P130" s="59">
        <v>1679</v>
      </c>
      <c r="Q130" s="59">
        <v>1679</v>
      </c>
      <c r="R130" s="59">
        <v>1678559</v>
      </c>
      <c r="S130" s="90"/>
    </row>
    <row r="131" spans="1:19" ht="12.75" customHeight="1" x14ac:dyDescent="0.25">
      <c r="A131" s="59" t="s">
        <v>4044</v>
      </c>
      <c r="B131" s="59" t="s">
        <v>5460</v>
      </c>
      <c r="C131" s="59" t="s">
        <v>5474</v>
      </c>
      <c r="D131" s="59" t="s">
        <v>121</v>
      </c>
      <c r="E131" s="59">
        <v>0</v>
      </c>
      <c r="F131" s="59">
        <v>0</v>
      </c>
      <c r="G131" s="59">
        <v>0</v>
      </c>
      <c r="H131" s="59">
        <v>0</v>
      </c>
      <c r="I131" s="59">
        <v>0</v>
      </c>
      <c r="J131" s="59">
        <v>0</v>
      </c>
      <c r="K131" s="59">
        <v>0</v>
      </c>
      <c r="L131" s="59">
        <v>0</v>
      </c>
      <c r="M131" s="59">
        <v>0</v>
      </c>
      <c r="N131" s="59">
        <v>0</v>
      </c>
      <c r="O131" s="59">
        <v>0</v>
      </c>
      <c r="P131" s="59">
        <v>0</v>
      </c>
      <c r="Q131" s="59">
        <v>0</v>
      </c>
      <c r="R131" s="59">
        <v>0</v>
      </c>
      <c r="S131" s="90"/>
    </row>
    <row r="132" spans="1:19" ht="12.75" customHeight="1" x14ac:dyDescent="0.25">
      <c r="A132" s="59" t="s">
        <v>4045</v>
      </c>
      <c r="B132" s="59" t="s">
        <v>5460</v>
      </c>
      <c r="C132" s="59" t="s">
        <v>5475</v>
      </c>
      <c r="D132" s="59" t="s">
        <v>121</v>
      </c>
      <c r="E132" s="59">
        <v>1412</v>
      </c>
      <c r="F132" s="59">
        <v>1412</v>
      </c>
      <c r="G132" s="59">
        <v>1412</v>
      </c>
      <c r="H132" s="59">
        <v>1412</v>
      </c>
      <c r="I132" s="59">
        <v>1412</v>
      </c>
      <c r="J132" s="59">
        <v>1412</v>
      </c>
      <c r="K132" s="59">
        <v>1412</v>
      </c>
      <c r="L132" s="59">
        <v>1412</v>
      </c>
      <c r="M132" s="59">
        <v>1412</v>
      </c>
      <c r="N132" s="59">
        <v>1412</v>
      </c>
      <c r="O132" s="59">
        <v>1412</v>
      </c>
      <c r="P132" s="59">
        <v>1412</v>
      </c>
      <c r="Q132" s="59">
        <v>1412</v>
      </c>
      <c r="R132" s="59">
        <v>1412095</v>
      </c>
      <c r="S132" s="90"/>
    </row>
    <row r="133" spans="1:19" ht="12.75" customHeight="1" x14ac:dyDescent="0.25">
      <c r="A133" s="59" t="s">
        <v>4046</v>
      </c>
      <c r="B133" s="59" t="s">
        <v>5460</v>
      </c>
      <c r="C133" s="59" t="s">
        <v>5476</v>
      </c>
      <c r="D133" s="59" t="s">
        <v>121</v>
      </c>
      <c r="E133" s="59">
        <v>0</v>
      </c>
      <c r="F133" s="59">
        <v>0</v>
      </c>
      <c r="G133" s="59">
        <v>0</v>
      </c>
      <c r="H133" s="59">
        <v>0</v>
      </c>
      <c r="I133" s="59">
        <v>0</v>
      </c>
      <c r="J133" s="59">
        <v>0</v>
      </c>
      <c r="K133" s="59">
        <v>0</v>
      </c>
      <c r="L133" s="59">
        <v>0</v>
      </c>
      <c r="M133" s="59">
        <v>0</v>
      </c>
      <c r="N133" s="59">
        <v>0</v>
      </c>
      <c r="O133" s="59">
        <v>0</v>
      </c>
      <c r="P133" s="59">
        <v>0</v>
      </c>
      <c r="Q133" s="59">
        <v>0</v>
      </c>
      <c r="R133" s="59">
        <v>0</v>
      </c>
      <c r="S133" s="90"/>
    </row>
    <row r="134" spans="1:19" ht="13.2" x14ac:dyDescent="0.25">
      <c r="A134" s="59" t="s">
        <v>4047</v>
      </c>
      <c r="B134" s="59" t="s">
        <v>5460</v>
      </c>
      <c r="C134" s="59" t="s">
        <v>5477</v>
      </c>
      <c r="D134" s="59" t="s">
        <v>121</v>
      </c>
      <c r="E134" s="59">
        <v>962</v>
      </c>
      <c r="F134" s="59">
        <v>962</v>
      </c>
      <c r="G134" s="59">
        <v>962</v>
      </c>
      <c r="H134" s="59">
        <v>962</v>
      </c>
      <c r="I134" s="59">
        <v>962</v>
      </c>
      <c r="J134" s="59">
        <v>962</v>
      </c>
      <c r="K134" s="59">
        <v>962</v>
      </c>
      <c r="L134" s="59">
        <v>962</v>
      </c>
      <c r="M134" s="59">
        <v>962</v>
      </c>
      <c r="N134" s="59">
        <v>962</v>
      </c>
      <c r="O134" s="59">
        <v>962</v>
      </c>
      <c r="P134" s="59">
        <v>962</v>
      </c>
      <c r="Q134" s="59">
        <v>962</v>
      </c>
      <c r="R134" s="59">
        <v>962487</v>
      </c>
      <c r="S134" s="90"/>
    </row>
    <row r="135" spans="1:19" ht="13.2" x14ac:dyDescent="0.25">
      <c r="A135" s="59" t="s">
        <v>4048</v>
      </c>
      <c r="B135" s="59" t="s">
        <v>5460</v>
      </c>
      <c r="C135" s="59" t="s">
        <v>5478</v>
      </c>
      <c r="D135" s="59" t="s">
        <v>121</v>
      </c>
      <c r="E135" s="59">
        <v>0</v>
      </c>
      <c r="F135" s="59">
        <v>0</v>
      </c>
      <c r="G135" s="59">
        <v>0</v>
      </c>
      <c r="H135" s="59">
        <v>0</v>
      </c>
      <c r="I135" s="59">
        <v>0</v>
      </c>
      <c r="J135" s="59">
        <v>0</v>
      </c>
      <c r="K135" s="59">
        <v>0</v>
      </c>
      <c r="L135" s="59">
        <v>0</v>
      </c>
      <c r="M135" s="59">
        <v>0</v>
      </c>
      <c r="N135" s="59">
        <v>0</v>
      </c>
      <c r="O135" s="59">
        <v>0</v>
      </c>
      <c r="P135" s="59">
        <v>0</v>
      </c>
      <c r="Q135" s="59">
        <v>0</v>
      </c>
      <c r="R135" s="59">
        <v>0</v>
      </c>
      <c r="S135" s="90"/>
    </row>
    <row r="136" spans="1:19" ht="13.2" x14ac:dyDescent="0.25">
      <c r="A136" s="59" t="s">
        <v>4049</v>
      </c>
      <c r="B136" s="59" t="s">
        <v>5460</v>
      </c>
      <c r="C136" s="59" t="s">
        <v>5479</v>
      </c>
      <c r="D136" s="59" t="s">
        <v>121</v>
      </c>
      <c r="E136" s="59">
        <v>0</v>
      </c>
      <c r="F136" s="59">
        <v>0</v>
      </c>
      <c r="G136" s="59">
        <v>0</v>
      </c>
      <c r="H136" s="59">
        <v>0</v>
      </c>
      <c r="I136" s="59">
        <v>0</v>
      </c>
      <c r="J136" s="59">
        <v>0</v>
      </c>
      <c r="K136" s="59">
        <v>0</v>
      </c>
      <c r="L136" s="59">
        <v>0</v>
      </c>
      <c r="M136" s="59">
        <v>0</v>
      </c>
      <c r="N136" s="59">
        <v>0</v>
      </c>
      <c r="O136" s="59">
        <v>0</v>
      </c>
      <c r="P136" s="59">
        <v>0</v>
      </c>
      <c r="Q136" s="59">
        <v>0</v>
      </c>
      <c r="R136" s="59">
        <v>0</v>
      </c>
      <c r="S136" s="90"/>
    </row>
    <row r="137" spans="1:19" ht="13.2" x14ac:dyDescent="0.25">
      <c r="A137" s="59" t="s">
        <v>4050</v>
      </c>
      <c r="B137" s="59" t="s">
        <v>5460</v>
      </c>
      <c r="C137" s="59" t="s">
        <v>5480</v>
      </c>
      <c r="D137" s="59" t="s">
        <v>121</v>
      </c>
      <c r="E137" s="59">
        <v>0</v>
      </c>
      <c r="F137" s="59">
        <v>0</v>
      </c>
      <c r="G137" s="59">
        <v>0</v>
      </c>
      <c r="H137" s="59">
        <v>0</v>
      </c>
      <c r="I137" s="59">
        <v>0</v>
      </c>
      <c r="J137" s="59">
        <v>0</v>
      </c>
      <c r="K137" s="59">
        <v>0</v>
      </c>
      <c r="L137" s="59">
        <v>0</v>
      </c>
      <c r="M137" s="59">
        <v>0</v>
      </c>
      <c r="N137" s="59">
        <v>0</v>
      </c>
      <c r="O137" s="59">
        <v>0</v>
      </c>
      <c r="P137" s="59">
        <v>0</v>
      </c>
      <c r="Q137" s="59">
        <v>0</v>
      </c>
      <c r="R137" s="59">
        <v>0</v>
      </c>
      <c r="S137" s="90"/>
    </row>
    <row r="138" spans="1:19" ht="13.2" x14ac:dyDescent="0.25">
      <c r="A138" s="59" t="s">
        <v>4051</v>
      </c>
      <c r="B138" s="59" t="s">
        <v>5460</v>
      </c>
      <c r="C138" s="59" t="s">
        <v>5481</v>
      </c>
      <c r="D138" s="59" t="s">
        <v>121</v>
      </c>
      <c r="E138" s="59">
        <v>7301</v>
      </c>
      <c r="F138" s="59">
        <v>7301</v>
      </c>
      <c r="G138" s="59">
        <v>7301</v>
      </c>
      <c r="H138" s="59">
        <v>7301</v>
      </c>
      <c r="I138" s="59">
        <v>7301</v>
      </c>
      <c r="J138" s="59">
        <v>7301</v>
      </c>
      <c r="K138" s="59">
        <v>7301</v>
      </c>
      <c r="L138" s="59">
        <v>7301</v>
      </c>
      <c r="M138" s="59">
        <v>7301</v>
      </c>
      <c r="N138" s="59">
        <v>7301</v>
      </c>
      <c r="O138" s="59">
        <v>7301</v>
      </c>
      <c r="P138" s="59">
        <v>7301</v>
      </c>
      <c r="Q138" s="59">
        <v>7301</v>
      </c>
      <c r="R138" s="59">
        <v>7300879</v>
      </c>
      <c r="S138" s="90"/>
    </row>
    <row r="139" spans="1:19" ht="13.2" x14ac:dyDescent="0.25">
      <c r="A139" s="59" t="s">
        <v>4052</v>
      </c>
      <c r="B139" s="59" t="s">
        <v>5460</v>
      </c>
      <c r="C139" s="59" t="s">
        <v>5482</v>
      </c>
      <c r="D139" s="59" t="s">
        <v>121</v>
      </c>
      <c r="E139" s="59">
        <v>0</v>
      </c>
      <c r="F139" s="59">
        <v>0</v>
      </c>
      <c r="G139" s="59">
        <v>0</v>
      </c>
      <c r="H139" s="59">
        <v>0</v>
      </c>
      <c r="I139" s="59">
        <v>0</v>
      </c>
      <c r="J139" s="59">
        <v>0</v>
      </c>
      <c r="K139" s="59">
        <v>0</v>
      </c>
      <c r="L139" s="59">
        <v>0</v>
      </c>
      <c r="M139" s="59">
        <v>0</v>
      </c>
      <c r="N139" s="59">
        <v>0</v>
      </c>
      <c r="O139" s="59">
        <v>0</v>
      </c>
      <c r="P139" s="59">
        <v>0</v>
      </c>
      <c r="Q139" s="59">
        <v>0</v>
      </c>
      <c r="R139" s="59">
        <v>0</v>
      </c>
      <c r="S139" s="90"/>
    </row>
    <row r="140" spans="1:19" ht="13.2" x14ac:dyDescent="0.25">
      <c r="A140" s="59" t="s">
        <v>4053</v>
      </c>
      <c r="B140" s="59" t="s">
        <v>5460</v>
      </c>
      <c r="C140" s="59" t="s">
        <v>5483</v>
      </c>
      <c r="D140" s="59" t="s">
        <v>121</v>
      </c>
      <c r="E140" s="59">
        <v>2200</v>
      </c>
      <c r="F140" s="59">
        <v>2200</v>
      </c>
      <c r="G140" s="59">
        <v>2200</v>
      </c>
      <c r="H140" s="59">
        <v>2200</v>
      </c>
      <c r="I140" s="59">
        <v>2200</v>
      </c>
      <c r="J140" s="59">
        <v>2200</v>
      </c>
      <c r="K140" s="59">
        <v>2200</v>
      </c>
      <c r="L140" s="59">
        <v>2200</v>
      </c>
      <c r="M140" s="59">
        <v>2200</v>
      </c>
      <c r="N140" s="59">
        <v>2200</v>
      </c>
      <c r="O140" s="59">
        <v>2200</v>
      </c>
      <c r="P140" s="59">
        <v>2200</v>
      </c>
      <c r="Q140" s="59">
        <v>2200</v>
      </c>
      <c r="R140" s="59">
        <v>2199936</v>
      </c>
      <c r="S140" s="90"/>
    </row>
    <row r="141" spans="1:19" ht="13.2" x14ac:dyDescent="0.25">
      <c r="A141" s="59" t="s">
        <v>4054</v>
      </c>
      <c r="B141" s="59" t="s">
        <v>5460</v>
      </c>
      <c r="C141" s="59" t="s">
        <v>5484</v>
      </c>
      <c r="D141" s="59" t="s">
        <v>121</v>
      </c>
      <c r="E141" s="59">
        <v>0</v>
      </c>
      <c r="F141" s="59">
        <v>0</v>
      </c>
      <c r="G141" s="59">
        <v>0</v>
      </c>
      <c r="H141" s="59">
        <v>0</v>
      </c>
      <c r="I141" s="59">
        <v>0</v>
      </c>
      <c r="J141" s="59">
        <v>0</v>
      </c>
      <c r="K141" s="59">
        <v>0</v>
      </c>
      <c r="L141" s="59">
        <v>0</v>
      </c>
      <c r="M141" s="59">
        <v>0</v>
      </c>
      <c r="N141" s="59">
        <v>0</v>
      </c>
      <c r="O141" s="59">
        <v>0</v>
      </c>
      <c r="P141" s="59">
        <v>0</v>
      </c>
      <c r="Q141" s="59">
        <v>0</v>
      </c>
      <c r="R141" s="59">
        <v>0</v>
      </c>
      <c r="S141" s="90"/>
    </row>
    <row r="142" spans="1:19" ht="13.2" x14ac:dyDescent="0.25">
      <c r="A142" s="59" t="s">
        <v>4055</v>
      </c>
      <c r="B142" s="59" t="s">
        <v>5460</v>
      </c>
      <c r="C142" s="59" t="s">
        <v>5485</v>
      </c>
      <c r="D142" s="59" t="s">
        <v>121</v>
      </c>
      <c r="E142" s="59">
        <v>10</v>
      </c>
      <c r="F142" s="59">
        <v>10</v>
      </c>
      <c r="G142" s="59">
        <v>10</v>
      </c>
      <c r="H142" s="59">
        <v>10</v>
      </c>
      <c r="I142" s="59">
        <v>10</v>
      </c>
      <c r="J142" s="59">
        <v>10</v>
      </c>
      <c r="K142" s="59">
        <v>10</v>
      </c>
      <c r="L142" s="59">
        <v>10</v>
      </c>
      <c r="M142" s="59">
        <v>10</v>
      </c>
      <c r="N142" s="59">
        <v>10</v>
      </c>
      <c r="O142" s="59">
        <v>78</v>
      </c>
      <c r="P142" s="59">
        <v>78</v>
      </c>
      <c r="Q142" s="59">
        <v>78</v>
      </c>
      <c r="R142" s="59">
        <v>24064</v>
      </c>
      <c r="S142" s="90"/>
    </row>
    <row r="143" spans="1:19" ht="13.2" x14ac:dyDescent="0.25">
      <c r="A143" s="59" t="s">
        <v>4056</v>
      </c>
      <c r="B143" s="59" t="s">
        <v>5460</v>
      </c>
      <c r="C143" s="59" t="s">
        <v>5486</v>
      </c>
      <c r="D143" s="59" t="s">
        <v>121</v>
      </c>
      <c r="E143" s="59">
        <v>660</v>
      </c>
      <c r="F143" s="59">
        <v>660</v>
      </c>
      <c r="G143" s="59">
        <v>660</v>
      </c>
      <c r="H143" s="59">
        <v>660</v>
      </c>
      <c r="I143" s="59">
        <v>660</v>
      </c>
      <c r="J143" s="59">
        <v>660</v>
      </c>
      <c r="K143" s="59">
        <v>660</v>
      </c>
      <c r="L143" s="59">
        <v>660</v>
      </c>
      <c r="M143" s="59">
        <v>660</v>
      </c>
      <c r="N143" s="59">
        <v>660</v>
      </c>
      <c r="O143" s="59">
        <v>660</v>
      </c>
      <c r="P143" s="59">
        <v>660</v>
      </c>
      <c r="Q143" s="59">
        <v>660</v>
      </c>
      <c r="R143" s="59">
        <v>660424</v>
      </c>
      <c r="S143" s="90"/>
    </row>
    <row r="144" spans="1:19" ht="13.2" x14ac:dyDescent="0.25">
      <c r="A144" s="59" t="s">
        <v>4057</v>
      </c>
      <c r="B144" s="59" t="s">
        <v>5460</v>
      </c>
      <c r="C144" s="59" t="s">
        <v>5487</v>
      </c>
      <c r="D144" s="59" t="s">
        <v>121</v>
      </c>
      <c r="E144" s="59">
        <v>0</v>
      </c>
      <c r="F144" s="59">
        <v>0</v>
      </c>
      <c r="G144" s="59">
        <v>0</v>
      </c>
      <c r="H144" s="59">
        <v>0</v>
      </c>
      <c r="I144" s="59">
        <v>0</v>
      </c>
      <c r="J144" s="59">
        <v>0</v>
      </c>
      <c r="K144" s="59">
        <v>0</v>
      </c>
      <c r="L144" s="59">
        <v>0</v>
      </c>
      <c r="M144" s="59">
        <v>0</v>
      </c>
      <c r="N144" s="59">
        <v>0</v>
      </c>
      <c r="O144" s="59">
        <v>0</v>
      </c>
      <c r="P144" s="59">
        <v>0</v>
      </c>
      <c r="Q144" s="59">
        <v>0</v>
      </c>
      <c r="R144" s="59">
        <v>0</v>
      </c>
      <c r="S144" s="90"/>
    </row>
    <row r="145" spans="1:19" ht="13.2" x14ac:dyDescent="0.25">
      <c r="A145" s="59" t="s">
        <v>4058</v>
      </c>
      <c r="B145" s="59" t="s">
        <v>5460</v>
      </c>
      <c r="C145" s="59" t="s">
        <v>5488</v>
      </c>
      <c r="D145" s="59" t="s">
        <v>121</v>
      </c>
      <c r="E145" s="59">
        <v>0</v>
      </c>
      <c r="F145" s="59">
        <v>0</v>
      </c>
      <c r="G145" s="59">
        <v>0</v>
      </c>
      <c r="H145" s="59">
        <v>0</v>
      </c>
      <c r="I145" s="59">
        <v>0</v>
      </c>
      <c r="J145" s="59">
        <v>0</v>
      </c>
      <c r="K145" s="59">
        <v>0</v>
      </c>
      <c r="L145" s="59">
        <v>0</v>
      </c>
      <c r="M145" s="59">
        <v>0</v>
      </c>
      <c r="N145" s="59">
        <v>0</v>
      </c>
      <c r="O145" s="59">
        <v>0</v>
      </c>
      <c r="P145" s="59">
        <v>0</v>
      </c>
      <c r="Q145" s="59">
        <v>0</v>
      </c>
      <c r="R145" s="59">
        <v>0</v>
      </c>
      <c r="S145" s="90"/>
    </row>
    <row r="146" spans="1:19" ht="13.2" x14ac:dyDescent="0.25">
      <c r="A146" s="59" t="s">
        <v>4059</v>
      </c>
      <c r="B146" s="59" t="s">
        <v>5489</v>
      </c>
      <c r="C146" s="59" t="s">
        <v>5490</v>
      </c>
      <c r="D146" s="59" t="s">
        <v>121</v>
      </c>
      <c r="E146" s="59">
        <v>0</v>
      </c>
      <c r="F146" s="59">
        <v>0</v>
      </c>
      <c r="G146" s="59">
        <v>0</v>
      </c>
      <c r="H146" s="59">
        <v>0</v>
      </c>
      <c r="I146" s="59">
        <v>0</v>
      </c>
      <c r="J146" s="59">
        <v>0</v>
      </c>
      <c r="K146" s="59">
        <v>0</v>
      </c>
      <c r="L146" s="59">
        <v>0</v>
      </c>
      <c r="M146" s="59">
        <v>0</v>
      </c>
      <c r="N146" s="59">
        <v>0</v>
      </c>
      <c r="O146" s="59">
        <v>0</v>
      </c>
      <c r="P146" s="59">
        <v>0</v>
      </c>
      <c r="Q146" s="59">
        <v>0</v>
      </c>
      <c r="R146" s="59">
        <v>0</v>
      </c>
      <c r="S146" s="90"/>
    </row>
    <row r="147" spans="1:19" ht="13.2" x14ac:dyDescent="0.25">
      <c r="A147" s="59" t="s">
        <v>4060</v>
      </c>
      <c r="B147" s="59" t="s">
        <v>5489</v>
      </c>
      <c r="C147" s="59" t="s">
        <v>5491</v>
      </c>
      <c r="D147" s="59" t="s">
        <v>121</v>
      </c>
      <c r="E147" s="59">
        <v>989</v>
      </c>
      <c r="F147" s="59">
        <v>989</v>
      </c>
      <c r="G147" s="59">
        <v>989</v>
      </c>
      <c r="H147" s="59">
        <v>989</v>
      </c>
      <c r="I147" s="59">
        <v>989</v>
      </c>
      <c r="J147" s="59">
        <v>989</v>
      </c>
      <c r="K147" s="59">
        <v>989</v>
      </c>
      <c r="L147" s="59">
        <v>989</v>
      </c>
      <c r="M147" s="59">
        <v>989</v>
      </c>
      <c r="N147" s="59">
        <v>989</v>
      </c>
      <c r="O147" s="59">
        <v>989</v>
      </c>
      <c r="P147" s="59">
        <v>989</v>
      </c>
      <c r="Q147" s="59">
        <v>987</v>
      </c>
      <c r="R147" s="59">
        <v>989263</v>
      </c>
      <c r="S147" s="90"/>
    </row>
    <row r="148" spans="1:19" ht="13.2" x14ac:dyDescent="0.25">
      <c r="A148" s="59" t="s">
        <v>4061</v>
      </c>
      <c r="B148" s="59" t="s">
        <v>5489</v>
      </c>
      <c r="C148" s="59" t="s">
        <v>5492</v>
      </c>
      <c r="D148" s="59" t="s">
        <v>121</v>
      </c>
      <c r="E148" s="59">
        <v>6205</v>
      </c>
      <c r="F148" s="59">
        <v>6205</v>
      </c>
      <c r="G148" s="59">
        <v>6205</v>
      </c>
      <c r="H148" s="59">
        <v>6205</v>
      </c>
      <c r="I148" s="59">
        <v>6205</v>
      </c>
      <c r="J148" s="59">
        <v>6205</v>
      </c>
      <c r="K148" s="59">
        <v>6205</v>
      </c>
      <c r="L148" s="59">
        <v>6205</v>
      </c>
      <c r="M148" s="59">
        <v>6205</v>
      </c>
      <c r="N148" s="59">
        <v>6205</v>
      </c>
      <c r="O148" s="59">
        <v>6205</v>
      </c>
      <c r="P148" s="59">
        <v>6205</v>
      </c>
      <c r="Q148" s="59">
        <v>6205</v>
      </c>
      <c r="R148" s="59">
        <v>6204690</v>
      </c>
      <c r="S148" s="90"/>
    </row>
    <row r="149" spans="1:19" ht="13.2" x14ac:dyDescent="0.25">
      <c r="A149" s="59" t="s">
        <v>4062</v>
      </c>
      <c r="B149" s="59" t="s">
        <v>5489</v>
      </c>
      <c r="C149" s="59" t="s">
        <v>5493</v>
      </c>
      <c r="D149" s="59" t="s">
        <v>121</v>
      </c>
      <c r="E149" s="59">
        <v>0</v>
      </c>
      <c r="F149" s="59">
        <v>0</v>
      </c>
      <c r="G149" s="59">
        <v>0</v>
      </c>
      <c r="H149" s="59">
        <v>0</v>
      </c>
      <c r="I149" s="59">
        <v>0</v>
      </c>
      <c r="J149" s="59">
        <v>0</v>
      </c>
      <c r="K149" s="59">
        <v>0</v>
      </c>
      <c r="L149" s="59">
        <v>0</v>
      </c>
      <c r="M149" s="59">
        <v>0</v>
      </c>
      <c r="N149" s="59">
        <v>0</v>
      </c>
      <c r="O149" s="59">
        <v>0</v>
      </c>
      <c r="P149" s="59">
        <v>0</v>
      </c>
      <c r="Q149" s="59">
        <v>0</v>
      </c>
      <c r="R149" s="59">
        <v>0</v>
      </c>
      <c r="S149" s="90"/>
    </row>
    <row r="150" spans="1:19" ht="13.2" x14ac:dyDescent="0.25">
      <c r="A150" s="59" t="s">
        <v>4063</v>
      </c>
      <c r="B150" s="59" t="s">
        <v>5489</v>
      </c>
      <c r="C150" s="59" t="s">
        <v>5494</v>
      </c>
      <c r="D150" s="59" t="s">
        <v>121</v>
      </c>
      <c r="E150" s="59">
        <v>252</v>
      </c>
      <c r="F150" s="59">
        <v>252</v>
      </c>
      <c r="G150" s="59">
        <v>252</v>
      </c>
      <c r="H150" s="59">
        <v>252</v>
      </c>
      <c r="I150" s="59">
        <v>252</v>
      </c>
      <c r="J150" s="59">
        <v>252</v>
      </c>
      <c r="K150" s="59">
        <v>252</v>
      </c>
      <c r="L150" s="59">
        <v>252</v>
      </c>
      <c r="M150" s="59">
        <v>252</v>
      </c>
      <c r="N150" s="59">
        <v>252</v>
      </c>
      <c r="O150" s="59">
        <v>252</v>
      </c>
      <c r="P150" s="59">
        <v>252</v>
      </c>
      <c r="Q150" s="59">
        <v>252</v>
      </c>
      <c r="R150" s="59">
        <v>251534</v>
      </c>
      <c r="S150" s="90"/>
    </row>
    <row r="151" spans="1:19" ht="13.2" x14ac:dyDescent="0.25">
      <c r="A151" s="59" t="s">
        <v>4064</v>
      </c>
      <c r="B151" s="59" t="s">
        <v>5489</v>
      </c>
      <c r="C151" s="59" t="s">
        <v>5495</v>
      </c>
      <c r="D151" s="59" t="s">
        <v>121</v>
      </c>
      <c r="E151" s="59">
        <v>0</v>
      </c>
      <c r="F151" s="59">
        <v>0</v>
      </c>
      <c r="G151" s="59">
        <v>0</v>
      </c>
      <c r="H151" s="59">
        <v>0</v>
      </c>
      <c r="I151" s="59">
        <v>0</v>
      </c>
      <c r="J151" s="59">
        <v>0</v>
      </c>
      <c r="K151" s="59">
        <v>0</v>
      </c>
      <c r="L151" s="59">
        <v>0</v>
      </c>
      <c r="M151" s="59">
        <v>0</v>
      </c>
      <c r="N151" s="59">
        <v>0</v>
      </c>
      <c r="O151" s="59">
        <v>0</v>
      </c>
      <c r="P151" s="59">
        <v>0</v>
      </c>
      <c r="Q151" s="59">
        <v>0</v>
      </c>
      <c r="R151" s="59">
        <v>0</v>
      </c>
      <c r="S151" s="90"/>
    </row>
    <row r="152" spans="1:19" ht="13.2" x14ac:dyDescent="0.25">
      <c r="A152" s="59" t="s">
        <v>4065</v>
      </c>
      <c r="B152" s="59" t="s">
        <v>5489</v>
      </c>
      <c r="C152" s="59" t="s">
        <v>5496</v>
      </c>
      <c r="D152" s="59" t="s">
        <v>121</v>
      </c>
      <c r="E152" s="59">
        <v>0</v>
      </c>
      <c r="F152" s="59">
        <v>0</v>
      </c>
      <c r="G152" s="59">
        <v>0</v>
      </c>
      <c r="H152" s="59">
        <v>0</v>
      </c>
      <c r="I152" s="59">
        <v>0</v>
      </c>
      <c r="J152" s="59">
        <v>0</v>
      </c>
      <c r="K152" s="59">
        <v>0</v>
      </c>
      <c r="L152" s="59">
        <v>0</v>
      </c>
      <c r="M152" s="59">
        <v>0</v>
      </c>
      <c r="N152" s="59">
        <v>0</v>
      </c>
      <c r="O152" s="59">
        <v>0</v>
      </c>
      <c r="P152" s="59">
        <v>0</v>
      </c>
      <c r="Q152" s="59">
        <v>0</v>
      </c>
      <c r="R152" s="59">
        <v>0</v>
      </c>
      <c r="S152" s="90"/>
    </row>
    <row r="153" spans="1:19" ht="13.2" x14ac:dyDescent="0.25">
      <c r="A153" s="59" t="s">
        <v>4066</v>
      </c>
      <c r="B153" s="59" t="s">
        <v>5489</v>
      </c>
      <c r="C153" s="59" t="s">
        <v>5497</v>
      </c>
      <c r="D153" s="59" t="s">
        <v>121</v>
      </c>
      <c r="E153" s="59">
        <v>1120</v>
      </c>
      <c r="F153" s="59">
        <v>1120</v>
      </c>
      <c r="G153" s="59">
        <v>1120</v>
      </c>
      <c r="H153" s="59">
        <v>1120</v>
      </c>
      <c r="I153" s="59">
        <v>1120</v>
      </c>
      <c r="J153" s="59">
        <v>1120</v>
      </c>
      <c r="K153" s="59">
        <v>1120</v>
      </c>
      <c r="L153" s="59">
        <v>1120</v>
      </c>
      <c r="M153" s="59">
        <v>1120</v>
      </c>
      <c r="N153" s="59">
        <v>1120</v>
      </c>
      <c r="O153" s="59">
        <v>1120</v>
      </c>
      <c r="P153" s="59">
        <v>1120</v>
      </c>
      <c r="Q153" s="59">
        <v>1117</v>
      </c>
      <c r="R153" s="59">
        <v>1119700</v>
      </c>
      <c r="S153" s="90"/>
    </row>
    <row r="154" spans="1:19" ht="13.2" x14ac:dyDescent="0.25">
      <c r="A154" s="59" t="s">
        <v>4067</v>
      </c>
      <c r="B154" s="59" t="s">
        <v>5489</v>
      </c>
      <c r="C154" s="59" t="s">
        <v>5498</v>
      </c>
      <c r="D154" s="59" t="s">
        <v>121</v>
      </c>
      <c r="E154" s="59">
        <v>0</v>
      </c>
      <c r="F154" s="59">
        <v>0</v>
      </c>
      <c r="G154" s="59">
        <v>0</v>
      </c>
      <c r="H154" s="59">
        <v>0</v>
      </c>
      <c r="I154" s="59">
        <v>0</v>
      </c>
      <c r="J154" s="59">
        <v>0</v>
      </c>
      <c r="K154" s="59">
        <v>0</v>
      </c>
      <c r="L154" s="59">
        <v>0</v>
      </c>
      <c r="M154" s="59">
        <v>0</v>
      </c>
      <c r="N154" s="59">
        <v>0</v>
      </c>
      <c r="O154" s="59">
        <v>0</v>
      </c>
      <c r="P154" s="59">
        <v>0</v>
      </c>
      <c r="Q154" s="59">
        <v>0</v>
      </c>
      <c r="R154" s="59">
        <v>0</v>
      </c>
      <c r="S154" s="90"/>
    </row>
    <row r="155" spans="1:19" ht="13.2" x14ac:dyDescent="0.25">
      <c r="A155" s="59" t="s">
        <v>4068</v>
      </c>
      <c r="B155" s="59" t="s">
        <v>5489</v>
      </c>
      <c r="C155" s="59" t="s">
        <v>5499</v>
      </c>
      <c r="D155" s="59" t="s">
        <v>121</v>
      </c>
      <c r="E155" s="59">
        <v>1076</v>
      </c>
      <c r="F155" s="59">
        <v>1071</v>
      </c>
      <c r="G155" s="59">
        <v>1071</v>
      </c>
      <c r="H155" s="59">
        <v>1071</v>
      </c>
      <c r="I155" s="59">
        <v>1071</v>
      </c>
      <c r="J155" s="59">
        <v>1071</v>
      </c>
      <c r="K155" s="59">
        <v>1071</v>
      </c>
      <c r="L155" s="59">
        <v>1071</v>
      </c>
      <c r="M155" s="59">
        <v>1071</v>
      </c>
      <c r="N155" s="59">
        <v>1071</v>
      </c>
      <c r="O155" s="59">
        <v>1071</v>
      </c>
      <c r="P155" s="59">
        <v>1071</v>
      </c>
      <c r="Q155" s="59">
        <v>1070</v>
      </c>
      <c r="R155" s="59">
        <v>1071298</v>
      </c>
      <c r="S155" s="90"/>
    </row>
    <row r="156" spans="1:19" ht="13.2" x14ac:dyDescent="0.25">
      <c r="A156" s="59" t="s">
        <v>4069</v>
      </c>
      <c r="B156" s="59" t="s">
        <v>5489</v>
      </c>
      <c r="C156" s="59" t="s">
        <v>5500</v>
      </c>
      <c r="D156" s="59" t="s">
        <v>121</v>
      </c>
      <c r="E156" s="59">
        <v>4326</v>
      </c>
      <c r="F156" s="59">
        <v>4326</v>
      </c>
      <c r="G156" s="59">
        <v>4326</v>
      </c>
      <c r="H156" s="59">
        <v>4326</v>
      </c>
      <c r="I156" s="59">
        <v>4326</v>
      </c>
      <c r="J156" s="59">
        <v>4326</v>
      </c>
      <c r="K156" s="59">
        <v>4326</v>
      </c>
      <c r="L156" s="59">
        <v>4326</v>
      </c>
      <c r="M156" s="59">
        <v>4326</v>
      </c>
      <c r="N156" s="59">
        <v>4326</v>
      </c>
      <c r="O156" s="59">
        <v>4326</v>
      </c>
      <c r="P156" s="59">
        <v>4326</v>
      </c>
      <c r="Q156" s="59">
        <v>4326</v>
      </c>
      <c r="R156" s="59">
        <v>4325615</v>
      </c>
      <c r="S156" s="90"/>
    </row>
    <row r="157" spans="1:19" ht="13.2" x14ac:dyDescent="0.25">
      <c r="A157" s="59" t="s">
        <v>4070</v>
      </c>
      <c r="B157" s="59" t="s">
        <v>5489</v>
      </c>
      <c r="C157" s="59" t="s">
        <v>5501</v>
      </c>
      <c r="D157" s="59" t="s">
        <v>121</v>
      </c>
      <c r="E157" s="59">
        <v>0</v>
      </c>
      <c r="F157" s="59">
        <v>0</v>
      </c>
      <c r="G157" s="59">
        <v>0</v>
      </c>
      <c r="H157" s="59">
        <v>0</v>
      </c>
      <c r="I157" s="59">
        <v>0</v>
      </c>
      <c r="J157" s="59">
        <v>0</v>
      </c>
      <c r="K157" s="59">
        <v>0</v>
      </c>
      <c r="L157" s="59">
        <v>0</v>
      </c>
      <c r="M157" s="59">
        <v>0</v>
      </c>
      <c r="N157" s="59">
        <v>0</v>
      </c>
      <c r="O157" s="59">
        <v>0</v>
      </c>
      <c r="P157" s="59">
        <v>0</v>
      </c>
      <c r="Q157" s="59">
        <v>0</v>
      </c>
      <c r="R157" s="59">
        <v>0</v>
      </c>
      <c r="S157" s="90"/>
    </row>
    <row r="158" spans="1:19" ht="13.2" x14ac:dyDescent="0.25">
      <c r="A158" s="59" t="s">
        <v>4071</v>
      </c>
      <c r="B158" s="59" t="s">
        <v>5489</v>
      </c>
      <c r="C158" s="59" t="s">
        <v>5502</v>
      </c>
      <c r="D158" s="59" t="s">
        <v>121</v>
      </c>
      <c r="E158" s="59">
        <v>0</v>
      </c>
      <c r="F158" s="59">
        <v>0</v>
      </c>
      <c r="G158" s="59">
        <v>0</v>
      </c>
      <c r="H158" s="59">
        <v>0</v>
      </c>
      <c r="I158" s="59">
        <v>0</v>
      </c>
      <c r="J158" s="59">
        <v>0</v>
      </c>
      <c r="K158" s="59">
        <v>0</v>
      </c>
      <c r="L158" s="59">
        <v>0</v>
      </c>
      <c r="M158" s="59">
        <v>0</v>
      </c>
      <c r="N158" s="59">
        <v>0</v>
      </c>
      <c r="O158" s="59">
        <v>0</v>
      </c>
      <c r="P158" s="59">
        <v>0</v>
      </c>
      <c r="Q158" s="59">
        <v>0</v>
      </c>
      <c r="R158" s="59">
        <v>0</v>
      </c>
      <c r="S158" s="90"/>
    </row>
    <row r="159" spans="1:19" ht="13.2" x14ac:dyDescent="0.25">
      <c r="A159" s="59" t="s">
        <v>4072</v>
      </c>
      <c r="B159" s="59" t="s">
        <v>5489</v>
      </c>
      <c r="C159" s="59" t="s">
        <v>5503</v>
      </c>
      <c r="D159" s="59" t="s">
        <v>121</v>
      </c>
      <c r="E159" s="59">
        <v>1197</v>
      </c>
      <c r="F159" s="59">
        <v>1193</v>
      </c>
      <c r="G159" s="59">
        <v>1193</v>
      </c>
      <c r="H159" s="59">
        <v>1193</v>
      </c>
      <c r="I159" s="59">
        <v>1193</v>
      </c>
      <c r="J159" s="59">
        <v>1193</v>
      </c>
      <c r="K159" s="59">
        <v>1193</v>
      </c>
      <c r="L159" s="59">
        <v>1193</v>
      </c>
      <c r="M159" s="59">
        <v>1193</v>
      </c>
      <c r="N159" s="59">
        <v>1193</v>
      </c>
      <c r="O159" s="59">
        <v>1193</v>
      </c>
      <c r="P159" s="59">
        <v>1193</v>
      </c>
      <c r="Q159" s="59">
        <v>1192</v>
      </c>
      <c r="R159" s="59">
        <v>1192988</v>
      </c>
      <c r="S159" s="90"/>
    </row>
    <row r="160" spans="1:19" ht="13.2" x14ac:dyDescent="0.25">
      <c r="A160" s="59" t="s">
        <v>4073</v>
      </c>
      <c r="B160" s="59" t="s">
        <v>5489</v>
      </c>
      <c r="C160" s="59" t="s">
        <v>5504</v>
      </c>
      <c r="D160" s="59" t="s">
        <v>121</v>
      </c>
      <c r="E160" s="59">
        <v>0</v>
      </c>
      <c r="F160" s="59">
        <v>0</v>
      </c>
      <c r="G160" s="59">
        <v>0</v>
      </c>
      <c r="H160" s="59">
        <v>0</v>
      </c>
      <c r="I160" s="59">
        <v>0</v>
      </c>
      <c r="J160" s="59">
        <v>0</v>
      </c>
      <c r="K160" s="59">
        <v>0</v>
      </c>
      <c r="L160" s="59">
        <v>0</v>
      </c>
      <c r="M160" s="59">
        <v>0</v>
      </c>
      <c r="N160" s="59">
        <v>0</v>
      </c>
      <c r="O160" s="59">
        <v>0</v>
      </c>
      <c r="P160" s="59">
        <v>0</v>
      </c>
      <c r="Q160" s="59">
        <v>0</v>
      </c>
      <c r="R160" s="59">
        <v>0</v>
      </c>
      <c r="S160" s="90"/>
    </row>
    <row r="161" spans="1:19" ht="13.2" x14ac:dyDescent="0.25">
      <c r="A161" s="59" t="s">
        <v>4074</v>
      </c>
      <c r="B161" s="59" t="s">
        <v>5489</v>
      </c>
      <c r="C161" s="59" t="s">
        <v>5505</v>
      </c>
      <c r="D161" s="59" t="s">
        <v>121</v>
      </c>
      <c r="E161" s="59">
        <v>0</v>
      </c>
      <c r="F161" s="59">
        <v>0</v>
      </c>
      <c r="G161" s="59">
        <v>0</v>
      </c>
      <c r="H161" s="59">
        <v>0</v>
      </c>
      <c r="I161" s="59">
        <v>0</v>
      </c>
      <c r="J161" s="59">
        <v>0</v>
      </c>
      <c r="K161" s="59">
        <v>0</v>
      </c>
      <c r="L161" s="59">
        <v>0</v>
      </c>
      <c r="M161" s="59">
        <v>0</v>
      </c>
      <c r="N161" s="59">
        <v>0</v>
      </c>
      <c r="O161" s="59">
        <v>0</v>
      </c>
      <c r="P161" s="59">
        <v>0</v>
      </c>
      <c r="Q161" s="59">
        <v>0</v>
      </c>
      <c r="R161" s="59">
        <v>0</v>
      </c>
      <c r="S161" s="90"/>
    </row>
    <row r="162" spans="1:19" ht="13.2" x14ac:dyDescent="0.25">
      <c r="A162" s="59" t="s">
        <v>4075</v>
      </c>
      <c r="B162" s="59" t="s">
        <v>5489</v>
      </c>
      <c r="C162" s="59" t="s">
        <v>5506</v>
      </c>
      <c r="D162" s="59" t="s">
        <v>121</v>
      </c>
      <c r="E162" s="59">
        <v>63</v>
      </c>
      <c r="F162" s="59">
        <v>63</v>
      </c>
      <c r="G162" s="59">
        <v>63</v>
      </c>
      <c r="H162" s="59">
        <v>63</v>
      </c>
      <c r="I162" s="59">
        <v>63</v>
      </c>
      <c r="J162" s="59">
        <v>63</v>
      </c>
      <c r="K162" s="59">
        <v>63</v>
      </c>
      <c r="L162" s="59">
        <v>63</v>
      </c>
      <c r="M162" s="59">
        <v>63</v>
      </c>
      <c r="N162" s="59">
        <v>63</v>
      </c>
      <c r="O162" s="59">
        <v>63</v>
      </c>
      <c r="P162" s="59">
        <v>63</v>
      </c>
      <c r="Q162" s="59">
        <v>63</v>
      </c>
      <c r="R162" s="59">
        <v>62866</v>
      </c>
      <c r="S162" s="90"/>
    </row>
    <row r="163" spans="1:19" ht="13.2" x14ac:dyDescent="0.25">
      <c r="A163" s="59" t="s">
        <v>4076</v>
      </c>
      <c r="B163" s="59" t="s">
        <v>5489</v>
      </c>
      <c r="C163" s="59" t="s">
        <v>5507</v>
      </c>
      <c r="D163" s="59" t="s">
        <v>121</v>
      </c>
      <c r="E163" s="59">
        <v>0</v>
      </c>
      <c r="F163" s="59">
        <v>0</v>
      </c>
      <c r="G163" s="59">
        <v>0</v>
      </c>
      <c r="H163" s="59">
        <v>0</v>
      </c>
      <c r="I163" s="59">
        <v>0</v>
      </c>
      <c r="J163" s="59">
        <v>0</v>
      </c>
      <c r="K163" s="59">
        <v>0</v>
      </c>
      <c r="L163" s="59">
        <v>0</v>
      </c>
      <c r="M163" s="59">
        <v>0</v>
      </c>
      <c r="N163" s="59">
        <v>0</v>
      </c>
      <c r="O163" s="59">
        <v>0</v>
      </c>
      <c r="P163" s="59">
        <v>0</v>
      </c>
      <c r="Q163" s="59">
        <v>0</v>
      </c>
      <c r="R163" s="59">
        <v>0</v>
      </c>
      <c r="S163" s="90"/>
    </row>
    <row r="164" spans="1:19" ht="13.2" x14ac:dyDescent="0.25">
      <c r="A164" s="59" t="s">
        <v>4077</v>
      </c>
      <c r="B164" s="59" t="s">
        <v>5489</v>
      </c>
      <c r="C164" s="59" t="s">
        <v>5508</v>
      </c>
      <c r="D164" s="59" t="s">
        <v>121</v>
      </c>
      <c r="E164" s="59">
        <v>336</v>
      </c>
      <c r="F164" s="59">
        <v>336</v>
      </c>
      <c r="G164" s="59">
        <v>336</v>
      </c>
      <c r="H164" s="59">
        <v>336</v>
      </c>
      <c r="I164" s="59">
        <v>336</v>
      </c>
      <c r="J164" s="59">
        <v>336</v>
      </c>
      <c r="K164" s="59">
        <v>336</v>
      </c>
      <c r="L164" s="59">
        <v>336</v>
      </c>
      <c r="M164" s="59">
        <v>336</v>
      </c>
      <c r="N164" s="59">
        <v>336</v>
      </c>
      <c r="O164" s="59">
        <v>336</v>
      </c>
      <c r="P164" s="59">
        <v>336</v>
      </c>
      <c r="Q164" s="59">
        <v>336</v>
      </c>
      <c r="R164" s="59">
        <v>336378</v>
      </c>
      <c r="S164" s="90"/>
    </row>
    <row r="165" spans="1:19" ht="13.2" x14ac:dyDescent="0.25">
      <c r="A165" s="59" t="s">
        <v>4078</v>
      </c>
      <c r="B165" s="59" t="s">
        <v>5489</v>
      </c>
      <c r="C165" s="59" t="s">
        <v>5509</v>
      </c>
      <c r="D165" s="59" t="s">
        <v>121</v>
      </c>
      <c r="E165" s="59">
        <v>0</v>
      </c>
      <c r="F165" s="59">
        <v>0</v>
      </c>
      <c r="G165" s="59">
        <v>0</v>
      </c>
      <c r="H165" s="59">
        <v>0</v>
      </c>
      <c r="I165" s="59">
        <v>0</v>
      </c>
      <c r="J165" s="59">
        <v>0</v>
      </c>
      <c r="K165" s="59">
        <v>0</v>
      </c>
      <c r="L165" s="59">
        <v>0</v>
      </c>
      <c r="M165" s="59">
        <v>0</v>
      </c>
      <c r="N165" s="59">
        <v>0</v>
      </c>
      <c r="O165" s="59">
        <v>0</v>
      </c>
      <c r="P165" s="59">
        <v>0</v>
      </c>
      <c r="Q165" s="59">
        <v>0</v>
      </c>
      <c r="R165" s="59">
        <v>0</v>
      </c>
      <c r="S165" s="90"/>
    </row>
    <row r="166" spans="1:19" ht="13.2" x14ac:dyDescent="0.25">
      <c r="A166" s="59" t="s">
        <v>4079</v>
      </c>
      <c r="B166" s="59" t="s">
        <v>5489</v>
      </c>
      <c r="C166" s="59" t="s">
        <v>5510</v>
      </c>
      <c r="D166" s="59" t="s">
        <v>121</v>
      </c>
      <c r="E166" s="59">
        <v>0</v>
      </c>
      <c r="F166" s="59">
        <v>0</v>
      </c>
      <c r="G166" s="59">
        <v>0</v>
      </c>
      <c r="H166" s="59">
        <v>0</v>
      </c>
      <c r="I166" s="59">
        <v>0</v>
      </c>
      <c r="J166" s="59">
        <v>0</v>
      </c>
      <c r="K166" s="59">
        <v>0</v>
      </c>
      <c r="L166" s="59">
        <v>0</v>
      </c>
      <c r="M166" s="59">
        <v>0</v>
      </c>
      <c r="N166" s="59">
        <v>0</v>
      </c>
      <c r="O166" s="59">
        <v>0</v>
      </c>
      <c r="P166" s="59">
        <v>0</v>
      </c>
      <c r="Q166" s="59">
        <v>0</v>
      </c>
      <c r="R166" s="59">
        <v>0</v>
      </c>
      <c r="S166" s="90"/>
    </row>
    <row r="167" spans="1:19" ht="13.2" x14ac:dyDescent="0.25">
      <c r="A167" s="59" t="s">
        <v>4080</v>
      </c>
      <c r="B167" s="59" t="s">
        <v>5489</v>
      </c>
      <c r="C167" s="59" t="s">
        <v>5511</v>
      </c>
      <c r="D167" s="59" t="s">
        <v>121</v>
      </c>
      <c r="E167" s="59">
        <v>6</v>
      </c>
      <c r="F167" s="59">
        <v>6</v>
      </c>
      <c r="G167" s="59">
        <v>6</v>
      </c>
      <c r="H167" s="59">
        <v>6</v>
      </c>
      <c r="I167" s="59">
        <v>6</v>
      </c>
      <c r="J167" s="59">
        <v>6</v>
      </c>
      <c r="K167" s="59">
        <v>6</v>
      </c>
      <c r="L167" s="59">
        <v>6</v>
      </c>
      <c r="M167" s="59">
        <v>6</v>
      </c>
      <c r="N167" s="59">
        <v>6</v>
      </c>
      <c r="O167" s="59">
        <v>6</v>
      </c>
      <c r="P167" s="59">
        <v>6</v>
      </c>
      <c r="Q167" s="59">
        <v>6</v>
      </c>
      <c r="R167" s="59">
        <v>6163</v>
      </c>
      <c r="S167" s="90"/>
    </row>
    <row r="168" spans="1:19" ht="13.2" x14ac:dyDescent="0.25">
      <c r="A168" s="59" t="s">
        <v>4081</v>
      </c>
      <c r="B168" s="59" t="s">
        <v>5489</v>
      </c>
      <c r="C168" s="59" t="s">
        <v>5512</v>
      </c>
      <c r="D168" s="59" t="s">
        <v>121</v>
      </c>
      <c r="E168" s="59">
        <v>0</v>
      </c>
      <c r="F168" s="59">
        <v>0</v>
      </c>
      <c r="G168" s="59">
        <v>0</v>
      </c>
      <c r="H168" s="59">
        <v>0</v>
      </c>
      <c r="I168" s="59">
        <v>0</v>
      </c>
      <c r="J168" s="59">
        <v>0</v>
      </c>
      <c r="K168" s="59">
        <v>0</v>
      </c>
      <c r="L168" s="59">
        <v>0</v>
      </c>
      <c r="M168" s="59">
        <v>0</v>
      </c>
      <c r="N168" s="59">
        <v>0</v>
      </c>
      <c r="O168" s="59">
        <v>0</v>
      </c>
      <c r="P168" s="59">
        <v>0</v>
      </c>
      <c r="Q168" s="59">
        <v>0</v>
      </c>
      <c r="R168" s="59">
        <v>0</v>
      </c>
      <c r="S168" s="90"/>
    </row>
    <row r="169" spans="1:19" ht="13.2" x14ac:dyDescent="0.25">
      <c r="A169" s="59" t="s">
        <v>4082</v>
      </c>
      <c r="B169" s="59" t="s">
        <v>5489</v>
      </c>
      <c r="C169" s="59" t="s">
        <v>5513</v>
      </c>
      <c r="D169" s="59" t="s">
        <v>121</v>
      </c>
      <c r="E169" s="59">
        <v>0</v>
      </c>
      <c r="F169" s="59">
        <v>0</v>
      </c>
      <c r="G169" s="59">
        <v>0</v>
      </c>
      <c r="H169" s="59">
        <v>0</v>
      </c>
      <c r="I169" s="59">
        <v>0</v>
      </c>
      <c r="J169" s="59">
        <v>0</v>
      </c>
      <c r="K169" s="59">
        <v>0</v>
      </c>
      <c r="L169" s="59">
        <v>0</v>
      </c>
      <c r="M169" s="59">
        <v>11</v>
      </c>
      <c r="N169" s="59">
        <v>11</v>
      </c>
      <c r="O169" s="59">
        <v>11</v>
      </c>
      <c r="P169" s="59">
        <v>11</v>
      </c>
      <c r="Q169" s="59">
        <v>11</v>
      </c>
      <c r="R169" s="59">
        <v>4095</v>
      </c>
      <c r="S169" s="90"/>
    </row>
    <row r="170" spans="1:19" ht="13.2" x14ac:dyDescent="0.25">
      <c r="A170" s="59" t="s">
        <v>4083</v>
      </c>
      <c r="B170" s="59" t="s">
        <v>5489</v>
      </c>
      <c r="C170" s="59" t="s">
        <v>5514</v>
      </c>
      <c r="D170" s="59" t="s">
        <v>121</v>
      </c>
      <c r="E170" s="59">
        <v>153</v>
      </c>
      <c r="F170" s="59">
        <v>153</v>
      </c>
      <c r="G170" s="59">
        <v>153</v>
      </c>
      <c r="H170" s="59">
        <v>153</v>
      </c>
      <c r="I170" s="59">
        <v>153</v>
      </c>
      <c r="J170" s="59">
        <v>153</v>
      </c>
      <c r="K170" s="59">
        <v>153</v>
      </c>
      <c r="L170" s="59">
        <v>153</v>
      </c>
      <c r="M170" s="59">
        <v>153</v>
      </c>
      <c r="N170" s="59">
        <v>153</v>
      </c>
      <c r="O170" s="59">
        <v>153</v>
      </c>
      <c r="P170" s="59">
        <v>153</v>
      </c>
      <c r="Q170" s="59">
        <v>153</v>
      </c>
      <c r="R170" s="59">
        <v>152757</v>
      </c>
      <c r="S170" s="90"/>
    </row>
    <row r="171" spans="1:19" ht="13.2" x14ac:dyDescent="0.25">
      <c r="A171" s="59" t="s">
        <v>4084</v>
      </c>
      <c r="B171" s="59" t="s">
        <v>5489</v>
      </c>
      <c r="C171" s="59" t="s">
        <v>5515</v>
      </c>
      <c r="D171" s="59" t="s">
        <v>121</v>
      </c>
      <c r="E171" s="59">
        <v>0</v>
      </c>
      <c r="F171" s="59">
        <v>0</v>
      </c>
      <c r="G171" s="59">
        <v>0</v>
      </c>
      <c r="H171" s="59">
        <v>0</v>
      </c>
      <c r="I171" s="59">
        <v>0</v>
      </c>
      <c r="J171" s="59">
        <v>0</v>
      </c>
      <c r="K171" s="59">
        <v>0</v>
      </c>
      <c r="L171" s="59">
        <v>0</v>
      </c>
      <c r="M171" s="59">
        <v>0</v>
      </c>
      <c r="N171" s="59">
        <v>0</v>
      </c>
      <c r="O171" s="59">
        <v>0</v>
      </c>
      <c r="P171" s="59">
        <v>0</v>
      </c>
      <c r="Q171" s="59">
        <v>0</v>
      </c>
      <c r="R171" s="59">
        <v>0</v>
      </c>
      <c r="S171" s="90"/>
    </row>
    <row r="172" spans="1:19" ht="13.2" x14ac:dyDescent="0.25">
      <c r="A172" s="59" t="s">
        <v>4085</v>
      </c>
      <c r="B172" s="59" t="s">
        <v>5489</v>
      </c>
      <c r="C172" s="59" t="s">
        <v>5516</v>
      </c>
      <c r="D172" s="59" t="s">
        <v>121</v>
      </c>
      <c r="E172" s="59">
        <v>72</v>
      </c>
      <c r="F172" s="59">
        <v>72</v>
      </c>
      <c r="G172" s="59">
        <v>72</v>
      </c>
      <c r="H172" s="59">
        <v>72</v>
      </c>
      <c r="I172" s="59">
        <v>72</v>
      </c>
      <c r="J172" s="59">
        <v>72</v>
      </c>
      <c r="K172" s="59">
        <v>72</v>
      </c>
      <c r="L172" s="59">
        <v>72</v>
      </c>
      <c r="M172" s="59">
        <v>72</v>
      </c>
      <c r="N172" s="59">
        <v>72</v>
      </c>
      <c r="O172" s="59">
        <v>72</v>
      </c>
      <c r="P172" s="59">
        <v>72</v>
      </c>
      <c r="Q172" s="59">
        <v>72</v>
      </c>
      <c r="R172" s="59">
        <v>72067</v>
      </c>
      <c r="S172" s="90"/>
    </row>
    <row r="173" spans="1:19" ht="13.2" x14ac:dyDescent="0.25">
      <c r="A173" s="59" t="s">
        <v>4086</v>
      </c>
      <c r="B173" s="59" t="s">
        <v>5489</v>
      </c>
      <c r="C173" s="59" t="s">
        <v>5517</v>
      </c>
      <c r="D173" s="59" t="s">
        <v>121</v>
      </c>
      <c r="E173" s="59">
        <v>110</v>
      </c>
      <c r="F173" s="59">
        <v>110</v>
      </c>
      <c r="G173" s="59">
        <v>110</v>
      </c>
      <c r="H173" s="59">
        <v>110</v>
      </c>
      <c r="I173" s="59">
        <v>110</v>
      </c>
      <c r="J173" s="59">
        <v>110</v>
      </c>
      <c r="K173" s="59">
        <v>110</v>
      </c>
      <c r="L173" s="59">
        <v>110</v>
      </c>
      <c r="M173" s="59">
        <v>110</v>
      </c>
      <c r="N173" s="59">
        <v>110</v>
      </c>
      <c r="O173" s="59">
        <v>110</v>
      </c>
      <c r="P173" s="59">
        <v>110</v>
      </c>
      <c r="Q173" s="59">
        <v>110</v>
      </c>
      <c r="R173" s="59">
        <v>110376</v>
      </c>
      <c r="S173" s="90"/>
    </row>
    <row r="174" spans="1:19" ht="13.2" x14ac:dyDescent="0.25">
      <c r="A174" s="59" t="s">
        <v>4087</v>
      </c>
      <c r="B174" s="59" t="s">
        <v>5489</v>
      </c>
      <c r="C174" s="59" t="s">
        <v>5518</v>
      </c>
      <c r="D174" s="59" t="s">
        <v>121</v>
      </c>
      <c r="E174" s="59">
        <v>0</v>
      </c>
      <c r="F174" s="59">
        <v>0</v>
      </c>
      <c r="G174" s="59">
        <v>0</v>
      </c>
      <c r="H174" s="59">
        <v>0</v>
      </c>
      <c r="I174" s="59">
        <v>0</v>
      </c>
      <c r="J174" s="59">
        <v>0</v>
      </c>
      <c r="K174" s="59">
        <v>0</v>
      </c>
      <c r="L174" s="59">
        <v>0</v>
      </c>
      <c r="M174" s="59">
        <v>0</v>
      </c>
      <c r="N174" s="59">
        <v>0</v>
      </c>
      <c r="O174" s="59">
        <v>0</v>
      </c>
      <c r="P174" s="59">
        <v>0</v>
      </c>
      <c r="Q174" s="59">
        <v>0</v>
      </c>
      <c r="R174" s="59">
        <v>0</v>
      </c>
      <c r="S174" s="90"/>
    </row>
    <row r="175" spans="1:19" ht="13.2" x14ac:dyDescent="0.25">
      <c r="A175" s="59" t="s">
        <v>4088</v>
      </c>
      <c r="B175" s="59" t="s">
        <v>5519</v>
      </c>
      <c r="C175" s="59" t="s">
        <v>5520</v>
      </c>
      <c r="D175" s="59" t="s">
        <v>121</v>
      </c>
      <c r="E175" s="59">
        <v>253</v>
      </c>
      <c r="F175" s="59">
        <v>253</v>
      </c>
      <c r="G175" s="59">
        <v>253</v>
      </c>
      <c r="H175" s="59">
        <v>253</v>
      </c>
      <c r="I175" s="59">
        <v>253</v>
      </c>
      <c r="J175" s="59">
        <v>253</v>
      </c>
      <c r="K175" s="59">
        <v>253</v>
      </c>
      <c r="L175" s="59">
        <v>253</v>
      </c>
      <c r="M175" s="59">
        <v>253</v>
      </c>
      <c r="N175" s="59">
        <v>253</v>
      </c>
      <c r="O175" s="59">
        <v>253</v>
      </c>
      <c r="P175" s="59">
        <v>253</v>
      </c>
      <c r="Q175" s="59">
        <v>253</v>
      </c>
      <c r="R175" s="59">
        <v>252964</v>
      </c>
      <c r="S175" s="90"/>
    </row>
    <row r="176" spans="1:19" ht="13.2" x14ac:dyDescent="0.25">
      <c r="A176" s="59" t="s">
        <v>4089</v>
      </c>
      <c r="B176" s="59" t="s">
        <v>5521</v>
      </c>
      <c r="C176" s="59" t="s">
        <v>5522</v>
      </c>
      <c r="D176" s="59" t="s">
        <v>121</v>
      </c>
      <c r="E176" s="59">
        <v>99770</v>
      </c>
      <c r="F176" s="59">
        <v>99770</v>
      </c>
      <c r="G176" s="59">
        <v>99770</v>
      </c>
      <c r="H176" s="59">
        <v>99770</v>
      </c>
      <c r="I176" s="59">
        <v>99770</v>
      </c>
      <c r="J176" s="59">
        <v>99770</v>
      </c>
      <c r="K176" s="59">
        <v>99770</v>
      </c>
      <c r="L176" s="59">
        <v>99770</v>
      </c>
      <c r="M176" s="59">
        <v>99770</v>
      </c>
      <c r="N176" s="59">
        <v>99770</v>
      </c>
      <c r="O176" s="59">
        <v>99770</v>
      </c>
      <c r="P176" s="59">
        <v>99770</v>
      </c>
      <c r="Q176" s="59">
        <v>90567</v>
      </c>
      <c r="R176" s="59">
        <v>99386675</v>
      </c>
      <c r="S176" s="90"/>
    </row>
    <row r="177" spans="1:19" ht="13.2" x14ac:dyDescent="0.25">
      <c r="A177" s="59" t="s">
        <v>4090</v>
      </c>
      <c r="B177" s="59" t="s">
        <v>5523</v>
      </c>
      <c r="C177" s="59" t="s">
        <v>5524</v>
      </c>
      <c r="D177" s="59" t="s">
        <v>123</v>
      </c>
      <c r="E177" s="59">
        <v>27</v>
      </c>
      <c r="F177" s="59">
        <v>10</v>
      </c>
      <c r="G177" s="59">
        <v>10</v>
      </c>
      <c r="H177" s="59">
        <v>10</v>
      </c>
      <c r="I177" s="59">
        <v>10</v>
      </c>
      <c r="J177" s="59">
        <v>10</v>
      </c>
      <c r="K177" s="59">
        <v>10</v>
      </c>
      <c r="L177" s="59">
        <v>10</v>
      </c>
      <c r="M177" s="59">
        <v>10</v>
      </c>
      <c r="N177" s="59">
        <v>10</v>
      </c>
      <c r="O177" s="59">
        <v>10</v>
      </c>
      <c r="P177" s="59">
        <v>10</v>
      </c>
      <c r="Q177" s="59">
        <v>10</v>
      </c>
      <c r="R177" s="59">
        <v>10543</v>
      </c>
      <c r="S177" s="90"/>
    </row>
    <row r="178" spans="1:19" ht="13.2" x14ac:dyDescent="0.25">
      <c r="A178" s="59" t="s">
        <v>4091</v>
      </c>
      <c r="B178" s="59" t="s">
        <v>5523</v>
      </c>
      <c r="C178" s="59" t="s">
        <v>5525</v>
      </c>
      <c r="D178" s="59" t="s">
        <v>123</v>
      </c>
      <c r="E178" s="59">
        <v>0</v>
      </c>
      <c r="F178" s="59">
        <v>0</v>
      </c>
      <c r="G178" s="59">
        <v>0</v>
      </c>
      <c r="H178" s="59">
        <v>0</v>
      </c>
      <c r="I178" s="59">
        <v>0</v>
      </c>
      <c r="J178" s="59">
        <v>0</v>
      </c>
      <c r="K178" s="59">
        <v>0</v>
      </c>
      <c r="L178" s="59">
        <v>0</v>
      </c>
      <c r="M178" s="59">
        <v>0</v>
      </c>
      <c r="N178" s="59">
        <v>0</v>
      </c>
      <c r="O178" s="59">
        <v>0</v>
      </c>
      <c r="P178" s="59">
        <v>0</v>
      </c>
      <c r="Q178" s="59">
        <v>0</v>
      </c>
      <c r="R178" s="59">
        <v>0</v>
      </c>
      <c r="S178" s="90"/>
    </row>
    <row r="179" spans="1:19" ht="13.2" x14ac:dyDescent="0.25">
      <c r="A179" s="59" t="s">
        <v>4092</v>
      </c>
      <c r="B179" s="59" t="s">
        <v>5523</v>
      </c>
      <c r="C179" s="59" t="s">
        <v>5526</v>
      </c>
      <c r="D179" s="59" t="s">
        <v>123</v>
      </c>
      <c r="E179" s="59">
        <v>4314</v>
      </c>
      <c r="F179" s="59">
        <v>4389</v>
      </c>
      <c r="G179" s="59">
        <v>4390</v>
      </c>
      <c r="H179" s="59">
        <v>4390</v>
      </c>
      <c r="I179" s="59">
        <v>4390</v>
      </c>
      <c r="J179" s="59">
        <v>4390</v>
      </c>
      <c r="K179" s="59">
        <v>4390</v>
      </c>
      <c r="L179" s="59">
        <v>4390</v>
      </c>
      <c r="M179" s="59">
        <v>4390</v>
      </c>
      <c r="N179" s="59">
        <v>4390</v>
      </c>
      <c r="O179" s="59">
        <v>4390</v>
      </c>
      <c r="P179" s="59">
        <v>4390</v>
      </c>
      <c r="Q179" s="59">
        <v>4510</v>
      </c>
      <c r="R179" s="59">
        <v>4392170</v>
      </c>
      <c r="S179" s="90"/>
    </row>
    <row r="180" spans="1:19" ht="13.2" x14ac:dyDescent="0.25">
      <c r="A180" s="59" t="s">
        <v>4093</v>
      </c>
      <c r="B180" s="59" t="s">
        <v>5523</v>
      </c>
      <c r="C180" s="59" t="s">
        <v>5527</v>
      </c>
      <c r="D180" s="59" t="s">
        <v>123</v>
      </c>
      <c r="E180" s="59">
        <v>0</v>
      </c>
      <c r="F180" s="59">
        <v>0</v>
      </c>
      <c r="G180" s="59">
        <v>0</v>
      </c>
      <c r="H180" s="59">
        <v>0</v>
      </c>
      <c r="I180" s="59">
        <v>0</v>
      </c>
      <c r="J180" s="59">
        <v>0</v>
      </c>
      <c r="K180" s="59">
        <v>0</v>
      </c>
      <c r="L180" s="59">
        <v>0</v>
      </c>
      <c r="M180" s="59">
        <v>0</v>
      </c>
      <c r="N180" s="59">
        <v>0</v>
      </c>
      <c r="O180" s="59">
        <v>0</v>
      </c>
      <c r="P180" s="59">
        <v>0</v>
      </c>
      <c r="Q180" s="59">
        <v>0</v>
      </c>
      <c r="R180" s="59">
        <v>0</v>
      </c>
      <c r="S180" s="90"/>
    </row>
    <row r="181" spans="1:19" ht="13.2" x14ac:dyDescent="0.25">
      <c r="A181" s="59" t="s">
        <v>4094</v>
      </c>
      <c r="B181" s="59" t="s">
        <v>5523</v>
      </c>
      <c r="C181" s="59" t="s">
        <v>5528</v>
      </c>
      <c r="D181" s="59" t="s">
        <v>123</v>
      </c>
      <c r="E181" s="59">
        <v>0</v>
      </c>
      <c r="F181" s="59">
        <v>0</v>
      </c>
      <c r="G181" s="59">
        <v>0</v>
      </c>
      <c r="H181" s="59">
        <v>0</v>
      </c>
      <c r="I181" s="59">
        <v>0</v>
      </c>
      <c r="J181" s="59">
        <v>0</v>
      </c>
      <c r="K181" s="59">
        <v>0</v>
      </c>
      <c r="L181" s="59">
        <v>0</v>
      </c>
      <c r="M181" s="59">
        <v>0</v>
      </c>
      <c r="N181" s="59">
        <v>0</v>
      </c>
      <c r="O181" s="59">
        <v>0</v>
      </c>
      <c r="P181" s="59">
        <v>0</v>
      </c>
      <c r="Q181" s="59">
        <v>0</v>
      </c>
      <c r="R181" s="59">
        <v>0</v>
      </c>
      <c r="S181" s="90"/>
    </row>
    <row r="182" spans="1:19" ht="13.2" x14ac:dyDescent="0.25">
      <c r="A182" s="59" t="s">
        <v>4095</v>
      </c>
      <c r="B182" s="59" t="s">
        <v>5523</v>
      </c>
      <c r="C182" s="59" t="s">
        <v>5529</v>
      </c>
      <c r="D182" s="59" t="s">
        <v>123</v>
      </c>
      <c r="E182" s="59">
        <v>521</v>
      </c>
      <c r="F182" s="59">
        <v>522</v>
      </c>
      <c r="G182" s="59">
        <v>522</v>
      </c>
      <c r="H182" s="59">
        <v>522</v>
      </c>
      <c r="I182" s="59">
        <v>522</v>
      </c>
      <c r="J182" s="59">
        <v>522</v>
      </c>
      <c r="K182" s="59">
        <v>522</v>
      </c>
      <c r="L182" s="59">
        <v>522</v>
      </c>
      <c r="M182" s="59">
        <v>522</v>
      </c>
      <c r="N182" s="59">
        <v>522</v>
      </c>
      <c r="O182" s="59">
        <v>522</v>
      </c>
      <c r="P182" s="59">
        <v>522</v>
      </c>
      <c r="Q182" s="59">
        <v>522</v>
      </c>
      <c r="R182" s="59">
        <v>521595</v>
      </c>
      <c r="S182" s="90"/>
    </row>
    <row r="183" spans="1:19" ht="13.2" x14ac:dyDescent="0.25">
      <c r="A183" s="59" t="s">
        <v>4096</v>
      </c>
      <c r="B183" s="59" t="s">
        <v>5523</v>
      </c>
      <c r="C183" s="59" t="s">
        <v>5530</v>
      </c>
      <c r="D183" s="59" t="s">
        <v>123</v>
      </c>
      <c r="E183" s="59">
        <v>2001</v>
      </c>
      <c r="F183" s="59">
        <v>2001</v>
      </c>
      <c r="G183" s="59">
        <v>2001</v>
      </c>
      <c r="H183" s="59">
        <v>2001</v>
      </c>
      <c r="I183" s="59">
        <v>2001</v>
      </c>
      <c r="J183" s="59">
        <v>2001</v>
      </c>
      <c r="K183" s="59">
        <v>2001</v>
      </c>
      <c r="L183" s="59">
        <v>2001</v>
      </c>
      <c r="M183" s="59">
        <v>2001</v>
      </c>
      <c r="N183" s="59">
        <v>2001</v>
      </c>
      <c r="O183" s="59">
        <v>2001</v>
      </c>
      <c r="P183" s="59">
        <v>2001</v>
      </c>
      <c r="Q183" s="59">
        <v>2001</v>
      </c>
      <c r="R183" s="59">
        <v>2001428</v>
      </c>
      <c r="S183" s="90"/>
    </row>
    <row r="184" spans="1:19" ht="13.2" x14ac:dyDescent="0.25">
      <c r="A184" s="59" t="s">
        <v>4097</v>
      </c>
      <c r="B184" s="59" t="s">
        <v>5523</v>
      </c>
      <c r="C184" s="59" t="s">
        <v>5531</v>
      </c>
      <c r="D184" s="59" t="s">
        <v>123</v>
      </c>
      <c r="E184" s="59">
        <v>19</v>
      </c>
      <c r="F184" s="59">
        <v>19</v>
      </c>
      <c r="G184" s="59">
        <v>19</v>
      </c>
      <c r="H184" s="59">
        <v>19</v>
      </c>
      <c r="I184" s="59">
        <v>19</v>
      </c>
      <c r="J184" s="59">
        <v>19</v>
      </c>
      <c r="K184" s="59">
        <v>19</v>
      </c>
      <c r="L184" s="59">
        <v>19</v>
      </c>
      <c r="M184" s="59">
        <v>19</v>
      </c>
      <c r="N184" s="59">
        <v>19</v>
      </c>
      <c r="O184" s="59">
        <v>19</v>
      </c>
      <c r="P184" s="59">
        <v>19</v>
      </c>
      <c r="Q184" s="59">
        <v>19</v>
      </c>
      <c r="R184" s="59">
        <v>18825</v>
      </c>
      <c r="S184" s="90"/>
    </row>
    <row r="185" spans="1:19" ht="13.2" x14ac:dyDescent="0.25">
      <c r="A185" s="59" t="s">
        <v>4098</v>
      </c>
      <c r="B185" s="59" t="s">
        <v>5532</v>
      </c>
      <c r="C185" s="59" t="s">
        <v>5533</v>
      </c>
      <c r="D185" s="59" t="s">
        <v>123</v>
      </c>
      <c r="E185" s="59">
        <v>0</v>
      </c>
      <c r="F185" s="59">
        <v>17</v>
      </c>
      <c r="G185" s="59">
        <v>17</v>
      </c>
      <c r="H185" s="59">
        <v>17</v>
      </c>
      <c r="I185" s="59">
        <v>17</v>
      </c>
      <c r="J185" s="59">
        <v>17</v>
      </c>
      <c r="K185" s="59">
        <v>17</v>
      </c>
      <c r="L185" s="59">
        <v>17</v>
      </c>
      <c r="M185" s="59">
        <v>17</v>
      </c>
      <c r="N185" s="59">
        <v>17</v>
      </c>
      <c r="O185" s="59">
        <v>17</v>
      </c>
      <c r="P185" s="59">
        <v>17</v>
      </c>
      <c r="Q185" s="59">
        <v>17</v>
      </c>
      <c r="R185" s="59">
        <v>16064</v>
      </c>
      <c r="S185" s="90"/>
    </row>
    <row r="186" spans="1:19" ht="13.2" x14ac:dyDescent="0.25">
      <c r="A186" s="59" t="s">
        <v>4099</v>
      </c>
      <c r="B186" s="59" t="s">
        <v>5532</v>
      </c>
      <c r="C186" s="59" t="s">
        <v>5534</v>
      </c>
      <c r="D186" s="59" t="s">
        <v>123</v>
      </c>
      <c r="E186" s="59">
        <v>33</v>
      </c>
      <c r="F186" s="59">
        <v>33</v>
      </c>
      <c r="G186" s="59">
        <v>33</v>
      </c>
      <c r="H186" s="59">
        <v>33</v>
      </c>
      <c r="I186" s="59">
        <v>33</v>
      </c>
      <c r="J186" s="59">
        <v>33</v>
      </c>
      <c r="K186" s="59">
        <v>33</v>
      </c>
      <c r="L186" s="59">
        <v>33</v>
      </c>
      <c r="M186" s="59">
        <v>33</v>
      </c>
      <c r="N186" s="59">
        <v>33</v>
      </c>
      <c r="O186" s="59">
        <v>33</v>
      </c>
      <c r="P186" s="59">
        <v>33</v>
      </c>
      <c r="Q186" s="59">
        <v>33</v>
      </c>
      <c r="R186" s="59">
        <v>32899</v>
      </c>
      <c r="S186" s="90"/>
    </row>
    <row r="187" spans="1:19" ht="13.2" x14ac:dyDescent="0.25">
      <c r="A187" s="59" t="s">
        <v>4100</v>
      </c>
      <c r="B187" s="59" t="s">
        <v>5535</v>
      </c>
      <c r="C187" s="59" t="s">
        <v>5536</v>
      </c>
      <c r="D187" s="59" t="s">
        <v>123</v>
      </c>
      <c r="E187" s="59">
        <v>0</v>
      </c>
      <c r="F187" s="59">
        <v>0</v>
      </c>
      <c r="G187" s="59">
        <v>0</v>
      </c>
      <c r="H187" s="59">
        <v>0</v>
      </c>
      <c r="I187" s="59">
        <v>0</v>
      </c>
      <c r="J187" s="59">
        <v>0</v>
      </c>
      <c r="K187" s="59">
        <v>0</v>
      </c>
      <c r="L187" s="59">
        <v>0</v>
      </c>
      <c r="M187" s="59">
        <v>0</v>
      </c>
      <c r="N187" s="59">
        <v>0</v>
      </c>
      <c r="O187" s="59">
        <v>0</v>
      </c>
      <c r="P187" s="59">
        <v>0</v>
      </c>
      <c r="Q187" s="59">
        <v>0</v>
      </c>
      <c r="R187" s="59">
        <v>0</v>
      </c>
      <c r="S187" s="90"/>
    </row>
    <row r="188" spans="1:19" ht="13.2" x14ac:dyDescent="0.25">
      <c r="A188" s="59" t="s">
        <v>4101</v>
      </c>
      <c r="B188" s="59" t="s">
        <v>5537</v>
      </c>
      <c r="C188" s="59" t="s">
        <v>5538</v>
      </c>
      <c r="D188" s="59" t="s">
        <v>123</v>
      </c>
      <c r="E188" s="59">
        <v>0</v>
      </c>
      <c r="F188" s="59">
        <v>0</v>
      </c>
      <c r="G188" s="59">
        <v>0</v>
      </c>
      <c r="H188" s="59">
        <v>0</v>
      </c>
      <c r="I188" s="59">
        <v>0</v>
      </c>
      <c r="J188" s="59">
        <v>0</v>
      </c>
      <c r="K188" s="59">
        <v>0</v>
      </c>
      <c r="L188" s="59">
        <v>0</v>
      </c>
      <c r="M188" s="59">
        <v>0</v>
      </c>
      <c r="N188" s="59">
        <v>0</v>
      </c>
      <c r="O188" s="59">
        <v>0</v>
      </c>
      <c r="P188" s="59">
        <v>0</v>
      </c>
      <c r="Q188" s="59">
        <v>0</v>
      </c>
      <c r="R188" s="59">
        <v>0</v>
      </c>
      <c r="S188" s="90"/>
    </row>
    <row r="189" spans="1:19" ht="13.2" x14ac:dyDescent="0.25">
      <c r="A189" s="59" t="s">
        <v>4102</v>
      </c>
      <c r="B189" s="59" t="s">
        <v>5537</v>
      </c>
      <c r="C189" s="59" t="s">
        <v>5539</v>
      </c>
      <c r="D189" s="59" t="s">
        <v>123</v>
      </c>
      <c r="E189" s="59">
        <v>422</v>
      </c>
      <c r="F189" s="59">
        <v>422</v>
      </c>
      <c r="G189" s="59">
        <v>422</v>
      </c>
      <c r="H189" s="59">
        <v>422</v>
      </c>
      <c r="I189" s="59">
        <v>422</v>
      </c>
      <c r="J189" s="59">
        <v>422</v>
      </c>
      <c r="K189" s="59">
        <v>422</v>
      </c>
      <c r="L189" s="59">
        <v>422</v>
      </c>
      <c r="M189" s="59">
        <v>422</v>
      </c>
      <c r="N189" s="59">
        <v>422</v>
      </c>
      <c r="O189" s="59">
        <v>422</v>
      </c>
      <c r="P189" s="59">
        <v>422</v>
      </c>
      <c r="Q189" s="59">
        <v>422</v>
      </c>
      <c r="R189" s="59">
        <v>422423</v>
      </c>
      <c r="S189" s="90"/>
    </row>
    <row r="190" spans="1:19" ht="13.2" x14ac:dyDescent="0.25">
      <c r="A190" s="59" t="s">
        <v>4103</v>
      </c>
      <c r="B190" s="59" t="s">
        <v>5537</v>
      </c>
      <c r="C190" s="59" t="s">
        <v>5540</v>
      </c>
      <c r="D190" s="59" t="s">
        <v>123</v>
      </c>
      <c r="E190" s="59">
        <v>7878</v>
      </c>
      <c r="F190" s="59">
        <v>7878</v>
      </c>
      <c r="G190" s="59">
        <v>7878</v>
      </c>
      <c r="H190" s="59">
        <v>7878</v>
      </c>
      <c r="I190" s="59">
        <v>7878</v>
      </c>
      <c r="J190" s="59">
        <v>7878</v>
      </c>
      <c r="K190" s="59">
        <v>7878</v>
      </c>
      <c r="L190" s="59">
        <v>7878</v>
      </c>
      <c r="M190" s="59">
        <v>7878</v>
      </c>
      <c r="N190" s="59">
        <v>7878</v>
      </c>
      <c r="O190" s="59">
        <v>7878</v>
      </c>
      <c r="P190" s="59">
        <v>7878</v>
      </c>
      <c r="Q190" s="59">
        <v>7878</v>
      </c>
      <c r="R190" s="59">
        <v>7877977</v>
      </c>
      <c r="S190" s="90"/>
    </row>
    <row r="191" spans="1:19" ht="13.2" x14ac:dyDescent="0.25">
      <c r="A191" s="59" t="s">
        <v>4104</v>
      </c>
      <c r="B191" s="59" t="s">
        <v>5537</v>
      </c>
      <c r="C191" s="59" t="s">
        <v>5541</v>
      </c>
      <c r="D191" s="59" t="s">
        <v>123</v>
      </c>
      <c r="E191" s="59">
        <v>0</v>
      </c>
      <c r="F191" s="59">
        <v>0</v>
      </c>
      <c r="G191" s="59">
        <v>0</v>
      </c>
      <c r="H191" s="59">
        <v>0</v>
      </c>
      <c r="I191" s="59">
        <v>0</v>
      </c>
      <c r="J191" s="59">
        <v>0</v>
      </c>
      <c r="K191" s="59">
        <v>0</v>
      </c>
      <c r="L191" s="59">
        <v>0</v>
      </c>
      <c r="M191" s="59">
        <v>0</v>
      </c>
      <c r="N191" s="59">
        <v>0</v>
      </c>
      <c r="O191" s="59">
        <v>0</v>
      </c>
      <c r="P191" s="59">
        <v>0</v>
      </c>
      <c r="Q191" s="59">
        <v>0</v>
      </c>
      <c r="R191" s="59">
        <v>0</v>
      </c>
      <c r="S191" s="90"/>
    </row>
    <row r="192" spans="1:19" ht="13.2" x14ac:dyDescent="0.25">
      <c r="A192" s="59" t="s">
        <v>4105</v>
      </c>
      <c r="B192" s="59" t="s">
        <v>5537</v>
      </c>
      <c r="C192" s="59" t="s">
        <v>5542</v>
      </c>
      <c r="D192" s="59" t="s">
        <v>123</v>
      </c>
      <c r="E192" s="59">
        <v>0</v>
      </c>
      <c r="F192" s="59">
        <v>0</v>
      </c>
      <c r="G192" s="59">
        <v>0</v>
      </c>
      <c r="H192" s="59">
        <v>0</v>
      </c>
      <c r="I192" s="59">
        <v>0</v>
      </c>
      <c r="J192" s="59">
        <v>0</v>
      </c>
      <c r="K192" s="59">
        <v>0</v>
      </c>
      <c r="L192" s="59">
        <v>0</v>
      </c>
      <c r="M192" s="59">
        <v>0</v>
      </c>
      <c r="N192" s="59">
        <v>0</v>
      </c>
      <c r="O192" s="59">
        <v>0</v>
      </c>
      <c r="P192" s="59">
        <v>0</v>
      </c>
      <c r="Q192" s="59">
        <v>0</v>
      </c>
      <c r="R192" s="59">
        <v>0</v>
      </c>
      <c r="S192" s="90"/>
    </row>
    <row r="193" spans="1:19" ht="13.2" x14ac:dyDescent="0.25">
      <c r="A193" s="59" t="s">
        <v>4106</v>
      </c>
      <c r="B193" s="59" t="s">
        <v>5537</v>
      </c>
      <c r="C193" s="59" t="s">
        <v>5543</v>
      </c>
      <c r="D193" s="59" t="s">
        <v>123</v>
      </c>
      <c r="E193" s="59">
        <v>30364</v>
      </c>
      <c r="F193" s="59">
        <v>30364</v>
      </c>
      <c r="G193" s="59">
        <v>30364</v>
      </c>
      <c r="H193" s="59">
        <v>30364</v>
      </c>
      <c r="I193" s="59">
        <v>30364</v>
      </c>
      <c r="J193" s="59">
        <v>30364</v>
      </c>
      <c r="K193" s="59">
        <v>30364</v>
      </c>
      <c r="L193" s="59">
        <v>30364</v>
      </c>
      <c r="M193" s="59">
        <v>30364</v>
      </c>
      <c r="N193" s="59">
        <v>30364</v>
      </c>
      <c r="O193" s="59">
        <v>30364</v>
      </c>
      <c r="P193" s="59">
        <v>30364</v>
      </c>
      <c r="Q193" s="59">
        <v>30364</v>
      </c>
      <c r="R193" s="59">
        <v>30363652</v>
      </c>
      <c r="S193" s="90"/>
    </row>
    <row r="194" spans="1:19" ht="13.2" x14ac:dyDescent="0.25">
      <c r="A194" s="59" t="s">
        <v>4107</v>
      </c>
      <c r="B194" s="59" t="s">
        <v>5537</v>
      </c>
      <c r="C194" s="59" t="s">
        <v>5544</v>
      </c>
      <c r="D194" s="59" t="s">
        <v>123</v>
      </c>
      <c r="E194" s="59">
        <v>0</v>
      </c>
      <c r="F194" s="59">
        <v>0</v>
      </c>
      <c r="G194" s="59">
        <v>0</v>
      </c>
      <c r="H194" s="59">
        <v>0</v>
      </c>
      <c r="I194" s="59">
        <v>0</v>
      </c>
      <c r="J194" s="59">
        <v>0</v>
      </c>
      <c r="K194" s="59">
        <v>0</v>
      </c>
      <c r="L194" s="59">
        <v>0</v>
      </c>
      <c r="M194" s="59">
        <v>0</v>
      </c>
      <c r="N194" s="59">
        <v>0</v>
      </c>
      <c r="O194" s="59">
        <v>0</v>
      </c>
      <c r="P194" s="59">
        <v>0</v>
      </c>
      <c r="Q194" s="59">
        <v>0</v>
      </c>
      <c r="R194" s="59">
        <v>0</v>
      </c>
      <c r="S194" s="90"/>
    </row>
    <row r="195" spans="1:19" ht="13.2" x14ac:dyDescent="0.25">
      <c r="A195" s="59" t="s">
        <v>4108</v>
      </c>
      <c r="B195" s="59" t="s">
        <v>5537</v>
      </c>
      <c r="C195" s="59" t="s">
        <v>5545</v>
      </c>
      <c r="D195" s="59" t="s">
        <v>123</v>
      </c>
      <c r="E195" s="59">
        <v>6317</v>
      </c>
      <c r="F195" s="59">
        <v>6317</v>
      </c>
      <c r="G195" s="59">
        <v>6317</v>
      </c>
      <c r="H195" s="59">
        <v>6317</v>
      </c>
      <c r="I195" s="59">
        <v>6317</v>
      </c>
      <c r="J195" s="59">
        <v>6317</v>
      </c>
      <c r="K195" s="59">
        <v>6317</v>
      </c>
      <c r="L195" s="59">
        <v>6317</v>
      </c>
      <c r="M195" s="59">
        <v>6317</v>
      </c>
      <c r="N195" s="59">
        <v>5118</v>
      </c>
      <c r="O195" s="59">
        <v>5118</v>
      </c>
      <c r="P195" s="59">
        <v>5118</v>
      </c>
      <c r="Q195" s="59">
        <v>5118</v>
      </c>
      <c r="R195" s="59">
        <v>5967303</v>
      </c>
      <c r="S195" s="90"/>
    </row>
    <row r="196" spans="1:19" ht="13.2" x14ac:dyDescent="0.25">
      <c r="A196" s="59" t="s">
        <v>4109</v>
      </c>
      <c r="B196" s="59" t="s">
        <v>5537</v>
      </c>
      <c r="C196" s="59" t="s">
        <v>5546</v>
      </c>
      <c r="D196" s="59" t="s">
        <v>123</v>
      </c>
      <c r="E196" s="59">
        <v>0</v>
      </c>
      <c r="F196" s="59">
        <v>0</v>
      </c>
      <c r="G196" s="59">
        <v>0</v>
      </c>
      <c r="H196" s="59">
        <v>0</v>
      </c>
      <c r="I196" s="59">
        <v>0</v>
      </c>
      <c r="J196" s="59">
        <v>0</v>
      </c>
      <c r="K196" s="59">
        <v>0</v>
      </c>
      <c r="L196" s="59">
        <v>0</v>
      </c>
      <c r="M196" s="59">
        <v>0</v>
      </c>
      <c r="N196" s="59">
        <v>0</v>
      </c>
      <c r="O196" s="59">
        <v>0</v>
      </c>
      <c r="P196" s="59">
        <v>0</v>
      </c>
      <c r="Q196" s="59">
        <v>0</v>
      </c>
      <c r="R196" s="59">
        <v>0</v>
      </c>
      <c r="S196" s="90"/>
    </row>
    <row r="197" spans="1:19" ht="13.2" x14ac:dyDescent="0.25">
      <c r="A197" s="59" t="s">
        <v>4110</v>
      </c>
      <c r="B197" s="59" t="s">
        <v>5537</v>
      </c>
      <c r="C197" s="59" t="s">
        <v>5547</v>
      </c>
      <c r="D197" s="59" t="s">
        <v>123</v>
      </c>
      <c r="E197" s="59">
        <v>0</v>
      </c>
      <c r="F197" s="59">
        <v>0</v>
      </c>
      <c r="G197" s="59">
        <v>0</v>
      </c>
      <c r="H197" s="59">
        <v>0</v>
      </c>
      <c r="I197" s="59">
        <v>0</v>
      </c>
      <c r="J197" s="59">
        <v>0</v>
      </c>
      <c r="K197" s="59">
        <v>0</v>
      </c>
      <c r="L197" s="59">
        <v>0</v>
      </c>
      <c r="M197" s="59">
        <v>0</v>
      </c>
      <c r="N197" s="59">
        <v>0</v>
      </c>
      <c r="O197" s="59">
        <v>0</v>
      </c>
      <c r="P197" s="59">
        <v>0</v>
      </c>
      <c r="Q197" s="59">
        <v>0</v>
      </c>
      <c r="R197" s="59">
        <v>0</v>
      </c>
      <c r="S197" s="90"/>
    </row>
    <row r="198" spans="1:19" ht="13.2" x14ac:dyDescent="0.25">
      <c r="A198" s="59" t="s">
        <v>4111</v>
      </c>
      <c r="B198" s="59" t="s">
        <v>5537</v>
      </c>
      <c r="C198" s="59" t="s">
        <v>5548</v>
      </c>
      <c r="D198" s="59" t="s">
        <v>123</v>
      </c>
      <c r="E198" s="59">
        <v>0</v>
      </c>
      <c r="F198" s="59">
        <v>0</v>
      </c>
      <c r="G198" s="59">
        <v>0</v>
      </c>
      <c r="H198" s="59">
        <v>0</v>
      </c>
      <c r="I198" s="59">
        <v>0</v>
      </c>
      <c r="J198" s="59">
        <v>0</v>
      </c>
      <c r="K198" s="59">
        <v>0</v>
      </c>
      <c r="L198" s="59">
        <v>0</v>
      </c>
      <c r="M198" s="59">
        <v>0</v>
      </c>
      <c r="N198" s="59">
        <v>0</v>
      </c>
      <c r="O198" s="59">
        <v>0</v>
      </c>
      <c r="P198" s="59">
        <v>0</v>
      </c>
      <c r="Q198" s="59">
        <v>0</v>
      </c>
      <c r="R198" s="59">
        <v>0</v>
      </c>
      <c r="S198" s="90"/>
    </row>
    <row r="199" spans="1:19" ht="13.2" x14ac:dyDescent="0.25">
      <c r="A199" s="59" t="s">
        <v>4112</v>
      </c>
      <c r="B199" s="59" t="s">
        <v>5537</v>
      </c>
      <c r="C199" s="59" t="s">
        <v>5549</v>
      </c>
      <c r="D199" s="59" t="s">
        <v>123</v>
      </c>
      <c r="E199" s="59">
        <v>46882</v>
      </c>
      <c r="F199" s="59">
        <v>46882</v>
      </c>
      <c r="G199" s="59">
        <v>46882</v>
      </c>
      <c r="H199" s="59">
        <v>46882</v>
      </c>
      <c r="I199" s="59">
        <v>46882</v>
      </c>
      <c r="J199" s="59">
        <v>46882</v>
      </c>
      <c r="K199" s="59">
        <v>46882</v>
      </c>
      <c r="L199" s="59">
        <v>46882</v>
      </c>
      <c r="M199" s="59">
        <v>46882</v>
      </c>
      <c r="N199" s="59">
        <v>46882</v>
      </c>
      <c r="O199" s="59">
        <v>46882</v>
      </c>
      <c r="P199" s="59">
        <v>46882</v>
      </c>
      <c r="Q199" s="59">
        <v>46882</v>
      </c>
      <c r="R199" s="59">
        <v>46881506</v>
      </c>
      <c r="S199" s="90"/>
    </row>
    <row r="200" spans="1:19" ht="13.2" x14ac:dyDescent="0.25">
      <c r="A200" s="59" t="s">
        <v>4113</v>
      </c>
      <c r="B200" s="59" t="s">
        <v>5537</v>
      </c>
      <c r="C200" s="59" t="s">
        <v>5550</v>
      </c>
      <c r="D200" s="59" t="s">
        <v>123</v>
      </c>
      <c r="E200" s="59">
        <v>0</v>
      </c>
      <c r="F200" s="59">
        <v>0</v>
      </c>
      <c r="G200" s="59">
        <v>0</v>
      </c>
      <c r="H200" s="59">
        <v>0</v>
      </c>
      <c r="I200" s="59">
        <v>0</v>
      </c>
      <c r="J200" s="59">
        <v>0</v>
      </c>
      <c r="K200" s="59">
        <v>0</v>
      </c>
      <c r="L200" s="59">
        <v>0</v>
      </c>
      <c r="M200" s="59">
        <v>0</v>
      </c>
      <c r="N200" s="59">
        <v>0</v>
      </c>
      <c r="O200" s="59">
        <v>0</v>
      </c>
      <c r="P200" s="59">
        <v>0</v>
      </c>
      <c r="Q200" s="59">
        <v>0</v>
      </c>
      <c r="R200" s="59">
        <v>0</v>
      </c>
      <c r="S200" s="90"/>
    </row>
    <row r="201" spans="1:19" ht="13.2" x14ac:dyDescent="0.25">
      <c r="A201" s="59" t="s">
        <v>4114</v>
      </c>
      <c r="B201" s="59" t="s">
        <v>5537</v>
      </c>
      <c r="C201" s="59" t="s">
        <v>5551</v>
      </c>
      <c r="D201" s="59" t="s">
        <v>123</v>
      </c>
      <c r="E201" s="59">
        <v>49093</v>
      </c>
      <c r="F201" s="59">
        <v>49093</v>
      </c>
      <c r="G201" s="59">
        <v>49093</v>
      </c>
      <c r="H201" s="59">
        <v>49093</v>
      </c>
      <c r="I201" s="59">
        <v>49093</v>
      </c>
      <c r="J201" s="59">
        <v>49093</v>
      </c>
      <c r="K201" s="59">
        <v>49093</v>
      </c>
      <c r="L201" s="59">
        <v>49093</v>
      </c>
      <c r="M201" s="59">
        <v>49093</v>
      </c>
      <c r="N201" s="59">
        <v>49093</v>
      </c>
      <c r="O201" s="59">
        <v>49093</v>
      </c>
      <c r="P201" s="59">
        <v>49094</v>
      </c>
      <c r="Q201" s="59">
        <v>49094</v>
      </c>
      <c r="R201" s="59">
        <v>49092924</v>
      </c>
      <c r="S201" s="90"/>
    </row>
    <row r="202" spans="1:19" ht="13.2" x14ac:dyDescent="0.25">
      <c r="A202" s="59" t="s">
        <v>4115</v>
      </c>
      <c r="B202" s="59" t="s">
        <v>5537</v>
      </c>
      <c r="C202" s="59" t="s">
        <v>5552</v>
      </c>
      <c r="D202" s="59" t="s">
        <v>123</v>
      </c>
      <c r="E202" s="59">
        <v>0</v>
      </c>
      <c r="F202" s="59">
        <v>0</v>
      </c>
      <c r="G202" s="59">
        <v>0</v>
      </c>
      <c r="H202" s="59">
        <v>0</v>
      </c>
      <c r="I202" s="59">
        <v>0</v>
      </c>
      <c r="J202" s="59">
        <v>0</v>
      </c>
      <c r="K202" s="59">
        <v>0</v>
      </c>
      <c r="L202" s="59">
        <v>0</v>
      </c>
      <c r="M202" s="59">
        <v>0</v>
      </c>
      <c r="N202" s="59">
        <v>0</v>
      </c>
      <c r="O202" s="59">
        <v>0</v>
      </c>
      <c r="P202" s="59">
        <v>0</v>
      </c>
      <c r="Q202" s="59">
        <v>0</v>
      </c>
      <c r="R202" s="59">
        <v>0</v>
      </c>
      <c r="S202" s="90"/>
    </row>
    <row r="203" spans="1:19" ht="13.2" x14ac:dyDescent="0.25">
      <c r="A203" s="59" t="s">
        <v>4116</v>
      </c>
      <c r="B203" s="59" t="s">
        <v>5537</v>
      </c>
      <c r="C203" s="59" t="s">
        <v>5553</v>
      </c>
      <c r="D203" s="59" t="s">
        <v>123</v>
      </c>
      <c r="E203" s="59">
        <v>5838</v>
      </c>
      <c r="F203" s="59">
        <v>5838</v>
      </c>
      <c r="G203" s="59">
        <v>5838</v>
      </c>
      <c r="H203" s="59">
        <v>5838</v>
      </c>
      <c r="I203" s="59">
        <v>5838</v>
      </c>
      <c r="J203" s="59">
        <v>5838</v>
      </c>
      <c r="K203" s="59">
        <v>5838</v>
      </c>
      <c r="L203" s="59">
        <v>5838</v>
      </c>
      <c r="M203" s="59">
        <v>5838</v>
      </c>
      <c r="N203" s="59">
        <v>5838</v>
      </c>
      <c r="O203" s="59">
        <v>5838</v>
      </c>
      <c r="P203" s="59">
        <v>5838</v>
      </c>
      <c r="Q203" s="59">
        <v>5838</v>
      </c>
      <c r="R203" s="59">
        <v>5838129</v>
      </c>
      <c r="S203" s="90"/>
    </row>
    <row r="204" spans="1:19" ht="13.2" x14ac:dyDescent="0.25">
      <c r="A204" s="59" t="s">
        <v>4117</v>
      </c>
      <c r="B204" s="59" t="s">
        <v>5537</v>
      </c>
      <c r="C204" s="59" t="s">
        <v>5554</v>
      </c>
      <c r="D204" s="59" t="s">
        <v>123</v>
      </c>
      <c r="E204" s="59">
        <v>0</v>
      </c>
      <c r="F204" s="59">
        <v>0</v>
      </c>
      <c r="G204" s="59">
        <v>0</v>
      </c>
      <c r="H204" s="59">
        <v>0</v>
      </c>
      <c r="I204" s="59">
        <v>0</v>
      </c>
      <c r="J204" s="59">
        <v>0</v>
      </c>
      <c r="K204" s="59">
        <v>0</v>
      </c>
      <c r="L204" s="59">
        <v>0</v>
      </c>
      <c r="M204" s="59">
        <v>0</v>
      </c>
      <c r="N204" s="59">
        <v>0</v>
      </c>
      <c r="O204" s="59">
        <v>0</v>
      </c>
      <c r="P204" s="59">
        <v>0</v>
      </c>
      <c r="Q204" s="59">
        <v>0</v>
      </c>
      <c r="R204" s="59">
        <v>0</v>
      </c>
      <c r="S204" s="90"/>
    </row>
    <row r="205" spans="1:19" ht="13.2" x14ac:dyDescent="0.25">
      <c r="A205" s="59" t="s">
        <v>4118</v>
      </c>
      <c r="B205" s="59" t="s">
        <v>5537</v>
      </c>
      <c r="C205" s="59" t="s">
        <v>5555</v>
      </c>
      <c r="D205" s="59" t="s">
        <v>123</v>
      </c>
      <c r="E205" s="59">
        <v>12648</v>
      </c>
      <c r="F205" s="59">
        <v>12648</v>
      </c>
      <c r="G205" s="59">
        <v>12648</v>
      </c>
      <c r="H205" s="59">
        <v>12648</v>
      </c>
      <c r="I205" s="59">
        <v>12648</v>
      </c>
      <c r="J205" s="59">
        <v>12648</v>
      </c>
      <c r="K205" s="59">
        <v>12648</v>
      </c>
      <c r="L205" s="59">
        <v>12648</v>
      </c>
      <c r="M205" s="59">
        <v>12648</v>
      </c>
      <c r="N205" s="59">
        <v>12648</v>
      </c>
      <c r="O205" s="59">
        <v>12648</v>
      </c>
      <c r="P205" s="59">
        <v>12648</v>
      </c>
      <c r="Q205" s="59">
        <v>12648</v>
      </c>
      <c r="R205" s="59">
        <v>12648296</v>
      </c>
      <c r="S205" s="90"/>
    </row>
    <row r="206" spans="1:19" ht="13.2" x14ac:dyDescent="0.25">
      <c r="A206" s="59" t="s">
        <v>4119</v>
      </c>
      <c r="B206" s="59" t="s">
        <v>5537</v>
      </c>
      <c r="C206" s="59" t="s">
        <v>5556</v>
      </c>
      <c r="D206" s="59" t="s">
        <v>123</v>
      </c>
      <c r="E206" s="59">
        <v>0</v>
      </c>
      <c r="F206" s="59">
        <v>0</v>
      </c>
      <c r="G206" s="59">
        <v>0</v>
      </c>
      <c r="H206" s="59">
        <v>0</v>
      </c>
      <c r="I206" s="59">
        <v>0</v>
      </c>
      <c r="J206" s="59">
        <v>0</v>
      </c>
      <c r="K206" s="59">
        <v>0</v>
      </c>
      <c r="L206" s="59">
        <v>0</v>
      </c>
      <c r="M206" s="59">
        <v>0</v>
      </c>
      <c r="N206" s="59">
        <v>0</v>
      </c>
      <c r="O206" s="59">
        <v>0</v>
      </c>
      <c r="P206" s="59">
        <v>0</v>
      </c>
      <c r="Q206" s="59">
        <v>0</v>
      </c>
      <c r="R206" s="59">
        <v>0</v>
      </c>
      <c r="S206" s="90"/>
    </row>
    <row r="207" spans="1:19" ht="13.2" x14ac:dyDescent="0.25">
      <c r="A207" s="59" t="s">
        <v>4120</v>
      </c>
      <c r="B207" s="59" t="s">
        <v>5537</v>
      </c>
      <c r="C207" s="59" t="s">
        <v>5557</v>
      </c>
      <c r="D207" s="59" t="s">
        <v>123</v>
      </c>
      <c r="E207" s="59">
        <v>0</v>
      </c>
      <c r="F207" s="59">
        <v>0</v>
      </c>
      <c r="G207" s="59">
        <v>0</v>
      </c>
      <c r="H207" s="59">
        <v>0</v>
      </c>
      <c r="I207" s="59">
        <v>0</v>
      </c>
      <c r="J207" s="59">
        <v>0</v>
      </c>
      <c r="K207" s="59">
        <v>0</v>
      </c>
      <c r="L207" s="59">
        <v>0</v>
      </c>
      <c r="M207" s="59">
        <v>0</v>
      </c>
      <c r="N207" s="59">
        <v>0</v>
      </c>
      <c r="O207" s="59">
        <v>0</v>
      </c>
      <c r="P207" s="59">
        <v>0</v>
      </c>
      <c r="Q207" s="59">
        <v>0</v>
      </c>
      <c r="R207" s="59">
        <v>0</v>
      </c>
      <c r="S207" s="90"/>
    </row>
    <row r="208" spans="1:19" ht="13.2" x14ac:dyDescent="0.25">
      <c r="A208" s="59" t="s">
        <v>4121</v>
      </c>
      <c r="B208" s="59" t="s">
        <v>5537</v>
      </c>
      <c r="C208" s="59" t="s">
        <v>5558</v>
      </c>
      <c r="D208" s="59" t="s">
        <v>123</v>
      </c>
      <c r="E208" s="59">
        <v>0</v>
      </c>
      <c r="F208" s="59">
        <v>0</v>
      </c>
      <c r="G208" s="59">
        <v>0</v>
      </c>
      <c r="H208" s="59">
        <v>0</v>
      </c>
      <c r="I208" s="59">
        <v>0</v>
      </c>
      <c r="J208" s="59">
        <v>0</v>
      </c>
      <c r="K208" s="59">
        <v>0</v>
      </c>
      <c r="L208" s="59">
        <v>0</v>
      </c>
      <c r="M208" s="59">
        <v>0</v>
      </c>
      <c r="N208" s="59">
        <v>0</v>
      </c>
      <c r="O208" s="59">
        <v>0</v>
      </c>
      <c r="P208" s="59">
        <v>0</v>
      </c>
      <c r="Q208" s="59">
        <v>0</v>
      </c>
      <c r="R208" s="59">
        <v>0</v>
      </c>
      <c r="S208" s="90"/>
    </row>
    <row r="209" spans="1:19" ht="13.2" x14ac:dyDescent="0.25">
      <c r="A209" s="59" t="s">
        <v>4122</v>
      </c>
      <c r="B209" s="59" t="s">
        <v>5537</v>
      </c>
      <c r="C209" s="59" t="s">
        <v>5559</v>
      </c>
      <c r="D209" s="59" t="s">
        <v>123</v>
      </c>
      <c r="E209" s="59">
        <v>762</v>
      </c>
      <c r="F209" s="59">
        <v>762</v>
      </c>
      <c r="G209" s="59">
        <v>762</v>
      </c>
      <c r="H209" s="59">
        <v>762</v>
      </c>
      <c r="I209" s="59">
        <v>762</v>
      </c>
      <c r="J209" s="59">
        <v>762</v>
      </c>
      <c r="K209" s="59">
        <v>762</v>
      </c>
      <c r="L209" s="59">
        <v>762</v>
      </c>
      <c r="M209" s="59">
        <v>762</v>
      </c>
      <c r="N209" s="59">
        <v>762</v>
      </c>
      <c r="O209" s="59">
        <v>762</v>
      </c>
      <c r="P209" s="59">
        <v>762</v>
      </c>
      <c r="Q209" s="59">
        <v>762</v>
      </c>
      <c r="R209" s="59">
        <v>762026</v>
      </c>
      <c r="S209" s="90"/>
    </row>
    <row r="210" spans="1:19" ht="13.2" x14ac:dyDescent="0.25">
      <c r="A210" s="59" t="s">
        <v>4123</v>
      </c>
      <c r="B210" s="59" t="s">
        <v>5537</v>
      </c>
      <c r="C210" s="59" t="s">
        <v>5560</v>
      </c>
      <c r="D210" s="59" t="s">
        <v>123</v>
      </c>
      <c r="E210" s="59">
        <v>0</v>
      </c>
      <c r="F210" s="59">
        <v>0</v>
      </c>
      <c r="G210" s="59">
        <v>0</v>
      </c>
      <c r="H210" s="59">
        <v>0</v>
      </c>
      <c r="I210" s="59">
        <v>0</v>
      </c>
      <c r="J210" s="59">
        <v>0</v>
      </c>
      <c r="K210" s="59">
        <v>0</v>
      </c>
      <c r="L210" s="59">
        <v>0</v>
      </c>
      <c r="M210" s="59">
        <v>0</v>
      </c>
      <c r="N210" s="59">
        <v>0</v>
      </c>
      <c r="O210" s="59">
        <v>0</v>
      </c>
      <c r="P210" s="59">
        <v>0</v>
      </c>
      <c r="Q210" s="59">
        <v>0</v>
      </c>
      <c r="R210" s="59">
        <v>0</v>
      </c>
      <c r="S210" s="90"/>
    </row>
    <row r="211" spans="1:19" ht="13.2" x14ac:dyDescent="0.25">
      <c r="A211" s="59" t="s">
        <v>4124</v>
      </c>
      <c r="B211" s="59" t="s">
        <v>5537</v>
      </c>
      <c r="C211" s="59" t="s">
        <v>5561</v>
      </c>
      <c r="D211" s="59" t="s">
        <v>123</v>
      </c>
      <c r="E211" s="59">
        <v>7174</v>
      </c>
      <c r="F211" s="59">
        <v>7174</v>
      </c>
      <c r="G211" s="59">
        <v>7174</v>
      </c>
      <c r="H211" s="59">
        <v>7174</v>
      </c>
      <c r="I211" s="59">
        <v>7174</v>
      </c>
      <c r="J211" s="59">
        <v>7174</v>
      </c>
      <c r="K211" s="59">
        <v>7174</v>
      </c>
      <c r="L211" s="59">
        <v>7247</v>
      </c>
      <c r="M211" s="59">
        <v>7247</v>
      </c>
      <c r="N211" s="59">
        <v>7247</v>
      </c>
      <c r="O211" s="59">
        <v>7247</v>
      </c>
      <c r="P211" s="59">
        <v>7247</v>
      </c>
      <c r="Q211" s="59">
        <v>7247</v>
      </c>
      <c r="R211" s="59">
        <v>7207240</v>
      </c>
      <c r="S211" s="90"/>
    </row>
    <row r="212" spans="1:19" ht="13.2" x14ac:dyDescent="0.25">
      <c r="A212" s="59" t="s">
        <v>4125</v>
      </c>
      <c r="B212" s="59" t="s">
        <v>5537</v>
      </c>
      <c r="C212" s="59" t="s">
        <v>5562</v>
      </c>
      <c r="D212" s="59" t="s">
        <v>123</v>
      </c>
      <c r="E212" s="59">
        <v>0</v>
      </c>
      <c r="F212" s="59">
        <v>0</v>
      </c>
      <c r="G212" s="59">
        <v>0</v>
      </c>
      <c r="H212" s="59">
        <v>0</v>
      </c>
      <c r="I212" s="59">
        <v>0</v>
      </c>
      <c r="J212" s="59">
        <v>0</v>
      </c>
      <c r="K212" s="59">
        <v>0</v>
      </c>
      <c r="L212" s="59">
        <v>0</v>
      </c>
      <c r="M212" s="59">
        <v>0</v>
      </c>
      <c r="N212" s="59">
        <v>0</v>
      </c>
      <c r="O212" s="59">
        <v>0</v>
      </c>
      <c r="P212" s="59">
        <v>0</v>
      </c>
      <c r="Q212" s="59">
        <v>0</v>
      </c>
      <c r="R212" s="59">
        <v>0</v>
      </c>
      <c r="S212" s="90"/>
    </row>
    <row r="213" spans="1:19" ht="13.2" x14ac:dyDescent="0.25">
      <c r="A213" s="59" t="s">
        <v>4126</v>
      </c>
      <c r="B213" s="59" t="s">
        <v>5537</v>
      </c>
      <c r="C213" s="59" t="s">
        <v>5563</v>
      </c>
      <c r="D213" s="59" t="s">
        <v>123</v>
      </c>
      <c r="E213" s="59">
        <v>0</v>
      </c>
      <c r="F213" s="59">
        <v>0</v>
      </c>
      <c r="G213" s="59">
        <v>0</v>
      </c>
      <c r="H213" s="59">
        <v>0</v>
      </c>
      <c r="I213" s="59">
        <v>0</v>
      </c>
      <c r="J213" s="59">
        <v>0</v>
      </c>
      <c r="K213" s="59">
        <v>0</v>
      </c>
      <c r="L213" s="59">
        <v>0</v>
      </c>
      <c r="M213" s="59">
        <v>0</v>
      </c>
      <c r="N213" s="59">
        <v>0</v>
      </c>
      <c r="O213" s="59">
        <v>0</v>
      </c>
      <c r="P213" s="59">
        <v>0</v>
      </c>
      <c r="Q213" s="59">
        <v>0</v>
      </c>
      <c r="R213" s="59">
        <v>0</v>
      </c>
      <c r="S213" s="90"/>
    </row>
    <row r="214" spans="1:19" ht="13.2" x14ac:dyDescent="0.25">
      <c r="A214" s="59" t="s">
        <v>4127</v>
      </c>
      <c r="B214" s="59" t="s">
        <v>5537</v>
      </c>
      <c r="C214" s="59" t="s">
        <v>5564</v>
      </c>
      <c r="D214" s="59" t="s">
        <v>123</v>
      </c>
      <c r="E214" s="59">
        <v>0</v>
      </c>
      <c r="F214" s="59">
        <v>0</v>
      </c>
      <c r="G214" s="59">
        <v>0</v>
      </c>
      <c r="H214" s="59">
        <v>0</v>
      </c>
      <c r="I214" s="59">
        <v>0</v>
      </c>
      <c r="J214" s="59">
        <v>0</v>
      </c>
      <c r="K214" s="59">
        <v>0</v>
      </c>
      <c r="L214" s="59">
        <v>0</v>
      </c>
      <c r="M214" s="59">
        <v>0</v>
      </c>
      <c r="N214" s="59">
        <v>0</v>
      </c>
      <c r="O214" s="59">
        <v>0</v>
      </c>
      <c r="P214" s="59">
        <v>0</v>
      </c>
      <c r="Q214" s="59">
        <v>0</v>
      </c>
      <c r="R214" s="59">
        <v>0</v>
      </c>
      <c r="S214" s="90"/>
    </row>
    <row r="215" spans="1:19" ht="13.2" x14ac:dyDescent="0.25">
      <c r="A215" s="59" t="s">
        <v>4128</v>
      </c>
      <c r="B215" s="59" t="s">
        <v>5537</v>
      </c>
      <c r="C215" s="59" t="s">
        <v>5565</v>
      </c>
      <c r="D215" s="59" t="s">
        <v>123</v>
      </c>
      <c r="E215" s="59">
        <v>0</v>
      </c>
      <c r="F215" s="59">
        <v>0</v>
      </c>
      <c r="G215" s="59">
        <v>0</v>
      </c>
      <c r="H215" s="59">
        <v>0</v>
      </c>
      <c r="I215" s="59">
        <v>0</v>
      </c>
      <c r="J215" s="59">
        <v>0</v>
      </c>
      <c r="K215" s="59">
        <v>0</v>
      </c>
      <c r="L215" s="59">
        <v>0</v>
      </c>
      <c r="M215" s="59">
        <v>0</v>
      </c>
      <c r="N215" s="59">
        <v>0</v>
      </c>
      <c r="O215" s="59">
        <v>0</v>
      </c>
      <c r="P215" s="59">
        <v>0</v>
      </c>
      <c r="Q215" s="59">
        <v>0</v>
      </c>
      <c r="R215" s="59">
        <v>0</v>
      </c>
      <c r="S215" s="90"/>
    </row>
    <row r="216" spans="1:19" ht="13.2" x14ac:dyDescent="0.25">
      <c r="A216" s="59" t="s">
        <v>4129</v>
      </c>
      <c r="B216" s="59" t="s">
        <v>5566</v>
      </c>
      <c r="C216" s="59" t="s">
        <v>5567</v>
      </c>
      <c r="D216" s="59" t="s">
        <v>123</v>
      </c>
      <c r="E216" s="59">
        <v>0</v>
      </c>
      <c r="F216" s="59">
        <v>0</v>
      </c>
      <c r="G216" s="59">
        <v>0</v>
      </c>
      <c r="H216" s="59">
        <v>0</v>
      </c>
      <c r="I216" s="59">
        <v>0</v>
      </c>
      <c r="J216" s="59">
        <v>0</v>
      </c>
      <c r="K216" s="59">
        <v>0</v>
      </c>
      <c r="L216" s="59">
        <v>0</v>
      </c>
      <c r="M216" s="59">
        <v>0</v>
      </c>
      <c r="N216" s="59">
        <v>0</v>
      </c>
      <c r="O216" s="59">
        <v>0</v>
      </c>
      <c r="P216" s="59">
        <v>0</v>
      </c>
      <c r="Q216" s="59">
        <v>0</v>
      </c>
      <c r="R216" s="59">
        <v>0</v>
      </c>
      <c r="S216" s="90"/>
    </row>
    <row r="217" spans="1:19" ht="13.2" x14ac:dyDescent="0.25">
      <c r="A217" s="59" t="s">
        <v>4130</v>
      </c>
      <c r="B217" s="59" t="s">
        <v>5566</v>
      </c>
      <c r="C217" s="59" t="s">
        <v>5568</v>
      </c>
      <c r="D217" s="59" t="s">
        <v>123</v>
      </c>
      <c r="E217" s="59">
        <v>53554</v>
      </c>
      <c r="F217" s="59">
        <v>53554</v>
      </c>
      <c r="G217" s="59">
        <v>53554</v>
      </c>
      <c r="H217" s="59">
        <v>53554</v>
      </c>
      <c r="I217" s="59">
        <v>53554</v>
      </c>
      <c r="J217" s="59">
        <v>53554</v>
      </c>
      <c r="K217" s="59">
        <v>53554</v>
      </c>
      <c r="L217" s="59">
        <v>53554</v>
      </c>
      <c r="M217" s="59">
        <v>53554</v>
      </c>
      <c r="N217" s="59">
        <v>53554</v>
      </c>
      <c r="O217" s="59">
        <v>53554</v>
      </c>
      <c r="P217" s="59">
        <v>53554</v>
      </c>
      <c r="Q217" s="59">
        <v>53554</v>
      </c>
      <c r="R217" s="59">
        <v>53553621</v>
      </c>
      <c r="S217" s="90"/>
    </row>
    <row r="218" spans="1:19" ht="13.2" x14ac:dyDescent="0.25">
      <c r="A218" s="59" t="s">
        <v>4131</v>
      </c>
      <c r="B218" s="59" t="s">
        <v>5566</v>
      </c>
      <c r="C218" s="59" t="s">
        <v>5569</v>
      </c>
      <c r="D218" s="59" t="s">
        <v>123</v>
      </c>
      <c r="E218" s="59">
        <v>0</v>
      </c>
      <c r="F218" s="59">
        <v>0</v>
      </c>
      <c r="G218" s="59">
        <v>0</v>
      </c>
      <c r="H218" s="59">
        <v>0</v>
      </c>
      <c r="I218" s="59">
        <v>0</v>
      </c>
      <c r="J218" s="59">
        <v>0</v>
      </c>
      <c r="K218" s="59">
        <v>0</v>
      </c>
      <c r="L218" s="59">
        <v>0</v>
      </c>
      <c r="M218" s="59">
        <v>0</v>
      </c>
      <c r="N218" s="59">
        <v>0</v>
      </c>
      <c r="O218" s="59">
        <v>0</v>
      </c>
      <c r="P218" s="59">
        <v>0</v>
      </c>
      <c r="Q218" s="59">
        <v>0</v>
      </c>
      <c r="R218" s="59">
        <v>0</v>
      </c>
      <c r="S218" s="90"/>
    </row>
    <row r="219" spans="1:19" ht="13.2" x14ac:dyDescent="0.25">
      <c r="A219" s="59" t="s">
        <v>4132</v>
      </c>
      <c r="B219" s="59" t="s">
        <v>5566</v>
      </c>
      <c r="C219" s="59" t="s">
        <v>5570</v>
      </c>
      <c r="D219" s="59" t="s">
        <v>123</v>
      </c>
      <c r="E219" s="59">
        <v>61018</v>
      </c>
      <c r="F219" s="59">
        <v>61018</v>
      </c>
      <c r="G219" s="59">
        <v>61018</v>
      </c>
      <c r="H219" s="59">
        <v>61018</v>
      </c>
      <c r="I219" s="59">
        <v>61018</v>
      </c>
      <c r="J219" s="59">
        <v>61018</v>
      </c>
      <c r="K219" s="59">
        <v>61018</v>
      </c>
      <c r="L219" s="59">
        <v>61018</v>
      </c>
      <c r="M219" s="59">
        <v>61018</v>
      </c>
      <c r="N219" s="59">
        <v>61018</v>
      </c>
      <c r="O219" s="59">
        <v>61018</v>
      </c>
      <c r="P219" s="59">
        <v>61019</v>
      </c>
      <c r="Q219" s="59">
        <v>61019</v>
      </c>
      <c r="R219" s="59">
        <v>61017787</v>
      </c>
      <c r="S219" s="90"/>
    </row>
    <row r="220" spans="1:19" ht="13.2" x14ac:dyDescent="0.25">
      <c r="A220" s="59" t="s">
        <v>4133</v>
      </c>
      <c r="B220" s="59" t="s">
        <v>5566</v>
      </c>
      <c r="C220" s="59" t="s">
        <v>5571</v>
      </c>
      <c r="D220" s="59" t="s">
        <v>123</v>
      </c>
      <c r="E220" s="59">
        <v>0</v>
      </c>
      <c r="F220" s="59">
        <v>0</v>
      </c>
      <c r="G220" s="59">
        <v>0</v>
      </c>
      <c r="H220" s="59">
        <v>0</v>
      </c>
      <c r="I220" s="59">
        <v>0</v>
      </c>
      <c r="J220" s="59">
        <v>0</v>
      </c>
      <c r="K220" s="59">
        <v>0</v>
      </c>
      <c r="L220" s="59">
        <v>0</v>
      </c>
      <c r="M220" s="59">
        <v>0</v>
      </c>
      <c r="N220" s="59">
        <v>0</v>
      </c>
      <c r="O220" s="59">
        <v>0</v>
      </c>
      <c r="P220" s="59">
        <v>0</v>
      </c>
      <c r="Q220" s="59">
        <v>0</v>
      </c>
      <c r="R220" s="59">
        <v>0</v>
      </c>
      <c r="S220" s="90"/>
    </row>
    <row r="221" spans="1:19" ht="13.2" x14ac:dyDescent="0.25">
      <c r="A221" s="59" t="s">
        <v>4134</v>
      </c>
      <c r="B221" s="59" t="s">
        <v>5566</v>
      </c>
      <c r="C221" s="59" t="s">
        <v>5572</v>
      </c>
      <c r="D221" s="59" t="s">
        <v>123</v>
      </c>
      <c r="E221" s="59">
        <v>0</v>
      </c>
      <c r="F221" s="59">
        <v>0</v>
      </c>
      <c r="G221" s="59">
        <v>0</v>
      </c>
      <c r="H221" s="59">
        <v>0</v>
      </c>
      <c r="I221" s="59">
        <v>0</v>
      </c>
      <c r="J221" s="59">
        <v>0</v>
      </c>
      <c r="K221" s="59">
        <v>0</v>
      </c>
      <c r="L221" s="59">
        <v>0</v>
      </c>
      <c r="M221" s="59">
        <v>0</v>
      </c>
      <c r="N221" s="59">
        <v>0</v>
      </c>
      <c r="O221" s="59">
        <v>0</v>
      </c>
      <c r="P221" s="59">
        <v>0</v>
      </c>
      <c r="Q221" s="59">
        <v>0</v>
      </c>
      <c r="R221" s="59">
        <v>0</v>
      </c>
      <c r="S221" s="90"/>
    </row>
    <row r="222" spans="1:19" ht="13.2" x14ac:dyDescent="0.25">
      <c r="A222" s="59" t="s">
        <v>4135</v>
      </c>
      <c r="B222" s="59" t="s">
        <v>5566</v>
      </c>
      <c r="C222" s="59" t="s">
        <v>5573</v>
      </c>
      <c r="D222" s="59" t="s">
        <v>123</v>
      </c>
      <c r="E222" s="59">
        <v>25888</v>
      </c>
      <c r="F222" s="59">
        <v>25888</v>
      </c>
      <c r="G222" s="59">
        <v>25888</v>
      </c>
      <c r="H222" s="59">
        <v>25888</v>
      </c>
      <c r="I222" s="59">
        <v>25888</v>
      </c>
      <c r="J222" s="59">
        <v>25888</v>
      </c>
      <c r="K222" s="59">
        <v>25888</v>
      </c>
      <c r="L222" s="59">
        <v>25888</v>
      </c>
      <c r="M222" s="59">
        <v>25888</v>
      </c>
      <c r="N222" s="59">
        <v>25888</v>
      </c>
      <c r="O222" s="59">
        <v>25888</v>
      </c>
      <c r="P222" s="59">
        <v>25888</v>
      </c>
      <c r="Q222" s="59">
        <v>25888</v>
      </c>
      <c r="R222" s="59">
        <v>25887774</v>
      </c>
      <c r="S222" s="90"/>
    </row>
    <row r="223" spans="1:19" ht="13.2" x14ac:dyDescent="0.25">
      <c r="A223" s="59" t="s">
        <v>4136</v>
      </c>
      <c r="B223" s="59" t="s">
        <v>5566</v>
      </c>
      <c r="C223" s="59" t="s">
        <v>5574</v>
      </c>
      <c r="D223" s="59" t="s">
        <v>123</v>
      </c>
      <c r="E223" s="59">
        <v>18449</v>
      </c>
      <c r="F223" s="59">
        <v>18449</v>
      </c>
      <c r="G223" s="59">
        <v>18449</v>
      </c>
      <c r="H223" s="59">
        <v>18449</v>
      </c>
      <c r="I223" s="59">
        <v>18449</v>
      </c>
      <c r="J223" s="59">
        <v>18449</v>
      </c>
      <c r="K223" s="59">
        <v>18449</v>
      </c>
      <c r="L223" s="59">
        <v>18449</v>
      </c>
      <c r="M223" s="59">
        <v>18449</v>
      </c>
      <c r="N223" s="59">
        <v>18449</v>
      </c>
      <c r="O223" s="59">
        <v>18449</v>
      </c>
      <c r="P223" s="59">
        <v>18449</v>
      </c>
      <c r="Q223" s="59">
        <v>18449</v>
      </c>
      <c r="R223" s="59">
        <v>18449225</v>
      </c>
      <c r="S223" s="90"/>
    </row>
    <row r="224" spans="1:19" ht="13.2" x14ac:dyDescent="0.25">
      <c r="A224" s="59" t="s">
        <v>4137</v>
      </c>
      <c r="B224" s="59" t="s">
        <v>5566</v>
      </c>
      <c r="C224" s="59" t="s">
        <v>5575</v>
      </c>
      <c r="D224" s="59" t="s">
        <v>123</v>
      </c>
      <c r="E224" s="59">
        <v>0</v>
      </c>
      <c r="F224" s="59">
        <v>0</v>
      </c>
      <c r="G224" s="59">
        <v>0</v>
      </c>
      <c r="H224" s="59">
        <v>0</v>
      </c>
      <c r="I224" s="59">
        <v>0</v>
      </c>
      <c r="J224" s="59">
        <v>0</v>
      </c>
      <c r="K224" s="59">
        <v>0</v>
      </c>
      <c r="L224" s="59">
        <v>0</v>
      </c>
      <c r="M224" s="59">
        <v>0</v>
      </c>
      <c r="N224" s="59">
        <v>0</v>
      </c>
      <c r="O224" s="59">
        <v>0</v>
      </c>
      <c r="P224" s="59">
        <v>0</v>
      </c>
      <c r="Q224" s="59">
        <v>0</v>
      </c>
      <c r="R224" s="59">
        <v>0</v>
      </c>
      <c r="S224" s="90"/>
    </row>
    <row r="225" spans="1:19" ht="13.2" x14ac:dyDescent="0.25">
      <c r="A225" s="59" t="s">
        <v>4138</v>
      </c>
      <c r="B225" s="59" t="s">
        <v>5566</v>
      </c>
      <c r="C225" s="59" t="s">
        <v>5576</v>
      </c>
      <c r="D225" s="59" t="s">
        <v>123</v>
      </c>
      <c r="E225" s="59">
        <v>51265</v>
      </c>
      <c r="F225" s="59">
        <v>51265</v>
      </c>
      <c r="G225" s="59">
        <v>51265</v>
      </c>
      <c r="H225" s="59">
        <v>51265</v>
      </c>
      <c r="I225" s="59">
        <v>51265</v>
      </c>
      <c r="J225" s="59">
        <v>51265</v>
      </c>
      <c r="K225" s="59">
        <v>51265</v>
      </c>
      <c r="L225" s="59">
        <v>51265</v>
      </c>
      <c r="M225" s="59">
        <v>51265</v>
      </c>
      <c r="N225" s="59">
        <v>51265</v>
      </c>
      <c r="O225" s="59">
        <v>51265</v>
      </c>
      <c r="P225" s="59">
        <v>51265</v>
      </c>
      <c r="Q225" s="59">
        <v>56323</v>
      </c>
      <c r="R225" s="59">
        <v>51475587</v>
      </c>
      <c r="S225" s="90"/>
    </row>
    <row r="226" spans="1:19" ht="13.2" x14ac:dyDescent="0.25">
      <c r="A226" s="59" t="s">
        <v>4139</v>
      </c>
      <c r="B226" s="59" t="s">
        <v>5566</v>
      </c>
      <c r="C226" s="59" t="s">
        <v>5577</v>
      </c>
      <c r="D226" s="59" t="s">
        <v>123</v>
      </c>
      <c r="E226" s="59">
        <v>0</v>
      </c>
      <c r="F226" s="59">
        <v>0</v>
      </c>
      <c r="G226" s="59">
        <v>0</v>
      </c>
      <c r="H226" s="59">
        <v>0</v>
      </c>
      <c r="I226" s="59">
        <v>0</v>
      </c>
      <c r="J226" s="59">
        <v>0</v>
      </c>
      <c r="K226" s="59">
        <v>0</v>
      </c>
      <c r="L226" s="59">
        <v>0</v>
      </c>
      <c r="M226" s="59">
        <v>0</v>
      </c>
      <c r="N226" s="59">
        <v>0</v>
      </c>
      <c r="O226" s="59">
        <v>0</v>
      </c>
      <c r="P226" s="59">
        <v>0</v>
      </c>
      <c r="Q226" s="59">
        <v>0</v>
      </c>
      <c r="R226" s="59">
        <v>0</v>
      </c>
      <c r="S226" s="90"/>
    </row>
    <row r="227" spans="1:19" ht="13.2" x14ac:dyDescent="0.25">
      <c r="A227" s="59" t="s">
        <v>4140</v>
      </c>
      <c r="B227" s="59" t="s">
        <v>5566</v>
      </c>
      <c r="C227" s="59" t="s">
        <v>5578</v>
      </c>
      <c r="D227" s="59" t="s">
        <v>123</v>
      </c>
      <c r="E227" s="59">
        <v>23562</v>
      </c>
      <c r="F227" s="59">
        <v>23562</v>
      </c>
      <c r="G227" s="59">
        <v>23562</v>
      </c>
      <c r="H227" s="59">
        <v>23562</v>
      </c>
      <c r="I227" s="59">
        <v>23562</v>
      </c>
      <c r="J227" s="59">
        <v>23562</v>
      </c>
      <c r="K227" s="59">
        <v>23562</v>
      </c>
      <c r="L227" s="59">
        <v>23562</v>
      </c>
      <c r="M227" s="59">
        <v>23562</v>
      </c>
      <c r="N227" s="59">
        <v>23562</v>
      </c>
      <c r="O227" s="59">
        <v>23562</v>
      </c>
      <c r="P227" s="59">
        <v>23562</v>
      </c>
      <c r="Q227" s="59">
        <v>23562</v>
      </c>
      <c r="R227" s="59">
        <v>23561627</v>
      </c>
      <c r="S227" s="90"/>
    </row>
    <row r="228" spans="1:19" ht="13.2" x14ac:dyDescent="0.25">
      <c r="A228" s="59" t="s">
        <v>4141</v>
      </c>
      <c r="B228" s="59" t="s">
        <v>5566</v>
      </c>
      <c r="C228" s="59" t="s">
        <v>5579</v>
      </c>
      <c r="D228" s="59" t="s">
        <v>123</v>
      </c>
      <c r="E228" s="59">
        <v>0</v>
      </c>
      <c r="F228" s="59">
        <v>0</v>
      </c>
      <c r="G228" s="59">
        <v>0</v>
      </c>
      <c r="H228" s="59">
        <v>0</v>
      </c>
      <c r="I228" s="59">
        <v>0</v>
      </c>
      <c r="J228" s="59">
        <v>0</v>
      </c>
      <c r="K228" s="59">
        <v>0</v>
      </c>
      <c r="L228" s="59">
        <v>0</v>
      </c>
      <c r="M228" s="59">
        <v>0</v>
      </c>
      <c r="N228" s="59">
        <v>0</v>
      </c>
      <c r="O228" s="59">
        <v>0</v>
      </c>
      <c r="P228" s="59">
        <v>0</v>
      </c>
      <c r="Q228" s="59">
        <v>0</v>
      </c>
      <c r="R228" s="59">
        <v>0</v>
      </c>
      <c r="S228" s="90"/>
    </row>
    <row r="229" spans="1:19" ht="13.2" x14ac:dyDescent="0.25">
      <c r="A229" s="59" t="s">
        <v>4142</v>
      </c>
      <c r="B229" s="59" t="s">
        <v>5566</v>
      </c>
      <c r="C229" s="59" t="s">
        <v>5580</v>
      </c>
      <c r="D229" s="59" t="s">
        <v>123</v>
      </c>
      <c r="E229" s="59">
        <v>15467</v>
      </c>
      <c r="F229" s="59">
        <v>15467</v>
      </c>
      <c r="G229" s="59">
        <v>15467</v>
      </c>
      <c r="H229" s="59">
        <v>15467</v>
      </c>
      <c r="I229" s="59">
        <v>15467</v>
      </c>
      <c r="J229" s="59">
        <v>15467</v>
      </c>
      <c r="K229" s="59">
        <v>15467</v>
      </c>
      <c r="L229" s="59">
        <v>15467</v>
      </c>
      <c r="M229" s="59">
        <v>15467</v>
      </c>
      <c r="N229" s="59">
        <v>15467</v>
      </c>
      <c r="O229" s="59">
        <v>15467</v>
      </c>
      <c r="P229" s="59">
        <v>15467</v>
      </c>
      <c r="Q229" s="59">
        <v>15467</v>
      </c>
      <c r="R229" s="59">
        <v>15466592</v>
      </c>
      <c r="S229" s="90"/>
    </row>
    <row r="230" spans="1:19" ht="13.2" x14ac:dyDescent="0.25">
      <c r="A230" s="59" t="s">
        <v>4143</v>
      </c>
      <c r="B230" s="59" t="s">
        <v>5566</v>
      </c>
      <c r="C230" s="59" t="s">
        <v>5581</v>
      </c>
      <c r="D230" s="59" t="s">
        <v>123</v>
      </c>
      <c r="E230" s="59">
        <v>0</v>
      </c>
      <c r="F230" s="59">
        <v>0</v>
      </c>
      <c r="G230" s="59">
        <v>0</v>
      </c>
      <c r="H230" s="59">
        <v>0</v>
      </c>
      <c r="I230" s="59">
        <v>0</v>
      </c>
      <c r="J230" s="59">
        <v>0</v>
      </c>
      <c r="K230" s="59">
        <v>0</v>
      </c>
      <c r="L230" s="59">
        <v>0</v>
      </c>
      <c r="M230" s="59">
        <v>0</v>
      </c>
      <c r="N230" s="59">
        <v>0</v>
      </c>
      <c r="O230" s="59">
        <v>0</v>
      </c>
      <c r="P230" s="59">
        <v>0</v>
      </c>
      <c r="Q230" s="59">
        <v>0</v>
      </c>
      <c r="R230" s="59">
        <v>0</v>
      </c>
      <c r="S230" s="90"/>
    </row>
    <row r="231" spans="1:19" ht="13.2" x14ac:dyDescent="0.25">
      <c r="A231" s="59" t="s">
        <v>4144</v>
      </c>
      <c r="B231" s="59" t="s">
        <v>5566</v>
      </c>
      <c r="C231" s="59" t="s">
        <v>5582</v>
      </c>
      <c r="D231" s="59" t="s">
        <v>123</v>
      </c>
      <c r="E231" s="59">
        <v>0</v>
      </c>
      <c r="F231" s="59">
        <v>0</v>
      </c>
      <c r="G231" s="59">
        <v>0</v>
      </c>
      <c r="H231" s="59">
        <v>0</v>
      </c>
      <c r="I231" s="59">
        <v>0</v>
      </c>
      <c r="J231" s="59">
        <v>0</v>
      </c>
      <c r="K231" s="59">
        <v>0</v>
      </c>
      <c r="L231" s="59">
        <v>0</v>
      </c>
      <c r="M231" s="59">
        <v>0</v>
      </c>
      <c r="N231" s="59">
        <v>0</v>
      </c>
      <c r="O231" s="59">
        <v>0</v>
      </c>
      <c r="P231" s="59">
        <v>0</v>
      </c>
      <c r="Q231" s="59">
        <v>0</v>
      </c>
      <c r="R231" s="59">
        <v>0</v>
      </c>
      <c r="S231" s="90"/>
    </row>
    <row r="232" spans="1:19" ht="13.2" x14ac:dyDescent="0.25">
      <c r="A232" s="59" t="s">
        <v>4145</v>
      </c>
      <c r="B232" s="59" t="s">
        <v>5566</v>
      </c>
      <c r="C232" s="59" t="s">
        <v>5583</v>
      </c>
      <c r="D232" s="59" t="s">
        <v>123</v>
      </c>
      <c r="E232" s="59">
        <v>0</v>
      </c>
      <c r="F232" s="59">
        <v>0</v>
      </c>
      <c r="G232" s="59">
        <v>0</v>
      </c>
      <c r="H232" s="59">
        <v>0</v>
      </c>
      <c r="I232" s="59">
        <v>0</v>
      </c>
      <c r="J232" s="59">
        <v>0</v>
      </c>
      <c r="K232" s="59">
        <v>0</v>
      </c>
      <c r="L232" s="59">
        <v>0</v>
      </c>
      <c r="M232" s="59">
        <v>0</v>
      </c>
      <c r="N232" s="59">
        <v>0</v>
      </c>
      <c r="O232" s="59">
        <v>0</v>
      </c>
      <c r="P232" s="59">
        <v>0</v>
      </c>
      <c r="Q232" s="59">
        <v>0</v>
      </c>
      <c r="R232" s="59">
        <v>0</v>
      </c>
      <c r="S232" s="90"/>
    </row>
    <row r="233" spans="1:19" ht="13.2" x14ac:dyDescent="0.25">
      <c r="A233" s="59" t="s">
        <v>4146</v>
      </c>
      <c r="B233" s="59" t="s">
        <v>5566</v>
      </c>
      <c r="C233" s="59" t="s">
        <v>5584</v>
      </c>
      <c r="D233" s="59" t="s">
        <v>123</v>
      </c>
      <c r="E233" s="59">
        <v>0</v>
      </c>
      <c r="F233" s="59">
        <v>0</v>
      </c>
      <c r="G233" s="59">
        <v>0</v>
      </c>
      <c r="H233" s="59">
        <v>0</v>
      </c>
      <c r="I233" s="59">
        <v>0</v>
      </c>
      <c r="J233" s="59">
        <v>0</v>
      </c>
      <c r="K233" s="59">
        <v>0</v>
      </c>
      <c r="L233" s="59">
        <v>0</v>
      </c>
      <c r="M233" s="59">
        <v>0</v>
      </c>
      <c r="N233" s="59">
        <v>0</v>
      </c>
      <c r="O233" s="59">
        <v>0</v>
      </c>
      <c r="P233" s="59">
        <v>0</v>
      </c>
      <c r="Q233" s="59">
        <v>0</v>
      </c>
      <c r="R233" s="59">
        <v>0</v>
      </c>
      <c r="S233" s="90"/>
    </row>
    <row r="234" spans="1:19" ht="13.2" x14ac:dyDescent="0.25">
      <c r="A234" s="59" t="s">
        <v>4147</v>
      </c>
      <c r="B234" s="59" t="s">
        <v>5566</v>
      </c>
      <c r="C234" s="59" t="s">
        <v>5585</v>
      </c>
      <c r="D234" s="59" t="s">
        <v>123</v>
      </c>
      <c r="E234" s="59">
        <v>813</v>
      </c>
      <c r="F234" s="59">
        <v>813</v>
      </c>
      <c r="G234" s="59">
        <v>813</v>
      </c>
      <c r="H234" s="59">
        <v>813</v>
      </c>
      <c r="I234" s="59">
        <v>813</v>
      </c>
      <c r="J234" s="59">
        <v>813</v>
      </c>
      <c r="K234" s="59">
        <v>813</v>
      </c>
      <c r="L234" s="59">
        <v>813</v>
      </c>
      <c r="M234" s="59">
        <v>813</v>
      </c>
      <c r="N234" s="59">
        <v>813</v>
      </c>
      <c r="O234" s="59">
        <v>813</v>
      </c>
      <c r="P234" s="59">
        <v>813</v>
      </c>
      <c r="Q234" s="59">
        <v>813</v>
      </c>
      <c r="R234" s="59">
        <v>813258</v>
      </c>
      <c r="S234" s="90"/>
    </row>
    <row r="235" spans="1:19" ht="13.2" x14ac:dyDescent="0.25">
      <c r="A235" s="59" t="s">
        <v>4148</v>
      </c>
      <c r="B235" s="59" t="s">
        <v>5566</v>
      </c>
      <c r="C235" s="59" t="s">
        <v>5586</v>
      </c>
      <c r="D235" s="59" t="s">
        <v>123</v>
      </c>
      <c r="E235" s="59">
        <v>347</v>
      </c>
      <c r="F235" s="59">
        <v>347</v>
      </c>
      <c r="G235" s="59">
        <v>347</v>
      </c>
      <c r="H235" s="59">
        <v>347</v>
      </c>
      <c r="I235" s="59">
        <v>347</v>
      </c>
      <c r="J235" s="59">
        <v>347</v>
      </c>
      <c r="K235" s="59">
        <v>347</v>
      </c>
      <c r="L235" s="59">
        <v>347</v>
      </c>
      <c r="M235" s="59">
        <v>347</v>
      </c>
      <c r="N235" s="59">
        <v>347</v>
      </c>
      <c r="O235" s="59">
        <v>347</v>
      </c>
      <c r="P235" s="59">
        <v>347</v>
      </c>
      <c r="Q235" s="59">
        <v>347</v>
      </c>
      <c r="R235" s="59">
        <v>347116</v>
      </c>
      <c r="S235" s="90"/>
    </row>
    <row r="236" spans="1:19" ht="13.2" x14ac:dyDescent="0.25">
      <c r="A236" s="59" t="s">
        <v>4149</v>
      </c>
      <c r="B236" s="59" t="s">
        <v>5566</v>
      </c>
      <c r="C236" s="59" t="s">
        <v>5587</v>
      </c>
      <c r="D236" s="59" t="s">
        <v>123</v>
      </c>
      <c r="E236" s="59">
        <v>60245</v>
      </c>
      <c r="F236" s="59">
        <v>60245</v>
      </c>
      <c r="G236" s="59">
        <v>60245</v>
      </c>
      <c r="H236" s="59">
        <v>60245</v>
      </c>
      <c r="I236" s="59">
        <v>60245</v>
      </c>
      <c r="J236" s="59">
        <v>60245</v>
      </c>
      <c r="K236" s="59">
        <v>60245</v>
      </c>
      <c r="L236" s="59">
        <v>60245</v>
      </c>
      <c r="M236" s="59">
        <v>60245</v>
      </c>
      <c r="N236" s="59">
        <v>60245</v>
      </c>
      <c r="O236" s="59">
        <v>60245</v>
      </c>
      <c r="P236" s="59">
        <v>60245</v>
      </c>
      <c r="Q236" s="59">
        <v>60235</v>
      </c>
      <c r="R236" s="59">
        <v>60244549</v>
      </c>
      <c r="S236" s="90"/>
    </row>
    <row r="237" spans="1:19" ht="13.2" x14ac:dyDescent="0.25">
      <c r="A237" s="59" t="s">
        <v>4150</v>
      </c>
      <c r="B237" s="59" t="s">
        <v>5566</v>
      </c>
      <c r="C237" s="59" t="s">
        <v>5588</v>
      </c>
      <c r="D237" s="59" t="s">
        <v>123</v>
      </c>
      <c r="E237" s="59">
        <v>0</v>
      </c>
      <c r="F237" s="59">
        <v>0</v>
      </c>
      <c r="G237" s="59">
        <v>0</v>
      </c>
      <c r="H237" s="59">
        <v>0</v>
      </c>
      <c r="I237" s="59">
        <v>0</v>
      </c>
      <c r="J237" s="59">
        <v>0</v>
      </c>
      <c r="K237" s="59">
        <v>0</v>
      </c>
      <c r="L237" s="59">
        <v>0</v>
      </c>
      <c r="M237" s="59">
        <v>0</v>
      </c>
      <c r="N237" s="59">
        <v>0</v>
      </c>
      <c r="O237" s="59">
        <v>0</v>
      </c>
      <c r="P237" s="59">
        <v>0</v>
      </c>
      <c r="Q237" s="59">
        <v>0</v>
      </c>
      <c r="R237" s="59">
        <v>0</v>
      </c>
      <c r="S237" s="90"/>
    </row>
    <row r="238" spans="1:19" ht="13.2" x14ac:dyDescent="0.25">
      <c r="A238" s="59" t="s">
        <v>4151</v>
      </c>
      <c r="B238" s="59" t="s">
        <v>5566</v>
      </c>
      <c r="C238" s="59" t="s">
        <v>5589</v>
      </c>
      <c r="D238" s="59" t="s">
        <v>123</v>
      </c>
      <c r="E238" s="59">
        <v>40909</v>
      </c>
      <c r="F238" s="59">
        <v>40909</v>
      </c>
      <c r="G238" s="59">
        <v>40909</v>
      </c>
      <c r="H238" s="59">
        <v>40909</v>
      </c>
      <c r="I238" s="59">
        <v>40909</v>
      </c>
      <c r="J238" s="59">
        <v>40909</v>
      </c>
      <c r="K238" s="59">
        <v>40909</v>
      </c>
      <c r="L238" s="59">
        <v>40909</v>
      </c>
      <c r="M238" s="59">
        <v>40909</v>
      </c>
      <c r="N238" s="59">
        <v>40999</v>
      </c>
      <c r="O238" s="59">
        <v>40999</v>
      </c>
      <c r="P238" s="59">
        <v>41005</v>
      </c>
      <c r="Q238" s="59">
        <v>43328</v>
      </c>
      <c r="R238" s="59">
        <v>41033105</v>
      </c>
      <c r="S238" s="90"/>
    </row>
    <row r="239" spans="1:19" ht="13.2" x14ac:dyDescent="0.25">
      <c r="A239" s="59" t="s">
        <v>4152</v>
      </c>
      <c r="B239" s="59" t="s">
        <v>5566</v>
      </c>
      <c r="C239" s="59" t="s">
        <v>5590</v>
      </c>
      <c r="D239" s="59" t="s">
        <v>123</v>
      </c>
      <c r="E239" s="59">
        <v>0</v>
      </c>
      <c r="F239" s="59">
        <v>0</v>
      </c>
      <c r="G239" s="59">
        <v>0</v>
      </c>
      <c r="H239" s="59">
        <v>0</v>
      </c>
      <c r="I239" s="59">
        <v>0</v>
      </c>
      <c r="J239" s="59">
        <v>0</v>
      </c>
      <c r="K239" s="59">
        <v>0</v>
      </c>
      <c r="L239" s="59">
        <v>0</v>
      </c>
      <c r="M239" s="59">
        <v>0</v>
      </c>
      <c r="N239" s="59">
        <v>0</v>
      </c>
      <c r="O239" s="59">
        <v>0</v>
      </c>
      <c r="P239" s="59">
        <v>0</v>
      </c>
      <c r="Q239" s="59">
        <v>0</v>
      </c>
      <c r="R239" s="59">
        <v>0</v>
      </c>
      <c r="S239" s="90"/>
    </row>
    <row r="240" spans="1:19" ht="13.2" x14ac:dyDescent="0.25">
      <c r="A240" s="59" t="s">
        <v>4153</v>
      </c>
      <c r="B240" s="59" t="s">
        <v>5566</v>
      </c>
      <c r="C240" s="59" t="s">
        <v>5591</v>
      </c>
      <c r="D240" s="59" t="s">
        <v>123</v>
      </c>
      <c r="E240" s="59">
        <v>0</v>
      </c>
      <c r="F240" s="59">
        <v>0</v>
      </c>
      <c r="G240" s="59">
        <v>0</v>
      </c>
      <c r="H240" s="59">
        <v>0</v>
      </c>
      <c r="I240" s="59">
        <v>0</v>
      </c>
      <c r="J240" s="59">
        <v>0</v>
      </c>
      <c r="K240" s="59">
        <v>0</v>
      </c>
      <c r="L240" s="59">
        <v>0</v>
      </c>
      <c r="M240" s="59">
        <v>0</v>
      </c>
      <c r="N240" s="59">
        <v>0</v>
      </c>
      <c r="O240" s="59">
        <v>0</v>
      </c>
      <c r="P240" s="59">
        <v>0</v>
      </c>
      <c r="Q240" s="59">
        <v>0</v>
      </c>
      <c r="R240" s="59">
        <v>0</v>
      </c>
      <c r="S240" s="90"/>
    </row>
    <row r="241" spans="1:19" ht="13.2" x14ac:dyDescent="0.25">
      <c r="A241" s="59" t="s">
        <v>4154</v>
      </c>
      <c r="B241" s="59" t="s">
        <v>5566</v>
      </c>
      <c r="C241" s="59" t="s">
        <v>5592</v>
      </c>
      <c r="D241" s="59" t="s">
        <v>123</v>
      </c>
      <c r="E241" s="59">
        <v>0</v>
      </c>
      <c r="F241" s="59">
        <v>0</v>
      </c>
      <c r="G241" s="59">
        <v>0</v>
      </c>
      <c r="H241" s="59">
        <v>0</v>
      </c>
      <c r="I241" s="59">
        <v>0</v>
      </c>
      <c r="J241" s="59">
        <v>0</v>
      </c>
      <c r="K241" s="59">
        <v>0</v>
      </c>
      <c r="L241" s="59">
        <v>0</v>
      </c>
      <c r="M241" s="59">
        <v>0</v>
      </c>
      <c r="N241" s="59">
        <v>0</v>
      </c>
      <c r="O241" s="59">
        <v>0</v>
      </c>
      <c r="P241" s="59">
        <v>0</v>
      </c>
      <c r="Q241" s="59">
        <v>0</v>
      </c>
      <c r="R241" s="59">
        <v>0</v>
      </c>
      <c r="S241" s="90"/>
    </row>
    <row r="242" spans="1:19" ht="13.2" x14ac:dyDescent="0.25">
      <c r="A242" s="59" t="s">
        <v>4155</v>
      </c>
      <c r="B242" s="59" t="s">
        <v>5566</v>
      </c>
      <c r="C242" s="59" t="s">
        <v>5593</v>
      </c>
      <c r="D242" s="59" t="s">
        <v>123</v>
      </c>
      <c r="E242" s="59">
        <v>0</v>
      </c>
      <c r="F242" s="59">
        <v>0</v>
      </c>
      <c r="G242" s="59">
        <v>0</v>
      </c>
      <c r="H242" s="59">
        <v>0</v>
      </c>
      <c r="I242" s="59">
        <v>0</v>
      </c>
      <c r="J242" s="59">
        <v>0</v>
      </c>
      <c r="K242" s="59">
        <v>0</v>
      </c>
      <c r="L242" s="59">
        <v>0</v>
      </c>
      <c r="M242" s="59">
        <v>0</v>
      </c>
      <c r="N242" s="59">
        <v>0</v>
      </c>
      <c r="O242" s="59">
        <v>0</v>
      </c>
      <c r="P242" s="59">
        <v>0</v>
      </c>
      <c r="Q242" s="59">
        <v>0</v>
      </c>
      <c r="R242" s="59">
        <v>0</v>
      </c>
      <c r="S242" s="90"/>
    </row>
    <row r="243" spans="1:19" ht="13.2" x14ac:dyDescent="0.25">
      <c r="A243" s="59" t="s">
        <v>4156</v>
      </c>
      <c r="B243" s="59" t="s">
        <v>5594</v>
      </c>
      <c r="C243" s="59" t="s">
        <v>5595</v>
      </c>
      <c r="D243" s="59" t="s">
        <v>123</v>
      </c>
      <c r="E243" s="59">
        <v>0</v>
      </c>
      <c r="F243" s="59">
        <v>0</v>
      </c>
      <c r="G243" s="59">
        <v>0</v>
      </c>
      <c r="H243" s="59">
        <v>0</v>
      </c>
      <c r="I243" s="59">
        <v>0</v>
      </c>
      <c r="J243" s="59">
        <v>0</v>
      </c>
      <c r="K243" s="59">
        <v>0</v>
      </c>
      <c r="L243" s="59">
        <v>0</v>
      </c>
      <c r="M243" s="59">
        <v>0</v>
      </c>
      <c r="N243" s="59">
        <v>0</v>
      </c>
      <c r="O243" s="59">
        <v>0</v>
      </c>
      <c r="P243" s="59">
        <v>0</v>
      </c>
      <c r="Q243" s="59">
        <v>0</v>
      </c>
      <c r="R243" s="59">
        <v>0</v>
      </c>
      <c r="S243" s="90"/>
    </row>
    <row r="244" spans="1:19" ht="13.2" x14ac:dyDescent="0.25">
      <c r="A244" s="59" t="s">
        <v>4157</v>
      </c>
      <c r="B244" s="59" t="s">
        <v>5594</v>
      </c>
      <c r="C244" s="59" t="s">
        <v>5596</v>
      </c>
      <c r="D244" s="59" t="s">
        <v>123</v>
      </c>
      <c r="E244" s="59">
        <v>0</v>
      </c>
      <c r="F244" s="59">
        <v>0</v>
      </c>
      <c r="G244" s="59">
        <v>0</v>
      </c>
      <c r="H244" s="59">
        <v>0</v>
      </c>
      <c r="I244" s="59">
        <v>0</v>
      </c>
      <c r="J244" s="59">
        <v>0</v>
      </c>
      <c r="K244" s="59">
        <v>0</v>
      </c>
      <c r="L244" s="59">
        <v>0</v>
      </c>
      <c r="M244" s="59">
        <v>0</v>
      </c>
      <c r="N244" s="59">
        <v>0</v>
      </c>
      <c r="O244" s="59">
        <v>0</v>
      </c>
      <c r="P244" s="59">
        <v>0</v>
      </c>
      <c r="Q244" s="59">
        <v>0</v>
      </c>
      <c r="R244" s="59">
        <v>0</v>
      </c>
      <c r="S244" s="90"/>
    </row>
    <row r="245" spans="1:19" ht="13.2" x14ac:dyDescent="0.25">
      <c r="A245" s="59" t="s">
        <v>4158</v>
      </c>
      <c r="B245" s="59" t="s">
        <v>5594</v>
      </c>
      <c r="C245" s="59" t="s">
        <v>5597</v>
      </c>
      <c r="D245" s="59" t="s">
        <v>123</v>
      </c>
      <c r="E245" s="59">
        <v>30446</v>
      </c>
      <c r="F245" s="59">
        <v>30446</v>
      </c>
      <c r="G245" s="59">
        <v>30446</v>
      </c>
      <c r="H245" s="59">
        <v>30446</v>
      </c>
      <c r="I245" s="59">
        <v>30446</v>
      </c>
      <c r="J245" s="59">
        <v>30446</v>
      </c>
      <c r="K245" s="59">
        <v>30446</v>
      </c>
      <c r="L245" s="59">
        <v>30446</v>
      </c>
      <c r="M245" s="59">
        <v>30446</v>
      </c>
      <c r="N245" s="59">
        <v>30446</v>
      </c>
      <c r="O245" s="59">
        <v>30446</v>
      </c>
      <c r="P245" s="59">
        <v>30446</v>
      </c>
      <c r="Q245" s="59">
        <v>30446</v>
      </c>
      <c r="R245" s="59">
        <v>30445509</v>
      </c>
      <c r="S245" s="90"/>
    </row>
    <row r="246" spans="1:19" ht="13.2" x14ac:dyDescent="0.25">
      <c r="A246" s="59" t="s">
        <v>4159</v>
      </c>
      <c r="B246" s="59" t="s">
        <v>5594</v>
      </c>
      <c r="C246" s="59" t="s">
        <v>5598</v>
      </c>
      <c r="D246" s="59" t="s">
        <v>123</v>
      </c>
      <c r="E246" s="59">
        <v>0</v>
      </c>
      <c r="F246" s="59">
        <v>0</v>
      </c>
      <c r="G246" s="59">
        <v>0</v>
      </c>
      <c r="H246" s="59">
        <v>0</v>
      </c>
      <c r="I246" s="59">
        <v>0</v>
      </c>
      <c r="J246" s="59">
        <v>0</v>
      </c>
      <c r="K246" s="59">
        <v>0</v>
      </c>
      <c r="L246" s="59">
        <v>0</v>
      </c>
      <c r="M246" s="59">
        <v>0</v>
      </c>
      <c r="N246" s="59">
        <v>0</v>
      </c>
      <c r="O246" s="59">
        <v>0</v>
      </c>
      <c r="P246" s="59">
        <v>0</v>
      </c>
      <c r="Q246" s="59">
        <v>0</v>
      </c>
      <c r="R246" s="59">
        <v>0</v>
      </c>
      <c r="S246" s="90"/>
    </row>
    <row r="247" spans="1:19" ht="13.2" x14ac:dyDescent="0.25">
      <c r="A247" s="59" t="s">
        <v>4160</v>
      </c>
      <c r="B247" s="59" t="s">
        <v>5594</v>
      </c>
      <c r="C247" s="59" t="s">
        <v>5599</v>
      </c>
      <c r="D247" s="59" t="s">
        <v>123</v>
      </c>
      <c r="E247" s="59">
        <v>12184</v>
      </c>
      <c r="F247" s="59">
        <v>12185</v>
      </c>
      <c r="G247" s="59">
        <v>12185</v>
      </c>
      <c r="H247" s="59">
        <v>12185</v>
      </c>
      <c r="I247" s="59">
        <v>12185</v>
      </c>
      <c r="J247" s="59">
        <v>12185</v>
      </c>
      <c r="K247" s="59">
        <v>12185</v>
      </c>
      <c r="L247" s="59">
        <v>12185</v>
      </c>
      <c r="M247" s="59">
        <v>12185</v>
      </c>
      <c r="N247" s="59">
        <v>12185</v>
      </c>
      <c r="O247" s="59">
        <v>12185</v>
      </c>
      <c r="P247" s="59">
        <v>12185</v>
      </c>
      <c r="Q247" s="59">
        <v>12185</v>
      </c>
      <c r="R247" s="59">
        <v>12184871</v>
      </c>
      <c r="S247" s="90"/>
    </row>
    <row r="248" spans="1:19" ht="13.2" x14ac:dyDescent="0.25">
      <c r="A248" s="59" t="s">
        <v>4161</v>
      </c>
      <c r="B248" s="59" t="s">
        <v>5594</v>
      </c>
      <c r="C248" s="59" t="s">
        <v>5600</v>
      </c>
      <c r="D248" s="59" t="s">
        <v>123</v>
      </c>
      <c r="E248" s="59">
        <v>0</v>
      </c>
      <c r="F248" s="59">
        <v>0</v>
      </c>
      <c r="G248" s="59">
        <v>0</v>
      </c>
      <c r="H248" s="59">
        <v>0</v>
      </c>
      <c r="I248" s="59">
        <v>0</v>
      </c>
      <c r="J248" s="59">
        <v>0</v>
      </c>
      <c r="K248" s="59">
        <v>0</v>
      </c>
      <c r="L248" s="59">
        <v>0</v>
      </c>
      <c r="M248" s="59">
        <v>0</v>
      </c>
      <c r="N248" s="59">
        <v>0</v>
      </c>
      <c r="O248" s="59">
        <v>0</v>
      </c>
      <c r="P248" s="59">
        <v>0</v>
      </c>
      <c r="Q248" s="59">
        <v>0</v>
      </c>
      <c r="R248" s="59">
        <v>0</v>
      </c>
      <c r="S248" s="90"/>
    </row>
    <row r="249" spans="1:19" ht="13.2" x14ac:dyDescent="0.25">
      <c r="A249" s="59" t="s">
        <v>4162</v>
      </c>
      <c r="B249" s="59" t="s">
        <v>5594</v>
      </c>
      <c r="C249" s="59" t="s">
        <v>5601</v>
      </c>
      <c r="D249" s="59" t="s">
        <v>123</v>
      </c>
      <c r="E249" s="59">
        <v>0</v>
      </c>
      <c r="F249" s="59">
        <v>0</v>
      </c>
      <c r="G249" s="59">
        <v>0</v>
      </c>
      <c r="H249" s="59">
        <v>0</v>
      </c>
      <c r="I249" s="59">
        <v>0</v>
      </c>
      <c r="J249" s="59">
        <v>0</v>
      </c>
      <c r="K249" s="59">
        <v>0</v>
      </c>
      <c r="L249" s="59">
        <v>0</v>
      </c>
      <c r="M249" s="59">
        <v>0</v>
      </c>
      <c r="N249" s="59">
        <v>0</v>
      </c>
      <c r="O249" s="59">
        <v>0</v>
      </c>
      <c r="P249" s="59">
        <v>0</v>
      </c>
      <c r="Q249" s="59">
        <v>0</v>
      </c>
      <c r="R249" s="59">
        <v>0</v>
      </c>
      <c r="S249" s="90"/>
    </row>
    <row r="250" spans="1:19" ht="13.2" x14ac:dyDescent="0.25">
      <c r="A250" s="59" t="s">
        <v>4163</v>
      </c>
      <c r="B250" s="59" t="s">
        <v>5594</v>
      </c>
      <c r="C250" s="59" t="s">
        <v>5602</v>
      </c>
      <c r="D250" s="59" t="s">
        <v>123</v>
      </c>
      <c r="E250" s="59">
        <v>35393</v>
      </c>
      <c r="F250" s="59">
        <v>35393</v>
      </c>
      <c r="G250" s="59">
        <v>35393</v>
      </c>
      <c r="H250" s="59">
        <v>35393</v>
      </c>
      <c r="I250" s="59">
        <v>35393</v>
      </c>
      <c r="J250" s="59">
        <v>35393</v>
      </c>
      <c r="K250" s="59">
        <v>35393</v>
      </c>
      <c r="L250" s="59">
        <v>35393</v>
      </c>
      <c r="M250" s="59">
        <v>35393</v>
      </c>
      <c r="N250" s="59">
        <v>35393</v>
      </c>
      <c r="O250" s="59">
        <v>35393</v>
      </c>
      <c r="P250" s="59">
        <v>35393</v>
      </c>
      <c r="Q250" s="59">
        <v>36209</v>
      </c>
      <c r="R250" s="59">
        <v>35426936</v>
      </c>
      <c r="S250" s="90"/>
    </row>
    <row r="251" spans="1:19" ht="13.2" x14ac:dyDescent="0.25">
      <c r="A251" s="59" t="s">
        <v>4164</v>
      </c>
      <c r="B251" s="59" t="s">
        <v>5594</v>
      </c>
      <c r="C251" s="59" t="s">
        <v>5603</v>
      </c>
      <c r="D251" s="59" t="s">
        <v>123</v>
      </c>
      <c r="E251" s="59">
        <v>0</v>
      </c>
      <c r="F251" s="59">
        <v>0</v>
      </c>
      <c r="G251" s="59">
        <v>0</v>
      </c>
      <c r="H251" s="59">
        <v>0</v>
      </c>
      <c r="I251" s="59">
        <v>0</v>
      </c>
      <c r="J251" s="59">
        <v>0</v>
      </c>
      <c r="K251" s="59">
        <v>0</v>
      </c>
      <c r="L251" s="59">
        <v>0</v>
      </c>
      <c r="M251" s="59">
        <v>0</v>
      </c>
      <c r="N251" s="59">
        <v>0</v>
      </c>
      <c r="O251" s="59">
        <v>0</v>
      </c>
      <c r="P251" s="59">
        <v>0</v>
      </c>
      <c r="Q251" s="59">
        <v>0</v>
      </c>
      <c r="R251" s="59">
        <v>0</v>
      </c>
      <c r="S251" s="90"/>
    </row>
    <row r="252" spans="1:19" ht="13.2" x14ac:dyDescent="0.25">
      <c r="A252" s="59" t="s">
        <v>4165</v>
      </c>
      <c r="B252" s="59" t="s">
        <v>5594</v>
      </c>
      <c r="C252" s="59" t="s">
        <v>5604</v>
      </c>
      <c r="D252" s="59" t="s">
        <v>123</v>
      </c>
      <c r="E252" s="59">
        <v>0</v>
      </c>
      <c r="F252" s="59">
        <v>0</v>
      </c>
      <c r="G252" s="59">
        <v>0</v>
      </c>
      <c r="H252" s="59">
        <v>0</v>
      </c>
      <c r="I252" s="59">
        <v>0</v>
      </c>
      <c r="J252" s="59">
        <v>0</v>
      </c>
      <c r="K252" s="59">
        <v>0</v>
      </c>
      <c r="L252" s="59">
        <v>0</v>
      </c>
      <c r="M252" s="59">
        <v>0</v>
      </c>
      <c r="N252" s="59">
        <v>0</v>
      </c>
      <c r="O252" s="59">
        <v>0</v>
      </c>
      <c r="P252" s="59">
        <v>0</v>
      </c>
      <c r="Q252" s="59">
        <v>0</v>
      </c>
      <c r="R252" s="59">
        <v>0</v>
      </c>
      <c r="S252" s="90"/>
    </row>
    <row r="253" spans="1:19" ht="13.2" x14ac:dyDescent="0.25">
      <c r="A253" s="59" t="s">
        <v>4166</v>
      </c>
      <c r="B253" s="59" t="s">
        <v>5594</v>
      </c>
      <c r="C253" s="59" t="s">
        <v>5605</v>
      </c>
      <c r="D253" s="59" t="s">
        <v>123</v>
      </c>
      <c r="E253" s="59">
        <v>28602</v>
      </c>
      <c r="F253" s="59">
        <v>28602</v>
      </c>
      <c r="G253" s="59">
        <v>28602</v>
      </c>
      <c r="H253" s="59">
        <v>28602</v>
      </c>
      <c r="I253" s="59">
        <v>28602</v>
      </c>
      <c r="J253" s="59">
        <v>28602</v>
      </c>
      <c r="K253" s="59">
        <v>28602</v>
      </c>
      <c r="L253" s="59">
        <v>28602</v>
      </c>
      <c r="M253" s="59">
        <v>28602</v>
      </c>
      <c r="N253" s="59">
        <v>28602</v>
      </c>
      <c r="O253" s="59">
        <v>28602</v>
      </c>
      <c r="P253" s="59">
        <v>28603</v>
      </c>
      <c r="Q253" s="59">
        <v>28603</v>
      </c>
      <c r="R253" s="59">
        <v>28602557</v>
      </c>
      <c r="S253" s="90"/>
    </row>
    <row r="254" spans="1:19" ht="13.2" x14ac:dyDescent="0.25">
      <c r="A254" s="59" t="s">
        <v>4167</v>
      </c>
      <c r="B254" s="59" t="s">
        <v>5594</v>
      </c>
      <c r="C254" s="59" t="s">
        <v>5606</v>
      </c>
      <c r="D254" s="59" t="s">
        <v>123</v>
      </c>
      <c r="E254" s="59">
        <v>0</v>
      </c>
      <c r="F254" s="59">
        <v>0</v>
      </c>
      <c r="G254" s="59">
        <v>0</v>
      </c>
      <c r="H254" s="59">
        <v>0</v>
      </c>
      <c r="I254" s="59">
        <v>0</v>
      </c>
      <c r="J254" s="59">
        <v>0</v>
      </c>
      <c r="K254" s="59">
        <v>0</v>
      </c>
      <c r="L254" s="59">
        <v>0</v>
      </c>
      <c r="M254" s="59">
        <v>0</v>
      </c>
      <c r="N254" s="59">
        <v>0</v>
      </c>
      <c r="O254" s="59">
        <v>0</v>
      </c>
      <c r="P254" s="59">
        <v>0</v>
      </c>
      <c r="Q254" s="59">
        <v>0</v>
      </c>
      <c r="R254" s="59">
        <v>0</v>
      </c>
      <c r="S254" s="90"/>
    </row>
    <row r="255" spans="1:19" ht="13.2" x14ac:dyDescent="0.25">
      <c r="A255" s="59" t="s">
        <v>4168</v>
      </c>
      <c r="B255" s="59" t="s">
        <v>5594</v>
      </c>
      <c r="C255" s="59" t="s">
        <v>5607</v>
      </c>
      <c r="D255" s="59" t="s">
        <v>123</v>
      </c>
      <c r="E255" s="59">
        <v>0</v>
      </c>
      <c r="F255" s="59">
        <v>0</v>
      </c>
      <c r="G255" s="59">
        <v>0</v>
      </c>
      <c r="H255" s="59">
        <v>0</v>
      </c>
      <c r="I255" s="59">
        <v>0</v>
      </c>
      <c r="J255" s="59">
        <v>0</v>
      </c>
      <c r="K255" s="59">
        <v>0</v>
      </c>
      <c r="L255" s="59">
        <v>0</v>
      </c>
      <c r="M255" s="59">
        <v>0</v>
      </c>
      <c r="N255" s="59">
        <v>0</v>
      </c>
      <c r="O255" s="59">
        <v>0</v>
      </c>
      <c r="P255" s="59">
        <v>0</v>
      </c>
      <c r="Q255" s="59">
        <v>0</v>
      </c>
      <c r="R255" s="59">
        <v>0</v>
      </c>
      <c r="S255" s="90"/>
    </row>
    <row r="256" spans="1:19" ht="13.2" x14ac:dyDescent="0.25">
      <c r="A256" s="59" t="s">
        <v>4169</v>
      </c>
      <c r="B256" s="59" t="s">
        <v>5594</v>
      </c>
      <c r="C256" s="59" t="s">
        <v>5608</v>
      </c>
      <c r="D256" s="59" t="s">
        <v>123</v>
      </c>
      <c r="E256" s="59">
        <v>0</v>
      </c>
      <c r="F256" s="59">
        <v>0</v>
      </c>
      <c r="G256" s="59">
        <v>0</v>
      </c>
      <c r="H256" s="59">
        <v>0</v>
      </c>
      <c r="I256" s="59">
        <v>0</v>
      </c>
      <c r="J256" s="59">
        <v>0</v>
      </c>
      <c r="K256" s="59">
        <v>0</v>
      </c>
      <c r="L256" s="59">
        <v>0</v>
      </c>
      <c r="M256" s="59">
        <v>0</v>
      </c>
      <c r="N256" s="59">
        <v>0</v>
      </c>
      <c r="O256" s="59">
        <v>0</v>
      </c>
      <c r="P256" s="59">
        <v>0</v>
      </c>
      <c r="Q256" s="59">
        <v>0</v>
      </c>
      <c r="R256" s="59">
        <v>0</v>
      </c>
      <c r="S256" s="90"/>
    </row>
    <row r="257" spans="1:21" ht="13.2" x14ac:dyDescent="0.25">
      <c r="A257" s="59" t="s">
        <v>4170</v>
      </c>
      <c r="B257" s="59" t="s">
        <v>5594</v>
      </c>
      <c r="C257" s="59" t="s">
        <v>5609</v>
      </c>
      <c r="D257" s="59" t="s">
        <v>123</v>
      </c>
      <c r="E257" s="59">
        <v>0</v>
      </c>
      <c r="F257" s="59">
        <v>0</v>
      </c>
      <c r="G257" s="59">
        <v>0</v>
      </c>
      <c r="H257" s="59">
        <v>0</v>
      </c>
      <c r="I257" s="59">
        <v>0</v>
      </c>
      <c r="J257" s="59">
        <v>0</v>
      </c>
      <c r="K257" s="59">
        <v>0</v>
      </c>
      <c r="L257" s="59">
        <v>0</v>
      </c>
      <c r="M257" s="59">
        <v>0</v>
      </c>
      <c r="N257" s="59">
        <v>0</v>
      </c>
      <c r="O257" s="59">
        <v>0</v>
      </c>
      <c r="P257" s="59">
        <v>0</v>
      </c>
      <c r="Q257" s="59">
        <v>0</v>
      </c>
      <c r="R257" s="59">
        <v>0</v>
      </c>
      <c r="S257" s="90"/>
    </row>
    <row r="258" spans="1:21" ht="13.2" x14ac:dyDescent="0.25">
      <c r="A258" s="59" t="s">
        <v>4171</v>
      </c>
      <c r="B258" s="59" t="s">
        <v>5594</v>
      </c>
      <c r="C258" s="59" t="s">
        <v>5610</v>
      </c>
      <c r="D258" s="59" t="s">
        <v>123</v>
      </c>
      <c r="E258" s="59">
        <v>1886</v>
      </c>
      <c r="F258" s="59">
        <v>1886</v>
      </c>
      <c r="G258" s="59">
        <v>1886</v>
      </c>
      <c r="H258" s="59">
        <v>1886</v>
      </c>
      <c r="I258" s="59">
        <v>1886</v>
      </c>
      <c r="J258" s="59">
        <v>1886</v>
      </c>
      <c r="K258" s="59">
        <v>1886</v>
      </c>
      <c r="L258" s="59">
        <v>1886</v>
      </c>
      <c r="M258" s="59">
        <v>1886</v>
      </c>
      <c r="N258" s="59">
        <v>1886</v>
      </c>
      <c r="O258" s="59">
        <v>1886</v>
      </c>
      <c r="P258" s="59">
        <v>1886</v>
      </c>
      <c r="Q258" s="59">
        <v>1883</v>
      </c>
      <c r="R258" s="59">
        <v>1885386</v>
      </c>
      <c r="S258" s="90"/>
    </row>
    <row r="259" spans="1:21" ht="13.2" x14ac:dyDescent="0.25">
      <c r="A259" s="59" t="s">
        <v>4172</v>
      </c>
      <c r="B259" s="59" t="s">
        <v>5594</v>
      </c>
      <c r="C259" s="59" t="s">
        <v>5611</v>
      </c>
      <c r="D259" s="59" t="s">
        <v>123</v>
      </c>
      <c r="E259" s="59">
        <v>6615</v>
      </c>
      <c r="F259" s="59">
        <v>6615</v>
      </c>
      <c r="G259" s="59">
        <v>6615</v>
      </c>
      <c r="H259" s="59">
        <v>6615</v>
      </c>
      <c r="I259" s="59">
        <v>6615</v>
      </c>
      <c r="J259" s="59">
        <v>6615</v>
      </c>
      <c r="K259" s="59">
        <v>6615</v>
      </c>
      <c r="L259" s="59">
        <v>6615</v>
      </c>
      <c r="M259" s="59">
        <v>6615</v>
      </c>
      <c r="N259" s="59">
        <v>6615</v>
      </c>
      <c r="O259" s="59">
        <v>6632</v>
      </c>
      <c r="P259" s="59">
        <v>6632</v>
      </c>
      <c r="Q259" s="59">
        <v>7786</v>
      </c>
      <c r="R259" s="59">
        <v>6666352</v>
      </c>
      <c r="S259" s="90"/>
    </row>
    <row r="260" spans="1:21" ht="13.2" x14ac:dyDescent="0.25">
      <c r="A260" s="59" t="s">
        <v>4173</v>
      </c>
      <c r="B260" s="59" t="s">
        <v>5594</v>
      </c>
      <c r="C260" s="59" t="s">
        <v>5612</v>
      </c>
      <c r="D260" s="59" t="s">
        <v>123</v>
      </c>
      <c r="E260" s="59">
        <v>13128</v>
      </c>
      <c r="F260" s="59">
        <v>13128</v>
      </c>
      <c r="G260" s="59">
        <v>13128</v>
      </c>
      <c r="H260" s="59">
        <v>13128</v>
      </c>
      <c r="I260" s="59">
        <v>13128</v>
      </c>
      <c r="J260" s="59">
        <v>13128</v>
      </c>
      <c r="K260" s="59">
        <v>13128</v>
      </c>
      <c r="L260" s="59">
        <v>13128</v>
      </c>
      <c r="M260" s="59">
        <v>13128</v>
      </c>
      <c r="N260" s="59">
        <v>13128</v>
      </c>
      <c r="O260" s="59">
        <v>13128</v>
      </c>
      <c r="P260" s="59">
        <v>13128</v>
      </c>
      <c r="Q260" s="59">
        <v>13128</v>
      </c>
      <c r="R260" s="59">
        <v>13128271</v>
      </c>
      <c r="S260" s="90"/>
    </row>
    <row r="261" spans="1:21" ht="13.2" x14ac:dyDescent="0.25">
      <c r="A261" s="59" t="s">
        <v>4174</v>
      </c>
      <c r="B261" s="59" t="s">
        <v>5594</v>
      </c>
      <c r="C261" s="59" t="s">
        <v>5613</v>
      </c>
      <c r="D261" s="59" t="s">
        <v>123</v>
      </c>
      <c r="E261" s="59">
        <v>0</v>
      </c>
      <c r="F261" s="59">
        <v>0</v>
      </c>
      <c r="G261" s="59">
        <v>0</v>
      </c>
      <c r="H261" s="59">
        <v>0</v>
      </c>
      <c r="I261" s="59">
        <v>0</v>
      </c>
      <c r="J261" s="59">
        <v>0</v>
      </c>
      <c r="K261" s="59">
        <v>0</v>
      </c>
      <c r="L261" s="59">
        <v>0</v>
      </c>
      <c r="M261" s="59">
        <v>0</v>
      </c>
      <c r="N261" s="59">
        <v>0</v>
      </c>
      <c r="O261" s="59">
        <v>0</v>
      </c>
      <c r="P261" s="59">
        <v>0</v>
      </c>
      <c r="Q261" s="59">
        <v>0</v>
      </c>
      <c r="R261" s="59">
        <v>0</v>
      </c>
      <c r="S261" s="90"/>
    </row>
    <row r="262" spans="1:21" ht="13.2" x14ac:dyDescent="0.25">
      <c r="A262" s="59" t="s">
        <v>4175</v>
      </c>
      <c r="B262" s="59" t="s">
        <v>5614</v>
      </c>
      <c r="C262" s="59" t="s">
        <v>5615</v>
      </c>
      <c r="D262" s="59" t="s">
        <v>123</v>
      </c>
      <c r="E262" s="59">
        <v>0</v>
      </c>
      <c r="F262" s="59">
        <v>0</v>
      </c>
      <c r="G262" s="59">
        <v>0</v>
      </c>
      <c r="H262" s="59">
        <v>0</v>
      </c>
      <c r="I262" s="59">
        <v>0</v>
      </c>
      <c r="J262" s="59">
        <v>0</v>
      </c>
      <c r="K262" s="59">
        <v>0</v>
      </c>
      <c r="L262" s="59">
        <v>0</v>
      </c>
      <c r="M262" s="59">
        <v>0</v>
      </c>
      <c r="N262" s="59">
        <v>0</v>
      </c>
      <c r="O262" s="59">
        <v>0</v>
      </c>
      <c r="P262" s="59">
        <v>0</v>
      </c>
      <c r="Q262" s="59">
        <v>0</v>
      </c>
      <c r="R262" s="59">
        <v>0</v>
      </c>
      <c r="S262" s="90"/>
    </row>
    <row r="263" spans="1:21" ht="13.2" x14ac:dyDescent="0.25">
      <c r="A263" s="59" t="s">
        <v>4176</v>
      </c>
      <c r="B263" s="59" t="s">
        <v>5614</v>
      </c>
      <c r="C263" s="59" t="s">
        <v>5616</v>
      </c>
      <c r="D263" s="59" t="s">
        <v>123</v>
      </c>
      <c r="E263" s="59">
        <v>0</v>
      </c>
      <c r="F263" s="59">
        <v>0</v>
      </c>
      <c r="G263" s="59">
        <v>0</v>
      </c>
      <c r="H263" s="59">
        <v>0</v>
      </c>
      <c r="I263" s="59">
        <v>0</v>
      </c>
      <c r="J263" s="59">
        <v>0</v>
      </c>
      <c r="K263" s="59">
        <v>0</v>
      </c>
      <c r="L263" s="59">
        <v>0</v>
      </c>
      <c r="M263" s="59">
        <v>0</v>
      </c>
      <c r="N263" s="59">
        <v>0</v>
      </c>
      <c r="O263" s="59">
        <v>0</v>
      </c>
      <c r="P263" s="59">
        <v>0</v>
      </c>
      <c r="Q263" s="59">
        <v>0</v>
      </c>
      <c r="R263" s="59">
        <v>0</v>
      </c>
      <c r="S263" s="90"/>
    </row>
    <row r="264" spans="1:21" ht="13.2" x14ac:dyDescent="0.25">
      <c r="A264" s="59" t="s">
        <v>4177</v>
      </c>
      <c r="B264" s="59" t="s">
        <v>5614</v>
      </c>
      <c r="C264" s="59" t="s">
        <v>5617</v>
      </c>
      <c r="D264" s="59" t="s">
        <v>123</v>
      </c>
      <c r="E264" s="59">
        <v>13539</v>
      </c>
      <c r="F264" s="59">
        <v>13539</v>
      </c>
      <c r="G264" s="59">
        <v>13539</v>
      </c>
      <c r="H264" s="59">
        <v>13539</v>
      </c>
      <c r="I264" s="59">
        <v>13539</v>
      </c>
      <c r="J264" s="59">
        <v>13539</v>
      </c>
      <c r="K264" s="59">
        <v>13539</v>
      </c>
      <c r="L264" s="59">
        <v>13539</v>
      </c>
      <c r="M264" s="59">
        <v>13539</v>
      </c>
      <c r="N264" s="59">
        <v>13539</v>
      </c>
      <c r="O264" s="59">
        <v>13539</v>
      </c>
      <c r="P264" s="59">
        <v>13539</v>
      </c>
      <c r="Q264" s="59">
        <v>13539</v>
      </c>
      <c r="R264" s="59">
        <v>13539297</v>
      </c>
      <c r="S264" s="90"/>
    </row>
    <row r="265" spans="1:21" ht="13.2" x14ac:dyDescent="0.25">
      <c r="A265" s="59" t="s">
        <v>4178</v>
      </c>
      <c r="B265" s="59" t="s">
        <v>5614</v>
      </c>
      <c r="C265" s="59" t="s">
        <v>5618</v>
      </c>
      <c r="D265" s="59" t="s">
        <v>123</v>
      </c>
      <c r="E265" s="59">
        <v>0</v>
      </c>
      <c r="F265" s="59">
        <v>0</v>
      </c>
      <c r="G265" s="59">
        <v>0</v>
      </c>
      <c r="H265" s="59">
        <v>0</v>
      </c>
      <c r="I265" s="59">
        <v>0</v>
      </c>
      <c r="J265" s="59">
        <v>0</v>
      </c>
      <c r="K265" s="59">
        <v>0</v>
      </c>
      <c r="L265" s="59">
        <v>0</v>
      </c>
      <c r="M265" s="59">
        <v>0</v>
      </c>
      <c r="N265" s="59">
        <v>0</v>
      </c>
      <c r="O265" s="59">
        <v>0</v>
      </c>
      <c r="P265" s="59">
        <v>0</v>
      </c>
      <c r="Q265" s="59">
        <v>0</v>
      </c>
      <c r="R265" s="59">
        <v>0</v>
      </c>
      <c r="S265" s="90"/>
    </row>
    <row r="266" spans="1:21" ht="13.2" x14ac:dyDescent="0.25">
      <c r="A266" s="59" t="s">
        <v>4179</v>
      </c>
      <c r="B266" s="59" t="s">
        <v>5614</v>
      </c>
      <c r="C266" s="59" t="s">
        <v>5619</v>
      </c>
      <c r="D266" s="59" t="s">
        <v>123</v>
      </c>
      <c r="E266" s="59">
        <v>2039</v>
      </c>
      <c r="F266" s="59">
        <v>2039</v>
      </c>
      <c r="G266" s="59">
        <v>2039</v>
      </c>
      <c r="H266" s="59">
        <v>2039</v>
      </c>
      <c r="I266" s="59">
        <v>2039</v>
      </c>
      <c r="J266" s="59">
        <v>2039</v>
      </c>
      <c r="K266" s="59">
        <v>2039</v>
      </c>
      <c r="L266" s="59">
        <v>2039</v>
      </c>
      <c r="M266" s="59">
        <v>2039</v>
      </c>
      <c r="N266" s="59">
        <v>2039</v>
      </c>
      <c r="O266" s="59">
        <v>2039</v>
      </c>
      <c r="P266" s="59">
        <v>2039</v>
      </c>
      <c r="Q266" s="59">
        <v>2039</v>
      </c>
      <c r="R266" s="59">
        <v>2038901</v>
      </c>
      <c r="S266" s="90"/>
    </row>
    <row r="267" spans="1:21" ht="13.2" x14ac:dyDescent="0.25">
      <c r="A267" s="59" t="s">
        <v>4180</v>
      </c>
      <c r="B267" s="59" t="s">
        <v>5614</v>
      </c>
      <c r="C267" s="59" t="s">
        <v>5620</v>
      </c>
      <c r="D267" s="59" t="s">
        <v>123</v>
      </c>
      <c r="E267" s="59">
        <v>0</v>
      </c>
      <c r="F267" s="59">
        <v>0</v>
      </c>
      <c r="G267" s="59">
        <v>0</v>
      </c>
      <c r="H267" s="59">
        <v>0</v>
      </c>
      <c r="I267" s="59">
        <v>0</v>
      </c>
      <c r="J267" s="59">
        <v>0</v>
      </c>
      <c r="K267" s="59">
        <v>0</v>
      </c>
      <c r="L267" s="59">
        <v>0</v>
      </c>
      <c r="M267" s="59">
        <v>0</v>
      </c>
      <c r="N267" s="59">
        <v>0</v>
      </c>
      <c r="O267" s="59">
        <v>0</v>
      </c>
      <c r="P267" s="59">
        <v>0</v>
      </c>
      <c r="Q267" s="59">
        <v>0</v>
      </c>
      <c r="R267" s="59">
        <v>0</v>
      </c>
      <c r="S267" s="90"/>
    </row>
    <row r="268" spans="1:21" ht="13.2" x14ac:dyDescent="0.25">
      <c r="A268" s="59" t="s">
        <v>4181</v>
      </c>
      <c r="B268" s="59" t="s">
        <v>5614</v>
      </c>
      <c r="C268" s="59" t="s">
        <v>5621</v>
      </c>
      <c r="D268" s="59" t="s">
        <v>123</v>
      </c>
      <c r="E268" s="59">
        <v>0</v>
      </c>
      <c r="F268" s="59">
        <v>0</v>
      </c>
      <c r="G268" s="59">
        <v>0</v>
      </c>
      <c r="H268" s="59">
        <v>0</v>
      </c>
      <c r="I268" s="59">
        <v>0</v>
      </c>
      <c r="J268" s="59">
        <v>0</v>
      </c>
      <c r="K268" s="59">
        <v>0</v>
      </c>
      <c r="L268" s="59">
        <v>0</v>
      </c>
      <c r="M268" s="59">
        <v>0</v>
      </c>
      <c r="N268" s="59">
        <v>0</v>
      </c>
      <c r="O268" s="59">
        <v>0</v>
      </c>
      <c r="P268" s="59">
        <v>0</v>
      </c>
      <c r="Q268" s="59">
        <v>0</v>
      </c>
      <c r="R268" s="59">
        <v>0</v>
      </c>
      <c r="S268" s="90"/>
    </row>
    <row r="269" spans="1:21" ht="13.2" x14ac:dyDescent="0.25">
      <c r="A269" s="59" t="s">
        <v>4182</v>
      </c>
      <c r="B269" s="59" t="s">
        <v>5614</v>
      </c>
      <c r="C269" s="59" t="s">
        <v>5622</v>
      </c>
      <c r="D269" s="59" t="s">
        <v>123</v>
      </c>
      <c r="E269" s="59">
        <v>16463</v>
      </c>
      <c r="F269" s="59">
        <v>16463</v>
      </c>
      <c r="G269" s="59">
        <v>16463</v>
      </c>
      <c r="H269" s="59">
        <v>16463</v>
      </c>
      <c r="I269" s="59">
        <v>16463</v>
      </c>
      <c r="J269" s="59">
        <v>16463</v>
      </c>
      <c r="K269" s="59">
        <v>16463</v>
      </c>
      <c r="L269" s="59">
        <v>16463</v>
      </c>
      <c r="M269" s="59">
        <v>16463</v>
      </c>
      <c r="N269" s="59">
        <v>16463</v>
      </c>
      <c r="O269" s="59">
        <v>16463</v>
      </c>
      <c r="P269" s="59">
        <v>16463</v>
      </c>
      <c r="Q269" s="59">
        <v>16463</v>
      </c>
      <c r="R269" s="59">
        <v>16462783</v>
      </c>
      <c r="S269" s="90"/>
      <c r="T269" s="90"/>
      <c r="U269" s="91"/>
    </row>
    <row r="270" spans="1:21" ht="13.2" x14ac:dyDescent="0.25">
      <c r="A270" s="59" t="s">
        <v>4183</v>
      </c>
      <c r="B270" s="59" t="s">
        <v>5614</v>
      </c>
      <c r="C270" s="59" t="s">
        <v>5623</v>
      </c>
      <c r="D270" s="59" t="s">
        <v>123</v>
      </c>
      <c r="E270" s="59">
        <v>0</v>
      </c>
      <c r="F270" s="59">
        <v>0</v>
      </c>
      <c r="G270" s="59">
        <v>0</v>
      </c>
      <c r="H270" s="59">
        <v>0</v>
      </c>
      <c r="I270" s="59">
        <v>0</v>
      </c>
      <c r="J270" s="59">
        <v>0</v>
      </c>
      <c r="K270" s="59">
        <v>0</v>
      </c>
      <c r="L270" s="59">
        <v>0</v>
      </c>
      <c r="M270" s="59">
        <v>0</v>
      </c>
      <c r="N270" s="59">
        <v>0</v>
      </c>
      <c r="O270" s="59">
        <v>0</v>
      </c>
      <c r="P270" s="59">
        <v>0</v>
      </c>
      <c r="Q270" s="59">
        <v>0</v>
      </c>
      <c r="R270" s="59">
        <v>0</v>
      </c>
      <c r="S270" s="90"/>
      <c r="T270" s="90"/>
      <c r="U270" s="91"/>
    </row>
    <row r="271" spans="1:21" ht="13.2" x14ac:dyDescent="0.25">
      <c r="A271" s="59" t="s">
        <v>4184</v>
      </c>
      <c r="B271" s="59" t="s">
        <v>5614</v>
      </c>
      <c r="C271" s="59" t="s">
        <v>5624</v>
      </c>
      <c r="D271" s="59" t="s">
        <v>123</v>
      </c>
      <c r="E271" s="59">
        <v>0</v>
      </c>
      <c r="F271" s="59">
        <v>0</v>
      </c>
      <c r="G271" s="59">
        <v>0</v>
      </c>
      <c r="H271" s="59">
        <v>0</v>
      </c>
      <c r="I271" s="59">
        <v>0</v>
      </c>
      <c r="J271" s="59">
        <v>0</v>
      </c>
      <c r="K271" s="59">
        <v>0</v>
      </c>
      <c r="L271" s="59">
        <v>0</v>
      </c>
      <c r="M271" s="59">
        <v>0</v>
      </c>
      <c r="N271" s="59">
        <v>0</v>
      </c>
      <c r="O271" s="59">
        <v>0</v>
      </c>
      <c r="P271" s="59">
        <v>0</v>
      </c>
      <c r="Q271" s="59">
        <v>0</v>
      </c>
      <c r="R271" s="59">
        <v>0</v>
      </c>
      <c r="S271" s="90"/>
      <c r="T271" s="90"/>
      <c r="U271" s="91"/>
    </row>
    <row r="272" spans="1:21" ht="13.2" x14ac:dyDescent="0.25">
      <c r="A272" s="59" t="s">
        <v>4185</v>
      </c>
      <c r="B272" s="59" t="s">
        <v>5614</v>
      </c>
      <c r="C272" s="59" t="s">
        <v>5625</v>
      </c>
      <c r="D272" s="59" t="s">
        <v>123</v>
      </c>
      <c r="E272" s="59">
        <v>11128</v>
      </c>
      <c r="F272" s="59">
        <v>11128</v>
      </c>
      <c r="G272" s="59">
        <v>11128</v>
      </c>
      <c r="H272" s="59">
        <v>11128</v>
      </c>
      <c r="I272" s="59">
        <v>11128</v>
      </c>
      <c r="J272" s="59">
        <v>11128</v>
      </c>
      <c r="K272" s="59">
        <v>11128</v>
      </c>
      <c r="L272" s="59">
        <v>11128</v>
      </c>
      <c r="M272" s="59">
        <v>11128</v>
      </c>
      <c r="N272" s="59">
        <v>11128</v>
      </c>
      <c r="O272" s="59">
        <v>11128</v>
      </c>
      <c r="P272" s="59">
        <v>11128</v>
      </c>
      <c r="Q272" s="59">
        <v>11128</v>
      </c>
      <c r="R272" s="59">
        <v>11127648</v>
      </c>
      <c r="S272" s="90"/>
      <c r="T272" s="90"/>
      <c r="U272" s="91"/>
    </row>
    <row r="273" spans="1:21" ht="13.2" x14ac:dyDescent="0.25">
      <c r="A273" s="59" t="s">
        <v>4186</v>
      </c>
      <c r="B273" s="59" t="s">
        <v>5614</v>
      </c>
      <c r="C273" s="59" t="s">
        <v>5626</v>
      </c>
      <c r="D273" s="59" t="s">
        <v>123</v>
      </c>
      <c r="E273" s="59">
        <v>0</v>
      </c>
      <c r="F273" s="59">
        <v>0</v>
      </c>
      <c r="G273" s="59">
        <v>0</v>
      </c>
      <c r="H273" s="59">
        <v>0</v>
      </c>
      <c r="I273" s="59">
        <v>0</v>
      </c>
      <c r="J273" s="59">
        <v>0</v>
      </c>
      <c r="K273" s="59">
        <v>0</v>
      </c>
      <c r="L273" s="59">
        <v>0</v>
      </c>
      <c r="M273" s="59">
        <v>0</v>
      </c>
      <c r="N273" s="59">
        <v>0</v>
      </c>
      <c r="O273" s="59">
        <v>0</v>
      </c>
      <c r="P273" s="59">
        <v>0</v>
      </c>
      <c r="Q273" s="59">
        <v>0</v>
      </c>
      <c r="R273" s="59">
        <v>0</v>
      </c>
      <c r="S273" s="90"/>
      <c r="T273" s="90"/>
      <c r="U273" s="91"/>
    </row>
    <row r="274" spans="1:21" ht="13.2" x14ac:dyDescent="0.25">
      <c r="A274" s="59" t="s">
        <v>4187</v>
      </c>
      <c r="B274" s="59" t="s">
        <v>5614</v>
      </c>
      <c r="C274" s="59" t="s">
        <v>5627</v>
      </c>
      <c r="D274" s="59" t="s">
        <v>123</v>
      </c>
      <c r="E274" s="59">
        <v>0</v>
      </c>
      <c r="F274" s="59">
        <v>0</v>
      </c>
      <c r="G274" s="59">
        <v>0</v>
      </c>
      <c r="H274" s="59">
        <v>0</v>
      </c>
      <c r="I274" s="59">
        <v>0</v>
      </c>
      <c r="J274" s="59">
        <v>0</v>
      </c>
      <c r="K274" s="59">
        <v>0</v>
      </c>
      <c r="L274" s="59">
        <v>0</v>
      </c>
      <c r="M274" s="59">
        <v>0</v>
      </c>
      <c r="N274" s="59">
        <v>0</v>
      </c>
      <c r="O274" s="59">
        <v>0</v>
      </c>
      <c r="P274" s="59">
        <v>0</v>
      </c>
      <c r="Q274" s="59">
        <v>0</v>
      </c>
      <c r="R274" s="59">
        <v>0</v>
      </c>
      <c r="S274" s="90"/>
      <c r="T274" s="90"/>
      <c r="U274" s="91"/>
    </row>
    <row r="275" spans="1:21" ht="13.2" x14ac:dyDescent="0.25">
      <c r="A275" s="59" t="s">
        <v>4188</v>
      </c>
      <c r="B275" s="59" t="s">
        <v>5614</v>
      </c>
      <c r="C275" s="59" t="s">
        <v>5628</v>
      </c>
      <c r="D275" s="59" t="s">
        <v>123</v>
      </c>
      <c r="E275" s="59">
        <v>0</v>
      </c>
      <c r="F275" s="59">
        <v>0</v>
      </c>
      <c r="G275" s="59">
        <v>0</v>
      </c>
      <c r="H275" s="59">
        <v>0</v>
      </c>
      <c r="I275" s="59">
        <v>0</v>
      </c>
      <c r="J275" s="59">
        <v>0</v>
      </c>
      <c r="K275" s="59">
        <v>0</v>
      </c>
      <c r="L275" s="59">
        <v>0</v>
      </c>
      <c r="M275" s="59">
        <v>0</v>
      </c>
      <c r="N275" s="59">
        <v>0</v>
      </c>
      <c r="O275" s="59">
        <v>0</v>
      </c>
      <c r="P275" s="59">
        <v>0</v>
      </c>
      <c r="Q275" s="59">
        <v>0</v>
      </c>
      <c r="R275" s="59">
        <v>0</v>
      </c>
      <c r="S275" s="90"/>
      <c r="T275" s="90"/>
      <c r="U275" s="91"/>
    </row>
    <row r="276" spans="1:21" ht="13.2" x14ac:dyDescent="0.25">
      <c r="A276" s="59" t="s">
        <v>4189</v>
      </c>
      <c r="B276" s="59" t="s">
        <v>5614</v>
      </c>
      <c r="C276" s="59" t="s">
        <v>5629</v>
      </c>
      <c r="D276" s="59" t="s">
        <v>123</v>
      </c>
      <c r="E276" s="59">
        <v>0</v>
      </c>
      <c r="F276" s="59">
        <v>0</v>
      </c>
      <c r="G276" s="59">
        <v>0</v>
      </c>
      <c r="H276" s="59">
        <v>0</v>
      </c>
      <c r="I276" s="59">
        <v>0</v>
      </c>
      <c r="J276" s="59">
        <v>0</v>
      </c>
      <c r="K276" s="59">
        <v>0</v>
      </c>
      <c r="L276" s="59">
        <v>0</v>
      </c>
      <c r="M276" s="59">
        <v>0</v>
      </c>
      <c r="N276" s="59">
        <v>0</v>
      </c>
      <c r="O276" s="59">
        <v>0</v>
      </c>
      <c r="P276" s="59">
        <v>0</v>
      </c>
      <c r="Q276" s="59">
        <v>0</v>
      </c>
      <c r="R276" s="59">
        <v>0</v>
      </c>
      <c r="S276" s="90"/>
      <c r="T276" s="90"/>
      <c r="U276" s="91"/>
    </row>
    <row r="277" spans="1:21" ht="13.2" x14ac:dyDescent="0.25">
      <c r="A277" s="59" t="s">
        <v>4190</v>
      </c>
      <c r="B277" s="59" t="s">
        <v>5614</v>
      </c>
      <c r="C277" s="59" t="s">
        <v>5630</v>
      </c>
      <c r="D277" s="59" t="s">
        <v>123</v>
      </c>
      <c r="E277" s="59">
        <v>0</v>
      </c>
      <c r="F277" s="59">
        <v>0</v>
      </c>
      <c r="G277" s="59">
        <v>0</v>
      </c>
      <c r="H277" s="59">
        <v>0</v>
      </c>
      <c r="I277" s="59">
        <v>0</v>
      </c>
      <c r="J277" s="59">
        <v>0</v>
      </c>
      <c r="K277" s="59">
        <v>0</v>
      </c>
      <c r="L277" s="59">
        <v>0</v>
      </c>
      <c r="M277" s="59">
        <v>0</v>
      </c>
      <c r="N277" s="59">
        <v>0</v>
      </c>
      <c r="O277" s="59">
        <v>0</v>
      </c>
      <c r="P277" s="59">
        <v>0</v>
      </c>
      <c r="Q277" s="59">
        <v>0</v>
      </c>
      <c r="R277" s="59">
        <v>0</v>
      </c>
      <c r="S277" s="90"/>
      <c r="T277" s="90"/>
      <c r="U277" s="91"/>
    </row>
    <row r="278" spans="1:21" ht="13.2" x14ac:dyDescent="0.25">
      <c r="A278" s="59" t="s">
        <v>4191</v>
      </c>
      <c r="B278" s="59" t="s">
        <v>5614</v>
      </c>
      <c r="C278" s="59" t="s">
        <v>5631</v>
      </c>
      <c r="D278" s="59" t="s">
        <v>123</v>
      </c>
      <c r="E278" s="59">
        <v>0</v>
      </c>
      <c r="F278" s="59">
        <v>0</v>
      </c>
      <c r="G278" s="59">
        <v>0</v>
      </c>
      <c r="H278" s="59">
        <v>0</v>
      </c>
      <c r="I278" s="59">
        <v>0</v>
      </c>
      <c r="J278" s="59">
        <v>0</v>
      </c>
      <c r="K278" s="59">
        <v>0</v>
      </c>
      <c r="L278" s="59">
        <v>0</v>
      </c>
      <c r="M278" s="59">
        <v>0</v>
      </c>
      <c r="N278" s="59">
        <v>0</v>
      </c>
      <c r="O278" s="59">
        <v>0</v>
      </c>
      <c r="P278" s="59">
        <v>0</v>
      </c>
      <c r="Q278" s="59">
        <v>0</v>
      </c>
      <c r="R278" s="59">
        <v>0</v>
      </c>
      <c r="S278" s="90"/>
      <c r="T278" s="90"/>
      <c r="U278" s="91"/>
    </row>
    <row r="279" spans="1:21" ht="13.2" x14ac:dyDescent="0.25">
      <c r="A279" s="59" t="s">
        <v>4192</v>
      </c>
      <c r="B279" s="59" t="s">
        <v>5614</v>
      </c>
      <c r="C279" s="59" t="s">
        <v>5632</v>
      </c>
      <c r="D279" s="59" t="s">
        <v>123</v>
      </c>
      <c r="E279" s="59">
        <v>2738</v>
      </c>
      <c r="F279" s="59">
        <v>2738</v>
      </c>
      <c r="G279" s="59">
        <v>2738</v>
      </c>
      <c r="H279" s="59">
        <v>2738</v>
      </c>
      <c r="I279" s="59">
        <v>2738</v>
      </c>
      <c r="J279" s="59">
        <v>2738</v>
      </c>
      <c r="K279" s="59">
        <v>2738</v>
      </c>
      <c r="L279" s="59">
        <v>2738</v>
      </c>
      <c r="M279" s="59">
        <v>2738</v>
      </c>
      <c r="N279" s="59">
        <v>2738</v>
      </c>
      <c r="O279" s="59">
        <v>2738</v>
      </c>
      <c r="P279" s="59">
        <v>2738</v>
      </c>
      <c r="Q279" s="59">
        <v>2738</v>
      </c>
      <c r="R279" s="59">
        <v>2738078</v>
      </c>
      <c r="S279" s="90"/>
      <c r="T279" s="90"/>
      <c r="U279" s="91"/>
    </row>
    <row r="280" spans="1:21" ht="13.2" x14ac:dyDescent="0.25">
      <c r="A280" s="59" t="s">
        <v>4193</v>
      </c>
      <c r="B280" s="59" t="s">
        <v>5614</v>
      </c>
      <c r="C280" s="59" t="s">
        <v>5633</v>
      </c>
      <c r="D280" s="59" t="s">
        <v>123</v>
      </c>
      <c r="E280" s="59">
        <v>0</v>
      </c>
      <c r="F280" s="59">
        <v>0</v>
      </c>
      <c r="G280" s="59">
        <v>0</v>
      </c>
      <c r="H280" s="59">
        <v>0</v>
      </c>
      <c r="I280" s="59">
        <v>0</v>
      </c>
      <c r="J280" s="59">
        <v>0</v>
      </c>
      <c r="K280" s="59">
        <v>0</v>
      </c>
      <c r="L280" s="59">
        <v>0</v>
      </c>
      <c r="M280" s="59">
        <v>0</v>
      </c>
      <c r="N280" s="59">
        <v>0</v>
      </c>
      <c r="O280" s="59">
        <v>0</v>
      </c>
      <c r="P280" s="59">
        <v>0</v>
      </c>
      <c r="Q280" s="59">
        <v>0</v>
      </c>
      <c r="R280" s="59">
        <v>0</v>
      </c>
      <c r="S280" s="90"/>
      <c r="T280" s="90"/>
      <c r="U280" s="91"/>
    </row>
    <row r="281" spans="1:21" ht="13.2" x14ac:dyDescent="0.25">
      <c r="A281" s="59" t="s">
        <v>4194</v>
      </c>
      <c r="B281" s="59" t="s">
        <v>5634</v>
      </c>
      <c r="C281" s="59" t="s">
        <v>5635</v>
      </c>
      <c r="D281" s="59" t="s">
        <v>123</v>
      </c>
      <c r="E281" s="59">
        <v>0</v>
      </c>
      <c r="F281" s="59">
        <v>0</v>
      </c>
      <c r="G281" s="59">
        <v>0</v>
      </c>
      <c r="H281" s="59">
        <v>0</v>
      </c>
      <c r="I281" s="59">
        <v>0</v>
      </c>
      <c r="J281" s="59">
        <v>0</v>
      </c>
      <c r="K281" s="59">
        <v>0</v>
      </c>
      <c r="L281" s="59">
        <v>0</v>
      </c>
      <c r="M281" s="59">
        <v>0</v>
      </c>
      <c r="N281" s="59">
        <v>0</v>
      </c>
      <c r="O281" s="59">
        <v>0</v>
      </c>
      <c r="P281" s="59">
        <v>0</v>
      </c>
      <c r="Q281" s="59">
        <v>0</v>
      </c>
      <c r="R281" s="59">
        <v>0</v>
      </c>
      <c r="S281" s="90"/>
      <c r="T281" s="90"/>
      <c r="U281" s="91"/>
    </row>
    <row r="282" spans="1:21" ht="13.2" x14ac:dyDescent="0.25">
      <c r="A282" s="59" t="s">
        <v>4195</v>
      </c>
      <c r="B282" s="59" t="s">
        <v>5634</v>
      </c>
      <c r="C282" s="59" t="s">
        <v>5636</v>
      </c>
      <c r="D282" s="59" t="s">
        <v>123</v>
      </c>
      <c r="E282" s="59">
        <v>289</v>
      </c>
      <c r="F282" s="59">
        <v>289</v>
      </c>
      <c r="G282" s="59">
        <v>289</v>
      </c>
      <c r="H282" s="59">
        <v>289</v>
      </c>
      <c r="I282" s="59">
        <v>289</v>
      </c>
      <c r="J282" s="59">
        <v>289</v>
      </c>
      <c r="K282" s="59">
        <v>289</v>
      </c>
      <c r="L282" s="59">
        <v>289</v>
      </c>
      <c r="M282" s="59">
        <v>289</v>
      </c>
      <c r="N282" s="59">
        <v>289</v>
      </c>
      <c r="O282" s="59">
        <v>289</v>
      </c>
      <c r="P282" s="59">
        <v>289</v>
      </c>
      <c r="Q282" s="59">
        <v>289</v>
      </c>
      <c r="R282" s="59">
        <v>288724</v>
      </c>
      <c r="S282" s="90"/>
      <c r="T282" s="90"/>
      <c r="U282" s="91"/>
    </row>
    <row r="283" spans="1:21" ht="13.2" x14ac:dyDescent="0.25">
      <c r="A283" s="59" t="s">
        <v>4196</v>
      </c>
      <c r="B283" s="59" t="s">
        <v>5634</v>
      </c>
      <c r="C283" s="59" t="s">
        <v>5637</v>
      </c>
      <c r="D283" s="59" t="s">
        <v>123</v>
      </c>
      <c r="E283" s="59">
        <v>0</v>
      </c>
      <c r="F283" s="59">
        <v>0</v>
      </c>
      <c r="G283" s="59">
        <v>0</v>
      </c>
      <c r="H283" s="59">
        <v>0</v>
      </c>
      <c r="I283" s="59">
        <v>0</v>
      </c>
      <c r="J283" s="59">
        <v>0</v>
      </c>
      <c r="K283" s="59">
        <v>0</v>
      </c>
      <c r="L283" s="59">
        <v>0</v>
      </c>
      <c r="M283" s="59">
        <v>0</v>
      </c>
      <c r="N283" s="59">
        <v>0</v>
      </c>
      <c r="O283" s="59">
        <v>0</v>
      </c>
      <c r="P283" s="59">
        <v>0</v>
      </c>
      <c r="Q283" s="59">
        <v>0</v>
      </c>
      <c r="R283" s="59">
        <v>0</v>
      </c>
      <c r="S283" s="90"/>
      <c r="T283" s="90"/>
      <c r="U283" s="91"/>
    </row>
    <row r="284" spans="1:21" ht="13.2" x14ac:dyDescent="0.25">
      <c r="A284" s="59" t="s">
        <v>4197</v>
      </c>
      <c r="B284" s="59" t="s">
        <v>5634</v>
      </c>
      <c r="C284" s="59" t="s">
        <v>5638</v>
      </c>
      <c r="D284" s="59" t="s">
        <v>123</v>
      </c>
      <c r="E284" s="59">
        <v>752</v>
      </c>
      <c r="F284" s="59">
        <v>752</v>
      </c>
      <c r="G284" s="59">
        <v>752</v>
      </c>
      <c r="H284" s="59">
        <v>752</v>
      </c>
      <c r="I284" s="59">
        <v>752</v>
      </c>
      <c r="J284" s="59">
        <v>752</v>
      </c>
      <c r="K284" s="59">
        <v>752</v>
      </c>
      <c r="L284" s="59">
        <v>752</v>
      </c>
      <c r="M284" s="59">
        <v>752</v>
      </c>
      <c r="N284" s="59">
        <v>752</v>
      </c>
      <c r="O284" s="59">
        <v>752</v>
      </c>
      <c r="P284" s="59">
        <v>752</v>
      </c>
      <c r="Q284" s="59">
        <v>752</v>
      </c>
      <c r="R284" s="59">
        <v>752239</v>
      </c>
      <c r="S284" s="90"/>
      <c r="T284" s="90"/>
      <c r="U284" s="91"/>
    </row>
    <row r="285" spans="1:21" ht="13.2" x14ac:dyDescent="0.25">
      <c r="A285" s="59" t="s">
        <v>4198</v>
      </c>
      <c r="B285" s="59" t="s">
        <v>5634</v>
      </c>
      <c r="C285" s="59" t="s">
        <v>5639</v>
      </c>
      <c r="D285" s="59" t="s">
        <v>123</v>
      </c>
      <c r="E285" s="59">
        <v>6972</v>
      </c>
      <c r="F285" s="59">
        <v>6972</v>
      </c>
      <c r="G285" s="59">
        <v>6972</v>
      </c>
      <c r="H285" s="59">
        <v>6972</v>
      </c>
      <c r="I285" s="59">
        <v>6972</v>
      </c>
      <c r="J285" s="59">
        <v>6972</v>
      </c>
      <c r="K285" s="59">
        <v>6972</v>
      </c>
      <c r="L285" s="59">
        <v>6972</v>
      </c>
      <c r="M285" s="59">
        <v>6972</v>
      </c>
      <c r="N285" s="59">
        <v>6972</v>
      </c>
      <c r="O285" s="59">
        <v>6972</v>
      </c>
      <c r="P285" s="59">
        <v>6972</v>
      </c>
      <c r="Q285" s="59">
        <v>6972</v>
      </c>
      <c r="R285" s="59">
        <v>6971817</v>
      </c>
      <c r="S285" s="90"/>
      <c r="T285" s="90"/>
      <c r="U285" s="91"/>
    </row>
    <row r="286" spans="1:21" ht="13.2" x14ac:dyDescent="0.25">
      <c r="A286" s="59" t="s">
        <v>4199</v>
      </c>
      <c r="B286" s="59" t="s">
        <v>5634</v>
      </c>
      <c r="C286" s="59" t="s">
        <v>5640</v>
      </c>
      <c r="D286" s="59" t="s">
        <v>123</v>
      </c>
      <c r="E286" s="59">
        <v>0</v>
      </c>
      <c r="F286" s="59">
        <v>0</v>
      </c>
      <c r="G286" s="59">
        <v>0</v>
      </c>
      <c r="H286" s="59">
        <v>0</v>
      </c>
      <c r="I286" s="59">
        <v>0</v>
      </c>
      <c r="J286" s="59">
        <v>0</v>
      </c>
      <c r="K286" s="59">
        <v>0</v>
      </c>
      <c r="L286" s="59">
        <v>0</v>
      </c>
      <c r="M286" s="59">
        <v>0</v>
      </c>
      <c r="N286" s="59">
        <v>0</v>
      </c>
      <c r="O286" s="59">
        <v>0</v>
      </c>
      <c r="P286" s="59">
        <v>0</v>
      </c>
      <c r="Q286" s="59">
        <v>0</v>
      </c>
      <c r="R286" s="59">
        <v>0</v>
      </c>
      <c r="S286" s="90"/>
      <c r="T286" s="90"/>
      <c r="U286" s="91"/>
    </row>
    <row r="287" spans="1:21" ht="13.2" x14ac:dyDescent="0.25">
      <c r="A287" s="59" t="s">
        <v>4200</v>
      </c>
      <c r="B287" s="59" t="s">
        <v>5634</v>
      </c>
      <c r="C287" s="59" t="s">
        <v>5641</v>
      </c>
      <c r="D287" s="59" t="s">
        <v>123</v>
      </c>
      <c r="E287" s="59">
        <v>0</v>
      </c>
      <c r="F287" s="59">
        <v>0</v>
      </c>
      <c r="G287" s="59">
        <v>0</v>
      </c>
      <c r="H287" s="59">
        <v>0</v>
      </c>
      <c r="I287" s="59">
        <v>0</v>
      </c>
      <c r="J287" s="59">
        <v>0</v>
      </c>
      <c r="K287" s="59">
        <v>0</v>
      </c>
      <c r="L287" s="59">
        <v>0</v>
      </c>
      <c r="M287" s="59">
        <v>0</v>
      </c>
      <c r="N287" s="59">
        <v>0</v>
      </c>
      <c r="O287" s="59">
        <v>0</v>
      </c>
      <c r="P287" s="59">
        <v>0</v>
      </c>
      <c r="Q287" s="59">
        <v>0</v>
      </c>
      <c r="R287" s="59">
        <v>0</v>
      </c>
      <c r="S287" s="90"/>
      <c r="T287" s="90"/>
      <c r="U287" s="91"/>
    </row>
    <row r="288" spans="1:21" ht="13.2" x14ac:dyDescent="0.25">
      <c r="A288" s="59" t="s">
        <v>4201</v>
      </c>
      <c r="B288" s="59" t="s">
        <v>5634</v>
      </c>
      <c r="C288" s="59" t="s">
        <v>5642</v>
      </c>
      <c r="D288" s="59" t="s">
        <v>123</v>
      </c>
      <c r="E288" s="59">
        <v>1480</v>
      </c>
      <c r="F288" s="59">
        <v>1480</v>
      </c>
      <c r="G288" s="59">
        <v>1480</v>
      </c>
      <c r="H288" s="59">
        <v>1480</v>
      </c>
      <c r="I288" s="59">
        <v>1480</v>
      </c>
      <c r="J288" s="59">
        <v>1480</v>
      </c>
      <c r="K288" s="59">
        <v>1480</v>
      </c>
      <c r="L288" s="59">
        <v>1480</v>
      </c>
      <c r="M288" s="59">
        <v>1480</v>
      </c>
      <c r="N288" s="59">
        <v>1480</v>
      </c>
      <c r="O288" s="59">
        <v>1480</v>
      </c>
      <c r="P288" s="59">
        <v>1480</v>
      </c>
      <c r="Q288" s="59">
        <v>1480</v>
      </c>
      <c r="R288" s="59">
        <v>1479907</v>
      </c>
      <c r="S288" s="90"/>
      <c r="T288" s="90"/>
      <c r="U288" s="91"/>
    </row>
    <row r="289" spans="1:21" ht="13.2" x14ac:dyDescent="0.25">
      <c r="A289" s="59" t="s">
        <v>4202</v>
      </c>
      <c r="B289" s="59" t="s">
        <v>5634</v>
      </c>
      <c r="C289" s="59" t="s">
        <v>5643</v>
      </c>
      <c r="D289" s="59" t="s">
        <v>123</v>
      </c>
      <c r="E289" s="59">
        <v>0</v>
      </c>
      <c r="F289" s="59">
        <v>0</v>
      </c>
      <c r="G289" s="59">
        <v>0</v>
      </c>
      <c r="H289" s="59">
        <v>0</v>
      </c>
      <c r="I289" s="59">
        <v>0</v>
      </c>
      <c r="J289" s="59">
        <v>0</v>
      </c>
      <c r="K289" s="59">
        <v>0</v>
      </c>
      <c r="L289" s="59">
        <v>0</v>
      </c>
      <c r="M289" s="59">
        <v>0</v>
      </c>
      <c r="N289" s="59">
        <v>0</v>
      </c>
      <c r="O289" s="59">
        <v>0</v>
      </c>
      <c r="P289" s="59">
        <v>0</v>
      </c>
      <c r="Q289" s="59">
        <v>0</v>
      </c>
      <c r="R289" s="59">
        <v>0</v>
      </c>
      <c r="S289" s="90"/>
      <c r="T289" s="90"/>
      <c r="U289" s="91"/>
    </row>
    <row r="290" spans="1:21" ht="13.2" x14ac:dyDescent="0.25">
      <c r="A290" s="59" t="s">
        <v>4203</v>
      </c>
      <c r="B290" s="59" t="s">
        <v>5634</v>
      </c>
      <c r="C290" s="59" t="s">
        <v>5644</v>
      </c>
      <c r="D290" s="59" t="s">
        <v>123</v>
      </c>
      <c r="E290" s="59">
        <v>1593</v>
      </c>
      <c r="F290" s="59">
        <v>1593</v>
      </c>
      <c r="G290" s="59">
        <v>1593</v>
      </c>
      <c r="H290" s="59">
        <v>1593</v>
      </c>
      <c r="I290" s="59">
        <v>1593</v>
      </c>
      <c r="J290" s="59">
        <v>1593</v>
      </c>
      <c r="K290" s="59">
        <v>1593</v>
      </c>
      <c r="L290" s="59">
        <v>1593</v>
      </c>
      <c r="M290" s="59">
        <v>1593</v>
      </c>
      <c r="N290" s="59">
        <v>1593</v>
      </c>
      <c r="O290" s="59">
        <v>1593</v>
      </c>
      <c r="P290" s="59">
        <v>1593</v>
      </c>
      <c r="Q290" s="59">
        <v>1593</v>
      </c>
      <c r="R290" s="59">
        <v>1593066</v>
      </c>
      <c r="S290" s="90"/>
      <c r="T290" s="90"/>
      <c r="U290" s="91"/>
    </row>
    <row r="291" spans="1:21" ht="13.2" x14ac:dyDescent="0.25">
      <c r="A291" s="59" t="s">
        <v>4204</v>
      </c>
      <c r="B291" s="59" t="s">
        <v>5634</v>
      </c>
      <c r="C291" s="59" t="s">
        <v>5645</v>
      </c>
      <c r="D291" s="59" t="s">
        <v>123</v>
      </c>
      <c r="E291" s="59">
        <v>0</v>
      </c>
      <c r="F291" s="59">
        <v>0</v>
      </c>
      <c r="G291" s="59">
        <v>0</v>
      </c>
      <c r="H291" s="59">
        <v>0</v>
      </c>
      <c r="I291" s="59">
        <v>0</v>
      </c>
      <c r="J291" s="59">
        <v>0</v>
      </c>
      <c r="K291" s="59">
        <v>0</v>
      </c>
      <c r="L291" s="59">
        <v>0</v>
      </c>
      <c r="M291" s="59">
        <v>0</v>
      </c>
      <c r="N291" s="59">
        <v>0</v>
      </c>
      <c r="O291" s="59">
        <v>0</v>
      </c>
      <c r="P291" s="59">
        <v>0</v>
      </c>
      <c r="Q291" s="59">
        <v>0</v>
      </c>
      <c r="R291" s="59">
        <v>0</v>
      </c>
      <c r="S291" s="90"/>
      <c r="T291" s="90"/>
      <c r="U291" s="91"/>
    </row>
    <row r="292" spans="1:21" ht="13.2" x14ac:dyDescent="0.25">
      <c r="A292" s="59" t="s">
        <v>4205</v>
      </c>
      <c r="B292" s="59" t="s">
        <v>5634</v>
      </c>
      <c r="C292" s="59" t="s">
        <v>5646</v>
      </c>
      <c r="D292" s="59" t="s">
        <v>123</v>
      </c>
      <c r="E292" s="59">
        <v>9</v>
      </c>
      <c r="F292" s="59">
        <v>9</v>
      </c>
      <c r="G292" s="59">
        <v>9</v>
      </c>
      <c r="H292" s="59">
        <v>9</v>
      </c>
      <c r="I292" s="59">
        <v>9</v>
      </c>
      <c r="J292" s="59">
        <v>9</v>
      </c>
      <c r="K292" s="59">
        <v>9</v>
      </c>
      <c r="L292" s="59">
        <v>9</v>
      </c>
      <c r="M292" s="59">
        <v>9</v>
      </c>
      <c r="N292" s="59">
        <v>9</v>
      </c>
      <c r="O292" s="59">
        <v>9</v>
      </c>
      <c r="P292" s="59">
        <v>9</v>
      </c>
      <c r="Q292" s="59">
        <v>9</v>
      </c>
      <c r="R292" s="59">
        <v>9082</v>
      </c>
      <c r="S292" s="90"/>
      <c r="T292" s="90"/>
      <c r="U292" s="91"/>
    </row>
    <row r="293" spans="1:21" ht="13.2" x14ac:dyDescent="0.25">
      <c r="A293" s="59" t="s">
        <v>4206</v>
      </c>
      <c r="B293" s="59" t="s">
        <v>5634</v>
      </c>
      <c r="C293" s="59" t="s">
        <v>5647</v>
      </c>
      <c r="D293" s="59" t="s">
        <v>123</v>
      </c>
      <c r="E293" s="59">
        <v>0</v>
      </c>
      <c r="F293" s="59">
        <v>0</v>
      </c>
      <c r="G293" s="59">
        <v>0</v>
      </c>
      <c r="H293" s="59">
        <v>0</v>
      </c>
      <c r="I293" s="59">
        <v>0</v>
      </c>
      <c r="J293" s="59">
        <v>0</v>
      </c>
      <c r="K293" s="59">
        <v>0</v>
      </c>
      <c r="L293" s="59">
        <v>0</v>
      </c>
      <c r="M293" s="59">
        <v>0</v>
      </c>
      <c r="N293" s="59">
        <v>0</v>
      </c>
      <c r="O293" s="59">
        <v>0</v>
      </c>
      <c r="P293" s="59">
        <v>0</v>
      </c>
      <c r="Q293" s="59">
        <v>0</v>
      </c>
      <c r="R293" s="59">
        <v>0</v>
      </c>
      <c r="S293" s="90"/>
      <c r="T293" s="90"/>
      <c r="U293" s="91"/>
    </row>
    <row r="294" spans="1:21" ht="13.2" x14ac:dyDescent="0.25">
      <c r="A294" s="59" t="s">
        <v>4207</v>
      </c>
      <c r="B294" s="59" t="s">
        <v>5634</v>
      </c>
      <c r="C294" s="59" t="s">
        <v>5648</v>
      </c>
      <c r="D294" s="59" t="s">
        <v>123</v>
      </c>
      <c r="E294" s="59">
        <v>96</v>
      </c>
      <c r="F294" s="59">
        <v>96</v>
      </c>
      <c r="G294" s="59">
        <v>96</v>
      </c>
      <c r="H294" s="59">
        <v>96</v>
      </c>
      <c r="I294" s="59">
        <v>96</v>
      </c>
      <c r="J294" s="59">
        <v>96</v>
      </c>
      <c r="K294" s="59">
        <v>96</v>
      </c>
      <c r="L294" s="59">
        <v>96</v>
      </c>
      <c r="M294" s="59">
        <v>96</v>
      </c>
      <c r="N294" s="59">
        <v>96</v>
      </c>
      <c r="O294" s="59">
        <v>96</v>
      </c>
      <c r="P294" s="59">
        <v>96</v>
      </c>
      <c r="Q294" s="59">
        <v>96</v>
      </c>
      <c r="R294" s="59">
        <v>96290</v>
      </c>
      <c r="S294" s="90"/>
      <c r="T294" s="90"/>
      <c r="U294" s="91"/>
    </row>
    <row r="295" spans="1:21" ht="13.2" x14ac:dyDescent="0.25">
      <c r="A295" s="59" t="s">
        <v>4208</v>
      </c>
      <c r="B295" s="59" t="s">
        <v>5634</v>
      </c>
      <c r="C295" s="59" t="s">
        <v>5649</v>
      </c>
      <c r="D295" s="59" t="s">
        <v>123</v>
      </c>
      <c r="E295" s="59">
        <v>0</v>
      </c>
      <c r="F295" s="59">
        <v>0</v>
      </c>
      <c r="G295" s="59">
        <v>0</v>
      </c>
      <c r="H295" s="59">
        <v>0</v>
      </c>
      <c r="I295" s="59">
        <v>0</v>
      </c>
      <c r="J295" s="59">
        <v>0</v>
      </c>
      <c r="K295" s="59">
        <v>0</v>
      </c>
      <c r="L295" s="59">
        <v>0</v>
      </c>
      <c r="M295" s="59">
        <v>0</v>
      </c>
      <c r="N295" s="59">
        <v>0</v>
      </c>
      <c r="O295" s="59">
        <v>0</v>
      </c>
      <c r="P295" s="59">
        <v>0</v>
      </c>
      <c r="Q295" s="59">
        <v>0</v>
      </c>
      <c r="R295" s="59">
        <v>0</v>
      </c>
      <c r="S295" s="90"/>
      <c r="T295" s="90"/>
      <c r="U295" s="91"/>
    </row>
    <row r="296" spans="1:21" ht="13.2" x14ac:dyDescent="0.25">
      <c r="A296" s="59" t="s">
        <v>4209</v>
      </c>
      <c r="B296" s="59" t="s">
        <v>5634</v>
      </c>
      <c r="C296" s="59" t="s">
        <v>5650</v>
      </c>
      <c r="D296" s="59" t="s">
        <v>123</v>
      </c>
      <c r="E296" s="59">
        <v>1</v>
      </c>
      <c r="F296" s="59">
        <v>1</v>
      </c>
      <c r="G296" s="59">
        <v>1</v>
      </c>
      <c r="H296" s="59">
        <v>1</v>
      </c>
      <c r="I296" s="59">
        <v>1</v>
      </c>
      <c r="J296" s="59">
        <v>1</v>
      </c>
      <c r="K296" s="59">
        <v>1</v>
      </c>
      <c r="L296" s="59">
        <v>1</v>
      </c>
      <c r="M296" s="59">
        <v>1</v>
      </c>
      <c r="N296" s="59">
        <v>1</v>
      </c>
      <c r="O296" s="59">
        <v>1</v>
      </c>
      <c r="P296" s="59">
        <v>1</v>
      </c>
      <c r="Q296" s="59">
        <v>1</v>
      </c>
      <c r="R296" s="59">
        <v>501</v>
      </c>
      <c r="S296" s="90"/>
      <c r="T296" s="90"/>
      <c r="U296" s="91"/>
    </row>
    <row r="297" spans="1:21" ht="13.2" x14ac:dyDescent="0.25">
      <c r="A297" s="59" t="s">
        <v>4210</v>
      </c>
      <c r="B297" s="59" t="s">
        <v>5634</v>
      </c>
      <c r="C297" s="59" t="s">
        <v>5651</v>
      </c>
      <c r="D297" s="59" t="s">
        <v>123</v>
      </c>
      <c r="E297" s="59">
        <v>0</v>
      </c>
      <c r="F297" s="59">
        <v>0</v>
      </c>
      <c r="G297" s="59">
        <v>0</v>
      </c>
      <c r="H297" s="59">
        <v>0</v>
      </c>
      <c r="I297" s="59">
        <v>0</v>
      </c>
      <c r="J297" s="59">
        <v>0</v>
      </c>
      <c r="K297" s="59">
        <v>0</v>
      </c>
      <c r="L297" s="59">
        <v>0</v>
      </c>
      <c r="M297" s="59">
        <v>0</v>
      </c>
      <c r="N297" s="59">
        <v>0</v>
      </c>
      <c r="O297" s="59">
        <v>0</v>
      </c>
      <c r="P297" s="59">
        <v>0</v>
      </c>
      <c r="Q297" s="59">
        <v>0</v>
      </c>
      <c r="R297" s="59">
        <v>0</v>
      </c>
      <c r="S297" s="90"/>
      <c r="T297" s="90"/>
      <c r="U297" s="91"/>
    </row>
    <row r="298" spans="1:21" ht="13.2" x14ac:dyDescent="0.25">
      <c r="A298" s="59" t="s">
        <v>4211</v>
      </c>
      <c r="B298" s="59" t="s">
        <v>5634</v>
      </c>
      <c r="C298" s="59" t="s">
        <v>5652</v>
      </c>
      <c r="D298" s="59" t="s">
        <v>123</v>
      </c>
      <c r="E298" s="59">
        <v>865</v>
      </c>
      <c r="F298" s="59">
        <v>865</v>
      </c>
      <c r="G298" s="59">
        <v>865</v>
      </c>
      <c r="H298" s="59">
        <v>865</v>
      </c>
      <c r="I298" s="59">
        <v>865</v>
      </c>
      <c r="J298" s="59">
        <v>865</v>
      </c>
      <c r="K298" s="59">
        <v>865</v>
      </c>
      <c r="L298" s="59">
        <v>865</v>
      </c>
      <c r="M298" s="59">
        <v>865</v>
      </c>
      <c r="N298" s="59">
        <v>865</v>
      </c>
      <c r="O298" s="59">
        <v>865</v>
      </c>
      <c r="P298" s="59">
        <v>865</v>
      </c>
      <c r="Q298" s="59">
        <v>865</v>
      </c>
      <c r="R298" s="59">
        <v>864878</v>
      </c>
      <c r="S298" s="90"/>
      <c r="T298" s="90"/>
      <c r="U298" s="91"/>
    </row>
    <row r="299" spans="1:21" ht="13.2" x14ac:dyDescent="0.25">
      <c r="A299" s="59" t="s">
        <v>4212</v>
      </c>
      <c r="B299" s="59" t="s">
        <v>5634</v>
      </c>
      <c r="C299" s="59" t="s">
        <v>5653</v>
      </c>
      <c r="D299" s="59" t="s">
        <v>123</v>
      </c>
      <c r="E299" s="59">
        <v>0</v>
      </c>
      <c r="F299" s="59">
        <v>0</v>
      </c>
      <c r="G299" s="59">
        <v>0</v>
      </c>
      <c r="H299" s="59">
        <v>0</v>
      </c>
      <c r="I299" s="59">
        <v>0</v>
      </c>
      <c r="J299" s="59">
        <v>0</v>
      </c>
      <c r="K299" s="59">
        <v>0</v>
      </c>
      <c r="L299" s="59">
        <v>0</v>
      </c>
      <c r="M299" s="59">
        <v>0</v>
      </c>
      <c r="N299" s="59">
        <v>0</v>
      </c>
      <c r="O299" s="59">
        <v>0</v>
      </c>
      <c r="P299" s="59">
        <v>0</v>
      </c>
      <c r="Q299" s="59">
        <v>0</v>
      </c>
      <c r="R299" s="59">
        <v>0</v>
      </c>
      <c r="S299" s="90"/>
      <c r="T299" s="90"/>
      <c r="U299" s="91"/>
    </row>
    <row r="300" spans="1:21" ht="13.2" x14ac:dyDescent="0.25">
      <c r="A300" s="59" t="s">
        <v>4213</v>
      </c>
      <c r="B300" s="59" t="s">
        <v>5634</v>
      </c>
      <c r="C300" s="59" t="s">
        <v>5654</v>
      </c>
      <c r="D300" s="59" t="s">
        <v>123</v>
      </c>
      <c r="E300" s="59">
        <v>27</v>
      </c>
      <c r="F300" s="59">
        <v>27</v>
      </c>
      <c r="G300" s="59">
        <v>27</v>
      </c>
      <c r="H300" s="59">
        <v>27</v>
      </c>
      <c r="I300" s="59">
        <v>27</v>
      </c>
      <c r="J300" s="59">
        <v>27</v>
      </c>
      <c r="K300" s="59">
        <v>27</v>
      </c>
      <c r="L300" s="59">
        <v>27</v>
      </c>
      <c r="M300" s="59">
        <v>27</v>
      </c>
      <c r="N300" s="59">
        <v>27</v>
      </c>
      <c r="O300" s="59">
        <v>27</v>
      </c>
      <c r="P300" s="59">
        <v>27</v>
      </c>
      <c r="Q300" s="59">
        <v>27</v>
      </c>
      <c r="R300" s="59">
        <v>27444</v>
      </c>
      <c r="S300" s="90"/>
      <c r="T300" s="90"/>
      <c r="U300" s="91"/>
    </row>
    <row r="301" spans="1:21" ht="13.2" x14ac:dyDescent="0.25">
      <c r="A301" s="59" t="s">
        <v>4214</v>
      </c>
      <c r="B301" s="59" t="s">
        <v>5634</v>
      </c>
      <c r="C301" s="59" t="s">
        <v>5655</v>
      </c>
      <c r="D301" s="59" t="s">
        <v>123</v>
      </c>
      <c r="E301" s="59">
        <v>0</v>
      </c>
      <c r="F301" s="59">
        <v>0</v>
      </c>
      <c r="G301" s="59">
        <v>0</v>
      </c>
      <c r="H301" s="59">
        <v>0</v>
      </c>
      <c r="I301" s="59">
        <v>0</v>
      </c>
      <c r="J301" s="59">
        <v>0</v>
      </c>
      <c r="K301" s="59">
        <v>0</v>
      </c>
      <c r="L301" s="59">
        <v>0</v>
      </c>
      <c r="M301" s="59">
        <v>0</v>
      </c>
      <c r="N301" s="59">
        <v>0</v>
      </c>
      <c r="O301" s="59">
        <v>0</v>
      </c>
      <c r="P301" s="59">
        <v>0</v>
      </c>
      <c r="Q301" s="59">
        <v>0</v>
      </c>
      <c r="R301" s="59">
        <v>0</v>
      </c>
      <c r="S301" s="90"/>
      <c r="T301" s="90"/>
      <c r="U301" s="91"/>
    </row>
    <row r="302" spans="1:21" ht="13.2" x14ac:dyDescent="0.25">
      <c r="A302" s="59" t="s">
        <v>4215</v>
      </c>
      <c r="B302" s="59" t="s">
        <v>5634</v>
      </c>
      <c r="C302" s="59" t="s">
        <v>5656</v>
      </c>
      <c r="D302" s="59" t="s">
        <v>123</v>
      </c>
      <c r="E302" s="59">
        <v>1215</v>
      </c>
      <c r="F302" s="59">
        <v>1215</v>
      </c>
      <c r="G302" s="59">
        <v>1215</v>
      </c>
      <c r="H302" s="59">
        <v>1215</v>
      </c>
      <c r="I302" s="59">
        <v>1215</v>
      </c>
      <c r="J302" s="59">
        <v>1215</v>
      </c>
      <c r="K302" s="59">
        <v>1215</v>
      </c>
      <c r="L302" s="59">
        <v>1215</v>
      </c>
      <c r="M302" s="59">
        <v>1215</v>
      </c>
      <c r="N302" s="59">
        <v>1215</v>
      </c>
      <c r="O302" s="59">
        <v>1215</v>
      </c>
      <c r="P302" s="59">
        <v>1215</v>
      </c>
      <c r="Q302" s="59">
        <v>1215</v>
      </c>
      <c r="R302" s="59">
        <v>1215229</v>
      </c>
      <c r="S302" s="90"/>
      <c r="T302" s="90"/>
      <c r="U302" s="91"/>
    </row>
    <row r="303" spans="1:21" ht="13.2" x14ac:dyDescent="0.25">
      <c r="A303" s="59" t="s">
        <v>4216</v>
      </c>
      <c r="B303" s="59" t="s">
        <v>5634</v>
      </c>
      <c r="C303" s="59" t="s">
        <v>5657</v>
      </c>
      <c r="D303" s="59" t="s">
        <v>123</v>
      </c>
      <c r="E303" s="59">
        <v>0</v>
      </c>
      <c r="F303" s="59">
        <v>0</v>
      </c>
      <c r="G303" s="59">
        <v>0</v>
      </c>
      <c r="H303" s="59">
        <v>0</v>
      </c>
      <c r="I303" s="59">
        <v>0</v>
      </c>
      <c r="J303" s="59">
        <v>0</v>
      </c>
      <c r="K303" s="59">
        <v>0</v>
      </c>
      <c r="L303" s="59">
        <v>0</v>
      </c>
      <c r="M303" s="59">
        <v>0</v>
      </c>
      <c r="N303" s="59">
        <v>0</v>
      </c>
      <c r="O303" s="59">
        <v>0</v>
      </c>
      <c r="P303" s="59">
        <v>0</v>
      </c>
      <c r="Q303" s="59">
        <v>0</v>
      </c>
      <c r="R303" s="59">
        <v>0</v>
      </c>
      <c r="S303" s="90"/>
      <c r="T303" s="90"/>
      <c r="U303" s="91"/>
    </row>
    <row r="304" spans="1:21" ht="13.2" x14ac:dyDescent="0.25">
      <c r="A304" s="59" t="s">
        <v>4217</v>
      </c>
      <c r="B304" s="59" t="s">
        <v>5634</v>
      </c>
      <c r="C304" s="59" t="s">
        <v>5658</v>
      </c>
      <c r="D304" s="59" t="s">
        <v>123</v>
      </c>
      <c r="E304" s="59">
        <v>0</v>
      </c>
      <c r="F304" s="59">
        <v>0</v>
      </c>
      <c r="G304" s="59">
        <v>0</v>
      </c>
      <c r="H304" s="59">
        <v>0</v>
      </c>
      <c r="I304" s="59">
        <v>0</v>
      </c>
      <c r="J304" s="59">
        <v>0</v>
      </c>
      <c r="K304" s="59">
        <v>0</v>
      </c>
      <c r="L304" s="59">
        <v>0</v>
      </c>
      <c r="M304" s="59">
        <v>0</v>
      </c>
      <c r="N304" s="59">
        <v>0</v>
      </c>
      <c r="O304" s="59">
        <v>0</v>
      </c>
      <c r="P304" s="59">
        <v>0</v>
      </c>
      <c r="Q304" s="59">
        <v>0</v>
      </c>
      <c r="R304" s="59">
        <v>0</v>
      </c>
      <c r="S304" s="90"/>
      <c r="T304" s="90"/>
      <c r="U304" s="91"/>
    </row>
    <row r="305" spans="1:21" ht="13.2" x14ac:dyDescent="0.25">
      <c r="A305" s="59" t="s">
        <v>4218</v>
      </c>
      <c r="B305" s="59" t="s">
        <v>5659</v>
      </c>
      <c r="C305" s="59" t="s">
        <v>5660</v>
      </c>
      <c r="D305" s="59" t="s">
        <v>123</v>
      </c>
      <c r="E305" s="59">
        <v>718</v>
      </c>
      <c r="F305" s="59">
        <v>718</v>
      </c>
      <c r="G305" s="59">
        <v>718</v>
      </c>
      <c r="H305" s="59">
        <v>718</v>
      </c>
      <c r="I305" s="59">
        <v>718</v>
      </c>
      <c r="J305" s="59">
        <v>718</v>
      </c>
      <c r="K305" s="59">
        <v>718</v>
      </c>
      <c r="L305" s="59">
        <v>718</v>
      </c>
      <c r="M305" s="59">
        <v>718</v>
      </c>
      <c r="N305" s="59">
        <v>718</v>
      </c>
      <c r="O305" s="59">
        <v>718</v>
      </c>
      <c r="P305" s="59">
        <v>718</v>
      </c>
      <c r="Q305" s="59">
        <v>718</v>
      </c>
      <c r="R305" s="59">
        <v>718101</v>
      </c>
      <c r="S305" s="90"/>
      <c r="T305" s="90"/>
      <c r="U305" s="91"/>
    </row>
    <row r="306" spans="1:21" ht="13.2" x14ac:dyDescent="0.25">
      <c r="A306" s="59" t="s">
        <v>4219</v>
      </c>
      <c r="B306" s="59" t="s">
        <v>5659</v>
      </c>
      <c r="C306" s="59" t="s">
        <v>5661</v>
      </c>
      <c r="D306" s="59" t="s">
        <v>123</v>
      </c>
      <c r="E306" s="59">
        <v>0</v>
      </c>
      <c r="F306" s="59">
        <v>0</v>
      </c>
      <c r="G306" s="59">
        <v>0</v>
      </c>
      <c r="H306" s="59">
        <v>0</v>
      </c>
      <c r="I306" s="59">
        <v>0</v>
      </c>
      <c r="J306" s="59">
        <v>0</v>
      </c>
      <c r="K306" s="59">
        <v>0</v>
      </c>
      <c r="L306" s="59">
        <v>0</v>
      </c>
      <c r="M306" s="59">
        <v>0</v>
      </c>
      <c r="N306" s="59">
        <v>0</v>
      </c>
      <c r="O306" s="59">
        <v>0</v>
      </c>
      <c r="P306" s="59">
        <v>0</v>
      </c>
      <c r="Q306" s="59">
        <v>0</v>
      </c>
      <c r="R306" s="59">
        <v>0</v>
      </c>
      <c r="S306" s="90"/>
      <c r="T306" s="90"/>
      <c r="U306" s="91"/>
    </row>
    <row r="307" spans="1:21" ht="13.2" x14ac:dyDescent="0.25">
      <c r="A307" s="59" t="s">
        <v>4220</v>
      </c>
      <c r="B307" s="59" t="s">
        <v>5659</v>
      </c>
      <c r="C307" s="59" t="s">
        <v>5662</v>
      </c>
      <c r="D307" s="59" t="s">
        <v>123</v>
      </c>
      <c r="E307" s="59">
        <v>0</v>
      </c>
      <c r="F307" s="59">
        <v>0</v>
      </c>
      <c r="G307" s="59">
        <v>0</v>
      </c>
      <c r="H307" s="59">
        <v>0</v>
      </c>
      <c r="I307" s="59">
        <v>0</v>
      </c>
      <c r="J307" s="59">
        <v>0</v>
      </c>
      <c r="K307" s="59">
        <v>0</v>
      </c>
      <c r="L307" s="59">
        <v>0</v>
      </c>
      <c r="M307" s="59">
        <v>0</v>
      </c>
      <c r="N307" s="59">
        <v>0</v>
      </c>
      <c r="O307" s="59">
        <v>0</v>
      </c>
      <c r="P307" s="59">
        <v>0</v>
      </c>
      <c r="Q307" s="59">
        <v>0</v>
      </c>
      <c r="R307" s="59">
        <v>0</v>
      </c>
      <c r="S307" s="90"/>
      <c r="T307" s="90"/>
      <c r="U307" s="91"/>
    </row>
    <row r="308" spans="1:21" ht="13.2" x14ac:dyDescent="0.25">
      <c r="A308" s="59" t="s">
        <v>4221</v>
      </c>
      <c r="B308" s="59" t="s">
        <v>5659</v>
      </c>
      <c r="C308" s="59" t="s">
        <v>5663</v>
      </c>
      <c r="D308" s="59" t="s">
        <v>123</v>
      </c>
      <c r="E308" s="59">
        <v>0</v>
      </c>
      <c r="F308" s="59">
        <v>0</v>
      </c>
      <c r="G308" s="59">
        <v>0</v>
      </c>
      <c r="H308" s="59">
        <v>0</v>
      </c>
      <c r="I308" s="59">
        <v>0</v>
      </c>
      <c r="J308" s="59">
        <v>0</v>
      </c>
      <c r="K308" s="59">
        <v>0</v>
      </c>
      <c r="L308" s="59">
        <v>0</v>
      </c>
      <c r="M308" s="59">
        <v>0</v>
      </c>
      <c r="N308" s="59">
        <v>0</v>
      </c>
      <c r="O308" s="59">
        <v>0</v>
      </c>
      <c r="P308" s="59">
        <v>0</v>
      </c>
      <c r="Q308" s="59">
        <v>0</v>
      </c>
      <c r="R308" s="59">
        <v>0</v>
      </c>
      <c r="S308" s="90"/>
      <c r="T308" s="90"/>
      <c r="U308" s="91"/>
    </row>
    <row r="309" spans="1:21" ht="13.2" x14ac:dyDescent="0.25">
      <c r="A309" s="59" t="s">
        <v>4222</v>
      </c>
      <c r="B309" s="59" t="s">
        <v>5659</v>
      </c>
      <c r="C309" s="59" t="s">
        <v>5664</v>
      </c>
      <c r="D309" s="59" t="s">
        <v>123</v>
      </c>
      <c r="E309" s="59">
        <v>0</v>
      </c>
      <c r="F309" s="59">
        <v>0</v>
      </c>
      <c r="G309" s="59">
        <v>0</v>
      </c>
      <c r="H309" s="59">
        <v>0</v>
      </c>
      <c r="I309" s="59">
        <v>0</v>
      </c>
      <c r="J309" s="59">
        <v>0</v>
      </c>
      <c r="K309" s="59">
        <v>0</v>
      </c>
      <c r="L309" s="59">
        <v>0</v>
      </c>
      <c r="M309" s="59">
        <v>0</v>
      </c>
      <c r="N309" s="59">
        <v>0</v>
      </c>
      <c r="O309" s="59">
        <v>0</v>
      </c>
      <c r="P309" s="59">
        <v>0</v>
      </c>
      <c r="Q309" s="59">
        <v>0</v>
      </c>
      <c r="R309" s="59">
        <v>0</v>
      </c>
      <c r="S309" s="90"/>
      <c r="T309" s="90"/>
      <c r="U309" s="91"/>
    </row>
    <row r="310" spans="1:21" ht="13.2" x14ac:dyDescent="0.25">
      <c r="A310" s="59" t="s">
        <v>4223</v>
      </c>
      <c r="B310" s="59" t="s">
        <v>5659</v>
      </c>
      <c r="C310" s="59" t="s">
        <v>5665</v>
      </c>
      <c r="D310" s="59" t="s">
        <v>123</v>
      </c>
      <c r="E310" s="59">
        <v>0</v>
      </c>
      <c r="F310" s="59">
        <v>0</v>
      </c>
      <c r="G310" s="59">
        <v>0</v>
      </c>
      <c r="H310" s="59">
        <v>0</v>
      </c>
      <c r="I310" s="59">
        <v>0</v>
      </c>
      <c r="J310" s="59">
        <v>0</v>
      </c>
      <c r="K310" s="59">
        <v>0</v>
      </c>
      <c r="L310" s="59">
        <v>0</v>
      </c>
      <c r="M310" s="59">
        <v>0</v>
      </c>
      <c r="N310" s="59">
        <v>0</v>
      </c>
      <c r="O310" s="59">
        <v>0</v>
      </c>
      <c r="P310" s="59">
        <v>0</v>
      </c>
      <c r="Q310" s="59">
        <v>0</v>
      </c>
      <c r="R310" s="59">
        <v>0</v>
      </c>
      <c r="S310" s="90"/>
      <c r="T310" s="90"/>
      <c r="U310" s="91"/>
    </row>
    <row r="311" spans="1:21" ht="13.2" x14ac:dyDescent="0.25">
      <c r="A311" s="59" t="s">
        <v>4224</v>
      </c>
      <c r="B311" s="59" t="s">
        <v>5659</v>
      </c>
      <c r="C311" s="59" t="s">
        <v>5666</v>
      </c>
      <c r="D311" s="59" t="s">
        <v>123</v>
      </c>
      <c r="E311" s="59">
        <v>0</v>
      </c>
      <c r="F311" s="59">
        <v>0</v>
      </c>
      <c r="G311" s="59">
        <v>0</v>
      </c>
      <c r="H311" s="59">
        <v>0</v>
      </c>
      <c r="I311" s="59">
        <v>0</v>
      </c>
      <c r="J311" s="59">
        <v>0</v>
      </c>
      <c r="K311" s="59">
        <v>0</v>
      </c>
      <c r="L311" s="59">
        <v>0</v>
      </c>
      <c r="M311" s="59">
        <v>0</v>
      </c>
      <c r="N311" s="59">
        <v>0</v>
      </c>
      <c r="O311" s="59">
        <v>0</v>
      </c>
      <c r="P311" s="59">
        <v>0</v>
      </c>
      <c r="Q311" s="59">
        <v>0</v>
      </c>
      <c r="R311" s="59">
        <v>0</v>
      </c>
      <c r="S311" s="90"/>
      <c r="T311" s="90"/>
      <c r="U311" s="91"/>
    </row>
    <row r="312" spans="1:21" ht="13.2" x14ac:dyDescent="0.25">
      <c r="A312" s="59" t="s">
        <v>4225</v>
      </c>
      <c r="B312" s="59" t="s">
        <v>5659</v>
      </c>
      <c r="C312" s="59" t="s">
        <v>5667</v>
      </c>
      <c r="D312" s="59" t="s">
        <v>123</v>
      </c>
      <c r="E312" s="59">
        <v>0</v>
      </c>
      <c r="F312" s="59">
        <v>0</v>
      </c>
      <c r="G312" s="59">
        <v>0</v>
      </c>
      <c r="H312" s="59">
        <v>0</v>
      </c>
      <c r="I312" s="59">
        <v>0</v>
      </c>
      <c r="J312" s="59">
        <v>0</v>
      </c>
      <c r="K312" s="59">
        <v>0</v>
      </c>
      <c r="L312" s="59">
        <v>0</v>
      </c>
      <c r="M312" s="59">
        <v>0</v>
      </c>
      <c r="N312" s="59">
        <v>0</v>
      </c>
      <c r="O312" s="59">
        <v>0</v>
      </c>
      <c r="P312" s="59">
        <v>0</v>
      </c>
      <c r="Q312" s="59">
        <v>0</v>
      </c>
      <c r="R312" s="59">
        <v>0</v>
      </c>
      <c r="S312" s="90"/>
      <c r="T312" s="90"/>
      <c r="U312" s="91"/>
    </row>
    <row r="313" spans="1:21" ht="13.2" x14ac:dyDescent="0.25">
      <c r="A313" s="59" t="s">
        <v>4226</v>
      </c>
      <c r="B313" s="59" t="s">
        <v>5659</v>
      </c>
      <c r="C313" s="59" t="s">
        <v>5668</v>
      </c>
      <c r="D313" s="59" t="s">
        <v>123</v>
      </c>
      <c r="E313" s="59">
        <v>712</v>
      </c>
      <c r="F313" s="59">
        <v>712</v>
      </c>
      <c r="G313" s="59">
        <v>712</v>
      </c>
      <c r="H313" s="59">
        <v>721</v>
      </c>
      <c r="I313" s="59">
        <v>725</v>
      </c>
      <c r="J313" s="59">
        <v>725</v>
      </c>
      <c r="K313" s="59">
        <v>742</v>
      </c>
      <c r="L313" s="59">
        <v>745</v>
      </c>
      <c r="M313" s="59">
        <v>745</v>
      </c>
      <c r="N313" s="59">
        <v>745</v>
      </c>
      <c r="O313" s="59">
        <v>745</v>
      </c>
      <c r="P313" s="59">
        <v>758</v>
      </c>
      <c r="Q313" s="59">
        <v>778</v>
      </c>
      <c r="R313" s="59">
        <v>735108</v>
      </c>
      <c r="S313" s="90"/>
      <c r="T313" s="90"/>
      <c r="U313" s="91"/>
    </row>
    <row r="314" spans="1:21" ht="13.2" x14ac:dyDescent="0.25">
      <c r="A314" s="59" t="s">
        <v>4227</v>
      </c>
      <c r="B314" s="59" t="s">
        <v>5659</v>
      </c>
      <c r="C314" s="59" t="s">
        <v>5669</v>
      </c>
      <c r="D314" s="59" t="s">
        <v>123</v>
      </c>
      <c r="E314" s="59">
        <v>0</v>
      </c>
      <c r="F314" s="59">
        <v>0</v>
      </c>
      <c r="G314" s="59">
        <v>0</v>
      </c>
      <c r="H314" s="59">
        <v>0</v>
      </c>
      <c r="I314" s="59">
        <v>0</v>
      </c>
      <c r="J314" s="59">
        <v>0</v>
      </c>
      <c r="K314" s="59">
        <v>0</v>
      </c>
      <c r="L314" s="59">
        <v>0</v>
      </c>
      <c r="M314" s="59">
        <v>0</v>
      </c>
      <c r="N314" s="59">
        <v>0</v>
      </c>
      <c r="O314" s="59">
        <v>0</v>
      </c>
      <c r="P314" s="59">
        <v>0</v>
      </c>
      <c r="Q314" s="59">
        <v>0</v>
      </c>
      <c r="R314" s="59">
        <v>0</v>
      </c>
      <c r="S314" s="90"/>
      <c r="T314" s="90"/>
      <c r="U314" s="91"/>
    </row>
    <row r="315" spans="1:21" ht="13.2" x14ac:dyDescent="0.25">
      <c r="A315" s="59" t="s">
        <v>4228</v>
      </c>
      <c r="B315" s="59" t="s">
        <v>5659</v>
      </c>
      <c r="C315" s="59" t="s">
        <v>5670</v>
      </c>
      <c r="D315" s="59" t="s">
        <v>123</v>
      </c>
      <c r="E315" s="59">
        <v>67</v>
      </c>
      <c r="F315" s="59">
        <v>67</v>
      </c>
      <c r="G315" s="59">
        <v>67</v>
      </c>
      <c r="H315" s="59">
        <v>67</v>
      </c>
      <c r="I315" s="59">
        <v>67</v>
      </c>
      <c r="J315" s="59">
        <v>67</v>
      </c>
      <c r="K315" s="59">
        <v>67</v>
      </c>
      <c r="L315" s="59">
        <v>67</v>
      </c>
      <c r="M315" s="59">
        <v>67</v>
      </c>
      <c r="N315" s="59">
        <v>67</v>
      </c>
      <c r="O315" s="59">
        <v>67</v>
      </c>
      <c r="P315" s="59">
        <v>67</v>
      </c>
      <c r="Q315" s="59">
        <v>67</v>
      </c>
      <c r="R315" s="59">
        <v>66684</v>
      </c>
      <c r="S315" s="90"/>
      <c r="T315" s="90"/>
      <c r="U315" s="91"/>
    </row>
    <row r="316" spans="1:21" ht="13.2" x14ac:dyDescent="0.25">
      <c r="A316" s="59" t="s">
        <v>4229</v>
      </c>
      <c r="B316" s="59" t="s">
        <v>5659</v>
      </c>
      <c r="C316" s="59" t="s">
        <v>5671</v>
      </c>
      <c r="D316" s="59" t="s">
        <v>123</v>
      </c>
      <c r="E316" s="59">
        <v>0</v>
      </c>
      <c r="F316" s="59">
        <v>0</v>
      </c>
      <c r="G316" s="59">
        <v>0</v>
      </c>
      <c r="H316" s="59">
        <v>0</v>
      </c>
      <c r="I316" s="59">
        <v>0</v>
      </c>
      <c r="J316" s="59">
        <v>0</v>
      </c>
      <c r="K316" s="59">
        <v>0</v>
      </c>
      <c r="L316" s="59">
        <v>0</v>
      </c>
      <c r="M316" s="59">
        <v>0</v>
      </c>
      <c r="N316" s="59">
        <v>0</v>
      </c>
      <c r="O316" s="59">
        <v>0</v>
      </c>
      <c r="P316" s="59">
        <v>0</v>
      </c>
      <c r="Q316" s="59">
        <v>0</v>
      </c>
      <c r="R316" s="59">
        <v>0</v>
      </c>
      <c r="S316" s="90"/>
      <c r="T316" s="90"/>
      <c r="U316" s="91"/>
    </row>
    <row r="317" spans="1:21" ht="13.2" x14ac:dyDescent="0.25">
      <c r="A317" s="59" t="s">
        <v>4230</v>
      </c>
      <c r="B317" s="59" t="s">
        <v>5659</v>
      </c>
      <c r="C317" s="59" t="s">
        <v>5672</v>
      </c>
      <c r="D317" s="59" t="s">
        <v>123</v>
      </c>
      <c r="E317" s="59">
        <v>897</v>
      </c>
      <c r="F317" s="59">
        <v>897</v>
      </c>
      <c r="G317" s="59">
        <v>897</v>
      </c>
      <c r="H317" s="59">
        <v>913</v>
      </c>
      <c r="I317" s="59">
        <v>912</v>
      </c>
      <c r="J317" s="59">
        <v>955</v>
      </c>
      <c r="K317" s="59">
        <v>964</v>
      </c>
      <c r="L317" s="59">
        <v>965</v>
      </c>
      <c r="M317" s="59">
        <v>965</v>
      </c>
      <c r="N317" s="59">
        <v>965</v>
      </c>
      <c r="O317" s="59">
        <v>965</v>
      </c>
      <c r="P317" s="59">
        <v>1056</v>
      </c>
      <c r="Q317" s="59">
        <v>1134</v>
      </c>
      <c r="R317" s="59">
        <v>955920</v>
      </c>
      <c r="S317" s="90"/>
      <c r="T317" s="90"/>
      <c r="U317" s="91"/>
    </row>
    <row r="318" spans="1:21" ht="13.2" x14ac:dyDescent="0.25">
      <c r="A318" s="59" t="s">
        <v>4231</v>
      </c>
      <c r="B318" s="59" t="s">
        <v>5659</v>
      </c>
      <c r="C318" s="59" t="s">
        <v>5673</v>
      </c>
      <c r="D318" s="59" t="s">
        <v>123</v>
      </c>
      <c r="E318" s="59">
        <v>0</v>
      </c>
      <c r="F318" s="59">
        <v>0</v>
      </c>
      <c r="G318" s="59">
        <v>0</v>
      </c>
      <c r="H318" s="59">
        <v>0</v>
      </c>
      <c r="I318" s="59">
        <v>0</v>
      </c>
      <c r="J318" s="59">
        <v>0</v>
      </c>
      <c r="K318" s="59">
        <v>0</v>
      </c>
      <c r="L318" s="59">
        <v>0</v>
      </c>
      <c r="M318" s="59">
        <v>0</v>
      </c>
      <c r="N318" s="59">
        <v>0</v>
      </c>
      <c r="O318" s="59">
        <v>0</v>
      </c>
      <c r="P318" s="59">
        <v>0</v>
      </c>
      <c r="Q318" s="59">
        <v>0</v>
      </c>
      <c r="R318" s="59">
        <v>0</v>
      </c>
      <c r="S318" s="90"/>
      <c r="T318" s="90"/>
      <c r="U318" s="91"/>
    </row>
    <row r="319" spans="1:21" ht="13.2" x14ac:dyDescent="0.25">
      <c r="A319" s="59" t="s">
        <v>4232</v>
      </c>
      <c r="B319" s="59" t="s">
        <v>5659</v>
      </c>
      <c r="C319" s="59" t="s">
        <v>5674</v>
      </c>
      <c r="D319" s="59" t="s">
        <v>123</v>
      </c>
      <c r="E319" s="59">
        <v>0</v>
      </c>
      <c r="F319" s="59">
        <v>0</v>
      </c>
      <c r="G319" s="59">
        <v>0</v>
      </c>
      <c r="H319" s="59">
        <v>0</v>
      </c>
      <c r="I319" s="59">
        <v>0</v>
      </c>
      <c r="J319" s="59">
        <v>0</v>
      </c>
      <c r="K319" s="59">
        <v>0</v>
      </c>
      <c r="L319" s="59">
        <v>0</v>
      </c>
      <c r="M319" s="59">
        <v>0</v>
      </c>
      <c r="N319" s="59">
        <v>0</v>
      </c>
      <c r="O319" s="59">
        <v>0</v>
      </c>
      <c r="P319" s="59">
        <v>0</v>
      </c>
      <c r="Q319" s="59">
        <v>0</v>
      </c>
      <c r="R319" s="59">
        <v>0</v>
      </c>
      <c r="S319" s="90"/>
      <c r="T319" s="90"/>
      <c r="U319" s="91"/>
    </row>
    <row r="320" spans="1:21" ht="13.2" x14ac:dyDescent="0.25">
      <c r="A320" s="59" t="s">
        <v>4233</v>
      </c>
      <c r="B320" s="59" t="s">
        <v>5659</v>
      </c>
      <c r="C320" s="59" t="s">
        <v>5675</v>
      </c>
      <c r="D320" s="59" t="s">
        <v>123</v>
      </c>
      <c r="E320" s="59">
        <v>80</v>
      </c>
      <c r="F320" s="59">
        <v>80</v>
      </c>
      <c r="G320" s="59">
        <v>80</v>
      </c>
      <c r="H320" s="59">
        <v>80</v>
      </c>
      <c r="I320" s="59">
        <v>80</v>
      </c>
      <c r="J320" s="59">
        <v>80</v>
      </c>
      <c r="K320" s="59">
        <v>80</v>
      </c>
      <c r="L320" s="59">
        <v>80</v>
      </c>
      <c r="M320" s="59">
        <v>80</v>
      </c>
      <c r="N320" s="59">
        <v>80</v>
      </c>
      <c r="O320" s="59">
        <v>80</v>
      </c>
      <c r="P320" s="59">
        <v>80</v>
      </c>
      <c r="Q320" s="59">
        <v>80</v>
      </c>
      <c r="R320" s="59">
        <v>80300</v>
      </c>
      <c r="S320" s="90"/>
      <c r="T320" s="90"/>
      <c r="U320" s="91"/>
    </row>
    <row r="321" spans="1:21" ht="13.2" x14ac:dyDescent="0.25">
      <c r="A321" s="59" t="s">
        <v>4234</v>
      </c>
      <c r="B321" s="59" t="s">
        <v>5659</v>
      </c>
      <c r="C321" s="59" t="s">
        <v>5676</v>
      </c>
      <c r="D321" s="59" t="s">
        <v>123</v>
      </c>
      <c r="E321" s="59">
        <v>0</v>
      </c>
      <c r="F321" s="59">
        <v>0</v>
      </c>
      <c r="G321" s="59">
        <v>0</v>
      </c>
      <c r="H321" s="59">
        <v>0</v>
      </c>
      <c r="I321" s="59">
        <v>0</v>
      </c>
      <c r="J321" s="59">
        <v>0</v>
      </c>
      <c r="K321" s="59">
        <v>0</v>
      </c>
      <c r="L321" s="59">
        <v>0</v>
      </c>
      <c r="M321" s="59">
        <v>0</v>
      </c>
      <c r="N321" s="59">
        <v>0</v>
      </c>
      <c r="O321" s="59">
        <v>0</v>
      </c>
      <c r="P321" s="59">
        <v>0</v>
      </c>
      <c r="Q321" s="59">
        <v>0</v>
      </c>
      <c r="R321" s="59">
        <v>0</v>
      </c>
      <c r="S321" s="90"/>
      <c r="T321" s="90"/>
      <c r="U321" s="91"/>
    </row>
    <row r="322" spans="1:21" ht="13.2" x14ac:dyDescent="0.25">
      <c r="A322" s="59" t="s">
        <v>4235</v>
      </c>
      <c r="B322" s="59" t="s">
        <v>5659</v>
      </c>
      <c r="C322" s="59" t="s">
        <v>5677</v>
      </c>
      <c r="D322" s="59" t="s">
        <v>123</v>
      </c>
      <c r="E322" s="59">
        <v>0</v>
      </c>
      <c r="F322" s="59">
        <v>0</v>
      </c>
      <c r="G322" s="59">
        <v>0</v>
      </c>
      <c r="H322" s="59">
        <v>0</v>
      </c>
      <c r="I322" s="59">
        <v>0</v>
      </c>
      <c r="J322" s="59">
        <v>0</v>
      </c>
      <c r="K322" s="59">
        <v>0</v>
      </c>
      <c r="L322" s="59">
        <v>0</v>
      </c>
      <c r="M322" s="59">
        <v>0</v>
      </c>
      <c r="N322" s="59">
        <v>0</v>
      </c>
      <c r="O322" s="59">
        <v>0</v>
      </c>
      <c r="P322" s="59">
        <v>0</v>
      </c>
      <c r="Q322" s="59">
        <v>0</v>
      </c>
      <c r="R322" s="59">
        <v>0</v>
      </c>
      <c r="S322" s="90"/>
      <c r="T322" s="90"/>
      <c r="U322" s="91"/>
    </row>
    <row r="323" spans="1:21" ht="13.2" x14ac:dyDescent="0.25">
      <c r="A323" s="59" t="s">
        <v>4236</v>
      </c>
      <c r="B323" s="59" t="s">
        <v>5659</v>
      </c>
      <c r="C323" s="59" t="s">
        <v>5678</v>
      </c>
      <c r="D323" s="59" t="s">
        <v>123</v>
      </c>
      <c r="E323" s="59">
        <v>0</v>
      </c>
      <c r="F323" s="59">
        <v>0</v>
      </c>
      <c r="G323" s="59">
        <v>0</v>
      </c>
      <c r="H323" s="59">
        <v>0</v>
      </c>
      <c r="I323" s="59">
        <v>0</v>
      </c>
      <c r="J323" s="59">
        <v>0</v>
      </c>
      <c r="K323" s="59">
        <v>0</v>
      </c>
      <c r="L323" s="59">
        <v>0</v>
      </c>
      <c r="M323" s="59">
        <v>0</v>
      </c>
      <c r="N323" s="59">
        <v>0</v>
      </c>
      <c r="O323" s="59">
        <v>0</v>
      </c>
      <c r="P323" s="59">
        <v>0</v>
      </c>
      <c r="Q323" s="59">
        <v>0</v>
      </c>
      <c r="R323" s="59">
        <v>0</v>
      </c>
      <c r="S323" s="90"/>
      <c r="T323" s="90"/>
      <c r="U323" s="91"/>
    </row>
    <row r="324" spans="1:21" ht="13.2" x14ac:dyDescent="0.25">
      <c r="A324" s="59" t="s">
        <v>4237</v>
      </c>
      <c r="B324" s="59" t="s">
        <v>5659</v>
      </c>
      <c r="C324" s="59" t="s">
        <v>5679</v>
      </c>
      <c r="D324" s="59" t="s">
        <v>123</v>
      </c>
      <c r="E324" s="59">
        <v>0</v>
      </c>
      <c r="F324" s="59">
        <v>0</v>
      </c>
      <c r="G324" s="59">
        <v>0</v>
      </c>
      <c r="H324" s="59">
        <v>0</v>
      </c>
      <c r="I324" s="59">
        <v>0</v>
      </c>
      <c r="J324" s="59">
        <v>0</v>
      </c>
      <c r="K324" s="59">
        <v>0</v>
      </c>
      <c r="L324" s="59">
        <v>0</v>
      </c>
      <c r="M324" s="59">
        <v>0</v>
      </c>
      <c r="N324" s="59">
        <v>0</v>
      </c>
      <c r="O324" s="59">
        <v>0</v>
      </c>
      <c r="P324" s="59">
        <v>0</v>
      </c>
      <c r="Q324" s="59">
        <v>0</v>
      </c>
      <c r="R324" s="59">
        <v>0</v>
      </c>
      <c r="S324" s="90"/>
      <c r="T324" s="90"/>
      <c r="U324" s="91"/>
    </row>
    <row r="325" spans="1:21" ht="13.2" x14ac:dyDescent="0.25">
      <c r="A325" s="59" t="s">
        <v>4238</v>
      </c>
      <c r="B325" s="59" t="s">
        <v>5680</v>
      </c>
      <c r="C325" s="59" t="s">
        <v>5681</v>
      </c>
      <c r="D325" s="59" t="s">
        <v>123</v>
      </c>
      <c r="E325" s="59">
        <v>0</v>
      </c>
      <c r="F325" s="59">
        <v>0</v>
      </c>
      <c r="G325" s="59">
        <v>0</v>
      </c>
      <c r="H325" s="59">
        <v>0</v>
      </c>
      <c r="I325" s="59">
        <v>0</v>
      </c>
      <c r="J325" s="59">
        <v>0</v>
      </c>
      <c r="K325" s="59">
        <v>0</v>
      </c>
      <c r="L325" s="59">
        <v>0</v>
      </c>
      <c r="M325" s="59">
        <v>0</v>
      </c>
      <c r="N325" s="59">
        <v>0</v>
      </c>
      <c r="O325" s="59">
        <v>0</v>
      </c>
      <c r="P325" s="59">
        <v>0</v>
      </c>
      <c r="Q325" s="59">
        <v>0</v>
      </c>
      <c r="R325" s="59">
        <v>0</v>
      </c>
      <c r="S325" s="90"/>
      <c r="T325" s="90"/>
      <c r="U325" s="91"/>
    </row>
    <row r="326" spans="1:21" ht="13.2" x14ac:dyDescent="0.25">
      <c r="A326" s="59" t="s">
        <v>4239</v>
      </c>
      <c r="B326" s="59" t="s">
        <v>5680</v>
      </c>
      <c r="C326" s="59" t="s">
        <v>5682</v>
      </c>
      <c r="D326" s="59" t="s">
        <v>123</v>
      </c>
      <c r="E326" s="59">
        <v>0</v>
      </c>
      <c r="F326" s="59">
        <v>0</v>
      </c>
      <c r="G326" s="59">
        <v>0</v>
      </c>
      <c r="H326" s="59">
        <v>0</v>
      </c>
      <c r="I326" s="59">
        <v>0</v>
      </c>
      <c r="J326" s="59">
        <v>0</v>
      </c>
      <c r="K326" s="59">
        <v>0</v>
      </c>
      <c r="L326" s="59">
        <v>0</v>
      </c>
      <c r="M326" s="59">
        <v>0</v>
      </c>
      <c r="N326" s="59">
        <v>0</v>
      </c>
      <c r="O326" s="59">
        <v>0</v>
      </c>
      <c r="P326" s="59">
        <v>0</v>
      </c>
      <c r="Q326" s="59">
        <v>0</v>
      </c>
      <c r="R326" s="59">
        <v>0</v>
      </c>
      <c r="S326" s="90"/>
      <c r="T326" s="90"/>
      <c r="U326" s="91"/>
    </row>
    <row r="327" spans="1:21" ht="13.2" x14ac:dyDescent="0.25">
      <c r="A327" s="59" t="s">
        <v>4240</v>
      </c>
      <c r="B327" s="59" t="s">
        <v>5680</v>
      </c>
      <c r="C327" s="59" t="s">
        <v>5683</v>
      </c>
      <c r="D327" s="59" t="s">
        <v>123</v>
      </c>
      <c r="E327" s="59">
        <v>1484</v>
      </c>
      <c r="F327" s="59">
        <v>1484</v>
      </c>
      <c r="G327" s="59">
        <v>1484</v>
      </c>
      <c r="H327" s="59">
        <v>1484</v>
      </c>
      <c r="I327" s="59">
        <v>1484</v>
      </c>
      <c r="J327" s="59">
        <v>1484</v>
      </c>
      <c r="K327" s="59">
        <v>1484</v>
      </c>
      <c r="L327" s="59">
        <v>1484</v>
      </c>
      <c r="M327" s="59">
        <v>1484</v>
      </c>
      <c r="N327" s="59">
        <v>1484</v>
      </c>
      <c r="O327" s="59">
        <v>1484</v>
      </c>
      <c r="P327" s="59">
        <v>1484</v>
      </c>
      <c r="Q327" s="59">
        <v>1484</v>
      </c>
      <c r="R327" s="59">
        <v>1483899</v>
      </c>
      <c r="S327" s="90"/>
      <c r="T327" s="90"/>
      <c r="U327" s="91"/>
    </row>
    <row r="328" spans="1:21" ht="13.2" x14ac:dyDescent="0.25">
      <c r="A328" s="59" t="s">
        <v>4241</v>
      </c>
      <c r="B328" s="59" t="s">
        <v>5680</v>
      </c>
      <c r="C328" s="59" t="s">
        <v>5684</v>
      </c>
      <c r="D328" s="59" t="s">
        <v>123</v>
      </c>
      <c r="E328" s="59">
        <v>0</v>
      </c>
      <c r="F328" s="59">
        <v>0</v>
      </c>
      <c r="G328" s="59">
        <v>0</v>
      </c>
      <c r="H328" s="59">
        <v>0</v>
      </c>
      <c r="I328" s="59">
        <v>0</v>
      </c>
      <c r="J328" s="59">
        <v>0</v>
      </c>
      <c r="K328" s="59">
        <v>0</v>
      </c>
      <c r="L328" s="59">
        <v>0</v>
      </c>
      <c r="M328" s="59">
        <v>0</v>
      </c>
      <c r="N328" s="59">
        <v>0</v>
      </c>
      <c r="O328" s="59">
        <v>0</v>
      </c>
      <c r="P328" s="59">
        <v>0</v>
      </c>
      <c r="Q328" s="59">
        <v>0</v>
      </c>
      <c r="R328" s="59">
        <v>0</v>
      </c>
      <c r="S328" s="90"/>
      <c r="T328" s="90"/>
      <c r="U328" s="91"/>
    </row>
    <row r="329" spans="1:21" ht="13.2" x14ac:dyDescent="0.25">
      <c r="A329" s="59" t="s">
        <v>4242</v>
      </c>
      <c r="B329" s="59" t="s">
        <v>5680</v>
      </c>
      <c r="C329" s="59" t="s">
        <v>5685</v>
      </c>
      <c r="D329" s="59" t="s">
        <v>123</v>
      </c>
      <c r="E329" s="59">
        <v>0</v>
      </c>
      <c r="F329" s="59">
        <v>0</v>
      </c>
      <c r="G329" s="59">
        <v>0</v>
      </c>
      <c r="H329" s="59">
        <v>0</v>
      </c>
      <c r="I329" s="59">
        <v>0</v>
      </c>
      <c r="J329" s="59">
        <v>0</v>
      </c>
      <c r="K329" s="59">
        <v>0</v>
      </c>
      <c r="L329" s="59">
        <v>0</v>
      </c>
      <c r="M329" s="59">
        <v>0</v>
      </c>
      <c r="N329" s="59">
        <v>0</v>
      </c>
      <c r="O329" s="59">
        <v>0</v>
      </c>
      <c r="P329" s="59">
        <v>0</v>
      </c>
      <c r="Q329" s="59">
        <v>0</v>
      </c>
      <c r="R329" s="59">
        <v>0</v>
      </c>
      <c r="S329" s="90"/>
      <c r="T329" s="90"/>
      <c r="U329" s="91"/>
    </row>
    <row r="330" spans="1:21" ht="13.2" x14ac:dyDescent="0.25">
      <c r="A330" s="59" t="s">
        <v>4243</v>
      </c>
      <c r="B330" s="59" t="s">
        <v>5680</v>
      </c>
      <c r="C330" s="59" t="s">
        <v>5686</v>
      </c>
      <c r="D330" s="59" t="s">
        <v>123</v>
      </c>
      <c r="E330" s="59">
        <v>104</v>
      </c>
      <c r="F330" s="59">
        <v>104</v>
      </c>
      <c r="G330" s="59">
        <v>104</v>
      </c>
      <c r="H330" s="59">
        <v>104</v>
      </c>
      <c r="I330" s="59">
        <v>104</v>
      </c>
      <c r="J330" s="59">
        <v>104</v>
      </c>
      <c r="K330" s="59">
        <v>104</v>
      </c>
      <c r="L330" s="59">
        <v>104</v>
      </c>
      <c r="M330" s="59">
        <v>104</v>
      </c>
      <c r="N330" s="59">
        <v>104</v>
      </c>
      <c r="O330" s="59">
        <v>104</v>
      </c>
      <c r="P330" s="59">
        <v>104</v>
      </c>
      <c r="Q330" s="59">
        <v>104</v>
      </c>
      <c r="R330" s="59">
        <v>104417</v>
      </c>
      <c r="S330" s="90"/>
      <c r="T330" s="90"/>
      <c r="U330" s="91"/>
    </row>
    <row r="331" spans="1:21" ht="13.2" x14ac:dyDescent="0.25">
      <c r="A331" s="59" t="s">
        <v>4244</v>
      </c>
      <c r="B331" s="59" t="s">
        <v>5680</v>
      </c>
      <c r="C331" s="59" t="s">
        <v>5687</v>
      </c>
      <c r="D331" s="59" t="s">
        <v>123</v>
      </c>
      <c r="E331" s="59">
        <v>0</v>
      </c>
      <c r="F331" s="59">
        <v>0</v>
      </c>
      <c r="G331" s="59">
        <v>0</v>
      </c>
      <c r="H331" s="59">
        <v>0</v>
      </c>
      <c r="I331" s="59">
        <v>0</v>
      </c>
      <c r="J331" s="59">
        <v>0</v>
      </c>
      <c r="K331" s="59">
        <v>0</v>
      </c>
      <c r="L331" s="59">
        <v>0</v>
      </c>
      <c r="M331" s="59">
        <v>0</v>
      </c>
      <c r="N331" s="59">
        <v>0</v>
      </c>
      <c r="O331" s="59">
        <v>0</v>
      </c>
      <c r="P331" s="59">
        <v>0</v>
      </c>
      <c r="Q331" s="59">
        <v>0</v>
      </c>
      <c r="R331" s="59">
        <v>0</v>
      </c>
      <c r="S331" s="90"/>
      <c r="T331" s="90"/>
      <c r="U331" s="91"/>
    </row>
    <row r="332" spans="1:21" ht="13.2" x14ac:dyDescent="0.25">
      <c r="A332" s="59" t="s">
        <v>4245</v>
      </c>
      <c r="B332" s="59" t="s">
        <v>5680</v>
      </c>
      <c r="C332" s="59" t="s">
        <v>5688</v>
      </c>
      <c r="D332" s="59" t="s">
        <v>123</v>
      </c>
      <c r="E332" s="59">
        <v>0</v>
      </c>
      <c r="F332" s="59">
        <v>0</v>
      </c>
      <c r="G332" s="59">
        <v>0</v>
      </c>
      <c r="H332" s="59">
        <v>0</v>
      </c>
      <c r="I332" s="59">
        <v>0</v>
      </c>
      <c r="J332" s="59">
        <v>0</v>
      </c>
      <c r="K332" s="59">
        <v>0</v>
      </c>
      <c r="L332" s="59">
        <v>0</v>
      </c>
      <c r="M332" s="59">
        <v>0</v>
      </c>
      <c r="N332" s="59">
        <v>0</v>
      </c>
      <c r="O332" s="59">
        <v>0</v>
      </c>
      <c r="P332" s="59">
        <v>0</v>
      </c>
      <c r="Q332" s="59">
        <v>0</v>
      </c>
      <c r="R332" s="59">
        <v>0</v>
      </c>
      <c r="S332" s="90"/>
      <c r="T332" s="90"/>
      <c r="U332" s="91"/>
    </row>
    <row r="333" spans="1:21" ht="13.2" x14ac:dyDescent="0.25">
      <c r="A333" s="59" t="s">
        <v>4246</v>
      </c>
      <c r="B333" s="59" t="s">
        <v>5680</v>
      </c>
      <c r="C333" s="59" t="s">
        <v>5689</v>
      </c>
      <c r="D333" s="59" t="s">
        <v>123</v>
      </c>
      <c r="E333" s="59">
        <v>650</v>
      </c>
      <c r="F333" s="59">
        <v>650</v>
      </c>
      <c r="G333" s="59">
        <v>650</v>
      </c>
      <c r="H333" s="59">
        <v>650</v>
      </c>
      <c r="I333" s="59">
        <v>650</v>
      </c>
      <c r="J333" s="59">
        <v>650</v>
      </c>
      <c r="K333" s="59">
        <v>650</v>
      </c>
      <c r="L333" s="59">
        <v>650</v>
      </c>
      <c r="M333" s="59">
        <v>650</v>
      </c>
      <c r="N333" s="59">
        <v>650</v>
      </c>
      <c r="O333" s="59">
        <v>650</v>
      </c>
      <c r="P333" s="59">
        <v>650</v>
      </c>
      <c r="Q333" s="59">
        <v>650</v>
      </c>
      <c r="R333" s="59">
        <v>649594</v>
      </c>
      <c r="S333" s="90"/>
      <c r="T333" s="90"/>
      <c r="U333" s="91"/>
    </row>
    <row r="334" spans="1:21" ht="13.2" x14ac:dyDescent="0.25">
      <c r="A334" s="59" t="s">
        <v>4247</v>
      </c>
      <c r="B334" s="59" t="s">
        <v>5680</v>
      </c>
      <c r="C334" s="59" t="s">
        <v>5690</v>
      </c>
      <c r="D334" s="59" t="s">
        <v>123</v>
      </c>
      <c r="E334" s="59">
        <v>0</v>
      </c>
      <c r="F334" s="59">
        <v>0</v>
      </c>
      <c r="G334" s="59">
        <v>0</v>
      </c>
      <c r="H334" s="59">
        <v>0</v>
      </c>
      <c r="I334" s="59">
        <v>0</v>
      </c>
      <c r="J334" s="59">
        <v>0</v>
      </c>
      <c r="K334" s="59">
        <v>0</v>
      </c>
      <c r="L334" s="59">
        <v>0</v>
      </c>
      <c r="M334" s="59">
        <v>0</v>
      </c>
      <c r="N334" s="59">
        <v>0</v>
      </c>
      <c r="O334" s="59">
        <v>0</v>
      </c>
      <c r="P334" s="59">
        <v>0</v>
      </c>
      <c r="Q334" s="59">
        <v>0</v>
      </c>
      <c r="R334" s="59">
        <v>0</v>
      </c>
      <c r="S334" s="90"/>
      <c r="T334" s="90"/>
      <c r="U334" s="91"/>
    </row>
    <row r="335" spans="1:21" ht="13.2" x14ac:dyDescent="0.25">
      <c r="A335" s="59" t="s">
        <v>4248</v>
      </c>
      <c r="B335" s="59" t="s">
        <v>5680</v>
      </c>
      <c r="C335" s="59" t="s">
        <v>5691</v>
      </c>
      <c r="D335" s="59" t="s">
        <v>123</v>
      </c>
      <c r="E335" s="59">
        <v>0</v>
      </c>
      <c r="F335" s="59">
        <v>0</v>
      </c>
      <c r="G335" s="59">
        <v>0</v>
      </c>
      <c r="H335" s="59">
        <v>0</v>
      </c>
      <c r="I335" s="59">
        <v>0</v>
      </c>
      <c r="J335" s="59">
        <v>0</v>
      </c>
      <c r="K335" s="59">
        <v>0</v>
      </c>
      <c r="L335" s="59">
        <v>0</v>
      </c>
      <c r="M335" s="59">
        <v>0</v>
      </c>
      <c r="N335" s="59">
        <v>0</v>
      </c>
      <c r="O335" s="59">
        <v>0</v>
      </c>
      <c r="P335" s="59">
        <v>0</v>
      </c>
      <c r="Q335" s="59">
        <v>0</v>
      </c>
      <c r="R335" s="59">
        <v>0</v>
      </c>
      <c r="S335" s="90"/>
      <c r="T335" s="90"/>
      <c r="U335" s="91"/>
    </row>
    <row r="336" spans="1:21" ht="13.2" x14ac:dyDescent="0.25">
      <c r="A336" s="59" t="s">
        <v>4249</v>
      </c>
      <c r="B336" s="59" t="s">
        <v>5680</v>
      </c>
      <c r="C336" s="59" t="s">
        <v>5692</v>
      </c>
      <c r="D336" s="59" t="s">
        <v>123</v>
      </c>
      <c r="E336" s="59">
        <v>159</v>
      </c>
      <c r="F336" s="59">
        <v>159</v>
      </c>
      <c r="G336" s="59">
        <v>159</v>
      </c>
      <c r="H336" s="59">
        <v>159</v>
      </c>
      <c r="I336" s="59">
        <v>159</v>
      </c>
      <c r="J336" s="59">
        <v>159</v>
      </c>
      <c r="K336" s="59">
        <v>159</v>
      </c>
      <c r="L336" s="59">
        <v>159</v>
      </c>
      <c r="M336" s="59">
        <v>159</v>
      </c>
      <c r="N336" s="59">
        <v>159</v>
      </c>
      <c r="O336" s="59">
        <v>159</v>
      </c>
      <c r="P336" s="59">
        <v>159</v>
      </c>
      <c r="Q336" s="59">
        <v>159</v>
      </c>
      <c r="R336" s="59">
        <v>158967</v>
      </c>
      <c r="S336" s="90"/>
      <c r="T336" s="90"/>
      <c r="U336" s="91"/>
    </row>
    <row r="337" spans="1:21" ht="13.2" x14ac:dyDescent="0.25">
      <c r="A337" s="59" t="s">
        <v>4250</v>
      </c>
      <c r="B337" s="59" t="s">
        <v>5680</v>
      </c>
      <c r="C337" s="59" t="s">
        <v>5693</v>
      </c>
      <c r="D337" s="59" t="s">
        <v>123</v>
      </c>
      <c r="E337" s="59">
        <v>0</v>
      </c>
      <c r="F337" s="59">
        <v>0</v>
      </c>
      <c r="G337" s="59">
        <v>0</v>
      </c>
      <c r="H337" s="59">
        <v>0</v>
      </c>
      <c r="I337" s="59">
        <v>0</v>
      </c>
      <c r="J337" s="59">
        <v>0</v>
      </c>
      <c r="K337" s="59">
        <v>0</v>
      </c>
      <c r="L337" s="59">
        <v>0</v>
      </c>
      <c r="M337" s="59">
        <v>0</v>
      </c>
      <c r="N337" s="59">
        <v>0</v>
      </c>
      <c r="O337" s="59">
        <v>0</v>
      </c>
      <c r="P337" s="59">
        <v>0</v>
      </c>
      <c r="Q337" s="59">
        <v>0</v>
      </c>
      <c r="R337" s="59">
        <v>0</v>
      </c>
      <c r="S337" s="90"/>
      <c r="T337" s="90"/>
      <c r="U337" s="91"/>
    </row>
    <row r="338" spans="1:21" ht="13.2" x14ac:dyDescent="0.25">
      <c r="A338" s="59" t="s">
        <v>4251</v>
      </c>
      <c r="B338" s="59" t="s">
        <v>5680</v>
      </c>
      <c r="C338" s="59" t="s">
        <v>5694</v>
      </c>
      <c r="D338" s="59" t="s">
        <v>123</v>
      </c>
      <c r="E338" s="59">
        <v>0</v>
      </c>
      <c r="F338" s="59">
        <v>0</v>
      </c>
      <c r="G338" s="59">
        <v>0</v>
      </c>
      <c r="H338" s="59">
        <v>0</v>
      </c>
      <c r="I338" s="59">
        <v>0</v>
      </c>
      <c r="J338" s="59">
        <v>0</v>
      </c>
      <c r="K338" s="59">
        <v>0</v>
      </c>
      <c r="L338" s="59">
        <v>0</v>
      </c>
      <c r="M338" s="59">
        <v>0</v>
      </c>
      <c r="N338" s="59">
        <v>0</v>
      </c>
      <c r="O338" s="59">
        <v>0</v>
      </c>
      <c r="P338" s="59">
        <v>0</v>
      </c>
      <c r="Q338" s="59">
        <v>0</v>
      </c>
      <c r="R338" s="59">
        <v>0</v>
      </c>
      <c r="S338" s="90"/>
      <c r="T338" s="90"/>
      <c r="U338" s="91"/>
    </row>
    <row r="339" spans="1:21" ht="13.2" x14ac:dyDescent="0.25">
      <c r="A339" s="59" t="s">
        <v>4252</v>
      </c>
      <c r="B339" s="59" t="s">
        <v>5680</v>
      </c>
      <c r="C339" s="59" t="s">
        <v>5695</v>
      </c>
      <c r="D339" s="59" t="s">
        <v>123</v>
      </c>
      <c r="E339" s="59">
        <v>0</v>
      </c>
      <c r="F339" s="59">
        <v>0</v>
      </c>
      <c r="G339" s="59">
        <v>0</v>
      </c>
      <c r="H339" s="59">
        <v>0</v>
      </c>
      <c r="I339" s="59">
        <v>0</v>
      </c>
      <c r="J339" s="59">
        <v>0</v>
      </c>
      <c r="K339" s="59">
        <v>0</v>
      </c>
      <c r="L339" s="59">
        <v>0</v>
      </c>
      <c r="M339" s="59">
        <v>0</v>
      </c>
      <c r="N339" s="59">
        <v>0</v>
      </c>
      <c r="O339" s="59">
        <v>0</v>
      </c>
      <c r="P339" s="59">
        <v>0</v>
      </c>
      <c r="Q339" s="59">
        <v>0</v>
      </c>
      <c r="R339" s="59">
        <v>0</v>
      </c>
      <c r="S339" s="90"/>
      <c r="T339" s="90"/>
      <c r="U339" s="91"/>
    </row>
    <row r="340" spans="1:21" ht="13.2" x14ac:dyDescent="0.25">
      <c r="A340" s="59" t="s">
        <v>4253</v>
      </c>
      <c r="B340" s="59" t="s">
        <v>5680</v>
      </c>
      <c r="C340" s="59" t="s">
        <v>5696</v>
      </c>
      <c r="D340" s="59" t="s">
        <v>123</v>
      </c>
      <c r="E340" s="59">
        <v>0</v>
      </c>
      <c r="F340" s="59">
        <v>0</v>
      </c>
      <c r="G340" s="59">
        <v>0</v>
      </c>
      <c r="H340" s="59">
        <v>0</v>
      </c>
      <c r="I340" s="59">
        <v>0</v>
      </c>
      <c r="J340" s="59">
        <v>0</v>
      </c>
      <c r="K340" s="59">
        <v>0</v>
      </c>
      <c r="L340" s="59">
        <v>0</v>
      </c>
      <c r="M340" s="59">
        <v>0</v>
      </c>
      <c r="N340" s="59">
        <v>0</v>
      </c>
      <c r="O340" s="59">
        <v>0</v>
      </c>
      <c r="P340" s="59">
        <v>0</v>
      </c>
      <c r="Q340" s="59">
        <v>0</v>
      </c>
      <c r="R340" s="59">
        <v>0</v>
      </c>
      <c r="S340" s="90"/>
      <c r="T340" s="90"/>
      <c r="U340" s="91"/>
    </row>
    <row r="341" spans="1:21" ht="13.2" x14ac:dyDescent="0.25">
      <c r="A341" s="59" t="s">
        <v>4254</v>
      </c>
      <c r="B341" s="59" t="s">
        <v>5680</v>
      </c>
      <c r="C341" s="59" t="s">
        <v>5697</v>
      </c>
      <c r="D341" s="59" t="s">
        <v>123</v>
      </c>
      <c r="E341" s="59">
        <v>0</v>
      </c>
      <c r="F341" s="59">
        <v>0</v>
      </c>
      <c r="G341" s="59">
        <v>0</v>
      </c>
      <c r="H341" s="59">
        <v>0</v>
      </c>
      <c r="I341" s="59">
        <v>0</v>
      </c>
      <c r="J341" s="59">
        <v>0</v>
      </c>
      <c r="K341" s="59">
        <v>0</v>
      </c>
      <c r="L341" s="59">
        <v>0</v>
      </c>
      <c r="M341" s="59">
        <v>0</v>
      </c>
      <c r="N341" s="59">
        <v>0</v>
      </c>
      <c r="O341" s="59">
        <v>0</v>
      </c>
      <c r="P341" s="59">
        <v>0</v>
      </c>
      <c r="Q341" s="59">
        <v>0</v>
      </c>
      <c r="R341" s="59">
        <v>0</v>
      </c>
      <c r="S341" s="90"/>
      <c r="T341" s="90"/>
      <c r="U341" s="91"/>
    </row>
    <row r="342" spans="1:21" ht="13.2" x14ac:dyDescent="0.25">
      <c r="A342" s="59" t="s">
        <v>4255</v>
      </c>
      <c r="B342" s="59" t="s">
        <v>5680</v>
      </c>
      <c r="C342" s="59" t="s">
        <v>5698</v>
      </c>
      <c r="D342" s="59" t="s">
        <v>123</v>
      </c>
      <c r="E342" s="59">
        <v>0</v>
      </c>
      <c r="F342" s="59">
        <v>0</v>
      </c>
      <c r="G342" s="59">
        <v>0</v>
      </c>
      <c r="H342" s="59">
        <v>0</v>
      </c>
      <c r="I342" s="59">
        <v>0</v>
      </c>
      <c r="J342" s="59">
        <v>0</v>
      </c>
      <c r="K342" s="59">
        <v>0</v>
      </c>
      <c r="L342" s="59">
        <v>0</v>
      </c>
      <c r="M342" s="59">
        <v>0</v>
      </c>
      <c r="N342" s="59">
        <v>0</v>
      </c>
      <c r="O342" s="59">
        <v>0</v>
      </c>
      <c r="P342" s="59">
        <v>0</v>
      </c>
      <c r="Q342" s="59">
        <v>0</v>
      </c>
      <c r="R342" s="59">
        <v>0</v>
      </c>
      <c r="S342" s="90"/>
      <c r="T342" s="90"/>
      <c r="U342" s="91"/>
    </row>
    <row r="343" spans="1:21" ht="13.2" x14ac:dyDescent="0.25">
      <c r="A343" s="59" t="s">
        <v>4256</v>
      </c>
      <c r="B343" s="59" t="s">
        <v>5680</v>
      </c>
      <c r="C343" s="59" t="s">
        <v>5699</v>
      </c>
      <c r="D343" s="59" t="s">
        <v>123</v>
      </c>
      <c r="E343" s="59">
        <v>0</v>
      </c>
      <c r="F343" s="59">
        <v>0</v>
      </c>
      <c r="G343" s="59">
        <v>0</v>
      </c>
      <c r="H343" s="59">
        <v>0</v>
      </c>
      <c r="I343" s="59">
        <v>0</v>
      </c>
      <c r="J343" s="59">
        <v>0</v>
      </c>
      <c r="K343" s="59">
        <v>0</v>
      </c>
      <c r="L343" s="59">
        <v>0</v>
      </c>
      <c r="M343" s="59">
        <v>0</v>
      </c>
      <c r="N343" s="59">
        <v>0</v>
      </c>
      <c r="O343" s="59">
        <v>0</v>
      </c>
      <c r="P343" s="59">
        <v>0</v>
      </c>
      <c r="Q343" s="59">
        <v>0</v>
      </c>
      <c r="R343" s="59">
        <v>0</v>
      </c>
      <c r="S343" s="90"/>
      <c r="T343" s="90"/>
      <c r="U343" s="91"/>
    </row>
    <row r="344" spans="1:21" ht="13.2" x14ac:dyDescent="0.25">
      <c r="A344" s="59" t="s">
        <v>4257</v>
      </c>
      <c r="B344" s="59" t="s">
        <v>5680</v>
      </c>
      <c r="C344" s="59" t="s">
        <v>5700</v>
      </c>
      <c r="D344" s="59" t="s">
        <v>123</v>
      </c>
      <c r="E344" s="59">
        <v>2648</v>
      </c>
      <c r="F344" s="59">
        <v>2648</v>
      </c>
      <c r="G344" s="59">
        <v>2648</v>
      </c>
      <c r="H344" s="59">
        <v>2648</v>
      </c>
      <c r="I344" s="59">
        <v>2648</v>
      </c>
      <c r="J344" s="59">
        <v>2648</v>
      </c>
      <c r="K344" s="59">
        <v>2648</v>
      </c>
      <c r="L344" s="59">
        <v>2648</v>
      </c>
      <c r="M344" s="59">
        <v>2648</v>
      </c>
      <c r="N344" s="59">
        <v>2648</v>
      </c>
      <c r="O344" s="59">
        <v>2648</v>
      </c>
      <c r="P344" s="59">
        <v>2648</v>
      </c>
      <c r="Q344" s="59">
        <v>2648</v>
      </c>
      <c r="R344" s="59">
        <v>2648182</v>
      </c>
      <c r="S344" s="90"/>
      <c r="T344" s="90"/>
      <c r="U344" s="91"/>
    </row>
    <row r="345" spans="1:21" ht="13.2" x14ac:dyDescent="0.25">
      <c r="A345" s="59" t="s">
        <v>4258</v>
      </c>
      <c r="B345" s="59" t="s">
        <v>5701</v>
      </c>
      <c r="C345" s="59" t="s">
        <v>5702</v>
      </c>
      <c r="D345" s="59" t="s">
        <v>123</v>
      </c>
      <c r="E345" s="59">
        <v>0</v>
      </c>
      <c r="F345" s="59">
        <v>0</v>
      </c>
      <c r="G345" s="59">
        <v>0</v>
      </c>
      <c r="H345" s="59">
        <v>0</v>
      </c>
      <c r="I345" s="59">
        <v>0</v>
      </c>
      <c r="J345" s="59">
        <v>0</v>
      </c>
      <c r="K345" s="59">
        <v>0</v>
      </c>
      <c r="L345" s="59">
        <v>0</v>
      </c>
      <c r="M345" s="59">
        <v>0</v>
      </c>
      <c r="N345" s="59">
        <v>0</v>
      </c>
      <c r="O345" s="59">
        <v>0</v>
      </c>
      <c r="P345" s="59">
        <v>0</v>
      </c>
      <c r="Q345" s="59">
        <v>0</v>
      </c>
      <c r="R345" s="59">
        <v>0</v>
      </c>
      <c r="S345" s="90"/>
      <c r="T345" s="90"/>
      <c r="U345" s="91"/>
    </row>
    <row r="346" spans="1:21" ht="13.2" x14ac:dyDescent="0.25">
      <c r="A346" s="59" t="s">
        <v>4259</v>
      </c>
      <c r="B346" s="59" t="s">
        <v>5703</v>
      </c>
      <c r="C346" s="59" t="s">
        <v>5704</v>
      </c>
      <c r="D346" s="59" t="s">
        <v>123</v>
      </c>
      <c r="E346" s="59">
        <v>0</v>
      </c>
      <c r="F346" s="59">
        <v>0</v>
      </c>
      <c r="G346" s="59">
        <v>0</v>
      </c>
      <c r="H346" s="59">
        <v>0</v>
      </c>
      <c r="I346" s="59">
        <v>0</v>
      </c>
      <c r="J346" s="59">
        <v>0</v>
      </c>
      <c r="K346" s="59">
        <v>0</v>
      </c>
      <c r="L346" s="59">
        <v>0</v>
      </c>
      <c r="M346" s="59">
        <v>0</v>
      </c>
      <c r="N346" s="59">
        <v>0</v>
      </c>
      <c r="O346" s="59">
        <v>0</v>
      </c>
      <c r="P346" s="59">
        <v>0</v>
      </c>
      <c r="Q346" s="59">
        <v>0</v>
      </c>
      <c r="R346" s="59">
        <v>0</v>
      </c>
      <c r="S346" s="90"/>
      <c r="T346" s="90"/>
      <c r="U346" s="91"/>
    </row>
    <row r="347" spans="1:21" ht="13.2" x14ac:dyDescent="0.25">
      <c r="A347" s="59" t="s">
        <v>4260</v>
      </c>
      <c r="B347" s="59" t="s">
        <v>5703</v>
      </c>
      <c r="C347" s="59" t="s">
        <v>5705</v>
      </c>
      <c r="D347" s="59" t="s">
        <v>123</v>
      </c>
      <c r="E347" s="59">
        <v>0</v>
      </c>
      <c r="F347" s="59">
        <v>0</v>
      </c>
      <c r="G347" s="59">
        <v>0</v>
      </c>
      <c r="H347" s="59">
        <v>0</v>
      </c>
      <c r="I347" s="59">
        <v>0</v>
      </c>
      <c r="J347" s="59">
        <v>0</v>
      </c>
      <c r="K347" s="59">
        <v>0</v>
      </c>
      <c r="L347" s="59">
        <v>0</v>
      </c>
      <c r="M347" s="59">
        <v>0</v>
      </c>
      <c r="N347" s="59">
        <v>0</v>
      </c>
      <c r="O347" s="59">
        <v>0</v>
      </c>
      <c r="P347" s="59">
        <v>0</v>
      </c>
      <c r="Q347" s="59">
        <v>0</v>
      </c>
      <c r="R347" s="59">
        <v>0</v>
      </c>
      <c r="S347" s="90"/>
      <c r="T347" s="90"/>
      <c r="U347" s="91"/>
    </row>
    <row r="348" spans="1:21" ht="13.2" x14ac:dyDescent="0.25">
      <c r="A348" s="59" t="s">
        <v>4261</v>
      </c>
      <c r="B348" s="59" t="s">
        <v>5706</v>
      </c>
      <c r="C348" s="59" t="s">
        <v>5707</v>
      </c>
      <c r="D348" s="59" t="s">
        <v>125</v>
      </c>
      <c r="E348" s="59">
        <v>1051</v>
      </c>
      <c r="F348" s="59">
        <v>1051</v>
      </c>
      <c r="G348" s="59">
        <v>1051</v>
      </c>
      <c r="H348" s="59">
        <v>1051</v>
      </c>
      <c r="I348" s="59">
        <v>1051</v>
      </c>
      <c r="J348" s="59">
        <v>1051</v>
      </c>
      <c r="K348" s="59">
        <v>1051</v>
      </c>
      <c r="L348" s="59">
        <v>1051</v>
      </c>
      <c r="M348" s="59">
        <v>1051</v>
      </c>
      <c r="N348" s="59">
        <v>1051</v>
      </c>
      <c r="O348" s="59">
        <v>1051</v>
      </c>
      <c r="P348" s="59">
        <v>1051</v>
      </c>
      <c r="Q348" s="59">
        <v>1051</v>
      </c>
      <c r="R348" s="59">
        <v>1051000</v>
      </c>
      <c r="S348" s="90"/>
      <c r="T348" s="90"/>
      <c r="U348" s="91"/>
    </row>
    <row r="349" spans="1:21" ht="13.2" x14ac:dyDescent="0.25">
      <c r="A349" s="59" t="s">
        <v>4262</v>
      </c>
      <c r="B349" s="59" t="s">
        <v>5706</v>
      </c>
      <c r="C349" s="59" t="s">
        <v>5708</v>
      </c>
      <c r="D349" s="59" t="s">
        <v>125</v>
      </c>
      <c r="E349" s="59">
        <v>700</v>
      </c>
      <c r="F349" s="59">
        <v>700</v>
      </c>
      <c r="G349" s="59">
        <v>700</v>
      </c>
      <c r="H349" s="59">
        <v>700</v>
      </c>
      <c r="I349" s="59">
        <v>700</v>
      </c>
      <c r="J349" s="59">
        <v>700</v>
      </c>
      <c r="K349" s="59">
        <v>700</v>
      </c>
      <c r="L349" s="59">
        <v>700</v>
      </c>
      <c r="M349" s="59">
        <v>700</v>
      </c>
      <c r="N349" s="59">
        <v>700</v>
      </c>
      <c r="O349" s="59">
        <v>700</v>
      </c>
      <c r="P349" s="59">
        <v>700</v>
      </c>
      <c r="Q349" s="59">
        <v>700</v>
      </c>
      <c r="R349" s="59">
        <v>699814</v>
      </c>
      <c r="S349" s="90"/>
      <c r="T349" s="90"/>
      <c r="U349" s="91"/>
    </row>
    <row r="350" spans="1:21" ht="13.2" x14ac:dyDescent="0.25">
      <c r="A350" s="59" t="s">
        <v>4263</v>
      </c>
      <c r="B350" s="59" t="s">
        <v>5706</v>
      </c>
      <c r="C350" s="59" t="s">
        <v>5709</v>
      </c>
      <c r="D350" s="59" t="s">
        <v>125</v>
      </c>
      <c r="E350" s="59">
        <v>786</v>
      </c>
      <c r="F350" s="59">
        <v>786</v>
      </c>
      <c r="G350" s="59">
        <v>786</v>
      </c>
      <c r="H350" s="59">
        <v>786</v>
      </c>
      <c r="I350" s="59">
        <v>786</v>
      </c>
      <c r="J350" s="59">
        <v>786</v>
      </c>
      <c r="K350" s="59">
        <v>786</v>
      </c>
      <c r="L350" s="59">
        <v>786</v>
      </c>
      <c r="M350" s="59">
        <v>786</v>
      </c>
      <c r="N350" s="59">
        <v>786</v>
      </c>
      <c r="O350" s="59">
        <v>786</v>
      </c>
      <c r="P350" s="59">
        <v>786</v>
      </c>
      <c r="Q350" s="59">
        <v>786</v>
      </c>
      <c r="R350" s="59">
        <v>785528</v>
      </c>
      <c r="S350" s="90"/>
      <c r="T350" s="90"/>
      <c r="U350" s="91"/>
    </row>
    <row r="351" spans="1:21" ht="13.2" x14ac:dyDescent="0.25">
      <c r="A351" s="59" t="s">
        <v>4264</v>
      </c>
      <c r="B351" s="59" t="s">
        <v>5706</v>
      </c>
      <c r="C351" s="59" t="s">
        <v>5710</v>
      </c>
      <c r="D351" s="59" t="s">
        <v>125</v>
      </c>
      <c r="E351" s="59">
        <v>1281</v>
      </c>
      <c r="F351" s="59">
        <v>1281</v>
      </c>
      <c r="G351" s="59">
        <v>1281</v>
      </c>
      <c r="H351" s="59">
        <v>1281</v>
      </c>
      <c r="I351" s="59">
        <v>1281</v>
      </c>
      <c r="J351" s="59">
        <v>1281</v>
      </c>
      <c r="K351" s="59">
        <v>1281</v>
      </c>
      <c r="L351" s="59">
        <v>1281</v>
      </c>
      <c r="M351" s="59">
        <v>1281</v>
      </c>
      <c r="N351" s="59">
        <v>1281</v>
      </c>
      <c r="O351" s="59">
        <v>1281</v>
      </c>
      <c r="P351" s="59">
        <v>1281</v>
      </c>
      <c r="Q351" s="59">
        <v>1281</v>
      </c>
      <c r="R351" s="59">
        <v>1281059</v>
      </c>
      <c r="S351" s="90"/>
      <c r="T351" s="90"/>
      <c r="U351" s="91"/>
    </row>
    <row r="352" spans="1:21" ht="13.2" x14ac:dyDescent="0.25">
      <c r="A352" s="59" t="s">
        <v>4265</v>
      </c>
      <c r="B352" s="59" t="s">
        <v>5706</v>
      </c>
      <c r="C352" s="59" t="s">
        <v>5711</v>
      </c>
      <c r="D352" s="59" t="s">
        <v>125</v>
      </c>
      <c r="E352" s="59">
        <v>0</v>
      </c>
      <c r="F352" s="59">
        <v>0</v>
      </c>
      <c r="G352" s="59">
        <v>0</v>
      </c>
      <c r="H352" s="59">
        <v>0</v>
      </c>
      <c r="I352" s="59">
        <v>0</v>
      </c>
      <c r="J352" s="59">
        <v>0</v>
      </c>
      <c r="K352" s="59">
        <v>0</v>
      </c>
      <c r="L352" s="59">
        <v>0</v>
      </c>
      <c r="M352" s="59">
        <v>0</v>
      </c>
      <c r="N352" s="59">
        <v>0</v>
      </c>
      <c r="O352" s="59">
        <v>0</v>
      </c>
      <c r="P352" s="59">
        <v>0</v>
      </c>
      <c r="Q352" s="59">
        <v>0</v>
      </c>
      <c r="R352" s="59">
        <v>0</v>
      </c>
      <c r="S352" s="90"/>
      <c r="T352" s="90"/>
      <c r="U352" s="91"/>
    </row>
    <row r="353" spans="1:21" ht="13.2" x14ac:dyDescent="0.25">
      <c r="A353" s="59" t="s">
        <v>4266</v>
      </c>
      <c r="B353" s="59" t="s">
        <v>5706</v>
      </c>
      <c r="C353" s="59" t="s">
        <v>5712</v>
      </c>
      <c r="D353" s="59" t="s">
        <v>125</v>
      </c>
      <c r="E353" s="59">
        <v>1288</v>
      </c>
      <c r="F353" s="59">
        <v>1288</v>
      </c>
      <c r="G353" s="59">
        <v>1288</v>
      </c>
      <c r="H353" s="59">
        <v>1288</v>
      </c>
      <c r="I353" s="59">
        <v>1288</v>
      </c>
      <c r="J353" s="59">
        <v>1288</v>
      </c>
      <c r="K353" s="59">
        <v>1288</v>
      </c>
      <c r="L353" s="59">
        <v>1288</v>
      </c>
      <c r="M353" s="59">
        <v>1288</v>
      </c>
      <c r="N353" s="59">
        <v>1288</v>
      </c>
      <c r="O353" s="59">
        <v>1288</v>
      </c>
      <c r="P353" s="59">
        <v>1288</v>
      </c>
      <c r="Q353" s="59">
        <v>1288</v>
      </c>
      <c r="R353" s="59">
        <v>1288140</v>
      </c>
      <c r="S353" s="90"/>
      <c r="T353" s="90"/>
      <c r="U353" s="91"/>
    </row>
    <row r="354" spans="1:21" ht="13.2" x14ac:dyDescent="0.25">
      <c r="A354" s="59" t="s">
        <v>4267</v>
      </c>
      <c r="B354" s="59" t="s">
        <v>5706</v>
      </c>
      <c r="C354" s="59" t="s">
        <v>5713</v>
      </c>
      <c r="D354" s="59" t="s">
        <v>125</v>
      </c>
      <c r="E354" s="59">
        <v>0</v>
      </c>
      <c r="F354" s="59">
        <v>0</v>
      </c>
      <c r="G354" s="59">
        <v>0</v>
      </c>
      <c r="H354" s="59">
        <v>0</v>
      </c>
      <c r="I354" s="59">
        <v>0</v>
      </c>
      <c r="J354" s="59">
        <v>0</v>
      </c>
      <c r="K354" s="59">
        <v>0</v>
      </c>
      <c r="L354" s="59">
        <v>0</v>
      </c>
      <c r="M354" s="59">
        <v>0</v>
      </c>
      <c r="N354" s="59">
        <v>0</v>
      </c>
      <c r="O354" s="59">
        <v>0</v>
      </c>
      <c r="P354" s="59">
        <v>0</v>
      </c>
      <c r="Q354" s="59">
        <v>0</v>
      </c>
      <c r="R354" s="59">
        <v>0</v>
      </c>
      <c r="S354" s="90"/>
      <c r="T354" s="90"/>
      <c r="U354" s="91"/>
    </row>
    <row r="355" spans="1:21" ht="13.2" x14ac:dyDescent="0.25">
      <c r="A355" s="59" t="s">
        <v>4268</v>
      </c>
      <c r="B355" s="59" t="s">
        <v>5706</v>
      </c>
      <c r="C355" s="59" t="s">
        <v>5714</v>
      </c>
      <c r="D355" s="59" t="s">
        <v>125</v>
      </c>
      <c r="E355" s="59">
        <v>204</v>
      </c>
      <c r="F355" s="59">
        <v>204</v>
      </c>
      <c r="G355" s="59">
        <v>204</v>
      </c>
      <c r="H355" s="59">
        <v>204</v>
      </c>
      <c r="I355" s="59">
        <v>204</v>
      </c>
      <c r="J355" s="59">
        <v>204</v>
      </c>
      <c r="K355" s="59">
        <v>204</v>
      </c>
      <c r="L355" s="59">
        <v>204</v>
      </c>
      <c r="M355" s="59">
        <v>204</v>
      </c>
      <c r="N355" s="59">
        <v>204</v>
      </c>
      <c r="O355" s="59">
        <v>204</v>
      </c>
      <c r="P355" s="59">
        <v>204</v>
      </c>
      <c r="Q355" s="59">
        <v>204</v>
      </c>
      <c r="R355" s="59">
        <v>203682</v>
      </c>
      <c r="S355" s="90"/>
      <c r="T355" s="90"/>
      <c r="U355" s="91"/>
    </row>
    <row r="356" spans="1:21" ht="13.2" x14ac:dyDescent="0.25">
      <c r="A356" s="59" t="s">
        <v>4269</v>
      </c>
      <c r="B356" s="59" t="s">
        <v>5706</v>
      </c>
      <c r="C356" s="59" t="s">
        <v>5715</v>
      </c>
      <c r="D356" s="59" t="s">
        <v>125</v>
      </c>
      <c r="E356" s="59">
        <v>1194</v>
      </c>
      <c r="F356" s="59">
        <v>1194</v>
      </c>
      <c r="G356" s="59">
        <v>1194</v>
      </c>
      <c r="H356" s="59">
        <v>1194</v>
      </c>
      <c r="I356" s="59">
        <v>1194</v>
      </c>
      <c r="J356" s="59">
        <v>1194</v>
      </c>
      <c r="K356" s="59">
        <v>1194</v>
      </c>
      <c r="L356" s="59">
        <v>1194</v>
      </c>
      <c r="M356" s="59">
        <v>1194</v>
      </c>
      <c r="N356" s="59">
        <v>1194</v>
      </c>
      <c r="O356" s="59">
        <v>1194</v>
      </c>
      <c r="P356" s="59">
        <v>1194</v>
      </c>
      <c r="Q356" s="59">
        <v>1194</v>
      </c>
      <c r="R356" s="59">
        <v>1194000</v>
      </c>
      <c r="S356" s="90"/>
      <c r="T356" s="90"/>
      <c r="U356" s="91"/>
    </row>
    <row r="357" spans="1:21" ht="13.2" x14ac:dyDescent="0.25">
      <c r="A357" s="59" t="s">
        <v>4270</v>
      </c>
      <c r="B357" s="59" t="s">
        <v>5706</v>
      </c>
      <c r="C357" s="59" t="s">
        <v>5716</v>
      </c>
      <c r="D357" s="59" t="s">
        <v>125</v>
      </c>
      <c r="E357" s="59">
        <v>0</v>
      </c>
      <c r="F357" s="59">
        <v>0</v>
      </c>
      <c r="G357" s="59">
        <v>0</v>
      </c>
      <c r="H357" s="59">
        <v>0</v>
      </c>
      <c r="I357" s="59">
        <v>0</v>
      </c>
      <c r="J357" s="59">
        <v>0</v>
      </c>
      <c r="K357" s="59">
        <v>0</v>
      </c>
      <c r="L357" s="59">
        <v>0</v>
      </c>
      <c r="M357" s="59">
        <v>0</v>
      </c>
      <c r="N357" s="59">
        <v>0</v>
      </c>
      <c r="O357" s="59">
        <v>0</v>
      </c>
      <c r="P357" s="59">
        <v>0</v>
      </c>
      <c r="Q357" s="59">
        <v>0</v>
      </c>
      <c r="R357" s="59">
        <v>0</v>
      </c>
      <c r="S357" s="90"/>
      <c r="T357" s="90"/>
      <c r="U357" s="91"/>
    </row>
    <row r="358" spans="1:21" ht="13.2" x14ac:dyDescent="0.25">
      <c r="A358" s="59" t="s">
        <v>4271</v>
      </c>
      <c r="B358" s="59" t="s">
        <v>5706</v>
      </c>
      <c r="C358" s="59" t="s">
        <v>5717</v>
      </c>
      <c r="D358" s="59" t="s">
        <v>125</v>
      </c>
      <c r="E358" s="59">
        <v>795</v>
      </c>
      <c r="F358" s="59">
        <v>795</v>
      </c>
      <c r="G358" s="59">
        <v>795</v>
      </c>
      <c r="H358" s="59">
        <v>795</v>
      </c>
      <c r="I358" s="59">
        <v>795</v>
      </c>
      <c r="J358" s="59">
        <v>795</v>
      </c>
      <c r="K358" s="59">
        <v>795</v>
      </c>
      <c r="L358" s="59">
        <v>795</v>
      </c>
      <c r="M358" s="59">
        <v>795</v>
      </c>
      <c r="N358" s="59">
        <v>795</v>
      </c>
      <c r="O358" s="59">
        <v>795</v>
      </c>
      <c r="P358" s="59">
        <v>795</v>
      </c>
      <c r="Q358" s="59">
        <v>795</v>
      </c>
      <c r="R358" s="59">
        <v>795165</v>
      </c>
      <c r="S358" s="90"/>
      <c r="T358" s="90"/>
      <c r="U358" s="91"/>
    </row>
    <row r="359" spans="1:21" ht="13.2" x14ac:dyDescent="0.25">
      <c r="A359" s="59" t="s">
        <v>4272</v>
      </c>
      <c r="B359" s="59" t="s">
        <v>5706</v>
      </c>
      <c r="C359" s="59" t="s">
        <v>5718</v>
      </c>
      <c r="D359" s="59" t="s">
        <v>125</v>
      </c>
      <c r="E359" s="59">
        <v>0</v>
      </c>
      <c r="F359" s="59">
        <v>0</v>
      </c>
      <c r="G359" s="59">
        <v>0</v>
      </c>
      <c r="H359" s="59">
        <v>0</v>
      </c>
      <c r="I359" s="59">
        <v>0</v>
      </c>
      <c r="J359" s="59">
        <v>0</v>
      </c>
      <c r="K359" s="59">
        <v>0</v>
      </c>
      <c r="L359" s="59">
        <v>0</v>
      </c>
      <c r="M359" s="59">
        <v>0</v>
      </c>
      <c r="N359" s="59">
        <v>0</v>
      </c>
      <c r="O359" s="59">
        <v>0</v>
      </c>
      <c r="P359" s="59">
        <v>0</v>
      </c>
      <c r="Q359" s="59">
        <v>0</v>
      </c>
      <c r="R359" s="59">
        <v>0</v>
      </c>
      <c r="S359" s="90"/>
      <c r="T359" s="90"/>
      <c r="U359" s="91"/>
    </row>
    <row r="360" spans="1:21" ht="13.2" x14ac:dyDescent="0.25">
      <c r="A360" s="59" t="s">
        <v>4273</v>
      </c>
      <c r="B360" s="59" t="s">
        <v>5706</v>
      </c>
      <c r="C360" s="59" t="s">
        <v>5719</v>
      </c>
      <c r="D360" s="59" t="s">
        <v>125</v>
      </c>
      <c r="E360" s="59">
        <v>0</v>
      </c>
      <c r="F360" s="59">
        <v>0</v>
      </c>
      <c r="G360" s="59">
        <v>0</v>
      </c>
      <c r="H360" s="59">
        <v>0</v>
      </c>
      <c r="I360" s="59">
        <v>0</v>
      </c>
      <c r="J360" s="59">
        <v>0</v>
      </c>
      <c r="K360" s="59">
        <v>0</v>
      </c>
      <c r="L360" s="59">
        <v>0</v>
      </c>
      <c r="M360" s="59">
        <v>0</v>
      </c>
      <c r="N360" s="59">
        <v>0</v>
      </c>
      <c r="O360" s="59">
        <v>0</v>
      </c>
      <c r="P360" s="59">
        <v>0</v>
      </c>
      <c r="Q360" s="59">
        <v>0</v>
      </c>
      <c r="R360" s="59">
        <v>0</v>
      </c>
      <c r="S360" s="90"/>
      <c r="T360" s="90"/>
      <c r="U360" s="91"/>
    </row>
    <row r="361" spans="1:21" ht="13.2" x14ac:dyDescent="0.25">
      <c r="A361" s="59" t="s">
        <v>4274</v>
      </c>
      <c r="B361" s="59" t="s">
        <v>5706</v>
      </c>
      <c r="C361" s="59" t="s">
        <v>5720</v>
      </c>
      <c r="D361" s="59" t="s">
        <v>125</v>
      </c>
      <c r="E361" s="59">
        <v>365</v>
      </c>
      <c r="F361" s="59">
        <v>365</v>
      </c>
      <c r="G361" s="59">
        <v>365</v>
      </c>
      <c r="H361" s="59">
        <v>365</v>
      </c>
      <c r="I361" s="59">
        <v>365</v>
      </c>
      <c r="J361" s="59">
        <v>365</v>
      </c>
      <c r="K361" s="59">
        <v>365</v>
      </c>
      <c r="L361" s="59">
        <v>365</v>
      </c>
      <c r="M361" s="59">
        <v>365</v>
      </c>
      <c r="N361" s="59">
        <v>365</v>
      </c>
      <c r="O361" s="59">
        <v>365</v>
      </c>
      <c r="P361" s="59">
        <v>365</v>
      </c>
      <c r="Q361" s="59">
        <v>365</v>
      </c>
      <c r="R361" s="59">
        <v>364590</v>
      </c>
      <c r="S361" s="90"/>
      <c r="T361" s="90"/>
      <c r="U361" s="91"/>
    </row>
    <row r="362" spans="1:21" ht="13.2" x14ac:dyDescent="0.25">
      <c r="A362" s="59" t="s">
        <v>4275</v>
      </c>
      <c r="B362" s="59" t="s">
        <v>5706</v>
      </c>
      <c r="C362" s="59" t="s">
        <v>5721</v>
      </c>
      <c r="D362" s="59" t="s">
        <v>125</v>
      </c>
      <c r="E362" s="59">
        <v>8132</v>
      </c>
      <c r="F362" s="59">
        <v>8132</v>
      </c>
      <c r="G362" s="59">
        <v>8132</v>
      </c>
      <c r="H362" s="59">
        <v>8132</v>
      </c>
      <c r="I362" s="59">
        <v>8132</v>
      </c>
      <c r="J362" s="59">
        <v>8132</v>
      </c>
      <c r="K362" s="59">
        <v>8132</v>
      </c>
      <c r="L362" s="59">
        <v>8132</v>
      </c>
      <c r="M362" s="59">
        <v>8132</v>
      </c>
      <c r="N362" s="59">
        <v>8132</v>
      </c>
      <c r="O362" s="59">
        <v>8132</v>
      </c>
      <c r="P362" s="59">
        <v>8132</v>
      </c>
      <c r="Q362" s="59">
        <v>8132</v>
      </c>
      <c r="R362" s="59">
        <v>8131854</v>
      </c>
      <c r="S362" s="90"/>
      <c r="T362" s="90"/>
      <c r="U362" s="91"/>
    </row>
    <row r="363" spans="1:21" ht="13.2" x14ac:dyDescent="0.25">
      <c r="A363" s="59" t="s">
        <v>4276</v>
      </c>
      <c r="B363" s="59" t="s">
        <v>5722</v>
      </c>
      <c r="C363" s="59" t="s">
        <v>5723</v>
      </c>
      <c r="D363" s="59" t="s">
        <v>125</v>
      </c>
      <c r="E363" s="59">
        <v>222</v>
      </c>
      <c r="F363" s="59">
        <v>222</v>
      </c>
      <c r="G363" s="59">
        <v>222</v>
      </c>
      <c r="H363" s="59">
        <v>222</v>
      </c>
      <c r="I363" s="59">
        <v>222</v>
      </c>
      <c r="J363" s="59">
        <v>222</v>
      </c>
      <c r="K363" s="59">
        <v>222</v>
      </c>
      <c r="L363" s="59">
        <v>222</v>
      </c>
      <c r="M363" s="59">
        <v>222</v>
      </c>
      <c r="N363" s="59">
        <v>222</v>
      </c>
      <c r="O363" s="59">
        <v>222</v>
      </c>
      <c r="P363" s="59">
        <v>222</v>
      </c>
      <c r="Q363" s="59">
        <v>222</v>
      </c>
      <c r="R363" s="59">
        <v>221929</v>
      </c>
      <c r="S363" s="90"/>
      <c r="T363" s="90"/>
      <c r="U363" s="91"/>
    </row>
    <row r="364" spans="1:21" ht="13.2" x14ac:dyDescent="0.25">
      <c r="A364" s="59" t="s">
        <v>4277</v>
      </c>
      <c r="B364" s="59" t="s">
        <v>5724</v>
      </c>
      <c r="C364" s="59" t="s">
        <v>5725</v>
      </c>
      <c r="D364" s="59" t="s">
        <v>125</v>
      </c>
      <c r="E364" s="59">
        <v>811</v>
      </c>
      <c r="F364" s="59">
        <v>811</v>
      </c>
      <c r="G364" s="59">
        <v>811</v>
      </c>
      <c r="H364" s="59">
        <v>811</v>
      </c>
      <c r="I364" s="59">
        <v>811</v>
      </c>
      <c r="J364" s="59">
        <v>811</v>
      </c>
      <c r="K364" s="59">
        <v>811</v>
      </c>
      <c r="L364" s="59">
        <v>811</v>
      </c>
      <c r="M364" s="59">
        <v>811</v>
      </c>
      <c r="N364" s="59">
        <v>811</v>
      </c>
      <c r="O364" s="59">
        <v>811</v>
      </c>
      <c r="P364" s="59">
        <v>811</v>
      </c>
      <c r="Q364" s="59">
        <v>811</v>
      </c>
      <c r="R364" s="59">
        <v>811210</v>
      </c>
      <c r="S364" s="90"/>
      <c r="T364" s="90"/>
      <c r="U364" s="91"/>
    </row>
    <row r="365" spans="1:21" ht="13.2" x14ac:dyDescent="0.25">
      <c r="A365" s="59" t="s">
        <v>4278</v>
      </c>
      <c r="B365" s="59" t="s">
        <v>5724</v>
      </c>
      <c r="C365" s="59" t="s">
        <v>5726</v>
      </c>
      <c r="D365" s="59" t="s">
        <v>125</v>
      </c>
      <c r="E365" s="59">
        <v>0</v>
      </c>
      <c r="F365" s="59">
        <v>0</v>
      </c>
      <c r="G365" s="59">
        <v>0</v>
      </c>
      <c r="H365" s="59">
        <v>0</v>
      </c>
      <c r="I365" s="59">
        <v>0</v>
      </c>
      <c r="J365" s="59">
        <v>0</v>
      </c>
      <c r="K365" s="59">
        <v>0</v>
      </c>
      <c r="L365" s="59">
        <v>0</v>
      </c>
      <c r="M365" s="59">
        <v>0</v>
      </c>
      <c r="N365" s="59">
        <v>0</v>
      </c>
      <c r="O365" s="59">
        <v>0</v>
      </c>
      <c r="P365" s="59">
        <v>0</v>
      </c>
      <c r="Q365" s="59">
        <v>0</v>
      </c>
      <c r="R365" s="59">
        <v>0</v>
      </c>
      <c r="S365" s="90"/>
      <c r="T365" s="90"/>
      <c r="U365" s="91"/>
    </row>
    <row r="366" spans="1:21" ht="13.2" x14ac:dyDescent="0.25">
      <c r="A366" s="59" t="s">
        <v>4279</v>
      </c>
      <c r="B366" s="59" t="s">
        <v>5724</v>
      </c>
      <c r="C366" s="59" t="s">
        <v>5727</v>
      </c>
      <c r="D366" s="59" t="s">
        <v>125</v>
      </c>
      <c r="E366" s="59">
        <v>9259</v>
      </c>
      <c r="F366" s="59">
        <v>9507</v>
      </c>
      <c r="G366" s="59">
        <v>9509</v>
      </c>
      <c r="H366" s="59">
        <v>9537</v>
      </c>
      <c r="I366" s="59">
        <v>9492</v>
      </c>
      <c r="J366" s="59">
        <v>9506</v>
      </c>
      <c r="K366" s="59">
        <v>9506</v>
      </c>
      <c r="L366" s="59">
        <v>9479</v>
      </c>
      <c r="M366" s="59">
        <v>9479</v>
      </c>
      <c r="N366" s="59">
        <v>9479</v>
      </c>
      <c r="O366" s="59">
        <v>9479</v>
      </c>
      <c r="P366" s="59">
        <v>9479</v>
      </c>
      <c r="Q366" s="59">
        <v>9479</v>
      </c>
      <c r="R366" s="59">
        <v>9485100</v>
      </c>
      <c r="S366" s="90"/>
      <c r="T366" s="90"/>
      <c r="U366" s="91"/>
    </row>
    <row r="367" spans="1:21" ht="13.2" x14ac:dyDescent="0.25">
      <c r="A367" s="59" t="s">
        <v>4280</v>
      </c>
      <c r="B367" s="59" t="s">
        <v>5724</v>
      </c>
      <c r="C367" s="59" t="s">
        <v>5728</v>
      </c>
      <c r="D367" s="59" t="s">
        <v>125</v>
      </c>
      <c r="E367" s="59">
        <v>0</v>
      </c>
      <c r="F367" s="59">
        <v>0</v>
      </c>
      <c r="G367" s="59">
        <v>0</v>
      </c>
      <c r="H367" s="59">
        <v>0</v>
      </c>
      <c r="I367" s="59">
        <v>0</v>
      </c>
      <c r="J367" s="59">
        <v>0</v>
      </c>
      <c r="K367" s="59">
        <v>0</v>
      </c>
      <c r="L367" s="59">
        <v>0</v>
      </c>
      <c r="M367" s="59">
        <v>0</v>
      </c>
      <c r="N367" s="59">
        <v>0</v>
      </c>
      <c r="O367" s="59">
        <v>0</v>
      </c>
      <c r="P367" s="59">
        <v>0</v>
      </c>
      <c r="Q367" s="59">
        <v>0</v>
      </c>
      <c r="R367" s="59">
        <v>0</v>
      </c>
      <c r="S367" s="90"/>
      <c r="T367" s="90"/>
      <c r="U367" s="91"/>
    </row>
    <row r="368" spans="1:21" ht="13.2" x14ac:dyDescent="0.25">
      <c r="A368" s="59" t="s">
        <v>4281</v>
      </c>
      <c r="B368" s="59" t="s">
        <v>5724</v>
      </c>
      <c r="C368" s="59" t="s">
        <v>5729</v>
      </c>
      <c r="D368" s="59" t="s">
        <v>125</v>
      </c>
      <c r="E368" s="59">
        <v>5927</v>
      </c>
      <c r="F368" s="59">
        <v>5927</v>
      </c>
      <c r="G368" s="59">
        <v>5927</v>
      </c>
      <c r="H368" s="59">
        <v>5927</v>
      </c>
      <c r="I368" s="59">
        <v>5927</v>
      </c>
      <c r="J368" s="59">
        <v>5927</v>
      </c>
      <c r="K368" s="59">
        <v>5927</v>
      </c>
      <c r="L368" s="59">
        <v>5927</v>
      </c>
      <c r="M368" s="59">
        <v>5927</v>
      </c>
      <c r="N368" s="59">
        <v>5927</v>
      </c>
      <c r="O368" s="59">
        <v>5927</v>
      </c>
      <c r="P368" s="59">
        <v>5927</v>
      </c>
      <c r="Q368" s="59">
        <v>5986</v>
      </c>
      <c r="R368" s="59">
        <v>5929518</v>
      </c>
      <c r="S368" s="90"/>
      <c r="T368" s="90"/>
      <c r="U368" s="91"/>
    </row>
    <row r="369" spans="1:21" ht="13.2" x14ac:dyDescent="0.25">
      <c r="A369" s="59" t="s">
        <v>4282</v>
      </c>
      <c r="B369" s="59" t="s">
        <v>5724</v>
      </c>
      <c r="C369" s="59" t="s">
        <v>5730</v>
      </c>
      <c r="D369" s="59" t="s">
        <v>125</v>
      </c>
      <c r="E369" s="59">
        <v>0</v>
      </c>
      <c r="F369" s="59">
        <v>0</v>
      </c>
      <c r="G369" s="59">
        <v>0</v>
      </c>
      <c r="H369" s="59">
        <v>0</v>
      </c>
      <c r="I369" s="59">
        <v>0</v>
      </c>
      <c r="J369" s="59">
        <v>0</v>
      </c>
      <c r="K369" s="59">
        <v>0</v>
      </c>
      <c r="L369" s="59">
        <v>0</v>
      </c>
      <c r="M369" s="59">
        <v>0</v>
      </c>
      <c r="N369" s="59">
        <v>0</v>
      </c>
      <c r="O369" s="59">
        <v>0</v>
      </c>
      <c r="P369" s="59">
        <v>0</v>
      </c>
      <c r="Q369" s="59">
        <v>0</v>
      </c>
      <c r="R369" s="59">
        <v>0</v>
      </c>
      <c r="S369" s="90"/>
      <c r="T369" s="90"/>
      <c r="U369" s="91"/>
    </row>
    <row r="370" spans="1:21" ht="13.2" x14ac:dyDescent="0.25">
      <c r="A370" s="59" t="s">
        <v>4283</v>
      </c>
      <c r="B370" s="59" t="s">
        <v>5724</v>
      </c>
      <c r="C370" s="59" t="s">
        <v>5731</v>
      </c>
      <c r="D370" s="59" t="s">
        <v>125</v>
      </c>
      <c r="E370" s="59">
        <v>5774</v>
      </c>
      <c r="F370" s="59">
        <v>5774</v>
      </c>
      <c r="G370" s="59">
        <v>5774</v>
      </c>
      <c r="H370" s="59">
        <v>5774</v>
      </c>
      <c r="I370" s="59">
        <v>5774</v>
      </c>
      <c r="J370" s="59">
        <v>5774</v>
      </c>
      <c r="K370" s="59">
        <v>5774</v>
      </c>
      <c r="L370" s="59">
        <v>5774</v>
      </c>
      <c r="M370" s="59">
        <v>5774</v>
      </c>
      <c r="N370" s="59">
        <v>5774</v>
      </c>
      <c r="O370" s="59">
        <v>5774</v>
      </c>
      <c r="P370" s="59">
        <v>5774</v>
      </c>
      <c r="Q370" s="59">
        <v>5774</v>
      </c>
      <c r="R370" s="59">
        <v>5774387</v>
      </c>
      <c r="S370" s="90"/>
      <c r="T370" s="90"/>
      <c r="U370" s="91"/>
    </row>
    <row r="371" spans="1:21" ht="13.2" x14ac:dyDescent="0.25">
      <c r="A371" s="59" t="s">
        <v>4284</v>
      </c>
      <c r="B371" s="59" t="s">
        <v>5724</v>
      </c>
      <c r="C371" s="59" t="s">
        <v>5732</v>
      </c>
      <c r="D371" s="59" t="s">
        <v>125</v>
      </c>
      <c r="E371" s="59">
        <v>0</v>
      </c>
      <c r="F371" s="59">
        <v>0</v>
      </c>
      <c r="G371" s="59">
        <v>0</v>
      </c>
      <c r="H371" s="59">
        <v>0</v>
      </c>
      <c r="I371" s="59">
        <v>0</v>
      </c>
      <c r="J371" s="59">
        <v>0</v>
      </c>
      <c r="K371" s="59">
        <v>0</v>
      </c>
      <c r="L371" s="59">
        <v>0</v>
      </c>
      <c r="M371" s="59">
        <v>0</v>
      </c>
      <c r="N371" s="59">
        <v>0</v>
      </c>
      <c r="O371" s="59">
        <v>0</v>
      </c>
      <c r="P371" s="59">
        <v>0</v>
      </c>
      <c r="Q371" s="59">
        <v>0</v>
      </c>
      <c r="R371" s="59">
        <v>0</v>
      </c>
      <c r="S371" s="90"/>
      <c r="T371" s="90"/>
      <c r="U371" s="91"/>
    </row>
    <row r="372" spans="1:21" ht="13.2" x14ac:dyDescent="0.25">
      <c r="A372" s="59" t="s">
        <v>4285</v>
      </c>
      <c r="B372" s="59" t="s">
        <v>5724</v>
      </c>
      <c r="C372" s="59" t="s">
        <v>5733</v>
      </c>
      <c r="D372" s="59" t="s">
        <v>125</v>
      </c>
      <c r="E372" s="59">
        <v>2854</v>
      </c>
      <c r="F372" s="59">
        <v>2854</v>
      </c>
      <c r="G372" s="59">
        <v>2854</v>
      </c>
      <c r="H372" s="59">
        <v>2854</v>
      </c>
      <c r="I372" s="59">
        <v>2854</v>
      </c>
      <c r="J372" s="59">
        <v>2854</v>
      </c>
      <c r="K372" s="59">
        <v>2854</v>
      </c>
      <c r="L372" s="59">
        <v>2854</v>
      </c>
      <c r="M372" s="59">
        <v>2854</v>
      </c>
      <c r="N372" s="59">
        <v>2854</v>
      </c>
      <c r="O372" s="59">
        <v>2854</v>
      </c>
      <c r="P372" s="59">
        <v>2854</v>
      </c>
      <c r="Q372" s="59">
        <v>3069</v>
      </c>
      <c r="R372" s="59">
        <v>2863233</v>
      </c>
      <c r="S372" s="90"/>
      <c r="T372" s="90"/>
      <c r="U372" s="91"/>
    </row>
    <row r="373" spans="1:21" ht="13.2" x14ac:dyDescent="0.25">
      <c r="A373" s="59" t="s">
        <v>4286</v>
      </c>
      <c r="B373" s="59" t="s">
        <v>5724</v>
      </c>
      <c r="C373" s="59" t="s">
        <v>5734</v>
      </c>
      <c r="D373" s="59" t="s">
        <v>125</v>
      </c>
      <c r="E373" s="59">
        <v>0</v>
      </c>
      <c r="F373" s="59">
        <v>0</v>
      </c>
      <c r="G373" s="59">
        <v>0</v>
      </c>
      <c r="H373" s="59">
        <v>0</v>
      </c>
      <c r="I373" s="59">
        <v>0</v>
      </c>
      <c r="J373" s="59">
        <v>0</v>
      </c>
      <c r="K373" s="59">
        <v>0</v>
      </c>
      <c r="L373" s="59">
        <v>0</v>
      </c>
      <c r="M373" s="59">
        <v>0</v>
      </c>
      <c r="N373" s="59">
        <v>0</v>
      </c>
      <c r="O373" s="59">
        <v>0</v>
      </c>
      <c r="P373" s="59">
        <v>0</v>
      </c>
      <c r="Q373" s="59">
        <v>0</v>
      </c>
      <c r="R373" s="59">
        <v>0</v>
      </c>
      <c r="S373" s="90"/>
      <c r="T373" s="90"/>
      <c r="U373" s="91"/>
    </row>
    <row r="374" spans="1:21" ht="13.2" x14ac:dyDescent="0.25">
      <c r="A374" s="59" t="s">
        <v>4287</v>
      </c>
      <c r="B374" s="59" t="s">
        <v>5724</v>
      </c>
      <c r="C374" s="59" t="s">
        <v>5735</v>
      </c>
      <c r="D374" s="59" t="s">
        <v>125</v>
      </c>
      <c r="E374" s="59">
        <v>3783</v>
      </c>
      <c r="F374" s="59">
        <v>3783</v>
      </c>
      <c r="G374" s="59">
        <v>3783</v>
      </c>
      <c r="H374" s="59">
        <v>3783</v>
      </c>
      <c r="I374" s="59">
        <v>3783</v>
      </c>
      <c r="J374" s="59">
        <v>3783</v>
      </c>
      <c r="K374" s="59">
        <v>3783</v>
      </c>
      <c r="L374" s="59">
        <v>3783</v>
      </c>
      <c r="M374" s="59">
        <v>3783</v>
      </c>
      <c r="N374" s="59">
        <v>3783</v>
      </c>
      <c r="O374" s="59">
        <v>3783</v>
      </c>
      <c r="P374" s="59">
        <v>3783</v>
      </c>
      <c r="Q374" s="59">
        <v>3783</v>
      </c>
      <c r="R374" s="59">
        <v>3782846</v>
      </c>
      <c r="S374" s="90"/>
      <c r="T374" s="90"/>
      <c r="U374" s="91"/>
    </row>
    <row r="375" spans="1:21" ht="13.2" x14ac:dyDescent="0.25">
      <c r="A375" s="59" t="s">
        <v>4288</v>
      </c>
      <c r="B375" s="59" t="s">
        <v>5724</v>
      </c>
      <c r="C375" s="59" t="s">
        <v>5736</v>
      </c>
      <c r="D375" s="59" t="s">
        <v>125</v>
      </c>
      <c r="E375" s="59">
        <v>1253</v>
      </c>
      <c r="F375" s="59">
        <v>1253</v>
      </c>
      <c r="G375" s="59">
        <v>1253</v>
      </c>
      <c r="H375" s="59">
        <v>1253</v>
      </c>
      <c r="I375" s="59">
        <v>1253</v>
      </c>
      <c r="J375" s="59">
        <v>1253</v>
      </c>
      <c r="K375" s="59">
        <v>1253</v>
      </c>
      <c r="L375" s="59">
        <v>1253</v>
      </c>
      <c r="M375" s="59">
        <v>1253</v>
      </c>
      <c r="N375" s="59">
        <v>1253</v>
      </c>
      <c r="O375" s="59">
        <v>1613</v>
      </c>
      <c r="P375" s="59">
        <v>1613</v>
      </c>
      <c r="Q375" s="59">
        <v>1635</v>
      </c>
      <c r="R375" s="59">
        <v>1328676</v>
      </c>
      <c r="S375" s="90"/>
      <c r="T375" s="90"/>
      <c r="U375" s="91"/>
    </row>
    <row r="376" spans="1:21" ht="13.2" x14ac:dyDescent="0.25">
      <c r="A376" s="59" t="s">
        <v>4289</v>
      </c>
      <c r="B376" s="59" t="s">
        <v>5724</v>
      </c>
      <c r="C376" s="59" t="s">
        <v>5737</v>
      </c>
      <c r="D376" s="59" t="s">
        <v>125</v>
      </c>
      <c r="E376" s="59">
        <v>0</v>
      </c>
      <c r="F376" s="59">
        <v>0</v>
      </c>
      <c r="G376" s="59">
        <v>0</v>
      </c>
      <c r="H376" s="59">
        <v>0</v>
      </c>
      <c r="I376" s="59">
        <v>0</v>
      </c>
      <c r="J376" s="59">
        <v>0</v>
      </c>
      <c r="K376" s="59">
        <v>0</v>
      </c>
      <c r="L376" s="59">
        <v>0</v>
      </c>
      <c r="M376" s="59">
        <v>0</v>
      </c>
      <c r="N376" s="59">
        <v>0</v>
      </c>
      <c r="O376" s="59">
        <v>0</v>
      </c>
      <c r="P376" s="59">
        <v>0</v>
      </c>
      <c r="Q376" s="59">
        <v>0</v>
      </c>
      <c r="R376" s="59">
        <v>0</v>
      </c>
      <c r="S376" s="90"/>
      <c r="T376" s="90"/>
      <c r="U376" s="91"/>
    </row>
    <row r="377" spans="1:21" ht="13.2" x14ac:dyDescent="0.25">
      <c r="A377" s="59" t="s">
        <v>4290</v>
      </c>
      <c r="B377" s="59" t="s">
        <v>5724</v>
      </c>
      <c r="C377" s="59" t="s">
        <v>5738</v>
      </c>
      <c r="D377" s="59" t="s">
        <v>125</v>
      </c>
      <c r="E377" s="59">
        <v>458</v>
      </c>
      <c r="F377" s="59">
        <v>458</v>
      </c>
      <c r="G377" s="59">
        <v>458</v>
      </c>
      <c r="H377" s="59">
        <v>458</v>
      </c>
      <c r="I377" s="59">
        <v>458</v>
      </c>
      <c r="J377" s="59">
        <v>458</v>
      </c>
      <c r="K377" s="59">
        <v>458</v>
      </c>
      <c r="L377" s="59">
        <v>458</v>
      </c>
      <c r="M377" s="59">
        <v>458</v>
      </c>
      <c r="N377" s="59">
        <v>458</v>
      </c>
      <c r="O377" s="59">
        <v>458</v>
      </c>
      <c r="P377" s="59">
        <v>458</v>
      </c>
      <c r="Q377" s="59">
        <v>458</v>
      </c>
      <c r="R377" s="59">
        <v>457761</v>
      </c>
      <c r="S377" s="90"/>
      <c r="T377" s="90"/>
      <c r="U377" s="91"/>
    </row>
    <row r="378" spans="1:21" ht="13.2" x14ac:dyDescent="0.25">
      <c r="A378" s="59" t="s">
        <v>4291</v>
      </c>
      <c r="B378" s="59" t="s">
        <v>5724</v>
      </c>
      <c r="C378" s="59" t="s">
        <v>5739</v>
      </c>
      <c r="D378" s="59" t="s">
        <v>125</v>
      </c>
      <c r="E378" s="59">
        <v>0</v>
      </c>
      <c r="F378" s="59">
        <v>0</v>
      </c>
      <c r="G378" s="59">
        <v>0</v>
      </c>
      <c r="H378" s="59">
        <v>0</v>
      </c>
      <c r="I378" s="59">
        <v>0</v>
      </c>
      <c r="J378" s="59">
        <v>0</v>
      </c>
      <c r="K378" s="59">
        <v>0</v>
      </c>
      <c r="L378" s="59">
        <v>0</v>
      </c>
      <c r="M378" s="59">
        <v>0</v>
      </c>
      <c r="N378" s="59">
        <v>0</v>
      </c>
      <c r="O378" s="59">
        <v>0</v>
      </c>
      <c r="P378" s="59">
        <v>0</v>
      </c>
      <c r="Q378" s="59">
        <v>0</v>
      </c>
      <c r="R378" s="59">
        <v>0</v>
      </c>
      <c r="S378" s="90"/>
      <c r="T378" s="90"/>
      <c r="U378" s="91"/>
    </row>
    <row r="379" spans="1:21" ht="13.2" x14ac:dyDescent="0.25">
      <c r="A379" s="59" t="s">
        <v>4292</v>
      </c>
      <c r="B379" s="59" t="s">
        <v>5724</v>
      </c>
      <c r="C379" s="59" t="s">
        <v>5740</v>
      </c>
      <c r="D379" s="59" t="s">
        <v>125</v>
      </c>
      <c r="E379" s="59">
        <v>33993</v>
      </c>
      <c r="F379" s="59">
        <v>33993</v>
      </c>
      <c r="G379" s="59">
        <v>33993</v>
      </c>
      <c r="H379" s="59">
        <v>33993</v>
      </c>
      <c r="I379" s="59">
        <v>33993</v>
      </c>
      <c r="J379" s="59">
        <v>33993</v>
      </c>
      <c r="K379" s="59">
        <v>33993</v>
      </c>
      <c r="L379" s="59">
        <v>33993</v>
      </c>
      <c r="M379" s="59">
        <v>33993</v>
      </c>
      <c r="N379" s="59">
        <v>33993</v>
      </c>
      <c r="O379" s="59">
        <v>33993</v>
      </c>
      <c r="P379" s="59">
        <v>33993</v>
      </c>
      <c r="Q379" s="59">
        <v>33993</v>
      </c>
      <c r="R379" s="59">
        <v>33993049</v>
      </c>
      <c r="S379" s="90"/>
      <c r="T379" s="90"/>
      <c r="U379" s="91"/>
    </row>
    <row r="380" spans="1:21" ht="13.2" x14ac:dyDescent="0.25">
      <c r="A380" s="59" t="s">
        <v>4293</v>
      </c>
      <c r="B380" s="59" t="s">
        <v>5724</v>
      </c>
      <c r="C380" s="59" t="s">
        <v>5741</v>
      </c>
      <c r="D380" s="59" t="s">
        <v>125</v>
      </c>
      <c r="E380" s="59">
        <v>978</v>
      </c>
      <c r="F380" s="59">
        <v>1188</v>
      </c>
      <c r="G380" s="59">
        <v>1189</v>
      </c>
      <c r="H380" s="59">
        <v>1189</v>
      </c>
      <c r="I380" s="59">
        <v>1211</v>
      </c>
      <c r="J380" s="59">
        <v>1211</v>
      </c>
      <c r="K380" s="59">
        <v>1211</v>
      </c>
      <c r="L380" s="59">
        <v>1211</v>
      </c>
      <c r="M380" s="59">
        <v>1211</v>
      </c>
      <c r="N380" s="59">
        <v>1211</v>
      </c>
      <c r="O380" s="59">
        <v>1211</v>
      </c>
      <c r="P380" s="59">
        <v>1211</v>
      </c>
      <c r="Q380" s="59">
        <v>1211</v>
      </c>
      <c r="R380" s="59">
        <v>1195897</v>
      </c>
      <c r="S380" s="90"/>
      <c r="T380" s="90"/>
      <c r="U380" s="91"/>
    </row>
    <row r="381" spans="1:21" ht="13.2" x14ac:dyDescent="0.25">
      <c r="A381" s="59" t="s">
        <v>4294</v>
      </c>
      <c r="B381" s="59" t="s">
        <v>5724</v>
      </c>
      <c r="C381" s="59" t="s">
        <v>5742</v>
      </c>
      <c r="D381" s="59" t="s">
        <v>125</v>
      </c>
      <c r="E381" s="59">
        <v>10212</v>
      </c>
      <c r="F381" s="59">
        <v>10212</v>
      </c>
      <c r="G381" s="59">
        <v>10212</v>
      </c>
      <c r="H381" s="59">
        <v>10212</v>
      </c>
      <c r="I381" s="59">
        <v>10212</v>
      </c>
      <c r="J381" s="59">
        <v>10212</v>
      </c>
      <c r="K381" s="59">
        <v>10212</v>
      </c>
      <c r="L381" s="59">
        <v>10212</v>
      </c>
      <c r="M381" s="59">
        <v>10212</v>
      </c>
      <c r="N381" s="59">
        <v>10212</v>
      </c>
      <c r="O381" s="59">
        <v>10212</v>
      </c>
      <c r="P381" s="59">
        <v>10212</v>
      </c>
      <c r="Q381" s="59">
        <v>10212</v>
      </c>
      <c r="R381" s="59">
        <v>10211670</v>
      </c>
      <c r="S381" s="90"/>
      <c r="T381" s="90"/>
      <c r="U381" s="91"/>
    </row>
    <row r="382" spans="1:21" ht="13.2" x14ac:dyDescent="0.25">
      <c r="A382" s="59" t="s">
        <v>4295</v>
      </c>
      <c r="B382" s="59" t="s">
        <v>5724</v>
      </c>
      <c r="C382" s="59" t="s">
        <v>5743</v>
      </c>
      <c r="D382" s="59" t="s">
        <v>125</v>
      </c>
      <c r="E382" s="59">
        <v>0</v>
      </c>
      <c r="F382" s="59">
        <v>0</v>
      </c>
      <c r="G382" s="59">
        <v>0</v>
      </c>
      <c r="H382" s="59">
        <v>0</v>
      </c>
      <c r="I382" s="59">
        <v>0</v>
      </c>
      <c r="J382" s="59">
        <v>0</v>
      </c>
      <c r="K382" s="59">
        <v>0</v>
      </c>
      <c r="L382" s="59">
        <v>0</v>
      </c>
      <c r="M382" s="59">
        <v>0</v>
      </c>
      <c r="N382" s="59">
        <v>0</v>
      </c>
      <c r="O382" s="59">
        <v>0</v>
      </c>
      <c r="P382" s="59">
        <v>0</v>
      </c>
      <c r="Q382" s="59">
        <v>0</v>
      </c>
      <c r="R382" s="59">
        <v>0</v>
      </c>
      <c r="S382" s="90"/>
      <c r="T382" s="90"/>
      <c r="U382" s="91"/>
    </row>
    <row r="383" spans="1:21" ht="13.2" x14ac:dyDescent="0.25">
      <c r="A383" s="59" t="s">
        <v>4296</v>
      </c>
      <c r="B383" s="59" t="s">
        <v>5724</v>
      </c>
      <c r="C383" s="59" t="s">
        <v>5744</v>
      </c>
      <c r="D383" s="59" t="s">
        <v>125</v>
      </c>
      <c r="E383" s="59">
        <v>0</v>
      </c>
      <c r="F383" s="59">
        <v>0</v>
      </c>
      <c r="G383" s="59">
        <v>0</v>
      </c>
      <c r="H383" s="59">
        <v>0</v>
      </c>
      <c r="I383" s="59">
        <v>0</v>
      </c>
      <c r="J383" s="59">
        <v>0</v>
      </c>
      <c r="K383" s="59">
        <v>0</v>
      </c>
      <c r="L383" s="59">
        <v>0</v>
      </c>
      <c r="M383" s="59">
        <v>0</v>
      </c>
      <c r="N383" s="59">
        <v>0</v>
      </c>
      <c r="O383" s="59">
        <v>0</v>
      </c>
      <c r="P383" s="59">
        <v>0</v>
      </c>
      <c r="Q383" s="59">
        <v>0</v>
      </c>
      <c r="R383" s="59">
        <v>0</v>
      </c>
      <c r="S383" s="90"/>
      <c r="T383" s="90"/>
      <c r="U383" s="91"/>
    </row>
    <row r="384" spans="1:21" ht="13.2" x14ac:dyDescent="0.25">
      <c r="A384" s="59" t="s">
        <v>4297</v>
      </c>
      <c r="B384" s="59" t="s">
        <v>5724</v>
      </c>
      <c r="C384" s="59" t="s">
        <v>5745</v>
      </c>
      <c r="D384" s="59" t="s">
        <v>125</v>
      </c>
      <c r="E384" s="59">
        <v>1134</v>
      </c>
      <c r="F384" s="59">
        <v>1134</v>
      </c>
      <c r="G384" s="59">
        <v>1134</v>
      </c>
      <c r="H384" s="59">
        <v>1134</v>
      </c>
      <c r="I384" s="59">
        <v>1134</v>
      </c>
      <c r="J384" s="59">
        <v>1134</v>
      </c>
      <c r="K384" s="59">
        <v>1134</v>
      </c>
      <c r="L384" s="59">
        <v>1134</v>
      </c>
      <c r="M384" s="59">
        <v>1134</v>
      </c>
      <c r="N384" s="59">
        <v>1134</v>
      </c>
      <c r="O384" s="59">
        <v>1134</v>
      </c>
      <c r="P384" s="59">
        <v>1134</v>
      </c>
      <c r="Q384" s="59">
        <v>1134</v>
      </c>
      <c r="R384" s="59">
        <v>1133740</v>
      </c>
      <c r="S384" s="90"/>
      <c r="T384" s="90"/>
      <c r="U384" s="91"/>
    </row>
    <row r="385" spans="1:21" ht="13.2" x14ac:dyDescent="0.25">
      <c r="A385" s="59" t="s">
        <v>4298</v>
      </c>
      <c r="B385" s="59" t="s">
        <v>5724</v>
      </c>
      <c r="C385" s="59" t="s">
        <v>5746</v>
      </c>
      <c r="D385" s="59" t="s">
        <v>125</v>
      </c>
      <c r="E385" s="59">
        <v>2585</v>
      </c>
      <c r="F385" s="59">
        <v>2585</v>
      </c>
      <c r="G385" s="59">
        <v>2585</v>
      </c>
      <c r="H385" s="59">
        <v>2585</v>
      </c>
      <c r="I385" s="59">
        <v>2585</v>
      </c>
      <c r="J385" s="59">
        <v>2585</v>
      </c>
      <c r="K385" s="59">
        <v>2585</v>
      </c>
      <c r="L385" s="59">
        <v>2585</v>
      </c>
      <c r="M385" s="59">
        <v>2585</v>
      </c>
      <c r="N385" s="59">
        <v>2585</v>
      </c>
      <c r="O385" s="59">
        <v>2585</v>
      </c>
      <c r="P385" s="59">
        <v>2585</v>
      </c>
      <c r="Q385" s="59">
        <v>2585</v>
      </c>
      <c r="R385" s="59">
        <v>2585068</v>
      </c>
      <c r="S385" s="90"/>
      <c r="T385" s="90"/>
      <c r="U385" s="91"/>
    </row>
    <row r="386" spans="1:21" ht="13.2" x14ac:dyDescent="0.25">
      <c r="A386" s="59" t="s">
        <v>4299</v>
      </c>
      <c r="B386" s="59" t="s">
        <v>5724</v>
      </c>
      <c r="C386" s="59" t="s">
        <v>5747</v>
      </c>
      <c r="D386" s="59" t="s">
        <v>125</v>
      </c>
      <c r="E386" s="59">
        <v>0</v>
      </c>
      <c r="F386" s="59">
        <v>0</v>
      </c>
      <c r="G386" s="59">
        <v>0</v>
      </c>
      <c r="H386" s="59">
        <v>0</v>
      </c>
      <c r="I386" s="59">
        <v>0</v>
      </c>
      <c r="J386" s="59">
        <v>0</v>
      </c>
      <c r="K386" s="59">
        <v>0</v>
      </c>
      <c r="L386" s="59">
        <v>0</v>
      </c>
      <c r="M386" s="59">
        <v>0</v>
      </c>
      <c r="N386" s="59">
        <v>0</v>
      </c>
      <c r="O386" s="59">
        <v>0</v>
      </c>
      <c r="P386" s="59">
        <v>0</v>
      </c>
      <c r="Q386" s="59">
        <v>0</v>
      </c>
      <c r="R386" s="59">
        <v>0</v>
      </c>
      <c r="S386" s="90"/>
      <c r="T386" s="90"/>
      <c r="U386" s="91"/>
    </row>
    <row r="387" spans="1:21" ht="13.2" x14ac:dyDescent="0.25">
      <c r="A387" s="59" t="s">
        <v>4300</v>
      </c>
      <c r="B387" s="59" t="s">
        <v>5724</v>
      </c>
      <c r="C387" s="59" t="s">
        <v>5748</v>
      </c>
      <c r="D387" s="59" t="s">
        <v>125</v>
      </c>
      <c r="E387" s="59">
        <v>0</v>
      </c>
      <c r="F387" s="59">
        <v>0</v>
      </c>
      <c r="G387" s="59">
        <v>0</v>
      </c>
      <c r="H387" s="59">
        <v>0</v>
      </c>
      <c r="I387" s="59">
        <v>0</v>
      </c>
      <c r="J387" s="59">
        <v>0</v>
      </c>
      <c r="K387" s="59">
        <v>0</v>
      </c>
      <c r="L387" s="59">
        <v>0</v>
      </c>
      <c r="M387" s="59">
        <v>0</v>
      </c>
      <c r="N387" s="59">
        <v>0</v>
      </c>
      <c r="O387" s="59">
        <v>0</v>
      </c>
      <c r="P387" s="59">
        <v>0</v>
      </c>
      <c r="Q387" s="59">
        <v>0</v>
      </c>
      <c r="R387" s="59">
        <v>0</v>
      </c>
      <c r="S387" s="90"/>
      <c r="T387" s="90"/>
      <c r="U387" s="91"/>
    </row>
    <row r="388" spans="1:21" ht="13.2" x14ac:dyDescent="0.25">
      <c r="A388" s="59" t="s">
        <v>4301</v>
      </c>
      <c r="B388" s="59" t="s">
        <v>5724</v>
      </c>
      <c r="C388" s="59" t="s">
        <v>5749</v>
      </c>
      <c r="D388" s="59" t="s">
        <v>125</v>
      </c>
      <c r="E388" s="59">
        <v>1161</v>
      </c>
      <c r="F388" s="59">
        <v>1161</v>
      </c>
      <c r="G388" s="59">
        <v>1161</v>
      </c>
      <c r="H388" s="59">
        <v>1161</v>
      </c>
      <c r="I388" s="59">
        <v>1161</v>
      </c>
      <c r="J388" s="59">
        <v>1161</v>
      </c>
      <c r="K388" s="59">
        <v>1161</v>
      </c>
      <c r="L388" s="59">
        <v>1161</v>
      </c>
      <c r="M388" s="59">
        <v>1486</v>
      </c>
      <c r="N388" s="59">
        <v>1487</v>
      </c>
      <c r="O388" s="59">
        <v>1487</v>
      </c>
      <c r="P388" s="59">
        <v>1487</v>
      </c>
      <c r="Q388" s="59">
        <v>1487</v>
      </c>
      <c r="R388" s="59">
        <v>1283358</v>
      </c>
      <c r="S388" s="90"/>
      <c r="T388" s="90"/>
      <c r="U388" s="91"/>
    </row>
    <row r="389" spans="1:21" ht="13.2" x14ac:dyDescent="0.25">
      <c r="A389" s="59" t="s">
        <v>4302</v>
      </c>
      <c r="B389" s="59" t="s">
        <v>5724</v>
      </c>
      <c r="C389" s="59" t="s">
        <v>5750</v>
      </c>
      <c r="D389" s="59" t="s">
        <v>125</v>
      </c>
      <c r="E389" s="59">
        <v>0</v>
      </c>
      <c r="F389" s="59">
        <v>0</v>
      </c>
      <c r="G389" s="59">
        <v>0</v>
      </c>
      <c r="H389" s="59">
        <v>0</v>
      </c>
      <c r="I389" s="59">
        <v>0</v>
      </c>
      <c r="J389" s="59">
        <v>0</v>
      </c>
      <c r="K389" s="59">
        <v>0</v>
      </c>
      <c r="L389" s="59">
        <v>0</v>
      </c>
      <c r="M389" s="59">
        <v>0</v>
      </c>
      <c r="N389" s="59">
        <v>0</v>
      </c>
      <c r="O389" s="59">
        <v>0</v>
      </c>
      <c r="P389" s="59">
        <v>0</v>
      </c>
      <c r="Q389" s="59">
        <v>0</v>
      </c>
      <c r="R389" s="59">
        <v>0</v>
      </c>
      <c r="S389" s="90"/>
      <c r="T389" s="90"/>
      <c r="U389" s="91"/>
    </row>
    <row r="390" spans="1:21" ht="13.2" x14ac:dyDescent="0.25">
      <c r="A390" s="59" t="s">
        <v>4303</v>
      </c>
      <c r="B390" s="59" t="s">
        <v>5724</v>
      </c>
      <c r="C390" s="59" t="s">
        <v>5751</v>
      </c>
      <c r="D390" s="59" t="s">
        <v>125</v>
      </c>
      <c r="E390" s="59">
        <v>0</v>
      </c>
      <c r="F390" s="59">
        <v>0</v>
      </c>
      <c r="G390" s="59">
        <v>0</v>
      </c>
      <c r="H390" s="59">
        <v>0</v>
      </c>
      <c r="I390" s="59">
        <v>0</v>
      </c>
      <c r="J390" s="59">
        <v>0</v>
      </c>
      <c r="K390" s="59">
        <v>0</v>
      </c>
      <c r="L390" s="59">
        <v>0</v>
      </c>
      <c r="M390" s="59">
        <v>0</v>
      </c>
      <c r="N390" s="59">
        <v>0</v>
      </c>
      <c r="O390" s="59">
        <v>0</v>
      </c>
      <c r="P390" s="59">
        <v>0</v>
      </c>
      <c r="Q390" s="59">
        <v>0</v>
      </c>
      <c r="R390" s="59">
        <v>0</v>
      </c>
      <c r="S390" s="90"/>
      <c r="T390" s="90"/>
      <c r="U390" s="91"/>
    </row>
    <row r="391" spans="1:21" ht="13.2" x14ac:dyDescent="0.25">
      <c r="A391" s="59" t="s">
        <v>4304</v>
      </c>
      <c r="B391" s="59" t="s">
        <v>5724</v>
      </c>
      <c r="C391" s="59" t="s">
        <v>5752</v>
      </c>
      <c r="D391" s="59" t="s">
        <v>125</v>
      </c>
      <c r="E391" s="59">
        <v>3413</v>
      </c>
      <c r="F391" s="59">
        <v>3413</v>
      </c>
      <c r="G391" s="59">
        <v>3413</v>
      </c>
      <c r="H391" s="59">
        <v>3413</v>
      </c>
      <c r="I391" s="59">
        <v>3413</v>
      </c>
      <c r="J391" s="59">
        <v>3413</v>
      </c>
      <c r="K391" s="59">
        <v>3413</v>
      </c>
      <c r="L391" s="59">
        <v>3413</v>
      </c>
      <c r="M391" s="59">
        <v>3413</v>
      </c>
      <c r="N391" s="59">
        <v>3413</v>
      </c>
      <c r="O391" s="59">
        <v>3413</v>
      </c>
      <c r="P391" s="59">
        <v>3413</v>
      </c>
      <c r="Q391" s="59">
        <v>3413</v>
      </c>
      <c r="R391" s="59">
        <v>3413472</v>
      </c>
      <c r="S391" s="90"/>
      <c r="T391" s="90"/>
      <c r="U391" s="91"/>
    </row>
    <row r="392" spans="1:21" ht="13.2" x14ac:dyDescent="0.25">
      <c r="A392" s="59" t="s">
        <v>4305</v>
      </c>
      <c r="B392" s="59" t="s">
        <v>5724</v>
      </c>
      <c r="C392" s="59" t="s">
        <v>5753</v>
      </c>
      <c r="D392" s="59" t="s">
        <v>125</v>
      </c>
      <c r="E392" s="59">
        <v>31394</v>
      </c>
      <c r="F392" s="59">
        <v>31394</v>
      </c>
      <c r="G392" s="59">
        <v>31394</v>
      </c>
      <c r="H392" s="59">
        <v>31394</v>
      </c>
      <c r="I392" s="59">
        <v>31394</v>
      </c>
      <c r="J392" s="59">
        <v>31394</v>
      </c>
      <c r="K392" s="59">
        <v>31394</v>
      </c>
      <c r="L392" s="59">
        <v>31394</v>
      </c>
      <c r="M392" s="59">
        <v>31394</v>
      </c>
      <c r="N392" s="59">
        <v>31394</v>
      </c>
      <c r="O392" s="59">
        <v>31394</v>
      </c>
      <c r="P392" s="59">
        <v>31394</v>
      </c>
      <c r="Q392" s="59">
        <v>31394</v>
      </c>
      <c r="R392" s="59">
        <v>31393617</v>
      </c>
      <c r="S392" s="90"/>
      <c r="T392" s="90"/>
      <c r="U392" s="91"/>
    </row>
    <row r="393" spans="1:21" ht="13.2" x14ac:dyDescent="0.25">
      <c r="A393" s="59" t="s">
        <v>4306</v>
      </c>
      <c r="B393" s="59" t="s">
        <v>5724</v>
      </c>
      <c r="C393" s="59" t="s">
        <v>5754</v>
      </c>
      <c r="D393" s="59" t="s">
        <v>125</v>
      </c>
      <c r="E393" s="59">
        <v>0</v>
      </c>
      <c r="F393" s="59">
        <v>0</v>
      </c>
      <c r="G393" s="59">
        <v>0</v>
      </c>
      <c r="H393" s="59">
        <v>0</v>
      </c>
      <c r="I393" s="59">
        <v>0</v>
      </c>
      <c r="J393" s="59">
        <v>0</v>
      </c>
      <c r="K393" s="59">
        <v>0</v>
      </c>
      <c r="L393" s="59">
        <v>0</v>
      </c>
      <c r="M393" s="59">
        <v>0</v>
      </c>
      <c r="N393" s="59">
        <v>0</v>
      </c>
      <c r="O393" s="59">
        <v>0</v>
      </c>
      <c r="P393" s="59">
        <v>0</v>
      </c>
      <c r="Q393" s="59">
        <v>0</v>
      </c>
      <c r="R393" s="59">
        <v>0</v>
      </c>
      <c r="S393" s="90"/>
      <c r="T393" s="90"/>
      <c r="U393" s="91"/>
    </row>
    <row r="394" spans="1:21" ht="13.2" x14ac:dyDescent="0.25">
      <c r="A394" s="59" t="s">
        <v>4307</v>
      </c>
      <c r="B394" s="59" t="s">
        <v>5724</v>
      </c>
      <c r="C394" s="59" t="s">
        <v>5755</v>
      </c>
      <c r="D394" s="59" t="s">
        <v>125</v>
      </c>
      <c r="E394" s="59">
        <v>11885</v>
      </c>
      <c r="F394" s="59">
        <v>11885</v>
      </c>
      <c r="G394" s="59">
        <v>11885</v>
      </c>
      <c r="H394" s="59">
        <v>11885</v>
      </c>
      <c r="I394" s="59">
        <v>11885</v>
      </c>
      <c r="J394" s="59">
        <v>11885</v>
      </c>
      <c r="K394" s="59">
        <v>11885</v>
      </c>
      <c r="L394" s="59">
        <v>11885</v>
      </c>
      <c r="M394" s="59">
        <v>11885</v>
      </c>
      <c r="N394" s="59">
        <v>11885</v>
      </c>
      <c r="O394" s="59">
        <v>11885</v>
      </c>
      <c r="P394" s="59">
        <v>11885</v>
      </c>
      <c r="Q394" s="59">
        <v>11885</v>
      </c>
      <c r="R394" s="59">
        <v>11884555</v>
      </c>
      <c r="S394" s="90"/>
      <c r="T394" s="90"/>
      <c r="U394" s="91"/>
    </row>
    <row r="395" spans="1:21" ht="13.2" x14ac:dyDescent="0.25">
      <c r="A395" s="59" t="s">
        <v>4308</v>
      </c>
      <c r="B395" s="59" t="s">
        <v>5724</v>
      </c>
      <c r="C395" s="59" t="s">
        <v>5756</v>
      </c>
      <c r="D395" s="59" t="s">
        <v>125</v>
      </c>
      <c r="E395" s="59">
        <v>0</v>
      </c>
      <c r="F395" s="59">
        <v>0</v>
      </c>
      <c r="G395" s="59">
        <v>0</v>
      </c>
      <c r="H395" s="59">
        <v>0</v>
      </c>
      <c r="I395" s="59">
        <v>0</v>
      </c>
      <c r="J395" s="59">
        <v>0</v>
      </c>
      <c r="K395" s="59">
        <v>0</v>
      </c>
      <c r="L395" s="59">
        <v>0</v>
      </c>
      <c r="M395" s="59">
        <v>0</v>
      </c>
      <c r="N395" s="59">
        <v>0</v>
      </c>
      <c r="O395" s="59">
        <v>0</v>
      </c>
      <c r="P395" s="59">
        <v>0</v>
      </c>
      <c r="Q395" s="59">
        <v>0</v>
      </c>
      <c r="R395" s="59">
        <v>0</v>
      </c>
      <c r="S395" s="90"/>
      <c r="T395" s="90"/>
      <c r="U395" s="91"/>
    </row>
    <row r="396" spans="1:21" ht="13.2" x14ac:dyDescent="0.25">
      <c r="A396" s="59" t="s">
        <v>4309</v>
      </c>
      <c r="B396" s="59" t="s">
        <v>5724</v>
      </c>
      <c r="C396" s="59" t="s">
        <v>5757</v>
      </c>
      <c r="D396" s="59" t="s">
        <v>125</v>
      </c>
      <c r="E396" s="59">
        <v>3236</v>
      </c>
      <c r="F396" s="59">
        <v>3236</v>
      </c>
      <c r="G396" s="59">
        <v>3236</v>
      </c>
      <c r="H396" s="59">
        <v>3236</v>
      </c>
      <c r="I396" s="59">
        <v>3236</v>
      </c>
      <c r="J396" s="59">
        <v>3236</v>
      </c>
      <c r="K396" s="59">
        <v>3236</v>
      </c>
      <c r="L396" s="59">
        <v>3236</v>
      </c>
      <c r="M396" s="59">
        <v>3236</v>
      </c>
      <c r="N396" s="59">
        <v>3236</v>
      </c>
      <c r="O396" s="59">
        <v>3236</v>
      </c>
      <c r="P396" s="59">
        <v>3236</v>
      </c>
      <c r="Q396" s="59">
        <v>3236</v>
      </c>
      <c r="R396" s="59">
        <v>3235517</v>
      </c>
      <c r="S396" s="90"/>
      <c r="T396" s="90"/>
      <c r="U396" s="91"/>
    </row>
    <row r="397" spans="1:21" ht="13.2" x14ac:dyDescent="0.25">
      <c r="A397" s="59" t="s">
        <v>4310</v>
      </c>
      <c r="B397" s="59" t="s">
        <v>5724</v>
      </c>
      <c r="C397" s="59" t="s">
        <v>5758</v>
      </c>
      <c r="D397" s="59" t="s">
        <v>125</v>
      </c>
      <c r="E397" s="59">
        <v>0</v>
      </c>
      <c r="F397" s="59">
        <v>0</v>
      </c>
      <c r="G397" s="59">
        <v>0</v>
      </c>
      <c r="H397" s="59">
        <v>0</v>
      </c>
      <c r="I397" s="59">
        <v>0</v>
      </c>
      <c r="J397" s="59">
        <v>0</v>
      </c>
      <c r="K397" s="59">
        <v>0</v>
      </c>
      <c r="L397" s="59">
        <v>0</v>
      </c>
      <c r="M397" s="59">
        <v>0</v>
      </c>
      <c r="N397" s="59">
        <v>0</v>
      </c>
      <c r="O397" s="59">
        <v>0</v>
      </c>
      <c r="P397" s="59">
        <v>0</v>
      </c>
      <c r="Q397" s="59">
        <v>0</v>
      </c>
      <c r="R397" s="59">
        <v>0</v>
      </c>
      <c r="S397" s="90"/>
      <c r="T397" s="90"/>
      <c r="U397" s="91"/>
    </row>
    <row r="398" spans="1:21" ht="13.2" x14ac:dyDescent="0.25">
      <c r="A398" s="59" t="s">
        <v>4311</v>
      </c>
      <c r="B398" s="59" t="s">
        <v>5759</v>
      </c>
      <c r="C398" s="59" t="s">
        <v>5760</v>
      </c>
      <c r="D398" s="59" t="s">
        <v>125</v>
      </c>
      <c r="E398" s="59">
        <v>0</v>
      </c>
      <c r="F398" s="59">
        <v>0</v>
      </c>
      <c r="G398" s="59">
        <v>0</v>
      </c>
      <c r="H398" s="59">
        <v>0</v>
      </c>
      <c r="I398" s="59">
        <v>0</v>
      </c>
      <c r="J398" s="59">
        <v>0</v>
      </c>
      <c r="K398" s="59">
        <v>0</v>
      </c>
      <c r="L398" s="59">
        <v>0</v>
      </c>
      <c r="M398" s="59">
        <v>0</v>
      </c>
      <c r="N398" s="59">
        <v>0</v>
      </c>
      <c r="O398" s="59">
        <v>0</v>
      </c>
      <c r="P398" s="59">
        <v>0</v>
      </c>
      <c r="Q398" s="59">
        <v>0</v>
      </c>
      <c r="R398" s="59">
        <v>0</v>
      </c>
      <c r="S398" s="90"/>
      <c r="T398" s="90"/>
      <c r="U398" s="91"/>
    </row>
    <row r="399" spans="1:21" ht="13.2" x14ac:dyDescent="0.25">
      <c r="A399" s="59" t="s">
        <v>4312</v>
      </c>
      <c r="B399" s="59" t="s">
        <v>5761</v>
      </c>
      <c r="C399" s="59" t="s">
        <v>5762</v>
      </c>
      <c r="D399" s="59" t="s">
        <v>125</v>
      </c>
      <c r="E399" s="59">
        <v>1014</v>
      </c>
      <c r="F399" s="59">
        <v>1014</v>
      </c>
      <c r="G399" s="59">
        <v>1014</v>
      </c>
      <c r="H399" s="59">
        <v>1014</v>
      </c>
      <c r="I399" s="59">
        <v>1014</v>
      </c>
      <c r="J399" s="59">
        <v>1014</v>
      </c>
      <c r="K399" s="59">
        <v>1014</v>
      </c>
      <c r="L399" s="59">
        <v>1014</v>
      </c>
      <c r="M399" s="59">
        <v>1014</v>
      </c>
      <c r="N399" s="59">
        <v>1014</v>
      </c>
      <c r="O399" s="59">
        <v>1014</v>
      </c>
      <c r="P399" s="59">
        <v>1014</v>
      </c>
      <c r="Q399" s="59">
        <v>1014</v>
      </c>
      <c r="R399" s="59">
        <v>1014307</v>
      </c>
      <c r="S399" s="90"/>
      <c r="T399" s="90"/>
      <c r="U399" s="91"/>
    </row>
    <row r="400" spans="1:21" ht="13.2" x14ac:dyDescent="0.25">
      <c r="A400" s="59" t="s">
        <v>4313</v>
      </c>
      <c r="B400" s="59" t="s">
        <v>5761</v>
      </c>
      <c r="C400" s="59" t="s">
        <v>5763</v>
      </c>
      <c r="D400" s="59" t="s">
        <v>125</v>
      </c>
      <c r="E400" s="59">
        <v>0</v>
      </c>
      <c r="F400" s="59">
        <v>0</v>
      </c>
      <c r="G400" s="59">
        <v>0</v>
      </c>
      <c r="H400" s="59">
        <v>0</v>
      </c>
      <c r="I400" s="59">
        <v>0</v>
      </c>
      <c r="J400" s="59">
        <v>0</v>
      </c>
      <c r="K400" s="59">
        <v>0</v>
      </c>
      <c r="L400" s="59">
        <v>0</v>
      </c>
      <c r="M400" s="59">
        <v>0</v>
      </c>
      <c r="N400" s="59">
        <v>0</v>
      </c>
      <c r="O400" s="59">
        <v>0</v>
      </c>
      <c r="P400" s="59">
        <v>0</v>
      </c>
      <c r="Q400" s="59">
        <v>0</v>
      </c>
      <c r="R400" s="59">
        <v>0</v>
      </c>
      <c r="S400" s="90"/>
      <c r="T400" s="90"/>
      <c r="U400" s="91"/>
    </row>
    <row r="401" spans="1:21" ht="13.2" x14ac:dyDescent="0.25">
      <c r="A401" s="59" t="s">
        <v>4314</v>
      </c>
      <c r="B401" s="59" t="s">
        <v>5761</v>
      </c>
      <c r="C401" s="59" t="s">
        <v>5764</v>
      </c>
      <c r="D401" s="59" t="s">
        <v>125</v>
      </c>
      <c r="E401" s="59">
        <v>0</v>
      </c>
      <c r="F401" s="59">
        <v>0</v>
      </c>
      <c r="G401" s="59">
        <v>0</v>
      </c>
      <c r="H401" s="59">
        <v>0</v>
      </c>
      <c r="I401" s="59">
        <v>0</v>
      </c>
      <c r="J401" s="59">
        <v>0</v>
      </c>
      <c r="K401" s="59">
        <v>0</v>
      </c>
      <c r="L401" s="59">
        <v>0</v>
      </c>
      <c r="M401" s="59">
        <v>0</v>
      </c>
      <c r="N401" s="59">
        <v>0</v>
      </c>
      <c r="O401" s="59">
        <v>0</v>
      </c>
      <c r="P401" s="59">
        <v>0</v>
      </c>
      <c r="Q401" s="59">
        <v>0</v>
      </c>
      <c r="R401" s="59">
        <v>0</v>
      </c>
      <c r="S401" s="90"/>
      <c r="T401" s="90"/>
      <c r="U401" s="91"/>
    </row>
    <row r="402" spans="1:21" ht="13.2" x14ac:dyDescent="0.25">
      <c r="A402" s="59" t="s">
        <v>4315</v>
      </c>
      <c r="B402" s="59" t="s">
        <v>5761</v>
      </c>
      <c r="C402" s="59" t="s">
        <v>5765</v>
      </c>
      <c r="D402" s="59" t="s">
        <v>125</v>
      </c>
      <c r="E402" s="59">
        <v>476</v>
      </c>
      <c r="F402" s="59">
        <v>476</v>
      </c>
      <c r="G402" s="59">
        <v>476</v>
      </c>
      <c r="H402" s="59">
        <v>476</v>
      </c>
      <c r="I402" s="59">
        <v>476</v>
      </c>
      <c r="J402" s="59">
        <v>476</v>
      </c>
      <c r="K402" s="59">
        <v>476</v>
      </c>
      <c r="L402" s="59">
        <v>476</v>
      </c>
      <c r="M402" s="59">
        <v>476</v>
      </c>
      <c r="N402" s="59">
        <v>476</v>
      </c>
      <c r="O402" s="59">
        <v>476</v>
      </c>
      <c r="P402" s="59">
        <v>476</v>
      </c>
      <c r="Q402" s="59">
        <v>476</v>
      </c>
      <c r="R402" s="59">
        <v>476309</v>
      </c>
      <c r="S402" s="90"/>
      <c r="T402" s="90"/>
      <c r="U402" s="91"/>
    </row>
    <row r="403" spans="1:21" ht="13.2" x14ac:dyDescent="0.25">
      <c r="A403" s="59" t="s">
        <v>4316</v>
      </c>
      <c r="B403" s="59" t="s">
        <v>5761</v>
      </c>
      <c r="C403" s="59" t="s">
        <v>5766</v>
      </c>
      <c r="D403" s="59" t="s">
        <v>125</v>
      </c>
      <c r="E403" s="59">
        <v>0</v>
      </c>
      <c r="F403" s="59">
        <v>0</v>
      </c>
      <c r="G403" s="59">
        <v>0</v>
      </c>
      <c r="H403" s="59">
        <v>0</v>
      </c>
      <c r="I403" s="59">
        <v>0</v>
      </c>
      <c r="J403" s="59">
        <v>0</v>
      </c>
      <c r="K403" s="59">
        <v>0</v>
      </c>
      <c r="L403" s="59">
        <v>0</v>
      </c>
      <c r="M403" s="59">
        <v>0</v>
      </c>
      <c r="N403" s="59">
        <v>0</v>
      </c>
      <c r="O403" s="59">
        <v>0</v>
      </c>
      <c r="P403" s="59">
        <v>0</v>
      </c>
      <c r="Q403" s="59">
        <v>0</v>
      </c>
      <c r="R403" s="59">
        <v>0</v>
      </c>
      <c r="S403" s="90"/>
      <c r="T403" s="90"/>
      <c r="U403" s="91"/>
    </row>
    <row r="404" spans="1:21" ht="13.2" x14ac:dyDescent="0.25">
      <c r="A404" s="59" t="s">
        <v>4317</v>
      </c>
      <c r="B404" s="59" t="s">
        <v>5761</v>
      </c>
      <c r="C404" s="59" t="s">
        <v>5767</v>
      </c>
      <c r="D404" s="59" t="s">
        <v>125</v>
      </c>
      <c r="E404" s="59">
        <v>8122</v>
      </c>
      <c r="F404" s="59">
        <v>8122</v>
      </c>
      <c r="G404" s="59">
        <v>8122</v>
      </c>
      <c r="H404" s="59">
        <v>8122</v>
      </c>
      <c r="I404" s="59">
        <v>8122</v>
      </c>
      <c r="J404" s="59">
        <v>8122</v>
      </c>
      <c r="K404" s="59">
        <v>8122</v>
      </c>
      <c r="L404" s="59">
        <v>8122</v>
      </c>
      <c r="M404" s="59">
        <v>8122</v>
      </c>
      <c r="N404" s="59">
        <v>8122</v>
      </c>
      <c r="O404" s="59">
        <v>8122</v>
      </c>
      <c r="P404" s="59">
        <v>8122</v>
      </c>
      <c r="Q404" s="59">
        <v>8348</v>
      </c>
      <c r="R404" s="59">
        <v>8131078</v>
      </c>
      <c r="S404" s="90"/>
      <c r="T404" s="90"/>
      <c r="U404" s="91"/>
    </row>
    <row r="405" spans="1:21" ht="13.2" x14ac:dyDescent="0.25">
      <c r="A405" s="59" t="s">
        <v>4318</v>
      </c>
      <c r="B405" s="59" t="s">
        <v>5761</v>
      </c>
      <c r="C405" s="59" t="s">
        <v>5768</v>
      </c>
      <c r="D405" s="59" t="s">
        <v>125</v>
      </c>
      <c r="E405" s="59">
        <v>0</v>
      </c>
      <c r="F405" s="59">
        <v>0</v>
      </c>
      <c r="G405" s="59">
        <v>0</v>
      </c>
      <c r="H405" s="59">
        <v>0</v>
      </c>
      <c r="I405" s="59">
        <v>0</v>
      </c>
      <c r="J405" s="59">
        <v>0</v>
      </c>
      <c r="K405" s="59">
        <v>0</v>
      </c>
      <c r="L405" s="59">
        <v>0</v>
      </c>
      <c r="M405" s="59">
        <v>0</v>
      </c>
      <c r="N405" s="59">
        <v>0</v>
      </c>
      <c r="O405" s="59">
        <v>0</v>
      </c>
      <c r="P405" s="59">
        <v>0</v>
      </c>
      <c r="Q405" s="59">
        <v>0</v>
      </c>
      <c r="R405" s="59">
        <v>0</v>
      </c>
      <c r="S405" s="90"/>
      <c r="T405" s="90"/>
      <c r="U405" s="91"/>
    </row>
    <row r="406" spans="1:21" ht="13.2" x14ac:dyDescent="0.25">
      <c r="A406" s="59" t="s">
        <v>4319</v>
      </c>
      <c r="B406" s="59" t="s">
        <v>5761</v>
      </c>
      <c r="C406" s="59" t="s">
        <v>5769</v>
      </c>
      <c r="D406" s="59" t="s">
        <v>125</v>
      </c>
      <c r="E406" s="59">
        <v>418</v>
      </c>
      <c r="F406" s="59">
        <v>418</v>
      </c>
      <c r="G406" s="59">
        <v>418</v>
      </c>
      <c r="H406" s="59">
        <v>418</v>
      </c>
      <c r="I406" s="59">
        <v>418</v>
      </c>
      <c r="J406" s="59">
        <v>418</v>
      </c>
      <c r="K406" s="59">
        <v>418</v>
      </c>
      <c r="L406" s="59">
        <v>418</v>
      </c>
      <c r="M406" s="59">
        <v>418</v>
      </c>
      <c r="N406" s="59">
        <v>418</v>
      </c>
      <c r="O406" s="59">
        <v>418</v>
      </c>
      <c r="P406" s="59">
        <v>418</v>
      </c>
      <c r="Q406" s="59">
        <v>418</v>
      </c>
      <c r="R406" s="59">
        <v>418443</v>
      </c>
      <c r="S406" s="90"/>
      <c r="T406" s="90"/>
      <c r="U406" s="91"/>
    </row>
    <row r="407" spans="1:21" ht="13.2" x14ac:dyDescent="0.25">
      <c r="A407" s="59" t="s">
        <v>4320</v>
      </c>
      <c r="B407" s="59" t="s">
        <v>5761</v>
      </c>
      <c r="C407" s="59" t="s">
        <v>5770</v>
      </c>
      <c r="D407" s="59" t="s">
        <v>125</v>
      </c>
      <c r="E407" s="59">
        <v>0</v>
      </c>
      <c r="F407" s="59">
        <v>0</v>
      </c>
      <c r="G407" s="59">
        <v>0</v>
      </c>
      <c r="H407" s="59">
        <v>0</v>
      </c>
      <c r="I407" s="59">
        <v>0</v>
      </c>
      <c r="J407" s="59">
        <v>0</v>
      </c>
      <c r="K407" s="59">
        <v>0</v>
      </c>
      <c r="L407" s="59">
        <v>0</v>
      </c>
      <c r="M407" s="59">
        <v>0</v>
      </c>
      <c r="N407" s="59">
        <v>0</v>
      </c>
      <c r="O407" s="59">
        <v>0</v>
      </c>
      <c r="P407" s="59">
        <v>0</v>
      </c>
      <c r="Q407" s="59">
        <v>0</v>
      </c>
      <c r="R407" s="59">
        <v>0</v>
      </c>
      <c r="S407" s="90"/>
      <c r="T407" s="90"/>
      <c r="U407" s="91"/>
    </row>
    <row r="408" spans="1:21" ht="13.2" x14ac:dyDescent="0.25">
      <c r="A408" s="59" t="s">
        <v>4321</v>
      </c>
      <c r="B408" s="59" t="s">
        <v>5761</v>
      </c>
      <c r="C408" s="59" t="s">
        <v>5771</v>
      </c>
      <c r="D408" s="59" t="s">
        <v>125</v>
      </c>
      <c r="E408" s="59">
        <v>1805</v>
      </c>
      <c r="F408" s="59">
        <v>1805</v>
      </c>
      <c r="G408" s="59">
        <v>1805</v>
      </c>
      <c r="H408" s="59">
        <v>1805</v>
      </c>
      <c r="I408" s="59">
        <v>1805</v>
      </c>
      <c r="J408" s="59">
        <v>1805</v>
      </c>
      <c r="K408" s="59">
        <v>1805</v>
      </c>
      <c r="L408" s="59">
        <v>1805</v>
      </c>
      <c r="M408" s="59">
        <v>1805</v>
      </c>
      <c r="N408" s="59">
        <v>1805</v>
      </c>
      <c r="O408" s="59">
        <v>1805</v>
      </c>
      <c r="P408" s="59">
        <v>1805</v>
      </c>
      <c r="Q408" s="59">
        <v>1805</v>
      </c>
      <c r="R408" s="59">
        <v>1804663</v>
      </c>
      <c r="S408" s="90"/>
      <c r="T408" s="90"/>
      <c r="U408" s="91"/>
    </row>
    <row r="409" spans="1:21" ht="13.2" x14ac:dyDescent="0.25">
      <c r="A409" s="59" t="s">
        <v>4322</v>
      </c>
      <c r="B409" s="59" t="s">
        <v>5761</v>
      </c>
      <c r="C409" s="59" t="s">
        <v>5772</v>
      </c>
      <c r="D409" s="59" t="s">
        <v>125</v>
      </c>
      <c r="E409" s="59">
        <v>0</v>
      </c>
      <c r="F409" s="59">
        <v>0</v>
      </c>
      <c r="G409" s="59">
        <v>0</v>
      </c>
      <c r="H409" s="59">
        <v>0</v>
      </c>
      <c r="I409" s="59">
        <v>0</v>
      </c>
      <c r="J409" s="59">
        <v>0</v>
      </c>
      <c r="K409" s="59">
        <v>0</v>
      </c>
      <c r="L409" s="59">
        <v>0</v>
      </c>
      <c r="M409" s="59">
        <v>0</v>
      </c>
      <c r="N409" s="59">
        <v>0</v>
      </c>
      <c r="O409" s="59">
        <v>0</v>
      </c>
      <c r="P409" s="59">
        <v>0</v>
      </c>
      <c r="Q409" s="59">
        <v>0</v>
      </c>
      <c r="R409" s="59">
        <v>0</v>
      </c>
      <c r="S409" s="90"/>
      <c r="T409" s="90"/>
      <c r="U409" s="91"/>
    </row>
    <row r="410" spans="1:21" ht="13.2" x14ac:dyDescent="0.25">
      <c r="A410" s="59" t="s">
        <v>4323</v>
      </c>
      <c r="B410" s="59" t="s">
        <v>5761</v>
      </c>
      <c r="C410" s="59" t="s">
        <v>5773</v>
      </c>
      <c r="D410" s="59" t="s">
        <v>125</v>
      </c>
      <c r="E410" s="59">
        <v>0</v>
      </c>
      <c r="F410" s="59">
        <v>0</v>
      </c>
      <c r="G410" s="59">
        <v>0</v>
      </c>
      <c r="H410" s="59">
        <v>0</v>
      </c>
      <c r="I410" s="59">
        <v>0</v>
      </c>
      <c r="J410" s="59">
        <v>0</v>
      </c>
      <c r="K410" s="59">
        <v>0</v>
      </c>
      <c r="L410" s="59">
        <v>0</v>
      </c>
      <c r="M410" s="59">
        <v>0</v>
      </c>
      <c r="N410" s="59">
        <v>0</v>
      </c>
      <c r="O410" s="59">
        <v>0</v>
      </c>
      <c r="P410" s="59">
        <v>0</v>
      </c>
      <c r="Q410" s="59">
        <v>0</v>
      </c>
      <c r="R410" s="59">
        <v>0</v>
      </c>
      <c r="S410" s="90"/>
      <c r="T410" s="90"/>
      <c r="U410" s="91"/>
    </row>
    <row r="411" spans="1:21" ht="13.2" x14ac:dyDescent="0.25">
      <c r="A411" s="59" t="s">
        <v>4324</v>
      </c>
      <c r="B411" s="59" t="s">
        <v>5761</v>
      </c>
      <c r="C411" s="59" t="s">
        <v>5774</v>
      </c>
      <c r="D411" s="59" t="s">
        <v>125</v>
      </c>
      <c r="E411" s="59">
        <v>3702</v>
      </c>
      <c r="F411" s="59">
        <v>3702</v>
      </c>
      <c r="G411" s="59">
        <v>3702</v>
      </c>
      <c r="H411" s="59">
        <v>3702</v>
      </c>
      <c r="I411" s="59">
        <v>3702</v>
      </c>
      <c r="J411" s="59">
        <v>3702</v>
      </c>
      <c r="K411" s="59">
        <v>3702</v>
      </c>
      <c r="L411" s="59">
        <v>3702</v>
      </c>
      <c r="M411" s="59">
        <v>3702</v>
      </c>
      <c r="N411" s="59">
        <v>3702</v>
      </c>
      <c r="O411" s="59">
        <v>3702</v>
      </c>
      <c r="P411" s="59">
        <v>3702</v>
      </c>
      <c r="Q411" s="59">
        <v>3702</v>
      </c>
      <c r="R411" s="59">
        <v>3702107</v>
      </c>
      <c r="S411" s="90"/>
      <c r="T411" s="90"/>
      <c r="U411" s="91"/>
    </row>
    <row r="412" spans="1:21" ht="13.2" x14ac:dyDescent="0.25">
      <c r="A412" s="59" t="s">
        <v>4325</v>
      </c>
      <c r="B412" s="59" t="s">
        <v>5761</v>
      </c>
      <c r="C412" s="59" t="s">
        <v>5775</v>
      </c>
      <c r="D412" s="59" t="s">
        <v>125</v>
      </c>
      <c r="E412" s="59">
        <v>2726</v>
      </c>
      <c r="F412" s="59">
        <v>2726</v>
      </c>
      <c r="G412" s="59">
        <v>2726</v>
      </c>
      <c r="H412" s="59">
        <v>2726</v>
      </c>
      <c r="I412" s="59">
        <v>2726</v>
      </c>
      <c r="J412" s="59">
        <v>2726</v>
      </c>
      <c r="K412" s="59">
        <v>2726</v>
      </c>
      <c r="L412" s="59">
        <v>2726</v>
      </c>
      <c r="M412" s="59">
        <v>2726</v>
      </c>
      <c r="N412" s="59">
        <v>2726</v>
      </c>
      <c r="O412" s="59">
        <v>2726</v>
      </c>
      <c r="P412" s="59">
        <v>2726</v>
      </c>
      <c r="Q412" s="59">
        <v>2726</v>
      </c>
      <c r="R412" s="59">
        <v>2725685</v>
      </c>
      <c r="S412" s="90"/>
      <c r="T412" s="90"/>
      <c r="U412" s="91"/>
    </row>
    <row r="413" spans="1:21" ht="13.2" x14ac:dyDescent="0.25">
      <c r="A413" s="59" t="s">
        <v>4326</v>
      </c>
      <c r="B413" s="59" t="s">
        <v>5761</v>
      </c>
      <c r="C413" s="59" t="s">
        <v>5776</v>
      </c>
      <c r="D413" s="59" t="s">
        <v>125</v>
      </c>
      <c r="E413" s="59">
        <v>0</v>
      </c>
      <c r="F413" s="59">
        <v>0</v>
      </c>
      <c r="G413" s="59">
        <v>0</v>
      </c>
      <c r="H413" s="59">
        <v>0</v>
      </c>
      <c r="I413" s="59">
        <v>0</v>
      </c>
      <c r="J413" s="59">
        <v>0</v>
      </c>
      <c r="K413" s="59">
        <v>0</v>
      </c>
      <c r="L413" s="59">
        <v>0</v>
      </c>
      <c r="M413" s="59">
        <v>0</v>
      </c>
      <c r="N413" s="59">
        <v>0</v>
      </c>
      <c r="O413" s="59">
        <v>0</v>
      </c>
      <c r="P413" s="59">
        <v>0</v>
      </c>
      <c r="Q413" s="59">
        <v>0</v>
      </c>
      <c r="R413" s="59">
        <v>0</v>
      </c>
      <c r="S413" s="90"/>
      <c r="T413" s="90"/>
      <c r="U413" s="91"/>
    </row>
    <row r="414" spans="1:21" ht="13.2" x14ac:dyDescent="0.25">
      <c r="A414" s="59" t="s">
        <v>4327</v>
      </c>
      <c r="B414" s="59" t="s">
        <v>5761</v>
      </c>
      <c r="C414" s="59" t="s">
        <v>5777</v>
      </c>
      <c r="D414" s="59" t="s">
        <v>125</v>
      </c>
      <c r="E414" s="59">
        <v>1888</v>
      </c>
      <c r="F414" s="59">
        <v>1888</v>
      </c>
      <c r="G414" s="59">
        <v>1888</v>
      </c>
      <c r="H414" s="59">
        <v>1888</v>
      </c>
      <c r="I414" s="59">
        <v>1888</v>
      </c>
      <c r="J414" s="59">
        <v>1888</v>
      </c>
      <c r="K414" s="59">
        <v>1888</v>
      </c>
      <c r="L414" s="59">
        <v>1888</v>
      </c>
      <c r="M414" s="59">
        <v>1888</v>
      </c>
      <c r="N414" s="59">
        <v>1888</v>
      </c>
      <c r="O414" s="59">
        <v>1888</v>
      </c>
      <c r="P414" s="59">
        <v>1888</v>
      </c>
      <c r="Q414" s="59">
        <v>1888</v>
      </c>
      <c r="R414" s="59">
        <v>1887875</v>
      </c>
      <c r="S414" s="90"/>
      <c r="T414" s="90"/>
      <c r="U414" s="91"/>
    </row>
    <row r="415" spans="1:21" ht="13.2" x14ac:dyDescent="0.25">
      <c r="A415" s="59" t="s">
        <v>4328</v>
      </c>
      <c r="B415" s="59" t="s">
        <v>5761</v>
      </c>
      <c r="C415" s="59" t="s">
        <v>5778</v>
      </c>
      <c r="D415" s="59" t="s">
        <v>125</v>
      </c>
      <c r="E415" s="59">
        <v>0</v>
      </c>
      <c r="F415" s="59">
        <v>0</v>
      </c>
      <c r="G415" s="59">
        <v>0</v>
      </c>
      <c r="H415" s="59">
        <v>0</v>
      </c>
      <c r="I415" s="59">
        <v>0</v>
      </c>
      <c r="J415" s="59">
        <v>0</v>
      </c>
      <c r="K415" s="59">
        <v>0</v>
      </c>
      <c r="L415" s="59">
        <v>0</v>
      </c>
      <c r="M415" s="59">
        <v>0</v>
      </c>
      <c r="N415" s="59">
        <v>0</v>
      </c>
      <c r="O415" s="59">
        <v>0</v>
      </c>
      <c r="P415" s="59">
        <v>0</v>
      </c>
      <c r="Q415" s="59">
        <v>0</v>
      </c>
      <c r="R415" s="59">
        <v>0</v>
      </c>
      <c r="S415" s="90"/>
      <c r="T415" s="90"/>
      <c r="U415" s="91"/>
    </row>
    <row r="416" spans="1:21" ht="13.2" x14ac:dyDescent="0.25">
      <c r="A416" s="59" t="s">
        <v>4329</v>
      </c>
      <c r="B416" s="59" t="s">
        <v>5761</v>
      </c>
      <c r="C416" s="59" t="s">
        <v>5779</v>
      </c>
      <c r="D416" s="59" t="s">
        <v>125</v>
      </c>
      <c r="E416" s="59">
        <v>1458</v>
      </c>
      <c r="F416" s="59">
        <v>1458</v>
      </c>
      <c r="G416" s="59">
        <v>1458</v>
      </c>
      <c r="H416" s="59">
        <v>1458</v>
      </c>
      <c r="I416" s="59">
        <v>1458</v>
      </c>
      <c r="J416" s="59">
        <v>1458</v>
      </c>
      <c r="K416" s="59">
        <v>1458</v>
      </c>
      <c r="L416" s="59">
        <v>1458</v>
      </c>
      <c r="M416" s="59">
        <v>1458</v>
      </c>
      <c r="N416" s="59">
        <v>1458</v>
      </c>
      <c r="O416" s="59">
        <v>1458</v>
      </c>
      <c r="P416" s="59">
        <v>1458</v>
      </c>
      <c r="Q416" s="59">
        <v>1458</v>
      </c>
      <c r="R416" s="59">
        <v>1457862</v>
      </c>
      <c r="S416" s="90"/>
      <c r="T416" s="90"/>
      <c r="U416" s="91"/>
    </row>
    <row r="417" spans="1:21" ht="13.2" x14ac:dyDescent="0.25">
      <c r="A417" s="59" t="s">
        <v>4330</v>
      </c>
      <c r="B417" s="59" t="s">
        <v>5761</v>
      </c>
      <c r="C417" s="59" t="s">
        <v>5780</v>
      </c>
      <c r="D417" s="59" t="s">
        <v>125</v>
      </c>
      <c r="E417" s="59">
        <v>0</v>
      </c>
      <c r="F417" s="59">
        <v>0</v>
      </c>
      <c r="G417" s="59">
        <v>0</v>
      </c>
      <c r="H417" s="59">
        <v>0</v>
      </c>
      <c r="I417" s="59">
        <v>0</v>
      </c>
      <c r="J417" s="59">
        <v>0</v>
      </c>
      <c r="K417" s="59">
        <v>0</v>
      </c>
      <c r="L417" s="59">
        <v>0</v>
      </c>
      <c r="M417" s="59">
        <v>0</v>
      </c>
      <c r="N417" s="59">
        <v>0</v>
      </c>
      <c r="O417" s="59">
        <v>0</v>
      </c>
      <c r="P417" s="59">
        <v>0</v>
      </c>
      <c r="Q417" s="59">
        <v>0</v>
      </c>
      <c r="R417" s="59">
        <v>0</v>
      </c>
      <c r="S417" s="90"/>
      <c r="T417" s="90"/>
      <c r="U417" s="91"/>
    </row>
    <row r="418" spans="1:21" ht="13.2" x14ac:dyDescent="0.25">
      <c r="A418" s="59" t="s">
        <v>4331</v>
      </c>
      <c r="B418" s="59" t="s">
        <v>5761</v>
      </c>
      <c r="C418" s="59" t="s">
        <v>5781</v>
      </c>
      <c r="D418" s="59" t="s">
        <v>125</v>
      </c>
      <c r="E418" s="59">
        <v>0</v>
      </c>
      <c r="F418" s="59">
        <v>0</v>
      </c>
      <c r="G418" s="59">
        <v>0</v>
      </c>
      <c r="H418" s="59">
        <v>0</v>
      </c>
      <c r="I418" s="59">
        <v>0</v>
      </c>
      <c r="J418" s="59">
        <v>0</v>
      </c>
      <c r="K418" s="59">
        <v>0</v>
      </c>
      <c r="L418" s="59">
        <v>0</v>
      </c>
      <c r="M418" s="59">
        <v>0</v>
      </c>
      <c r="N418" s="59">
        <v>0</v>
      </c>
      <c r="O418" s="59">
        <v>0</v>
      </c>
      <c r="P418" s="59">
        <v>0</v>
      </c>
      <c r="Q418" s="59">
        <v>0</v>
      </c>
      <c r="R418" s="59">
        <v>0</v>
      </c>
      <c r="S418" s="90"/>
      <c r="T418" s="90"/>
      <c r="U418" s="91"/>
    </row>
    <row r="419" spans="1:21" ht="13.2" x14ac:dyDescent="0.25">
      <c r="A419" s="59" t="s">
        <v>4332</v>
      </c>
      <c r="B419" s="59" t="s">
        <v>5761</v>
      </c>
      <c r="C419" s="59" t="s">
        <v>5782</v>
      </c>
      <c r="D419" s="59" t="s">
        <v>125</v>
      </c>
      <c r="E419" s="59">
        <v>0</v>
      </c>
      <c r="F419" s="59">
        <v>0</v>
      </c>
      <c r="G419" s="59">
        <v>0</v>
      </c>
      <c r="H419" s="59">
        <v>0</v>
      </c>
      <c r="I419" s="59">
        <v>0</v>
      </c>
      <c r="J419" s="59">
        <v>0</v>
      </c>
      <c r="K419" s="59">
        <v>0</v>
      </c>
      <c r="L419" s="59">
        <v>0</v>
      </c>
      <c r="M419" s="59">
        <v>0</v>
      </c>
      <c r="N419" s="59">
        <v>0</v>
      </c>
      <c r="O419" s="59">
        <v>0</v>
      </c>
      <c r="P419" s="59">
        <v>0</v>
      </c>
      <c r="Q419" s="59">
        <v>0</v>
      </c>
      <c r="R419" s="59">
        <v>0</v>
      </c>
      <c r="S419" s="90"/>
      <c r="T419" s="90"/>
      <c r="U419" s="91"/>
    </row>
    <row r="420" spans="1:21" ht="13.2" x14ac:dyDescent="0.25">
      <c r="A420" s="59" t="s">
        <v>4333</v>
      </c>
      <c r="B420" s="59" t="s">
        <v>5761</v>
      </c>
      <c r="C420" s="59" t="s">
        <v>5783</v>
      </c>
      <c r="D420" s="59" t="s">
        <v>125</v>
      </c>
      <c r="E420" s="59">
        <v>3890</v>
      </c>
      <c r="F420" s="59">
        <v>3890</v>
      </c>
      <c r="G420" s="59">
        <v>3890</v>
      </c>
      <c r="H420" s="59">
        <v>3890</v>
      </c>
      <c r="I420" s="59">
        <v>3890</v>
      </c>
      <c r="J420" s="59">
        <v>3890</v>
      </c>
      <c r="K420" s="59">
        <v>3890</v>
      </c>
      <c r="L420" s="59">
        <v>3890</v>
      </c>
      <c r="M420" s="59">
        <v>3890</v>
      </c>
      <c r="N420" s="59">
        <v>3890</v>
      </c>
      <c r="O420" s="59">
        <v>3890</v>
      </c>
      <c r="P420" s="59">
        <v>3890</v>
      </c>
      <c r="Q420" s="59">
        <v>3890</v>
      </c>
      <c r="R420" s="59">
        <v>3889943</v>
      </c>
      <c r="S420" s="90"/>
      <c r="T420" s="90"/>
      <c r="U420" s="91"/>
    </row>
    <row r="421" spans="1:21" ht="13.2" x14ac:dyDescent="0.25">
      <c r="A421" s="59" t="s">
        <v>4334</v>
      </c>
      <c r="B421" s="59" t="s">
        <v>5761</v>
      </c>
      <c r="C421" s="59" t="s">
        <v>5784</v>
      </c>
      <c r="D421" s="59" t="s">
        <v>125</v>
      </c>
      <c r="E421" s="59">
        <v>0</v>
      </c>
      <c r="F421" s="59">
        <v>0</v>
      </c>
      <c r="G421" s="59">
        <v>0</v>
      </c>
      <c r="H421" s="59">
        <v>0</v>
      </c>
      <c r="I421" s="59">
        <v>0</v>
      </c>
      <c r="J421" s="59">
        <v>0</v>
      </c>
      <c r="K421" s="59">
        <v>0</v>
      </c>
      <c r="L421" s="59">
        <v>0</v>
      </c>
      <c r="M421" s="59">
        <v>0</v>
      </c>
      <c r="N421" s="59">
        <v>0</v>
      </c>
      <c r="O421" s="59">
        <v>0</v>
      </c>
      <c r="P421" s="59">
        <v>0</v>
      </c>
      <c r="Q421" s="59">
        <v>0</v>
      </c>
      <c r="R421" s="59">
        <v>0</v>
      </c>
      <c r="S421" s="90"/>
      <c r="T421" s="90"/>
      <c r="U421" s="91"/>
    </row>
    <row r="422" spans="1:21" ht="13.2" x14ac:dyDescent="0.25">
      <c r="A422" s="59" t="s">
        <v>4335</v>
      </c>
      <c r="B422" s="59" t="s">
        <v>5761</v>
      </c>
      <c r="C422" s="59" t="s">
        <v>5785</v>
      </c>
      <c r="D422" s="59" t="s">
        <v>125</v>
      </c>
      <c r="E422" s="59">
        <v>0</v>
      </c>
      <c r="F422" s="59">
        <v>0</v>
      </c>
      <c r="G422" s="59">
        <v>0</v>
      </c>
      <c r="H422" s="59">
        <v>0</v>
      </c>
      <c r="I422" s="59">
        <v>0</v>
      </c>
      <c r="J422" s="59">
        <v>0</v>
      </c>
      <c r="K422" s="59">
        <v>0</v>
      </c>
      <c r="L422" s="59">
        <v>0</v>
      </c>
      <c r="M422" s="59">
        <v>0</v>
      </c>
      <c r="N422" s="59">
        <v>0</v>
      </c>
      <c r="O422" s="59">
        <v>0</v>
      </c>
      <c r="P422" s="59">
        <v>0</v>
      </c>
      <c r="Q422" s="59">
        <v>0</v>
      </c>
      <c r="R422" s="59">
        <v>0</v>
      </c>
      <c r="S422" s="90"/>
      <c r="T422" s="90"/>
      <c r="U422" s="91"/>
    </row>
    <row r="423" spans="1:21" ht="13.2" x14ac:dyDescent="0.25">
      <c r="A423" s="59" t="s">
        <v>4336</v>
      </c>
      <c r="B423" s="59" t="s">
        <v>5761</v>
      </c>
      <c r="C423" s="59" t="s">
        <v>5786</v>
      </c>
      <c r="D423" s="59" t="s">
        <v>125</v>
      </c>
      <c r="E423" s="59">
        <v>134</v>
      </c>
      <c r="F423" s="59">
        <v>134</v>
      </c>
      <c r="G423" s="59">
        <v>134</v>
      </c>
      <c r="H423" s="59">
        <v>134</v>
      </c>
      <c r="I423" s="59">
        <v>134</v>
      </c>
      <c r="J423" s="59">
        <v>134</v>
      </c>
      <c r="K423" s="59">
        <v>134</v>
      </c>
      <c r="L423" s="59">
        <v>134</v>
      </c>
      <c r="M423" s="59">
        <v>134</v>
      </c>
      <c r="N423" s="59">
        <v>134</v>
      </c>
      <c r="O423" s="59">
        <v>134</v>
      </c>
      <c r="P423" s="59">
        <v>134</v>
      </c>
      <c r="Q423" s="59">
        <v>134</v>
      </c>
      <c r="R423" s="59">
        <v>134195</v>
      </c>
      <c r="S423" s="90"/>
      <c r="T423" s="90"/>
      <c r="U423" s="91"/>
    </row>
    <row r="424" spans="1:21" ht="13.2" x14ac:dyDescent="0.25">
      <c r="A424" s="59" t="s">
        <v>4337</v>
      </c>
      <c r="B424" s="59" t="s">
        <v>5761</v>
      </c>
      <c r="C424" s="59" t="s">
        <v>5787</v>
      </c>
      <c r="D424" s="59" t="s">
        <v>125</v>
      </c>
      <c r="E424" s="59">
        <v>0</v>
      </c>
      <c r="F424" s="59">
        <v>0</v>
      </c>
      <c r="G424" s="59">
        <v>0</v>
      </c>
      <c r="H424" s="59">
        <v>0</v>
      </c>
      <c r="I424" s="59">
        <v>0</v>
      </c>
      <c r="J424" s="59">
        <v>0</v>
      </c>
      <c r="K424" s="59">
        <v>0</v>
      </c>
      <c r="L424" s="59">
        <v>0</v>
      </c>
      <c r="M424" s="59">
        <v>0</v>
      </c>
      <c r="N424" s="59">
        <v>0</v>
      </c>
      <c r="O424" s="59">
        <v>0</v>
      </c>
      <c r="P424" s="59">
        <v>0</v>
      </c>
      <c r="Q424" s="59">
        <v>0</v>
      </c>
      <c r="R424" s="59">
        <v>0</v>
      </c>
      <c r="S424" s="90"/>
      <c r="T424" s="90"/>
      <c r="U424" s="91"/>
    </row>
    <row r="425" spans="1:21" ht="13.2" x14ac:dyDescent="0.25">
      <c r="A425" s="59" t="s">
        <v>4338</v>
      </c>
      <c r="B425" s="59" t="s">
        <v>5788</v>
      </c>
      <c r="C425" s="59" t="s">
        <v>5789</v>
      </c>
      <c r="D425" s="59" t="s">
        <v>125</v>
      </c>
      <c r="E425" s="59">
        <v>0</v>
      </c>
      <c r="F425" s="59">
        <v>0</v>
      </c>
      <c r="G425" s="59">
        <v>0</v>
      </c>
      <c r="H425" s="59">
        <v>0</v>
      </c>
      <c r="I425" s="59">
        <v>0</v>
      </c>
      <c r="J425" s="59">
        <v>0</v>
      </c>
      <c r="K425" s="59">
        <v>0</v>
      </c>
      <c r="L425" s="59">
        <v>0</v>
      </c>
      <c r="M425" s="59">
        <v>0</v>
      </c>
      <c r="N425" s="59">
        <v>0</v>
      </c>
      <c r="O425" s="59">
        <v>0</v>
      </c>
      <c r="P425" s="59">
        <v>0</v>
      </c>
      <c r="Q425" s="59">
        <v>0</v>
      </c>
      <c r="R425" s="59">
        <v>0</v>
      </c>
      <c r="S425" s="90"/>
      <c r="T425" s="90"/>
      <c r="U425" s="91"/>
    </row>
    <row r="426" spans="1:21" ht="13.2" x14ac:dyDescent="0.25">
      <c r="A426" s="59" t="s">
        <v>4339</v>
      </c>
      <c r="B426" s="59" t="s">
        <v>5788</v>
      </c>
      <c r="C426" s="59" t="s">
        <v>5790</v>
      </c>
      <c r="D426" s="59" t="s">
        <v>125</v>
      </c>
      <c r="E426" s="59">
        <v>576</v>
      </c>
      <c r="F426" s="59">
        <v>576</v>
      </c>
      <c r="G426" s="59">
        <v>576</v>
      </c>
      <c r="H426" s="59">
        <v>576</v>
      </c>
      <c r="I426" s="59">
        <v>576</v>
      </c>
      <c r="J426" s="59">
        <v>576</v>
      </c>
      <c r="K426" s="59">
        <v>576</v>
      </c>
      <c r="L426" s="59">
        <v>576</v>
      </c>
      <c r="M426" s="59">
        <v>576</v>
      </c>
      <c r="N426" s="59">
        <v>576</v>
      </c>
      <c r="O426" s="59">
        <v>576</v>
      </c>
      <c r="P426" s="59">
        <v>576</v>
      </c>
      <c r="Q426" s="59">
        <v>576</v>
      </c>
      <c r="R426" s="59">
        <v>575843</v>
      </c>
      <c r="S426" s="90"/>
      <c r="T426" s="90"/>
      <c r="U426" s="91"/>
    </row>
    <row r="427" spans="1:21" ht="13.2" x14ac:dyDescent="0.25">
      <c r="A427" s="59" t="s">
        <v>4340</v>
      </c>
      <c r="B427" s="59" t="s">
        <v>5788</v>
      </c>
      <c r="C427" s="59" t="s">
        <v>5791</v>
      </c>
      <c r="D427" s="59" t="s">
        <v>125</v>
      </c>
      <c r="E427" s="59">
        <v>0</v>
      </c>
      <c r="F427" s="59">
        <v>0</v>
      </c>
      <c r="G427" s="59">
        <v>0</v>
      </c>
      <c r="H427" s="59">
        <v>0</v>
      </c>
      <c r="I427" s="59">
        <v>0</v>
      </c>
      <c r="J427" s="59">
        <v>0</v>
      </c>
      <c r="K427" s="59">
        <v>0</v>
      </c>
      <c r="L427" s="59">
        <v>0</v>
      </c>
      <c r="M427" s="59">
        <v>0</v>
      </c>
      <c r="N427" s="59">
        <v>0</v>
      </c>
      <c r="O427" s="59">
        <v>0</v>
      </c>
      <c r="P427" s="59">
        <v>0</v>
      </c>
      <c r="Q427" s="59">
        <v>0</v>
      </c>
      <c r="R427" s="59">
        <v>0</v>
      </c>
      <c r="S427" s="90"/>
      <c r="T427" s="90"/>
      <c r="U427" s="91"/>
    </row>
    <row r="428" spans="1:21" ht="13.2" x14ac:dyDescent="0.25">
      <c r="A428" s="59" t="s">
        <v>4341</v>
      </c>
      <c r="B428" s="59" t="s">
        <v>5788</v>
      </c>
      <c r="C428" s="59" t="s">
        <v>5792</v>
      </c>
      <c r="D428" s="59" t="s">
        <v>125</v>
      </c>
      <c r="E428" s="59">
        <v>29941</v>
      </c>
      <c r="F428" s="59">
        <v>29941</v>
      </c>
      <c r="G428" s="59">
        <v>29941</v>
      </c>
      <c r="H428" s="59">
        <v>29941</v>
      </c>
      <c r="I428" s="59">
        <v>29941</v>
      </c>
      <c r="J428" s="59">
        <v>30464</v>
      </c>
      <c r="K428" s="59">
        <v>30465</v>
      </c>
      <c r="L428" s="59">
        <v>30465</v>
      </c>
      <c r="M428" s="59">
        <v>30465</v>
      </c>
      <c r="N428" s="59">
        <v>30465</v>
      </c>
      <c r="O428" s="59">
        <v>30465</v>
      </c>
      <c r="P428" s="59">
        <v>30465</v>
      </c>
      <c r="Q428" s="59">
        <v>30465</v>
      </c>
      <c r="R428" s="59">
        <v>30268382</v>
      </c>
      <c r="S428" s="90"/>
      <c r="T428" s="90"/>
      <c r="U428" s="91"/>
    </row>
    <row r="429" spans="1:21" ht="13.2" x14ac:dyDescent="0.25">
      <c r="A429" s="59" t="s">
        <v>4342</v>
      </c>
      <c r="B429" s="59" t="s">
        <v>5788</v>
      </c>
      <c r="C429" s="59" t="s">
        <v>5793</v>
      </c>
      <c r="D429" s="59" t="s">
        <v>125</v>
      </c>
      <c r="E429" s="59">
        <v>0</v>
      </c>
      <c r="F429" s="59">
        <v>0</v>
      </c>
      <c r="G429" s="59">
        <v>0</v>
      </c>
      <c r="H429" s="59">
        <v>0</v>
      </c>
      <c r="I429" s="59">
        <v>0</v>
      </c>
      <c r="J429" s="59">
        <v>0</v>
      </c>
      <c r="K429" s="59">
        <v>0</v>
      </c>
      <c r="L429" s="59">
        <v>0</v>
      </c>
      <c r="M429" s="59">
        <v>0</v>
      </c>
      <c r="N429" s="59">
        <v>0</v>
      </c>
      <c r="O429" s="59">
        <v>0</v>
      </c>
      <c r="P429" s="59">
        <v>0</v>
      </c>
      <c r="Q429" s="59">
        <v>0</v>
      </c>
      <c r="R429" s="59">
        <v>0</v>
      </c>
      <c r="S429" s="90"/>
      <c r="T429" s="90"/>
      <c r="U429" s="91"/>
    </row>
    <row r="430" spans="1:21" ht="13.2" x14ac:dyDescent="0.25">
      <c r="A430" s="59" t="s">
        <v>4343</v>
      </c>
      <c r="B430" s="59" t="s">
        <v>5788</v>
      </c>
      <c r="C430" s="59" t="s">
        <v>5794</v>
      </c>
      <c r="D430" s="59" t="s">
        <v>125</v>
      </c>
      <c r="E430" s="59">
        <v>45398</v>
      </c>
      <c r="F430" s="59">
        <v>45398</v>
      </c>
      <c r="G430" s="59">
        <v>45398</v>
      </c>
      <c r="H430" s="59">
        <v>45398</v>
      </c>
      <c r="I430" s="59">
        <v>45398</v>
      </c>
      <c r="J430" s="59">
        <v>45570</v>
      </c>
      <c r="K430" s="59">
        <v>45573</v>
      </c>
      <c r="L430" s="59">
        <v>45573</v>
      </c>
      <c r="M430" s="59">
        <v>45573</v>
      </c>
      <c r="N430" s="59">
        <v>45573</v>
      </c>
      <c r="O430" s="59">
        <v>45635</v>
      </c>
      <c r="P430" s="59">
        <v>45635</v>
      </c>
      <c r="Q430" s="59">
        <v>45715</v>
      </c>
      <c r="R430" s="59">
        <v>45523424</v>
      </c>
      <c r="S430" s="90"/>
      <c r="T430" s="90"/>
      <c r="U430" s="91"/>
    </row>
    <row r="431" spans="1:21" ht="13.2" x14ac:dyDescent="0.25">
      <c r="A431" s="59" t="s">
        <v>4344</v>
      </c>
      <c r="B431" s="59" t="s">
        <v>5788</v>
      </c>
      <c r="C431" s="59" t="s">
        <v>5795</v>
      </c>
      <c r="D431" s="59" t="s">
        <v>125</v>
      </c>
      <c r="E431" s="59">
        <v>54421</v>
      </c>
      <c r="F431" s="59">
        <v>54554</v>
      </c>
      <c r="G431" s="59">
        <v>54569</v>
      </c>
      <c r="H431" s="59">
        <v>54569</v>
      </c>
      <c r="I431" s="59">
        <v>54569</v>
      </c>
      <c r="J431" s="59">
        <v>54569</v>
      </c>
      <c r="K431" s="59">
        <v>54569</v>
      </c>
      <c r="L431" s="59">
        <v>54569</v>
      </c>
      <c r="M431" s="59">
        <v>54569</v>
      </c>
      <c r="N431" s="59">
        <v>54569</v>
      </c>
      <c r="O431" s="59">
        <v>56683</v>
      </c>
      <c r="P431" s="59">
        <v>56685</v>
      </c>
      <c r="Q431" s="59">
        <v>56815</v>
      </c>
      <c r="R431" s="59">
        <v>55007632</v>
      </c>
      <c r="S431" s="90"/>
      <c r="T431" s="90"/>
      <c r="U431" s="91"/>
    </row>
    <row r="432" spans="1:21" ht="13.2" x14ac:dyDescent="0.25">
      <c r="A432" s="59" t="s">
        <v>4345</v>
      </c>
      <c r="B432" s="59" t="s">
        <v>5788</v>
      </c>
      <c r="C432" s="59" t="s">
        <v>5796</v>
      </c>
      <c r="D432" s="59" t="s">
        <v>125</v>
      </c>
      <c r="E432" s="59">
        <v>0</v>
      </c>
      <c r="F432" s="59">
        <v>0</v>
      </c>
      <c r="G432" s="59">
        <v>0</v>
      </c>
      <c r="H432" s="59">
        <v>0</v>
      </c>
      <c r="I432" s="59">
        <v>0</v>
      </c>
      <c r="J432" s="59">
        <v>0</v>
      </c>
      <c r="K432" s="59">
        <v>0</v>
      </c>
      <c r="L432" s="59">
        <v>0</v>
      </c>
      <c r="M432" s="59">
        <v>0</v>
      </c>
      <c r="N432" s="59">
        <v>0</v>
      </c>
      <c r="O432" s="59">
        <v>0</v>
      </c>
      <c r="P432" s="59">
        <v>0</v>
      </c>
      <c r="Q432" s="59">
        <v>0</v>
      </c>
      <c r="R432" s="59">
        <v>0</v>
      </c>
      <c r="S432" s="90"/>
      <c r="T432" s="90"/>
      <c r="U432" s="91"/>
    </row>
    <row r="433" spans="1:21" ht="13.2" x14ac:dyDescent="0.25">
      <c r="A433" s="59" t="s">
        <v>4346</v>
      </c>
      <c r="B433" s="59" t="s">
        <v>5788</v>
      </c>
      <c r="C433" s="59" t="s">
        <v>5797</v>
      </c>
      <c r="D433" s="59" t="s">
        <v>125</v>
      </c>
      <c r="E433" s="59">
        <v>0</v>
      </c>
      <c r="F433" s="59">
        <v>0</v>
      </c>
      <c r="G433" s="59">
        <v>0</v>
      </c>
      <c r="H433" s="59">
        <v>0</v>
      </c>
      <c r="I433" s="59">
        <v>0</v>
      </c>
      <c r="J433" s="59">
        <v>0</v>
      </c>
      <c r="K433" s="59">
        <v>0</v>
      </c>
      <c r="L433" s="59">
        <v>0</v>
      </c>
      <c r="M433" s="59">
        <v>0</v>
      </c>
      <c r="N433" s="59">
        <v>0</v>
      </c>
      <c r="O433" s="59">
        <v>0</v>
      </c>
      <c r="P433" s="59">
        <v>0</v>
      </c>
      <c r="Q433" s="59">
        <v>0</v>
      </c>
      <c r="R433" s="59">
        <v>0</v>
      </c>
      <c r="S433" s="90"/>
      <c r="T433" s="90"/>
      <c r="U433" s="91"/>
    </row>
    <row r="434" spans="1:21" ht="13.2" x14ac:dyDescent="0.25">
      <c r="A434" s="59" t="s">
        <v>4347</v>
      </c>
      <c r="B434" s="59" t="s">
        <v>5788</v>
      </c>
      <c r="C434" s="59" t="s">
        <v>5798</v>
      </c>
      <c r="D434" s="59" t="s">
        <v>125</v>
      </c>
      <c r="E434" s="59">
        <v>0</v>
      </c>
      <c r="F434" s="59">
        <v>0</v>
      </c>
      <c r="G434" s="59">
        <v>0</v>
      </c>
      <c r="H434" s="59">
        <v>0</v>
      </c>
      <c r="I434" s="59">
        <v>0</v>
      </c>
      <c r="J434" s="59">
        <v>0</v>
      </c>
      <c r="K434" s="59">
        <v>0</v>
      </c>
      <c r="L434" s="59">
        <v>0</v>
      </c>
      <c r="M434" s="59">
        <v>0</v>
      </c>
      <c r="N434" s="59">
        <v>0</v>
      </c>
      <c r="O434" s="59">
        <v>0</v>
      </c>
      <c r="P434" s="59">
        <v>0</v>
      </c>
      <c r="Q434" s="59">
        <v>0</v>
      </c>
      <c r="R434" s="59">
        <v>0</v>
      </c>
      <c r="S434" s="90"/>
      <c r="T434" s="90"/>
      <c r="U434" s="91"/>
    </row>
    <row r="435" spans="1:21" ht="13.2" x14ac:dyDescent="0.25">
      <c r="A435" s="59" t="s">
        <v>4348</v>
      </c>
      <c r="B435" s="59" t="s">
        <v>5788</v>
      </c>
      <c r="C435" s="59" t="s">
        <v>5799</v>
      </c>
      <c r="D435" s="59" t="s">
        <v>125</v>
      </c>
      <c r="E435" s="59">
        <v>0</v>
      </c>
      <c r="F435" s="59">
        <v>0</v>
      </c>
      <c r="G435" s="59">
        <v>0</v>
      </c>
      <c r="H435" s="59">
        <v>0</v>
      </c>
      <c r="I435" s="59">
        <v>0</v>
      </c>
      <c r="J435" s="59">
        <v>0</v>
      </c>
      <c r="K435" s="59">
        <v>0</v>
      </c>
      <c r="L435" s="59">
        <v>0</v>
      </c>
      <c r="M435" s="59">
        <v>0</v>
      </c>
      <c r="N435" s="59">
        <v>0</v>
      </c>
      <c r="O435" s="59">
        <v>0</v>
      </c>
      <c r="P435" s="59">
        <v>0</v>
      </c>
      <c r="Q435" s="59">
        <v>0</v>
      </c>
      <c r="R435" s="59">
        <v>0</v>
      </c>
      <c r="S435" s="90"/>
      <c r="T435" s="90"/>
      <c r="U435" s="91"/>
    </row>
    <row r="436" spans="1:21" ht="13.2" x14ac:dyDescent="0.25">
      <c r="A436" s="59" t="s">
        <v>4349</v>
      </c>
      <c r="B436" s="59" t="s">
        <v>5788</v>
      </c>
      <c r="C436" s="59" t="s">
        <v>5800</v>
      </c>
      <c r="D436" s="59" t="s">
        <v>125</v>
      </c>
      <c r="E436" s="59">
        <v>28235</v>
      </c>
      <c r="F436" s="59">
        <v>28235</v>
      </c>
      <c r="G436" s="59">
        <v>28235</v>
      </c>
      <c r="H436" s="59">
        <v>28235</v>
      </c>
      <c r="I436" s="59">
        <v>28235</v>
      </c>
      <c r="J436" s="59">
        <v>28235</v>
      </c>
      <c r="K436" s="59">
        <v>28235</v>
      </c>
      <c r="L436" s="59">
        <v>28235</v>
      </c>
      <c r="M436" s="59">
        <v>28235</v>
      </c>
      <c r="N436" s="59">
        <v>28235</v>
      </c>
      <c r="O436" s="59">
        <v>28235</v>
      </c>
      <c r="P436" s="59">
        <v>28235</v>
      </c>
      <c r="Q436" s="59">
        <v>28235</v>
      </c>
      <c r="R436" s="59">
        <v>28235000</v>
      </c>
      <c r="S436" s="90"/>
      <c r="T436" s="90"/>
      <c r="U436" s="91"/>
    </row>
    <row r="437" spans="1:21" ht="13.2" x14ac:dyDescent="0.25">
      <c r="A437" s="59" t="s">
        <v>4350</v>
      </c>
      <c r="B437" s="59" t="s">
        <v>5788</v>
      </c>
      <c r="C437" s="59" t="s">
        <v>5801</v>
      </c>
      <c r="D437" s="59" t="s">
        <v>125</v>
      </c>
      <c r="E437" s="59">
        <v>5815</v>
      </c>
      <c r="F437" s="59">
        <v>5815</v>
      </c>
      <c r="G437" s="59">
        <v>5815</v>
      </c>
      <c r="H437" s="59">
        <v>5815</v>
      </c>
      <c r="I437" s="59">
        <v>5815</v>
      </c>
      <c r="J437" s="59">
        <v>5878</v>
      </c>
      <c r="K437" s="59">
        <v>5878</v>
      </c>
      <c r="L437" s="59">
        <v>5878</v>
      </c>
      <c r="M437" s="59">
        <v>5878</v>
      </c>
      <c r="N437" s="59">
        <v>5892</v>
      </c>
      <c r="O437" s="59">
        <v>5922</v>
      </c>
      <c r="P437" s="59">
        <v>5922</v>
      </c>
      <c r="Q437" s="59">
        <v>8657</v>
      </c>
      <c r="R437" s="59">
        <v>5978933</v>
      </c>
      <c r="S437" s="90"/>
      <c r="T437" s="90"/>
      <c r="U437" s="91"/>
    </row>
    <row r="438" spans="1:21" ht="13.2" x14ac:dyDescent="0.25">
      <c r="A438" s="59" t="s">
        <v>4351</v>
      </c>
      <c r="B438" s="59" t="s">
        <v>5788</v>
      </c>
      <c r="C438" s="59" t="s">
        <v>5802</v>
      </c>
      <c r="D438" s="59" t="s">
        <v>125</v>
      </c>
      <c r="E438" s="59">
        <v>0</v>
      </c>
      <c r="F438" s="59">
        <v>0</v>
      </c>
      <c r="G438" s="59">
        <v>0</v>
      </c>
      <c r="H438" s="59">
        <v>0</v>
      </c>
      <c r="I438" s="59">
        <v>0</v>
      </c>
      <c r="J438" s="59">
        <v>0</v>
      </c>
      <c r="K438" s="59">
        <v>0</v>
      </c>
      <c r="L438" s="59">
        <v>0</v>
      </c>
      <c r="M438" s="59">
        <v>0</v>
      </c>
      <c r="N438" s="59">
        <v>0</v>
      </c>
      <c r="O438" s="59">
        <v>0</v>
      </c>
      <c r="P438" s="59">
        <v>0</v>
      </c>
      <c r="Q438" s="59">
        <v>0</v>
      </c>
      <c r="R438" s="59">
        <v>0</v>
      </c>
      <c r="S438" s="90"/>
      <c r="T438" s="90"/>
      <c r="U438" s="91"/>
    </row>
    <row r="439" spans="1:21" ht="13.2" x14ac:dyDescent="0.25">
      <c r="A439" s="59" t="s">
        <v>4352</v>
      </c>
      <c r="B439" s="59" t="s">
        <v>5788</v>
      </c>
      <c r="C439" s="59" t="s">
        <v>5803</v>
      </c>
      <c r="D439" s="59" t="s">
        <v>125</v>
      </c>
      <c r="E439" s="59">
        <v>0</v>
      </c>
      <c r="F439" s="59">
        <v>0</v>
      </c>
      <c r="G439" s="59">
        <v>0</v>
      </c>
      <c r="H439" s="59">
        <v>0</v>
      </c>
      <c r="I439" s="59">
        <v>0</v>
      </c>
      <c r="J439" s="59">
        <v>0</v>
      </c>
      <c r="K439" s="59">
        <v>0</v>
      </c>
      <c r="L439" s="59">
        <v>0</v>
      </c>
      <c r="M439" s="59">
        <v>0</v>
      </c>
      <c r="N439" s="59">
        <v>0</v>
      </c>
      <c r="O439" s="59">
        <v>0</v>
      </c>
      <c r="P439" s="59">
        <v>0</v>
      </c>
      <c r="Q439" s="59">
        <v>0</v>
      </c>
      <c r="R439" s="59">
        <v>0</v>
      </c>
      <c r="S439" s="90"/>
      <c r="T439" s="90"/>
      <c r="U439" s="91"/>
    </row>
    <row r="440" spans="1:21" ht="13.2" x14ac:dyDescent="0.25">
      <c r="A440" s="59" t="s">
        <v>4353</v>
      </c>
      <c r="B440" s="59" t="s">
        <v>5788</v>
      </c>
      <c r="C440" s="59" t="s">
        <v>5804</v>
      </c>
      <c r="D440" s="59" t="s">
        <v>125</v>
      </c>
      <c r="E440" s="59">
        <v>10728</v>
      </c>
      <c r="F440" s="59">
        <v>10728</v>
      </c>
      <c r="G440" s="59">
        <v>10728</v>
      </c>
      <c r="H440" s="59">
        <v>10728</v>
      </c>
      <c r="I440" s="59">
        <v>10728</v>
      </c>
      <c r="J440" s="59">
        <v>10718</v>
      </c>
      <c r="K440" s="59">
        <v>10718</v>
      </c>
      <c r="L440" s="59">
        <v>10718</v>
      </c>
      <c r="M440" s="59">
        <v>10959</v>
      </c>
      <c r="N440" s="59">
        <v>10959</v>
      </c>
      <c r="O440" s="59">
        <v>10959</v>
      </c>
      <c r="P440" s="59">
        <v>10959</v>
      </c>
      <c r="Q440" s="59">
        <v>10959</v>
      </c>
      <c r="R440" s="59">
        <v>10812261</v>
      </c>
      <c r="S440" s="90"/>
      <c r="T440" s="90"/>
      <c r="U440" s="91"/>
    </row>
    <row r="441" spans="1:21" ht="13.2" x14ac:dyDescent="0.25">
      <c r="A441" s="59" t="s">
        <v>4354</v>
      </c>
      <c r="B441" s="59" t="s">
        <v>5788</v>
      </c>
      <c r="C441" s="59" t="s">
        <v>5805</v>
      </c>
      <c r="D441" s="59" t="s">
        <v>125</v>
      </c>
      <c r="E441" s="59">
        <v>142992</v>
      </c>
      <c r="F441" s="59">
        <v>142855</v>
      </c>
      <c r="G441" s="59">
        <v>142855</v>
      </c>
      <c r="H441" s="59">
        <v>142617</v>
      </c>
      <c r="I441" s="59">
        <v>142859</v>
      </c>
      <c r="J441" s="59">
        <v>142728</v>
      </c>
      <c r="K441" s="59">
        <v>142661</v>
      </c>
      <c r="L441" s="59">
        <v>142651</v>
      </c>
      <c r="M441" s="59">
        <v>142490</v>
      </c>
      <c r="N441" s="59">
        <v>142493</v>
      </c>
      <c r="O441" s="59">
        <v>142495</v>
      </c>
      <c r="P441" s="59">
        <v>142400</v>
      </c>
      <c r="Q441" s="59">
        <v>142410</v>
      </c>
      <c r="R441" s="59">
        <v>142650422</v>
      </c>
      <c r="S441" s="90"/>
      <c r="T441" s="90"/>
      <c r="U441" s="91"/>
    </row>
    <row r="442" spans="1:21" ht="13.2" x14ac:dyDescent="0.25">
      <c r="A442" s="59" t="s">
        <v>4355</v>
      </c>
      <c r="B442" s="59" t="s">
        <v>5788</v>
      </c>
      <c r="C442" s="59" t="s">
        <v>5806</v>
      </c>
      <c r="D442" s="59" t="s">
        <v>125</v>
      </c>
      <c r="E442" s="59">
        <v>0</v>
      </c>
      <c r="F442" s="59">
        <v>0</v>
      </c>
      <c r="G442" s="59">
        <v>0</v>
      </c>
      <c r="H442" s="59">
        <v>0</v>
      </c>
      <c r="I442" s="59">
        <v>0</v>
      </c>
      <c r="J442" s="59">
        <v>0</v>
      </c>
      <c r="K442" s="59">
        <v>0</v>
      </c>
      <c r="L442" s="59">
        <v>0</v>
      </c>
      <c r="M442" s="59">
        <v>0</v>
      </c>
      <c r="N442" s="59">
        <v>0</v>
      </c>
      <c r="O442" s="59">
        <v>0</v>
      </c>
      <c r="P442" s="59">
        <v>0</v>
      </c>
      <c r="Q442" s="59">
        <v>0</v>
      </c>
      <c r="R442" s="59">
        <v>0</v>
      </c>
      <c r="S442" s="90"/>
      <c r="T442" s="90"/>
      <c r="U442" s="91"/>
    </row>
    <row r="443" spans="1:21" ht="13.2" x14ac:dyDescent="0.25">
      <c r="A443" s="59" t="s">
        <v>4356</v>
      </c>
      <c r="B443" s="59" t="s">
        <v>5788</v>
      </c>
      <c r="C443" s="59" t="s">
        <v>5807</v>
      </c>
      <c r="D443" s="59" t="s">
        <v>125</v>
      </c>
      <c r="E443" s="59">
        <v>583464</v>
      </c>
      <c r="F443" s="59">
        <v>583486</v>
      </c>
      <c r="G443" s="59">
        <v>583480</v>
      </c>
      <c r="H443" s="59">
        <v>583464</v>
      </c>
      <c r="I443" s="59">
        <v>583489</v>
      </c>
      <c r="J443" s="59">
        <v>583441</v>
      </c>
      <c r="K443" s="59">
        <v>583205</v>
      </c>
      <c r="L443" s="59">
        <v>583217</v>
      </c>
      <c r="M443" s="59">
        <v>583188</v>
      </c>
      <c r="N443" s="59">
        <v>583209</v>
      </c>
      <c r="O443" s="59">
        <v>583416</v>
      </c>
      <c r="P443" s="59">
        <v>583094</v>
      </c>
      <c r="Q443" s="59">
        <v>583095</v>
      </c>
      <c r="R443" s="59">
        <v>583330781</v>
      </c>
      <c r="S443" s="90"/>
      <c r="T443" s="90"/>
      <c r="U443" s="91"/>
    </row>
    <row r="444" spans="1:21" ht="13.2" x14ac:dyDescent="0.25">
      <c r="A444" s="59" t="s">
        <v>4357</v>
      </c>
      <c r="B444" s="59" t="s">
        <v>5788</v>
      </c>
      <c r="C444" s="59" t="s">
        <v>5808</v>
      </c>
      <c r="D444" s="59" t="s">
        <v>125</v>
      </c>
      <c r="E444" s="59">
        <v>0</v>
      </c>
      <c r="F444" s="59">
        <v>0</v>
      </c>
      <c r="G444" s="59">
        <v>0</v>
      </c>
      <c r="H444" s="59">
        <v>0</v>
      </c>
      <c r="I444" s="59">
        <v>0</v>
      </c>
      <c r="J444" s="59">
        <v>0</v>
      </c>
      <c r="K444" s="59">
        <v>0</v>
      </c>
      <c r="L444" s="59">
        <v>0</v>
      </c>
      <c r="M444" s="59">
        <v>0</v>
      </c>
      <c r="N444" s="59">
        <v>0</v>
      </c>
      <c r="O444" s="59">
        <v>0</v>
      </c>
      <c r="P444" s="59">
        <v>0</v>
      </c>
      <c r="Q444" s="59">
        <v>0</v>
      </c>
      <c r="R444" s="59">
        <v>0</v>
      </c>
      <c r="S444" s="90"/>
      <c r="T444" s="90"/>
      <c r="U444" s="91"/>
    </row>
    <row r="445" spans="1:21" ht="13.2" x14ac:dyDescent="0.25">
      <c r="A445" s="59" t="s">
        <v>4358</v>
      </c>
      <c r="B445" s="59" t="s">
        <v>5788</v>
      </c>
      <c r="C445" s="59" t="s">
        <v>5809</v>
      </c>
      <c r="D445" s="59" t="s">
        <v>125</v>
      </c>
      <c r="E445" s="59">
        <v>3131</v>
      </c>
      <c r="F445" s="59">
        <v>3131</v>
      </c>
      <c r="G445" s="59">
        <v>3131</v>
      </c>
      <c r="H445" s="59">
        <v>3131</v>
      </c>
      <c r="I445" s="59">
        <v>3131</v>
      </c>
      <c r="J445" s="59">
        <v>3131</v>
      </c>
      <c r="K445" s="59">
        <v>3131</v>
      </c>
      <c r="L445" s="59">
        <v>3131</v>
      </c>
      <c r="M445" s="59">
        <v>3131</v>
      </c>
      <c r="N445" s="59">
        <v>3131</v>
      </c>
      <c r="O445" s="59">
        <v>3131</v>
      </c>
      <c r="P445" s="59">
        <v>3131</v>
      </c>
      <c r="Q445" s="59">
        <v>3131</v>
      </c>
      <c r="R445" s="59">
        <v>3130666</v>
      </c>
      <c r="S445" s="90"/>
      <c r="T445" s="90"/>
      <c r="U445" s="91"/>
    </row>
    <row r="446" spans="1:21" ht="13.2" x14ac:dyDescent="0.25">
      <c r="A446" s="59" t="s">
        <v>4359</v>
      </c>
      <c r="B446" s="59" t="s">
        <v>5788</v>
      </c>
      <c r="C446" s="59" t="s">
        <v>5810</v>
      </c>
      <c r="D446" s="59" t="s">
        <v>125</v>
      </c>
      <c r="E446" s="59">
        <v>299548</v>
      </c>
      <c r="F446" s="59">
        <v>299560</v>
      </c>
      <c r="G446" s="59">
        <v>299551</v>
      </c>
      <c r="H446" s="59">
        <v>299610</v>
      </c>
      <c r="I446" s="59">
        <v>300215</v>
      </c>
      <c r="J446" s="59">
        <v>299588</v>
      </c>
      <c r="K446" s="59">
        <v>299596</v>
      </c>
      <c r="L446" s="59">
        <v>299621</v>
      </c>
      <c r="M446" s="59">
        <v>299660</v>
      </c>
      <c r="N446" s="59">
        <v>299744</v>
      </c>
      <c r="O446" s="59">
        <v>299758</v>
      </c>
      <c r="P446" s="59">
        <v>299673</v>
      </c>
      <c r="Q446" s="59">
        <v>299680</v>
      </c>
      <c r="R446" s="59">
        <v>299682547</v>
      </c>
      <c r="S446" s="90"/>
      <c r="T446" s="90"/>
      <c r="U446" s="91"/>
    </row>
    <row r="447" spans="1:21" ht="13.2" x14ac:dyDescent="0.25">
      <c r="A447" s="59" t="s">
        <v>4360</v>
      </c>
      <c r="B447" s="59" t="s">
        <v>5788</v>
      </c>
      <c r="C447" s="59" t="s">
        <v>5811</v>
      </c>
      <c r="D447" s="59" t="s">
        <v>125</v>
      </c>
      <c r="E447" s="59">
        <v>0</v>
      </c>
      <c r="F447" s="59">
        <v>0</v>
      </c>
      <c r="G447" s="59">
        <v>0</v>
      </c>
      <c r="H447" s="59">
        <v>0</v>
      </c>
      <c r="I447" s="59">
        <v>0</v>
      </c>
      <c r="J447" s="59">
        <v>0</v>
      </c>
      <c r="K447" s="59">
        <v>0</v>
      </c>
      <c r="L447" s="59">
        <v>0</v>
      </c>
      <c r="M447" s="59">
        <v>0</v>
      </c>
      <c r="N447" s="59">
        <v>0</v>
      </c>
      <c r="O447" s="59">
        <v>0</v>
      </c>
      <c r="P447" s="59">
        <v>0</v>
      </c>
      <c r="Q447" s="59">
        <v>0</v>
      </c>
      <c r="R447" s="59">
        <v>0</v>
      </c>
      <c r="S447" s="90"/>
      <c r="T447" s="90"/>
      <c r="U447" s="91"/>
    </row>
    <row r="448" spans="1:21" ht="13.2" x14ac:dyDescent="0.25">
      <c r="A448" s="59" t="s">
        <v>4361</v>
      </c>
      <c r="B448" s="59" t="s">
        <v>5788</v>
      </c>
      <c r="C448" s="59" t="s">
        <v>5812</v>
      </c>
      <c r="D448" s="59" t="s">
        <v>125</v>
      </c>
      <c r="E448" s="59">
        <v>0</v>
      </c>
      <c r="F448" s="59">
        <v>0</v>
      </c>
      <c r="G448" s="59">
        <v>0</v>
      </c>
      <c r="H448" s="59">
        <v>0</v>
      </c>
      <c r="I448" s="59">
        <v>0</v>
      </c>
      <c r="J448" s="59">
        <v>0</v>
      </c>
      <c r="K448" s="59">
        <v>0</v>
      </c>
      <c r="L448" s="59">
        <v>0</v>
      </c>
      <c r="M448" s="59">
        <v>0</v>
      </c>
      <c r="N448" s="59">
        <v>0</v>
      </c>
      <c r="O448" s="59">
        <v>0</v>
      </c>
      <c r="P448" s="59">
        <v>0</v>
      </c>
      <c r="Q448" s="59">
        <v>0</v>
      </c>
      <c r="R448" s="59">
        <v>0</v>
      </c>
      <c r="S448" s="90"/>
      <c r="T448" s="90"/>
      <c r="U448" s="91"/>
    </row>
    <row r="449" spans="1:21" ht="13.2" x14ac:dyDescent="0.25">
      <c r="A449" s="59" t="s">
        <v>4362</v>
      </c>
      <c r="B449" s="59" t="s">
        <v>5788</v>
      </c>
      <c r="C449" s="59" t="s">
        <v>5813</v>
      </c>
      <c r="D449" s="59" t="s">
        <v>125</v>
      </c>
      <c r="E449" s="59">
        <v>67666</v>
      </c>
      <c r="F449" s="59">
        <v>67666</v>
      </c>
      <c r="G449" s="59">
        <v>67666</v>
      </c>
      <c r="H449" s="59">
        <v>67665</v>
      </c>
      <c r="I449" s="59">
        <v>67665</v>
      </c>
      <c r="J449" s="59">
        <v>67593</v>
      </c>
      <c r="K449" s="59">
        <v>67593</v>
      </c>
      <c r="L449" s="59">
        <v>67593</v>
      </c>
      <c r="M449" s="59">
        <v>67593</v>
      </c>
      <c r="N449" s="59">
        <v>67593</v>
      </c>
      <c r="O449" s="59">
        <v>67593</v>
      </c>
      <c r="P449" s="59">
        <v>67593</v>
      </c>
      <c r="Q449" s="59">
        <v>67591</v>
      </c>
      <c r="R449" s="59">
        <v>67620490</v>
      </c>
      <c r="S449" s="90"/>
      <c r="T449" s="90"/>
      <c r="U449" s="91"/>
    </row>
    <row r="450" spans="1:21" ht="13.2" x14ac:dyDescent="0.25">
      <c r="A450" s="59" t="s">
        <v>4363</v>
      </c>
      <c r="B450" s="59" t="s">
        <v>5788</v>
      </c>
      <c r="C450" s="59" t="s">
        <v>5814</v>
      </c>
      <c r="D450" s="59" t="s">
        <v>125</v>
      </c>
      <c r="E450" s="59">
        <v>0</v>
      </c>
      <c r="F450" s="59">
        <v>0</v>
      </c>
      <c r="G450" s="59">
        <v>0</v>
      </c>
      <c r="H450" s="59">
        <v>0</v>
      </c>
      <c r="I450" s="59">
        <v>0</v>
      </c>
      <c r="J450" s="59">
        <v>0</v>
      </c>
      <c r="K450" s="59">
        <v>0</v>
      </c>
      <c r="L450" s="59">
        <v>0</v>
      </c>
      <c r="M450" s="59">
        <v>0</v>
      </c>
      <c r="N450" s="59">
        <v>0</v>
      </c>
      <c r="O450" s="59">
        <v>0</v>
      </c>
      <c r="P450" s="59">
        <v>0</v>
      </c>
      <c r="Q450" s="59">
        <v>0</v>
      </c>
      <c r="R450" s="59">
        <v>0</v>
      </c>
      <c r="S450" s="90"/>
      <c r="T450" s="90"/>
      <c r="U450" s="91"/>
    </row>
    <row r="451" spans="1:21" ht="13.2" x14ac:dyDescent="0.25">
      <c r="A451" s="59" t="s">
        <v>4364</v>
      </c>
      <c r="B451" s="59" t="s">
        <v>5815</v>
      </c>
      <c r="C451" s="59" t="s">
        <v>5816</v>
      </c>
      <c r="D451" s="59" t="s">
        <v>125</v>
      </c>
      <c r="E451" s="59">
        <v>0</v>
      </c>
      <c r="F451" s="59">
        <v>0</v>
      </c>
      <c r="G451" s="59">
        <v>0</v>
      </c>
      <c r="H451" s="59">
        <v>0</v>
      </c>
      <c r="I451" s="59">
        <v>0</v>
      </c>
      <c r="J451" s="59">
        <v>0</v>
      </c>
      <c r="K451" s="59">
        <v>0</v>
      </c>
      <c r="L451" s="59">
        <v>0</v>
      </c>
      <c r="M451" s="59">
        <v>0</v>
      </c>
      <c r="N451" s="59">
        <v>0</v>
      </c>
      <c r="O451" s="59">
        <v>0</v>
      </c>
      <c r="P451" s="59">
        <v>0</v>
      </c>
      <c r="Q451" s="59">
        <v>0</v>
      </c>
      <c r="R451" s="59">
        <v>0</v>
      </c>
      <c r="S451" s="90"/>
      <c r="T451" s="90"/>
      <c r="U451" s="91"/>
    </row>
    <row r="452" spans="1:21" ht="13.2" x14ac:dyDescent="0.25">
      <c r="A452" s="59" t="s">
        <v>4365</v>
      </c>
      <c r="B452" s="59" t="s">
        <v>5815</v>
      </c>
      <c r="C452" s="59" t="s">
        <v>5817</v>
      </c>
      <c r="D452" s="59" t="s">
        <v>125</v>
      </c>
      <c r="E452" s="59">
        <v>0</v>
      </c>
      <c r="F452" s="59">
        <v>0</v>
      </c>
      <c r="G452" s="59">
        <v>0</v>
      </c>
      <c r="H452" s="59">
        <v>0</v>
      </c>
      <c r="I452" s="59">
        <v>0</v>
      </c>
      <c r="J452" s="59">
        <v>0</v>
      </c>
      <c r="K452" s="59">
        <v>0</v>
      </c>
      <c r="L452" s="59">
        <v>0</v>
      </c>
      <c r="M452" s="59">
        <v>0</v>
      </c>
      <c r="N452" s="59">
        <v>0</v>
      </c>
      <c r="O452" s="59">
        <v>0</v>
      </c>
      <c r="P452" s="59">
        <v>0</v>
      </c>
      <c r="Q452" s="59">
        <v>0</v>
      </c>
      <c r="R452" s="59">
        <v>0</v>
      </c>
      <c r="S452" s="90"/>
      <c r="T452" s="90"/>
      <c r="U452" s="91"/>
    </row>
    <row r="453" spans="1:21" ht="13.2" x14ac:dyDescent="0.25">
      <c r="A453" s="59" t="s">
        <v>4366</v>
      </c>
      <c r="B453" s="59" t="s">
        <v>5818</v>
      </c>
      <c r="C453" s="59" t="s">
        <v>5819</v>
      </c>
      <c r="D453" s="59" t="s">
        <v>125</v>
      </c>
      <c r="E453" s="59">
        <v>74376</v>
      </c>
      <c r="F453" s="59">
        <v>74376</v>
      </c>
      <c r="G453" s="59">
        <v>74376</v>
      </c>
      <c r="H453" s="59">
        <v>74376</v>
      </c>
      <c r="I453" s="59">
        <v>74376</v>
      </c>
      <c r="J453" s="59">
        <v>74376</v>
      </c>
      <c r="K453" s="59">
        <v>74376</v>
      </c>
      <c r="L453" s="59">
        <v>74376</v>
      </c>
      <c r="M453" s="59">
        <v>74376</v>
      </c>
      <c r="N453" s="59">
        <v>74335</v>
      </c>
      <c r="O453" s="59">
        <v>74343</v>
      </c>
      <c r="P453" s="59">
        <v>74357</v>
      </c>
      <c r="Q453" s="59">
        <v>75070</v>
      </c>
      <c r="R453" s="59">
        <v>74397216</v>
      </c>
      <c r="S453" s="90"/>
      <c r="T453" s="90"/>
      <c r="U453" s="91"/>
    </row>
    <row r="454" spans="1:21" ht="13.2" x14ac:dyDescent="0.25">
      <c r="A454" s="59" t="s">
        <v>4367</v>
      </c>
      <c r="B454" s="59" t="s">
        <v>5818</v>
      </c>
      <c r="C454" s="59" t="s">
        <v>5820</v>
      </c>
      <c r="D454" s="59" t="s">
        <v>125</v>
      </c>
      <c r="E454" s="59">
        <v>0</v>
      </c>
      <c r="F454" s="59">
        <v>0</v>
      </c>
      <c r="G454" s="59">
        <v>0</v>
      </c>
      <c r="H454" s="59">
        <v>0</v>
      </c>
      <c r="I454" s="59">
        <v>0</v>
      </c>
      <c r="J454" s="59">
        <v>0</v>
      </c>
      <c r="K454" s="59">
        <v>0</v>
      </c>
      <c r="L454" s="59">
        <v>0</v>
      </c>
      <c r="M454" s="59">
        <v>0</v>
      </c>
      <c r="N454" s="59">
        <v>0</v>
      </c>
      <c r="O454" s="59">
        <v>0</v>
      </c>
      <c r="P454" s="59">
        <v>0</v>
      </c>
      <c r="Q454" s="59">
        <v>0</v>
      </c>
      <c r="R454" s="59">
        <v>0</v>
      </c>
      <c r="S454" s="90"/>
      <c r="T454" s="90"/>
      <c r="U454" s="91"/>
    </row>
    <row r="455" spans="1:21" ht="13.2" x14ac:dyDescent="0.25">
      <c r="A455" s="59" t="s">
        <v>4368</v>
      </c>
      <c r="B455" s="59" t="s">
        <v>5818</v>
      </c>
      <c r="C455" s="59" t="s">
        <v>5821</v>
      </c>
      <c r="D455" s="59" t="s">
        <v>125</v>
      </c>
      <c r="E455" s="59">
        <v>48656</v>
      </c>
      <c r="F455" s="59">
        <v>48637</v>
      </c>
      <c r="G455" s="59">
        <v>48637</v>
      </c>
      <c r="H455" s="59">
        <v>48637</v>
      </c>
      <c r="I455" s="59">
        <v>48637</v>
      </c>
      <c r="J455" s="59">
        <v>48637</v>
      </c>
      <c r="K455" s="59">
        <v>48637</v>
      </c>
      <c r="L455" s="59">
        <v>48637</v>
      </c>
      <c r="M455" s="59">
        <v>48637</v>
      </c>
      <c r="N455" s="59">
        <v>48637</v>
      </c>
      <c r="O455" s="59">
        <v>48637</v>
      </c>
      <c r="P455" s="59">
        <v>48637</v>
      </c>
      <c r="Q455" s="59">
        <v>50590</v>
      </c>
      <c r="R455" s="59">
        <v>48718759</v>
      </c>
      <c r="S455" s="90"/>
      <c r="T455" s="90"/>
      <c r="U455" s="91"/>
    </row>
    <row r="456" spans="1:21" ht="13.2" x14ac:dyDescent="0.25">
      <c r="A456" s="59" t="s">
        <v>4369</v>
      </c>
      <c r="B456" s="59" t="s">
        <v>5818</v>
      </c>
      <c r="C456" s="59" t="s">
        <v>5822</v>
      </c>
      <c r="D456" s="59" t="s">
        <v>125</v>
      </c>
      <c r="E456" s="59">
        <v>0</v>
      </c>
      <c r="F456" s="59">
        <v>0</v>
      </c>
      <c r="G456" s="59">
        <v>0</v>
      </c>
      <c r="H456" s="59">
        <v>0</v>
      </c>
      <c r="I456" s="59">
        <v>0</v>
      </c>
      <c r="J456" s="59">
        <v>0</v>
      </c>
      <c r="K456" s="59">
        <v>0</v>
      </c>
      <c r="L456" s="59">
        <v>0</v>
      </c>
      <c r="M456" s="59">
        <v>0</v>
      </c>
      <c r="N456" s="59">
        <v>0</v>
      </c>
      <c r="O456" s="59">
        <v>0</v>
      </c>
      <c r="P456" s="59">
        <v>0</v>
      </c>
      <c r="Q456" s="59">
        <v>0</v>
      </c>
      <c r="R456" s="59">
        <v>0</v>
      </c>
      <c r="S456" s="90"/>
      <c r="T456" s="90"/>
      <c r="U456" s="91"/>
    </row>
    <row r="457" spans="1:21" ht="13.2" x14ac:dyDescent="0.25">
      <c r="A457" s="59" t="s">
        <v>4370</v>
      </c>
      <c r="B457" s="59" t="s">
        <v>5818</v>
      </c>
      <c r="C457" s="59" t="s">
        <v>5823</v>
      </c>
      <c r="D457" s="59" t="s">
        <v>125</v>
      </c>
      <c r="E457" s="59">
        <v>22756</v>
      </c>
      <c r="F457" s="59">
        <v>22756</v>
      </c>
      <c r="G457" s="59">
        <v>22763</v>
      </c>
      <c r="H457" s="59">
        <v>22763</v>
      </c>
      <c r="I457" s="59">
        <v>22763</v>
      </c>
      <c r="J457" s="59">
        <v>22763</v>
      </c>
      <c r="K457" s="59">
        <v>22763</v>
      </c>
      <c r="L457" s="59">
        <v>22763</v>
      </c>
      <c r="M457" s="59">
        <v>22763</v>
      </c>
      <c r="N457" s="59">
        <v>22763</v>
      </c>
      <c r="O457" s="59">
        <v>22763</v>
      </c>
      <c r="P457" s="59">
        <v>22763</v>
      </c>
      <c r="Q457" s="59">
        <v>22763</v>
      </c>
      <c r="R457" s="59">
        <v>22761972</v>
      </c>
      <c r="S457" s="90"/>
      <c r="T457" s="90"/>
      <c r="U457" s="91"/>
    </row>
    <row r="458" spans="1:21" ht="13.2" x14ac:dyDescent="0.25">
      <c r="A458" s="59" t="s">
        <v>4371</v>
      </c>
      <c r="B458" s="59" t="s">
        <v>5818</v>
      </c>
      <c r="C458" s="59" t="s">
        <v>5824</v>
      </c>
      <c r="D458" s="59" t="s">
        <v>125</v>
      </c>
      <c r="E458" s="59">
        <v>0</v>
      </c>
      <c r="F458" s="59">
        <v>0</v>
      </c>
      <c r="G458" s="59">
        <v>0</v>
      </c>
      <c r="H458" s="59">
        <v>0</v>
      </c>
      <c r="I458" s="59">
        <v>0</v>
      </c>
      <c r="J458" s="59">
        <v>0</v>
      </c>
      <c r="K458" s="59">
        <v>0</v>
      </c>
      <c r="L458" s="59">
        <v>0</v>
      </c>
      <c r="M458" s="59">
        <v>0</v>
      </c>
      <c r="N458" s="59">
        <v>0</v>
      </c>
      <c r="O458" s="59">
        <v>0</v>
      </c>
      <c r="P458" s="59">
        <v>0</v>
      </c>
      <c r="Q458" s="59">
        <v>0</v>
      </c>
      <c r="R458" s="59">
        <v>0</v>
      </c>
      <c r="S458" s="90"/>
      <c r="T458" s="90"/>
      <c r="U458" s="91"/>
    </row>
    <row r="459" spans="1:21" ht="13.2" x14ac:dyDescent="0.25">
      <c r="A459" s="59" t="s">
        <v>4372</v>
      </c>
      <c r="B459" s="59" t="s">
        <v>5818</v>
      </c>
      <c r="C459" s="59" t="s">
        <v>5825</v>
      </c>
      <c r="D459" s="59" t="s">
        <v>125</v>
      </c>
      <c r="E459" s="59">
        <v>39371</v>
      </c>
      <c r="F459" s="59">
        <v>39371</v>
      </c>
      <c r="G459" s="59">
        <v>39371</v>
      </c>
      <c r="H459" s="59">
        <v>39371</v>
      </c>
      <c r="I459" s="59">
        <v>39371</v>
      </c>
      <c r="J459" s="59">
        <v>39371</v>
      </c>
      <c r="K459" s="59">
        <v>39601</v>
      </c>
      <c r="L459" s="59">
        <v>40257</v>
      </c>
      <c r="M459" s="59">
        <v>40258</v>
      </c>
      <c r="N459" s="59">
        <v>40258</v>
      </c>
      <c r="O459" s="59">
        <v>40252</v>
      </c>
      <c r="P459" s="59">
        <v>40252</v>
      </c>
      <c r="Q459" s="59">
        <v>40252</v>
      </c>
      <c r="R459" s="59">
        <v>39795500</v>
      </c>
      <c r="S459" s="90"/>
      <c r="T459" s="90"/>
      <c r="U459" s="91"/>
    </row>
    <row r="460" spans="1:21" ht="13.2" x14ac:dyDescent="0.25">
      <c r="A460" s="59" t="s">
        <v>4373</v>
      </c>
      <c r="B460" s="59" t="s">
        <v>5818</v>
      </c>
      <c r="C460" s="59" t="s">
        <v>5826</v>
      </c>
      <c r="D460" s="59" t="s">
        <v>125</v>
      </c>
      <c r="E460" s="59">
        <v>44242</v>
      </c>
      <c r="F460" s="59">
        <v>44242</v>
      </c>
      <c r="G460" s="59">
        <v>44242</v>
      </c>
      <c r="H460" s="59">
        <v>44242</v>
      </c>
      <c r="I460" s="59">
        <v>44242</v>
      </c>
      <c r="J460" s="59">
        <v>44242</v>
      </c>
      <c r="K460" s="59">
        <v>43729</v>
      </c>
      <c r="L460" s="59">
        <v>43626</v>
      </c>
      <c r="M460" s="59">
        <v>43626</v>
      </c>
      <c r="N460" s="59">
        <v>43626</v>
      </c>
      <c r="O460" s="59">
        <v>43626</v>
      </c>
      <c r="P460" s="59">
        <v>43626</v>
      </c>
      <c r="Q460" s="59">
        <v>43626</v>
      </c>
      <c r="R460" s="59">
        <v>43917086</v>
      </c>
      <c r="S460" s="90"/>
      <c r="T460" s="90"/>
      <c r="U460" s="91"/>
    </row>
    <row r="461" spans="1:21" ht="13.2" x14ac:dyDescent="0.25">
      <c r="A461" s="59" t="s">
        <v>4374</v>
      </c>
      <c r="B461" s="59" t="s">
        <v>5818</v>
      </c>
      <c r="C461" s="59" t="s">
        <v>5827</v>
      </c>
      <c r="D461" s="59" t="s">
        <v>125</v>
      </c>
      <c r="E461" s="59">
        <v>0</v>
      </c>
      <c r="F461" s="59">
        <v>0</v>
      </c>
      <c r="G461" s="59">
        <v>0</v>
      </c>
      <c r="H461" s="59">
        <v>0</v>
      </c>
      <c r="I461" s="59">
        <v>0</v>
      </c>
      <c r="J461" s="59">
        <v>0</v>
      </c>
      <c r="K461" s="59">
        <v>0</v>
      </c>
      <c r="L461" s="59">
        <v>0</v>
      </c>
      <c r="M461" s="59">
        <v>0</v>
      </c>
      <c r="N461" s="59">
        <v>0</v>
      </c>
      <c r="O461" s="59">
        <v>0</v>
      </c>
      <c r="P461" s="59">
        <v>0</v>
      </c>
      <c r="Q461" s="59">
        <v>0</v>
      </c>
      <c r="R461" s="59">
        <v>0</v>
      </c>
      <c r="S461" s="90"/>
      <c r="T461" s="90"/>
      <c r="U461" s="91"/>
    </row>
    <row r="462" spans="1:21" ht="13.2" x14ac:dyDescent="0.25">
      <c r="A462" s="59" t="s">
        <v>4375</v>
      </c>
      <c r="B462" s="59" t="s">
        <v>5818</v>
      </c>
      <c r="C462" s="59" t="s">
        <v>5828</v>
      </c>
      <c r="D462" s="59" t="s">
        <v>125</v>
      </c>
      <c r="E462" s="59">
        <v>23249</v>
      </c>
      <c r="F462" s="59">
        <v>23283</v>
      </c>
      <c r="G462" s="59">
        <v>23281</v>
      </c>
      <c r="H462" s="59">
        <v>23302</v>
      </c>
      <c r="I462" s="59">
        <v>23301</v>
      </c>
      <c r="J462" s="59">
        <v>23303</v>
      </c>
      <c r="K462" s="59">
        <v>23303</v>
      </c>
      <c r="L462" s="59">
        <v>23326</v>
      </c>
      <c r="M462" s="59">
        <v>23324</v>
      </c>
      <c r="N462" s="59">
        <v>23324</v>
      </c>
      <c r="O462" s="59">
        <v>23346</v>
      </c>
      <c r="P462" s="59">
        <v>23512</v>
      </c>
      <c r="Q462" s="59">
        <v>23512</v>
      </c>
      <c r="R462" s="59">
        <v>23332178</v>
      </c>
      <c r="S462" s="90"/>
      <c r="T462" s="90"/>
      <c r="U462" s="91"/>
    </row>
    <row r="463" spans="1:21" ht="13.2" x14ac:dyDescent="0.25">
      <c r="A463" s="59" t="s">
        <v>4376</v>
      </c>
      <c r="B463" s="59" t="s">
        <v>5818</v>
      </c>
      <c r="C463" s="59" t="s">
        <v>5829</v>
      </c>
      <c r="D463" s="59" t="s">
        <v>125</v>
      </c>
      <c r="E463" s="59">
        <v>14781</v>
      </c>
      <c r="F463" s="59">
        <v>14781</v>
      </c>
      <c r="G463" s="59">
        <v>14781</v>
      </c>
      <c r="H463" s="59">
        <v>14781</v>
      </c>
      <c r="I463" s="59">
        <v>14781</v>
      </c>
      <c r="J463" s="59">
        <v>14781</v>
      </c>
      <c r="K463" s="59">
        <v>14861</v>
      </c>
      <c r="L463" s="59">
        <v>14781</v>
      </c>
      <c r="M463" s="59">
        <v>14781</v>
      </c>
      <c r="N463" s="59">
        <v>14781</v>
      </c>
      <c r="O463" s="59">
        <v>14781</v>
      </c>
      <c r="P463" s="59">
        <v>14781</v>
      </c>
      <c r="Q463" s="59">
        <v>14781</v>
      </c>
      <c r="R463" s="59">
        <v>14787976</v>
      </c>
      <c r="S463" s="90"/>
      <c r="T463" s="90"/>
      <c r="U463" s="91"/>
    </row>
    <row r="464" spans="1:21" ht="13.2" x14ac:dyDescent="0.25">
      <c r="A464" s="59" t="s">
        <v>4377</v>
      </c>
      <c r="B464" s="59" t="s">
        <v>5818</v>
      </c>
      <c r="C464" s="59" t="s">
        <v>5830</v>
      </c>
      <c r="D464" s="59" t="s">
        <v>125</v>
      </c>
      <c r="E464" s="59">
        <v>0</v>
      </c>
      <c r="F464" s="59">
        <v>0</v>
      </c>
      <c r="G464" s="59">
        <v>0</v>
      </c>
      <c r="H464" s="59">
        <v>0</v>
      </c>
      <c r="I464" s="59">
        <v>0</v>
      </c>
      <c r="J464" s="59">
        <v>0</v>
      </c>
      <c r="K464" s="59">
        <v>0</v>
      </c>
      <c r="L464" s="59">
        <v>0</v>
      </c>
      <c r="M464" s="59">
        <v>0</v>
      </c>
      <c r="N464" s="59">
        <v>0</v>
      </c>
      <c r="O464" s="59">
        <v>0</v>
      </c>
      <c r="P464" s="59">
        <v>0</v>
      </c>
      <c r="Q464" s="59">
        <v>0</v>
      </c>
      <c r="R464" s="59">
        <v>0</v>
      </c>
      <c r="S464" s="90"/>
      <c r="T464" s="90"/>
      <c r="U464" s="91"/>
    </row>
    <row r="465" spans="1:21" ht="13.2" x14ac:dyDescent="0.25">
      <c r="A465" s="59" t="s">
        <v>4378</v>
      </c>
      <c r="B465" s="59" t="s">
        <v>5818</v>
      </c>
      <c r="C465" s="59" t="s">
        <v>5831</v>
      </c>
      <c r="D465" s="59" t="s">
        <v>125</v>
      </c>
      <c r="E465" s="59">
        <v>7769</v>
      </c>
      <c r="F465" s="59">
        <v>7769</v>
      </c>
      <c r="G465" s="59">
        <v>7769</v>
      </c>
      <c r="H465" s="59">
        <v>7770</v>
      </c>
      <c r="I465" s="59">
        <v>7770</v>
      </c>
      <c r="J465" s="59">
        <v>8310</v>
      </c>
      <c r="K465" s="59">
        <v>8316</v>
      </c>
      <c r="L465" s="59">
        <v>8311</v>
      </c>
      <c r="M465" s="59">
        <v>8311</v>
      </c>
      <c r="N465" s="59">
        <v>8311</v>
      </c>
      <c r="O465" s="59">
        <v>8311</v>
      </c>
      <c r="P465" s="59">
        <v>9117</v>
      </c>
      <c r="Q465" s="59">
        <v>9205</v>
      </c>
      <c r="R465" s="59">
        <v>8212516</v>
      </c>
      <c r="S465" s="90"/>
      <c r="T465" s="90"/>
      <c r="U465" s="91"/>
    </row>
    <row r="466" spans="1:21" ht="13.2" x14ac:dyDescent="0.25">
      <c r="A466" s="59" t="s">
        <v>4379</v>
      </c>
      <c r="B466" s="59" t="s">
        <v>5818</v>
      </c>
      <c r="C466" s="59" t="s">
        <v>5832</v>
      </c>
      <c r="D466" s="59" t="s">
        <v>125</v>
      </c>
      <c r="E466" s="59">
        <v>18514</v>
      </c>
      <c r="F466" s="59">
        <v>18514</v>
      </c>
      <c r="G466" s="59">
        <v>18514</v>
      </c>
      <c r="H466" s="59">
        <v>18514</v>
      </c>
      <c r="I466" s="59">
        <v>18514</v>
      </c>
      <c r="J466" s="59">
        <v>18514</v>
      </c>
      <c r="K466" s="59">
        <v>18514</v>
      </c>
      <c r="L466" s="59">
        <v>18514</v>
      </c>
      <c r="M466" s="59">
        <v>18514</v>
      </c>
      <c r="N466" s="59">
        <v>18514</v>
      </c>
      <c r="O466" s="59">
        <v>18514</v>
      </c>
      <c r="P466" s="59">
        <v>17980</v>
      </c>
      <c r="Q466" s="59">
        <v>17980</v>
      </c>
      <c r="R466" s="59">
        <v>18447551</v>
      </c>
      <c r="S466" s="90"/>
      <c r="T466" s="90"/>
      <c r="U466" s="91"/>
    </row>
    <row r="467" spans="1:21" ht="13.2" x14ac:dyDescent="0.25">
      <c r="A467" s="59" t="s">
        <v>4380</v>
      </c>
      <c r="B467" s="59" t="s">
        <v>5818</v>
      </c>
      <c r="C467" s="59" t="s">
        <v>5833</v>
      </c>
      <c r="D467" s="59" t="s">
        <v>125</v>
      </c>
      <c r="E467" s="59">
        <v>0</v>
      </c>
      <c r="F467" s="59">
        <v>0</v>
      </c>
      <c r="G467" s="59">
        <v>0</v>
      </c>
      <c r="H467" s="59">
        <v>0</v>
      </c>
      <c r="I467" s="59">
        <v>0</v>
      </c>
      <c r="J467" s="59">
        <v>0</v>
      </c>
      <c r="K467" s="59">
        <v>0</v>
      </c>
      <c r="L467" s="59">
        <v>0</v>
      </c>
      <c r="M467" s="59">
        <v>0</v>
      </c>
      <c r="N467" s="59">
        <v>0</v>
      </c>
      <c r="O467" s="59">
        <v>0</v>
      </c>
      <c r="P467" s="59">
        <v>0</v>
      </c>
      <c r="Q467" s="59">
        <v>0</v>
      </c>
      <c r="R467" s="59">
        <v>0</v>
      </c>
      <c r="S467" s="90"/>
      <c r="T467" s="90"/>
      <c r="U467" s="91"/>
    </row>
    <row r="468" spans="1:21" ht="13.2" x14ac:dyDescent="0.25">
      <c r="A468" s="59" t="s">
        <v>4381</v>
      </c>
      <c r="B468" s="59" t="s">
        <v>5834</v>
      </c>
      <c r="C468" s="59" t="s">
        <v>5835</v>
      </c>
      <c r="D468" s="59" t="s">
        <v>125</v>
      </c>
      <c r="E468" s="59">
        <v>0</v>
      </c>
      <c r="F468" s="59">
        <v>0</v>
      </c>
      <c r="G468" s="59">
        <v>0</v>
      </c>
      <c r="H468" s="59">
        <v>0</v>
      </c>
      <c r="I468" s="59">
        <v>0</v>
      </c>
      <c r="J468" s="59">
        <v>0</v>
      </c>
      <c r="K468" s="59">
        <v>0</v>
      </c>
      <c r="L468" s="59">
        <v>0</v>
      </c>
      <c r="M468" s="59">
        <v>0</v>
      </c>
      <c r="N468" s="59">
        <v>0</v>
      </c>
      <c r="O468" s="59">
        <v>0</v>
      </c>
      <c r="P468" s="59">
        <v>0</v>
      </c>
      <c r="Q468" s="59">
        <v>0</v>
      </c>
      <c r="R468" s="59">
        <v>0</v>
      </c>
      <c r="S468" s="90"/>
      <c r="T468" s="90"/>
      <c r="U468" s="91"/>
    </row>
    <row r="469" spans="1:21" ht="13.2" x14ac:dyDescent="0.25">
      <c r="A469" s="59" t="s">
        <v>4382</v>
      </c>
      <c r="B469" s="59" t="s">
        <v>5834</v>
      </c>
      <c r="C469" s="59" t="s">
        <v>5836</v>
      </c>
      <c r="D469" s="59" t="s">
        <v>125</v>
      </c>
      <c r="E469" s="59">
        <v>407</v>
      </c>
      <c r="F469" s="59">
        <v>407</v>
      </c>
      <c r="G469" s="59">
        <v>407</v>
      </c>
      <c r="H469" s="59">
        <v>427</v>
      </c>
      <c r="I469" s="59">
        <v>427</v>
      </c>
      <c r="J469" s="59">
        <v>427</v>
      </c>
      <c r="K469" s="59">
        <v>427</v>
      </c>
      <c r="L469" s="59">
        <v>427</v>
      </c>
      <c r="M469" s="59">
        <v>427</v>
      </c>
      <c r="N469" s="59">
        <v>427</v>
      </c>
      <c r="O469" s="59">
        <v>427</v>
      </c>
      <c r="P469" s="59">
        <v>427</v>
      </c>
      <c r="Q469" s="59">
        <v>427</v>
      </c>
      <c r="R469" s="59">
        <v>423091</v>
      </c>
      <c r="S469" s="90"/>
      <c r="T469" s="90"/>
      <c r="U469" s="91"/>
    </row>
    <row r="470" spans="1:21" ht="13.2" x14ac:dyDescent="0.25">
      <c r="A470" s="59" t="s">
        <v>4383</v>
      </c>
      <c r="B470" s="59" t="s">
        <v>5834</v>
      </c>
      <c r="C470" s="59" t="s">
        <v>5837</v>
      </c>
      <c r="D470" s="59" t="s">
        <v>125</v>
      </c>
      <c r="E470" s="59">
        <v>0</v>
      </c>
      <c r="F470" s="59">
        <v>0</v>
      </c>
      <c r="G470" s="59">
        <v>0</v>
      </c>
      <c r="H470" s="59">
        <v>0</v>
      </c>
      <c r="I470" s="59">
        <v>0</v>
      </c>
      <c r="J470" s="59">
        <v>0</v>
      </c>
      <c r="K470" s="59">
        <v>0</v>
      </c>
      <c r="L470" s="59">
        <v>0</v>
      </c>
      <c r="M470" s="59">
        <v>0</v>
      </c>
      <c r="N470" s="59">
        <v>0</v>
      </c>
      <c r="O470" s="59">
        <v>0</v>
      </c>
      <c r="P470" s="59">
        <v>0</v>
      </c>
      <c r="Q470" s="59">
        <v>0</v>
      </c>
      <c r="R470" s="59">
        <v>0</v>
      </c>
      <c r="S470" s="90"/>
      <c r="T470" s="90"/>
      <c r="U470" s="91"/>
    </row>
    <row r="471" spans="1:21" ht="13.2" x14ac:dyDescent="0.25">
      <c r="A471" s="59" t="s">
        <v>4384</v>
      </c>
      <c r="B471" s="59" t="s">
        <v>5834</v>
      </c>
      <c r="C471" s="59" t="s">
        <v>5838</v>
      </c>
      <c r="D471" s="59" t="s">
        <v>125</v>
      </c>
      <c r="E471" s="59">
        <v>2109</v>
      </c>
      <c r="F471" s="59">
        <v>2109</v>
      </c>
      <c r="G471" s="59">
        <v>2109</v>
      </c>
      <c r="H471" s="59">
        <v>2109</v>
      </c>
      <c r="I471" s="59">
        <v>2109</v>
      </c>
      <c r="J471" s="59">
        <v>2109</v>
      </c>
      <c r="K471" s="59">
        <v>2109</v>
      </c>
      <c r="L471" s="59">
        <v>2109</v>
      </c>
      <c r="M471" s="59">
        <v>2109</v>
      </c>
      <c r="N471" s="59">
        <v>2109</v>
      </c>
      <c r="O471" s="59">
        <v>2109</v>
      </c>
      <c r="P471" s="59">
        <v>2109</v>
      </c>
      <c r="Q471" s="59">
        <v>2109</v>
      </c>
      <c r="R471" s="59">
        <v>2109234</v>
      </c>
      <c r="S471" s="90"/>
      <c r="T471" s="90"/>
      <c r="U471" s="91"/>
    </row>
    <row r="472" spans="1:21" ht="13.2" x14ac:dyDescent="0.25">
      <c r="A472" s="59" t="s">
        <v>4385</v>
      </c>
      <c r="B472" s="59" t="s">
        <v>5834</v>
      </c>
      <c r="C472" s="59" t="s">
        <v>5839</v>
      </c>
      <c r="D472" s="59" t="s">
        <v>125</v>
      </c>
      <c r="E472" s="59">
        <v>0</v>
      </c>
      <c r="F472" s="59">
        <v>0</v>
      </c>
      <c r="G472" s="59">
        <v>0</v>
      </c>
      <c r="H472" s="59">
        <v>0</v>
      </c>
      <c r="I472" s="59">
        <v>0</v>
      </c>
      <c r="J472" s="59">
        <v>0</v>
      </c>
      <c r="K472" s="59">
        <v>0</v>
      </c>
      <c r="L472" s="59">
        <v>0</v>
      </c>
      <c r="M472" s="59">
        <v>0</v>
      </c>
      <c r="N472" s="59">
        <v>0</v>
      </c>
      <c r="O472" s="59">
        <v>0</v>
      </c>
      <c r="P472" s="59">
        <v>0</v>
      </c>
      <c r="Q472" s="59">
        <v>0</v>
      </c>
      <c r="R472" s="59">
        <v>0</v>
      </c>
      <c r="S472" s="90"/>
      <c r="T472" s="90"/>
      <c r="U472" s="91"/>
    </row>
    <row r="473" spans="1:21" ht="13.2" x14ac:dyDescent="0.25">
      <c r="A473" s="59" t="s">
        <v>4386</v>
      </c>
      <c r="B473" s="59" t="s">
        <v>5834</v>
      </c>
      <c r="C473" s="59" t="s">
        <v>5840</v>
      </c>
      <c r="D473" s="59" t="s">
        <v>125</v>
      </c>
      <c r="E473" s="59">
        <v>3521</v>
      </c>
      <c r="F473" s="59">
        <v>3521</v>
      </c>
      <c r="G473" s="59">
        <v>3521</v>
      </c>
      <c r="H473" s="59">
        <v>3521</v>
      </c>
      <c r="I473" s="59">
        <v>3521</v>
      </c>
      <c r="J473" s="59">
        <v>3521</v>
      </c>
      <c r="K473" s="59">
        <v>3521</v>
      </c>
      <c r="L473" s="59">
        <v>3521</v>
      </c>
      <c r="M473" s="59">
        <v>3521</v>
      </c>
      <c r="N473" s="59">
        <v>3521</v>
      </c>
      <c r="O473" s="59">
        <v>3521</v>
      </c>
      <c r="P473" s="59">
        <v>3521</v>
      </c>
      <c r="Q473" s="59">
        <v>3521</v>
      </c>
      <c r="R473" s="59">
        <v>3521061</v>
      </c>
      <c r="S473" s="90"/>
      <c r="T473" s="90"/>
      <c r="U473" s="91"/>
    </row>
    <row r="474" spans="1:21" ht="13.2" x14ac:dyDescent="0.25">
      <c r="A474" s="59" t="s">
        <v>4387</v>
      </c>
      <c r="B474" s="59" t="s">
        <v>5834</v>
      </c>
      <c r="C474" s="59" t="s">
        <v>5841</v>
      </c>
      <c r="D474" s="59" t="s">
        <v>125</v>
      </c>
      <c r="E474" s="59">
        <v>0</v>
      </c>
      <c r="F474" s="59">
        <v>0</v>
      </c>
      <c r="G474" s="59">
        <v>0</v>
      </c>
      <c r="H474" s="59">
        <v>0</v>
      </c>
      <c r="I474" s="59">
        <v>0</v>
      </c>
      <c r="J474" s="59">
        <v>0</v>
      </c>
      <c r="K474" s="59">
        <v>0</v>
      </c>
      <c r="L474" s="59">
        <v>0</v>
      </c>
      <c r="M474" s="59">
        <v>0</v>
      </c>
      <c r="N474" s="59">
        <v>0</v>
      </c>
      <c r="O474" s="59">
        <v>0</v>
      </c>
      <c r="P474" s="59">
        <v>0</v>
      </c>
      <c r="Q474" s="59">
        <v>0</v>
      </c>
      <c r="R474" s="59">
        <v>0</v>
      </c>
      <c r="S474" s="90"/>
      <c r="T474" s="90"/>
      <c r="U474" s="91"/>
    </row>
    <row r="475" spans="1:21" ht="13.2" x14ac:dyDescent="0.25">
      <c r="A475" s="59" t="s">
        <v>4388</v>
      </c>
      <c r="B475" s="59" t="s">
        <v>5834</v>
      </c>
      <c r="C475" s="59" t="s">
        <v>5842</v>
      </c>
      <c r="D475" s="59" t="s">
        <v>125</v>
      </c>
      <c r="E475" s="59">
        <v>297</v>
      </c>
      <c r="F475" s="59">
        <v>297</v>
      </c>
      <c r="G475" s="59">
        <v>297</v>
      </c>
      <c r="H475" s="59">
        <v>297</v>
      </c>
      <c r="I475" s="59">
        <v>297</v>
      </c>
      <c r="J475" s="59">
        <v>297</v>
      </c>
      <c r="K475" s="59">
        <v>297</v>
      </c>
      <c r="L475" s="59">
        <v>297</v>
      </c>
      <c r="M475" s="59">
        <v>297</v>
      </c>
      <c r="N475" s="59">
        <v>297</v>
      </c>
      <c r="O475" s="59">
        <v>297</v>
      </c>
      <c r="P475" s="59">
        <v>297</v>
      </c>
      <c r="Q475" s="59">
        <v>297</v>
      </c>
      <c r="R475" s="59">
        <v>296767</v>
      </c>
      <c r="S475" s="90"/>
      <c r="T475" s="90"/>
      <c r="U475" s="91"/>
    </row>
    <row r="476" spans="1:21" ht="13.2" x14ac:dyDescent="0.25">
      <c r="A476" s="59" t="s">
        <v>4389</v>
      </c>
      <c r="B476" s="59" t="s">
        <v>5834</v>
      </c>
      <c r="C476" s="59" t="s">
        <v>5843</v>
      </c>
      <c r="D476" s="59" t="s">
        <v>125</v>
      </c>
      <c r="E476" s="59">
        <v>0</v>
      </c>
      <c r="F476" s="59">
        <v>0</v>
      </c>
      <c r="G476" s="59">
        <v>0</v>
      </c>
      <c r="H476" s="59">
        <v>0</v>
      </c>
      <c r="I476" s="59">
        <v>0</v>
      </c>
      <c r="J476" s="59">
        <v>0</v>
      </c>
      <c r="K476" s="59">
        <v>0</v>
      </c>
      <c r="L476" s="59">
        <v>0</v>
      </c>
      <c r="M476" s="59">
        <v>0</v>
      </c>
      <c r="N476" s="59">
        <v>0</v>
      </c>
      <c r="O476" s="59">
        <v>0</v>
      </c>
      <c r="P476" s="59">
        <v>0</v>
      </c>
      <c r="Q476" s="59">
        <v>0</v>
      </c>
      <c r="R476" s="59">
        <v>0</v>
      </c>
      <c r="S476" s="90"/>
      <c r="T476" s="90"/>
      <c r="U476" s="91"/>
    </row>
    <row r="477" spans="1:21" ht="13.2" x14ac:dyDescent="0.25">
      <c r="A477" s="59" t="s">
        <v>4390</v>
      </c>
      <c r="B477" s="59" t="s">
        <v>5834</v>
      </c>
      <c r="C477" s="59" t="s">
        <v>5844</v>
      </c>
      <c r="D477" s="59" t="s">
        <v>125</v>
      </c>
      <c r="E477" s="59">
        <v>2852</v>
      </c>
      <c r="F477" s="59">
        <v>2852</v>
      </c>
      <c r="G477" s="59">
        <v>2852</v>
      </c>
      <c r="H477" s="59">
        <v>2852</v>
      </c>
      <c r="I477" s="59">
        <v>2852</v>
      </c>
      <c r="J477" s="59">
        <v>2852</v>
      </c>
      <c r="K477" s="59">
        <v>2852</v>
      </c>
      <c r="L477" s="59">
        <v>2852</v>
      </c>
      <c r="M477" s="59">
        <v>2852</v>
      </c>
      <c r="N477" s="59">
        <v>2852</v>
      </c>
      <c r="O477" s="59">
        <v>2852</v>
      </c>
      <c r="P477" s="59">
        <v>2852</v>
      </c>
      <c r="Q477" s="59">
        <v>2852</v>
      </c>
      <c r="R477" s="59">
        <v>2851683</v>
      </c>
      <c r="S477" s="90"/>
      <c r="T477" s="90"/>
      <c r="U477" s="91"/>
    </row>
    <row r="478" spans="1:21" ht="13.2" x14ac:dyDescent="0.25">
      <c r="A478" s="59" t="s">
        <v>4391</v>
      </c>
      <c r="B478" s="59" t="s">
        <v>5834</v>
      </c>
      <c r="C478" s="59" t="s">
        <v>5845</v>
      </c>
      <c r="D478" s="59" t="s">
        <v>125</v>
      </c>
      <c r="E478" s="59">
        <v>0</v>
      </c>
      <c r="F478" s="59">
        <v>0</v>
      </c>
      <c r="G478" s="59">
        <v>0</v>
      </c>
      <c r="H478" s="59">
        <v>0</v>
      </c>
      <c r="I478" s="59">
        <v>0</v>
      </c>
      <c r="J478" s="59">
        <v>0</v>
      </c>
      <c r="K478" s="59">
        <v>0</v>
      </c>
      <c r="L478" s="59">
        <v>0</v>
      </c>
      <c r="M478" s="59">
        <v>0</v>
      </c>
      <c r="N478" s="59">
        <v>0</v>
      </c>
      <c r="O478" s="59">
        <v>0</v>
      </c>
      <c r="P478" s="59">
        <v>0</v>
      </c>
      <c r="Q478" s="59">
        <v>0</v>
      </c>
      <c r="R478" s="59">
        <v>0</v>
      </c>
      <c r="S478" s="90"/>
      <c r="T478" s="90"/>
      <c r="U478" s="91"/>
    </row>
    <row r="479" spans="1:21" ht="13.2" x14ac:dyDescent="0.25">
      <c r="A479" s="59" t="s">
        <v>4392</v>
      </c>
      <c r="B479" s="59" t="s">
        <v>5834</v>
      </c>
      <c r="C479" s="59" t="s">
        <v>5846</v>
      </c>
      <c r="D479" s="59" t="s">
        <v>125</v>
      </c>
      <c r="E479" s="59">
        <v>2060</v>
      </c>
      <c r="F479" s="59">
        <v>2060</v>
      </c>
      <c r="G479" s="59">
        <v>2060</v>
      </c>
      <c r="H479" s="59">
        <v>2060</v>
      </c>
      <c r="I479" s="59">
        <v>2060</v>
      </c>
      <c r="J479" s="59">
        <v>2060</v>
      </c>
      <c r="K479" s="59">
        <v>2060</v>
      </c>
      <c r="L479" s="59">
        <v>2060</v>
      </c>
      <c r="M479" s="59">
        <v>2060</v>
      </c>
      <c r="N479" s="59">
        <v>2060</v>
      </c>
      <c r="O479" s="59">
        <v>2060</v>
      </c>
      <c r="P479" s="59">
        <v>2060</v>
      </c>
      <c r="Q479" s="59">
        <v>2060</v>
      </c>
      <c r="R479" s="59">
        <v>2059820</v>
      </c>
      <c r="S479" s="90"/>
      <c r="T479" s="90"/>
      <c r="U479" s="91"/>
    </row>
    <row r="480" spans="1:21" ht="13.2" x14ac:dyDescent="0.25">
      <c r="A480" s="59" t="s">
        <v>4393</v>
      </c>
      <c r="B480" s="59" t="s">
        <v>5834</v>
      </c>
      <c r="C480" s="59" t="s">
        <v>5847</v>
      </c>
      <c r="D480" s="59" t="s">
        <v>125</v>
      </c>
      <c r="E480" s="59">
        <v>5128</v>
      </c>
      <c r="F480" s="59">
        <v>5128</v>
      </c>
      <c r="G480" s="59">
        <v>5128</v>
      </c>
      <c r="H480" s="59">
        <v>5128</v>
      </c>
      <c r="I480" s="59">
        <v>5128</v>
      </c>
      <c r="J480" s="59">
        <v>5128</v>
      </c>
      <c r="K480" s="59">
        <v>5128</v>
      </c>
      <c r="L480" s="59">
        <v>5128</v>
      </c>
      <c r="M480" s="59">
        <v>5128</v>
      </c>
      <c r="N480" s="59">
        <v>5128</v>
      </c>
      <c r="O480" s="59">
        <v>5128</v>
      </c>
      <c r="P480" s="59">
        <v>5128</v>
      </c>
      <c r="Q480" s="59">
        <v>5304</v>
      </c>
      <c r="R480" s="59">
        <v>5135406</v>
      </c>
      <c r="S480" s="90"/>
      <c r="T480" s="90"/>
      <c r="U480" s="91"/>
    </row>
    <row r="481" spans="1:21" ht="13.2" x14ac:dyDescent="0.25">
      <c r="A481" s="59" t="s">
        <v>4394</v>
      </c>
      <c r="B481" s="59" t="s">
        <v>5834</v>
      </c>
      <c r="C481" s="59" t="s">
        <v>5848</v>
      </c>
      <c r="D481" s="59" t="s">
        <v>125</v>
      </c>
      <c r="E481" s="59">
        <v>0</v>
      </c>
      <c r="F481" s="59">
        <v>0</v>
      </c>
      <c r="G481" s="59">
        <v>0</v>
      </c>
      <c r="H481" s="59">
        <v>0</v>
      </c>
      <c r="I481" s="59">
        <v>0</v>
      </c>
      <c r="J481" s="59">
        <v>0</v>
      </c>
      <c r="K481" s="59">
        <v>0</v>
      </c>
      <c r="L481" s="59">
        <v>0</v>
      </c>
      <c r="M481" s="59">
        <v>0</v>
      </c>
      <c r="N481" s="59">
        <v>0</v>
      </c>
      <c r="O481" s="59">
        <v>0</v>
      </c>
      <c r="P481" s="59">
        <v>0</v>
      </c>
      <c r="Q481" s="59">
        <v>0</v>
      </c>
      <c r="R481" s="59">
        <v>0</v>
      </c>
      <c r="S481" s="90"/>
      <c r="T481" s="90"/>
      <c r="U481" s="91"/>
    </row>
    <row r="482" spans="1:21" ht="13.2" x14ac:dyDescent="0.25">
      <c r="A482" s="59" t="s">
        <v>4395</v>
      </c>
      <c r="B482" s="59" t="s">
        <v>5834</v>
      </c>
      <c r="C482" s="59" t="s">
        <v>5849</v>
      </c>
      <c r="D482" s="59" t="s">
        <v>125</v>
      </c>
      <c r="E482" s="59">
        <v>0</v>
      </c>
      <c r="F482" s="59">
        <v>0</v>
      </c>
      <c r="G482" s="59">
        <v>0</v>
      </c>
      <c r="H482" s="59">
        <v>0</v>
      </c>
      <c r="I482" s="59">
        <v>0</v>
      </c>
      <c r="J482" s="59">
        <v>0</v>
      </c>
      <c r="K482" s="59">
        <v>0</v>
      </c>
      <c r="L482" s="59">
        <v>0</v>
      </c>
      <c r="M482" s="59">
        <v>0</v>
      </c>
      <c r="N482" s="59">
        <v>0</v>
      </c>
      <c r="O482" s="59">
        <v>0</v>
      </c>
      <c r="P482" s="59">
        <v>0</v>
      </c>
      <c r="Q482" s="59">
        <v>0</v>
      </c>
      <c r="R482" s="59">
        <v>0</v>
      </c>
      <c r="S482" s="90"/>
      <c r="T482" s="90"/>
      <c r="U482" s="91"/>
    </row>
    <row r="483" spans="1:21" ht="13.2" x14ac:dyDescent="0.25">
      <c r="A483" s="59" t="s">
        <v>4396</v>
      </c>
      <c r="B483" s="59" t="s">
        <v>5834</v>
      </c>
      <c r="C483" s="59" t="s">
        <v>5850</v>
      </c>
      <c r="D483" s="59" t="s">
        <v>125</v>
      </c>
      <c r="E483" s="59">
        <v>0</v>
      </c>
      <c r="F483" s="59">
        <v>0</v>
      </c>
      <c r="G483" s="59">
        <v>0</v>
      </c>
      <c r="H483" s="59">
        <v>0</v>
      </c>
      <c r="I483" s="59">
        <v>0</v>
      </c>
      <c r="J483" s="59">
        <v>0</v>
      </c>
      <c r="K483" s="59">
        <v>0</v>
      </c>
      <c r="L483" s="59">
        <v>0</v>
      </c>
      <c r="M483" s="59">
        <v>0</v>
      </c>
      <c r="N483" s="59">
        <v>0</v>
      </c>
      <c r="O483" s="59">
        <v>0</v>
      </c>
      <c r="P483" s="59">
        <v>0</v>
      </c>
      <c r="Q483" s="59">
        <v>0</v>
      </c>
      <c r="R483" s="59">
        <v>0</v>
      </c>
      <c r="S483" s="90"/>
      <c r="T483" s="90"/>
      <c r="U483" s="91"/>
    </row>
    <row r="484" spans="1:21" ht="13.2" x14ac:dyDescent="0.25">
      <c r="A484" s="59" t="s">
        <v>4397</v>
      </c>
      <c r="B484" s="59" t="s">
        <v>5834</v>
      </c>
      <c r="C484" s="59" t="s">
        <v>5851</v>
      </c>
      <c r="D484" s="59" t="s">
        <v>125</v>
      </c>
      <c r="E484" s="59">
        <v>0</v>
      </c>
      <c r="F484" s="59">
        <v>0</v>
      </c>
      <c r="G484" s="59">
        <v>0</v>
      </c>
      <c r="H484" s="59">
        <v>0</v>
      </c>
      <c r="I484" s="59">
        <v>0</v>
      </c>
      <c r="J484" s="59">
        <v>0</v>
      </c>
      <c r="K484" s="59">
        <v>0</v>
      </c>
      <c r="L484" s="59">
        <v>0</v>
      </c>
      <c r="M484" s="59">
        <v>0</v>
      </c>
      <c r="N484" s="59">
        <v>0</v>
      </c>
      <c r="O484" s="59">
        <v>0</v>
      </c>
      <c r="P484" s="59">
        <v>0</v>
      </c>
      <c r="Q484" s="59">
        <v>0</v>
      </c>
      <c r="R484" s="59">
        <v>0</v>
      </c>
      <c r="S484" s="90"/>
      <c r="T484" s="90"/>
      <c r="U484" s="91"/>
    </row>
    <row r="485" spans="1:21" ht="13.2" x14ac:dyDescent="0.25">
      <c r="A485" s="59" t="s">
        <v>4398</v>
      </c>
      <c r="B485" s="59" t="s">
        <v>5834</v>
      </c>
      <c r="C485" s="59" t="s">
        <v>5852</v>
      </c>
      <c r="D485" s="59" t="s">
        <v>125</v>
      </c>
      <c r="E485" s="59">
        <v>9468</v>
      </c>
      <c r="F485" s="59">
        <v>9468</v>
      </c>
      <c r="G485" s="59">
        <v>9468</v>
      </c>
      <c r="H485" s="59">
        <v>9468</v>
      </c>
      <c r="I485" s="59">
        <v>9468</v>
      </c>
      <c r="J485" s="59">
        <v>9468</v>
      </c>
      <c r="K485" s="59">
        <v>9468</v>
      </c>
      <c r="L485" s="59">
        <v>9468</v>
      </c>
      <c r="M485" s="59">
        <v>9468</v>
      </c>
      <c r="N485" s="59">
        <v>9468</v>
      </c>
      <c r="O485" s="59">
        <v>9468</v>
      </c>
      <c r="P485" s="59">
        <v>9468</v>
      </c>
      <c r="Q485" s="59">
        <v>9468</v>
      </c>
      <c r="R485" s="59">
        <v>9468135</v>
      </c>
      <c r="S485" s="90"/>
      <c r="T485" s="90"/>
      <c r="U485" s="91"/>
    </row>
    <row r="486" spans="1:21" ht="13.2" x14ac:dyDescent="0.25">
      <c r="A486" s="59" t="s">
        <v>4399</v>
      </c>
      <c r="B486" s="59" t="s">
        <v>5834</v>
      </c>
      <c r="C486" s="59" t="s">
        <v>5853</v>
      </c>
      <c r="D486" s="59" t="s">
        <v>125</v>
      </c>
      <c r="E486" s="59">
        <v>0</v>
      </c>
      <c r="F486" s="59">
        <v>0</v>
      </c>
      <c r="G486" s="59">
        <v>0</v>
      </c>
      <c r="H486" s="59">
        <v>0</v>
      </c>
      <c r="I486" s="59">
        <v>0</v>
      </c>
      <c r="J486" s="59">
        <v>198</v>
      </c>
      <c r="K486" s="59">
        <v>198</v>
      </c>
      <c r="L486" s="59">
        <v>293</v>
      </c>
      <c r="M486" s="59">
        <v>293</v>
      </c>
      <c r="N486" s="59">
        <v>293</v>
      </c>
      <c r="O486" s="59">
        <v>293</v>
      </c>
      <c r="P486" s="59">
        <v>293</v>
      </c>
      <c r="Q486" s="59">
        <v>293</v>
      </c>
      <c r="R486" s="59">
        <v>167316</v>
      </c>
      <c r="S486" s="90"/>
      <c r="T486" s="90"/>
      <c r="U486" s="91"/>
    </row>
    <row r="487" spans="1:21" ht="13.2" x14ac:dyDescent="0.25">
      <c r="A487" s="59" t="s">
        <v>4400</v>
      </c>
      <c r="B487" s="59" t="s">
        <v>5834</v>
      </c>
      <c r="C487" s="59" t="s">
        <v>5854</v>
      </c>
      <c r="D487" s="59" t="s">
        <v>125</v>
      </c>
      <c r="E487" s="59">
        <v>2824</v>
      </c>
      <c r="F487" s="59">
        <v>2824</v>
      </c>
      <c r="G487" s="59">
        <v>2824</v>
      </c>
      <c r="H487" s="59">
        <v>2824</v>
      </c>
      <c r="I487" s="59">
        <v>2824</v>
      </c>
      <c r="J487" s="59">
        <v>2824</v>
      </c>
      <c r="K487" s="59">
        <v>2824</v>
      </c>
      <c r="L487" s="59">
        <v>2824</v>
      </c>
      <c r="M487" s="59">
        <v>2824</v>
      </c>
      <c r="N487" s="59">
        <v>2824</v>
      </c>
      <c r="O487" s="59">
        <v>2824</v>
      </c>
      <c r="P487" s="59">
        <v>2824</v>
      </c>
      <c r="Q487" s="59">
        <v>2824</v>
      </c>
      <c r="R487" s="59">
        <v>2823972</v>
      </c>
      <c r="S487" s="90"/>
      <c r="T487" s="90"/>
      <c r="U487" s="91"/>
    </row>
    <row r="488" spans="1:21" ht="13.2" x14ac:dyDescent="0.25">
      <c r="A488" s="59" t="s">
        <v>4401</v>
      </c>
      <c r="B488" s="59" t="s">
        <v>5834</v>
      </c>
      <c r="C488" s="59" t="s">
        <v>5855</v>
      </c>
      <c r="D488" s="59" t="s">
        <v>125</v>
      </c>
      <c r="E488" s="59">
        <v>0</v>
      </c>
      <c r="F488" s="59">
        <v>0</v>
      </c>
      <c r="G488" s="59">
        <v>0</v>
      </c>
      <c r="H488" s="59">
        <v>0</v>
      </c>
      <c r="I488" s="59">
        <v>0</v>
      </c>
      <c r="J488" s="59">
        <v>0</v>
      </c>
      <c r="K488" s="59">
        <v>0</v>
      </c>
      <c r="L488" s="59">
        <v>0</v>
      </c>
      <c r="M488" s="59">
        <v>0</v>
      </c>
      <c r="N488" s="59">
        <v>0</v>
      </c>
      <c r="O488" s="59">
        <v>0</v>
      </c>
      <c r="P488" s="59">
        <v>0</v>
      </c>
      <c r="Q488" s="59">
        <v>0</v>
      </c>
      <c r="R488" s="59">
        <v>0</v>
      </c>
      <c r="S488" s="90"/>
      <c r="T488" s="90"/>
      <c r="U488" s="91"/>
    </row>
    <row r="489" spans="1:21" ht="13.2" x14ac:dyDescent="0.25">
      <c r="A489" s="59" t="s">
        <v>4402</v>
      </c>
      <c r="B489" s="59" t="s">
        <v>5834</v>
      </c>
      <c r="C489" s="59" t="s">
        <v>5856</v>
      </c>
      <c r="D489" s="59" t="s">
        <v>125</v>
      </c>
      <c r="E489" s="59">
        <v>293</v>
      </c>
      <c r="F489" s="59">
        <v>293</v>
      </c>
      <c r="G489" s="59">
        <v>293</v>
      </c>
      <c r="H489" s="59">
        <v>293</v>
      </c>
      <c r="I489" s="59">
        <v>293</v>
      </c>
      <c r="J489" s="59">
        <v>293</v>
      </c>
      <c r="K489" s="59">
        <v>293</v>
      </c>
      <c r="L489" s="59">
        <v>293</v>
      </c>
      <c r="M489" s="59">
        <v>293</v>
      </c>
      <c r="N489" s="59">
        <v>293</v>
      </c>
      <c r="O489" s="59">
        <v>362</v>
      </c>
      <c r="P489" s="59">
        <v>362</v>
      </c>
      <c r="Q489" s="59">
        <v>362</v>
      </c>
      <c r="R489" s="59">
        <v>307690</v>
      </c>
      <c r="S489" s="90"/>
      <c r="T489" s="90"/>
      <c r="U489" s="91"/>
    </row>
    <row r="490" spans="1:21" ht="13.2" x14ac:dyDescent="0.25">
      <c r="A490" s="59" t="s">
        <v>4403</v>
      </c>
      <c r="B490" s="59" t="s">
        <v>5834</v>
      </c>
      <c r="C490" s="59" t="s">
        <v>5857</v>
      </c>
      <c r="D490" s="59" t="s">
        <v>125</v>
      </c>
      <c r="E490" s="59">
        <v>4082</v>
      </c>
      <c r="F490" s="59">
        <v>4082</v>
      </c>
      <c r="G490" s="59">
        <v>4082</v>
      </c>
      <c r="H490" s="59">
        <v>4082</v>
      </c>
      <c r="I490" s="59">
        <v>4082</v>
      </c>
      <c r="J490" s="59">
        <v>4082</v>
      </c>
      <c r="K490" s="59">
        <v>4082</v>
      </c>
      <c r="L490" s="59">
        <v>4082</v>
      </c>
      <c r="M490" s="59">
        <v>4082</v>
      </c>
      <c r="N490" s="59">
        <v>4082</v>
      </c>
      <c r="O490" s="59">
        <v>4082</v>
      </c>
      <c r="P490" s="59">
        <v>4082</v>
      </c>
      <c r="Q490" s="59">
        <v>4082</v>
      </c>
      <c r="R490" s="59">
        <v>4082462</v>
      </c>
      <c r="S490" s="90"/>
      <c r="T490" s="90"/>
      <c r="U490" s="91"/>
    </row>
    <row r="491" spans="1:21" ht="13.2" x14ac:dyDescent="0.25">
      <c r="A491" s="59" t="s">
        <v>4404</v>
      </c>
      <c r="B491" s="59" t="s">
        <v>5834</v>
      </c>
      <c r="C491" s="59" t="s">
        <v>5858</v>
      </c>
      <c r="D491" s="59" t="s">
        <v>125</v>
      </c>
      <c r="E491" s="59">
        <v>0</v>
      </c>
      <c r="F491" s="59">
        <v>0</v>
      </c>
      <c r="G491" s="59">
        <v>0</v>
      </c>
      <c r="H491" s="59">
        <v>0</v>
      </c>
      <c r="I491" s="59">
        <v>0</v>
      </c>
      <c r="J491" s="59">
        <v>0</v>
      </c>
      <c r="K491" s="59">
        <v>0</v>
      </c>
      <c r="L491" s="59">
        <v>0</v>
      </c>
      <c r="M491" s="59">
        <v>0</v>
      </c>
      <c r="N491" s="59">
        <v>0</v>
      </c>
      <c r="O491" s="59">
        <v>0</v>
      </c>
      <c r="P491" s="59">
        <v>0</v>
      </c>
      <c r="Q491" s="59">
        <v>0</v>
      </c>
      <c r="R491" s="59">
        <v>0</v>
      </c>
      <c r="S491" s="90"/>
      <c r="T491" s="90"/>
      <c r="U491" s="91"/>
    </row>
    <row r="492" spans="1:21" ht="13.2" x14ac:dyDescent="0.25">
      <c r="A492" s="59" t="s">
        <v>4405</v>
      </c>
      <c r="B492" s="59" t="s">
        <v>5834</v>
      </c>
      <c r="C492" s="59" t="s">
        <v>5859</v>
      </c>
      <c r="D492" s="59" t="s">
        <v>125</v>
      </c>
      <c r="E492" s="59">
        <v>0</v>
      </c>
      <c r="F492" s="59">
        <v>0</v>
      </c>
      <c r="G492" s="59">
        <v>0</v>
      </c>
      <c r="H492" s="59">
        <v>0</v>
      </c>
      <c r="I492" s="59">
        <v>0</v>
      </c>
      <c r="J492" s="59">
        <v>0</v>
      </c>
      <c r="K492" s="59">
        <v>0</v>
      </c>
      <c r="L492" s="59">
        <v>0</v>
      </c>
      <c r="M492" s="59">
        <v>0</v>
      </c>
      <c r="N492" s="59">
        <v>0</v>
      </c>
      <c r="O492" s="59">
        <v>0</v>
      </c>
      <c r="P492" s="59">
        <v>0</v>
      </c>
      <c r="Q492" s="59">
        <v>0</v>
      </c>
      <c r="R492" s="59">
        <v>0</v>
      </c>
      <c r="S492" s="90"/>
      <c r="T492" s="90"/>
      <c r="U492" s="91"/>
    </row>
    <row r="493" spans="1:21" ht="13.2" x14ac:dyDescent="0.25">
      <c r="A493" s="59" t="s">
        <v>4406</v>
      </c>
      <c r="B493" s="59" t="s">
        <v>5834</v>
      </c>
      <c r="C493" s="59" t="s">
        <v>5860</v>
      </c>
      <c r="D493" s="59" t="s">
        <v>125</v>
      </c>
      <c r="E493" s="59">
        <v>202</v>
      </c>
      <c r="F493" s="59">
        <v>202</v>
      </c>
      <c r="G493" s="59">
        <v>202</v>
      </c>
      <c r="H493" s="59">
        <v>202</v>
      </c>
      <c r="I493" s="59">
        <v>202</v>
      </c>
      <c r="J493" s="59">
        <v>202</v>
      </c>
      <c r="K493" s="59">
        <v>202</v>
      </c>
      <c r="L493" s="59">
        <v>202</v>
      </c>
      <c r="M493" s="59">
        <v>202</v>
      </c>
      <c r="N493" s="59">
        <v>202</v>
      </c>
      <c r="O493" s="59">
        <v>202</v>
      </c>
      <c r="P493" s="59">
        <v>202</v>
      </c>
      <c r="Q493" s="59">
        <v>202</v>
      </c>
      <c r="R493" s="59">
        <v>201938</v>
      </c>
      <c r="S493" s="90"/>
      <c r="T493" s="90"/>
      <c r="U493" s="91"/>
    </row>
    <row r="494" spans="1:21" ht="13.2" x14ac:dyDescent="0.25">
      <c r="A494" s="59" t="s">
        <v>4407</v>
      </c>
      <c r="B494" s="59" t="s">
        <v>5834</v>
      </c>
      <c r="C494" s="59" t="s">
        <v>5861</v>
      </c>
      <c r="D494" s="59" t="s">
        <v>125</v>
      </c>
      <c r="E494" s="59">
        <v>0</v>
      </c>
      <c r="F494" s="59">
        <v>0</v>
      </c>
      <c r="G494" s="59">
        <v>0</v>
      </c>
      <c r="H494" s="59">
        <v>0</v>
      </c>
      <c r="I494" s="59">
        <v>0</v>
      </c>
      <c r="J494" s="59">
        <v>0</v>
      </c>
      <c r="K494" s="59">
        <v>0</v>
      </c>
      <c r="L494" s="59">
        <v>0</v>
      </c>
      <c r="M494" s="59">
        <v>0</v>
      </c>
      <c r="N494" s="59">
        <v>0</v>
      </c>
      <c r="O494" s="59">
        <v>0</v>
      </c>
      <c r="P494" s="59">
        <v>0</v>
      </c>
      <c r="Q494" s="59">
        <v>0</v>
      </c>
      <c r="R494" s="59">
        <v>0</v>
      </c>
      <c r="S494" s="90"/>
      <c r="T494" s="90"/>
      <c r="U494" s="91"/>
    </row>
    <row r="495" spans="1:21" ht="13.2" x14ac:dyDescent="0.25">
      <c r="A495" s="59" t="s">
        <v>4408</v>
      </c>
      <c r="B495" s="59" t="s">
        <v>5862</v>
      </c>
      <c r="C495" s="59" t="s">
        <v>5863</v>
      </c>
      <c r="D495" s="59" t="s">
        <v>125</v>
      </c>
      <c r="E495" s="59">
        <v>0</v>
      </c>
      <c r="F495" s="59">
        <v>0</v>
      </c>
      <c r="G495" s="59">
        <v>0</v>
      </c>
      <c r="H495" s="59">
        <v>0</v>
      </c>
      <c r="I495" s="59">
        <v>0</v>
      </c>
      <c r="J495" s="59">
        <v>0</v>
      </c>
      <c r="K495" s="59">
        <v>0</v>
      </c>
      <c r="L495" s="59">
        <v>0</v>
      </c>
      <c r="M495" s="59">
        <v>0</v>
      </c>
      <c r="N495" s="59">
        <v>0</v>
      </c>
      <c r="O495" s="59">
        <v>0</v>
      </c>
      <c r="P495" s="59">
        <v>0</v>
      </c>
      <c r="Q495" s="59">
        <v>0</v>
      </c>
      <c r="R495" s="59">
        <v>0</v>
      </c>
      <c r="S495" s="90"/>
      <c r="T495" s="90"/>
      <c r="U495" s="91"/>
    </row>
    <row r="496" spans="1:21" ht="13.2" x14ac:dyDescent="0.25">
      <c r="A496" s="59" t="s">
        <v>4409</v>
      </c>
      <c r="B496" s="59" t="s">
        <v>5862</v>
      </c>
      <c r="C496" s="59" t="s">
        <v>5864</v>
      </c>
      <c r="D496" s="59" t="s">
        <v>125</v>
      </c>
      <c r="E496" s="59">
        <v>13605</v>
      </c>
      <c r="F496" s="59">
        <v>13851</v>
      </c>
      <c r="G496" s="59">
        <v>13851</v>
      </c>
      <c r="H496" s="59">
        <v>13788</v>
      </c>
      <c r="I496" s="59">
        <v>13794</v>
      </c>
      <c r="J496" s="59">
        <v>13724</v>
      </c>
      <c r="K496" s="59">
        <v>13722</v>
      </c>
      <c r="L496" s="59">
        <v>13724</v>
      </c>
      <c r="M496" s="59">
        <v>13720</v>
      </c>
      <c r="N496" s="59">
        <v>13723</v>
      </c>
      <c r="O496" s="59">
        <v>13723</v>
      </c>
      <c r="P496" s="59">
        <v>13721</v>
      </c>
      <c r="Q496" s="59">
        <v>13716</v>
      </c>
      <c r="R496" s="59">
        <v>13750201</v>
      </c>
      <c r="S496" s="90"/>
      <c r="T496" s="90"/>
      <c r="U496" s="91"/>
    </row>
    <row r="497" spans="1:21" ht="13.2" x14ac:dyDescent="0.25">
      <c r="A497" s="59" t="s">
        <v>4410</v>
      </c>
      <c r="B497" s="59" t="s">
        <v>5862</v>
      </c>
      <c r="C497" s="59" t="s">
        <v>5865</v>
      </c>
      <c r="D497" s="59" t="s">
        <v>125</v>
      </c>
      <c r="E497" s="59">
        <v>68475</v>
      </c>
      <c r="F497" s="59">
        <v>68475</v>
      </c>
      <c r="G497" s="59">
        <v>68475</v>
      </c>
      <c r="H497" s="59">
        <v>68475</v>
      </c>
      <c r="I497" s="59">
        <v>68475</v>
      </c>
      <c r="J497" s="59">
        <v>68473</v>
      </c>
      <c r="K497" s="59">
        <v>68472</v>
      </c>
      <c r="L497" s="59">
        <v>68472</v>
      </c>
      <c r="M497" s="59">
        <v>68485</v>
      </c>
      <c r="N497" s="59">
        <v>68469</v>
      </c>
      <c r="O497" s="59">
        <v>68469</v>
      </c>
      <c r="P497" s="59">
        <v>68772</v>
      </c>
      <c r="Q497" s="59">
        <v>68774</v>
      </c>
      <c r="R497" s="59">
        <v>68511497</v>
      </c>
      <c r="S497" s="90"/>
      <c r="T497" s="90"/>
      <c r="U497" s="91"/>
    </row>
    <row r="498" spans="1:21" ht="13.2" x14ac:dyDescent="0.25">
      <c r="A498" s="59" t="s">
        <v>4411</v>
      </c>
      <c r="B498" s="59" t="s">
        <v>5862</v>
      </c>
      <c r="C498" s="59" t="s">
        <v>5866</v>
      </c>
      <c r="D498" s="59" t="s">
        <v>125</v>
      </c>
      <c r="E498" s="59">
        <v>0</v>
      </c>
      <c r="F498" s="59">
        <v>0</v>
      </c>
      <c r="G498" s="59">
        <v>0</v>
      </c>
      <c r="H498" s="59">
        <v>0</v>
      </c>
      <c r="I498" s="59">
        <v>0</v>
      </c>
      <c r="J498" s="59">
        <v>0</v>
      </c>
      <c r="K498" s="59">
        <v>0</v>
      </c>
      <c r="L498" s="59">
        <v>0</v>
      </c>
      <c r="M498" s="59">
        <v>0</v>
      </c>
      <c r="N498" s="59">
        <v>0</v>
      </c>
      <c r="O498" s="59">
        <v>0</v>
      </c>
      <c r="P498" s="59">
        <v>0</v>
      </c>
      <c r="Q498" s="59">
        <v>0</v>
      </c>
      <c r="R498" s="59">
        <v>0</v>
      </c>
      <c r="S498" s="90"/>
      <c r="T498" s="90"/>
      <c r="U498" s="91"/>
    </row>
    <row r="499" spans="1:21" ht="13.2" x14ac:dyDescent="0.25">
      <c r="A499" s="59" t="s">
        <v>4412</v>
      </c>
      <c r="B499" s="59" t="s">
        <v>5862</v>
      </c>
      <c r="C499" s="59" t="s">
        <v>5867</v>
      </c>
      <c r="D499" s="59" t="s">
        <v>125</v>
      </c>
      <c r="E499" s="59">
        <v>9214</v>
      </c>
      <c r="F499" s="59">
        <v>9214</v>
      </c>
      <c r="G499" s="59">
        <v>9214</v>
      </c>
      <c r="H499" s="59">
        <v>9214</v>
      </c>
      <c r="I499" s="59">
        <v>9214</v>
      </c>
      <c r="J499" s="59">
        <v>9214</v>
      </c>
      <c r="K499" s="59">
        <v>9214</v>
      </c>
      <c r="L499" s="59">
        <v>9214</v>
      </c>
      <c r="M499" s="59">
        <v>9214</v>
      </c>
      <c r="N499" s="59">
        <v>9214</v>
      </c>
      <c r="O499" s="59">
        <v>9214</v>
      </c>
      <c r="P499" s="59">
        <v>9214</v>
      </c>
      <c r="Q499" s="59">
        <v>9214</v>
      </c>
      <c r="R499" s="59">
        <v>9214314</v>
      </c>
      <c r="S499" s="90"/>
      <c r="T499" s="90"/>
      <c r="U499" s="91"/>
    </row>
    <row r="500" spans="1:21" ht="13.2" x14ac:dyDescent="0.25">
      <c r="A500" s="59" t="s">
        <v>4413</v>
      </c>
      <c r="B500" s="59" t="s">
        <v>5862</v>
      </c>
      <c r="C500" s="59" t="s">
        <v>5868</v>
      </c>
      <c r="D500" s="59" t="s">
        <v>125</v>
      </c>
      <c r="E500" s="59">
        <v>26651</v>
      </c>
      <c r="F500" s="59">
        <v>26664</v>
      </c>
      <c r="G500" s="59">
        <v>26654</v>
      </c>
      <c r="H500" s="59">
        <v>26643</v>
      </c>
      <c r="I500" s="59">
        <v>26658</v>
      </c>
      <c r="J500" s="59">
        <v>26638</v>
      </c>
      <c r="K500" s="59">
        <v>26636</v>
      </c>
      <c r="L500" s="59">
        <v>26660</v>
      </c>
      <c r="M500" s="59">
        <v>26636</v>
      </c>
      <c r="N500" s="59">
        <v>26636</v>
      </c>
      <c r="O500" s="59">
        <v>26636</v>
      </c>
      <c r="P500" s="59">
        <v>26632</v>
      </c>
      <c r="Q500" s="59">
        <v>26633</v>
      </c>
      <c r="R500" s="59">
        <v>26644643</v>
      </c>
      <c r="S500" s="90"/>
      <c r="T500" s="90"/>
      <c r="U500" s="91"/>
    </row>
    <row r="501" spans="1:21" ht="13.2" x14ac:dyDescent="0.25">
      <c r="A501" s="59" t="s">
        <v>4414</v>
      </c>
      <c r="B501" s="59" t="s">
        <v>5862</v>
      </c>
      <c r="C501" s="59" t="s">
        <v>5869</v>
      </c>
      <c r="D501" s="59" t="s">
        <v>125</v>
      </c>
      <c r="E501" s="59">
        <v>0</v>
      </c>
      <c r="F501" s="59">
        <v>0</v>
      </c>
      <c r="G501" s="59">
        <v>0</v>
      </c>
      <c r="H501" s="59">
        <v>0</v>
      </c>
      <c r="I501" s="59">
        <v>0</v>
      </c>
      <c r="J501" s="59">
        <v>0</v>
      </c>
      <c r="K501" s="59">
        <v>0</v>
      </c>
      <c r="L501" s="59">
        <v>0</v>
      </c>
      <c r="M501" s="59">
        <v>0</v>
      </c>
      <c r="N501" s="59">
        <v>0</v>
      </c>
      <c r="O501" s="59">
        <v>0</v>
      </c>
      <c r="P501" s="59">
        <v>0</v>
      </c>
      <c r="Q501" s="59">
        <v>0</v>
      </c>
      <c r="R501" s="59">
        <v>0</v>
      </c>
      <c r="S501" s="90"/>
      <c r="T501" s="90"/>
      <c r="U501" s="91"/>
    </row>
    <row r="502" spans="1:21" ht="13.2" x14ac:dyDescent="0.25">
      <c r="A502" s="59" t="s">
        <v>4415</v>
      </c>
      <c r="B502" s="59" t="s">
        <v>5862</v>
      </c>
      <c r="C502" s="59" t="s">
        <v>5870</v>
      </c>
      <c r="D502" s="59" t="s">
        <v>125</v>
      </c>
      <c r="E502" s="59">
        <v>1081</v>
      </c>
      <c r="F502" s="59">
        <v>1081</v>
      </c>
      <c r="G502" s="59">
        <v>1081</v>
      </c>
      <c r="H502" s="59">
        <v>1081</v>
      </c>
      <c r="I502" s="59">
        <v>1081</v>
      </c>
      <c r="J502" s="59">
        <v>1081</v>
      </c>
      <c r="K502" s="59">
        <v>1081</v>
      </c>
      <c r="L502" s="59">
        <v>1081</v>
      </c>
      <c r="M502" s="59">
        <v>1081</v>
      </c>
      <c r="N502" s="59">
        <v>1081</v>
      </c>
      <c r="O502" s="59">
        <v>1081</v>
      </c>
      <c r="P502" s="59">
        <v>1081</v>
      </c>
      <c r="Q502" s="59">
        <v>1081</v>
      </c>
      <c r="R502" s="59">
        <v>1081259</v>
      </c>
      <c r="S502" s="90"/>
      <c r="T502" s="90"/>
      <c r="U502" s="91"/>
    </row>
    <row r="503" spans="1:21" ht="13.2" x14ac:dyDescent="0.25">
      <c r="A503" s="59" t="s">
        <v>4416</v>
      </c>
      <c r="B503" s="59" t="s">
        <v>5862</v>
      </c>
      <c r="C503" s="59" t="s">
        <v>5871</v>
      </c>
      <c r="D503" s="59" t="s">
        <v>125</v>
      </c>
      <c r="E503" s="59">
        <v>0</v>
      </c>
      <c r="F503" s="59">
        <v>0</v>
      </c>
      <c r="G503" s="59">
        <v>0</v>
      </c>
      <c r="H503" s="59">
        <v>0</v>
      </c>
      <c r="I503" s="59">
        <v>0</v>
      </c>
      <c r="J503" s="59">
        <v>0</v>
      </c>
      <c r="K503" s="59">
        <v>0</v>
      </c>
      <c r="L503" s="59">
        <v>0</v>
      </c>
      <c r="M503" s="59">
        <v>0</v>
      </c>
      <c r="N503" s="59">
        <v>0</v>
      </c>
      <c r="O503" s="59">
        <v>0</v>
      </c>
      <c r="P503" s="59">
        <v>0</v>
      </c>
      <c r="Q503" s="59">
        <v>0</v>
      </c>
      <c r="R503" s="59">
        <v>0</v>
      </c>
      <c r="S503" s="90"/>
      <c r="T503" s="90"/>
      <c r="U503" s="91"/>
    </row>
    <row r="504" spans="1:21" ht="13.2" x14ac:dyDescent="0.25">
      <c r="A504" s="59" t="s">
        <v>4417</v>
      </c>
      <c r="B504" s="59" t="s">
        <v>5862</v>
      </c>
      <c r="C504" s="59" t="s">
        <v>5872</v>
      </c>
      <c r="D504" s="59" t="s">
        <v>125</v>
      </c>
      <c r="E504" s="59">
        <v>0</v>
      </c>
      <c r="F504" s="59">
        <v>0</v>
      </c>
      <c r="G504" s="59">
        <v>0</v>
      </c>
      <c r="H504" s="59">
        <v>0</v>
      </c>
      <c r="I504" s="59">
        <v>0</v>
      </c>
      <c r="J504" s="59">
        <v>0</v>
      </c>
      <c r="K504" s="59">
        <v>0</v>
      </c>
      <c r="L504" s="59">
        <v>0</v>
      </c>
      <c r="M504" s="59">
        <v>0</v>
      </c>
      <c r="N504" s="59">
        <v>0</v>
      </c>
      <c r="O504" s="59">
        <v>0</v>
      </c>
      <c r="P504" s="59">
        <v>0</v>
      </c>
      <c r="Q504" s="59">
        <v>0</v>
      </c>
      <c r="R504" s="59">
        <v>0</v>
      </c>
      <c r="S504" s="90"/>
      <c r="T504" s="90"/>
      <c r="U504" s="91"/>
    </row>
    <row r="505" spans="1:21" ht="13.2" x14ac:dyDescent="0.25">
      <c r="A505" s="59" t="s">
        <v>4418</v>
      </c>
      <c r="B505" s="59" t="s">
        <v>5873</v>
      </c>
      <c r="C505" s="59" t="s">
        <v>5874</v>
      </c>
      <c r="D505" s="59" t="s">
        <v>125</v>
      </c>
      <c r="E505" s="59">
        <v>0</v>
      </c>
      <c r="F505" s="59">
        <v>0</v>
      </c>
      <c r="G505" s="59">
        <v>0</v>
      </c>
      <c r="H505" s="59">
        <v>0</v>
      </c>
      <c r="I505" s="59">
        <v>0</v>
      </c>
      <c r="J505" s="59">
        <v>0</v>
      </c>
      <c r="K505" s="59">
        <v>0</v>
      </c>
      <c r="L505" s="59">
        <v>0</v>
      </c>
      <c r="M505" s="59">
        <v>0</v>
      </c>
      <c r="N505" s="59">
        <v>0</v>
      </c>
      <c r="O505" s="59">
        <v>0</v>
      </c>
      <c r="P505" s="59">
        <v>0</v>
      </c>
      <c r="Q505" s="59">
        <v>0</v>
      </c>
      <c r="R505" s="59">
        <v>0</v>
      </c>
      <c r="S505" s="90"/>
      <c r="T505" s="90"/>
      <c r="U505" s="91"/>
    </row>
    <row r="506" spans="1:21" ht="13.2" x14ac:dyDescent="0.25">
      <c r="A506" s="59" t="s">
        <v>4419</v>
      </c>
      <c r="B506" s="59" t="s">
        <v>5873</v>
      </c>
      <c r="C506" s="59" t="s">
        <v>5875</v>
      </c>
      <c r="D506" s="59" t="s">
        <v>125</v>
      </c>
      <c r="E506" s="59">
        <v>793</v>
      </c>
      <c r="F506" s="59">
        <v>793</v>
      </c>
      <c r="G506" s="59">
        <v>793</v>
      </c>
      <c r="H506" s="59">
        <v>793</v>
      </c>
      <c r="I506" s="59">
        <v>793</v>
      </c>
      <c r="J506" s="59">
        <v>793</v>
      </c>
      <c r="K506" s="59">
        <v>793</v>
      </c>
      <c r="L506" s="59">
        <v>793</v>
      </c>
      <c r="M506" s="59">
        <v>793</v>
      </c>
      <c r="N506" s="59">
        <v>793</v>
      </c>
      <c r="O506" s="59">
        <v>793</v>
      </c>
      <c r="P506" s="59">
        <v>793</v>
      </c>
      <c r="Q506" s="59">
        <v>793</v>
      </c>
      <c r="R506" s="59">
        <v>792721</v>
      </c>
      <c r="S506" s="90"/>
      <c r="T506" s="90"/>
      <c r="U506" s="91"/>
    </row>
    <row r="507" spans="1:21" ht="13.2" x14ac:dyDescent="0.25">
      <c r="A507" s="59" t="s">
        <v>4420</v>
      </c>
      <c r="B507" s="59" t="s">
        <v>5873</v>
      </c>
      <c r="C507" s="59" t="s">
        <v>5876</v>
      </c>
      <c r="D507" s="59" t="s">
        <v>125</v>
      </c>
      <c r="E507" s="59">
        <v>0</v>
      </c>
      <c r="F507" s="59">
        <v>0</v>
      </c>
      <c r="G507" s="59">
        <v>0</v>
      </c>
      <c r="H507" s="59">
        <v>0</v>
      </c>
      <c r="I507" s="59">
        <v>0</v>
      </c>
      <c r="J507" s="59">
        <v>0</v>
      </c>
      <c r="K507" s="59">
        <v>0</v>
      </c>
      <c r="L507" s="59">
        <v>0</v>
      </c>
      <c r="M507" s="59">
        <v>0</v>
      </c>
      <c r="N507" s="59">
        <v>0</v>
      </c>
      <c r="O507" s="59">
        <v>0</v>
      </c>
      <c r="P507" s="59">
        <v>0</v>
      </c>
      <c r="Q507" s="59">
        <v>0</v>
      </c>
      <c r="R507" s="59">
        <v>0</v>
      </c>
      <c r="S507" s="90"/>
      <c r="T507" s="90"/>
      <c r="U507" s="91"/>
    </row>
    <row r="508" spans="1:21" ht="13.2" x14ac:dyDescent="0.25">
      <c r="A508" s="59" t="s">
        <v>4421</v>
      </c>
      <c r="B508" s="59" t="s">
        <v>5873</v>
      </c>
      <c r="C508" s="59" t="s">
        <v>5877</v>
      </c>
      <c r="D508" s="59" t="s">
        <v>125</v>
      </c>
      <c r="E508" s="59">
        <v>666</v>
      </c>
      <c r="F508" s="59">
        <v>666</v>
      </c>
      <c r="G508" s="59">
        <v>666</v>
      </c>
      <c r="H508" s="59">
        <v>666</v>
      </c>
      <c r="I508" s="59">
        <v>666</v>
      </c>
      <c r="J508" s="59">
        <v>666</v>
      </c>
      <c r="K508" s="59">
        <v>666</v>
      </c>
      <c r="L508" s="59">
        <v>666</v>
      </c>
      <c r="M508" s="59">
        <v>666</v>
      </c>
      <c r="N508" s="59">
        <v>666</v>
      </c>
      <c r="O508" s="59">
        <v>666</v>
      </c>
      <c r="P508" s="59">
        <v>666</v>
      </c>
      <c r="Q508" s="59">
        <v>666</v>
      </c>
      <c r="R508" s="59">
        <v>665876</v>
      </c>
      <c r="S508" s="90"/>
      <c r="T508" s="90"/>
      <c r="U508" s="91"/>
    </row>
    <row r="509" spans="1:21" ht="13.2" x14ac:dyDescent="0.25">
      <c r="A509" s="59" t="s">
        <v>4422</v>
      </c>
      <c r="B509" s="59" t="s">
        <v>5873</v>
      </c>
      <c r="C509" s="59" t="s">
        <v>5878</v>
      </c>
      <c r="D509" s="59" t="s">
        <v>125</v>
      </c>
      <c r="E509" s="59">
        <v>0</v>
      </c>
      <c r="F509" s="59">
        <v>0</v>
      </c>
      <c r="G509" s="59">
        <v>0</v>
      </c>
      <c r="H509" s="59">
        <v>0</v>
      </c>
      <c r="I509" s="59">
        <v>0</v>
      </c>
      <c r="J509" s="59">
        <v>0</v>
      </c>
      <c r="K509" s="59">
        <v>0</v>
      </c>
      <c r="L509" s="59">
        <v>0</v>
      </c>
      <c r="M509" s="59">
        <v>0</v>
      </c>
      <c r="N509" s="59">
        <v>0</v>
      </c>
      <c r="O509" s="59">
        <v>0</v>
      </c>
      <c r="P509" s="59">
        <v>0</v>
      </c>
      <c r="Q509" s="59">
        <v>0</v>
      </c>
      <c r="R509" s="59">
        <v>0</v>
      </c>
      <c r="S509" s="90"/>
      <c r="T509" s="90"/>
      <c r="U509" s="91"/>
    </row>
    <row r="510" spans="1:21" ht="13.2" x14ac:dyDescent="0.25">
      <c r="A510" s="59" t="s">
        <v>4423</v>
      </c>
      <c r="B510" s="59" t="s">
        <v>5873</v>
      </c>
      <c r="C510" s="59" t="s">
        <v>5879</v>
      </c>
      <c r="D510" s="59" t="s">
        <v>125</v>
      </c>
      <c r="E510" s="59">
        <v>156</v>
      </c>
      <c r="F510" s="59">
        <v>156</v>
      </c>
      <c r="G510" s="59">
        <v>156</v>
      </c>
      <c r="H510" s="59">
        <v>156</v>
      </c>
      <c r="I510" s="59">
        <v>156</v>
      </c>
      <c r="J510" s="59">
        <v>156</v>
      </c>
      <c r="K510" s="59">
        <v>156</v>
      </c>
      <c r="L510" s="59">
        <v>156</v>
      </c>
      <c r="M510" s="59">
        <v>156</v>
      </c>
      <c r="N510" s="59">
        <v>156</v>
      </c>
      <c r="O510" s="59">
        <v>156</v>
      </c>
      <c r="P510" s="59">
        <v>156</v>
      </c>
      <c r="Q510" s="59">
        <v>156</v>
      </c>
      <c r="R510" s="59">
        <v>156088</v>
      </c>
      <c r="S510" s="90"/>
      <c r="T510" s="90"/>
      <c r="U510" s="91"/>
    </row>
    <row r="511" spans="1:21" ht="13.2" x14ac:dyDescent="0.25">
      <c r="A511" s="59" t="s">
        <v>4424</v>
      </c>
      <c r="B511" s="59" t="s">
        <v>5873</v>
      </c>
      <c r="C511" s="59" t="s">
        <v>5880</v>
      </c>
      <c r="D511" s="59" t="s">
        <v>125</v>
      </c>
      <c r="E511" s="59">
        <v>0</v>
      </c>
      <c r="F511" s="59">
        <v>0</v>
      </c>
      <c r="G511" s="59">
        <v>0</v>
      </c>
      <c r="H511" s="59">
        <v>0</v>
      </c>
      <c r="I511" s="59">
        <v>0</v>
      </c>
      <c r="J511" s="59">
        <v>0</v>
      </c>
      <c r="K511" s="59">
        <v>0</v>
      </c>
      <c r="L511" s="59">
        <v>0</v>
      </c>
      <c r="M511" s="59">
        <v>0</v>
      </c>
      <c r="N511" s="59">
        <v>0</v>
      </c>
      <c r="O511" s="59">
        <v>0</v>
      </c>
      <c r="P511" s="59">
        <v>0</v>
      </c>
      <c r="Q511" s="59">
        <v>0</v>
      </c>
      <c r="R511" s="59">
        <v>0</v>
      </c>
      <c r="S511" s="90"/>
      <c r="T511" s="90"/>
      <c r="U511" s="91"/>
    </row>
    <row r="512" spans="1:21" ht="13.2" x14ac:dyDescent="0.25">
      <c r="A512" s="59" t="s">
        <v>4425</v>
      </c>
      <c r="B512" s="59" t="s">
        <v>5873</v>
      </c>
      <c r="C512" s="59" t="s">
        <v>5881</v>
      </c>
      <c r="D512" s="59" t="s">
        <v>125</v>
      </c>
      <c r="E512" s="59">
        <v>186</v>
      </c>
      <c r="F512" s="59">
        <v>186</v>
      </c>
      <c r="G512" s="59">
        <v>186</v>
      </c>
      <c r="H512" s="59">
        <v>186</v>
      </c>
      <c r="I512" s="59">
        <v>186</v>
      </c>
      <c r="J512" s="59">
        <v>186</v>
      </c>
      <c r="K512" s="59">
        <v>186</v>
      </c>
      <c r="L512" s="59">
        <v>186</v>
      </c>
      <c r="M512" s="59">
        <v>186</v>
      </c>
      <c r="N512" s="59">
        <v>186</v>
      </c>
      <c r="O512" s="59">
        <v>186</v>
      </c>
      <c r="P512" s="59">
        <v>186</v>
      </c>
      <c r="Q512" s="59">
        <v>186</v>
      </c>
      <c r="R512" s="59">
        <v>186111</v>
      </c>
      <c r="S512" s="90"/>
      <c r="T512" s="90"/>
      <c r="U512" s="91"/>
    </row>
    <row r="513" spans="1:21" ht="13.2" x14ac:dyDescent="0.25">
      <c r="A513" s="59" t="s">
        <v>4426</v>
      </c>
      <c r="B513" s="59" t="s">
        <v>5873</v>
      </c>
      <c r="C513" s="59" t="s">
        <v>5882</v>
      </c>
      <c r="D513" s="59" t="s">
        <v>125</v>
      </c>
      <c r="E513" s="59">
        <v>167</v>
      </c>
      <c r="F513" s="59">
        <v>167</v>
      </c>
      <c r="G513" s="59">
        <v>167</v>
      </c>
      <c r="H513" s="59">
        <v>167</v>
      </c>
      <c r="I513" s="59">
        <v>167</v>
      </c>
      <c r="J513" s="59">
        <v>167</v>
      </c>
      <c r="K513" s="59">
        <v>167</v>
      </c>
      <c r="L513" s="59">
        <v>167</v>
      </c>
      <c r="M513" s="59">
        <v>167</v>
      </c>
      <c r="N513" s="59">
        <v>167</v>
      </c>
      <c r="O513" s="59">
        <v>167</v>
      </c>
      <c r="P513" s="59">
        <v>167</v>
      </c>
      <c r="Q513" s="59">
        <v>167</v>
      </c>
      <c r="R513" s="59">
        <v>167227</v>
      </c>
      <c r="S513" s="90"/>
      <c r="T513" s="90"/>
      <c r="U513" s="91"/>
    </row>
    <row r="514" spans="1:21" ht="13.2" x14ac:dyDescent="0.25">
      <c r="A514" s="59" t="s">
        <v>4427</v>
      </c>
      <c r="B514" s="59" t="s">
        <v>5873</v>
      </c>
      <c r="C514" s="59" t="s">
        <v>5883</v>
      </c>
      <c r="D514" s="59" t="s">
        <v>125</v>
      </c>
      <c r="E514" s="59">
        <v>0</v>
      </c>
      <c r="F514" s="59">
        <v>0</v>
      </c>
      <c r="G514" s="59">
        <v>0</v>
      </c>
      <c r="H514" s="59">
        <v>0</v>
      </c>
      <c r="I514" s="59">
        <v>0</v>
      </c>
      <c r="J514" s="59">
        <v>0</v>
      </c>
      <c r="K514" s="59">
        <v>0</v>
      </c>
      <c r="L514" s="59">
        <v>0</v>
      </c>
      <c r="M514" s="59">
        <v>0</v>
      </c>
      <c r="N514" s="59">
        <v>0</v>
      </c>
      <c r="O514" s="59">
        <v>0</v>
      </c>
      <c r="P514" s="59">
        <v>0</v>
      </c>
      <c r="Q514" s="59">
        <v>0</v>
      </c>
      <c r="R514" s="59">
        <v>0</v>
      </c>
      <c r="S514" s="90"/>
      <c r="T514" s="90"/>
      <c r="U514" s="91"/>
    </row>
    <row r="515" spans="1:21" ht="13.2" x14ac:dyDescent="0.25">
      <c r="A515" s="59" t="s">
        <v>4428</v>
      </c>
      <c r="B515" s="59" t="s">
        <v>5873</v>
      </c>
      <c r="C515" s="59" t="s">
        <v>5884</v>
      </c>
      <c r="D515" s="59" t="s">
        <v>125</v>
      </c>
      <c r="E515" s="59">
        <v>0</v>
      </c>
      <c r="F515" s="59">
        <v>0</v>
      </c>
      <c r="G515" s="59">
        <v>0</v>
      </c>
      <c r="H515" s="59">
        <v>0</v>
      </c>
      <c r="I515" s="59">
        <v>0</v>
      </c>
      <c r="J515" s="59">
        <v>0</v>
      </c>
      <c r="K515" s="59">
        <v>0</v>
      </c>
      <c r="L515" s="59">
        <v>0</v>
      </c>
      <c r="M515" s="59">
        <v>0</v>
      </c>
      <c r="N515" s="59">
        <v>0</v>
      </c>
      <c r="O515" s="59">
        <v>0</v>
      </c>
      <c r="P515" s="59">
        <v>0</v>
      </c>
      <c r="Q515" s="59">
        <v>0</v>
      </c>
      <c r="R515" s="59">
        <v>0</v>
      </c>
      <c r="S515" s="90"/>
      <c r="T515" s="90"/>
      <c r="U515" s="91"/>
    </row>
    <row r="516" spans="1:21" ht="13.2" x14ac:dyDescent="0.25">
      <c r="A516" s="59" t="s">
        <v>4429</v>
      </c>
      <c r="B516" s="59" t="s">
        <v>5873</v>
      </c>
      <c r="C516" s="59" t="s">
        <v>5885</v>
      </c>
      <c r="D516" s="59" t="s">
        <v>125</v>
      </c>
      <c r="E516" s="59">
        <v>2134</v>
      </c>
      <c r="F516" s="59">
        <v>2134</v>
      </c>
      <c r="G516" s="59">
        <v>2134</v>
      </c>
      <c r="H516" s="59">
        <v>2134</v>
      </c>
      <c r="I516" s="59">
        <v>2134</v>
      </c>
      <c r="J516" s="59">
        <v>2134</v>
      </c>
      <c r="K516" s="59">
        <v>2134</v>
      </c>
      <c r="L516" s="59">
        <v>2134</v>
      </c>
      <c r="M516" s="59">
        <v>2134</v>
      </c>
      <c r="N516" s="59">
        <v>2134</v>
      </c>
      <c r="O516" s="59">
        <v>2134</v>
      </c>
      <c r="P516" s="59">
        <v>2134</v>
      </c>
      <c r="Q516" s="59">
        <v>2134</v>
      </c>
      <c r="R516" s="59">
        <v>2134388</v>
      </c>
      <c r="S516" s="90"/>
      <c r="T516" s="90"/>
      <c r="U516" s="91"/>
    </row>
    <row r="517" spans="1:21" ht="13.2" x14ac:dyDescent="0.25">
      <c r="A517" s="59" t="s">
        <v>4430</v>
      </c>
      <c r="B517" s="59" t="s">
        <v>5873</v>
      </c>
      <c r="C517" s="59" t="s">
        <v>5886</v>
      </c>
      <c r="D517" s="59" t="s">
        <v>125</v>
      </c>
      <c r="E517" s="59">
        <v>0</v>
      </c>
      <c r="F517" s="59">
        <v>0</v>
      </c>
      <c r="G517" s="59">
        <v>0</v>
      </c>
      <c r="H517" s="59">
        <v>0</v>
      </c>
      <c r="I517" s="59">
        <v>0</v>
      </c>
      <c r="J517" s="59">
        <v>0</v>
      </c>
      <c r="K517" s="59">
        <v>0</v>
      </c>
      <c r="L517" s="59">
        <v>0</v>
      </c>
      <c r="M517" s="59">
        <v>0</v>
      </c>
      <c r="N517" s="59">
        <v>0</v>
      </c>
      <c r="O517" s="59">
        <v>0</v>
      </c>
      <c r="P517" s="59">
        <v>0</v>
      </c>
      <c r="Q517" s="59">
        <v>0</v>
      </c>
      <c r="R517" s="59">
        <v>0</v>
      </c>
      <c r="S517" s="90"/>
      <c r="T517" s="90"/>
      <c r="U517" s="91"/>
    </row>
    <row r="518" spans="1:21" ht="13.2" x14ac:dyDescent="0.25">
      <c r="A518" s="59" t="s">
        <v>4431</v>
      </c>
      <c r="B518" s="59" t="s">
        <v>5873</v>
      </c>
      <c r="C518" s="59" t="s">
        <v>5887</v>
      </c>
      <c r="D518" s="59" t="s">
        <v>125</v>
      </c>
      <c r="E518" s="59">
        <v>81</v>
      </c>
      <c r="F518" s="59">
        <v>81</v>
      </c>
      <c r="G518" s="59">
        <v>81</v>
      </c>
      <c r="H518" s="59">
        <v>81</v>
      </c>
      <c r="I518" s="59">
        <v>81</v>
      </c>
      <c r="J518" s="59">
        <v>81</v>
      </c>
      <c r="K518" s="59">
        <v>81</v>
      </c>
      <c r="L518" s="59">
        <v>159</v>
      </c>
      <c r="M518" s="59">
        <v>159</v>
      </c>
      <c r="N518" s="59">
        <v>247</v>
      </c>
      <c r="O518" s="59">
        <v>247</v>
      </c>
      <c r="P518" s="59">
        <v>247</v>
      </c>
      <c r="Q518" s="59">
        <v>332</v>
      </c>
      <c r="R518" s="59">
        <v>145863</v>
      </c>
      <c r="S518" s="90"/>
      <c r="T518" s="90"/>
      <c r="U518" s="91"/>
    </row>
    <row r="519" spans="1:21" ht="13.2" x14ac:dyDescent="0.25">
      <c r="A519" s="59" t="s">
        <v>4432</v>
      </c>
      <c r="B519" s="59" t="s">
        <v>5873</v>
      </c>
      <c r="C519" s="59" t="s">
        <v>5888</v>
      </c>
      <c r="D519" s="59" t="s">
        <v>125</v>
      </c>
      <c r="E519" s="59">
        <v>637</v>
      </c>
      <c r="F519" s="59">
        <v>637</v>
      </c>
      <c r="G519" s="59">
        <v>637</v>
      </c>
      <c r="H519" s="59">
        <v>637</v>
      </c>
      <c r="I519" s="59">
        <v>637</v>
      </c>
      <c r="J519" s="59">
        <v>637</v>
      </c>
      <c r="K519" s="59">
        <v>637</v>
      </c>
      <c r="L519" s="59">
        <v>637</v>
      </c>
      <c r="M519" s="59">
        <v>637</v>
      </c>
      <c r="N519" s="59">
        <v>637</v>
      </c>
      <c r="O519" s="59">
        <v>637</v>
      </c>
      <c r="P519" s="59">
        <v>637</v>
      </c>
      <c r="Q519" s="59">
        <v>637</v>
      </c>
      <c r="R519" s="59">
        <v>636604</v>
      </c>
      <c r="S519" s="90"/>
      <c r="T519" s="90"/>
      <c r="U519" s="91"/>
    </row>
    <row r="520" spans="1:21" ht="13.2" x14ac:dyDescent="0.25">
      <c r="A520" s="59" t="s">
        <v>4433</v>
      </c>
      <c r="B520" s="59" t="s">
        <v>5873</v>
      </c>
      <c r="C520" s="59" t="s">
        <v>5889</v>
      </c>
      <c r="D520" s="59" t="s">
        <v>125</v>
      </c>
      <c r="E520" s="59">
        <v>0</v>
      </c>
      <c r="F520" s="59">
        <v>0</v>
      </c>
      <c r="G520" s="59">
        <v>0</v>
      </c>
      <c r="H520" s="59">
        <v>0</v>
      </c>
      <c r="I520" s="59">
        <v>0</v>
      </c>
      <c r="J520" s="59">
        <v>0</v>
      </c>
      <c r="K520" s="59">
        <v>0</v>
      </c>
      <c r="L520" s="59">
        <v>0</v>
      </c>
      <c r="M520" s="59">
        <v>0</v>
      </c>
      <c r="N520" s="59">
        <v>0</v>
      </c>
      <c r="O520" s="59">
        <v>0</v>
      </c>
      <c r="P520" s="59">
        <v>0</v>
      </c>
      <c r="Q520" s="59">
        <v>0</v>
      </c>
      <c r="R520" s="59">
        <v>0</v>
      </c>
      <c r="S520" s="90"/>
      <c r="T520" s="90"/>
      <c r="U520" s="91"/>
    </row>
    <row r="521" spans="1:21" ht="13.2" x14ac:dyDescent="0.25">
      <c r="A521" s="59" t="s">
        <v>4434</v>
      </c>
      <c r="B521" s="59" t="s">
        <v>5873</v>
      </c>
      <c r="C521" s="59" t="s">
        <v>5890</v>
      </c>
      <c r="D521" s="59" t="s">
        <v>125</v>
      </c>
      <c r="E521" s="59">
        <v>0</v>
      </c>
      <c r="F521" s="59">
        <v>0</v>
      </c>
      <c r="G521" s="59">
        <v>0</v>
      </c>
      <c r="H521" s="59">
        <v>0</v>
      </c>
      <c r="I521" s="59">
        <v>0</v>
      </c>
      <c r="J521" s="59">
        <v>0</v>
      </c>
      <c r="K521" s="59">
        <v>0</v>
      </c>
      <c r="L521" s="59">
        <v>0</v>
      </c>
      <c r="M521" s="59">
        <v>0</v>
      </c>
      <c r="N521" s="59">
        <v>0</v>
      </c>
      <c r="O521" s="59">
        <v>0</v>
      </c>
      <c r="P521" s="59">
        <v>0</v>
      </c>
      <c r="Q521" s="59">
        <v>0</v>
      </c>
      <c r="R521" s="59">
        <v>0</v>
      </c>
      <c r="S521" s="90"/>
      <c r="T521" s="90"/>
      <c r="U521" s="91"/>
    </row>
    <row r="522" spans="1:21" ht="13.2" x14ac:dyDescent="0.25">
      <c r="A522" s="59" t="s">
        <v>4435</v>
      </c>
      <c r="B522" s="59" t="s">
        <v>5873</v>
      </c>
      <c r="C522" s="59" t="s">
        <v>5891</v>
      </c>
      <c r="D522" s="59" t="s">
        <v>125</v>
      </c>
      <c r="E522" s="59">
        <v>0</v>
      </c>
      <c r="F522" s="59">
        <v>0</v>
      </c>
      <c r="G522" s="59">
        <v>0</v>
      </c>
      <c r="H522" s="59">
        <v>0</v>
      </c>
      <c r="I522" s="59">
        <v>0</v>
      </c>
      <c r="J522" s="59">
        <v>0</v>
      </c>
      <c r="K522" s="59">
        <v>0</v>
      </c>
      <c r="L522" s="59">
        <v>0</v>
      </c>
      <c r="M522" s="59">
        <v>0</v>
      </c>
      <c r="N522" s="59">
        <v>0</v>
      </c>
      <c r="O522" s="59">
        <v>0</v>
      </c>
      <c r="P522" s="59">
        <v>0</v>
      </c>
      <c r="Q522" s="59">
        <v>0</v>
      </c>
      <c r="R522" s="59">
        <v>0</v>
      </c>
      <c r="S522" s="90"/>
      <c r="T522" s="90"/>
      <c r="U522" s="91"/>
    </row>
    <row r="523" spans="1:21" ht="13.2" x14ac:dyDescent="0.25">
      <c r="A523" s="59" t="s">
        <v>4436</v>
      </c>
      <c r="B523" s="59" t="s">
        <v>5873</v>
      </c>
      <c r="C523" s="59" t="s">
        <v>5892</v>
      </c>
      <c r="D523" s="59" t="s">
        <v>125</v>
      </c>
      <c r="E523" s="59">
        <v>2152</v>
      </c>
      <c r="F523" s="59">
        <v>2152</v>
      </c>
      <c r="G523" s="59">
        <v>2152</v>
      </c>
      <c r="H523" s="59">
        <v>2152</v>
      </c>
      <c r="I523" s="59">
        <v>2152</v>
      </c>
      <c r="J523" s="59">
        <v>2152</v>
      </c>
      <c r="K523" s="59">
        <v>2152</v>
      </c>
      <c r="L523" s="59">
        <v>2152</v>
      </c>
      <c r="M523" s="59">
        <v>2152</v>
      </c>
      <c r="N523" s="59">
        <v>2152</v>
      </c>
      <c r="O523" s="59">
        <v>2152</v>
      </c>
      <c r="P523" s="59">
        <v>2191</v>
      </c>
      <c r="Q523" s="59">
        <v>2191</v>
      </c>
      <c r="R523" s="59">
        <v>2156868</v>
      </c>
      <c r="S523" s="90"/>
      <c r="T523" s="90"/>
      <c r="U523" s="91"/>
    </row>
    <row r="524" spans="1:21" ht="13.2" x14ac:dyDescent="0.25">
      <c r="A524" s="59" t="s">
        <v>4437</v>
      </c>
      <c r="B524" s="59" t="s">
        <v>5873</v>
      </c>
      <c r="C524" s="59" t="s">
        <v>5893</v>
      </c>
      <c r="D524" s="59" t="s">
        <v>125</v>
      </c>
      <c r="E524" s="59">
        <v>0</v>
      </c>
      <c r="F524" s="59">
        <v>0</v>
      </c>
      <c r="G524" s="59">
        <v>0</v>
      </c>
      <c r="H524" s="59">
        <v>0</v>
      </c>
      <c r="I524" s="59">
        <v>0</v>
      </c>
      <c r="J524" s="59">
        <v>0</v>
      </c>
      <c r="K524" s="59">
        <v>0</v>
      </c>
      <c r="L524" s="59">
        <v>0</v>
      </c>
      <c r="M524" s="59">
        <v>0</v>
      </c>
      <c r="N524" s="59">
        <v>0</v>
      </c>
      <c r="O524" s="59">
        <v>0</v>
      </c>
      <c r="P524" s="59">
        <v>0</v>
      </c>
      <c r="Q524" s="59">
        <v>0</v>
      </c>
      <c r="R524" s="59">
        <v>0</v>
      </c>
      <c r="S524" s="90"/>
      <c r="T524" s="90"/>
      <c r="U524" s="91"/>
    </row>
    <row r="525" spans="1:21" ht="13.2" x14ac:dyDescent="0.25">
      <c r="A525" s="59" t="s">
        <v>4438</v>
      </c>
      <c r="B525" s="59" t="s">
        <v>5873</v>
      </c>
      <c r="C525" s="59" t="s">
        <v>5894</v>
      </c>
      <c r="D525" s="59" t="s">
        <v>125</v>
      </c>
      <c r="E525" s="59">
        <v>0</v>
      </c>
      <c r="F525" s="59">
        <v>0</v>
      </c>
      <c r="G525" s="59">
        <v>0</v>
      </c>
      <c r="H525" s="59">
        <v>0</v>
      </c>
      <c r="I525" s="59">
        <v>0</v>
      </c>
      <c r="J525" s="59">
        <v>0</v>
      </c>
      <c r="K525" s="59">
        <v>0</v>
      </c>
      <c r="L525" s="59">
        <v>0</v>
      </c>
      <c r="M525" s="59">
        <v>0</v>
      </c>
      <c r="N525" s="59">
        <v>0</v>
      </c>
      <c r="O525" s="59">
        <v>0</v>
      </c>
      <c r="P525" s="59">
        <v>0</v>
      </c>
      <c r="Q525" s="59">
        <v>0</v>
      </c>
      <c r="R525" s="59">
        <v>0</v>
      </c>
      <c r="S525" s="90"/>
      <c r="T525" s="90"/>
      <c r="U525" s="91"/>
    </row>
    <row r="526" spans="1:21" ht="13.2" x14ac:dyDescent="0.25">
      <c r="A526" s="59" t="s">
        <v>4439</v>
      </c>
      <c r="B526" s="59" t="s">
        <v>5873</v>
      </c>
      <c r="C526" s="59" t="s">
        <v>5895</v>
      </c>
      <c r="D526" s="59" t="s">
        <v>125</v>
      </c>
      <c r="E526" s="59">
        <v>0</v>
      </c>
      <c r="F526" s="59">
        <v>0</v>
      </c>
      <c r="G526" s="59">
        <v>0</v>
      </c>
      <c r="H526" s="59">
        <v>0</v>
      </c>
      <c r="I526" s="59">
        <v>0</v>
      </c>
      <c r="J526" s="59">
        <v>0</v>
      </c>
      <c r="K526" s="59">
        <v>0</v>
      </c>
      <c r="L526" s="59">
        <v>0</v>
      </c>
      <c r="M526" s="59">
        <v>0</v>
      </c>
      <c r="N526" s="59">
        <v>0</v>
      </c>
      <c r="O526" s="59">
        <v>0</v>
      </c>
      <c r="P526" s="59">
        <v>0</v>
      </c>
      <c r="Q526" s="59">
        <v>0</v>
      </c>
      <c r="R526" s="59">
        <v>0</v>
      </c>
      <c r="S526" s="90"/>
      <c r="T526" s="90"/>
      <c r="U526" s="91"/>
    </row>
    <row r="527" spans="1:21" ht="13.2" x14ac:dyDescent="0.25">
      <c r="A527" s="59" t="s">
        <v>4440</v>
      </c>
      <c r="B527" s="59" t="s">
        <v>5873</v>
      </c>
      <c r="C527" s="59" t="s">
        <v>5896</v>
      </c>
      <c r="D527" s="59" t="s">
        <v>125</v>
      </c>
      <c r="E527" s="59">
        <v>46</v>
      </c>
      <c r="F527" s="59">
        <v>46</v>
      </c>
      <c r="G527" s="59">
        <v>46</v>
      </c>
      <c r="H527" s="59">
        <v>46</v>
      </c>
      <c r="I527" s="59">
        <v>46</v>
      </c>
      <c r="J527" s="59">
        <v>46</v>
      </c>
      <c r="K527" s="59">
        <v>46</v>
      </c>
      <c r="L527" s="59">
        <v>46</v>
      </c>
      <c r="M527" s="59">
        <v>46</v>
      </c>
      <c r="N527" s="59">
        <v>46</v>
      </c>
      <c r="O527" s="59">
        <v>46</v>
      </c>
      <c r="P527" s="59">
        <v>46</v>
      </c>
      <c r="Q527" s="59">
        <v>46</v>
      </c>
      <c r="R527" s="59">
        <v>46462</v>
      </c>
      <c r="S527" s="90"/>
      <c r="T527" s="90"/>
      <c r="U527" s="91"/>
    </row>
    <row r="528" spans="1:21" ht="13.2" x14ac:dyDescent="0.25">
      <c r="A528" s="59" t="s">
        <v>4441</v>
      </c>
      <c r="B528" s="59" t="s">
        <v>5897</v>
      </c>
      <c r="C528" s="59" t="s">
        <v>5898</v>
      </c>
      <c r="D528" s="59" t="s">
        <v>125</v>
      </c>
      <c r="E528" s="59">
        <v>479</v>
      </c>
      <c r="F528" s="59">
        <v>479</v>
      </c>
      <c r="G528" s="59">
        <v>479</v>
      </c>
      <c r="H528" s="59">
        <v>479</v>
      </c>
      <c r="I528" s="59">
        <v>479</v>
      </c>
      <c r="J528" s="59">
        <v>479</v>
      </c>
      <c r="K528" s="59">
        <v>479</v>
      </c>
      <c r="L528" s="59">
        <v>479</v>
      </c>
      <c r="M528" s="59">
        <v>479</v>
      </c>
      <c r="N528" s="59">
        <v>479</v>
      </c>
      <c r="O528" s="59">
        <v>479</v>
      </c>
      <c r="P528" s="59">
        <v>479</v>
      </c>
      <c r="Q528" s="59">
        <v>479</v>
      </c>
      <c r="R528" s="59">
        <v>479165</v>
      </c>
      <c r="S528" s="90"/>
      <c r="T528" s="90"/>
      <c r="U528" s="91"/>
    </row>
    <row r="529" spans="1:21" ht="13.2" x14ac:dyDescent="0.25">
      <c r="A529" s="59" t="s">
        <v>4442</v>
      </c>
      <c r="B529" s="59" t="s">
        <v>5897</v>
      </c>
      <c r="C529" s="59" t="s">
        <v>5899</v>
      </c>
      <c r="D529" s="59" t="s">
        <v>125</v>
      </c>
      <c r="E529" s="59">
        <v>0</v>
      </c>
      <c r="F529" s="59">
        <v>0</v>
      </c>
      <c r="G529" s="59">
        <v>0</v>
      </c>
      <c r="H529" s="59">
        <v>0</v>
      </c>
      <c r="I529" s="59">
        <v>0</v>
      </c>
      <c r="J529" s="59">
        <v>0</v>
      </c>
      <c r="K529" s="59">
        <v>0</v>
      </c>
      <c r="L529" s="59">
        <v>0</v>
      </c>
      <c r="M529" s="59">
        <v>0</v>
      </c>
      <c r="N529" s="59">
        <v>0</v>
      </c>
      <c r="O529" s="59">
        <v>0</v>
      </c>
      <c r="P529" s="59">
        <v>0</v>
      </c>
      <c r="Q529" s="59">
        <v>0</v>
      </c>
      <c r="R529" s="59">
        <v>0</v>
      </c>
      <c r="S529" s="90"/>
      <c r="T529" s="90"/>
      <c r="U529" s="91"/>
    </row>
    <row r="530" spans="1:21" ht="13.2" x14ac:dyDescent="0.25">
      <c r="A530" s="59" t="s">
        <v>4443</v>
      </c>
      <c r="B530" s="59" t="s">
        <v>5897</v>
      </c>
      <c r="C530" s="59" t="s">
        <v>5900</v>
      </c>
      <c r="D530" s="59" t="s">
        <v>125</v>
      </c>
      <c r="E530" s="59">
        <v>2820</v>
      </c>
      <c r="F530" s="59">
        <v>2820</v>
      </c>
      <c r="G530" s="59">
        <v>2820</v>
      </c>
      <c r="H530" s="59">
        <v>2820</v>
      </c>
      <c r="I530" s="59">
        <v>2820</v>
      </c>
      <c r="J530" s="59">
        <v>2820</v>
      </c>
      <c r="K530" s="59">
        <v>2820</v>
      </c>
      <c r="L530" s="59">
        <v>2820</v>
      </c>
      <c r="M530" s="59">
        <v>2820</v>
      </c>
      <c r="N530" s="59">
        <v>2820</v>
      </c>
      <c r="O530" s="59">
        <v>2820</v>
      </c>
      <c r="P530" s="59">
        <v>2820</v>
      </c>
      <c r="Q530" s="59">
        <v>2820</v>
      </c>
      <c r="R530" s="59">
        <v>2820159</v>
      </c>
      <c r="S530" s="90"/>
      <c r="T530" s="90"/>
      <c r="U530" s="91"/>
    </row>
    <row r="531" spans="1:21" ht="13.2" x14ac:dyDescent="0.25">
      <c r="A531" s="59" t="s">
        <v>4444</v>
      </c>
      <c r="B531" s="59" t="s">
        <v>5897</v>
      </c>
      <c r="C531" s="59" t="s">
        <v>5901</v>
      </c>
      <c r="D531" s="59" t="s">
        <v>125</v>
      </c>
      <c r="E531" s="59">
        <v>0</v>
      </c>
      <c r="F531" s="59">
        <v>0</v>
      </c>
      <c r="G531" s="59">
        <v>0</v>
      </c>
      <c r="H531" s="59">
        <v>0</v>
      </c>
      <c r="I531" s="59">
        <v>0</v>
      </c>
      <c r="J531" s="59">
        <v>0</v>
      </c>
      <c r="K531" s="59">
        <v>0</v>
      </c>
      <c r="L531" s="59">
        <v>0</v>
      </c>
      <c r="M531" s="59">
        <v>0</v>
      </c>
      <c r="N531" s="59">
        <v>0</v>
      </c>
      <c r="O531" s="59">
        <v>0</v>
      </c>
      <c r="P531" s="59">
        <v>0</v>
      </c>
      <c r="Q531" s="59">
        <v>0</v>
      </c>
      <c r="R531" s="59">
        <v>0</v>
      </c>
      <c r="S531" s="90"/>
      <c r="T531" s="90"/>
      <c r="U531" s="91"/>
    </row>
    <row r="532" spans="1:21" ht="13.2" x14ac:dyDescent="0.25">
      <c r="A532" s="59" t="s">
        <v>4445</v>
      </c>
      <c r="B532" s="59" t="s">
        <v>5897</v>
      </c>
      <c r="C532" s="59" t="s">
        <v>5902</v>
      </c>
      <c r="D532" s="59" t="s">
        <v>125</v>
      </c>
      <c r="E532" s="59">
        <v>677</v>
      </c>
      <c r="F532" s="59">
        <v>677</v>
      </c>
      <c r="G532" s="59">
        <v>677</v>
      </c>
      <c r="H532" s="59">
        <v>677</v>
      </c>
      <c r="I532" s="59">
        <v>677</v>
      </c>
      <c r="J532" s="59">
        <v>677</v>
      </c>
      <c r="K532" s="59">
        <v>677</v>
      </c>
      <c r="L532" s="59">
        <v>677</v>
      </c>
      <c r="M532" s="59">
        <v>677</v>
      </c>
      <c r="N532" s="59">
        <v>677</v>
      </c>
      <c r="O532" s="59">
        <v>677</v>
      </c>
      <c r="P532" s="59">
        <v>677</v>
      </c>
      <c r="Q532" s="59">
        <v>677</v>
      </c>
      <c r="R532" s="59">
        <v>677429</v>
      </c>
      <c r="S532" s="90"/>
      <c r="T532" s="90"/>
      <c r="U532" s="91"/>
    </row>
    <row r="533" spans="1:21" ht="13.2" x14ac:dyDescent="0.25">
      <c r="A533" s="59" t="s">
        <v>4446</v>
      </c>
      <c r="B533" s="59" t="s">
        <v>5897</v>
      </c>
      <c r="C533" s="59" t="s">
        <v>5903</v>
      </c>
      <c r="D533" s="59" t="s">
        <v>125</v>
      </c>
      <c r="E533" s="59">
        <v>29</v>
      </c>
      <c r="F533" s="59">
        <v>29</v>
      </c>
      <c r="G533" s="59">
        <v>29</v>
      </c>
      <c r="H533" s="59">
        <v>29</v>
      </c>
      <c r="I533" s="59">
        <v>29</v>
      </c>
      <c r="J533" s="59">
        <v>29</v>
      </c>
      <c r="K533" s="59">
        <v>29</v>
      </c>
      <c r="L533" s="59">
        <v>29</v>
      </c>
      <c r="M533" s="59">
        <v>29</v>
      </c>
      <c r="N533" s="59">
        <v>29</v>
      </c>
      <c r="O533" s="59">
        <v>29</v>
      </c>
      <c r="P533" s="59">
        <v>29</v>
      </c>
      <c r="Q533" s="59">
        <v>29</v>
      </c>
      <c r="R533" s="59">
        <v>28654</v>
      </c>
      <c r="S533" s="90"/>
      <c r="T533" s="90"/>
      <c r="U533" s="91"/>
    </row>
    <row r="534" spans="1:21" ht="13.2" x14ac:dyDescent="0.25">
      <c r="A534" s="59" t="s">
        <v>4447</v>
      </c>
      <c r="B534" s="59" t="s">
        <v>5897</v>
      </c>
      <c r="C534" s="59" t="s">
        <v>5904</v>
      </c>
      <c r="D534" s="59" t="s">
        <v>125</v>
      </c>
      <c r="E534" s="59">
        <v>0</v>
      </c>
      <c r="F534" s="59">
        <v>0</v>
      </c>
      <c r="G534" s="59">
        <v>0</v>
      </c>
      <c r="H534" s="59">
        <v>0</v>
      </c>
      <c r="I534" s="59">
        <v>0</v>
      </c>
      <c r="J534" s="59">
        <v>0</v>
      </c>
      <c r="K534" s="59">
        <v>0</v>
      </c>
      <c r="L534" s="59">
        <v>0</v>
      </c>
      <c r="M534" s="59">
        <v>0</v>
      </c>
      <c r="N534" s="59">
        <v>0</v>
      </c>
      <c r="O534" s="59">
        <v>0</v>
      </c>
      <c r="P534" s="59">
        <v>0</v>
      </c>
      <c r="Q534" s="59">
        <v>0</v>
      </c>
      <c r="R534" s="59">
        <v>0</v>
      </c>
      <c r="S534" s="90"/>
      <c r="T534" s="90"/>
      <c r="U534" s="91"/>
    </row>
    <row r="535" spans="1:21" ht="13.2" x14ac:dyDescent="0.25">
      <c r="A535" s="59" t="s">
        <v>4448</v>
      </c>
      <c r="B535" s="59" t="s">
        <v>5897</v>
      </c>
      <c r="C535" s="59" t="s">
        <v>5905</v>
      </c>
      <c r="D535" s="59" t="s">
        <v>125</v>
      </c>
      <c r="E535" s="59">
        <v>0</v>
      </c>
      <c r="F535" s="59">
        <v>0</v>
      </c>
      <c r="G535" s="59">
        <v>0</v>
      </c>
      <c r="H535" s="59">
        <v>0</v>
      </c>
      <c r="I535" s="59">
        <v>0</v>
      </c>
      <c r="J535" s="59">
        <v>0</v>
      </c>
      <c r="K535" s="59">
        <v>0</v>
      </c>
      <c r="L535" s="59">
        <v>0</v>
      </c>
      <c r="M535" s="59">
        <v>0</v>
      </c>
      <c r="N535" s="59">
        <v>0</v>
      </c>
      <c r="O535" s="59">
        <v>0</v>
      </c>
      <c r="P535" s="59">
        <v>0</v>
      </c>
      <c r="Q535" s="59">
        <v>0</v>
      </c>
      <c r="R535" s="59">
        <v>0</v>
      </c>
      <c r="S535" s="90"/>
      <c r="T535" s="90"/>
      <c r="U535" s="91"/>
    </row>
    <row r="536" spans="1:21" ht="13.2" x14ac:dyDescent="0.25">
      <c r="A536" s="59" t="s">
        <v>4449</v>
      </c>
      <c r="B536" s="59" t="s">
        <v>5906</v>
      </c>
      <c r="C536" s="59" t="s">
        <v>5907</v>
      </c>
      <c r="D536" s="59" t="s">
        <v>125</v>
      </c>
      <c r="E536" s="59">
        <v>0</v>
      </c>
      <c r="F536" s="59">
        <v>0</v>
      </c>
      <c r="G536" s="59">
        <v>0</v>
      </c>
      <c r="H536" s="59">
        <v>0</v>
      </c>
      <c r="I536" s="59">
        <v>0</v>
      </c>
      <c r="J536" s="59">
        <v>0</v>
      </c>
      <c r="K536" s="59">
        <v>0</v>
      </c>
      <c r="L536" s="59">
        <v>0</v>
      </c>
      <c r="M536" s="59">
        <v>0</v>
      </c>
      <c r="N536" s="59">
        <v>0</v>
      </c>
      <c r="O536" s="59">
        <v>0</v>
      </c>
      <c r="P536" s="59">
        <v>0</v>
      </c>
      <c r="Q536" s="59">
        <v>0</v>
      </c>
      <c r="R536" s="59">
        <v>0</v>
      </c>
      <c r="S536" s="90"/>
      <c r="T536" s="90"/>
      <c r="U536" s="91"/>
    </row>
    <row r="537" spans="1:21" ht="13.2" x14ac:dyDescent="0.25">
      <c r="A537" s="59" t="s">
        <v>4450</v>
      </c>
      <c r="B537" s="59" t="s">
        <v>5906</v>
      </c>
      <c r="C537" s="59" t="s">
        <v>5908</v>
      </c>
      <c r="D537" s="59" t="s">
        <v>125</v>
      </c>
      <c r="E537" s="59">
        <v>413</v>
      </c>
      <c r="F537" s="59">
        <v>413</v>
      </c>
      <c r="G537" s="59">
        <v>461</v>
      </c>
      <c r="H537" s="59">
        <v>461</v>
      </c>
      <c r="I537" s="59">
        <v>461</v>
      </c>
      <c r="J537" s="59">
        <v>461</v>
      </c>
      <c r="K537" s="59">
        <v>461</v>
      </c>
      <c r="L537" s="59">
        <v>461</v>
      </c>
      <c r="M537" s="59">
        <v>461</v>
      </c>
      <c r="N537" s="59">
        <v>461</v>
      </c>
      <c r="O537" s="59">
        <v>461</v>
      </c>
      <c r="P537" s="59">
        <v>501</v>
      </c>
      <c r="Q537" s="59">
        <v>501</v>
      </c>
      <c r="R537" s="59">
        <v>459611</v>
      </c>
      <c r="S537" s="90"/>
      <c r="T537" s="90"/>
      <c r="U537" s="91"/>
    </row>
    <row r="538" spans="1:21" ht="13.2" x14ac:dyDescent="0.25">
      <c r="A538" s="59" t="s">
        <v>4451</v>
      </c>
      <c r="B538" s="59" t="s">
        <v>5906</v>
      </c>
      <c r="C538" s="59" t="s">
        <v>5909</v>
      </c>
      <c r="D538" s="59" t="s">
        <v>125</v>
      </c>
      <c r="E538" s="59">
        <v>0</v>
      </c>
      <c r="F538" s="59">
        <v>0</v>
      </c>
      <c r="G538" s="59">
        <v>0</v>
      </c>
      <c r="H538" s="59">
        <v>0</v>
      </c>
      <c r="I538" s="59">
        <v>0</v>
      </c>
      <c r="J538" s="59">
        <v>0</v>
      </c>
      <c r="K538" s="59">
        <v>0</v>
      </c>
      <c r="L538" s="59">
        <v>0</v>
      </c>
      <c r="M538" s="59">
        <v>0</v>
      </c>
      <c r="N538" s="59">
        <v>0</v>
      </c>
      <c r="O538" s="59">
        <v>0</v>
      </c>
      <c r="P538" s="59">
        <v>0</v>
      </c>
      <c r="Q538" s="59">
        <v>0</v>
      </c>
      <c r="R538" s="59">
        <v>0</v>
      </c>
      <c r="S538" s="90"/>
      <c r="T538" s="90"/>
      <c r="U538" s="91"/>
    </row>
    <row r="539" spans="1:21" ht="13.2" x14ac:dyDescent="0.25">
      <c r="A539" s="59" t="s">
        <v>4452</v>
      </c>
      <c r="B539" s="59" t="s">
        <v>5906</v>
      </c>
      <c r="C539" s="59" t="s">
        <v>5910</v>
      </c>
      <c r="D539" s="59" t="s">
        <v>125</v>
      </c>
      <c r="E539" s="59">
        <v>0</v>
      </c>
      <c r="F539" s="59">
        <v>0</v>
      </c>
      <c r="G539" s="59">
        <v>0</v>
      </c>
      <c r="H539" s="59">
        <v>22</v>
      </c>
      <c r="I539" s="59">
        <v>22</v>
      </c>
      <c r="J539" s="59">
        <v>22</v>
      </c>
      <c r="K539" s="59">
        <v>22</v>
      </c>
      <c r="L539" s="59">
        <v>22</v>
      </c>
      <c r="M539" s="59">
        <v>22</v>
      </c>
      <c r="N539" s="59">
        <v>22</v>
      </c>
      <c r="O539" s="59">
        <v>22</v>
      </c>
      <c r="P539" s="59">
        <v>211</v>
      </c>
      <c r="Q539" s="59">
        <v>49</v>
      </c>
      <c r="R539" s="59">
        <v>34103</v>
      </c>
      <c r="S539" s="90"/>
      <c r="T539" s="90"/>
      <c r="U539" s="91"/>
    </row>
    <row r="540" spans="1:21" ht="13.2" x14ac:dyDescent="0.25">
      <c r="A540" s="59" t="s">
        <v>4453</v>
      </c>
      <c r="B540" s="59" t="s">
        <v>5906</v>
      </c>
      <c r="C540" s="59" t="s">
        <v>5911</v>
      </c>
      <c r="D540" s="59" t="s">
        <v>125</v>
      </c>
      <c r="E540" s="59">
        <v>0</v>
      </c>
      <c r="F540" s="59">
        <v>0</v>
      </c>
      <c r="G540" s="59">
        <v>0</v>
      </c>
      <c r="H540" s="59">
        <v>0</v>
      </c>
      <c r="I540" s="59">
        <v>0</v>
      </c>
      <c r="J540" s="59">
        <v>0</v>
      </c>
      <c r="K540" s="59">
        <v>0</v>
      </c>
      <c r="L540" s="59">
        <v>0</v>
      </c>
      <c r="M540" s="59">
        <v>0</v>
      </c>
      <c r="N540" s="59">
        <v>0</v>
      </c>
      <c r="O540" s="59">
        <v>0</v>
      </c>
      <c r="P540" s="59">
        <v>0</v>
      </c>
      <c r="Q540" s="59">
        <v>0</v>
      </c>
      <c r="R540" s="59">
        <v>0</v>
      </c>
      <c r="S540" s="90"/>
      <c r="T540" s="90"/>
      <c r="U540" s="91"/>
    </row>
    <row r="541" spans="1:21" ht="13.2" x14ac:dyDescent="0.25">
      <c r="A541" s="59" t="s">
        <v>4454</v>
      </c>
      <c r="B541" s="59" t="s">
        <v>5906</v>
      </c>
      <c r="C541" s="59" t="s">
        <v>5912</v>
      </c>
      <c r="D541" s="59" t="s">
        <v>125</v>
      </c>
      <c r="E541" s="59">
        <v>537</v>
      </c>
      <c r="F541" s="59">
        <v>537</v>
      </c>
      <c r="G541" s="59">
        <v>538</v>
      </c>
      <c r="H541" s="59">
        <v>538</v>
      </c>
      <c r="I541" s="59">
        <v>538</v>
      </c>
      <c r="J541" s="59">
        <v>538</v>
      </c>
      <c r="K541" s="59">
        <v>538</v>
      </c>
      <c r="L541" s="59">
        <v>538</v>
      </c>
      <c r="M541" s="59">
        <v>538</v>
      </c>
      <c r="N541" s="59">
        <v>554</v>
      </c>
      <c r="O541" s="59">
        <v>554</v>
      </c>
      <c r="P541" s="59">
        <v>572</v>
      </c>
      <c r="Q541" s="59">
        <v>579</v>
      </c>
      <c r="R541" s="59">
        <v>545167</v>
      </c>
      <c r="S541" s="90"/>
      <c r="T541" s="90"/>
      <c r="U541" s="91"/>
    </row>
    <row r="542" spans="1:21" ht="13.2" x14ac:dyDescent="0.25">
      <c r="A542" s="59" t="s">
        <v>4455</v>
      </c>
      <c r="B542" s="59" t="s">
        <v>5906</v>
      </c>
      <c r="C542" s="59" t="s">
        <v>5913</v>
      </c>
      <c r="D542" s="59" t="s">
        <v>125</v>
      </c>
      <c r="E542" s="59">
        <v>0</v>
      </c>
      <c r="F542" s="59">
        <v>0</v>
      </c>
      <c r="G542" s="59">
        <v>0</v>
      </c>
      <c r="H542" s="59">
        <v>0</v>
      </c>
      <c r="I542" s="59">
        <v>0</v>
      </c>
      <c r="J542" s="59">
        <v>0</v>
      </c>
      <c r="K542" s="59">
        <v>0</v>
      </c>
      <c r="L542" s="59">
        <v>0</v>
      </c>
      <c r="M542" s="59">
        <v>0</v>
      </c>
      <c r="N542" s="59">
        <v>0</v>
      </c>
      <c r="O542" s="59">
        <v>0</v>
      </c>
      <c r="P542" s="59">
        <v>0</v>
      </c>
      <c r="Q542" s="59">
        <v>0</v>
      </c>
      <c r="R542" s="59">
        <v>0</v>
      </c>
      <c r="S542" s="90"/>
      <c r="T542" s="90"/>
      <c r="U542" s="91"/>
    </row>
    <row r="543" spans="1:21" ht="13.2" x14ac:dyDescent="0.25">
      <c r="A543" s="59" t="s">
        <v>4456</v>
      </c>
      <c r="B543" s="59" t="s">
        <v>5906</v>
      </c>
      <c r="C543" s="59" t="s">
        <v>5914</v>
      </c>
      <c r="D543" s="59" t="s">
        <v>125</v>
      </c>
      <c r="E543" s="59">
        <v>449</v>
      </c>
      <c r="F543" s="59">
        <v>449</v>
      </c>
      <c r="G543" s="59">
        <v>615</v>
      </c>
      <c r="H543" s="59">
        <v>615</v>
      </c>
      <c r="I543" s="59">
        <v>615</v>
      </c>
      <c r="J543" s="59">
        <v>615</v>
      </c>
      <c r="K543" s="59">
        <v>615</v>
      </c>
      <c r="L543" s="59">
        <v>615</v>
      </c>
      <c r="M543" s="59">
        <v>615</v>
      </c>
      <c r="N543" s="59">
        <v>615</v>
      </c>
      <c r="O543" s="59">
        <v>615</v>
      </c>
      <c r="P543" s="59">
        <v>648</v>
      </c>
      <c r="Q543" s="59">
        <v>649</v>
      </c>
      <c r="R543" s="59">
        <v>598241</v>
      </c>
      <c r="S543" s="90"/>
      <c r="T543" s="90"/>
      <c r="U543" s="91"/>
    </row>
    <row r="544" spans="1:21" ht="13.2" x14ac:dyDescent="0.25">
      <c r="A544" s="59" t="s">
        <v>4457</v>
      </c>
      <c r="B544" s="59" t="s">
        <v>5906</v>
      </c>
      <c r="C544" s="59" t="s">
        <v>5915</v>
      </c>
      <c r="D544" s="59" t="s">
        <v>125</v>
      </c>
      <c r="E544" s="59">
        <v>0</v>
      </c>
      <c r="F544" s="59">
        <v>0</v>
      </c>
      <c r="G544" s="59">
        <v>0</v>
      </c>
      <c r="H544" s="59">
        <v>0</v>
      </c>
      <c r="I544" s="59">
        <v>0</v>
      </c>
      <c r="J544" s="59">
        <v>0</v>
      </c>
      <c r="K544" s="59">
        <v>0</v>
      </c>
      <c r="L544" s="59">
        <v>0</v>
      </c>
      <c r="M544" s="59">
        <v>0</v>
      </c>
      <c r="N544" s="59">
        <v>0</v>
      </c>
      <c r="O544" s="59">
        <v>0</v>
      </c>
      <c r="P544" s="59">
        <v>0</v>
      </c>
      <c r="Q544" s="59">
        <v>0</v>
      </c>
      <c r="R544" s="59">
        <v>0</v>
      </c>
      <c r="S544" s="90"/>
      <c r="T544" s="90"/>
      <c r="U544" s="91"/>
    </row>
    <row r="545" spans="1:21" ht="13.2" x14ac:dyDescent="0.25">
      <c r="A545" s="59" t="s">
        <v>4458</v>
      </c>
      <c r="B545" s="59" t="s">
        <v>5906</v>
      </c>
      <c r="C545" s="59" t="s">
        <v>5916</v>
      </c>
      <c r="D545" s="59" t="s">
        <v>125</v>
      </c>
      <c r="E545" s="59">
        <v>331</v>
      </c>
      <c r="F545" s="59">
        <v>331</v>
      </c>
      <c r="G545" s="59">
        <v>350</v>
      </c>
      <c r="H545" s="59">
        <v>350</v>
      </c>
      <c r="I545" s="59">
        <v>350</v>
      </c>
      <c r="J545" s="59">
        <v>350</v>
      </c>
      <c r="K545" s="59">
        <v>350</v>
      </c>
      <c r="L545" s="59">
        <v>350</v>
      </c>
      <c r="M545" s="59">
        <v>350</v>
      </c>
      <c r="N545" s="59">
        <v>350</v>
      </c>
      <c r="O545" s="59">
        <v>350</v>
      </c>
      <c r="P545" s="59">
        <v>375</v>
      </c>
      <c r="Q545" s="59">
        <v>381</v>
      </c>
      <c r="R545" s="59">
        <v>350930</v>
      </c>
      <c r="S545" s="90"/>
      <c r="T545" s="90"/>
      <c r="U545" s="91"/>
    </row>
    <row r="546" spans="1:21" ht="13.2" x14ac:dyDescent="0.25">
      <c r="A546" s="59" t="s">
        <v>4459</v>
      </c>
      <c r="B546" s="59" t="s">
        <v>5906</v>
      </c>
      <c r="C546" s="59" t="s">
        <v>5917</v>
      </c>
      <c r="D546" s="59" t="s">
        <v>125</v>
      </c>
      <c r="E546" s="59">
        <v>0</v>
      </c>
      <c r="F546" s="59">
        <v>0</v>
      </c>
      <c r="G546" s="59">
        <v>0</v>
      </c>
      <c r="H546" s="59">
        <v>0</v>
      </c>
      <c r="I546" s="59">
        <v>0</v>
      </c>
      <c r="J546" s="59">
        <v>0</v>
      </c>
      <c r="K546" s="59">
        <v>0</v>
      </c>
      <c r="L546" s="59">
        <v>0</v>
      </c>
      <c r="M546" s="59">
        <v>0</v>
      </c>
      <c r="N546" s="59">
        <v>0</v>
      </c>
      <c r="O546" s="59">
        <v>0</v>
      </c>
      <c r="P546" s="59">
        <v>0</v>
      </c>
      <c r="Q546" s="59">
        <v>0</v>
      </c>
      <c r="R546" s="59">
        <v>0</v>
      </c>
      <c r="S546" s="90"/>
      <c r="T546" s="90"/>
      <c r="U546" s="91"/>
    </row>
    <row r="547" spans="1:21" ht="13.2" x14ac:dyDescent="0.25">
      <c r="A547" s="59" t="s">
        <v>4460</v>
      </c>
      <c r="B547" s="59" t="s">
        <v>5906</v>
      </c>
      <c r="C547" s="59" t="s">
        <v>5918</v>
      </c>
      <c r="D547" s="59" t="s">
        <v>125</v>
      </c>
      <c r="E547" s="59">
        <v>473</v>
      </c>
      <c r="F547" s="59">
        <v>473</v>
      </c>
      <c r="G547" s="59">
        <v>507</v>
      </c>
      <c r="H547" s="59">
        <v>507</v>
      </c>
      <c r="I547" s="59">
        <v>507</v>
      </c>
      <c r="J547" s="59">
        <v>507</v>
      </c>
      <c r="K547" s="59">
        <v>507</v>
      </c>
      <c r="L547" s="59">
        <v>507</v>
      </c>
      <c r="M547" s="59">
        <v>507</v>
      </c>
      <c r="N547" s="59">
        <v>507</v>
      </c>
      <c r="O547" s="59">
        <v>507</v>
      </c>
      <c r="P547" s="59">
        <v>520</v>
      </c>
      <c r="Q547" s="59">
        <v>548</v>
      </c>
      <c r="R547" s="59">
        <v>505303</v>
      </c>
      <c r="S547" s="90"/>
      <c r="T547" s="90"/>
      <c r="U547" s="91"/>
    </row>
    <row r="548" spans="1:21" ht="13.2" x14ac:dyDescent="0.25">
      <c r="A548" s="59" t="s">
        <v>4461</v>
      </c>
      <c r="B548" s="59" t="s">
        <v>5906</v>
      </c>
      <c r="C548" s="59" t="s">
        <v>5919</v>
      </c>
      <c r="D548" s="59" t="s">
        <v>125</v>
      </c>
      <c r="E548" s="59">
        <v>0</v>
      </c>
      <c r="F548" s="59">
        <v>0</v>
      </c>
      <c r="G548" s="59">
        <v>0</v>
      </c>
      <c r="H548" s="59">
        <v>0</v>
      </c>
      <c r="I548" s="59">
        <v>0</v>
      </c>
      <c r="J548" s="59">
        <v>0</v>
      </c>
      <c r="K548" s="59">
        <v>0</v>
      </c>
      <c r="L548" s="59">
        <v>0</v>
      </c>
      <c r="M548" s="59">
        <v>0</v>
      </c>
      <c r="N548" s="59">
        <v>0</v>
      </c>
      <c r="O548" s="59">
        <v>0</v>
      </c>
      <c r="P548" s="59">
        <v>0</v>
      </c>
      <c r="Q548" s="59">
        <v>0</v>
      </c>
      <c r="R548" s="59">
        <v>0</v>
      </c>
      <c r="S548" s="90"/>
      <c r="T548" s="90"/>
      <c r="U548" s="91"/>
    </row>
    <row r="549" spans="1:21" ht="13.2" x14ac:dyDescent="0.25">
      <c r="A549" s="59" t="s">
        <v>4462</v>
      </c>
      <c r="B549" s="59" t="s">
        <v>5906</v>
      </c>
      <c r="C549" s="59" t="s">
        <v>5920</v>
      </c>
      <c r="D549" s="59" t="s">
        <v>125</v>
      </c>
      <c r="E549" s="59">
        <v>0</v>
      </c>
      <c r="F549" s="59">
        <v>0</v>
      </c>
      <c r="G549" s="59">
        <v>0</v>
      </c>
      <c r="H549" s="59">
        <v>0</v>
      </c>
      <c r="I549" s="59">
        <v>0</v>
      </c>
      <c r="J549" s="59">
        <v>0</v>
      </c>
      <c r="K549" s="59">
        <v>0</v>
      </c>
      <c r="L549" s="59">
        <v>0</v>
      </c>
      <c r="M549" s="59">
        <v>0</v>
      </c>
      <c r="N549" s="59">
        <v>0</v>
      </c>
      <c r="O549" s="59">
        <v>0</v>
      </c>
      <c r="P549" s="59">
        <v>0</v>
      </c>
      <c r="Q549" s="59">
        <v>0</v>
      </c>
      <c r="R549" s="59">
        <v>0</v>
      </c>
      <c r="S549" s="90"/>
      <c r="T549" s="90"/>
      <c r="U549" s="91"/>
    </row>
    <row r="550" spans="1:21" ht="13.2" x14ac:dyDescent="0.25">
      <c r="A550" s="59" t="s">
        <v>4463</v>
      </c>
      <c r="B550" s="59" t="s">
        <v>5906</v>
      </c>
      <c r="C550" s="59" t="s">
        <v>5921</v>
      </c>
      <c r="D550" s="59" t="s">
        <v>125</v>
      </c>
      <c r="E550" s="59">
        <v>267</v>
      </c>
      <c r="F550" s="59">
        <v>267</v>
      </c>
      <c r="G550" s="59">
        <v>267</v>
      </c>
      <c r="H550" s="59">
        <v>267</v>
      </c>
      <c r="I550" s="59">
        <v>267</v>
      </c>
      <c r="J550" s="59">
        <v>267</v>
      </c>
      <c r="K550" s="59">
        <v>267</v>
      </c>
      <c r="L550" s="59">
        <v>267</v>
      </c>
      <c r="M550" s="59">
        <v>267</v>
      </c>
      <c r="N550" s="59">
        <v>289</v>
      </c>
      <c r="O550" s="59">
        <v>289</v>
      </c>
      <c r="P550" s="59">
        <v>312</v>
      </c>
      <c r="Q550" s="59">
        <v>322</v>
      </c>
      <c r="R550" s="59">
        <v>276991</v>
      </c>
      <c r="S550" s="90"/>
      <c r="T550" s="90"/>
      <c r="U550" s="91"/>
    </row>
    <row r="551" spans="1:21" ht="13.2" x14ac:dyDescent="0.25">
      <c r="A551" s="59" t="s">
        <v>4464</v>
      </c>
      <c r="B551" s="59" t="s">
        <v>5906</v>
      </c>
      <c r="C551" s="59" t="s">
        <v>5922</v>
      </c>
      <c r="D551" s="59" t="s">
        <v>125</v>
      </c>
      <c r="E551" s="59">
        <v>10</v>
      </c>
      <c r="F551" s="59">
        <v>10</v>
      </c>
      <c r="G551" s="59">
        <v>10</v>
      </c>
      <c r="H551" s="59">
        <v>10</v>
      </c>
      <c r="I551" s="59">
        <v>10</v>
      </c>
      <c r="J551" s="59">
        <v>10</v>
      </c>
      <c r="K551" s="59">
        <v>10</v>
      </c>
      <c r="L551" s="59">
        <v>10</v>
      </c>
      <c r="M551" s="59">
        <v>10</v>
      </c>
      <c r="N551" s="59">
        <v>10</v>
      </c>
      <c r="O551" s="59">
        <v>10</v>
      </c>
      <c r="P551" s="59">
        <v>10</v>
      </c>
      <c r="Q551" s="59">
        <v>10</v>
      </c>
      <c r="R551" s="59">
        <v>10249</v>
      </c>
      <c r="S551" s="90"/>
      <c r="T551" s="90"/>
      <c r="U551" s="91"/>
    </row>
    <row r="552" spans="1:21" ht="13.2" x14ac:dyDescent="0.25">
      <c r="A552" s="59" t="s">
        <v>4465</v>
      </c>
      <c r="B552" s="59" t="s">
        <v>5906</v>
      </c>
      <c r="C552" s="59" t="s">
        <v>5923</v>
      </c>
      <c r="D552" s="59" t="s">
        <v>125</v>
      </c>
      <c r="E552" s="59">
        <v>0</v>
      </c>
      <c r="F552" s="59">
        <v>0</v>
      </c>
      <c r="G552" s="59">
        <v>0</v>
      </c>
      <c r="H552" s="59">
        <v>0</v>
      </c>
      <c r="I552" s="59">
        <v>0</v>
      </c>
      <c r="J552" s="59">
        <v>0</v>
      </c>
      <c r="K552" s="59">
        <v>0</v>
      </c>
      <c r="L552" s="59">
        <v>0</v>
      </c>
      <c r="M552" s="59">
        <v>0</v>
      </c>
      <c r="N552" s="59">
        <v>0</v>
      </c>
      <c r="O552" s="59">
        <v>0</v>
      </c>
      <c r="P552" s="59">
        <v>0</v>
      </c>
      <c r="Q552" s="59">
        <v>0</v>
      </c>
      <c r="R552" s="59">
        <v>0</v>
      </c>
      <c r="S552" s="90"/>
      <c r="T552" s="90"/>
      <c r="U552" s="91"/>
    </row>
    <row r="553" spans="1:21" ht="13.2" x14ac:dyDescent="0.25">
      <c r="A553" s="59" t="s">
        <v>4466</v>
      </c>
      <c r="B553" s="59" t="s">
        <v>5906</v>
      </c>
      <c r="C553" s="59" t="s">
        <v>5924</v>
      </c>
      <c r="D553" s="59" t="s">
        <v>125</v>
      </c>
      <c r="E553" s="59">
        <v>0</v>
      </c>
      <c r="F553" s="59">
        <v>0</v>
      </c>
      <c r="G553" s="59">
        <v>0</v>
      </c>
      <c r="H553" s="59">
        <v>0</v>
      </c>
      <c r="I553" s="59">
        <v>0</v>
      </c>
      <c r="J553" s="59">
        <v>0</v>
      </c>
      <c r="K553" s="59">
        <v>0</v>
      </c>
      <c r="L553" s="59">
        <v>0</v>
      </c>
      <c r="M553" s="59">
        <v>0</v>
      </c>
      <c r="N553" s="59">
        <v>0</v>
      </c>
      <c r="O553" s="59">
        <v>0</v>
      </c>
      <c r="P553" s="59">
        <v>0</v>
      </c>
      <c r="Q553" s="59">
        <v>0</v>
      </c>
      <c r="R553" s="59">
        <v>0</v>
      </c>
      <c r="S553" s="90"/>
      <c r="T553" s="90"/>
      <c r="U553" s="91"/>
    </row>
    <row r="554" spans="1:21" ht="13.2" x14ac:dyDescent="0.25">
      <c r="A554" s="59" t="s">
        <v>4467</v>
      </c>
      <c r="B554" s="59" t="s">
        <v>5906</v>
      </c>
      <c r="C554" s="59" t="s">
        <v>5925</v>
      </c>
      <c r="D554" s="59" t="s">
        <v>125</v>
      </c>
      <c r="E554" s="59">
        <v>61</v>
      </c>
      <c r="F554" s="59">
        <v>61</v>
      </c>
      <c r="G554" s="59">
        <v>61</v>
      </c>
      <c r="H554" s="59">
        <v>61</v>
      </c>
      <c r="I554" s="59">
        <v>61</v>
      </c>
      <c r="J554" s="59">
        <v>61</v>
      </c>
      <c r="K554" s="59">
        <v>61</v>
      </c>
      <c r="L554" s="59">
        <v>61</v>
      </c>
      <c r="M554" s="59">
        <v>61</v>
      </c>
      <c r="N554" s="59">
        <v>61</v>
      </c>
      <c r="O554" s="59">
        <v>61</v>
      </c>
      <c r="P554" s="59">
        <v>61</v>
      </c>
      <c r="Q554" s="59">
        <v>61</v>
      </c>
      <c r="R554" s="59">
        <v>60542</v>
      </c>
      <c r="S554" s="90"/>
      <c r="T554" s="90"/>
      <c r="U554" s="91"/>
    </row>
    <row r="555" spans="1:21" ht="13.2" x14ac:dyDescent="0.25">
      <c r="A555" s="59" t="s">
        <v>4468</v>
      </c>
      <c r="B555" s="59" t="s">
        <v>5906</v>
      </c>
      <c r="C555" s="59" t="s">
        <v>5926</v>
      </c>
      <c r="D555" s="59" t="s">
        <v>125</v>
      </c>
      <c r="E555" s="59">
        <v>321</v>
      </c>
      <c r="F555" s="59">
        <v>321</v>
      </c>
      <c r="G555" s="59">
        <v>354</v>
      </c>
      <c r="H555" s="59">
        <v>354</v>
      </c>
      <c r="I555" s="59">
        <v>354</v>
      </c>
      <c r="J555" s="59">
        <v>354</v>
      </c>
      <c r="K555" s="59">
        <v>354</v>
      </c>
      <c r="L555" s="59">
        <v>354</v>
      </c>
      <c r="M555" s="59">
        <v>354</v>
      </c>
      <c r="N555" s="59">
        <v>354</v>
      </c>
      <c r="O555" s="59">
        <v>354</v>
      </c>
      <c r="P555" s="59">
        <v>359</v>
      </c>
      <c r="Q555" s="59">
        <v>364</v>
      </c>
      <c r="R555" s="59">
        <v>350769</v>
      </c>
      <c r="S555" s="90"/>
      <c r="T555" s="90"/>
      <c r="U555" s="91"/>
    </row>
    <row r="556" spans="1:21" ht="13.2" x14ac:dyDescent="0.25">
      <c r="A556" s="59" t="s">
        <v>4469</v>
      </c>
      <c r="B556" s="59" t="s">
        <v>5906</v>
      </c>
      <c r="C556" s="59" t="s">
        <v>5927</v>
      </c>
      <c r="D556" s="59" t="s">
        <v>125</v>
      </c>
      <c r="E556" s="59">
        <v>0</v>
      </c>
      <c r="F556" s="59">
        <v>0</v>
      </c>
      <c r="G556" s="59">
        <v>0</v>
      </c>
      <c r="H556" s="59">
        <v>0</v>
      </c>
      <c r="I556" s="59">
        <v>0</v>
      </c>
      <c r="J556" s="59">
        <v>0</v>
      </c>
      <c r="K556" s="59">
        <v>0</v>
      </c>
      <c r="L556" s="59">
        <v>0</v>
      </c>
      <c r="M556" s="59">
        <v>0</v>
      </c>
      <c r="N556" s="59">
        <v>0</v>
      </c>
      <c r="O556" s="59">
        <v>0</v>
      </c>
      <c r="P556" s="59">
        <v>0</v>
      </c>
      <c r="Q556" s="59">
        <v>0</v>
      </c>
      <c r="R556" s="59">
        <v>0</v>
      </c>
      <c r="S556" s="90"/>
      <c r="T556" s="90"/>
      <c r="U556" s="91"/>
    </row>
    <row r="557" spans="1:21" ht="13.2" x14ac:dyDescent="0.25">
      <c r="A557" s="59" t="s">
        <v>4470</v>
      </c>
      <c r="B557" s="59" t="s">
        <v>5906</v>
      </c>
      <c r="C557" s="59" t="s">
        <v>5928</v>
      </c>
      <c r="D557" s="59" t="s">
        <v>125</v>
      </c>
      <c r="E557" s="59">
        <v>325</v>
      </c>
      <c r="F557" s="59">
        <v>325</v>
      </c>
      <c r="G557" s="59">
        <v>333</v>
      </c>
      <c r="H557" s="59">
        <v>333</v>
      </c>
      <c r="I557" s="59">
        <v>333</v>
      </c>
      <c r="J557" s="59">
        <v>333</v>
      </c>
      <c r="K557" s="59">
        <v>333</v>
      </c>
      <c r="L557" s="59">
        <v>333</v>
      </c>
      <c r="M557" s="59">
        <v>333</v>
      </c>
      <c r="N557" s="59">
        <v>333</v>
      </c>
      <c r="O557" s="59">
        <v>333</v>
      </c>
      <c r="P557" s="59">
        <v>333</v>
      </c>
      <c r="Q557" s="59">
        <v>333</v>
      </c>
      <c r="R557" s="59">
        <v>332132</v>
      </c>
      <c r="S557" s="90"/>
      <c r="T557" s="90"/>
      <c r="U557" s="91"/>
    </row>
    <row r="558" spans="1:21" ht="13.2" x14ac:dyDescent="0.25">
      <c r="A558" s="59" t="s">
        <v>4471</v>
      </c>
      <c r="B558" s="59" t="s">
        <v>5906</v>
      </c>
      <c r="C558" s="59" t="s">
        <v>5929</v>
      </c>
      <c r="D558" s="59" t="s">
        <v>125</v>
      </c>
      <c r="E558" s="59">
        <v>0</v>
      </c>
      <c r="F558" s="59">
        <v>0</v>
      </c>
      <c r="G558" s="59">
        <v>0</v>
      </c>
      <c r="H558" s="59">
        <v>0</v>
      </c>
      <c r="I558" s="59">
        <v>0</v>
      </c>
      <c r="J558" s="59">
        <v>0</v>
      </c>
      <c r="K558" s="59">
        <v>0</v>
      </c>
      <c r="L558" s="59">
        <v>0</v>
      </c>
      <c r="M558" s="59">
        <v>0</v>
      </c>
      <c r="N558" s="59">
        <v>0</v>
      </c>
      <c r="O558" s="59">
        <v>0</v>
      </c>
      <c r="P558" s="59">
        <v>0</v>
      </c>
      <c r="Q558" s="59">
        <v>0</v>
      </c>
      <c r="R558" s="59">
        <v>0</v>
      </c>
      <c r="S558" s="90"/>
      <c r="T558" s="90"/>
      <c r="U558" s="91"/>
    </row>
    <row r="559" spans="1:21" ht="13.2" x14ac:dyDescent="0.25">
      <c r="A559" s="59" t="s">
        <v>4472</v>
      </c>
      <c r="B559" s="59" t="s">
        <v>5906</v>
      </c>
      <c r="C559" s="59" t="s">
        <v>5930</v>
      </c>
      <c r="D559" s="59" t="s">
        <v>125</v>
      </c>
      <c r="E559" s="59">
        <v>124</v>
      </c>
      <c r="F559" s="59">
        <v>124</v>
      </c>
      <c r="G559" s="59">
        <v>124</v>
      </c>
      <c r="H559" s="59">
        <v>124</v>
      </c>
      <c r="I559" s="59">
        <v>124</v>
      </c>
      <c r="J559" s="59">
        <v>124</v>
      </c>
      <c r="K559" s="59">
        <v>124</v>
      </c>
      <c r="L559" s="59">
        <v>124</v>
      </c>
      <c r="M559" s="59">
        <v>124</v>
      </c>
      <c r="N559" s="59">
        <v>124</v>
      </c>
      <c r="O559" s="59">
        <v>124</v>
      </c>
      <c r="P559" s="59">
        <v>124</v>
      </c>
      <c r="Q559" s="59">
        <v>124</v>
      </c>
      <c r="R559" s="59">
        <v>124261</v>
      </c>
      <c r="S559" s="90"/>
      <c r="T559" s="90"/>
      <c r="U559" s="91"/>
    </row>
    <row r="560" spans="1:21" ht="13.2" x14ac:dyDescent="0.25">
      <c r="A560" s="59" t="s">
        <v>4473</v>
      </c>
      <c r="B560" s="59" t="s">
        <v>5906</v>
      </c>
      <c r="C560" s="59" t="s">
        <v>5931</v>
      </c>
      <c r="D560" s="59" t="s">
        <v>125</v>
      </c>
      <c r="E560" s="59">
        <v>0</v>
      </c>
      <c r="F560" s="59">
        <v>0</v>
      </c>
      <c r="G560" s="59">
        <v>0</v>
      </c>
      <c r="H560" s="59">
        <v>0</v>
      </c>
      <c r="I560" s="59">
        <v>0</v>
      </c>
      <c r="J560" s="59">
        <v>0</v>
      </c>
      <c r="K560" s="59">
        <v>0</v>
      </c>
      <c r="L560" s="59">
        <v>0</v>
      </c>
      <c r="M560" s="59">
        <v>0</v>
      </c>
      <c r="N560" s="59">
        <v>0</v>
      </c>
      <c r="O560" s="59">
        <v>0</v>
      </c>
      <c r="P560" s="59">
        <v>0</v>
      </c>
      <c r="Q560" s="59">
        <v>0</v>
      </c>
      <c r="R560" s="59">
        <v>0</v>
      </c>
      <c r="S560" s="90"/>
      <c r="T560" s="90"/>
      <c r="U560" s="91"/>
    </row>
    <row r="561" spans="1:21" ht="13.2" x14ac:dyDescent="0.25">
      <c r="A561" s="59" t="s">
        <v>4474</v>
      </c>
      <c r="B561" s="59" t="s">
        <v>5906</v>
      </c>
      <c r="C561" s="59" t="s">
        <v>5932</v>
      </c>
      <c r="D561" s="59" t="s">
        <v>125</v>
      </c>
      <c r="E561" s="59">
        <v>0</v>
      </c>
      <c r="F561" s="59">
        <v>0</v>
      </c>
      <c r="G561" s="59">
        <v>0</v>
      </c>
      <c r="H561" s="59">
        <v>0</v>
      </c>
      <c r="I561" s="59">
        <v>0</v>
      </c>
      <c r="J561" s="59">
        <v>0</v>
      </c>
      <c r="K561" s="59">
        <v>0</v>
      </c>
      <c r="L561" s="59">
        <v>0</v>
      </c>
      <c r="M561" s="59">
        <v>0</v>
      </c>
      <c r="N561" s="59">
        <v>0</v>
      </c>
      <c r="O561" s="59">
        <v>0</v>
      </c>
      <c r="P561" s="59">
        <v>0</v>
      </c>
      <c r="Q561" s="59">
        <v>0</v>
      </c>
      <c r="R561" s="59">
        <v>0</v>
      </c>
      <c r="S561" s="90"/>
      <c r="T561" s="90"/>
      <c r="U561" s="91"/>
    </row>
    <row r="562" spans="1:21" ht="13.2" x14ac:dyDescent="0.25">
      <c r="A562" s="59" t="s">
        <v>4475</v>
      </c>
      <c r="B562" s="59" t="s">
        <v>5906</v>
      </c>
      <c r="C562" s="59" t="s">
        <v>5933</v>
      </c>
      <c r="D562" s="59" t="s">
        <v>125</v>
      </c>
      <c r="E562" s="59">
        <v>334</v>
      </c>
      <c r="F562" s="59">
        <v>334</v>
      </c>
      <c r="G562" s="59">
        <v>334</v>
      </c>
      <c r="H562" s="59">
        <v>334</v>
      </c>
      <c r="I562" s="59">
        <v>334</v>
      </c>
      <c r="J562" s="59">
        <v>334</v>
      </c>
      <c r="K562" s="59">
        <v>334</v>
      </c>
      <c r="L562" s="59">
        <v>334</v>
      </c>
      <c r="M562" s="59">
        <v>334</v>
      </c>
      <c r="N562" s="59">
        <v>334</v>
      </c>
      <c r="O562" s="59">
        <v>334</v>
      </c>
      <c r="P562" s="59">
        <v>334</v>
      </c>
      <c r="Q562" s="59">
        <v>334</v>
      </c>
      <c r="R562" s="59">
        <v>333520</v>
      </c>
      <c r="S562" s="90"/>
      <c r="T562" s="90"/>
      <c r="U562" s="91"/>
    </row>
    <row r="563" spans="1:21" ht="13.2" x14ac:dyDescent="0.25">
      <c r="A563" s="59" t="s">
        <v>4476</v>
      </c>
      <c r="B563" s="59" t="s">
        <v>5934</v>
      </c>
      <c r="C563" s="59" t="s">
        <v>5935</v>
      </c>
      <c r="D563" s="59" t="s">
        <v>125</v>
      </c>
      <c r="E563" s="59">
        <v>54363</v>
      </c>
      <c r="F563" s="59">
        <v>54363</v>
      </c>
      <c r="G563" s="59">
        <v>53576</v>
      </c>
      <c r="H563" s="59">
        <v>53576</v>
      </c>
      <c r="I563" s="59">
        <v>53576</v>
      </c>
      <c r="J563" s="59">
        <v>53576</v>
      </c>
      <c r="K563" s="59">
        <v>53576</v>
      </c>
      <c r="L563" s="59">
        <v>53576</v>
      </c>
      <c r="M563" s="59">
        <v>53576</v>
      </c>
      <c r="N563" s="59">
        <v>53576</v>
      </c>
      <c r="O563" s="59">
        <v>53576</v>
      </c>
      <c r="P563" s="59">
        <v>53576</v>
      </c>
      <c r="Q563" s="59">
        <v>53576</v>
      </c>
      <c r="R563" s="59">
        <v>53674342</v>
      </c>
      <c r="S563" s="90"/>
      <c r="T563" s="90"/>
      <c r="U563" s="91"/>
    </row>
    <row r="564" spans="1:21" ht="13.2" x14ac:dyDescent="0.25">
      <c r="A564" s="59" t="s">
        <v>4477</v>
      </c>
      <c r="B564" s="59" t="s">
        <v>5936</v>
      </c>
      <c r="C564" s="59" t="s">
        <v>5937</v>
      </c>
      <c r="D564" s="59" t="s">
        <v>125</v>
      </c>
      <c r="E564" s="59">
        <v>0</v>
      </c>
      <c r="F564" s="59">
        <v>0</v>
      </c>
      <c r="G564" s="59">
        <v>0</v>
      </c>
      <c r="H564" s="59">
        <v>0</v>
      </c>
      <c r="I564" s="59">
        <v>0</v>
      </c>
      <c r="J564" s="59">
        <v>0</v>
      </c>
      <c r="K564" s="59">
        <v>0</v>
      </c>
      <c r="L564" s="59">
        <v>0</v>
      </c>
      <c r="M564" s="59">
        <v>0</v>
      </c>
      <c r="N564" s="59">
        <v>0</v>
      </c>
      <c r="O564" s="59">
        <v>0</v>
      </c>
      <c r="P564" s="59">
        <v>0</v>
      </c>
      <c r="Q564" s="59">
        <v>0</v>
      </c>
      <c r="R564" s="59">
        <v>0</v>
      </c>
      <c r="S564" s="90"/>
      <c r="T564" s="90"/>
      <c r="U564" s="91"/>
    </row>
    <row r="565" spans="1:21" ht="13.2" x14ac:dyDescent="0.25">
      <c r="A565" s="59" t="s">
        <v>4478</v>
      </c>
      <c r="B565" s="59" t="s">
        <v>5936</v>
      </c>
      <c r="C565" s="59" t="s">
        <v>5938</v>
      </c>
      <c r="D565" s="59" t="s">
        <v>125</v>
      </c>
      <c r="E565" s="59">
        <v>4376</v>
      </c>
      <c r="F565" s="59">
        <v>4997</v>
      </c>
      <c r="G565" s="59">
        <v>4997</v>
      </c>
      <c r="H565" s="59">
        <v>5026</v>
      </c>
      <c r="I565" s="59">
        <v>5026</v>
      </c>
      <c r="J565" s="59">
        <v>5026</v>
      </c>
      <c r="K565" s="59">
        <v>5026</v>
      </c>
      <c r="L565" s="59">
        <v>5026</v>
      </c>
      <c r="M565" s="59">
        <v>5026</v>
      </c>
      <c r="N565" s="59">
        <v>5026</v>
      </c>
      <c r="O565" s="59">
        <v>5026</v>
      </c>
      <c r="P565" s="59">
        <v>5026</v>
      </c>
      <c r="Q565" s="59">
        <v>5026</v>
      </c>
      <c r="R565" s="59">
        <v>4993664</v>
      </c>
      <c r="S565" s="90"/>
      <c r="T565" s="90"/>
      <c r="U565" s="91"/>
    </row>
    <row r="566" spans="1:21" ht="13.2" x14ac:dyDescent="0.25">
      <c r="A566" s="59" t="s">
        <v>4479</v>
      </c>
      <c r="B566" s="59" t="s">
        <v>5939</v>
      </c>
      <c r="C566" s="59" t="s">
        <v>3554</v>
      </c>
      <c r="D566" s="59" t="s">
        <v>127</v>
      </c>
      <c r="E566" s="59">
        <v>1741</v>
      </c>
      <c r="F566" s="59">
        <v>1741</v>
      </c>
      <c r="G566" s="59">
        <v>1741</v>
      </c>
      <c r="H566" s="59">
        <v>1741</v>
      </c>
      <c r="I566" s="59">
        <v>1741</v>
      </c>
      <c r="J566" s="59">
        <v>1741</v>
      </c>
      <c r="K566" s="59">
        <v>1741</v>
      </c>
      <c r="L566" s="59">
        <v>1741</v>
      </c>
      <c r="M566" s="59">
        <v>1741</v>
      </c>
      <c r="N566" s="59">
        <v>1741</v>
      </c>
      <c r="O566" s="59">
        <v>1741</v>
      </c>
      <c r="P566" s="59">
        <v>1741</v>
      </c>
      <c r="Q566" s="59">
        <v>1741</v>
      </c>
      <c r="R566" s="59">
        <v>1740818</v>
      </c>
      <c r="S566" s="90"/>
      <c r="T566" s="90"/>
      <c r="U566" s="91"/>
    </row>
    <row r="567" spans="1:21" ht="13.2" x14ac:dyDescent="0.25">
      <c r="A567" s="59" t="s">
        <v>4480</v>
      </c>
      <c r="B567" s="59" t="s">
        <v>5939</v>
      </c>
      <c r="C567" s="59" t="s">
        <v>3555</v>
      </c>
      <c r="D567" s="59" t="s">
        <v>127</v>
      </c>
      <c r="E567" s="59">
        <v>1400</v>
      </c>
      <c r="F567" s="59">
        <v>1400</v>
      </c>
      <c r="G567" s="59">
        <v>1400</v>
      </c>
      <c r="H567" s="59">
        <v>1400</v>
      </c>
      <c r="I567" s="59">
        <v>1400</v>
      </c>
      <c r="J567" s="59">
        <v>1400</v>
      </c>
      <c r="K567" s="59">
        <v>1400</v>
      </c>
      <c r="L567" s="59">
        <v>1400</v>
      </c>
      <c r="M567" s="59">
        <v>1400</v>
      </c>
      <c r="N567" s="59">
        <v>1400</v>
      </c>
      <c r="O567" s="59">
        <v>1400</v>
      </c>
      <c r="P567" s="59">
        <v>1400</v>
      </c>
      <c r="Q567" s="59">
        <v>1400</v>
      </c>
      <c r="R567" s="59">
        <v>1399509</v>
      </c>
      <c r="S567" s="90"/>
      <c r="T567" s="90"/>
      <c r="U567" s="91"/>
    </row>
    <row r="568" spans="1:21" ht="13.2" x14ac:dyDescent="0.25">
      <c r="A568" s="59" t="s">
        <v>4481</v>
      </c>
      <c r="B568" s="59" t="s">
        <v>5939</v>
      </c>
      <c r="C568" s="59" t="s">
        <v>5940</v>
      </c>
      <c r="D568" s="59" t="s">
        <v>127</v>
      </c>
      <c r="E568" s="59">
        <v>1769</v>
      </c>
      <c r="F568" s="59">
        <v>1769</v>
      </c>
      <c r="G568" s="59">
        <v>1769</v>
      </c>
      <c r="H568" s="59">
        <v>1769</v>
      </c>
      <c r="I568" s="59">
        <v>1769</v>
      </c>
      <c r="J568" s="59">
        <v>1769</v>
      </c>
      <c r="K568" s="59">
        <v>1769</v>
      </c>
      <c r="L568" s="59">
        <v>1769</v>
      </c>
      <c r="M568" s="59">
        <v>1769</v>
      </c>
      <c r="N568" s="59">
        <v>1769</v>
      </c>
      <c r="O568" s="59">
        <v>1769</v>
      </c>
      <c r="P568" s="59">
        <v>1769</v>
      </c>
      <c r="Q568" s="59">
        <v>1769</v>
      </c>
      <c r="R568" s="59">
        <v>1769178</v>
      </c>
      <c r="S568" s="90"/>
      <c r="T568" s="90"/>
      <c r="U568" s="91"/>
    </row>
    <row r="569" spans="1:21" ht="13.2" x14ac:dyDescent="0.25">
      <c r="A569" s="59" t="s">
        <v>4482</v>
      </c>
      <c r="B569" s="59" t="s">
        <v>5939</v>
      </c>
      <c r="C569" s="59" t="s">
        <v>5941</v>
      </c>
      <c r="D569" s="59" t="s">
        <v>127</v>
      </c>
      <c r="E569" s="59">
        <v>0</v>
      </c>
      <c r="F569" s="59">
        <v>0</v>
      </c>
      <c r="G569" s="59">
        <v>0</v>
      </c>
      <c r="H569" s="59">
        <v>0</v>
      </c>
      <c r="I569" s="59">
        <v>0</v>
      </c>
      <c r="J569" s="59">
        <v>0</v>
      </c>
      <c r="K569" s="59">
        <v>0</v>
      </c>
      <c r="L569" s="59">
        <v>0</v>
      </c>
      <c r="M569" s="59">
        <v>0</v>
      </c>
      <c r="N569" s="59">
        <v>0</v>
      </c>
      <c r="O569" s="59">
        <v>0</v>
      </c>
      <c r="P569" s="59">
        <v>0</v>
      </c>
      <c r="Q569" s="59">
        <v>0</v>
      </c>
      <c r="R569" s="59">
        <v>0</v>
      </c>
      <c r="S569" s="90"/>
      <c r="T569" s="90"/>
      <c r="U569" s="91"/>
    </row>
    <row r="570" spans="1:21" ht="13.2" x14ac:dyDescent="0.25">
      <c r="A570" s="59" t="s">
        <v>4483</v>
      </c>
      <c r="B570" s="59" t="s">
        <v>5939</v>
      </c>
      <c r="C570" s="59" t="s">
        <v>5942</v>
      </c>
      <c r="D570" s="59" t="s">
        <v>127</v>
      </c>
      <c r="E570" s="59">
        <v>10</v>
      </c>
      <c r="F570" s="59">
        <v>10</v>
      </c>
      <c r="G570" s="59">
        <v>10</v>
      </c>
      <c r="H570" s="59">
        <v>10</v>
      </c>
      <c r="I570" s="59">
        <v>10</v>
      </c>
      <c r="J570" s="59">
        <v>10</v>
      </c>
      <c r="K570" s="59">
        <v>10</v>
      </c>
      <c r="L570" s="59">
        <v>10</v>
      </c>
      <c r="M570" s="59">
        <v>10</v>
      </c>
      <c r="N570" s="59">
        <v>10</v>
      </c>
      <c r="O570" s="59">
        <v>10</v>
      </c>
      <c r="P570" s="59">
        <v>10</v>
      </c>
      <c r="Q570" s="59">
        <v>10</v>
      </c>
      <c r="R570" s="59">
        <v>10247</v>
      </c>
      <c r="S570" s="90"/>
      <c r="T570" s="90"/>
      <c r="U570" s="91"/>
    </row>
    <row r="571" spans="1:21" ht="13.2" x14ac:dyDescent="0.25">
      <c r="A571" s="59" t="s">
        <v>4484</v>
      </c>
      <c r="B571" s="59" t="s">
        <v>5939</v>
      </c>
      <c r="C571" s="59" t="s">
        <v>5943</v>
      </c>
      <c r="D571" s="59" t="s">
        <v>127</v>
      </c>
      <c r="E571" s="59">
        <v>31</v>
      </c>
      <c r="F571" s="59">
        <v>31</v>
      </c>
      <c r="G571" s="59">
        <v>31</v>
      </c>
      <c r="H571" s="59">
        <v>31</v>
      </c>
      <c r="I571" s="59">
        <v>31</v>
      </c>
      <c r="J571" s="59">
        <v>31</v>
      </c>
      <c r="K571" s="59">
        <v>31</v>
      </c>
      <c r="L571" s="59">
        <v>31</v>
      </c>
      <c r="M571" s="59">
        <v>31</v>
      </c>
      <c r="N571" s="59">
        <v>31</v>
      </c>
      <c r="O571" s="59">
        <v>31</v>
      </c>
      <c r="P571" s="59">
        <v>31</v>
      </c>
      <c r="Q571" s="59">
        <v>31</v>
      </c>
      <c r="R571" s="59">
        <v>30604</v>
      </c>
      <c r="S571" s="90"/>
      <c r="T571" s="90"/>
      <c r="U571" s="91"/>
    </row>
    <row r="572" spans="1:21" ht="13.2" x14ac:dyDescent="0.25">
      <c r="A572" s="59" t="s">
        <v>4485</v>
      </c>
      <c r="B572" s="59" t="s">
        <v>5939</v>
      </c>
      <c r="C572" s="59" t="s">
        <v>5944</v>
      </c>
      <c r="D572" s="59" t="s">
        <v>127</v>
      </c>
      <c r="E572" s="59">
        <v>0</v>
      </c>
      <c r="F572" s="59">
        <v>0</v>
      </c>
      <c r="G572" s="59">
        <v>0</v>
      </c>
      <c r="H572" s="59">
        <v>0</v>
      </c>
      <c r="I572" s="59">
        <v>0</v>
      </c>
      <c r="J572" s="59">
        <v>0</v>
      </c>
      <c r="K572" s="59">
        <v>0</v>
      </c>
      <c r="L572" s="59">
        <v>0</v>
      </c>
      <c r="M572" s="59">
        <v>0</v>
      </c>
      <c r="N572" s="59">
        <v>0</v>
      </c>
      <c r="O572" s="59">
        <v>0</v>
      </c>
      <c r="P572" s="59">
        <v>0</v>
      </c>
      <c r="Q572" s="59">
        <v>0</v>
      </c>
      <c r="R572" s="59">
        <v>0</v>
      </c>
      <c r="S572" s="90"/>
      <c r="T572" s="90"/>
      <c r="U572" s="91"/>
    </row>
    <row r="573" spans="1:21" ht="13.2" x14ac:dyDescent="0.25">
      <c r="A573" s="59" t="s">
        <v>4486</v>
      </c>
      <c r="B573" s="59" t="s">
        <v>5939</v>
      </c>
      <c r="C573" s="59" t="s">
        <v>5945</v>
      </c>
      <c r="D573" s="59" t="s">
        <v>127</v>
      </c>
      <c r="E573" s="59">
        <v>52</v>
      </c>
      <c r="F573" s="59">
        <v>52</v>
      </c>
      <c r="G573" s="59">
        <v>52</v>
      </c>
      <c r="H573" s="59">
        <v>52</v>
      </c>
      <c r="I573" s="59">
        <v>52</v>
      </c>
      <c r="J573" s="59">
        <v>52</v>
      </c>
      <c r="K573" s="59">
        <v>52</v>
      </c>
      <c r="L573" s="59">
        <v>52</v>
      </c>
      <c r="M573" s="59">
        <v>52</v>
      </c>
      <c r="N573" s="59">
        <v>52</v>
      </c>
      <c r="O573" s="59">
        <v>52</v>
      </c>
      <c r="P573" s="59">
        <v>52</v>
      </c>
      <c r="Q573" s="59">
        <v>52</v>
      </c>
      <c r="R573" s="59">
        <v>52087</v>
      </c>
      <c r="S573" s="90"/>
      <c r="T573" s="90"/>
      <c r="U573" s="91"/>
    </row>
    <row r="574" spans="1:21" ht="13.2" x14ac:dyDescent="0.25">
      <c r="A574" s="59" t="s">
        <v>4487</v>
      </c>
      <c r="B574" s="59" t="s">
        <v>5946</v>
      </c>
      <c r="C574" s="59" t="s">
        <v>5947</v>
      </c>
      <c r="D574" s="59" t="s">
        <v>127</v>
      </c>
      <c r="E574" s="59">
        <v>461</v>
      </c>
      <c r="F574" s="59">
        <v>461</v>
      </c>
      <c r="G574" s="59">
        <v>461</v>
      </c>
      <c r="H574" s="59">
        <v>461</v>
      </c>
      <c r="I574" s="59">
        <v>461</v>
      </c>
      <c r="J574" s="59">
        <v>461</v>
      </c>
      <c r="K574" s="59">
        <v>461</v>
      </c>
      <c r="L574" s="59">
        <v>461</v>
      </c>
      <c r="M574" s="59">
        <v>461</v>
      </c>
      <c r="N574" s="59">
        <v>461</v>
      </c>
      <c r="O574" s="59">
        <v>461</v>
      </c>
      <c r="P574" s="59">
        <v>461</v>
      </c>
      <c r="Q574" s="59">
        <v>461</v>
      </c>
      <c r="R574" s="59">
        <v>460720</v>
      </c>
      <c r="S574" s="90"/>
      <c r="T574" s="90"/>
      <c r="U574" s="91"/>
    </row>
    <row r="575" spans="1:21" ht="13.2" x14ac:dyDescent="0.25">
      <c r="A575" s="59" t="s">
        <v>4488</v>
      </c>
      <c r="B575" s="59" t="s">
        <v>5946</v>
      </c>
      <c r="C575" s="59" t="s">
        <v>5948</v>
      </c>
      <c r="D575" s="59" t="s">
        <v>127</v>
      </c>
      <c r="E575" s="59">
        <v>0</v>
      </c>
      <c r="F575" s="59">
        <v>0</v>
      </c>
      <c r="G575" s="59">
        <v>0</v>
      </c>
      <c r="H575" s="59">
        <v>0</v>
      </c>
      <c r="I575" s="59">
        <v>0</v>
      </c>
      <c r="J575" s="59">
        <v>0</v>
      </c>
      <c r="K575" s="59">
        <v>0</v>
      </c>
      <c r="L575" s="59">
        <v>0</v>
      </c>
      <c r="M575" s="59">
        <v>0</v>
      </c>
      <c r="N575" s="59">
        <v>0</v>
      </c>
      <c r="O575" s="59">
        <v>0</v>
      </c>
      <c r="P575" s="59">
        <v>0</v>
      </c>
      <c r="Q575" s="59">
        <v>0</v>
      </c>
      <c r="R575" s="59">
        <v>0</v>
      </c>
      <c r="S575" s="90"/>
      <c r="T575" s="90"/>
      <c r="U575" s="91"/>
    </row>
    <row r="576" spans="1:21" ht="13.2" x14ac:dyDescent="0.25">
      <c r="A576" s="59" t="s">
        <v>4489</v>
      </c>
      <c r="B576" s="59" t="s">
        <v>5946</v>
      </c>
      <c r="C576" s="59" t="s">
        <v>5949</v>
      </c>
      <c r="D576" s="59" t="s">
        <v>127</v>
      </c>
      <c r="E576" s="59">
        <v>0</v>
      </c>
      <c r="F576" s="59">
        <v>0</v>
      </c>
      <c r="G576" s="59">
        <v>0</v>
      </c>
      <c r="H576" s="59">
        <v>0</v>
      </c>
      <c r="I576" s="59">
        <v>0</v>
      </c>
      <c r="J576" s="59">
        <v>0</v>
      </c>
      <c r="K576" s="59">
        <v>0</v>
      </c>
      <c r="L576" s="59">
        <v>0</v>
      </c>
      <c r="M576" s="59">
        <v>0</v>
      </c>
      <c r="N576" s="59">
        <v>0</v>
      </c>
      <c r="O576" s="59">
        <v>0</v>
      </c>
      <c r="P576" s="59">
        <v>0</v>
      </c>
      <c r="Q576" s="59">
        <v>0</v>
      </c>
      <c r="R576" s="59">
        <v>0</v>
      </c>
      <c r="S576" s="90"/>
      <c r="T576" s="90"/>
      <c r="U576" s="91"/>
    </row>
    <row r="577" spans="1:21" ht="13.2" x14ac:dyDescent="0.25">
      <c r="A577" s="59" t="s">
        <v>4490</v>
      </c>
      <c r="B577" s="59" t="s">
        <v>5946</v>
      </c>
      <c r="C577" s="59" t="s">
        <v>5950</v>
      </c>
      <c r="D577" s="59" t="s">
        <v>127</v>
      </c>
      <c r="E577" s="59">
        <v>16973</v>
      </c>
      <c r="F577" s="59">
        <v>16975</v>
      </c>
      <c r="G577" s="59">
        <v>16977</v>
      </c>
      <c r="H577" s="59">
        <v>16977</v>
      </c>
      <c r="I577" s="59">
        <v>16977</v>
      </c>
      <c r="J577" s="59">
        <v>16977</v>
      </c>
      <c r="K577" s="59">
        <v>16977</v>
      </c>
      <c r="L577" s="59">
        <v>16977</v>
      </c>
      <c r="M577" s="59">
        <v>16978</v>
      </c>
      <c r="N577" s="59">
        <v>16978</v>
      </c>
      <c r="O577" s="59">
        <v>16978</v>
      </c>
      <c r="P577" s="59">
        <v>17053</v>
      </c>
      <c r="Q577" s="59">
        <v>17053</v>
      </c>
      <c r="R577" s="59">
        <v>16986315</v>
      </c>
      <c r="S577" s="90"/>
      <c r="T577" s="90"/>
      <c r="U577" s="91"/>
    </row>
    <row r="578" spans="1:21" ht="13.2" x14ac:dyDescent="0.25">
      <c r="A578" s="59" t="s">
        <v>4491</v>
      </c>
      <c r="B578" s="59" t="s">
        <v>5946</v>
      </c>
      <c r="C578" s="59" t="s">
        <v>5951</v>
      </c>
      <c r="D578" s="59" t="s">
        <v>127</v>
      </c>
      <c r="E578" s="59">
        <v>682</v>
      </c>
      <c r="F578" s="59">
        <v>682</v>
      </c>
      <c r="G578" s="59">
        <v>682</v>
      </c>
      <c r="H578" s="59">
        <v>682</v>
      </c>
      <c r="I578" s="59">
        <v>682</v>
      </c>
      <c r="J578" s="59">
        <v>682</v>
      </c>
      <c r="K578" s="59">
        <v>682</v>
      </c>
      <c r="L578" s="59">
        <v>682</v>
      </c>
      <c r="M578" s="59">
        <v>682</v>
      </c>
      <c r="N578" s="59">
        <v>682</v>
      </c>
      <c r="O578" s="59">
        <v>682</v>
      </c>
      <c r="P578" s="59">
        <v>682</v>
      </c>
      <c r="Q578" s="59">
        <v>682</v>
      </c>
      <c r="R578" s="59">
        <v>682303</v>
      </c>
      <c r="S578" s="90"/>
      <c r="T578" s="90"/>
      <c r="U578" s="91"/>
    </row>
    <row r="579" spans="1:21" ht="13.2" x14ac:dyDescent="0.25">
      <c r="A579" s="59" t="s">
        <v>4492</v>
      </c>
      <c r="B579" s="59" t="s">
        <v>5946</v>
      </c>
      <c r="C579" s="59" t="s">
        <v>5952</v>
      </c>
      <c r="D579" s="59" t="s">
        <v>127</v>
      </c>
      <c r="E579" s="59">
        <v>1071</v>
      </c>
      <c r="F579" s="59">
        <v>1071</v>
      </c>
      <c r="G579" s="59">
        <v>1071</v>
      </c>
      <c r="H579" s="59">
        <v>1071</v>
      </c>
      <c r="I579" s="59">
        <v>1071</v>
      </c>
      <c r="J579" s="59">
        <v>1071</v>
      </c>
      <c r="K579" s="59">
        <v>1071</v>
      </c>
      <c r="L579" s="59">
        <v>1071</v>
      </c>
      <c r="M579" s="59">
        <v>1071</v>
      </c>
      <c r="N579" s="59">
        <v>1071</v>
      </c>
      <c r="O579" s="59">
        <v>1071</v>
      </c>
      <c r="P579" s="59">
        <v>1071</v>
      </c>
      <c r="Q579" s="59">
        <v>1071</v>
      </c>
      <c r="R579" s="59">
        <v>1071124</v>
      </c>
      <c r="S579" s="90"/>
      <c r="T579" s="90"/>
      <c r="U579" s="91"/>
    </row>
    <row r="580" spans="1:21" ht="13.2" x14ac:dyDescent="0.25">
      <c r="A580" s="59" t="s">
        <v>4493</v>
      </c>
      <c r="B580" s="59" t="s">
        <v>5946</v>
      </c>
      <c r="C580" s="59" t="s">
        <v>5953</v>
      </c>
      <c r="D580" s="59" t="s">
        <v>127</v>
      </c>
      <c r="E580" s="59">
        <v>0</v>
      </c>
      <c r="F580" s="59">
        <v>0</v>
      </c>
      <c r="G580" s="59">
        <v>0</v>
      </c>
      <c r="H580" s="59">
        <v>0</v>
      </c>
      <c r="I580" s="59">
        <v>0</v>
      </c>
      <c r="J580" s="59">
        <v>0</v>
      </c>
      <c r="K580" s="59">
        <v>0</v>
      </c>
      <c r="L580" s="59">
        <v>0</v>
      </c>
      <c r="M580" s="59">
        <v>0</v>
      </c>
      <c r="N580" s="59">
        <v>0</v>
      </c>
      <c r="O580" s="59">
        <v>0</v>
      </c>
      <c r="P580" s="59">
        <v>0</v>
      </c>
      <c r="Q580" s="59">
        <v>0</v>
      </c>
      <c r="R580" s="59">
        <v>0</v>
      </c>
      <c r="S580" s="90"/>
      <c r="T580" s="90"/>
      <c r="U580" s="91"/>
    </row>
    <row r="581" spans="1:21" ht="13.2" x14ac:dyDescent="0.25">
      <c r="A581" s="59" t="s">
        <v>4494</v>
      </c>
      <c r="B581" s="59" t="s">
        <v>5946</v>
      </c>
      <c r="C581" s="59" t="s">
        <v>5954</v>
      </c>
      <c r="D581" s="59" t="s">
        <v>127</v>
      </c>
      <c r="E581" s="59">
        <v>0</v>
      </c>
      <c r="F581" s="59">
        <v>0</v>
      </c>
      <c r="G581" s="59">
        <v>0</v>
      </c>
      <c r="H581" s="59">
        <v>0</v>
      </c>
      <c r="I581" s="59">
        <v>0</v>
      </c>
      <c r="J581" s="59">
        <v>0</v>
      </c>
      <c r="K581" s="59">
        <v>0</v>
      </c>
      <c r="L581" s="59">
        <v>0</v>
      </c>
      <c r="M581" s="59">
        <v>0</v>
      </c>
      <c r="N581" s="59">
        <v>0</v>
      </c>
      <c r="O581" s="59">
        <v>0</v>
      </c>
      <c r="P581" s="59">
        <v>0</v>
      </c>
      <c r="Q581" s="59">
        <v>0</v>
      </c>
      <c r="R581" s="59">
        <v>0</v>
      </c>
      <c r="S581" s="90"/>
      <c r="T581" s="90"/>
      <c r="U581" s="91"/>
    </row>
    <row r="582" spans="1:21" ht="13.2" x14ac:dyDescent="0.25">
      <c r="A582" s="59" t="s">
        <v>4495</v>
      </c>
      <c r="B582" s="59" t="s">
        <v>5946</v>
      </c>
      <c r="C582" s="59" t="s">
        <v>5955</v>
      </c>
      <c r="D582" s="59" t="s">
        <v>127</v>
      </c>
      <c r="E582" s="59">
        <v>2603</v>
      </c>
      <c r="F582" s="59">
        <v>2603</v>
      </c>
      <c r="G582" s="59">
        <v>2603</v>
      </c>
      <c r="H582" s="59">
        <v>2603</v>
      </c>
      <c r="I582" s="59">
        <v>2603</v>
      </c>
      <c r="J582" s="59">
        <v>2603</v>
      </c>
      <c r="K582" s="59">
        <v>2603</v>
      </c>
      <c r="L582" s="59">
        <v>2604</v>
      </c>
      <c r="M582" s="59">
        <v>2605</v>
      </c>
      <c r="N582" s="59">
        <v>2605</v>
      </c>
      <c r="O582" s="59">
        <v>2606</v>
      </c>
      <c r="P582" s="59">
        <v>2606</v>
      </c>
      <c r="Q582" s="59">
        <v>2606</v>
      </c>
      <c r="R582" s="59">
        <v>2604116</v>
      </c>
      <c r="S582" s="90"/>
      <c r="T582" s="90"/>
      <c r="U582" s="91"/>
    </row>
    <row r="583" spans="1:21" ht="13.2" x14ac:dyDescent="0.25">
      <c r="A583" s="59" t="s">
        <v>4496</v>
      </c>
      <c r="B583" s="59" t="s">
        <v>5946</v>
      </c>
      <c r="C583" s="59" t="s">
        <v>5956</v>
      </c>
      <c r="D583" s="59" t="s">
        <v>127</v>
      </c>
      <c r="E583" s="59">
        <v>2499</v>
      </c>
      <c r="F583" s="59">
        <v>2499</v>
      </c>
      <c r="G583" s="59">
        <v>2499</v>
      </c>
      <c r="H583" s="59">
        <v>2499</v>
      </c>
      <c r="I583" s="59">
        <v>2499</v>
      </c>
      <c r="J583" s="59">
        <v>2499</v>
      </c>
      <c r="K583" s="59">
        <v>2499</v>
      </c>
      <c r="L583" s="59">
        <v>2499</v>
      </c>
      <c r="M583" s="59">
        <v>2499</v>
      </c>
      <c r="N583" s="59">
        <v>2499</v>
      </c>
      <c r="O583" s="59">
        <v>2552</v>
      </c>
      <c r="P583" s="59">
        <v>2552</v>
      </c>
      <c r="Q583" s="59">
        <v>2552</v>
      </c>
      <c r="R583" s="59">
        <v>2509716</v>
      </c>
      <c r="S583" s="90"/>
      <c r="T583" s="90"/>
      <c r="U583" s="91"/>
    </row>
    <row r="584" spans="1:21" ht="13.2" x14ac:dyDescent="0.25">
      <c r="A584" s="59" t="s">
        <v>4497</v>
      </c>
      <c r="B584" s="59" t="s">
        <v>5946</v>
      </c>
      <c r="C584" s="59" t="s">
        <v>5957</v>
      </c>
      <c r="D584" s="59" t="s">
        <v>127</v>
      </c>
      <c r="E584" s="59">
        <v>0</v>
      </c>
      <c r="F584" s="59">
        <v>0</v>
      </c>
      <c r="G584" s="59">
        <v>0</v>
      </c>
      <c r="H584" s="59">
        <v>0</v>
      </c>
      <c r="I584" s="59">
        <v>0</v>
      </c>
      <c r="J584" s="59">
        <v>0</v>
      </c>
      <c r="K584" s="59">
        <v>0</v>
      </c>
      <c r="L584" s="59">
        <v>0</v>
      </c>
      <c r="M584" s="59">
        <v>0</v>
      </c>
      <c r="N584" s="59">
        <v>0</v>
      </c>
      <c r="O584" s="59">
        <v>0</v>
      </c>
      <c r="P584" s="59">
        <v>0</v>
      </c>
      <c r="Q584" s="59">
        <v>0</v>
      </c>
      <c r="R584" s="59">
        <v>0</v>
      </c>
      <c r="S584" s="90"/>
      <c r="T584" s="90"/>
      <c r="U584" s="91"/>
    </row>
    <row r="585" spans="1:21" ht="13.2" x14ac:dyDescent="0.25">
      <c r="A585" s="59" t="s">
        <v>4498</v>
      </c>
      <c r="B585" s="59" t="s">
        <v>5946</v>
      </c>
      <c r="C585" s="59" t="s">
        <v>5958</v>
      </c>
      <c r="D585" s="59" t="s">
        <v>127</v>
      </c>
      <c r="E585" s="59">
        <v>0</v>
      </c>
      <c r="F585" s="59">
        <v>0</v>
      </c>
      <c r="G585" s="59">
        <v>0</v>
      </c>
      <c r="H585" s="59">
        <v>0</v>
      </c>
      <c r="I585" s="59">
        <v>0</v>
      </c>
      <c r="J585" s="59">
        <v>0</v>
      </c>
      <c r="K585" s="59">
        <v>0</v>
      </c>
      <c r="L585" s="59">
        <v>0</v>
      </c>
      <c r="M585" s="59">
        <v>0</v>
      </c>
      <c r="N585" s="59">
        <v>0</v>
      </c>
      <c r="O585" s="59">
        <v>0</v>
      </c>
      <c r="P585" s="59">
        <v>0</v>
      </c>
      <c r="Q585" s="59">
        <v>0</v>
      </c>
      <c r="R585" s="59">
        <v>0</v>
      </c>
      <c r="S585" s="90"/>
      <c r="T585" s="90"/>
      <c r="U585" s="91"/>
    </row>
    <row r="586" spans="1:21" ht="13.2" x14ac:dyDescent="0.25">
      <c r="A586" s="59" t="s">
        <v>4499</v>
      </c>
      <c r="B586" s="59" t="s">
        <v>5946</v>
      </c>
      <c r="C586" s="59" t="s">
        <v>5959</v>
      </c>
      <c r="D586" s="59" t="s">
        <v>127</v>
      </c>
      <c r="E586" s="59">
        <v>20312</v>
      </c>
      <c r="F586" s="59">
        <v>20312</v>
      </c>
      <c r="G586" s="59">
        <v>20312</v>
      </c>
      <c r="H586" s="59">
        <v>20312</v>
      </c>
      <c r="I586" s="59">
        <v>20312</v>
      </c>
      <c r="J586" s="59">
        <v>20312</v>
      </c>
      <c r="K586" s="59">
        <v>20312</v>
      </c>
      <c r="L586" s="59">
        <v>20312</v>
      </c>
      <c r="M586" s="59">
        <v>20312</v>
      </c>
      <c r="N586" s="59">
        <v>20312</v>
      </c>
      <c r="O586" s="59">
        <v>20312</v>
      </c>
      <c r="P586" s="59">
        <v>20312</v>
      </c>
      <c r="Q586" s="59">
        <v>20312</v>
      </c>
      <c r="R586" s="59">
        <v>20311643</v>
      </c>
      <c r="S586" s="90"/>
      <c r="T586" s="90"/>
      <c r="U586" s="91"/>
    </row>
    <row r="587" spans="1:21" ht="13.2" x14ac:dyDescent="0.25">
      <c r="A587" s="59" t="s">
        <v>4500</v>
      </c>
      <c r="B587" s="59" t="s">
        <v>5946</v>
      </c>
      <c r="C587" s="59" t="s">
        <v>5960</v>
      </c>
      <c r="D587" s="59" t="s">
        <v>127</v>
      </c>
      <c r="E587" s="59">
        <v>70</v>
      </c>
      <c r="F587" s="59">
        <v>70</v>
      </c>
      <c r="G587" s="59">
        <v>70</v>
      </c>
      <c r="H587" s="59">
        <v>70</v>
      </c>
      <c r="I587" s="59">
        <v>70</v>
      </c>
      <c r="J587" s="59">
        <v>70</v>
      </c>
      <c r="K587" s="59">
        <v>70</v>
      </c>
      <c r="L587" s="59">
        <v>70</v>
      </c>
      <c r="M587" s="59">
        <v>70</v>
      </c>
      <c r="N587" s="59">
        <v>70</v>
      </c>
      <c r="O587" s="59">
        <v>70</v>
      </c>
      <c r="P587" s="59">
        <v>70</v>
      </c>
      <c r="Q587" s="59">
        <v>70</v>
      </c>
      <c r="R587" s="59">
        <v>69900</v>
      </c>
      <c r="S587" s="90"/>
      <c r="T587" s="90"/>
      <c r="U587" s="91"/>
    </row>
    <row r="588" spans="1:21" ht="13.2" x14ac:dyDescent="0.25">
      <c r="A588" s="59" t="s">
        <v>4501</v>
      </c>
      <c r="B588" s="59" t="s">
        <v>5946</v>
      </c>
      <c r="C588" s="59" t="s">
        <v>5961</v>
      </c>
      <c r="D588" s="59" t="s">
        <v>127</v>
      </c>
      <c r="E588" s="59">
        <v>57</v>
      </c>
      <c r="F588" s="59">
        <v>57</v>
      </c>
      <c r="G588" s="59">
        <v>57</v>
      </c>
      <c r="H588" s="59">
        <v>57</v>
      </c>
      <c r="I588" s="59">
        <v>57</v>
      </c>
      <c r="J588" s="59">
        <v>57</v>
      </c>
      <c r="K588" s="59">
        <v>57</v>
      </c>
      <c r="L588" s="59">
        <v>57</v>
      </c>
      <c r="M588" s="59">
        <v>57</v>
      </c>
      <c r="N588" s="59">
        <v>57</v>
      </c>
      <c r="O588" s="59">
        <v>57</v>
      </c>
      <c r="P588" s="59">
        <v>57</v>
      </c>
      <c r="Q588" s="59">
        <v>57</v>
      </c>
      <c r="R588" s="59">
        <v>56577</v>
      </c>
      <c r="S588" s="90"/>
      <c r="T588" s="90"/>
      <c r="U588" s="91"/>
    </row>
    <row r="589" spans="1:21" ht="13.2" x14ac:dyDescent="0.25">
      <c r="A589" s="59" t="s">
        <v>4502</v>
      </c>
      <c r="B589" s="59" t="s">
        <v>5962</v>
      </c>
      <c r="C589" s="59" t="s">
        <v>3554</v>
      </c>
      <c r="D589" s="59" t="s">
        <v>127</v>
      </c>
      <c r="E589" s="59">
        <v>8314</v>
      </c>
      <c r="F589" s="59">
        <v>8314</v>
      </c>
      <c r="G589" s="59">
        <v>8314</v>
      </c>
      <c r="H589" s="59">
        <v>8314</v>
      </c>
      <c r="I589" s="59">
        <v>8314</v>
      </c>
      <c r="J589" s="59">
        <v>8314</v>
      </c>
      <c r="K589" s="59">
        <v>8314</v>
      </c>
      <c r="L589" s="59">
        <v>8314</v>
      </c>
      <c r="M589" s="59">
        <v>8314</v>
      </c>
      <c r="N589" s="59">
        <v>8314</v>
      </c>
      <c r="O589" s="59">
        <v>8314</v>
      </c>
      <c r="P589" s="59">
        <v>8314</v>
      </c>
      <c r="Q589" s="59">
        <v>8314</v>
      </c>
      <c r="R589" s="59">
        <v>8314304</v>
      </c>
      <c r="S589" s="90"/>
      <c r="T589" s="90"/>
      <c r="U589" s="91"/>
    </row>
    <row r="590" spans="1:21" ht="13.2" x14ac:dyDescent="0.25">
      <c r="A590" s="59" t="s">
        <v>4503</v>
      </c>
      <c r="B590" s="59" t="s">
        <v>5962</v>
      </c>
      <c r="C590" s="59" t="s">
        <v>3555</v>
      </c>
      <c r="D590" s="59" t="s">
        <v>127</v>
      </c>
      <c r="E590" s="59">
        <v>0</v>
      </c>
      <c r="F590" s="59">
        <v>0</v>
      </c>
      <c r="G590" s="59">
        <v>0</v>
      </c>
      <c r="H590" s="59">
        <v>0</v>
      </c>
      <c r="I590" s="59">
        <v>0</v>
      </c>
      <c r="J590" s="59">
        <v>0</v>
      </c>
      <c r="K590" s="59">
        <v>0</v>
      </c>
      <c r="L590" s="59">
        <v>0</v>
      </c>
      <c r="M590" s="59">
        <v>0</v>
      </c>
      <c r="N590" s="59">
        <v>0</v>
      </c>
      <c r="O590" s="59">
        <v>0</v>
      </c>
      <c r="P590" s="59">
        <v>0</v>
      </c>
      <c r="Q590" s="59">
        <v>0</v>
      </c>
      <c r="R590" s="59">
        <v>0</v>
      </c>
      <c r="S590" s="90"/>
      <c r="T590" s="90"/>
      <c r="U590" s="91"/>
    </row>
    <row r="591" spans="1:21" ht="13.2" x14ac:dyDescent="0.25">
      <c r="A591" s="59" t="s">
        <v>4504</v>
      </c>
      <c r="B591" s="59" t="s">
        <v>5963</v>
      </c>
      <c r="C591" s="59" t="s">
        <v>3554</v>
      </c>
      <c r="D591" s="59" t="s">
        <v>127</v>
      </c>
      <c r="E591" s="59">
        <v>1045</v>
      </c>
      <c r="F591" s="59">
        <v>1005</v>
      </c>
      <c r="G591" s="59">
        <v>1005</v>
      </c>
      <c r="H591" s="59">
        <v>1005</v>
      </c>
      <c r="I591" s="59">
        <v>1005</v>
      </c>
      <c r="J591" s="59">
        <v>1005</v>
      </c>
      <c r="K591" s="59">
        <v>1005</v>
      </c>
      <c r="L591" s="59">
        <v>1005</v>
      </c>
      <c r="M591" s="59">
        <v>1005</v>
      </c>
      <c r="N591" s="59">
        <v>1005</v>
      </c>
      <c r="O591" s="59">
        <v>1005</v>
      </c>
      <c r="P591" s="59">
        <v>1005</v>
      </c>
      <c r="Q591" s="59">
        <v>1005</v>
      </c>
      <c r="R591" s="59">
        <v>1006987</v>
      </c>
      <c r="S591" s="90"/>
      <c r="T591" s="90"/>
      <c r="U591" s="91"/>
    </row>
    <row r="592" spans="1:21" ht="13.2" x14ac:dyDescent="0.25">
      <c r="A592" s="59" t="s">
        <v>4505</v>
      </c>
      <c r="B592" s="59" t="s">
        <v>5963</v>
      </c>
      <c r="C592" s="59" t="s">
        <v>3555</v>
      </c>
      <c r="D592" s="59" t="s">
        <v>127</v>
      </c>
      <c r="E592" s="59">
        <v>11099</v>
      </c>
      <c r="F592" s="59">
        <v>11139</v>
      </c>
      <c r="G592" s="59">
        <v>11139</v>
      </c>
      <c r="H592" s="59">
        <v>11139</v>
      </c>
      <c r="I592" s="59">
        <v>11139</v>
      </c>
      <c r="J592" s="59">
        <v>11139</v>
      </c>
      <c r="K592" s="59">
        <v>11099</v>
      </c>
      <c r="L592" s="59">
        <v>11099</v>
      </c>
      <c r="M592" s="59">
        <v>11099</v>
      </c>
      <c r="N592" s="59">
        <v>11099</v>
      </c>
      <c r="O592" s="59">
        <v>11099</v>
      </c>
      <c r="P592" s="59">
        <v>11099</v>
      </c>
      <c r="Q592" s="59">
        <v>11099</v>
      </c>
      <c r="R592" s="59">
        <v>11115523</v>
      </c>
      <c r="S592" s="90"/>
      <c r="T592" s="90"/>
      <c r="U592" s="91"/>
    </row>
    <row r="593" spans="1:21" ht="13.2" x14ac:dyDescent="0.25">
      <c r="A593" s="59" t="s">
        <v>4506</v>
      </c>
      <c r="B593" s="59" t="s">
        <v>5964</v>
      </c>
      <c r="C593" s="59" t="s">
        <v>5965</v>
      </c>
      <c r="D593" s="59" t="s">
        <v>127</v>
      </c>
      <c r="E593" s="59">
        <v>2</v>
      </c>
      <c r="F593" s="59">
        <v>2</v>
      </c>
      <c r="G593" s="59">
        <v>2</v>
      </c>
      <c r="H593" s="59">
        <v>2</v>
      </c>
      <c r="I593" s="59">
        <v>2</v>
      </c>
      <c r="J593" s="59">
        <v>2</v>
      </c>
      <c r="K593" s="59">
        <v>2</v>
      </c>
      <c r="L593" s="59">
        <v>2</v>
      </c>
      <c r="M593" s="59">
        <v>2</v>
      </c>
      <c r="N593" s="59">
        <v>2</v>
      </c>
      <c r="O593" s="59">
        <v>2</v>
      </c>
      <c r="P593" s="59">
        <v>2</v>
      </c>
      <c r="Q593" s="59">
        <v>2</v>
      </c>
      <c r="R593" s="59">
        <v>1908</v>
      </c>
      <c r="S593" s="90"/>
      <c r="T593" s="90"/>
      <c r="U593" s="91"/>
    </row>
    <row r="594" spans="1:21" ht="13.2" x14ac:dyDescent="0.25">
      <c r="A594" s="59" t="s">
        <v>4507</v>
      </c>
      <c r="B594" s="59" t="s">
        <v>5964</v>
      </c>
      <c r="C594" s="59" t="s">
        <v>5966</v>
      </c>
      <c r="D594" s="59" t="s">
        <v>127</v>
      </c>
      <c r="E594" s="59">
        <v>4</v>
      </c>
      <c r="F594" s="59">
        <v>4</v>
      </c>
      <c r="G594" s="59">
        <v>4</v>
      </c>
      <c r="H594" s="59">
        <v>4</v>
      </c>
      <c r="I594" s="59">
        <v>4</v>
      </c>
      <c r="J594" s="59">
        <v>4</v>
      </c>
      <c r="K594" s="59">
        <v>4</v>
      </c>
      <c r="L594" s="59">
        <v>4</v>
      </c>
      <c r="M594" s="59">
        <v>4</v>
      </c>
      <c r="N594" s="59">
        <v>4</v>
      </c>
      <c r="O594" s="59">
        <v>4</v>
      </c>
      <c r="P594" s="59">
        <v>4</v>
      </c>
      <c r="Q594" s="59">
        <v>4</v>
      </c>
      <c r="R594" s="59">
        <v>3624</v>
      </c>
      <c r="S594" s="90"/>
      <c r="T594" s="90"/>
      <c r="U594" s="91"/>
    </row>
    <row r="595" spans="1:21" ht="13.2" x14ac:dyDescent="0.25">
      <c r="A595" s="59" t="s">
        <v>4508</v>
      </c>
      <c r="B595" s="59" t="s">
        <v>5964</v>
      </c>
      <c r="C595" s="59" t="s">
        <v>5967</v>
      </c>
      <c r="D595" s="59" t="s">
        <v>127</v>
      </c>
      <c r="E595" s="59">
        <v>29</v>
      </c>
      <c r="F595" s="59">
        <v>29</v>
      </c>
      <c r="G595" s="59">
        <v>29</v>
      </c>
      <c r="H595" s="59">
        <v>29</v>
      </c>
      <c r="I595" s="59">
        <v>29</v>
      </c>
      <c r="J595" s="59">
        <v>29</v>
      </c>
      <c r="K595" s="59">
        <v>29</v>
      </c>
      <c r="L595" s="59">
        <v>29</v>
      </c>
      <c r="M595" s="59">
        <v>29</v>
      </c>
      <c r="N595" s="59">
        <v>29</v>
      </c>
      <c r="O595" s="59">
        <v>29</v>
      </c>
      <c r="P595" s="59">
        <v>29</v>
      </c>
      <c r="Q595" s="59">
        <v>29</v>
      </c>
      <c r="R595" s="59">
        <v>28500</v>
      </c>
      <c r="S595" s="90"/>
      <c r="T595" s="90"/>
      <c r="U595" s="91"/>
    </row>
    <row r="596" spans="1:21" ht="13.2" x14ac:dyDescent="0.25">
      <c r="A596" s="59" t="s">
        <v>4509</v>
      </c>
      <c r="B596" s="59" t="s">
        <v>5964</v>
      </c>
      <c r="C596" s="59" t="s">
        <v>5968</v>
      </c>
      <c r="D596" s="59" t="s">
        <v>127</v>
      </c>
      <c r="E596" s="59">
        <v>0</v>
      </c>
      <c r="F596" s="59">
        <v>0</v>
      </c>
      <c r="G596" s="59">
        <v>0</v>
      </c>
      <c r="H596" s="59">
        <v>0</v>
      </c>
      <c r="I596" s="59">
        <v>0</v>
      </c>
      <c r="J596" s="59">
        <v>0</v>
      </c>
      <c r="K596" s="59">
        <v>0</v>
      </c>
      <c r="L596" s="59">
        <v>0</v>
      </c>
      <c r="M596" s="59">
        <v>0</v>
      </c>
      <c r="N596" s="59">
        <v>0</v>
      </c>
      <c r="O596" s="59">
        <v>0</v>
      </c>
      <c r="P596" s="59">
        <v>0</v>
      </c>
      <c r="Q596" s="59">
        <v>0</v>
      </c>
      <c r="R596" s="59">
        <v>0</v>
      </c>
      <c r="S596" s="90"/>
      <c r="T596" s="90"/>
      <c r="U596" s="91"/>
    </row>
    <row r="597" spans="1:21" ht="13.2" x14ac:dyDescent="0.25">
      <c r="A597" s="59" t="s">
        <v>4510</v>
      </c>
      <c r="B597" s="59" t="s">
        <v>5964</v>
      </c>
      <c r="C597" s="59" t="s">
        <v>5969</v>
      </c>
      <c r="D597" s="59" t="s">
        <v>127</v>
      </c>
      <c r="E597" s="59">
        <v>132</v>
      </c>
      <c r="F597" s="59">
        <v>132</v>
      </c>
      <c r="G597" s="59">
        <v>132</v>
      </c>
      <c r="H597" s="59">
        <v>132</v>
      </c>
      <c r="I597" s="59">
        <v>132</v>
      </c>
      <c r="J597" s="59">
        <v>132</v>
      </c>
      <c r="K597" s="59">
        <v>132</v>
      </c>
      <c r="L597" s="59">
        <v>132</v>
      </c>
      <c r="M597" s="59">
        <v>132</v>
      </c>
      <c r="N597" s="59">
        <v>132</v>
      </c>
      <c r="O597" s="59">
        <v>132</v>
      </c>
      <c r="P597" s="59">
        <v>132</v>
      </c>
      <c r="Q597" s="59">
        <v>132</v>
      </c>
      <c r="R597" s="59">
        <v>132335</v>
      </c>
      <c r="S597" s="90"/>
      <c r="T597" s="90"/>
      <c r="U597" s="91"/>
    </row>
    <row r="598" spans="1:21" ht="13.2" x14ac:dyDescent="0.25">
      <c r="A598" s="59" t="s">
        <v>4511</v>
      </c>
      <c r="B598" s="59" t="s">
        <v>5964</v>
      </c>
      <c r="C598" s="59" t="s">
        <v>5970</v>
      </c>
      <c r="D598" s="59" t="s">
        <v>127</v>
      </c>
      <c r="E598" s="59">
        <v>1</v>
      </c>
      <c r="F598" s="59">
        <v>1</v>
      </c>
      <c r="G598" s="59">
        <v>1</v>
      </c>
      <c r="H598" s="59">
        <v>1</v>
      </c>
      <c r="I598" s="59">
        <v>1</v>
      </c>
      <c r="J598" s="59">
        <v>1</v>
      </c>
      <c r="K598" s="59">
        <v>1</v>
      </c>
      <c r="L598" s="59">
        <v>1</v>
      </c>
      <c r="M598" s="59">
        <v>1</v>
      </c>
      <c r="N598" s="59">
        <v>1</v>
      </c>
      <c r="O598" s="59">
        <v>1</v>
      </c>
      <c r="P598" s="59">
        <v>1</v>
      </c>
      <c r="Q598" s="59">
        <v>1</v>
      </c>
      <c r="R598" s="59">
        <v>965</v>
      </c>
      <c r="S598" s="90"/>
      <c r="T598" s="90"/>
      <c r="U598" s="91"/>
    </row>
    <row r="599" spans="1:21" ht="13.2" x14ac:dyDescent="0.25">
      <c r="A599" s="59" t="s">
        <v>4512</v>
      </c>
      <c r="B599" s="59" t="s">
        <v>5964</v>
      </c>
      <c r="C599" s="59" t="s">
        <v>5971</v>
      </c>
      <c r="D599" s="59" t="s">
        <v>127</v>
      </c>
      <c r="E599" s="59">
        <v>7</v>
      </c>
      <c r="F599" s="59">
        <v>7</v>
      </c>
      <c r="G599" s="59">
        <v>7</v>
      </c>
      <c r="H599" s="59">
        <v>7</v>
      </c>
      <c r="I599" s="59">
        <v>7</v>
      </c>
      <c r="J599" s="59">
        <v>7</v>
      </c>
      <c r="K599" s="59">
        <v>7</v>
      </c>
      <c r="L599" s="59">
        <v>7</v>
      </c>
      <c r="M599" s="59">
        <v>7</v>
      </c>
      <c r="N599" s="59">
        <v>7</v>
      </c>
      <c r="O599" s="59">
        <v>7</v>
      </c>
      <c r="P599" s="59">
        <v>7</v>
      </c>
      <c r="Q599" s="59">
        <v>7</v>
      </c>
      <c r="R599" s="59">
        <v>6965</v>
      </c>
      <c r="S599" s="90"/>
      <c r="T599" s="90"/>
      <c r="U599" s="91"/>
    </row>
    <row r="600" spans="1:21" ht="13.2" x14ac:dyDescent="0.25">
      <c r="A600" s="59" t="s">
        <v>4513</v>
      </c>
      <c r="B600" s="59" t="s">
        <v>5972</v>
      </c>
      <c r="C600" s="59" t="s">
        <v>5973</v>
      </c>
      <c r="D600" s="59" t="s">
        <v>127</v>
      </c>
      <c r="E600" s="59">
        <v>1276</v>
      </c>
      <c r="F600" s="59">
        <v>1276</v>
      </c>
      <c r="G600" s="59">
        <v>1276</v>
      </c>
      <c r="H600" s="59">
        <v>1276</v>
      </c>
      <c r="I600" s="59">
        <v>1276</v>
      </c>
      <c r="J600" s="59">
        <v>1276</v>
      </c>
      <c r="K600" s="59">
        <v>1276</v>
      </c>
      <c r="L600" s="59">
        <v>1276</v>
      </c>
      <c r="M600" s="59">
        <v>1276</v>
      </c>
      <c r="N600" s="59">
        <v>1276</v>
      </c>
      <c r="O600" s="59">
        <v>1276</v>
      </c>
      <c r="P600" s="59">
        <v>1276</v>
      </c>
      <c r="Q600" s="59">
        <v>1276</v>
      </c>
      <c r="R600" s="59">
        <v>1276264</v>
      </c>
      <c r="S600" s="90"/>
      <c r="T600" s="90"/>
      <c r="U600" s="91"/>
    </row>
    <row r="601" spans="1:21" ht="13.2" x14ac:dyDescent="0.25">
      <c r="A601" s="59" t="s">
        <v>4514</v>
      </c>
      <c r="B601" s="59" t="s">
        <v>5972</v>
      </c>
      <c r="C601" s="59" t="s">
        <v>5974</v>
      </c>
      <c r="D601" s="59" t="s">
        <v>127</v>
      </c>
      <c r="E601" s="59">
        <v>0</v>
      </c>
      <c r="F601" s="59">
        <v>0</v>
      </c>
      <c r="G601" s="59">
        <v>0</v>
      </c>
      <c r="H601" s="59">
        <v>0</v>
      </c>
      <c r="I601" s="59">
        <v>0</v>
      </c>
      <c r="J601" s="59">
        <v>0</v>
      </c>
      <c r="K601" s="59">
        <v>0</v>
      </c>
      <c r="L601" s="59">
        <v>0</v>
      </c>
      <c r="M601" s="59">
        <v>0</v>
      </c>
      <c r="N601" s="59">
        <v>0</v>
      </c>
      <c r="O601" s="59">
        <v>0</v>
      </c>
      <c r="P601" s="59">
        <v>0</v>
      </c>
      <c r="Q601" s="59">
        <v>0</v>
      </c>
      <c r="R601" s="59">
        <v>0</v>
      </c>
      <c r="S601" s="90"/>
      <c r="T601" s="90"/>
      <c r="U601" s="91"/>
    </row>
    <row r="602" spans="1:21" ht="13.2" x14ac:dyDescent="0.25">
      <c r="A602" s="59" t="s">
        <v>4515</v>
      </c>
      <c r="B602" s="59" t="s">
        <v>5972</v>
      </c>
      <c r="C602" s="59" t="s">
        <v>5975</v>
      </c>
      <c r="D602" s="59" t="s">
        <v>127</v>
      </c>
      <c r="E602" s="59">
        <v>0</v>
      </c>
      <c r="F602" s="59">
        <v>0</v>
      </c>
      <c r="G602" s="59">
        <v>0</v>
      </c>
      <c r="H602" s="59">
        <v>0</v>
      </c>
      <c r="I602" s="59">
        <v>0</v>
      </c>
      <c r="J602" s="59">
        <v>0</v>
      </c>
      <c r="K602" s="59">
        <v>0</v>
      </c>
      <c r="L602" s="59">
        <v>0</v>
      </c>
      <c r="M602" s="59">
        <v>0</v>
      </c>
      <c r="N602" s="59">
        <v>0</v>
      </c>
      <c r="O602" s="59">
        <v>0</v>
      </c>
      <c r="P602" s="59">
        <v>0</v>
      </c>
      <c r="Q602" s="59">
        <v>0</v>
      </c>
      <c r="R602" s="59">
        <v>0</v>
      </c>
      <c r="S602" s="90"/>
      <c r="T602" s="90"/>
      <c r="U602" s="91"/>
    </row>
    <row r="603" spans="1:21" ht="13.2" x14ac:dyDescent="0.25">
      <c r="A603" s="59" t="s">
        <v>4516</v>
      </c>
      <c r="B603" s="59" t="s">
        <v>5972</v>
      </c>
      <c r="C603" s="59" t="s">
        <v>5976</v>
      </c>
      <c r="D603" s="59" t="s">
        <v>127</v>
      </c>
      <c r="E603" s="59">
        <v>489</v>
      </c>
      <c r="F603" s="59">
        <v>489</v>
      </c>
      <c r="G603" s="59">
        <v>489</v>
      </c>
      <c r="H603" s="59">
        <v>489</v>
      </c>
      <c r="I603" s="59">
        <v>489</v>
      </c>
      <c r="J603" s="59">
        <v>489</v>
      </c>
      <c r="K603" s="59">
        <v>489</v>
      </c>
      <c r="L603" s="59">
        <v>489</v>
      </c>
      <c r="M603" s="59">
        <v>489</v>
      </c>
      <c r="N603" s="59">
        <v>489</v>
      </c>
      <c r="O603" s="59">
        <v>489</v>
      </c>
      <c r="P603" s="59">
        <v>489</v>
      </c>
      <c r="Q603" s="59">
        <v>425</v>
      </c>
      <c r="R603" s="59">
        <v>486087</v>
      </c>
      <c r="S603" s="90"/>
      <c r="T603" s="90"/>
      <c r="U603" s="91"/>
    </row>
    <row r="604" spans="1:21" ht="13.2" x14ac:dyDescent="0.25">
      <c r="A604" s="59" t="s">
        <v>4517</v>
      </c>
      <c r="B604" s="59" t="s">
        <v>5972</v>
      </c>
      <c r="C604" s="59" t="s">
        <v>5977</v>
      </c>
      <c r="D604" s="59" t="s">
        <v>127</v>
      </c>
      <c r="E604" s="59">
        <v>0</v>
      </c>
      <c r="F604" s="59">
        <v>0</v>
      </c>
      <c r="G604" s="59">
        <v>0</v>
      </c>
      <c r="H604" s="59">
        <v>0</v>
      </c>
      <c r="I604" s="59">
        <v>0</v>
      </c>
      <c r="J604" s="59">
        <v>0</v>
      </c>
      <c r="K604" s="59">
        <v>0</v>
      </c>
      <c r="L604" s="59">
        <v>0</v>
      </c>
      <c r="M604" s="59">
        <v>0</v>
      </c>
      <c r="N604" s="59">
        <v>0</v>
      </c>
      <c r="O604" s="59">
        <v>0</v>
      </c>
      <c r="P604" s="59">
        <v>0</v>
      </c>
      <c r="Q604" s="59">
        <v>0</v>
      </c>
      <c r="R604" s="59">
        <v>0</v>
      </c>
      <c r="S604" s="90"/>
      <c r="T604" s="90"/>
      <c r="U604" s="91"/>
    </row>
    <row r="605" spans="1:21" ht="13.2" x14ac:dyDescent="0.25">
      <c r="A605" s="59" t="s">
        <v>4518</v>
      </c>
      <c r="B605" s="59" t="s">
        <v>5972</v>
      </c>
      <c r="C605" s="59" t="s">
        <v>5978</v>
      </c>
      <c r="D605" s="59" t="s">
        <v>127</v>
      </c>
      <c r="E605" s="59">
        <v>0</v>
      </c>
      <c r="F605" s="59">
        <v>0</v>
      </c>
      <c r="G605" s="59">
        <v>0</v>
      </c>
      <c r="H605" s="59">
        <v>0</v>
      </c>
      <c r="I605" s="59">
        <v>0</v>
      </c>
      <c r="J605" s="59">
        <v>0</v>
      </c>
      <c r="K605" s="59">
        <v>0</v>
      </c>
      <c r="L605" s="59">
        <v>0</v>
      </c>
      <c r="M605" s="59">
        <v>0</v>
      </c>
      <c r="N605" s="59">
        <v>0</v>
      </c>
      <c r="O605" s="59">
        <v>0</v>
      </c>
      <c r="P605" s="59">
        <v>0</v>
      </c>
      <c r="Q605" s="59">
        <v>0</v>
      </c>
      <c r="R605" s="59">
        <v>0</v>
      </c>
      <c r="S605" s="90"/>
      <c r="T605" s="90"/>
      <c r="U605" s="91"/>
    </row>
    <row r="606" spans="1:21" ht="13.2" x14ac:dyDescent="0.25">
      <c r="A606" s="59" t="s">
        <v>4519</v>
      </c>
      <c r="B606" s="59" t="s">
        <v>5972</v>
      </c>
      <c r="C606" s="59" t="s">
        <v>5979</v>
      </c>
      <c r="D606" s="59" t="s">
        <v>127</v>
      </c>
      <c r="E606" s="59">
        <v>0</v>
      </c>
      <c r="F606" s="59">
        <v>0</v>
      </c>
      <c r="G606" s="59">
        <v>0</v>
      </c>
      <c r="H606" s="59">
        <v>0</v>
      </c>
      <c r="I606" s="59">
        <v>0</v>
      </c>
      <c r="J606" s="59">
        <v>0</v>
      </c>
      <c r="K606" s="59">
        <v>0</v>
      </c>
      <c r="L606" s="59">
        <v>0</v>
      </c>
      <c r="M606" s="59">
        <v>0</v>
      </c>
      <c r="N606" s="59">
        <v>0</v>
      </c>
      <c r="O606" s="59">
        <v>0</v>
      </c>
      <c r="P606" s="59">
        <v>0</v>
      </c>
      <c r="Q606" s="59">
        <v>0</v>
      </c>
      <c r="R606" s="59">
        <v>0</v>
      </c>
      <c r="S606" s="90"/>
      <c r="T606" s="90"/>
      <c r="U606" s="91"/>
    </row>
    <row r="607" spans="1:21" ht="13.2" x14ac:dyDescent="0.25">
      <c r="A607" s="59" t="s">
        <v>4520</v>
      </c>
      <c r="B607" s="59" t="s">
        <v>5972</v>
      </c>
      <c r="C607" s="59" t="s">
        <v>5980</v>
      </c>
      <c r="D607" s="59" t="s">
        <v>127</v>
      </c>
      <c r="E607" s="59">
        <v>0</v>
      </c>
      <c r="F607" s="59">
        <v>0</v>
      </c>
      <c r="G607" s="59">
        <v>0</v>
      </c>
      <c r="H607" s="59">
        <v>0</v>
      </c>
      <c r="I607" s="59">
        <v>0</v>
      </c>
      <c r="J607" s="59">
        <v>0</v>
      </c>
      <c r="K607" s="59">
        <v>0</v>
      </c>
      <c r="L607" s="59">
        <v>0</v>
      </c>
      <c r="M607" s="59">
        <v>0</v>
      </c>
      <c r="N607" s="59">
        <v>0</v>
      </c>
      <c r="O607" s="59">
        <v>0</v>
      </c>
      <c r="P607" s="59">
        <v>0</v>
      </c>
      <c r="Q607" s="59">
        <v>0</v>
      </c>
      <c r="R607" s="59">
        <v>0</v>
      </c>
      <c r="S607" s="90"/>
      <c r="T607" s="90"/>
      <c r="U607" s="91"/>
    </row>
    <row r="608" spans="1:21" ht="13.2" x14ac:dyDescent="0.25">
      <c r="A608" s="59" t="s">
        <v>4521</v>
      </c>
      <c r="B608" s="59" t="s">
        <v>5972</v>
      </c>
      <c r="C608" s="59" t="s">
        <v>5981</v>
      </c>
      <c r="D608" s="59" t="s">
        <v>127</v>
      </c>
      <c r="E608" s="59">
        <v>0</v>
      </c>
      <c r="F608" s="59">
        <v>0</v>
      </c>
      <c r="G608" s="59">
        <v>0</v>
      </c>
      <c r="H608" s="59">
        <v>0</v>
      </c>
      <c r="I608" s="59">
        <v>0</v>
      </c>
      <c r="J608" s="59">
        <v>0</v>
      </c>
      <c r="K608" s="59">
        <v>0</v>
      </c>
      <c r="L608" s="59">
        <v>0</v>
      </c>
      <c r="M608" s="59">
        <v>0</v>
      </c>
      <c r="N608" s="59">
        <v>0</v>
      </c>
      <c r="O608" s="59">
        <v>0</v>
      </c>
      <c r="P608" s="59">
        <v>0</v>
      </c>
      <c r="Q608" s="59">
        <v>0</v>
      </c>
      <c r="R608" s="59">
        <v>0</v>
      </c>
      <c r="S608" s="90"/>
      <c r="T608" s="90"/>
      <c r="U608" s="91"/>
    </row>
    <row r="609" spans="1:21" ht="13.2" x14ac:dyDescent="0.25">
      <c r="A609" s="59" t="s">
        <v>4522</v>
      </c>
      <c r="B609" s="59" t="s">
        <v>5972</v>
      </c>
      <c r="C609" s="59" t="s">
        <v>5982</v>
      </c>
      <c r="D609" s="59" t="s">
        <v>127</v>
      </c>
      <c r="E609" s="59">
        <v>4530</v>
      </c>
      <c r="F609" s="59">
        <v>4530</v>
      </c>
      <c r="G609" s="59">
        <v>4530</v>
      </c>
      <c r="H609" s="59">
        <v>4530</v>
      </c>
      <c r="I609" s="59">
        <v>4530</v>
      </c>
      <c r="J609" s="59">
        <v>4530</v>
      </c>
      <c r="K609" s="59">
        <v>4530</v>
      </c>
      <c r="L609" s="59">
        <v>4530</v>
      </c>
      <c r="M609" s="59">
        <v>4531</v>
      </c>
      <c r="N609" s="59">
        <v>4531</v>
      </c>
      <c r="O609" s="59">
        <v>4531</v>
      </c>
      <c r="P609" s="59">
        <v>4531</v>
      </c>
      <c r="Q609" s="59">
        <v>4531</v>
      </c>
      <c r="R609" s="59">
        <v>4530262</v>
      </c>
      <c r="S609" s="90"/>
      <c r="T609" s="90"/>
      <c r="U609" s="91"/>
    </row>
    <row r="610" spans="1:21" ht="13.2" x14ac:dyDescent="0.25">
      <c r="A610" s="59" t="s">
        <v>4523</v>
      </c>
      <c r="B610" s="59" t="s">
        <v>5983</v>
      </c>
      <c r="C610" s="59" t="s">
        <v>5984</v>
      </c>
      <c r="D610" s="59" t="s">
        <v>127</v>
      </c>
      <c r="E610" s="59">
        <v>1875</v>
      </c>
      <c r="F610" s="59">
        <v>1875</v>
      </c>
      <c r="G610" s="59">
        <v>1875</v>
      </c>
      <c r="H610" s="59">
        <v>1875</v>
      </c>
      <c r="I610" s="59">
        <v>1875</v>
      </c>
      <c r="J610" s="59">
        <v>1875</v>
      </c>
      <c r="K610" s="59">
        <v>1875</v>
      </c>
      <c r="L610" s="59">
        <v>1875</v>
      </c>
      <c r="M610" s="59">
        <v>1875</v>
      </c>
      <c r="N610" s="59">
        <v>1875</v>
      </c>
      <c r="O610" s="59">
        <v>1875</v>
      </c>
      <c r="P610" s="59">
        <v>1875</v>
      </c>
      <c r="Q610" s="59">
        <v>1875</v>
      </c>
      <c r="R610" s="59">
        <v>1875043</v>
      </c>
      <c r="S610" s="90"/>
      <c r="T610" s="90"/>
      <c r="U610" s="91"/>
    </row>
    <row r="611" spans="1:21" ht="13.2" x14ac:dyDescent="0.25">
      <c r="A611" s="59" t="s">
        <v>4524</v>
      </c>
      <c r="B611" s="59" t="s">
        <v>5983</v>
      </c>
      <c r="C611" s="59" t="s">
        <v>5982</v>
      </c>
      <c r="D611" s="59" t="s">
        <v>127</v>
      </c>
      <c r="E611" s="59">
        <v>1760</v>
      </c>
      <c r="F611" s="59">
        <v>1760</v>
      </c>
      <c r="G611" s="59">
        <v>1760</v>
      </c>
      <c r="H611" s="59">
        <v>1760</v>
      </c>
      <c r="I611" s="59">
        <v>1760</v>
      </c>
      <c r="J611" s="59">
        <v>1760</v>
      </c>
      <c r="K611" s="59">
        <v>1760</v>
      </c>
      <c r="L611" s="59">
        <v>1760</v>
      </c>
      <c r="M611" s="59">
        <v>1760</v>
      </c>
      <c r="N611" s="59">
        <v>1760</v>
      </c>
      <c r="O611" s="59">
        <v>1760</v>
      </c>
      <c r="P611" s="59">
        <v>1760</v>
      </c>
      <c r="Q611" s="59">
        <v>1760</v>
      </c>
      <c r="R611" s="59">
        <v>1759634</v>
      </c>
      <c r="S611" s="90"/>
      <c r="T611" s="90"/>
      <c r="U611" s="91"/>
    </row>
    <row r="612" spans="1:21" ht="13.2" x14ac:dyDescent="0.25">
      <c r="A612" s="59" t="s">
        <v>4525</v>
      </c>
      <c r="B612" s="59" t="s">
        <v>5983</v>
      </c>
      <c r="C612" s="59" t="s">
        <v>5985</v>
      </c>
      <c r="D612" s="59" t="s">
        <v>127</v>
      </c>
      <c r="E612" s="59">
        <v>0</v>
      </c>
      <c r="F612" s="59">
        <v>0</v>
      </c>
      <c r="G612" s="59">
        <v>0</v>
      </c>
      <c r="H612" s="59">
        <v>0</v>
      </c>
      <c r="I612" s="59">
        <v>0</v>
      </c>
      <c r="J612" s="59">
        <v>0</v>
      </c>
      <c r="K612" s="59">
        <v>0</v>
      </c>
      <c r="L612" s="59">
        <v>0</v>
      </c>
      <c r="M612" s="59">
        <v>0</v>
      </c>
      <c r="N612" s="59">
        <v>0</v>
      </c>
      <c r="O612" s="59">
        <v>0</v>
      </c>
      <c r="P612" s="59">
        <v>0</v>
      </c>
      <c r="Q612" s="59">
        <v>0</v>
      </c>
      <c r="R612" s="59">
        <v>0</v>
      </c>
      <c r="S612" s="90"/>
      <c r="T612" s="90"/>
      <c r="U612" s="91"/>
    </row>
    <row r="613" spans="1:21" ht="13.2" x14ac:dyDescent="0.25">
      <c r="A613" s="59" t="s">
        <v>4526</v>
      </c>
      <c r="B613" s="59" t="s">
        <v>5986</v>
      </c>
      <c r="C613" s="59" t="s">
        <v>5987</v>
      </c>
      <c r="D613" s="59" t="s">
        <v>127</v>
      </c>
      <c r="E613" s="59">
        <v>0</v>
      </c>
      <c r="F613" s="59">
        <v>0</v>
      </c>
      <c r="G613" s="59">
        <v>0</v>
      </c>
      <c r="H613" s="59">
        <v>0</v>
      </c>
      <c r="I613" s="59">
        <v>0</v>
      </c>
      <c r="J613" s="59">
        <v>0</v>
      </c>
      <c r="K613" s="59">
        <v>0</v>
      </c>
      <c r="L613" s="59">
        <v>0</v>
      </c>
      <c r="M613" s="59">
        <v>0</v>
      </c>
      <c r="N613" s="59">
        <v>0</v>
      </c>
      <c r="O613" s="59">
        <v>0</v>
      </c>
      <c r="P613" s="59">
        <v>0</v>
      </c>
      <c r="Q613" s="59">
        <v>0</v>
      </c>
      <c r="R613" s="59">
        <v>0</v>
      </c>
      <c r="S613" s="90"/>
      <c r="T613" s="90"/>
      <c r="U613" s="91"/>
    </row>
    <row r="614" spans="1:21" ht="13.2" x14ac:dyDescent="0.25">
      <c r="A614" s="59" t="s">
        <v>4527</v>
      </c>
      <c r="B614" s="59" t="s">
        <v>5986</v>
      </c>
      <c r="C614" s="59" t="s">
        <v>5988</v>
      </c>
      <c r="D614" s="59" t="s">
        <v>127</v>
      </c>
      <c r="E614" s="59">
        <v>0</v>
      </c>
      <c r="F614" s="59">
        <v>0</v>
      </c>
      <c r="G614" s="59">
        <v>0</v>
      </c>
      <c r="H614" s="59">
        <v>0</v>
      </c>
      <c r="I614" s="59">
        <v>0</v>
      </c>
      <c r="J614" s="59">
        <v>0</v>
      </c>
      <c r="K614" s="59">
        <v>0</v>
      </c>
      <c r="L614" s="59">
        <v>0</v>
      </c>
      <c r="M614" s="59">
        <v>0</v>
      </c>
      <c r="N614" s="59">
        <v>0</v>
      </c>
      <c r="O614" s="59">
        <v>0</v>
      </c>
      <c r="P614" s="59">
        <v>0</v>
      </c>
      <c r="Q614" s="59">
        <v>0</v>
      </c>
      <c r="R614" s="59">
        <v>0</v>
      </c>
      <c r="S614" s="90"/>
      <c r="T614" s="90"/>
      <c r="U614" s="91"/>
    </row>
    <row r="615" spans="1:21" ht="13.2" x14ac:dyDescent="0.25">
      <c r="A615" s="59" t="s">
        <v>4528</v>
      </c>
      <c r="B615" s="59" t="s">
        <v>5986</v>
      </c>
      <c r="C615" s="59" t="s">
        <v>5989</v>
      </c>
      <c r="D615" s="59" t="s">
        <v>127</v>
      </c>
      <c r="E615" s="59">
        <v>0</v>
      </c>
      <c r="F615" s="59">
        <v>0</v>
      </c>
      <c r="G615" s="59">
        <v>0</v>
      </c>
      <c r="H615" s="59">
        <v>0</v>
      </c>
      <c r="I615" s="59">
        <v>0</v>
      </c>
      <c r="J615" s="59">
        <v>0</v>
      </c>
      <c r="K615" s="59">
        <v>0</v>
      </c>
      <c r="L615" s="59">
        <v>0</v>
      </c>
      <c r="M615" s="59">
        <v>0</v>
      </c>
      <c r="N615" s="59">
        <v>0</v>
      </c>
      <c r="O615" s="59">
        <v>0</v>
      </c>
      <c r="P615" s="59">
        <v>0</v>
      </c>
      <c r="Q615" s="59">
        <v>0</v>
      </c>
      <c r="R615" s="59">
        <v>0</v>
      </c>
      <c r="S615" s="90"/>
      <c r="T615" s="90"/>
      <c r="U615" s="91"/>
    </row>
    <row r="616" spans="1:21" ht="13.2" x14ac:dyDescent="0.25">
      <c r="A616" s="59" t="s">
        <v>4529</v>
      </c>
      <c r="B616" s="59" t="s">
        <v>5986</v>
      </c>
      <c r="C616" s="59" t="s">
        <v>5990</v>
      </c>
      <c r="D616" s="59" t="s">
        <v>127</v>
      </c>
      <c r="E616" s="59">
        <v>0</v>
      </c>
      <c r="F616" s="59">
        <v>0</v>
      </c>
      <c r="G616" s="59">
        <v>0</v>
      </c>
      <c r="H616" s="59">
        <v>0</v>
      </c>
      <c r="I616" s="59">
        <v>0</v>
      </c>
      <c r="J616" s="59">
        <v>0</v>
      </c>
      <c r="K616" s="59">
        <v>0</v>
      </c>
      <c r="L616" s="59">
        <v>0</v>
      </c>
      <c r="M616" s="59">
        <v>0</v>
      </c>
      <c r="N616" s="59">
        <v>0</v>
      </c>
      <c r="O616" s="59">
        <v>0</v>
      </c>
      <c r="P616" s="59">
        <v>0</v>
      </c>
      <c r="Q616" s="59">
        <v>0</v>
      </c>
      <c r="R616" s="59">
        <v>0</v>
      </c>
      <c r="S616" s="90"/>
      <c r="T616" s="90"/>
      <c r="U616" s="91"/>
    </row>
    <row r="617" spans="1:21" ht="13.2" x14ac:dyDescent="0.25">
      <c r="A617" s="59" t="s">
        <v>4530</v>
      </c>
      <c r="B617" s="59" t="s">
        <v>5986</v>
      </c>
      <c r="C617" s="59" t="s">
        <v>5982</v>
      </c>
      <c r="D617" s="59" t="s">
        <v>127</v>
      </c>
      <c r="E617" s="59">
        <v>2256</v>
      </c>
      <c r="F617" s="59">
        <v>2256</v>
      </c>
      <c r="G617" s="59">
        <v>2256</v>
      </c>
      <c r="H617" s="59">
        <v>2256</v>
      </c>
      <c r="I617" s="59">
        <v>2256</v>
      </c>
      <c r="J617" s="59">
        <v>2256</v>
      </c>
      <c r="K617" s="59">
        <v>2256</v>
      </c>
      <c r="L617" s="59">
        <v>2256</v>
      </c>
      <c r="M617" s="59">
        <v>2256</v>
      </c>
      <c r="N617" s="59">
        <v>2256</v>
      </c>
      <c r="O617" s="59">
        <v>2256</v>
      </c>
      <c r="P617" s="59">
        <v>2256</v>
      </c>
      <c r="Q617" s="59">
        <v>2256</v>
      </c>
      <c r="R617" s="59">
        <v>2255721</v>
      </c>
      <c r="S617" s="90"/>
      <c r="T617" s="90"/>
      <c r="U617" s="91"/>
    </row>
    <row r="618" spans="1:21" ht="13.2" x14ac:dyDescent="0.25">
      <c r="A618" s="59" t="s">
        <v>4531</v>
      </c>
      <c r="B618" s="59" t="s">
        <v>5986</v>
      </c>
      <c r="C618" s="59" t="s">
        <v>5985</v>
      </c>
      <c r="D618" s="59" t="s">
        <v>127</v>
      </c>
      <c r="E618" s="59">
        <v>0</v>
      </c>
      <c r="F618" s="59">
        <v>0</v>
      </c>
      <c r="G618" s="59">
        <v>0</v>
      </c>
      <c r="H618" s="59">
        <v>0</v>
      </c>
      <c r="I618" s="59">
        <v>0</v>
      </c>
      <c r="J618" s="59">
        <v>0</v>
      </c>
      <c r="K618" s="59">
        <v>0</v>
      </c>
      <c r="L618" s="59">
        <v>0</v>
      </c>
      <c r="M618" s="59">
        <v>0</v>
      </c>
      <c r="N618" s="59">
        <v>0</v>
      </c>
      <c r="O618" s="59">
        <v>0</v>
      </c>
      <c r="P618" s="59">
        <v>0</v>
      </c>
      <c r="Q618" s="59">
        <v>0</v>
      </c>
      <c r="R618" s="59">
        <v>0</v>
      </c>
      <c r="S618" s="90"/>
      <c r="T618" s="90"/>
      <c r="U618" s="91"/>
    </row>
    <row r="619" spans="1:21" ht="13.2" x14ac:dyDescent="0.25">
      <c r="A619" s="59" t="s">
        <v>4532</v>
      </c>
      <c r="B619" s="59" t="s">
        <v>5991</v>
      </c>
      <c r="C619" s="59" t="s">
        <v>5992</v>
      </c>
      <c r="D619" s="59" t="s">
        <v>127</v>
      </c>
      <c r="E619" s="59">
        <v>40</v>
      </c>
      <c r="F619" s="59">
        <v>40</v>
      </c>
      <c r="G619" s="59">
        <v>40</v>
      </c>
      <c r="H619" s="59">
        <v>40</v>
      </c>
      <c r="I619" s="59">
        <v>40</v>
      </c>
      <c r="J619" s="59">
        <v>40</v>
      </c>
      <c r="K619" s="59">
        <v>40</v>
      </c>
      <c r="L619" s="59">
        <v>40</v>
      </c>
      <c r="M619" s="59">
        <v>40</v>
      </c>
      <c r="N619" s="59">
        <v>40</v>
      </c>
      <c r="O619" s="59">
        <v>40</v>
      </c>
      <c r="P619" s="59">
        <v>40</v>
      </c>
      <c r="Q619" s="59">
        <v>40</v>
      </c>
      <c r="R619" s="59">
        <v>40015</v>
      </c>
      <c r="S619" s="90"/>
      <c r="T619" s="90"/>
      <c r="U619" s="91"/>
    </row>
    <row r="620" spans="1:21" ht="13.2" x14ac:dyDescent="0.25">
      <c r="A620" s="59" t="s">
        <v>4533</v>
      </c>
      <c r="B620" s="59" t="s">
        <v>5991</v>
      </c>
      <c r="C620" s="59" t="s">
        <v>5993</v>
      </c>
      <c r="D620" s="59" t="s">
        <v>127</v>
      </c>
      <c r="E620" s="59">
        <v>0</v>
      </c>
      <c r="F620" s="59">
        <v>0</v>
      </c>
      <c r="G620" s="59">
        <v>0</v>
      </c>
      <c r="H620" s="59">
        <v>0</v>
      </c>
      <c r="I620" s="59">
        <v>0</v>
      </c>
      <c r="J620" s="59">
        <v>0</v>
      </c>
      <c r="K620" s="59">
        <v>0</v>
      </c>
      <c r="L620" s="59">
        <v>0</v>
      </c>
      <c r="M620" s="59">
        <v>0</v>
      </c>
      <c r="N620" s="59">
        <v>0</v>
      </c>
      <c r="O620" s="59">
        <v>0</v>
      </c>
      <c r="P620" s="59">
        <v>0</v>
      </c>
      <c r="Q620" s="59">
        <v>0</v>
      </c>
      <c r="R620" s="59">
        <v>0</v>
      </c>
      <c r="S620" s="90"/>
      <c r="T620" s="90"/>
      <c r="U620" s="91"/>
    </row>
    <row r="621" spans="1:21" ht="13.2" x14ac:dyDescent="0.25">
      <c r="A621" s="59" t="s">
        <v>4534</v>
      </c>
      <c r="B621" s="59" t="s">
        <v>5991</v>
      </c>
      <c r="C621" s="59" t="s">
        <v>5994</v>
      </c>
      <c r="D621" s="59" t="s">
        <v>127</v>
      </c>
      <c r="E621" s="59">
        <v>0</v>
      </c>
      <c r="F621" s="59">
        <v>0</v>
      </c>
      <c r="G621" s="59">
        <v>0</v>
      </c>
      <c r="H621" s="59">
        <v>0</v>
      </c>
      <c r="I621" s="59">
        <v>0</v>
      </c>
      <c r="J621" s="59">
        <v>0</v>
      </c>
      <c r="K621" s="59">
        <v>0</v>
      </c>
      <c r="L621" s="59">
        <v>0</v>
      </c>
      <c r="M621" s="59">
        <v>0</v>
      </c>
      <c r="N621" s="59">
        <v>0</v>
      </c>
      <c r="O621" s="59">
        <v>0</v>
      </c>
      <c r="P621" s="59">
        <v>0</v>
      </c>
      <c r="Q621" s="59">
        <v>0</v>
      </c>
      <c r="R621" s="59">
        <v>0</v>
      </c>
      <c r="S621" s="90"/>
      <c r="T621" s="90"/>
      <c r="U621" s="91"/>
    </row>
    <row r="622" spans="1:21" ht="13.2" x14ac:dyDescent="0.25">
      <c r="A622" s="59" t="s">
        <v>4535</v>
      </c>
      <c r="B622" s="59" t="s">
        <v>5991</v>
      </c>
      <c r="C622" s="59" t="s">
        <v>5995</v>
      </c>
      <c r="D622" s="59" t="s">
        <v>127</v>
      </c>
      <c r="E622" s="59">
        <v>0</v>
      </c>
      <c r="F622" s="59">
        <v>0</v>
      </c>
      <c r="G622" s="59">
        <v>0</v>
      </c>
      <c r="H622" s="59">
        <v>0</v>
      </c>
      <c r="I622" s="59">
        <v>0</v>
      </c>
      <c r="J622" s="59">
        <v>0</v>
      </c>
      <c r="K622" s="59">
        <v>0</v>
      </c>
      <c r="L622" s="59">
        <v>0</v>
      </c>
      <c r="M622" s="59">
        <v>0</v>
      </c>
      <c r="N622" s="59">
        <v>0</v>
      </c>
      <c r="O622" s="59">
        <v>0</v>
      </c>
      <c r="P622" s="59">
        <v>0</v>
      </c>
      <c r="Q622" s="59">
        <v>0</v>
      </c>
      <c r="R622" s="59">
        <v>0</v>
      </c>
      <c r="S622" s="90"/>
      <c r="T622" s="90"/>
      <c r="U622" s="91"/>
    </row>
    <row r="623" spans="1:21" ht="13.2" x14ac:dyDescent="0.25">
      <c r="A623" s="59" t="s">
        <v>4536</v>
      </c>
      <c r="B623" s="59" t="s">
        <v>5991</v>
      </c>
      <c r="C623" s="59" t="s">
        <v>5996</v>
      </c>
      <c r="D623" s="59" t="s">
        <v>127</v>
      </c>
      <c r="E623" s="59">
        <v>1684</v>
      </c>
      <c r="F623" s="59">
        <v>1684</v>
      </c>
      <c r="G623" s="59">
        <v>1684</v>
      </c>
      <c r="H623" s="59">
        <v>1684</v>
      </c>
      <c r="I623" s="59">
        <v>1684</v>
      </c>
      <c r="J623" s="59">
        <v>1684</v>
      </c>
      <c r="K623" s="59">
        <v>1684</v>
      </c>
      <c r="L623" s="59">
        <v>1684</v>
      </c>
      <c r="M623" s="59">
        <v>1684</v>
      </c>
      <c r="N623" s="59">
        <v>1684</v>
      </c>
      <c r="O623" s="59">
        <v>1684</v>
      </c>
      <c r="P623" s="59">
        <v>1684</v>
      </c>
      <c r="Q623" s="59">
        <v>1684</v>
      </c>
      <c r="R623" s="59">
        <v>1684036</v>
      </c>
      <c r="S623" s="90"/>
      <c r="T623" s="90"/>
      <c r="U623" s="91"/>
    </row>
    <row r="624" spans="1:21" ht="13.2" x14ac:dyDescent="0.25">
      <c r="A624" s="59" t="s">
        <v>4537</v>
      </c>
      <c r="B624" s="59" t="s">
        <v>5991</v>
      </c>
      <c r="C624" s="59" t="s">
        <v>5997</v>
      </c>
      <c r="D624" s="59" t="s">
        <v>127</v>
      </c>
      <c r="E624" s="59">
        <v>0</v>
      </c>
      <c r="F624" s="59">
        <v>0</v>
      </c>
      <c r="G624" s="59">
        <v>0</v>
      </c>
      <c r="H624" s="59">
        <v>0</v>
      </c>
      <c r="I624" s="59">
        <v>0</v>
      </c>
      <c r="J624" s="59">
        <v>0</v>
      </c>
      <c r="K624" s="59">
        <v>0</v>
      </c>
      <c r="L624" s="59">
        <v>0</v>
      </c>
      <c r="M624" s="59">
        <v>0</v>
      </c>
      <c r="N624" s="59">
        <v>0</v>
      </c>
      <c r="O624" s="59">
        <v>0</v>
      </c>
      <c r="P624" s="59">
        <v>0</v>
      </c>
      <c r="Q624" s="59">
        <v>0</v>
      </c>
      <c r="R624" s="59">
        <v>0</v>
      </c>
      <c r="S624" s="90"/>
      <c r="T624" s="90"/>
      <c r="U624" s="91"/>
    </row>
    <row r="625" spans="1:21" ht="13.2" x14ac:dyDescent="0.25">
      <c r="A625" s="59" t="s">
        <v>4538</v>
      </c>
      <c r="B625" s="59" t="s">
        <v>5991</v>
      </c>
      <c r="C625" s="59" t="s">
        <v>5998</v>
      </c>
      <c r="D625" s="59" t="s">
        <v>127</v>
      </c>
      <c r="E625" s="59">
        <v>153</v>
      </c>
      <c r="F625" s="59">
        <v>153</v>
      </c>
      <c r="G625" s="59">
        <v>153</v>
      </c>
      <c r="H625" s="59">
        <v>153</v>
      </c>
      <c r="I625" s="59">
        <v>153</v>
      </c>
      <c r="J625" s="59">
        <v>153</v>
      </c>
      <c r="K625" s="59">
        <v>153</v>
      </c>
      <c r="L625" s="59">
        <v>153</v>
      </c>
      <c r="M625" s="59">
        <v>153</v>
      </c>
      <c r="N625" s="59">
        <v>153</v>
      </c>
      <c r="O625" s="59">
        <v>153</v>
      </c>
      <c r="P625" s="59">
        <v>153</v>
      </c>
      <c r="Q625" s="59">
        <v>153</v>
      </c>
      <c r="R625" s="59">
        <v>153083</v>
      </c>
      <c r="S625" s="90"/>
      <c r="T625" s="90"/>
      <c r="U625" s="91"/>
    </row>
    <row r="626" spans="1:21" ht="13.2" x14ac:dyDescent="0.25">
      <c r="A626" s="59" t="s">
        <v>4539</v>
      </c>
      <c r="B626" s="59" t="s">
        <v>5991</v>
      </c>
      <c r="C626" s="59" t="s">
        <v>5999</v>
      </c>
      <c r="D626" s="59" t="s">
        <v>127</v>
      </c>
      <c r="E626" s="59">
        <v>0</v>
      </c>
      <c r="F626" s="59">
        <v>0</v>
      </c>
      <c r="G626" s="59">
        <v>0</v>
      </c>
      <c r="H626" s="59">
        <v>0</v>
      </c>
      <c r="I626" s="59">
        <v>0</v>
      </c>
      <c r="J626" s="59">
        <v>0</v>
      </c>
      <c r="K626" s="59">
        <v>0</v>
      </c>
      <c r="L626" s="59">
        <v>0</v>
      </c>
      <c r="M626" s="59">
        <v>0</v>
      </c>
      <c r="N626" s="59">
        <v>0</v>
      </c>
      <c r="O626" s="59">
        <v>0</v>
      </c>
      <c r="P626" s="59">
        <v>0</v>
      </c>
      <c r="Q626" s="59">
        <v>0</v>
      </c>
      <c r="R626" s="59">
        <v>0</v>
      </c>
      <c r="S626" s="90"/>
      <c r="T626" s="90"/>
      <c r="U626" s="91"/>
    </row>
    <row r="627" spans="1:21" ht="13.2" x14ac:dyDescent="0.25">
      <c r="A627" s="59" t="s">
        <v>4540</v>
      </c>
      <c r="B627" s="59" t="s">
        <v>5991</v>
      </c>
      <c r="C627" s="59" t="s">
        <v>6000</v>
      </c>
      <c r="D627" s="59" t="s">
        <v>127</v>
      </c>
      <c r="E627" s="59">
        <v>0</v>
      </c>
      <c r="F627" s="59">
        <v>0</v>
      </c>
      <c r="G627" s="59">
        <v>0</v>
      </c>
      <c r="H627" s="59">
        <v>0</v>
      </c>
      <c r="I627" s="59">
        <v>0</v>
      </c>
      <c r="J627" s="59">
        <v>0</v>
      </c>
      <c r="K627" s="59">
        <v>0</v>
      </c>
      <c r="L627" s="59">
        <v>0</v>
      </c>
      <c r="M627" s="59">
        <v>0</v>
      </c>
      <c r="N627" s="59">
        <v>0</v>
      </c>
      <c r="O627" s="59">
        <v>0</v>
      </c>
      <c r="P627" s="59">
        <v>0</v>
      </c>
      <c r="Q627" s="59">
        <v>0</v>
      </c>
      <c r="R627" s="59">
        <v>0</v>
      </c>
      <c r="S627" s="90"/>
      <c r="T627" s="90"/>
      <c r="U627" s="91"/>
    </row>
    <row r="628" spans="1:21" ht="13.2" x14ac:dyDescent="0.25">
      <c r="A628" s="59" t="s">
        <v>4541</v>
      </c>
      <c r="B628" s="59" t="s">
        <v>5991</v>
      </c>
      <c r="C628" s="59" t="s">
        <v>6001</v>
      </c>
      <c r="D628" s="59" t="s">
        <v>127</v>
      </c>
      <c r="E628" s="59">
        <v>0</v>
      </c>
      <c r="F628" s="59">
        <v>0</v>
      </c>
      <c r="G628" s="59">
        <v>0</v>
      </c>
      <c r="H628" s="59">
        <v>0</v>
      </c>
      <c r="I628" s="59">
        <v>0</v>
      </c>
      <c r="J628" s="59">
        <v>0</v>
      </c>
      <c r="K628" s="59">
        <v>0</v>
      </c>
      <c r="L628" s="59">
        <v>0</v>
      </c>
      <c r="M628" s="59">
        <v>0</v>
      </c>
      <c r="N628" s="59">
        <v>0</v>
      </c>
      <c r="O628" s="59">
        <v>0</v>
      </c>
      <c r="P628" s="59">
        <v>0</v>
      </c>
      <c r="Q628" s="59">
        <v>0</v>
      </c>
      <c r="R628" s="59">
        <v>0</v>
      </c>
      <c r="S628" s="90"/>
      <c r="T628" s="90"/>
      <c r="U628" s="91"/>
    </row>
    <row r="629" spans="1:21" ht="13.2" x14ac:dyDescent="0.25">
      <c r="A629" s="59" t="s">
        <v>4542</v>
      </c>
      <c r="B629" s="59" t="s">
        <v>5991</v>
      </c>
      <c r="C629" s="59" t="s">
        <v>6002</v>
      </c>
      <c r="D629" s="59" t="s">
        <v>127</v>
      </c>
      <c r="E629" s="59">
        <v>79</v>
      </c>
      <c r="F629" s="59">
        <v>79</v>
      </c>
      <c r="G629" s="59">
        <v>79</v>
      </c>
      <c r="H629" s="59">
        <v>79</v>
      </c>
      <c r="I629" s="59">
        <v>79</v>
      </c>
      <c r="J629" s="59">
        <v>79</v>
      </c>
      <c r="K629" s="59">
        <v>79</v>
      </c>
      <c r="L629" s="59">
        <v>79</v>
      </c>
      <c r="M629" s="59">
        <v>79</v>
      </c>
      <c r="N629" s="59">
        <v>79</v>
      </c>
      <c r="O629" s="59">
        <v>79</v>
      </c>
      <c r="P629" s="59">
        <v>79</v>
      </c>
      <c r="Q629" s="59">
        <v>79</v>
      </c>
      <c r="R629" s="59">
        <v>79169</v>
      </c>
      <c r="S629" s="90"/>
      <c r="T629" s="90"/>
      <c r="U629" s="91"/>
    </row>
    <row r="630" spans="1:21" ht="13.2" x14ac:dyDescent="0.25">
      <c r="A630" s="59" t="s">
        <v>4543</v>
      </c>
      <c r="B630" s="59" t="s">
        <v>5991</v>
      </c>
      <c r="C630" s="59" t="s">
        <v>6003</v>
      </c>
      <c r="D630" s="59" t="s">
        <v>127</v>
      </c>
      <c r="E630" s="59">
        <v>0</v>
      </c>
      <c r="F630" s="59">
        <v>0</v>
      </c>
      <c r="G630" s="59">
        <v>0</v>
      </c>
      <c r="H630" s="59">
        <v>0</v>
      </c>
      <c r="I630" s="59">
        <v>0</v>
      </c>
      <c r="J630" s="59">
        <v>0</v>
      </c>
      <c r="K630" s="59">
        <v>0</v>
      </c>
      <c r="L630" s="59">
        <v>0</v>
      </c>
      <c r="M630" s="59">
        <v>0</v>
      </c>
      <c r="N630" s="59">
        <v>0</v>
      </c>
      <c r="O630" s="59">
        <v>0</v>
      </c>
      <c r="P630" s="59">
        <v>0</v>
      </c>
      <c r="Q630" s="59">
        <v>0</v>
      </c>
      <c r="R630" s="59">
        <v>0</v>
      </c>
      <c r="S630" s="90"/>
      <c r="T630" s="90"/>
      <c r="U630" s="91"/>
    </row>
    <row r="631" spans="1:21" ht="13.2" x14ac:dyDescent="0.25">
      <c r="A631" s="59" t="s">
        <v>4544</v>
      </c>
      <c r="B631" s="59" t="s">
        <v>6004</v>
      </c>
      <c r="C631" s="59" t="s">
        <v>6005</v>
      </c>
      <c r="D631" s="59" t="s">
        <v>127</v>
      </c>
      <c r="E631" s="59">
        <v>0</v>
      </c>
      <c r="F631" s="59">
        <v>0</v>
      </c>
      <c r="G631" s="59">
        <v>0</v>
      </c>
      <c r="H631" s="59">
        <v>0</v>
      </c>
      <c r="I631" s="59">
        <v>0</v>
      </c>
      <c r="J631" s="59">
        <v>0</v>
      </c>
      <c r="K631" s="59">
        <v>0</v>
      </c>
      <c r="L631" s="59">
        <v>0</v>
      </c>
      <c r="M631" s="59">
        <v>0</v>
      </c>
      <c r="N631" s="59">
        <v>0</v>
      </c>
      <c r="O631" s="59">
        <v>0</v>
      </c>
      <c r="P631" s="59">
        <v>0</v>
      </c>
      <c r="Q631" s="59">
        <v>0</v>
      </c>
      <c r="R631" s="59">
        <v>0</v>
      </c>
      <c r="S631" s="90"/>
      <c r="T631" s="90"/>
      <c r="U631" s="91"/>
    </row>
    <row r="632" spans="1:21" ht="13.2" x14ac:dyDescent="0.25">
      <c r="A632" s="59" t="s">
        <v>4545</v>
      </c>
      <c r="B632" s="59" t="s">
        <v>6004</v>
      </c>
      <c r="C632" s="59" t="s">
        <v>6006</v>
      </c>
      <c r="D632" s="59" t="s">
        <v>127</v>
      </c>
      <c r="E632" s="59">
        <v>0</v>
      </c>
      <c r="F632" s="59">
        <v>0</v>
      </c>
      <c r="G632" s="59">
        <v>0</v>
      </c>
      <c r="H632" s="59">
        <v>0</v>
      </c>
      <c r="I632" s="59">
        <v>0</v>
      </c>
      <c r="J632" s="59">
        <v>0</v>
      </c>
      <c r="K632" s="59">
        <v>0</v>
      </c>
      <c r="L632" s="59">
        <v>0</v>
      </c>
      <c r="M632" s="59">
        <v>0</v>
      </c>
      <c r="N632" s="59">
        <v>0</v>
      </c>
      <c r="O632" s="59">
        <v>0</v>
      </c>
      <c r="P632" s="59">
        <v>0</v>
      </c>
      <c r="Q632" s="59">
        <v>0</v>
      </c>
      <c r="R632" s="59">
        <v>0</v>
      </c>
      <c r="S632" s="90"/>
      <c r="T632" s="90"/>
      <c r="U632" s="91"/>
    </row>
    <row r="633" spans="1:21" ht="13.2" x14ac:dyDescent="0.25">
      <c r="A633" s="59" t="s">
        <v>4546</v>
      </c>
      <c r="B633" s="59" t="s">
        <v>6004</v>
      </c>
      <c r="C633" s="59" t="s">
        <v>6007</v>
      </c>
      <c r="D633" s="59" t="s">
        <v>127</v>
      </c>
      <c r="E633" s="59">
        <v>0</v>
      </c>
      <c r="F633" s="59">
        <v>0</v>
      </c>
      <c r="G633" s="59">
        <v>0</v>
      </c>
      <c r="H633" s="59">
        <v>0</v>
      </c>
      <c r="I633" s="59">
        <v>0</v>
      </c>
      <c r="J633" s="59">
        <v>0</v>
      </c>
      <c r="K633" s="59">
        <v>0</v>
      </c>
      <c r="L633" s="59">
        <v>0</v>
      </c>
      <c r="M633" s="59">
        <v>0</v>
      </c>
      <c r="N633" s="59">
        <v>0</v>
      </c>
      <c r="O633" s="59">
        <v>0</v>
      </c>
      <c r="P633" s="59">
        <v>0</v>
      </c>
      <c r="Q633" s="59">
        <v>0</v>
      </c>
      <c r="R633" s="59">
        <v>0</v>
      </c>
      <c r="S633" s="90"/>
      <c r="T633" s="90"/>
      <c r="U633" s="91"/>
    </row>
    <row r="634" spans="1:21" ht="13.2" x14ac:dyDescent="0.25">
      <c r="A634" s="59" t="s">
        <v>4547</v>
      </c>
      <c r="B634" s="59" t="s">
        <v>6004</v>
      </c>
      <c r="C634" s="59" t="s">
        <v>6008</v>
      </c>
      <c r="D634" s="59" t="s">
        <v>127</v>
      </c>
      <c r="E634" s="59">
        <v>0</v>
      </c>
      <c r="F634" s="59">
        <v>0</v>
      </c>
      <c r="G634" s="59">
        <v>0</v>
      </c>
      <c r="H634" s="59">
        <v>0</v>
      </c>
      <c r="I634" s="59">
        <v>0</v>
      </c>
      <c r="J634" s="59">
        <v>0</v>
      </c>
      <c r="K634" s="59">
        <v>0</v>
      </c>
      <c r="L634" s="59">
        <v>0</v>
      </c>
      <c r="M634" s="59">
        <v>0</v>
      </c>
      <c r="N634" s="59">
        <v>0</v>
      </c>
      <c r="O634" s="59">
        <v>0</v>
      </c>
      <c r="P634" s="59">
        <v>0</v>
      </c>
      <c r="Q634" s="59">
        <v>0</v>
      </c>
      <c r="R634" s="59">
        <v>0</v>
      </c>
      <c r="S634" s="90"/>
      <c r="T634" s="90"/>
      <c r="U634" s="91"/>
    </row>
    <row r="635" spans="1:21" ht="13.2" x14ac:dyDescent="0.25">
      <c r="A635" s="59" t="s">
        <v>4548</v>
      </c>
      <c r="B635" s="59" t="s">
        <v>6004</v>
      </c>
      <c r="C635" s="59" t="s">
        <v>6009</v>
      </c>
      <c r="D635" s="59" t="s">
        <v>127</v>
      </c>
      <c r="E635" s="59">
        <v>38759</v>
      </c>
      <c r="F635" s="59">
        <v>38759</v>
      </c>
      <c r="G635" s="59">
        <v>38759</v>
      </c>
      <c r="H635" s="59">
        <v>38759</v>
      </c>
      <c r="I635" s="59">
        <v>38759</v>
      </c>
      <c r="J635" s="59">
        <v>38759</v>
      </c>
      <c r="K635" s="59">
        <v>38759</v>
      </c>
      <c r="L635" s="59">
        <v>38759</v>
      </c>
      <c r="M635" s="59">
        <v>38759</v>
      </c>
      <c r="N635" s="59">
        <v>38759</v>
      </c>
      <c r="O635" s="59">
        <v>38759</v>
      </c>
      <c r="P635" s="59">
        <v>38759</v>
      </c>
      <c r="Q635" s="59">
        <v>38759</v>
      </c>
      <c r="R635" s="59">
        <v>38758572</v>
      </c>
      <c r="S635" s="90"/>
      <c r="T635" s="90"/>
      <c r="U635" s="91"/>
    </row>
    <row r="636" spans="1:21" ht="13.2" x14ac:dyDescent="0.25">
      <c r="A636" s="59" t="s">
        <v>4549</v>
      </c>
      <c r="B636" s="59" t="s">
        <v>6004</v>
      </c>
      <c r="C636" s="59" t="s">
        <v>6010</v>
      </c>
      <c r="D636" s="59" t="s">
        <v>127</v>
      </c>
      <c r="E636" s="59">
        <v>0</v>
      </c>
      <c r="F636" s="59">
        <v>0</v>
      </c>
      <c r="G636" s="59">
        <v>0</v>
      </c>
      <c r="H636" s="59">
        <v>0</v>
      </c>
      <c r="I636" s="59">
        <v>0</v>
      </c>
      <c r="J636" s="59">
        <v>0</v>
      </c>
      <c r="K636" s="59">
        <v>0</v>
      </c>
      <c r="L636" s="59">
        <v>0</v>
      </c>
      <c r="M636" s="59">
        <v>0</v>
      </c>
      <c r="N636" s="59">
        <v>0</v>
      </c>
      <c r="O636" s="59">
        <v>0</v>
      </c>
      <c r="P636" s="59">
        <v>0</v>
      </c>
      <c r="Q636" s="59">
        <v>0</v>
      </c>
      <c r="R636" s="59">
        <v>0</v>
      </c>
      <c r="S636" s="90"/>
      <c r="T636" s="90"/>
      <c r="U636" s="91"/>
    </row>
    <row r="637" spans="1:21" ht="13.2" x14ac:dyDescent="0.25">
      <c r="A637" s="59" t="s">
        <v>4550</v>
      </c>
      <c r="B637" s="59" t="s">
        <v>6004</v>
      </c>
      <c r="C637" s="59" t="s">
        <v>6011</v>
      </c>
      <c r="D637" s="59" t="s">
        <v>127</v>
      </c>
      <c r="E637" s="59">
        <v>0</v>
      </c>
      <c r="F637" s="59">
        <v>0</v>
      </c>
      <c r="G637" s="59">
        <v>0</v>
      </c>
      <c r="H637" s="59">
        <v>0</v>
      </c>
      <c r="I637" s="59">
        <v>0</v>
      </c>
      <c r="J637" s="59">
        <v>0</v>
      </c>
      <c r="K637" s="59">
        <v>0</v>
      </c>
      <c r="L637" s="59">
        <v>0</v>
      </c>
      <c r="M637" s="59">
        <v>0</v>
      </c>
      <c r="N637" s="59">
        <v>0</v>
      </c>
      <c r="O637" s="59">
        <v>0</v>
      </c>
      <c r="P637" s="59">
        <v>0</v>
      </c>
      <c r="Q637" s="59">
        <v>0</v>
      </c>
      <c r="R637" s="59">
        <v>0</v>
      </c>
      <c r="S637" s="90"/>
      <c r="T637" s="90"/>
      <c r="U637" s="91"/>
    </row>
    <row r="638" spans="1:21" ht="13.2" x14ac:dyDescent="0.25">
      <c r="A638" s="59" t="s">
        <v>4551</v>
      </c>
      <c r="B638" s="59" t="s">
        <v>6004</v>
      </c>
      <c r="C638" s="59" t="s">
        <v>6012</v>
      </c>
      <c r="D638" s="59" t="s">
        <v>127</v>
      </c>
      <c r="E638" s="59">
        <v>21071</v>
      </c>
      <c r="F638" s="59">
        <v>21199</v>
      </c>
      <c r="G638" s="59">
        <v>21203</v>
      </c>
      <c r="H638" s="59">
        <v>21210</v>
      </c>
      <c r="I638" s="59">
        <v>21217</v>
      </c>
      <c r="J638" s="59">
        <v>21233</v>
      </c>
      <c r="K638" s="59">
        <v>21237</v>
      </c>
      <c r="L638" s="59">
        <v>21252</v>
      </c>
      <c r="M638" s="59">
        <v>21262</v>
      </c>
      <c r="N638" s="59">
        <v>21363</v>
      </c>
      <c r="O638" s="59">
        <v>21393</v>
      </c>
      <c r="P638" s="59">
        <v>21414</v>
      </c>
      <c r="Q638" s="59">
        <v>21430</v>
      </c>
      <c r="R638" s="59">
        <v>21269377</v>
      </c>
      <c r="S638" s="90"/>
      <c r="T638" s="90"/>
      <c r="U638" s="91"/>
    </row>
    <row r="639" spans="1:21" ht="13.2" x14ac:dyDescent="0.25">
      <c r="A639" s="59" t="s">
        <v>4552</v>
      </c>
      <c r="B639" s="59" t="s">
        <v>6004</v>
      </c>
      <c r="C639" s="59" t="s">
        <v>6013</v>
      </c>
      <c r="D639" s="59" t="s">
        <v>127</v>
      </c>
      <c r="E639" s="59">
        <v>0</v>
      </c>
      <c r="F639" s="59">
        <v>0</v>
      </c>
      <c r="G639" s="59">
        <v>0</v>
      </c>
      <c r="H639" s="59">
        <v>0</v>
      </c>
      <c r="I639" s="59">
        <v>0</v>
      </c>
      <c r="J639" s="59">
        <v>0</v>
      </c>
      <c r="K639" s="59">
        <v>0</v>
      </c>
      <c r="L639" s="59">
        <v>0</v>
      </c>
      <c r="M639" s="59">
        <v>0</v>
      </c>
      <c r="N639" s="59">
        <v>0</v>
      </c>
      <c r="O639" s="59">
        <v>0</v>
      </c>
      <c r="P639" s="59">
        <v>0</v>
      </c>
      <c r="Q639" s="59">
        <v>0</v>
      </c>
      <c r="R639" s="59">
        <v>0</v>
      </c>
      <c r="S639" s="90"/>
      <c r="T639" s="90"/>
      <c r="U639" s="91"/>
    </row>
    <row r="640" spans="1:21" ht="13.2" x14ac:dyDescent="0.25">
      <c r="A640" s="59" t="s">
        <v>4553</v>
      </c>
      <c r="B640" s="59" t="s">
        <v>6004</v>
      </c>
      <c r="C640" s="59" t="s">
        <v>6014</v>
      </c>
      <c r="D640" s="59" t="s">
        <v>127</v>
      </c>
      <c r="E640" s="59">
        <v>0</v>
      </c>
      <c r="F640" s="59">
        <v>0</v>
      </c>
      <c r="G640" s="59">
        <v>0</v>
      </c>
      <c r="H640" s="59">
        <v>0</v>
      </c>
      <c r="I640" s="59">
        <v>0</v>
      </c>
      <c r="J640" s="59">
        <v>0</v>
      </c>
      <c r="K640" s="59">
        <v>0</v>
      </c>
      <c r="L640" s="59">
        <v>0</v>
      </c>
      <c r="M640" s="59">
        <v>0</v>
      </c>
      <c r="N640" s="59">
        <v>0</v>
      </c>
      <c r="O640" s="59">
        <v>0</v>
      </c>
      <c r="P640" s="59">
        <v>0</v>
      </c>
      <c r="Q640" s="59">
        <v>0</v>
      </c>
      <c r="R640" s="59">
        <v>0</v>
      </c>
      <c r="S640" s="90"/>
      <c r="T640" s="90"/>
      <c r="U640" s="91"/>
    </row>
    <row r="641" spans="1:21" ht="13.2" x14ac:dyDescent="0.25">
      <c r="A641" s="59" t="s">
        <v>4554</v>
      </c>
      <c r="B641" s="59" t="s">
        <v>6004</v>
      </c>
      <c r="C641" s="59" t="s">
        <v>6015</v>
      </c>
      <c r="D641" s="59" t="s">
        <v>127</v>
      </c>
      <c r="E641" s="59">
        <v>0</v>
      </c>
      <c r="F641" s="59">
        <v>0</v>
      </c>
      <c r="G641" s="59">
        <v>0</v>
      </c>
      <c r="H641" s="59">
        <v>0</v>
      </c>
      <c r="I641" s="59">
        <v>0</v>
      </c>
      <c r="J641" s="59">
        <v>0</v>
      </c>
      <c r="K641" s="59">
        <v>0</v>
      </c>
      <c r="L641" s="59">
        <v>0</v>
      </c>
      <c r="M641" s="59">
        <v>0</v>
      </c>
      <c r="N641" s="59">
        <v>0</v>
      </c>
      <c r="O641" s="59">
        <v>0</v>
      </c>
      <c r="P641" s="59">
        <v>0</v>
      </c>
      <c r="Q641" s="59">
        <v>0</v>
      </c>
      <c r="R641" s="59">
        <v>0</v>
      </c>
      <c r="S641" s="90"/>
      <c r="T641" s="90"/>
      <c r="U641" s="91"/>
    </row>
    <row r="642" spans="1:21" ht="13.2" x14ac:dyDescent="0.25">
      <c r="A642" s="59" t="s">
        <v>4555</v>
      </c>
      <c r="B642" s="59" t="s">
        <v>6004</v>
      </c>
      <c r="C642" s="59" t="s">
        <v>6016</v>
      </c>
      <c r="D642" s="59" t="s">
        <v>127</v>
      </c>
      <c r="E642" s="59">
        <v>0</v>
      </c>
      <c r="F642" s="59">
        <v>0</v>
      </c>
      <c r="G642" s="59">
        <v>0</v>
      </c>
      <c r="H642" s="59">
        <v>0</v>
      </c>
      <c r="I642" s="59">
        <v>0</v>
      </c>
      <c r="J642" s="59">
        <v>0</v>
      </c>
      <c r="K642" s="59">
        <v>0</v>
      </c>
      <c r="L642" s="59">
        <v>0</v>
      </c>
      <c r="M642" s="59">
        <v>0</v>
      </c>
      <c r="N642" s="59">
        <v>0</v>
      </c>
      <c r="O642" s="59">
        <v>0</v>
      </c>
      <c r="P642" s="59">
        <v>0</v>
      </c>
      <c r="Q642" s="59">
        <v>0</v>
      </c>
      <c r="R642" s="59">
        <v>0</v>
      </c>
      <c r="S642" s="90"/>
      <c r="T642" s="90"/>
      <c r="U642" s="91"/>
    </row>
    <row r="643" spans="1:21" ht="13.2" x14ac:dyDescent="0.25">
      <c r="A643" s="59" t="s">
        <v>4556</v>
      </c>
      <c r="B643" s="59" t="s">
        <v>6004</v>
      </c>
      <c r="C643" s="59" t="s">
        <v>6017</v>
      </c>
      <c r="D643" s="59" t="s">
        <v>127</v>
      </c>
      <c r="E643" s="59">
        <v>0</v>
      </c>
      <c r="F643" s="59">
        <v>0</v>
      </c>
      <c r="G643" s="59">
        <v>0</v>
      </c>
      <c r="H643" s="59">
        <v>0</v>
      </c>
      <c r="I643" s="59">
        <v>0</v>
      </c>
      <c r="J643" s="59">
        <v>0</v>
      </c>
      <c r="K643" s="59">
        <v>0</v>
      </c>
      <c r="L643" s="59">
        <v>0</v>
      </c>
      <c r="M643" s="59">
        <v>0</v>
      </c>
      <c r="N643" s="59">
        <v>0</v>
      </c>
      <c r="O643" s="59">
        <v>0</v>
      </c>
      <c r="P643" s="59">
        <v>0</v>
      </c>
      <c r="Q643" s="59">
        <v>0</v>
      </c>
      <c r="R643" s="59">
        <v>0</v>
      </c>
      <c r="S643" s="90"/>
      <c r="T643" s="90"/>
      <c r="U643" s="91"/>
    </row>
    <row r="644" spans="1:21" ht="13.2" x14ac:dyDescent="0.25">
      <c r="A644" s="59" t="s">
        <v>4557</v>
      </c>
      <c r="B644" s="59" t="s">
        <v>6004</v>
      </c>
      <c r="C644" s="59" t="s">
        <v>6018</v>
      </c>
      <c r="D644" s="59" t="s">
        <v>127</v>
      </c>
      <c r="E644" s="59">
        <v>0</v>
      </c>
      <c r="F644" s="59">
        <v>0</v>
      </c>
      <c r="G644" s="59">
        <v>0</v>
      </c>
      <c r="H644" s="59">
        <v>0</v>
      </c>
      <c r="I644" s="59">
        <v>0</v>
      </c>
      <c r="J644" s="59">
        <v>0</v>
      </c>
      <c r="K644" s="59">
        <v>0</v>
      </c>
      <c r="L644" s="59">
        <v>0</v>
      </c>
      <c r="M644" s="59">
        <v>0</v>
      </c>
      <c r="N644" s="59">
        <v>0</v>
      </c>
      <c r="O644" s="59">
        <v>0</v>
      </c>
      <c r="P644" s="59">
        <v>0</v>
      </c>
      <c r="Q644" s="59">
        <v>0</v>
      </c>
      <c r="R644" s="59">
        <v>0</v>
      </c>
      <c r="S644" s="90"/>
      <c r="T644" s="90"/>
      <c r="U644" s="91"/>
    </row>
    <row r="645" spans="1:21" ht="13.2" x14ac:dyDescent="0.25">
      <c r="A645" s="59" t="s">
        <v>4558</v>
      </c>
      <c r="B645" s="59" t="s">
        <v>6004</v>
      </c>
      <c r="C645" s="59" t="s">
        <v>6019</v>
      </c>
      <c r="D645" s="59" t="s">
        <v>127</v>
      </c>
      <c r="E645" s="59">
        <v>0</v>
      </c>
      <c r="F645" s="59">
        <v>0</v>
      </c>
      <c r="G645" s="59">
        <v>0</v>
      </c>
      <c r="H645" s="59">
        <v>0</v>
      </c>
      <c r="I645" s="59">
        <v>0</v>
      </c>
      <c r="J645" s="59">
        <v>0</v>
      </c>
      <c r="K645" s="59">
        <v>0</v>
      </c>
      <c r="L645" s="59">
        <v>0</v>
      </c>
      <c r="M645" s="59">
        <v>0</v>
      </c>
      <c r="N645" s="59">
        <v>0</v>
      </c>
      <c r="O645" s="59">
        <v>0</v>
      </c>
      <c r="P645" s="59">
        <v>0</v>
      </c>
      <c r="Q645" s="59">
        <v>0</v>
      </c>
      <c r="R645" s="59">
        <v>0</v>
      </c>
      <c r="S645" s="90"/>
      <c r="T645" s="90"/>
      <c r="U645" s="91"/>
    </row>
    <row r="646" spans="1:21" ht="13.2" x14ac:dyDescent="0.25">
      <c r="A646" s="59" t="s">
        <v>4559</v>
      </c>
      <c r="B646" s="59" t="s">
        <v>6004</v>
      </c>
      <c r="C646" s="59" t="s">
        <v>6020</v>
      </c>
      <c r="D646" s="59" t="s">
        <v>127</v>
      </c>
      <c r="E646" s="59">
        <v>0</v>
      </c>
      <c r="F646" s="59">
        <v>0</v>
      </c>
      <c r="G646" s="59">
        <v>0</v>
      </c>
      <c r="H646" s="59">
        <v>0</v>
      </c>
      <c r="I646" s="59">
        <v>0</v>
      </c>
      <c r="J646" s="59">
        <v>0</v>
      </c>
      <c r="K646" s="59">
        <v>0</v>
      </c>
      <c r="L646" s="59">
        <v>0</v>
      </c>
      <c r="M646" s="59">
        <v>0</v>
      </c>
      <c r="N646" s="59">
        <v>0</v>
      </c>
      <c r="O646" s="59">
        <v>0</v>
      </c>
      <c r="P646" s="59">
        <v>0</v>
      </c>
      <c r="Q646" s="59">
        <v>0</v>
      </c>
      <c r="R646" s="59">
        <v>0</v>
      </c>
      <c r="S646" s="90"/>
      <c r="T646" s="90"/>
      <c r="U646" s="91"/>
    </row>
    <row r="647" spans="1:21" ht="13.2" x14ac:dyDescent="0.25">
      <c r="A647" s="59" t="s">
        <v>4560</v>
      </c>
      <c r="B647" s="59" t="s">
        <v>6004</v>
      </c>
      <c r="C647" s="59" t="s">
        <v>6021</v>
      </c>
      <c r="D647" s="59" t="s">
        <v>127</v>
      </c>
      <c r="E647" s="59">
        <v>0</v>
      </c>
      <c r="F647" s="59">
        <v>0</v>
      </c>
      <c r="G647" s="59">
        <v>0</v>
      </c>
      <c r="H647" s="59">
        <v>0</v>
      </c>
      <c r="I647" s="59">
        <v>0</v>
      </c>
      <c r="J647" s="59">
        <v>0</v>
      </c>
      <c r="K647" s="59">
        <v>0</v>
      </c>
      <c r="L647" s="59">
        <v>0</v>
      </c>
      <c r="M647" s="59">
        <v>0</v>
      </c>
      <c r="N647" s="59">
        <v>0</v>
      </c>
      <c r="O647" s="59">
        <v>0</v>
      </c>
      <c r="P647" s="59">
        <v>0</v>
      </c>
      <c r="Q647" s="59">
        <v>0</v>
      </c>
      <c r="R647" s="59">
        <v>0</v>
      </c>
      <c r="S647" s="90"/>
      <c r="T647" s="90"/>
      <c r="U647" s="91"/>
    </row>
    <row r="648" spans="1:21" ht="13.2" x14ac:dyDescent="0.25">
      <c r="A648" s="59" t="s">
        <v>4561</v>
      </c>
      <c r="B648" s="59" t="s">
        <v>6004</v>
      </c>
      <c r="C648" s="59" t="s">
        <v>6022</v>
      </c>
      <c r="D648" s="59" t="s">
        <v>127</v>
      </c>
      <c r="E648" s="59">
        <v>0</v>
      </c>
      <c r="F648" s="59">
        <v>0</v>
      </c>
      <c r="G648" s="59">
        <v>0</v>
      </c>
      <c r="H648" s="59">
        <v>0</v>
      </c>
      <c r="I648" s="59">
        <v>0</v>
      </c>
      <c r="J648" s="59">
        <v>0</v>
      </c>
      <c r="K648" s="59">
        <v>0</v>
      </c>
      <c r="L648" s="59">
        <v>0</v>
      </c>
      <c r="M648" s="59">
        <v>0</v>
      </c>
      <c r="N648" s="59">
        <v>0</v>
      </c>
      <c r="O648" s="59">
        <v>0</v>
      </c>
      <c r="P648" s="59">
        <v>0</v>
      </c>
      <c r="Q648" s="59">
        <v>0</v>
      </c>
      <c r="R648" s="59">
        <v>0</v>
      </c>
      <c r="S648" s="90"/>
      <c r="T648" s="90"/>
      <c r="U648" s="91"/>
    </row>
    <row r="649" spans="1:21" ht="13.2" x14ac:dyDescent="0.25">
      <c r="A649" s="59" t="s">
        <v>4562</v>
      </c>
      <c r="B649" s="59" t="s">
        <v>6004</v>
      </c>
      <c r="C649" s="59" t="s">
        <v>6023</v>
      </c>
      <c r="D649" s="59" t="s">
        <v>127</v>
      </c>
      <c r="E649" s="59">
        <v>3427</v>
      </c>
      <c r="F649" s="59">
        <v>3427</v>
      </c>
      <c r="G649" s="59">
        <v>3427</v>
      </c>
      <c r="H649" s="59">
        <v>3427</v>
      </c>
      <c r="I649" s="59">
        <v>3427</v>
      </c>
      <c r="J649" s="59">
        <v>3427</v>
      </c>
      <c r="K649" s="59">
        <v>3427</v>
      </c>
      <c r="L649" s="59">
        <v>3427</v>
      </c>
      <c r="M649" s="59">
        <v>3427</v>
      </c>
      <c r="N649" s="59">
        <v>3427</v>
      </c>
      <c r="O649" s="59">
        <v>3427</v>
      </c>
      <c r="P649" s="59">
        <v>3427</v>
      </c>
      <c r="Q649" s="59">
        <v>3427</v>
      </c>
      <c r="R649" s="59">
        <v>3427089</v>
      </c>
      <c r="S649" s="90"/>
      <c r="T649" s="90"/>
      <c r="U649" s="91"/>
    </row>
    <row r="650" spans="1:21" ht="13.2" x14ac:dyDescent="0.25">
      <c r="A650" s="59" t="s">
        <v>4563</v>
      </c>
      <c r="B650" s="59" t="s">
        <v>6004</v>
      </c>
      <c r="C650" s="59" t="s">
        <v>6024</v>
      </c>
      <c r="D650" s="59" t="s">
        <v>127</v>
      </c>
      <c r="E650" s="59">
        <v>4293</v>
      </c>
      <c r="F650" s="59">
        <v>4293</v>
      </c>
      <c r="G650" s="59">
        <v>4293</v>
      </c>
      <c r="H650" s="59">
        <v>4293</v>
      </c>
      <c r="I650" s="59">
        <v>4293</v>
      </c>
      <c r="J650" s="59">
        <v>4293</v>
      </c>
      <c r="K650" s="59">
        <v>4293</v>
      </c>
      <c r="L650" s="59">
        <v>4293</v>
      </c>
      <c r="M650" s="59">
        <v>4293</v>
      </c>
      <c r="N650" s="59">
        <v>4293</v>
      </c>
      <c r="O650" s="59">
        <v>4293</v>
      </c>
      <c r="P650" s="59">
        <v>4293</v>
      </c>
      <c r="Q650" s="59">
        <v>4293</v>
      </c>
      <c r="R650" s="59">
        <v>4292698</v>
      </c>
      <c r="S650" s="90"/>
      <c r="T650" s="90"/>
      <c r="U650" s="91"/>
    </row>
    <row r="651" spans="1:21" ht="13.2" x14ac:dyDescent="0.25">
      <c r="A651" s="59" t="s">
        <v>4564</v>
      </c>
      <c r="B651" s="59" t="s">
        <v>6004</v>
      </c>
      <c r="C651" s="59" t="s">
        <v>6025</v>
      </c>
      <c r="D651" s="59" t="s">
        <v>127</v>
      </c>
      <c r="E651" s="59">
        <v>255266</v>
      </c>
      <c r="F651" s="59">
        <v>254211</v>
      </c>
      <c r="G651" s="59">
        <v>254361</v>
      </c>
      <c r="H651" s="59">
        <v>254391</v>
      </c>
      <c r="I651" s="59">
        <v>92054</v>
      </c>
      <c r="J651" s="59">
        <v>103176</v>
      </c>
      <c r="K651" s="59">
        <v>103181</v>
      </c>
      <c r="L651" s="59">
        <v>104597</v>
      </c>
      <c r="M651" s="59">
        <v>104708</v>
      </c>
      <c r="N651" s="59">
        <v>104790</v>
      </c>
      <c r="O651" s="59">
        <v>104786</v>
      </c>
      <c r="P651" s="59">
        <v>104786</v>
      </c>
      <c r="Q651" s="59">
        <v>104786</v>
      </c>
      <c r="R651" s="59">
        <v>147088965</v>
      </c>
      <c r="S651" s="90"/>
      <c r="T651" s="90"/>
      <c r="U651" s="91"/>
    </row>
    <row r="652" spans="1:21" ht="13.2" x14ac:dyDescent="0.25">
      <c r="A652" s="59" t="s">
        <v>4565</v>
      </c>
      <c r="B652" s="59" t="s">
        <v>6004</v>
      </c>
      <c r="C652" s="59" t="s">
        <v>6026</v>
      </c>
      <c r="D652" s="59" t="s">
        <v>127</v>
      </c>
      <c r="E652" s="59">
        <v>0</v>
      </c>
      <c r="F652" s="59">
        <v>0</v>
      </c>
      <c r="G652" s="59">
        <v>0</v>
      </c>
      <c r="H652" s="59">
        <v>0</v>
      </c>
      <c r="I652" s="59">
        <v>0</v>
      </c>
      <c r="J652" s="59">
        <v>0</v>
      </c>
      <c r="K652" s="59">
        <v>0</v>
      </c>
      <c r="L652" s="59">
        <v>0</v>
      </c>
      <c r="M652" s="59">
        <v>0</v>
      </c>
      <c r="N652" s="59">
        <v>0</v>
      </c>
      <c r="O652" s="59">
        <v>0</v>
      </c>
      <c r="P652" s="59">
        <v>0</v>
      </c>
      <c r="Q652" s="59">
        <v>0</v>
      </c>
      <c r="R652" s="59">
        <v>0</v>
      </c>
      <c r="S652" s="90"/>
      <c r="T652" s="90"/>
      <c r="U652" s="91"/>
    </row>
    <row r="653" spans="1:21" ht="13.2" x14ac:dyDescent="0.25">
      <c r="A653" s="59" t="s">
        <v>4566</v>
      </c>
      <c r="B653" s="59" t="s">
        <v>6004</v>
      </c>
      <c r="C653" s="59" t="s">
        <v>6027</v>
      </c>
      <c r="D653" s="59" t="s">
        <v>127</v>
      </c>
      <c r="E653" s="59">
        <v>0</v>
      </c>
      <c r="F653" s="59">
        <v>0</v>
      </c>
      <c r="G653" s="59">
        <v>0</v>
      </c>
      <c r="H653" s="59">
        <v>0</v>
      </c>
      <c r="I653" s="59">
        <v>0</v>
      </c>
      <c r="J653" s="59">
        <v>0</v>
      </c>
      <c r="K653" s="59">
        <v>0</v>
      </c>
      <c r="L653" s="59">
        <v>0</v>
      </c>
      <c r="M653" s="59">
        <v>0</v>
      </c>
      <c r="N653" s="59">
        <v>0</v>
      </c>
      <c r="O653" s="59">
        <v>0</v>
      </c>
      <c r="P653" s="59">
        <v>0</v>
      </c>
      <c r="Q653" s="59">
        <v>0</v>
      </c>
      <c r="R653" s="59">
        <v>0</v>
      </c>
      <c r="S653" s="90"/>
      <c r="T653" s="90"/>
      <c r="U653" s="91"/>
    </row>
    <row r="654" spans="1:21" ht="13.2" x14ac:dyDescent="0.25">
      <c r="A654" s="59" t="s">
        <v>4567</v>
      </c>
      <c r="B654" s="59" t="s">
        <v>6004</v>
      </c>
      <c r="C654" s="59" t="s">
        <v>6028</v>
      </c>
      <c r="D654" s="59" t="s">
        <v>127</v>
      </c>
      <c r="E654" s="59">
        <v>0</v>
      </c>
      <c r="F654" s="59">
        <v>0</v>
      </c>
      <c r="G654" s="59">
        <v>0</v>
      </c>
      <c r="H654" s="59">
        <v>0</v>
      </c>
      <c r="I654" s="59">
        <v>0</v>
      </c>
      <c r="J654" s="59">
        <v>0</v>
      </c>
      <c r="K654" s="59">
        <v>0</v>
      </c>
      <c r="L654" s="59">
        <v>0</v>
      </c>
      <c r="M654" s="59">
        <v>0</v>
      </c>
      <c r="N654" s="59">
        <v>0</v>
      </c>
      <c r="O654" s="59">
        <v>0</v>
      </c>
      <c r="P654" s="59">
        <v>0</v>
      </c>
      <c r="Q654" s="59">
        <v>0</v>
      </c>
      <c r="R654" s="59">
        <v>0</v>
      </c>
      <c r="S654" s="90"/>
      <c r="T654" s="90"/>
      <c r="U654" s="91"/>
    </row>
    <row r="655" spans="1:21" ht="13.2" x14ac:dyDescent="0.25">
      <c r="A655" s="59" t="s">
        <v>4568</v>
      </c>
      <c r="B655" s="59" t="s">
        <v>6004</v>
      </c>
      <c r="C655" s="59" t="s">
        <v>6029</v>
      </c>
      <c r="D655" s="59" t="s">
        <v>127</v>
      </c>
      <c r="E655" s="59">
        <v>0</v>
      </c>
      <c r="F655" s="59">
        <v>0</v>
      </c>
      <c r="G655" s="59">
        <v>0</v>
      </c>
      <c r="H655" s="59">
        <v>0</v>
      </c>
      <c r="I655" s="59">
        <v>0</v>
      </c>
      <c r="J655" s="59">
        <v>0</v>
      </c>
      <c r="K655" s="59">
        <v>0</v>
      </c>
      <c r="L655" s="59">
        <v>0</v>
      </c>
      <c r="M655" s="59">
        <v>0</v>
      </c>
      <c r="N655" s="59">
        <v>0</v>
      </c>
      <c r="O655" s="59">
        <v>0</v>
      </c>
      <c r="P655" s="59">
        <v>0</v>
      </c>
      <c r="Q655" s="59">
        <v>0</v>
      </c>
      <c r="R655" s="59">
        <v>0</v>
      </c>
      <c r="S655" s="90"/>
      <c r="T655" s="90"/>
      <c r="U655" s="91"/>
    </row>
    <row r="656" spans="1:21" ht="13.2" x14ac:dyDescent="0.25">
      <c r="A656" s="59" t="s">
        <v>4569</v>
      </c>
      <c r="B656" s="59" t="s">
        <v>6030</v>
      </c>
      <c r="C656" s="59" t="s">
        <v>6031</v>
      </c>
      <c r="D656" s="59" t="s">
        <v>127</v>
      </c>
      <c r="E656" s="59">
        <v>0</v>
      </c>
      <c r="F656" s="59">
        <v>0</v>
      </c>
      <c r="G656" s="59">
        <v>0</v>
      </c>
      <c r="H656" s="59">
        <v>0</v>
      </c>
      <c r="I656" s="59">
        <v>0</v>
      </c>
      <c r="J656" s="59">
        <v>0</v>
      </c>
      <c r="K656" s="59">
        <v>0</v>
      </c>
      <c r="L656" s="59">
        <v>0</v>
      </c>
      <c r="M656" s="59">
        <v>0</v>
      </c>
      <c r="N656" s="59">
        <v>0</v>
      </c>
      <c r="O656" s="59">
        <v>0</v>
      </c>
      <c r="P656" s="59">
        <v>0</v>
      </c>
      <c r="Q656" s="59">
        <v>0</v>
      </c>
      <c r="R656" s="59">
        <v>0</v>
      </c>
      <c r="S656" s="90"/>
      <c r="T656" s="90"/>
      <c r="U656" s="91"/>
    </row>
    <row r="657" spans="1:21" ht="13.2" x14ac:dyDescent="0.25">
      <c r="A657" s="59" t="s">
        <v>4570</v>
      </c>
      <c r="B657" s="59" t="s">
        <v>6030</v>
      </c>
      <c r="C657" s="59" t="s">
        <v>6032</v>
      </c>
      <c r="D657" s="59" t="s">
        <v>127</v>
      </c>
      <c r="E657" s="59">
        <v>0</v>
      </c>
      <c r="F657" s="59">
        <v>0</v>
      </c>
      <c r="G657" s="59">
        <v>0</v>
      </c>
      <c r="H657" s="59">
        <v>0</v>
      </c>
      <c r="I657" s="59">
        <v>0</v>
      </c>
      <c r="J657" s="59">
        <v>0</v>
      </c>
      <c r="K657" s="59">
        <v>0</v>
      </c>
      <c r="L657" s="59">
        <v>0</v>
      </c>
      <c r="M657" s="59">
        <v>0</v>
      </c>
      <c r="N657" s="59">
        <v>0</v>
      </c>
      <c r="O657" s="59">
        <v>0</v>
      </c>
      <c r="P657" s="59">
        <v>0</v>
      </c>
      <c r="Q657" s="59">
        <v>0</v>
      </c>
      <c r="R657" s="59">
        <v>0</v>
      </c>
      <c r="S657" s="90"/>
      <c r="T657" s="90"/>
      <c r="U657" s="91"/>
    </row>
    <row r="658" spans="1:21" ht="13.2" x14ac:dyDescent="0.25">
      <c r="A658" s="59" t="s">
        <v>4571</v>
      </c>
      <c r="B658" s="59" t="s">
        <v>6030</v>
      </c>
      <c r="C658" s="59" t="s">
        <v>6033</v>
      </c>
      <c r="D658" s="59" t="s">
        <v>127</v>
      </c>
      <c r="E658" s="59">
        <v>0</v>
      </c>
      <c r="F658" s="59">
        <v>0</v>
      </c>
      <c r="G658" s="59">
        <v>0</v>
      </c>
      <c r="H658" s="59">
        <v>0</v>
      </c>
      <c r="I658" s="59">
        <v>0</v>
      </c>
      <c r="J658" s="59">
        <v>0</v>
      </c>
      <c r="K658" s="59">
        <v>0</v>
      </c>
      <c r="L658" s="59">
        <v>0</v>
      </c>
      <c r="M658" s="59">
        <v>0</v>
      </c>
      <c r="N658" s="59">
        <v>0</v>
      </c>
      <c r="O658" s="59">
        <v>0</v>
      </c>
      <c r="P658" s="59">
        <v>0</v>
      </c>
      <c r="Q658" s="59">
        <v>0</v>
      </c>
      <c r="R658" s="59">
        <v>0</v>
      </c>
      <c r="S658" s="90"/>
      <c r="T658" s="90"/>
      <c r="U658" s="91"/>
    </row>
    <row r="659" spans="1:21" ht="13.2" x14ac:dyDescent="0.25">
      <c r="A659" s="59" t="s">
        <v>4572</v>
      </c>
      <c r="B659" s="59" t="s">
        <v>6030</v>
      </c>
      <c r="C659" s="59" t="s">
        <v>6034</v>
      </c>
      <c r="D659" s="59" t="s">
        <v>127</v>
      </c>
      <c r="E659" s="59">
        <v>0</v>
      </c>
      <c r="F659" s="59">
        <v>0</v>
      </c>
      <c r="G659" s="59">
        <v>0</v>
      </c>
      <c r="H659" s="59">
        <v>0</v>
      </c>
      <c r="I659" s="59">
        <v>0</v>
      </c>
      <c r="J659" s="59">
        <v>0</v>
      </c>
      <c r="K659" s="59">
        <v>0</v>
      </c>
      <c r="L659" s="59">
        <v>0</v>
      </c>
      <c r="M659" s="59">
        <v>0</v>
      </c>
      <c r="N659" s="59">
        <v>0</v>
      </c>
      <c r="O659" s="59">
        <v>0</v>
      </c>
      <c r="P659" s="59">
        <v>0</v>
      </c>
      <c r="Q659" s="59">
        <v>0</v>
      </c>
      <c r="R659" s="59">
        <v>0</v>
      </c>
      <c r="S659" s="90"/>
      <c r="T659" s="90"/>
      <c r="U659" s="91"/>
    </row>
    <row r="660" spans="1:21" ht="13.2" x14ac:dyDescent="0.25">
      <c r="A660" s="59" t="s">
        <v>4573</v>
      </c>
      <c r="B660" s="59" t="s">
        <v>6030</v>
      </c>
      <c r="C660" s="59" t="s">
        <v>6035</v>
      </c>
      <c r="D660" s="59" t="s">
        <v>127</v>
      </c>
      <c r="E660" s="59">
        <v>0</v>
      </c>
      <c r="F660" s="59">
        <v>0</v>
      </c>
      <c r="G660" s="59">
        <v>0</v>
      </c>
      <c r="H660" s="59">
        <v>0</v>
      </c>
      <c r="I660" s="59">
        <v>0</v>
      </c>
      <c r="J660" s="59">
        <v>0</v>
      </c>
      <c r="K660" s="59">
        <v>0</v>
      </c>
      <c r="L660" s="59">
        <v>0</v>
      </c>
      <c r="M660" s="59">
        <v>0</v>
      </c>
      <c r="N660" s="59">
        <v>0</v>
      </c>
      <c r="O660" s="59">
        <v>0</v>
      </c>
      <c r="P660" s="59">
        <v>0</v>
      </c>
      <c r="Q660" s="59">
        <v>0</v>
      </c>
      <c r="R660" s="59">
        <v>0</v>
      </c>
      <c r="S660" s="90"/>
      <c r="T660" s="90"/>
      <c r="U660" s="91"/>
    </row>
    <row r="661" spans="1:21" ht="13.2" x14ac:dyDescent="0.25">
      <c r="A661" s="59" t="s">
        <v>4574</v>
      </c>
      <c r="B661" s="59" t="s">
        <v>6030</v>
      </c>
      <c r="C661" s="59" t="s">
        <v>6036</v>
      </c>
      <c r="D661" s="59" t="s">
        <v>127</v>
      </c>
      <c r="E661" s="59">
        <v>0</v>
      </c>
      <c r="F661" s="59">
        <v>0</v>
      </c>
      <c r="G661" s="59">
        <v>0</v>
      </c>
      <c r="H661" s="59">
        <v>0</v>
      </c>
      <c r="I661" s="59">
        <v>0</v>
      </c>
      <c r="J661" s="59">
        <v>0</v>
      </c>
      <c r="K661" s="59">
        <v>0</v>
      </c>
      <c r="L661" s="59">
        <v>0</v>
      </c>
      <c r="M661" s="59">
        <v>0</v>
      </c>
      <c r="N661" s="59">
        <v>0</v>
      </c>
      <c r="O661" s="59">
        <v>0</v>
      </c>
      <c r="P661" s="59">
        <v>0</v>
      </c>
      <c r="Q661" s="59">
        <v>0</v>
      </c>
      <c r="R661" s="59">
        <v>0</v>
      </c>
      <c r="S661" s="90"/>
      <c r="T661" s="90"/>
      <c r="U661" s="91"/>
    </row>
    <row r="662" spans="1:21" ht="13.2" x14ac:dyDescent="0.25">
      <c r="A662" s="59" t="s">
        <v>4575</v>
      </c>
      <c r="B662" s="59" t="s">
        <v>6030</v>
      </c>
      <c r="C662" s="59" t="s">
        <v>6037</v>
      </c>
      <c r="D662" s="59" t="s">
        <v>127</v>
      </c>
      <c r="E662" s="59">
        <v>0</v>
      </c>
      <c r="F662" s="59">
        <v>0</v>
      </c>
      <c r="G662" s="59">
        <v>0</v>
      </c>
      <c r="H662" s="59">
        <v>0</v>
      </c>
      <c r="I662" s="59">
        <v>0</v>
      </c>
      <c r="J662" s="59">
        <v>0</v>
      </c>
      <c r="K662" s="59">
        <v>0</v>
      </c>
      <c r="L662" s="59">
        <v>0</v>
      </c>
      <c r="M662" s="59">
        <v>0</v>
      </c>
      <c r="N662" s="59">
        <v>0</v>
      </c>
      <c r="O662" s="59">
        <v>0</v>
      </c>
      <c r="P662" s="59">
        <v>0</v>
      </c>
      <c r="Q662" s="59">
        <v>0</v>
      </c>
      <c r="R662" s="59">
        <v>0</v>
      </c>
      <c r="S662" s="90"/>
      <c r="T662" s="90"/>
      <c r="U662" s="91"/>
    </row>
    <row r="663" spans="1:21" ht="13.2" x14ac:dyDescent="0.25">
      <c r="A663" s="59" t="s">
        <v>4576</v>
      </c>
      <c r="B663" s="59" t="s">
        <v>6030</v>
      </c>
      <c r="C663" s="59" t="s">
        <v>6038</v>
      </c>
      <c r="D663" s="59" t="s">
        <v>127</v>
      </c>
      <c r="E663" s="59">
        <v>0</v>
      </c>
      <c r="F663" s="59">
        <v>0</v>
      </c>
      <c r="G663" s="59">
        <v>0</v>
      </c>
      <c r="H663" s="59">
        <v>0</v>
      </c>
      <c r="I663" s="59">
        <v>0</v>
      </c>
      <c r="J663" s="59">
        <v>0</v>
      </c>
      <c r="K663" s="59">
        <v>0</v>
      </c>
      <c r="L663" s="59">
        <v>0</v>
      </c>
      <c r="M663" s="59">
        <v>0</v>
      </c>
      <c r="N663" s="59">
        <v>0</v>
      </c>
      <c r="O663" s="59">
        <v>0</v>
      </c>
      <c r="P663" s="59">
        <v>0</v>
      </c>
      <c r="Q663" s="59">
        <v>0</v>
      </c>
      <c r="R663" s="59">
        <v>0</v>
      </c>
      <c r="S663" s="90"/>
      <c r="T663" s="90"/>
      <c r="U663" s="91"/>
    </row>
    <row r="664" spans="1:21" ht="13.2" x14ac:dyDescent="0.25">
      <c r="A664" s="59" t="s">
        <v>4577</v>
      </c>
      <c r="B664" s="59" t="s">
        <v>6030</v>
      </c>
      <c r="C664" s="59" t="s">
        <v>6039</v>
      </c>
      <c r="D664" s="59" t="s">
        <v>127</v>
      </c>
      <c r="E664" s="59">
        <v>0</v>
      </c>
      <c r="F664" s="59">
        <v>0</v>
      </c>
      <c r="G664" s="59">
        <v>0</v>
      </c>
      <c r="H664" s="59">
        <v>0</v>
      </c>
      <c r="I664" s="59">
        <v>0</v>
      </c>
      <c r="J664" s="59">
        <v>0</v>
      </c>
      <c r="K664" s="59">
        <v>0</v>
      </c>
      <c r="L664" s="59">
        <v>0</v>
      </c>
      <c r="M664" s="59">
        <v>0</v>
      </c>
      <c r="N664" s="59">
        <v>0</v>
      </c>
      <c r="O664" s="59">
        <v>0</v>
      </c>
      <c r="P664" s="59">
        <v>0</v>
      </c>
      <c r="Q664" s="59">
        <v>0</v>
      </c>
      <c r="R664" s="59">
        <v>0</v>
      </c>
      <c r="S664" s="90"/>
      <c r="T664" s="90"/>
      <c r="U664" s="91"/>
    </row>
    <row r="665" spans="1:21" ht="13.2" x14ac:dyDescent="0.25">
      <c r="A665" s="59" t="s">
        <v>4578</v>
      </c>
      <c r="B665" s="59" t="s">
        <v>6030</v>
      </c>
      <c r="C665" s="59" t="s">
        <v>6040</v>
      </c>
      <c r="D665" s="59" t="s">
        <v>127</v>
      </c>
      <c r="E665" s="59">
        <v>0</v>
      </c>
      <c r="F665" s="59">
        <v>0</v>
      </c>
      <c r="G665" s="59">
        <v>0</v>
      </c>
      <c r="H665" s="59">
        <v>0</v>
      </c>
      <c r="I665" s="59">
        <v>0</v>
      </c>
      <c r="J665" s="59">
        <v>0</v>
      </c>
      <c r="K665" s="59">
        <v>0</v>
      </c>
      <c r="L665" s="59">
        <v>0</v>
      </c>
      <c r="M665" s="59">
        <v>0</v>
      </c>
      <c r="N665" s="59">
        <v>0</v>
      </c>
      <c r="O665" s="59">
        <v>0</v>
      </c>
      <c r="P665" s="59">
        <v>0</v>
      </c>
      <c r="Q665" s="59">
        <v>0</v>
      </c>
      <c r="R665" s="59">
        <v>0</v>
      </c>
      <c r="S665" s="90"/>
      <c r="T665" s="90"/>
      <c r="U665" s="91"/>
    </row>
    <row r="666" spans="1:21" ht="13.2" x14ac:dyDescent="0.25">
      <c r="A666" s="59" t="s">
        <v>4579</v>
      </c>
      <c r="B666" s="59" t="s">
        <v>6030</v>
      </c>
      <c r="C666" s="59" t="s">
        <v>6041</v>
      </c>
      <c r="D666" s="59" t="s">
        <v>127</v>
      </c>
      <c r="E666" s="59">
        <v>0</v>
      </c>
      <c r="F666" s="59">
        <v>0</v>
      </c>
      <c r="G666" s="59">
        <v>0</v>
      </c>
      <c r="H666" s="59">
        <v>0</v>
      </c>
      <c r="I666" s="59">
        <v>0</v>
      </c>
      <c r="J666" s="59">
        <v>0</v>
      </c>
      <c r="K666" s="59">
        <v>0</v>
      </c>
      <c r="L666" s="59">
        <v>0</v>
      </c>
      <c r="M666" s="59">
        <v>0</v>
      </c>
      <c r="N666" s="59">
        <v>0</v>
      </c>
      <c r="O666" s="59">
        <v>0</v>
      </c>
      <c r="P666" s="59">
        <v>0</v>
      </c>
      <c r="Q666" s="59">
        <v>0</v>
      </c>
      <c r="R666" s="59">
        <v>0</v>
      </c>
      <c r="S666" s="90"/>
      <c r="T666" s="90"/>
      <c r="U666" s="91"/>
    </row>
    <row r="667" spans="1:21" ht="13.2" x14ac:dyDescent="0.25">
      <c r="A667" s="59" t="s">
        <v>4580</v>
      </c>
      <c r="B667" s="59" t="s">
        <v>6030</v>
      </c>
      <c r="C667" s="59" t="s">
        <v>6042</v>
      </c>
      <c r="D667" s="59" t="s">
        <v>127</v>
      </c>
      <c r="E667" s="59">
        <v>0</v>
      </c>
      <c r="F667" s="59">
        <v>0</v>
      </c>
      <c r="G667" s="59">
        <v>0</v>
      </c>
      <c r="H667" s="59">
        <v>0</v>
      </c>
      <c r="I667" s="59">
        <v>0</v>
      </c>
      <c r="J667" s="59">
        <v>0</v>
      </c>
      <c r="K667" s="59">
        <v>0</v>
      </c>
      <c r="L667" s="59">
        <v>0</v>
      </c>
      <c r="M667" s="59">
        <v>0</v>
      </c>
      <c r="N667" s="59">
        <v>0</v>
      </c>
      <c r="O667" s="59">
        <v>0</v>
      </c>
      <c r="P667" s="59">
        <v>0</v>
      </c>
      <c r="Q667" s="59">
        <v>0</v>
      </c>
      <c r="R667" s="59">
        <v>0</v>
      </c>
      <c r="S667" s="90"/>
      <c r="T667" s="90"/>
      <c r="U667" s="91"/>
    </row>
    <row r="668" spans="1:21" ht="13.2" x14ac:dyDescent="0.25">
      <c r="A668" s="59" t="s">
        <v>4581</v>
      </c>
      <c r="B668" s="59" t="s">
        <v>6030</v>
      </c>
      <c r="C668" s="59" t="s">
        <v>6043</v>
      </c>
      <c r="D668" s="59" t="s">
        <v>127</v>
      </c>
      <c r="E668" s="59">
        <v>0</v>
      </c>
      <c r="F668" s="59">
        <v>0</v>
      </c>
      <c r="G668" s="59">
        <v>0</v>
      </c>
      <c r="H668" s="59">
        <v>0</v>
      </c>
      <c r="I668" s="59">
        <v>0</v>
      </c>
      <c r="J668" s="59">
        <v>0</v>
      </c>
      <c r="K668" s="59">
        <v>0</v>
      </c>
      <c r="L668" s="59">
        <v>0</v>
      </c>
      <c r="M668" s="59">
        <v>0</v>
      </c>
      <c r="N668" s="59">
        <v>0</v>
      </c>
      <c r="O668" s="59">
        <v>0</v>
      </c>
      <c r="P668" s="59">
        <v>0</v>
      </c>
      <c r="Q668" s="59">
        <v>0</v>
      </c>
      <c r="R668" s="59">
        <v>0</v>
      </c>
      <c r="S668" s="90"/>
      <c r="T668" s="90"/>
      <c r="U668" s="91"/>
    </row>
    <row r="669" spans="1:21" ht="13.2" x14ac:dyDescent="0.25">
      <c r="A669" s="59" t="s">
        <v>4582</v>
      </c>
      <c r="B669" s="59" t="s">
        <v>6030</v>
      </c>
      <c r="C669" s="59" t="s">
        <v>6017</v>
      </c>
      <c r="D669" s="59" t="s">
        <v>127</v>
      </c>
      <c r="E669" s="59">
        <v>0</v>
      </c>
      <c r="F669" s="59">
        <v>0</v>
      </c>
      <c r="G669" s="59">
        <v>0</v>
      </c>
      <c r="H669" s="59">
        <v>0</v>
      </c>
      <c r="I669" s="59">
        <v>0</v>
      </c>
      <c r="J669" s="59">
        <v>0</v>
      </c>
      <c r="K669" s="59">
        <v>0</v>
      </c>
      <c r="L669" s="59">
        <v>0</v>
      </c>
      <c r="M669" s="59">
        <v>0</v>
      </c>
      <c r="N669" s="59">
        <v>0</v>
      </c>
      <c r="O669" s="59">
        <v>0</v>
      </c>
      <c r="P669" s="59">
        <v>0</v>
      </c>
      <c r="Q669" s="59">
        <v>0</v>
      </c>
      <c r="R669" s="59">
        <v>0</v>
      </c>
      <c r="S669" s="90"/>
      <c r="T669" s="90"/>
      <c r="U669" s="91"/>
    </row>
    <row r="670" spans="1:21" ht="13.2" x14ac:dyDescent="0.25">
      <c r="A670" s="59" t="s">
        <v>4583</v>
      </c>
      <c r="B670" s="59" t="s">
        <v>6030</v>
      </c>
      <c r="C670" s="59" t="s">
        <v>6044</v>
      </c>
      <c r="D670" s="59" t="s">
        <v>127</v>
      </c>
      <c r="E670" s="59">
        <v>0</v>
      </c>
      <c r="F670" s="59">
        <v>0</v>
      </c>
      <c r="G670" s="59">
        <v>0</v>
      </c>
      <c r="H670" s="59">
        <v>0</v>
      </c>
      <c r="I670" s="59">
        <v>0</v>
      </c>
      <c r="J670" s="59">
        <v>0</v>
      </c>
      <c r="K670" s="59">
        <v>0</v>
      </c>
      <c r="L670" s="59">
        <v>0</v>
      </c>
      <c r="M670" s="59">
        <v>0</v>
      </c>
      <c r="N670" s="59">
        <v>0</v>
      </c>
      <c r="O670" s="59">
        <v>0</v>
      </c>
      <c r="P670" s="59">
        <v>0</v>
      </c>
      <c r="Q670" s="59">
        <v>0</v>
      </c>
      <c r="R670" s="59">
        <v>0</v>
      </c>
      <c r="S670" s="90"/>
      <c r="T670" s="90"/>
      <c r="U670" s="91"/>
    </row>
    <row r="671" spans="1:21" ht="13.2" x14ac:dyDescent="0.25">
      <c r="A671" s="59" t="s">
        <v>4584</v>
      </c>
      <c r="B671" s="59" t="s">
        <v>6030</v>
      </c>
      <c r="C671" s="59" t="s">
        <v>6019</v>
      </c>
      <c r="D671" s="59" t="s">
        <v>127</v>
      </c>
      <c r="E671" s="59">
        <v>0</v>
      </c>
      <c r="F671" s="59">
        <v>0</v>
      </c>
      <c r="G671" s="59">
        <v>0</v>
      </c>
      <c r="H671" s="59">
        <v>0</v>
      </c>
      <c r="I671" s="59">
        <v>0</v>
      </c>
      <c r="J671" s="59">
        <v>0</v>
      </c>
      <c r="K671" s="59">
        <v>0</v>
      </c>
      <c r="L671" s="59">
        <v>0</v>
      </c>
      <c r="M671" s="59">
        <v>0</v>
      </c>
      <c r="N671" s="59">
        <v>0</v>
      </c>
      <c r="O671" s="59">
        <v>0</v>
      </c>
      <c r="P671" s="59">
        <v>0</v>
      </c>
      <c r="Q671" s="59">
        <v>0</v>
      </c>
      <c r="R671" s="59">
        <v>0</v>
      </c>
      <c r="S671" s="90"/>
      <c r="T671" s="90"/>
      <c r="U671" s="91"/>
    </row>
    <row r="672" spans="1:21" ht="13.2" x14ac:dyDescent="0.25">
      <c r="A672" s="59" t="s">
        <v>4585</v>
      </c>
      <c r="B672" s="59" t="s">
        <v>6030</v>
      </c>
      <c r="C672" s="59" t="s">
        <v>6045</v>
      </c>
      <c r="D672" s="59" t="s">
        <v>127</v>
      </c>
      <c r="E672" s="59">
        <v>0</v>
      </c>
      <c r="F672" s="59">
        <v>0</v>
      </c>
      <c r="G672" s="59">
        <v>0</v>
      </c>
      <c r="H672" s="59">
        <v>0</v>
      </c>
      <c r="I672" s="59">
        <v>0</v>
      </c>
      <c r="J672" s="59">
        <v>0</v>
      </c>
      <c r="K672" s="59">
        <v>0</v>
      </c>
      <c r="L672" s="59">
        <v>0</v>
      </c>
      <c r="M672" s="59">
        <v>0</v>
      </c>
      <c r="N672" s="59">
        <v>0</v>
      </c>
      <c r="O672" s="59">
        <v>0</v>
      </c>
      <c r="P672" s="59">
        <v>0</v>
      </c>
      <c r="Q672" s="59">
        <v>0</v>
      </c>
      <c r="R672" s="59">
        <v>0</v>
      </c>
      <c r="S672" s="90"/>
      <c r="T672" s="90"/>
      <c r="U672" s="91"/>
    </row>
    <row r="673" spans="1:21" ht="13.2" x14ac:dyDescent="0.25">
      <c r="A673" s="59" t="s">
        <v>4586</v>
      </c>
      <c r="B673" s="59" t="s">
        <v>6030</v>
      </c>
      <c r="C673" s="59" t="s">
        <v>6046</v>
      </c>
      <c r="D673" s="59" t="s">
        <v>127</v>
      </c>
      <c r="E673" s="59">
        <v>0</v>
      </c>
      <c r="F673" s="59">
        <v>0</v>
      </c>
      <c r="G673" s="59">
        <v>0</v>
      </c>
      <c r="H673" s="59">
        <v>0</v>
      </c>
      <c r="I673" s="59">
        <v>0</v>
      </c>
      <c r="J673" s="59">
        <v>0</v>
      </c>
      <c r="K673" s="59">
        <v>0</v>
      </c>
      <c r="L673" s="59">
        <v>0</v>
      </c>
      <c r="M673" s="59">
        <v>0</v>
      </c>
      <c r="N673" s="59">
        <v>0</v>
      </c>
      <c r="O673" s="59">
        <v>0</v>
      </c>
      <c r="P673" s="59">
        <v>0</v>
      </c>
      <c r="Q673" s="59">
        <v>0</v>
      </c>
      <c r="R673" s="59">
        <v>0</v>
      </c>
      <c r="S673" s="90"/>
      <c r="T673" s="90"/>
      <c r="U673" s="91"/>
    </row>
    <row r="674" spans="1:21" ht="13.2" x14ac:dyDescent="0.25">
      <c r="A674" s="59" t="s">
        <v>4587</v>
      </c>
      <c r="B674" s="59" t="s">
        <v>6030</v>
      </c>
      <c r="C674" s="59" t="s">
        <v>6047</v>
      </c>
      <c r="D674" s="59" t="s">
        <v>127</v>
      </c>
      <c r="E674" s="59">
        <v>0</v>
      </c>
      <c r="F674" s="59">
        <v>0</v>
      </c>
      <c r="G674" s="59">
        <v>0</v>
      </c>
      <c r="H674" s="59">
        <v>0</v>
      </c>
      <c r="I674" s="59">
        <v>0</v>
      </c>
      <c r="J674" s="59">
        <v>0</v>
      </c>
      <c r="K674" s="59">
        <v>0</v>
      </c>
      <c r="L674" s="59">
        <v>0</v>
      </c>
      <c r="M674" s="59">
        <v>0</v>
      </c>
      <c r="N674" s="59">
        <v>0</v>
      </c>
      <c r="O674" s="59">
        <v>0</v>
      </c>
      <c r="P674" s="59">
        <v>0</v>
      </c>
      <c r="Q674" s="59">
        <v>0</v>
      </c>
      <c r="R674" s="59">
        <v>0</v>
      </c>
      <c r="S674" s="90"/>
      <c r="T674" s="90"/>
      <c r="U674" s="91"/>
    </row>
    <row r="675" spans="1:21" ht="13.2" x14ac:dyDescent="0.25">
      <c r="A675" s="59" t="s">
        <v>4588</v>
      </c>
      <c r="B675" s="59" t="s">
        <v>6030</v>
      </c>
      <c r="C675" s="59" t="s">
        <v>6048</v>
      </c>
      <c r="D675" s="59" t="s">
        <v>127</v>
      </c>
      <c r="E675" s="59">
        <v>0</v>
      </c>
      <c r="F675" s="59">
        <v>0</v>
      </c>
      <c r="G675" s="59">
        <v>0</v>
      </c>
      <c r="H675" s="59">
        <v>0</v>
      </c>
      <c r="I675" s="59">
        <v>0</v>
      </c>
      <c r="J675" s="59">
        <v>0</v>
      </c>
      <c r="K675" s="59">
        <v>0</v>
      </c>
      <c r="L675" s="59">
        <v>0</v>
      </c>
      <c r="M675" s="59">
        <v>0</v>
      </c>
      <c r="N675" s="59">
        <v>0</v>
      </c>
      <c r="O675" s="59">
        <v>0</v>
      </c>
      <c r="P675" s="59">
        <v>0</v>
      </c>
      <c r="Q675" s="59">
        <v>0</v>
      </c>
      <c r="R675" s="59">
        <v>0</v>
      </c>
      <c r="S675" s="90"/>
      <c r="T675" s="90"/>
      <c r="U675" s="91"/>
    </row>
    <row r="676" spans="1:21" ht="13.2" x14ac:dyDescent="0.25">
      <c r="A676" s="59" t="s">
        <v>4589</v>
      </c>
      <c r="B676" s="59" t="s">
        <v>6030</v>
      </c>
      <c r="C676" s="59" t="s">
        <v>6049</v>
      </c>
      <c r="D676" s="59" t="s">
        <v>127</v>
      </c>
      <c r="E676" s="59">
        <v>0</v>
      </c>
      <c r="F676" s="59">
        <v>0</v>
      </c>
      <c r="G676" s="59">
        <v>0</v>
      </c>
      <c r="H676" s="59">
        <v>0</v>
      </c>
      <c r="I676" s="59">
        <v>0</v>
      </c>
      <c r="J676" s="59">
        <v>0</v>
      </c>
      <c r="K676" s="59">
        <v>0</v>
      </c>
      <c r="L676" s="59">
        <v>0</v>
      </c>
      <c r="M676" s="59">
        <v>0</v>
      </c>
      <c r="N676" s="59">
        <v>0</v>
      </c>
      <c r="O676" s="59">
        <v>0</v>
      </c>
      <c r="P676" s="59">
        <v>0</v>
      </c>
      <c r="Q676" s="59">
        <v>0</v>
      </c>
      <c r="R676" s="59">
        <v>0</v>
      </c>
      <c r="S676" s="90"/>
      <c r="T676" s="90"/>
      <c r="U676" s="91"/>
    </row>
    <row r="677" spans="1:21" ht="13.2" x14ac:dyDescent="0.25">
      <c r="A677" s="59" t="s">
        <v>4590</v>
      </c>
      <c r="B677" s="59" t="s">
        <v>6030</v>
      </c>
      <c r="C677" s="59" t="s">
        <v>6050</v>
      </c>
      <c r="D677" s="59" t="s">
        <v>127</v>
      </c>
      <c r="E677" s="59">
        <v>573</v>
      </c>
      <c r="F677" s="59">
        <v>573</v>
      </c>
      <c r="G677" s="59">
        <v>573</v>
      </c>
      <c r="H677" s="59">
        <v>573</v>
      </c>
      <c r="I677" s="59">
        <v>573</v>
      </c>
      <c r="J677" s="59">
        <v>573</v>
      </c>
      <c r="K677" s="59">
        <v>573</v>
      </c>
      <c r="L677" s="59">
        <v>573</v>
      </c>
      <c r="M677" s="59">
        <v>573</v>
      </c>
      <c r="N677" s="59">
        <v>573</v>
      </c>
      <c r="O677" s="59">
        <v>573</v>
      </c>
      <c r="P677" s="59">
        <v>573</v>
      </c>
      <c r="Q677" s="59">
        <v>573</v>
      </c>
      <c r="R677" s="59">
        <v>573152</v>
      </c>
      <c r="S677" s="90"/>
      <c r="T677" s="90"/>
      <c r="U677" s="91"/>
    </row>
    <row r="678" spans="1:21" ht="13.2" x14ac:dyDescent="0.25">
      <c r="A678" s="59" t="s">
        <v>4591</v>
      </c>
      <c r="B678" s="59" t="s">
        <v>6030</v>
      </c>
      <c r="C678" s="59" t="s">
        <v>6051</v>
      </c>
      <c r="D678" s="59" t="s">
        <v>127</v>
      </c>
      <c r="E678" s="59">
        <v>0</v>
      </c>
      <c r="F678" s="59">
        <v>0</v>
      </c>
      <c r="G678" s="59">
        <v>0</v>
      </c>
      <c r="H678" s="59">
        <v>0</v>
      </c>
      <c r="I678" s="59">
        <v>0</v>
      </c>
      <c r="J678" s="59">
        <v>0</v>
      </c>
      <c r="K678" s="59">
        <v>0</v>
      </c>
      <c r="L678" s="59">
        <v>0</v>
      </c>
      <c r="M678" s="59">
        <v>0</v>
      </c>
      <c r="N678" s="59">
        <v>0</v>
      </c>
      <c r="O678" s="59">
        <v>0</v>
      </c>
      <c r="P678" s="59">
        <v>0</v>
      </c>
      <c r="Q678" s="59">
        <v>0</v>
      </c>
      <c r="R678" s="59">
        <v>0</v>
      </c>
      <c r="S678" s="90"/>
      <c r="T678" s="90"/>
      <c r="U678" s="91"/>
    </row>
    <row r="679" spans="1:21" ht="13.2" x14ac:dyDescent="0.25">
      <c r="A679" s="59" t="s">
        <v>4592</v>
      </c>
      <c r="B679" s="59" t="s">
        <v>6030</v>
      </c>
      <c r="C679" s="59" t="s">
        <v>6052</v>
      </c>
      <c r="D679" s="59" t="s">
        <v>127</v>
      </c>
      <c r="E679" s="59">
        <v>0</v>
      </c>
      <c r="F679" s="59">
        <v>0</v>
      </c>
      <c r="G679" s="59">
        <v>0</v>
      </c>
      <c r="H679" s="59">
        <v>0</v>
      </c>
      <c r="I679" s="59">
        <v>0</v>
      </c>
      <c r="J679" s="59">
        <v>0</v>
      </c>
      <c r="K679" s="59">
        <v>0</v>
      </c>
      <c r="L679" s="59">
        <v>0</v>
      </c>
      <c r="M679" s="59">
        <v>0</v>
      </c>
      <c r="N679" s="59">
        <v>0</v>
      </c>
      <c r="O679" s="59">
        <v>0</v>
      </c>
      <c r="P679" s="59">
        <v>0</v>
      </c>
      <c r="Q679" s="59">
        <v>0</v>
      </c>
      <c r="R679" s="59">
        <v>0</v>
      </c>
      <c r="S679" s="90"/>
      <c r="T679" s="90"/>
      <c r="U679" s="91"/>
    </row>
    <row r="680" spans="1:21" ht="13.2" x14ac:dyDescent="0.25">
      <c r="A680" s="59" t="s">
        <v>4593</v>
      </c>
      <c r="B680" s="59" t="s">
        <v>6030</v>
      </c>
      <c r="C680" s="59" t="s">
        <v>6053</v>
      </c>
      <c r="D680" s="59" t="s">
        <v>127</v>
      </c>
      <c r="E680" s="59">
        <v>0</v>
      </c>
      <c r="F680" s="59">
        <v>0</v>
      </c>
      <c r="G680" s="59">
        <v>0</v>
      </c>
      <c r="H680" s="59">
        <v>0</v>
      </c>
      <c r="I680" s="59">
        <v>0</v>
      </c>
      <c r="J680" s="59">
        <v>0</v>
      </c>
      <c r="K680" s="59">
        <v>0</v>
      </c>
      <c r="L680" s="59">
        <v>0</v>
      </c>
      <c r="M680" s="59">
        <v>0</v>
      </c>
      <c r="N680" s="59">
        <v>0</v>
      </c>
      <c r="O680" s="59">
        <v>0</v>
      </c>
      <c r="P680" s="59">
        <v>0</v>
      </c>
      <c r="Q680" s="59">
        <v>0</v>
      </c>
      <c r="R680" s="59">
        <v>0</v>
      </c>
      <c r="S680" s="90"/>
      <c r="T680" s="90"/>
      <c r="U680" s="91"/>
    </row>
    <row r="681" spans="1:21" ht="13.2" x14ac:dyDescent="0.25">
      <c r="A681" s="59" t="s">
        <v>4594</v>
      </c>
      <c r="B681" s="59" t="s">
        <v>6030</v>
      </c>
      <c r="C681" s="59" t="s">
        <v>6054</v>
      </c>
      <c r="D681" s="59" t="s">
        <v>127</v>
      </c>
      <c r="E681" s="59">
        <v>0</v>
      </c>
      <c r="F681" s="59">
        <v>0</v>
      </c>
      <c r="G681" s="59">
        <v>0</v>
      </c>
      <c r="H681" s="59">
        <v>0</v>
      </c>
      <c r="I681" s="59">
        <v>0</v>
      </c>
      <c r="J681" s="59">
        <v>0</v>
      </c>
      <c r="K681" s="59">
        <v>0</v>
      </c>
      <c r="L681" s="59">
        <v>0</v>
      </c>
      <c r="M681" s="59">
        <v>0</v>
      </c>
      <c r="N681" s="59">
        <v>0</v>
      </c>
      <c r="O681" s="59">
        <v>0</v>
      </c>
      <c r="P681" s="59">
        <v>0</v>
      </c>
      <c r="Q681" s="59">
        <v>0</v>
      </c>
      <c r="R681" s="59">
        <v>0</v>
      </c>
      <c r="S681" s="90"/>
      <c r="T681" s="90"/>
      <c r="U681" s="91"/>
    </row>
    <row r="682" spans="1:21" ht="13.2" x14ac:dyDescent="0.25">
      <c r="A682" s="59" t="s">
        <v>4595</v>
      </c>
      <c r="B682" s="59" t="s">
        <v>6030</v>
      </c>
      <c r="C682" s="59" t="s">
        <v>6055</v>
      </c>
      <c r="D682" s="59" t="s">
        <v>127</v>
      </c>
      <c r="E682" s="59">
        <v>0</v>
      </c>
      <c r="F682" s="59">
        <v>0</v>
      </c>
      <c r="G682" s="59">
        <v>0</v>
      </c>
      <c r="H682" s="59">
        <v>0</v>
      </c>
      <c r="I682" s="59">
        <v>0</v>
      </c>
      <c r="J682" s="59">
        <v>0</v>
      </c>
      <c r="K682" s="59">
        <v>0</v>
      </c>
      <c r="L682" s="59">
        <v>0</v>
      </c>
      <c r="M682" s="59">
        <v>0</v>
      </c>
      <c r="N682" s="59">
        <v>0</v>
      </c>
      <c r="O682" s="59">
        <v>0</v>
      </c>
      <c r="P682" s="59">
        <v>0</v>
      </c>
      <c r="Q682" s="59">
        <v>0</v>
      </c>
      <c r="R682" s="59">
        <v>0</v>
      </c>
      <c r="S682" s="90"/>
      <c r="T682" s="90"/>
      <c r="U682" s="91"/>
    </row>
    <row r="683" spans="1:21" ht="13.2" x14ac:dyDescent="0.25">
      <c r="A683" s="59" t="s">
        <v>4596</v>
      </c>
      <c r="B683" s="59" t="s">
        <v>6030</v>
      </c>
      <c r="C683" s="59" t="s">
        <v>6056</v>
      </c>
      <c r="D683" s="59" t="s">
        <v>127</v>
      </c>
      <c r="E683" s="59">
        <v>0</v>
      </c>
      <c r="F683" s="59">
        <v>0</v>
      </c>
      <c r="G683" s="59">
        <v>0</v>
      </c>
      <c r="H683" s="59">
        <v>0</v>
      </c>
      <c r="I683" s="59">
        <v>165962</v>
      </c>
      <c r="J683" s="59">
        <v>150905</v>
      </c>
      <c r="K683" s="59">
        <v>151398</v>
      </c>
      <c r="L683" s="59">
        <v>150193</v>
      </c>
      <c r="M683" s="59">
        <v>150631</v>
      </c>
      <c r="N683" s="59">
        <v>150651</v>
      </c>
      <c r="O683" s="59">
        <v>160146</v>
      </c>
      <c r="P683" s="59">
        <v>160939</v>
      </c>
      <c r="Q683" s="59">
        <v>163270</v>
      </c>
      <c r="R683" s="59">
        <v>110205017</v>
      </c>
      <c r="S683" s="90"/>
      <c r="T683" s="90"/>
      <c r="U683" s="91"/>
    </row>
    <row r="684" spans="1:21" ht="13.2" x14ac:dyDescent="0.25">
      <c r="A684" s="59" t="s">
        <v>4597</v>
      </c>
      <c r="B684" s="59" t="s">
        <v>6030</v>
      </c>
      <c r="C684" s="59" t="s">
        <v>6057</v>
      </c>
      <c r="D684" s="59" t="s">
        <v>127</v>
      </c>
      <c r="E684" s="59">
        <v>0</v>
      </c>
      <c r="F684" s="59">
        <v>0</v>
      </c>
      <c r="G684" s="59">
        <v>0</v>
      </c>
      <c r="H684" s="59">
        <v>0</v>
      </c>
      <c r="I684" s="59">
        <v>0</v>
      </c>
      <c r="J684" s="59">
        <v>0</v>
      </c>
      <c r="K684" s="59">
        <v>0</v>
      </c>
      <c r="L684" s="59">
        <v>0</v>
      </c>
      <c r="M684" s="59">
        <v>0</v>
      </c>
      <c r="N684" s="59">
        <v>0</v>
      </c>
      <c r="O684" s="59">
        <v>0</v>
      </c>
      <c r="P684" s="59">
        <v>0</v>
      </c>
      <c r="Q684" s="59">
        <v>0</v>
      </c>
      <c r="R684" s="59">
        <v>0</v>
      </c>
      <c r="S684" s="90"/>
      <c r="T684" s="90"/>
      <c r="U684" s="91"/>
    </row>
    <row r="685" spans="1:21" ht="13.2" x14ac:dyDescent="0.25">
      <c r="A685" s="59" t="s">
        <v>4598</v>
      </c>
      <c r="B685" s="59" t="s">
        <v>6058</v>
      </c>
      <c r="C685" s="59" t="s">
        <v>6059</v>
      </c>
      <c r="D685" s="59" t="s">
        <v>127</v>
      </c>
      <c r="E685" s="59">
        <v>0</v>
      </c>
      <c r="F685" s="59">
        <v>0</v>
      </c>
      <c r="G685" s="59">
        <v>0</v>
      </c>
      <c r="H685" s="59">
        <v>0</v>
      </c>
      <c r="I685" s="59">
        <v>0</v>
      </c>
      <c r="J685" s="59">
        <v>0</v>
      </c>
      <c r="K685" s="59">
        <v>0</v>
      </c>
      <c r="L685" s="59">
        <v>0</v>
      </c>
      <c r="M685" s="59">
        <v>0</v>
      </c>
      <c r="N685" s="59">
        <v>0</v>
      </c>
      <c r="O685" s="59">
        <v>0</v>
      </c>
      <c r="P685" s="59">
        <v>0</v>
      </c>
      <c r="Q685" s="59">
        <v>0</v>
      </c>
      <c r="R685" s="59">
        <v>0</v>
      </c>
      <c r="S685" s="90"/>
      <c r="T685" s="90"/>
      <c r="U685" s="91"/>
    </row>
    <row r="686" spans="1:21" ht="13.2" x14ac:dyDescent="0.25">
      <c r="A686" s="59" t="s">
        <v>4599</v>
      </c>
      <c r="B686" s="59" t="s">
        <v>6058</v>
      </c>
      <c r="C686" s="59" t="s">
        <v>6060</v>
      </c>
      <c r="D686" s="59" t="s">
        <v>127</v>
      </c>
      <c r="E686" s="59">
        <v>0</v>
      </c>
      <c r="F686" s="59">
        <v>0</v>
      </c>
      <c r="G686" s="59">
        <v>0</v>
      </c>
      <c r="H686" s="59">
        <v>0</v>
      </c>
      <c r="I686" s="59">
        <v>0</v>
      </c>
      <c r="J686" s="59">
        <v>0</v>
      </c>
      <c r="K686" s="59">
        <v>0</v>
      </c>
      <c r="L686" s="59">
        <v>0</v>
      </c>
      <c r="M686" s="59">
        <v>0</v>
      </c>
      <c r="N686" s="59">
        <v>0</v>
      </c>
      <c r="O686" s="59">
        <v>0</v>
      </c>
      <c r="P686" s="59">
        <v>0</v>
      </c>
      <c r="Q686" s="59">
        <v>0</v>
      </c>
      <c r="R686" s="59">
        <v>0</v>
      </c>
      <c r="S686" s="90"/>
      <c r="T686" s="90"/>
      <c r="U686" s="91"/>
    </row>
    <row r="687" spans="1:21" ht="13.2" x14ac:dyDescent="0.25">
      <c r="A687" s="59" t="s">
        <v>4600</v>
      </c>
      <c r="B687" s="59" t="s">
        <v>6058</v>
      </c>
      <c r="C687" s="59" t="s">
        <v>6061</v>
      </c>
      <c r="D687" s="59" t="s">
        <v>127</v>
      </c>
      <c r="E687" s="59">
        <v>0</v>
      </c>
      <c r="F687" s="59">
        <v>0</v>
      </c>
      <c r="G687" s="59">
        <v>0</v>
      </c>
      <c r="H687" s="59">
        <v>0</v>
      </c>
      <c r="I687" s="59">
        <v>0</v>
      </c>
      <c r="J687" s="59">
        <v>0</v>
      </c>
      <c r="K687" s="59">
        <v>0</v>
      </c>
      <c r="L687" s="59">
        <v>0</v>
      </c>
      <c r="M687" s="59">
        <v>0</v>
      </c>
      <c r="N687" s="59">
        <v>0</v>
      </c>
      <c r="O687" s="59">
        <v>0</v>
      </c>
      <c r="P687" s="59">
        <v>0</v>
      </c>
      <c r="Q687" s="59">
        <v>0</v>
      </c>
      <c r="R687" s="59">
        <v>0</v>
      </c>
      <c r="S687" s="90"/>
      <c r="T687" s="90"/>
      <c r="U687" s="91"/>
    </row>
    <row r="688" spans="1:21" ht="13.2" x14ac:dyDescent="0.25">
      <c r="A688" s="59" t="s">
        <v>4601</v>
      </c>
      <c r="B688" s="59" t="s">
        <v>6058</v>
      </c>
      <c r="C688" s="59" t="s">
        <v>6062</v>
      </c>
      <c r="D688" s="59" t="s">
        <v>127</v>
      </c>
      <c r="E688" s="59">
        <v>0</v>
      </c>
      <c r="F688" s="59">
        <v>0</v>
      </c>
      <c r="G688" s="59">
        <v>0</v>
      </c>
      <c r="H688" s="59">
        <v>0</v>
      </c>
      <c r="I688" s="59">
        <v>0</v>
      </c>
      <c r="J688" s="59">
        <v>0</v>
      </c>
      <c r="K688" s="59">
        <v>0</v>
      </c>
      <c r="L688" s="59">
        <v>0</v>
      </c>
      <c r="M688" s="59">
        <v>0</v>
      </c>
      <c r="N688" s="59">
        <v>0</v>
      </c>
      <c r="O688" s="59">
        <v>0</v>
      </c>
      <c r="P688" s="59">
        <v>0</v>
      </c>
      <c r="Q688" s="59">
        <v>0</v>
      </c>
      <c r="R688" s="59">
        <v>0</v>
      </c>
      <c r="S688" s="90"/>
      <c r="T688" s="90"/>
      <c r="U688" s="91"/>
    </row>
    <row r="689" spans="1:21" ht="13.2" x14ac:dyDescent="0.25">
      <c r="A689" s="59" t="s">
        <v>4602</v>
      </c>
      <c r="B689" s="59" t="s">
        <v>6058</v>
      </c>
      <c r="C689" s="59" t="s">
        <v>6063</v>
      </c>
      <c r="D689" s="59" t="s">
        <v>127</v>
      </c>
      <c r="E689" s="59">
        <v>0</v>
      </c>
      <c r="F689" s="59">
        <v>0</v>
      </c>
      <c r="G689" s="59">
        <v>0</v>
      </c>
      <c r="H689" s="59">
        <v>0</v>
      </c>
      <c r="I689" s="59">
        <v>0</v>
      </c>
      <c r="J689" s="59">
        <v>0</v>
      </c>
      <c r="K689" s="59">
        <v>0</v>
      </c>
      <c r="L689" s="59">
        <v>0</v>
      </c>
      <c r="M689" s="59">
        <v>0</v>
      </c>
      <c r="N689" s="59">
        <v>0</v>
      </c>
      <c r="O689" s="59">
        <v>0</v>
      </c>
      <c r="P689" s="59">
        <v>0</v>
      </c>
      <c r="Q689" s="59">
        <v>0</v>
      </c>
      <c r="R689" s="59">
        <v>0</v>
      </c>
      <c r="S689" s="90"/>
      <c r="T689" s="90"/>
      <c r="U689" s="91"/>
    </row>
    <row r="690" spans="1:21" ht="13.2" x14ac:dyDescent="0.25">
      <c r="A690" s="59" t="s">
        <v>4603</v>
      </c>
      <c r="B690" s="59" t="s">
        <v>6058</v>
      </c>
      <c r="C690" s="59" t="s">
        <v>6064</v>
      </c>
      <c r="D690" s="59" t="s">
        <v>127</v>
      </c>
      <c r="E690" s="59">
        <v>0</v>
      </c>
      <c r="F690" s="59">
        <v>0</v>
      </c>
      <c r="G690" s="59">
        <v>0</v>
      </c>
      <c r="H690" s="59">
        <v>0</v>
      </c>
      <c r="I690" s="59">
        <v>0</v>
      </c>
      <c r="J690" s="59">
        <v>0</v>
      </c>
      <c r="K690" s="59">
        <v>0</v>
      </c>
      <c r="L690" s="59">
        <v>0</v>
      </c>
      <c r="M690" s="59">
        <v>0</v>
      </c>
      <c r="N690" s="59">
        <v>0</v>
      </c>
      <c r="O690" s="59">
        <v>0</v>
      </c>
      <c r="P690" s="59">
        <v>0</v>
      </c>
      <c r="Q690" s="59">
        <v>0</v>
      </c>
      <c r="R690" s="59">
        <v>0</v>
      </c>
      <c r="S690" s="90"/>
      <c r="T690" s="90"/>
      <c r="U690" s="91"/>
    </row>
    <row r="691" spans="1:21" ht="13.2" x14ac:dyDescent="0.25">
      <c r="A691" s="59" t="s">
        <v>4604</v>
      </c>
      <c r="B691" s="59" t="s">
        <v>6058</v>
      </c>
      <c r="C691" s="59" t="s">
        <v>6065</v>
      </c>
      <c r="D691" s="59" t="s">
        <v>127</v>
      </c>
      <c r="E691" s="59">
        <v>0</v>
      </c>
      <c r="F691" s="59">
        <v>0</v>
      </c>
      <c r="G691" s="59">
        <v>0</v>
      </c>
      <c r="H691" s="59">
        <v>0</v>
      </c>
      <c r="I691" s="59">
        <v>0</v>
      </c>
      <c r="J691" s="59">
        <v>0</v>
      </c>
      <c r="K691" s="59">
        <v>0</v>
      </c>
      <c r="L691" s="59">
        <v>0</v>
      </c>
      <c r="M691" s="59">
        <v>0</v>
      </c>
      <c r="N691" s="59">
        <v>0</v>
      </c>
      <c r="O691" s="59">
        <v>0</v>
      </c>
      <c r="P691" s="59">
        <v>0</v>
      </c>
      <c r="Q691" s="59">
        <v>0</v>
      </c>
      <c r="R691" s="59">
        <v>0</v>
      </c>
      <c r="S691" s="90"/>
      <c r="T691" s="90"/>
      <c r="U691" s="91"/>
    </row>
    <row r="692" spans="1:21" ht="13.2" x14ac:dyDescent="0.25">
      <c r="A692" s="59" t="s">
        <v>4605</v>
      </c>
      <c r="B692" s="59" t="s">
        <v>6058</v>
      </c>
      <c r="C692" s="59" t="s">
        <v>6066</v>
      </c>
      <c r="D692" s="59" t="s">
        <v>127</v>
      </c>
      <c r="E692" s="59">
        <v>0</v>
      </c>
      <c r="F692" s="59">
        <v>0</v>
      </c>
      <c r="G692" s="59">
        <v>0</v>
      </c>
      <c r="H692" s="59">
        <v>0</v>
      </c>
      <c r="I692" s="59">
        <v>0</v>
      </c>
      <c r="J692" s="59">
        <v>0</v>
      </c>
      <c r="K692" s="59">
        <v>0</v>
      </c>
      <c r="L692" s="59">
        <v>0</v>
      </c>
      <c r="M692" s="59">
        <v>0</v>
      </c>
      <c r="N692" s="59">
        <v>0</v>
      </c>
      <c r="O692" s="59">
        <v>0</v>
      </c>
      <c r="P692" s="59">
        <v>0</v>
      </c>
      <c r="Q692" s="59">
        <v>0</v>
      </c>
      <c r="R692" s="59">
        <v>0</v>
      </c>
      <c r="S692" s="90"/>
      <c r="T692" s="90"/>
      <c r="U692" s="91"/>
    </row>
    <row r="693" spans="1:21" ht="13.2" x14ac:dyDescent="0.25">
      <c r="A693" s="59" t="s">
        <v>4606</v>
      </c>
      <c r="B693" s="59" t="s">
        <v>6058</v>
      </c>
      <c r="C693" s="59" t="s">
        <v>6067</v>
      </c>
      <c r="D693" s="59" t="s">
        <v>127</v>
      </c>
      <c r="E693" s="59">
        <v>0</v>
      </c>
      <c r="F693" s="59">
        <v>0</v>
      </c>
      <c r="G693" s="59">
        <v>0</v>
      </c>
      <c r="H693" s="59">
        <v>0</v>
      </c>
      <c r="I693" s="59">
        <v>0</v>
      </c>
      <c r="J693" s="59">
        <v>0</v>
      </c>
      <c r="K693" s="59">
        <v>0</v>
      </c>
      <c r="L693" s="59">
        <v>0</v>
      </c>
      <c r="M693" s="59">
        <v>0</v>
      </c>
      <c r="N693" s="59">
        <v>0</v>
      </c>
      <c r="O693" s="59">
        <v>0</v>
      </c>
      <c r="P693" s="59">
        <v>0</v>
      </c>
      <c r="Q693" s="59">
        <v>0</v>
      </c>
      <c r="R693" s="59">
        <v>0</v>
      </c>
      <c r="S693" s="90"/>
      <c r="T693" s="90"/>
      <c r="U693" s="91"/>
    </row>
    <row r="694" spans="1:21" ht="13.2" x14ac:dyDescent="0.25">
      <c r="A694" s="59" t="s">
        <v>4607</v>
      </c>
      <c r="B694" s="59" t="s">
        <v>6058</v>
      </c>
      <c r="C694" s="59" t="s">
        <v>6068</v>
      </c>
      <c r="D694" s="59" t="s">
        <v>127</v>
      </c>
      <c r="E694" s="59">
        <v>0</v>
      </c>
      <c r="F694" s="59">
        <v>0</v>
      </c>
      <c r="G694" s="59">
        <v>0</v>
      </c>
      <c r="H694" s="59">
        <v>0</v>
      </c>
      <c r="I694" s="59">
        <v>0</v>
      </c>
      <c r="J694" s="59">
        <v>0</v>
      </c>
      <c r="K694" s="59">
        <v>0</v>
      </c>
      <c r="L694" s="59">
        <v>0</v>
      </c>
      <c r="M694" s="59">
        <v>0</v>
      </c>
      <c r="N694" s="59">
        <v>0</v>
      </c>
      <c r="O694" s="59">
        <v>0</v>
      </c>
      <c r="P694" s="59">
        <v>0</v>
      </c>
      <c r="Q694" s="59">
        <v>0</v>
      </c>
      <c r="R694" s="59">
        <v>0</v>
      </c>
      <c r="S694" s="90"/>
      <c r="T694" s="90"/>
      <c r="U694" s="91"/>
    </row>
    <row r="695" spans="1:21" ht="13.2" x14ac:dyDescent="0.25">
      <c r="A695" s="59" t="s">
        <v>4608</v>
      </c>
      <c r="B695" s="59" t="s">
        <v>6058</v>
      </c>
      <c r="C695" s="59" t="s">
        <v>6069</v>
      </c>
      <c r="D695" s="59" t="s">
        <v>127</v>
      </c>
      <c r="E695" s="59">
        <v>0</v>
      </c>
      <c r="F695" s="59">
        <v>0</v>
      </c>
      <c r="G695" s="59">
        <v>0</v>
      </c>
      <c r="H695" s="59">
        <v>0</v>
      </c>
      <c r="I695" s="59">
        <v>0</v>
      </c>
      <c r="J695" s="59">
        <v>0</v>
      </c>
      <c r="K695" s="59">
        <v>0</v>
      </c>
      <c r="L695" s="59">
        <v>0</v>
      </c>
      <c r="M695" s="59">
        <v>0</v>
      </c>
      <c r="N695" s="59">
        <v>0</v>
      </c>
      <c r="O695" s="59">
        <v>0</v>
      </c>
      <c r="P695" s="59">
        <v>0</v>
      </c>
      <c r="Q695" s="59">
        <v>0</v>
      </c>
      <c r="R695" s="59">
        <v>0</v>
      </c>
      <c r="S695" s="90"/>
      <c r="T695" s="90"/>
      <c r="U695" s="91"/>
    </row>
    <row r="696" spans="1:21" ht="13.2" x14ac:dyDescent="0.25">
      <c r="A696" s="59" t="s">
        <v>4609</v>
      </c>
      <c r="B696" s="59" t="s">
        <v>6058</v>
      </c>
      <c r="C696" s="59" t="s">
        <v>6070</v>
      </c>
      <c r="D696" s="59" t="s">
        <v>127</v>
      </c>
      <c r="E696" s="59">
        <v>0</v>
      </c>
      <c r="F696" s="59">
        <v>0</v>
      </c>
      <c r="G696" s="59">
        <v>0</v>
      </c>
      <c r="H696" s="59">
        <v>0</v>
      </c>
      <c r="I696" s="59">
        <v>0</v>
      </c>
      <c r="J696" s="59">
        <v>0</v>
      </c>
      <c r="K696" s="59">
        <v>0</v>
      </c>
      <c r="L696" s="59">
        <v>0</v>
      </c>
      <c r="M696" s="59">
        <v>0</v>
      </c>
      <c r="N696" s="59">
        <v>0</v>
      </c>
      <c r="O696" s="59">
        <v>0</v>
      </c>
      <c r="P696" s="59">
        <v>0</v>
      </c>
      <c r="Q696" s="59">
        <v>0</v>
      </c>
      <c r="R696" s="59">
        <v>0</v>
      </c>
      <c r="S696" s="90"/>
      <c r="T696" s="90"/>
      <c r="U696" s="91"/>
    </row>
    <row r="697" spans="1:21" ht="13.2" x14ac:dyDescent="0.25">
      <c r="A697" s="59" t="s">
        <v>4610</v>
      </c>
      <c r="B697" s="59" t="s">
        <v>6058</v>
      </c>
      <c r="C697" s="59" t="s">
        <v>6071</v>
      </c>
      <c r="D697" s="59" t="s">
        <v>127</v>
      </c>
      <c r="E697" s="59">
        <v>0</v>
      </c>
      <c r="F697" s="59">
        <v>0</v>
      </c>
      <c r="G697" s="59">
        <v>0</v>
      </c>
      <c r="H697" s="59">
        <v>0</v>
      </c>
      <c r="I697" s="59">
        <v>0</v>
      </c>
      <c r="J697" s="59">
        <v>0</v>
      </c>
      <c r="K697" s="59">
        <v>0</v>
      </c>
      <c r="L697" s="59">
        <v>0</v>
      </c>
      <c r="M697" s="59">
        <v>0</v>
      </c>
      <c r="N697" s="59">
        <v>0</v>
      </c>
      <c r="O697" s="59">
        <v>0</v>
      </c>
      <c r="P697" s="59">
        <v>0</v>
      </c>
      <c r="Q697" s="59">
        <v>0</v>
      </c>
      <c r="R697" s="59">
        <v>0</v>
      </c>
      <c r="S697" s="90"/>
      <c r="T697" s="90"/>
      <c r="U697" s="91"/>
    </row>
    <row r="698" spans="1:21" ht="13.2" x14ac:dyDescent="0.25">
      <c r="A698" s="59" t="s">
        <v>4611</v>
      </c>
      <c r="B698" s="59" t="s">
        <v>6058</v>
      </c>
      <c r="C698" s="59" t="s">
        <v>6072</v>
      </c>
      <c r="D698" s="59" t="s">
        <v>127</v>
      </c>
      <c r="E698" s="59">
        <v>0</v>
      </c>
      <c r="F698" s="59">
        <v>0</v>
      </c>
      <c r="G698" s="59">
        <v>0</v>
      </c>
      <c r="H698" s="59">
        <v>0</v>
      </c>
      <c r="I698" s="59">
        <v>0</v>
      </c>
      <c r="J698" s="59">
        <v>0</v>
      </c>
      <c r="K698" s="59">
        <v>0</v>
      </c>
      <c r="L698" s="59">
        <v>0</v>
      </c>
      <c r="M698" s="59">
        <v>0</v>
      </c>
      <c r="N698" s="59">
        <v>0</v>
      </c>
      <c r="O698" s="59">
        <v>0</v>
      </c>
      <c r="P698" s="59">
        <v>0</v>
      </c>
      <c r="Q698" s="59">
        <v>0</v>
      </c>
      <c r="R698" s="59">
        <v>0</v>
      </c>
      <c r="S698" s="90"/>
      <c r="T698" s="90"/>
      <c r="U698" s="91"/>
    </row>
    <row r="699" spans="1:21" ht="13.2" x14ac:dyDescent="0.25">
      <c r="A699" s="59" t="s">
        <v>4612</v>
      </c>
      <c r="B699" s="59" t="s">
        <v>6058</v>
      </c>
      <c r="C699" s="59" t="s">
        <v>6073</v>
      </c>
      <c r="D699" s="59" t="s">
        <v>127</v>
      </c>
      <c r="E699" s="59">
        <v>0</v>
      </c>
      <c r="F699" s="59">
        <v>0</v>
      </c>
      <c r="G699" s="59">
        <v>0</v>
      </c>
      <c r="H699" s="59">
        <v>0</v>
      </c>
      <c r="I699" s="59">
        <v>0</v>
      </c>
      <c r="J699" s="59">
        <v>0</v>
      </c>
      <c r="K699" s="59">
        <v>0</v>
      </c>
      <c r="L699" s="59">
        <v>0</v>
      </c>
      <c r="M699" s="59">
        <v>0</v>
      </c>
      <c r="N699" s="59">
        <v>0</v>
      </c>
      <c r="O699" s="59">
        <v>0</v>
      </c>
      <c r="P699" s="59">
        <v>0</v>
      </c>
      <c r="Q699" s="59">
        <v>0</v>
      </c>
      <c r="R699" s="59">
        <v>0</v>
      </c>
      <c r="S699" s="90"/>
      <c r="T699" s="90"/>
      <c r="U699" s="91"/>
    </row>
    <row r="700" spans="1:21" ht="13.2" x14ac:dyDescent="0.25">
      <c r="A700" s="59" t="s">
        <v>4613</v>
      </c>
      <c r="B700" s="59" t="s">
        <v>6058</v>
      </c>
      <c r="C700" s="59" t="s">
        <v>6074</v>
      </c>
      <c r="D700" s="59" t="s">
        <v>127</v>
      </c>
      <c r="E700" s="59">
        <v>0</v>
      </c>
      <c r="F700" s="59">
        <v>0</v>
      </c>
      <c r="G700" s="59">
        <v>0</v>
      </c>
      <c r="H700" s="59">
        <v>0</v>
      </c>
      <c r="I700" s="59">
        <v>0</v>
      </c>
      <c r="J700" s="59">
        <v>0</v>
      </c>
      <c r="K700" s="59">
        <v>0</v>
      </c>
      <c r="L700" s="59">
        <v>0</v>
      </c>
      <c r="M700" s="59">
        <v>0</v>
      </c>
      <c r="N700" s="59">
        <v>0</v>
      </c>
      <c r="O700" s="59">
        <v>0</v>
      </c>
      <c r="P700" s="59">
        <v>0</v>
      </c>
      <c r="Q700" s="59">
        <v>0</v>
      </c>
      <c r="R700" s="59">
        <v>0</v>
      </c>
      <c r="S700" s="90"/>
      <c r="T700" s="90"/>
      <c r="U700" s="91"/>
    </row>
    <row r="701" spans="1:21" ht="13.2" x14ac:dyDescent="0.25">
      <c r="A701" s="59" t="s">
        <v>4614</v>
      </c>
      <c r="B701" s="59" t="s">
        <v>6058</v>
      </c>
      <c r="C701" s="59" t="s">
        <v>6075</v>
      </c>
      <c r="D701" s="59" t="s">
        <v>127</v>
      </c>
      <c r="E701" s="59">
        <v>0</v>
      </c>
      <c r="F701" s="59">
        <v>0</v>
      </c>
      <c r="G701" s="59">
        <v>0</v>
      </c>
      <c r="H701" s="59">
        <v>0</v>
      </c>
      <c r="I701" s="59">
        <v>0</v>
      </c>
      <c r="J701" s="59">
        <v>0</v>
      </c>
      <c r="K701" s="59">
        <v>0</v>
      </c>
      <c r="L701" s="59">
        <v>0</v>
      </c>
      <c r="M701" s="59">
        <v>0</v>
      </c>
      <c r="N701" s="59">
        <v>0</v>
      </c>
      <c r="O701" s="59">
        <v>0</v>
      </c>
      <c r="P701" s="59">
        <v>0</v>
      </c>
      <c r="Q701" s="59">
        <v>0</v>
      </c>
      <c r="R701" s="59">
        <v>0</v>
      </c>
      <c r="S701" s="90"/>
      <c r="T701" s="90"/>
      <c r="U701" s="91"/>
    </row>
    <row r="702" spans="1:21" ht="13.2" x14ac:dyDescent="0.25">
      <c r="A702" s="59" t="s">
        <v>4615</v>
      </c>
      <c r="B702" s="59" t="s">
        <v>6058</v>
      </c>
      <c r="C702" s="59" t="s">
        <v>6076</v>
      </c>
      <c r="D702" s="59" t="s">
        <v>127</v>
      </c>
      <c r="E702" s="59">
        <v>0</v>
      </c>
      <c r="F702" s="59">
        <v>0</v>
      </c>
      <c r="G702" s="59">
        <v>0</v>
      </c>
      <c r="H702" s="59">
        <v>0</v>
      </c>
      <c r="I702" s="59">
        <v>0</v>
      </c>
      <c r="J702" s="59">
        <v>0</v>
      </c>
      <c r="K702" s="59">
        <v>0</v>
      </c>
      <c r="L702" s="59">
        <v>0</v>
      </c>
      <c r="M702" s="59">
        <v>0</v>
      </c>
      <c r="N702" s="59">
        <v>0</v>
      </c>
      <c r="O702" s="59">
        <v>0</v>
      </c>
      <c r="P702" s="59">
        <v>0</v>
      </c>
      <c r="Q702" s="59">
        <v>0</v>
      </c>
      <c r="R702" s="59">
        <v>0</v>
      </c>
      <c r="S702" s="90"/>
      <c r="T702" s="90"/>
      <c r="U702" s="91"/>
    </row>
    <row r="703" spans="1:21" ht="13.2" x14ac:dyDescent="0.25">
      <c r="A703" s="59" t="s">
        <v>4616</v>
      </c>
      <c r="B703" s="59" t="s">
        <v>6058</v>
      </c>
      <c r="C703" s="59" t="s">
        <v>6077</v>
      </c>
      <c r="D703" s="59" t="s">
        <v>127</v>
      </c>
      <c r="E703" s="59">
        <v>0</v>
      </c>
      <c r="F703" s="59">
        <v>0</v>
      </c>
      <c r="G703" s="59">
        <v>0</v>
      </c>
      <c r="H703" s="59">
        <v>0</v>
      </c>
      <c r="I703" s="59">
        <v>0</v>
      </c>
      <c r="J703" s="59">
        <v>0</v>
      </c>
      <c r="K703" s="59">
        <v>0</v>
      </c>
      <c r="L703" s="59">
        <v>0</v>
      </c>
      <c r="M703" s="59">
        <v>0</v>
      </c>
      <c r="N703" s="59">
        <v>0</v>
      </c>
      <c r="O703" s="59">
        <v>0</v>
      </c>
      <c r="P703" s="59">
        <v>0</v>
      </c>
      <c r="Q703" s="59">
        <v>0</v>
      </c>
      <c r="R703" s="59">
        <v>0</v>
      </c>
      <c r="S703" s="90"/>
      <c r="T703" s="90"/>
      <c r="U703" s="91"/>
    </row>
    <row r="704" spans="1:21" ht="13.2" x14ac:dyDescent="0.25">
      <c r="A704" s="59" t="s">
        <v>4617</v>
      </c>
      <c r="B704" s="59" t="s">
        <v>6058</v>
      </c>
      <c r="C704" s="59" t="s">
        <v>6078</v>
      </c>
      <c r="D704" s="59" t="s">
        <v>127</v>
      </c>
      <c r="E704" s="59">
        <v>0</v>
      </c>
      <c r="F704" s="59">
        <v>0</v>
      </c>
      <c r="G704" s="59">
        <v>0</v>
      </c>
      <c r="H704" s="59">
        <v>0</v>
      </c>
      <c r="I704" s="59">
        <v>0</v>
      </c>
      <c r="J704" s="59">
        <v>0</v>
      </c>
      <c r="K704" s="59">
        <v>0</v>
      </c>
      <c r="L704" s="59">
        <v>0</v>
      </c>
      <c r="M704" s="59">
        <v>0</v>
      </c>
      <c r="N704" s="59">
        <v>0</v>
      </c>
      <c r="O704" s="59">
        <v>0</v>
      </c>
      <c r="P704" s="59">
        <v>0</v>
      </c>
      <c r="Q704" s="59">
        <v>0</v>
      </c>
      <c r="R704" s="59">
        <v>0</v>
      </c>
      <c r="S704" s="90"/>
      <c r="T704" s="90"/>
      <c r="U704" s="91"/>
    </row>
    <row r="705" spans="1:21" ht="13.2" x14ac:dyDescent="0.25">
      <c r="A705" s="59" t="s">
        <v>4618</v>
      </c>
      <c r="B705" s="59" t="s">
        <v>6058</v>
      </c>
      <c r="C705" s="59" t="s">
        <v>6031</v>
      </c>
      <c r="D705" s="59" t="s">
        <v>127</v>
      </c>
      <c r="E705" s="59">
        <v>0</v>
      </c>
      <c r="F705" s="59">
        <v>0</v>
      </c>
      <c r="G705" s="59">
        <v>0</v>
      </c>
      <c r="H705" s="59">
        <v>0</v>
      </c>
      <c r="I705" s="59">
        <v>0</v>
      </c>
      <c r="J705" s="59">
        <v>0</v>
      </c>
      <c r="K705" s="59">
        <v>0</v>
      </c>
      <c r="L705" s="59">
        <v>0</v>
      </c>
      <c r="M705" s="59">
        <v>0</v>
      </c>
      <c r="N705" s="59">
        <v>0</v>
      </c>
      <c r="O705" s="59">
        <v>0</v>
      </c>
      <c r="P705" s="59">
        <v>0</v>
      </c>
      <c r="Q705" s="59">
        <v>0</v>
      </c>
      <c r="R705" s="59">
        <v>0</v>
      </c>
      <c r="S705" s="90"/>
      <c r="T705" s="90"/>
      <c r="U705" s="91"/>
    </row>
    <row r="706" spans="1:21" ht="13.2" x14ac:dyDescent="0.25">
      <c r="A706" s="59" t="s">
        <v>4619</v>
      </c>
      <c r="B706" s="59" t="s">
        <v>6058</v>
      </c>
      <c r="C706" s="59" t="s">
        <v>6032</v>
      </c>
      <c r="D706" s="59" t="s">
        <v>127</v>
      </c>
      <c r="E706" s="59">
        <v>0</v>
      </c>
      <c r="F706" s="59">
        <v>0</v>
      </c>
      <c r="G706" s="59">
        <v>0</v>
      </c>
      <c r="H706" s="59">
        <v>0</v>
      </c>
      <c r="I706" s="59">
        <v>0</v>
      </c>
      <c r="J706" s="59">
        <v>0</v>
      </c>
      <c r="K706" s="59">
        <v>0</v>
      </c>
      <c r="L706" s="59">
        <v>0</v>
      </c>
      <c r="M706" s="59">
        <v>0</v>
      </c>
      <c r="N706" s="59">
        <v>0</v>
      </c>
      <c r="O706" s="59">
        <v>0</v>
      </c>
      <c r="P706" s="59">
        <v>0</v>
      </c>
      <c r="Q706" s="59">
        <v>0</v>
      </c>
      <c r="R706" s="59">
        <v>0</v>
      </c>
      <c r="S706" s="90"/>
      <c r="T706" s="90"/>
      <c r="U706" s="91"/>
    </row>
    <row r="707" spans="1:21" ht="13.2" x14ac:dyDescent="0.25">
      <c r="A707" s="59" t="s">
        <v>4620</v>
      </c>
      <c r="B707" s="59" t="s">
        <v>6058</v>
      </c>
      <c r="C707" s="59" t="s">
        <v>6033</v>
      </c>
      <c r="D707" s="59" t="s">
        <v>127</v>
      </c>
      <c r="E707" s="59">
        <v>0</v>
      </c>
      <c r="F707" s="59">
        <v>0</v>
      </c>
      <c r="G707" s="59">
        <v>0</v>
      </c>
      <c r="H707" s="59">
        <v>0</v>
      </c>
      <c r="I707" s="59">
        <v>0</v>
      </c>
      <c r="J707" s="59">
        <v>0</v>
      </c>
      <c r="K707" s="59">
        <v>0</v>
      </c>
      <c r="L707" s="59">
        <v>0</v>
      </c>
      <c r="M707" s="59">
        <v>0</v>
      </c>
      <c r="N707" s="59">
        <v>0</v>
      </c>
      <c r="O707" s="59">
        <v>0</v>
      </c>
      <c r="P707" s="59">
        <v>0</v>
      </c>
      <c r="Q707" s="59">
        <v>0</v>
      </c>
      <c r="R707" s="59">
        <v>0</v>
      </c>
      <c r="S707" s="90"/>
      <c r="T707" s="90"/>
      <c r="U707" s="91"/>
    </row>
    <row r="708" spans="1:21" ht="13.2" x14ac:dyDescent="0.25">
      <c r="A708" s="59" t="s">
        <v>4621</v>
      </c>
      <c r="B708" s="59" t="s">
        <v>6058</v>
      </c>
      <c r="C708" s="59" t="s">
        <v>6034</v>
      </c>
      <c r="D708" s="59" t="s">
        <v>127</v>
      </c>
      <c r="E708" s="59">
        <v>0</v>
      </c>
      <c r="F708" s="59">
        <v>0</v>
      </c>
      <c r="G708" s="59">
        <v>0</v>
      </c>
      <c r="H708" s="59">
        <v>0</v>
      </c>
      <c r="I708" s="59">
        <v>0</v>
      </c>
      <c r="J708" s="59">
        <v>0</v>
      </c>
      <c r="K708" s="59">
        <v>0</v>
      </c>
      <c r="L708" s="59">
        <v>0</v>
      </c>
      <c r="M708" s="59">
        <v>0</v>
      </c>
      <c r="N708" s="59">
        <v>0</v>
      </c>
      <c r="O708" s="59">
        <v>0</v>
      </c>
      <c r="P708" s="59">
        <v>0</v>
      </c>
      <c r="Q708" s="59">
        <v>0</v>
      </c>
      <c r="R708" s="59">
        <v>0</v>
      </c>
      <c r="S708" s="90"/>
      <c r="T708" s="90"/>
      <c r="U708" s="91"/>
    </row>
    <row r="709" spans="1:21" ht="13.2" x14ac:dyDescent="0.25">
      <c r="A709" s="59" t="s">
        <v>4622</v>
      </c>
      <c r="B709" s="59" t="s">
        <v>6058</v>
      </c>
      <c r="C709" s="59" t="s">
        <v>6035</v>
      </c>
      <c r="D709" s="59" t="s">
        <v>127</v>
      </c>
      <c r="E709" s="59">
        <v>4275</v>
      </c>
      <c r="F709" s="59">
        <v>4275</v>
      </c>
      <c r="G709" s="59">
        <v>4275</v>
      </c>
      <c r="H709" s="59">
        <v>4275</v>
      </c>
      <c r="I709" s="59">
        <v>4275</v>
      </c>
      <c r="J709" s="59">
        <v>4275</v>
      </c>
      <c r="K709" s="59">
        <v>4275</v>
      </c>
      <c r="L709" s="59">
        <v>4275</v>
      </c>
      <c r="M709" s="59">
        <v>4275</v>
      </c>
      <c r="N709" s="59">
        <v>4275</v>
      </c>
      <c r="O709" s="59">
        <v>4275</v>
      </c>
      <c r="P709" s="59">
        <v>4275</v>
      </c>
      <c r="Q709" s="59">
        <v>4275</v>
      </c>
      <c r="R709" s="59">
        <v>4275337</v>
      </c>
      <c r="S709" s="90"/>
      <c r="T709" s="90"/>
      <c r="U709" s="91"/>
    </row>
    <row r="710" spans="1:21" ht="13.2" x14ac:dyDescent="0.25">
      <c r="A710" s="59" t="s">
        <v>4623</v>
      </c>
      <c r="B710" s="59" t="s">
        <v>6058</v>
      </c>
      <c r="C710" s="59" t="s">
        <v>6036</v>
      </c>
      <c r="D710" s="59" t="s">
        <v>127</v>
      </c>
      <c r="E710" s="59">
        <v>0</v>
      </c>
      <c r="F710" s="59">
        <v>0</v>
      </c>
      <c r="G710" s="59">
        <v>0</v>
      </c>
      <c r="H710" s="59">
        <v>0</v>
      </c>
      <c r="I710" s="59">
        <v>0</v>
      </c>
      <c r="J710" s="59">
        <v>0</v>
      </c>
      <c r="K710" s="59">
        <v>0</v>
      </c>
      <c r="L710" s="59">
        <v>0</v>
      </c>
      <c r="M710" s="59">
        <v>0</v>
      </c>
      <c r="N710" s="59">
        <v>0</v>
      </c>
      <c r="O710" s="59">
        <v>0</v>
      </c>
      <c r="P710" s="59">
        <v>0</v>
      </c>
      <c r="Q710" s="59">
        <v>0</v>
      </c>
      <c r="R710" s="59">
        <v>0</v>
      </c>
      <c r="S710" s="90"/>
      <c r="T710" s="90"/>
      <c r="U710" s="91"/>
    </row>
    <row r="711" spans="1:21" ht="13.2" x14ac:dyDescent="0.25">
      <c r="A711" s="59" t="s">
        <v>4624</v>
      </c>
      <c r="B711" s="59" t="s">
        <v>6058</v>
      </c>
      <c r="C711" s="59" t="s">
        <v>6079</v>
      </c>
      <c r="D711" s="59" t="s">
        <v>127</v>
      </c>
      <c r="E711" s="59">
        <v>0</v>
      </c>
      <c r="F711" s="59">
        <v>0</v>
      </c>
      <c r="G711" s="59">
        <v>0</v>
      </c>
      <c r="H711" s="59">
        <v>0</v>
      </c>
      <c r="I711" s="59">
        <v>0</v>
      </c>
      <c r="J711" s="59">
        <v>0</v>
      </c>
      <c r="K711" s="59">
        <v>0</v>
      </c>
      <c r="L711" s="59">
        <v>0</v>
      </c>
      <c r="M711" s="59">
        <v>0</v>
      </c>
      <c r="N711" s="59">
        <v>0</v>
      </c>
      <c r="O711" s="59">
        <v>0</v>
      </c>
      <c r="P711" s="59">
        <v>0</v>
      </c>
      <c r="Q711" s="59">
        <v>0</v>
      </c>
      <c r="R711" s="59">
        <v>0</v>
      </c>
      <c r="S711" s="90"/>
      <c r="T711" s="90"/>
      <c r="U711" s="91"/>
    </row>
    <row r="712" spans="1:21" ht="13.2" x14ac:dyDescent="0.25">
      <c r="A712" s="59" t="s">
        <v>4625</v>
      </c>
      <c r="B712" s="59" t="s">
        <v>6058</v>
      </c>
      <c r="C712" s="59" t="s">
        <v>6080</v>
      </c>
      <c r="D712" s="59" t="s">
        <v>127</v>
      </c>
      <c r="E712" s="59">
        <v>0</v>
      </c>
      <c r="F712" s="59">
        <v>0</v>
      </c>
      <c r="G712" s="59">
        <v>0</v>
      </c>
      <c r="H712" s="59">
        <v>0</v>
      </c>
      <c r="I712" s="59">
        <v>0</v>
      </c>
      <c r="J712" s="59">
        <v>0</v>
      </c>
      <c r="K712" s="59">
        <v>0</v>
      </c>
      <c r="L712" s="59">
        <v>0</v>
      </c>
      <c r="M712" s="59">
        <v>0</v>
      </c>
      <c r="N712" s="59">
        <v>0</v>
      </c>
      <c r="O712" s="59">
        <v>0</v>
      </c>
      <c r="P712" s="59">
        <v>0</v>
      </c>
      <c r="Q712" s="59">
        <v>0</v>
      </c>
      <c r="R712" s="59">
        <v>0</v>
      </c>
      <c r="S712" s="90"/>
      <c r="T712" s="90"/>
      <c r="U712" s="91"/>
    </row>
    <row r="713" spans="1:21" ht="13.2" x14ac:dyDescent="0.25">
      <c r="A713" s="59" t="s">
        <v>4626</v>
      </c>
      <c r="B713" s="59" t="s">
        <v>6058</v>
      </c>
      <c r="C713" s="59" t="s">
        <v>6038</v>
      </c>
      <c r="D713" s="59" t="s">
        <v>127</v>
      </c>
      <c r="E713" s="59">
        <v>0</v>
      </c>
      <c r="F713" s="59">
        <v>0</v>
      </c>
      <c r="G713" s="59">
        <v>0</v>
      </c>
      <c r="H713" s="59">
        <v>0</v>
      </c>
      <c r="I713" s="59">
        <v>0</v>
      </c>
      <c r="J713" s="59">
        <v>0</v>
      </c>
      <c r="K713" s="59">
        <v>0</v>
      </c>
      <c r="L713" s="59">
        <v>0</v>
      </c>
      <c r="M713" s="59">
        <v>0</v>
      </c>
      <c r="N713" s="59">
        <v>0</v>
      </c>
      <c r="O713" s="59">
        <v>0</v>
      </c>
      <c r="P713" s="59">
        <v>0</v>
      </c>
      <c r="Q713" s="59">
        <v>0</v>
      </c>
      <c r="R713" s="59">
        <v>0</v>
      </c>
      <c r="S713" s="90"/>
      <c r="T713" s="90"/>
      <c r="U713" s="91"/>
    </row>
    <row r="714" spans="1:21" ht="13.2" x14ac:dyDescent="0.25">
      <c r="A714" s="59" t="s">
        <v>4627</v>
      </c>
      <c r="B714" s="59" t="s">
        <v>6058</v>
      </c>
      <c r="C714" s="59" t="s">
        <v>6039</v>
      </c>
      <c r="D714" s="59" t="s">
        <v>127</v>
      </c>
      <c r="E714" s="59">
        <v>0</v>
      </c>
      <c r="F714" s="59">
        <v>0</v>
      </c>
      <c r="G714" s="59">
        <v>0</v>
      </c>
      <c r="H714" s="59">
        <v>0</v>
      </c>
      <c r="I714" s="59">
        <v>0</v>
      </c>
      <c r="J714" s="59">
        <v>0</v>
      </c>
      <c r="K714" s="59">
        <v>0</v>
      </c>
      <c r="L714" s="59">
        <v>0</v>
      </c>
      <c r="M714" s="59">
        <v>0</v>
      </c>
      <c r="N714" s="59">
        <v>0</v>
      </c>
      <c r="O714" s="59">
        <v>0</v>
      </c>
      <c r="P714" s="59">
        <v>0</v>
      </c>
      <c r="Q714" s="59">
        <v>0</v>
      </c>
      <c r="R714" s="59">
        <v>0</v>
      </c>
      <c r="S714" s="90"/>
      <c r="T714" s="90"/>
      <c r="U714" s="91"/>
    </row>
    <row r="715" spans="1:21" ht="13.2" x14ac:dyDescent="0.25">
      <c r="A715" s="59" t="s">
        <v>4628</v>
      </c>
      <c r="B715" s="59" t="s">
        <v>6058</v>
      </c>
      <c r="C715" s="59" t="s">
        <v>6040</v>
      </c>
      <c r="D715" s="59" t="s">
        <v>127</v>
      </c>
      <c r="E715" s="59">
        <v>795</v>
      </c>
      <c r="F715" s="59">
        <v>795</v>
      </c>
      <c r="G715" s="59">
        <v>795</v>
      </c>
      <c r="H715" s="59">
        <v>795</v>
      </c>
      <c r="I715" s="59">
        <v>795</v>
      </c>
      <c r="J715" s="59">
        <v>795</v>
      </c>
      <c r="K715" s="59">
        <v>795</v>
      </c>
      <c r="L715" s="59">
        <v>795</v>
      </c>
      <c r="M715" s="59">
        <v>795</v>
      </c>
      <c r="N715" s="59">
        <v>795</v>
      </c>
      <c r="O715" s="59">
        <v>795</v>
      </c>
      <c r="P715" s="59">
        <v>795</v>
      </c>
      <c r="Q715" s="59">
        <v>795</v>
      </c>
      <c r="R715" s="59">
        <v>795330</v>
      </c>
      <c r="S715" s="90"/>
      <c r="T715" s="90"/>
      <c r="U715" s="91"/>
    </row>
    <row r="716" spans="1:21" ht="13.2" x14ac:dyDescent="0.25">
      <c r="A716" s="59" t="s">
        <v>4629</v>
      </c>
      <c r="B716" s="59" t="s">
        <v>6058</v>
      </c>
      <c r="C716" s="59" t="s">
        <v>6041</v>
      </c>
      <c r="D716" s="59" t="s">
        <v>127</v>
      </c>
      <c r="E716" s="59">
        <v>0</v>
      </c>
      <c r="F716" s="59">
        <v>0</v>
      </c>
      <c r="G716" s="59">
        <v>0</v>
      </c>
      <c r="H716" s="59">
        <v>0</v>
      </c>
      <c r="I716" s="59">
        <v>0</v>
      </c>
      <c r="J716" s="59">
        <v>0</v>
      </c>
      <c r="K716" s="59">
        <v>0</v>
      </c>
      <c r="L716" s="59">
        <v>0</v>
      </c>
      <c r="M716" s="59">
        <v>0</v>
      </c>
      <c r="N716" s="59">
        <v>0</v>
      </c>
      <c r="O716" s="59">
        <v>0</v>
      </c>
      <c r="P716" s="59">
        <v>0</v>
      </c>
      <c r="Q716" s="59">
        <v>0</v>
      </c>
      <c r="R716" s="59">
        <v>0</v>
      </c>
      <c r="S716" s="90"/>
      <c r="T716" s="90"/>
      <c r="U716" s="91"/>
    </row>
    <row r="717" spans="1:21" ht="13.2" x14ac:dyDescent="0.25">
      <c r="A717" s="59" t="s">
        <v>4630</v>
      </c>
      <c r="B717" s="59" t="s">
        <v>6058</v>
      </c>
      <c r="C717" s="59" t="s">
        <v>6042</v>
      </c>
      <c r="D717" s="59" t="s">
        <v>127</v>
      </c>
      <c r="E717" s="59">
        <v>0</v>
      </c>
      <c r="F717" s="59">
        <v>0</v>
      </c>
      <c r="G717" s="59">
        <v>0</v>
      </c>
      <c r="H717" s="59">
        <v>0</v>
      </c>
      <c r="I717" s="59">
        <v>0</v>
      </c>
      <c r="J717" s="59">
        <v>0</v>
      </c>
      <c r="K717" s="59">
        <v>0</v>
      </c>
      <c r="L717" s="59">
        <v>0</v>
      </c>
      <c r="M717" s="59">
        <v>0</v>
      </c>
      <c r="N717" s="59">
        <v>0</v>
      </c>
      <c r="O717" s="59">
        <v>0</v>
      </c>
      <c r="P717" s="59">
        <v>0</v>
      </c>
      <c r="Q717" s="59">
        <v>0</v>
      </c>
      <c r="R717" s="59">
        <v>0</v>
      </c>
      <c r="S717" s="90"/>
      <c r="T717" s="90"/>
      <c r="U717" s="91"/>
    </row>
    <row r="718" spans="1:21" ht="13.2" x14ac:dyDescent="0.25">
      <c r="A718" s="59" t="s">
        <v>4631</v>
      </c>
      <c r="B718" s="59" t="s">
        <v>6058</v>
      </c>
      <c r="C718" s="59" t="s">
        <v>6043</v>
      </c>
      <c r="D718" s="59" t="s">
        <v>127</v>
      </c>
      <c r="E718" s="59">
        <v>0</v>
      </c>
      <c r="F718" s="59">
        <v>0</v>
      </c>
      <c r="G718" s="59">
        <v>0</v>
      </c>
      <c r="H718" s="59">
        <v>0</v>
      </c>
      <c r="I718" s="59">
        <v>0</v>
      </c>
      <c r="J718" s="59">
        <v>0</v>
      </c>
      <c r="K718" s="59">
        <v>0</v>
      </c>
      <c r="L718" s="59">
        <v>0</v>
      </c>
      <c r="M718" s="59">
        <v>0</v>
      </c>
      <c r="N718" s="59">
        <v>0</v>
      </c>
      <c r="O718" s="59">
        <v>0</v>
      </c>
      <c r="P718" s="59">
        <v>0</v>
      </c>
      <c r="Q718" s="59">
        <v>0</v>
      </c>
      <c r="R718" s="59">
        <v>0</v>
      </c>
      <c r="S718" s="90"/>
      <c r="T718" s="90"/>
      <c r="U718" s="91"/>
    </row>
    <row r="719" spans="1:21" ht="13.2" x14ac:dyDescent="0.25">
      <c r="A719" s="59" t="s">
        <v>4632</v>
      </c>
      <c r="B719" s="59" t="s">
        <v>6058</v>
      </c>
      <c r="C719" s="59" t="s">
        <v>6017</v>
      </c>
      <c r="D719" s="59" t="s">
        <v>127</v>
      </c>
      <c r="E719" s="59">
        <v>0</v>
      </c>
      <c r="F719" s="59">
        <v>0</v>
      </c>
      <c r="G719" s="59">
        <v>0</v>
      </c>
      <c r="H719" s="59">
        <v>0</v>
      </c>
      <c r="I719" s="59">
        <v>0</v>
      </c>
      <c r="J719" s="59">
        <v>0</v>
      </c>
      <c r="K719" s="59">
        <v>0</v>
      </c>
      <c r="L719" s="59">
        <v>0</v>
      </c>
      <c r="M719" s="59">
        <v>0</v>
      </c>
      <c r="N719" s="59">
        <v>0</v>
      </c>
      <c r="O719" s="59">
        <v>0</v>
      </c>
      <c r="P719" s="59">
        <v>0</v>
      </c>
      <c r="Q719" s="59">
        <v>0</v>
      </c>
      <c r="R719" s="59">
        <v>0</v>
      </c>
      <c r="S719" s="90"/>
      <c r="T719" s="90"/>
      <c r="U719" s="91"/>
    </row>
    <row r="720" spans="1:21" ht="13.2" x14ac:dyDescent="0.25">
      <c r="A720" s="59" t="s">
        <v>4633</v>
      </c>
      <c r="B720" s="59" t="s">
        <v>6058</v>
      </c>
      <c r="C720" s="59" t="s">
        <v>6018</v>
      </c>
      <c r="D720" s="59" t="s">
        <v>127</v>
      </c>
      <c r="E720" s="59">
        <v>0</v>
      </c>
      <c r="F720" s="59">
        <v>0</v>
      </c>
      <c r="G720" s="59">
        <v>0</v>
      </c>
      <c r="H720" s="59">
        <v>0</v>
      </c>
      <c r="I720" s="59">
        <v>0</v>
      </c>
      <c r="J720" s="59">
        <v>0</v>
      </c>
      <c r="K720" s="59">
        <v>0</v>
      </c>
      <c r="L720" s="59">
        <v>0</v>
      </c>
      <c r="M720" s="59">
        <v>0</v>
      </c>
      <c r="N720" s="59">
        <v>0</v>
      </c>
      <c r="O720" s="59">
        <v>0</v>
      </c>
      <c r="P720" s="59">
        <v>0</v>
      </c>
      <c r="Q720" s="59">
        <v>0</v>
      </c>
      <c r="R720" s="59">
        <v>0</v>
      </c>
      <c r="S720" s="90"/>
      <c r="T720" s="90"/>
      <c r="U720" s="91"/>
    </row>
    <row r="721" spans="1:21" ht="13.2" x14ac:dyDescent="0.25">
      <c r="A721" s="59" t="s">
        <v>4634</v>
      </c>
      <c r="B721" s="59" t="s">
        <v>6058</v>
      </c>
      <c r="C721" s="59" t="s">
        <v>6081</v>
      </c>
      <c r="D721" s="59" t="s">
        <v>127</v>
      </c>
      <c r="E721" s="59">
        <v>0</v>
      </c>
      <c r="F721" s="59">
        <v>0</v>
      </c>
      <c r="G721" s="59">
        <v>0</v>
      </c>
      <c r="H721" s="59">
        <v>0</v>
      </c>
      <c r="I721" s="59">
        <v>0</v>
      </c>
      <c r="J721" s="59">
        <v>0</v>
      </c>
      <c r="K721" s="59">
        <v>0</v>
      </c>
      <c r="L721" s="59">
        <v>0</v>
      </c>
      <c r="M721" s="59">
        <v>0</v>
      </c>
      <c r="N721" s="59">
        <v>0</v>
      </c>
      <c r="O721" s="59">
        <v>0</v>
      </c>
      <c r="P721" s="59">
        <v>0</v>
      </c>
      <c r="Q721" s="59">
        <v>0</v>
      </c>
      <c r="R721" s="59">
        <v>0</v>
      </c>
      <c r="S721" s="90"/>
      <c r="T721" s="90"/>
      <c r="U721" s="91"/>
    </row>
    <row r="722" spans="1:21" ht="13.2" x14ac:dyDescent="0.25">
      <c r="A722" s="59" t="s">
        <v>4635</v>
      </c>
      <c r="B722" s="59" t="s">
        <v>6058</v>
      </c>
      <c r="C722" s="59" t="s">
        <v>6044</v>
      </c>
      <c r="D722" s="59" t="s">
        <v>127</v>
      </c>
      <c r="E722" s="59">
        <v>0</v>
      </c>
      <c r="F722" s="59">
        <v>0</v>
      </c>
      <c r="G722" s="59">
        <v>0</v>
      </c>
      <c r="H722" s="59">
        <v>0</v>
      </c>
      <c r="I722" s="59">
        <v>0</v>
      </c>
      <c r="J722" s="59">
        <v>0</v>
      </c>
      <c r="K722" s="59">
        <v>0</v>
      </c>
      <c r="L722" s="59">
        <v>0</v>
      </c>
      <c r="M722" s="59">
        <v>0</v>
      </c>
      <c r="N722" s="59">
        <v>0</v>
      </c>
      <c r="O722" s="59">
        <v>0</v>
      </c>
      <c r="P722" s="59">
        <v>0</v>
      </c>
      <c r="Q722" s="59">
        <v>0</v>
      </c>
      <c r="R722" s="59">
        <v>0</v>
      </c>
      <c r="S722" s="90"/>
      <c r="T722" s="90"/>
      <c r="U722" s="91"/>
    </row>
    <row r="723" spans="1:21" ht="13.2" x14ac:dyDescent="0.25">
      <c r="A723" s="59" t="s">
        <v>4636</v>
      </c>
      <c r="B723" s="59" t="s">
        <v>6058</v>
      </c>
      <c r="C723" s="59" t="s">
        <v>6019</v>
      </c>
      <c r="D723" s="59" t="s">
        <v>127</v>
      </c>
      <c r="E723" s="59">
        <v>0</v>
      </c>
      <c r="F723" s="59">
        <v>0</v>
      </c>
      <c r="G723" s="59">
        <v>0</v>
      </c>
      <c r="H723" s="59">
        <v>0</v>
      </c>
      <c r="I723" s="59">
        <v>0</v>
      </c>
      <c r="J723" s="59">
        <v>0</v>
      </c>
      <c r="K723" s="59">
        <v>0</v>
      </c>
      <c r="L723" s="59">
        <v>0</v>
      </c>
      <c r="M723" s="59">
        <v>0</v>
      </c>
      <c r="N723" s="59">
        <v>0</v>
      </c>
      <c r="O723" s="59">
        <v>0</v>
      </c>
      <c r="P723" s="59">
        <v>0</v>
      </c>
      <c r="Q723" s="59">
        <v>0</v>
      </c>
      <c r="R723" s="59">
        <v>0</v>
      </c>
      <c r="S723" s="90"/>
      <c r="T723" s="90"/>
      <c r="U723" s="91"/>
    </row>
    <row r="724" spans="1:21" ht="13.2" x14ac:dyDescent="0.25">
      <c r="A724" s="59" t="s">
        <v>4637</v>
      </c>
      <c r="B724" s="59" t="s">
        <v>6058</v>
      </c>
      <c r="C724" s="59" t="s">
        <v>6045</v>
      </c>
      <c r="D724" s="59" t="s">
        <v>127</v>
      </c>
      <c r="E724" s="59">
        <v>0</v>
      </c>
      <c r="F724" s="59">
        <v>0</v>
      </c>
      <c r="G724" s="59">
        <v>0</v>
      </c>
      <c r="H724" s="59">
        <v>0</v>
      </c>
      <c r="I724" s="59">
        <v>0</v>
      </c>
      <c r="J724" s="59">
        <v>0</v>
      </c>
      <c r="K724" s="59">
        <v>0</v>
      </c>
      <c r="L724" s="59">
        <v>0</v>
      </c>
      <c r="M724" s="59">
        <v>0</v>
      </c>
      <c r="N724" s="59">
        <v>0</v>
      </c>
      <c r="O724" s="59">
        <v>0</v>
      </c>
      <c r="P724" s="59">
        <v>0</v>
      </c>
      <c r="Q724" s="59">
        <v>0</v>
      </c>
      <c r="R724" s="59">
        <v>0</v>
      </c>
      <c r="S724" s="90"/>
      <c r="T724" s="90"/>
      <c r="U724" s="91"/>
    </row>
    <row r="725" spans="1:21" ht="13.2" x14ac:dyDescent="0.25">
      <c r="A725" s="59" t="s">
        <v>4638</v>
      </c>
      <c r="B725" s="59" t="s">
        <v>6058</v>
      </c>
      <c r="C725" s="59" t="s">
        <v>6046</v>
      </c>
      <c r="D725" s="59" t="s">
        <v>127</v>
      </c>
      <c r="E725" s="59">
        <v>0</v>
      </c>
      <c r="F725" s="59">
        <v>0</v>
      </c>
      <c r="G725" s="59">
        <v>0</v>
      </c>
      <c r="H725" s="59">
        <v>0</v>
      </c>
      <c r="I725" s="59">
        <v>0</v>
      </c>
      <c r="J725" s="59">
        <v>0</v>
      </c>
      <c r="K725" s="59">
        <v>0</v>
      </c>
      <c r="L725" s="59">
        <v>0</v>
      </c>
      <c r="M725" s="59">
        <v>0</v>
      </c>
      <c r="N725" s="59">
        <v>0</v>
      </c>
      <c r="O725" s="59">
        <v>0</v>
      </c>
      <c r="P725" s="59">
        <v>0</v>
      </c>
      <c r="Q725" s="59">
        <v>0</v>
      </c>
      <c r="R725" s="59">
        <v>0</v>
      </c>
      <c r="S725" s="90"/>
      <c r="T725" s="90"/>
      <c r="U725" s="91"/>
    </row>
    <row r="726" spans="1:21" ht="13.2" x14ac:dyDescent="0.25">
      <c r="A726" s="59" t="s">
        <v>4639</v>
      </c>
      <c r="B726" s="59" t="s">
        <v>6058</v>
      </c>
      <c r="C726" s="59" t="s">
        <v>6047</v>
      </c>
      <c r="D726" s="59" t="s">
        <v>127</v>
      </c>
      <c r="E726" s="59">
        <v>0</v>
      </c>
      <c r="F726" s="59">
        <v>0</v>
      </c>
      <c r="G726" s="59">
        <v>0</v>
      </c>
      <c r="H726" s="59">
        <v>0</v>
      </c>
      <c r="I726" s="59">
        <v>0</v>
      </c>
      <c r="J726" s="59">
        <v>0</v>
      </c>
      <c r="K726" s="59">
        <v>0</v>
      </c>
      <c r="L726" s="59">
        <v>0</v>
      </c>
      <c r="M726" s="59">
        <v>0</v>
      </c>
      <c r="N726" s="59">
        <v>0</v>
      </c>
      <c r="O726" s="59">
        <v>0</v>
      </c>
      <c r="P726" s="59">
        <v>0</v>
      </c>
      <c r="Q726" s="59">
        <v>0</v>
      </c>
      <c r="R726" s="59">
        <v>0</v>
      </c>
      <c r="S726" s="90"/>
      <c r="T726" s="90"/>
      <c r="U726" s="91"/>
    </row>
    <row r="727" spans="1:21" ht="13.2" x14ac:dyDescent="0.25">
      <c r="A727" s="59" t="s">
        <v>4640</v>
      </c>
      <c r="B727" s="59" t="s">
        <v>6058</v>
      </c>
      <c r="C727" s="59" t="s">
        <v>6048</v>
      </c>
      <c r="D727" s="59" t="s">
        <v>127</v>
      </c>
      <c r="E727" s="59">
        <v>0</v>
      </c>
      <c r="F727" s="59">
        <v>0</v>
      </c>
      <c r="G727" s="59">
        <v>0</v>
      </c>
      <c r="H727" s="59">
        <v>0</v>
      </c>
      <c r="I727" s="59">
        <v>0</v>
      </c>
      <c r="J727" s="59">
        <v>0</v>
      </c>
      <c r="K727" s="59">
        <v>0</v>
      </c>
      <c r="L727" s="59">
        <v>0</v>
      </c>
      <c r="M727" s="59">
        <v>0</v>
      </c>
      <c r="N727" s="59">
        <v>0</v>
      </c>
      <c r="O727" s="59">
        <v>0</v>
      </c>
      <c r="P727" s="59">
        <v>0</v>
      </c>
      <c r="Q727" s="59">
        <v>0</v>
      </c>
      <c r="R727" s="59">
        <v>0</v>
      </c>
      <c r="S727" s="90"/>
      <c r="T727" s="90"/>
      <c r="U727" s="91"/>
    </row>
    <row r="728" spans="1:21" ht="13.2" x14ac:dyDescent="0.25">
      <c r="A728" s="59" t="s">
        <v>4641</v>
      </c>
      <c r="B728" s="59" t="s">
        <v>6058</v>
      </c>
      <c r="C728" s="59" t="s">
        <v>6050</v>
      </c>
      <c r="D728" s="59" t="s">
        <v>127</v>
      </c>
      <c r="E728" s="59">
        <v>0</v>
      </c>
      <c r="F728" s="59">
        <v>0</v>
      </c>
      <c r="G728" s="59">
        <v>0</v>
      </c>
      <c r="H728" s="59">
        <v>0</v>
      </c>
      <c r="I728" s="59">
        <v>0</v>
      </c>
      <c r="J728" s="59">
        <v>0</v>
      </c>
      <c r="K728" s="59">
        <v>0</v>
      </c>
      <c r="L728" s="59">
        <v>0</v>
      </c>
      <c r="M728" s="59">
        <v>0</v>
      </c>
      <c r="N728" s="59">
        <v>0</v>
      </c>
      <c r="O728" s="59">
        <v>0</v>
      </c>
      <c r="P728" s="59">
        <v>0</v>
      </c>
      <c r="Q728" s="59">
        <v>0</v>
      </c>
      <c r="R728" s="59">
        <v>0</v>
      </c>
      <c r="S728" s="90"/>
      <c r="T728" s="90"/>
      <c r="U728" s="91"/>
    </row>
    <row r="729" spans="1:21" ht="13.2" x14ac:dyDescent="0.25">
      <c r="A729" s="59" t="s">
        <v>4642</v>
      </c>
      <c r="B729" s="59" t="s">
        <v>6058</v>
      </c>
      <c r="C729" s="59" t="s">
        <v>6052</v>
      </c>
      <c r="D729" s="59" t="s">
        <v>127</v>
      </c>
      <c r="E729" s="59">
        <v>0</v>
      </c>
      <c r="F729" s="59">
        <v>0</v>
      </c>
      <c r="G729" s="59">
        <v>0</v>
      </c>
      <c r="H729" s="59">
        <v>0</v>
      </c>
      <c r="I729" s="59">
        <v>0</v>
      </c>
      <c r="J729" s="59">
        <v>0</v>
      </c>
      <c r="K729" s="59">
        <v>0</v>
      </c>
      <c r="L729" s="59">
        <v>0</v>
      </c>
      <c r="M729" s="59">
        <v>0</v>
      </c>
      <c r="N729" s="59">
        <v>0</v>
      </c>
      <c r="O729" s="59">
        <v>0</v>
      </c>
      <c r="P729" s="59">
        <v>0</v>
      </c>
      <c r="Q729" s="59">
        <v>0</v>
      </c>
      <c r="R729" s="59">
        <v>0</v>
      </c>
      <c r="S729" s="90"/>
      <c r="T729" s="90"/>
      <c r="U729" s="91"/>
    </row>
    <row r="730" spans="1:21" ht="13.2" x14ac:dyDescent="0.25">
      <c r="A730" s="59" t="s">
        <v>4643</v>
      </c>
      <c r="B730" s="59" t="s">
        <v>6058</v>
      </c>
      <c r="C730" s="59" t="s">
        <v>6053</v>
      </c>
      <c r="D730" s="59" t="s">
        <v>127</v>
      </c>
      <c r="E730" s="59">
        <v>0</v>
      </c>
      <c r="F730" s="59">
        <v>0</v>
      </c>
      <c r="G730" s="59">
        <v>0</v>
      </c>
      <c r="H730" s="59">
        <v>0</v>
      </c>
      <c r="I730" s="59">
        <v>0</v>
      </c>
      <c r="J730" s="59">
        <v>0</v>
      </c>
      <c r="K730" s="59">
        <v>0</v>
      </c>
      <c r="L730" s="59">
        <v>0</v>
      </c>
      <c r="M730" s="59">
        <v>0</v>
      </c>
      <c r="N730" s="59">
        <v>0</v>
      </c>
      <c r="O730" s="59">
        <v>0</v>
      </c>
      <c r="P730" s="59">
        <v>0</v>
      </c>
      <c r="Q730" s="59">
        <v>0</v>
      </c>
      <c r="R730" s="59">
        <v>0</v>
      </c>
      <c r="S730" s="90"/>
      <c r="T730" s="90"/>
      <c r="U730" s="91"/>
    </row>
    <row r="731" spans="1:21" ht="13.2" x14ac:dyDescent="0.25">
      <c r="A731" s="59" t="s">
        <v>4644</v>
      </c>
      <c r="B731" s="59" t="s">
        <v>6058</v>
      </c>
      <c r="C731" s="59" t="s">
        <v>6054</v>
      </c>
      <c r="D731" s="59" t="s">
        <v>127</v>
      </c>
      <c r="E731" s="59">
        <v>0</v>
      </c>
      <c r="F731" s="59">
        <v>0</v>
      </c>
      <c r="G731" s="59">
        <v>0</v>
      </c>
      <c r="H731" s="59">
        <v>0</v>
      </c>
      <c r="I731" s="59">
        <v>0</v>
      </c>
      <c r="J731" s="59">
        <v>0</v>
      </c>
      <c r="K731" s="59">
        <v>0</v>
      </c>
      <c r="L731" s="59">
        <v>0</v>
      </c>
      <c r="M731" s="59">
        <v>0</v>
      </c>
      <c r="N731" s="59">
        <v>0</v>
      </c>
      <c r="O731" s="59">
        <v>0</v>
      </c>
      <c r="P731" s="59">
        <v>0</v>
      </c>
      <c r="Q731" s="59">
        <v>0</v>
      </c>
      <c r="R731" s="59">
        <v>0</v>
      </c>
      <c r="S731" s="90"/>
      <c r="T731" s="90"/>
      <c r="U731" s="91"/>
    </row>
    <row r="732" spans="1:21" ht="13.2" x14ac:dyDescent="0.25">
      <c r="A732" s="59" t="s">
        <v>4645</v>
      </c>
      <c r="B732" s="59" t="s">
        <v>6058</v>
      </c>
      <c r="C732" s="59" t="s">
        <v>6055</v>
      </c>
      <c r="D732" s="59" t="s">
        <v>127</v>
      </c>
      <c r="E732" s="59">
        <v>0</v>
      </c>
      <c r="F732" s="59">
        <v>0</v>
      </c>
      <c r="G732" s="59">
        <v>0</v>
      </c>
      <c r="H732" s="59">
        <v>0</v>
      </c>
      <c r="I732" s="59">
        <v>0</v>
      </c>
      <c r="J732" s="59">
        <v>0</v>
      </c>
      <c r="K732" s="59">
        <v>0</v>
      </c>
      <c r="L732" s="59">
        <v>0</v>
      </c>
      <c r="M732" s="59">
        <v>0</v>
      </c>
      <c r="N732" s="59">
        <v>0</v>
      </c>
      <c r="O732" s="59">
        <v>0</v>
      </c>
      <c r="P732" s="59">
        <v>0</v>
      </c>
      <c r="Q732" s="59">
        <v>0</v>
      </c>
      <c r="R732" s="59">
        <v>0</v>
      </c>
      <c r="S732" s="90"/>
      <c r="T732" s="90"/>
      <c r="U732" s="91"/>
    </row>
    <row r="733" spans="1:21" ht="13.2" x14ac:dyDescent="0.25">
      <c r="A733" s="59" t="s">
        <v>4646</v>
      </c>
      <c r="B733" s="59" t="s">
        <v>6058</v>
      </c>
      <c r="C733" s="59" t="s">
        <v>6082</v>
      </c>
      <c r="D733" s="59" t="s">
        <v>127</v>
      </c>
      <c r="E733" s="59">
        <v>0</v>
      </c>
      <c r="F733" s="59">
        <v>0</v>
      </c>
      <c r="G733" s="59">
        <v>0</v>
      </c>
      <c r="H733" s="59">
        <v>0</v>
      </c>
      <c r="I733" s="59">
        <v>0</v>
      </c>
      <c r="J733" s="59">
        <v>0</v>
      </c>
      <c r="K733" s="59">
        <v>0</v>
      </c>
      <c r="L733" s="59">
        <v>0</v>
      </c>
      <c r="M733" s="59">
        <v>0</v>
      </c>
      <c r="N733" s="59">
        <v>0</v>
      </c>
      <c r="O733" s="59">
        <v>0</v>
      </c>
      <c r="P733" s="59">
        <v>0</v>
      </c>
      <c r="Q733" s="59">
        <v>0</v>
      </c>
      <c r="R733" s="59">
        <v>0</v>
      </c>
      <c r="S733" s="90"/>
      <c r="T733" s="90"/>
      <c r="U733" s="91"/>
    </row>
    <row r="734" spans="1:21" ht="13.2" x14ac:dyDescent="0.25">
      <c r="A734" s="59" t="s">
        <v>4647</v>
      </c>
      <c r="B734" s="59" t="s">
        <v>6058</v>
      </c>
      <c r="C734" s="59" t="s">
        <v>6083</v>
      </c>
      <c r="D734" s="59" t="s">
        <v>127</v>
      </c>
      <c r="E734" s="59">
        <v>0</v>
      </c>
      <c r="F734" s="59">
        <v>0</v>
      </c>
      <c r="G734" s="59">
        <v>0</v>
      </c>
      <c r="H734" s="59">
        <v>0</v>
      </c>
      <c r="I734" s="59">
        <v>0</v>
      </c>
      <c r="J734" s="59">
        <v>0</v>
      </c>
      <c r="K734" s="59">
        <v>0</v>
      </c>
      <c r="L734" s="59">
        <v>0</v>
      </c>
      <c r="M734" s="59">
        <v>0</v>
      </c>
      <c r="N734" s="59">
        <v>0</v>
      </c>
      <c r="O734" s="59">
        <v>0</v>
      </c>
      <c r="P734" s="59">
        <v>0</v>
      </c>
      <c r="Q734" s="59">
        <v>0</v>
      </c>
      <c r="R734" s="59">
        <v>0</v>
      </c>
      <c r="S734" s="90"/>
      <c r="T734" s="90"/>
      <c r="U734" s="91"/>
    </row>
    <row r="735" spans="1:21" ht="13.2" x14ac:dyDescent="0.25">
      <c r="A735" s="59" t="s">
        <v>4648</v>
      </c>
      <c r="B735" s="59" t="s">
        <v>6058</v>
      </c>
      <c r="C735" s="59" t="s">
        <v>6084</v>
      </c>
      <c r="D735" s="59" t="s">
        <v>127</v>
      </c>
      <c r="E735" s="59">
        <v>0</v>
      </c>
      <c r="F735" s="59">
        <v>0</v>
      </c>
      <c r="G735" s="59">
        <v>0</v>
      </c>
      <c r="H735" s="59">
        <v>0</v>
      </c>
      <c r="I735" s="59">
        <v>0</v>
      </c>
      <c r="J735" s="59">
        <v>0</v>
      </c>
      <c r="K735" s="59">
        <v>0</v>
      </c>
      <c r="L735" s="59">
        <v>0</v>
      </c>
      <c r="M735" s="59">
        <v>0</v>
      </c>
      <c r="N735" s="59">
        <v>0</v>
      </c>
      <c r="O735" s="59">
        <v>0</v>
      </c>
      <c r="P735" s="59">
        <v>0</v>
      </c>
      <c r="Q735" s="59">
        <v>0</v>
      </c>
      <c r="R735" s="59">
        <v>136</v>
      </c>
      <c r="S735" s="90"/>
      <c r="T735" s="90"/>
      <c r="U735" s="91"/>
    </row>
    <row r="736" spans="1:21" ht="13.2" x14ac:dyDescent="0.25">
      <c r="A736" s="59" t="s">
        <v>4649</v>
      </c>
      <c r="B736" s="59" t="s">
        <v>6058</v>
      </c>
      <c r="C736" s="59" t="s">
        <v>6085</v>
      </c>
      <c r="D736" s="59" t="s">
        <v>127</v>
      </c>
      <c r="E736" s="59">
        <v>0</v>
      </c>
      <c r="F736" s="59">
        <v>0</v>
      </c>
      <c r="G736" s="59">
        <v>0</v>
      </c>
      <c r="H736" s="59">
        <v>0</v>
      </c>
      <c r="I736" s="59">
        <v>0</v>
      </c>
      <c r="J736" s="59">
        <v>0</v>
      </c>
      <c r="K736" s="59">
        <v>0</v>
      </c>
      <c r="L736" s="59">
        <v>0</v>
      </c>
      <c r="M736" s="59">
        <v>0</v>
      </c>
      <c r="N736" s="59">
        <v>0</v>
      </c>
      <c r="O736" s="59">
        <v>0</v>
      </c>
      <c r="P736" s="59">
        <v>0</v>
      </c>
      <c r="Q736" s="59">
        <v>0</v>
      </c>
      <c r="R736" s="59">
        <v>0</v>
      </c>
      <c r="S736" s="90"/>
      <c r="T736" s="90"/>
      <c r="U736" s="91"/>
    </row>
    <row r="737" spans="1:21" ht="13.2" x14ac:dyDescent="0.25">
      <c r="A737" s="59" t="s">
        <v>4650</v>
      </c>
      <c r="B737" s="59" t="s">
        <v>6058</v>
      </c>
      <c r="C737" s="59" t="s">
        <v>6056</v>
      </c>
      <c r="D737" s="59" t="s">
        <v>127</v>
      </c>
      <c r="E737" s="59">
        <v>190900</v>
      </c>
      <c r="F737" s="59">
        <v>190900</v>
      </c>
      <c r="G737" s="59">
        <v>190893</v>
      </c>
      <c r="H737" s="59">
        <v>190828</v>
      </c>
      <c r="I737" s="59">
        <v>188742</v>
      </c>
      <c r="J737" s="59">
        <v>188736</v>
      </c>
      <c r="K737" s="59">
        <v>188694</v>
      </c>
      <c r="L737" s="59">
        <v>188106</v>
      </c>
      <c r="M737" s="59">
        <v>188019</v>
      </c>
      <c r="N737" s="59">
        <v>187811</v>
      </c>
      <c r="O737" s="59">
        <v>187799</v>
      </c>
      <c r="P737" s="59">
        <v>187799</v>
      </c>
      <c r="Q737" s="59">
        <v>187799</v>
      </c>
      <c r="R737" s="59">
        <v>188972996</v>
      </c>
      <c r="S737" s="90"/>
      <c r="T737" s="90"/>
      <c r="U737" s="91"/>
    </row>
    <row r="738" spans="1:21" ht="13.2" x14ac:dyDescent="0.25">
      <c r="A738" s="59" t="s">
        <v>4651</v>
      </c>
      <c r="B738" s="59" t="s">
        <v>6058</v>
      </c>
      <c r="C738" s="59" t="s">
        <v>6057</v>
      </c>
      <c r="D738" s="59" t="s">
        <v>127</v>
      </c>
      <c r="E738" s="59">
        <v>0</v>
      </c>
      <c r="F738" s="59">
        <v>0</v>
      </c>
      <c r="G738" s="59">
        <v>0</v>
      </c>
      <c r="H738" s="59">
        <v>0</v>
      </c>
      <c r="I738" s="59">
        <v>0</v>
      </c>
      <c r="J738" s="59">
        <v>0</v>
      </c>
      <c r="K738" s="59">
        <v>0</v>
      </c>
      <c r="L738" s="59">
        <v>0</v>
      </c>
      <c r="M738" s="59">
        <v>0</v>
      </c>
      <c r="N738" s="59">
        <v>0</v>
      </c>
      <c r="O738" s="59">
        <v>0</v>
      </c>
      <c r="P738" s="59">
        <v>0</v>
      </c>
      <c r="Q738" s="59">
        <v>0</v>
      </c>
      <c r="R738" s="59">
        <v>0</v>
      </c>
      <c r="S738" s="90"/>
      <c r="T738" s="90"/>
      <c r="U738" s="91"/>
    </row>
    <row r="739" spans="1:21" ht="13.2" x14ac:dyDescent="0.25">
      <c r="A739" s="59" t="s">
        <v>4652</v>
      </c>
      <c r="B739" s="59" t="s">
        <v>6086</v>
      </c>
      <c r="C739" s="59" t="s">
        <v>6087</v>
      </c>
      <c r="D739" s="59" t="s">
        <v>127</v>
      </c>
      <c r="E739" s="59">
        <v>405</v>
      </c>
      <c r="F739" s="59">
        <v>405</v>
      </c>
      <c r="G739" s="59">
        <v>405</v>
      </c>
      <c r="H739" s="59">
        <v>405</v>
      </c>
      <c r="I739" s="59">
        <v>405</v>
      </c>
      <c r="J739" s="59">
        <v>405</v>
      </c>
      <c r="K739" s="59">
        <v>405</v>
      </c>
      <c r="L739" s="59">
        <v>405</v>
      </c>
      <c r="M739" s="59">
        <v>405</v>
      </c>
      <c r="N739" s="59">
        <v>405</v>
      </c>
      <c r="O739" s="59">
        <v>405</v>
      </c>
      <c r="P739" s="59">
        <v>405</v>
      </c>
      <c r="Q739" s="59">
        <v>405</v>
      </c>
      <c r="R739" s="59">
        <v>405246</v>
      </c>
      <c r="S739" s="90"/>
      <c r="T739" s="90"/>
      <c r="U739" s="91"/>
    </row>
    <row r="740" spans="1:21" ht="13.2" x14ac:dyDescent="0.25">
      <c r="A740" s="59" t="s">
        <v>4653</v>
      </c>
      <c r="B740" s="59" t="s">
        <v>6086</v>
      </c>
      <c r="C740" s="59" t="s">
        <v>6088</v>
      </c>
      <c r="D740" s="59" t="s">
        <v>127</v>
      </c>
      <c r="E740" s="59">
        <v>0</v>
      </c>
      <c r="F740" s="59">
        <v>0</v>
      </c>
      <c r="G740" s="59">
        <v>0</v>
      </c>
      <c r="H740" s="59">
        <v>0</v>
      </c>
      <c r="I740" s="59">
        <v>0</v>
      </c>
      <c r="J740" s="59">
        <v>0</v>
      </c>
      <c r="K740" s="59">
        <v>0</v>
      </c>
      <c r="L740" s="59">
        <v>0</v>
      </c>
      <c r="M740" s="59">
        <v>0</v>
      </c>
      <c r="N740" s="59">
        <v>0</v>
      </c>
      <c r="O740" s="59">
        <v>0</v>
      </c>
      <c r="P740" s="59">
        <v>0</v>
      </c>
      <c r="Q740" s="59">
        <v>0</v>
      </c>
      <c r="R740" s="59">
        <v>0</v>
      </c>
      <c r="S740" s="90"/>
      <c r="T740" s="90"/>
      <c r="U740" s="91"/>
    </row>
    <row r="741" spans="1:21" ht="13.2" x14ac:dyDescent="0.25">
      <c r="A741" s="59" t="s">
        <v>4654</v>
      </c>
      <c r="B741" s="59" t="s">
        <v>6089</v>
      </c>
      <c r="C741" s="59" t="s">
        <v>6090</v>
      </c>
      <c r="D741" s="59" t="s">
        <v>127</v>
      </c>
      <c r="E741" s="59">
        <v>144</v>
      </c>
      <c r="F741" s="59">
        <v>144</v>
      </c>
      <c r="G741" s="59">
        <v>144</v>
      </c>
      <c r="H741" s="59">
        <v>144</v>
      </c>
      <c r="I741" s="59">
        <v>144</v>
      </c>
      <c r="J741" s="59">
        <v>144</v>
      </c>
      <c r="K741" s="59">
        <v>144</v>
      </c>
      <c r="L741" s="59">
        <v>144</v>
      </c>
      <c r="M741" s="59">
        <v>144</v>
      </c>
      <c r="N741" s="59">
        <v>144</v>
      </c>
      <c r="O741" s="59">
        <v>144</v>
      </c>
      <c r="P741" s="59">
        <v>144</v>
      </c>
      <c r="Q741" s="59">
        <v>144</v>
      </c>
      <c r="R741" s="59">
        <v>144100</v>
      </c>
      <c r="S741" s="90"/>
      <c r="T741" s="90"/>
      <c r="U741" s="91"/>
    </row>
    <row r="742" spans="1:21" ht="13.2" x14ac:dyDescent="0.25">
      <c r="A742" s="59" t="s">
        <v>4655</v>
      </c>
      <c r="B742" s="59" t="s">
        <v>6089</v>
      </c>
      <c r="C742" s="59" t="s">
        <v>6091</v>
      </c>
      <c r="D742" s="59" t="s">
        <v>127</v>
      </c>
      <c r="E742" s="59">
        <v>0</v>
      </c>
      <c r="F742" s="59">
        <v>0</v>
      </c>
      <c r="G742" s="59">
        <v>0</v>
      </c>
      <c r="H742" s="59">
        <v>0</v>
      </c>
      <c r="I742" s="59">
        <v>0</v>
      </c>
      <c r="J742" s="59">
        <v>0</v>
      </c>
      <c r="K742" s="59">
        <v>0</v>
      </c>
      <c r="L742" s="59">
        <v>0</v>
      </c>
      <c r="M742" s="59">
        <v>0</v>
      </c>
      <c r="N742" s="59">
        <v>0</v>
      </c>
      <c r="O742" s="59">
        <v>0</v>
      </c>
      <c r="P742" s="59">
        <v>0</v>
      </c>
      <c r="Q742" s="59">
        <v>0</v>
      </c>
      <c r="R742" s="59">
        <v>0</v>
      </c>
      <c r="S742" s="90"/>
      <c r="T742" s="90"/>
      <c r="U742" s="91"/>
    </row>
    <row r="743" spans="1:21" ht="13.2" x14ac:dyDescent="0.25">
      <c r="A743" s="59" t="s">
        <v>4656</v>
      </c>
      <c r="B743" s="59" t="s">
        <v>6089</v>
      </c>
      <c r="C743" s="59" t="s">
        <v>6092</v>
      </c>
      <c r="D743" s="59" t="s">
        <v>127</v>
      </c>
      <c r="E743" s="59">
        <v>134</v>
      </c>
      <c r="F743" s="59">
        <v>134</v>
      </c>
      <c r="G743" s="59">
        <v>134</v>
      </c>
      <c r="H743" s="59">
        <v>134</v>
      </c>
      <c r="I743" s="59">
        <v>134</v>
      </c>
      <c r="J743" s="59">
        <v>134</v>
      </c>
      <c r="K743" s="59">
        <v>134</v>
      </c>
      <c r="L743" s="59">
        <v>134</v>
      </c>
      <c r="M743" s="59">
        <v>134</v>
      </c>
      <c r="N743" s="59">
        <v>134</v>
      </c>
      <c r="O743" s="59">
        <v>134</v>
      </c>
      <c r="P743" s="59">
        <v>134</v>
      </c>
      <c r="Q743" s="59">
        <v>134</v>
      </c>
      <c r="R743" s="59">
        <v>134338</v>
      </c>
      <c r="S743" s="90"/>
      <c r="T743" s="90"/>
      <c r="U743" s="91"/>
    </row>
    <row r="744" spans="1:21" ht="13.2" x14ac:dyDescent="0.25">
      <c r="A744" s="59" t="s">
        <v>4657</v>
      </c>
      <c r="B744" s="59" t="s">
        <v>6089</v>
      </c>
      <c r="C744" s="59" t="s">
        <v>6093</v>
      </c>
      <c r="D744" s="59" t="s">
        <v>127</v>
      </c>
      <c r="E744" s="59">
        <v>0</v>
      </c>
      <c r="F744" s="59">
        <v>0</v>
      </c>
      <c r="G744" s="59">
        <v>0</v>
      </c>
      <c r="H744" s="59">
        <v>0</v>
      </c>
      <c r="I744" s="59">
        <v>0</v>
      </c>
      <c r="J744" s="59">
        <v>0</v>
      </c>
      <c r="K744" s="59">
        <v>0</v>
      </c>
      <c r="L744" s="59">
        <v>0</v>
      </c>
      <c r="M744" s="59">
        <v>0</v>
      </c>
      <c r="N744" s="59">
        <v>0</v>
      </c>
      <c r="O744" s="59">
        <v>0</v>
      </c>
      <c r="P744" s="59">
        <v>0</v>
      </c>
      <c r="Q744" s="59">
        <v>0</v>
      </c>
      <c r="R744" s="59">
        <v>0</v>
      </c>
      <c r="S744" s="90"/>
      <c r="T744" s="90"/>
      <c r="U744" s="91"/>
    </row>
    <row r="745" spans="1:21" ht="13.2" x14ac:dyDescent="0.25">
      <c r="A745" s="59" t="s">
        <v>4658</v>
      </c>
      <c r="B745" s="59" t="s">
        <v>6089</v>
      </c>
      <c r="C745" s="59" t="s">
        <v>6094</v>
      </c>
      <c r="D745" s="59" t="s">
        <v>127</v>
      </c>
      <c r="E745" s="59">
        <v>1231</v>
      </c>
      <c r="F745" s="59">
        <v>1231</v>
      </c>
      <c r="G745" s="59">
        <v>1231</v>
      </c>
      <c r="H745" s="59">
        <v>1231</v>
      </c>
      <c r="I745" s="59">
        <v>1231</v>
      </c>
      <c r="J745" s="59">
        <v>1231</v>
      </c>
      <c r="K745" s="59">
        <v>1231</v>
      </c>
      <c r="L745" s="59">
        <v>1231</v>
      </c>
      <c r="M745" s="59">
        <v>1231</v>
      </c>
      <c r="N745" s="59">
        <v>1231</v>
      </c>
      <c r="O745" s="59">
        <v>1231</v>
      </c>
      <c r="P745" s="59">
        <v>1231</v>
      </c>
      <c r="Q745" s="59">
        <v>1231</v>
      </c>
      <c r="R745" s="59">
        <v>1231131</v>
      </c>
      <c r="S745" s="90"/>
      <c r="T745" s="90"/>
      <c r="U745" s="91"/>
    </row>
    <row r="746" spans="1:21" ht="13.2" x14ac:dyDescent="0.25">
      <c r="A746" s="59" t="s">
        <v>4659</v>
      </c>
      <c r="B746" s="59" t="s">
        <v>6089</v>
      </c>
      <c r="C746" s="59" t="s">
        <v>6095</v>
      </c>
      <c r="D746" s="59" t="s">
        <v>127</v>
      </c>
      <c r="E746" s="59">
        <v>3515</v>
      </c>
      <c r="F746" s="59">
        <v>3515</v>
      </c>
      <c r="G746" s="59">
        <v>3515</v>
      </c>
      <c r="H746" s="59">
        <v>3515</v>
      </c>
      <c r="I746" s="59">
        <v>3515</v>
      </c>
      <c r="J746" s="59">
        <v>3515</v>
      </c>
      <c r="K746" s="59">
        <v>3515</v>
      </c>
      <c r="L746" s="59">
        <v>3515</v>
      </c>
      <c r="M746" s="59">
        <v>3515</v>
      </c>
      <c r="N746" s="59">
        <v>3515</v>
      </c>
      <c r="O746" s="59">
        <v>3515</v>
      </c>
      <c r="P746" s="59">
        <v>3515</v>
      </c>
      <c r="Q746" s="59">
        <v>3515</v>
      </c>
      <c r="R746" s="59">
        <v>3515294</v>
      </c>
      <c r="S746" s="90"/>
      <c r="T746" s="90"/>
      <c r="U746" s="91"/>
    </row>
    <row r="747" spans="1:21" ht="13.2" x14ac:dyDescent="0.25">
      <c r="A747" s="59" t="s">
        <v>4660</v>
      </c>
      <c r="B747" s="59" t="s">
        <v>6089</v>
      </c>
      <c r="C747" s="59" t="s">
        <v>6096</v>
      </c>
      <c r="D747" s="59" t="s">
        <v>127</v>
      </c>
      <c r="E747" s="59">
        <v>0</v>
      </c>
      <c r="F747" s="59">
        <v>0</v>
      </c>
      <c r="G747" s="59">
        <v>0</v>
      </c>
      <c r="H747" s="59">
        <v>0</v>
      </c>
      <c r="I747" s="59">
        <v>0</v>
      </c>
      <c r="J747" s="59">
        <v>0</v>
      </c>
      <c r="K747" s="59">
        <v>0</v>
      </c>
      <c r="L747" s="59">
        <v>0</v>
      </c>
      <c r="M747" s="59">
        <v>0</v>
      </c>
      <c r="N747" s="59">
        <v>0</v>
      </c>
      <c r="O747" s="59">
        <v>0</v>
      </c>
      <c r="P747" s="59">
        <v>0</v>
      </c>
      <c r="Q747" s="59">
        <v>0</v>
      </c>
      <c r="R747" s="59">
        <v>0</v>
      </c>
      <c r="S747" s="90"/>
      <c r="T747" s="90"/>
      <c r="U747" s="91"/>
    </row>
    <row r="748" spans="1:21" ht="13.2" x14ac:dyDescent="0.25">
      <c r="A748" s="59" t="s">
        <v>4661</v>
      </c>
      <c r="B748" s="59" t="s">
        <v>6089</v>
      </c>
      <c r="C748" s="59" t="s">
        <v>6097</v>
      </c>
      <c r="D748" s="59" t="s">
        <v>127</v>
      </c>
      <c r="E748" s="59">
        <v>0</v>
      </c>
      <c r="F748" s="59">
        <v>0</v>
      </c>
      <c r="G748" s="59">
        <v>0</v>
      </c>
      <c r="H748" s="59">
        <v>0</v>
      </c>
      <c r="I748" s="59">
        <v>0</v>
      </c>
      <c r="J748" s="59">
        <v>0</v>
      </c>
      <c r="K748" s="59">
        <v>0</v>
      </c>
      <c r="L748" s="59">
        <v>0</v>
      </c>
      <c r="M748" s="59">
        <v>0</v>
      </c>
      <c r="N748" s="59">
        <v>0</v>
      </c>
      <c r="O748" s="59">
        <v>0</v>
      </c>
      <c r="P748" s="59">
        <v>0</v>
      </c>
      <c r="Q748" s="59">
        <v>0</v>
      </c>
      <c r="R748" s="59">
        <v>0</v>
      </c>
      <c r="S748" s="90"/>
      <c r="T748" s="90"/>
      <c r="U748" s="91"/>
    </row>
    <row r="749" spans="1:21" ht="13.2" x14ac:dyDescent="0.25">
      <c r="A749" s="59" t="s">
        <v>4662</v>
      </c>
      <c r="B749" s="59" t="s">
        <v>6089</v>
      </c>
      <c r="C749" s="59" t="s">
        <v>6098</v>
      </c>
      <c r="D749" s="59" t="s">
        <v>127</v>
      </c>
      <c r="E749" s="59">
        <v>112</v>
      </c>
      <c r="F749" s="59">
        <v>112</v>
      </c>
      <c r="G749" s="59">
        <v>112</v>
      </c>
      <c r="H749" s="59">
        <v>112</v>
      </c>
      <c r="I749" s="59">
        <v>112</v>
      </c>
      <c r="J749" s="59">
        <v>112</v>
      </c>
      <c r="K749" s="59">
        <v>112</v>
      </c>
      <c r="L749" s="59">
        <v>112</v>
      </c>
      <c r="M749" s="59">
        <v>112</v>
      </c>
      <c r="N749" s="59">
        <v>112</v>
      </c>
      <c r="O749" s="59">
        <v>112</v>
      </c>
      <c r="P749" s="59">
        <v>112</v>
      </c>
      <c r="Q749" s="59">
        <v>112</v>
      </c>
      <c r="R749" s="59">
        <v>112021</v>
      </c>
      <c r="S749" s="90"/>
      <c r="T749" s="90"/>
      <c r="U749" s="91"/>
    </row>
    <row r="750" spans="1:21" ht="13.2" x14ac:dyDescent="0.25">
      <c r="A750" s="59" t="s">
        <v>4663</v>
      </c>
      <c r="B750" s="59" t="s">
        <v>6089</v>
      </c>
      <c r="C750" s="59" t="s">
        <v>6099</v>
      </c>
      <c r="D750" s="59" t="s">
        <v>127</v>
      </c>
      <c r="E750" s="59">
        <v>0</v>
      </c>
      <c r="F750" s="59">
        <v>0</v>
      </c>
      <c r="G750" s="59">
        <v>0</v>
      </c>
      <c r="H750" s="59">
        <v>0</v>
      </c>
      <c r="I750" s="59">
        <v>0</v>
      </c>
      <c r="J750" s="59">
        <v>0</v>
      </c>
      <c r="K750" s="59">
        <v>0</v>
      </c>
      <c r="L750" s="59">
        <v>0</v>
      </c>
      <c r="M750" s="59">
        <v>0</v>
      </c>
      <c r="N750" s="59">
        <v>0</v>
      </c>
      <c r="O750" s="59">
        <v>0</v>
      </c>
      <c r="P750" s="59">
        <v>0</v>
      </c>
      <c r="Q750" s="59">
        <v>0</v>
      </c>
      <c r="R750" s="59">
        <v>0</v>
      </c>
      <c r="S750" s="90"/>
      <c r="T750" s="90"/>
      <c r="U750" s="91"/>
    </row>
    <row r="751" spans="1:21" ht="13.2" x14ac:dyDescent="0.25">
      <c r="A751" s="59" t="s">
        <v>4664</v>
      </c>
      <c r="B751" s="59" t="s">
        <v>6089</v>
      </c>
      <c r="C751" s="59" t="s">
        <v>6100</v>
      </c>
      <c r="D751" s="59" t="s">
        <v>127</v>
      </c>
      <c r="E751" s="59">
        <v>0</v>
      </c>
      <c r="F751" s="59">
        <v>0</v>
      </c>
      <c r="G751" s="59">
        <v>0</v>
      </c>
      <c r="H751" s="59">
        <v>0</v>
      </c>
      <c r="I751" s="59">
        <v>0</v>
      </c>
      <c r="J751" s="59">
        <v>0</v>
      </c>
      <c r="K751" s="59">
        <v>0</v>
      </c>
      <c r="L751" s="59">
        <v>0</v>
      </c>
      <c r="M751" s="59">
        <v>0</v>
      </c>
      <c r="N751" s="59">
        <v>0</v>
      </c>
      <c r="O751" s="59">
        <v>0</v>
      </c>
      <c r="P751" s="59">
        <v>0</v>
      </c>
      <c r="Q751" s="59">
        <v>0</v>
      </c>
      <c r="R751" s="59">
        <v>0</v>
      </c>
      <c r="S751" s="90"/>
      <c r="T751" s="90"/>
      <c r="U751" s="91"/>
    </row>
    <row r="752" spans="1:21" ht="13.2" x14ac:dyDescent="0.25">
      <c r="A752" s="59" t="s">
        <v>4665</v>
      </c>
      <c r="B752" s="59" t="s">
        <v>6089</v>
      </c>
      <c r="C752" s="59" t="s">
        <v>6101</v>
      </c>
      <c r="D752" s="59" t="s">
        <v>127</v>
      </c>
      <c r="E752" s="59">
        <v>5413</v>
      </c>
      <c r="F752" s="59">
        <v>5413</v>
      </c>
      <c r="G752" s="59">
        <v>5413</v>
      </c>
      <c r="H752" s="59">
        <v>5413</v>
      </c>
      <c r="I752" s="59">
        <v>5413</v>
      </c>
      <c r="J752" s="59">
        <v>5413</v>
      </c>
      <c r="K752" s="59">
        <v>5413</v>
      </c>
      <c r="L752" s="59">
        <v>5413</v>
      </c>
      <c r="M752" s="59">
        <v>5413</v>
      </c>
      <c r="N752" s="59">
        <v>5413</v>
      </c>
      <c r="O752" s="59">
        <v>5413</v>
      </c>
      <c r="P752" s="59">
        <v>5413</v>
      </c>
      <c r="Q752" s="59">
        <v>5413</v>
      </c>
      <c r="R752" s="59">
        <v>5413075</v>
      </c>
      <c r="S752" s="90"/>
      <c r="T752" s="90"/>
      <c r="U752" s="91"/>
    </row>
    <row r="753" spans="1:21" ht="13.2" x14ac:dyDescent="0.25">
      <c r="A753" s="59" t="s">
        <v>4666</v>
      </c>
      <c r="B753" s="59" t="s">
        <v>6089</v>
      </c>
      <c r="C753" s="59" t="s">
        <v>6102</v>
      </c>
      <c r="D753" s="59" t="s">
        <v>127</v>
      </c>
      <c r="E753" s="59">
        <v>0</v>
      </c>
      <c r="F753" s="59">
        <v>0</v>
      </c>
      <c r="G753" s="59">
        <v>0</v>
      </c>
      <c r="H753" s="59">
        <v>0</v>
      </c>
      <c r="I753" s="59">
        <v>0</v>
      </c>
      <c r="J753" s="59">
        <v>0</v>
      </c>
      <c r="K753" s="59">
        <v>0</v>
      </c>
      <c r="L753" s="59">
        <v>0</v>
      </c>
      <c r="M753" s="59">
        <v>0</v>
      </c>
      <c r="N753" s="59">
        <v>0</v>
      </c>
      <c r="O753" s="59">
        <v>0</v>
      </c>
      <c r="P753" s="59">
        <v>0</v>
      </c>
      <c r="Q753" s="59">
        <v>0</v>
      </c>
      <c r="R753" s="59">
        <v>0</v>
      </c>
      <c r="S753" s="90"/>
      <c r="T753" s="90"/>
      <c r="U753" s="91"/>
    </row>
    <row r="754" spans="1:21" ht="13.2" x14ac:dyDescent="0.25">
      <c r="A754" s="59" t="s">
        <v>4667</v>
      </c>
      <c r="B754" s="59" t="s">
        <v>6089</v>
      </c>
      <c r="C754" s="59" t="s">
        <v>6103</v>
      </c>
      <c r="D754" s="59" t="s">
        <v>127</v>
      </c>
      <c r="E754" s="59">
        <v>5619</v>
      </c>
      <c r="F754" s="59">
        <v>5619</v>
      </c>
      <c r="G754" s="59">
        <v>5619</v>
      </c>
      <c r="H754" s="59">
        <v>5619</v>
      </c>
      <c r="I754" s="59">
        <v>5619</v>
      </c>
      <c r="J754" s="59">
        <v>5619</v>
      </c>
      <c r="K754" s="59">
        <v>5619</v>
      </c>
      <c r="L754" s="59">
        <v>5619</v>
      </c>
      <c r="M754" s="59">
        <v>5619</v>
      </c>
      <c r="N754" s="59">
        <v>5619</v>
      </c>
      <c r="O754" s="59">
        <v>5619</v>
      </c>
      <c r="P754" s="59">
        <v>5619</v>
      </c>
      <c r="Q754" s="59">
        <v>5619</v>
      </c>
      <c r="R754" s="59">
        <v>5618562</v>
      </c>
      <c r="S754" s="90"/>
      <c r="T754" s="90"/>
      <c r="U754" s="91"/>
    </row>
    <row r="755" spans="1:21" ht="13.2" x14ac:dyDescent="0.25">
      <c r="A755" s="59" t="s">
        <v>4668</v>
      </c>
      <c r="B755" s="59" t="s">
        <v>6089</v>
      </c>
      <c r="C755" s="59" t="s">
        <v>6104</v>
      </c>
      <c r="D755" s="59" t="s">
        <v>127</v>
      </c>
      <c r="E755" s="59">
        <v>0</v>
      </c>
      <c r="F755" s="59">
        <v>0</v>
      </c>
      <c r="G755" s="59">
        <v>0</v>
      </c>
      <c r="H755" s="59">
        <v>0</v>
      </c>
      <c r="I755" s="59">
        <v>0</v>
      </c>
      <c r="J755" s="59">
        <v>0</v>
      </c>
      <c r="K755" s="59">
        <v>0</v>
      </c>
      <c r="L755" s="59">
        <v>0</v>
      </c>
      <c r="M755" s="59">
        <v>0</v>
      </c>
      <c r="N755" s="59">
        <v>0</v>
      </c>
      <c r="O755" s="59">
        <v>0</v>
      </c>
      <c r="P755" s="59">
        <v>0</v>
      </c>
      <c r="Q755" s="59">
        <v>0</v>
      </c>
      <c r="R755" s="59">
        <v>0</v>
      </c>
      <c r="S755" s="90"/>
      <c r="T755" s="90"/>
      <c r="U755" s="91"/>
    </row>
    <row r="756" spans="1:21" ht="13.2" x14ac:dyDescent="0.25">
      <c r="A756" s="59" t="s">
        <v>4669</v>
      </c>
      <c r="B756" s="59" t="s">
        <v>6089</v>
      </c>
      <c r="C756" s="59" t="s">
        <v>6105</v>
      </c>
      <c r="D756" s="59" t="s">
        <v>127</v>
      </c>
      <c r="E756" s="59">
        <v>5035</v>
      </c>
      <c r="F756" s="59">
        <v>5035</v>
      </c>
      <c r="G756" s="59">
        <v>5035</v>
      </c>
      <c r="H756" s="59">
        <v>5035</v>
      </c>
      <c r="I756" s="59">
        <v>5035</v>
      </c>
      <c r="J756" s="59">
        <v>5035</v>
      </c>
      <c r="K756" s="59">
        <v>5035</v>
      </c>
      <c r="L756" s="59">
        <v>5035</v>
      </c>
      <c r="M756" s="59">
        <v>5035</v>
      </c>
      <c r="N756" s="59">
        <v>5035</v>
      </c>
      <c r="O756" s="59">
        <v>5035</v>
      </c>
      <c r="P756" s="59">
        <v>5035</v>
      </c>
      <c r="Q756" s="59">
        <v>5035</v>
      </c>
      <c r="R756" s="59">
        <v>5035075</v>
      </c>
      <c r="S756" s="90"/>
      <c r="T756" s="90"/>
      <c r="U756" s="91"/>
    </row>
    <row r="757" spans="1:21" ht="13.2" x14ac:dyDescent="0.25">
      <c r="A757" s="59" t="s">
        <v>4670</v>
      </c>
      <c r="B757" s="59" t="s">
        <v>6089</v>
      </c>
      <c r="C757" s="59" t="s">
        <v>6106</v>
      </c>
      <c r="D757" s="59" t="s">
        <v>127</v>
      </c>
      <c r="E757" s="59">
        <v>0</v>
      </c>
      <c r="F757" s="59">
        <v>0</v>
      </c>
      <c r="G757" s="59">
        <v>0</v>
      </c>
      <c r="H757" s="59">
        <v>0</v>
      </c>
      <c r="I757" s="59">
        <v>0</v>
      </c>
      <c r="J757" s="59">
        <v>0</v>
      </c>
      <c r="K757" s="59">
        <v>0</v>
      </c>
      <c r="L757" s="59">
        <v>0</v>
      </c>
      <c r="M757" s="59">
        <v>0</v>
      </c>
      <c r="N757" s="59">
        <v>0</v>
      </c>
      <c r="O757" s="59">
        <v>0</v>
      </c>
      <c r="P757" s="59">
        <v>0</v>
      </c>
      <c r="Q757" s="59">
        <v>0</v>
      </c>
      <c r="R757" s="59">
        <v>0</v>
      </c>
      <c r="S757" s="90"/>
      <c r="T757" s="90"/>
      <c r="U757" s="91"/>
    </row>
    <row r="758" spans="1:21" ht="13.2" x14ac:dyDescent="0.25">
      <c r="A758" s="59" t="s">
        <v>4671</v>
      </c>
      <c r="B758" s="59" t="s">
        <v>6089</v>
      </c>
      <c r="C758" s="59" t="s">
        <v>6107</v>
      </c>
      <c r="D758" s="59" t="s">
        <v>127</v>
      </c>
      <c r="E758" s="59">
        <v>3189</v>
      </c>
      <c r="F758" s="59">
        <v>3189</v>
      </c>
      <c r="G758" s="59">
        <v>3189</v>
      </c>
      <c r="H758" s="59">
        <v>3189</v>
      </c>
      <c r="I758" s="59">
        <v>3189</v>
      </c>
      <c r="J758" s="59">
        <v>3189</v>
      </c>
      <c r="K758" s="59">
        <v>3189</v>
      </c>
      <c r="L758" s="59">
        <v>3189</v>
      </c>
      <c r="M758" s="59">
        <v>3189</v>
      </c>
      <c r="N758" s="59">
        <v>3189</v>
      </c>
      <c r="O758" s="59">
        <v>3189</v>
      </c>
      <c r="P758" s="59">
        <v>3189</v>
      </c>
      <c r="Q758" s="59">
        <v>3189</v>
      </c>
      <c r="R758" s="59">
        <v>3188706</v>
      </c>
      <c r="S758" s="90"/>
      <c r="T758" s="90"/>
      <c r="U758" s="91"/>
    </row>
    <row r="759" spans="1:21" ht="13.2" x14ac:dyDescent="0.25">
      <c r="A759" s="59" t="s">
        <v>4672</v>
      </c>
      <c r="B759" s="59" t="s">
        <v>6089</v>
      </c>
      <c r="C759" s="59" t="s">
        <v>6108</v>
      </c>
      <c r="D759" s="59" t="s">
        <v>127</v>
      </c>
      <c r="E759" s="59">
        <v>0</v>
      </c>
      <c r="F759" s="59">
        <v>0</v>
      </c>
      <c r="G759" s="59">
        <v>0</v>
      </c>
      <c r="H759" s="59">
        <v>0</v>
      </c>
      <c r="I759" s="59">
        <v>0</v>
      </c>
      <c r="J759" s="59">
        <v>0</v>
      </c>
      <c r="K759" s="59">
        <v>0</v>
      </c>
      <c r="L759" s="59">
        <v>0</v>
      </c>
      <c r="M759" s="59">
        <v>0</v>
      </c>
      <c r="N759" s="59">
        <v>0</v>
      </c>
      <c r="O759" s="59">
        <v>0</v>
      </c>
      <c r="P759" s="59">
        <v>0</v>
      </c>
      <c r="Q759" s="59">
        <v>0</v>
      </c>
      <c r="R759" s="59">
        <v>0</v>
      </c>
      <c r="S759" s="90"/>
      <c r="T759" s="90"/>
      <c r="U759" s="91"/>
    </row>
    <row r="760" spans="1:21" ht="13.2" x14ac:dyDescent="0.25">
      <c r="A760" s="59" t="s">
        <v>4673</v>
      </c>
      <c r="B760" s="59" t="s">
        <v>6089</v>
      </c>
      <c r="C760" s="59" t="s">
        <v>6109</v>
      </c>
      <c r="D760" s="59" t="s">
        <v>127</v>
      </c>
      <c r="E760" s="59">
        <v>3718</v>
      </c>
      <c r="F760" s="59">
        <v>3718</v>
      </c>
      <c r="G760" s="59">
        <v>3718</v>
      </c>
      <c r="H760" s="59">
        <v>3718</v>
      </c>
      <c r="I760" s="59">
        <v>3718</v>
      </c>
      <c r="J760" s="59">
        <v>3718</v>
      </c>
      <c r="K760" s="59">
        <v>3774</v>
      </c>
      <c r="L760" s="59">
        <v>3774</v>
      </c>
      <c r="M760" s="59">
        <v>3774</v>
      </c>
      <c r="N760" s="59">
        <v>3774</v>
      </c>
      <c r="O760" s="59">
        <v>3774</v>
      </c>
      <c r="P760" s="59">
        <v>3774</v>
      </c>
      <c r="Q760" s="59">
        <v>3774</v>
      </c>
      <c r="R760" s="59">
        <v>3748440</v>
      </c>
      <c r="S760" s="90"/>
      <c r="T760" s="90"/>
      <c r="U760" s="91"/>
    </row>
    <row r="761" spans="1:21" ht="13.2" x14ac:dyDescent="0.25">
      <c r="A761" s="59" t="s">
        <v>4674</v>
      </c>
      <c r="B761" s="59" t="s">
        <v>6089</v>
      </c>
      <c r="C761" s="59" t="s">
        <v>6110</v>
      </c>
      <c r="D761" s="59" t="s">
        <v>127</v>
      </c>
      <c r="E761" s="59">
        <v>0</v>
      </c>
      <c r="F761" s="59">
        <v>0</v>
      </c>
      <c r="G761" s="59">
        <v>0</v>
      </c>
      <c r="H761" s="59">
        <v>0</v>
      </c>
      <c r="I761" s="59">
        <v>0</v>
      </c>
      <c r="J761" s="59">
        <v>0</v>
      </c>
      <c r="K761" s="59">
        <v>0</v>
      </c>
      <c r="L761" s="59">
        <v>0</v>
      </c>
      <c r="M761" s="59">
        <v>0</v>
      </c>
      <c r="N761" s="59">
        <v>0</v>
      </c>
      <c r="O761" s="59">
        <v>0</v>
      </c>
      <c r="P761" s="59">
        <v>0</v>
      </c>
      <c r="Q761" s="59">
        <v>0</v>
      </c>
      <c r="R761" s="59">
        <v>0</v>
      </c>
      <c r="S761" s="90"/>
      <c r="T761" s="90"/>
      <c r="U761" s="91"/>
    </row>
    <row r="762" spans="1:21" ht="13.2" x14ac:dyDescent="0.25">
      <c r="A762" s="59" t="s">
        <v>4675</v>
      </c>
      <c r="B762" s="59" t="s">
        <v>6089</v>
      </c>
      <c r="C762" s="59" t="s">
        <v>6111</v>
      </c>
      <c r="D762" s="59" t="s">
        <v>127</v>
      </c>
      <c r="E762" s="59">
        <v>1732</v>
      </c>
      <c r="F762" s="59">
        <v>1732</v>
      </c>
      <c r="G762" s="59">
        <v>1732</v>
      </c>
      <c r="H762" s="59">
        <v>1732</v>
      </c>
      <c r="I762" s="59">
        <v>1732</v>
      </c>
      <c r="J762" s="59">
        <v>1732</v>
      </c>
      <c r="K762" s="59">
        <v>1732</v>
      </c>
      <c r="L762" s="59">
        <v>1732</v>
      </c>
      <c r="M762" s="59">
        <v>1732</v>
      </c>
      <c r="N762" s="59">
        <v>1732</v>
      </c>
      <c r="O762" s="59">
        <v>1732</v>
      </c>
      <c r="P762" s="59">
        <v>1732</v>
      </c>
      <c r="Q762" s="59">
        <v>1732</v>
      </c>
      <c r="R762" s="59">
        <v>1732090</v>
      </c>
      <c r="S762" s="90"/>
      <c r="T762" s="90"/>
      <c r="U762" s="91"/>
    </row>
    <row r="763" spans="1:21" ht="13.2" x14ac:dyDescent="0.25">
      <c r="A763" s="59" t="s">
        <v>4676</v>
      </c>
      <c r="B763" s="59" t="s">
        <v>6089</v>
      </c>
      <c r="C763" s="59" t="s">
        <v>6112</v>
      </c>
      <c r="D763" s="59" t="s">
        <v>127</v>
      </c>
      <c r="E763" s="59">
        <v>0</v>
      </c>
      <c r="F763" s="59">
        <v>0</v>
      </c>
      <c r="G763" s="59">
        <v>0</v>
      </c>
      <c r="H763" s="59">
        <v>0</v>
      </c>
      <c r="I763" s="59">
        <v>0</v>
      </c>
      <c r="J763" s="59">
        <v>0</v>
      </c>
      <c r="K763" s="59">
        <v>0</v>
      </c>
      <c r="L763" s="59">
        <v>0</v>
      </c>
      <c r="M763" s="59">
        <v>0</v>
      </c>
      <c r="N763" s="59">
        <v>0</v>
      </c>
      <c r="O763" s="59">
        <v>0</v>
      </c>
      <c r="P763" s="59">
        <v>0</v>
      </c>
      <c r="Q763" s="59">
        <v>0</v>
      </c>
      <c r="R763" s="59">
        <v>0</v>
      </c>
      <c r="S763" s="90"/>
      <c r="T763" s="90"/>
      <c r="U763" s="91"/>
    </row>
    <row r="764" spans="1:21" ht="13.2" x14ac:dyDescent="0.25">
      <c r="A764" s="59" t="s">
        <v>4677</v>
      </c>
      <c r="B764" s="59" t="s">
        <v>6089</v>
      </c>
      <c r="C764" s="59" t="s">
        <v>6113</v>
      </c>
      <c r="D764" s="59" t="s">
        <v>127</v>
      </c>
      <c r="E764" s="59">
        <v>411</v>
      </c>
      <c r="F764" s="59">
        <v>411</v>
      </c>
      <c r="G764" s="59">
        <v>411</v>
      </c>
      <c r="H764" s="59">
        <v>411</v>
      </c>
      <c r="I764" s="59">
        <v>411</v>
      </c>
      <c r="J764" s="59">
        <v>411</v>
      </c>
      <c r="K764" s="59">
        <v>411</v>
      </c>
      <c r="L764" s="59">
        <v>411</v>
      </c>
      <c r="M764" s="59">
        <v>411</v>
      </c>
      <c r="N764" s="59">
        <v>411</v>
      </c>
      <c r="O764" s="59">
        <v>411</v>
      </c>
      <c r="P764" s="59">
        <v>411</v>
      </c>
      <c r="Q764" s="59">
        <v>411</v>
      </c>
      <c r="R764" s="59">
        <v>411060</v>
      </c>
      <c r="S764" s="90"/>
      <c r="T764" s="90"/>
      <c r="U764" s="91"/>
    </row>
    <row r="765" spans="1:21" ht="13.2" x14ac:dyDescent="0.25">
      <c r="A765" s="59" t="s">
        <v>4678</v>
      </c>
      <c r="B765" s="59" t="s">
        <v>6089</v>
      </c>
      <c r="C765" s="59" t="s">
        <v>6114</v>
      </c>
      <c r="D765" s="59" t="s">
        <v>127</v>
      </c>
      <c r="E765" s="59">
        <v>0</v>
      </c>
      <c r="F765" s="59">
        <v>0</v>
      </c>
      <c r="G765" s="59">
        <v>0</v>
      </c>
      <c r="H765" s="59">
        <v>0</v>
      </c>
      <c r="I765" s="59">
        <v>0</v>
      </c>
      <c r="J765" s="59">
        <v>0</v>
      </c>
      <c r="K765" s="59">
        <v>0</v>
      </c>
      <c r="L765" s="59">
        <v>0</v>
      </c>
      <c r="M765" s="59">
        <v>0</v>
      </c>
      <c r="N765" s="59">
        <v>0</v>
      </c>
      <c r="O765" s="59">
        <v>0</v>
      </c>
      <c r="P765" s="59">
        <v>0</v>
      </c>
      <c r="Q765" s="59">
        <v>0</v>
      </c>
      <c r="R765" s="59">
        <v>0</v>
      </c>
      <c r="S765" s="90"/>
      <c r="T765" s="90"/>
      <c r="U765" s="91"/>
    </row>
    <row r="766" spans="1:21" ht="13.2" x14ac:dyDescent="0.25">
      <c r="A766" s="59" t="s">
        <v>4679</v>
      </c>
      <c r="B766" s="59" t="s">
        <v>6089</v>
      </c>
      <c r="C766" s="59" t="s">
        <v>6115</v>
      </c>
      <c r="D766" s="59" t="s">
        <v>127</v>
      </c>
      <c r="E766" s="59">
        <v>0</v>
      </c>
      <c r="F766" s="59">
        <v>0</v>
      </c>
      <c r="G766" s="59">
        <v>0</v>
      </c>
      <c r="H766" s="59">
        <v>0</v>
      </c>
      <c r="I766" s="59">
        <v>0</v>
      </c>
      <c r="J766" s="59">
        <v>0</v>
      </c>
      <c r="K766" s="59">
        <v>0</v>
      </c>
      <c r="L766" s="59">
        <v>0</v>
      </c>
      <c r="M766" s="59">
        <v>0</v>
      </c>
      <c r="N766" s="59">
        <v>0</v>
      </c>
      <c r="O766" s="59">
        <v>0</v>
      </c>
      <c r="P766" s="59">
        <v>0</v>
      </c>
      <c r="Q766" s="59">
        <v>0</v>
      </c>
      <c r="R766" s="59">
        <v>0</v>
      </c>
      <c r="S766" s="90"/>
      <c r="T766" s="90"/>
      <c r="U766" s="91"/>
    </row>
    <row r="767" spans="1:21" ht="13.2" x14ac:dyDescent="0.25">
      <c r="A767" s="59" t="s">
        <v>4680</v>
      </c>
      <c r="B767" s="59" t="s">
        <v>6089</v>
      </c>
      <c r="C767" s="59" t="s">
        <v>6116</v>
      </c>
      <c r="D767" s="59" t="s">
        <v>127</v>
      </c>
      <c r="E767" s="59">
        <v>8796</v>
      </c>
      <c r="F767" s="59">
        <v>8796</v>
      </c>
      <c r="G767" s="59">
        <v>8796</v>
      </c>
      <c r="H767" s="59">
        <v>8796</v>
      </c>
      <c r="I767" s="59">
        <v>8796</v>
      </c>
      <c r="J767" s="59">
        <v>8796</v>
      </c>
      <c r="K767" s="59">
        <v>8796</v>
      </c>
      <c r="L767" s="59">
        <v>8796</v>
      </c>
      <c r="M767" s="59">
        <v>8796</v>
      </c>
      <c r="N767" s="59">
        <v>8796</v>
      </c>
      <c r="O767" s="59">
        <v>8796</v>
      </c>
      <c r="P767" s="59">
        <v>8796</v>
      </c>
      <c r="Q767" s="59">
        <v>8796</v>
      </c>
      <c r="R767" s="59">
        <v>8795959</v>
      </c>
      <c r="S767" s="90"/>
      <c r="T767" s="90"/>
      <c r="U767" s="91"/>
    </row>
    <row r="768" spans="1:21" ht="13.2" x14ac:dyDescent="0.25">
      <c r="A768" s="59" t="s">
        <v>4681</v>
      </c>
      <c r="B768" s="59" t="s">
        <v>6089</v>
      </c>
      <c r="C768" s="59" t="s">
        <v>6117</v>
      </c>
      <c r="D768" s="59" t="s">
        <v>127</v>
      </c>
      <c r="E768" s="59">
        <v>0</v>
      </c>
      <c r="F768" s="59">
        <v>0</v>
      </c>
      <c r="G768" s="59">
        <v>0</v>
      </c>
      <c r="H768" s="59">
        <v>0</v>
      </c>
      <c r="I768" s="59">
        <v>0</v>
      </c>
      <c r="J768" s="59">
        <v>0</v>
      </c>
      <c r="K768" s="59">
        <v>0</v>
      </c>
      <c r="L768" s="59">
        <v>0</v>
      </c>
      <c r="M768" s="59">
        <v>0</v>
      </c>
      <c r="N768" s="59">
        <v>0</v>
      </c>
      <c r="O768" s="59">
        <v>0</v>
      </c>
      <c r="P768" s="59">
        <v>0</v>
      </c>
      <c r="Q768" s="59">
        <v>0</v>
      </c>
      <c r="R768" s="59">
        <v>0</v>
      </c>
      <c r="S768" s="90"/>
      <c r="T768" s="90"/>
      <c r="U768" s="91"/>
    </row>
    <row r="769" spans="1:21" ht="13.2" x14ac:dyDescent="0.25">
      <c r="A769" s="59" t="s">
        <v>4682</v>
      </c>
      <c r="B769" s="59" t="s">
        <v>6089</v>
      </c>
      <c r="C769" s="59" t="s">
        <v>6118</v>
      </c>
      <c r="D769" s="59" t="s">
        <v>127</v>
      </c>
      <c r="E769" s="59">
        <v>9150</v>
      </c>
      <c r="F769" s="59">
        <v>9150</v>
      </c>
      <c r="G769" s="59">
        <v>9150</v>
      </c>
      <c r="H769" s="59">
        <v>9150</v>
      </c>
      <c r="I769" s="59">
        <v>9150</v>
      </c>
      <c r="J769" s="59">
        <v>9150</v>
      </c>
      <c r="K769" s="59">
        <v>9356</v>
      </c>
      <c r="L769" s="59">
        <v>9356</v>
      </c>
      <c r="M769" s="59">
        <v>9357</v>
      </c>
      <c r="N769" s="59">
        <v>9357</v>
      </c>
      <c r="O769" s="59">
        <v>9357</v>
      </c>
      <c r="P769" s="59">
        <v>9357</v>
      </c>
      <c r="Q769" s="59">
        <v>9357</v>
      </c>
      <c r="R769" s="59">
        <v>9261638</v>
      </c>
      <c r="S769" s="90"/>
      <c r="T769" s="90"/>
      <c r="U769" s="91"/>
    </row>
    <row r="770" spans="1:21" ht="13.2" x14ac:dyDescent="0.25">
      <c r="A770" s="59" t="s">
        <v>4683</v>
      </c>
      <c r="B770" s="59" t="s">
        <v>6089</v>
      </c>
      <c r="C770" s="59" t="s">
        <v>6119</v>
      </c>
      <c r="D770" s="59" t="s">
        <v>127</v>
      </c>
      <c r="E770" s="59">
        <v>0</v>
      </c>
      <c r="F770" s="59">
        <v>0</v>
      </c>
      <c r="G770" s="59">
        <v>0</v>
      </c>
      <c r="H770" s="59">
        <v>0</v>
      </c>
      <c r="I770" s="59">
        <v>0</v>
      </c>
      <c r="J770" s="59">
        <v>0</v>
      </c>
      <c r="K770" s="59">
        <v>0</v>
      </c>
      <c r="L770" s="59">
        <v>0</v>
      </c>
      <c r="M770" s="59">
        <v>0</v>
      </c>
      <c r="N770" s="59">
        <v>0</v>
      </c>
      <c r="O770" s="59">
        <v>0</v>
      </c>
      <c r="P770" s="59">
        <v>0</v>
      </c>
      <c r="Q770" s="59">
        <v>0</v>
      </c>
      <c r="R770" s="59">
        <v>423</v>
      </c>
      <c r="S770" s="90"/>
      <c r="T770" s="90"/>
      <c r="U770" s="91"/>
    </row>
    <row r="771" spans="1:21" ht="13.2" x14ac:dyDescent="0.25">
      <c r="A771" s="59" t="s">
        <v>4684</v>
      </c>
      <c r="B771" s="59" t="s">
        <v>6089</v>
      </c>
      <c r="C771" s="59" t="s">
        <v>6120</v>
      </c>
      <c r="D771" s="59" t="s">
        <v>127</v>
      </c>
      <c r="E771" s="59">
        <v>0</v>
      </c>
      <c r="F771" s="59">
        <v>0</v>
      </c>
      <c r="G771" s="59">
        <v>0</v>
      </c>
      <c r="H771" s="59">
        <v>0</v>
      </c>
      <c r="I771" s="59">
        <v>0</v>
      </c>
      <c r="J771" s="59">
        <v>0</v>
      </c>
      <c r="K771" s="59">
        <v>0</v>
      </c>
      <c r="L771" s="59">
        <v>0</v>
      </c>
      <c r="M771" s="59">
        <v>0</v>
      </c>
      <c r="N771" s="59">
        <v>0</v>
      </c>
      <c r="O771" s="59">
        <v>0</v>
      </c>
      <c r="P771" s="59">
        <v>0</v>
      </c>
      <c r="Q771" s="59">
        <v>0</v>
      </c>
      <c r="R771" s="59">
        <v>0</v>
      </c>
      <c r="S771" s="90"/>
      <c r="T771" s="90"/>
      <c r="U771" s="91"/>
    </row>
    <row r="772" spans="1:21" ht="13.2" x14ac:dyDescent="0.25">
      <c r="A772" s="59" t="s">
        <v>4685</v>
      </c>
      <c r="B772" s="59" t="s">
        <v>6089</v>
      </c>
      <c r="C772" s="59" t="s">
        <v>6121</v>
      </c>
      <c r="D772" s="59" t="s">
        <v>127</v>
      </c>
      <c r="E772" s="59">
        <v>2700</v>
      </c>
      <c r="F772" s="59">
        <v>2700</v>
      </c>
      <c r="G772" s="59">
        <v>2700</v>
      </c>
      <c r="H772" s="59">
        <v>2700</v>
      </c>
      <c r="I772" s="59">
        <v>2700</v>
      </c>
      <c r="J772" s="59">
        <v>2700</v>
      </c>
      <c r="K772" s="59">
        <v>2700</v>
      </c>
      <c r="L772" s="59">
        <v>2700</v>
      </c>
      <c r="M772" s="59">
        <v>2700</v>
      </c>
      <c r="N772" s="59">
        <v>2700</v>
      </c>
      <c r="O772" s="59">
        <v>2700</v>
      </c>
      <c r="P772" s="59">
        <v>2700</v>
      </c>
      <c r="Q772" s="59">
        <v>2700</v>
      </c>
      <c r="R772" s="59">
        <v>2700205</v>
      </c>
      <c r="S772" s="90"/>
      <c r="T772" s="90"/>
      <c r="U772" s="91"/>
    </row>
    <row r="773" spans="1:21" ht="13.2" x14ac:dyDescent="0.25">
      <c r="A773" s="59" t="s">
        <v>4686</v>
      </c>
      <c r="B773" s="59" t="s">
        <v>6089</v>
      </c>
      <c r="C773" s="59" t="s">
        <v>6122</v>
      </c>
      <c r="D773" s="59" t="s">
        <v>127</v>
      </c>
      <c r="E773" s="59">
        <v>0</v>
      </c>
      <c r="F773" s="59">
        <v>0</v>
      </c>
      <c r="G773" s="59">
        <v>0</v>
      </c>
      <c r="H773" s="59">
        <v>0</v>
      </c>
      <c r="I773" s="59">
        <v>0</v>
      </c>
      <c r="J773" s="59">
        <v>0</v>
      </c>
      <c r="K773" s="59">
        <v>0</v>
      </c>
      <c r="L773" s="59">
        <v>0</v>
      </c>
      <c r="M773" s="59">
        <v>0</v>
      </c>
      <c r="N773" s="59">
        <v>0</v>
      </c>
      <c r="O773" s="59">
        <v>0</v>
      </c>
      <c r="P773" s="59">
        <v>0</v>
      </c>
      <c r="Q773" s="59">
        <v>0</v>
      </c>
      <c r="R773" s="59">
        <v>0</v>
      </c>
      <c r="S773" s="90"/>
      <c r="T773" s="90"/>
      <c r="U773" s="91"/>
    </row>
    <row r="774" spans="1:21" ht="13.2" x14ac:dyDescent="0.25">
      <c r="A774" s="59" t="s">
        <v>4687</v>
      </c>
      <c r="B774" s="59" t="s">
        <v>6089</v>
      </c>
      <c r="C774" s="59" t="s">
        <v>6123</v>
      </c>
      <c r="D774" s="59" t="s">
        <v>127</v>
      </c>
      <c r="E774" s="59">
        <v>23954</v>
      </c>
      <c r="F774" s="59">
        <v>23954</v>
      </c>
      <c r="G774" s="59">
        <v>23954</v>
      </c>
      <c r="H774" s="59">
        <v>23954</v>
      </c>
      <c r="I774" s="59">
        <v>23954</v>
      </c>
      <c r="J774" s="59">
        <v>23954</v>
      </c>
      <c r="K774" s="59">
        <v>24159</v>
      </c>
      <c r="L774" s="59">
        <v>24159</v>
      </c>
      <c r="M774" s="59">
        <v>24160</v>
      </c>
      <c r="N774" s="59">
        <v>24160</v>
      </c>
      <c r="O774" s="59">
        <v>24160</v>
      </c>
      <c r="P774" s="59">
        <v>24160</v>
      </c>
      <c r="Q774" s="59">
        <v>24160</v>
      </c>
      <c r="R774" s="59">
        <v>24065540</v>
      </c>
      <c r="S774" s="90"/>
      <c r="T774" s="90"/>
      <c r="U774" s="91"/>
    </row>
    <row r="775" spans="1:21" ht="13.2" x14ac:dyDescent="0.25">
      <c r="A775" s="59" t="s">
        <v>4688</v>
      </c>
      <c r="B775" s="59" t="s">
        <v>6089</v>
      </c>
      <c r="C775" s="59" t="s">
        <v>6124</v>
      </c>
      <c r="D775" s="59" t="s">
        <v>127</v>
      </c>
      <c r="E775" s="59">
        <v>0</v>
      </c>
      <c r="F775" s="59">
        <v>0</v>
      </c>
      <c r="G775" s="59">
        <v>0</v>
      </c>
      <c r="H775" s="59">
        <v>0</v>
      </c>
      <c r="I775" s="59">
        <v>0</v>
      </c>
      <c r="J775" s="59">
        <v>0</v>
      </c>
      <c r="K775" s="59">
        <v>0</v>
      </c>
      <c r="L775" s="59">
        <v>0</v>
      </c>
      <c r="M775" s="59">
        <v>0</v>
      </c>
      <c r="N775" s="59">
        <v>0</v>
      </c>
      <c r="O775" s="59">
        <v>0</v>
      </c>
      <c r="P775" s="59">
        <v>0</v>
      </c>
      <c r="Q775" s="59">
        <v>0</v>
      </c>
      <c r="R775" s="59">
        <v>0</v>
      </c>
      <c r="S775" s="90"/>
      <c r="T775" s="90"/>
      <c r="U775" s="91"/>
    </row>
    <row r="776" spans="1:21" ht="13.2" x14ac:dyDescent="0.25">
      <c r="A776" s="59" t="s">
        <v>4689</v>
      </c>
      <c r="B776" s="59" t="s">
        <v>6089</v>
      </c>
      <c r="C776" s="59" t="s">
        <v>6125</v>
      </c>
      <c r="D776" s="59" t="s">
        <v>127</v>
      </c>
      <c r="E776" s="59">
        <v>1783</v>
      </c>
      <c r="F776" s="59">
        <v>1783</v>
      </c>
      <c r="G776" s="59">
        <v>1783</v>
      </c>
      <c r="H776" s="59">
        <v>1783</v>
      </c>
      <c r="I776" s="59">
        <v>1783</v>
      </c>
      <c r="J776" s="59">
        <v>1783</v>
      </c>
      <c r="K776" s="59">
        <v>1783</v>
      </c>
      <c r="L776" s="59">
        <v>1783</v>
      </c>
      <c r="M776" s="59">
        <v>1783</v>
      </c>
      <c r="N776" s="59">
        <v>1783</v>
      </c>
      <c r="O776" s="59">
        <v>1783</v>
      </c>
      <c r="P776" s="59">
        <v>1783</v>
      </c>
      <c r="Q776" s="59">
        <v>1783</v>
      </c>
      <c r="R776" s="59">
        <v>1782985</v>
      </c>
      <c r="S776" s="90"/>
      <c r="T776" s="90"/>
      <c r="U776" s="91"/>
    </row>
    <row r="777" spans="1:21" ht="13.2" x14ac:dyDescent="0.25">
      <c r="A777" s="59" t="s">
        <v>4690</v>
      </c>
      <c r="B777" s="59" t="s">
        <v>6089</v>
      </c>
      <c r="C777" s="59" t="s">
        <v>6126</v>
      </c>
      <c r="D777" s="59" t="s">
        <v>127</v>
      </c>
      <c r="E777" s="59">
        <v>0</v>
      </c>
      <c r="F777" s="59">
        <v>0</v>
      </c>
      <c r="G777" s="59">
        <v>0</v>
      </c>
      <c r="H777" s="59">
        <v>0</v>
      </c>
      <c r="I777" s="59">
        <v>0</v>
      </c>
      <c r="J777" s="59">
        <v>0</v>
      </c>
      <c r="K777" s="59">
        <v>0</v>
      </c>
      <c r="L777" s="59">
        <v>0</v>
      </c>
      <c r="M777" s="59">
        <v>0</v>
      </c>
      <c r="N777" s="59">
        <v>0</v>
      </c>
      <c r="O777" s="59">
        <v>0</v>
      </c>
      <c r="P777" s="59">
        <v>0</v>
      </c>
      <c r="Q777" s="59">
        <v>0</v>
      </c>
      <c r="R777" s="59">
        <v>0</v>
      </c>
      <c r="S777" s="90"/>
      <c r="T777" s="90"/>
      <c r="U777" s="91"/>
    </row>
    <row r="778" spans="1:21" ht="13.2" x14ac:dyDescent="0.25">
      <c r="A778" s="59" t="s">
        <v>4691</v>
      </c>
      <c r="B778" s="59" t="s">
        <v>6089</v>
      </c>
      <c r="C778" s="59" t="s">
        <v>6127</v>
      </c>
      <c r="D778" s="59" t="s">
        <v>127</v>
      </c>
      <c r="E778" s="59">
        <v>31</v>
      </c>
      <c r="F778" s="59">
        <v>31</v>
      </c>
      <c r="G778" s="59">
        <v>31</v>
      </c>
      <c r="H778" s="59">
        <v>31</v>
      </c>
      <c r="I778" s="59">
        <v>31</v>
      </c>
      <c r="J778" s="59">
        <v>31</v>
      </c>
      <c r="K778" s="59">
        <v>31</v>
      </c>
      <c r="L778" s="59">
        <v>31</v>
      </c>
      <c r="M778" s="59">
        <v>31</v>
      </c>
      <c r="N778" s="59">
        <v>31</v>
      </c>
      <c r="O778" s="59">
        <v>31</v>
      </c>
      <c r="P778" s="59">
        <v>31</v>
      </c>
      <c r="Q778" s="59">
        <v>31</v>
      </c>
      <c r="R778" s="59">
        <v>30560</v>
      </c>
      <c r="S778" s="90"/>
      <c r="T778" s="90"/>
      <c r="U778" s="91"/>
    </row>
    <row r="779" spans="1:21" ht="13.2" x14ac:dyDescent="0.25">
      <c r="A779" s="59" t="s">
        <v>4692</v>
      </c>
      <c r="B779" s="59" t="s">
        <v>6089</v>
      </c>
      <c r="C779" s="59" t="s">
        <v>6128</v>
      </c>
      <c r="D779" s="59" t="s">
        <v>127</v>
      </c>
      <c r="E779" s="59">
        <v>0</v>
      </c>
      <c r="F779" s="59">
        <v>0</v>
      </c>
      <c r="G779" s="59">
        <v>0</v>
      </c>
      <c r="H779" s="59">
        <v>0</v>
      </c>
      <c r="I779" s="59">
        <v>0</v>
      </c>
      <c r="J779" s="59">
        <v>0</v>
      </c>
      <c r="K779" s="59">
        <v>0</v>
      </c>
      <c r="L779" s="59">
        <v>0</v>
      </c>
      <c r="M779" s="59">
        <v>0</v>
      </c>
      <c r="N779" s="59">
        <v>0</v>
      </c>
      <c r="O779" s="59">
        <v>0</v>
      </c>
      <c r="P779" s="59">
        <v>0</v>
      </c>
      <c r="Q779" s="59">
        <v>0</v>
      </c>
      <c r="R779" s="59">
        <v>0</v>
      </c>
      <c r="S779" s="90"/>
      <c r="T779" s="90"/>
      <c r="U779" s="91"/>
    </row>
    <row r="780" spans="1:21" ht="13.2" x14ac:dyDescent="0.25">
      <c r="A780" s="59" t="s">
        <v>4693</v>
      </c>
      <c r="B780" s="59" t="s">
        <v>6089</v>
      </c>
      <c r="C780" s="59" t="s">
        <v>6129</v>
      </c>
      <c r="D780" s="59" t="s">
        <v>127</v>
      </c>
      <c r="E780" s="59">
        <v>180</v>
      </c>
      <c r="F780" s="59">
        <v>180</v>
      </c>
      <c r="G780" s="59">
        <v>180</v>
      </c>
      <c r="H780" s="59">
        <v>206</v>
      </c>
      <c r="I780" s="59">
        <v>206</v>
      </c>
      <c r="J780" s="59">
        <v>206</v>
      </c>
      <c r="K780" s="59">
        <v>206</v>
      </c>
      <c r="L780" s="59">
        <v>206</v>
      </c>
      <c r="M780" s="59">
        <v>206</v>
      </c>
      <c r="N780" s="59">
        <v>206</v>
      </c>
      <c r="O780" s="59">
        <v>206</v>
      </c>
      <c r="P780" s="59">
        <v>206</v>
      </c>
      <c r="Q780" s="59">
        <v>206</v>
      </c>
      <c r="R780" s="59">
        <v>200462</v>
      </c>
      <c r="S780" s="90"/>
      <c r="T780" s="90"/>
      <c r="U780" s="91"/>
    </row>
    <row r="781" spans="1:21" ht="13.2" x14ac:dyDescent="0.25">
      <c r="A781" s="59" t="s">
        <v>4694</v>
      </c>
      <c r="B781" s="59" t="s">
        <v>6089</v>
      </c>
      <c r="C781" s="59" t="s">
        <v>6130</v>
      </c>
      <c r="D781" s="59" t="s">
        <v>127</v>
      </c>
      <c r="E781" s="59">
        <v>0</v>
      </c>
      <c r="F781" s="59">
        <v>0</v>
      </c>
      <c r="G781" s="59">
        <v>0</v>
      </c>
      <c r="H781" s="59">
        <v>0</v>
      </c>
      <c r="I781" s="59">
        <v>0</v>
      </c>
      <c r="J781" s="59">
        <v>0</v>
      </c>
      <c r="K781" s="59">
        <v>0</v>
      </c>
      <c r="L781" s="59">
        <v>0</v>
      </c>
      <c r="M781" s="59">
        <v>0</v>
      </c>
      <c r="N781" s="59">
        <v>0</v>
      </c>
      <c r="O781" s="59">
        <v>0</v>
      </c>
      <c r="P781" s="59">
        <v>0</v>
      </c>
      <c r="Q781" s="59">
        <v>0</v>
      </c>
      <c r="R781" s="59">
        <v>0</v>
      </c>
      <c r="S781" s="90"/>
      <c r="T781" s="90"/>
      <c r="U781" s="91"/>
    </row>
    <row r="782" spans="1:21" ht="13.2" x14ac:dyDescent="0.25">
      <c r="A782" s="59" t="s">
        <v>4695</v>
      </c>
      <c r="B782" s="59" t="s">
        <v>6089</v>
      </c>
      <c r="C782" s="59" t="s">
        <v>6131</v>
      </c>
      <c r="D782" s="59" t="s">
        <v>127</v>
      </c>
      <c r="E782" s="59">
        <v>127</v>
      </c>
      <c r="F782" s="59">
        <v>127</v>
      </c>
      <c r="G782" s="59">
        <v>127</v>
      </c>
      <c r="H782" s="59">
        <v>127</v>
      </c>
      <c r="I782" s="59">
        <v>127</v>
      </c>
      <c r="J782" s="59">
        <v>127</v>
      </c>
      <c r="K782" s="59">
        <v>127</v>
      </c>
      <c r="L782" s="59">
        <v>127</v>
      </c>
      <c r="M782" s="59">
        <v>127</v>
      </c>
      <c r="N782" s="59">
        <v>127</v>
      </c>
      <c r="O782" s="59">
        <v>127</v>
      </c>
      <c r="P782" s="59">
        <v>127</v>
      </c>
      <c r="Q782" s="59">
        <v>127</v>
      </c>
      <c r="R782" s="59">
        <v>126549</v>
      </c>
      <c r="S782" s="90"/>
      <c r="T782" s="90"/>
      <c r="U782" s="91"/>
    </row>
    <row r="783" spans="1:21" ht="13.2" x14ac:dyDescent="0.25">
      <c r="A783" s="59" t="s">
        <v>4696</v>
      </c>
      <c r="B783" s="59" t="s">
        <v>6089</v>
      </c>
      <c r="C783" s="59" t="s">
        <v>6132</v>
      </c>
      <c r="D783" s="59" t="s">
        <v>127</v>
      </c>
      <c r="E783" s="59">
        <v>0</v>
      </c>
      <c r="F783" s="59">
        <v>0</v>
      </c>
      <c r="G783" s="59">
        <v>0</v>
      </c>
      <c r="H783" s="59">
        <v>0</v>
      </c>
      <c r="I783" s="59">
        <v>0</v>
      </c>
      <c r="J783" s="59">
        <v>0</v>
      </c>
      <c r="K783" s="59">
        <v>0</v>
      </c>
      <c r="L783" s="59">
        <v>0</v>
      </c>
      <c r="M783" s="59">
        <v>0</v>
      </c>
      <c r="N783" s="59">
        <v>0</v>
      </c>
      <c r="O783" s="59">
        <v>0</v>
      </c>
      <c r="P783" s="59">
        <v>0</v>
      </c>
      <c r="Q783" s="59">
        <v>0</v>
      </c>
      <c r="R783" s="59">
        <v>0</v>
      </c>
      <c r="S783" s="90"/>
      <c r="T783" s="90"/>
      <c r="U783" s="91"/>
    </row>
    <row r="784" spans="1:21" ht="13.2" x14ac:dyDescent="0.25">
      <c r="A784" s="59" t="s">
        <v>4697</v>
      </c>
      <c r="B784" s="59" t="s">
        <v>6089</v>
      </c>
      <c r="C784" s="59" t="s">
        <v>6133</v>
      </c>
      <c r="D784" s="59" t="s">
        <v>127</v>
      </c>
      <c r="E784" s="59">
        <v>4059</v>
      </c>
      <c r="F784" s="59">
        <v>4059</v>
      </c>
      <c r="G784" s="59">
        <v>4059</v>
      </c>
      <c r="H784" s="59">
        <v>4059</v>
      </c>
      <c r="I784" s="59">
        <v>4059</v>
      </c>
      <c r="J784" s="59">
        <v>4059</v>
      </c>
      <c r="K784" s="59">
        <v>4059</v>
      </c>
      <c r="L784" s="59">
        <v>4059</v>
      </c>
      <c r="M784" s="59">
        <v>4059</v>
      </c>
      <c r="N784" s="59">
        <v>4059</v>
      </c>
      <c r="O784" s="59">
        <v>4059</v>
      </c>
      <c r="P784" s="59">
        <v>4059</v>
      </c>
      <c r="Q784" s="59">
        <v>4059</v>
      </c>
      <c r="R784" s="59">
        <v>4058986</v>
      </c>
      <c r="S784" s="90"/>
      <c r="T784" s="90"/>
      <c r="U784" s="91"/>
    </row>
    <row r="785" spans="1:21" ht="13.2" x14ac:dyDescent="0.25">
      <c r="A785" s="59" t="s">
        <v>4698</v>
      </c>
      <c r="B785" s="59" t="s">
        <v>6089</v>
      </c>
      <c r="C785" s="59" t="s">
        <v>6134</v>
      </c>
      <c r="D785" s="59" t="s">
        <v>127</v>
      </c>
      <c r="E785" s="59">
        <v>0</v>
      </c>
      <c r="F785" s="59">
        <v>0</v>
      </c>
      <c r="G785" s="59">
        <v>0</v>
      </c>
      <c r="H785" s="59">
        <v>0</v>
      </c>
      <c r="I785" s="59">
        <v>0</v>
      </c>
      <c r="J785" s="59">
        <v>0</v>
      </c>
      <c r="K785" s="59">
        <v>0</v>
      </c>
      <c r="L785" s="59">
        <v>0</v>
      </c>
      <c r="M785" s="59">
        <v>0</v>
      </c>
      <c r="N785" s="59">
        <v>0</v>
      </c>
      <c r="O785" s="59">
        <v>0</v>
      </c>
      <c r="P785" s="59">
        <v>0</v>
      </c>
      <c r="Q785" s="59">
        <v>0</v>
      </c>
      <c r="R785" s="59">
        <v>0</v>
      </c>
      <c r="S785" s="90"/>
      <c r="T785" s="90"/>
      <c r="U785" s="91"/>
    </row>
    <row r="786" spans="1:21" ht="13.2" x14ac:dyDescent="0.25">
      <c r="A786" s="59" t="s">
        <v>4699</v>
      </c>
      <c r="B786" s="59" t="s">
        <v>6089</v>
      </c>
      <c r="C786" s="59" t="s">
        <v>6135</v>
      </c>
      <c r="D786" s="59" t="s">
        <v>127</v>
      </c>
      <c r="E786" s="59">
        <v>4730</v>
      </c>
      <c r="F786" s="59">
        <v>4730</v>
      </c>
      <c r="G786" s="59">
        <v>4730</v>
      </c>
      <c r="H786" s="59">
        <v>4730</v>
      </c>
      <c r="I786" s="59">
        <v>4730</v>
      </c>
      <c r="J786" s="59">
        <v>4730</v>
      </c>
      <c r="K786" s="59">
        <v>4730</v>
      </c>
      <c r="L786" s="59">
        <v>4730</v>
      </c>
      <c r="M786" s="59">
        <v>4730</v>
      </c>
      <c r="N786" s="59">
        <v>4730</v>
      </c>
      <c r="O786" s="59">
        <v>4730</v>
      </c>
      <c r="P786" s="59">
        <v>4730</v>
      </c>
      <c r="Q786" s="59">
        <v>4730</v>
      </c>
      <c r="R786" s="59">
        <v>4729803</v>
      </c>
      <c r="S786" s="90"/>
      <c r="T786" s="90"/>
      <c r="U786" s="91"/>
    </row>
    <row r="787" spans="1:21" ht="13.2" x14ac:dyDescent="0.25">
      <c r="A787" s="59" t="s">
        <v>4700</v>
      </c>
      <c r="B787" s="59" t="s">
        <v>6089</v>
      </c>
      <c r="C787" s="59" t="s">
        <v>6136</v>
      </c>
      <c r="D787" s="59" t="s">
        <v>127</v>
      </c>
      <c r="E787" s="59">
        <v>0</v>
      </c>
      <c r="F787" s="59">
        <v>0</v>
      </c>
      <c r="G787" s="59">
        <v>0</v>
      </c>
      <c r="H787" s="59">
        <v>0</v>
      </c>
      <c r="I787" s="59">
        <v>0</v>
      </c>
      <c r="J787" s="59">
        <v>0</v>
      </c>
      <c r="K787" s="59">
        <v>0</v>
      </c>
      <c r="L787" s="59">
        <v>0</v>
      </c>
      <c r="M787" s="59">
        <v>0</v>
      </c>
      <c r="N787" s="59">
        <v>0</v>
      </c>
      <c r="O787" s="59">
        <v>0</v>
      </c>
      <c r="P787" s="59">
        <v>0</v>
      </c>
      <c r="Q787" s="59">
        <v>0</v>
      </c>
      <c r="R787" s="59">
        <v>0</v>
      </c>
      <c r="S787" s="90"/>
      <c r="T787" s="90"/>
      <c r="U787" s="91"/>
    </row>
    <row r="788" spans="1:21" ht="13.2" x14ac:dyDescent="0.25">
      <c r="A788" s="59" t="s">
        <v>4701</v>
      </c>
      <c r="B788" s="59" t="s">
        <v>6089</v>
      </c>
      <c r="C788" s="59" t="s">
        <v>6137</v>
      </c>
      <c r="D788" s="59" t="s">
        <v>127</v>
      </c>
      <c r="E788" s="59">
        <v>0</v>
      </c>
      <c r="F788" s="59">
        <v>0</v>
      </c>
      <c r="G788" s="59">
        <v>0</v>
      </c>
      <c r="H788" s="59">
        <v>0</v>
      </c>
      <c r="I788" s="59">
        <v>0</v>
      </c>
      <c r="J788" s="59">
        <v>0</v>
      </c>
      <c r="K788" s="59">
        <v>0</v>
      </c>
      <c r="L788" s="59">
        <v>0</v>
      </c>
      <c r="M788" s="59">
        <v>0</v>
      </c>
      <c r="N788" s="59">
        <v>0</v>
      </c>
      <c r="O788" s="59">
        <v>0</v>
      </c>
      <c r="P788" s="59">
        <v>0</v>
      </c>
      <c r="Q788" s="59">
        <v>0</v>
      </c>
      <c r="R788" s="59">
        <v>0</v>
      </c>
      <c r="S788" s="90"/>
      <c r="T788" s="90"/>
      <c r="U788" s="91"/>
    </row>
    <row r="789" spans="1:21" ht="13.2" x14ac:dyDescent="0.25">
      <c r="A789" s="59" t="s">
        <v>4702</v>
      </c>
      <c r="B789" s="59" t="s">
        <v>6089</v>
      </c>
      <c r="C789" s="59" t="s">
        <v>6138</v>
      </c>
      <c r="D789" s="59" t="s">
        <v>127</v>
      </c>
      <c r="E789" s="59">
        <v>0</v>
      </c>
      <c r="F789" s="59">
        <v>0</v>
      </c>
      <c r="G789" s="59">
        <v>0</v>
      </c>
      <c r="H789" s="59">
        <v>0</v>
      </c>
      <c r="I789" s="59">
        <v>0</v>
      </c>
      <c r="J789" s="59">
        <v>0</v>
      </c>
      <c r="K789" s="59">
        <v>0</v>
      </c>
      <c r="L789" s="59">
        <v>0</v>
      </c>
      <c r="M789" s="59">
        <v>0</v>
      </c>
      <c r="N789" s="59">
        <v>0</v>
      </c>
      <c r="O789" s="59">
        <v>0</v>
      </c>
      <c r="P789" s="59">
        <v>0</v>
      </c>
      <c r="Q789" s="59">
        <v>0</v>
      </c>
      <c r="R789" s="59">
        <v>0</v>
      </c>
      <c r="S789" s="90"/>
      <c r="T789" s="90"/>
      <c r="U789" s="91"/>
    </row>
    <row r="790" spans="1:21" ht="13.2" x14ac:dyDescent="0.25">
      <c r="A790" s="59" t="s">
        <v>4703</v>
      </c>
      <c r="B790" s="59" t="s">
        <v>6089</v>
      </c>
      <c r="C790" s="59" t="s">
        <v>6139</v>
      </c>
      <c r="D790" s="59" t="s">
        <v>127</v>
      </c>
      <c r="E790" s="59">
        <v>209</v>
      </c>
      <c r="F790" s="59">
        <v>209</v>
      </c>
      <c r="G790" s="59">
        <v>209</v>
      </c>
      <c r="H790" s="59">
        <v>209</v>
      </c>
      <c r="I790" s="59">
        <v>209</v>
      </c>
      <c r="J790" s="59">
        <v>209</v>
      </c>
      <c r="K790" s="59">
        <v>209</v>
      </c>
      <c r="L790" s="59">
        <v>209</v>
      </c>
      <c r="M790" s="59">
        <v>209</v>
      </c>
      <c r="N790" s="59">
        <v>209</v>
      </c>
      <c r="O790" s="59">
        <v>209</v>
      </c>
      <c r="P790" s="59">
        <v>209</v>
      </c>
      <c r="Q790" s="59">
        <v>209</v>
      </c>
      <c r="R790" s="59">
        <v>208637</v>
      </c>
      <c r="S790" s="90"/>
      <c r="T790" s="90"/>
      <c r="U790" s="91"/>
    </row>
    <row r="791" spans="1:21" ht="13.2" x14ac:dyDescent="0.25">
      <c r="A791" s="59" t="s">
        <v>4704</v>
      </c>
      <c r="B791" s="59" t="s">
        <v>6089</v>
      </c>
      <c r="C791" s="59" t="s">
        <v>6140</v>
      </c>
      <c r="D791" s="59" t="s">
        <v>127</v>
      </c>
      <c r="E791" s="59">
        <v>267</v>
      </c>
      <c r="F791" s="59">
        <v>267</v>
      </c>
      <c r="G791" s="59">
        <v>267</v>
      </c>
      <c r="H791" s="59">
        <v>267</v>
      </c>
      <c r="I791" s="59">
        <v>267</v>
      </c>
      <c r="J791" s="59">
        <v>267</v>
      </c>
      <c r="K791" s="59">
        <v>267</v>
      </c>
      <c r="L791" s="59">
        <v>267</v>
      </c>
      <c r="M791" s="59">
        <v>267</v>
      </c>
      <c r="N791" s="59">
        <v>267</v>
      </c>
      <c r="O791" s="59">
        <v>187</v>
      </c>
      <c r="P791" s="59">
        <v>187</v>
      </c>
      <c r="Q791" s="59">
        <v>187</v>
      </c>
      <c r="R791" s="59">
        <v>249918</v>
      </c>
      <c r="S791" s="90"/>
      <c r="T791" s="90"/>
      <c r="U791" s="91"/>
    </row>
    <row r="792" spans="1:21" ht="13.2" x14ac:dyDescent="0.25">
      <c r="A792" s="59" t="s">
        <v>4705</v>
      </c>
      <c r="B792" s="59" t="s">
        <v>6089</v>
      </c>
      <c r="C792" s="59" t="s">
        <v>6141</v>
      </c>
      <c r="D792" s="59" t="s">
        <v>127</v>
      </c>
      <c r="E792" s="59">
        <v>26</v>
      </c>
      <c r="F792" s="59">
        <v>26</v>
      </c>
      <c r="G792" s="59">
        <v>26</v>
      </c>
      <c r="H792" s="59">
        <v>26</v>
      </c>
      <c r="I792" s="59">
        <v>26</v>
      </c>
      <c r="J792" s="59">
        <v>26</v>
      </c>
      <c r="K792" s="59">
        <v>26</v>
      </c>
      <c r="L792" s="59">
        <v>26</v>
      </c>
      <c r="M792" s="59">
        <v>26</v>
      </c>
      <c r="N792" s="59">
        <v>26</v>
      </c>
      <c r="O792" s="59">
        <v>26</v>
      </c>
      <c r="P792" s="59">
        <v>26</v>
      </c>
      <c r="Q792" s="59">
        <v>26</v>
      </c>
      <c r="R792" s="59">
        <v>25891</v>
      </c>
      <c r="S792" s="90"/>
      <c r="T792" s="90"/>
      <c r="U792" s="91"/>
    </row>
    <row r="793" spans="1:21" ht="13.2" x14ac:dyDescent="0.25">
      <c r="A793" s="59" t="s">
        <v>4706</v>
      </c>
      <c r="B793" s="59" t="s">
        <v>6089</v>
      </c>
      <c r="C793" s="59" t="s">
        <v>6142</v>
      </c>
      <c r="D793" s="59" t="s">
        <v>127</v>
      </c>
      <c r="E793" s="59">
        <v>0</v>
      </c>
      <c r="F793" s="59">
        <v>0</v>
      </c>
      <c r="G793" s="59">
        <v>0</v>
      </c>
      <c r="H793" s="59">
        <v>0</v>
      </c>
      <c r="I793" s="59">
        <v>0</v>
      </c>
      <c r="J793" s="59">
        <v>0</v>
      </c>
      <c r="K793" s="59">
        <v>0</v>
      </c>
      <c r="L793" s="59">
        <v>0</v>
      </c>
      <c r="M793" s="59">
        <v>0</v>
      </c>
      <c r="N793" s="59">
        <v>0</v>
      </c>
      <c r="O793" s="59">
        <v>0</v>
      </c>
      <c r="P793" s="59">
        <v>0</v>
      </c>
      <c r="Q793" s="59">
        <v>0</v>
      </c>
      <c r="R793" s="59">
        <v>0</v>
      </c>
      <c r="S793" s="90"/>
      <c r="T793" s="90"/>
      <c r="U793" s="91"/>
    </row>
    <row r="794" spans="1:21" ht="13.2" x14ac:dyDescent="0.25">
      <c r="A794" s="59" t="s">
        <v>4707</v>
      </c>
      <c r="B794" s="59" t="s">
        <v>6089</v>
      </c>
      <c r="C794" s="59" t="s">
        <v>6143</v>
      </c>
      <c r="D794" s="59" t="s">
        <v>127</v>
      </c>
      <c r="E794" s="59">
        <v>2835</v>
      </c>
      <c r="F794" s="59">
        <v>2835</v>
      </c>
      <c r="G794" s="59">
        <v>2835</v>
      </c>
      <c r="H794" s="59">
        <v>2835</v>
      </c>
      <c r="I794" s="59">
        <v>2835</v>
      </c>
      <c r="J794" s="59">
        <v>2835</v>
      </c>
      <c r="K794" s="59">
        <v>2835</v>
      </c>
      <c r="L794" s="59">
        <v>2835</v>
      </c>
      <c r="M794" s="59">
        <v>2835</v>
      </c>
      <c r="N794" s="59">
        <v>2835</v>
      </c>
      <c r="O794" s="59">
        <v>2835</v>
      </c>
      <c r="P794" s="59">
        <v>2835</v>
      </c>
      <c r="Q794" s="59">
        <v>2835</v>
      </c>
      <c r="R794" s="59">
        <v>2835144</v>
      </c>
      <c r="S794" s="90"/>
      <c r="T794" s="90"/>
      <c r="U794" s="91"/>
    </row>
    <row r="795" spans="1:21" ht="13.2" x14ac:dyDescent="0.25">
      <c r="A795" s="59" t="s">
        <v>4708</v>
      </c>
      <c r="B795" s="59" t="s">
        <v>6089</v>
      </c>
      <c r="C795" s="59" t="s">
        <v>6144</v>
      </c>
      <c r="D795" s="59" t="s">
        <v>127</v>
      </c>
      <c r="E795" s="59">
        <v>0</v>
      </c>
      <c r="F795" s="59">
        <v>0</v>
      </c>
      <c r="G795" s="59">
        <v>0</v>
      </c>
      <c r="H795" s="59">
        <v>0</v>
      </c>
      <c r="I795" s="59">
        <v>0</v>
      </c>
      <c r="J795" s="59">
        <v>0</v>
      </c>
      <c r="K795" s="59">
        <v>0</v>
      </c>
      <c r="L795" s="59">
        <v>0</v>
      </c>
      <c r="M795" s="59">
        <v>0</v>
      </c>
      <c r="N795" s="59">
        <v>0</v>
      </c>
      <c r="O795" s="59">
        <v>0</v>
      </c>
      <c r="P795" s="59">
        <v>0</v>
      </c>
      <c r="Q795" s="59">
        <v>0</v>
      </c>
      <c r="R795" s="59">
        <v>0</v>
      </c>
      <c r="S795" s="90"/>
      <c r="T795" s="90"/>
      <c r="U795" s="91"/>
    </row>
    <row r="796" spans="1:21" ht="13.2" x14ac:dyDescent="0.25">
      <c r="A796" s="59" t="s">
        <v>4709</v>
      </c>
      <c r="B796" s="59" t="s">
        <v>6089</v>
      </c>
      <c r="C796" s="59" t="s">
        <v>6145</v>
      </c>
      <c r="D796" s="59" t="s">
        <v>127</v>
      </c>
      <c r="E796" s="59">
        <v>3525</v>
      </c>
      <c r="F796" s="59">
        <v>3525</v>
      </c>
      <c r="G796" s="59">
        <v>3525</v>
      </c>
      <c r="H796" s="59">
        <v>3525</v>
      </c>
      <c r="I796" s="59">
        <v>3525</v>
      </c>
      <c r="J796" s="59">
        <v>3525</v>
      </c>
      <c r="K796" s="59">
        <v>3525</v>
      </c>
      <c r="L796" s="59">
        <v>3525</v>
      </c>
      <c r="M796" s="59">
        <v>3525</v>
      </c>
      <c r="N796" s="59">
        <v>3525</v>
      </c>
      <c r="O796" s="59">
        <v>3525</v>
      </c>
      <c r="P796" s="59">
        <v>3525</v>
      </c>
      <c r="Q796" s="59">
        <v>3525</v>
      </c>
      <c r="R796" s="59">
        <v>3525000</v>
      </c>
      <c r="S796" s="90"/>
      <c r="T796" s="90"/>
      <c r="U796" s="91"/>
    </row>
    <row r="797" spans="1:21" ht="13.2" x14ac:dyDescent="0.25">
      <c r="A797" s="59" t="s">
        <v>4710</v>
      </c>
      <c r="B797" s="59" t="s">
        <v>6089</v>
      </c>
      <c r="C797" s="59" t="s">
        <v>6146</v>
      </c>
      <c r="D797" s="59" t="s">
        <v>127</v>
      </c>
      <c r="E797" s="59">
        <v>0</v>
      </c>
      <c r="F797" s="59">
        <v>0</v>
      </c>
      <c r="G797" s="59">
        <v>0</v>
      </c>
      <c r="H797" s="59">
        <v>0</v>
      </c>
      <c r="I797" s="59">
        <v>0</v>
      </c>
      <c r="J797" s="59">
        <v>0</v>
      </c>
      <c r="K797" s="59">
        <v>0</v>
      </c>
      <c r="L797" s="59">
        <v>0</v>
      </c>
      <c r="M797" s="59">
        <v>0</v>
      </c>
      <c r="N797" s="59">
        <v>0</v>
      </c>
      <c r="O797" s="59">
        <v>0</v>
      </c>
      <c r="P797" s="59">
        <v>0</v>
      </c>
      <c r="Q797" s="59">
        <v>0</v>
      </c>
      <c r="R797" s="59">
        <v>0</v>
      </c>
      <c r="S797" s="90"/>
      <c r="T797" s="90"/>
      <c r="U797" s="91"/>
    </row>
    <row r="798" spans="1:21" ht="13.2" x14ac:dyDescent="0.25">
      <c r="A798" s="59" t="s">
        <v>4711</v>
      </c>
      <c r="B798" s="59" t="s">
        <v>6089</v>
      </c>
      <c r="C798" s="59" t="s">
        <v>6147</v>
      </c>
      <c r="D798" s="59" t="s">
        <v>127</v>
      </c>
      <c r="E798" s="59">
        <v>137</v>
      </c>
      <c r="F798" s="59">
        <v>137</v>
      </c>
      <c r="G798" s="59">
        <v>137</v>
      </c>
      <c r="H798" s="59">
        <v>137</v>
      </c>
      <c r="I798" s="59">
        <v>137</v>
      </c>
      <c r="J798" s="59">
        <v>137</v>
      </c>
      <c r="K798" s="59">
        <v>137</v>
      </c>
      <c r="L798" s="59">
        <v>137</v>
      </c>
      <c r="M798" s="59">
        <v>137</v>
      </c>
      <c r="N798" s="59">
        <v>137</v>
      </c>
      <c r="O798" s="59">
        <v>137</v>
      </c>
      <c r="P798" s="59">
        <v>137</v>
      </c>
      <c r="Q798" s="59">
        <v>137</v>
      </c>
      <c r="R798" s="59">
        <v>136831</v>
      </c>
      <c r="S798" s="90"/>
      <c r="T798" s="90"/>
      <c r="U798" s="91"/>
    </row>
    <row r="799" spans="1:21" ht="13.2" x14ac:dyDescent="0.25">
      <c r="A799" s="59" t="s">
        <v>4712</v>
      </c>
      <c r="B799" s="59" t="s">
        <v>6089</v>
      </c>
      <c r="C799" s="59" t="s">
        <v>6148</v>
      </c>
      <c r="D799" s="59" t="s">
        <v>127</v>
      </c>
      <c r="E799" s="59">
        <v>0</v>
      </c>
      <c r="F799" s="59">
        <v>0</v>
      </c>
      <c r="G799" s="59">
        <v>0</v>
      </c>
      <c r="H799" s="59">
        <v>0</v>
      </c>
      <c r="I799" s="59">
        <v>0</v>
      </c>
      <c r="J799" s="59">
        <v>0</v>
      </c>
      <c r="K799" s="59">
        <v>0</v>
      </c>
      <c r="L799" s="59">
        <v>0</v>
      </c>
      <c r="M799" s="59">
        <v>0</v>
      </c>
      <c r="N799" s="59">
        <v>0</v>
      </c>
      <c r="O799" s="59">
        <v>0</v>
      </c>
      <c r="P799" s="59">
        <v>0</v>
      </c>
      <c r="Q799" s="59">
        <v>0</v>
      </c>
      <c r="R799" s="59">
        <v>0</v>
      </c>
      <c r="S799" s="90"/>
      <c r="T799" s="90"/>
      <c r="U799" s="91"/>
    </row>
    <row r="800" spans="1:21" ht="13.2" x14ac:dyDescent="0.25">
      <c r="A800" s="59" t="s">
        <v>4713</v>
      </c>
      <c r="B800" s="59" t="s">
        <v>6089</v>
      </c>
      <c r="C800" s="59" t="s">
        <v>6149</v>
      </c>
      <c r="D800" s="59" t="s">
        <v>127</v>
      </c>
      <c r="E800" s="59">
        <v>13</v>
      </c>
      <c r="F800" s="59">
        <v>13</v>
      </c>
      <c r="G800" s="59">
        <v>13</v>
      </c>
      <c r="H800" s="59">
        <v>13</v>
      </c>
      <c r="I800" s="59">
        <v>13</v>
      </c>
      <c r="J800" s="59">
        <v>13</v>
      </c>
      <c r="K800" s="59">
        <v>13</v>
      </c>
      <c r="L800" s="59">
        <v>13</v>
      </c>
      <c r="M800" s="59">
        <v>13</v>
      </c>
      <c r="N800" s="59">
        <v>13</v>
      </c>
      <c r="O800" s="59">
        <v>13</v>
      </c>
      <c r="P800" s="59">
        <v>13</v>
      </c>
      <c r="Q800" s="59">
        <v>13</v>
      </c>
      <c r="R800" s="59">
        <v>13113</v>
      </c>
      <c r="S800" s="90"/>
      <c r="T800" s="90"/>
      <c r="U800" s="91"/>
    </row>
    <row r="801" spans="1:21" ht="13.2" x14ac:dyDescent="0.25">
      <c r="A801" s="59" t="s">
        <v>4714</v>
      </c>
      <c r="B801" s="59" t="s">
        <v>6089</v>
      </c>
      <c r="C801" s="59" t="s">
        <v>6150</v>
      </c>
      <c r="D801" s="59" t="s">
        <v>127</v>
      </c>
      <c r="E801" s="59">
        <v>0</v>
      </c>
      <c r="F801" s="59">
        <v>0</v>
      </c>
      <c r="G801" s="59">
        <v>0</v>
      </c>
      <c r="H801" s="59">
        <v>0</v>
      </c>
      <c r="I801" s="59">
        <v>0</v>
      </c>
      <c r="J801" s="59">
        <v>0</v>
      </c>
      <c r="K801" s="59">
        <v>0</v>
      </c>
      <c r="L801" s="59">
        <v>0</v>
      </c>
      <c r="M801" s="59">
        <v>0</v>
      </c>
      <c r="N801" s="59">
        <v>0</v>
      </c>
      <c r="O801" s="59">
        <v>0</v>
      </c>
      <c r="P801" s="59">
        <v>0</v>
      </c>
      <c r="Q801" s="59">
        <v>0</v>
      </c>
      <c r="R801" s="59">
        <v>0</v>
      </c>
      <c r="S801" s="90"/>
      <c r="T801" s="90"/>
      <c r="U801" s="91"/>
    </row>
    <row r="802" spans="1:21" ht="13.2" x14ac:dyDescent="0.25">
      <c r="A802" s="59" t="s">
        <v>4715</v>
      </c>
      <c r="B802" s="59" t="s">
        <v>6089</v>
      </c>
      <c r="C802" s="59" t="s">
        <v>6151</v>
      </c>
      <c r="D802" s="59" t="s">
        <v>127</v>
      </c>
      <c r="E802" s="59">
        <v>2706</v>
      </c>
      <c r="F802" s="59">
        <v>2706</v>
      </c>
      <c r="G802" s="59">
        <v>2706</v>
      </c>
      <c r="H802" s="59">
        <v>2706</v>
      </c>
      <c r="I802" s="59">
        <v>2706</v>
      </c>
      <c r="J802" s="59">
        <v>2706</v>
      </c>
      <c r="K802" s="59">
        <v>2706</v>
      </c>
      <c r="L802" s="59">
        <v>2706</v>
      </c>
      <c r="M802" s="59">
        <v>2706</v>
      </c>
      <c r="N802" s="59">
        <v>2706</v>
      </c>
      <c r="O802" s="59">
        <v>2706</v>
      </c>
      <c r="P802" s="59">
        <v>2706</v>
      </c>
      <c r="Q802" s="59">
        <v>2706</v>
      </c>
      <c r="R802" s="59">
        <v>2705503</v>
      </c>
      <c r="S802" s="90"/>
      <c r="T802" s="90"/>
      <c r="U802" s="91"/>
    </row>
    <row r="803" spans="1:21" ht="13.2" x14ac:dyDescent="0.25">
      <c r="A803" s="59" t="s">
        <v>4716</v>
      </c>
      <c r="B803" s="59" t="s">
        <v>6089</v>
      </c>
      <c r="C803" s="59" t="s">
        <v>6152</v>
      </c>
      <c r="D803" s="59" t="s">
        <v>127</v>
      </c>
      <c r="E803" s="59">
        <v>0</v>
      </c>
      <c r="F803" s="59">
        <v>0</v>
      </c>
      <c r="G803" s="59">
        <v>0</v>
      </c>
      <c r="H803" s="59">
        <v>0</v>
      </c>
      <c r="I803" s="59">
        <v>0</v>
      </c>
      <c r="J803" s="59">
        <v>0</v>
      </c>
      <c r="K803" s="59">
        <v>0</v>
      </c>
      <c r="L803" s="59">
        <v>0</v>
      </c>
      <c r="M803" s="59">
        <v>0</v>
      </c>
      <c r="N803" s="59">
        <v>0</v>
      </c>
      <c r="O803" s="59">
        <v>0</v>
      </c>
      <c r="P803" s="59">
        <v>0</v>
      </c>
      <c r="Q803" s="59">
        <v>0</v>
      </c>
      <c r="R803" s="59">
        <v>0</v>
      </c>
      <c r="S803" s="90"/>
      <c r="T803" s="90"/>
      <c r="U803" s="91"/>
    </row>
    <row r="804" spans="1:21" ht="13.2" x14ac:dyDescent="0.25">
      <c r="A804" s="59" t="s">
        <v>4717</v>
      </c>
      <c r="B804" s="59" t="s">
        <v>6089</v>
      </c>
      <c r="C804" s="59" t="s">
        <v>6153</v>
      </c>
      <c r="D804" s="59" t="s">
        <v>127</v>
      </c>
      <c r="E804" s="59">
        <v>2885</v>
      </c>
      <c r="F804" s="59">
        <v>2885</v>
      </c>
      <c r="G804" s="59">
        <v>2885</v>
      </c>
      <c r="H804" s="59">
        <v>2885</v>
      </c>
      <c r="I804" s="59">
        <v>2885</v>
      </c>
      <c r="J804" s="59">
        <v>2885</v>
      </c>
      <c r="K804" s="59">
        <v>2885</v>
      </c>
      <c r="L804" s="59">
        <v>2885</v>
      </c>
      <c r="M804" s="59">
        <v>2885</v>
      </c>
      <c r="N804" s="59">
        <v>2885</v>
      </c>
      <c r="O804" s="59">
        <v>2885</v>
      </c>
      <c r="P804" s="59">
        <v>2885</v>
      </c>
      <c r="Q804" s="59">
        <v>2885</v>
      </c>
      <c r="R804" s="59">
        <v>2885148</v>
      </c>
      <c r="S804" s="90"/>
      <c r="T804" s="90"/>
      <c r="U804" s="91"/>
    </row>
    <row r="805" spans="1:21" ht="13.2" x14ac:dyDescent="0.25">
      <c r="A805" s="59" t="s">
        <v>4718</v>
      </c>
      <c r="B805" s="59" t="s">
        <v>6089</v>
      </c>
      <c r="C805" s="59" t="s">
        <v>6154</v>
      </c>
      <c r="D805" s="59" t="s">
        <v>127</v>
      </c>
      <c r="E805" s="59">
        <v>0</v>
      </c>
      <c r="F805" s="59">
        <v>0</v>
      </c>
      <c r="G805" s="59">
        <v>0</v>
      </c>
      <c r="H805" s="59">
        <v>0</v>
      </c>
      <c r="I805" s="59">
        <v>0</v>
      </c>
      <c r="J805" s="59">
        <v>0</v>
      </c>
      <c r="K805" s="59">
        <v>0</v>
      </c>
      <c r="L805" s="59">
        <v>0</v>
      </c>
      <c r="M805" s="59">
        <v>0</v>
      </c>
      <c r="N805" s="59">
        <v>0</v>
      </c>
      <c r="O805" s="59">
        <v>0</v>
      </c>
      <c r="P805" s="59">
        <v>0</v>
      </c>
      <c r="Q805" s="59">
        <v>0</v>
      </c>
      <c r="R805" s="59">
        <v>0</v>
      </c>
      <c r="S805" s="90"/>
      <c r="T805" s="90"/>
      <c r="U805" s="91"/>
    </row>
    <row r="806" spans="1:21" ht="13.2" x14ac:dyDescent="0.25">
      <c r="A806" s="59" t="s">
        <v>4719</v>
      </c>
      <c r="B806" s="59" t="s">
        <v>6089</v>
      </c>
      <c r="C806" s="59" t="s">
        <v>6155</v>
      </c>
      <c r="D806" s="59" t="s">
        <v>127</v>
      </c>
      <c r="E806" s="59">
        <v>2128</v>
      </c>
      <c r="F806" s="59">
        <v>2128</v>
      </c>
      <c r="G806" s="59">
        <v>2128</v>
      </c>
      <c r="H806" s="59">
        <v>2128</v>
      </c>
      <c r="I806" s="59">
        <v>2128</v>
      </c>
      <c r="J806" s="59">
        <v>2128</v>
      </c>
      <c r="K806" s="59">
        <v>2128</v>
      </c>
      <c r="L806" s="59">
        <v>2128</v>
      </c>
      <c r="M806" s="59">
        <v>2128</v>
      </c>
      <c r="N806" s="59">
        <v>2128</v>
      </c>
      <c r="O806" s="59">
        <v>2128</v>
      </c>
      <c r="P806" s="59">
        <v>2128</v>
      </c>
      <c r="Q806" s="59">
        <v>2128</v>
      </c>
      <c r="R806" s="59">
        <v>2128003</v>
      </c>
      <c r="S806" s="90"/>
      <c r="T806" s="90"/>
      <c r="U806" s="91"/>
    </row>
    <row r="807" spans="1:21" ht="13.2" x14ac:dyDescent="0.25">
      <c r="A807" s="59" t="s">
        <v>4720</v>
      </c>
      <c r="B807" s="59" t="s">
        <v>6089</v>
      </c>
      <c r="C807" s="59" t="s">
        <v>6156</v>
      </c>
      <c r="D807" s="59" t="s">
        <v>127</v>
      </c>
      <c r="E807" s="59">
        <v>0</v>
      </c>
      <c r="F807" s="59">
        <v>0</v>
      </c>
      <c r="G807" s="59">
        <v>0</v>
      </c>
      <c r="H807" s="59">
        <v>0</v>
      </c>
      <c r="I807" s="59">
        <v>0</v>
      </c>
      <c r="J807" s="59">
        <v>0</v>
      </c>
      <c r="K807" s="59">
        <v>0</v>
      </c>
      <c r="L807" s="59">
        <v>0</v>
      </c>
      <c r="M807" s="59">
        <v>0</v>
      </c>
      <c r="N807" s="59">
        <v>0</v>
      </c>
      <c r="O807" s="59">
        <v>0</v>
      </c>
      <c r="P807" s="59">
        <v>0</v>
      </c>
      <c r="Q807" s="59">
        <v>0</v>
      </c>
      <c r="R807" s="59">
        <v>0</v>
      </c>
      <c r="S807" s="90"/>
      <c r="T807" s="90"/>
      <c r="U807" s="91"/>
    </row>
    <row r="808" spans="1:21" ht="13.2" x14ac:dyDescent="0.25">
      <c r="A808" s="59" t="s">
        <v>4721</v>
      </c>
      <c r="B808" s="59" t="s">
        <v>6089</v>
      </c>
      <c r="C808" s="59" t="s">
        <v>6157</v>
      </c>
      <c r="D808" s="59" t="s">
        <v>127</v>
      </c>
      <c r="E808" s="59">
        <v>0</v>
      </c>
      <c r="F808" s="59">
        <v>0</v>
      </c>
      <c r="G808" s="59">
        <v>0</v>
      </c>
      <c r="H808" s="59">
        <v>0</v>
      </c>
      <c r="I808" s="59">
        <v>0</v>
      </c>
      <c r="J808" s="59">
        <v>0</v>
      </c>
      <c r="K808" s="59">
        <v>0</v>
      </c>
      <c r="L808" s="59">
        <v>0</v>
      </c>
      <c r="M808" s="59">
        <v>0</v>
      </c>
      <c r="N808" s="59">
        <v>0</v>
      </c>
      <c r="O808" s="59">
        <v>0</v>
      </c>
      <c r="P808" s="59">
        <v>0</v>
      </c>
      <c r="Q808" s="59">
        <v>0</v>
      </c>
      <c r="R808" s="59">
        <v>0</v>
      </c>
      <c r="S808" s="90"/>
      <c r="T808" s="90"/>
      <c r="U808" s="91"/>
    </row>
    <row r="809" spans="1:21" ht="13.2" x14ac:dyDescent="0.25">
      <c r="A809" s="59" t="s">
        <v>4722</v>
      </c>
      <c r="B809" s="59" t="s">
        <v>6089</v>
      </c>
      <c r="C809" s="59" t="s">
        <v>6158</v>
      </c>
      <c r="D809" s="59" t="s">
        <v>127</v>
      </c>
      <c r="E809" s="59">
        <v>10815</v>
      </c>
      <c r="F809" s="59">
        <v>10815</v>
      </c>
      <c r="G809" s="59">
        <v>10815</v>
      </c>
      <c r="H809" s="59">
        <v>10815</v>
      </c>
      <c r="I809" s="59">
        <v>10815</v>
      </c>
      <c r="J809" s="59">
        <v>10815</v>
      </c>
      <c r="K809" s="59">
        <v>10815</v>
      </c>
      <c r="L809" s="59">
        <v>10815</v>
      </c>
      <c r="M809" s="59">
        <v>10815</v>
      </c>
      <c r="N809" s="59">
        <v>10815</v>
      </c>
      <c r="O809" s="59">
        <v>10815</v>
      </c>
      <c r="P809" s="59">
        <v>10815</v>
      </c>
      <c r="Q809" s="59">
        <v>10815</v>
      </c>
      <c r="R809" s="59">
        <v>10814697</v>
      </c>
      <c r="S809" s="90"/>
      <c r="T809" s="90"/>
      <c r="U809" s="91"/>
    </row>
    <row r="810" spans="1:21" ht="13.2" x14ac:dyDescent="0.25">
      <c r="A810" s="59" t="s">
        <v>4723</v>
      </c>
      <c r="B810" s="59" t="s">
        <v>6089</v>
      </c>
      <c r="C810" s="59" t="s">
        <v>6159</v>
      </c>
      <c r="D810" s="59" t="s">
        <v>127</v>
      </c>
      <c r="E810" s="59">
        <v>9688</v>
      </c>
      <c r="F810" s="59">
        <v>9688</v>
      </c>
      <c r="G810" s="59">
        <v>9688</v>
      </c>
      <c r="H810" s="59">
        <v>9688</v>
      </c>
      <c r="I810" s="59">
        <v>9688</v>
      </c>
      <c r="J810" s="59">
        <v>9688</v>
      </c>
      <c r="K810" s="59">
        <v>9688</v>
      </c>
      <c r="L810" s="59">
        <v>9688</v>
      </c>
      <c r="M810" s="59">
        <v>9688</v>
      </c>
      <c r="N810" s="59">
        <v>9688</v>
      </c>
      <c r="O810" s="59">
        <v>9688</v>
      </c>
      <c r="P810" s="59">
        <v>9688</v>
      </c>
      <c r="Q810" s="59">
        <v>9688</v>
      </c>
      <c r="R810" s="59">
        <v>9687864</v>
      </c>
      <c r="S810" s="90"/>
      <c r="T810" s="90"/>
      <c r="U810" s="91"/>
    </row>
    <row r="811" spans="1:21" ht="13.2" x14ac:dyDescent="0.25">
      <c r="A811" s="59" t="s">
        <v>4724</v>
      </c>
      <c r="B811" s="59" t="s">
        <v>6089</v>
      </c>
      <c r="C811" s="59" t="s">
        <v>6160</v>
      </c>
      <c r="D811" s="59" t="s">
        <v>127</v>
      </c>
      <c r="E811" s="59">
        <v>8292</v>
      </c>
      <c r="F811" s="59">
        <v>8292</v>
      </c>
      <c r="G811" s="59">
        <v>8292</v>
      </c>
      <c r="H811" s="59">
        <v>8292</v>
      </c>
      <c r="I811" s="59">
        <v>8292</v>
      </c>
      <c r="J811" s="59">
        <v>8292</v>
      </c>
      <c r="K811" s="59">
        <v>8292</v>
      </c>
      <c r="L811" s="59">
        <v>8292</v>
      </c>
      <c r="M811" s="59">
        <v>8292</v>
      </c>
      <c r="N811" s="59">
        <v>8292</v>
      </c>
      <c r="O811" s="59">
        <v>8292</v>
      </c>
      <c r="P811" s="59">
        <v>8292</v>
      </c>
      <c r="Q811" s="59">
        <v>8292</v>
      </c>
      <c r="R811" s="59">
        <v>8292075</v>
      </c>
      <c r="S811" s="90"/>
      <c r="T811" s="90"/>
      <c r="U811" s="91"/>
    </row>
    <row r="812" spans="1:21" ht="13.2" x14ac:dyDescent="0.25">
      <c r="A812" s="59" t="s">
        <v>4725</v>
      </c>
      <c r="B812" s="59" t="s">
        <v>6089</v>
      </c>
      <c r="C812" s="59" t="s">
        <v>6161</v>
      </c>
      <c r="D812" s="59" t="s">
        <v>127</v>
      </c>
      <c r="E812" s="59">
        <v>0</v>
      </c>
      <c r="F812" s="59">
        <v>0</v>
      </c>
      <c r="G812" s="59">
        <v>0</v>
      </c>
      <c r="H812" s="59">
        <v>0</v>
      </c>
      <c r="I812" s="59">
        <v>0</v>
      </c>
      <c r="J812" s="59">
        <v>0</v>
      </c>
      <c r="K812" s="59">
        <v>0</v>
      </c>
      <c r="L812" s="59">
        <v>0</v>
      </c>
      <c r="M812" s="59">
        <v>0</v>
      </c>
      <c r="N812" s="59">
        <v>0</v>
      </c>
      <c r="O812" s="59">
        <v>0</v>
      </c>
      <c r="P812" s="59">
        <v>0</v>
      </c>
      <c r="Q812" s="59">
        <v>0</v>
      </c>
      <c r="R812" s="59">
        <v>0</v>
      </c>
      <c r="S812" s="90"/>
      <c r="T812" s="90"/>
      <c r="U812" s="91"/>
    </row>
    <row r="813" spans="1:21" ht="13.2" x14ac:dyDescent="0.25">
      <c r="A813" s="59" t="s">
        <v>4726</v>
      </c>
      <c r="B813" s="59" t="s">
        <v>6089</v>
      </c>
      <c r="C813" s="59" t="s">
        <v>6162</v>
      </c>
      <c r="D813" s="59" t="s">
        <v>127</v>
      </c>
      <c r="E813" s="59">
        <v>152</v>
      </c>
      <c r="F813" s="59">
        <v>152</v>
      </c>
      <c r="G813" s="59">
        <v>152</v>
      </c>
      <c r="H813" s="59">
        <v>152</v>
      </c>
      <c r="I813" s="59">
        <v>152</v>
      </c>
      <c r="J813" s="59">
        <v>152</v>
      </c>
      <c r="K813" s="59">
        <v>152</v>
      </c>
      <c r="L813" s="59">
        <v>152</v>
      </c>
      <c r="M813" s="59">
        <v>152</v>
      </c>
      <c r="N813" s="59">
        <v>152</v>
      </c>
      <c r="O813" s="59">
        <v>152</v>
      </c>
      <c r="P813" s="59">
        <v>152</v>
      </c>
      <c r="Q813" s="59">
        <v>152</v>
      </c>
      <c r="R813" s="59">
        <v>151581</v>
      </c>
      <c r="S813" s="90"/>
      <c r="T813" s="90"/>
      <c r="U813" s="91"/>
    </row>
    <row r="814" spans="1:21" ht="13.2" x14ac:dyDescent="0.25">
      <c r="A814" s="59" t="s">
        <v>4727</v>
      </c>
      <c r="B814" s="59" t="s">
        <v>6089</v>
      </c>
      <c r="C814" s="59" t="s">
        <v>6163</v>
      </c>
      <c r="D814" s="59" t="s">
        <v>127</v>
      </c>
      <c r="E814" s="59">
        <v>0</v>
      </c>
      <c r="F814" s="59">
        <v>0</v>
      </c>
      <c r="G814" s="59">
        <v>0</v>
      </c>
      <c r="H814" s="59">
        <v>0</v>
      </c>
      <c r="I814" s="59">
        <v>0</v>
      </c>
      <c r="J814" s="59">
        <v>0</v>
      </c>
      <c r="K814" s="59">
        <v>0</v>
      </c>
      <c r="L814" s="59">
        <v>0</v>
      </c>
      <c r="M814" s="59">
        <v>0</v>
      </c>
      <c r="N814" s="59">
        <v>0</v>
      </c>
      <c r="O814" s="59">
        <v>0</v>
      </c>
      <c r="P814" s="59">
        <v>0</v>
      </c>
      <c r="Q814" s="59">
        <v>0</v>
      </c>
      <c r="R814" s="59">
        <v>0</v>
      </c>
      <c r="S814" s="90"/>
      <c r="T814" s="90"/>
      <c r="U814" s="91"/>
    </row>
    <row r="815" spans="1:21" ht="13.2" x14ac:dyDescent="0.25">
      <c r="A815" s="59" t="s">
        <v>4728</v>
      </c>
      <c r="B815" s="59" t="s">
        <v>6089</v>
      </c>
      <c r="C815" s="59" t="s">
        <v>6164</v>
      </c>
      <c r="D815" s="59" t="s">
        <v>127</v>
      </c>
      <c r="E815" s="59">
        <v>0</v>
      </c>
      <c r="F815" s="59">
        <v>0</v>
      </c>
      <c r="G815" s="59">
        <v>0</v>
      </c>
      <c r="H815" s="59">
        <v>0</v>
      </c>
      <c r="I815" s="59">
        <v>0</v>
      </c>
      <c r="J815" s="59">
        <v>0</v>
      </c>
      <c r="K815" s="59">
        <v>0</v>
      </c>
      <c r="L815" s="59">
        <v>0</v>
      </c>
      <c r="M815" s="59">
        <v>0</v>
      </c>
      <c r="N815" s="59">
        <v>0</v>
      </c>
      <c r="O815" s="59">
        <v>0</v>
      </c>
      <c r="P815" s="59">
        <v>0</v>
      </c>
      <c r="Q815" s="59">
        <v>0</v>
      </c>
      <c r="R815" s="59">
        <v>0</v>
      </c>
      <c r="S815" s="90"/>
      <c r="T815" s="90"/>
      <c r="U815" s="91"/>
    </row>
    <row r="816" spans="1:21" ht="13.2" x14ac:dyDescent="0.25">
      <c r="A816" s="59" t="s">
        <v>4729</v>
      </c>
      <c r="B816" s="59" t="s">
        <v>6089</v>
      </c>
      <c r="C816" s="59" t="s">
        <v>6165</v>
      </c>
      <c r="D816" s="59" t="s">
        <v>127</v>
      </c>
      <c r="E816" s="59">
        <v>159</v>
      </c>
      <c r="F816" s="59">
        <v>159</v>
      </c>
      <c r="G816" s="59">
        <v>159</v>
      </c>
      <c r="H816" s="59">
        <v>159</v>
      </c>
      <c r="I816" s="59">
        <v>159</v>
      </c>
      <c r="J816" s="59">
        <v>159</v>
      </c>
      <c r="K816" s="59">
        <v>159</v>
      </c>
      <c r="L816" s="59">
        <v>159</v>
      </c>
      <c r="M816" s="59">
        <v>159</v>
      </c>
      <c r="N816" s="59">
        <v>159</v>
      </c>
      <c r="O816" s="59">
        <v>159</v>
      </c>
      <c r="P816" s="59">
        <v>159</v>
      </c>
      <c r="Q816" s="59">
        <v>159</v>
      </c>
      <c r="R816" s="59">
        <v>158947</v>
      </c>
      <c r="S816" s="90"/>
      <c r="T816" s="90"/>
      <c r="U816" s="91"/>
    </row>
    <row r="817" spans="1:21" ht="13.2" x14ac:dyDescent="0.25">
      <c r="A817" s="59" t="s">
        <v>4730</v>
      </c>
      <c r="B817" s="59" t="s">
        <v>6089</v>
      </c>
      <c r="C817" s="59" t="s">
        <v>6166</v>
      </c>
      <c r="D817" s="59" t="s">
        <v>127</v>
      </c>
      <c r="E817" s="59">
        <v>0</v>
      </c>
      <c r="F817" s="59">
        <v>0</v>
      </c>
      <c r="G817" s="59">
        <v>0</v>
      </c>
      <c r="H817" s="59">
        <v>0</v>
      </c>
      <c r="I817" s="59">
        <v>0</v>
      </c>
      <c r="J817" s="59">
        <v>0</v>
      </c>
      <c r="K817" s="59">
        <v>0</v>
      </c>
      <c r="L817" s="59">
        <v>0</v>
      </c>
      <c r="M817" s="59">
        <v>0</v>
      </c>
      <c r="N817" s="59">
        <v>0</v>
      </c>
      <c r="O817" s="59">
        <v>0</v>
      </c>
      <c r="P817" s="59">
        <v>0</v>
      </c>
      <c r="Q817" s="59">
        <v>0</v>
      </c>
      <c r="R817" s="59">
        <v>0</v>
      </c>
      <c r="S817" s="90"/>
      <c r="T817" s="90"/>
      <c r="U817" s="91"/>
    </row>
    <row r="818" spans="1:21" ht="13.2" x14ac:dyDescent="0.25">
      <c r="A818" s="59" t="s">
        <v>4731</v>
      </c>
      <c r="B818" s="59" t="s">
        <v>6167</v>
      </c>
      <c r="C818" s="59" t="s">
        <v>6168</v>
      </c>
      <c r="D818" s="59" t="s">
        <v>127</v>
      </c>
      <c r="E818" s="59">
        <v>0</v>
      </c>
      <c r="F818" s="59">
        <v>0</v>
      </c>
      <c r="G818" s="59">
        <v>0</v>
      </c>
      <c r="H818" s="59">
        <v>0</v>
      </c>
      <c r="I818" s="59">
        <v>0</v>
      </c>
      <c r="J818" s="59">
        <v>0</v>
      </c>
      <c r="K818" s="59">
        <v>0</v>
      </c>
      <c r="L818" s="59">
        <v>0</v>
      </c>
      <c r="M818" s="59">
        <v>0</v>
      </c>
      <c r="N818" s="59">
        <v>0</v>
      </c>
      <c r="O818" s="59">
        <v>0</v>
      </c>
      <c r="P818" s="59">
        <v>0</v>
      </c>
      <c r="Q818" s="59">
        <v>0</v>
      </c>
      <c r="R818" s="59">
        <v>0</v>
      </c>
      <c r="S818" s="90"/>
      <c r="T818" s="90"/>
      <c r="U818" s="91"/>
    </row>
    <row r="819" spans="1:21" ht="13.2" x14ac:dyDescent="0.25">
      <c r="A819" s="59" t="s">
        <v>4732</v>
      </c>
      <c r="B819" s="59" t="s">
        <v>6167</v>
      </c>
      <c r="C819" s="59" t="s">
        <v>6169</v>
      </c>
      <c r="D819" s="59" t="s">
        <v>127</v>
      </c>
      <c r="E819" s="59">
        <v>0</v>
      </c>
      <c r="F819" s="59">
        <v>0</v>
      </c>
      <c r="G819" s="59">
        <v>0</v>
      </c>
      <c r="H819" s="59">
        <v>0</v>
      </c>
      <c r="I819" s="59">
        <v>0</v>
      </c>
      <c r="J819" s="59">
        <v>0</v>
      </c>
      <c r="K819" s="59">
        <v>0</v>
      </c>
      <c r="L819" s="59">
        <v>0</v>
      </c>
      <c r="M819" s="59">
        <v>0</v>
      </c>
      <c r="N819" s="59">
        <v>0</v>
      </c>
      <c r="O819" s="59">
        <v>0</v>
      </c>
      <c r="P819" s="59">
        <v>0</v>
      </c>
      <c r="Q819" s="59">
        <v>0</v>
      </c>
      <c r="R819" s="59">
        <v>0</v>
      </c>
      <c r="S819" s="90"/>
      <c r="T819" s="90"/>
      <c r="U819" s="91"/>
    </row>
    <row r="820" spans="1:21" ht="13.2" x14ac:dyDescent="0.25">
      <c r="A820" s="59" t="s">
        <v>4733</v>
      </c>
      <c r="B820" s="59" t="s">
        <v>6167</v>
      </c>
      <c r="C820" s="59" t="s">
        <v>6170</v>
      </c>
      <c r="D820" s="59" t="s">
        <v>127</v>
      </c>
      <c r="E820" s="59">
        <v>26963</v>
      </c>
      <c r="F820" s="59">
        <v>26963</v>
      </c>
      <c r="G820" s="59">
        <v>26963</v>
      </c>
      <c r="H820" s="59">
        <v>26963</v>
      </c>
      <c r="I820" s="59">
        <v>26963</v>
      </c>
      <c r="J820" s="59">
        <v>26963</v>
      </c>
      <c r="K820" s="59">
        <v>26963</v>
      </c>
      <c r="L820" s="59">
        <v>26963</v>
      </c>
      <c r="M820" s="59">
        <v>26963</v>
      </c>
      <c r="N820" s="59">
        <v>26963</v>
      </c>
      <c r="O820" s="59">
        <v>26963</v>
      </c>
      <c r="P820" s="59">
        <v>26963</v>
      </c>
      <c r="Q820" s="59">
        <v>26963</v>
      </c>
      <c r="R820" s="59">
        <v>26962980</v>
      </c>
      <c r="S820" s="90"/>
      <c r="T820" s="90"/>
      <c r="U820" s="91"/>
    </row>
    <row r="821" spans="1:21" ht="13.2" x14ac:dyDescent="0.25">
      <c r="A821" s="59" t="s">
        <v>4734</v>
      </c>
      <c r="B821" s="59" t="s">
        <v>6167</v>
      </c>
      <c r="C821" s="59" t="s">
        <v>6171</v>
      </c>
      <c r="D821" s="59" t="s">
        <v>127</v>
      </c>
      <c r="E821" s="59">
        <v>22781</v>
      </c>
      <c r="F821" s="59">
        <v>22781</v>
      </c>
      <c r="G821" s="59">
        <v>22781</v>
      </c>
      <c r="H821" s="59">
        <v>22781</v>
      </c>
      <c r="I821" s="59">
        <v>22781</v>
      </c>
      <c r="J821" s="59">
        <v>22781</v>
      </c>
      <c r="K821" s="59">
        <v>22781</v>
      </c>
      <c r="L821" s="59">
        <v>22781</v>
      </c>
      <c r="M821" s="59">
        <v>22781</v>
      </c>
      <c r="N821" s="59">
        <v>22781</v>
      </c>
      <c r="O821" s="59">
        <v>22781</v>
      </c>
      <c r="P821" s="59">
        <v>22781</v>
      </c>
      <c r="Q821" s="59">
        <v>22781</v>
      </c>
      <c r="R821" s="59">
        <v>22781417</v>
      </c>
      <c r="S821" s="90"/>
      <c r="T821" s="90"/>
      <c r="U821" s="91"/>
    </row>
    <row r="822" spans="1:21" ht="13.2" x14ac:dyDescent="0.25">
      <c r="A822" s="59" t="s">
        <v>4735</v>
      </c>
      <c r="B822" s="59" t="s">
        <v>6167</v>
      </c>
      <c r="C822" s="59" t="s">
        <v>6172</v>
      </c>
      <c r="D822" s="59" t="s">
        <v>127</v>
      </c>
      <c r="E822" s="59">
        <v>0</v>
      </c>
      <c r="F822" s="59">
        <v>0</v>
      </c>
      <c r="G822" s="59">
        <v>0</v>
      </c>
      <c r="H822" s="59">
        <v>0</v>
      </c>
      <c r="I822" s="59">
        <v>0</v>
      </c>
      <c r="J822" s="59">
        <v>0</v>
      </c>
      <c r="K822" s="59">
        <v>0</v>
      </c>
      <c r="L822" s="59">
        <v>0</v>
      </c>
      <c r="M822" s="59">
        <v>0</v>
      </c>
      <c r="N822" s="59">
        <v>0</v>
      </c>
      <c r="O822" s="59">
        <v>0</v>
      </c>
      <c r="P822" s="59">
        <v>0</v>
      </c>
      <c r="Q822" s="59">
        <v>0</v>
      </c>
      <c r="R822" s="59">
        <v>0</v>
      </c>
      <c r="S822" s="90"/>
      <c r="T822" s="90"/>
      <c r="U822" s="91"/>
    </row>
    <row r="823" spans="1:21" ht="13.2" x14ac:dyDescent="0.25">
      <c r="A823" s="59" t="s">
        <v>4736</v>
      </c>
      <c r="B823" s="59" t="s">
        <v>6167</v>
      </c>
      <c r="C823" s="59" t="s">
        <v>6173</v>
      </c>
      <c r="D823" s="59" t="s">
        <v>127</v>
      </c>
      <c r="E823" s="59">
        <v>14486</v>
      </c>
      <c r="F823" s="59">
        <v>14486</v>
      </c>
      <c r="G823" s="59">
        <v>14486</v>
      </c>
      <c r="H823" s="59">
        <v>14486</v>
      </c>
      <c r="I823" s="59">
        <v>14486</v>
      </c>
      <c r="J823" s="59">
        <v>14486</v>
      </c>
      <c r="K823" s="59">
        <v>14486</v>
      </c>
      <c r="L823" s="59">
        <v>14486</v>
      </c>
      <c r="M823" s="59">
        <v>14486</v>
      </c>
      <c r="N823" s="59">
        <v>14486</v>
      </c>
      <c r="O823" s="59">
        <v>14486</v>
      </c>
      <c r="P823" s="59">
        <v>14486</v>
      </c>
      <c r="Q823" s="59">
        <v>14486</v>
      </c>
      <c r="R823" s="59">
        <v>14485598</v>
      </c>
      <c r="S823" s="90"/>
      <c r="T823" s="90"/>
      <c r="U823" s="91"/>
    </row>
    <row r="824" spans="1:21" ht="13.2" x14ac:dyDescent="0.25">
      <c r="A824" s="59" t="s">
        <v>4737</v>
      </c>
      <c r="B824" s="59" t="s">
        <v>6167</v>
      </c>
      <c r="C824" s="59" t="s">
        <v>6174</v>
      </c>
      <c r="D824" s="59" t="s">
        <v>127</v>
      </c>
      <c r="E824" s="59">
        <v>20589</v>
      </c>
      <c r="F824" s="59">
        <v>20589</v>
      </c>
      <c r="G824" s="59">
        <v>20589</v>
      </c>
      <c r="H824" s="59">
        <v>20589</v>
      </c>
      <c r="I824" s="59">
        <v>20589</v>
      </c>
      <c r="J824" s="59">
        <v>20589</v>
      </c>
      <c r="K824" s="59">
        <v>20589</v>
      </c>
      <c r="L824" s="59">
        <v>20589</v>
      </c>
      <c r="M824" s="59">
        <v>20589</v>
      </c>
      <c r="N824" s="59">
        <v>20589</v>
      </c>
      <c r="O824" s="59">
        <v>20589</v>
      </c>
      <c r="P824" s="59">
        <v>20589</v>
      </c>
      <c r="Q824" s="59">
        <v>20589</v>
      </c>
      <c r="R824" s="59">
        <v>20589184</v>
      </c>
      <c r="S824" s="90"/>
      <c r="T824" s="90"/>
      <c r="U824" s="91"/>
    </row>
    <row r="825" spans="1:21" ht="13.2" x14ac:dyDescent="0.25">
      <c r="A825" s="59" t="s">
        <v>4738</v>
      </c>
      <c r="B825" s="59" t="s">
        <v>6167</v>
      </c>
      <c r="C825" s="59" t="s">
        <v>6175</v>
      </c>
      <c r="D825" s="59" t="s">
        <v>127</v>
      </c>
      <c r="E825" s="59">
        <v>0</v>
      </c>
      <c r="F825" s="59">
        <v>0</v>
      </c>
      <c r="G825" s="59">
        <v>0</v>
      </c>
      <c r="H825" s="59">
        <v>0</v>
      </c>
      <c r="I825" s="59">
        <v>0</v>
      </c>
      <c r="J825" s="59">
        <v>0</v>
      </c>
      <c r="K825" s="59">
        <v>0</v>
      </c>
      <c r="L825" s="59">
        <v>0</v>
      </c>
      <c r="M825" s="59">
        <v>0</v>
      </c>
      <c r="N825" s="59">
        <v>0</v>
      </c>
      <c r="O825" s="59">
        <v>0</v>
      </c>
      <c r="P825" s="59">
        <v>0</v>
      </c>
      <c r="Q825" s="59">
        <v>0</v>
      </c>
      <c r="R825" s="59">
        <v>0</v>
      </c>
      <c r="S825" s="90"/>
      <c r="T825" s="90"/>
      <c r="U825" s="91"/>
    </row>
    <row r="826" spans="1:21" ht="13.2" x14ac:dyDescent="0.25">
      <c r="A826" s="59" t="s">
        <v>4739</v>
      </c>
      <c r="B826" s="59" t="s">
        <v>6167</v>
      </c>
      <c r="C826" s="59" t="s">
        <v>6176</v>
      </c>
      <c r="D826" s="59" t="s">
        <v>127</v>
      </c>
      <c r="E826" s="59">
        <v>0</v>
      </c>
      <c r="F826" s="59">
        <v>0</v>
      </c>
      <c r="G826" s="59">
        <v>0</v>
      </c>
      <c r="H826" s="59">
        <v>0</v>
      </c>
      <c r="I826" s="59">
        <v>0</v>
      </c>
      <c r="J826" s="59">
        <v>0</v>
      </c>
      <c r="K826" s="59">
        <v>0</v>
      </c>
      <c r="L826" s="59">
        <v>0</v>
      </c>
      <c r="M826" s="59">
        <v>0</v>
      </c>
      <c r="N826" s="59">
        <v>0</v>
      </c>
      <c r="O826" s="59">
        <v>0</v>
      </c>
      <c r="P826" s="59">
        <v>0</v>
      </c>
      <c r="Q826" s="59">
        <v>0</v>
      </c>
      <c r="R826" s="59">
        <v>0</v>
      </c>
      <c r="S826" s="90"/>
      <c r="T826" s="90"/>
      <c r="U826" s="91"/>
    </row>
    <row r="827" spans="1:21" ht="13.2" x14ac:dyDescent="0.25">
      <c r="A827" s="59" t="s">
        <v>4740</v>
      </c>
      <c r="B827" s="59" t="s">
        <v>6167</v>
      </c>
      <c r="C827" s="59" t="s">
        <v>6177</v>
      </c>
      <c r="D827" s="59" t="s">
        <v>127</v>
      </c>
      <c r="E827" s="59">
        <v>0</v>
      </c>
      <c r="F827" s="59">
        <v>0</v>
      </c>
      <c r="G827" s="59">
        <v>0</v>
      </c>
      <c r="H827" s="59">
        <v>0</v>
      </c>
      <c r="I827" s="59">
        <v>0</v>
      </c>
      <c r="J827" s="59">
        <v>0</v>
      </c>
      <c r="K827" s="59">
        <v>0</v>
      </c>
      <c r="L827" s="59">
        <v>0</v>
      </c>
      <c r="M827" s="59">
        <v>0</v>
      </c>
      <c r="N827" s="59">
        <v>0</v>
      </c>
      <c r="O827" s="59">
        <v>0</v>
      </c>
      <c r="P827" s="59">
        <v>0</v>
      </c>
      <c r="Q827" s="59">
        <v>0</v>
      </c>
      <c r="R827" s="59">
        <v>0</v>
      </c>
      <c r="S827" s="90"/>
      <c r="T827" s="90"/>
      <c r="U827" s="91"/>
    </row>
    <row r="828" spans="1:21" ht="13.2" x14ac:dyDescent="0.25">
      <c r="A828" s="59" t="s">
        <v>4741</v>
      </c>
      <c r="B828" s="59" t="s">
        <v>6167</v>
      </c>
      <c r="C828" s="59" t="s">
        <v>6178</v>
      </c>
      <c r="D828" s="59" t="s">
        <v>127</v>
      </c>
      <c r="E828" s="59">
        <v>0</v>
      </c>
      <c r="F828" s="59">
        <v>0</v>
      </c>
      <c r="G828" s="59">
        <v>0</v>
      </c>
      <c r="H828" s="59">
        <v>0</v>
      </c>
      <c r="I828" s="59">
        <v>0</v>
      </c>
      <c r="J828" s="59">
        <v>0</v>
      </c>
      <c r="K828" s="59">
        <v>0</v>
      </c>
      <c r="L828" s="59">
        <v>0</v>
      </c>
      <c r="M828" s="59">
        <v>0</v>
      </c>
      <c r="N828" s="59">
        <v>0</v>
      </c>
      <c r="O828" s="59">
        <v>0</v>
      </c>
      <c r="P828" s="59">
        <v>0</v>
      </c>
      <c r="Q828" s="59">
        <v>0</v>
      </c>
      <c r="R828" s="59">
        <v>0</v>
      </c>
      <c r="S828" s="90"/>
      <c r="T828" s="90"/>
      <c r="U828" s="91"/>
    </row>
    <row r="829" spans="1:21" ht="13.2" x14ac:dyDescent="0.25">
      <c r="A829" s="59" t="s">
        <v>4742</v>
      </c>
      <c r="B829" s="59" t="s">
        <v>6167</v>
      </c>
      <c r="C829" s="59" t="s">
        <v>6179</v>
      </c>
      <c r="D829" s="59" t="s">
        <v>127</v>
      </c>
      <c r="E829" s="59">
        <v>0</v>
      </c>
      <c r="F829" s="59">
        <v>0</v>
      </c>
      <c r="G829" s="59">
        <v>0</v>
      </c>
      <c r="H829" s="59">
        <v>0</v>
      </c>
      <c r="I829" s="59">
        <v>0</v>
      </c>
      <c r="J829" s="59">
        <v>0</v>
      </c>
      <c r="K829" s="59">
        <v>0</v>
      </c>
      <c r="L829" s="59">
        <v>0</v>
      </c>
      <c r="M829" s="59">
        <v>0</v>
      </c>
      <c r="N829" s="59">
        <v>0</v>
      </c>
      <c r="O829" s="59">
        <v>0</v>
      </c>
      <c r="P829" s="59">
        <v>0</v>
      </c>
      <c r="Q829" s="59">
        <v>0</v>
      </c>
      <c r="R829" s="59">
        <v>0</v>
      </c>
      <c r="S829" s="90"/>
      <c r="T829" s="90"/>
      <c r="U829" s="91"/>
    </row>
    <row r="830" spans="1:21" ht="13.2" x14ac:dyDescent="0.25">
      <c r="A830" s="59" t="s">
        <v>4743</v>
      </c>
      <c r="B830" s="59" t="s">
        <v>6167</v>
      </c>
      <c r="C830" s="59" t="s">
        <v>6180</v>
      </c>
      <c r="D830" s="59" t="s">
        <v>127</v>
      </c>
      <c r="E830" s="59">
        <v>5744</v>
      </c>
      <c r="F830" s="59">
        <v>5744</v>
      </c>
      <c r="G830" s="59">
        <v>5744</v>
      </c>
      <c r="H830" s="59">
        <v>5744</v>
      </c>
      <c r="I830" s="59">
        <v>5744</v>
      </c>
      <c r="J830" s="59">
        <v>5744</v>
      </c>
      <c r="K830" s="59">
        <v>5744</v>
      </c>
      <c r="L830" s="59">
        <v>5744</v>
      </c>
      <c r="M830" s="59">
        <v>5744</v>
      </c>
      <c r="N830" s="59">
        <v>5744</v>
      </c>
      <c r="O830" s="59">
        <v>5744</v>
      </c>
      <c r="P830" s="59">
        <v>5744</v>
      </c>
      <c r="Q830" s="59">
        <v>5744</v>
      </c>
      <c r="R830" s="59">
        <v>5744097</v>
      </c>
      <c r="S830" s="90"/>
      <c r="T830" s="90"/>
      <c r="U830" s="91"/>
    </row>
    <row r="831" spans="1:21" ht="13.2" x14ac:dyDescent="0.25">
      <c r="A831" s="59" t="s">
        <v>4744</v>
      </c>
      <c r="B831" s="59" t="s">
        <v>6167</v>
      </c>
      <c r="C831" s="59" t="s">
        <v>6181</v>
      </c>
      <c r="D831" s="59" t="s">
        <v>127</v>
      </c>
      <c r="E831" s="59">
        <v>0</v>
      </c>
      <c r="F831" s="59">
        <v>0</v>
      </c>
      <c r="G831" s="59">
        <v>0</v>
      </c>
      <c r="H831" s="59">
        <v>0</v>
      </c>
      <c r="I831" s="59">
        <v>0</v>
      </c>
      <c r="J831" s="59">
        <v>0</v>
      </c>
      <c r="K831" s="59">
        <v>0</v>
      </c>
      <c r="L831" s="59">
        <v>0</v>
      </c>
      <c r="M831" s="59">
        <v>0</v>
      </c>
      <c r="N831" s="59">
        <v>0</v>
      </c>
      <c r="O831" s="59">
        <v>0</v>
      </c>
      <c r="P831" s="59">
        <v>0</v>
      </c>
      <c r="Q831" s="59">
        <v>0</v>
      </c>
      <c r="R831" s="59">
        <v>0</v>
      </c>
      <c r="S831" s="90"/>
      <c r="T831" s="90"/>
      <c r="U831" s="91"/>
    </row>
    <row r="832" spans="1:21" ht="13.2" x14ac:dyDescent="0.25">
      <c r="A832" s="59" t="s">
        <v>4745</v>
      </c>
      <c r="B832" s="59" t="s">
        <v>6167</v>
      </c>
      <c r="C832" s="59" t="s">
        <v>6182</v>
      </c>
      <c r="D832" s="59" t="s">
        <v>127</v>
      </c>
      <c r="E832" s="59">
        <v>0</v>
      </c>
      <c r="F832" s="59">
        <v>0</v>
      </c>
      <c r="G832" s="59">
        <v>0</v>
      </c>
      <c r="H832" s="59">
        <v>0</v>
      </c>
      <c r="I832" s="59">
        <v>0</v>
      </c>
      <c r="J832" s="59">
        <v>0</v>
      </c>
      <c r="K832" s="59">
        <v>0</v>
      </c>
      <c r="L832" s="59">
        <v>0</v>
      </c>
      <c r="M832" s="59">
        <v>0</v>
      </c>
      <c r="N832" s="59">
        <v>0</v>
      </c>
      <c r="O832" s="59">
        <v>0</v>
      </c>
      <c r="P832" s="59">
        <v>0</v>
      </c>
      <c r="Q832" s="59">
        <v>0</v>
      </c>
      <c r="R832" s="59">
        <v>0</v>
      </c>
      <c r="S832" s="90"/>
      <c r="T832" s="90"/>
      <c r="U832" s="91"/>
    </row>
    <row r="833" spans="1:21" ht="13.2" x14ac:dyDescent="0.25">
      <c r="A833" s="59" t="s">
        <v>4746</v>
      </c>
      <c r="B833" s="59" t="s">
        <v>6167</v>
      </c>
      <c r="C833" s="59" t="s">
        <v>6183</v>
      </c>
      <c r="D833" s="59" t="s">
        <v>127</v>
      </c>
      <c r="E833" s="59">
        <v>0</v>
      </c>
      <c r="F833" s="59">
        <v>0</v>
      </c>
      <c r="G833" s="59">
        <v>0</v>
      </c>
      <c r="H833" s="59">
        <v>0</v>
      </c>
      <c r="I833" s="59">
        <v>0</v>
      </c>
      <c r="J833" s="59">
        <v>0</v>
      </c>
      <c r="K833" s="59">
        <v>0</v>
      </c>
      <c r="L833" s="59">
        <v>0</v>
      </c>
      <c r="M833" s="59">
        <v>0</v>
      </c>
      <c r="N833" s="59">
        <v>0</v>
      </c>
      <c r="O833" s="59">
        <v>0</v>
      </c>
      <c r="P833" s="59">
        <v>0</v>
      </c>
      <c r="Q833" s="59">
        <v>0</v>
      </c>
      <c r="R833" s="59">
        <v>0</v>
      </c>
      <c r="S833" s="90"/>
      <c r="T833" s="90"/>
      <c r="U833" s="91"/>
    </row>
    <row r="834" spans="1:21" ht="13.2" x14ac:dyDescent="0.25">
      <c r="A834" s="59" t="s">
        <v>4747</v>
      </c>
      <c r="B834" s="59" t="s">
        <v>6184</v>
      </c>
      <c r="C834" s="59" t="s">
        <v>6185</v>
      </c>
      <c r="D834" s="59" t="s">
        <v>127</v>
      </c>
      <c r="E834" s="59">
        <v>0</v>
      </c>
      <c r="F834" s="59">
        <v>0</v>
      </c>
      <c r="G834" s="59">
        <v>0</v>
      </c>
      <c r="H834" s="59">
        <v>0</v>
      </c>
      <c r="I834" s="59">
        <v>0</v>
      </c>
      <c r="J834" s="59">
        <v>0</v>
      </c>
      <c r="K834" s="59">
        <v>0</v>
      </c>
      <c r="L834" s="59">
        <v>0</v>
      </c>
      <c r="M834" s="59">
        <v>0</v>
      </c>
      <c r="N834" s="59">
        <v>0</v>
      </c>
      <c r="O834" s="59">
        <v>0</v>
      </c>
      <c r="P834" s="59">
        <v>0</v>
      </c>
      <c r="Q834" s="59">
        <v>0</v>
      </c>
      <c r="R834" s="59">
        <v>0</v>
      </c>
      <c r="S834" s="90"/>
      <c r="T834" s="90"/>
      <c r="U834" s="91"/>
    </row>
    <row r="835" spans="1:21" ht="13.2" x14ac:dyDescent="0.25">
      <c r="A835" s="59" t="s">
        <v>4748</v>
      </c>
      <c r="B835" s="59" t="s">
        <v>6186</v>
      </c>
      <c r="C835" s="59" t="s">
        <v>6187</v>
      </c>
      <c r="D835" s="59" t="s">
        <v>127</v>
      </c>
      <c r="E835" s="59">
        <v>0</v>
      </c>
      <c r="F835" s="59">
        <v>0</v>
      </c>
      <c r="G835" s="59">
        <v>0</v>
      </c>
      <c r="H835" s="59">
        <v>0</v>
      </c>
      <c r="I835" s="59">
        <v>0</v>
      </c>
      <c r="J835" s="59">
        <v>0</v>
      </c>
      <c r="K835" s="59">
        <v>0</v>
      </c>
      <c r="L835" s="59">
        <v>0</v>
      </c>
      <c r="M835" s="59">
        <v>0</v>
      </c>
      <c r="N835" s="59">
        <v>0</v>
      </c>
      <c r="O835" s="59">
        <v>0</v>
      </c>
      <c r="P835" s="59">
        <v>0</v>
      </c>
      <c r="Q835" s="59">
        <v>0</v>
      </c>
      <c r="R835" s="59">
        <v>0</v>
      </c>
      <c r="S835" s="90"/>
      <c r="T835" s="90"/>
      <c r="U835" s="91"/>
    </row>
    <row r="836" spans="1:21" ht="13.2" x14ac:dyDescent="0.25">
      <c r="A836" s="59" t="s">
        <v>4749</v>
      </c>
      <c r="B836" s="59" t="s">
        <v>6186</v>
      </c>
      <c r="C836" s="59" t="s">
        <v>6188</v>
      </c>
      <c r="D836" s="59" t="s">
        <v>127</v>
      </c>
      <c r="E836" s="59">
        <v>0</v>
      </c>
      <c r="F836" s="59">
        <v>0</v>
      </c>
      <c r="G836" s="59">
        <v>0</v>
      </c>
      <c r="H836" s="59">
        <v>0</v>
      </c>
      <c r="I836" s="59">
        <v>0</v>
      </c>
      <c r="J836" s="59">
        <v>0</v>
      </c>
      <c r="K836" s="59">
        <v>0</v>
      </c>
      <c r="L836" s="59">
        <v>0</v>
      </c>
      <c r="M836" s="59">
        <v>0</v>
      </c>
      <c r="N836" s="59">
        <v>0</v>
      </c>
      <c r="O836" s="59">
        <v>0</v>
      </c>
      <c r="P836" s="59">
        <v>0</v>
      </c>
      <c r="Q836" s="59">
        <v>0</v>
      </c>
      <c r="R836" s="59">
        <v>0</v>
      </c>
      <c r="S836" s="90"/>
      <c r="T836" s="90"/>
      <c r="U836" s="91"/>
    </row>
    <row r="837" spans="1:21" ht="13.2" x14ac:dyDescent="0.25">
      <c r="A837" s="59" t="s">
        <v>4750</v>
      </c>
      <c r="B837" s="59" t="s">
        <v>6186</v>
      </c>
      <c r="C837" s="59" t="s">
        <v>6189</v>
      </c>
      <c r="D837" s="59" t="s">
        <v>127</v>
      </c>
      <c r="E837" s="59">
        <v>1507</v>
      </c>
      <c r="F837" s="59">
        <v>1507</v>
      </c>
      <c r="G837" s="59">
        <v>1507</v>
      </c>
      <c r="H837" s="59">
        <v>1503</v>
      </c>
      <c r="I837" s="59">
        <v>1503</v>
      </c>
      <c r="J837" s="59">
        <v>1503</v>
      </c>
      <c r="K837" s="59">
        <v>1503</v>
      </c>
      <c r="L837" s="59">
        <v>1503</v>
      </c>
      <c r="M837" s="59">
        <v>1503</v>
      </c>
      <c r="N837" s="59">
        <v>1503</v>
      </c>
      <c r="O837" s="59">
        <v>1503</v>
      </c>
      <c r="P837" s="59">
        <v>1503</v>
      </c>
      <c r="Q837" s="59">
        <v>1503</v>
      </c>
      <c r="R837" s="59">
        <v>1504148</v>
      </c>
      <c r="S837" s="90"/>
      <c r="T837" s="90"/>
      <c r="U837" s="91"/>
    </row>
    <row r="838" spans="1:21" ht="13.2" x14ac:dyDescent="0.25">
      <c r="A838" s="59" t="s">
        <v>4751</v>
      </c>
      <c r="B838" s="59" t="s">
        <v>6190</v>
      </c>
      <c r="C838" s="59" t="s">
        <v>6191</v>
      </c>
      <c r="D838" s="59" t="s">
        <v>127</v>
      </c>
      <c r="E838" s="59">
        <v>89</v>
      </c>
      <c r="F838" s="59">
        <v>89</v>
      </c>
      <c r="G838" s="59">
        <v>89</v>
      </c>
      <c r="H838" s="59">
        <v>89</v>
      </c>
      <c r="I838" s="59">
        <v>89</v>
      </c>
      <c r="J838" s="59">
        <v>89</v>
      </c>
      <c r="K838" s="59">
        <v>89</v>
      </c>
      <c r="L838" s="59">
        <v>89</v>
      </c>
      <c r="M838" s="59">
        <v>89</v>
      </c>
      <c r="N838" s="59">
        <v>89</v>
      </c>
      <c r="O838" s="59">
        <v>89</v>
      </c>
      <c r="P838" s="59">
        <v>89</v>
      </c>
      <c r="Q838" s="59">
        <v>89</v>
      </c>
      <c r="R838" s="59">
        <v>88577</v>
      </c>
      <c r="S838" s="90"/>
      <c r="T838" s="90"/>
      <c r="U838" s="91"/>
    </row>
    <row r="839" spans="1:21" ht="13.2" x14ac:dyDescent="0.25">
      <c r="A839" s="59" t="s">
        <v>4752</v>
      </c>
      <c r="B839" s="59" t="s">
        <v>6190</v>
      </c>
      <c r="C839" s="59" t="s">
        <v>6192</v>
      </c>
      <c r="D839" s="59" t="s">
        <v>127</v>
      </c>
      <c r="E839" s="59">
        <v>0</v>
      </c>
      <c r="F839" s="59">
        <v>0</v>
      </c>
      <c r="G839" s="59">
        <v>0</v>
      </c>
      <c r="H839" s="59">
        <v>0</v>
      </c>
      <c r="I839" s="59">
        <v>0</v>
      </c>
      <c r="J839" s="59">
        <v>0</v>
      </c>
      <c r="K839" s="59">
        <v>0</v>
      </c>
      <c r="L839" s="59">
        <v>0</v>
      </c>
      <c r="M839" s="59">
        <v>0</v>
      </c>
      <c r="N839" s="59">
        <v>0</v>
      </c>
      <c r="O839" s="59">
        <v>0</v>
      </c>
      <c r="P839" s="59">
        <v>0</v>
      </c>
      <c r="Q839" s="59">
        <v>0</v>
      </c>
      <c r="R839" s="59">
        <v>267</v>
      </c>
      <c r="S839" s="90"/>
      <c r="T839" s="90"/>
      <c r="U839" s="91"/>
    </row>
    <row r="840" spans="1:21" ht="13.2" x14ac:dyDescent="0.25">
      <c r="A840" s="59" t="s">
        <v>4753</v>
      </c>
      <c r="B840" s="59" t="s">
        <v>6190</v>
      </c>
      <c r="C840" s="59" t="s">
        <v>6193</v>
      </c>
      <c r="D840" s="59" t="s">
        <v>127</v>
      </c>
      <c r="E840" s="59">
        <v>0</v>
      </c>
      <c r="F840" s="59">
        <v>0</v>
      </c>
      <c r="G840" s="59">
        <v>0</v>
      </c>
      <c r="H840" s="59">
        <v>0</v>
      </c>
      <c r="I840" s="59">
        <v>0</v>
      </c>
      <c r="J840" s="59">
        <v>0</v>
      </c>
      <c r="K840" s="59">
        <v>0</v>
      </c>
      <c r="L840" s="59">
        <v>0</v>
      </c>
      <c r="M840" s="59">
        <v>0</v>
      </c>
      <c r="N840" s="59">
        <v>0</v>
      </c>
      <c r="O840" s="59">
        <v>0</v>
      </c>
      <c r="P840" s="59">
        <v>0</v>
      </c>
      <c r="Q840" s="59">
        <v>0</v>
      </c>
      <c r="R840" s="59">
        <v>0</v>
      </c>
      <c r="S840" s="90"/>
      <c r="T840" s="90"/>
      <c r="U840" s="91"/>
    </row>
    <row r="841" spans="1:21" ht="13.2" x14ac:dyDescent="0.25">
      <c r="A841" s="59" t="s">
        <v>4754</v>
      </c>
      <c r="B841" s="59" t="s">
        <v>6190</v>
      </c>
      <c r="C841" s="59" t="s">
        <v>6194</v>
      </c>
      <c r="D841" s="59" t="s">
        <v>127</v>
      </c>
      <c r="E841" s="59">
        <v>0</v>
      </c>
      <c r="F841" s="59">
        <v>0</v>
      </c>
      <c r="G841" s="59">
        <v>0</v>
      </c>
      <c r="H841" s="59">
        <v>0</v>
      </c>
      <c r="I841" s="59">
        <v>0</v>
      </c>
      <c r="J841" s="59">
        <v>0</v>
      </c>
      <c r="K841" s="59">
        <v>0</v>
      </c>
      <c r="L841" s="59">
        <v>0</v>
      </c>
      <c r="M841" s="59">
        <v>0</v>
      </c>
      <c r="N841" s="59">
        <v>0</v>
      </c>
      <c r="O841" s="59">
        <v>0</v>
      </c>
      <c r="P841" s="59">
        <v>0</v>
      </c>
      <c r="Q841" s="59">
        <v>0</v>
      </c>
      <c r="R841" s="59">
        <v>0</v>
      </c>
      <c r="S841" s="90"/>
      <c r="T841" s="90"/>
      <c r="U841" s="91"/>
    </row>
    <row r="842" spans="1:21" ht="13.2" x14ac:dyDescent="0.25">
      <c r="A842" s="59" t="s">
        <v>4755</v>
      </c>
      <c r="B842" s="59" t="s">
        <v>6190</v>
      </c>
      <c r="C842" s="59" t="s">
        <v>6195</v>
      </c>
      <c r="D842" s="59" t="s">
        <v>127</v>
      </c>
      <c r="E842" s="59">
        <v>45</v>
      </c>
      <c r="F842" s="59">
        <v>45</v>
      </c>
      <c r="G842" s="59">
        <v>45</v>
      </c>
      <c r="H842" s="59">
        <v>45</v>
      </c>
      <c r="I842" s="59">
        <v>45</v>
      </c>
      <c r="J842" s="59">
        <v>45</v>
      </c>
      <c r="K842" s="59">
        <v>45</v>
      </c>
      <c r="L842" s="59">
        <v>45</v>
      </c>
      <c r="M842" s="59">
        <v>45</v>
      </c>
      <c r="N842" s="59">
        <v>45</v>
      </c>
      <c r="O842" s="59">
        <v>45</v>
      </c>
      <c r="P842" s="59">
        <v>45</v>
      </c>
      <c r="Q842" s="59">
        <v>45</v>
      </c>
      <c r="R842" s="59">
        <v>44555</v>
      </c>
      <c r="S842" s="90"/>
      <c r="T842" s="90"/>
      <c r="U842" s="91"/>
    </row>
    <row r="843" spans="1:21" ht="13.2" x14ac:dyDescent="0.25">
      <c r="A843" s="59" t="s">
        <v>4756</v>
      </c>
      <c r="B843" s="59" t="s">
        <v>6190</v>
      </c>
      <c r="C843" s="59" t="s">
        <v>6196</v>
      </c>
      <c r="D843" s="59" t="s">
        <v>127</v>
      </c>
      <c r="E843" s="59">
        <v>0</v>
      </c>
      <c r="F843" s="59">
        <v>0</v>
      </c>
      <c r="G843" s="59">
        <v>0</v>
      </c>
      <c r="H843" s="59">
        <v>0</v>
      </c>
      <c r="I843" s="59">
        <v>0</v>
      </c>
      <c r="J843" s="59">
        <v>0</v>
      </c>
      <c r="K843" s="59">
        <v>0</v>
      </c>
      <c r="L843" s="59">
        <v>0</v>
      </c>
      <c r="M843" s="59">
        <v>0</v>
      </c>
      <c r="N843" s="59">
        <v>0</v>
      </c>
      <c r="O843" s="59">
        <v>0</v>
      </c>
      <c r="P843" s="59">
        <v>0</v>
      </c>
      <c r="Q843" s="59">
        <v>0</v>
      </c>
      <c r="R843" s="59">
        <v>0</v>
      </c>
      <c r="S843" s="90"/>
      <c r="T843" s="90"/>
      <c r="U843" s="91"/>
    </row>
    <row r="844" spans="1:21" ht="13.2" x14ac:dyDescent="0.25">
      <c r="A844" s="59" t="s">
        <v>4757</v>
      </c>
      <c r="B844" s="59" t="s">
        <v>6190</v>
      </c>
      <c r="C844" s="59" t="s">
        <v>6197</v>
      </c>
      <c r="D844" s="59" t="s">
        <v>127</v>
      </c>
      <c r="E844" s="59">
        <v>0</v>
      </c>
      <c r="F844" s="59">
        <v>0</v>
      </c>
      <c r="G844" s="59">
        <v>0</v>
      </c>
      <c r="H844" s="59">
        <v>0</v>
      </c>
      <c r="I844" s="59">
        <v>0</v>
      </c>
      <c r="J844" s="59">
        <v>0</v>
      </c>
      <c r="K844" s="59">
        <v>0</v>
      </c>
      <c r="L844" s="59">
        <v>0</v>
      </c>
      <c r="M844" s="59">
        <v>0</v>
      </c>
      <c r="N844" s="59">
        <v>0</v>
      </c>
      <c r="O844" s="59">
        <v>0</v>
      </c>
      <c r="P844" s="59">
        <v>0</v>
      </c>
      <c r="Q844" s="59">
        <v>0</v>
      </c>
      <c r="R844" s="59">
        <v>0</v>
      </c>
      <c r="S844" s="90"/>
      <c r="T844" s="90"/>
      <c r="U844" s="91"/>
    </row>
    <row r="845" spans="1:21" ht="13.2" x14ac:dyDescent="0.25">
      <c r="A845" s="59" t="s">
        <v>4758</v>
      </c>
      <c r="B845" s="59" t="s">
        <v>6190</v>
      </c>
      <c r="C845" s="59" t="s">
        <v>6198</v>
      </c>
      <c r="D845" s="59" t="s">
        <v>127</v>
      </c>
      <c r="E845" s="59">
        <v>0</v>
      </c>
      <c r="F845" s="59">
        <v>0</v>
      </c>
      <c r="G845" s="59">
        <v>0</v>
      </c>
      <c r="H845" s="59">
        <v>0</v>
      </c>
      <c r="I845" s="59">
        <v>0</v>
      </c>
      <c r="J845" s="59">
        <v>0</v>
      </c>
      <c r="K845" s="59">
        <v>0</v>
      </c>
      <c r="L845" s="59">
        <v>0</v>
      </c>
      <c r="M845" s="59">
        <v>0</v>
      </c>
      <c r="N845" s="59">
        <v>0</v>
      </c>
      <c r="O845" s="59">
        <v>0</v>
      </c>
      <c r="P845" s="59">
        <v>0</v>
      </c>
      <c r="Q845" s="59">
        <v>0</v>
      </c>
      <c r="R845" s="59">
        <v>0</v>
      </c>
      <c r="S845" s="90"/>
      <c r="T845" s="90"/>
      <c r="U845" s="91"/>
    </row>
    <row r="846" spans="1:21" ht="13.2" x14ac:dyDescent="0.25">
      <c r="A846" s="59" t="s">
        <v>4759</v>
      </c>
      <c r="B846" s="59" t="s">
        <v>6199</v>
      </c>
      <c r="C846" s="59" t="s">
        <v>6200</v>
      </c>
      <c r="D846" s="59" t="s">
        <v>127</v>
      </c>
      <c r="E846" s="59">
        <v>88271</v>
      </c>
      <c r="F846" s="59">
        <v>74499</v>
      </c>
      <c r="G846" s="59">
        <v>74496</v>
      </c>
      <c r="H846" s="59">
        <v>90787</v>
      </c>
      <c r="I846" s="59">
        <v>90806</v>
      </c>
      <c r="J846" s="59">
        <v>90764</v>
      </c>
      <c r="K846" s="59">
        <v>90658</v>
      </c>
      <c r="L846" s="59">
        <v>90658</v>
      </c>
      <c r="M846" s="59">
        <v>90659</v>
      </c>
      <c r="N846" s="59">
        <v>90661</v>
      </c>
      <c r="O846" s="59">
        <v>90717</v>
      </c>
      <c r="P846" s="59">
        <v>90717</v>
      </c>
      <c r="Q846" s="59">
        <v>90659</v>
      </c>
      <c r="R846" s="59">
        <v>87907222</v>
      </c>
      <c r="S846" s="90"/>
      <c r="T846" s="90"/>
      <c r="U846" s="91"/>
    </row>
    <row r="847" spans="1:21" ht="13.2" x14ac:dyDescent="0.25">
      <c r="A847" s="59" t="s">
        <v>4760</v>
      </c>
      <c r="B847" s="59" t="s">
        <v>6199</v>
      </c>
      <c r="C847" s="59" t="s">
        <v>6201</v>
      </c>
      <c r="D847" s="59" t="s">
        <v>127</v>
      </c>
      <c r="E847" s="59">
        <v>0</v>
      </c>
      <c r="F847" s="59">
        <v>0</v>
      </c>
      <c r="G847" s="59">
        <v>0</v>
      </c>
      <c r="H847" s="59">
        <v>0</v>
      </c>
      <c r="I847" s="59">
        <v>0</v>
      </c>
      <c r="J847" s="59">
        <v>0</v>
      </c>
      <c r="K847" s="59">
        <v>0</v>
      </c>
      <c r="L847" s="59">
        <v>0</v>
      </c>
      <c r="M847" s="59">
        <v>0</v>
      </c>
      <c r="N847" s="59">
        <v>0</v>
      </c>
      <c r="O847" s="59">
        <v>0</v>
      </c>
      <c r="P847" s="59">
        <v>0</v>
      </c>
      <c r="Q847" s="59">
        <v>0</v>
      </c>
      <c r="R847" s="59">
        <v>0</v>
      </c>
      <c r="S847" s="90"/>
      <c r="T847" s="90"/>
      <c r="U847" s="91"/>
    </row>
    <row r="848" spans="1:21" ht="13.2" x14ac:dyDescent="0.25">
      <c r="A848" s="59" t="s">
        <v>4761</v>
      </c>
      <c r="B848" s="59" t="s">
        <v>6199</v>
      </c>
      <c r="C848" s="59" t="s">
        <v>6202</v>
      </c>
      <c r="D848" s="59" t="s">
        <v>127</v>
      </c>
      <c r="E848" s="59">
        <v>204</v>
      </c>
      <c r="F848" s="59">
        <v>204</v>
      </c>
      <c r="G848" s="59">
        <v>204</v>
      </c>
      <c r="H848" s="59">
        <v>204</v>
      </c>
      <c r="I848" s="59">
        <v>204</v>
      </c>
      <c r="J848" s="59">
        <v>204</v>
      </c>
      <c r="K848" s="59">
        <v>204</v>
      </c>
      <c r="L848" s="59">
        <v>204</v>
      </c>
      <c r="M848" s="59">
        <v>204</v>
      </c>
      <c r="N848" s="59">
        <v>204</v>
      </c>
      <c r="O848" s="59">
        <v>204</v>
      </c>
      <c r="P848" s="59">
        <v>204</v>
      </c>
      <c r="Q848" s="59">
        <v>204</v>
      </c>
      <c r="R848" s="59">
        <v>204200</v>
      </c>
      <c r="S848" s="90"/>
      <c r="T848" s="90"/>
      <c r="U848" s="91"/>
    </row>
    <row r="849" spans="1:21" ht="13.2" x14ac:dyDescent="0.25">
      <c r="A849" s="59" t="s">
        <v>4762</v>
      </c>
      <c r="B849" s="59" t="s">
        <v>6199</v>
      </c>
      <c r="C849" s="59" t="s">
        <v>6203</v>
      </c>
      <c r="D849" s="59" t="s">
        <v>127</v>
      </c>
      <c r="E849" s="59">
        <v>0</v>
      </c>
      <c r="F849" s="59">
        <v>0</v>
      </c>
      <c r="G849" s="59">
        <v>0</v>
      </c>
      <c r="H849" s="59">
        <v>0</v>
      </c>
      <c r="I849" s="59">
        <v>0</v>
      </c>
      <c r="J849" s="59">
        <v>0</v>
      </c>
      <c r="K849" s="59">
        <v>0</v>
      </c>
      <c r="L849" s="59">
        <v>0</v>
      </c>
      <c r="M849" s="59">
        <v>0</v>
      </c>
      <c r="N849" s="59">
        <v>0</v>
      </c>
      <c r="O849" s="59">
        <v>0</v>
      </c>
      <c r="P849" s="59">
        <v>0</v>
      </c>
      <c r="Q849" s="59">
        <v>0</v>
      </c>
      <c r="R849" s="59">
        <v>0</v>
      </c>
      <c r="S849" s="90"/>
      <c r="T849" s="90"/>
      <c r="U849" s="91"/>
    </row>
    <row r="850" spans="1:21" ht="13.2" x14ac:dyDescent="0.25">
      <c r="A850" s="59" t="s">
        <v>4763</v>
      </c>
      <c r="B850" s="59" t="s">
        <v>6199</v>
      </c>
      <c r="C850" s="59" t="s">
        <v>6204</v>
      </c>
      <c r="D850" s="59" t="s">
        <v>127</v>
      </c>
      <c r="E850" s="59">
        <v>0</v>
      </c>
      <c r="F850" s="59">
        <v>0</v>
      </c>
      <c r="G850" s="59">
        <v>0</v>
      </c>
      <c r="H850" s="59">
        <v>0</v>
      </c>
      <c r="I850" s="59">
        <v>0</v>
      </c>
      <c r="J850" s="59">
        <v>0</v>
      </c>
      <c r="K850" s="59">
        <v>0</v>
      </c>
      <c r="L850" s="59">
        <v>0</v>
      </c>
      <c r="M850" s="59">
        <v>0</v>
      </c>
      <c r="N850" s="59">
        <v>0</v>
      </c>
      <c r="O850" s="59">
        <v>0</v>
      </c>
      <c r="P850" s="59">
        <v>0</v>
      </c>
      <c r="Q850" s="59">
        <v>0</v>
      </c>
      <c r="R850" s="59">
        <v>0</v>
      </c>
      <c r="S850" s="90"/>
      <c r="T850" s="90"/>
      <c r="U850" s="91"/>
    </row>
    <row r="851" spans="1:21" ht="13.2" x14ac:dyDescent="0.25">
      <c r="A851" s="59" t="s">
        <v>4764</v>
      </c>
      <c r="B851" s="59" t="s">
        <v>6199</v>
      </c>
      <c r="C851" s="59" t="s">
        <v>6205</v>
      </c>
      <c r="D851" s="59" t="s">
        <v>127</v>
      </c>
      <c r="E851" s="59">
        <v>0</v>
      </c>
      <c r="F851" s="59">
        <v>0</v>
      </c>
      <c r="G851" s="59">
        <v>0</v>
      </c>
      <c r="H851" s="59">
        <v>0</v>
      </c>
      <c r="I851" s="59">
        <v>0</v>
      </c>
      <c r="J851" s="59">
        <v>0</v>
      </c>
      <c r="K851" s="59">
        <v>0</v>
      </c>
      <c r="L851" s="59">
        <v>0</v>
      </c>
      <c r="M851" s="59">
        <v>0</v>
      </c>
      <c r="N851" s="59">
        <v>0</v>
      </c>
      <c r="O851" s="59">
        <v>0</v>
      </c>
      <c r="P851" s="59">
        <v>0</v>
      </c>
      <c r="Q851" s="59">
        <v>0</v>
      </c>
      <c r="R851" s="59">
        <v>0</v>
      </c>
      <c r="S851" s="90"/>
      <c r="T851" s="90"/>
      <c r="U851" s="91"/>
    </row>
    <row r="852" spans="1:21" ht="13.2" x14ac:dyDescent="0.25">
      <c r="A852" s="59" t="s">
        <v>4765</v>
      </c>
      <c r="B852" s="59" t="s">
        <v>6199</v>
      </c>
      <c r="C852" s="59" t="s">
        <v>6206</v>
      </c>
      <c r="D852" s="59" t="s">
        <v>127</v>
      </c>
      <c r="E852" s="59">
        <v>0</v>
      </c>
      <c r="F852" s="59">
        <v>0</v>
      </c>
      <c r="G852" s="59">
        <v>0</v>
      </c>
      <c r="H852" s="59">
        <v>0</v>
      </c>
      <c r="I852" s="59">
        <v>0</v>
      </c>
      <c r="J852" s="59">
        <v>0</v>
      </c>
      <c r="K852" s="59">
        <v>0</v>
      </c>
      <c r="L852" s="59">
        <v>0</v>
      </c>
      <c r="M852" s="59">
        <v>0</v>
      </c>
      <c r="N852" s="59">
        <v>0</v>
      </c>
      <c r="O852" s="59">
        <v>0</v>
      </c>
      <c r="P852" s="59">
        <v>0</v>
      </c>
      <c r="Q852" s="59">
        <v>0</v>
      </c>
      <c r="R852" s="59">
        <v>0</v>
      </c>
      <c r="S852" s="90"/>
      <c r="T852" s="90"/>
      <c r="U852" s="91"/>
    </row>
    <row r="853" spans="1:21" ht="13.2" x14ac:dyDescent="0.25">
      <c r="A853" s="59" t="s">
        <v>4766</v>
      </c>
      <c r="B853" s="59" t="s">
        <v>6199</v>
      </c>
      <c r="C853" s="59" t="s">
        <v>6207</v>
      </c>
      <c r="D853" s="59" t="s">
        <v>127</v>
      </c>
      <c r="E853" s="59">
        <v>0</v>
      </c>
      <c r="F853" s="59">
        <v>0</v>
      </c>
      <c r="G853" s="59">
        <v>0</v>
      </c>
      <c r="H853" s="59">
        <v>0</v>
      </c>
      <c r="I853" s="59">
        <v>0</v>
      </c>
      <c r="J853" s="59">
        <v>0</v>
      </c>
      <c r="K853" s="59">
        <v>0</v>
      </c>
      <c r="L853" s="59">
        <v>0</v>
      </c>
      <c r="M853" s="59">
        <v>0</v>
      </c>
      <c r="N853" s="59">
        <v>0</v>
      </c>
      <c r="O853" s="59">
        <v>0</v>
      </c>
      <c r="P853" s="59">
        <v>0</v>
      </c>
      <c r="Q853" s="59">
        <v>0</v>
      </c>
      <c r="R853" s="59">
        <v>0</v>
      </c>
      <c r="S853" s="90"/>
      <c r="T853" s="90"/>
      <c r="U853" s="91"/>
    </row>
    <row r="854" spans="1:21" ht="13.2" x14ac:dyDescent="0.25">
      <c r="A854" s="59" t="s">
        <v>4767</v>
      </c>
      <c r="B854" s="59" t="s">
        <v>6199</v>
      </c>
      <c r="C854" s="59" t="s">
        <v>6208</v>
      </c>
      <c r="D854" s="59" t="s">
        <v>127</v>
      </c>
      <c r="E854" s="59">
        <v>0</v>
      </c>
      <c r="F854" s="59">
        <v>0</v>
      </c>
      <c r="G854" s="59">
        <v>0</v>
      </c>
      <c r="H854" s="59">
        <v>0</v>
      </c>
      <c r="I854" s="59">
        <v>0</v>
      </c>
      <c r="J854" s="59">
        <v>0</v>
      </c>
      <c r="K854" s="59">
        <v>0</v>
      </c>
      <c r="L854" s="59">
        <v>0</v>
      </c>
      <c r="M854" s="59">
        <v>0</v>
      </c>
      <c r="N854" s="59">
        <v>0</v>
      </c>
      <c r="O854" s="59">
        <v>0</v>
      </c>
      <c r="P854" s="59">
        <v>0</v>
      </c>
      <c r="Q854" s="59">
        <v>0</v>
      </c>
      <c r="R854" s="59">
        <v>0</v>
      </c>
      <c r="S854" s="90"/>
      <c r="T854" s="90"/>
      <c r="U854" s="91"/>
    </row>
    <row r="855" spans="1:21" ht="13.2" x14ac:dyDescent="0.25">
      <c r="A855" s="59" t="s">
        <v>4768</v>
      </c>
      <c r="B855" s="59" t="s">
        <v>6199</v>
      </c>
      <c r="C855" s="59" t="s">
        <v>6209</v>
      </c>
      <c r="D855" s="59" t="s">
        <v>127</v>
      </c>
      <c r="E855" s="59">
        <v>0</v>
      </c>
      <c r="F855" s="59">
        <v>0</v>
      </c>
      <c r="G855" s="59">
        <v>0</v>
      </c>
      <c r="H855" s="59">
        <v>0</v>
      </c>
      <c r="I855" s="59">
        <v>0</v>
      </c>
      <c r="J855" s="59">
        <v>0</v>
      </c>
      <c r="K855" s="59">
        <v>0</v>
      </c>
      <c r="L855" s="59">
        <v>0</v>
      </c>
      <c r="M855" s="59">
        <v>0</v>
      </c>
      <c r="N855" s="59">
        <v>0</v>
      </c>
      <c r="O855" s="59">
        <v>0</v>
      </c>
      <c r="P855" s="59">
        <v>0</v>
      </c>
      <c r="Q855" s="59">
        <v>0</v>
      </c>
      <c r="R855" s="59">
        <v>0</v>
      </c>
      <c r="S855" s="90"/>
      <c r="T855" s="90"/>
      <c r="U855" s="91"/>
    </row>
    <row r="856" spans="1:21" ht="13.2" x14ac:dyDescent="0.25">
      <c r="A856" s="59" t="s">
        <v>4769</v>
      </c>
      <c r="B856" s="59" t="s">
        <v>6199</v>
      </c>
      <c r="C856" s="59" t="s">
        <v>6210</v>
      </c>
      <c r="D856" s="59" t="s">
        <v>127</v>
      </c>
      <c r="E856" s="59">
        <v>0</v>
      </c>
      <c r="F856" s="59">
        <v>0</v>
      </c>
      <c r="G856" s="59">
        <v>0</v>
      </c>
      <c r="H856" s="59">
        <v>0</v>
      </c>
      <c r="I856" s="59">
        <v>0</v>
      </c>
      <c r="J856" s="59">
        <v>0</v>
      </c>
      <c r="K856" s="59">
        <v>0</v>
      </c>
      <c r="L856" s="59">
        <v>0</v>
      </c>
      <c r="M856" s="59">
        <v>0</v>
      </c>
      <c r="N856" s="59">
        <v>0</v>
      </c>
      <c r="O856" s="59">
        <v>0</v>
      </c>
      <c r="P856" s="59">
        <v>0</v>
      </c>
      <c r="Q856" s="59">
        <v>0</v>
      </c>
      <c r="R856" s="59">
        <v>0</v>
      </c>
      <c r="S856" s="90"/>
      <c r="T856" s="90"/>
      <c r="U856" s="91"/>
    </row>
    <row r="857" spans="1:21" ht="13.2" x14ac:dyDescent="0.25">
      <c r="A857" s="59" t="s">
        <v>4770</v>
      </c>
      <c r="B857" s="59" t="s">
        <v>6199</v>
      </c>
      <c r="C857" s="59" t="s">
        <v>6211</v>
      </c>
      <c r="D857" s="59" t="s">
        <v>127</v>
      </c>
      <c r="E857" s="59">
        <v>3517</v>
      </c>
      <c r="F857" s="59">
        <v>3517</v>
      </c>
      <c r="G857" s="59">
        <v>3517</v>
      </c>
      <c r="H857" s="59">
        <v>3517</v>
      </c>
      <c r="I857" s="59">
        <v>3517</v>
      </c>
      <c r="J857" s="59">
        <v>3517</v>
      </c>
      <c r="K857" s="59">
        <v>3517</v>
      </c>
      <c r="L857" s="59">
        <v>3517</v>
      </c>
      <c r="M857" s="59">
        <v>3517</v>
      </c>
      <c r="N857" s="59">
        <v>3517</v>
      </c>
      <c r="O857" s="59">
        <v>3517</v>
      </c>
      <c r="P857" s="59">
        <v>3517</v>
      </c>
      <c r="Q857" s="59">
        <v>3517</v>
      </c>
      <c r="R857" s="59">
        <v>3516565</v>
      </c>
      <c r="S857" s="90"/>
      <c r="T857" s="90"/>
      <c r="U857" s="91"/>
    </row>
    <row r="858" spans="1:21" ht="13.2" x14ac:dyDescent="0.25">
      <c r="A858" s="59" t="s">
        <v>4771</v>
      </c>
      <c r="B858" s="59" t="s">
        <v>6199</v>
      </c>
      <c r="C858" s="59" t="s">
        <v>6212</v>
      </c>
      <c r="D858" s="59" t="s">
        <v>127</v>
      </c>
      <c r="E858" s="59">
        <v>0</v>
      </c>
      <c r="F858" s="59">
        <v>0</v>
      </c>
      <c r="G858" s="59">
        <v>0</v>
      </c>
      <c r="H858" s="59">
        <v>0</v>
      </c>
      <c r="I858" s="59">
        <v>0</v>
      </c>
      <c r="J858" s="59">
        <v>0</v>
      </c>
      <c r="K858" s="59">
        <v>0</v>
      </c>
      <c r="L858" s="59">
        <v>0</v>
      </c>
      <c r="M858" s="59">
        <v>0</v>
      </c>
      <c r="N858" s="59">
        <v>0</v>
      </c>
      <c r="O858" s="59">
        <v>0</v>
      </c>
      <c r="P858" s="59">
        <v>0</v>
      </c>
      <c r="Q858" s="59">
        <v>0</v>
      </c>
      <c r="R858" s="59">
        <v>0</v>
      </c>
      <c r="S858" s="90"/>
      <c r="T858" s="90"/>
      <c r="U858" s="91"/>
    </row>
    <row r="859" spans="1:21" ht="13.2" x14ac:dyDescent="0.25">
      <c r="A859" s="59" t="s">
        <v>4772</v>
      </c>
      <c r="B859" s="59" t="s">
        <v>6199</v>
      </c>
      <c r="C859" s="59" t="s">
        <v>6213</v>
      </c>
      <c r="D859" s="59" t="s">
        <v>127</v>
      </c>
      <c r="E859" s="59">
        <v>0</v>
      </c>
      <c r="F859" s="59">
        <v>0</v>
      </c>
      <c r="G859" s="59">
        <v>0</v>
      </c>
      <c r="H859" s="59">
        <v>0</v>
      </c>
      <c r="I859" s="59">
        <v>0</v>
      </c>
      <c r="J859" s="59">
        <v>0</v>
      </c>
      <c r="K859" s="59">
        <v>0</v>
      </c>
      <c r="L859" s="59">
        <v>0</v>
      </c>
      <c r="M859" s="59">
        <v>0</v>
      </c>
      <c r="N859" s="59">
        <v>0</v>
      </c>
      <c r="O859" s="59">
        <v>0</v>
      </c>
      <c r="P859" s="59">
        <v>0</v>
      </c>
      <c r="Q859" s="59">
        <v>0</v>
      </c>
      <c r="R859" s="59">
        <v>0</v>
      </c>
      <c r="S859" s="90"/>
      <c r="T859" s="90"/>
      <c r="U859" s="91"/>
    </row>
    <row r="860" spans="1:21" ht="13.2" x14ac:dyDescent="0.25">
      <c r="A860" s="59" t="s">
        <v>4773</v>
      </c>
      <c r="B860" s="59" t="s">
        <v>6199</v>
      </c>
      <c r="C860" s="59" t="s">
        <v>6214</v>
      </c>
      <c r="D860" s="59" t="s">
        <v>127</v>
      </c>
      <c r="E860" s="59">
        <v>0</v>
      </c>
      <c r="F860" s="59">
        <v>0</v>
      </c>
      <c r="G860" s="59">
        <v>0</v>
      </c>
      <c r="H860" s="59">
        <v>0</v>
      </c>
      <c r="I860" s="59">
        <v>0</v>
      </c>
      <c r="J860" s="59">
        <v>0</v>
      </c>
      <c r="K860" s="59">
        <v>0</v>
      </c>
      <c r="L860" s="59">
        <v>0</v>
      </c>
      <c r="M860" s="59">
        <v>0</v>
      </c>
      <c r="N860" s="59">
        <v>0</v>
      </c>
      <c r="O860" s="59">
        <v>0</v>
      </c>
      <c r="P860" s="59">
        <v>0</v>
      </c>
      <c r="Q860" s="59">
        <v>0</v>
      </c>
      <c r="R860" s="59">
        <v>0</v>
      </c>
      <c r="S860" s="90"/>
      <c r="T860" s="90"/>
      <c r="U860" s="91"/>
    </row>
    <row r="861" spans="1:21" ht="13.2" x14ac:dyDescent="0.25">
      <c r="A861" s="59" t="s">
        <v>4774</v>
      </c>
      <c r="B861" s="59" t="s">
        <v>6199</v>
      </c>
      <c r="C861" s="59" t="s">
        <v>6215</v>
      </c>
      <c r="D861" s="59" t="s">
        <v>127</v>
      </c>
      <c r="E861" s="59">
        <v>0</v>
      </c>
      <c r="F861" s="59">
        <v>0</v>
      </c>
      <c r="G861" s="59">
        <v>0</v>
      </c>
      <c r="H861" s="59">
        <v>0</v>
      </c>
      <c r="I861" s="59">
        <v>0</v>
      </c>
      <c r="J861" s="59">
        <v>0</v>
      </c>
      <c r="K861" s="59">
        <v>0</v>
      </c>
      <c r="L861" s="59">
        <v>0</v>
      </c>
      <c r="M861" s="59">
        <v>0</v>
      </c>
      <c r="N861" s="59">
        <v>0</v>
      </c>
      <c r="O861" s="59">
        <v>0</v>
      </c>
      <c r="P861" s="59">
        <v>0</v>
      </c>
      <c r="Q861" s="59">
        <v>0</v>
      </c>
      <c r="R861" s="59">
        <v>0</v>
      </c>
      <c r="S861" s="90"/>
      <c r="T861" s="90"/>
      <c r="U861" s="91"/>
    </row>
    <row r="862" spans="1:21" ht="13.2" x14ac:dyDescent="0.25">
      <c r="A862" s="59" t="s">
        <v>4775</v>
      </c>
      <c r="B862" s="59" t="s">
        <v>6199</v>
      </c>
      <c r="C862" s="59" t="s">
        <v>6216</v>
      </c>
      <c r="D862" s="59" t="s">
        <v>127</v>
      </c>
      <c r="E862" s="59">
        <v>0</v>
      </c>
      <c r="F862" s="59">
        <v>0</v>
      </c>
      <c r="G862" s="59">
        <v>0</v>
      </c>
      <c r="H862" s="59">
        <v>0</v>
      </c>
      <c r="I862" s="59">
        <v>0</v>
      </c>
      <c r="J862" s="59">
        <v>0</v>
      </c>
      <c r="K862" s="59">
        <v>0</v>
      </c>
      <c r="L862" s="59">
        <v>0</v>
      </c>
      <c r="M862" s="59">
        <v>0</v>
      </c>
      <c r="N862" s="59">
        <v>0</v>
      </c>
      <c r="O862" s="59">
        <v>0</v>
      </c>
      <c r="P862" s="59">
        <v>0</v>
      </c>
      <c r="Q862" s="59">
        <v>0</v>
      </c>
      <c r="R862" s="59">
        <v>0</v>
      </c>
      <c r="S862" s="90"/>
      <c r="T862" s="90"/>
      <c r="U862" s="91"/>
    </row>
    <row r="863" spans="1:21" ht="13.2" x14ac:dyDescent="0.25">
      <c r="A863" s="59" t="s">
        <v>4776</v>
      </c>
      <c r="B863" s="59" t="s">
        <v>6199</v>
      </c>
      <c r="C863" s="59" t="s">
        <v>6217</v>
      </c>
      <c r="D863" s="59" t="s">
        <v>127</v>
      </c>
      <c r="E863" s="59">
        <v>0</v>
      </c>
      <c r="F863" s="59">
        <v>0</v>
      </c>
      <c r="G863" s="59">
        <v>0</v>
      </c>
      <c r="H863" s="59">
        <v>0</v>
      </c>
      <c r="I863" s="59">
        <v>0</v>
      </c>
      <c r="J863" s="59">
        <v>0</v>
      </c>
      <c r="K863" s="59">
        <v>0</v>
      </c>
      <c r="L863" s="59">
        <v>0</v>
      </c>
      <c r="M863" s="59">
        <v>0</v>
      </c>
      <c r="N863" s="59">
        <v>0</v>
      </c>
      <c r="O863" s="59">
        <v>0</v>
      </c>
      <c r="P863" s="59">
        <v>0</v>
      </c>
      <c r="Q863" s="59">
        <v>0</v>
      </c>
      <c r="R863" s="59">
        <v>0</v>
      </c>
      <c r="S863" s="90"/>
      <c r="T863" s="90"/>
      <c r="U863" s="91"/>
    </row>
    <row r="864" spans="1:21" ht="13.2" x14ac:dyDescent="0.25">
      <c r="A864" s="59" t="s">
        <v>4777</v>
      </c>
      <c r="B864" s="59" t="s">
        <v>6199</v>
      </c>
      <c r="C864" s="59" t="s">
        <v>6218</v>
      </c>
      <c r="D864" s="59" t="s">
        <v>127</v>
      </c>
      <c r="E864" s="59">
        <v>0</v>
      </c>
      <c r="F864" s="59">
        <v>0</v>
      </c>
      <c r="G864" s="59">
        <v>0</v>
      </c>
      <c r="H864" s="59">
        <v>0</v>
      </c>
      <c r="I864" s="59">
        <v>0</v>
      </c>
      <c r="J864" s="59">
        <v>0</v>
      </c>
      <c r="K864" s="59">
        <v>0</v>
      </c>
      <c r="L864" s="59">
        <v>0</v>
      </c>
      <c r="M864" s="59">
        <v>0</v>
      </c>
      <c r="N864" s="59">
        <v>0</v>
      </c>
      <c r="O864" s="59">
        <v>0</v>
      </c>
      <c r="P864" s="59">
        <v>0</v>
      </c>
      <c r="Q864" s="59">
        <v>0</v>
      </c>
      <c r="R864" s="59">
        <v>0</v>
      </c>
      <c r="S864" s="90"/>
      <c r="T864" s="90"/>
      <c r="U864" s="91"/>
    </row>
    <row r="865" spans="1:21" ht="13.2" x14ac:dyDescent="0.25">
      <c r="A865" s="59" t="s">
        <v>4778</v>
      </c>
      <c r="B865" s="59" t="s">
        <v>6199</v>
      </c>
      <c r="C865" s="59" t="s">
        <v>6219</v>
      </c>
      <c r="D865" s="59" t="s">
        <v>127</v>
      </c>
      <c r="E865" s="59">
        <v>753</v>
      </c>
      <c r="F865" s="59">
        <v>679</v>
      </c>
      <c r="G865" s="59">
        <v>679</v>
      </c>
      <c r="H865" s="59">
        <v>679</v>
      </c>
      <c r="I865" s="59">
        <v>679</v>
      </c>
      <c r="J865" s="59">
        <v>679</v>
      </c>
      <c r="K865" s="59">
        <v>679</v>
      </c>
      <c r="L865" s="59">
        <v>679</v>
      </c>
      <c r="M865" s="59">
        <v>679</v>
      </c>
      <c r="N865" s="59">
        <v>679</v>
      </c>
      <c r="O865" s="59">
        <v>679</v>
      </c>
      <c r="P865" s="59">
        <v>679</v>
      </c>
      <c r="Q865" s="59">
        <v>716</v>
      </c>
      <c r="R865" s="59">
        <v>683580</v>
      </c>
      <c r="S865" s="90"/>
      <c r="T865" s="90"/>
      <c r="U865" s="91"/>
    </row>
    <row r="866" spans="1:21" ht="13.2" x14ac:dyDescent="0.25">
      <c r="A866" s="59" t="s">
        <v>4779</v>
      </c>
      <c r="B866" s="59" t="s">
        <v>6199</v>
      </c>
      <c r="C866" s="59" t="s">
        <v>6220</v>
      </c>
      <c r="D866" s="59" t="s">
        <v>127</v>
      </c>
      <c r="E866" s="59">
        <v>0</v>
      </c>
      <c r="F866" s="59">
        <v>0</v>
      </c>
      <c r="G866" s="59">
        <v>0</v>
      </c>
      <c r="H866" s="59">
        <v>0</v>
      </c>
      <c r="I866" s="59">
        <v>0</v>
      </c>
      <c r="J866" s="59">
        <v>0</v>
      </c>
      <c r="K866" s="59">
        <v>0</v>
      </c>
      <c r="L866" s="59">
        <v>0</v>
      </c>
      <c r="M866" s="59">
        <v>0</v>
      </c>
      <c r="N866" s="59">
        <v>0</v>
      </c>
      <c r="O866" s="59">
        <v>0</v>
      </c>
      <c r="P866" s="59">
        <v>0</v>
      </c>
      <c r="Q866" s="59">
        <v>0</v>
      </c>
      <c r="R866" s="59">
        <v>0</v>
      </c>
      <c r="S866" s="90"/>
      <c r="T866" s="90"/>
      <c r="U866" s="91"/>
    </row>
    <row r="867" spans="1:21" ht="13.2" x14ac:dyDescent="0.25">
      <c r="A867" s="59" t="s">
        <v>4780</v>
      </c>
      <c r="B867" s="59" t="s">
        <v>6199</v>
      </c>
      <c r="C867" s="59" t="s">
        <v>6221</v>
      </c>
      <c r="D867" s="59" t="s">
        <v>127</v>
      </c>
      <c r="E867" s="59">
        <v>5509</v>
      </c>
      <c r="F867" s="59">
        <v>5509</v>
      </c>
      <c r="G867" s="59">
        <v>5509</v>
      </c>
      <c r="H867" s="59">
        <v>5509</v>
      </c>
      <c r="I867" s="59">
        <v>5509</v>
      </c>
      <c r="J867" s="59">
        <v>5509</v>
      </c>
      <c r="K867" s="59">
        <v>5509</v>
      </c>
      <c r="L867" s="59">
        <v>5509</v>
      </c>
      <c r="M867" s="59">
        <v>5509</v>
      </c>
      <c r="N867" s="59">
        <v>5509</v>
      </c>
      <c r="O867" s="59">
        <v>5509</v>
      </c>
      <c r="P867" s="59">
        <v>5509</v>
      </c>
      <c r="Q867" s="59">
        <v>5509</v>
      </c>
      <c r="R867" s="59">
        <v>5509002</v>
      </c>
      <c r="S867" s="90"/>
      <c r="T867" s="90"/>
      <c r="U867" s="91"/>
    </row>
    <row r="868" spans="1:21" ht="13.2" x14ac:dyDescent="0.25">
      <c r="A868" s="59" t="s">
        <v>4781</v>
      </c>
      <c r="B868" s="59" t="s">
        <v>6199</v>
      </c>
      <c r="C868" s="59" t="s">
        <v>6222</v>
      </c>
      <c r="D868" s="59" t="s">
        <v>127</v>
      </c>
      <c r="E868" s="59">
        <v>0</v>
      </c>
      <c r="F868" s="59">
        <v>0</v>
      </c>
      <c r="G868" s="59">
        <v>0</v>
      </c>
      <c r="H868" s="59">
        <v>0</v>
      </c>
      <c r="I868" s="59">
        <v>0</v>
      </c>
      <c r="J868" s="59">
        <v>0</v>
      </c>
      <c r="K868" s="59">
        <v>0</v>
      </c>
      <c r="L868" s="59">
        <v>0</v>
      </c>
      <c r="M868" s="59">
        <v>0</v>
      </c>
      <c r="N868" s="59">
        <v>0</v>
      </c>
      <c r="O868" s="59">
        <v>0</v>
      </c>
      <c r="P868" s="59">
        <v>0</v>
      </c>
      <c r="Q868" s="59">
        <v>0</v>
      </c>
      <c r="R868" s="59">
        <v>0</v>
      </c>
      <c r="S868" s="90"/>
      <c r="T868" s="90"/>
      <c r="U868" s="91"/>
    </row>
    <row r="869" spans="1:21" ht="13.2" x14ac:dyDescent="0.25">
      <c r="A869" s="59" t="s">
        <v>4782</v>
      </c>
      <c r="B869" s="59" t="s">
        <v>6223</v>
      </c>
      <c r="C869" s="59" t="s">
        <v>6224</v>
      </c>
      <c r="D869" s="59" t="s">
        <v>127</v>
      </c>
      <c r="E869" s="59">
        <v>93992</v>
      </c>
      <c r="F869" s="59">
        <v>98159</v>
      </c>
      <c r="G869" s="59">
        <v>100451</v>
      </c>
      <c r="H869" s="59">
        <v>100350</v>
      </c>
      <c r="I869" s="59">
        <v>100989</v>
      </c>
      <c r="J869" s="59">
        <v>99802</v>
      </c>
      <c r="K869" s="59">
        <v>100705</v>
      </c>
      <c r="L869" s="59">
        <v>100506</v>
      </c>
      <c r="M869" s="59">
        <v>100699</v>
      </c>
      <c r="N869" s="59">
        <v>100610</v>
      </c>
      <c r="O869" s="59">
        <v>111617</v>
      </c>
      <c r="P869" s="59">
        <v>113270</v>
      </c>
      <c r="Q869" s="59">
        <v>114799</v>
      </c>
      <c r="R869" s="59">
        <v>102629465</v>
      </c>
      <c r="S869" s="90"/>
      <c r="T869" s="90"/>
      <c r="U869" s="91"/>
    </row>
    <row r="870" spans="1:21" ht="13.2" x14ac:dyDescent="0.25">
      <c r="A870" s="59" t="s">
        <v>4783</v>
      </c>
      <c r="B870" s="59" t="s">
        <v>6223</v>
      </c>
      <c r="C870" s="59" t="s">
        <v>6225</v>
      </c>
      <c r="D870" s="59" t="s">
        <v>127</v>
      </c>
      <c r="E870" s="59">
        <v>0</v>
      </c>
      <c r="F870" s="59">
        <v>0</v>
      </c>
      <c r="G870" s="59">
        <v>0</v>
      </c>
      <c r="H870" s="59">
        <v>0</v>
      </c>
      <c r="I870" s="59">
        <v>0</v>
      </c>
      <c r="J870" s="59">
        <v>0</v>
      </c>
      <c r="K870" s="59">
        <v>0</v>
      </c>
      <c r="L870" s="59">
        <v>0</v>
      </c>
      <c r="M870" s="59">
        <v>0</v>
      </c>
      <c r="N870" s="59">
        <v>0</v>
      </c>
      <c r="O870" s="59">
        <v>0</v>
      </c>
      <c r="P870" s="59">
        <v>0</v>
      </c>
      <c r="Q870" s="59">
        <v>0</v>
      </c>
      <c r="R870" s="59">
        <v>0</v>
      </c>
      <c r="S870" s="90"/>
      <c r="T870" s="90"/>
      <c r="U870" s="91"/>
    </row>
    <row r="871" spans="1:21" ht="13.2" x14ac:dyDescent="0.25">
      <c r="A871" s="59" t="s">
        <v>4784</v>
      </c>
      <c r="B871" s="59" t="s">
        <v>6226</v>
      </c>
      <c r="C871" s="59" t="s">
        <v>6227</v>
      </c>
      <c r="D871" s="59" t="s">
        <v>127</v>
      </c>
      <c r="E871" s="59">
        <v>1314</v>
      </c>
      <c r="F871" s="59">
        <v>1314</v>
      </c>
      <c r="G871" s="59">
        <v>1314</v>
      </c>
      <c r="H871" s="59">
        <v>1314</v>
      </c>
      <c r="I871" s="59">
        <v>1314</v>
      </c>
      <c r="J871" s="59">
        <v>1314</v>
      </c>
      <c r="K871" s="59">
        <v>1314</v>
      </c>
      <c r="L871" s="59">
        <v>1314</v>
      </c>
      <c r="M871" s="59">
        <v>1314</v>
      </c>
      <c r="N871" s="59">
        <v>1314</v>
      </c>
      <c r="O871" s="59">
        <v>1314</v>
      </c>
      <c r="P871" s="59">
        <v>1314</v>
      </c>
      <c r="Q871" s="59">
        <v>1314</v>
      </c>
      <c r="R871" s="59">
        <v>1314040</v>
      </c>
      <c r="S871" s="90"/>
      <c r="T871" s="90"/>
      <c r="U871" s="91"/>
    </row>
    <row r="872" spans="1:21" ht="13.2" x14ac:dyDescent="0.25">
      <c r="A872" s="59" t="s">
        <v>4785</v>
      </c>
      <c r="B872" s="59" t="s">
        <v>6226</v>
      </c>
      <c r="C872" s="59" t="s">
        <v>6228</v>
      </c>
      <c r="D872" s="59" t="s">
        <v>127</v>
      </c>
      <c r="E872" s="59">
        <v>0</v>
      </c>
      <c r="F872" s="59">
        <v>0</v>
      </c>
      <c r="G872" s="59">
        <v>0</v>
      </c>
      <c r="H872" s="59">
        <v>0</v>
      </c>
      <c r="I872" s="59">
        <v>0</v>
      </c>
      <c r="J872" s="59">
        <v>0</v>
      </c>
      <c r="K872" s="59">
        <v>0</v>
      </c>
      <c r="L872" s="59">
        <v>0</v>
      </c>
      <c r="M872" s="59">
        <v>0</v>
      </c>
      <c r="N872" s="59">
        <v>0</v>
      </c>
      <c r="O872" s="59">
        <v>0</v>
      </c>
      <c r="P872" s="59">
        <v>0</v>
      </c>
      <c r="Q872" s="59">
        <v>0</v>
      </c>
      <c r="R872" s="59">
        <v>0</v>
      </c>
      <c r="S872" s="90"/>
      <c r="T872" s="90"/>
      <c r="U872" s="91"/>
    </row>
    <row r="873" spans="1:21" ht="13.2" x14ac:dyDescent="0.25">
      <c r="A873" s="59" t="s">
        <v>4786</v>
      </c>
      <c r="B873" s="59" t="s">
        <v>6226</v>
      </c>
      <c r="C873" s="59" t="s">
        <v>6224</v>
      </c>
      <c r="D873" s="59" t="s">
        <v>127</v>
      </c>
      <c r="E873" s="59">
        <v>161100</v>
      </c>
      <c r="F873" s="59">
        <v>161100</v>
      </c>
      <c r="G873" s="59">
        <v>161099</v>
      </c>
      <c r="H873" s="59">
        <v>161099</v>
      </c>
      <c r="I873" s="59">
        <v>161099</v>
      </c>
      <c r="J873" s="59">
        <v>161099</v>
      </c>
      <c r="K873" s="59">
        <v>161080</v>
      </c>
      <c r="L873" s="59">
        <v>161080</v>
      </c>
      <c r="M873" s="59">
        <v>161080</v>
      </c>
      <c r="N873" s="59">
        <v>161080</v>
      </c>
      <c r="O873" s="59">
        <v>161080</v>
      </c>
      <c r="P873" s="59">
        <v>161080</v>
      </c>
      <c r="Q873" s="59">
        <v>161127</v>
      </c>
      <c r="R873" s="59">
        <v>161090737</v>
      </c>
      <c r="S873" s="90"/>
      <c r="T873" s="90"/>
      <c r="U873" s="91"/>
    </row>
    <row r="874" spans="1:21" ht="13.2" x14ac:dyDescent="0.25">
      <c r="A874" s="59" t="s">
        <v>4787</v>
      </c>
      <c r="B874" s="59" t="s">
        <v>6226</v>
      </c>
      <c r="C874" s="59" t="s">
        <v>6204</v>
      </c>
      <c r="D874" s="59" t="s">
        <v>127</v>
      </c>
      <c r="E874" s="59">
        <v>7370</v>
      </c>
      <c r="F874" s="59">
        <v>7370</v>
      </c>
      <c r="G874" s="59">
        <v>7370</v>
      </c>
      <c r="H874" s="59">
        <v>7370</v>
      </c>
      <c r="I874" s="59">
        <v>7370</v>
      </c>
      <c r="J874" s="59">
        <v>7370</v>
      </c>
      <c r="K874" s="59">
        <v>7370</v>
      </c>
      <c r="L874" s="59">
        <v>7370</v>
      </c>
      <c r="M874" s="59">
        <v>7370</v>
      </c>
      <c r="N874" s="59">
        <v>7370</v>
      </c>
      <c r="O874" s="59">
        <v>7370</v>
      </c>
      <c r="P874" s="59">
        <v>7370</v>
      </c>
      <c r="Q874" s="59">
        <v>7370</v>
      </c>
      <c r="R874" s="59">
        <v>7370081</v>
      </c>
      <c r="S874" s="90"/>
      <c r="T874" s="90"/>
      <c r="U874" s="91"/>
    </row>
    <row r="875" spans="1:21" ht="13.2" x14ac:dyDescent="0.25">
      <c r="A875" s="59" t="s">
        <v>4788</v>
      </c>
      <c r="B875" s="59" t="s">
        <v>6226</v>
      </c>
      <c r="C875" s="59" t="s">
        <v>6229</v>
      </c>
      <c r="D875" s="59" t="s">
        <v>127</v>
      </c>
      <c r="E875" s="59">
        <v>0</v>
      </c>
      <c r="F875" s="59">
        <v>0</v>
      </c>
      <c r="G875" s="59">
        <v>0</v>
      </c>
      <c r="H875" s="59">
        <v>0</v>
      </c>
      <c r="I875" s="59">
        <v>0</v>
      </c>
      <c r="J875" s="59">
        <v>0</v>
      </c>
      <c r="K875" s="59">
        <v>0</v>
      </c>
      <c r="L875" s="59">
        <v>0</v>
      </c>
      <c r="M875" s="59">
        <v>0</v>
      </c>
      <c r="N875" s="59">
        <v>0</v>
      </c>
      <c r="O875" s="59">
        <v>0</v>
      </c>
      <c r="P875" s="59">
        <v>0</v>
      </c>
      <c r="Q875" s="59">
        <v>0</v>
      </c>
      <c r="R875" s="59">
        <v>0</v>
      </c>
      <c r="S875" s="90"/>
      <c r="T875" s="90"/>
      <c r="U875" s="91"/>
    </row>
    <row r="876" spans="1:21" ht="13.2" x14ac:dyDescent="0.25">
      <c r="A876" s="59" t="s">
        <v>4789</v>
      </c>
      <c r="B876" s="59" t="s">
        <v>6226</v>
      </c>
      <c r="C876" s="59" t="s">
        <v>6230</v>
      </c>
      <c r="D876" s="59" t="s">
        <v>127</v>
      </c>
      <c r="E876" s="59">
        <v>0</v>
      </c>
      <c r="F876" s="59">
        <v>0</v>
      </c>
      <c r="G876" s="59">
        <v>0</v>
      </c>
      <c r="H876" s="59">
        <v>0</v>
      </c>
      <c r="I876" s="59">
        <v>0</v>
      </c>
      <c r="J876" s="59">
        <v>0</v>
      </c>
      <c r="K876" s="59">
        <v>0</v>
      </c>
      <c r="L876" s="59">
        <v>0</v>
      </c>
      <c r="M876" s="59">
        <v>0</v>
      </c>
      <c r="N876" s="59">
        <v>0</v>
      </c>
      <c r="O876" s="59">
        <v>0</v>
      </c>
      <c r="P876" s="59">
        <v>0</v>
      </c>
      <c r="Q876" s="59">
        <v>0</v>
      </c>
      <c r="R876" s="59">
        <v>0</v>
      </c>
      <c r="S876" s="90"/>
      <c r="T876" s="90"/>
      <c r="U876" s="91"/>
    </row>
    <row r="877" spans="1:21" ht="13.2" x14ac:dyDescent="0.25">
      <c r="A877" s="59" t="s">
        <v>4790</v>
      </c>
      <c r="B877" s="59" t="s">
        <v>6226</v>
      </c>
      <c r="C877" s="59" t="s">
        <v>6231</v>
      </c>
      <c r="D877" s="59" t="s">
        <v>127</v>
      </c>
      <c r="E877" s="59">
        <v>0</v>
      </c>
      <c r="F877" s="59">
        <v>0</v>
      </c>
      <c r="G877" s="59">
        <v>0</v>
      </c>
      <c r="H877" s="59">
        <v>0</v>
      </c>
      <c r="I877" s="59">
        <v>0</v>
      </c>
      <c r="J877" s="59">
        <v>0</v>
      </c>
      <c r="K877" s="59">
        <v>0</v>
      </c>
      <c r="L877" s="59">
        <v>0</v>
      </c>
      <c r="M877" s="59">
        <v>0</v>
      </c>
      <c r="N877" s="59">
        <v>0</v>
      </c>
      <c r="O877" s="59">
        <v>0</v>
      </c>
      <c r="P877" s="59">
        <v>0</v>
      </c>
      <c r="Q877" s="59">
        <v>0</v>
      </c>
      <c r="R877" s="59">
        <v>0</v>
      </c>
      <c r="S877" s="90"/>
      <c r="T877" s="90"/>
      <c r="U877" s="91"/>
    </row>
    <row r="878" spans="1:21" ht="13.2" x14ac:dyDescent="0.25">
      <c r="A878" s="59" t="s">
        <v>4791</v>
      </c>
      <c r="B878" s="59" t="s">
        <v>6226</v>
      </c>
      <c r="C878" s="59" t="s">
        <v>6232</v>
      </c>
      <c r="D878" s="59" t="s">
        <v>127</v>
      </c>
      <c r="E878" s="59">
        <v>0</v>
      </c>
      <c r="F878" s="59">
        <v>0</v>
      </c>
      <c r="G878" s="59">
        <v>0</v>
      </c>
      <c r="H878" s="59">
        <v>0</v>
      </c>
      <c r="I878" s="59">
        <v>0</v>
      </c>
      <c r="J878" s="59">
        <v>0</v>
      </c>
      <c r="K878" s="59">
        <v>0</v>
      </c>
      <c r="L878" s="59">
        <v>0</v>
      </c>
      <c r="M878" s="59">
        <v>0</v>
      </c>
      <c r="N878" s="59">
        <v>0</v>
      </c>
      <c r="O878" s="59">
        <v>0</v>
      </c>
      <c r="P878" s="59">
        <v>0</v>
      </c>
      <c r="Q878" s="59">
        <v>0</v>
      </c>
      <c r="R878" s="59">
        <v>0</v>
      </c>
      <c r="S878" s="90"/>
      <c r="T878" s="90"/>
      <c r="U878" s="91"/>
    </row>
    <row r="879" spans="1:21" ht="13.2" x14ac:dyDescent="0.25">
      <c r="A879" s="59" t="s">
        <v>4792</v>
      </c>
      <c r="B879" s="59" t="s">
        <v>6226</v>
      </c>
      <c r="C879" s="59" t="s">
        <v>6233</v>
      </c>
      <c r="D879" s="59" t="s">
        <v>127</v>
      </c>
      <c r="E879" s="59">
        <v>0</v>
      </c>
      <c r="F879" s="59">
        <v>0</v>
      </c>
      <c r="G879" s="59">
        <v>0</v>
      </c>
      <c r="H879" s="59">
        <v>0</v>
      </c>
      <c r="I879" s="59">
        <v>0</v>
      </c>
      <c r="J879" s="59">
        <v>0</v>
      </c>
      <c r="K879" s="59">
        <v>0</v>
      </c>
      <c r="L879" s="59">
        <v>0</v>
      </c>
      <c r="M879" s="59">
        <v>0</v>
      </c>
      <c r="N879" s="59">
        <v>0</v>
      </c>
      <c r="O879" s="59">
        <v>0</v>
      </c>
      <c r="P879" s="59">
        <v>0</v>
      </c>
      <c r="Q879" s="59">
        <v>0</v>
      </c>
      <c r="R879" s="59">
        <v>0</v>
      </c>
      <c r="S879" s="90"/>
      <c r="T879" s="90"/>
      <c r="U879" s="91"/>
    </row>
    <row r="880" spans="1:21" ht="13.2" x14ac:dyDescent="0.25">
      <c r="A880" s="59" t="s">
        <v>4793</v>
      </c>
      <c r="B880" s="59" t="s">
        <v>6226</v>
      </c>
      <c r="C880" s="59" t="s">
        <v>6234</v>
      </c>
      <c r="D880" s="59" t="s">
        <v>127</v>
      </c>
      <c r="E880" s="59">
        <v>0</v>
      </c>
      <c r="F880" s="59">
        <v>0</v>
      </c>
      <c r="G880" s="59">
        <v>0</v>
      </c>
      <c r="H880" s="59">
        <v>0</v>
      </c>
      <c r="I880" s="59">
        <v>0</v>
      </c>
      <c r="J880" s="59">
        <v>0</v>
      </c>
      <c r="K880" s="59">
        <v>0</v>
      </c>
      <c r="L880" s="59">
        <v>0</v>
      </c>
      <c r="M880" s="59">
        <v>0</v>
      </c>
      <c r="N880" s="59">
        <v>0</v>
      </c>
      <c r="O880" s="59">
        <v>0</v>
      </c>
      <c r="P880" s="59">
        <v>0</v>
      </c>
      <c r="Q880" s="59">
        <v>0</v>
      </c>
      <c r="R880" s="59">
        <v>0</v>
      </c>
      <c r="S880" s="90"/>
      <c r="T880" s="90"/>
      <c r="U880" s="91"/>
    </row>
    <row r="881" spans="1:21" ht="13.2" x14ac:dyDescent="0.25">
      <c r="A881" s="59" t="s">
        <v>4794</v>
      </c>
      <c r="B881" s="59" t="s">
        <v>6226</v>
      </c>
      <c r="C881" s="59" t="s">
        <v>6214</v>
      </c>
      <c r="D881" s="59" t="s">
        <v>127</v>
      </c>
      <c r="E881" s="59">
        <v>0</v>
      </c>
      <c r="F881" s="59">
        <v>0</v>
      </c>
      <c r="G881" s="59">
        <v>0</v>
      </c>
      <c r="H881" s="59">
        <v>0</v>
      </c>
      <c r="I881" s="59">
        <v>0</v>
      </c>
      <c r="J881" s="59">
        <v>0</v>
      </c>
      <c r="K881" s="59">
        <v>0</v>
      </c>
      <c r="L881" s="59">
        <v>0</v>
      </c>
      <c r="M881" s="59">
        <v>0</v>
      </c>
      <c r="N881" s="59">
        <v>0</v>
      </c>
      <c r="O881" s="59">
        <v>0</v>
      </c>
      <c r="P881" s="59">
        <v>0</v>
      </c>
      <c r="Q881" s="59">
        <v>0</v>
      </c>
      <c r="R881" s="59">
        <v>0</v>
      </c>
      <c r="S881" s="90"/>
      <c r="T881" s="90"/>
      <c r="U881" s="91"/>
    </row>
    <row r="882" spans="1:21" ht="13.2" x14ac:dyDescent="0.25">
      <c r="A882" s="59" t="s">
        <v>4795</v>
      </c>
      <c r="B882" s="59" t="s">
        <v>6226</v>
      </c>
      <c r="C882" s="59" t="s">
        <v>6215</v>
      </c>
      <c r="D882" s="59" t="s">
        <v>127</v>
      </c>
      <c r="E882" s="59">
        <v>0</v>
      </c>
      <c r="F882" s="59">
        <v>0</v>
      </c>
      <c r="G882" s="59">
        <v>0</v>
      </c>
      <c r="H882" s="59">
        <v>0</v>
      </c>
      <c r="I882" s="59">
        <v>0</v>
      </c>
      <c r="J882" s="59">
        <v>0</v>
      </c>
      <c r="K882" s="59">
        <v>0</v>
      </c>
      <c r="L882" s="59">
        <v>0</v>
      </c>
      <c r="M882" s="59">
        <v>0</v>
      </c>
      <c r="N882" s="59">
        <v>0</v>
      </c>
      <c r="O882" s="59">
        <v>0</v>
      </c>
      <c r="P882" s="59">
        <v>0</v>
      </c>
      <c r="Q882" s="59">
        <v>0</v>
      </c>
      <c r="R882" s="59">
        <v>0</v>
      </c>
      <c r="S882" s="90"/>
      <c r="T882" s="90"/>
      <c r="U882" s="91"/>
    </row>
    <row r="883" spans="1:21" ht="13.2" x14ac:dyDescent="0.25">
      <c r="A883" s="59" t="s">
        <v>4796</v>
      </c>
      <c r="B883" s="59" t="s">
        <v>6226</v>
      </c>
      <c r="C883" s="59" t="s">
        <v>6235</v>
      </c>
      <c r="D883" s="59" t="s">
        <v>127</v>
      </c>
      <c r="E883" s="59">
        <v>0</v>
      </c>
      <c r="F883" s="59">
        <v>0</v>
      </c>
      <c r="G883" s="59">
        <v>0</v>
      </c>
      <c r="H883" s="59">
        <v>0</v>
      </c>
      <c r="I883" s="59">
        <v>0</v>
      </c>
      <c r="J883" s="59">
        <v>0</v>
      </c>
      <c r="K883" s="59">
        <v>0</v>
      </c>
      <c r="L883" s="59">
        <v>0</v>
      </c>
      <c r="M883" s="59">
        <v>0</v>
      </c>
      <c r="N883" s="59">
        <v>0</v>
      </c>
      <c r="O883" s="59">
        <v>0</v>
      </c>
      <c r="P883" s="59">
        <v>0</v>
      </c>
      <c r="Q883" s="59">
        <v>0</v>
      </c>
      <c r="R883" s="59">
        <v>0</v>
      </c>
      <c r="S883" s="90"/>
      <c r="T883" s="90"/>
      <c r="U883" s="91"/>
    </row>
    <row r="884" spans="1:21" ht="13.2" x14ac:dyDescent="0.25">
      <c r="A884" s="59" t="s">
        <v>4797</v>
      </c>
      <c r="B884" s="59" t="s">
        <v>6226</v>
      </c>
      <c r="C884" s="59" t="s">
        <v>6236</v>
      </c>
      <c r="D884" s="59" t="s">
        <v>127</v>
      </c>
      <c r="E884" s="59">
        <v>214</v>
      </c>
      <c r="F884" s="59">
        <v>214</v>
      </c>
      <c r="G884" s="59">
        <v>214</v>
      </c>
      <c r="H884" s="59">
        <v>214</v>
      </c>
      <c r="I884" s="59">
        <v>214</v>
      </c>
      <c r="J884" s="59">
        <v>214</v>
      </c>
      <c r="K884" s="59">
        <v>214</v>
      </c>
      <c r="L884" s="59">
        <v>214</v>
      </c>
      <c r="M884" s="59">
        <v>214</v>
      </c>
      <c r="N884" s="59">
        <v>214</v>
      </c>
      <c r="O884" s="59">
        <v>214</v>
      </c>
      <c r="P884" s="59">
        <v>214</v>
      </c>
      <c r="Q884" s="59">
        <v>214</v>
      </c>
      <c r="R884" s="59">
        <v>214027</v>
      </c>
      <c r="S884" s="90"/>
      <c r="T884" s="90"/>
      <c r="U884" s="91"/>
    </row>
    <row r="885" spans="1:21" ht="13.2" x14ac:dyDescent="0.25">
      <c r="A885" s="59" t="s">
        <v>4798</v>
      </c>
      <c r="B885" s="59" t="s">
        <v>6226</v>
      </c>
      <c r="C885" s="59" t="s">
        <v>6237</v>
      </c>
      <c r="D885" s="59" t="s">
        <v>127</v>
      </c>
      <c r="E885" s="59">
        <v>0</v>
      </c>
      <c r="F885" s="59">
        <v>0</v>
      </c>
      <c r="G885" s="59">
        <v>0</v>
      </c>
      <c r="H885" s="59">
        <v>0</v>
      </c>
      <c r="I885" s="59">
        <v>0</v>
      </c>
      <c r="J885" s="59">
        <v>0</v>
      </c>
      <c r="K885" s="59">
        <v>0</v>
      </c>
      <c r="L885" s="59">
        <v>0</v>
      </c>
      <c r="M885" s="59">
        <v>0</v>
      </c>
      <c r="N885" s="59">
        <v>0</v>
      </c>
      <c r="O885" s="59">
        <v>0</v>
      </c>
      <c r="P885" s="59">
        <v>0</v>
      </c>
      <c r="Q885" s="59">
        <v>0</v>
      </c>
      <c r="R885" s="59">
        <v>0</v>
      </c>
      <c r="S885" s="90"/>
      <c r="T885" s="90"/>
      <c r="U885" s="91"/>
    </row>
    <row r="886" spans="1:21" ht="13.2" x14ac:dyDescent="0.25">
      <c r="A886" s="59" t="s">
        <v>4799</v>
      </c>
      <c r="B886" s="59" t="s">
        <v>6226</v>
      </c>
      <c r="C886" s="59" t="s">
        <v>6225</v>
      </c>
      <c r="D886" s="59" t="s">
        <v>127</v>
      </c>
      <c r="E886" s="59">
        <v>0</v>
      </c>
      <c r="F886" s="59">
        <v>0</v>
      </c>
      <c r="G886" s="59">
        <v>0</v>
      </c>
      <c r="H886" s="59">
        <v>0</v>
      </c>
      <c r="I886" s="59">
        <v>0</v>
      </c>
      <c r="J886" s="59">
        <v>0</v>
      </c>
      <c r="K886" s="59">
        <v>0</v>
      </c>
      <c r="L886" s="59">
        <v>0</v>
      </c>
      <c r="M886" s="59">
        <v>0</v>
      </c>
      <c r="N886" s="59">
        <v>0</v>
      </c>
      <c r="O886" s="59">
        <v>0</v>
      </c>
      <c r="P886" s="59">
        <v>0</v>
      </c>
      <c r="Q886" s="59">
        <v>0</v>
      </c>
      <c r="R886" s="59">
        <v>0</v>
      </c>
      <c r="S886" s="90"/>
      <c r="T886" s="90"/>
      <c r="U886" s="91"/>
    </row>
    <row r="887" spans="1:21" ht="13.2" x14ac:dyDescent="0.25">
      <c r="A887" s="59" t="s">
        <v>4800</v>
      </c>
      <c r="B887" s="59" t="s">
        <v>6238</v>
      </c>
      <c r="C887" s="59" t="s">
        <v>6239</v>
      </c>
      <c r="D887" s="59" t="s">
        <v>127</v>
      </c>
      <c r="E887" s="59">
        <v>49</v>
      </c>
      <c r="F887" s="59">
        <v>49</v>
      </c>
      <c r="G887" s="59">
        <v>49</v>
      </c>
      <c r="H887" s="59">
        <v>49</v>
      </c>
      <c r="I887" s="59">
        <v>49</v>
      </c>
      <c r="J887" s="59">
        <v>49</v>
      </c>
      <c r="K887" s="59">
        <v>49</v>
      </c>
      <c r="L887" s="59">
        <v>49</v>
      </c>
      <c r="M887" s="59">
        <v>49</v>
      </c>
      <c r="N887" s="59">
        <v>49</v>
      </c>
      <c r="O887" s="59">
        <v>49</v>
      </c>
      <c r="P887" s="59">
        <v>49</v>
      </c>
      <c r="Q887" s="59">
        <v>49</v>
      </c>
      <c r="R887" s="59">
        <v>49007</v>
      </c>
      <c r="S887" s="90"/>
      <c r="T887" s="90"/>
      <c r="U887" s="91"/>
    </row>
    <row r="888" spans="1:21" ht="13.2" x14ac:dyDescent="0.25">
      <c r="A888" s="59" t="s">
        <v>4801</v>
      </c>
      <c r="B888" s="59" t="s">
        <v>6238</v>
      </c>
      <c r="C888" s="59" t="s">
        <v>6240</v>
      </c>
      <c r="D888" s="59" t="s">
        <v>127</v>
      </c>
      <c r="E888" s="59">
        <v>0</v>
      </c>
      <c r="F888" s="59">
        <v>0</v>
      </c>
      <c r="G888" s="59">
        <v>0</v>
      </c>
      <c r="H888" s="59">
        <v>0</v>
      </c>
      <c r="I888" s="59">
        <v>0</v>
      </c>
      <c r="J888" s="59">
        <v>0</v>
      </c>
      <c r="K888" s="59">
        <v>0</v>
      </c>
      <c r="L888" s="59">
        <v>0</v>
      </c>
      <c r="M888" s="59">
        <v>0</v>
      </c>
      <c r="N888" s="59">
        <v>0</v>
      </c>
      <c r="O888" s="59">
        <v>0</v>
      </c>
      <c r="P888" s="59">
        <v>0</v>
      </c>
      <c r="Q888" s="59">
        <v>0</v>
      </c>
      <c r="R888" s="59">
        <v>0</v>
      </c>
      <c r="S888" s="90"/>
      <c r="T888" s="90"/>
      <c r="U888" s="91"/>
    </row>
    <row r="889" spans="1:21" ht="13.2" x14ac:dyDescent="0.25">
      <c r="A889" s="59" t="s">
        <v>4802</v>
      </c>
      <c r="B889" s="59" t="s">
        <v>6238</v>
      </c>
      <c r="C889" s="59" t="s">
        <v>6241</v>
      </c>
      <c r="D889" s="59" t="s">
        <v>127</v>
      </c>
      <c r="E889" s="59">
        <v>89</v>
      </c>
      <c r="F889" s="59">
        <v>89</v>
      </c>
      <c r="G889" s="59">
        <v>89</v>
      </c>
      <c r="H889" s="59">
        <v>89</v>
      </c>
      <c r="I889" s="59">
        <v>89</v>
      </c>
      <c r="J889" s="59">
        <v>89</v>
      </c>
      <c r="K889" s="59">
        <v>89</v>
      </c>
      <c r="L889" s="59">
        <v>89</v>
      </c>
      <c r="M889" s="59">
        <v>89</v>
      </c>
      <c r="N889" s="59">
        <v>89</v>
      </c>
      <c r="O889" s="59">
        <v>89</v>
      </c>
      <c r="P889" s="59">
        <v>89</v>
      </c>
      <c r="Q889" s="59">
        <v>89</v>
      </c>
      <c r="R889" s="59">
        <v>88692</v>
      </c>
      <c r="S889" s="90"/>
      <c r="T889" s="90"/>
      <c r="U889" s="91"/>
    </row>
    <row r="890" spans="1:21" ht="13.2" x14ac:dyDescent="0.25">
      <c r="A890" s="59" t="s">
        <v>4803</v>
      </c>
      <c r="B890" s="59" t="s">
        <v>6238</v>
      </c>
      <c r="C890" s="59" t="s">
        <v>6242</v>
      </c>
      <c r="D890" s="59" t="s">
        <v>127</v>
      </c>
      <c r="E890" s="59">
        <v>0</v>
      </c>
      <c r="F890" s="59">
        <v>0</v>
      </c>
      <c r="G890" s="59">
        <v>0</v>
      </c>
      <c r="H890" s="59">
        <v>0</v>
      </c>
      <c r="I890" s="59">
        <v>0</v>
      </c>
      <c r="J890" s="59">
        <v>0</v>
      </c>
      <c r="K890" s="59">
        <v>0</v>
      </c>
      <c r="L890" s="59">
        <v>0</v>
      </c>
      <c r="M890" s="59">
        <v>0</v>
      </c>
      <c r="N890" s="59">
        <v>0</v>
      </c>
      <c r="O890" s="59">
        <v>0</v>
      </c>
      <c r="P890" s="59">
        <v>0</v>
      </c>
      <c r="Q890" s="59">
        <v>0</v>
      </c>
      <c r="R890" s="59">
        <v>0</v>
      </c>
      <c r="S890" s="90"/>
      <c r="T890" s="90"/>
      <c r="U890" s="91"/>
    </row>
    <row r="891" spans="1:21" ht="13.2" x14ac:dyDescent="0.25">
      <c r="A891" s="59" t="s">
        <v>4804</v>
      </c>
      <c r="B891" s="59" t="s">
        <v>6238</v>
      </c>
      <c r="C891" s="59" t="s">
        <v>6243</v>
      </c>
      <c r="D891" s="59" t="s">
        <v>127</v>
      </c>
      <c r="E891" s="59">
        <v>0</v>
      </c>
      <c r="F891" s="59">
        <v>0</v>
      </c>
      <c r="G891" s="59">
        <v>0</v>
      </c>
      <c r="H891" s="59">
        <v>0</v>
      </c>
      <c r="I891" s="59">
        <v>0</v>
      </c>
      <c r="J891" s="59">
        <v>0</v>
      </c>
      <c r="K891" s="59">
        <v>0</v>
      </c>
      <c r="L891" s="59">
        <v>0</v>
      </c>
      <c r="M891" s="59">
        <v>0</v>
      </c>
      <c r="N891" s="59">
        <v>0</v>
      </c>
      <c r="O891" s="59">
        <v>0</v>
      </c>
      <c r="P891" s="59">
        <v>0</v>
      </c>
      <c r="Q891" s="59">
        <v>0</v>
      </c>
      <c r="R891" s="59">
        <v>0</v>
      </c>
      <c r="S891" s="90"/>
      <c r="T891" s="90"/>
      <c r="U891" s="91"/>
    </row>
    <row r="892" spans="1:21" ht="13.2" x14ac:dyDescent="0.25">
      <c r="A892" s="59" t="s">
        <v>4805</v>
      </c>
      <c r="B892" s="59" t="s">
        <v>6238</v>
      </c>
      <c r="C892" s="59" t="s">
        <v>6244</v>
      </c>
      <c r="D892" s="59" t="s">
        <v>127</v>
      </c>
      <c r="E892" s="59">
        <v>0</v>
      </c>
      <c r="F892" s="59">
        <v>0</v>
      </c>
      <c r="G892" s="59">
        <v>0</v>
      </c>
      <c r="H892" s="59">
        <v>0</v>
      </c>
      <c r="I892" s="59">
        <v>0</v>
      </c>
      <c r="J892" s="59">
        <v>0</v>
      </c>
      <c r="K892" s="59">
        <v>0</v>
      </c>
      <c r="L892" s="59">
        <v>0</v>
      </c>
      <c r="M892" s="59">
        <v>0</v>
      </c>
      <c r="N892" s="59">
        <v>0</v>
      </c>
      <c r="O892" s="59">
        <v>0</v>
      </c>
      <c r="P892" s="59">
        <v>0</v>
      </c>
      <c r="Q892" s="59">
        <v>0</v>
      </c>
      <c r="R892" s="59">
        <v>0</v>
      </c>
      <c r="S892" s="90"/>
      <c r="T892" s="90"/>
      <c r="U892" s="91"/>
    </row>
    <row r="893" spans="1:21" ht="13.2" x14ac:dyDescent="0.25">
      <c r="A893" s="59" t="s">
        <v>4806</v>
      </c>
      <c r="B893" s="59" t="s">
        <v>6238</v>
      </c>
      <c r="C893" s="59" t="s">
        <v>6245</v>
      </c>
      <c r="D893" s="59" t="s">
        <v>127</v>
      </c>
      <c r="E893" s="59">
        <v>1545</v>
      </c>
      <c r="F893" s="59">
        <v>1545</v>
      </c>
      <c r="G893" s="59">
        <v>1545</v>
      </c>
      <c r="H893" s="59">
        <v>1545</v>
      </c>
      <c r="I893" s="59">
        <v>1545</v>
      </c>
      <c r="J893" s="59">
        <v>1545</v>
      </c>
      <c r="K893" s="59">
        <v>1545</v>
      </c>
      <c r="L893" s="59">
        <v>1545</v>
      </c>
      <c r="M893" s="59">
        <v>1545</v>
      </c>
      <c r="N893" s="59">
        <v>1545</v>
      </c>
      <c r="O893" s="59">
        <v>1545</v>
      </c>
      <c r="P893" s="59">
        <v>1545</v>
      </c>
      <c r="Q893" s="59">
        <v>1545</v>
      </c>
      <c r="R893" s="59">
        <v>1544999</v>
      </c>
      <c r="S893" s="90"/>
      <c r="T893" s="90"/>
      <c r="U893" s="91"/>
    </row>
    <row r="894" spans="1:21" ht="13.2" x14ac:dyDescent="0.25">
      <c r="A894" s="59" t="s">
        <v>4807</v>
      </c>
      <c r="B894" s="59" t="s">
        <v>6238</v>
      </c>
      <c r="C894" s="59" t="s">
        <v>6246</v>
      </c>
      <c r="D894" s="59" t="s">
        <v>127</v>
      </c>
      <c r="E894" s="59">
        <v>11</v>
      </c>
      <c r="F894" s="59">
        <v>11</v>
      </c>
      <c r="G894" s="59">
        <v>11</v>
      </c>
      <c r="H894" s="59">
        <v>11</v>
      </c>
      <c r="I894" s="59">
        <v>11</v>
      </c>
      <c r="J894" s="59">
        <v>11</v>
      </c>
      <c r="K894" s="59">
        <v>11</v>
      </c>
      <c r="L894" s="59">
        <v>11</v>
      </c>
      <c r="M894" s="59">
        <v>11</v>
      </c>
      <c r="N894" s="59">
        <v>11</v>
      </c>
      <c r="O894" s="59">
        <v>11</v>
      </c>
      <c r="P894" s="59">
        <v>11</v>
      </c>
      <c r="Q894" s="59">
        <v>11</v>
      </c>
      <c r="R894" s="59">
        <v>11360</v>
      </c>
      <c r="S894" s="90"/>
      <c r="T894" s="90"/>
      <c r="U894" s="91"/>
    </row>
    <row r="895" spans="1:21" ht="13.2" x14ac:dyDescent="0.25">
      <c r="A895" s="59" t="s">
        <v>4808</v>
      </c>
      <c r="B895" s="59" t="s">
        <v>6238</v>
      </c>
      <c r="C895" s="59" t="s">
        <v>6247</v>
      </c>
      <c r="D895" s="59" t="s">
        <v>127</v>
      </c>
      <c r="E895" s="59">
        <v>0</v>
      </c>
      <c r="F895" s="59">
        <v>0</v>
      </c>
      <c r="G895" s="59">
        <v>0</v>
      </c>
      <c r="H895" s="59">
        <v>0</v>
      </c>
      <c r="I895" s="59">
        <v>0</v>
      </c>
      <c r="J895" s="59">
        <v>0</v>
      </c>
      <c r="K895" s="59">
        <v>0</v>
      </c>
      <c r="L895" s="59">
        <v>0</v>
      </c>
      <c r="M895" s="59">
        <v>0</v>
      </c>
      <c r="N895" s="59">
        <v>0</v>
      </c>
      <c r="O895" s="59">
        <v>0</v>
      </c>
      <c r="P895" s="59">
        <v>0</v>
      </c>
      <c r="Q895" s="59">
        <v>0</v>
      </c>
      <c r="R895" s="59">
        <v>0</v>
      </c>
      <c r="S895" s="90"/>
      <c r="T895" s="90"/>
      <c r="U895" s="91"/>
    </row>
    <row r="896" spans="1:21" ht="13.2" x14ac:dyDescent="0.25">
      <c r="A896" s="59" t="s">
        <v>4809</v>
      </c>
      <c r="B896" s="59" t="s">
        <v>6238</v>
      </c>
      <c r="C896" s="59" t="s">
        <v>6248</v>
      </c>
      <c r="D896" s="59" t="s">
        <v>127</v>
      </c>
      <c r="E896" s="59">
        <v>935</v>
      </c>
      <c r="F896" s="59">
        <v>935</v>
      </c>
      <c r="G896" s="59">
        <v>935</v>
      </c>
      <c r="H896" s="59">
        <v>935</v>
      </c>
      <c r="I896" s="59">
        <v>935</v>
      </c>
      <c r="J896" s="59">
        <v>935</v>
      </c>
      <c r="K896" s="59">
        <v>935</v>
      </c>
      <c r="L896" s="59">
        <v>935</v>
      </c>
      <c r="M896" s="59">
        <v>935</v>
      </c>
      <c r="N896" s="59">
        <v>935</v>
      </c>
      <c r="O896" s="59">
        <v>935</v>
      </c>
      <c r="P896" s="59">
        <v>935</v>
      </c>
      <c r="Q896" s="59">
        <v>935</v>
      </c>
      <c r="R896" s="59">
        <v>935092</v>
      </c>
      <c r="S896" s="90"/>
      <c r="T896" s="90"/>
      <c r="U896" s="91"/>
    </row>
    <row r="897" spans="1:21" ht="13.2" x14ac:dyDescent="0.25">
      <c r="A897" s="59" t="s">
        <v>4810</v>
      </c>
      <c r="B897" s="59" t="s">
        <v>6238</v>
      </c>
      <c r="C897" s="59" t="s">
        <v>6249</v>
      </c>
      <c r="D897" s="59" t="s">
        <v>127</v>
      </c>
      <c r="E897" s="59">
        <v>0</v>
      </c>
      <c r="F897" s="59">
        <v>0</v>
      </c>
      <c r="G897" s="59">
        <v>0</v>
      </c>
      <c r="H897" s="59">
        <v>0</v>
      </c>
      <c r="I897" s="59">
        <v>0</v>
      </c>
      <c r="J897" s="59">
        <v>0</v>
      </c>
      <c r="K897" s="59">
        <v>0</v>
      </c>
      <c r="L897" s="59">
        <v>0</v>
      </c>
      <c r="M897" s="59">
        <v>0</v>
      </c>
      <c r="N897" s="59">
        <v>0</v>
      </c>
      <c r="O897" s="59">
        <v>0</v>
      </c>
      <c r="P897" s="59">
        <v>0</v>
      </c>
      <c r="Q897" s="59">
        <v>0</v>
      </c>
      <c r="R897" s="59">
        <v>0</v>
      </c>
      <c r="S897" s="90"/>
      <c r="T897" s="90"/>
      <c r="U897" s="91"/>
    </row>
    <row r="898" spans="1:21" ht="13.2" x14ac:dyDescent="0.25">
      <c r="A898" s="59" t="s">
        <v>4811</v>
      </c>
      <c r="B898" s="59" t="s">
        <v>6238</v>
      </c>
      <c r="C898" s="59" t="s">
        <v>6250</v>
      </c>
      <c r="D898" s="59" t="s">
        <v>127</v>
      </c>
      <c r="E898" s="59">
        <v>19</v>
      </c>
      <c r="F898" s="59">
        <v>19</v>
      </c>
      <c r="G898" s="59">
        <v>19</v>
      </c>
      <c r="H898" s="59">
        <v>19</v>
      </c>
      <c r="I898" s="59">
        <v>19</v>
      </c>
      <c r="J898" s="59">
        <v>19</v>
      </c>
      <c r="K898" s="59">
        <v>19</v>
      </c>
      <c r="L898" s="59">
        <v>19</v>
      </c>
      <c r="M898" s="59">
        <v>19</v>
      </c>
      <c r="N898" s="59">
        <v>19</v>
      </c>
      <c r="O898" s="59">
        <v>19</v>
      </c>
      <c r="P898" s="59">
        <v>19</v>
      </c>
      <c r="Q898" s="59">
        <v>19</v>
      </c>
      <c r="R898" s="59">
        <v>19272</v>
      </c>
      <c r="S898" s="90"/>
      <c r="T898" s="90"/>
      <c r="U898" s="91"/>
    </row>
    <row r="899" spans="1:21" ht="13.2" x14ac:dyDescent="0.25">
      <c r="A899" s="59" t="s">
        <v>4812</v>
      </c>
      <c r="B899" s="59" t="s">
        <v>6238</v>
      </c>
      <c r="C899" s="59" t="s">
        <v>6251</v>
      </c>
      <c r="D899" s="59" t="s">
        <v>127</v>
      </c>
      <c r="E899" s="59">
        <v>0</v>
      </c>
      <c r="F899" s="59">
        <v>0</v>
      </c>
      <c r="G899" s="59">
        <v>0</v>
      </c>
      <c r="H899" s="59">
        <v>0</v>
      </c>
      <c r="I899" s="59">
        <v>0</v>
      </c>
      <c r="J899" s="59">
        <v>0</v>
      </c>
      <c r="K899" s="59">
        <v>0</v>
      </c>
      <c r="L899" s="59">
        <v>0</v>
      </c>
      <c r="M899" s="59">
        <v>0</v>
      </c>
      <c r="N899" s="59">
        <v>0</v>
      </c>
      <c r="O899" s="59">
        <v>0</v>
      </c>
      <c r="P899" s="59">
        <v>0</v>
      </c>
      <c r="Q899" s="59">
        <v>0</v>
      </c>
      <c r="R899" s="59">
        <v>0</v>
      </c>
      <c r="S899" s="90"/>
      <c r="T899" s="90"/>
      <c r="U899" s="91"/>
    </row>
    <row r="900" spans="1:21" ht="13.2" x14ac:dyDescent="0.25">
      <c r="A900" s="59" t="s">
        <v>4813</v>
      </c>
      <c r="B900" s="59" t="s">
        <v>6238</v>
      </c>
      <c r="C900" s="59" t="s">
        <v>6252</v>
      </c>
      <c r="D900" s="59" t="s">
        <v>127</v>
      </c>
      <c r="E900" s="59">
        <v>0</v>
      </c>
      <c r="F900" s="59">
        <v>0</v>
      </c>
      <c r="G900" s="59">
        <v>0</v>
      </c>
      <c r="H900" s="59">
        <v>0</v>
      </c>
      <c r="I900" s="59">
        <v>0</v>
      </c>
      <c r="J900" s="59">
        <v>0</v>
      </c>
      <c r="K900" s="59">
        <v>0</v>
      </c>
      <c r="L900" s="59">
        <v>0</v>
      </c>
      <c r="M900" s="59">
        <v>0</v>
      </c>
      <c r="N900" s="59">
        <v>0</v>
      </c>
      <c r="O900" s="59">
        <v>0</v>
      </c>
      <c r="P900" s="59">
        <v>0</v>
      </c>
      <c r="Q900" s="59">
        <v>0</v>
      </c>
      <c r="R900" s="59">
        <v>236</v>
      </c>
      <c r="S900" s="90"/>
      <c r="T900" s="90"/>
      <c r="U900" s="91"/>
    </row>
    <row r="901" spans="1:21" ht="13.2" x14ac:dyDescent="0.25">
      <c r="A901" s="59" t="s">
        <v>4814</v>
      </c>
      <c r="B901" s="59" t="s">
        <v>6238</v>
      </c>
      <c r="C901" s="59" t="s">
        <v>6253</v>
      </c>
      <c r="D901" s="59" t="s">
        <v>127</v>
      </c>
      <c r="E901" s="59">
        <v>0</v>
      </c>
      <c r="F901" s="59">
        <v>0</v>
      </c>
      <c r="G901" s="59">
        <v>0</v>
      </c>
      <c r="H901" s="59">
        <v>0</v>
      </c>
      <c r="I901" s="59">
        <v>0</v>
      </c>
      <c r="J901" s="59">
        <v>0</v>
      </c>
      <c r="K901" s="59">
        <v>0</v>
      </c>
      <c r="L901" s="59">
        <v>0</v>
      </c>
      <c r="M901" s="59">
        <v>0</v>
      </c>
      <c r="N901" s="59">
        <v>0</v>
      </c>
      <c r="O901" s="59">
        <v>0</v>
      </c>
      <c r="P901" s="59">
        <v>0</v>
      </c>
      <c r="Q901" s="59">
        <v>0</v>
      </c>
      <c r="R901" s="59">
        <v>0</v>
      </c>
      <c r="S901" s="90"/>
      <c r="T901" s="90"/>
      <c r="U901" s="91"/>
    </row>
    <row r="902" spans="1:21" ht="13.2" x14ac:dyDescent="0.25">
      <c r="A902" s="59" t="s">
        <v>4815</v>
      </c>
      <c r="B902" s="59" t="s">
        <v>6238</v>
      </c>
      <c r="C902" s="59" t="s">
        <v>6254</v>
      </c>
      <c r="D902" s="59" t="s">
        <v>127</v>
      </c>
      <c r="E902" s="59">
        <v>237</v>
      </c>
      <c r="F902" s="59">
        <v>237</v>
      </c>
      <c r="G902" s="59">
        <v>237</v>
      </c>
      <c r="H902" s="59">
        <v>237</v>
      </c>
      <c r="I902" s="59">
        <v>237</v>
      </c>
      <c r="J902" s="59">
        <v>237</v>
      </c>
      <c r="K902" s="59">
        <v>237</v>
      </c>
      <c r="L902" s="59">
        <v>237</v>
      </c>
      <c r="M902" s="59">
        <v>237</v>
      </c>
      <c r="N902" s="59">
        <v>237</v>
      </c>
      <c r="O902" s="59">
        <v>237</v>
      </c>
      <c r="P902" s="59">
        <v>237</v>
      </c>
      <c r="Q902" s="59">
        <v>237</v>
      </c>
      <c r="R902" s="59">
        <v>236935</v>
      </c>
      <c r="S902" s="90"/>
      <c r="T902" s="90"/>
      <c r="U902" s="91"/>
    </row>
    <row r="903" spans="1:21" ht="13.2" x14ac:dyDescent="0.25">
      <c r="A903" s="59" t="s">
        <v>4816</v>
      </c>
      <c r="B903" s="59" t="s">
        <v>6238</v>
      </c>
      <c r="C903" s="59" t="s">
        <v>6255</v>
      </c>
      <c r="D903" s="59" t="s">
        <v>127</v>
      </c>
      <c r="E903" s="59">
        <v>0</v>
      </c>
      <c r="F903" s="59">
        <v>0</v>
      </c>
      <c r="G903" s="59">
        <v>0</v>
      </c>
      <c r="H903" s="59">
        <v>0</v>
      </c>
      <c r="I903" s="59">
        <v>0</v>
      </c>
      <c r="J903" s="59">
        <v>0</v>
      </c>
      <c r="K903" s="59">
        <v>0</v>
      </c>
      <c r="L903" s="59">
        <v>0</v>
      </c>
      <c r="M903" s="59">
        <v>0</v>
      </c>
      <c r="N903" s="59">
        <v>0</v>
      </c>
      <c r="O903" s="59">
        <v>0</v>
      </c>
      <c r="P903" s="59">
        <v>0</v>
      </c>
      <c r="Q903" s="59">
        <v>0</v>
      </c>
      <c r="R903" s="59">
        <v>0</v>
      </c>
      <c r="S903" s="90"/>
      <c r="T903" s="90"/>
      <c r="U903" s="91"/>
    </row>
    <row r="904" spans="1:21" ht="13.2" x14ac:dyDescent="0.25">
      <c r="A904" s="59" t="s">
        <v>4817</v>
      </c>
      <c r="B904" s="59" t="s">
        <v>6238</v>
      </c>
      <c r="C904" s="59" t="s">
        <v>6256</v>
      </c>
      <c r="D904" s="59" t="s">
        <v>127</v>
      </c>
      <c r="E904" s="59">
        <v>63</v>
      </c>
      <c r="F904" s="59">
        <v>63</v>
      </c>
      <c r="G904" s="59">
        <v>63</v>
      </c>
      <c r="H904" s="59">
        <v>63</v>
      </c>
      <c r="I904" s="59">
        <v>63</v>
      </c>
      <c r="J904" s="59">
        <v>63</v>
      </c>
      <c r="K904" s="59">
        <v>63</v>
      </c>
      <c r="L904" s="59">
        <v>63</v>
      </c>
      <c r="M904" s="59">
        <v>63</v>
      </c>
      <c r="N904" s="59">
        <v>63</v>
      </c>
      <c r="O904" s="59">
        <v>63</v>
      </c>
      <c r="P904" s="59">
        <v>63</v>
      </c>
      <c r="Q904" s="59">
        <v>63</v>
      </c>
      <c r="R904" s="59">
        <v>62500</v>
      </c>
      <c r="S904" s="90"/>
      <c r="T904" s="90"/>
      <c r="U904" s="91"/>
    </row>
    <row r="905" spans="1:21" ht="13.2" x14ac:dyDescent="0.25">
      <c r="A905" s="59" t="s">
        <v>4818</v>
      </c>
      <c r="B905" s="59" t="s">
        <v>6238</v>
      </c>
      <c r="C905" s="59" t="s">
        <v>6257</v>
      </c>
      <c r="D905" s="59" t="s">
        <v>127</v>
      </c>
      <c r="E905" s="59">
        <v>0</v>
      </c>
      <c r="F905" s="59">
        <v>0</v>
      </c>
      <c r="G905" s="59">
        <v>0</v>
      </c>
      <c r="H905" s="59">
        <v>0</v>
      </c>
      <c r="I905" s="59">
        <v>0</v>
      </c>
      <c r="J905" s="59">
        <v>0</v>
      </c>
      <c r="K905" s="59">
        <v>0</v>
      </c>
      <c r="L905" s="59">
        <v>0</v>
      </c>
      <c r="M905" s="59">
        <v>0</v>
      </c>
      <c r="N905" s="59">
        <v>0</v>
      </c>
      <c r="O905" s="59">
        <v>0</v>
      </c>
      <c r="P905" s="59">
        <v>0</v>
      </c>
      <c r="Q905" s="59">
        <v>0</v>
      </c>
      <c r="R905" s="59">
        <v>0</v>
      </c>
      <c r="S905" s="90"/>
      <c r="T905" s="90"/>
      <c r="U905" s="91"/>
    </row>
    <row r="906" spans="1:21" ht="13.2" x14ac:dyDescent="0.25">
      <c r="A906" s="59" t="s">
        <v>4819</v>
      </c>
      <c r="B906" s="59" t="s">
        <v>6238</v>
      </c>
      <c r="C906" s="59" t="s">
        <v>6258</v>
      </c>
      <c r="D906" s="59" t="s">
        <v>127</v>
      </c>
      <c r="E906" s="59">
        <v>0</v>
      </c>
      <c r="F906" s="59">
        <v>0</v>
      </c>
      <c r="G906" s="59">
        <v>0</v>
      </c>
      <c r="H906" s="59">
        <v>0</v>
      </c>
      <c r="I906" s="59">
        <v>0</v>
      </c>
      <c r="J906" s="59">
        <v>0</v>
      </c>
      <c r="K906" s="59">
        <v>0</v>
      </c>
      <c r="L906" s="59">
        <v>0</v>
      </c>
      <c r="M906" s="59">
        <v>0</v>
      </c>
      <c r="N906" s="59">
        <v>0</v>
      </c>
      <c r="O906" s="59">
        <v>0</v>
      </c>
      <c r="P906" s="59">
        <v>0</v>
      </c>
      <c r="Q906" s="59">
        <v>0</v>
      </c>
      <c r="R906" s="59">
        <v>0</v>
      </c>
      <c r="S906" s="90"/>
      <c r="T906" s="90"/>
      <c r="U906" s="91"/>
    </row>
    <row r="907" spans="1:21" ht="13.2" x14ac:dyDescent="0.25">
      <c r="A907" s="59" t="s">
        <v>4820</v>
      </c>
      <c r="B907" s="59" t="s">
        <v>6238</v>
      </c>
      <c r="C907" s="59" t="s">
        <v>6259</v>
      </c>
      <c r="D907" s="59" t="s">
        <v>127</v>
      </c>
      <c r="E907" s="59">
        <v>89</v>
      </c>
      <c r="F907" s="59">
        <v>89</v>
      </c>
      <c r="G907" s="59">
        <v>89</v>
      </c>
      <c r="H907" s="59">
        <v>89</v>
      </c>
      <c r="I907" s="59">
        <v>89</v>
      </c>
      <c r="J907" s="59">
        <v>89</v>
      </c>
      <c r="K907" s="59">
        <v>89</v>
      </c>
      <c r="L907" s="59">
        <v>89</v>
      </c>
      <c r="M907" s="59">
        <v>89</v>
      </c>
      <c r="N907" s="59">
        <v>89</v>
      </c>
      <c r="O907" s="59">
        <v>89</v>
      </c>
      <c r="P907" s="59">
        <v>89</v>
      </c>
      <c r="Q907" s="59">
        <v>89</v>
      </c>
      <c r="R907" s="59">
        <v>89222</v>
      </c>
      <c r="S907" s="90"/>
      <c r="T907" s="90"/>
      <c r="U907" s="91"/>
    </row>
    <row r="908" spans="1:21" ht="13.2" x14ac:dyDescent="0.25">
      <c r="A908" s="59" t="s">
        <v>4821</v>
      </c>
      <c r="B908" s="59" t="s">
        <v>6238</v>
      </c>
      <c r="C908" s="59" t="s">
        <v>6260</v>
      </c>
      <c r="D908" s="59" t="s">
        <v>127</v>
      </c>
      <c r="E908" s="59">
        <v>152</v>
      </c>
      <c r="F908" s="59">
        <v>152</v>
      </c>
      <c r="G908" s="59">
        <v>152</v>
      </c>
      <c r="H908" s="59">
        <v>152</v>
      </c>
      <c r="I908" s="59">
        <v>152</v>
      </c>
      <c r="J908" s="59">
        <v>152</v>
      </c>
      <c r="K908" s="59">
        <v>152</v>
      </c>
      <c r="L908" s="59">
        <v>152</v>
      </c>
      <c r="M908" s="59">
        <v>152</v>
      </c>
      <c r="N908" s="59">
        <v>152</v>
      </c>
      <c r="O908" s="59">
        <v>152</v>
      </c>
      <c r="P908" s="59">
        <v>152</v>
      </c>
      <c r="Q908" s="59">
        <v>152</v>
      </c>
      <c r="R908" s="59">
        <v>151700</v>
      </c>
      <c r="S908" s="90"/>
      <c r="T908" s="90"/>
      <c r="U908" s="91"/>
    </row>
    <row r="909" spans="1:21" ht="13.2" x14ac:dyDescent="0.25">
      <c r="A909" s="59" t="s">
        <v>4822</v>
      </c>
      <c r="B909" s="59" t="s">
        <v>6238</v>
      </c>
      <c r="C909" s="59" t="s">
        <v>6261</v>
      </c>
      <c r="D909" s="59" t="s">
        <v>127</v>
      </c>
      <c r="E909" s="59">
        <v>0</v>
      </c>
      <c r="F909" s="59">
        <v>0</v>
      </c>
      <c r="G909" s="59">
        <v>0</v>
      </c>
      <c r="H909" s="59">
        <v>0</v>
      </c>
      <c r="I909" s="59">
        <v>0</v>
      </c>
      <c r="J909" s="59">
        <v>0</v>
      </c>
      <c r="K909" s="59">
        <v>0</v>
      </c>
      <c r="L909" s="59">
        <v>0</v>
      </c>
      <c r="M909" s="59">
        <v>0</v>
      </c>
      <c r="N909" s="59">
        <v>0</v>
      </c>
      <c r="O909" s="59">
        <v>0</v>
      </c>
      <c r="P909" s="59">
        <v>0</v>
      </c>
      <c r="Q909" s="59">
        <v>0</v>
      </c>
      <c r="R909" s="59">
        <v>0</v>
      </c>
      <c r="S909" s="90"/>
      <c r="T909" s="90"/>
      <c r="U909" s="91"/>
    </row>
    <row r="910" spans="1:21" ht="13.2" x14ac:dyDescent="0.25">
      <c r="A910" s="59" t="s">
        <v>4823</v>
      </c>
      <c r="B910" s="59" t="s">
        <v>6238</v>
      </c>
      <c r="C910" s="59" t="s">
        <v>6262</v>
      </c>
      <c r="D910" s="59" t="s">
        <v>127</v>
      </c>
      <c r="E910" s="59">
        <v>1156</v>
      </c>
      <c r="F910" s="59">
        <v>1156</v>
      </c>
      <c r="G910" s="59">
        <v>1156</v>
      </c>
      <c r="H910" s="59">
        <v>1156</v>
      </c>
      <c r="I910" s="59">
        <v>1156</v>
      </c>
      <c r="J910" s="59">
        <v>1156</v>
      </c>
      <c r="K910" s="59">
        <v>1156</v>
      </c>
      <c r="L910" s="59">
        <v>1156</v>
      </c>
      <c r="M910" s="59">
        <v>1156</v>
      </c>
      <c r="N910" s="59">
        <v>1156</v>
      </c>
      <c r="O910" s="59">
        <v>1156</v>
      </c>
      <c r="P910" s="59">
        <v>1156</v>
      </c>
      <c r="Q910" s="59">
        <v>1156</v>
      </c>
      <c r="R910" s="59">
        <v>1155954</v>
      </c>
      <c r="S910" s="90"/>
      <c r="T910" s="90"/>
      <c r="U910" s="91"/>
    </row>
    <row r="911" spans="1:21" ht="13.2" x14ac:dyDescent="0.25">
      <c r="A911" s="59" t="s">
        <v>4824</v>
      </c>
      <c r="B911" s="59" t="s">
        <v>6238</v>
      </c>
      <c r="C911" s="59" t="s">
        <v>6263</v>
      </c>
      <c r="D911" s="59" t="s">
        <v>127</v>
      </c>
      <c r="E911" s="59">
        <v>0</v>
      </c>
      <c r="F911" s="59">
        <v>0</v>
      </c>
      <c r="G911" s="59">
        <v>0</v>
      </c>
      <c r="H911" s="59">
        <v>0</v>
      </c>
      <c r="I911" s="59">
        <v>0</v>
      </c>
      <c r="J911" s="59">
        <v>0</v>
      </c>
      <c r="K911" s="59">
        <v>0</v>
      </c>
      <c r="L911" s="59">
        <v>0</v>
      </c>
      <c r="M911" s="59">
        <v>0</v>
      </c>
      <c r="N911" s="59">
        <v>0</v>
      </c>
      <c r="O911" s="59">
        <v>0</v>
      </c>
      <c r="P911" s="59">
        <v>0</v>
      </c>
      <c r="Q911" s="59">
        <v>0</v>
      </c>
      <c r="R911" s="59">
        <v>0</v>
      </c>
      <c r="S911" s="90"/>
      <c r="T911" s="90"/>
      <c r="U911" s="91"/>
    </row>
    <row r="912" spans="1:21" ht="13.2" x14ac:dyDescent="0.25">
      <c r="A912" s="59" t="s">
        <v>4825</v>
      </c>
      <c r="B912" s="59" t="s">
        <v>6238</v>
      </c>
      <c r="C912" s="59" t="s">
        <v>6264</v>
      </c>
      <c r="D912" s="59" t="s">
        <v>127</v>
      </c>
      <c r="E912" s="59">
        <v>4534</v>
      </c>
      <c r="F912" s="59">
        <v>4534</v>
      </c>
      <c r="G912" s="59">
        <v>4534</v>
      </c>
      <c r="H912" s="59">
        <v>4534</v>
      </c>
      <c r="I912" s="59">
        <v>4534</v>
      </c>
      <c r="J912" s="59">
        <v>4534</v>
      </c>
      <c r="K912" s="59">
        <v>4534</v>
      </c>
      <c r="L912" s="59">
        <v>4534</v>
      </c>
      <c r="M912" s="59">
        <v>4534</v>
      </c>
      <c r="N912" s="59">
        <v>4534</v>
      </c>
      <c r="O912" s="59">
        <v>4534</v>
      </c>
      <c r="P912" s="59">
        <v>4534</v>
      </c>
      <c r="Q912" s="59">
        <v>4534</v>
      </c>
      <c r="R912" s="59">
        <v>4534314</v>
      </c>
      <c r="S912" s="90"/>
      <c r="T912" s="90"/>
      <c r="U912" s="91"/>
    </row>
    <row r="913" spans="1:21" ht="13.2" x14ac:dyDescent="0.25">
      <c r="A913" s="59" t="s">
        <v>4826</v>
      </c>
      <c r="B913" s="59" t="s">
        <v>6238</v>
      </c>
      <c r="C913" s="59" t="s">
        <v>6265</v>
      </c>
      <c r="D913" s="59" t="s">
        <v>127</v>
      </c>
      <c r="E913" s="59">
        <v>0</v>
      </c>
      <c r="F913" s="59">
        <v>0</v>
      </c>
      <c r="G913" s="59">
        <v>0</v>
      </c>
      <c r="H913" s="59">
        <v>0</v>
      </c>
      <c r="I913" s="59">
        <v>0</v>
      </c>
      <c r="J913" s="59">
        <v>0</v>
      </c>
      <c r="K913" s="59">
        <v>0</v>
      </c>
      <c r="L913" s="59">
        <v>0</v>
      </c>
      <c r="M913" s="59">
        <v>0</v>
      </c>
      <c r="N913" s="59">
        <v>0</v>
      </c>
      <c r="O913" s="59">
        <v>0</v>
      </c>
      <c r="P913" s="59">
        <v>0</v>
      </c>
      <c r="Q913" s="59">
        <v>0</v>
      </c>
      <c r="R913" s="59">
        <v>0</v>
      </c>
      <c r="S913" s="90"/>
      <c r="T913" s="90"/>
      <c r="U913" s="91"/>
    </row>
    <row r="914" spans="1:21" ht="13.2" x14ac:dyDescent="0.25">
      <c r="A914" s="59" t="s">
        <v>4827</v>
      </c>
      <c r="B914" s="59" t="s">
        <v>6266</v>
      </c>
      <c r="C914" s="59" t="s">
        <v>6267</v>
      </c>
      <c r="D914" s="59" t="s">
        <v>127</v>
      </c>
      <c r="E914" s="59">
        <v>23641</v>
      </c>
      <c r="F914" s="59">
        <v>23641</v>
      </c>
      <c r="G914" s="59">
        <v>23641</v>
      </c>
      <c r="H914" s="59">
        <v>23641</v>
      </c>
      <c r="I914" s="59">
        <v>23641</v>
      </c>
      <c r="J914" s="59">
        <v>23641</v>
      </c>
      <c r="K914" s="59">
        <v>23641</v>
      </c>
      <c r="L914" s="59">
        <v>23641</v>
      </c>
      <c r="M914" s="59">
        <v>23641</v>
      </c>
      <c r="N914" s="59">
        <v>23641</v>
      </c>
      <c r="O914" s="59">
        <v>23641</v>
      </c>
      <c r="P914" s="59">
        <v>23641</v>
      </c>
      <c r="Q914" s="59">
        <v>23641</v>
      </c>
      <c r="R914" s="59">
        <v>23640685</v>
      </c>
      <c r="S914" s="90"/>
      <c r="T914" s="90"/>
      <c r="U914" s="91"/>
    </row>
    <row r="915" spans="1:21" ht="13.2" x14ac:dyDescent="0.25">
      <c r="A915" s="59" t="s">
        <v>4828</v>
      </c>
      <c r="B915" s="59" t="s">
        <v>6266</v>
      </c>
      <c r="C915" s="59" t="s">
        <v>6268</v>
      </c>
      <c r="D915" s="59" t="s">
        <v>127</v>
      </c>
      <c r="E915" s="59">
        <v>0</v>
      </c>
      <c r="F915" s="59">
        <v>0</v>
      </c>
      <c r="G915" s="59">
        <v>0</v>
      </c>
      <c r="H915" s="59">
        <v>0</v>
      </c>
      <c r="I915" s="59">
        <v>0</v>
      </c>
      <c r="J915" s="59">
        <v>0</v>
      </c>
      <c r="K915" s="59">
        <v>0</v>
      </c>
      <c r="L915" s="59">
        <v>0</v>
      </c>
      <c r="M915" s="59">
        <v>0</v>
      </c>
      <c r="N915" s="59">
        <v>0</v>
      </c>
      <c r="O915" s="59">
        <v>0</v>
      </c>
      <c r="P915" s="59">
        <v>0</v>
      </c>
      <c r="Q915" s="59">
        <v>0</v>
      </c>
      <c r="R915" s="59">
        <v>0</v>
      </c>
      <c r="S915" s="90"/>
      <c r="T915" s="90"/>
      <c r="U915" s="91"/>
    </row>
    <row r="916" spans="1:21" ht="13.2" x14ac:dyDescent="0.25">
      <c r="A916" s="59" t="s">
        <v>4829</v>
      </c>
      <c r="B916" s="59" t="s">
        <v>6266</v>
      </c>
      <c r="C916" s="59" t="s">
        <v>6269</v>
      </c>
      <c r="D916" s="59" t="s">
        <v>127</v>
      </c>
      <c r="E916" s="59">
        <v>0</v>
      </c>
      <c r="F916" s="59">
        <v>0</v>
      </c>
      <c r="G916" s="59">
        <v>0</v>
      </c>
      <c r="H916" s="59">
        <v>0</v>
      </c>
      <c r="I916" s="59">
        <v>0</v>
      </c>
      <c r="J916" s="59">
        <v>0</v>
      </c>
      <c r="K916" s="59">
        <v>0</v>
      </c>
      <c r="L916" s="59">
        <v>0</v>
      </c>
      <c r="M916" s="59">
        <v>0</v>
      </c>
      <c r="N916" s="59">
        <v>0</v>
      </c>
      <c r="O916" s="59">
        <v>0</v>
      </c>
      <c r="P916" s="59">
        <v>0</v>
      </c>
      <c r="Q916" s="59">
        <v>0</v>
      </c>
      <c r="R916" s="59">
        <v>0</v>
      </c>
      <c r="S916" s="90"/>
      <c r="T916" s="90"/>
      <c r="U916" s="91"/>
    </row>
    <row r="917" spans="1:21" ht="13.2" x14ac:dyDescent="0.25">
      <c r="A917" s="59" t="s">
        <v>4830</v>
      </c>
      <c r="B917" s="59" t="s">
        <v>6266</v>
      </c>
      <c r="C917" s="59" t="s">
        <v>6270</v>
      </c>
      <c r="D917" s="59" t="s">
        <v>127</v>
      </c>
      <c r="E917" s="59">
        <v>12904</v>
      </c>
      <c r="F917" s="59">
        <v>12904</v>
      </c>
      <c r="G917" s="59">
        <v>12904</v>
      </c>
      <c r="H917" s="59">
        <v>12904</v>
      </c>
      <c r="I917" s="59">
        <v>12904</v>
      </c>
      <c r="J917" s="59">
        <v>12904</v>
      </c>
      <c r="K917" s="59">
        <v>12904</v>
      </c>
      <c r="L917" s="59">
        <v>12904</v>
      </c>
      <c r="M917" s="59">
        <v>12904</v>
      </c>
      <c r="N917" s="59">
        <v>12904</v>
      </c>
      <c r="O917" s="59">
        <v>12904</v>
      </c>
      <c r="P917" s="59">
        <v>12904</v>
      </c>
      <c r="Q917" s="59">
        <v>12904</v>
      </c>
      <c r="R917" s="59">
        <v>12903739</v>
      </c>
      <c r="S917" s="90"/>
      <c r="T917" s="90"/>
      <c r="U917" s="91"/>
    </row>
    <row r="918" spans="1:21" ht="13.2" x14ac:dyDescent="0.25">
      <c r="A918" s="59" t="s">
        <v>4831</v>
      </c>
      <c r="B918" s="59" t="s">
        <v>6266</v>
      </c>
      <c r="C918" s="59" t="s">
        <v>6271</v>
      </c>
      <c r="D918" s="59" t="s">
        <v>127</v>
      </c>
      <c r="E918" s="59">
        <v>19732</v>
      </c>
      <c r="F918" s="59">
        <v>19732</v>
      </c>
      <c r="G918" s="59">
        <v>19732</v>
      </c>
      <c r="H918" s="59">
        <v>19732</v>
      </c>
      <c r="I918" s="59">
        <v>19732</v>
      </c>
      <c r="J918" s="59">
        <v>19732</v>
      </c>
      <c r="K918" s="59">
        <v>19732</v>
      </c>
      <c r="L918" s="59">
        <v>19732</v>
      </c>
      <c r="M918" s="59">
        <v>19732</v>
      </c>
      <c r="N918" s="59">
        <v>19732</v>
      </c>
      <c r="O918" s="59">
        <v>19732</v>
      </c>
      <c r="P918" s="59">
        <v>19732</v>
      </c>
      <c r="Q918" s="59">
        <v>19732</v>
      </c>
      <c r="R918" s="59">
        <v>19732280</v>
      </c>
      <c r="S918" s="90"/>
      <c r="T918" s="90"/>
      <c r="U918" s="91"/>
    </row>
    <row r="919" spans="1:21" ht="13.2" x14ac:dyDescent="0.25">
      <c r="A919" s="59" t="s">
        <v>4832</v>
      </c>
      <c r="B919" s="59" t="s">
        <v>6266</v>
      </c>
      <c r="C919" s="59" t="s">
        <v>6272</v>
      </c>
      <c r="D919" s="59" t="s">
        <v>127</v>
      </c>
      <c r="E919" s="59">
        <v>0</v>
      </c>
      <c r="F919" s="59">
        <v>0</v>
      </c>
      <c r="G919" s="59">
        <v>0</v>
      </c>
      <c r="H919" s="59">
        <v>0</v>
      </c>
      <c r="I919" s="59">
        <v>0</v>
      </c>
      <c r="J919" s="59">
        <v>0</v>
      </c>
      <c r="K919" s="59">
        <v>0</v>
      </c>
      <c r="L919" s="59">
        <v>0</v>
      </c>
      <c r="M919" s="59">
        <v>0</v>
      </c>
      <c r="N919" s="59">
        <v>0</v>
      </c>
      <c r="O919" s="59">
        <v>0</v>
      </c>
      <c r="P919" s="59">
        <v>0</v>
      </c>
      <c r="Q919" s="59">
        <v>0</v>
      </c>
      <c r="R919" s="59">
        <v>0</v>
      </c>
      <c r="S919" s="90"/>
      <c r="T919" s="90"/>
      <c r="U919" s="91"/>
    </row>
    <row r="920" spans="1:21" ht="13.2" x14ac:dyDescent="0.25">
      <c r="A920" s="59" t="s">
        <v>4833</v>
      </c>
      <c r="B920" s="59" t="s">
        <v>6266</v>
      </c>
      <c r="C920" s="59" t="s">
        <v>6273</v>
      </c>
      <c r="D920" s="59" t="s">
        <v>127</v>
      </c>
      <c r="E920" s="59">
        <v>0</v>
      </c>
      <c r="F920" s="59">
        <v>0</v>
      </c>
      <c r="G920" s="59">
        <v>0</v>
      </c>
      <c r="H920" s="59">
        <v>0</v>
      </c>
      <c r="I920" s="59">
        <v>0</v>
      </c>
      <c r="J920" s="59">
        <v>0</v>
      </c>
      <c r="K920" s="59">
        <v>0</v>
      </c>
      <c r="L920" s="59">
        <v>0</v>
      </c>
      <c r="M920" s="59">
        <v>0</v>
      </c>
      <c r="N920" s="59">
        <v>0</v>
      </c>
      <c r="O920" s="59">
        <v>0</v>
      </c>
      <c r="P920" s="59">
        <v>0</v>
      </c>
      <c r="Q920" s="59">
        <v>0</v>
      </c>
      <c r="R920" s="59">
        <v>0</v>
      </c>
      <c r="S920" s="90"/>
      <c r="T920" s="90"/>
      <c r="U920" s="91"/>
    </row>
    <row r="921" spans="1:21" ht="13.2" x14ac:dyDescent="0.25">
      <c r="A921" s="59" t="s">
        <v>4834</v>
      </c>
      <c r="B921" s="59" t="s">
        <v>6266</v>
      </c>
      <c r="C921" s="59" t="s">
        <v>6274</v>
      </c>
      <c r="D921" s="59" t="s">
        <v>127</v>
      </c>
      <c r="E921" s="59">
        <v>0</v>
      </c>
      <c r="F921" s="59">
        <v>0</v>
      </c>
      <c r="G921" s="59">
        <v>0</v>
      </c>
      <c r="H921" s="59">
        <v>0</v>
      </c>
      <c r="I921" s="59">
        <v>0</v>
      </c>
      <c r="J921" s="59">
        <v>0</v>
      </c>
      <c r="K921" s="59">
        <v>0</v>
      </c>
      <c r="L921" s="59">
        <v>0</v>
      </c>
      <c r="M921" s="59">
        <v>0</v>
      </c>
      <c r="N921" s="59">
        <v>0</v>
      </c>
      <c r="O921" s="59">
        <v>0</v>
      </c>
      <c r="P921" s="59">
        <v>0</v>
      </c>
      <c r="Q921" s="59">
        <v>0</v>
      </c>
      <c r="R921" s="59">
        <v>0</v>
      </c>
      <c r="S921" s="90"/>
      <c r="T921" s="90"/>
      <c r="U921" s="91"/>
    </row>
    <row r="922" spans="1:21" ht="13.2" x14ac:dyDescent="0.25">
      <c r="A922" s="59" t="s">
        <v>4835</v>
      </c>
      <c r="B922" s="59" t="s">
        <v>6266</v>
      </c>
      <c r="C922" s="59" t="s">
        <v>6275</v>
      </c>
      <c r="D922" s="59" t="s">
        <v>127</v>
      </c>
      <c r="E922" s="59">
        <v>0</v>
      </c>
      <c r="F922" s="59">
        <v>0</v>
      </c>
      <c r="G922" s="59">
        <v>0</v>
      </c>
      <c r="H922" s="59">
        <v>0</v>
      </c>
      <c r="I922" s="59">
        <v>0</v>
      </c>
      <c r="J922" s="59">
        <v>0</v>
      </c>
      <c r="K922" s="59">
        <v>0</v>
      </c>
      <c r="L922" s="59">
        <v>0</v>
      </c>
      <c r="M922" s="59">
        <v>0</v>
      </c>
      <c r="N922" s="59">
        <v>0</v>
      </c>
      <c r="O922" s="59">
        <v>0</v>
      </c>
      <c r="P922" s="59">
        <v>0</v>
      </c>
      <c r="Q922" s="59">
        <v>0</v>
      </c>
      <c r="R922" s="59">
        <v>0</v>
      </c>
      <c r="S922" s="90"/>
      <c r="T922" s="90"/>
      <c r="U922" s="91"/>
    </row>
    <row r="923" spans="1:21" ht="13.2" x14ac:dyDescent="0.25">
      <c r="A923" s="59" t="s">
        <v>4836</v>
      </c>
      <c r="B923" s="59" t="s">
        <v>6266</v>
      </c>
      <c r="C923" s="59" t="s">
        <v>6276</v>
      </c>
      <c r="D923" s="59" t="s">
        <v>127</v>
      </c>
      <c r="E923" s="59">
        <v>0</v>
      </c>
      <c r="F923" s="59">
        <v>0</v>
      </c>
      <c r="G923" s="59">
        <v>0</v>
      </c>
      <c r="H923" s="59">
        <v>0</v>
      </c>
      <c r="I923" s="59">
        <v>0</v>
      </c>
      <c r="J923" s="59">
        <v>0</v>
      </c>
      <c r="K923" s="59">
        <v>0</v>
      </c>
      <c r="L923" s="59">
        <v>0</v>
      </c>
      <c r="M923" s="59">
        <v>0</v>
      </c>
      <c r="N923" s="59">
        <v>0</v>
      </c>
      <c r="O923" s="59">
        <v>0</v>
      </c>
      <c r="P923" s="59">
        <v>0</v>
      </c>
      <c r="Q923" s="59">
        <v>0</v>
      </c>
      <c r="R923" s="59">
        <v>0</v>
      </c>
      <c r="S923" s="90"/>
      <c r="T923" s="90"/>
      <c r="U923" s="91"/>
    </row>
    <row r="924" spans="1:21" ht="13.2" x14ac:dyDescent="0.25">
      <c r="A924" s="59" t="s">
        <v>4837</v>
      </c>
      <c r="B924" s="59" t="s">
        <v>6266</v>
      </c>
      <c r="C924" s="59" t="s">
        <v>6277</v>
      </c>
      <c r="D924" s="59" t="s">
        <v>127</v>
      </c>
      <c r="E924" s="59">
        <v>0</v>
      </c>
      <c r="F924" s="59">
        <v>0</v>
      </c>
      <c r="G924" s="59">
        <v>0</v>
      </c>
      <c r="H924" s="59">
        <v>0</v>
      </c>
      <c r="I924" s="59">
        <v>0</v>
      </c>
      <c r="J924" s="59">
        <v>0</v>
      </c>
      <c r="K924" s="59">
        <v>0</v>
      </c>
      <c r="L924" s="59">
        <v>0</v>
      </c>
      <c r="M924" s="59">
        <v>0</v>
      </c>
      <c r="N924" s="59">
        <v>0</v>
      </c>
      <c r="O924" s="59">
        <v>0</v>
      </c>
      <c r="P924" s="59">
        <v>0</v>
      </c>
      <c r="Q924" s="59">
        <v>0</v>
      </c>
      <c r="R924" s="59">
        <v>0</v>
      </c>
      <c r="S924" s="90"/>
      <c r="T924" s="90"/>
      <c r="U924" s="91"/>
    </row>
    <row r="925" spans="1:21" ht="13.2" x14ac:dyDescent="0.25">
      <c r="A925" s="59" t="s">
        <v>4838</v>
      </c>
      <c r="B925" s="59" t="s">
        <v>6266</v>
      </c>
      <c r="C925" s="59" t="s">
        <v>6278</v>
      </c>
      <c r="D925" s="59" t="s">
        <v>127</v>
      </c>
      <c r="E925" s="59">
        <v>0</v>
      </c>
      <c r="F925" s="59">
        <v>0</v>
      </c>
      <c r="G925" s="59">
        <v>0</v>
      </c>
      <c r="H925" s="59">
        <v>0</v>
      </c>
      <c r="I925" s="59">
        <v>0</v>
      </c>
      <c r="J925" s="59">
        <v>0</v>
      </c>
      <c r="K925" s="59">
        <v>0</v>
      </c>
      <c r="L925" s="59">
        <v>0</v>
      </c>
      <c r="M925" s="59">
        <v>0</v>
      </c>
      <c r="N925" s="59">
        <v>0</v>
      </c>
      <c r="O925" s="59">
        <v>0</v>
      </c>
      <c r="P925" s="59">
        <v>0</v>
      </c>
      <c r="Q925" s="59">
        <v>0</v>
      </c>
      <c r="R925" s="59">
        <v>0</v>
      </c>
      <c r="S925" s="90"/>
      <c r="T925" s="90"/>
      <c r="U925" s="91"/>
    </row>
    <row r="926" spans="1:21" ht="13.2" x14ac:dyDescent="0.25">
      <c r="A926" s="59" t="s">
        <v>4839</v>
      </c>
      <c r="B926" s="59" t="s">
        <v>6266</v>
      </c>
      <c r="C926" s="59" t="s">
        <v>6279</v>
      </c>
      <c r="D926" s="59" t="s">
        <v>127</v>
      </c>
      <c r="E926" s="59">
        <v>12701</v>
      </c>
      <c r="F926" s="59">
        <v>12701</v>
      </c>
      <c r="G926" s="59">
        <v>12701</v>
      </c>
      <c r="H926" s="59">
        <v>12701</v>
      </c>
      <c r="I926" s="59">
        <v>12701</v>
      </c>
      <c r="J926" s="59">
        <v>12701</v>
      </c>
      <c r="K926" s="59">
        <v>12701</v>
      </c>
      <c r="L926" s="59">
        <v>12701</v>
      </c>
      <c r="M926" s="59">
        <v>12701</v>
      </c>
      <c r="N926" s="59">
        <v>12701</v>
      </c>
      <c r="O926" s="59">
        <v>12701</v>
      </c>
      <c r="P926" s="59">
        <v>12701</v>
      </c>
      <c r="Q926" s="59">
        <v>12701</v>
      </c>
      <c r="R926" s="59">
        <v>12700860</v>
      </c>
      <c r="S926" s="90"/>
      <c r="T926" s="90"/>
      <c r="U926" s="91"/>
    </row>
    <row r="927" spans="1:21" ht="13.2" x14ac:dyDescent="0.25">
      <c r="A927" s="59" t="s">
        <v>4840</v>
      </c>
      <c r="B927" s="59" t="s">
        <v>6266</v>
      </c>
      <c r="C927" s="59" t="s">
        <v>6280</v>
      </c>
      <c r="D927" s="59" t="s">
        <v>127</v>
      </c>
      <c r="E927" s="59">
        <v>0</v>
      </c>
      <c r="F927" s="59">
        <v>0</v>
      </c>
      <c r="G927" s="59">
        <v>0</v>
      </c>
      <c r="H927" s="59">
        <v>0</v>
      </c>
      <c r="I927" s="59">
        <v>0</v>
      </c>
      <c r="J927" s="59">
        <v>0</v>
      </c>
      <c r="K927" s="59">
        <v>0</v>
      </c>
      <c r="L927" s="59">
        <v>0</v>
      </c>
      <c r="M927" s="59">
        <v>0</v>
      </c>
      <c r="N927" s="59">
        <v>0</v>
      </c>
      <c r="O927" s="59">
        <v>0</v>
      </c>
      <c r="P927" s="59">
        <v>0</v>
      </c>
      <c r="Q927" s="59">
        <v>0</v>
      </c>
      <c r="R927" s="59">
        <v>0</v>
      </c>
      <c r="S927" s="90"/>
      <c r="T927" s="90"/>
      <c r="U927" s="91"/>
    </row>
    <row r="928" spans="1:21" ht="13.2" x14ac:dyDescent="0.25">
      <c r="A928" s="59" t="s">
        <v>4841</v>
      </c>
      <c r="B928" s="59" t="s">
        <v>6266</v>
      </c>
      <c r="C928" s="59" t="s">
        <v>6281</v>
      </c>
      <c r="D928" s="59" t="s">
        <v>127</v>
      </c>
      <c r="E928" s="59">
        <v>0</v>
      </c>
      <c r="F928" s="59">
        <v>0</v>
      </c>
      <c r="G928" s="59">
        <v>0</v>
      </c>
      <c r="H928" s="59">
        <v>0</v>
      </c>
      <c r="I928" s="59">
        <v>0</v>
      </c>
      <c r="J928" s="59">
        <v>0</v>
      </c>
      <c r="K928" s="59">
        <v>0</v>
      </c>
      <c r="L928" s="59">
        <v>0</v>
      </c>
      <c r="M928" s="59">
        <v>0</v>
      </c>
      <c r="N928" s="59">
        <v>0</v>
      </c>
      <c r="O928" s="59">
        <v>0</v>
      </c>
      <c r="P928" s="59">
        <v>0</v>
      </c>
      <c r="Q928" s="59">
        <v>0</v>
      </c>
      <c r="R928" s="59">
        <v>0</v>
      </c>
      <c r="S928" s="90"/>
      <c r="T928" s="90"/>
      <c r="U928" s="91"/>
    </row>
    <row r="929" spans="1:21" ht="13.2" x14ac:dyDescent="0.25">
      <c r="A929" s="59" t="s">
        <v>4842</v>
      </c>
      <c r="B929" s="59" t="s">
        <v>6266</v>
      </c>
      <c r="C929" s="59" t="s">
        <v>6282</v>
      </c>
      <c r="D929" s="59" t="s">
        <v>127</v>
      </c>
      <c r="E929" s="59">
        <v>0</v>
      </c>
      <c r="F929" s="59">
        <v>0</v>
      </c>
      <c r="G929" s="59">
        <v>0</v>
      </c>
      <c r="H929" s="59">
        <v>0</v>
      </c>
      <c r="I929" s="59">
        <v>0</v>
      </c>
      <c r="J929" s="59">
        <v>0</v>
      </c>
      <c r="K929" s="59">
        <v>0</v>
      </c>
      <c r="L929" s="59">
        <v>0</v>
      </c>
      <c r="M929" s="59">
        <v>0</v>
      </c>
      <c r="N929" s="59">
        <v>0</v>
      </c>
      <c r="O929" s="59">
        <v>0</v>
      </c>
      <c r="P929" s="59">
        <v>0</v>
      </c>
      <c r="Q929" s="59">
        <v>0</v>
      </c>
      <c r="R929" s="59">
        <v>0</v>
      </c>
      <c r="S929" s="90"/>
      <c r="T929" s="90"/>
      <c r="U929" s="91"/>
    </row>
    <row r="930" spans="1:21" ht="13.2" x14ac:dyDescent="0.25">
      <c r="A930" s="59" t="s">
        <v>4843</v>
      </c>
      <c r="B930" s="59" t="s">
        <v>6266</v>
      </c>
      <c r="C930" s="59" t="s">
        <v>6283</v>
      </c>
      <c r="D930" s="59" t="s">
        <v>127</v>
      </c>
      <c r="E930" s="59">
        <v>0</v>
      </c>
      <c r="F930" s="59">
        <v>0</v>
      </c>
      <c r="G930" s="59">
        <v>0</v>
      </c>
      <c r="H930" s="59">
        <v>0</v>
      </c>
      <c r="I930" s="59">
        <v>0</v>
      </c>
      <c r="J930" s="59">
        <v>0</v>
      </c>
      <c r="K930" s="59">
        <v>0</v>
      </c>
      <c r="L930" s="59">
        <v>0</v>
      </c>
      <c r="M930" s="59">
        <v>0</v>
      </c>
      <c r="N930" s="59">
        <v>0</v>
      </c>
      <c r="O930" s="59">
        <v>0</v>
      </c>
      <c r="P930" s="59">
        <v>0</v>
      </c>
      <c r="Q930" s="59">
        <v>0</v>
      </c>
      <c r="R930" s="59">
        <v>0</v>
      </c>
      <c r="S930" s="90"/>
      <c r="T930" s="90"/>
      <c r="U930" s="91"/>
    </row>
    <row r="931" spans="1:21" ht="13.2" x14ac:dyDescent="0.25">
      <c r="A931" s="59" t="s">
        <v>4844</v>
      </c>
      <c r="B931" s="59" t="s">
        <v>6266</v>
      </c>
      <c r="C931" s="59" t="s">
        <v>6284</v>
      </c>
      <c r="D931" s="59" t="s">
        <v>127</v>
      </c>
      <c r="E931" s="59">
        <v>0</v>
      </c>
      <c r="F931" s="59">
        <v>0</v>
      </c>
      <c r="G931" s="59">
        <v>0</v>
      </c>
      <c r="H931" s="59">
        <v>0</v>
      </c>
      <c r="I931" s="59">
        <v>0</v>
      </c>
      <c r="J931" s="59">
        <v>0</v>
      </c>
      <c r="K931" s="59">
        <v>0</v>
      </c>
      <c r="L931" s="59">
        <v>0</v>
      </c>
      <c r="M931" s="59">
        <v>0</v>
      </c>
      <c r="N931" s="59">
        <v>0</v>
      </c>
      <c r="O931" s="59">
        <v>0</v>
      </c>
      <c r="P931" s="59">
        <v>0</v>
      </c>
      <c r="Q931" s="59">
        <v>0</v>
      </c>
      <c r="R931" s="59">
        <v>0</v>
      </c>
      <c r="S931" s="90"/>
      <c r="T931" s="90"/>
      <c r="U931" s="91"/>
    </row>
    <row r="932" spans="1:21" ht="13.2" x14ac:dyDescent="0.25">
      <c r="A932" s="59" t="s">
        <v>4845</v>
      </c>
      <c r="B932" s="59" t="s">
        <v>6266</v>
      </c>
      <c r="C932" s="59" t="s">
        <v>6285</v>
      </c>
      <c r="D932" s="59" t="s">
        <v>127</v>
      </c>
      <c r="E932" s="59">
        <v>0</v>
      </c>
      <c r="F932" s="59">
        <v>0</v>
      </c>
      <c r="G932" s="59">
        <v>0</v>
      </c>
      <c r="H932" s="59">
        <v>0</v>
      </c>
      <c r="I932" s="59">
        <v>0</v>
      </c>
      <c r="J932" s="59">
        <v>0</v>
      </c>
      <c r="K932" s="59">
        <v>0</v>
      </c>
      <c r="L932" s="59">
        <v>0</v>
      </c>
      <c r="M932" s="59">
        <v>0</v>
      </c>
      <c r="N932" s="59">
        <v>0</v>
      </c>
      <c r="O932" s="59">
        <v>0</v>
      </c>
      <c r="P932" s="59">
        <v>0</v>
      </c>
      <c r="Q932" s="59">
        <v>0</v>
      </c>
      <c r="R932" s="59">
        <v>0</v>
      </c>
      <c r="S932" s="90"/>
      <c r="T932" s="90"/>
      <c r="U932" s="91"/>
    </row>
    <row r="933" spans="1:21" ht="13.2" x14ac:dyDescent="0.25">
      <c r="A933" s="59" t="s">
        <v>4846</v>
      </c>
      <c r="B933" s="59" t="s">
        <v>6266</v>
      </c>
      <c r="C933" s="59" t="s">
        <v>6286</v>
      </c>
      <c r="D933" s="59" t="s">
        <v>127</v>
      </c>
      <c r="E933" s="59">
        <v>0</v>
      </c>
      <c r="F933" s="59">
        <v>0</v>
      </c>
      <c r="G933" s="59">
        <v>0</v>
      </c>
      <c r="H933" s="59">
        <v>0</v>
      </c>
      <c r="I933" s="59">
        <v>0</v>
      </c>
      <c r="J933" s="59">
        <v>0</v>
      </c>
      <c r="K933" s="59">
        <v>0</v>
      </c>
      <c r="L933" s="59">
        <v>0</v>
      </c>
      <c r="M933" s="59">
        <v>0</v>
      </c>
      <c r="N933" s="59">
        <v>0</v>
      </c>
      <c r="O933" s="59">
        <v>0</v>
      </c>
      <c r="P933" s="59">
        <v>0</v>
      </c>
      <c r="Q933" s="59">
        <v>0</v>
      </c>
      <c r="R933" s="59">
        <v>0</v>
      </c>
      <c r="S933" s="90"/>
      <c r="T933" s="90"/>
      <c r="U933" s="91"/>
    </row>
    <row r="934" spans="1:21" ht="13.2" x14ac:dyDescent="0.25">
      <c r="A934" s="59" t="s">
        <v>4847</v>
      </c>
      <c r="B934" s="59" t="s">
        <v>6266</v>
      </c>
      <c r="C934" s="59" t="s">
        <v>6287</v>
      </c>
      <c r="D934" s="59" t="s">
        <v>127</v>
      </c>
      <c r="E934" s="59">
        <v>0</v>
      </c>
      <c r="F934" s="59">
        <v>0</v>
      </c>
      <c r="G934" s="59">
        <v>0</v>
      </c>
      <c r="H934" s="59">
        <v>0</v>
      </c>
      <c r="I934" s="59">
        <v>0</v>
      </c>
      <c r="J934" s="59">
        <v>0</v>
      </c>
      <c r="K934" s="59">
        <v>0</v>
      </c>
      <c r="L934" s="59">
        <v>0</v>
      </c>
      <c r="M934" s="59">
        <v>0</v>
      </c>
      <c r="N934" s="59">
        <v>0</v>
      </c>
      <c r="O934" s="59">
        <v>0</v>
      </c>
      <c r="P934" s="59">
        <v>0</v>
      </c>
      <c r="Q934" s="59">
        <v>0</v>
      </c>
      <c r="R934" s="59">
        <v>0</v>
      </c>
      <c r="S934" s="90"/>
      <c r="T934" s="90"/>
      <c r="U934" s="91"/>
    </row>
    <row r="935" spans="1:21" ht="13.2" x14ac:dyDescent="0.25">
      <c r="A935" s="59" t="s">
        <v>4848</v>
      </c>
      <c r="B935" s="59" t="s">
        <v>6266</v>
      </c>
      <c r="C935" s="59" t="s">
        <v>6288</v>
      </c>
      <c r="D935" s="59" t="s">
        <v>127</v>
      </c>
      <c r="E935" s="59">
        <v>286</v>
      </c>
      <c r="F935" s="59">
        <v>286</v>
      </c>
      <c r="G935" s="59">
        <v>286</v>
      </c>
      <c r="H935" s="59">
        <v>286</v>
      </c>
      <c r="I935" s="59">
        <v>286</v>
      </c>
      <c r="J935" s="59">
        <v>286</v>
      </c>
      <c r="K935" s="59">
        <v>286</v>
      </c>
      <c r="L935" s="59">
        <v>286</v>
      </c>
      <c r="M935" s="59">
        <v>286</v>
      </c>
      <c r="N935" s="59">
        <v>286</v>
      </c>
      <c r="O935" s="59">
        <v>286</v>
      </c>
      <c r="P935" s="59">
        <v>286</v>
      </c>
      <c r="Q935" s="59">
        <v>286</v>
      </c>
      <c r="R935" s="59">
        <v>285560</v>
      </c>
      <c r="S935" s="90"/>
      <c r="T935" s="90"/>
      <c r="U935" s="91"/>
    </row>
    <row r="936" spans="1:21" ht="13.2" x14ac:dyDescent="0.25">
      <c r="A936" s="59" t="s">
        <v>4849</v>
      </c>
      <c r="B936" s="59" t="s">
        <v>6266</v>
      </c>
      <c r="C936" s="59" t="s">
        <v>6289</v>
      </c>
      <c r="D936" s="59" t="s">
        <v>127</v>
      </c>
      <c r="E936" s="59">
        <v>0</v>
      </c>
      <c r="F936" s="59">
        <v>0</v>
      </c>
      <c r="G936" s="59">
        <v>0</v>
      </c>
      <c r="H936" s="59">
        <v>0</v>
      </c>
      <c r="I936" s="59">
        <v>0</v>
      </c>
      <c r="J936" s="59">
        <v>0</v>
      </c>
      <c r="K936" s="59">
        <v>0</v>
      </c>
      <c r="L936" s="59">
        <v>0</v>
      </c>
      <c r="M936" s="59">
        <v>0</v>
      </c>
      <c r="N936" s="59">
        <v>0</v>
      </c>
      <c r="O936" s="59">
        <v>0</v>
      </c>
      <c r="P936" s="59">
        <v>0</v>
      </c>
      <c r="Q936" s="59">
        <v>0</v>
      </c>
      <c r="R936" s="59">
        <v>0</v>
      </c>
      <c r="S936" s="90"/>
      <c r="T936" s="90"/>
      <c r="U936" s="91"/>
    </row>
    <row r="937" spans="1:21" ht="13.2" x14ac:dyDescent="0.25">
      <c r="A937" s="59" t="s">
        <v>4850</v>
      </c>
      <c r="B937" s="59" t="s">
        <v>6266</v>
      </c>
      <c r="C937" s="59" t="s">
        <v>6290</v>
      </c>
      <c r="D937" s="59" t="s">
        <v>127</v>
      </c>
      <c r="E937" s="59">
        <v>5400</v>
      </c>
      <c r="F937" s="59">
        <v>5400</v>
      </c>
      <c r="G937" s="59">
        <v>5400</v>
      </c>
      <c r="H937" s="59">
        <v>5400</v>
      </c>
      <c r="I937" s="59">
        <v>5400</v>
      </c>
      <c r="J937" s="59">
        <v>5400</v>
      </c>
      <c r="K937" s="59">
        <v>5400</v>
      </c>
      <c r="L937" s="59">
        <v>5400</v>
      </c>
      <c r="M937" s="59">
        <v>5400</v>
      </c>
      <c r="N937" s="59">
        <v>5400</v>
      </c>
      <c r="O937" s="59">
        <v>5400</v>
      </c>
      <c r="P937" s="59">
        <v>5400</v>
      </c>
      <c r="Q937" s="59">
        <v>5400</v>
      </c>
      <c r="R937" s="59">
        <v>5400292</v>
      </c>
      <c r="S937" s="90"/>
      <c r="T937" s="90"/>
      <c r="U937" s="91"/>
    </row>
    <row r="938" spans="1:21" ht="13.2" x14ac:dyDescent="0.25">
      <c r="A938" s="59" t="s">
        <v>4851</v>
      </c>
      <c r="B938" s="59" t="s">
        <v>6266</v>
      </c>
      <c r="C938" s="59" t="s">
        <v>6291</v>
      </c>
      <c r="D938" s="59" t="s">
        <v>127</v>
      </c>
      <c r="E938" s="59">
        <v>0</v>
      </c>
      <c r="F938" s="59">
        <v>0</v>
      </c>
      <c r="G938" s="59">
        <v>0</v>
      </c>
      <c r="H938" s="59">
        <v>0</v>
      </c>
      <c r="I938" s="59">
        <v>0</v>
      </c>
      <c r="J938" s="59">
        <v>0</v>
      </c>
      <c r="K938" s="59">
        <v>0</v>
      </c>
      <c r="L938" s="59">
        <v>0</v>
      </c>
      <c r="M938" s="59">
        <v>0</v>
      </c>
      <c r="N938" s="59">
        <v>0</v>
      </c>
      <c r="O938" s="59">
        <v>0</v>
      </c>
      <c r="P938" s="59">
        <v>0</v>
      </c>
      <c r="Q938" s="59">
        <v>0</v>
      </c>
      <c r="R938" s="59">
        <v>0</v>
      </c>
      <c r="S938" s="90"/>
      <c r="T938" s="90"/>
      <c r="U938" s="91"/>
    </row>
    <row r="939" spans="1:21" ht="13.2" x14ac:dyDescent="0.25">
      <c r="A939" s="59" t="s">
        <v>4852</v>
      </c>
      <c r="B939" s="59" t="s">
        <v>6266</v>
      </c>
      <c r="C939" s="59" t="s">
        <v>6292</v>
      </c>
      <c r="D939" s="59" t="s">
        <v>127</v>
      </c>
      <c r="E939" s="59">
        <v>0</v>
      </c>
      <c r="F939" s="59">
        <v>0</v>
      </c>
      <c r="G939" s="59">
        <v>0</v>
      </c>
      <c r="H939" s="59">
        <v>0</v>
      </c>
      <c r="I939" s="59">
        <v>0</v>
      </c>
      <c r="J939" s="59">
        <v>0</v>
      </c>
      <c r="K939" s="59">
        <v>0</v>
      </c>
      <c r="L939" s="59">
        <v>0</v>
      </c>
      <c r="M939" s="59">
        <v>0</v>
      </c>
      <c r="N939" s="59">
        <v>0</v>
      </c>
      <c r="O939" s="59">
        <v>0</v>
      </c>
      <c r="P939" s="59">
        <v>0</v>
      </c>
      <c r="Q939" s="59">
        <v>0</v>
      </c>
      <c r="R939" s="59">
        <v>0</v>
      </c>
      <c r="S939" s="90"/>
      <c r="T939" s="90"/>
      <c r="U939" s="91"/>
    </row>
    <row r="940" spans="1:21" ht="13.2" x14ac:dyDescent="0.25">
      <c r="A940" s="59" t="s">
        <v>4853</v>
      </c>
      <c r="B940" s="59" t="s">
        <v>6266</v>
      </c>
      <c r="C940" s="59" t="s">
        <v>6293</v>
      </c>
      <c r="D940" s="59" t="s">
        <v>127</v>
      </c>
      <c r="E940" s="59">
        <v>67010</v>
      </c>
      <c r="F940" s="59">
        <v>80590</v>
      </c>
      <c r="G940" s="59">
        <v>80619</v>
      </c>
      <c r="H940" s="59">
        <v>64518</v>
      </c>
      <c r="I940" s="59">
        <v>64557</v>
      </c>
      <c r="J940" s="59">
        <v>64560</v>
      </c>
      <c r="K940" s="59">
        <v>65501</v>
      </c>
      <c r="L940" s="59">
        <v>65505</v>
      </c>
      <c r="M940" s="59">
        <v>65509</v>
      </c>
      <c r="N940" s="59">
        <v>65509</v>
      </c>
      <c r="O940" s="59">
        <v>65510</v>
      </c>
      <c r="P940" s="59">
        <v>65510</v>
      </c>
      <c r="Q940" s="59">
        <v>69992</v>
      </c>
      <c r="R940" s="59">
        <v>68032641</v>
      </c>
      <c r="S940" s="90"/>
      <c r="T940" s="90"/>
      <c r="U940" s="91"/>
    </row>
    <row r="941" spans="1:21" ht="13.2" x14ac:dyDescent="0.25">
      <c r="A941" s="59" t="s">
        <v>4854</v>
      </c>
      <c r="B941" s="59" t="s">
        <v>6266</v>
      </c>
      <c r="C941" s="59" t="s">
        <v>6294</v>
      </c>
      <c r="D941" s="59" t="s">
        <v>127</v>
      </c>
      <c r="E941" s="59">
        <v>0</v>
      </c>
      <c r="F941" s="59">
        <v>0</v>
      </c>
      <c r="G941" s="59">
        <v>0</v>
      </c>
      <c r="H941" s="59">
        <v>0</v>
      </c>
      <c r="I941" s="59">
        <v>0</v>
      </c>
      <c r="J941" s="59">
        <v>0</v>
      </c>
      <c r="K941" s="59">
        <v>0</v>
      </c>
      <c r="L941" s="59">
        <v>0</v>
      </c>
      <c r="M941" s="59">
        <v>0</v>
      </c>
      <c r="N941" s="59">
        <v>0</v>
      </c>
      <c r="O941" s="59">
        <v>0</v>
      </c>
      <c r="P941" s="59">
        <v>0</v>
      </c>
      <c r="Q941" s="59">
        <v>0</v>
      </c>
      <c r="R941" s="59">
        <v>0</v>
      </c>
      <c r="S941" s="90"/>
      <c r="T941" s="90"/>
      <c r="U941" s="91"/>
    </row>
    <row r="942" spans="1:21" ht="13.2" x14ac:dyDescent="0.25">
      <c r="A942" s="59" t="s">
        <v>4855</v>
      </c>
      <c r="B942" s="59" t="s">
        <v>6295</v>
      </c>
      <c r="C942" s="59" t="s">
        <v>6296</v>
      </c>
      <c r="D942" s="59" t="s">
        <v>127</v>
      </c>
      <c r="E942" s="59">
        <v>34338</v>
      </c>
      <c r="F942" s="59">
        <v>32792</v>
      </c>
      <c r="G942" s="59">
        <v>33264</v>
      </c>
      <c r="H942" s="59">
        <v>33243</v>
      </c>
      <c r="I942" s="59">
        <v>33269</v>
      </c>
      <c r="J942" s="59">
        <v>33326</v>
      </c>
      <c r="K942" s="59">
        <v>33643</v>
      </c>
      <c r="L942" s="59">
        <v>33972</v>
      </c>
      <c r="M942" s="59">
        <v>33983</v>
      </c>
      <c r="N942" s="59">
        <v>33983</v>
      </c>
      <c r="O942" s="59">
        <v>34070</v>
      </c>
      <c r="P942" s="59">
        <v>34097</v>
      </c>
      <c r="Q942" s="59">
        <v>34072</v>
      </c>
      <c r="R942" s="59">
        <v>33653922</v>
      </c>
      <c r="S942" s="90"/>
      <c r="T942" s="90"/>
      <c r="U942" s="91"/>
    </row>
    <row r="943" spans="1:21" ht="13.2" x14ac:dyDescent="0.25">
      <c r="A943" s="59" t="s">
        <v>4856</v>
      </c>
      <c r="B943" s="59" t="s">
        <v>6295</v>
      </c>
      <c r="C943" s="59" t="s">
        <v>6297</v>
      </c>
      <c r="D943" s="59" t="s">
        <v>127</v>
      </c>
      <c r="E943" s="59">
        <v>0</v>
      </c>
      <c r="F943" s="59">
        <v>0</v>
      </c>
      <c r="G943" s="59">
        <v>0</v>
      </c>
      <c r="H943" s="59">
        <v>0</v>
      </c>
      <c r="I943" s="59">
        <v>0</v>
      </c>
      <c r="J943" s="59">
        <v>0</v>
      </c>
      <c r="K943" s="59">
        <v>0</v>
      </c>
      <c r="L943" s="59">
        <v>0</v>
      </c>
      <c r="M943" s="59">
        <v>0</v>
      </c>
      <c r="N943" s="59">
        <v>0</v>
      </c>
      <c r="O943" s="59">
        <v>0</v>
      </c>
      <c r="P943" s="59">
        <v>0</v>
      </c>
      <c r="Q943" s="59">
        <v>0</v>
      </c>
      <c r="R943" s="59">
        <v>0</v>
      </c>
      <c r="S943" s="90"/>
      <c r="T943" s="90"/>
      <c r="U943" s="91"/>
    </row>
    <row r="944" spans="1:21" ht="13.2" x14ac:dyDescent="0.25">
      <c r="A944" s="59" t="s">
        <v>4857</v>
      </c>
      <c r="B944" s="59" t="s">
        <v>6298</v>
      </c>
      <c r="C944" s="59" t="s">
        <v>6299</v>
      </c>
      <c r="D944" s="59" t="s">
        <v>127</v>
      </c>
      <c r="E944" s="59">
        <v>557</v>
      </c>
      <c r="F944" s="59">
        <v>557</v>
      </c>
      <c r="G944" s="59">
        <v>557</v>
      </c>
      <c r="H944" s="59">
        <v>557</v>
      </c>
      <c r="I944" s="59">
        <v>557</v>
      </c>
      <c r="J944" s="59">
        <v>557</v>
      </c>
      <c r="K944" s="59">
        <v>557</v>
      </c>
      <c r="L944" s="59">
        <v>557</v>
      </c>
      <c r="M944" s="59">
        <v>557</v>
      </c>
      <c r="N944" s="59">
        <v>557</v>
      </c>
      <c r="O944" s="59">
        <v>557</v>
      </c>
      <c r="P944" s="59">
        <v>557</v>
      </c>
      <c r="Q944" s="59">
        <v>557</v>
      </c>
      <c r="R944" s="59">
        <v>556599</v>
      </c>
      <c r="S944" s="90"/>
      <c r="T944" s="90"/>
      <c r="U944" s="91"/>
    </row>
    <row r="945" spans="1:21" ht="13.2" x14ac:dyDescent="0.25">
      <c r="A945" s="59" t="s">
        <v>4858</v>
      </c>
      <c r="B945" s="59" t="s">
        <v>6298</v>
      </c>
      <c r="C945" s="59" t="s">
        <v>6300</v>
      </c>
      <c r="D945" s="59" t="s">
        <v>127</v>
      </c>
      <c r="E945" s="59">
        <v>0</v>
      </c>
      <c r="F945" s="59">
        <v>0</v>
      </c>
      <c r="G945" s="59">
        <v>0</v>
      </c>
      <c r="H945" s="59">
        <v>0</v>
      </c>
      <c r="I945" s="59">
        <v>0</v>
      </c>
      <c r="J945" s="59">
        <v>0</v>
      </c>
      <c r="K945" s="59">
        <v>0</v>
      </c>
      <c r="L945" s="59">
        <v>0</v>
      </c>
      <c r="M945" s="59">
        <v>0</v>
      </c>
      <c r="N945" s="59">
        <v>0</v>
      </c>
      <c r="O945" s="59">
        <v>0</v>
      </c>
      <c r="P945" s="59">
        <v>0</v>
      </c>
      <c r="Q945" s="59">
        <v>0</v>
      </c>
      <c r="R945" s="59">
        <v>0</v>
      </c>
      <c r="S945" s="90"/>
      <c r="T945" s="90"/>
      <c r="U945" s="91"/>
    </row>
    <row r="946" spans="1:21" ht="13.2" x14ac:dyDescent="0.25">
      <c r="A946" s="59" t="s">
        <v>4859</v>
      </c>
      <c r="B946" s="59" t="s">
        <v>6298</v>
      </c>
      <c r="C946" s="59" t="s">
        <v>6269</v>
      </c>
      <c r="D946" s="59" t="s">
        <v>127</v>
      </c>
      <c r="E946" s="59">
        <v>6098</v>
      </c>
      <c r="F946" s="59">
        <v>6098</v>
      </c>
      <c r="G946" s="59">
        <v>6098</v>
      </c>
      <c r="H946" s="59">
        <v>6098</v>
      </c>
      <c r="I946" s="59">
        <v>6098</v>
      </c>
      <c r="J946" s="59">
        <v>6098</v>
      </c>
      <c r="K946" s="59">
        <v>6098</v>
      </c>
      <c r="L946" s="59">
        <v>6098</v>
      </c>
      <c r="M946" s="59">
        <v>6098</v>
      </c>
      <c r="N946" s="59">
        <v>6098</v>
      </c>
      <c r="O946" s="59">
        <v>6098</v>
      </c>
      <c r="P946" s="59">
        <v>6098</v>
      </c>
      <c r="Q946" s="59">
        <v>6098</v>
      </c>
      <c r="R946" s="59">
        <v>6097570</v>
      </c>
      <c r="S946" s="90"/>
      <c r="T946" s="90"/>
      <c r="U946" s="91"/>
    </row>
    <row r="947" spans="1:21" ht="13.2" x14ac:dyDescent="0.25">
      <c r="A947" s="59" t="s">
        <v>4860</v>
      </c>
      <c r="B947" s="59" t="s">
        <v>6298</v>
      </c>
      <c r="C947" s="59" t="s">
        <v>6301</v>
      </c>
      <c r="D947" s="59" t="s">
        <v>127</v>
      </c>
      <c r="E947" s="59">
        <v>0</v>
      </c>
      <c r="F947" s="59">
        <v>0</v>
      </c>
      <c r="G947" s="59">
        <v>0</v>
      </c>
      <c r="H947" s="59">
        <v>0</v>
      </c>
      <c r="I947" s="59">
        <v>0</v>
      </c>
      <c r="J947" s="59">
        <v>0</v>
      </c>
      <c r="K947" s="59">
        <v>0</v>
      </c>
      <c r="L947" s="59">
        <v>0</v>
      </c>
      <c r="M947" s="59">
        <v>0</v>
      </c>
      <c r="N947" s="59">
        <v>0</v>
      </c>
      <c r="O947" s="59">
        <v>0</v>
      </c>
      <c r="P947" s="59">
        <v>0</v>
      </c>
      <c r="Q947" s="59">
        <v>0</v>
      </c>
      <c r="R947" s="59">
        <v>0</v>
      </c>
      <c r="S947" s="90"/>
      <c r="T947" s="90"/>
      <c r="U947" s="91"/>
    </row>
    <row r="948" spans="1:21" ht="13.2" x14ac:dyDescent="0.25">
      <c r="A948" s="59" t="s">
        <v>4861</v>
      </c>
      <c r="B948" s="59" t="s">
        <v>6298</v>
      </c>
      <c r="C948" s="59" t="s">
        <v>6302</v>
      </c>
      <c r="D948" s="59" t="s">
        <v>127</v>
      </c>
      <c r="E948" s="59">
        <v>0</v>
      </c>
      <c r="F948" s="59">
        <v>0</v>
      </c>
      <c r="G948" s="59">
        <v>0</v>
      </c>
      <c r="H948" s="59">
        <v>0</v>
      </c>
      <c r="I948" s="59">
        <v>0</v>
      </c>
      <c r="J948" s="59">
        <v>0</v>
      </c>
      <c r="K948" s="59">
        <v>0</v>
      </c>
      <c r="L948" s="59">
        <v>0</v>
      </c>
      <c r="M948" s="59">
        <v>0</v>
      </c>
      <c r="N948" s="59">
        <v>0</v>
      </c>
      <c r="O948" s="59">
        <v>0</v>
      </c>
      <c r="P948" s="59">
        <v>0</v>
      </c>
      <c r="Q948" s="59">
        <v>0</v>
      </c>
      <c r="R948" s="59">
        <v>0</v>
      </c>
      <c r="S948" s="90"/>
      <c r="T948" s="90"/>
      <c r="U948" s="91"/>
    </row>
    <row r="949" spans="1:21" ht="13.2" x14ac:dyDescent="0.25">
      <c r="A949" s="59" t="s">
        <v>4862</v>
      </c>
      <c r="B949" s="59" t="s">
        <v>6298</v>
      </c>
      <c r="C949" s="59" t="s">
        <v>6303</v>
      </c>
      <c r="D949" s="59" t="s">
        <v>127</v>
      </c>
      <c r="E949" s="59">
        <v>0</v>
      </c>
      <c r="F949" s="59">
        <v>0</v>
      </c>
      <c r="G949" s="59">
        <v>0</v>
      </c>
      <c r="H949" s="59">
        <v>0</v>
      </c>
      <c r="I949" s="59">
        <v>0</v>
      </c>
      <c r="J949" s="59">
        <v>0</v>
      </c>
      <c r="K949" s="59">
        <v>0</v>
      </c>
      <c r="L949" s="59">
        <v>0</v>
      </c>
      <c r="M949" s="59">
        <v>0</v>
      </c>
      <c r="N949" s="59">
        <v>0</v>
      </c>
      <c r="O949" s="59">
        <v>0</v>
      </c>
      <c r="P949" s="59">
        <v>0</v>
      </c>
      <c r="Q949" s="59">
        <v>0</v>
      </c>
      <c r="R949" s="59">
        <v>0</v>
      </c>
      <c r="S949" s="90"/>
      <c r="T949" s="90"/>
      <c r="U949" s="91"/>
    </row>
    <row r="950" spans="1:21" ht="13.2" x14ac:dyDescent="0.25">
      <c r="A950" s="59" t="s">
        <v>4863</v>
      </c>
      <c r="B950" s="59" t="s">
        <v>6298</v>
      </c>
      <c r="C950" s="59" t="s">
        <v>6304</v>
      </c>
      <c r="D950" s="59" t="s">
        <v>127</v>
      </c>
      <c r="E950" s="59">
        <v>0</v>
      </c>
      <c r="F950" s="59">
        <v>0</v>
      </c>
      <c r="G950" s="59">
        <v>0</v>
      </c>
      <c r="H950" s="59">
        <v>0</v>
      </c>
      <c r="I950" s="59">
        <v>0</v>
      </c>
      <c r="J950" s="59">
        <v>0</v>
      </c>
      <c r="K950" s="59">
        <v>0</v>
      </c>
      <c r="L950" s="59">
        <v>0</v>
      </c>
      <c r="M950" s="59">
        <v>0</v>
      </c>
      <c r="N950" s="59">
        <v>0</v>
      </c>
      <c r="O950" s="59">
        <v>0</v>
      </c>
      <c r="P950" s="59">
        <v>0</v>
      </c>
      <c r="Q950" s="59">
        <v>0</v>
      </c>
      <c r="R950" s="59">
        <v>0</v>
      </c>
      <c r="S950" s="90"/>
      <c r="T950" s="90"/>
      <c r="U950" s="91"/>
    </row>
    <row r="951" spans="1:21" ht="13.2" x14ac:dyDescent="0.25">
      <c r="A951" s="59" t="s">
        <v>4864</v>
      </c>
      <c r="B951" s="59" t="s">
        <v>6298</v>
      </c>
      <c r="C951" s="59" t="s">
        <v>6305</v>
      </c>
      <c r="D951" s="59" t="s">
        <v>127</v>
      </c>
      <c r="E951" s="59">
        <v>0</v>
      </c>
      <c r="F951" s="59">
        <v>0</v>
      </c>
      <c r="G951" s="59">
        <v>0</v>
      </c>
      <c r="H951" s="59">
        <v>0</v>
      </c>
      <c r="I951" s="59">
        <v>0</v>
      </c>
      <c r="J951" s="59">
        <v>0</v>
      </c>
      <c r="K951" s="59">
        <v>0</v>
      </c>
      <c r="L951" s="59">
        <v>0</v>
      </c>
      <c r="M951" s="59">
        <v>0</v>
      </c>
      <c r="N951" s="59">
        <v>0</v>
      </c>
      <c r="O951" s="59">
        <v>0</v>
      </c>
      <c r="P951" s="59">
        <v>0</v>
      </c>
      <c r="Q951" s="59">
        <v>0</v>
      </c>
      <c r="R951" s="59">
        <v>0</v>
      </c>
      <c r="S951" s="90"/>
      <c r="T951" s="90"/>
      <c r="U951" s="91"/>
    </row>
    <row r="952" spans="1:21" ht="13.2" x14ac:dyDescent="0.25">
      <c r="A952" s="59" t="s">
        <v>4865</v>
      </c>
      <c r="B952" s="59" t="s">
        <v>6298</v>
      </c>
      <c r="C952" s="59" t="s">
        <v>6306</v>
      </c>
      <c r="D952" s="59" t="s">
        <v>127</v>
      </c>
      <c r="E952" s="59">
        <v>0</v>
      </c>
      <c r="F952" s="59">
        <v>0</v>
      </c>
      <c r="G952" s="59">
        <v>0</v>
      </c>
      <c r="H952" s="59">
        <v>0</v>
      </c>
      <c r="I952" s="59">
        <v>0</v>
      </c>
      <c r="J952" s="59">
        <v>0</v>
      </c>
      <c r="K952" s="59">
        <v>0</v>
      </c>
      <c r="L952" s="59">
        <v>0</v>
      </c>
      <c r="M952" s="59">
        <v>0</v>
      </c>
      <c r="N952" s="59">
        <v>0</v>
      </c>
      <c r="O952" s="59">
        <v>0</v>
      </c>
      <c r="P952" s="59">
        <v>0</v>
      </c>
      <c r="Q952" s="59">
        <v>0</v>
      </c>
      <c r="R952" s="59">
        <v>0</v>
      </c>
      <c r="S952" s="90"/>
      <c r="T952" s="90"/>
      <c r="U952" s="91"/>
    </row>
    <row r="953" spans="1:21" ht="13.2" x14ac:dyDescent="0.25">
      <c r="A953" s="59" t="s">
        <v>4866</v>
      </c>
      <c r="B953" s="59" t="s">
        <v>6298</v>
      </c>
      <c r="C953" s="59" t="s">
        <v>6307</v>
      </c>
      <c r="D953" s="59" t="s">
        <v>127</v>
      </c>
      <c r="E953" s="59">
        <v>0</v>
      </c>
      <c r="F953" s="59">
        <v>0</v>
      </c>
      <c r="G953" s="59">
        <v>0</v>
      </c>
      <c r="H953" s="59">
        <v>0</v>
      </c>
      <c r="I953" s="59">
        <v>0</v>
      </c>
      <c r="J953" s="59">
        <v>0</v>
      </c>
      <c r="K953" s="59">
        <v>0</v>
      </c>
      <c r="L953" s="59">
        <v>0</v>
      </c>
      <c r="M953" s="59">
        <v>0</v>
      </c>
      <c r="N953" s="59">
        <v>0</v>
      </c>
      <c r="O953" s="59">
        <v>0</v>
      </c>
      <c r="P953" s="59">
        <v>0</v>
      </c>
      <c r="Q953" s="59">
        <v>0</v>
      </c>
      <c r="R953" s="59">
        <v>0</v>
      </c>
      <c r="S953" s="90"/>
      <c r="T953" s="90"/>
      <c r="U953" s="91"/>
    </row>
    <row r="954" spans="1:21" ht="13.2" x14ac:dyDescent="0.25">
      <c r="A954" s="59" t="s">
        <v>4867</v>
      </c>
      <c r="B954" s="59" t="s">
        <v>6298</v>
      </c>
      <c r="C954" s="59" t="s">
        <v>6281</v>
      </c>
      <c r="D954" s="59" t="s">
        <v>127</v>
      </c>
      <c r="E954" s="59">
        <v>0</v>
      </c>
      <c r="F954" s="59">
        <v>0</v>
      </c>
      <c r="G954" s="59">
        <v>0</v>
      </c>
      <c r="H954" s="59">
        <v>0</v>
      </c>
      <c r="I954" s="59">
        <v>0</v>
      </c>
      <c r="J954" s="59">
        <v>0</v>
      </c>
      <c r="K954" s="59">
        <v>0</v>
      </c>
      <c r="L954" s="59">
        <v>0</v>
      </c>
      <c r="M954" s="59">
        <v>0</v>
      </c>
      <c r="N954" s="59">
        <v>0</v>
      </c>
      <c r="O954" s="59">
        <v>0</v>
      </c>
      <c r="P954" s="59">
        <v>0</v>
      </c>
      <c r="Q954" s="59">
        <v>0</v>
      </c>
      <c r="R954" s="59">
        <v>0</v>
      </c>
      <c r="S954" s="90"/>
      <c r="T954" s="90"/>
      <c r="U954" s="91"/>
    </row>
    <row r="955" spans="1:21" ht="13.2" x14ac:dyDescent="0.25">
      <c r="A955" s="59" t="s">
        <v>4868</v>
      </c>
      <c r="B955" s="59" t="s">
        <v>6298</v>
      </c>
      <c r="C955" s="59" t="s">
        <v>6283</v>
      </c>
      <c r="D955" s="59" t="s">
        <v>127</v>
      </c>
      <c r="E955" s="59">
        <v>0</v>
      </c>
      <c r="F955" s="59">
        <v>0</v>
      </c>
      <c r="G955" s="59">
        <v>0</v>
      </c>
      <c r="H955" s="59">
        <v>0</v>
      </c>
      <c r="I955" s="59">
        <v>0</v>
      </c>
      <c r="J955" s="59">
        <v>0</v>
      </c>
      <c r="K955" s="59">
        <v>0</v>
      </c>
      <c r="L955" s="59">
        <v>0</v>
      </c>
      <c r="M955" s="59">
        <v>0</v>
      </c>
      <c r="N955" s="59">
        <v>0</v>
      </c>
      <c r="O955" s="59">
        <v>0</v>
      </c>
      <c r="P955" s="59">
        <v>0</v>
      </c>
      <c r="Q955" s="59">
        <v>0</v>
      </c>
      <c r="R955" s="59">
        <v>0</v>
      </c>
      <c r="S955" s="90"/>
      <c r="T955" s="90"/>
      <c r="U955" s="91"/>
    </row>
    <row r="956" spans="1:21" ht="13.2" x14ac:dyDescent="0.25">
      <c r="A956" s="59" t="s">
        <v>4869</v>
      </c>
      <c r="B956" s="59" t="s">
        <v>6298</v>
      </c>
      <c r="C956" s="59" t="s">
        <v>6308</v>
      </c>
      <c r="D956" s="59" t="s">
        <v>127</v>
      </c>
      <c r="E956" s="59">
        <v>0</v>
      </c>
      <c r="F956" s="59">
        <v>0</v>
      </c>
      <c r="G956" s="59">
        <v>0</v>
      </c>
      <c r="H956" s="59">
        <v>0</v>
      </c>
      <c r="I956" s="59">
        <v>0</v>
      </c>
      <c r="J956" s="59">
        <v>0</v>
      </c>
      <c r="K956" s="59">
        <v>0</v>
      </c>
      <c r="L956" s="59">
        <v>0</v>
      </c>
      <c r="M956" s="59">
        <v>0</v>
      </c>
      <c r="N956" s="59">
        <v>0</v>
      </c>
      <c r="O956" s="59">
        <v>0</v>
      </c>
      <c r="P956" s="59">
        <v>0</v>
      </c>
      <c r="Q956" s="59">
        <v>0</v>
      </c>
      <c r="R956" s="59">
        <v>0</v>
      </c>
      <c r="S956" s="90"/>
      <c r="T956" s="90"/>
      <c r="U956" s="91"/>
    </row>
    <row r="957" spans="1:21" ht="13.2" x14ac:dyDescent="0.25">
      <c r="A957" s="59" t="s">
        <v>4870</v>
      </c>
      <c r="B957" s="59" t="s">
        <v>6298</v>
      </c>
      <c r="C957" s="59" t="s">
        <v>6309</v>
      </c>
      <c r="D957" s="59" t="s">
        <v>127</v>
      </c>
      <c r="E957" s="59">
        <v>0</v>
      </c>
      <c r="F957" s="59">
        <v>0</v>
      </c>
      <c r="G957" s="59">
        <v>0</v>
      </c>
      <c r="H957" s="59">
        <v>0</v>
      </c>
      <c r="I957" s="59">
        <v>0</v>
      </c>
      <c r="J957" s="59">
        <v>0</v>
      </c>
      <c r="K957" s="59">
        <v>0</v>
      </c>
      <c r="L957" s="59">
        <v>0</v>
      </c>
      <c r="M957" s="59">
        <v>0</v>
      </c>
      <c r="N957" s="59">
        <v>0</v>
      </c>
      <c r="O957" s="59">
        <v>0</v>
      </c>
      <c r="P957" s="59">
        <v>0</v>
      </c>
      <c r="Q957" s="59">
        <v>0</v>
      </c>
      <c r="R957" s="59">
        <v>0</v>
      </c>
      <c r="S957" s="90"/>
      <c r="T957" s="90"/>
      <c r="U957" s="91"/>
    </row>
    <row r="958" spans="1:21" ht="13.2" x14ac:dyDescent="0.25">
      <c r="A958" s="59" t="s">
        <v>4871</v>
      </c>
      <c r="B958" s="59" t="s">
        <v>6298</v>
      </c>
      <c r="C958" s="59" t="s">
        <v>6310</v>
      </c>
      <c r="D958" s="59" t="s">
        <v>127</v>
      </c>
      <c r="E958" s="59">
        <v>0</v>
      </c>
      <c r="F958" s="59">
        <v>0</v>
      </c>
      <c r="G958" s="59">
        <v>0</v>
      </c>
      <c r="H958" s="59">
        <v>0</v>
      </c>
      <c r="I958" s="59">
        <v>0</v>
      </c>
      <c r="J958" s="59">
        <v>0</v>
      </c>
      <c r="K958" s="59">
        <v>0</v>
      </c>
      <c r="L958" s="59">
        <v>0</v>
      </c>
      <c r="M958" s="59">
        <v>0</v>
      </c>
      <c r="N958" s="59">
        <v>0</v>
      </c>
      <c r="O958" s="59">
        <v>0</v>
      </c>
      <c r="P958" s="59">
        <v>0</v>
      </c>
      <c r="Q958" s="59">
        <v>0</v>
      </c>
      <c r="R958" s="59">
        <v>0</v>
      </c>
      <c r="S958" s="90"/>
      <c r="T958" s="90"/>
      <c r="U958" s="91"/>
    </row>
    <row r="959" spans="1:21" ht="13.2" x14ac:dyDescent="0.25">
      <c r="A959" s="59" t="s">
        <v>4872</v>
      </c>
      <c r="B959" s="59" t="s">
        <v>6298</v>
      </c>
      <c r="C959" s="59" t="s">
        <v>6311</v>
      </c>
      <c r="D959" s="59" t="s">
        <v>127</v>
      </c>
      <c r="E959" s="59">
        <v>683</v>
      </c>
      <c r="F959" s="59">
        <v>683</v>
      </c>
      <c r="G959" s="59">
        <v>683</v>
      </c>
      <c r="H959" s="59">
        <v>683</v>
      </c>
      <c r="I959" s="59">
        <v>683</v>
      </c>
      <c r="J959" s="59">
        <v>683</v>
      </c>
      <c r="K959" s="59">
        <v>683</v>
      </c>
      <c r="L959" s="59">
        <v>683</v>
      </c>
      <c r="M959" s="59">
        <v>683</v>
      </c>
      <c r="N959" s="59">
        <v>683</v>
      </c>
      <c r="O959" s="59">
        <v>683</v>
      </c>
      <c r="P959" s="59">
        <v>683</v>
      </c>
      <c r="Q959" s="59">
        <v>683</v>
      </c>
      <c r="R959" s="59">
        <v>683462</v>
      </c>
      <c r="S959" s="90"/>
      <c r="T959" s="90"/>
      <c r="U959" s="91"/>
    </row>
    <row r="960" spans="1:21" ht="13.2" x14ac:dyDescent="0.25">
      <c r="A960" s="59" t="s">
        <v>4873</v>
      </c>
      <c r="B960" s="59" t="s">
        <v>6298</v>
      </c>
      <c r="C960" s="59" t="s">
        <v>6312</v>
      </c>
      <c r="D960" s="59" t="s">
        <v>127</v>
      </c>
      <c r="E960" s="59">
        <v>0</v>
      </c>
      <c r="F960" s="59">
        <v>0</v>
      </c>
      <c r="G960" s="59">
        <v>0</v>
      </c>
      <c r="H960" s="59">
        <v>0</v>
      </c>
      <c r="I960" s="59">
        <v>0</v>
      </c>
      <c r="J960" s="59">
        <v>0</v>
      </c>
      <c r="K960" s="59">
        <v>0</v>
      </c>
      <c r="L960" s="59">
        <v>0</v>
      </c>
      <c r="M960" s="59">
        <v>0</v>
      </c>
      <c r="N960" s="59">
        <v>0</v>
      </c>
      <c r="O960" s="59">
        <v>0</v>
      </c>
      <c r="P960" s="59">
        <v>0</v>
      </c>
      <c r="Q960" s="59">
        <v>0</v>
      </c>
      <c r="R960" s="59">
        <v>0</v>
      </c>
      <c r="S960" s="90"/>
      <c r="T960" s="90"/>
      <c r="U960" s="91"/>
    </row>
    <row r="961" spans="1:21" ht="13.2" x14ac:dyDescent="0.25">
      <c r="A961" s="59" t="s">
        <v>4874</v>
      </c>
      <c r="B961" s="59" t="s">
        <v>6298</v>
      </c>
      <c r="C961" s="59" t="s">
        <v>6296</v>
      </c>
      <c r="D961" s="59" t="s">
        <v>127</v>
      </c>
      <c r="E961" s="59">
        <v>124993</v>
      </c>
      <c r="F961" s="59">
        <v>125251</v>
      </c>
      <c r="G961" s="59">
        <v>125257</v>
      </c>
      <c r="H961" s="59">
        <v>125270</v>
      </c>
      <c r="I961" s="59">
        <v>125278</v>
      </c>
      <c r="J961" s="59">
        <v>125279</v>
      </c>
      <c r="K961" s="59">
        <v>125280</v>
      </c>
      <c r="L961" s="59">
        <v>125280</v>
      </c>
      <c r="M961" s="59">
        <v>125280</v>
      </c>
      <c r="N961" s="59">
        <v>125280</v>
      </c>
      <c r="O961" s="59">
        <v>125280</v>
      </c>
      <c r="P961" s="59">
        <v>125280</v>
      </c>
      <c r="Q961" s="59">
        <v>125280</v>
      </c>
      <c r="R961" s="59">
        <v>125262579</v>
      </c>
      <c r="S961" s="90"/>
      <c r="T961" s="90"/>
      <c r="U961" s="91"/>
    </row>
    <row r="962" spans="1:21" ht="13.2" x14ac:dyDescent="0.25">
      <c r="A962" s="59" t="s">
        <v>4875</v>
      </c>
      <c r="B962" s="59" t="s">
        <v>6298</v>
      </c>
      <c r="C962" s="59" t="s">
        <v>6297</v>
      </c>
      <c r="D962" s="59" t="s">
        <v>127</v>
      </c>
      <c r="E962" s="59">
        <v>0</v>
      </c>
      <c r="F962" s="59">
        <v>0</v>
      </c>
      <c r="G962" s="59">
        <v>0</v>
      </c>
      <c r="H962" s="59">
        <v>0</v>
      </c>
      <c r="I962" s="59">
        <v>0</v>
      </c>
      <c r="J962" s="59">
        <v>0</v>
      </c>
      <c r="K962" s="59">
        <v>0</v>
      </c>
      <c r="L962" s="59">
        <v>0</v>
      </c>
      <c r="M962" s="59">
        <v>0</v>
      </c>
      <c r="N962" s="59">
        <v>0</v>
      </c>
      <c r="O962" s="59">
        <v>0</v>
      </c>
      <c r="P962" s="59">
        <v>0</v>
      </c>
      <c r="Q962" s="59">
        <v>0</v>
      </c>
      <c r="R962" s="59">
        <v>0</v>
      </c>
      <c r="S962" s="90"/>
      <c r="T962" s="90"/>
      <c r="U962" s="91"/>
    </row>
    <row r="963" spans="1:21" ht="13.2" x14ac:dyDescent="0.25">
      <c r="A963" s="59" t="s">
        <v>4876</v>
      </c>
      <c r="B963" s="59" t="s">
        <v>6298</v>
      </c>
      <c r="C963" s="59" t="s">
        <v>6313</v>
      </c>
      <c r="D963" s="59" t="s">
        <v>127</v>
      </c>
      <c r="E963" s="59">
        <v>0</v>
      </c>
      <c r="F963" s="59">
        <v>0</v>
      </c>
      <c r="G963" s="59">
        <v>0</v>
      </c>
      <c r="H963" s="59">
        <v>0</v>
      </c>
      <c r="I963" s="59">
        <v>0</v>
      </c>
      <c r="J963" s="59">
        <v>0</v>
      </c>
      <c r="K963" s="59">
        <v>0</v>
      </c>
      <c r="L963" s="59">
        <v>0</v>
      </c>
      <c r="M963" s="59">
        <v>0</v>
      </c>
      <c r="N963" s="59">
        <v>0</v>
      </c>
      <c r="O963" s="59">
        <v>0</v>
      </c>
      <c r="P963" s="59">
        <v>0</v>
      </c>
      <c r="Q963" s="59">
        <v>0</v>
      </c>
      <c r="R963" s="59">
        <v>0</v>
      </c>
      <c r="S963" s="90"/>
      <c r="T963" s="90"/>
      <c r="U963" s="91"/>
    </row>
    <row r="964" spans="1:21" ht="13.2" x14ac:dyDescent="0.25">
      <c r="A964" s="59" t="s">
        <v>4877</v>
      </c>
      <c r="B964" s="59" t="s">
        <v>6314</v>
      </c>
      <c r="C964" s="59" t="s">
        <v>6315</v>
      </c>
      <c r="D964" s="59" t="s">
        <v>127</v>
      </c>
      <c r="E964" s="59">
        <v>254</v>
      </c>
      <c r="F964" s="59">
        <v>254</v>
      </c>
      <c r="G964" s="59">
        <v>254</v>
      </c>
      <c r="H964" s="59">
        <v>254</v>
      </c>
      <c r="I964" s="59">
        <v>254</v>
      </c>
      <c r="J964" s="59">
        <v>254</v>
      </c>
      <c r="K964" s="59">
        <v>254</v>
      </c>
      <c r="L964" s="59">
        <v>254</v>
      </c>
      <c r="M964" s="59">
        <v>254</v>
      </c>
      <c r="N964" s="59">
        <v>254</v>
      </c>
      <c r="O964" s="59">
        <v>254</v>
      </c>
      <c r="P964" s="59">
        <v>254</v>
      </c>
      <c r="Q964" s="59">
        <v>254</v>
      </c>
      <c r="R964" s="59">
        <v>254414</v>
      </c>
      <c r="S964" s="90"/>
      <c r="T964" s="90"/>
      <c r="U964" s="91"/>
    </row>
    <row r="965" spans="1:21" ht="13.2" x14ac:dyDescent="0.25">
      <c r="A965" s="59" t="s">
        <v>4878</v>
      </c>
      <c r="B965" s="59" t="s">
        <v>6314</v>
      </c>
      <c r="C965" s="59" t="s">
        <v>6316</v>
      </c>
      <c r="D965" s="59" t="s">
        <v>127</v>
      </c>
      <c r="E965" s="59">
        <v>269</v>
      </c>
      <c r="F965" s="59">
        <v>269</v>
      </c>
      <c r="G965" s="59">
        <v>269</v>
      </c>
      <c r="H965" s="59">
        <v>269</v>
      </c>
      <c r="I965" s="59">
        <v>269</v>
      </c>
      <c r="J965" s="59">
        <v>269</v>
      </c>
      <c r="K965" s="59">
        <v>269</v>
      </c>
      <c r="L965" s="59">
        <v>269</v>
      </c>
      <c r="M965" s="59">
        <v>269</v>
      </c>
      <c r="N965" s="59">
        <v>269</v>
      </c>
      <c r="O965" s="59">
        <v>269</v>
      </c>
      <c r="P965" s="59">
        <v>269</v>
      </c>
      <c r="Q965" s="59">
        <v>269</v>
      </c>
      <c r="R965" s="59">
        <v>268533</v>
      </c>
      <c r="S965" s="90"/>
      <c r="T965" s="90"/>
      <c r="U965" s="91"/>
    </row>
    <row r="966" spans="1:21" ht="13.2" x14ac:dyDescent="0.25">
      <c r="A966" s="59" t="s">
        <v>4879</v>
      </c>
      <c r="B966" s="59" t="s">
        <v>6314</v>
      </c>
      <c r="C966" s="59" t="s">
        <v>6317</v>
      </c>
      <c r="D966" s="59" t="s">
        <v>127</v>
      </c>
      <c r="E966" s="59">
        <v>0</v>
      </c>
      <c r="F966" s="59">
        <v>0</v>
      </c>
      <c r="G966" s="59">
        <v>0</v>
      </c>
      <c r="H966" s="59">
        <v>0</v>
      </c>
      <c r="I966" s="59">
        <v>0</v>
      </c>
      <c r="J966" s="59">
        <v>0</v>
      </c>
      <c r="K966" s="59">
        <v>0</v>
      </c>
      <c r="L966" s="59">
        <v>0</v>
      </c>
      <c r="M966" s="59">
        <v>0</v>
      </c>
      <c r="N966" s="59">
        <v>0</v>
      </c>
      <c r="O966" s="59">
        <v>0</v>
      </c>
      <c r="P966" s="59">
        <v>0</v>
      </c>
      <c r="Q966" s="59">
        <v>0</v>
      </c>
      <c r="R966" s="59">
        <v>0</v>
      </c>
      <c r="S966" s="90"/>
      <c r="T966" s="90"/>
      <c r="U966" s="91"/>
    </row>
    <row r="967" spans="1:21" ht="13.2" x14ac:dyDescent="0.25">
      <c r="A967" s="59" t="s">
        <v>4880</v>
      </c>
      <c r="B967" s="59" t="s">
        <v>6314</v>
      </c>
      <c r="C967" s="59" t="s">
        <v>6318</v>
      </c>
      <c r="D967" s="59" t="s">
        <v>127</v>
      </c>
      <c r="E967" s="59">
        <v>0</v>
      </c>
      <c r="F967" s="59">
        <v>0</v>
      </c>
      <c r="G967" s="59">
        <v>0</v>
      </c>
      <c r="H967" s="59">
        <v>0</v>
      </c>
      <c r="I967" s="59">
        <v>0</v>
      </c>
      <c r="J967" s="59">
        <v>0</v>
      </c>
      <c r="K967" s="59">
        <v>0</v>
      </c>
      <c r="L967" s="59">
        <v>0</v>
      </c>
      <c r="M967" s="59">
        <v>0</v>
      </c>
      <c r="N967" s="59">
        <v>0</v>
      </c>
      <c r="O967" s="59">
        <v>0</v>
      </c>
      <c r="P967" s="59">
        <v>0</v>
      </c>
      <c r="Q967" s="59">
        <v>0</v>
      </c>
      <c r="R967" s="59">
        <v>0</v>
      </c>
      <c r="S967" s="90"/>
      <c r="T967" s="90"/>
      <c r="U967" s="91"/>
    </row>
    <row r="968" spans="1:21" ht="13.2" x14ac:dyDescent="0.25">
      <c r="A968" s="59" t="s">
        <v>4881</v>
      </c>
      <c r="B968" s="59" t="s">
        <v>6314</v>
      </c>
      <c r="C968" s="59" t="s">
        <v>6319</v>
      </c>
      <c r="D968" s="59" t="s">
        <v>127</v>
      </c>
      <c r="E968" s="59">
        <v>0</v>
      </c>
      <c r="F968" s="59">
        <v>0</v>
      </c>
      <c r="G968" s="59">
        <v>0</v>
      </c>
      <c r="H968" s="59">
        <v>0</v>
      </c>
      <c r="I968" s="59">
        <v>0</v>
      </c>
      <c r="J968" s="59">
        <v>0</v>
      </c>
      <c r="K968" s="59">
        <v>0</v>
      </c>
      <c r="L968" s="59">
        <v>0</v>
      </c>
      <c r="M968" s="59">
        <v>0</v>
      </c>
      <c r="N968" s="59">
        <v>0</v>
      </c>
      <c r="O968" s="59">
        <v>0</v>
      </c>
      <c r="P968" s="59">
        <v>0</v>
      </c>
      <c r="Q968" s="59">
        <v>0</v>
      </c>
      <c r="R968" s="59">
        <v>0</v>
      </c>
      <c r="S968" s="90"/>
      <c r="T968" s="90"/>
      <c r="U968" s="91"/>
    </row>
    <row r="969" spans="1:21" ht="13.2" x14ac:dyDescent="0.25">
      <c r="A969" s="59" t="s">
        <v>4882</v>
      </c>
      <c r="B969" s="59" t="s">
        <v>6314</v>
      </c>
      <c r="C969" s="59" t="s">
        <v>6320</v>
      </c>
      <c r="D969" s="59" t="s">
        <v>127</v>
      </c>
      <c r="E969" s="59">
        <v>1665</v>
      </c>
      <c r="F969" s="59">
        <v>1665</v>
      </c>
      <c r="G969" s="59">
        <v>1665</v>
      </c>
      <c r="H969" s="59">
        <v>1665</v>
      </c>
      <c r="I969" s="59">
        <v>1665</v>
      </c>
      <c r="J969" s="59">
        <v>1665</v>
      </c>
      <c r="K969" s="59">
        <v>1665</v>
      </c>
      <c r="L969" s="59">
        <v>1665</v>
      </c>
      <c r="M969" s="59">
        <v>1665</v>
      </c>
      <c r="N969" s="59">
        <v>1665</v>
      </c>
      <c r="O969" s="59">
        <v>1665</v>
      </c>
      <c r="P969" s="59">
        <v>1665</v>
      </c>
      <c r="Q969" s="59">
        <v>1665</v>
      </c>
      <c r="R969" s="59">
        <v>1664799</v>
      </c>
      <c r="S969" s="90"/>
      <c r="T969" s="90"/>
      <c r="U969" s="91"/>
    </row>
    <row r="970" spans="1:21" ht="13.2" x14ac:dyDescent="0.25">
      <c r="A970" s="59" t="s">
        <v>4883</v>
      </c>
      <c r="B970" s="59" t="s">
        <v>6314</v>
      </c>
      <c r="C970" s="59" t="s">
        <v>6321</v>
      </c>
      <c r="D970" s="59" t="s">
        <v>127</v>
      </c>
      <c r="E970" s="59">
        <v>0</v>
      </c>
      <c r="F970" s="59">
        <v>0</v>
      </c>
      <c r="G970" s="59">
        <v>0</v>
      </c>
      <c r="H970" s="59">
        <v>0</v>
      </c>
      <c r="I970" s="59">
        <v>0</v>
      </c>
      <c r="J970" s="59">
        <v>0</v>
      </c>
      <c r="K970" s="59">
        <v>0</v>
      </c>
      <c r="L970" s="59">
        <v>0</v>
      </c>
      <c r="M970" s="59">
        <v>0</v>
      </c>
      <c r="N970" s="59">
        <v>0</v>
      </c>
      <c r="O970" s="59">
        <v>0</v>
      </c>
      <c r="P970" s="59">
        <v>0</v>
      </c>
      <c r="Q970" s="59">
        <v>0</v>
      </c>
      <c r="R970" s="59">
        <v>0</v>
      </c>
      <c r="S970" s="90"/>
      <c r="T970" s="90"/>
      <c r="U970" s="91"/>
    </row>
    <row r="971" spans="1:21" ht="13.2" x14ac:dyDescent="0.25">
      <c r="A971" s="59" t="s">
        <v>4884</v>
      </c>
      <c r="B971" s="59" t="s">
        <v>6314</v>
      </c>
      <c r="C971" s="59" t="s">
        <v>6322</v>
      </c>
      <c r="D971" s="59" t="s">
        <v>127</v>
      </c>
      <c r="E971" s="59">
        <v>3</v>
      </c>
      <c r="F971" s="59">
        <v>3</v>
      </c>
      <c r="G971" s="59">
        <v>3</v>
      </c>
      <c r="H971" s="59">
        <v>3</v>
      </c>
      <c r="I971" s="59">
        <v>3</v>
      </c>
      <c r="J971" s="59">
        <v>3</v>
      </c>
      <c r="K971" s="59">
        <v>3</v>
      </c>
      <c r="L971" s="59">
        <v>3</v>
      </c>
      <c r="M971" s="59">
        <v>3</v>
      </c>
      <c r="N971" s="59">
        <v>3</v>
      </c>
      <c r="O971" s="59">
        <v>3</v>
      </c>
      <c r="P971" s="59">
        <v>3</v>
      </c>
      <c r="Q971" s="59">
        <v>3</v>
      </c>
      <c r="R971" s="59">
        <v>3337</v>
      </c>
      <c r="S971" s="90"/>
      <c r="T971" s="90"/>
      <c r="U971" s="91"/>
    </row>
    <row r="972" spans="1:21" ht="13.2" x14ac:dyDescent="0.25">
      <c r="A972" s="59" t="s">
        <v>4885</v>
      </c>
      <c r="B972" s="59" t="s">
        <v>6314</v>
      </c>
      <c r="C972" s="59" t="s">
        <v>6323</v>
      </c>
      <c r="D972" s="59" t="s">
        <v>127</v>
      </c>
      <c r="E972" s="59">
        <v>0</v>
      </c>
      <c r="F972" s="59">
        <v>0</v>
      </c>
      <c r="G972" s="59">
        <v>0</v>
      </c>
      <c r="H972" s="59">
        <v>0</v>
      </c>
      <c r="I972" s="59">
        <v>0</v>
      </c>
      <c r="J972" s="59">
        <v>0</v>
      </c>
      <c r="K972" s="59">
        <v>0</v>
      </c>
      <c r="L972" s="59">
        <v>0</v>
      </c>
      <c r="M972" s="59">
        <v>0</v>
      </c>
      <c r="N972" s="59">
        <v>0</v>
      </c>
      <c r="O972" s="59">
        <v>0</v>
      </c>
      <c r="P972" s="59">
        <v>0</v>
      </c>
      <c r="Q972" s="59">
        <v>0</v>
      </c>
      <c r="R972" s="59">
        <v>0</v>
      </c>
      <c r="S972" s="90"/>
      <c r="T972" s="90"/>
      <c r="U972" s="91"/>
    </row>
    <row r="973" spans="1:21" ht="13.2" x14ac:dyDescent="0.25">
      <c r="A973" s="59" t="s">
        <v>4886</v>
      </c>
      <c r="B973" s="59" t="s">
        <v>6314</v>
      </c>
      <c r="C973" s="59" t="s">
        <v>6324</v>
      </c>
      <c r="D973" s="59" t="s">
        <v>127</v>
      </c>
      <c r="E973" s="59">
        <v>0</v>
      </c>
      <c r="F973" s="59">
        <v>0</v>
      </c>
      <c r="G973" s="59">
        <v>0</v>
      </c>
      <c r="H973" s="59">
        <v>0</v>
      </c>
      <c r="I973" s="59">
        <v>0</v>
      </c>
      <c r="J973" s="59">
        <v>0</v>
      </c>
      <c r="K973" s="59">
        <v>0</v>
      </c>
      <c r="L973" s="59">
        <v>0</v>
      </c>
      <c r="M973" s="59">
        <v>0</v>
      </c>
      <c r="N973" s="59">
        <v>0</v>
      </c>
      <c r="O973" s="59">
        <v>0</v>
      </c>
      <c r="P973" s="59">
        <v>0</v>
      </c>
      <c r="Q973" s="59">
        <v>0</v>
      </c>
      <c r="R973" s="59">
        <v>0</v>
      </c>
      <c r="S973" s="90"/>
      <c r="T973" s="90"/>
      <c r="U973" s="91"/>
    </row>
    <row r="974" spans="1:21" ht="13.2" x14ac:dyDescent="0.25">
      <c r="A974" s="59" t="s">
        <v>4887</v>
      </c>
      <c r="B974" s="59" t="s">
        <v>6314</v>
      </c>
      <c r="C974" s="59" t="s">
        <v>6325</v>
      </c>
      <c r="D974" s="59" t="s">
        <v>127</v>
      </c>
      <c r="E974" s="59">
        <v>252</v>
      </c>
      <c r="F974" s="59">
        <v>252</v>
      </c>
      <c r="G974" s="59">
        <v>252</v>
      </c>
      <c r="H974" s="59">
        <v>252</v>
      </c>
      <c r="I974" s="59">
        <v>252</v>
      </c>
      <c r="J974" s="59">
        <v>252</v>
      </c>
      <c r="K974" s="59">
        <v>252</v>
      </c>
      <c r="L974" s="59">
        <v>252</v>
      </c>
      <c r="M974" s="59">
        <v>252</v>
      </c>
      <c r="N974" s="59">
        <v>252</v>
      </c>
      <c r="O974" s="59">
        <v>252</v>
      </c>
      <c r="P974" s="59">
        <v>252</v>
      </c>
      <c r="Q974" s="59">
        <v>252</v>
      </c>
      <c r="R974" s="59">
        <v>251566</v>
      </c>
      <c r="S974" s="90"/>
      <c r="T974" s="90"/>
      <c r="U974" s="91"/>
    </row>
    <row r="975" spans="1:21" ht="13.2" x14ac:dyDescent="0.25">
      <c r="A975" s="59" t="s">
        <v>4888</v>
      </c>
      <c r="B975" s="59" t="s">
        <v>6314</v>
      </c>
      <c r="C975" s="59" t="s">
        <v>6326</v>
      </c>
      <c r="D975" s="59" t="s">
        <v>127</v>
      </c>
      <c r="E975" s="59">
        <v>9</v>
      </c>
      <c r="F975" s="59">
        <v>9</v>
      </c>
      <c r="G975" s="59">
        <v>9</v>
      </c>
      <c r="H975" s="59">
        <v>9</v>
      </c>
      <c r="I975" s="59">
        <v>9</v>
      </c>
      <c r="J975" s="59">
        <v>9</v>
      </c>
      <c r="K975" s="59">
        <v>9</v>
      </c>
      <c r="L975" s="59">
        <v>9</v>
      </c>
      <c r="M975" s="59">
        <v>9</v>
      </c>
      <c r="N975" s="59">
        <v>9</v>
      </c>
      <c r="O975" s="59">
        <v>9</v>
      </c>
      <c r="P975" s="59">
        <v>9</v>
      </c>
      <c r="Q975" s="59">
        <v>9</v>
      </c>
      <c r="R975" s="59">
        <v>9387</v>
      </c>
      <c r="S975" s="90"/>
      <c r="T975" s="90"/>
      <c r="U975" s="91"/>
    </row>
    <row r="976" spans="1:21" ht="13.2" x14ac:dyDescent="0.25">
      <c r="A976" s="59" t="s">
        <v>4889</v>
      </c>
      <c r="B976" s="59" t="s">
        <v>6314</v>
      </c>
      <c r="C976" s="59" t="s">
        <v>6327</v>
      </c>
      <c r="D976" s="59" t="s">
        <v>127</v>
      </c>
      <c r="E976" s="59">
        <v>0</v>
      </c>
      <c r="F976" s="59">
        <v>0</v>
      </c>
      <c r="G976" s="59">
        <v>0</v>
      </c>
      <c r="H976" s="59">
        <v>0</v>
      </c>
      <c r="I976" s="59">
        <v>0</v>
      </c>
      <c r="J976" s="59">
        <v>0</v>
      </c>
      <c r="K976" s="59">
        <v>0</v>
      </c>
      <c r="L976" s="59">
        <v>0</v>
      </c>
      <c r="M976" s="59">
        <v>0</v>
      </c>
      <c r="N976" s="59">
        <v>0</v>
      </c>
      <c r="O976" s="59">
        <v>0</v>
      </c>
      <c r="P976" s="59">
        <v>0</v>
      </c>
      <c r="Q976" s="59">
        <v>0</v>
      </c>
      <c r="R976" s="59">
        <v>0</v>
      </c>
      <c r="S976" s="90"/>
      <c r="T976" s="90"/>
      <c r="U976" s="91"/>
    </row>
    <row r="977" spans="1:21" ht="13.2" x14ac:dyDescent="0.25">
      <c r="A977" s="59" t="s">
        <v>4890</v>
      </c>
      <c r="B977" s="59" t="s">
        <v>6314</v>
      </c>
      <c r="C977" s="59" t="s">
        <v>6328</v>
      </c>
      <c r="D977" s="59" t="s">
        <v>127</v>
      </c>
      <c r="E977" s="59">
        <v>0</v>
      </c>
      <c r="F977" s="59">
        <v>0</v>
      </c>
      <c r="G977" s="59">
        <v>0</v>
      </c>
      <c r="H977" s="59">
        <v>0</v>
      </c>
      <c r="I977" s="59">
        <v>0</v>
      </c>
      <c r="J977" s="59">
        <v>0</v>
      </c>
      <c r="K977" s="59">
        <v>0</v>
      </c>
      <c r="L977" s="59">
        <v>0</v>
      </c>
      <c r="M977" s="59">
        <v>0</v>
      </c>
      <c r="N977" s="59">
        <v>0</v>
      </c>
      <c r="O977" s="59">
        <v>0</v>
      </c>
      <c r="P977" s="59">
        <v>0</v>
      </c>
      <c r="Q977" s="59">
        <v>0</v>
      </c>
      <c r="R977" s="59">
        <v>0</v>
      </c>
      <c r="S977" s="90"/>
      <c r="T977" s="90"/>
      <c r="U977" s="91"/>
    </row>
    <row r="978" spans="1:21" ht="13.2" x14ac:dyDescent="0.25">
      <c r="A978" s="59" t="s">
        <v>4891</v>
      </c>
      <c r="B978" s="59" t="s">
        <v>6314</v>
      </c>
      <c r="C978" s="59" t="s">
        <v>6329</v>
      </c>
      <c r="D978" s="59" t="s">
        <v>127</v>
      </c>
      <c r="E978" s="59">
        <v>0</v>
      </c>
      <c r="F978" s="59">
        <v>0</v>
      </c>
      <c r="G978" s="59">
        <v>0</v>
      </c>
      <c r="H978" s="59">
        <v>0</v>
      </c>
      <c r="I978" s="59">
        <v>0</v>
      </c>
      <c r="J978" s="59">
        <v>0</v>
      </c>
      <c r="K978" s="59">
        <v>0</v>
      </c>
      <c r="L978" s="59">
        <v>0</v>
      </c>
      <c r="M978" s="59">
        <v>0</v>
      </c>
      <c r="N978" s="59">
        <v>0</v>
      </c>
      <c r="O978" s="59">
        <v>0</v>
      </c>
      <c r="P978" s="59">
        <v>0</v>
      </c>
      <c r="Q978" s="59">
        <v>0</v>
      </c>
      <c r="R978" s="59">
        <v>0</v>
      </c>
      <c r="S978" s="90"/>
      <c r="T978" s="90"/>
      <c r="U978" s="91"/>
    </row>
    <row r="979" spans="1:21" ht="13.2" x14ac:dyDescent="0.25">
      <c r="A979" s="59" t="s">
        <v>4892</v>
      </c>
      <c r="B979" s="59" t="s">
        <v>6314</v>
      </c>
      <c r="C979" s="59" t="s">
        <v>6330</v>
      </c>
      <c r="D979" s="59" t="s">
        <v>127</v>
      </c>
      <c r="E979" s="59">
        <v>164</v>
      </c>
      <c r="F979" s="59">
        <v>164</v>
      </c>
      <c r="G979" s="59">
        <v>164</v>
      </c>
      <c r="H979" s="59">
        <v>164</v>
      </c>
      <c r="I979" s="59">
        <v>164</v>
      </c>
      <c r="J979" s="59">
        <v>164</v>
      </c>
      <c r="K979" s="59">
        <v>164</v>
      </c>
      <c r="L979" s="59">
        <v>164</v>
      </c>
      <c r="M979" s="59">
        <v>164</v>
      </c>
      <c r="N979" s="59">
        <v>164</v>
      </c>
      <c r="O979" s="59">
        <v>164</v>
      </c>
      <c r="P979" s="59">
        <v>164</v>
      </c>
      <c r="Q979" s="59">
        <v>164</v>
      </c>
      <c r="R979" s="59">
        <v>164163</v>
      </c>
      <c r="S979" s="90"/>
      <c r="T979" s="90"/>
      <c r="U979" s="91"/>
    </row>
    <row r="980" spans="1:21" ht="13.2" x14ac:dyDescent="0.25">
      <c r="A980" s="59" t="s">
        <v>4893</v>
      </c>
      <c r="B980" s="59" t="s">
        <v>6314</v>
      </c>
      <c r="C980" s="59" t="s">
        <v>6331</v>
      </c>
      <c r="D980" s="59" t="s">
        <v>127</v>
      </c>
      <c r="E980" s="59">
        <v>103</v>
      </c>
      <c r="F980" s="59">
        <v>103</v>
      </c>
      <c r="G980" s="59">
        <v>103</v>
      </c>
      <c r="H980" s="59">
        <v>103</v>
      </c>
      <c r="I980" s="59">
        <v>103</v>
      </c>
      <c r="J980" s="59">
        <v>103</v>
      </c>
      <c r="K980" s="59">
        <v>103</v>
      </c>
      <c r="L980" s="59">
        <v>103</v>
      </c>
      <c r="M980" s="59">
        <v>103</v>
      </c>
      <c r="N980" s="59">
        <v>103</v>
      </c>
      <c r="O980" s="59">
        <v>103</v>
      </c>
      <c r="P980" s="59">
        <v>103</v>
      </c>
      <c r="Q980" s="59">
        <v>103</v>
      </c>
      <c r="R980" s="59">
        <v>103401</v>
      </c>
      <c r="S980" s="90"/>
      <c r="T980" s="90"/>
      <c r="U980" s="91"/>
    </row>
    <row r="981" spans="1:21" ht="13.2" x14ac:dyDescent="0.25">
      <c r="A981" s="59" t="s">
        <v>4894</v>
      </c>
      <c r="B981" s="59" t="s">
        <v>6314</v>
      </c>
      <c r="C981" s="59" t="s">
        <v>6332</v>
      </c>
      <c r="D981" s="59" t="s">
        <v>127</v>
      </c>
      <c r="E981" s="59">
        <v>63</v>
      </c>
      <c r="F981" s="59">
        <v>63</v>
      </c>
      <c r="G981" s="59">
        <v>63</v>
      </c>
      <c r="H981" s="59">
        <v>63</v>
      </c>
      <c r="I981" s="59">
        <v>63</v>
      </c>
      <c r="J981" s="59">
        <v>63</v>
      </c>
      <c r="K981" s="59">
        <v>63</v>
      </c>
      <c r="L981" s="59">
        <v>63</v>
      </c>
      <c r="M981" s="59">
        <v>63</v>
      </c>
      <c r="N981" s="59">
        <v>63</v>
      </c>
      <c r="O981" s="59">
        <v>63</v>
      </c>
      <c r="P981" s="59">
        <v>63</v>
      </c>
      <c r="Q981" s="59">
        <v>63</v>
      </c>
      <c r="R981" s="59">
        <v>62500</v>
      </c>
      <c r="S981" s="90"/>
      <c r="T981" s="90"/>
      <c r="U981" s="91"/>
    </row>
    <row r="982" spans="1:21" ht="13.2" x14ac:dyDescent="0.25">
      <c r="A982" s="59" t="s">
        <v>4895</v>
      </c>
      <c r="B982" s="59" t="s">
        <v>6314</v>
      </c>
      <c r="C982" s="59" t="s">
        <v>6333</v>
      </c>
      <c r="D982" s="59" t="s">
        <v>127</v>
      </c>
      <c r="E982" s="59">
        <v>0</v>
      </c>
      <c r="F982" s="59">
        <v>0</v>
      </c>
      <c r="G982" s="59">
        <v>0</v>
      </c>
      <c r="H982" s="59">
        <v>0</v>
      </c>
      <c r="I982" s="59">
        <v>0</v>
      </c>
      <c r="J982" s="59">
        <v>0</v>
      </c>
      <c r="K982" s="59">
        <v>0</v>
      </c>
      <c r="L982" s="59">
        <v>0</v>
      </c>
      <c r="M982" s="59">
        <v>0</v>
      </c>
      <c r="N982" s="59">
        <v>0</v>
      </c>
      <c r="O982" s="59">
        <v>0</v>
      </c>
      <c r="P982" s="59">
        <v>0</v>
      </c>
      <c r="Q982" s="59">
        <v>0</v>
      </c>
      <c r="R982" s="59">
        <v>0</v>
      </c>
      <c r="S982" s="90"/>
      <c r="T982" s="90"/>
      <c r="U982" s="91"/>
    </row>
    <row r="983" spans="1:21" ht="13.2" x14ac:dyDescent="0.25">
      <c r="A983" s="59" t="s">
        <v>4896</v>
      </c>
      <c r="B983" s="59" t="s">
        <v>6314</v>
      </c>
      <c r="C983" s="59" t="s">
        <v>6334</v>
      </c>
      <c r="D983" s="59" t="s">
        <v>127</v>
      </c>
      <c r="E983" s="59">
        <v>28</v>
      </c>
      <c r="F983" s="59">
        <v>68</v>
      </c>
      <c r="G983" s="59">
        <v>68</v>
      </c>
      <c r="H983" s="59">
        <v>68</v>
      </c>
      <c r="I983" s="59">
        <v>68</v>
      </c>
      <c r="J983" s="59">
        <v>68</v>
      </c>
      <c r="K983" s="59">
        <v>68</v>
      </c>
      <c r="L983" s="59">
        <v>68</v>
      </c>
      <c r="M983" s="59">
        <v>68</v>
      </c>
      <c r="N983" s="59">
        <v>68</v>
      </c>
      <c r="O983" s="59">
        <v>68</v>
      </c>
      <c r="P983" s="59">
        <v>68</v>
      </c>
      <c r="Q983" s="59">
        <v>68</v>
      </c>
      <c r="R983" s="59">
        <v>66205</v>
      </c>
      <c r="S983" s="90"/>
      <c r="T983" s="90"/>
      <c r="U983" s="91"/>
    </row>
    <row r="984" spans="1:21" ht="13.2" x14ac:dyDescent="0.25">
      <c r="A984" s="59" t="s">
        <v>4897</v>
      </c>
      <c r="B984" s="59" t="s">
        <v>6314</v>
      </c>
      <c r="C984" s="59" t="s">
        <v>6335</v>
      </c>
      <c r="D984" s="59" t="s">
        <v>127</v>
      </c>
      <c r="E984" s="59">
        <v>0</v>
      </c>
      <c r="F984" s="59">
        <v>0</v>
      </c>
      <c r="G984" s="59">
        <v>0</v>
      </c>
      <c r="H984" s="59">
        <v>0</v>
      </c>
      <c r="I984" s="59">
        <v>0</v>
      </c>
      <c r="J984" s="59">
        <v>0</v>
      </c>
      <c r="K984" s="59">
        <v>0</v>
      </c>
      <c r="L984" s="59">
        <v>0</v>
      </c>
      <c r="M984" s="59">
        <v>0</v>
      </c>
      <c r="N984" s="59">
        <v>0</v>
      </c>
      <c r="O984" s="59">
        <v>0</v>
      </c>
      <c r="P984" s="59">
        <v>0</v>
      </c>
      <c r="Q984" s="59">
        <v>0</v>
      </c>
      <c r="R984" s="59">
        <v>0</v>
      </c>
      <c r="S984" s="90"/>
      <c r="T984" s="90"/>
      <c r="U984" s="91"/>
    </row>
    <row r="985" spans="1:21" ht="13.2" x14ac:dyDescent="0.25">
      <c r="A985" s="59" t="s">
        <v>4898</v>
      </c>
      <c r="B985" s="59" t="s">
        <v>6314</v>
      </c>
      <c r="C985" s="59" t="s">
        <v>6336</v>
      </c>
      <c r="D985" s="59" t="s">
        <v>127</v>
      </c>
      <c r="E985" s="59">
        <v>59</v>
      </c>
      <c r="F985" s="59">
        <v>59</v>
      </c>
      <c r="G985" s="59">
        <v>59</v>
      </c>
      <c r="H985" s="59">
        <v>59</v>
      </c>
      <c r="I985" s="59">
        <v>59</v>
      </c>
      <c r="J985" s="59">
        <v>59</v>
      </c>
      <c r="K985" s="59">
        <v>59</v>
      </c>
      <c r="L985" s="59">
        <v>59</v>
      </c>
      <c r="M985" s="59">
        <v>59</v>
      </c>
      <c r="N985" s="59">
        <v>59</v>
      </c>
      <c r="O985" s="59">
        <v>59</v>
      </c>
      <c r="P985" s="59">
        <v>59</v>
      </c>
      <c r="Q985" s="59">
        <v>59</v>
      </c>
      <c r="R985" s="59">
        <v>59157</v>
      </c>
      <c r="S985" s="90"/>
      <c r="T985" s="90"/>
      <c r="U985" s="91"/>
    </row>
    <row r="986" spans="1:21" ht="13.2" x14ac:dyDescent="0.25">
      <c r="A986" s="59" t="s">
        <v>4899</v>
      </c>
      <c r="B986" s="59" t="s">
        <v>6314</v>
      </c>
      <c r="C986" s="59" t="s">
        <v>6337</v>
      </c>
      <c r="D986" s="59" t="s">
        <v>127</v>
      </c>
      <c r="E986" s="59">
        <v>0</v>
      </c>
      <c r="F986" s="59">
        <v>0</v>
      </c>
      <c r="G986" s="59">
        <v>0</v>
      </c>
      <c r="H986" s="59">
        <v>0</v>
      </c>
      <c r="I986" s="59">
        <v>0</v>
      </c>
      <c r="J986" s="59">
        <v>0</v>
      </c>
      <c r="K986" s="59">
        <v>0</v>
      </c>
      <c r="L986" s="59">
        <v>0</v>
      </c>
      <c r="M986" s="59">
        <v>0</v>
      </c>
      <c r="N986" s="59">
        <v>0</v>
      </c>
      <c r="O986" s="59">
        <v>0</v>
      </c>
      <c r="P986" s="59">
        <v>0</v>
      </c>
      <c r="Q986" s="59">
        <v>0</v>
      </c>
      <c r="R986" s="59">
        <v>0</v>
      </c>
      <c r="S986" s="90"/>
      <c r="T986" s="90"/>
      <c r="U986" s="91"/>
    </row>
    <row r="987" spans="1:21" ht="13.2" x14ac:dyDescent="0.25">
      <c r="A987" s="59" t="s">
        <v>4900</v>
      </c>
      <c r="B987" s="59" t="s">
        <v>6314</v>
      </c>
      <c r="C987" s="59" t="s">
        <v>6338</v>
      </c>
      <c r="D987" s="59" t="s">
        <v>127</v>
      </c>
      <c r="E987" s="59">
        <v>378</v>
      </c>
      <c r="F987" s="59">
        <v>378</v>
      </c>
      <c r="G987" s="59">
        <v>378</v>
      </c>
      <c r="H987" s="59">
        <v>378</v>
      </c>
      <c r="I987" s="59">
        <v>378</v>
      </c>
      <c r="J987" s="59">
        <v>378</v>
      </c>
      <c r="K987" s="59">
        <v>378</v>
      </c>
      <c r="L987" s="59">
        <v>378</v>
      </c>
      <c r="M987" s="59">
        <v>378</v>
      </c>
      <c r="N987" s="59">
        <v>378</v>
      </c>
      <c r="O987" s="59">
        <v>378</v>
      </c>
      <c r="P987" s="59">
        <v>378</v>
      </c>
      <c r="Q987" s="59">
        <v>378</v>
      </c>
      <c r="R987" s="59">
        <v>377727</v>
      </c>
      <c r="S987" s="90"/>
      <c r="T987" s="90"/>
      <c r="U987" s="91"/>
    </row>
    <row r="988" spans="1:21" ht="13.2" x14ac:dyDescent="0.25">
      <c r="A988" s="59" t="s">
        <v>4901</v>
      </c>
      <c r="B988" s="59" t="s">
        <v>6314</v>
      </c>
      <c r="C988" s="59" t="s">
        <v>6339</v>
      </c>
      <c r="D988" s="59" t="s">
        <v>127</v>
      </c>
      <c r="E988" s="59">
        <v>0</v>
      </c>
      <c r="F988" s="59">
        <v>0</v>
      </c>
      <c r="G988" s="59">
        <v>0</v>
      </c>
      <c r="H988" s="59">
        <v>0</v>
      </c>
      <c r="I988" s="59">
        <v>0</v>
      </c>
      <c r="J988" s="59">
        <v>0</v>
      </c>
      <c r="K988" s="59">
        <v>0</v>
      </c>
      <c r="L988" s="59">
        <v>0</v>
      </c>
      <c r="M988" s="59">
        <v>0</v>
      </c>
      <c r="N988" s="59">
        <v>0</v>
      </c>
      <c r="O988" s="59">
        <v>0</v>
      </c>
      <c r="P988" s="59">
        <v>0</v>
      </c>
      <c r="Q988" s="59">
        <v>0</v>
      </c>
      <c r="R988" s="59">
        <v>0</v>
      </c>
      <c r="S988" s="90"/>
      <c r="T988" s="90"/>
      <c r="U988" s="91"/>
    </row>
    <row r="989" spans="1:21" ht="13.2" x14ac:dyDescent="0.25">
      <c r="A989" s="59" t="s">
        <v>4902</v>
      </c>
      <c r="B989" s="59" t="s">
        <v>6314</v>
      </c>
      <c r="C989" s="59" t="s">
        <v>6340</v>
      </c>
      <c r="D989" s="59" t="s">
        <v>127</v>
      </c>
      <c r="E989" s="59">
        <v>3023</v>
      </c>
      <c r="F989" s="59">
        <v>3023</v>
      </c>
      <c r="G989" s="59">
        <v>3023</v>
      </c>
      <c r="H989" s="59">
        <v>3023</v>
      </c>
      <c r="I989" s="59">
        <v>3023</v>
      </c>
      <c r="J989" s="59">
        <v>3023</v>
      </c>
      <c r="K989" s="59">
        <v>3023</v>
      </c>
      <c r="L989" s="59">
        <v>3023</v>
      </c>
      <c r="M989" s="59">
        <v>3023</v>
      </c>
      <c r="N989" s="59">
        <v>3023</v>
      </c>
      <c r="O989" s="59">
        <v>3023</v>
      </c>
      <c r="P989" s="59">
        <v>3023</v>
      </c>
      <c r="Q989" s="59">
        <v>3023</v>
      </c>
      <c r="R989" s="59">
        <v>3022875</v>
      </c>
      <c r="S989" s="90"/>
      <c r="T989" s="90"/>
      <c r="U989" s="91"/>
    </row>
    <row r="990" spans="1:21" ht="13.2" x14ac:dyDescent="0.25">
      <c r="A990" s="59" t="s">
        <v>4903</v>
      </c>
      <c r="B990" s="59" t="s">
        <v>6314</v>
      </c>
      <c r="C990" s="59" t="s">
        <v>6341</v>
      </c>
      <c r="D990" s="59" t="s">
        <v>127</v>
      </c>
      <c r="E990" s="59">
        <v>0</v>
      </c>
      <c r="F990" s="59">
        <v>0</v>
      </c>
      <c r="G990" s="59">
        <v>0</v>
      </c>
      <c r="H990" s="59">
        <v>0</v>
      </c>
      <c r="I990" s="59">
        <v>0</v>
      </c>
      <c r="J990" s="59">
        <v>0</v>
      </c>
      <c r="K990" s="59">
        <v>0</v>
      </c>
      <c r="L990" s="59">
        <v>0</v>
      </c>
      <c r="M990" s="59">
        <v>0</v>
      </c>
      <c r="N990" s="59">
        <v>0</v>
      </c>
      <c r="O990" s="59">
        <v>0</v>
      </c>
      <c r="P990" s="59">
        <v>0</v>
      </c>
      <c r="Q990" s="59">
        <v>0</v>
      </c>
      <c r="R990" s="59">
        <v>0</v>
      </c>
      <c r="S990" s="90"/>
      <c r="T990" s="90"/>
      <c r="U990" s="91"/>
    </row>
    <row r="991" spans="1:21" ht="13.2" x14ac:dyDescent="0.25">
      <c r="A991" s="59" t="s">
        <v>4904</v>
      </c>
      <c r="B991" s="59" t="s">
        <v>6342</v>
      </c>
      <c r="C991" s="59" t="s">
        <v>6343</v>
      </c>
      <c r="D991" s="59" t="s">
        <v>127</v>
      </c>
      <c r="E991" s="59">
        <v>0</v>
      </c>
      <c r="F991" s="59">
        <v>0</v>
      </c>
      <c r="G991" s="59">
        <v>0</v>
      </c>
      <c r="H991" s="59">
        <v>0</v>
      </c>
      <c r="I991" s="59">
        <v>0</v>
      </c>
      <c r="J991" s="59">
        <v>0</v>
      </c>
      <c r="K991" s="59">
        <v>0</v>
      </c>
      <c r="L991" s="59">
        <v>0</v>
      </c>
      <c r="M991" s="59">
        <v>0</v>
      </c>
      <c r="N991" s="59">
        <v>0</v>
      </c>
      <c r="O991" s="59">
        <v>0</v>
      </c>
      <c r="P991" s="59">
        <v>0</v>
      </c>
      <c r="Q991" s="59">
        <v>0</v>
      </c>
      <c r="R991" s="59">
        <v>0</v>
      </c>
      <c r="S991" s="90"/>
      <c r="T991" s="90"/>
      <c r="U991" s="91"/>
    </row>
    <row r="992" spans="1:21" ht="13.2" x14ac:dyDescent="0.25">
      <c r="A992" s="59" t="s">
        <v>4905</v>
      </c>
      <c r="B992" s="59" t="s">
        <v>6342</v>
      </c>
      <c r="C992" s="59" t="s">
        <v>6344</v>
      </c>
      <c r="D992" s="59" t="s">
        <v>127</v>
      </c>
      <c r="E992" s="59">
        <v>0</v>
      </c>
      <c r="F992" s="59">
        <v>0</v>
      </c>
      <c r="G992" s="59">
        <v>0</v>
      </c>
      <c r="H992" s="59">
        <v>0</v>
      </c>
      <c r="I992" s="59">
        <v>0</v>
      </c>
      <c r="J992" s="59">
        <v>0</v>
      </c>
      <c r="K992" s="59">
        <v>0</v>
      </c>
      <c r="L992" s="59">
        <v>0</v>
      </c>
      <c r="M992" s="59">
        <v>0</v>
      </c>
      <c r="N992" s="59">
        <v>0</v>
      </c>
      <c r="O992" s="59">
        <v>0</v>
      </c>
      <c r="P992" s="59">
        <v>0</v>
      </c>
      <c r="Q992" s="59">
        <v>0</v>
      </c>
      <c r="R992" s="59">
        <v>0</v>
      </c>
      <c r="S992" s="90"/>
      <c r="T992" s="90"/>
      <c r="U992" s="91"/>
    </row>
    <row r="993" spans="1:21" ht="13.2" x14ac:dyDescent="0.25">
      <c r="A993" s="59" t="s">
        <v>4906</v>
      </c>
      <c r="B993" s="59" t="s">
        <v>6345</v>
      </c>
      <c r="C993" s="59" t="s">
        <v>6344</v>
      </c>
      <c r="D993" s="59" t="s">
        <v>127</v>
      </c>
      <c r="E993" s="59">
        <v>0</v>
      </c>
      <c r="F993" s="59">
        <v>0</v>
      </c>
      <c r="G993" s="59">
        <v>0</v>
      </c>
      <c r="H993" s="59">
        <v>0</v>
      </c>
      <c r="I993" s="59">
        <v>0</v>
      </c>
      <c r="J993" s="59">
        <v>0</v>
      </c>
      <c r="K993" s="59">
        <v>0</v>
      </c>
      <c r="L993" s="59">
        <v>0</v>
      </c>
      <c r="M993" s="59">
        <v>0</v>
      </c>
      <c r="N993" s="59">
        <v>0</v>
      </c>
      <c r="O993" s="59">
        <v>0</v>
      </c>
      <c r="P993" s="59">
        <v>0</v>
      </c>
      <c r="Q993" s="59">
        <v>0</v>
      </c>
      <c r="R993" s="59">
        <v>0</v>
      </c>
      <c r="S993" s="90"/>
      <c r="T993" s="90"/>
      <c r="U993" s="91"/>
    </row>
    <row r="994" spans="1:21" ht="13.2" x14ac:dyDescent="0.25">
      <c r="A994" s="59" t="s">
        <v>4907</v>
      </c>
      <c r="B994" s="59" t="s">
        <v>6346</v>
      </c>
      <c r="C994" s="59" t="s">
        <v>6347</v>
      </c>
      <c r="D994" s="59" t="s">
        <v>127</v>
      </c>
      <c r="E994" s="59">
        <v>701</v>
      </c>
      <c r="F994" s="59">
        <v>701</v>
      </c>
      <c r="G994" s="59">
        <v>701</v>
      </c>
      <c r="H994" s="59">
        <v>701</v>
      </c>
      <c r="I994" s="59">
        <v>701</v>
      </c>
      <c r="J994" s="59">
        <v>701</v>
      </c>
      <c r="K994" s="59">
        <v>701</v>
      </c>
      <c r="L994" s="59">
        <v>701</v>
      </c>
      <c r="M994" s="59">
        <v>701</v>
      </c>
      <c r="N994" s="59">
        <v>701</v>
      </c>
      <c r="O994" s="59">
        <v>701</v>
      </c>
      <c r="P994" s="59">
        <v>701</v>
      </c>
      <c r="Q994" s="59">
        <v>701</v>
      </c>
      <c r="R994" s="59">
        <v>700575</v>
      </c>
      <c r="S994" s="90"/>
      <c r="T994" s="90"/>
      <c r="U994" s="91"/>
    </row>
    <row r="995" spans="1:21" ht="13.2" x14ac:dyDescent="0.25">
      <c r="A995" s="59" t="s">
        <v>4908</v>
      </c>
      <c r="B995" s="59" t="s">
        <v>6346</v>
      </c>
      <c r="C995" s="59" t="s">
        <v>6348</v>
      </c>
      <c r="D995" s="59" t="s">
        <v>127</v>
      </c>
      <c r="E995" s="59">
        <v>0</v>
      </c>
      <c r="F995" s="59">
        <v>0</v>
      </c>
      <c r="G995" s="59">
        <v>0</v>
      </c>
      <c r="H995" s="59">
        <v>0</v>
      </c>
      <c r="I995" s="59">
        <v>0</v>
      </c>
      <c r="J995" s="59">
        <v>0</v>
      </c>
      <c r="K995" s="59">
        <v>0</v>
      </c>
      <c r="L995" s="59">
        <v>0</v>
      </c>
      <c r="M995" s="59">
        <v>0</v>
      </c>
      <c r="N995" s="59">
        <v>0</v>
      </c>
      <c r="O995" s="59">
        <v>0</v>
      </c>
      <c r="P995" s="59">
        <v>0</v>
      </c>
      <c r="Q995" s="59">
        <v>0</v>
      </c>
      <c r="R995" s="59">
        <v>0</v>
      </c>
      <c r="S995" s="90"/>
      <c r="T995" s="90"/>
      <c r="U995" s="91"/>
    </row>
    <row r="996" spans="1:21" ht="13.2" x14ac:dyDescent="0.25">
      <c r="A996" s="59" t="s">
        <v>4909</v>
      </c>
      <c r="B996" s="59" t="s">
        <v>6346</v>
      </c>
      <c r="C996" s="59" t="s">
        <v>6349</v>
      </c>
      <c r="D996" s="59" t="s">
        <v>127</v>
      </c>
      <c r="E996" s="59">
        <v>0</v>
      </c>
      <c r="F996" s="59">
        <v>0</v>
      </c>
      <c r="G996" s="59">
        <v>0</v>
      </c>
      <c r="H996" s="59">
        <v>0</v>
      </c>
      <c r="I996" s="59">
        <v>0</v>
      </c>
      <c r="J996" s="59">
        <v>0</v>
      </c>
      <c r="K996" s="59">
        <v>0</v>
      </c>
      <c r="L996" s="59">
        <v>0</v>
      </c>
      <c r="M996" s="59">
        <v>0</v>
      </c>
      <c r="N996" s="59">
        <v>0</v>
      </c>
      <c r="O996" s="59">
        <v>0</v>
      </c>
      <c r="P996" s="59">
        <v>0</v>
      </c>
      <c r="Q996" s="59">
        <v>0</v>
      </c>
      <c r="R996" s="59">
        <v>0</v>
      </c>
      <c r="S996" s="90"/>
      <c r="T996" s="90"/>
      <c r="U996" s="91"/>
    </row>
    <row r="997" spans="1:21" ht="13.2" x14ac:dyDescent="0.25">
      <c r="A997" s="59" t="s">
        <v>4910</v>
      </c>
      <c r="B997" s="59" t="s">
        <v>6350</v>
      </c>
      <c r="C997" s="59" t="s">
        <v>6351</v>
      </c>
      <c r="D997" s="59" t="s">
        <v>127</v>
      </c>
      <c r="E997" s="59">
        <v>0</v>
      </c>
      <c r="F997" s="59">
        <v>0</v>
      </c>
      <c r="G997" s="59">
        <v>0</v>
      </c>
      <c r="H997" s="59">
        <v>0</v>
      </c>
      <c r="I997" s="59">
        <v>0</v>
      </c>
      <c r="J997" s="59">
        <v>0</v>
      </c>
      <c r="K997" s="59">
        <v>0</v>
      </c>
      <c r="L997" s="59">
        <v>0</v>
      </c>
      <c r="M997" s="59">
        <v>0</v>
      </c>
      <c r="N997" s="59">
        <v>0</v>
      </c>
      <c r="O997" s="59">
        <v>0</v>
      </c>
      <c r="P997" s="59">
        <v>0</v>
      </c>
      <c r="Q997" s="59">
        <v>0</v>
      </c>
      <c r="R997" s="59">
        <v>0</v>
      </c>
      <c r="S997" s="90"/>
      <c r="T997" s="90"/>
      <c r="U997" s="91"/>
    </row>
    <row r="998" spans="1:21" ht="13.2" x14ac:dyDescent="0.25">
      <c r="A998" s="59" t="s">
        <v>4911</v>
      </c>
      <c r="B998" s="59" t="s">
        <v>6350</v>
      </c>
      <c r="C998" s="59" t="s">
        <v>6352</v>
      </c>
      <c r="D998" s="59" t="s">
        <v>127</v>
      </c>
      <c r="E998" s="59">
        <v>0</v>
      </c>
      <c r="F998" s="59">
        <v>0</v>
      </c>
      <c r="G998" s="59">
        <v>0</v>
      </c>
      <c r="H998" s="59">
        <v>0</v>
      </c>
      <c r="I998" s="59">
        <v>0</v>
      </c>
      <c r="J998" s="59">
        <v>0</v>
      </c>
      <c r="K998" s="59">
        <v>0</v>
      </c>
      <c r="L998" s="59">
        <v>0</v>
      </c>
      <c r="M998" s="59">
        <v>0</v>
      </c>
      <c r="N998" s="59">
        <v>0</v>
      </c>
      <c r="O998" s="59">
        <v>0</v>
      </c>
      <c r="P998" s="59">
        <v>0</v>
      </c>
      <c r="Q998" s="59">
        <v>0</v>
      </c>
      <c r="R998" s="59">
        <v>0</v>
      </c>
      <c r="S998" s="90"/>
      <c r="T998" s="90"/>
      <c r="U998" s="91"/>
    </row>
    <row r="999" spans="1:21" ht="13.2" x14ac:dyDescent="0.25">
      <c r="A999" s="59" t="s">
        <v>4912</v>
      </c>
      <c r="B999" s="59" t="s">
        <v>6350</v>
      </c>
      <c r="C999" s="59" t="s">
        <v>6353</v>
      </c>
      <c r="D999" s="59" t="s">
        <v>127</v>
      </c>
      <c r="E999" s="59">
        <v>0</v>
      </c>
      <c r="F999" s="59">
        <v>0</v>
      </c>
      <c r="G999" s="59">
        <v>0</v>
      </c>
      <c r="H999" s="59">
        <v>0</v>
      </c>
      <c r="I999" s="59">
        <v>0</v>
      </c>
      <c r="J999" s="59">
        <v>0</v>
      </c>
      <c r="K999" s="59">
        <v>0</v>
      </c>
      <c r="L999" s="59">
        <v>0</v>
      </c>
      <c r="M999" s="59">
        <v>0</v>
      </c>
      <c r="N999" s="59">
        <v>0</v>
      </c>
      <c r="O999" s="59">
        <v>0</v>
      </c>
      <c r="P999" s="59">
        <v>0</v>
      </c>
      <c r="Q999" s="59">
        <v>0</v>
      </c>
      <c r="R999" s="59">
        <v>0</v>
      </c>
      <c r="S999" s="90"/>
      <c r="T999" s="90"/>
      <c r="U999" s="91"/>
    </row>
    <row r="1000" spans="1:21" ht="13.2" x14ac:dyDescent="0.25">
      <c r="A1000" s="59" t="s">
        <v>4913</v>
      </c>
      <c r="B1000" s="59" t="s">
        <v>6350</v>
      </c>
      <c r="C1000" s="59" t="s">
        <v>6354</v>
      </c>
      <c r="D1000" s="59" t="s">
        <v>127</v>
      </c>
      <c r="E1000" s="59">
        <v>510</v>
      </c>
      <c r="F1000" s="59">
        <v>510</v>
      </c>
      <c r="G1000" s="59">
        <v>510</v>
      </c>
      <c r="H1000" s="59">
        <v>510</v>
      </c>
      <c r="I1000" s="59">
        <v>510</v>
      </c>
      <c r="J1000" s="59">
        <v>510</v>
      </c>
      <c r="K1000" s="59">
        <v>510</v>
      </c>
      <c r="L1000" s="59">
        <v>510</v>
      </c>
      <c r="M1000" s="59">
        <v>510</v>
      </c>
      <c r="N1000" s="59">
        <v>510</v>
      </c>
      <c r="O1000" s="59">
        <v>510</v>
      </c>
      <c r="P1000" s="59">
        <v>510</v>
      </c>
      <c r="Q1000" s="59">
        <v>510</v>
      </c>
      <c r="R1000" s="59">
        <v>510284</v>
      </c>
      <c r="S1000" s="90"/>
      <c r="T1000" s="90"/>
      <c r="U1000" s="91"/>
    </row>
    <row r="1001" spans="1:21" ht="13.2" x14ac:dyDescent="0.25">
      <c r="A1001" s="59" t="s">
        <v>4914</v>
      </c>
      <c r="B1001" s="59" t="s">
        <v>6355</v>
      </c>
      <c r="C1001" s="59" t="s">
        <v>6356</v>
      </c>
      <c r="D1001" s="59" t="s">
        <v>127</v>
      </c>
      <c r="E1001" s="59">
        <v>0</v>
      </c>
      <c r="F1001" s="59">
        <v>0</v>
      </c>
      <c r="G1001" s="59">
        <v>0</v>
      </c>
      <c r="H1001" s="59">
        <v>0</v>
      </c>
      <c r="I1001" s="59">
        <v>0</v>
      </c>
      <c r="J1001" s="59">
        <v>0</v>
      </c>
      <c r="K1001" s="59">
        <v>0</v>
      </c>
      <c r="L1001" s="59">
        <v>0</v>
      </c>
      <c r="M1001" s="59">
        <v>0</v>
      </c>
      <c r="N1001" s="59">
        <v>0</v>
      </c>
      <c r="O1001" s="59">
        <v>0</v>
      </c>
      <c r="P1001" s="59">
        <v>0</v>
      </c>
      <c r="Q1001" s="59">
        <v>0</v>
      </c>
      <c r="R1001" s="59">
        <v>0</v>
      </c>
      <c r="S1001" s="90"/>
      <c r="T1001" s="90"/>
      <c r="U1001" s="91"/>
    </row>
    <row r="1002" spans="1:21" ht="13.2" x14ac:dyDescent="0.25">
      <c r="A1002" s="59" t="s">
        <v>4915</v>
      </c>
      <c r="B1002" s="59" t="s">
        <v>6355</v>
      </c>
      <c r="C1002" s="59" t="s">
        <v>6357</v>
      </c>
      <c r="D1002" s="59" t="s">
        <v>127</v>
      </c>
      <c r="E1002" s="59">
        <v>0</v>
      </c>
      <c r="F1002" s="59">
        <v>0</v>
      </c>
      <c r="G1002" s="59">
        <v>0</v>
      </c>
      <c r="H1002" s="59">
        <v>0</v>
      </c>
      <c r="I1002" s="59">
        <v>0</v>
      </c>
      <c r="J1002" s="59">
        <v>0</v>
      </c>
      <c r="K1002" s="59">
        <v>0</v>
      </c>
      <c r="L1002" s="59">
        <v>0</v>
      </c>
      <c r="M1002" s="59">
        <v>0</v>
      </c>
      <c r="N1002" s="59">
        <v>0</v>
      </c>
      <c r="O1002" s="59">
        <v>0</v>
      </c>
      <c r="P1002" s="59">
        <v>0</v>
      </c>
      <c r="Q1002" s="59">
        <v>0</v>
      </c>
      <c r="R1002" s="59">
        <v>0</v>
      </c>
      <c r="S1002" s="90"/>
      <c r="T1002" s="90"/>
      <c r="U1002" s="91"/>
    </row>
    <row r="1003" spans="1:21" ht="13.2" x14ac:dyDescent="0.25">
      <c r="A1003" s="59" t="s">
        <v>4916</v>
      </c>
      <c r="B1003" s="59" t="s">
        <v>6355</v>
      </c>
      <c r="C1003" s="59" t="s">
        <v>6358</v>
      </c>
      <c r="D1003" s="59" t="s">
        <v>127</v>
      </c>
      <c r="E1003" s="59">
        <v>0</v>
      </c>
      <c r="F1003" s="59">
        <v>0</v>
      </c>
      <c r="G1003" s="59">
        <v>0</v>
      </c>
      <c r="H1003" s="59">
        <v>0</v>
      </c>
      <c r="I1003" s="59">
        <v>0</v>
      </c>
      <c r="J1003" s="59">
        <v>0</v>
      </c>
      <c r="K1003" s="59">
        <v>0</v>
      </c>
      <c r="L1003" s="59">
        <v>0</v>
      </c>
      <c r="M1003" s="59">
        <v>0</v>
      </c>
      <c r="N1003" s="59">
        <v>0</v>
      </c>
      <c r="O1003" s="59">
        <v>0</v>
      </c>
      <c r="P1003" s="59">
        <v>0</v>
      </c>
      <c r="Q1003" s="59">
        <v>0</v>
      </c>
      <c r="R1003" s="59">
        <v>0</v>
      </c>
      <c r="S1003" s="90"/>
      <c r="T1003" s="90"/>
      <c r="U1003" s="91"/>
    </row>
    <row r="1004" spans="1:21" ht="13.2" x14ac:dyDescent="0.25">
      <c r="A1004" s="59" t="s">
        <v>4917</v>
      </c>
      <c r="B1004" s="59" t="s">
        <v>6359</v>
      </c>
      <c r="C1004" s="59" t="s">
        <v>6360</v>
      </c>
      <c r="D1004" s="59" t="s">
        <v>127</v>
      </c>
      <c r="E1004" s="59">
        <v>0</v>
      </c>
      <c r="F1004" s="59">
        <v>0</v>
      </c>
      <c r="G1004" s="59">
        <v>0</v>
      </c>
      <c r="H1004" s="59">
        <v>0</v>
      </c>
      <c r="I1004" s="59">
        <v>0</v>
      </c>
      <c r="J1004" s="59">
        <v>0</v>
      </c>
      <c r="K1004" s="59">
        <v>0</v>
      </c>
      <c r="L1004" s="59">
        <v>0</v>
      </c>
      <c r="M1004" s="59">
        <v>0</v>
      </c>
      <c r="N1004" s="59">
        <v>0</v>
      </c>
      <c r="O1004" s="59">
        <v>0</v>
      </c>
      <c r="P1004" s="59">
        <v>0</v>
      </c>
      <c r="Q1004" s="59">
        <v>0</v>
      </c>
      <c r="R1004" s="59">
        <v>0</v>
      </c>
      <c r="S1004" s="90"/>
      <c r="T1004" s="90"/>
      <c r="U1004" s="91"/>
    </row>
    <row r="1005" spans="1:21" ht="13.2" x14ac:dyDescent="0.25">
      <c r="A1005" s="59" t="s">
        <v>4918</v>
      </c>
      <c r="B1005" s="59" t="s">
        <v>6361</v>
      </c>
      <c r="C1005" s="59" t="s">
        <v>6362</v>
      </c>
      <c r="D1005" s="59" t="s">
        <v>127</v>
      </c>
      <c r="E1005" s="59">
        <v>0</v>
      </c>
      <c r="F1005" s="59">
        <v>0</v>
      </c>
      <c r="G1005" s="59">
        <v>0</v>
      </c>
      <c r="H1005" s="59">
        <v>0</v>
      </c>
      <c r="I1005" s="59">
        <v>0</v>
      </c>
      <c r="J1005" s="59">
        <v>0</v>
      </c>
      <c r="K1005" s="59">
        <v>0</v>
      </c>
      <c r="L1005" s="59">
        <v>0</v>
      </c>
      <c r="M1005" s="59">
        <v>0</v>
      </c>
      <c r="N1005" s="59">
        <v>0</v>
      </c>
      <c r="O1005" s="59">
        <v>0</v>
      </c>
      <c r="P1005" s="59">
        <v>0</v>
      </c>
      <c r="Q1005" s="59">
        <v>0</v>
      </c>
      <c r="R1005" s="59">
        <v>0</v>
      </c>
      <c r="S1005" s="90"/>
      <c r="T1005" s="90"/>
      <c r="U1005" s="91"/>
    </row>
    <row r="1006" spans="1:21" ht="13.2" x14ac:dyDescent="0.25">
      <c r="A1006" s="59" t="s">
        <v>4919</v>
      </c>
      <c r="B1006" s="59" t="s">
        <v>6361</v>
      </c>
      <c r="C1006" s="59" t="s">
        <v>6363</v>
      </c>
      <c r="D1006" s="59" t="s">
        <v>127</v>
      </c>
      <c r="E1006" s="59">
        <v>0</v>
      </c>
      <c r="F1006" s="59">
        <v>0</v>
      </c>
      <c r="G1006" s="59">
        <v>0</v>
      </c>
      <c r="H1006" s="59">
        <v>0</v>
      </c>
      <c r="I1006" s="59">
        <v>0</v>
      </c>
      <c r="J1006" s="59">
        <v>0</v>
      </c>
      <c r="K1006" s="59">
        <v>0</v>
      </c>
      <c r="L1006" s="59">
        <v>0</v>
      </c>
      <c r="M1006" s="59">
        <v>0</v>
      </c>
      <c r="N1006" s="59">
        <v>0</v>
      </c>
      <c r="O1006" s="59">
        <v>0</v>
      </c>
      <c r="P1006" s="59">
        <v>0</v>
      </c>
      <c r="Q1006" s="59">
        <v>0</v>
      </c>
      <c r="R1006" s="59">
        <v>0</v>
      </c>
      <c r="S1006" s="90"/>
      <c r="T1006" s="90"/>
      <c r="U1006" s="91"/>
    </row>
    <row r="1007" spans="1:21" ht="13.2" x14ac:dyDescent="0.25">
      <c r="A1007" s="59" t="s">
        <v>4920</v>
      </c>
      <c r="B1007" s="59" t="s">
        <v>6361</v>
      </c>
      <c r="C1007" s="59" t="s">
        <v>6364</v>
      </c>
      <c r="D1007" s="59" t="s">
        <v>127</v>
      </c>
      <c r="E1007" s="59">
        <v>2933</v>
      </c>
      <c r="F1007" s="59">
        <v>2933</v>
      </c>
      <c r="G1007" s="59">
        <v>2933</v>
      </c>
      <c r="H1007" s="59">
        <v>2933</v>
      </c>
      <c r="I1007" s="59">
        <v>2933</v>
      </c>
      <c r="J1007" s="59">
        <v>2933</v>
      </c>
      <c r="K1007" s="59">
        <v>2933</v>
      </c>
      <c r="L1007" s="59">
        <v>2933</v>
      </c>
      <c r="M1007" s="59">
        <v>2933</v>
      </c>
      <c r="N1007" s="59">
        <v>2933</v>
      </c>
      <c r="O1007" s="59">
        <v>2933</v>
      </c>
      <c r="P1007" s="59">
        <v>2933</v>
      </c>
      <c r="Q1007" s="59">
        <v>2933</v>
      </c>
      <c r="R1007" s="59">
        <v>2932873</v>
      </c>
      <c r="S1007" s="90"/>
      <c r="T1007" s="90"/>
      <c r="U1007" s="91"/>
    </row>
    <row r="1008" spans="1:21" ht="13.2" x14ac:dyDescent="0.25">
      <c r="A1008" s="59" t="s">
        <v>4921</v>
      </c>
      <c r="B1008" s="59" t="s">
        <v>6365</v>
      </c>
      <c r="C1008" s="59" t="s">
        <v>6366</v>
      </c>
      <c r="D1008" s="59" t="s">
        <v>127</v>
      </c>
      <c r="E1008" s="59">
        <v>3475</v>
      </c>
      <c r="F1008" s="59">
        <v>3475</v>
      </c>
      <c r="G1008" s="59">
        <v>3475</v>
      </c>
      <c r="H1008" s="59">
        <v>3475</v>
      </c>
      <c r="I1008" s="59">
        <v>3475</v>
      </c>
      <c r="J1008" s="59">
        <v>3475</v>
      </c>
      <c r="K1008" s="59">
        <v>3475</v>
      </c>
      <c r="L1008" s="59">
        <v>3475</v>
      </c>
      <c r="M1008" s="59">
        <v>3475</v>
      </c>
      <c r="N1008" s="59">
        <v>3475</v>
      </c>
      <c r="O1008" s="59">
        <v>3475</v>
      </c>
      <c r="P1008" s="59">
        <v>3475</v>
      </c>
      <c r="Q1008" s="59">
        <v>3475</v>
      </c>
      <c r="R1008" s="59">
        <v>3475101</v>
      </c>
      <c r="S1008" s="90"/>
      <c r="T1008" s="90"/>
      <c r="U1008" s="91"/>
    </row>
    <row r="1009" spans="1:21" ht="13.2" x14ac:dyDescent="0.25">
      <c r="A1009" s="59" t="s">
        <v>4922</v>
      </c>
      <c r="B1009" s="59" t="s">
        <v>6365</v>
      </c>
      <c r="C1009" s="59" t="s">
        <v>6367</v>
      </c>
      <c r="D1009" s="59" t="s">
        <v>127</v>
      </c>
      <c r="E1009" s="59">
        <v>0</v>
      </c>
      <c r="F1009" s="59">
        <v>0</v>
      </c>
      <c r="G1009" s="59">
        <v>0</v>
      </c>
      <c r="H1009" s="59">
        <v>0</v>
      </c>
      <c r="I1009" s="59">
        <v>0</v>
      </c>
      <c r="J1009" s="59">
        <v>0</v>
      </c>
      <c r="K1009" s="59">
        <v>0</v>
      </c>
      <c r="L1009" s="59">
        <v>0</v>
      </c>
      <c r="M1009" s="59">
        <v>0</v>
      </c>
      <c r="N1009" s="59">
        <v>0</v>
      </c>
      <c r="O1009" s="59">
        <v>0</v>
      </c>
      <c r="P1009" s="59">
        <v>0</v>
      </c>
      <c r="Q1009" s="59">
        <v>0</v>
      </c>
      <c r="R1009" s="59">
        <v>0</v>
      </c>
      <c r="S1009" s="90"/>
      <c r="T1009" s="90"/>
      <c r="U1009" s="91"/>
    </row>
    <row r="1010" spans="1:21" ht="13.2" x14ac:dyDescent="0.25">
      <c r="A1010" s="59" t="s">
        <v>4923</v>
      </c>
      <c r="B1010" s="59" t="s">
        <v>6365</v>
      </c>
      <c r="C1010" s="59" t="s">
        <v>6368</v>
      </c>
      <c r="D1010" s="59" t="s">
        <v>127</v>
      </c>
      <c r="E1010" s="59">
        <v>22546</v>
      </c>
      <c r="F1010" s="59">
        <v>22546</v>
      </c>
      <c r="G1010" s="59">
        <v>22546</v>
      </c>
      <c r="H1010" s="59">
        <v>22546</v>
      </c>
      <c r="I1010" s="59">
        <v>22546</v>
      </c>
      <c r="J1010" s="59">
        <v>22546</v>
      </c>
      <c r="K1010" s="59">
        <v>22546</v>
      </c>
      <c r="L1010" s="59">
        <v>22546</v>
      </c>
      <c r="M1010" s="59">
        <v>22546</v>
      </c>
      <c r="N1010" s="59">
        <v>22546</v>
      </c>
      <c r="O1010" s="59">
        <v>22546</v>
      </c>
      <c r="P1010" s="59">
        <v>22546</v>
      </c>
      <c r="Q1010" s="59">
        <v>22546</v>
      </c>
      <c r="R1010" s="59">
        <v>22545729</v>
      </c>
      <c r="S1010" s="90"/>
      <c r="T1010" s="90"/>
      <c r="U1010" s="91"/>
    </row>
    <row r="1011" spans="1:21" ht="13.2" x14ac:dyDescent="0.25">
      <c r="A1011" s="59" t="s">
        <v>4924</v>
      </c>
      <c r="B1011" s="59" t="s">
        <v>6365</v>
      </c>
      <c r="C1011" s="59" t="s">
        <v>6369</v>
      </c>
      <c r="D1011" s="59" t="s">
        <v>127</v>
      </c>
      <c r="E1011" s="59">
        <v>0</v>
      </c>
      <c r="F1011" s="59">
        <v>0</v>
      </c>
      <c r="G1011" s="59">
        <v>0</v>
      </c>
      <c r="H1011" s="59">
        <v>0</v>
      </c>
      <c r="I1011" s="59">
        <v>0</v>
      </c>
      <c r="J1011" s="59">
        <v>0</v>
      </c>
      <c r="K1011" s="59">
        <v>0</v>
      </c>
      <c r="L1011" s="59">
        <v>0</v>
      </c>
      <c r="M1011" s="59">
        <v>0</v>
      </c>
      <c r="N1011" s="59">
        <v>0</v>
      </c>
      <c r="O1011" s="59">
        <v>0</v>
      </c>
      <c r="P1011" s="59">
        <v>0</v>
      </c>
      <c r="Q1011" s="59">
        <v>0</v>
      </c>
      <c r="R1011" s="59">
        <v>0</v>
      </c>
      <c r="S1011" s="90"/>
      <c r="T1011" s="90"/>
      <c r="U1011" s="91"/>
    </row>
    <row r="1012" spans="1:21" ht="13.2" x14ac:dyDescent="0.25">
      <c r="A1012" s="59" t="s">
        <v>4925</v>
      </c>
      <c r="B1012" s="59" t="s">
        <v>6365</v>
      </c>
      <c r="C1012" s="59" t="s">
        <v>6370</v>
      </c>
      <c r="D1012" s="59" t="s">
        <v>127</v>
      </c>
      <c r="E1012" s="59">
        <v>3837</v>
      </c>
      <c r="F1012" s="59">
        <v>3837</v>
      </c>
      <c r="G1012" s="59">
        <v>3837</v>
      </c>
      <c r="H1012" s="59">
        <v>3837</v>
      </c>
      <c r="I1012" s="59">
        <v>3837</v>
      </c>
      <c r="J1012" s="59">
        <v>3837</v>
      </c>
      <c r="K1012" s="59">
        <v>3837</v>
      </c>
      <c r="L1012" s="59">
        <v>3837</v>
      </c>
      <c r="M1012" s="59">
        <v>3837</v>
      </c>
      <c r="N1012" s="59">
        <v>3837</v>
      </c>
      <c r="O1012" s="59">
        <v>3837</v>
      </c>
      <c r="P1012" s="59">
        <v>3837</v>
      </c>
      <c r="Q1012" s="59">
        <v>3837</v>
      </c>
      <c r="R1012" s="59">
        <v>3836676</v>
      </c>
      <c r="S1012" s="90"/>
      <c r="T1012" s="90"/>
      <c r="U1012" s="91"/>
    </row>
    <row r="1013" spans="1:21" ht="13.2" x14ac:dyDescent="0.25">
      <c r="A1013" s="59" t="s">
        <v>4926</v>
      </c>
      <c r="B1013" s="59" t="s">
        <v>6365</v>
      </c>
      <c r="C1013" s="59" t="s">
        <v>6371</v>
      </c>
      <c r="D1013" s="59" t="s">
        <v>127</v>
      </c>
      <c r="E1013" s="59">
        <v>0</v>
      </c>
      <c r="F1013" s="59">
        <v>0</v>
      </c>
      <c r="G1013" s="59">
        <v>0</v>
      </c>
      <c r="H1013" s="59">
        <v>0</v>
      </c>
      <c r="I1013" s="59">
        <v>0</v>
      </c>
      <c r="J1013" s="59">
        <v>0</v>
      </c>
      <c r="K1013" s="59">
        <v>0</v>
      </c>
      <c r="L1013" s="59">
        <v>0</v>
      </c>
      <c r="M1013" s="59">
        <v>0</v>
      </c>
      <c r="N1013" s="59">
        <v>0</v>
      </c>
      <c r="O1013" s="59">
        <v>0</v>
      </c>
      <c r="P1013" s="59">
        <v>0</v>
      </c>
      <c r="Q1013" s="59">
        <v>0</v>
      </c>
      <c r="R1013" s="59">
        <v>0</v>
      </c>
      <c r="S1013" s="90"/>
      <c r="T1013" s="90"/>
      <c r="U1013" s="91"/>
    </row>
    <row r="1014" spans="1:21" ht="13.2" x14ac:dyDescent="0.25">
      <c r="A1014" s="59" t="s">
        <v>4927</v>
      </c>
      <c r="B1014" s="59" t="s">
        <v>6365</v>
      </c>
      <c r="C1014" s="59" t="s">
        <v>6372</v>
      </c>
      <c r="D1014" s="59" t="s">
        <v>127</v>
      </c>
      <c r="E1014" s="59">
        <v>0</v>
      </c>
      <c r="F1014" s="59">
        <v>0</v>
      </c>
      <c r="G1014" s="59">
        <v>0</v>
      </c>
      <c r="H1014" s="59">
        <v>0</v>
      </c>
      <c r="I1014" s="59">
        <v>0</v>
      </c>
      <c r="J1014" s="59">
        <v>0</v>
      </c>
      <c r="K1014" s="59">
        <v>0</v>
      </c>
      <c r="L1014" s="59">
        <v>0</v>
      </c>
      <c r="M1014" s="59">
        <v>0</v>
      </c>
      <c r="N1014" s="59">
        <v>0</v>
      </c>
      <c r="O1014" s="59">
        <v>0</v>
      </c>
      <c r="P1014" s="59">
        <v>0</v>
      </c>
      <c r="Q1014" s="59">
        <v>0</v>
      </c>
      <c r="R1014" s="59">
        <v>0</v>
      </c>
      <c r="S1014" s="90"/>
      <c r="T1014" s="90"/>
      <c r="U1014" s="91"/>
    </row>
    <row r="1015" spans="1:21" ht="13.2" x14ac:dyDescent="0.25">
      <c r="A1015" s="59" t="s">
        <v>4928</v>
      </c>
      <c r="B1015" s="59" t="s">
        <v>6365</v>
      </c>
      <c r="C1015" s="59" t="s">
        <v>6373</v>
      </c>
      <c r="D1015" s="59" t="s">
        <v>127</v>
      </c>
      <c r="E1015" s="59">
        <v>1080</v>
      </c>
      <c r="F1015" s="59">
        <v>1080</v>
      </c>
      <c r="G1015" s="59">
        <v>1080</v>
      </c>
      <c r="H1015" s="59">
        <v>1080</v>
      </c>
      <c r="I1015" s="59">
        <v>1080</v>
      </c>
      <c r="J1015" s="59">
        <v>1080</v>
      </c>
      <c r="K1015" s="59">
        <v>1080</v>
      </c>
      <c r="L1015" s="59">
        <v>1080</v>
      </c>
      <c r="M1015" s="59">
        <v>1080</v>
      </c>
      <c r="N1015" s="59">
        <v>1080</v>
      </c>
      <c r="O1015" s="59">
        <v>1080</v>
      </c>
      <c r="P1015" s="59">
        <v>1080</v>
      </c>
      <c r="Q1015" s="59">
        <v>1080</v>
      </c>
      <c r="R1015" s="59">
        <v>1080001</v>
      </c>
      <c r="S1015" s="90"/>
      <c r="T1015" s="90"/>
      <c r="U1015" s="91"/>
    </row>
    <row r="1016" spans="1:21" ht="13.2" x14ac:dyDescent="0.25">
      <c r="A1016" s="59" t="s">
        <v>4929</v>
      </c>
      <c r="B1016" s="59" t="s">
        <v>6365</v>
      </c>
      <c r="C1016" s="59" t="s">
        <v>6374</v>
      </c>
      <c r="D1016" s="59" t="s">
        <v>127</v>
      </c>
      <c r="E1016" s="59">
        <v>0</v>
      </c>
      <c r="F1016" s="59">
        <v>0</v>
      </c>
      <c r="G1016" s="59">
        <v>0</v>
      </c>
      <c r="H1016" s="59">
        <v>0</v>
      </c>
      <c r="I1016" s="59">
        <v>0</v>
      </c>
      <c r="J1016" s="59">
        <v>0</v>
      </c>
      <c r="K1016" s="59">
        <v>0</v>
      </c>
      <c r="L1016" s="59">
        <v>0</v>
      </c>
      <c r="M1016" s="59">
        <v>0</v>
      </c>
      <c r="N1016" s="59">
        <v>0</v>
      </c>
      <c r="O1016" s="59">
        <v>0</v>
      </c>
      <c r="P1016" s="59">
        <v>0</v>
      </c>
      <c r="Q1016" s="59">
        <v>0</v>
      </c>
      <c r="R1016" s="59">
        <v>0</v>
      </c>
      <c r="S1016" s="90"/>
      <c r="T1016" s="90"/>
      <c r="U1016" s="91"/>
    </row>
    <row r="1017" spans="1:21" ht="13.2" x14ac:dyDescent="0.25">
      <c r="A1017" s="59" t="s">
        <v>4930</v>
      </c>
      <c r="B1017" s="59" t="s">
        <v>6365</v>
      </c>
      <c r="C1017" s="59" t="s">
        <v>6375</v>
      </c>
      <c r="D1017" s="59" t="s">
        <v>127</v>
      </c>
      <c r="E1017" s="59">
        <v>3086</v>
      </c>
      <c r="F1017" s="59">
        <v>3086</v>
      </c>
      <c r="G1017" s="59">
        <v>3086</v>
      </c>
      <c r="H1017" s="59">
        <v>3086</v>
      </c>
      <c r="I1017" s="59">
        <v>3086</v>
      </c>
      <c r="J1017" s="59">
        <v>3086</v>
      </c>
      <c r="K1017" s="59">
        <v>3086</v>
      </c>
      <c r="L1017" s="59">
        <v>3086</v>
      </c>
      <c r="M1017" s="59">
        <v>3086</v>
      </c>
      <c r="N1017" s="59">
        <v>3086</v>
      </c>
      <c r="O1017" s="59">
        <v>3086</v>
      </c>
      <c r="P1017" s="59">
        <v>3086</v>
      </c>
      <c r="Q1017" s="59">
        <v>3086</v>
      </c>
      <c r="R1017" s="59">
        <v>3086351</v>
      </c>
      <c r="S1017" s="90"/>
      <c r="T1017" s="90"/>
      <c r="U1017" s="91"/>
    </row>
    <row r="1018" spans="1:21" ht="13.2" x14ac:dyDescent="0.25">
      <c r="A1018" s="59" t="s">
        <v>4931</v>
      </c>
      <c r="B1018" s="59" t="s">
        <v>6376</v>
      </c>
      <c r="C1018" s="59" t="s">
        <v>6377</v>
      </c>
      <c r="D1018" s="59" t="s">
        <v>127</v>
      </c>
      <c r="E1018" s="59">
        <v>820</v>
      </c>
      <c r="F1018" s="59">
        <v>820</v>
      </c>
      <c r="G1018" s="59">
        <v>820</v>
      </c>
      <c r="H1018" s="59">
        <v>820</v>
      </c>
      <c r="I1018" s="59">
        <v>820</v>
      </c>
      <c r="J1018" s="59">
        <v>820</v>
      </c>
      <c r="K1018" s="59">
        <v>820</v>
      </c>
      <c r="L1018" s="59">
        <v>820</v>
      </c>
      <c r="M1018" s="59">
        <v>820</v>
      </c>
      <c r="N1018" s="59">
        <v>820</v>
      </c>
      <c r="O1018" s="59">
        <v>820</v>
      </c>
      <c r="P1018" s="59">
        <v>820</v>
      </c>
      <c r="Q1018" s="59">
        <v>820</v>
      </c>
      <c r="R1018" s="59">
        <v>819764</v>
      </c>
      <c r="S1018" s="90"/>
      <c r="T1018" s="90"/>
      <c r="U1018" s="91"/>
    </row>
    <row r="1019" spans="1:21" ht="13.2" x14ac:dyDescent="0.25">
      <c r="A1019" s="59" t="s">
        <v>4932</v>
      </c>
      <c r="B1019" s="59" t="s">
        <v>6376</v>
      </c>
      <c r="C1019" s="59" t="s">
        <v>6378</v>
      </c>
      <c r="D1019" s="59" t="s">
        <v>127</v>
      </c>
      <c r="E1019" s="59">
        <v>75</v>
      </c>
      <c r="F1019" s="59">
        <v>75</v>
      </c>
      <c r="G1019" s="59">
        <v>75</v>
      </c>
      <c r="H1019" s="59">
        <v>75</v>
      </c>
      <c r="I1019" s="59">
        <v>75</v>
      </c>
      <c r="J1019" s="59">
        <v>75</v>
      </c>
      <c r="K1019" s="59">
        <v>75</v>
      </c>
      <c r="L1019" s="59">
        <v>75</v>
      </c>
      <c r="M1019" s="59">
        <v>75</v>
      </c>
      <c r="N1019" s="59">
        <v>75</v>
      </c>
      <c r="O1019" s="59">
        <v>75</v>
      </c>
      <c r="P1019" s="59">
        <v>75</v>
      </c>
      <c r="Q1019" s="59">
        <v>75</v>
      </c>
      <c r="R1019" s="59">
        <v>74854</v>
      </c>
      <c r="S1019" s="90"/>
      <c r="T1019" s="90"/>
      <c r="U1019" s="91"/>
    </row>
    <row r="1020" spans="1:21" ht="13.2" x14ac:dyDescent="0.25">
      <c r="A1020" s="59" t="s">
        <v>4933</v>
      </c>
      <c r="B1020" s="59" t="s">
        <v>6376</v>
      </c>
      <c r="C1020" s="59" t="s">
        <v>6379</v>
      </c>
      <c r="D1020" s="59" t="s">
        <v>127</v>
      </c>
      <c r="E1020" s="59">
        <v>0</v>
      </c>
      <c r="F1020" s="59">
        <v>0</v>
      </c>
      <c r="G1020" s="59">
        <v>0</v>
      </c>
      <c r="H1020" s="59">
        <v>0</v>
      </c>
      <c r="I1020" s="59">
        <v>0</v>
      </c>
      <c r="J1020" s="59">
        <v>0</v>
      </c>
      <c r="K1020" s="59">
        <v>0</v>
      </c>
      <c r="L1020" s="59">
        <v>0</v>
      </c>
      <c r="M1020" s="59">
        <v>0</v>
      </c>
      <c r="N1020" s="59">
        <v>0</v>
      </c>
      <c r="O1020" s="59">
        <v>0</v>
      </c>
      <c r="P1020" s="59">
        <v>0</v>
      </c>
      <c r="Q1020" s="59">
        <v>0</v>
      </c>
      <c r="R1020" s="59">
        <v>0</v>
      </c>
      <c r="S1020" s="90"/>
      <c r="T1020" s="90"/>
      <c r="U1020" s="91"/>
    </row>
    <row r="1021" spans="1:21" ht="13.2" x14ac:dyDescent="0.25">
      <c r="A1021" s="59" t="s">
        <v>4934</v>
      </c>
      <c r="B1021" s="59" t="s">
        <v>6376</v>
      </c>
      <c r="C1021" s="59" t="s">
        <v>6380</v>
      </c>
      <c r="D1021" s="59" t="s">
        <v>127</v>
      </c>
      <c r="E1021" s="59">
        <v>0</v>
      </c>
      <c r="F1021" s="59">
        <v>0</v>
      </c>
      <c r="G1021" s="59">
        <v>0</v>
      </c>
      <c r="H1021" s="59">
        <v>0</v>
      </c>
      <c r="I1021" s="59">
        <v>0</v>
      </c>
      <c r="J1021" s="59">
        <v>0</v>
      </c>
      <c r="K1021" s="59">
        <v>0</v>
      </c>
      <c r="L1021" s="59">
        <v>0</v>
      </c>
      <c r="M1021" s="59">
        <v>0</v>
      </c>
      <c r="N1021" s="59">
        <v>0</v>
      </c>
      <c r="O1021" s="59">
        <v>0</v>
      </c>
      <c r="P1021" s="59">
        <v>0</v>
      </c>
      <c r="Q1021" s="59">
        <v>0</v>
      </c>
      <c r="R1021" s="59">
        <v>0</v>
      </c>
      <c r="S1021" s="90"/>
      <c r="T1021" s="90"/>
      <c r="U1021" s="91"/>
    </row>
    <row r="1022" spans="1:21" ht="13.2" x14ac:dyDescent="0.25">
      <c r="A1022" s="59" t="s">
        <v>4935</v>
      </c>
      <c r="B1022" s="59" t="s">
        <v>6376</v>
      </c>
      <c r="C1022" s="59" t="s">
        <v>6381</v>
      </c>
      <c r="D1022" s="59" t="s">
        <v>127</v>
      </c>
      <c r="E1022" s="59">
        <v>114</v>
      </c>
      <c r="F1022" s="59">
        <v>114</v>
      </c>
      <c r="G1022" s="59">
        <v>114</v>
      </c>
      <c r="H1022" s="59">
        <v>114</v>
      </c>
      <c r="I1022" s="59">
        <v>114</v>
      </c>
      <c r="J1022" s="59">
        <v>114</v>
      </c>
      <c r="K1022" s="59">
        <v>114</v>
      </c>
      <c r="L1022" s="59">
        <v>114</v>
      </c>
      <c r="M1022" s="59">
        <v>114</v>
      </c>
      <c r="N1022" s="59">
        <v>114</v>
      </c>
      <c r="O1022" s="59">
        <v>114</v>
      </c>
      <c r="P1022" s="59">
        <v>114</v>
      </c>
      <c r="Q1022" s="59">
        <v>114</v>
      </c>
      <c r="R1022" s="59">
        <v>113968</v>
      </c>
      <c r="S1022" s="90"/>
      <c r="T1022" s="90"/>
      <c r="U1022" s="91"/>
    </row>
    <row r="1023" spans="1:21" ht="13.2" x14ac:dyDescent="0.25">
      <c r="A1023" s="59" t="s">
        <v>4936</v>
      </c>
      <c r="B1023" s="59" t="s">
        <v>6376</v>
      </c>
      <c r="C1023" s="59" t="s">
        <v>6382</v>
      </c>
      <c r="D1023" s="59" t="s">
        <v>127</v>
      </c>
      <c r="E1023" s="59">
        <v>331</v>
      </c>
      <c r="F1023" s="59">
        <v>331</v>
      </c>
      <c r="G1023" s="59">
        <v>331</v>
      </c>
      <c r="H1023" s="59">
        <v>331</v>
      </c>
      <c r="I1023" s="59">
        <v>331</v>
      </c>
      <c r="J1023" s="59">
        <v>331</v>
      </c>
      <c r="K1023" s="59">
        <v>331</v>
      </c>
      <c r="L1023" s="59">
        <v>331</v>
      </c>
      <c r="M1023" s="59">
        <v>331</v>
      </c>
      <c r="N1023" s="59">
        <v>331</v>
      </c>
      <c r="O1023" s="59">
        <v>331</v>
      </c>
      <c r="P1023" s="59">
        <v>331</v>
      </c>
      <c r="Q1023" s="59">
        <v>331</v>
      </c>
      <c r="R1023" s="59">
        <v>331427</v>
      </c>
      <c r="S1023" s="90"/>
      <c r="T1023" s="90"/>
      <c r="U1023" s="91"/>
    </row>
    <row r="1024" spans="1:21" ht="13.2" x14ac:dyDescent="0.25">
      <c r="A1024" s="59" t="s">
        <v>4937</v>
      </c>
      <c r="B1024" s="59" t="s">
        <v>6376</v>
      </c>
      <c r="C1024" s="59" t="s">
        <v>6383</v>
      </c>
      <c r="D1024" s="59" t="s">
        <v>127</v>
      </c>
      <c r="E1024" s="59">
        <v>0</v>
      </c>
      <c r="F1024" s="59">
        <v>0</v>
      </c>
      <c r="G1024" s="59">
        <v>0</v>
      </c>
      <c r="H1024" s="59">
        <v>0</v>
      </c>
      <c r="I1024" s="59">
        <v>0</v>
      </c>
      <c r="J1024" s="59">
        <v>0</v>
      </c>
      <c r="K1024" s="59">
        <v>0</v>
      </c>
      <c r="L1024" s="59">
        <v>0</v>
      </c>
      <c r="M1024" s="59">
        <v>0</v>
      </c>
      <c r="N1024" s="59">
        <v>0</v>
      </c>
      <c r="O1024" s="59">
        <v>0</v>
      </c>
      <c r="P1024" s="59">
        <v>0</v>
      </c>
      <c r="Q1024" s="59">
        <v>0</v>
      </c>
      <c r="R1024" s="59">
        <v>0</v>
      </c>
      <c r="S1024" s="90"/>
      <c r="T1024" s="90"/>
      <c r="U1024" s="91"/>
    </row>
    <row r="1025" spans="1:21" ht="13.2" x14ac:dyDescent="0.25">
      <c r="A1025" s="59" t="s">
        <v>4938</v>
      </c>
      <c r="B1025" s="59" t="s">
        <v>6376</v>
      </c>
      <c r="C1025" s="59" t="s">
        <v>6384</v>
      </c>
      <c r="D1025" s="59" t="s">
        <v>127</v>
      </c>
      <c r="E1025" s="59">
        <v>0</v>
      </c>
      <c r="F1025" s="59">
        <v>0</v>
      </c>
      <c r="G1025" s="59">
        <v>0</v>
      </c>
      <c r="H1025" s="59">
        <v>0</v>
      </c>
      <c r="I1025" s="59">
        <v>0</v>
      </c>
      <c r="J1025" s="59">
        <v>0</v>
      </c>
      <c r="K1025" s="59">
        <v>0</v>
      </c>
      <c r="L1025" s="59">
        <v>0</v>
      </c>
      <c r="M1025" s="59">
        <v>0</v>
      </c>
      <c r="N1025" s="59">
        <v>0</v>
      </c>
      <c r="O1025" s="59">
        <v>0</v>
      </c>
      <c r="P1025" s="59">
        <v>0</v>
      </c>
      <c r="Q1025" s="59">
        <v>0</v>
      </c>
      <c r="R1025" s="59">
        <v>0</v>
      </c>
      <c r="S1025" s="90"/>
      <c r="T1025" s="90"/>
      <c r="U1025" s="91"/>
    </row>
    <row r="1026" spans="1:21" ht="13.2" x14ac:dyDescent="0.25">
      <c r="A1026" s="59" t="s">
        <v>4939</v>
      </c>
      <c r="B1026" s="59" t="s">
        <v>6376</v>
      </c>
      <c r="C1026" s="59" t="s">
        <v>6385</v>
      </c>
      <c r="D1026" s="59" t="s">
        <v>127</v>
      </c>
      <c r="E1026" s="59">
        <v>0</v>
      </c>
      <c r="F1026" s="59">
        <v>0</v>
      </c>
      <c r="G1026" s="59">
        <v>0</v>
      </c>
      <c r="H1026" s="59">
        <v>0</v>
      </c>
      <c r="I1026" s="59">
        <v>0</v>
      </c>
      <c r="J1026" s="59">
        <v>0</v>
      </c>
      <c r="K1026" s="59">
        <v>0</v>
      </c>
      <c r="L1026" s="59">
        <v>0</v>
      </c>
      <c r="M1026" s="59">
        <v>0</v>
      </c>
      <c r="N1026" s="59">
        <v>0</v>
      </c>
      <c r="O1026" s="59">
        <v>0</v>
      </c>
      <c r="P1026" s="59">
        <v>0</v>
      </c>
      <c r="Q1026" s="59">
        <v>0</v>
      </c>
      <c r="R1026" s="59">
        <v>0</v>
      </c>
      <c r="S1026" s="90"/>
      <c r="T1026" s="90"/>
      <c r="U1026" s="91"/>
    </row>
    <row r="1027" spans="1:21" ht="13.2" x14ac:dyDescent="0.25">
      <c r="A1027" s="59" t="s">
        <v>4940</v>
      </c>
      <c r="B1027" s="59" t="s">
        <v>6386</v>
      </c>
      <c r="C1027" s="59" t="s">
        <v>6387</v>
      </c>
      <c r="D1027" s="59" t="s">
        <v>127</v>
      </c>
      <c r="E1027" s="59">
        <v>0</v>
      </c>
      <c r="F1027" s="59">
        <v>0</v>
      </c>
      <c r="G1027" s="59">
        <v>0</v>
      </c>
      <c r="H1027" s="59">
        <v>0</v>
      </c>
      <c r="I1027" s="59">
        <v>0</v>
      </c>
      <c r="J1027" s="59">
        <v>0</v>
      </c>
      <c r="K1027" s="59">
        <v>0</v>
      </c>
      <c r="L1027" s="59">
        <v>0</v>
      </c>
      <c r="M1027" s="59">
        <v>0</v>
      </c>
      <c r="N1027" s="59">
        <v>0</v>
      </c>
      <c r="O1027" s="59">
        <v>0</v>
      </c>
      <c r="P1027" s="59">
        <v>0</v>
      </c>
      <c r="Q1027" s="59">
        <v>0</v>
      </c>
      <c r="R1027" s="59">
        <v>0</v>
      </c>
      <c r="S1027" s="90"/>
      <c r="T1027" s="90"/>
      <c r="U1027" s="91"/>
    </row>
    <row r="1028" spans="1:21" ht="13.2" x14ac:dyDescent="0.25">
      <c r="A1028" s="59" t="s">
        <v>4941</v>
      </c>
      <c r="B1028" s="59" t="s">
        <v>6388</v>
      </c>
      <c r="C1028" s="59" t="s">
        <v>6377</v>
      </c>
      <c r="D1028" s="59" t="s">
        <v>127</v>
      </c>
      <c r="E1028" s="59">
        <v>568</v>
      </c>
      <c r="F1028" s="59">
        <v>568</v>
      </c>
      <c r="G1028" s="59">
        <v>568</v>
      </c>
      <c r="H1028" s="59">
        <v>568</v>
      </c>
      <c r="I1028" s="59">
        <v>568</v>
      </c>
      <c r="J1028" s="59">
        <v>568</v>
      </c>
      <c r="K1028" s="59">
        <v>568</v>
      </c>
      <c r="L1028" s="59">
        <v>568</v>
      </c>
      <c r="M1028" s="59">
        <v>568</v>
      </c>
      <c r="N1028" s="59">
        <v>568</v>
      </c>
      <c r="O1028" s="59">
        <v>568</v>
      </c>
      <c r="P1028" s="59">
        <v>568</v>
      </c>
      <c r="Q1028" s="59">
        <v>568</v>
      </c>
      <c r="R1028" s="59">
        <v>568185</v>
      </c>
      <c r="S1028" s="90"/>
      <c r="T1028" s="90"/>
      <c r="U1028" s="91"/>
    </row>
    <row r="1029" spans="1:21" ht="13.2" x14ac:dyDescent="0.25">
      <c r="A1029" s="59" t="s">
        <v>4942</v>
      </c>
      <c r="B1029" s="59" t="s">
        <v>6388</v>
      </c>
      <c r="C1029" s="59" t="s">
        <v>6389</v>
      </c>
      <c r="D1029" s="59" t="s">
        <v>127</v>
      </c>
      <c r="E1029" s="59">
        <v>0</v>
      </c>
      <c r="F1029" s="59">
        <v>0</v>
      </c>
      <c r="G1029" s="59">
        <v>0</v>
      </c>
      <c r="H1029" s="59">
        <v>0</v>
      </c>
      <c r="I1029" s="59">
        <v>0</v>
      </c>
      <c r="J1029" s="59">
        <v>0</v>
      </c>
      <c r="K1029" s="59">
        <v>0</v>
      </c>
      <c r="L1029" s="59">
        <v>0</v>
      </c>
      <c r="M1029" s="59">
        <v>0</v>
      </c>
      <c r="N1029" s="59">
        <v>0</v>
      </c>
      <c r="O1029" s="59">
        <v>0</v>
      </c>
      <c r="P1029" s="59">
        <v>0</v>
      </c>
      <c r="Q1029" s="59">
        <v>0</v>
      </c>
      <c r="R1029" s="59">
        <v>0</v>
      </c>
      <c r="S1029" s="90"/>
      <c r="T1029" s="90"/>
      <c r="U1029" s="91"/>
    </row>
    <row r="1030" spans="1:21" ht="13.2" x14ac:dyDescent="0.25">
      <c r="A1030" s="59" t="s">
        <v>4943</v>
      </c>
      <c r="B1030" s="59" t="s">
        <v>6388</v>
      </c>
      <c r="C1030" s="59" t="s">
        <v>6390</v>
      </c>
      <c r="D1030" s="59" t="s">
        <v>127</v>
      </c>
      <c r="E1030" s="59">
        <v>0</v>
      </c>
      <c r="F1030" s="59">
        <v>0</v>
      </c>
      <c r="G1030" s="59">
        <v>0</v>
      </c>
      <c r="H1030" s="59">
        <v>0</v>
      </c>
      <c r="I1030" s="59">
        <v>0</v>
      </c>
      <c r="J1030" s="59">
        <v>0</v>
      </c>
      <c r="K1030" s="59">
        <v>0</v>
      </c>
      <c r="L1030" s="59">
        <v>0</v>
      </c>
      <c r="M1030" s="59">
        <v>0</v>
      </c>
      <c r="N1030" s="59">
        <v>0</v>
      </c>
      <c r="O1030" s="59">
        <v>0</v>
      </c>
      <c r="P1030" s="59">
        <v>0</v>
      </c>
      <c r="Q1030" s="59">
        <v>0</v>
      </c>
      <c r="R1030" s="59">
        <v>0</v>
      </c>
      <c r="S1030" s="90"/>
      <c r="T1030" s="90"/>
      <c r="U1030" s="91"/>
    </row>
    <row r="1031" spans="1:21" ht="13.2" x14ac:dyDescent="0.25">
      <c r="A1031" s="59" t="s">
        <v>4944</v>
      </c>
      <c r="B1031" s="59" t="s">
        <v>6388</v>
      </c>
      <c r="C1031" s="59" t="s">
        <v>6391</v>
      </c>
      <c r="D1031" s="59" t="s">
        <v>127</v>
      </c>
      <c r="E1031" s="59">
        <v>0</v>
      </c>
      <c r="F1031" s="59">
        <v>0</v>
      </c>
      <c r="G1031" s="59">
        <v>0</v>
      </c>
      <c r="H1031" s="59">
        <v>0</v>
      </c>
      <c r="I1031" s="59">
        <v>0</v>
      </c>
      <c r="J1031" s="59">
        <v>0</v>
      </c>
      <c r="K1031" s="59">
        <v>0</v>
      </c>
      <c r="L1031" s="59">
        <v>0</v>
      </c>
      <c r="M1031" s="59">
        <v>0</v>
      </c>
      <c r="N1031" s="59">
        <v>0</v>
      </c>
      <c r="O1031" s="59">
        <v>0</v>
      </c>
      <c r="P1031" s="59">
        <v>0</v>
      </c>
      <c r="Q1031" s="59">
        <v>0</v>
      </c>
      <c r="R1031" s="59">
        <v>0</v>
      </c>
      <c r="S1031" s="90"/>
      <c r="T1031" s="90"/>
      <c r="U1031" s="91"/>
    </row>
    <row r="1032" spans="1:21" ht="13.2" x14ac:dyDescent="0.25">
      <c r="A1032" s="59" t="s">
        <v>4945</v>
      </c>
      <c r="B1032" s="59" t="s">
        <v>6388</v>
      </c>
      <c r="C1032" s="59" t="s">
        <v>6392</v>
      </c>
      <c r="D1032" s="59" t="s">
        <v>127</v>
      </c>
      <c r="E1032" s="59">
        <v>0</v>
      </c>
      <c r="F1032" s="59">
        <v>0</v>
      </c>
      <c r="G1032" s="59">
        <v>0</v>
      </c>
      <c r="H1032" s="59">
        <v>0</v>
      </c>
      <c r="I1032" s="59">
        <v>0</v>
      </c>
      <c r="J1032" s="59">
        <v>0</v>
      </c>
      <c r="K1032" s="59">
        <v>0</v>
      </c>
      <c r="L1032" s="59">
        <v>0</v>
      </c>
      <c r="M1032" s="59">
        <v>0</v>
      </c>
      <c r="N1032" s="59">
        <v>0</v>
      </c>
      <c r="O1032" s="59">
        <v>0</v>
      </c>
      <c r="P1032" s="59">
        <v>0</v>
      </c>
      <c r="Q1032" s="59">
        <v>0</v>
      </c>
      <c r="R1032" s="59">
        <v>0</v>
      </c>
      <c r="S1032" s="90"/>
      <c r="T1032" s="90"/>
      <c r="U1032" s="91"/>
    </row>
    <row r="1033" spans="1:21" ht="13.2" x14ac:dyDescent="0.25">
      <c r="A1033" s="59" t="s">
        <v>4946</v>
      </c>
      <c r="B1033" s="59" t="s">
        <v>6393</v>
      </c>
      <c r="C1033" s="59" t="s">
        <v>6394</v>
      </c>
      <c r="D1033" s="59" t="s">
        <v>127</v>
      </c>
      <c r="E1033" s="59">
        <v>3787</v>
      </c>
      <c r="F1033" s="59">
        <v>3787</v>
      </c>
      <c r="G1033" s="59">
        <v>3787</v>
      </c>
      <c r="H1033" s="59">
        <v>3787</v>
      </c>
      <c r="I1033" s="59">
        <v>3787</v>
      </c>
      <c r="J1033" s="59">
        <v>3787</v>
      </c>
      <c r="K1033" s="59">
        <v>3787</v>
      </c>
      <c r="L1033" s="59">
        <v>3787</v>
      </c>
      <c r="M1033" s="59">
        <v>3787</v>
      </c>
      <c r="N1033" s="59">
        <v>3787</v>
      </c>
      <c r="O1033" s="59">
        <v>3787</v>
      </c>
      <c r="P1033" s="59">
        <v>3787</v>
      </c>
      <c r="Q1033" s="59">
        <v>4472</v>
      </c>
      <c r="R1033" s="59">
        <v>3815567</v>
      </c>
      <c r="S1033" s="90"/>
      <c r="T1033" s="90"/>
      <c r="U1033" s="91"/>
    </row>
    <row r="1034" spans="1:21" ht="13.2" x14ac:dyDescent="0.25">
      <c r="A1034" s="59" t="s">
        <v>4947</v>
      </c>
      <c r="B1034" s="59" t="s">
        <v>6393</v>
      </c>
      <c r="C1034" s="59" t="s">
        <v>6395</v>
      </c>
      <c r="D1034" s="59" t="s">
        <v>127</v>
      </c>
      <c r="E1034" s="59">
        <v>8</v>
      </c>
      <c r="F1034" s="59">
        <v>8</v>
      </c>
      <c r="G1034" s="59">
        <v>8</v>
      </c>
      <c r="H1034" s="59">
        <v>8</v>
      </c>
      <c r="I1034" s="59">
        <v>8</v>
      </c>
      <c r="J1034" s="59">
        <v>8</v>
      </c>
      <c r="K1034" s="59">
        <v>8</v>
      </c>
      <c r="L1034" s="59">
        <v>8</v>
      </c>
      <c r="M1034" s="59">
        <v>8</v>
      </c>
      <c r="N1034" s="59">
        <v>8</v>
      </c>
      <c r="O1034" s="59">
        <v>8</v>
      </c>
      <c r="P1034" s="59">
        <v>8</v>
      </c>
      <c r="Q1034" s="59">
        <v>8</v>
      </c>
      <c r="R1034" s="59">
        <v>8021</v>
      </c>
      <c r="S1034" s="90"/>
      <c r="T1034" s="90"/>
      <c r="U1034" s="91"/>
    </row>
    <row r="1035" spans="1:21" ht="13.2" x14ac:dyDescent="0.25">
      <c r="A1035" s="59" t="s">
        <v>4948</v>
      </c>
      <c r="B1035" s="59" t="s">
        <v>6393</v>
      </c>
      <c r="C1035" s="59" t="s">
        <v>6396</v>
      </c>
      <c r="D1035" s="59" t="s">
        <v>127</v>
      </c>
      <c r="E1035" s="59">
        <v>0</v>
      </c>
      <c r="F1035" s="59">
        <v>0</v>
      </c>
      <c r="G1035" s="59">
        <v>0</v>
      </c>
      <c r="H1035" s="59">
        <v>0</v>
      </c>
      <c r="I1035" s="59">
        <v>0</v>
      </c>
      <c r="J1035" s="59">
        <v>0</v>
      </c>
      <c r="K1035" s="59">
        <v>0</v>
      </c>
      <c r="L1035" s="59">
        <v>0</v>
      </c>
      <c r="M1035" s="59">
        <v>0</v>
      </c>
      <c r="N1035" s="59">
        <v>0</v>
      </c>
      <c r="O1035" s="59">
        <v>0</v>
      </c>
      <c r="P1035" s="59">
        <v>0</v>
      </c>
      <c r="Q1035" s="59">
        <v>0</v>
      </c>
      <c r="R1035" s="59">
        <v>0</v>
      </c>
      <c r="S1035" s="90"/>
      <c r="T1035" s="90"/>
      <c r="U1035" s="91"/>
    </row>
    <row r="1036" spans="1:21" ht="13.2" x14ac:dyDescent="0.25">
      <c r="A1036" s="59" t="s">
        <v>4949</v>
      </c>
      <c r="B1036" s="59" t="s">
        <v>6393</v>
      </c>
      <c r="C1036" s="59" t="s">
        <v>6397</v>
      </c>
      <c r="D1036" s="59" t="s">
        <v>127</v>
      </c>
      <c r="E1036" s="59">
        <v>0</v>
      </c>
      <c r="F1036" s="59">
        <v>0</v>
      </c>
      <c r="G1036" s="59">
        <v>0</v>
      </c>
      <c r="H1036" s="59">
        <v>0</v>
      </c>
      <c r="I1036" s="59">
        <v>0</v>
      </c>
      <c r="J1036" s="59">
        <v>0</v>
      </c>
      <c r="K1036" s="59">
        <v>0</v>
      </c>
      <c r="L1036" s="59">
        <v>0</v>
      </c>
      <c r="M1036" s="59">
        <v>0</v>
      </c>
      <c r="N1036" s="59">
        <v>0</v>
      </c>
      <c r="O1036" s="59">
        <v>0</v>
      </c>
      <c r="P1036" s="59">
        <v>0</v>
      </c>
      <c r="Q1036" s="59">
        <v>0</v>
      </c>
      <c r="R1036" s="59">
        <v>0</v>
      </c>
      <c r="S1036" s="90"/>
      <c r="T1036" s="90"/>
      <c r="U1036" s="91"/>
    </row>
    <row r="1037" spans="1:21" ht="13.2" x14ac:dyDescent="0.25">
      <c r="A1037" s="59" t="s">
        <v>4950</v>
      </c>
      <c r="B1037" s="59" t="s">
        <v>6393</v>
      </c>
      <c r="C1037" s="59" t="s">
        <v>6398</v>
      </c>
      <c r="D1037" s="59" t="s">
        <v>127</v>
      </c>
      <c r="E1037" s="59">
        <v>0</v>
      </c>
      <c r="F1037" s="59">
        <v>0</v>
      </c>
      <c r="G1037" s="59">
        <v>0</v>
      </c>
      <c r="H1037" s="59">
        <v>0</v>
      </c>
      <c r="I1037" s="59">
        <v>0</v>
      </c>
      <c r="J1037" s="59">
        <v>0</v>
      </c>
      <c r="K1037" s="59">
        <v>0</v>
      </c>
      <c r="L1037" s="59">
        <v>0</v>
      </c>
      <c r="M1037" s="59">
        <v>0</v>
      </c>
      <c r="N1037" s="59">
        <v>0</v>
      </c>
      <c r="O1037" s="59">
        <v>0</v>
      </c>
      <c r="P1037" s="59">
        <v>0</v>
      </c>
      <c r="Q1037" s="59">
        <v>0</v>
      </c>
      <c r="R1037" s="59">
        <v>0</v>
      </c>
      <c r="S1037" s="90"/>
      <c r="T1037" s="90"/>
      <c r="U1037" s="91"/>
    </row>
    <row r="1038" spans="1:21" ht="13.2" x14ac:dyDescent="0.25">
      <c r="A1038" s="59" t="s">
        <v>4951</v>
      </c>
      <c r="B1038" s="59" t="s">
        <v>5703</v>
      </c>
      <c r="C1038" s="59" t="s">
        <v>6399</v>
      </c>
      <c r="D1038" s="59" t="s">
        <v>127</v>
      </c>
      <c r="E1038" s="59">
        <v>0</v>
      </c>
      <c r="F1038" s="59">
        <v>0</v>
      </c>
      <c r="G1038" s="59">
        <v>0</v>
      </c>
      <c r="H1038" s="59">
        <v>0</v>
      </c>
      <c r="I1038" s="59">
        <v>0</v>
      </c>
      <c r="J1038" s="59">
        <v>0</v>
      </c>
      <c r="K1038" s="59">
        <v>0</v>
      </c>
      <c r="L1038" s="59">
        <v>0</v>
      </c>
      <c r="M1038" s="59">
        <v>0</v>
      </c>
      <c r="N1038" s="59">
        <v>0</v>
      </c>
      <c r="O1038" s="59">
        <v>0</v>
      </c>
      <c r="P1038" s="59">
        <v>0</v>
      </c>
      <c r="Q1038" s="59">
        <v>0</v>
      </c>
      <c r="R1038" s="59">
        <v>0</v>
      </c>
      <c r="S1038" s="90"/>
      <c r="T1038" s="90"/>
      <c r="U1038" s="91"/>
    </row>
    <row r="1039" spans="1:21" ht="13.2" x14ac:dyDescent="0.25">
      <c r="A1039" s="59" t="s">
        <v>4952</v>
      </c>
      <c r="B1039" s="59" t="s">
        <v>6400</v>
      </c>
      <c r="C1039" s="59" t="s">
        <v>3565</v>
      </c>
      <c r="D1039" s="59" t="s">
        <v>128</v>
      </c>
      <c r="E1039" s="59">
        <v>11505</v>
      </c>
      <c r="F1039" s="59">
        <v>8684</v>
      </c>
      <c r="G1039" s="59">
        <v>8684</v>
      </c>
      <c r="H1039" s="59">
        <v>8684</v>
      </c>
      <c r="I1039" s="59">
        <v>8695</v>
      </c>
      <c r="J1039" s="59">
        <v>8695</v>
      </c>
      <c r="K1039" s="59">
        <v>8695</v>
      </c>
      <c r="L1039" s="59">
        <v>8684</v>
      </c>
      <c r="M1039" s="59">
        <v>8684</v>
      </c>
      <c r="N1039" s="59">
        <v>8684</v>
      </c>
      <c r="O1039" s="59">
        <v>8684</v>
      </c>
      <c r="P1039" s="59">
        <v>8684</v>
      </c>
      <c r="Q1039" s="59">
        <v>10766</v>
      </c>
      <c r="R1039" s="59">
        <v>8891425</v>
      </c>
      <c r="S1039" s="90"/>
      <c r="T1039" s="90"/>
      <c r="U1039" s="91"/>
    </row>
    <row r="1040" spans="1:21" ht="13.2" x14ac:dyDescent="0.25">
      <c r="A1040" s="59" t="s">
        <v>4953</v>
      </c>
      <c r="B1040" s="59" t="s">
        <v>6400</v>
      </c>
      <c r="C1040" s="59" t="s">
        <v>3566</v>
      </c>
      <c r="D1040" s="59" t="s">
        <v>128</v>
      </c>
      <c r="E1040" s="59">
        <v>30575</v>
      </c>
      <c r="F1040" s="59">
        <v>33403</v>
      </c>
      <c r="G1040" s="59">
        <v>33403</v>
      </c>
      <c r="H1040" s="59">
        <v>33403</v>
      </c>
      <c r="I1040" s="59">
        <v>33404</v>
      </c>
      <c r="J1040" s="59">
        <v>33404</v>
      </c>
      <c r="K1040" s="59">
        <v>33404</v>
      </c>
      <c r="L1040" s="59">
        <v>33415</v>
      </c>
      <c r="M1040" s="59">
        <v>33412</v>
      </c>
      <c r="N1040" s="59">
        <v>33413</v>
      </c>
      <c r="O1040" s="59">
        <v>33414</v>
      </c>
      <c r="P1040" s="59">
        <v>33420</v>
      </c>
      <c r="Q1040" s="59">
        <v>33435</v>
      </c>
      <c r="R1040" s="59">
        <v>33291706</v>
      </c>
      <c r="S1040" s="90"/>
      <c r="T1040" s="90"/>
      <c r="U1040" s="91"/>
    </row>
    <row r="1041" spans="1:21" ht="13.2" x14ac:dyDescent="0.25">
      <c r="A1041" s="59" t="s">
        <v>4954</v>
      </c>
      <c r="B1041" s="59" t="s">
        <v>6400</v>
      </c>
      <c r="C1041" s="59" t="s">
        <v>6401</v>
      </c>
      <c r="D1041" s="59" t="s">
        <v>128</v>
      </c>
      <c r="E1041" s="59">
        <v>256</v>
      </c>
      <c r="F1041" s="59">
        <v>256</v>
      </c>
      <c r="G1041" s="59">
        <v>256</v>
      </c>
      <c r="H1041" s="59">
        <v>256</v>
      </c>
      <c r="I1041" s="59">
        <v>256</v>
      </c>
      <c r="J1041" s="59">
        <v>256</v>
      </c>
      <c r="K1041" s="59">
        <v>256</v>
      </c>
      <c r="L1041" s="59">
        <v>256</v>
      </c>
      <c r="M1041" s="59">
        <v>256</v>
      </c>
      <c r="N1041" s="59">
        <v>256</v>
      </c>
      <c r="O1041" s="59">
        <v>256</v>
      </c>
      <c r="P1041" s="59">
        <v>256</v>
      </c>
      <c r="Q1041" s="59">
        <v>256</v>
      </c>
      <c r="R1041" s="59">
        <v>255812</v>
      </c>
      <c r="S1041" s="90"/>
      <c r="T1041" s="90"/>
      <c r="U1041" s="91"/>
    </row>
    <row r="1042" spans="1:21" ht="13.2" x14ac:dyDescent="0.25">
      <c r="A1042" s="59" t="s">
        <v>4955</v>
      </c>
      <c r="B1042" s="59" t="s">
        <v>6400</v>
      </c>
      <c r="C1042" s="59" t="s">
        <v>6402</v>
      </c>
      <c r="D1042" s="59" t="s">
        <v>128</v>
      </c>
      <c r="E1042" s="59">
        <v>31</v>
      </c>
      <c r="F1042" s="59">
        <v>31</v>
      </c>
      <c r="G1042" s="59">
        <v>31</v>
      </c>
      <c r="H1042" s="59">
        <v>31</v>
      </c>
      <c r="I1042" s="59">
        <v>31</v>
      </c>
      <c r="J1042" s="59">
        <v>31</v>
      </c>
      <c r="K1042" s="59">
        <v>31</v>
      </c>
      <c r="L1042" s="59">
        <v>31</v>
      </c>
      <c r="M1042" s="59">
        <v>31</v>
      </c>
      <c r="N1042" s="59">
        <v>31</v>
      </c>
      <c r="O1042" s="59">
        <v>31</v>
      </c>
      <c r="P1042" s="59">
        <v>31</v>
      </c>
      <c r="Q1042" s="59">
        <v>31</v>
      </c>
      <c r="R1042" s="59">
        <v>31040</v>
      </c>
      <c r="S1042" s="90"/>
      <c r="T1042" s="90"/>
      <c r="U1042" s="91"/>
    </row>
    <row r="1043" spans="1:21" ht="13.2" x14ac:dyDescent="0.25">
      <c r="A1043" s="59" t="s">
        <v>4956</v>
      </c>
      <c r="B1043" s="59" t="s">
        <v>6400</v>
      </c>
      <c r="C1043" s="59" t="s">
        <v>6403</v>
      </c>
      <c r="D1043" s="59" t="s">
        <v>128</v>
      </c>
      <c r="E1043" s="59">
        <v>5</v>
      </c>
      <c r="F1043" s="59">
        <v>5</v>
      </c>
      <c r="G1043" s="59">
        <v>5</v>
      </c>
      <c r="H1043" s="59">
        <v>5</v>
      </c>
      <c r="I1043" s="59">
        <v>5</v>
      </c>
      <c r="J1043" s="59">
        <v>5</v>
      </c>
      <c r="K1043" s="59">
        <v>5</v>
      </c>
      <c r="L1043" s="59">
        <v>5</v>
      </c>
      <c r="M1043" s="59">
        <v>5</v>
      </c>
      <c r="N1043" s="59">
        <v>5</v>
      </c>
      <c r="O1043" s="59">
        <v>5</v>
      </c>
      <c r="P1043" s="59">
        <v>5</v>
      </c>
      <c r="Q1043" s="59">
        <v>5</v>
      </c>
      <c r="R1043" s="59">
        <v>4766</v>
      </c>
      <c r="S1043" s="90"/>
      <c r="T1043" s="90"/>
      <c r="U1043" s="91"/>
    </row>
    <row r="1044" spans="1:21" ht="13.2" x14ac:dyDescent="0.25">
      <c r="A1044" s="59" t="s">
        <v>4957</v>
      </c>
      <c r="B1044" s="59" t="s">
        <v>6400</v>
      </c>
      <c r="C1044" s="59" t="s">
        <v>6404</v>
      </c>
      <c r="D1044" s="59" t="s">
        <v>128</v>
      </c>
      <c r="E1044" s="59">
        <v>12</v>
      </c>
      <c r="F1044" s="59">
        <v>12</v>
      </c>
      <c r="G1044" s="59">
        <v>12</v>
      </c>
      <c r="H1044" s="59">
        <v>12</v>
      </c>
      <c r="I1044" s="59">
        <v>12</v>
      </c>
      <c r="J1044" s="59">
        <v>12</v>
      </c>
      <c r="K1044" s="59">
        <v>12</v>
      </c>
      <c r="L1044" s="59">
        <v>12</v>
      </c>
      <c r="M1044" s="59">
        <v>12</v>
      </c>
      <c r="N1044" s="59">
        <v>12</v>
      </c>
      <c r="O1044" s="59">
        <v>12</v>
      </c>
      <c r="P1044" s="59">
        <v>12</v>
      </c>
      <c r="Q1044" s="59">
        <v>12</v>
      </c>
      <c r="R1044" s="59">
        <v>12337</v>
      </c>
      <c r="S1044" s="90"/>
      <c r="T1044" s="90"/>
      <c r="U1044" s="91"/>
    </row>
    <row r="1045" spans="1:21" ht="13.2" x14ac:dyDescent="0.25">
      <c r="A1045" s="59" t="s">
        <v>4958</v>
      </c>
      <c r="B1045" s="59" t="s">
        <v>6400</v>
      </c>
      <c r="C1045" s="59" t="s">
        <v>6405</v>
      </c>
      <c r="D1045" s="59" t="s">
        <v>128</v>
      </c>
      <c r="E1045" s="59">
        <v>204</v>
      </c>
      <c r="F1045" s="59">
        <v>204</v>
      </c>
      <c r="G1045" s="59">
        <v>204</v>
      </c>
      <c r="H1045" s="59">
        <v>204</v>
      </c>
      <c r="I1045" s="59">
        <v>204</v>
      </c>
      <c r="J1045" s="59">
        <v>204</v>
      </c>
      <c r="K1045" s="59">
        <v>204</v>
      </c>
      <c r="L1045" s="59">
        <v>204</v>
      </c>
      <c r="M1045" s="59">
        <v>204</v>
      </c>
      <c r="N1045" s="59">
        <v>204</v>
      </c>
      <c r="O1045" s="59">
        <v>204</v>
      </c>
      <c r="P1045" s="59">
        <v>204</v>
      </c>
      <c r="Q1045" s="59">
        <v>204</v>
      </c>
      <c r="R1045" s="59">
        <v>204314</v>
      </c>
      <c r="S1045" s="90"/>
      <c r="T1045" s="90"/>
      <c r="U1045" s="91"/>
    </row>
    <row r="1046" spans="1:21" ht="13.2" x14ac:dyDescent="0.25">
      <c r="A1046" s="59" t="s">
        <v>4959</v>
      </c>
      <c r="B1046" s="59" t="s">
        <v>6400</v>
      </c>
      <c r="C1046" s="59" t="s">
        <v>6406</v>
      </c>
      <c r="D1046" s="59" t="s">
        <v>128</v>
      </c>
      <c r="E1046" s="59">
        <v>4</v>
      </c>
      <c r="F1046" s="59">
        <v>4</v>
      </c>
      <c r="G1046" s="59">
        <v>4</v>
      </c>
      <c r="H1046" s="59">
        <v>4</v>
      </c>
      <c r="I1046" s="59">
        <v>4</v>
      </c>
      <c r="J1046" s="59">
        <v>4</v>
      </c>
      <c r="K1046" s="59">
        <v>4</v>
      </c>
      <c r="L1046" s="59">
        <v>4</v>
      </c>
      <c r="M1046" s="59">
        <v>4</v>
      </c>
      <c r="N1046" s="59">
        <v>4</v>
      </c>
      <c r="O1046" s="59">
        <v>4</v>
      </c>
      <c r="P1046" s="59">
        <v>4</v>
      </c>
      <c r="Q1046" s="59">
        <v>4</v>
      </c>
      <c r="R1046" s="59">
        <v>4494</v>
      </c>
      <c r="S1046" s="90"/>
      <c r="T1046" s="90"/>
      <c r="U1046" s="91"/>
    </row>
    <row r="1047" spans="1:21" ht="13.2" x14ac:dyDescent="0.25">
      <c r="A1047" s="59" t="s">
        <v>4960</v>
      </c>
      <c r="B1047" s="59" t="s">
        <v>6400</v>
      </c>
      <c r="C1047" s="59" t="s">
        <v>6407</v>
      </c>
      <c r="D1047" s="59" t="s">
        <v>128</v>
      </c>
      <c r="E1047" s="59">
        <v>0</v>
      </c>
      <c r="F1047" s="59">
        <v>0</v>
      </c>
      <c r="G1047" s="59">
        <v>0</v>
      </c>
      <c r="H1047" s="59">
        <v>0</v>
      </c>
      <c r="I1047" s="59">
        <v>0</v>
      </c>
      <c r="J1047" s="59">
        <v>0</v>
      </c>
      <c r="K1047" s="59">
        <v>0</v>
      </c>
      <c r="L1047" s="59">
        <v>0</v>
      </c>
      <c r="M1047" s="59">
        <v>0</v>
      </c>
      <c r="N1047" s="59">
        <v>0</v>
      </c>
      <c r="O1047" s="59">
        <v>0</v>
      </c>
      <c r="P1047" s="59">
        <v>0</v>
      </c>
      <c r="Q1047" s="59">
        <v>0</v>
      </c>
      <c r="R1047" s="59">
        <v>0</v>
      </c>
      <c r="S1047" s="90"/>
      <c r="T1047" s="90"/>
      <c r="U1047" s="91"/>
    </row>
    <row r="1048" spans="1:21" ht="13.2" x14ac:dyDescent="0.25">
      <c r="A1048" s="59" t="s">
        <v>4961</v>
      </c>
      <c r="B1048" s="59" t="s">
        <v>6400</v>
      </c>
      <c r="C1048" s="59" t="s">
        <v>6408</v>
      </c>
      <c r="D1048" s="59" t="s">
        <v>128</v>
      </c>
      <c r="E1048" s="59">
        <v>5</v>
      </c>
      <c r="F1048" s="59">
        <v>5</v>
      </c>
      <c r="G1048" s="59">
        <v>5</v>
      </c>
      <c r="H1048" s="59">
        <v>5</v>
      </c>
      <c r="I1048" s="59">
        <v>5</v>
      </c>
      <c r="J1048" s="59">
        <v>5</v>
      </c>
      <c r="K1048" s="59">
        <v>5</v>
      </c>
      <c r="L1048" s="59">
        <v>5</v>
      </c>
      <c r="M1048" s="59">
        <v>5</v>
      </c>
      <c r="N1048" s="59">
        <v>5</v>
      </c>
      <c r="O1048" s="59">
        <v>5</v>
      </c>
      <c r="P1048" s="59">
        <v>5</v>
      </c>
      <c r="Q1048" s="59">
        <v>5</v>
      </c>
      <c r="R1048" s="59">
        <v>4635</v>
      </c>
      <c r="S1048" s="90"/>
      <c r="T1048" s="90"/>
      <c r="U1048" s="91"/>
    </row>
    <row r="1049" spans="1:21" ht="13.2" x14ac:dyDescent="0.25">
      <c r="A1049" s="59" t="s">
        <v>4962</v>
      </c>
      <c r="B1049" s="59" t="s">
        <v>6400</v>
      </c>
      <c r="C1049" s="59" t="s">
        <v>6409</v>
      </c>
      <c r="D1049" s="59" t="s">
        <v>128</v>
      </c>
      <c r="E1049" s="59">
        <v>381</v>
      </c>
      <c r="F1049" s="59">
        <v>381</v>
      </c>
      <c r="G1049" s="59">
        <v>381</v>
      </c>
      <c r="H1049" s="59">
        <v>381</v>
      </c>
      <c r="I1049" s="59">
        <v>381</v>
      </c>
      <c r="J1049" s="59">
        <v>381</v>
      </c>
      <c r="K1049" s="59">
        <v>381</v>
      </c>
      <c r="L1049" s="59">
        <v>381</v>
      </c>
      <c r="M1049" s="59">
        <v>381</v>
      </c>
      <c r="N1049" s="59">
        <v>381</v>
      </c>
      <c r="O1049" s="59">
        <v>381</v>
      </c>
      <c r="P1049" s="59">
        <v>381</v>
      </c>
      <c r="Q1049" s="59">
        <v>381</v>
      </c>
      <c r="R1049" s="59">
        <v>381411</v>
      </c>
      <c r="S1049" s="90"/>
      <c r="T1049" s="90"/>
      <c r="U1049" s="91"/>
    </row>
    <row r="1050" spans="1:21" ht="13.2" x14ac:dyDescent="0.25">
      <c r="A1050" s="59" t="s">
        <v>4963</v>
      </c>
      <c r="B1050" s="59" t="s">
        <v>6410</v>
      </c>
      <c r="C1050" s="59" t="s">
        <v>3571</v>
      </c>
      <c r="D1050" s="59" t="s">
        <v>128</v>
      </c>
      <c r="E1050" s="59">
        <v>54</v>
      </c>
      <c r="F1050" s="59">
        <v>54</v>
      </c>
      <c r="G1050" s="59">
        <v>54</v>
      </c>
      <c r="H1050" s="59">
        <v>54</v>
      </c>
      <c r="I1050" s="59">
        <v>54</v>
      </c>
      <c r="J1050" s="59">
        <v>54</v>
      </c>
      <c r="K1050" s="59">
        <v>54</v>
      </c>
      <c r="L1050" s="59">
        <v>54</v>
      </c>
      <c r="M1050" s="59">
        <v>54</v>
      </c>
      <c r="N1050" s="59">
        <v>54</v>
      </c>
      <c r="O1050" s="59">
        <v>54</v>
      </c>
      <c r="P1050" s="59">
        <v>54</v>
      </c>
      <c r="Q1050" s="59">
        <v>54</v>
      </c>
      <c r="R1050" s="59">
        <v>54386</v>
      </c>
      <c r="S1050" s="90"/>
      <c r="T1050" s="90"/>
      <c r="U1050" s="91"/>
    </row>
    <row r="1051" spans="1:21" ht="13.2" x14ac:dyDescent="0.25">
      <c r="A1051" s="59" t="s">
        <v>4964</v>
      </c>
      <c r="B1051" s="59" t="s">
        <v>6410</v>
      </c>
      <c r="C1051" s="59" t="s">
        <v>6075</v>
      </c>
      <c r="D1051" s="59" t="s">
        <v>128</v>
      </c>
      <c r="E1051" s="59">
        <v>0</v>
      </c>
      <c r="F1051" s="59">
        <v>0</v>
      </c>
      <c r="G1051" s="59">
        <v>0</v>
      </c>
      <c r="H1051" s="59">
        <v>0</v>
      </c>
      <c r="I1051" s="59">
        <v>0</v>
      </c>
      <c r="J1051" s="59">
        <v>0</v>
      </c>
      <c r="K1051" s="59">
        <v>0</v>
      </c>
      <c r="L1051" s="59">
        <v>0</v>
      </c>
      <c r="M1051" s="59">
        <v>0</v>
      </c>
      <c r="N1051" s="59">
        <v>0</v>
      </c>
      <c r="O1051" s="59">
        <v>0</v>
      </c>
      <c r="P1051" s="59">
        <v>0</v>
      </c>
      <c r="Q1051" s="59">
        <v>0</v>
      </c>
      <c r="R1051" s="59">
        <v>0</v>
      </c>
      <c r="S1051" s="90"/>
      <c r="T1051" s="90"/>
      <c r="U1051" s="91"/>
    </row>
    <row r="1052" spans="1:21" ht="13.2" x14ac:dyDescent="0.25">
      <c r="A1052" s="59" t="s">
        <v>4965</v>
      </c>
      <c r="B1052" s="59" t="s">
        <v>6410</v>
      </c>
      <c r="C1052" s="59" t="s">
        <v>6411</v>
      </c>
      <c r="D1052" s="59" t="s">
        <v>128</v>
      </c>
      <c r="E1052" s="59">
        <v>6334</v>
      </c>
      <c r="F1052" s="59">
        <v>6335</v>
      </c>
      <c r="G1052" s="59">
        <v>6335</v>
      </c>
      <c r="H1052" s="59">
        <v>6335</v>
      </c>
      <c r="I1052" s="59">
        <v>6335</v>
      </c>
      <c r="J1052" s="59">
        <v>6335</v>
      </c>
      <c r="K1052" s="59">
        <v>6335</v>
      </c>
      <c r="L1052" s="59">
        <v>6335</v>
      </c>
      <c r="M1052" s="59">
        <v>6335</v>
      </c>
      <c r="N1052" s="59">
        <v>6335</v>
      </c>
      <c r="O1052" s="59">
        <v>6335</v>
      </c>
      <c r="P1052" s="59">
        <v>6335</v>
      </c>
      <c r="Q1052" s="59">
        <v>6335</v>
      </c>
      <c r="R1052" s="59">
        <v>6334732</v>
      </c>
      <c r="S1052" s="90"/>
      <c r="T1052" s="90"/>
      <c r="U1052" s="91"/>
    </row>
    <row r="1053" spans="1:21" ht="13.2" x14ac:dyDescent="0.25">
      <c r="A1053" s="59" t="s">
        <v>4966</v>
      </c>
      <c r="B1053" s="59" t="s">
        <v>6410</v>
      </c>
      <c r="C1053" s="59" t="s">
        <v>6412</v>
      </c>
      <c r="D1053" s="59" t="s">
        <v>128</v>
      </c>
      <c r="E1053" s="59">
        <v>0</v>
      </c>
      <c r="F1053" s="59">
        <v>0</v>
      </c>
      <c r="G1053" s="59">
        <v>0</v>
      </c>
      <c r="H1053" s="59">
        <v>0</v>
      </c>
      <c r="I1053" s="59">
        <v>0</v>
      </c>
      <c r="J1053" s="59">
        <v>0</v>
      </c>
      <c r="K1053" s="59">
        <v>0</v>
      </c>
      <c r="L1053" s="59">
        <v>0</v>
      </c>
      <c r="M1053" s="59">
        <v>0</v>
      </c>
      <c r="N1053" s="59">
        <v>0</v>
      </c>
      <c r="O1053" s="59">
        <v>0</v>
      </c>
      <c r="P1053" s="59">
        <v>0</v>
      </c>
      <c r="Q1053" s="59">
        <v>0</v>
      </c>
      <c r="R1053" s="59">
        <v>0</v>
      </c>
      <c r="S1053" s="90"/>
      <c r="T1053" s="90"/>
      <c r="U1053" s="91"/>
    </row>
    <row r="1054" spans="1:21" ht="13.2" x14ac:dyDescent="0.25">
      <c r="A1054" s="59" t="s">
        <v>4967</v>
      </c>
      <c r="B1054" s="59" t="s">
        <v>6413</v>
      </c>
      <c r="C1054" s="59" t="s">
        <v>6414</v>
      </c>
      <c r="D1054" s="59" t="s">
        <v>128</v>
      </c>
      <c r="E1054" s="59">
        <v>0</v>
      </c>
      <c r="F1054" s="59">
        <v>0</v>
      </c>
      <c r="G1054" s="59">
        <v>0</v>
      </c>
      <c r="H1054" s="59">
        <v>0</v>
      </c>
      <c r="I1054" s="59">
        <v>0</v>
      </c>
      <c r="J1054" s="59">
        <v>0</v>
      </c>
      <c r="K1054" s="59">
        <v>0</v>
      </c>
      <c r="L1054" s="59">
        <v>0</v>
      </c>
      <c r="M1054" s="59">
        <v>0</v>
      </c>
      <c r="N1054" s="59">
        <v>0</v>
      </c>
      <c r="O1054" s="59">
        <v>0</v>
      </c>
      <c r="P1054" s="59">
        <v>0</v>
      </c>
      <c r="Q1054" s="59">
        <v>0</v>
      </c>
      <c r="R1054" s="59">
        <v>0</v>
      </c>
      <c r="S1054" s="90"/>
      <c r="T1054" s="90"/>
      <c r="U1054" s="91"/>
    </row>
    <row r="1055" spans="1:21" ht="13.2" x14ac:dyDescent="0.25">
      <c r="A1055" s="59" t="s">
        <v>4968</v>
      </c>
      <c r="B1055" s="59" t="s">
        <v>6413</v>
      </c>
      <c r="C1055" s="59" t="s">
        <v>6415</v>
      </c>
      <c r="D1055" s="59" t="s">
        <v>128</v>
      </c>
      <c r="E1055" s="59">
        <v>0</v>
      </c>
      <c r="F1055" s="59">
        <v>0</v>
      </c>
      <c r="G1055" s="59">
        <v>0</v>
      </c>
      <c r="H1055" s="59">
        <v>0</v>
      </c>
      <c r="I1055" s="59">
        <v>0</v>
      </c>
      <c r="J1055" s="59">
        <v>0</v>
      </c>
      <c r="K1055" s="59">
        <v>0</v>
      </c>
      <c r="L1055" s="59">
        <v>0</v>
      </c>
      <c r="M1055" s="59">
        <v>0</v>
      </c>
      <c r="N1055" s="59">
        <v>0</v>
      </c>
      <c r="O1055" s="59">
        <v>0</v>
      </c>
      <c r="P1055" s="59">
        <v>0</v>
      </c>
      <c r="Q1055" s="59">
        <v>0</v>
      </c>
      <c r="R1055" s="59">
        <v>0</v>
      </c>
      <c r="S1055" s="90"/>
      <c r="T1055" s="90"/>
      <c r="U1055" s="91"/>
    </row>
    <row r="1056" spans="1:21" ht="13.2" x14ac:dyDescent="0.25">
      <c r="A1056" s="59" t="s">
        <v>4969</v>
      </c>
      <c r="B1056" s="59" t="s">
        <v>6413</v>
      </c>
      <c r="C1056" s="59" t="s">
        <v>6416</v>
      </c>
      <c r="D1056" s="59" t="s">
        <v>128</v>
      </c>
      <c r="E1056" s="59">
        <v>0</v>
      </c>
      <c r="F1056" s="59">
        <v>0</v>
      </c>
      <c r="G1056" s="59">
        <v>0</v>
      </c>
      <c r="H1056" s="59">
        <v>0</v>
      </c>
      <c r="I1056" s="59">
        <v>0</v>
      </c>
      <c r="J1056" s="59">
        <v>0</v>
      </c>
      <c r="K1056" s="59">
        <v>0</v>
      </c>
      <c r="L1056" s="59">
        <v>0</v>
      </c>
      <c r="M1056" s="59">
        <v>0</v>
      </c>
      <c r="N1056" s="59">
        <v>0</v>
      </c>
      <c r="O1056" s="59">
        <v>0</v>
      </c>
      <c r="P1056" s="59">
        <v>0</v>
      </c>
      <c r="Q1056" s="59">
        <v>0</v>
      </c>
      <c r="R1056" s="59">
        <v>0</v>
      </c>
      <c r="S1056" s="90"/>
      <c r="T1056" s="90"/>
      <c r="U1056" s="91"/>
    </row>
    <row r="1057" spans="1:21" ht="13.2" x14ac:dyDescent="0.25">
      <c r="A1057" s="59" t="s">
        <v>4970</v>
      </c>
      <c r="B1057" s="59" t="s">
        <v>6417</v>
      </c>
      <c r="C1057" s="59" t="s">
        <v>6418</v>
      </c>
      <c r="D1057" s="59" t="s">
        <v>128</v>
      </c>
      <c r="E1057" s="59">
        <v>0</v>
      </c>
      <c r="F1057" s="59">
        <v>0</v>
      </c>
      <c r="G1057" s="59">
        <v>0</v>
      </c>
      <c r="H1057" s="59">
        <v>0</v>
      </c>
      <c r="I1057" s="59">
        <v>0</v>
      </c>
      <c r="J1057" s="59">
        <v>0</v>
      </c>
      <c r="K1057" s="59">
        <v>0</v>
      </c>
      <c r="L1057" s="59">
        <v>0</v>
      </c>
      <c r="M1057" s="59">
        <v>0</v>
      </c>
      <c r="N1057" s="59">
        <v>0</v>
      </c>
      <c r="O1057" s="59">
        <v>0</v>
      </c>
      <c r="P1057" s="59">
        <v>0</v>
      </c>
      <c r="Q1057" s="59">
        <v>0</v>
      </c>
      <c r="R1057" s="59">
        <v>0</v>
      </c>
      <c r="S1057" s="90"/>
      <c r="T1057" s="90"/>
      <c r="U1057" s="91"/>
    </row>
    <row r="1058" spans="1:21" ht="13.2" x14ac:dyDescent="0.25">
      <c r="A1058" s="59" t="s">
        <v>4971</v>
      </c>
      <c r="B1058" s="59" t="s">
        <v>6417</v>
      </c>
      <c r="C1058" s="59" t="s">
        <v>6419</v>
      </c>
      <c r="D1058" s="59" t="s">
        <v>128</v>
      </c>
      <c r="E1058" s="59">
        <v>0</v>
      </c>
      <c r="F1058" s="59">
        <v>0</v>
      </c>
      <c r="G1058" s="59">
        <v>0</v>
      </c>
      <c r="H1058" s="59">
        <v>0</v>
      </c>
      <c r="I1058" s="59">
        <v>0</v>
      </c>
      <c r="J1058" s="59">
        <v>0</v>
      </c>
      <c r="K1058" s="59">
        <v>0</v>
      </c>
      <c r="L1058" s="59">
        <v>0</v>
      </c>
      <c r="M1058" s="59">
        <v>0</v>
      </c>
      <c r="N1058" s="59">
        <v>0</v>
      </c>
      <c r="O1058" s="59">
        <v>0</v>
      </c>
      <c r="P1058" s="59">
        <v>0</v>
      </c>
      <c r="Q1058" s="59">
        <v>0</v>
      </c>
      <c r="R1058" s="59">
        <v>0</v>
      </c>
      <c r="S1058" s="90"/>
      <c r="T1058" s="90"/>
      <c r="U1058" s="91"/>
    </row>
    <row r="1059" spans="1:21" ht="13.2" x14ac:dyDescent="0.25">
      <c r="A1059" s="59" t="s">
        <v>4972</v>
      </c>
      <c r="B1059" s="59" t="s">
        <v>6417</v>
      </c>
      <c r="C1059" s="59" t="s">
        <v>6420</v>
      </c>
      <c r="D1059" s="59" t="s">
        <v>128</v>
      </c>
      <c r="E1059" s="59">
        <v>0</v>
      </c>
      <c r="F1059" s="59">
        <v>0</v>
      </c>
      <c r="G1059" s="59">
        <v>0</v>
      </c>
      <c r="H1059" s="59">
        <v>0</v>
      </c>
      <c r="I1059" s="59">
        <v>0</v>
      </c>
      <c r="J1059" s="59">
        <v>0</v>
      </c>
      <c r="K1059" s="59">
        <v>0</v>
      </c>
      <c r="L1059" s="59">
        <v>0</v>
      </c>
      <c r="M1059" s="59">
        <v>0</v>
      </c>
      <c r="N1059" s="59">
        <v>0</v>
      </c>
      <c r="O1059" s="59">
        <v>0</v>
      </c>
      <c r="P1059" s="59">
        <v>0</v>
      </c>
      <c r="Q1059" s="59">
        <v>0</v>
      </c>
      <c r="R1059" s="59">
        <v>0</v>
      </c>
      <c r="S1059" s="90"/>
      <c r="T1059" s="90"/>
      <c r="U1059" s="91"/>
    </row>
    <row r="1060" spans="1:21" ht="13.2" x14ac:dyDescent="0.25">
      <c r="A1060" s="59" t="s">
        <v>4973</v>
      </c>
      <c r="B1060" s="59" t="s">
        <v>6417</v>
      </c>
      <c r="C1060" s="59" t="s">
        <v>6421</v>
      </c>
      <c r="D1060" s="59" t="s">
        <v>128</v>
      </c>
      <c r="E1060" s="59">
        <v>0</v>
      </c>
      <c r="F1060" s="59">
        <v>0</v>
      </c>
      <c r="G1060" s="59">
        <v>0</v>
      </c>
      <c r="H1060" s="59">
        <v>0</v>
      </c>
      <c r="I1060" s="59">
        <v>0</v>
      </c>
      <c r="J1060" s="59">
        <v>0</v>
      </c>
      <c r="K1060" s="59">
        <v>0</v>
      </c>
      <c r="L1060" s="59">
        <v>0</v>
      </c>
      <c r="M1060" s="59">
        <v>0</v>
      </c>
      <c r="N1060" s="59">
        <v>0</v>
      </c>
      <c r="O1060" s="59">
        <v>0</v>
      </c>
      <c r="P1060" s="59">
        <v>0</v>
      </c>
      <c r="Q1060" s="59">
        <v>0</v>
      </c>
      <c r="R1060" s="59">
        <v>0</v>
      </c>
      <c r="S1060" s="90"/>
      <c r="T1060" s="90"/>
      <c r="U1060" s="91"/>
    </row>
    <row r="1061" spans="1:21" ht="13.2" x14ac:dyDescent="0.25">
      <c r="A1061" s="59" t="s">
        <v>4974</v>
      </c>
      <c r="B1061" s="59" t="s">
        <v>6417</v>
      </c>
      <c r="C1061" s="59" t="s">
        <v>6422</v>
      </c>
      <c r="D1061" s="59" t="s">
        <v>128</v>
      </c>
      <c r="E1061" s="59">
        <v>0</v>
      </c>
      <c r="F1061" s="59">
        <v>0</v>
      </c>
      <c r="G1061" s="59">
        <v>0</v>
      </c>
      <c r="H1061" s="59">
        <v>0</v>
      </c>
      <c r="I1061" s="59">
        <v>0</v>
      </c>
      <c r="J1061" s="59">
        <v>0</v>
      </c>
      <c r="K1061" s="59">
        <v>0</v>
      </c>
      <c r="L1061" s="59">
        <v>0</v>
      </c>
      <c r="M1061" s="59">
        <v>0</v>
      </c>
      <c r="N1061" s="59">
        <v>0</v>
      </c>
      <c r="O1061" s="59">
        <v>0</v>
      </c>
      <c r="P1061" s="59">
        <v>0</v>
      </c>
      <c r="Q1061" s="59">
        <v>0</v>
      </c>
      <c r="R1061" s="59">
        <v>0</v>
      </c>
      <c r="S1061" s="90"/>
      <c r="T1061" s="90"/>
      <c r="U1061" s="91"/>
    </row>
    <row r="1062" spans="1:21" ht="13.2" x14ac:dyDescent="0.25">
      <c r="A1062" s="59" t="s">
        <v>4975</v>
      </c>
      <c r="B1062" s="59" t="s">
        <v>6417</v>
      </c>
      <c r="C1062" s="59" t="s">
        <v>6423</v>
      </c>
      <c r="D1062" s="59" t="s">
        <v>128</v>
      </c>
      <c r="E1062" s="59">
        <v>0</v>
      </c>
      <c r="F1062" s="59">
        <v>0</v>
      </c>
      <c r="G1062" s="59">
        <v>0</v>
      </c>
      <c r="H1062" s="59">
        <v>0</v>
      </c>
      <c r="I1062" s="59">
        <v>0</v>
      </c>
      <c r="J1062" s="59">
        <v>0</v>
      </c>
      <c r="K1062" s="59">
        <v>0</v>
      </c>
      <c r="L1062" s="59">
        <v>0</v>
      </c>
      <c r="M1062" s="59">
        <v>0</v>
      </c>
      <c r="N1062" s="59">
        <v>0</v>
      </c>
      <c r="O1062" s="59">
        <v>0</v>
      </c>
      <c r="P1062" s="59">
        <v>0</v>
      </c>
      <c r="Q1062" s="59">
        <v>0</v>
      </c>
      <c r="R1062" s="59">
        <v>0</v>
      </c>
      <c r="S1062" s="90"/>
      <c r="T1062" s="90"/>
      <c r="U1062" s="91"/>
    </row>
    <row r="1063" spans="1:21" ht="13.2" x14ac:dyDescent="0.25">
      <c r="A1063" s="59" t="s">
        <v>4976</v>
      </c>
      <c r="B1063" s="59" t="s">
        <v>6417</v>
      </c>
      <c r="C1063" s="59" t="s">
        <v>6424</v>
      </c>
      <c r="D1063" s="59" t="s">
        <v>128</v>
      </c>
      <c r="E1063" s="59">
        <v>0</v>
      </c>
      <c r="F1063" s="59">
        <v>0</v>
      </c>
      <c r="G1063" s="59">
        <v>0</v>
      </c>
      <c r="H1063" s="59">
        <v>0</v>
      </c>
      <c r="I1063" s="59">
        <v>0</v>
      </c>
      <c r="J1063" s="59">
        <v>0</v>
      </c>
      <c r="K1063" s="59">
        <v>0</v>
      </c>
      <c r="L1063" s="59">
        <v>0</v>
      </c>
      <c r="M1063" s="59">
        <v>0</v>
      </c>
      <c r="N1063" s="59">
        <v>0</v>
      </c>
      <c r="O1063" s="59">
        <v>0</v>
      </c>
      <c r="P1063" s="59">
        <v>0</v>
      </c>
      <c r="Q1063" s="59">
        <v>0</v>
      </c>
      <c r="R1063" s="59">
        <v>0</v>
      </c>
      <c r="S1063" s="90"/>
      <c r="T1063" s="90"/>
      <c r="U1063" s="91"/>
    </row>
    <row r="1064" spans="1:21" ht="13.2" x14ac:dyDescent="0.25">
      <c r="A1064" s="59" t="s">
        <v>4977</v>
      </c>
      <c r="B1064" s="59" t="s">
        <v>6417</v>
      </c>
      <c r="C1064" s="59" t="s">
        <v>6425</v>
      </c>
      <c r="D1064" s="59" t="s">
        <v>128</v>
      </c>
      <c r="E1064" s="59">
        <v>0</v>
      </c>
      <c r="F1064" s="59">
        <v>0</v>
      </c>
      <c r="G1064" s="59">
        <v>0</v>
      </c>
      <c r="H1064" s="59">
        <v>0</v>
      </c>
      <c r="I1064" s="59">
        <v>0</v>
      </c>
      <c r="J1064" s="59">
        <v>0</v>
      </c>
      <c r="K1064" s="59">
        <v>0</v>
      </c>
      <c r="L1064" s="59">
        <v>0</v>
      </c>
      <c r="M1064" s="59">
        <v>0</v>
      </c>
      <c r="N1064" s="59">
        <v>0</v>
      </c>
      <c r="O1064" s="59">
        <v>0</v>
      </c>
      <c r="P1064" s="59">
        <v>0</v>
      </c>
      <c r="Q1064" s="59">
        <v>0</v>
      </c>
      <c r="R1064" s="59">
        <v>0</v>
      </c>
      <c r="S1064" s="90"/>
      <c r="T1064" s="90"/>
      <c r="U1064" s="91"/>
    </row>
    <row r="1065" spans="1:21" ht="13.2" x14ac:dyDescent="0.25">
      <c r="A1065" s="59" t="s">
        <v>4978</v>
      </c>
      <c r="B1065" s="59" t="s">
        <v>6417</v>
      </c>
      <c r="C1065" s="59" t="s">
        <v>6426</v>
      </c>
      <c r="D1065" s="59" t="s">
        <v>128</v>
      </c>
      <c r="E1065" s="59">
        <v>0</v>
      </c>
      <c r="F1065" s="59">
        <v>0</v>
      </c>
      <c r="G1065" s="59">
        <v>0</v>
      </c>
      <c r="H1065" s="59">
        <v>0</v>
      </c>
      <c r="I1065" s="59">
        <v>0</v>
      </c>
      <c r="J1065" s="59">
        <v>0</v>
      </c>
      <c r="K1065" s="59">
        <v>0</v>
      </c>
      <c r="L1065" s="59">
        <v>0</v>
      </c>
      <c r="M1065" s="59">
        <v>0</v>
      </c>
      <c r="N1065" s="59">
        <v>0</v>
      </c>
      <c r="O1065" s="59">
        <v>0</v>
      </c>
      <c r="P1065" s="59">
        <v>0</v>
      </c>
      <c r="Q1065" s="59">
        <v>0</v>
      </c>
      <c r="R1065" s="59">
        <v>0</v>
      </c>
      <c r="S1065" s="90"/>
      <c r="T1065" s="90"/>
      <c r="U1065" s="91"/>
    </row>
    <row r="1066" spans="1:21" ht="13.2" x14ac:dyDescent="0.25">
      <c r="A1066" s="59" t="s">
        <v>4979</v>
      </c>
      <c r="B1066" s="59" t="s">
        <v>6417</v>
      </c>
      <c r="C1066" s="59" t="s">
        <v>6427</v>
      </c>
      <c r="D1066" s="59" t="s">
        <v>128</v>
      </c>
      <c r="E1066" s="59">
        <v>0</v>
      </c>
      <c r="F1066" s="59">
        <v>0</v>
      </c>
      <c r="G1066" s="59">
        <v>0</v>
      </c>
      <c r="H1066" s="59">
        <v>0</v>
      </c>
      <c r="I1066" s="59">
        <v>0</v>
      </c>
      <c r="J1066" s="59">
        <v>0</v>
      </c>
      <c r="K1066" s="59">
        <v>0</v>
      </c>
      <c r="L1066" s="59">
        <v>0</v>
      </c>
      <c r="M1066" s="59">
        <v>0</v>
      </c>
      <c r="N1066" s="59">
        <v>0</v>
      </c>
      <c r="O1066" s="59">
        <v>0</v>
      </c>
      <c r="P1066" s="59">
        <v>0</v>
      </c>
      <c r="Q1066" s="59">
        <v>0</v>
      </c>
      <c r="R1066" s="59">
        <v>0</v>
      </c>
      <c r="S1066" s="90"/>
      <c r="T1066" s="90"/>
      <c r="U1066" s="91"/>
    </row>
    <row r="1067" spans="1:21" ht="13.2" x14ac:dyDescent="0.25">
      <c r="A1067" s="59" t="s">
        <v>4980</v>
      </c>
      <c r="B1067" s="59" t="s">
        <v>6417</v>
      </c>
      <c r="C1067" s="59" t="s">
        <v>6428</v>
      </c>
      <c r="D1067" s="59" t="s">
        <v>128</v>
      </c>
      <c r="E1067" s="59">
        <v>0</v>
      </c>
      <c r="F1067" s="59">
        <v>0</v>
      </c>
      <c r="G1067" s="59">
        <v>0</v>
      </c>
      <c r="H1067" s="59">
        <v>0</v>
      </c>
      <c r="I1067" s="59">
        <v>0</v>
      </c>
      <c r="J1067" s="59">
        <v>0</v>
      </c>
      <c r="K1067" s="59">
        <v>0</v>
      </c>
      <c r="L1067" s="59">
        <v>0</v>
      </c>
      <c r="M1067" s="59">
        <v>0</v>
      </c>
      <c r="N1067" s="59">
        <v>0</v>
      </c>
      <c r="O1067" s="59">
        <v>0</v>
      </c>
      <c r="P1067" s="59">
        <v>0</v>
      </c>
      <c r="Q1067" s="59">
        <v>0</v>
      </c>
      <c r="R1067" s="59">
        <v>0</v>
      </c>
      <c r="S1067" s="90"/>
      <c r="T1067" s="90"/>
      <c r="U1067" s="91"/>
    </row>
    <row r="1068" spans="1:21" ht="13.2" x14ac:dyDescent="0.25">
      <c r="A1068" s="59" t="s">
        <v>4981</v>
      </c>
      <c r="B1068" s="59" t="s">
        <v>6417</v>
      </c>
      <c r="C1068" s="59" t="s">
        <v>6429</v>
      </c>
      <c r="D1068" s="59" t="s">
        <v>128</v>
      </c>
      <c r="E1068" s="59">
        <v>8019</v>
      </c>
      <c r="F1068" s="59">
        <v>8019</v>
      </c>
      <c r="G1068" s="59">
        <v>8019</v>
      </c>
      <c r="H1068" s="59">
        <v>8103</v>
      </c>
      <c r="I1068" s="59">
        <v>8103</v>
      </c>
      <c r="J1068" s="59">
        <v>8103</v>
      </c>
      <c r="K1068" s="59">
        <v>8103</v>
      </c>
      <c r="L1068" s="59">
        <v>8103</v>
      </c>
      <c r="M1068" s="59">
        <v>8103</v>
      </c>
      <c r="N1068" s="59">
        <v>8103</v>
      </c>
      <c r="O1068" s="59">
        <v>8103</v>
      </c>
      <c r="P1068" s="59">
        <v>8103</v>
      </c>
      <c r="Q1068" s="59">
        <v>8103</v>
      </c>
      <c r="R1068" s="59">
        <v>8085159</v>
      </c>
      <c r="S1068" s="90"/>
      <c r="T1068" s="90"/>
      <c r="U1068" s="91"/>
    </row>
    <row r="1069" spans="1:21" ht="13.2" x14ac:dyDescent="0.25">
      <c r="A1069" s="59" t="s">
        <v>4982</v>
      </c>
      <c r="B1069" s="59" t="s">
        <v>6417</v>
      </c>
      <c r="C1069" s="59" t="s">
        <v>3584</v>
      </c>
      <c r="D1069" s="59" t="s">
        <v>128</v>
      </c>
      <c r="E1069" s="59">
        <v>0</v>
      </c>
      <c r="F1069" s="59">
        <v>0</v>
      </c>
      <c r="G1069" s="59">
        <v>0</v>
      </c>
      <c r="H1069" s="59">
        <v>0</v>
      </c>
      <c r="I1069" s="59">
        <v>0</v>
      </c>
      <c r="J1069" s="59">
        <v>0</v>
      </c>
      <c r="K1069" s="59">
        <v>0</v>
      </c>
      <c r="L1069" s="59">
        <v>0</v>
      </c>
      <c r="M1069" s="59">
        <v>0</v>
      </c>
      <c r="N1069" s="59">
        <v>0</v>
      </c>
      <c r="O1069" s="59">
        <v>0</v>
      </c>
      <c r="P1069" s="59">
        <v>0</v>
      </c>
      <c r="Q1069" s="59">
        <v>0</v>
      </c>
      <c r="R1069" s="59">
        <v>0</v>
      </c>
      <c r="S1069" s="90"/>
      <c r="T1069" s="90"/>
      <c r="U1069" s="91"/>
    </row>
    <row r="1070" spans="1:21" ht="13.2" x14ac:dyDescent="0.25">
      <c r="A1070" s="59" t="s">
        <v>4983</v>
      </c>
      <c r="B1070" s="59" t="s">
        <v>6430</v>
      </c>
      <c r="C1070" s="59" t="s">
        <v>6431</v>
      </c>
      <c r="D1070" s="59" t="s">
        <v>128</v>
      </c>
      <c r="E1070" s="59">
        <v>0</v>
      </c>
      <c r="F1070" s="59">
        <v>0</v>
      </c>
      <c r="G1070" s="59">
        <v>0</v>
      </c>
      <c r="H1070" s="59">
        <v>0</v>
      </c>
      <c r="I1070" s="59">
        <v>0</v>
      </c>
      <c r="J1070" s="59">
        <v>0</v>
      </c>
      <c r="K1070" s="59">
        <v>0</v>
      </c>
      <c r="L1070" s="59">
        <v>0</v>
      </c>
      <c r="M1070" s="59">
        <v>0</v>
      </c>
      <c r="N1070" s="59">
        <v>0</v>
      </c>
      <c r="O1070" s="59">
        <v>0</v>
      </c>
      <c r="P1070" s="59">
        <v>0</v>
      </c>
      <c r="Q1070" s="59">
        <v>0</v>
      </c>
      <c r="R1070" s="59">
        <v>0</v>
      </c>
      <c r="S1070" s="90"/>
      <c r="T1070" s="90"/>
      <c r="U1070" s="91"/>
    </row>
    <row r="1071" spans="1:21" ht="13.2" x14ac:dyDescent="0.25">
      <c r="A1071" s="59" t="s">
        <v>4984</v>
      </c>
      <c r="B1071" s="59" t="s">
        <v>6430</v>
      </c>
      <c r="C1071" s="59" t="s">
        <v>6432</v>
      </c>
      <c r="D1071" s="59" t="s">
        <v>128</v>
      </c>
      <c r="E1071" s="59">
        <v>0</v>
      </c>
      <c r="F1071" s="59">
        <v>0</v>
      </c>
      <c r="G1071" s="59">
        <v>0</v>
      </c>
      <c r="H1071" s="59">
        <v>0</v>
      </c>
      <c r="I1071" s="59">
        <v>0</v>
      </c>
      <c r="J1071" s="59">
        <v>0</v>
      </c>
      <c r="K1071" s="59">
        <v>0</v>
      </c>
      <c r="L1071" s="59">
        <v>0</v>
      </c>
      <c r="M1071" s="59">
        <v>0</v>
      </c>
      <c r="N1071" s="59">
        <v>0</v>
      </c>
      <c r="O1071" s="59">
        <v>0</v>
      </c>
      <c r="P1071" s="59">
        <v>0</v>
      </c>
      <c r="Q1071" s="59">
        <v>0</v>
      </c>
      <c r="R1071" s="59">
        <v>0</v>
      </c>
      <c r="S1071" s="90"/>
      <c r="T1071" s="90"/>
      <c r="U1071" s="91"/>
    </row>
    <row r="1072" spans="1:21" ht="13.2" x14ac:dyDescent="0.25">
      <c r="A1072" s="59" t="s">
        <v>4985</v>
      </c>
      <c r="B1072" s="59" t="s">
        <v>6430</v>
      </c>
      <c r="C1072" s="59" t="s">
        <v>6418</v>
      </c>
      <c r="D1072" s="59" t="s">
        <v>128</v>
      </c>
      <c r="E1072" s="59">
        <v>0</v>
      </c>
      <c r="F1072" s="59">
        <v>0</v>
      </c>
      <c r="G1072" s="59">
        <v>0</v>
      </c>
      <c r="H1072" s="59">
        <v>0</v>
      </c>
      <c r="I1072" s="59">
        <v>0</v>
      </c>
      <c r="J1072" s="59">
        <v>0</v>
      </c>
      <c r="K1072" s="59">
        <v>0</v>
      </c>
      <c r="L1072" s="59">
        <v>0</v>
      </c>
      <c r="M1072" s="59">
        <v>0</v>
      </c>
      <c r="N1072" s="59">
        <v>0</v>
      </c>
      <c r="O1072" s="59">
        <v>0</v>
      </c>
      <c r="P1072" s="59">
        <v>0</v>
      </c>
      <c r="Q1072" s="59">
        <v>0</v>
      </c>
      <c r="R1072" s="59">
        <v>0</v>
      </c>
      <c r="S1072" s="90"/>
      <c r="T1072" s="90"/>
      <c r="U1072" s="91"/>
    </row>
    <row r="1073" spans="1:21" ht="13.2" x14ac:dyDescent="0.25">
      <c r="A1073" s="59" t="s">
        <v>4986</v>
      </c>
      <c r="B1073" s="59" t="s">
        <v>6430</v>
      </c>
      <c r="C1073" s="59" t="s">
        <v>6419</v>
      </c>
      <c r="D1073" s="59" t="s">
        <v>128</v>
      </c>
      <c r="E1073" s="59">
        <v>0</v>
      </c>
      <c r="F1073" s="59">
        <v>0</v>
      </c>
      <c r="G1073" s="59">
        <v>0</v>
      </c>
      <c r="H1073" s="59">
        <v>0</v>
      </c>
      <c r="I1073" s="59">
        <v>0</v>
      </c>
      <c r="J1073" s="59">
        <v>0</v>
      </c>
      <c r="K1073" s="59">
        <v>0</v>
      </c>
      <c r="L1073" s="59">
        <v>0</v>
      </c>
      <c r="M1073" s="59">
        <v>0</v>
      </c>
      <c r="N1073" s="59">
        <v>0</v>
      </c>
      <c r="O1073" s="59">
        <v>0</v>
      </c>
      <c r="P1073" s="59">
        <v>0</v>
      </c>
      <c r="Q1073" s="59">
        <v>0</v>
      </c>
      <c r="R1073" s="59">
        <v>0</v>
      </c>
      <c r="S1073" s="90"/>
      <c r="T1073" s="90"/>
      <c r="U1073" s="91"/>
    </row>
    <row r="1074" spans="1:21" ht="13.2" x14ac:dyDescent="0.25">
      <c r="A1074" s="59" t="s">
        <v>4987</v>
      </c>
      <c r="B1074" s="59" t="s">
        <v>6430</v>
      </c>
      <c r="C1074" s="59" t="s">
        <v>6433</v>
      </c>
      <c r="D1074" s="59" t="s">
        <v>128</v>
      </c>
      <c r="E1074" s="59">
        <v>0</v>
      </c>
      <c r="F1074" s="59">
        <v>0</v>
      </c>
      <c r="G1074" s="59">
        <v>0</v>
      </c>
      <c r="H1074" s="59">
        <v>0</v>
      </c>
      <c r="I1074" s="59">
        <v>0</v>
      </c>
      <c r="J1074" s="59">
        <v>0</v>
      </c>
      <c r="K1074" s="59">
        <v>0</v>
      </c>
      <c r="L1074" s="59">
        <v>0</v>
      </c>
      <c r="M1074" s="59">
        <v>0</v>
      </c>
      <c r="N1074" s="59">
        <v>0</v>
      </c>
      <c r="O1074" s="59">
        <v>0</v>
      </c>
      <c r="P1074" s="59">
        <v>0</v>
      </c>
      <c r="Q1074" s="59">
        <v>0</v>
      </c>
      <c r="R1074" s="59">
        <v>0</v>
      </c>
      <c r="S1074" s="90"/>
      <c r="T1074" s="90"/>
      <c r="U1074" s="91"/>
    </row>
    <row r="1075" spans="1:21" ht="13.2" x14ac:dyDescent="0.25">
      <c r="A1075" s="59" t="s">
        <v>4988</v>
      </c>
      <c r="B1075" s="59" t="s">
        <v>6430</v>
      </c>
      <c r="C1075" s="59" t="s">
        <v>6434</v>
      </c>
      <c r="D1075" s="59" t="s">
        <v>128</v>
      </c>
      <c r="E1075" s="59">
        <v>0</v>
      </c>
      <c r="F1075" s="59">
        <v>0</v>
      </c>
      <c r="G1075" s="59">
        <v>0</v>
      </c>
      <c r="H1075" s="59">
        <v>0</v>
      </c>
      <c r="I1075" s="59">
        <v>0</v>
      </c>
      <c r="J1075" s="59">
        <v>0</v>
      </c>
      <c r="K1075" s="59">
        <v>0</v>
      </c>
      <c r="L1075" s="59">
        <v>0</v>
      </c>
      <c r="M1075" s="59">
        <v>0</v>
      </c>
      <c r="N1075" s="59">
        <v>0</v>
      </c>
      <c r="O1075" s="59">
        <v>0</v>
      </c>
      <c r="P1075" s="59">
        <v>0</v>
      </c>
      <c r="Q1075" s="59">
        <v>0</v>
      </c>
      <c r="R1075" s="59">
        <v>0</v>
      </c>
      <c r="S1075" s="90"/>
      <c r="T1075" s="90"/>
      <c r="U1075" s="91"/>
    </row>
    <row r="1076" spans="1:21" ht="13.2" x14ac:dyDescent="0.25">
      <c r="A1076" s="59" t="s">
        <v>4989</v>
      </c>
      <c r="B1076" s="59" t="s">
        <v>6430</v>
      </c>
      <c r="C1076" s="59" t="s">
        <v>6420</v>
      </c>
      <c r="D1076" s="59" t="s">
        <v>128</v>
      </c>
      <c r="E1076" s="59">
        <v>0</v>
      </c>
      <c r="F1076" s="59">
        <v>0</v>
      </c>
      <c r="G1076" s="59">
        <v>0</v>
      </c>
      <c r="H1076" s="59">
        <v>0</v>
      </c>
      <c r="I1076" s="59">
        <v>0</v>
      </c>
      <c r="J1076" s="59">
        <v>0</v>
      </c>
      <c r="K1076" s="59">
        <v>0</v>
      </c>
      <c r="L1076" s="59">
        <v>0</v>
      </c>
      <c r="M1076" s="59">
        <v>0</v>
      </c>
      <c r="N1076" s="59">
        <v>0</v>
      </c>
      <c r="O1076" s="59">
        <v>0</v>
      </c>
      <c r="P1076" s="59">
        <v>0</v>
      </c>
      <c r="Q1076" s="59">
        <v>0</v>
      </c>
      <c r="R1076" s="59">
        <v>0</v>
      </c>
      <c r="S1076" s="90"/>
      <c r="T1076" s="90"/>
      <c r="U1076" s="91"/>
    </row>
    <row r="1077" spans="1:21" ht="13.2" x14ac:dyDescent="0.25">
      <c r="A1077" s="59" t="s">
        <v>4990</v>
      </c>
      <c r="B1077" s="59" t="s">
        <v>6430</v>
      </c>
      <c r="C1077" s="59" t="s">
        <v>6435</v>
      </c>
      <c r="D1077" s="59" t="s">
        <v>128</v>
      </c>
      <c r="E1077" s="59">
        <v>0</v>
      </c>
      <c r="F1077" s="59">
        <v>0</v>
      </c>
      <c r="G1077" s="59">
        <v>0</v>
      </c>
      <c r="H1077" s="59">
        <v>0</v>
      </c>
      <c r="I1077" s="59">
        <v>0</v>
      </c>
      <c r="J1077" s="59">
        <v>0</v>
      </c>
      <c r="K1077" s="59">
        <v>0</v>
      </c>
      <c r="L1077" s="59">
        <v>0</v>
      </c>
      <c r="M1077" s="59">
        <v>0</v>
      </c>
      <c r="N1077" s="59">
        <v>0</v>
      </c>
      <c r="O1077" s="59">
        <v>0</v>
      </c>
      <c r="P1077" s="59">
        <v>0</v>
      </c>
      <c r="Q1077" s="59">
        <v>0</v>
      </c>
      <c r="R1077" s="59">
        <v>0</v>
      </c>
      <c r="S1077" s="90"/>
      <c r="T1077" s="90"/>
      <c r="U1077" s="91"/>
    </row>
    <row r="1078" spans="1:21" ht="13.2" x14ac:dyDescent="0.25">
      <c r="A1078" s="59" t="s">
        <v>4991</v>
      </c>
      <c r="B1078" s="59" t="s">
        <v>6430</v>
      </c>
      <c r="C1078" s="59" t="s">
        <v>6436</v>
      </c>
      <c r="D1078" s="59" t="s">
        <v>128</v>
      </c>
      <c r="E1078" s="59">
        <v>0</v>
      </c>
      <c r="F1078" s="59">
        <v>0</v>
      </c>
      <c r="G1078" s="59">
        <v>0</v>
      </c>
      <c r="H1078" s="59">
        <v>0</v>
      </c>
      <c r="I1078" s="59">
        <v>0</v>
      </c>
      <c r="J1078" s="59">
        <v>0</v>
      </c>
      <c r="K1078" s="59">
        <v>0</v>
      </c>
      <c r="L1078" s="59">
        <v>0</v>
      </c>
      <c r="M1078" s="59">
        <v>0</v>
      </c>
      <c r="N1078" s="59">
        <v>0</v>
      </c>
      <c r="O1078" s="59">
        <v>0</v>
      </c>
      <c r="P1078" s="59">
        <v>0</v>
      </c>
      <c r="Q1078" s="59">
        <v>0</v>
      </c>
      <c r="R1078" s="59">
        <v>0</v>
      </c>
      <c r="S1078" s="90"/>
      <c r="T1078" s="90"/>
      <c r="U1078" s="91"/>
    </row>
    <row r="1079" spans="1:21" ht="13.2" x14ac:dyDescent="0.25">
      <c r="A1079" s="59" t="s">
        <v>4992</v>
      </c>
      <c r="B1079" s="59" t="s">
        <v>6430</v>
      </c>
      <c r="C1079" s="59" t="s">
        <v>6437</v>
      </c>
      <c r="D1079" s="59" t="s">
        <v>128</v>
      </c>
      <c r="E1079" s="59">
        <v>0</v>
      </c>
      <c r="F1079" s="59">
        <v>0</v>
      </c>
      <c r="G1079" s="59">
        <v>0</v>
      </c>
      <c r="H1079" s="59">
        <v>0</v>
      </c>
      <c r="I1079" s="59">
        <v>0</v>
      </c>
      <c r="J1079" s="59">
        <v>0</v>
      </c>
      <c r="K1079" s="59">
        <v>0</v>
      </c>
      <c r="L1079" s="59">
        <v>0</v>
      </c>
      <c r="M1079" s="59">
        <v>0</v>
      </c>
      <c r="N1079" s="59">
        <v>0</v>
      </c>
      <c r="O1079" s="59">
        <v>0</v>
      </c>
      <c r="P1079" s="59">
        <v>0</v>
      </c>
      <c r="Q1079" s="59">
        <v>0</v>
      </c>
      <c r="R1079" s="59">
        <v>0</v>
      </c>
      <c r="S1079" s="90"/>
      <c r="T1079" s="90"/>
      <c r="U1079" s="91"/>
    </row>
    <row r="1080" spans="1:21" ht="13.2" x14ac:dyDescent="0.25">
      <c r="A1080" s="59" t="s">
        <v>4993</v>
      </c>
      <c r="B1080" s="59" t="s">
        <v>6430</v>
      </c>
      <c r="C1080" s="59" t="s">
        <v>6438</v>
      </c>
      <c r="D1080" s="59" t="s">
        <v>128</v>
      </c>
      <c r="E1080" s="59">
        <v>0</v>
      </c>
      <c r="F1080" s="59">
        <v>0</v>
      </c>
      <c r="G1080" s="59">
        <v>0</v>
      </c>
      <c r="H1080" s="59">
        <v>0</v>
      </c>
      <c r="I1080" s="59">
        <v>0</v>
      </c>
      <c r="J1080" s="59">
        <v>0</v>
      </c>
      <c r="K1080" s="59">
        <v>0</v>
      </c>
      <c r="L1080" s="59">
        <v>0</v>
      </c>
      <c r="M1080" s="59">
        <v>0</v>
      </c>
      <c r="N1080" s="59">
        <v>0</v>
      </c>
      <c r="O1080" s="59">
        <v>0</v>
      </c>
      <c r="P1080" s="59">
        <v>0</v>
      </c>
      <c r="Q1080" s="59">
        <v>0</v>
      </c>
      <c r="R1080" s="59">
        <v>0</v>
      </c>
      <c r="S1080" s="90"/>
      <c r="T1080" s="90"/>
      <c r="U1080" s="91"/>
    </row>
    <row r="1081" spans="1:21" ht="13.2" x14ac:dyDescent="0.25">
      <c r="A1081" s="59" t="s">
        <v>4994</v>
      </c>
      <c r="B1081" s="59" t="s">
        <v>6430</v>
      </c>
      <c r="C1081" s="59" t="s">
        <v>6422</v>
      </c>
      <c r="D1081" s="59" t="s">
        <v>128</v>
      </c>
      <c r="E1081" s="59">
        <v>0</v>
      </c>
      <c r="F1081" s="59">
        <v>0</v>
      </c>
      <c r="G1081" s="59">
        <v>0</v>
      </c>
      <c r="H1081" s="59">
        <v>0</v>
      </c>
      <c r="I1081" s="59">
        <v>0</v>
      </c>
      <c r="J1081" s="59">
        <v>0</v>
      </c>
      <c r="K1081" s="59">
        <v>0</v>
      </c>
      <c r="L1081" s="59">
        <v>0</v>
      </c>
      <c r="M1081" s="59">
        <v>0</v>
      </c>
      <c r="N1081" s="59">
        <v>0</v>
      </c>
      <c r="O1081" s="59">
        <v>0</v>
      </c>
      <c r="P1081" s="59">
        <v>0</v>
      </c>
      <c r="Q1081" s="59">
        <v>0</v>
      </c>
      <c r="R1081" s="59">
        <v>0</v>
      </c>
      <c r="S1081" s="90"/>
      <c r="T1081" s="90"/>
      <c r="U1081" s="91"/>
    </row>
    <row r="1082" spans="1:21" ht="13.2" x14ac:dyDescent="0.25">
      <c r="A1082" s="59" t="s">
        <v>4995</v>
      </c>
      <c r="B1082" s="59" t="s">
        <v>6430</v>
      </c>
      <c r="C1082" s="59" t="s">
        <v>6439</v>
      </c>
      <c r="D1082" s="59" t="s">
        <v>128</v>
      </c>
      <c r="E1082" s="59">
        <v>0</v>
      </c>
      <c r="F1082" s="59">
        <v>0</v>
      </c>
      <c r="G1082" s="59">
        <v>0</v>
      </c>
      <c r="H1082" s="59">
        <v>0</v>
      </c>
      <c r="I1082" s="59">
        <v>0</v>
      </c>
      <c r="J1082" s="59">
        <v>0</v>
      </c>
      <c r="K1082" s="59">
        <v>0</v>
      </c>
      <c r="L1082" s="59">
        <v>0</v>
      </c>
      <c r="M1082" s="59">
        <v>0</v>
      </c>
      <c r="N1082" s="59">
        <v>0</v>
      </c>
      <c r="O1082" s="59">
        <v>0</v>
      </c>
      <c r="P1082" s="59">
        <v>0</v>
      </c>
      <c r="Q1082" s="59">
        <v>0</v>
      </c>
      <c r="R1082" s="59">
        <v>0</v>
      </c>
      <c r="S1082" s="90"/>
      <c r="T1082" s="90"/>
      <c r="U1082" s="91"/>
    </row>
    <row r="1083" spans="1:21" ht="13.2" x14ac:dyDescent="0.25">
      <c r="A1083" s="59" t="s">
        <v>4996</v>
      </c>
      <c r="B1083" s="59" t="s">
        <v>6430</v>
      </c>
      <c r="C1083" s="59" t="s">
        <v>6440</v>
      </c>
      <c r="D1083" s="59" t="s">
        <v>128</v>
      </c>
      <c r="E1083" s="59">
        <v>0</v>
      </c>
      <c r="F1083" s="59">
        <v>0</v>
      </c>
      <c r="G1083" s="59">
        <v>0</v>
      </c>
      <c r="H1083" s="59">
        <v>0</v>
      </c>
      <c r="I1083" s="59">
        <v>0</v>
      </c>
      <c r="J1083" s="59">
        <v>0</v>
      </c>
      <c r="K1083" s="59">
        <v>0</v>
      </c>
      <c r="L1083" s="59">
        <v>0</v>
      </c>
      <c r="M1083" s="59">
        <v>0</v>
      </c>
      <c r="N1083" s="59">
        <v>0</v>
      </c>
      <c r="O1083" s="59">
        <v>0</v>
      </c>
      <c r="P1083" s="59">
        <v>0</v>
      </c>
      <c r="Q1083" s="59">
        <v>0</v>
      </c>
      <c r="R1083" s="59">
        <v>0</v>
      </c>
      <c r="S1083" s="90"/>
      <c r="T1083" s="90"/>
      <c r="U1083" s="91"/>
    </row>
    <row r="1084" spans="1:21" ht="13.2" x14ac:dyDescent="0.25">
      <c r="A1084" s="59" t="s">
        <v>4997</v>
      </c>
      <c r="B1084" s="59" t="s">
        <v>6430</v>
      </c>
      <c r="C1084" s="59" t="s">
        <v>6441</v>
      </c>
      <c r="D1084" s="59" t="s">
        <v>128</v>
      </c>
      <c r="E1084" s="59">
        <v>0</v>
      </c>
      <c r="F1084" s="59">
        <v>0</v>
      </c>
      <c r="G1084" s="59">
        <v>0</v>
      </c>
      <c r="H1084" s="59">
        <v>0</v>
      </c>
      <c r="I1084" s="59">
        <v>0</v>
      </c>
      <c r="J1084" s="59">
        <v>0</v>
      </c>
      <c r="K1084" s="59">
        <v>0</v>
      </c>
      <c r="L1084" s="59">
        <v>0</v>
      </c>
      <c r="M1084" s="59">
        <v>0</v>
      </c>
      <c r="N1084" s="59">
        <v>0</v>
      </c>
      <c r="O1084" s="59">
        <v>0</v>
      </c>
      <c r="P1084" s="59">
        <v>0</v>
      </c>
      <c r="Q1084" s="59">
        <v>0</v>
      </c>
      <c r="R1084" s="59">
        <v>0</v>
      </c>
      <c r="S1084" s="90"/>
      <c r="T1084" s="90"/>
      <c r="U1084" s="91"/>
    </row>
    <row r="1085" spans="1:21" ht="13.2" x14ac:dyDescent="0.25">
      <c r="A1085" s="59" t="s">
        <v>4998</v>
      </c>
      <c r="B1085" s="59" t="s">
        <v>6430</v>
      </c>
      <c r="C1085" s="59" t="s">
        <v>6442</v>
      </c>
      <c r="D1085" s="59" t="s">
        <v>128</v>
      </c>
      <c r="E1085" s="59">
        <v>0</v>
      </c>
      <c r="F1085" s="59">
        <v>0</v>
      </c>
      <c r="G1085" s="59">
        <v>0</v>
      </c>
      <c r="H1085" s="59">
        <v>0</v>
      </c>
      <c r="I1085" s="59">
        <v>0</v>
      </c>
      <c r="J1085" s="59">
        <v>0</v>
      </c>
      <c r="K1085" s="59">
        <v>0</v>
      </c>
      <c r="L1085" s="59">
        <v>0</v>
      </c>
      <c r="M1085" s="59">
        <v>0</v>
      </c>
      <c r="N1085" s="59">
        <v>0</v>
      </c>
      <c r="O1085" s="59">
        <v>0</v>
      </c>
      <c r="P1085" s="59">
        <v>0</v>
      </c>
      <c r="Q1085" s="59">
        <v>0</v>
      </c>
      <c r="R1085" s="59">
        <v>0</v>
      </c>
      <c r="S1085" s="90"/>
      <c r="T1085" s="90"/>
      <c r="U1085" s="91"/>
    </row>
    <row r="1086" spans="1:21" ht="13.2" x14ac:dyDescent="0.25">
      <c r="A1086" s="59" t="s">
        <v>4999</v>
      </c>
      <c r="B1086" s="59" t="s">
        <v>6430</v>
      </c>
      <c r="C1086" s="59" t="s">
        <v>6443</v>
      </c>
      <c r="D1086" s="59" t="s">
        <v>128</v>
      </c>
      <c r="E1086" s="59">
        <v>0</v>
      </c>
      <c r="F1086" s="59">
        <v>0</v>
      </c>
      <c r="G1086" s="59">
        <v>0</v>
      </c>
      <c r="H1086" s="59">
        <v>0</v>
      </c>
      <c r="I1086" s="59">
        <v>0</v>
      </c>
      <c r="J1086" s="59">
        <v>0</v>
      </c>
      <c r="K1086" s="59">
        <v>0</v>
      </c>
      <c r="L1086" s="59">
        <v>0</v>
      </c>
      <c r="M1086" s="59">
        <v>0</v>
      </c>
      <c r="N1086" s="59">
        <v>0</v>
      </c>
      <c r="O1086" s="59">
        <v>0</v>
      </c>
      <c r="P1086" s="59">
        <v>0</v>
      </c>
      <c r="Q1086" s="59">
        <v>0</v>
      </c>
      <c r="R1086" s="59">
        <v>0</v>
      </c>
      <c r="S1086" s="90"/>
      <c r="T1086" s="90"/>
      <c r="U1086" s="91"/>
    </row>
    <row r="1087" spans="1:21" ht="13.2" x14ac:dyDescent="0.25">
      <c r="A1087" s="59" t="s">
        <v>5000</v>
      </c>
      <c r="B1087" s="59" t="s">
        <v>6430</v>
      </c>
      <c r="C1087" s="59" t="s">
        <v>6423</v>
      </c>
      <c r="D1087" s="59" t="s">
        <v>128</v>
      </c>
      <c r="E1087" s="59">
        <v>0</v>
      </c>
      <c r="F1087" s="59">
        <v>0</v>
      </c>
      <c r="G1087" s="59">
        <v>0</v>
      </c>
      <c r="H1087" s="59">
        <v>0</v>
      </c>
      <c r="I1087" s="59">
        <v>0</v>
      </c>
      <c r="J1087" s="59">
        <v>0</v>
      </c>
      <c r="K1087" s="59">
        <v>0</v>
      </c>
      <c r="L1087" s="59">
        <v>0</v>
      </c>
      <c r="M1087" s="59">
        <v>0</v>
      </c>
      <c r="N1087" s="59">
        <v>0</v>
      </c>
      <c r="O1087" s="59">
        <v>0</v>
      </c>
      <c r="P1087" s="59">
        <v>0</v>
      </c>
      <c r="Q1087" s="59">
        <v>0</v>
      </c>
      <c r="R1087" s="59">
        <v>0</v>
      </c>
      <c r="S1087" s="90"/>
      <c r="T1087" s="90"/>
      <c r="U1087" s="91"/>
    </row>
    <row r="1088" spans="1:21" ht="13.2" x14ac:dyDescent="0.25">
      <c r="A1088" s="59" t="s">
        <v>5001</v>
      </c>
      <c r="B1088" s="59" t="s">
        <v>6430</v>
      </c>
      <c r="C1088" s="59" t="s">
        <v>6444</v>
      </c>
      <c r="D1088" s="59" t="s">
        <v>128</v>
      </c>
      <c r="E1088" s="59">
        <v>0</v>
      </c>
      <c r="F1088" s="59">
        <v>0</v>
      </c>
      <c r="G1088" s="59">
        <v>0</v>
      </c>
      <c r="H1088" s="59">
        <v>0</v>
      </c>
      <c r="I1088" s="59">
        <v>0</v>
      </c>
      <c r="J1088" s="59">
        <v>0</v>
      </c>
      <c r="K1088" s="59">
        <v>0</v>
      </c>
      <c r="L1088" s="59">
        <v>0</v>
      </c>
      <c r="M1088" s="59">
        <v>0</v>
      </c>
      <c r="N1088" s="59">
        <v>0</v>
      </c>
      <c r="O1088" s="59">
        <v>0</v>
      </c>
      <c r="P1088" s="59">
        <v>0</v>
      </c>
      <c r="Q1088" s="59">
        <v>0</v>
      </c>
      <c r="R1088" s="59">
        <v>0</v>
      </c>
      <c r="S1088" s="90"/>
      <c r="T1088" s="90"/>
      <c r="U1088" s="91"/>
    </row>
    <row r="1089" spans="1:21" ht="13.2" x14ac:dyDescent="0.25">
      <c r="A1089" s="59" t="s">
        <v>5002</v>
      </c>
      <c r="B1089" s="59" t="s">
        <v>6430</v>
      </c>
      <c r="C1089" s="59" t="s">
        <v>6445</v>
      </c>
      <c r="D1089" s="59" t="s">
        <v>128</v>
      </c>
      <c r="E1089" s="59">
        <v>0</v>
      </c>
      <c r="F1089" s="59">
        <v>0</v>
      </c>
      <c r="G1089" s="59">
        <v>0</v>
      </c>
      <c r="H1089" s="59">
        <v>0</v>
      </c>
      <c r="I1089" s="59">
        <v>0</v>
      </c>
      <c r="J1089" s="59">
        <v>0</v>
      </c>
      <c r="K1089" s="59">
        <v>0</v>
      </c>
      <c r="L1089" s="59">
        <v>0</v>
      </c>
      <c r="M1089" s="59">
        <v>0</v>
      </c>
      <c r="N1089" s="59">
        <v>0</v>
      </c>
      <c r="O1089" s="59">
        <v>0</v>
      </c>
      <c r="P1089" s="59">
        <v>0</v>
      </c>
      <c r="Q1089" s="59">
        <v>0</v>
      </c>
      <c r="R1089" s="59">
        <v>0</v>
      </c>
      <c r="S1089" s="90"/>
      <c r="T1089" s="90"/>
      <c r="U1089" s="91"/>
    </row>
    <row r="1090" spans="1:21" ht="13.2" x14ac:dyDescent="0.25">
      <c r="A1090" s="59" t="s">
        <v>5003</v>
      </c>
      <c r="B1090" s="59" t="s">
        <v>6430</v>
      </c>
      <c r="C1090" s="59" t="s">
        <v>6425</v>
      </c>
      <c r="D1090" s="59" t="s">
        <v>128</v>
      </c>
      <c r="E1090" s="59">
        <v>0</v>
      </c>
      <c r="F1090" s="59">
        <v>0</v>
      </c>
      <c r="G1090" s="59">
        <v>0</v>
      </c>
      <c r="H1090" s="59">
        <v>0</v>
      </c>
      <c r="I1090" s="59">
        <v>0</v>
      </c>
      <c r="J1090" s="59">
        <v>0</v>
      </c>
      <c r="K1090" s="59">
        <v>0</v>
      </c>
      <c r="L1090" s="59">
        <v>0</v>
      </c>
      <c r="M1090" s="59">
        <v>0</v>
      </c>
      <c r="N1090" s="59">
        <v>0</v>
      </c>
      <c r="O1090" s="59">
        <v>0</v>
      </c>
      <c r="P1090" s="59">
        <v>0</v>
      </c>
      <c r="Q1090" s="59">
        <v>0</v>
      </c>
      <c r="R1090" s="59">
        <v>0</v>
      </c>
      <c r="S1090" s="90"/>
      <c r="T1090" s="90"/>
      <c r="U1090" s="91"/>
    </row>
    <row r="1091" spans="1:21" ht="13.2" x14ac:dyDescent="0.25">
      <c r="A1091" s="59" t="s">
        <v>5004</v>
      </c>
      <c r="B1091" s="59" t="s">
        <v>6430</v>
      </c>
      <c r="C1091" s="59" t="s">
        <v>6446</v>
      </c>
      <c r="D1091" s="59" t="s">
        <v>128</v>
      </c>
      <c r="E1091" s="59">
        <v>0</v>
      </c>
      <c r="F1091" s="59">
        <v>0</v>
      </c>
      <c r="G1091" s="59">
        <v>0</v>
      </c>
      <c r="H1091" s="59">
        <v>0</v>
      </c>
      <c r="I1091" s="59">
        <v>0</v>
      </c>
      <c r="J1091" s="59">
        <v>0</v>
      </c>
      <c r="K1091" s="59">
        <v>0</v>
      </c>
      <c r="L1091" s="59">
        <v>0</v>
      </c>
      <c r="M1091" s="59">
        <v>0</v>
      </c>
      <c r="N1091" s="59">
        <v>0</v>
      </c>
      <c r="O1091" s="59">
        <v>0</v>
      </c>
      <c r="P1091" s="59">
        <v>0</v>
      </c>
      <c r="Q1091" s="59">
        <v>0</v>
      </c>
      <c r="R1091" s="59">
        <v>0</v>
      </c>
      <c r="S1091" s="90"/>
      <c r="T1091" s="90"/>
      <c r="U1091" s="91"/>
    </row>
    <row r="1092" spans="1:21" ht="13.2" x14ac:dyDescent="0.25">
      <c r="A1092" s="59" t="s">
        <v>5005</v>
      </c>
      <c r="B1092" s="59" t="s">
        <v>6430</v>
      </c>
      <c r="C1092" s="59" t="s">
        <v>6426</v>
      </c>
      <c r="D1092" s="59" t="s">
        <v>128</v>
      </c>
      <c r="E1092" s="59">
        <v>0</v>
      </c>
      <c r="F1092" s="59">
        <v>0</v>
      </c>
      <c r="G1092" s="59">
        <v>0</v>
      </c>
      <c r="H1092" s="59">
        <v>0</v>
      </c>
      <c r="I1092" s="59">
        <v>0</v>
      </c>
      <c r="J1092" s="59">
        <v>0</v>
      </c>
      <c r="K1092" s="59">
        <v>0</v>
      </c>
      <c r="L1092" s="59">
        <v>0</v>
      </c>
      <c r="M1092" s="59">
        <v>0</v>
      </c>
      <c r="N1092" s="59">
        <v>0</v>
      </c>
      <c r="O1092" s="59">
        <v>0</v>
      </c>
      <c r="P1092" s="59">
        <v>0</v>
      </c>
      <c r="Q1092" s="59">
        <v>0</v>
      </c>
      <c r="R1092" s="59">
        <v>0</v>
      </c>
      <c r="S1092" s="90"/>
      <c r="T1092" s="90"/>
      <c r="U1092" s="91"/>
    </row>
    <row r="1093" spans="1:21" ht="13.2" x14ac:dyDescent="0.25">
      <c r="A1093" s="59" t="s">
        <v>5006</v>
      </c>
      <c r="B1093" s="59" t="s">
        <v>6430</v>
      </c>
      <c r="C1093" s="59" t="s">
        <v>6447</v>
      </c>
      <c r="D1093" s="59" t="s">
        <v>128</v>
      </c>
      <c r="E1093" s="59">
        <v>0</v>
      </c>
      <c r="F1093" s="59">
        <v>0</v>
      </c>
      <c r="G1093" s="59">
        <v>0</v>
      </c>
      <c r="H1093" s="59">
        <v>0</v>
      </c>
      <c r="I1093" s="59">
        <v>0</v>
      </c>
      <c r="J1093" s="59">
        <v>0</v>
      </c>
      <c r="K1093" s="59">
        <v>0</v>
      </c>
      <c r="L1093" s="59">
        <v>0</v>
      </c>
      <c r="M1093" s="59">
        <v>0</v>
      </c>
      <c r="N1093" s="59">
        <v>0</v>
      </c>
      <c r="O1093" s="59">
        <v>0</v>
      </c>
      <c r="P1093" s="59">
        <v>0</v>
      </c>
      <c r="Q1093" s="59">
        <v>0</v>
      </c>
      <c r="R1093" s="59">
        <v>0</v>
      </c>
      <c r="S1093" s="90"/>
      <c r="T1093" s="90"/>
      <c r="U1093" s="91"/>
    </row>
    <row r="1094" spans="1:21" ht="13.2" x14ac:dyDescent="0.25">
      <c r="A1094" s="59" t="s">
        <v>5007</v>
      </c>
      <c r="B1094" s="59" t="s">
        <v>6430</v>
      </c>
      <c r="C1094" s="59" t="s">
        <v>6428</v>
      </c>
      <c r="D1094" s="59" t="s">
        <v>128</v>
      </c>
      <c r="E1094" s="59">
        <v>0</v>
      </c>
      <c r="F1094" s="59">
        <v>0</v>
      </c>
      <c r="G1094" s="59">
        <v>0</v>
      </c>
      <c r="H1094" s="59">
        <v>0</v>
      </c>
      <c r="I1094" s="59">
        <v>0</v>
      </c>
      <c r="J1094" s="59">
        <v>0</v>
      </c>
      <c r="K1094" s="59">
        <v>0</v>
      </c>
      <c r="L1094" s="59">
        <v>0</v>
      </c>
      <c r="M1094" s="59">
        <v>0</v>
      </c>
      <c r="N1094" s="59">
        <v>0</v>
      </c>
      <c r="O1094" s="59">
        <v>0</v>
      </c>
      <c r="P1094" s="59">
        <v>0</v>
      </c>
      <c r="Q1094" s="59">
        <v>0</v>
      </c>
      <c r="R1094" s="59">
        <v>0</v>
      </c>
      <c r="S1094" s="90"/>
      <c r="T1094" s="90"/>
      <c r="U1094" s="91"/>
    </row>
    <row r="1095" spans="1:21" ht="13.2" x14ac:dyDescent="0.25">
      <c r="A1095" s="59" t="s">
        <v>5008</v>
      </c>
      <c r="B1095" s="59" t="s">
        <v>6430</v>
      </c>
      <c r="C1095" s="59" t="s">
        <v>6448</v>
      </c>
      <c r="D1095" s="59" t="s">
        <v>128</v>
      </c>
      <c r="E1095" s="59">
        <v>0</v>
      </c>
      <c r="F1095" s="59">
        <v>0</v>
      </c>
      <c r="G1095" s="59">
        <v>0</v>
      </c>
      <c r="H1095" s="59">
        <v>0</v>
      </c>
      <c r="I1095" s="59">
        <v>0</v>
      </c>
      <c r="J1095" s="59">
        <v>0</v>
      </c>
      <c r="K1095" s="59">
        <v>0</v>
      </c>
      <c r="L1095" s="59">
        <v>0</v>
      </c>
      <c r="M1095" s="59">
        <v>0</v>
      </c>
      <c r="N1095" s="59">
        <v>0</v>
      </c>
      <c r="O1095" s="59">
        <v>0</v>
      </c>
      <c r="P1095" s="59">
        <v>0</v>
      </c>
      <c r="Q1095" s="59">
        <v>0</v>
      </c>
      <c r="R1095" s="59">
        <v>0</v>
      </c>
      <c r="S1095" s="90"/>
      <c r="T1095" s="90"/>
      <c r="U1095" s="91"/>
    </row>
    <row r="1096" spans="1:21" ht="13.2" x14ac:dyDescent="0.25">
      <c r="A1096" s="59" t="s">
        <v>5009</v>
      </c>
      <c r="B1096" s="59" t="s">
        <v>6430</v>
      </c>
      <c r="C1096" s="59" t="s">
        <v>6449</v>
      </c>
      <c r="D1096" s="59" t="s">
        <v>128</v>
      </c>
      <c r="E1096" s="59">
        <v>0</v>
      </c>
      <c r="F1096" s="59">
        <v>0</v>
      </c>
      <c r="G1096" s="59">
        <v>0</v>
      </c>
      <c r="H1096" s="59">
        <v>0</v>
      </c>
      <c r="I1096" s="59">
        <v>0</v>
      </c>
      <c r="J1096" s="59">
        <v>0</v>
      </c>
      <c r="K1096" s="59">
        <v>0</v>
      </c>
      <c r="L1096" s="59">
        <v>0</v>
      </c>
      <c r="M1096" s="59">
        <v>0</v>
      </c>
      <c r="N1096" s="59">
        <v>0</v>
      </c>
      <c r="O1096" s="59">
        <v>0</v>
      </c>
      <c r="P1096" s="59">
        <v>0</v>
      </c>
      <c r="Q1096" s="59">
        <v>0</v>
      </c>
      <c r="R1096" s="59">
        <v>0</v>
      </c>
      <c r="S1096" s="90"/>
      <c r="T1096" s="90"/>
      <c r="U1096" s="91"/>
    </row>
    <row r="1097" spans="1:21" ht="13.2" x14ac:dyDescent="0.25">
      <c r="A1097" s="59" t="s">
        <v>5010</v>
      </c>
      <c r="B1097" s="59" t="s">
        <v>6430</v>
      </c>
      <c r="C1097" s="59" t="s">
        <v>6450</v>
      </c>
      <c r="D1097" s="59" t="s">
        <v>128</v>
      </c>
      <c r="E1097" s="59">
        <v>0</v>
      </c>
      <c r="F1097" s="59">
        <v>0</v>
      </c>
      <c r="G1097" s="59">
        <v>0</v>
      </c>
      <c r="H1097" s="59">
        <v>0</v>
      </c>
      <c r="I1097" s="59">
        <v>0</v>
      </c>
      <c r="J1097" s="59">
        <v>0</v>
      </c>
      <c r="K1097" s="59">
        <v>0</v>
      </c>
      <c r="L1097" s="59">
        <v>0</v>
      </c>
      <c r="M1097" s="59">
        <v>0</v>
      </c>
      <c r="N1097" s="59">
        <v>0</v>
      </c>
      <c r="O1097" s="59">
        <v>0</v>
      </c>
      <c r="P1097" s="59">
        <v>0</v>
      </c>
      <c r="Q1097" s="59">
        <v>0</v>
      </c>
      <c r="R1097" s="59">
        <v>0</v>
      </c>
      <c r="S1097" s="90"/>
      <c r="T1097" s="90"/>
      <c r="U1097" s="91"/>
    </row>
    <row r="1098" spans="1:21" ht="13.2" x14ac:dyDescent="0.25">
      <c r="A1098" s="59" t="s">
        <v>5011</v>
      </c>
      <c r="B1098" s="59" t="s">
        <v>6430</v>
      </c>
      <c r="C1098" s="59" t="s">
        <v>6451</v>
      </c>
      <c r="D1098" s="59" t="s">
        <v>128</v>
      </c>
      <c r="E1098" s="59">
        <v>181</v>
      </c>
      <c r="F1098" s="59">
        <v>181</v>
      </c>
      <c r="G1098" s="59">
        <v>181</v>
      </c>
      <c r="H1098" s="59">
        <v>181</v>
      </c>
      <c r="I1098" s="59">
        <v>181</v>
      </c>
      <c r="J1098" s="59">
        <v>181</v>
      </c>
      <c r="K1098" s="59">
        <v>181</v>
      </c>
      <c r="L1098" s="59">
        <v>181</v>
      </c>
      <c r="M1098" s="59">
        <v>181</v>
      </c>
      <c r="N1098" s="59">
        <v>181</v>
      </c>
      <c r="O1098" s="59">
        <v>181</v>
      </c>
      <c r="P1098" s="59">
        <v>181</v>
      </c>
      <c r="Q1098" s="59">
        <v>181</v>
      </c>
      <c r="R1098" s="59">
        <v>180679</v>
      </c>
      <c r="S1098" s="90"/>
      <c r="T1098" s="90"/>
      <c r="U1098" s="91"/>
    </row>
    <row r="1099" spans="1:21" ht="13.2" x14ac:dyDescent="0.25">
      <c r="A1099" s="59" t="s">
        <v>5012</v>
      </c>
      <c r="B1099" s="59" t="s">
        <v>6430</v>
      </c>
      <c r="C1099" s="59" t="s">
        <v>6452</v>
      </c>
      <c r="D1099" s="59" t="s">
        <v>128</v>
      </c>
      <c r="E1099" s="59">
        <v>0</v>
      </c>
      <c r="F1099" s="59">
        <v>0</v>
      </c>
      <c r="G1099" s="59">
        <v>0</v>
      </c>
      <c r="H1099" s="59">
        <v>0</v>
      </c>
      <c r="I1099" s="59">
        <v>0</v>
      </c>
      <c r="J1099" s="59">
        <v>0</v>
      </c>
      <c r="K1099" s="59">
        <v>0</v>
      </c>
      <c r="L1099" s="59">
        <v>0</v>
      </c>
      <c r="M1099" s="59">
        <v>0</v>
      </c>
      <c r="N1099" s="59">
        <v>0</v>
      </c>
      <c r="O1099" s="59">
        <v>0</v>
      </c>
      <c r="P1099" s="59">
        <v>0</v>
      </c>
      <c r="Q1099" s="59">
        <v>0</v>
      </c>
      <c r="R1099" s="59">
        <v>0</v>
      </c>
      <c r="S1099" s="90"/>
      <c r="T1099" s="90"/>
      <c r="U1099" s="91"/>
    </row>
    <row r="1100" spans="1:21" ht="13.2" x14ac:dyDescent="0.25">
      <c r="A1100" s="59" t="s">
        <v>5013</v>
      </c>
      <c r="B1100" s="59" t="s">
        <v>6430</v>
      </c>
      <c r="C1100" s="59" t="s">
        <v>6453</v>
      </c>
      <c r="D1100" s="59" t="s">
        <v>128</v>
      </c>
      <c r="E1100" s="59">
        <v>450894</v>
      </c>
      <c r="F1100" s="59">
        <v>450918</v>
      </c>
      <c r="G1100" s="59">
        <v>454219</v>
      </c>
      <c r="H1100" s="59">
        <v>453699</v>
      </c>
      <c r="I1100" s="59">
        <v>453832</v>
      </c>
      <c r="J1100" s="59">
        <v>457998</v>
      </c>
      <c r="K1100" s="59">
        <v>455976</v>
      </c>
      <c r="L1100" s="59">
        <v>456023</v>
      </c>
      <c r="M1100" s="59">
        <v>456439</v>
      </c>
      <c r="N1100" s="59">
        <v>458720</v>
      </c>
      <c r="O1100" s="59">
        <v>463601</v>
      </c>
      <c r="P1100" s="59">
        <v>464951</v>
      </c>
      <c r="Q1100" s="59">
        <v>471186</v>
      </c>
      <c r="R1100" s="59">
        <v>457284644</v>
      </c>
      <c r="S1100" s="90"/>
      <c r="T1100" s="90"/>
      <c r="U1100" s="91"/>
    </row>
    <row r="1101" spans="1:21" ht="13.2" x14ac:dyDescent="0.25">
      <c r="A1101" s="59" t="s">
        <v>5014</v>
      </c>
      <c r="B1101" s="59" t="s">
        <v>6430</v>
      </c>
      <c r="C1101" s="59" t="s">
        <v>6454</v>
      </c>
      <c r="D1101" s="59" t="s">
        <v>128</v>
      </c>
      <c r="E1101" s="59">
        <v>0</v>
      </c>
      <c r="F1101" s="59">
        <v>0</v>
      </c>
      <c r="G1101" s="59">
        <v>0</v>
      </c>
      <c r="H1101" s="59">
        <v>0</v>
      </c>
      <c r="I1101" s="59">
        <v>0</v>
      </c>
      <c r="J1101" s="59">
        <v>0</v>
      </c>
      <c r="K1101" s="59">
        <v>0</v>
      </c>
      <c r="L1101" s="59">
        <v>0</v>
      </c>
      <c r="M1101" s="59">
        <v>0</v>
      </c>
      <c r="N1101" s="59">
        <v>0</v>
      </c>
      <c r="O1101" s="59">
        <v>0</v>
      </c>
      <c r="P1101" s="59">
        <v>0</v>
      </c>
      <c r="Q1101" s="59">
        <v>0</v>
      </c>
      <c r="R1101" s="59">
        <v>0</v>
      </c>
      <c r="S1101" s="90"/>
      <c r="T1101" s="90"/>
      <c r="U1101" s="91"/>
    </row>
    <row r="1102" spans="1:21" ht="13.2" x14ac:dyDescent="0.25">
      <c r="A1102" s="59" t="s">
        <v>5015</v>
      </c>
      <c r="B1102" s="59" t="s">
        <v>6455</v>
      </c>
      <c r="C1102" s="59" t="s">
        <v>6456</v>
      </c>
      <c r="D1102" s="59" t="s">
        <v>128</v>
      </c>
      <c r="E1102" s="59">
        <v>1048</v>
      </c>
      <c r="F1102" s="59">
        <v>1048</v>
      </c>
      <c r="G1102" s="59">
        <v>1048</v>
      </c>
      <c r="H1102" s="59">
        <v>1101</v>
      </c>
      <c r="I1102" s="59">
        <v>1101</v>
      </c>
      <c r="J1102" s="59">
        <v>1101</v>
      </c>
      <c r="K1102" s="59">
        <v>1101</v>
      </c>
      <c r="L1102" s="59">
        <v>1101</v>
      </c>
      <c r="M1102" s="59">
        <v>1101</v>
      </c>
      <c r="N1102" s="59">
        <v>1101</v>
      </c>
      <c r="O1102" s="59">
        <v>1101</v>
      </c>
      <c r="P1102" s="59">
        <v>1101</v>
      </c>
      <c r="Q1102" s="59">
        <v>1101</v>
      </c>
      <c r="R1102" s="59">
        <v>1090190</v>
      </c>
      <c r="S1102" s="90"/>
      <c r="T1102" s="90"/>
      <c r="U1102" s="91"/>
    </row>
    <row r="1103" spans="1:21" ht="13.2" x14ac:dyDescent="0.25">
      <c r="A1103" s="59" t="s">
        <v>5016</v>
      </c>
      <c r="B1103" s="59" t="s">
        <v>6455</v>
      </c>
      <c r="C1103" s="59" t="s">
        <v>6457</v>
      </c>
      <c r="D1103" s="59" t="s">
        <v>128</v>
      </c>
      <c r="E1103" s="59">
        <v>0</v>
      </c>
      <c r="F1103" s="59">
        <v>0</v>
      </c>
      <c r="G1103" s="59">
        <v>0</v>
      </c>
      <c r="H1103" s="59">
        <v>0</v>
      </c>
      <c r="I1103" s="59">
        <v>0</v>
      </c>
      <c r="J1103" s="59">
        <v>0</v>
      </c>
      <c r="K1103" s="59">
        <v>0</v>
      </c>
      <c r="L1103" s="59">
        <v>0</v>
      </c>
      <c r="M1103" s="59">
        <v>0</v>
      </c>
      <c r="N1103" s="59">
        <v>0</v>
      </c>
      <c r="O1103" s="59">
        <v>0</v>
      </c>
      <c r="P1103" s="59">
        <v>0</v>
      </c>
      <c r="Q1103" s="59">
        <v>0</v>
      </c>
      <c r="R1103" s="59">
        <v>0</v>
      </c>
      <c r="S1103" s="90"/>
      <c r="T1103" s="90"/>
      <c r="U1103" s="91"/>
    </row>
    <row r="1104" spans="1:21" ht="13.2" x14ac:dyDescent="0.25">
      <c r="A1104" s="59" t="s">
        <v>5017</v>
      </c>
      <c r="B1104" s="59" t="s">
        <v>6458</v>
      </c>
      <c r="C1104" s="59" t="s">
        <v>6459</v>
      </c>
      <c r="D1104" s="59" t="s">
        <v>128</v>
      </c>
      <c r="E1104" s="59">
        <v>0</v>
      </c>
      <c r="F1104" s="59">
        <v>0</v>
      </c>
      <c r="G1104" s="59">
        <v>0</v>
      </c>
      <c r="H1104" s="59">
        <v>0</v>
      </c>
      <c r="I1104" s="59">
        <v>0</v>
      </c>
      <c r="J1104" s="59">
        <v>0</v>
      </c>
      <c r="K1104" s="59">
        <v>0</v>
      </c>
      <c r="L1104" s="59">
        <v>0</v>
      </c>
      <c r="M1104" s="59">
        <v>0</v>
      </c>
      <c r="N1104" s="59">
        <v>0</v>
      </c>
      <c r="O1104" s="59">
        <v>0</v>
      </c>
      <c r="P1104" s="59">
        <v>0</v>
      </c>
      <c r="Q1104" s="59">
        <v>0</v>
      </c>
      <c r="R1104" s="59">
        <v>0</v>
      </c>
      <c r="S1104" s="90"/>
      <c r="T1104" s="90"/>
      <c r="U1104" s="91"/>
    </row>
    <row r="1105" spans="1:21" ht="13.2" x14ac:dyDescent="0.25">
      <c r="A1105" s="59" t="s">
        <v>5018</v>
      </c>
      <c r="B1105" s="59" t="s">
        <v>6458</v>
      </c>
      <c r="C1105" s="59" t="s">
        <v>6460</v>
      </c>
      <c r="D1105" s="59" t="s">
        <v>128</v>
      </c>
      <c r="E1105" s="59">
        <v>0</v>
      </c>
      <c r="F1105" s="59">
        <v>0</v>
      </c>
      <c r="G1105" s="59">
        <v>0</v>
      </c>
      <c r="H1105" s="59">
        <v>0</v>
      </c>
      <c r="I1105" s="59">
        <v>0</v>
      </c>
      <c r="J1105" s="59">
        <v>0</v>
      </c>
      <c r="K1105" s="59">
        <v>0</v>
      </c>
      <c r="L1105" s="59">
        <v>0</v>
      </c>
      <c r="M1105" s="59">
        <v>0</v>
      </c>
      <c r="N1105" s="59">
        <v>0</v>
      </c>
      <c r="O1105" s="59">
        <v>0</v>
      </c>
      <c r="P1105" s="59">
        <v>0</v>
      </c>
      <c r="Q1105" s="59">
        <v>0</v>
      </c>
      <c r="R1105" s="59">
        <v>0</v>
      </c>
      <c r="S1105" s="90"/>
      <c r="T1105" s="90"/>
      <c r="U1105" s="91"/>
    </row>
    <row r="1106" spans="1:21" ht="13.2" x14ac:dyDescent="0.25">
      <c r="A1106" s="59" t="s">
        <v>5019</v>
      </c>
      <c r="B1106" s="59" t="s">
        <v>6458</v>
      </c>
      <c r="C1106" s="59" t="s">
        <v>6461</v>
      </c>
      <c r="D1106" s="59" t="s">
        <v>128</v>
      </c>
      <c r="E1106" s="59">
        <v>0</v>
      </c>
      <c r="F1106" s="59">
        <v>0</v>
      </c>
      <c r="G1106" s="59">
        <v>0</v>
      </c>
      <c r="H1106" s="59">
        <v>0</v>
      </c>
      <c r="I1106" s="59">
        <v>0</v>
      </c>
      <c r="J1106" s="59">
        <v>0</v>
      </c>
      <c r="K1106" s="59">
        <v>0</v>
      </c>
      <c r="L1106" s="59">
        <v>0</v>
      </c>
      <c r="M1106" s="59">
        <v>0</v>
      </c>
      <c r="N1106" s="59">
        <v>0</v>
      </c>
      <c r="O1106" s="59">
        <v>0</v>
      </c>
      <c r="P1106" s="59">
        <v>0</v>
      </c>
      <c r="Q1106" s="59">
        <v>0</v>
      </c>
      <c r="R1106" s="59">
        <v>0</v>
      </c>
      <c r="S1106" s="90"/>
      <c r="T1106" s="90"/>
      <c r="U1106" s="91"/>
    </row>
    <row r="1107" spans="1:21" ht="13.2" x14ac:dyDescent="0.25">
      <c r="A1107" s="59" t="s">
        <v>5020</v>
      </c>
      <c r="B1107" s="59" t="s">
        <v>6458</v>
      </c>
      <c r="C1107" s="59" t="s">
        <v>6462</v>
      </c>
      <c r="D1107" s="59" t="s">
        <v>128</v>
      </c>
      <c r="E1107" s="59">
        <v>0</v>
      </c>
      <c r="F1107" s="59">
        <v>0</v>
      </c>
      <c r="G1107" s="59">
        <v>0</v>
      </c>
      <c r="H1107" s="59">
        <v>0</v>
      </c>
      <c r="I1107" s="59">
        <v>0</v>
      </c>
      <c r="J1107" s="59">
        <v>0</v>
      </c>
      <c r="K1107" s="59">
        <v>0</v>
      </c>
      <c r="L1107" s="59">
        <v>0</v>
      </c>
      <c r="M1107" s="59">
        <v>0</v>
      </c>
      <c r="N1107" s="59">
        <v>0</v>
      </c>
      <c r="O1107" s="59">
        <v>0</v>
      </c>
      <c r="P1107" s="59">
        <v>0</v>
      </c>
      <c r="Q1107" s="59">
        <v>0</v>
      </c>
      <c r="R1107" s="59">
        <v>0</v>
      </c>
      <c r="S1107" s="90"/>
      <c r="T1107" s="90"/>
      <c r="U1107" s="91"/>
    </row>
    <row r="1108" spans="1:21" ht="13.2" x14ac:dyDescent="0.25">
      <c r="A1108" s="59" t="s">
        <v>5021</v>
      </c>
      <c r="B1108" s="59" t="s">
        <v>6458</v>
      </c>
      <c r="C1108" s="59" t="s">
        <v>6463</v>
      </c>
      <c r="D1108" s="59" t="s">
        <v>128</v>
      </c>
      <c r="E1108" s="59">
        <v>0</v>
      </c>
      <c r="F1108" s="59">
        <v>0</v>
      </c>
      <c r="G1108" s="59">
        <v>0</v>
      </c>
      <c r="H1108" s="59">
        <v>0</v>
      </c>
      <c r="I1108" s="59">
        <v>0</v>
      </c>
      <c r="J1108" s="59">
        <v>0</v>
      </c>
      <c r="K1108" s="59">
        <v>0</v>
      </c>
      <c r="L1108" s="59">
        <v>0</v>
      </c>
      <c r="M1108" s="59">
        <v>0</v>
      </c>
      <c r="N1108" s="59">
        <v>0</v>
      </c>
      <c r="O1108" s="59">
        <v>0</v>
      </c>
      <c r="P1108" s="59">
        <v>0</v>
      </c>
      <c r="Q1108" s="59">
        <v>0</v>
      </c>
      <c r="R1108" s="59">
        <v>0</v>
      </c>
      <c r="S1108" s="90"/>
      <c r="T1108" s="90"/>
      <c r="U1108" s="91"/>
    </row>
    <row r="1109" spans="1:21" ht="13.2" x14ac:dyDescent="0.25">
      <c r="A1109" s="59" t="s">
        <v>5022</v>
      </c>
      <c r="B1109" s="59" t="s">
        <v>6458</v>
      </c>
      <c r="C1109" s="59" t="s">
        <v>6464</v>
      </c>
      <c r="D1109" s="59" t="s">
        <v>128</v>
      </c>
      <c r="E1109" s="59">
        <v>0</v>
      </c>
      <c r="F1109" s="59">
        <v>0</v>
      </c>
      <c r="G1109" s="59">
        <v>0</v>
      </c>
      <c r="H1109" s="59">
        <v>0</v>
      </c>
      <c r="I1109" s="59">
        <v>0</v>
      </c>
      <c r="J1109" s="59">
        <v>0</v>
      </c>
      <c r="K1109" s="59">
        <v>0</v>
      </c>
      <c r="L1109" s="59">
        <v>0</v>
      </c>
      <c r="M1109" s="59">
        <v>0</v>
      </c>
      <c r="N1109" s="59">
        <v>0</v>
      </c>
      <c r="O1109" s="59">
        <v>0</v>
      </c>
      <c r="P1109" s="59">
        <v>0</v>
      </c>
      <c r="Q1109" s="59">
        <v>0</v>
      </c>
      <c r="R1109" s="59">
        <v>0</v>
      </c>
      <c r="S1109" s="90"/>
      <c r="T1109" s="90"/>
      <c r="U1109" s="91"/>
    </row>
    <row r="1110" spans="1:21" ht="13.2" x14ac:dyDescent="0.25">
      <c r="A1110" s="59" t="s">
        <v>5023</v>
      </c>
      <c r="B1110" s="59" t="s">
        <v>6458</v>
      </c>
      <c r="C1110" s="59" t="s">
        <v>6465</v>
      </c>
      <c r="D1110" s="59" t="s">
        <v>128</v>
      </c>
      <c r="E1110" s="59">
        <v>71</v>
      </c>
      <c r="F1110" s="59">
        <v>71</v>
      </c>
      <c r="G1110" s="59">
        <v>71</v>
      </c>
      <c r="H1110" s="59">
        <v>71</v>
      </c>
      <c r="I1110" s="59">
        <v>71</v>
      </c>
      <c r="J1110" s="59">
        <v>71</v>
      </c>
      <c r="K1110" s="59">
        <v>71</v>
      </c>
      <c r="L1110" s="59">
        <v>71</v>
      </c>
      <c r="M1110" s="59">
        <v>71</v>
      </c>
      <c r="N1110" s="59">
        <v>71</v>
      </c>
      <c r="O1110" s="59">
        <v>71</v>
      </c>
      <c r="P1110" s="59">
        <v>71</v>
      </c>
      <c r="Q1110" s="59">
        <v>71</v>
      </c>
      <c r="R1110" s="59">
        <v>71312</v>
      </c>
      <c r="S1110" s="90"/>
      <c r="T1110" s="90"/>
      <c r="U1110" s="91"/>
    </row>
    <row r="1111" spans="1:21" ht="13.2" x14ac:dyDescent="0.25">
      <c r="A1111" s="59" t="s">
        <v>5024</v>
      </c>
      <c r="B1111" s="59" t="s">
        <v>6458</v>
      </c>
      <c r="C1111" s="59" t="s">
        <v>6466</v>
      </c>
      <c r="D1111" s="59" t="s">
        <v>128</v>
      </c>
      <c r="E1111" s="59">
        <v>0</v>
      </c>
      <c r="F1111" s="59">
        <v>0</v>
      </c>
      <c r="G1111" s="59">
        <v>0</v>
      </c>
      <c r="H1111" s="59">
        <v>0</v>
      </c>
      <c r="I1111" s="59">
        <v>0</v>
      </c>
      <c r="J1111" s="59">
        <v>0</v>
      </c>
      <c r="K1111" s="59">
        <v>0</v>
      </c>
      <c r="L1111" s="59">
        <v>0</v>
      </c>
      <c r="M1111" s="59">
        <v>0</v>
      </c>
      <c r="N1111" s="59">
        <v>0</v>
      </c>
      <c r="O1111" s="59">
        <v>0</v>
      </c>
      <c r="P1111" s="59">
        <v>0</v>
      </c>
      <c r="Q1111" s="59">
        <v>0</v>
      </c>
      <c r="R1111" s="59">
        <v>0</v>
      </c>
      <c r="S1111" s="90"/>
      <c r="T1111" s="90"/>
      <c r="U1111" s="91"/>
    </row>
    <row r="1112" spans="1:21" ht="13.2" x14ac:dyDescent="0.25">
      <c r="A1112" s="59" t="s">
        <v>5025</v>
      </c>
      <c r="B1112" s="59" t="s">
        <v>6458</v>
      </c>
      <c r="C1112" s="59" t="s">
        <v>6467</v>
      </c>
      <c r="D1112" s="59" t="s">
        <v>128</v>
      </c>
      <c r="E1112" s="59">
        <v>0</v>
      </c>
      <c r="F1112" s="59">
        <v>0</v>
      </c>
      <c r="G1112" s="59">
        <v>0</v>
      </c>
      <c r="H1112" s="59">
        <v>0</v>
      </c>
      <c r="I1112" s="59">
        <v>0</v>
      </c>
      <c r="J1112" s="59">
        <v>0</v>
      </c>
      <c r="K1112" s="59">
        <v>0</v>
      </c>
      <c r="L1112" s="59">
        <v>0</v>
      </c>
      <c r="M1112" s="59">
        <v>0</v>
      </c>
      <c r="N1112" s="59">
        <v>0</v>
      </c>
      <c r="O1112" s="59">
        <v>0</v>
      </c>
      <c r="P1112" s="59">
        <v>0</v>
      </c>
      <c r="Q1112" s="59">
        <v>0</v>
      </c>
      <c r="R1112" s="59">
        <v>0</v>
      </c>
      <c r="S1112" s="90"/>
      <c r="T1112" s="90"/>
      <c r="U1112" s="91"/>
    </row>
    <row r="1113" spans="1:21" ht="13.2" x14ac:dyDescent="0.25">
      <c r="A1113" s="59" t="s">
        <v>5026</v>
      </c>
      <c r="B1113" s="59" t="s">
        <v>6458</v>
      </c>
      <c r="C1113" s="59" t="s">
        <v>6468</v>
      </c>
      <c r="D1113" s="59" t="s">
        <v>128</v>
      </c>
      <c r="E1113" s="59">
        <v>0</v>
      </c>
      <c r="F1113" s="59">
        <v>0</v>
      </c>
      <c r="G1113" s="59">
        <v>0</v>
      </c>
      <c r="H1113" s="59">
        <v>0</v>
      </c>
      <c r="I1113" s="59">
        <v>0</v>
      </c>
      <c r="J1113" s="59">
        <v>0</v>
      </c>
      <c r="K1113" s="59">
        <v>0</v>
      </c>
      <c r="L1113" s="59">
        <v>0</v>
      </c>
      <c r="M1113" s="59">
        <v>0</v>
      </c>
      <c r="N1113" s="59">
        <v>0</v>
      </c>
      <c r="O1113" s="59">
        <v>0</v>
      </c>
      <c r="P1113" s="59">
        <v>0</v>
      </c>
      <c r="Q1113" s="59">
        <v>0</v>
      </c>
      <c r="R1113" s="59">
        <v>0</v>
      </c>
      <c r="S1113" s="90"/>
      <c r="T1113" s="90"/>
      <c r="U1113" s="91"/>
    </row>
    <row r="1114" spans="1:21" ht="13.2" x14ac:dyDescent="0.25">
      <c r="A1114" s="59" t="s">
        <v>5027</v>
      </c>
      <c r="B1114" s="59" t="s">
        <v>6458</v>
      </c>
      <c r="C1114" s="59" t="s">
        <v>6469</v>
      </c>
      <c r="D1114" s="59" t="s">
        <v>128</v>
      </c>
      <c r="E1114" s="59">
        <v>366549</v>
      </c>
      <c r="F1114" s="59">
        <v>369714</v>
      </c>
      <c r="G1114" s="59">
        <v>370334</v>
      </c>
      <c r="H1114" s="59">
        <v>369302</v>
      </c>
      <c r="I1114" s="59">
        <v>368747</v>
      </c>
      <c r="J1114" s="59">
        <v>370358</v>
      </c>
      <c r="K1114" s="59">
        <v>370996</v>
      </c>
      <c r="L1114" s="59">
        <v>372013</v>
      </c>
      <c r="M1114" s="59">
        <v>373211</v>
      </c>
      <c r="N1114" s="59">
        <v>374738</v>
      </c>
      <c r="O1114" s="59">
        <v>376650</v>
      </c>
      <c r="P1114" s="59">
        <v>380360</v>
      </c>
      <c r="Q1114" s="59">
        <v>387177</v>
      </c>
      <c r="R1114" s="59">
        <v>372773811</v>
      </c>
      <c r="S1114" s="90"/>
      <c r="T1114" s="90"/>
      <c r="U1114" s="91"/>
    </row>
    <row r="1115" spans="1:21" ht="13.2" x14ac:dyDescent="0.25">
      <c r="A1115" s="59" t="s">
        <v>5028</v>
      </c>
      <c r="B1115" s="59" t="s">
        <v>6470</v>
      </c>
      <c r="C1115" s="59" t="s">
        <v>6471</v>
      </c>
      <c r="D1115" s="59" t="s">
        <v>128</v>
      </c>
      <c r="E1115" s="59">
        <v>0</v>
      </c>
      <c r="F1115" s="59">
        <v>0</v>
      </c>
      <c r="G1115" s="59">
        <v>0</v>
      </c>
      <c r="H1115" s="59">
        <v>0</v>
      </c>
      <c r="I1115" s="59">
        <v>0</v>
      </c>
      <c r="J1115" s="59">
        <v>0</v>
      </c>
      <c r="K1115" s="59">
        <v>0</v>
      </c>
      <c r="L1115" s="59">
        <v>0</v>
      </c>
      <c r="M1115" s="59">
        <v>0</v>
      </c>
      <c r="N1115" s="59">
        <v>0</v>
      </c>
      <c r="O1115" s="59">
        <v>0</v>
      </c>
      <c r="P1115" s="59">
        <v>0</v>
      </c>
      <c r="Q1115" s="59">
        <v>0</v>
      </c>
      <c r="R1115" s="59">
        <v>0</v>
      </c>
      <c r="S1115" s="90"/>
      <c r="T1115" s="90"/>
      <c r="U1115" s="91"/>
    </row>
    <row r="1116" spans="1:21" ht="13.2" x14ac:dyDescent="0.25">
      <c r="A1116" s="59" t="s">
        <v>5029</v>
      </c>
      <c r="B1116" s="59" t="s">
        <v>6470</v>
      </c>
      <c r="C1116" s="59" t="s">
        <v>6472</v>
      </c>
      <c r="D1116" s="59" t="s">
        <v>128</v>
      </c>
      <c r="E1116" s="59">
        <v>0</v>
      </c>
      <c r="F1116" s="59">
        <v>0</v>
      </c>
      <c r="G1116" s="59">
        <v>0</v>
      </c>
      <c r="H1116" s="59">
        <v>0</v>
      </c>
      <c r="I1116" s="59">
        <v>0</v>
      </c>
      <c r="J1116" s="59">
        <v>0</v>
      </c>
      <c r="K1116" s="59">
        <v>0</v>
      </c>
      <c r="L1116" s="59">
        <v>0</v>
      </c>
      <c r="M1116" s="59">
        <v>0</v>
      </c>
      <c r="N1116" s="59">
        <v>0</v>
      </c>
      <c r="O1116" s="59">
        <v>0</v>
      </c>
      <c r="P1116" s="59">
        <v>0</v>
      </c>
      <c r="Q1116" s="59">
        <v>0</v>
      </c>
      <c r="R1116" s="59">
        <v>0</v>
      </c>
      <c r="S1116" s="90"/>
      <c r="T1116" s="90"/>
      <c r="U1116" s="91"/>
    </row>
    <row r="1117" spans="1:21" ht="13.2" x14ac:dyDescent="0.25">
      <c r="A1117" s="59" t="s">
        <v>5030</v>
      </c>
      <c r="B1117" s="59" t="s">
        <v>6470</v>
      </c>
      <c r="C1117" s="59" t="s">
        <v>6473</v>
      </c>
      <c r="D1117" s="59" t="s">
        <v>128</v>
      </c>
      <c r="E1117" s="59">
        <v>0</v>
      </c>
      <c r="F1117" s="59">
        <v>0</v>
      </c>
      <c r="G1117" s="59">
        <v>0</v>
      </c>
      <c r="H1117" s="59">
        <v>0</v>
      </c>
      <c r="I1117" s="59">
        <v>0</v>
      </c>
      <c r="J1117" s="59">
        <v>0</v>
      </c>
      <c r="K1117" s="59">
        <v>0</v>
      </c>
      <c r="L1117" s="59">
        <v>0</v>
      </c>
      <c r="M1117" s="59">
        <v>0</v>
      </c>
      <c r="N1117" s="59">
        <v>0</v>
      </c>
      <c r="O1117" s="59">
        <v>0</v>
      </c>
      <c r="P1117" s="59">
        <v>0</v>
      </c>
      <c r="Q1117" s="59">
        <v>0</v>
      </c>
      <c r="R1117" s="59">
        <v>0</v>
      </c>
      <c r="S1117" s="90"/>
      <c r="T1117" s="90"/>
      <c r="U1117" s="91"/>
    </row>
    <row r="1118" spans="1:21" ht="13.2" x14ac:dyDescent="0.25">
      <c r="A1118" s="59" t="s">
        <v>5031</v>
      </c>
      <c r="B1118" s="59" t="s">
        <v>6470</v>
      </c>
      <c r="C1118" s="59" t="s">
        <v>6474</v>
      </c>
      <c r="D1118" s="59" t="s">
        <v>128</v>
      </c>
      <c r="E1118" s="59">
        <v>0</v>
      </c>
      <c r="F1118" s="59">
        <v>0</v>
      </c>
      <c r="G1118" s="59">
        <v>0</v>
      </c>
      <c r="H1118" s="59">
        <v>0</v>
      </c>
      <c r="I1118" s="59">
        <v>0</v>
      </c>
      <c r="J1118" s="59">
        <v>0</v>
      </c>
      <c r="K1118" s="59">
        <v>0</v>
      </c>
      <c r="L1118" s="59">
        <v>0</v>
      </c>
      <c r="M1118" s="59">
        <v>0</v>
      </c>
      <c r="N1118" s="59">
        <v>0</v>
      </c>
      <c r="O1118" s="59">
        <v>0</v>
      </c>
      <c r="P1118" s="59">
        <v>0</v>
      </c>
      <c r="Q1118" s="59">
        <v>0</v>
      </c>
      <c r="R1118" s="59">
        <v>0</v>
      </c>
      <c r="S1118" s="90"/>
      <c r="T1118" s="90"/>
      <c r="U1118" s="91"/>
    </row>
    <row r="1119" spans="1:21" ht="13.2" x14ac:dyDescent="0.25">
      <c r="A1119" s="59" t="s">
        <v>5032</v>
      </c>
      <c r="B1119" s="59" t="s">
        <v>6470</v>
      </c>
      <c r="C1119" s="59" t="s">
        <v>6475</v>
      </c>
      <c r="D1119" s="59" t="s">
        <v>128</v>
      </c>
      <c r="E1119" s="59">
        <v>0</v>
      </c>
      <c r="F1119" s="59">
        <v>0</v>
      </c>
      <c r="G1119" s="59">
        <v>0</v>
      </c>
      <c r="H1119" s="59">
        <v>0</v>
      </c>
      <c r="I1119" s="59">
        <v>0</v>
      </c>
      <c r="J1119" s="59">
        <v>0</v>
      </c>
      <c r="K1119" s="59">
        <v>0</v>
      </c>
      <c r="L1119" s="59">
        <v>0</v>
      </c>
      <c r="M1119" s="59">
        <v>0</v>
      </c>
      <c r="N1119" s="59">
        <v>0</v>
      </c>
      <c r="O1119" s="59">
        <v>0</v>
      </c>
      <c r="P1119" s="59">
        <v>0</v>
      </c>
      <c r="Q1119" s="59">
        <v>0</v>
      </c>
      <c r="R1119" s="59">
        <v>0</v>
      </c>
      <c r="S1119" s="90"/>
      <c r="T1119" s="90"/>
      <c r="U1119" s="91"/>
    </row>
    <row r="1120" spans="1:21" ht="13.2" x14ac:dyDescent="0.25">
      <c r="A1120" s="59" t="s">
        <v>5033</v>
      </c>
      <c r="B1120" s="59" t="s">
        <v>6470</v>
      </c>
      <c r="C1120" s="59" t="s">
        <v>6476</v>
      </c>
      <c r="D1120" s="59" t="s">
        <v>128</v>
      </c>
      <c r="E1120" s="59">
        <v>75</v>
      </c>
      <c r="F1120" s="59">
        <v>75</v>
      </c>
      <c r="G1120" s="59">
        <v>75</v>
      </c>
      <c r="H1120" s="59">
        <v>75</v>
      </c>
      <c r="I1120" s="59">
        <v>75</v>
      </c>
      <c r="J1120" s="59">
        <v>75</v>
      </c>
      <c r="K1120" s="59">
        <v>75</v>
      </c>
      <c r="L1120" s="59">
        <v>75</v>
      </c>
      <c r="M1120" s="59">
        <v>75</v>
      </c>
      <c r="N1120" s="59">
        <v>75</v>
      </c>
      <c r="O1120" s="59">
        <v>75</v>
      </c>
      <c r="P1120" s="59">
        <v>75</v>
      </c>
      <c r="Q1120" s="59">
        <v>75</v>
      </c>
      <c r="R1120" s="59">
        <v>75387</v>
      </c>
      <c r="S1120" s="90"/>
      <c r="T1120" s="90"/>
      <c r="U1120" s="91"/>
    </row>
    <row r="1121" spans="1:21" ht="13.2" x14ac:dyDescent="0.25">
      <c r="A1121" s="59" t="s">
        <v>5034</v>
      </c>
      <c r="B1121" s="59" t="s">
        <v>6470</v>
      </c>
      <c r="C1121" s="59" t="s">
        <v>6477</v>
      </c>
      <c r="D1121" s="59" t="s">
        <v>128</v>
      </c>
      <c r="E1121" s="59">
        <v>445929</v>
      </c>
      <c r="F1121" s="59">
        <v>448292</v>
      </c>
      <c r="G1121" s="59">
        <v>448095</v>
      </c>
      <c r="H1121" s="59">
        <v>449624</v>
      </c>
      <c r="I1121" s="59">
        <v>451390</v>
      </c>
      <c r="J1121" s="59">
        <v>452540</v>
      </c>
      <c r="K1121" s="59">
        <v>453065</v>
      </c>
      <c r="L1121" s="59">
        <v>454560</v>
      </c>
      <c r="M1121" s="59">
        <v>455426</v>
      </c>
      <c r="N1121" s="59">
        <v>456256</v>
      </c>
      <c r="O1121" s="59">
        <v>458380</v>
      </c>
      <c r="P1121" s="59">
        <v>462363</v>
      </c>
      <c r="Q1121" s="59">
        <v>470279</v>
      </c>
      <c r="R1121" s="59">
        <v>454007925</v>
      </c>
      <c r="S1121" s="90"/>
      <c r="T1121" s="90"/>
      <c r="U1121" s="91"/>
    </row>
    <row r="1122" spans="1:21" ht="13.2" x14ac:dyDescent="0.25">
      <c r="A1122" s="59" t="s">
        <v>5035</v>
      </c>
      <c r="B1122" s="59" t="s">
        <v>6470</v>
      </c>
      <c r="C1122" s="59" t="s">
        <v>6478</v>
      </c>
      <c r="D1122" s="59" t="s">
        <v>128</v>
      </c>
      <c r="E1122" s="59">
        <v>0</v>
      </c>
      <c r="F1122" s="59">
        <v>0</v>
      </c>
      <c r="G1122" s="59">
        <v>0</v>
      </c>
      <c r="H1122" s="59">
        <v>0</v>
      </c>
      <c r="I1122" s="59">
        <v>0</v>
      </c>
      <c r="J1122" s="59">
        <v>0</v>
      </c>
      <c r="K1122" s="59">
        <v>0</v>
      </c>
      <c r="L1122" s="59">
        <v>0</v>
      </c>
      <c r="M1122" s="59">
        <v>0</v>
      </c>
      <c r="N1122" s="59">
        <v>0</v>
      </c>
      <c r="O1122" s="59">
        <v>0</v>
      </c>
      <c r="P1122" s="59">
        <v>0</v>
      </c>
      <c r="Q1122" s="59">
        <v>0</v>
      </c>
      <c r="R1122" s="59">
        <v>0</v>
      </c>
      <c r="S1122" s="90"/>
      <c r="T1122" s="90"/>
      <c r="U1122" s="91"/>
    </row>
    <row r="1123" spans="1:21" ht="13.2" x14ac:dyDescent="0.25">
      <c r="A1123" s="59" t="s">
        <v>5036</v>
      </c>
      <c r="B1123" s="59" t="s">
        <v>6479</v>
      </c>
      <c r="C1123" s="59" t="s">
        <v>6480</v>
      </c>
      <c r="D1123" s="59" t="s">
        <v>128</v>
      </c>
      <c r="E1123" s="59">
        <v>0</v>
      </c>
      <c r="F1123" s="59">
        <v>0</v>
      </c>
      <c r="G1123" s="59">
        <v>0</v>
      </c>
      <c r="H1123" s="59">
        <v>0</v>
      </c>
      <c r="I1123" s="59">
        <v>0</v>
      </c>
      <c r="J1123" s="59">
        <v>0</v>
      </c>
      <c r="K1123" s="59">
        <v>0</v>
      </c>
      <c r="L1123" s="59">
        <v>0</v>
      </c>
      <c r="M1123" s="59">
        <v>0</v>
      </c>
      <c r="N1123" s="59">
        <v>0</v>
      </c>
      <c r="O1123" s="59">
        <v>0</v>
      </c>
      <c r="P1123" s="59">
        <v>0</v>
      </c>
      <c r="Q1123" s="59">
        <v>0</v>
      </c>
      <c r="R1123" s="59">
        <v>0</v>
      </c>
      <c r="S1123" s="90"/>
      <c r="T1123" s="90"/>
      <c r="U1123" s="91"/>
    </row>
    <row r="1124" spans="1:21" ht="13.2" x14ac:dyDescent="0.25">
      <c r="A1124" s="59" t="s">
        <v>5037</v>
      </c>
      <c r="B1124" s="59" t="s">
        <v>6479</v>
      </c>
      <c r="C1124" s="59" t="s">
        <v>6481</v>
      </c>
      <c r="D1124" s="59" t="s">
        <v>128</v>
      </c>
      <c r="E1124" s="59">
        <v>0</v>
      </c>
      <c r="F1124" s="59">
        <v>0</v>
      </c>
      <c r="G1124" s="59">
        <v>0</v>
      </c>
      <c r="H1124" s="59">
        <v>0</v>
      </c>
      <c r="I1124" s="59">
        <v>0</v>
      </c>
      <c r="J1124" s="59">
        <v>0</v>
      </c>
      <c r="K1124" s="59">
        <v>0</v>
      </c>
      <c r="L1124" s="59">
        <v>0</v>
      </c>
      <c r="M1124" s="59">
        <v>0</v>
      </c>
      <c r="N1124" s="59">
        <v>0</v>
      </c>
      <c r="O1124" s="59">
        <v>0</v>
      </c>
      <c r="P1124" s="59">
        <v>0</v>
      </c>
      <c r="Q1124" s="59">
        <v>0</v>
      </c>
      <c r="R1124" s="59">
        <v>0</v>
      </c>
      <c r="S1124" s="90"/>
      <c r="T1124" s="90"/>
      <c r="U1124" s="91"/>
    </row>
    <row r="1125" spans="1:21" ht="13.2" x14ac:dyDescent="0.25">
      <c r="A1125" s="59" t="s">
        <v>5038</v>
      </c>
      <c r="B1125" s="59" t="s">
        <v>6479</v>
      </c>
      <c r="C1125" s="59" t="s">
        <v>6482</v>
      </c>
      <c r="D1125" s="59" t="s">
        <v>128</v>
      </c>
      <c r="E1125" s="59">
        <v>0</v>
      </c>
      <c r="F1125" s="59">
        <v>0</v>
      </c>
      <c r="G1125" s="59">
        <v>0</v>
      </c>
      <c r="H1125" s="59">
        <v>0</v>
      </c>
      <c r="I1125" s="59">
        <v>0</v>
      </c>
      <c r="J1125" s="59">
        <v>0</v>
      </c>
      <c r="K1125" s="59">
        <v>0</v>
      </c>
      <c r="L1125" s="59">
        <v>0</v>
      </c>
      <c r="M1125" s="59">
        <v>0</v>
      </c>
      <c r="N1125" s="59">
        <v>0</v>
      </c>
      <c r="O1125" s="59">
        <v>0</v>
      </c>
      <c r="P1125" s="59">
        <v>0</v>
      </c>
      <c r="Q1125" s="59">
        <v>0</v>
      </c>
      <c r="R1125" s="59">
        <v>0</v>
      </c>
      <c r="S1125" s="90"/>
      <c r="T1125" s="90"/>
      <c r="U1125" s="91"/>
    </row>
    <row r="1126" spans="1:21" ht="13.2" x14ac:dyDescent="0.25">
      <c r="A1126" s="59" t="s">
        <v>5039</v>
      </c>
      <c r="B1126" s="59" t="s">
        <v>6479</v>
      </c>
      <c r="C1126" s="59" t="s">
        <v>6483</v>
      </c>
      <c r="D1126" s="59" t="s">
        <v>128</v>
      </c>
      <c r="E1126" s="59">
        <v>0</v>
      </c>
      <c r="F1126" s="59">
        <v>0</v>
      </c>
      <c r="G1126" s="59">
        <v>0</v>
      </c>
      <c r="H1126" s="59">
        <v>0</v>
      </c>
      <c r="I1126" s="59">
        <v>0</v>
      </c>
      <c r="J1126" s="59">
        <v>0</v>
      </c>
      <c r="K1126" s="59">
        <v>0</v>
      </c>
      <c r="L1126" s="59">
        <v>0</v>
      </c>
      <c r="M1126" s="59">
        <v>0</v>
      </c>
      <c r="N1126" s="59">
        <v>0</v>
      </c>
      <c r="O1126" s="59">
        <v>0</v>
      </c>
      <c r="P1126" s="59">
        <v>0</v>
      </c>
      <c r="Q1126" s="59">
        <v>0</v>
      </c>
      <c r="R1126" s="59">
        <v>0</v>
      </c>
      <c r="S1126" s="90"/>
      <c r="T1126" s="90"/>
      <c r="U1126" s="91"/>
    </row>
    <row r="1127" spans="1:21" ht="13.2" x14ac:dyDescent="0.25">
      <c r="A1127" s="59" t="s">
        <v>5040</v>
      </c>
      <c r="B1127" s="59" t="s">
        <v>6479</v>
      </c>
      <c r="C1127" s="59" t="s">
        <v>6484</v>
      </c>
      <c r="D1127" s="59" t="s">
        <v>128</v>
      </c>
      <c r="E1127" s="59">
        <v>0</v>
      </c>
      <c r="F1127" s="59">
        <v>0</v>
      </c>
      <c r="G1127" s="59">
        <v>0</v>
      </c>
      <c r="H1127" s="59">
        <v>0</v>
      </c>
      <c r="I1127" s="59">
        <v>0</v>
      </c>
      <c r="J1127" s="59">
        <v>0</v>
      </c>
      <c r="K1127" s="59">
        <v>0</v>
      </c>
      <c r="L1127" s="59">
        <v>0</v>
      </c>
      <c r="M1127" s="59">
        <v>0</v>
      </c>
      <c r="N1127" s="59">
        <v>0</v>
      </c>
      <c r="O1127" s="59">
        <v>0</v>
      </c>
      <c r="P1127" s="59">
        <v>0</v>
      </c>
      <c r="Q1127" s="59">
        <v>0</v>
      </c>
      <c r="R1127" s="59">
        <v>0</v>
      </c>
      <c r="S1127" s="90"/>
      <c r="T1127" s="90"/>
      <c r="U1127" s="91"/>
    </row>
    <row r="1128" spans="1:21" ht="13.2" x14ac:dyDescent="0.25">
      <c r="A1128" s="59" t="s">
        <v>5041</v>
      </c>
      <c r="B1128" s="59" t="s">
        <v>6479</v>
      </c>
      <c r="C1128" s="59" t="s">
        <v>6485</v>
      </c>
      <c r="D1128" s="59" t="s">
        <v>128</v>
      </c>
      <c r="E1128" s="59">
        <v>0</v>
      </c>
      <c r="F1128" s="59">
        <v>0</v>
      </c>
      <c r="G1128" s="59">
        <v>0</v>
      </c>
      <c r="H1128" s="59">
        <v>0</v>
      </c>
      <c r="I1128" s="59">
        <v>0</v>
      </c>
      <c r="J1128" s="59">
        <v>0</v>
      </c>
      <c r="K1128" s="59">
        <v>0</v>
      </c>
      <c r="L1128" s="59">
        <v>0</v>
      </c>
      <c r="M1128" s="59">
        <v>0</v>
      </c>
      <c r="N1128" s="59">
        <v>0</v>
      </c>
      <c r="O1128" s="59">
        <v>0</v>
      </c>
      <c r="P1128" s="59">
        <v>0</v>
      </c>
      <c r="Q1128" s="59">
        <v>0</v>
      </c>
      <c r="R1128" s="59">
        <v>0</v>
      </c>
      <c r="S1128" s="90"/>
      <c r="T1128" s="90"/>
      <c r="U1128" s="91"/>
    </row>
    <row r="1129" spans="1:21" ht="13.2" x14ac:dyDescent="0.25">
      <c r="A1129" s="59" t="s">
        <v>5042</v>
      </c>
      <c r="B1129" s="59" t="s">
        <v>6479</v>
      </c>
      <c r="C1129" s="59" t="s">
        <v>6486</v>
      </c>
      <c r="D1129" s="59" t="s">
        <v>128</v>
      </c>
      <c r="E1129" s="59">
        <v>708531</v>
      </c>
      <c r="F1129" s="59">
        <v>709377</v>
      </c>
      <c r="G1129" s="59">
        <v>711146</v>
      </c>
      <c r="H1129" s="59">
        <v>710827</v>
      </c>
      <c r="I1129" s="59">
        <v>713402</v>
      </c>
      <c r="J1129" s="59">
        <v>716968</v>
      </c>
      <c r="K1129" s="59">
        <v>718473</v>
      </c>
      <c r="L1129" s="59">
        <v>722203</v>
      </c>
      <c r="M1129" s="59">
        <v>723471</v>
      </c>
      <c r="N1129" s="59">
        <v>726837</v>
      </c>
      <c r="O1129" s="59">
        <v>731215</v>
      </c>
      <c r="P1129" s="59">
        <v>735660</v>
      </c>
      <c r="Q1129" s="59">
        <v>742386</v>
      </c>
      <c r="R1129" s="59">
        <v>720419940</v>
      </c>
      <c r="S1129" s="90"/>
      <c r="T1129" s="90"/>
      <c r="U1129" s="91"/>
    </row>
    <row r="1130" spans="1:21" ht="13.2" x14ac:dyDescent="0.25">
      <c r="A1130" s="59" t="s">
        <v>5043</v>
      </c>
      <c r="B1130" s="59" t="s">
        <v>6479</v>
      </c>
      <c r="C1130" s="59" t="s">
        <v>6487</v>
      </c>
      <c r="D1130" s="59" t="s">
        <v>128</v>
      </c>
      <c r="E1130" s="59">
        <v>0</v>
      </c>
      <c r="F1130" s="59">
        <v>0</v>
      </c>
      <c r="G1130" s="59">
        <v>0</v>
      </c>
      <c r="H1130" s="59">
        <v>0</v>
      </c>
      <c r="I1130" s="59">
        <v>0</v>
      </c>
      <c r="J1130" s="59">
        <v>0</v>
      </c>
      <c r="K1130" s="59">
        <v>0</v>
      </c>
      <c r="L1130" s="59">
        <v>0</v>
      </c>
      <c r="M1130" s="59">
        <v>0</v>
      </c>
      <c r="N1130" s="59">
        <v>0</v>
      </c>
      <c r="O1130" s="59">
        <v>0</v>
      </c>
      <c r="P1130" s="59">
        <v>0</v>
      </c>
      <c r="Q1130" s="59">
        <v>0</v>
      </c>
      <c r="R1130" s="59">
        <v>0</v>
      </c>
      <c r="S1130" s="90"/>
      <c r="T1130" s="90"/>
      <c r="U1130" s="91"/>
    </row>
    <row r="1131" spans="1:21" ht="13.2" x14ac:dyDescent="0.25">
      <c r="A1131" s="59" t="s">
        <v>5044</v>
      </c>
      <c r="B1131" s="59" t="s">
        <v>6479</v>
      </c>
      <c r="C1131" s="59" t="s">
        <v>6488</v>
      </c>
      <c r="D1131" s="59" t="s">
        <v>128</v>
      </c>
      <c r="E1131" s="59">
        <v>0</v>
      </c>
      <c r="F1131" s="59">
        <v>0</v>
      </c>
      <c r="G1131" s="59">
        <v>0</v>
      </c>
      <c r="H1131" s="59">
        <v>0</v>
      </c>
      <c r="I1131" s="59">
        <v>0</v>
      </c>
      <c r="J1131" s="59">
        <v>0</v>
      </c>
      <c r="K1131" s="59">
        <v>0</v>
      </c>
      <c r="L1131" s="59">
        <v>0</v>
      </c>
      <c r="M1131" s="59">
        <v>0</v>
      </c>
      <c r="N1131" s="59">
        <v>0</v>
      </c>
      <c r="O1131" s="59">
        <v>0</v>
      </c>
      <c r="P1131" s="59">
        <v>0</v>
      </c>
      <c r="Q1131" s="59">
        <v>0</v>
      </c>
      <c r="R1131" s="59">
        <v>0</v>
      </c>
      <c r="S1131" s="90"/>
      <c r="T1131" s="90"/>
      <c r="U1131" s="91"/>
    </row>
    <row r="1132" spans="1:21" ht="13.2" x14ac:dyDescent="0.25">
      <c r="A1132" s="59" t="s">
        <v>5045</v>
      </c>
      <c r="B1132" s="59" t="s">
        <v>6479</v>
      </c>
      <c r="C1132" s="59" t="s">
        <v>6489</v>
      </c>
      <c r="D1132" s="59" t="s">
        <v>128</v>
      </c>
      <c r="E1132" s="59">
        <v>0</v>
      </c>
      <c r="F1132" s="59">
        <v>0</v>
      </c>
      <c r="G1132" s="59">
        <v>0</v>
      </c>
      <c r="H1132" s="59">
        <v>0</v>
      </c>
      <c r="I1132" s="59">
        <v>0</v>
      </c>
      <c r="J1132" s="59">
        <v>0</v>
      </c>
      <c r="K1132" s="59">
        <v>0</v>
      </c>
      <c r="L1132" s="59">
        <v>0</v>
      </c>
      <c r="M1132" s="59">
        <v>0</v>
      </c>
      <c r="N1132" s="59">
        <v>0</v>
      </c>
      <c r="O1132" s="59">
        <v>0</v>
      </c>
      <c r="P1132" s="59">
        <v>0</v>
      </c>
      <c r="Q1132" s="59">
        <v>0</v>
      </c>
      <c r="R1132" s="59">
        <v>0</v>
      </c>
      <c r="S1132" s="90"/>
      <c r="T1132" s="90"/>
      <c r="U1132" s="91"/>
    </row>
    <row r="1133" spans="1:21" ht="13.2" x14ac:dyDescent="0.25">
      <c r="A1133" s="59" t="s">
        <v>5046</v>
      </c>
      <c r="B1133" s="59" t="s">
        <v>6479</v>
      </c>
      <c r="C1133" s="59" t="s">
        <v>6490</v>
      </c>
      <c r="D1133" s="59" t="s">
        <v>128</v>
      </c>
      <c r="E1133" s="59">
        <v>0</v>
      </c>
      <c r="F1133" s="59">
        <v>0</v>
      </c>
      <c r="G1133" s="59">
        <v>0</v>
      </c>
      <c r="H1133" s="59">
        <v>0</v>
      </c>
      <c r="I1133" s="59">
        <v>0</v>
      </c>
      <c r="J1133" s="59">
        <v>0</v>
      </c>
      <c r="K1133" s="59">
        <v>0</v>
      </c>
      <c r="L1133" s="59">
        <v>0</v>
      </c>
      <c r="M1133" s="59">
        <v>0</v>
      </c>
      <c r="N1133" s="59">
        <v>0</v>
      </c>
      <c r="O1133" s="59">
        <v>0</v>
      </c>
      <c r="P1133" s="59">
        <v>0</v>
      </c>
      <c r="Q1133" s="59">
        <v>0</v>
      </c>
      <c r="R1133" s="59">
        <v>0</v>
      </c>
      <c r="S1133" s="90"/>
      <c r="T1133" s="90"/>
      <c r="U1133" s="91"/>
    </row>
    <row r="1134" spans="1:21" ht="13.2" x14ac:dyDescent="0.25">
      <c r="A1134" s="59" t="s">
        <v>5047</v>
      </c>
      <c r="B1134" s="59" t="s">
        <v>6491</v>
      </c>
      <c r="C1134" s="59" t="s">
        <v>6492</v>
      </c>
      <c r="D1134" s="59" t="s">
        <v>128</v>
      </c>
      <c r="E1134" s="59">
        <v>0</v>
      </c>
      <c r="F1134" s="59">
        <v>0</v>
      </c>
      <c r="G1134" s="59">
        <v>0</v>
      </c>
      <c r="H1134" s="59">
        <v>0</v>
      </c>
      <c r="I1134" s="59">
        <v>0</v>
      </c>
      <c r="J1134" s="59">
        <v>0</v>
      </c>
      <c r="K1134" s="59">
        <v>0</v>
      </c>
      <c r="L1134" s="59">
        <v>0</v>
      </c>
      <c r="M1134" s="59">
        <v>0</v>
      </c>
      <c r="N1134" s="59">
        <v>0</v>
      </c>
      <c r="O1134" s="59">
        <v>0</v>
      </c>
      <c r="P1134" s="59">
        <v>0</v>
      </c>
      <c r="Q1134" s="59">
        <v>0</v>
      </c>
      <c r="R1134" s="59">
        <v>0</v>
      </c>
      <c r="S1134" s="90"/>
      <c r="T1134" s="90"/>
      <c r="U1134" s="91"/>
    </row>
    <row r="1135" spans="1:21" ht="13.2" x14ac:dyDescent="0.25">
      <c r="A1135" s="59" t="s">
        <v>5048</v>
      </c>
      <c r="B1135" s="59" t="s">
        <v>6491</v>
      </c>
      <c r="C1135" s="59" t="s">
        <v>6493</v>
      </c>
      <c r="D1135" s="59" t="s">
        <v>128</v>
      </c>
      <c r="E1135" s="59">
        <v>0</v>
      </c>
      <c r="F1135" s="59">
        <v>0</v>
      </c>
      <c r="G1135" s="59">
        <v>0</v>
      </c>
      <c r="H1135" s="59">
        <v>0</v>
      </c>
      <c r="I1135" s="59">
        <v>0</v>
      </c>
      <c r="J1135" s="59">
        <v>0</v>
      </c>
      <c r="K1135" s="59">
        <v>0</v>
      </c>
      <c r="L1135" s="59">
        <v>0</v>
      </c>
      <c r="M1135" s="59">
        <v>0</v>
      </c>
      <c r="N1135" s="59">
        <v>0</v>
      </c>
      <c r="O1135" s="59">
        <v>0</v>
      </c>
      <c r="P1135" s="59">
        <v>0</v>
      </c>
      <c r="Q1135" s="59">
        <v>0</v>
      </c>
      <c r="R1135" s="59">
        <v>0</v>
      </c>
      <c r="S1135" s="90"/>
      <c r="T1135" s="90"/>
      <c r="U1135" s="91"/>
    </row>
    <row r="1136" spans="1:21" ht="13.2" x14ac:dyDescent="0.25">
      <c r="A1136" s="59" t="s">
        <v>5049</v>
      </c>
      <c r="B1136" s="59" t="s">
        <v>6491</v>
      </c>
      <c r="C1136" s="59" t="s">
        <v>6494</v>
      </c>
      <c r="D1136" s="59" t="s">
        <v>128</v>
      </c>
      <c r="E1136" s="59">
        <v>0</v>
      </c>
      <c r="F1136" s="59">
        <v>0</v>
      </c>
      <c r="G1136" s="59">
        <v>0</v>
      </c>
      <c r="H1136" s="59">
        <v>0</v>
      </c>
      <c r="I1136" s="59">
        <v>0</v>
      </c>
      <c r="J1136" s="59">
        <v>0</v>
      </c>
      <c r="K1136" s="59">
        <v>0</v>
      </c>
      <c r="L1136" s="59">
        <v>0</v>
      </c>
      <c r="M1136" s="59">
        <v>0</v>
      </c>
      <c r="N1136" s="59">
        <v>0</v>
      </c>
      <c r="O1136" s="59">
        <v>0</v>
      </c>
      <c r="P1136" s="59">
        <v>0</v>
      </c>
      <c r="Q1136" s="59">
        <v>0</v>
      </c>
      <c r="R1136" s="59">
        <v>0</v>
      </c>
      <c r="S1136" s="90"/>
      <c r="T1136" s="90"/>
      <c r="U1136" s="91"/>
    </row>
    <row r="1137" spans="1:21" ht="13.2" x14ac:dyDescent="0.25">
      <c r="A1137" s="59" t="s">
        <v>5050</v>
      </c>
      <c r="B1137" s="59" t="s">
        <v>6491</v>
      </c>
      <c r="C1137" s="59" t="s">
        <v>6495</v>
      </c>
      <c r="D1137" s="59" t="s">
        <v>128</v>
      </c>
      <c r="E1137" s="59">
        <v>0</v>
      </c>
      <c r="F1137" s="59">
        <v>0</v>
      </c>
      <c r="G1137" s="59">
        <v>0</v>
      </c>
      <c r="H1137" s="59">
        <v>0</v>
      </c>
      <c r="I1137" s="59">
        <v>0</v>
      </c>
      <c r="J1137" s="59">
        <v>0</v>
      </c>
      <c r="K1137" s="59">
        <v>0</v>
      </c>
      <c r="L1137" s="59">
        <v>0</v>
      </c>
      <c r="M1137" s="59">
        <v>0</v>
      </c>
      <c r="N1137" s="59">
        <v>0</v>
      </c>
      <c r="O1137" s="59">
        <v>0</v>
      </c>
      <c r="P1137" s="59">
        <v>0</v>
      </c>
      <c r="Q1137" s="59">
        <v>0</v>
      </c>
      <c r="R1137" s="59">
        <v>0</v>
      </c>
      <c r="S1137" s="90"/>
      <c r="T1137" s="90"/>
      <c r="U1137" s="91"/>
    </row>
    <row r="1138" spans="1:21" ht="13.2" x14ac:dyDescent="0.25">
      <c r="A1138" s="59" t="s">
        <v>5051</v>
      </c>
      <c r="B1138" s="59" t="s">
        <v>6491</v>
      </c>
      <c r="C1138" s="59" t="s">
        <v>6496</v>
      </c>
      <c r="D1138" s="59" t="s">
        <v>128</v>
      </c>
      <c r="E1138" s="59">
        <v>0</v>
      </c>
      <c r="F1138" s="59">
        <v>0</v>
      </c>
      <c r="G1138" s="59">
        <v>0</v>
      </c>
      <c r="H1138" s="59">
        <v>0</v>
      </c>
      <c r="I1138" s="59">
        <v>0</v>
      </c>
      <c r="J1138" s="59">
        <v>0</v>
      </c>
      <c r="K1138" s="59">
        <v>0</v>
      </c>
      <c r="L1138" s="59">
        <v>0</v>
      </c>
      <c r="M1138" s="59">
        <v>0</v>
      </c>
      <c r="N1138" s="59">
        <v>0</v>
      </c>
      <c r="O1138" s="59">
        <v>0</v>
      </c>
      <c r="P1138" s="59">
        <v>0</v>
      </c>
      <c r="Q1138" s="59">
        <v>0</v>
      </c>
      <c r="R1138" s="59">
        <v>0</v>
      </c>
      <c r="S1138" s="90"/>
      <c r="T1138" s="90"/>
      <c r="U1138" s="91"/>
    </row>
    <row r="1139" spans="1:21" ht="13.2" x14ac:dyDescent="0.25">
      <c r="A1139" s="59" t="s">
        <v>5052</v>
      </c>
      <c r="B1139" s="59" t="s">
        <v>6491</v>
      </c>
      <c r="C1139" s="59" t="s">
        <v>6497</v>
      </c>
      <c r="D1139" s="59" t="s">
        <v>128</v>
      </c>
      <c r="E1139" s="59">
        <v>0</v>
      </c>
      <c r="F1139" s="59">
        <v>0</v>
      </c>
      <c r="G1139" s="59">
        <v>0</v>
      </c>
      <c r="H1139" s="59">
        <v>0</v>
      </c>
      <c r="I1139" s="59">
        <v>0</v>
      </c>
      <c r="J1139" s="59">
        <v>0</v>
      </c>
      <c r="K1139" s="59">
        <v>0</v>
      </c>
      <c r="L1139" s="59">
        <v>0</v>
      </c>
      <c r="M1139" s="59">
        <v>0</v>
      </c>
      <c r="N1139" s="59">
        <v>0</v>
      </c>
      <c r="O1139" s="59">
        <v>0</v>
      </c>
      <c r="P1139" s="59">
        <v>0</v>
      </c>
      <c r="Q1139" s="59">
        <v>0</v>
      </c>
      <c r="R1139" s="59">
        <v>0</v>
      </c>
      <c r="S1139" s="90"/>
      <c r="T1139" s="90"/>
      <c r="U1139" s="91"/>
    </row>
    <row r="1140" spans="1:21" ht="13.2" x14ac:dyDescent="0.25">
      <c r="A1140" s="59" t="s">
        <v>5053</v>
      </c>
      <c r="B1140" s="59" t="s">
        <v>6491</v>
      </c>
      <c r="C1140" s="59" t="s">
        <v>6498</v>
      </c>
      <c r="D1140" s="59" t="s">
        <v>128</v>
      </c>
      <c r="E1140" s="59">
        <v>0</v>
      </c>
      <c r="F1140" s="59">
        <v>0</v>
      </c>
      <c r="G1140" s="59">
        <v>0</v>
      </c>
      <c r="H1140" s="59">
        <v>0</v>
      </c>
      <c r="I1140" s="59">
        <v>0</v>
      </c>
      <c r="J1140" s="59">
        <v>0</v>
      </c>
      <c r="K1140" s="59">
        <v>0</v>
      </c>
      <c r="L1140" s="59">
        <v>0</v>
      </c>
      <c r="M1140" s="59">
        <v>0</v>
      </c>
      <c r="N1140" s="59">
        <v>0</v>
      </c>
      <c r="O1140" s="59">
        <v>0</v>
      </c>
      <c r="P1140" s="59">
        <v>0</v>
      </c>
      <c r="Q1140" s="59">
        <v>0</v>
      </c>
      <c r="R1140" s="59">
        <v>0</v>
      </c>
      <c r="S1140" s="90"/>
      <c r="T1140" s="90"/>
      <c r="U1140" s="91"/>
    </row>
    <row r="1141" spans="1:21" ht="13.2" x14ac:dyDescent="0.25">
      <c r="A1141" s="59" t="s">
        <v>5054</v>
      </c>
      <c r="B1141" s="59" t="s">
        <v>6491</v>
      </c>
      <c r="C1141" s="59" t="s">
        <v>6499</v>
      </c>
      <c r="D1141" s="59" t="s">
        <v>128</v>
      </c>
      <c r="E1141" s="59">
        <v>0</v>
      </c>
      <c r="F1141" s="59">
        <v>0</v>
      </c>
      <c r="G1141" s="59">
        <v>0</v>
      </c>
      <c r="H1141" s="59">
        <v>0</v>
      </c>
      <c r="I1141" s="59">
        <v>0</v>
      </c>
      <c r="J1141" s="59">
        <v>0</v>
      </c>
      <c r="K1141" s="59">
        <v>0</v>
      </c>
      <c r="L1141" s="59">
        <v>0</v>
      </c>
      <c r="M1141" s="59">
        <v>0</v>
      </c>
      <c r="N1141" s="59">
        <v>0</v>
      </c>
      <c r="O1141" s="59">
        <v>0</v>
      </c>
      <c r="P1141" s="59">
        <v>0</v>
      </c>
      <c r="Q1141" s="59">
        <v>0</v>
      </c>
      <c r="R1141" s="59">
        <v>0</v>
      </c>
      <c r="S1141" s="90"/>
      <c r="T1141" s="90"/>
      <c r="U1141" s="91"/>
    </row>
    <row r="1142" spans="1:21" ht="13.2" x14ac:dyDescent="0.25">
      <c r="A1142" s="59" t="s">
        <v>5055</v>
      </c>
      <c r="B1142" s="59" t="s">
        <v>6491</v>
      </c>
      <c r="C1142" s="59" t="s">
        <v>6500</v>
      </c>
      <c r="D1142" s="59" t="s">
        <v>128</v>
      </c>
      <c r="E1142" s="59">
        <v>918878</v>
      </c>
      <c r="F1142" s="59">
        <v>922313</v>
      </c>
      <c r="G1142" s="59">
        <v>926816</v>
      </c>
      <c r="H1142" s="59">
        <v>930804</v>
      </c>
      <c r="I1142" s="59">
        <v>933367</v>
      </c>
      <c r="J1142" s="59">
        <v>938918</v>
      </c>
      <c r="K1142" s="59">
        <v>942290</v>
      </c>
      <c r="L1142" s="59">
        <v>949164</v>
      </c>
      <c r="M1142" s="59">
        <v>955528</v>
      </c>
      <c r="N1142" s="59">
        <v>960320</v>
      </c>
      <c r="O1142" s="59">
        <v>967767</v>
      </c>
      <c r="P1142" s="59">
        <v>974575</v>
      </c>
      <c r="Q1142" s="59">
        <v>982990</v>
      </c>
      <c r="R1142" s="59">
        <v>946066160</v>
      </c>
      <c r="S1142" s="90"/>
      <c r="T1142" s="90"/>
      <c r="U1142" s="91"/>
    </row>
    <row r="1143" spans="1:21" ht="13.2" x14ac:dyDescent="0.25">
      <c r="A1143" s="59" t="s">
        <v>5056</v>
      </c>
      <c r="B1143" s="59" t="s">
        <v>6501</v>
      </c>
      <c r="C1143" s="59" t="s">
        <v>6502</v>
      </c>
      <c r="D1143" s="59" t="s">
        <v>128</v>
      </c>
      <c r="E1143" s="59">
        <v>481753</v>
      </c>
      <c r="F1143" s="59">
        <v>483491</v>
      </c>
      <c r="G1143" s="59">
        <v>485387</v>
      </c>
      <c r="H1143" s="59">
        <v>489155</v>
      </c>
      <c r="I1143" s="59">
        <v>489491</v>
      </c>
      <c r="J1143" s="59">
        <v>489738</v>
      </c>
      <c r="K1143" s="59">
        <v>491301</v>
      </c>
      <c r="L1143" s="59">
        <v>492760</v>
      </c>
      <c r="M1143" s="59">
        <v>493957</v>
      </c>
      <c r="N1143" s="59">
        <v>496349</v>
      </c>
      <c r="O1143" s="59">
        <v>496202</v>
      </c>
      <c r="P1143" s="59">
        <v>497669</v>
      </c>
      <c r="Q1143" s="59">
        <v>499517</v>
      </c>
      <c r="R1143" s="59">
        <v>491344638</v>
      </c>
      <c r="S1143" s="90"/>
      <c r="T1143" s="90"/>
      <c r="U1143" s="91"/>
    </row>
    <row r="1144" spans="1:21" ht="13.2" x14ac:dyDescent="0.25">
      <c r="A1144" s="59" t="s">
        <v>5057</v>
      </c>
      <c r="B1144" s="59" t="s">
        <v>6501</v>
      </c>
      <c r="C1144" s="59" t="s">
        <v>6503</v>
      </c>
      <c r="D1144" s="59" t="s">
        <v>128</v>
      </c>
      <c r="E1144" s="59">
        <v>0</v>
      </c>
      <c r="F1144" s="59">
        <v>0</v>
      </c>
      <c r="G1144" s="59">
        <v>0</v>
      </c>
      <c r="H1144" s="59">
        <v>0</v>
      </c>
      <c r="I1144" s="59">
        <v>0</v>
      </c>
      <c r="J1144" s="59">
        <v>0</v>
      </c>
      <c r="K1144" s="59">
        <v>0</v>
      </c>
      <c r="L1144" s="59">
        <v>0</v>
      </c>
      <c r="M1144" s="59">
        <v>0</v>
      </c>
      <c r="N1144" s="59">
        <v>0</v>
      </c>
      <c r="O1144" s="59">
        <v>0</v>
      </c>
      <c r="P1144" s="59">
        <v>0</v>
      </c>
      <c r="Q1144" s="59">
        <v>0</v>
      </c>
      <c r="R1144" s="59">
        <v>0</v>
      </c>
      <c r="S1144" s="90"/>
      <c r="T1144" s="90"/>
      <c r="U1144" s="91"/>
    </row>
    <row r="1145" spans="1:21" ht="13.2" x14ac:dyDescent="0.25">
      <c r="A1145" s="59" t="s">
        <v>5058</v>
      </c>
      <c r="B1145" s="59" t="s">
        <v>6504</v>
      </c>
      <c r="C1145" s="59" t="s">
        <v>6505</v>
      </c>
      <c r="D1145" s="59" t="s">
        <v>128</v>
      </c>
      <c r="E1145" s="59">
        <v>185266</v>
      </c>
      <c r="F1145" s="59">
        <v>185913</v>
      </c>
      <c r="G1145" s="59">
        <v>186124</v>
      </c>
      <c r="H1145" s="59">
        <v>186413</v>
      </c>
      <c r="I1145" s="59">
        <v>186634</v>
      </c>
      <c r="J1145" s="59">
        <v>186806</v>
      </c>
      <c r="K1145" s="59">
        <v>186935</v>
      </c>
      <c r="L1145" s="59">
        <v>187017</v>
      </c>
      <c r="M1145" s="59">
        <v>187276</v>
      </c>
      <c r="N1145" s="59">
        <v>187677</v>
      </c>
      <c r="O1145" s="59">
        <v>188219</v>
      </c>
      <c r="P1145" s="59">
        <v>188528</v>
      </c>
      <c r="Q1145" s="59">
        <v>189026</v>
      </c>
      <c r="R1145" s="59">
        <v>187057274</v>
      </c>
      <c r="S1145" s="90"/>
      <c r="T1145" s="90"/>
      <c r="U1145" s="91"/>
    </row>
    <row r="1146" spans="1:21" ht="13.2" x14ac:dyDescent="0.25">
      <c r="A1146" s="59" t="s">
        <v>5059</v>
      </c>
      <c r="B1146" s="59" t="s">
        <v>6504</v>
      </c>
      <c r="C1146" s="59" t="s">
        <v>6506</v>
      </c>
      <c r="D1146" s="59" t="s">
        <v>128</v>
      </c>
      <c r="E1146" s="59">
        <v>0</v>
      </c>
      <c r="F1146" s="59">
        <v>0</v>
      </c>
      <c r="G1146" s="59">
        <v>0</v>
      </c>
      <c r="H1146" s="59">
        <v>0</v>
      </c>
      <c r="I1146" s="59">
        <v>0</v>
      </c>
      <c r="J1146" s="59">
        <v>0</v>
      </c>
      <c r="K1146" s="59">
        <v>0</v>
      </c>
      <c r="L1146" s="59">
        <v>0</v>
      </c>
      <c r="M1146" s="59">
        <v>0</v>
      </c>
      <c r="N1146" s="59">
        <v>0</v>
      </c>
      <c r="O1146" s="59">
        <v>0</v>
      </c>
      <c r="P1146" s="59">
        <v>0</v>
      </c>
      <c r="Q1146" s="59">
        <v>0</v>
      </c>
      <c r="R1146" s="59">
        <v>0</v>
      </c>
      <c r="S1146" s="90"/>
      <c r="T1146" s="90"/>
      <c r="U1146" s="91"/>
    </row>
    <row r="1147" spans="1:21" ht="13.2" x14ac:dyDescent="0.25">
      <c r="A1147" s="59" t="s">
        <v>5060</v>
      </c>
      <c r="B1147" s="59" t="s">
        <v>6507</v>
      </c>
      <c r="C1147" s="59" t="s">
        <v>6508</v>
      </c>
      <c r="D1147" s="59" t="s">
        <v>128</v>
      </c>
      <c r="E1147" s="59">
        <v>0</v>
      </c>
      <c r="F1147" s="59">
        <v>0</v>
      </c>
      <c r="G1147" s="59">
        <v>0</v>
      </c>
      <c r="H1147" s="59">
        <v>0</v>
      </c>
      <c r="I1147" s="59">
        <v>0</v>
      </c>
      <c r="J1147" s="59">
        <v>0</v>
      </c>
      <c r="K1147" s="59">
        <v>0</v>
      </c>
      <c r="L1147" s="59">
        <v>0</v>
      </c>
      <c r="M1147" s="59">
        <v>0</v>
      </c>
      <c r="N1147" s="59">
        <v>0</v>
      </c>
      <c r="O1147" s="59">
        <v>0</v>
      </c>
      <c r="P1147" s="59">
        <v>0</v>
      </c>
      <c r="Q1147" s="59">
        <v>0</v>
      </c>
      <c r="R1147" s="59">
        <v>0</v>
      </c>
      <c r="S1147" s="90"/>
      <c r="T1147" s="90"/>
      <c r="U1147" s="91"/>
    </row>
    <row r="1148" spans="1:21" ht="13.2" x14ac:dyDescent="0.25">
      <c r="A1148" s="59" t="s">
        <v>5061</v>
      </c>
      <c r="B1148" s="59" t="s">
        <v>6507</v>
      </c>
      <c r="C1148" s="59" t="s">
        <v>6509</v>
      </c>
      <c r="D1148" s="59" t="s">
        <v>128</v>
      </c>
      <c r="E1148" s="59">
        <v>153129</v>
      </c>
      <c r="F1148" s="59">
        <v>153269</v>
      </c>
      <c r="G1148" s="59">
        <v>153444</v>
      </c>
      <c r="H1148" s="59">
        <v>153667</v>
      </c>
      <c r="I1148" s="59">
        <v>154311</v>
      </c>
      <c r="J1148" s="59">
        <v>153814</v>
      </c>
      <c r="K1148" s="59">
        <v>153370</v>
      </c>
      <c r="L1148" s="59">
        <v>153321</v>
      </c>
      <c r="M1148" s="59">
        <v>152534</v>
      </c>
      <c r="N1148" s="59">
        <v>151790</v>
      </c>
      <c r="O1148" s="59">
        <v>150636</v>
      </c>
      <c r="P1148" s="59">
        <v>149578</v>
      </c>
      <c r="Q1148" s="59">
        <v>148860</v>
      </c>
      <c r="R1148" s="59">
        <v>152560709</v>
      </c>
      <c r="S1148" s="90"/>
      <c r="T1148" s="90"/>
      <c r="U1148" s="91"/>
    </row>
    <row r="1149" spans="1:21" ht="13.2" x14ac:dyDescent="0.25">
      <c r="A1149" s="59" t="s">
        <v>5062</v>
      </c>
      <c r="B1149" s="59" t="s">
        <v>6507</v>
      </c>
      <c r="C1149" s="59" t="s">
        <v>6510</v>
      </c>
      <c r="D1149" s="59" t="s">
        <v>128</v>
      </c>
      <c r="E1149" s="59">
        <v>0</v>
      </c>
      <c r="F1149" s="59">
        <v>0</v>
      </c>
      <c r="G1149" s="59">
        <v>0</v>
      </c>
      <c r="H1149" s="59">
        <v>0</v>
      </c>
      <c r="I1149" s="59">
        <v>0</v>
      </c>
      <c r="J1149" s="59">
        <v>0</v>
      </c>
      <c r="K1149" s="59">
        <v>0</v>
      </c>
      <c r="L1149" s="59">
        <v>0</v>
      </c>
      <c r="M1149" s="59">
        <v>0</v>
      </c>
      <c r="N1149" s="59">
        <v>0</v>
      </c>
      <c r="O1149" s="59">
        <v>0</v>
      </c>
      <c r="P1149" s="59">
        <v>0</v>
      </c>
      <c r="Q1149" s="59">
        <v>0</v>
      </c>
      <c r="R1149" s="59">
        <v>0</v>
      </c>
      <c r="S1149" s="90"/>
      <c r="T1149" s="90"/>
      <c r="U1149" s="91"/>
    </row>
    <row r="1150" spans="1:21" ht="13.2" x14ac:dyDescent="0.25">
      <c r="A1150" s="59" t="s">
        <v>5063</v>
      </c>
      <c r="B1150" s="59" t="s">
        <v>6511</v>
      </c>
      <c r="C1150" s="59" t="s">
        <v>6512</v>
      </c>
      <c r="D1150" s="59" t="s">
        <v>128</v>
      </c>
      <c r="E1150" s="59">
        <v>38</v>
      </c>
      <c r="F1150" s="59">
        <v>38</v>
      </c>
      <c r="G1150" s="59">
        <v>38</v>
      </c>
      <c r="H1150" s="59">
        <v>15653</v>
      </c>
      <c r="I1150" s="59">
        <v>15653</v>
      </c>
      <c r="J1150" s="59">
        <v>15653</v>
      </c>
      <c r="K1150" s="59">
        <v>15651</v>
      </c>
      <c r="L1150" s="59">
        <v>19542</v>
      </c>
      <c r="M1150" s="59">
        <v>20138</v>
      </c>
      <c r="N1150" s="59">
        <v>23398</v>
      </c>
      <c r="O1150" s="59">
        <v>31071</v>
      </c>
      <c r="P1150" s="59">
        <v>31199</v>
      </c>
      <c r="Q1150" s="59">
        <v>32500</v>
      </c>
      <c r="R1150" s="59">
        <v>17025150</v>
      </c>
      <c r="S1150" s="90"/>
      <c r="T1150" s="90"/>
      <c r="U1150" s="91"/>
    </row>
    <row r="1151" spans="1:21" ht="13.2" x14ac:dyDescent="0.25">
      <c r="A1151" s="59" t="s">
        <v>5064</v>
      </c>
      <c r="B1151" s="59" t="s">
        <v>6511</v>
      </c>
      <c r="C1151" s="59" t="s">
        <v>6513</v>
      </c>
      <c r="D1151" s="59" t="s">
        <v>128</v>
      </c>
      <c r="E1151" s="59">
        <v>0</v>
      </c>
      <c r="F1151" s="59">
        <v>0</v>
      </c>
      <c r="G1151" s="59">
        <v>0</v>
      </c>
      <c r="H1151" s="59">
        <v>0</v>
      </c>
      <c r="I1151" s="59">
        <v>0</v>
      </c>
      <c r="J1151" s="59">
        <v>0</v>
      </c>
      <c r="K1151" s="59">
        <v>0</v>
      </c>
      <c r="L1151" s="59">
        <v>0</v>
      </c>
      <c r="M1151" s="59">
        <v>0</v>
      </c>
      <c r="N1151" s="59">
        <v>0</v>
      </c>
      <c r="O1151" s="59">
        <v>0</v>
      </c>
      <c r="P1151" s="59">
        <v>0</v>
      </c>
      <c r="Q1151" s="59">
        <v>0</v>
      </c>
      <c r="R1151" s="59">
        <v>0</v>
      </c>
      <c r="S1151" s="90"/>
      <c r="T1151" s="90"/>
      <c r="U1151" s="91"/>
    </row>
    <row r="1152" spans="1:21" ht="13.2" x14ac:dyDescent="0.25">
      <c r="A1152" s="59" t="s">
        <v>5065</v>
      </c>
      <c r="B1152" s="59" t="s">
        <v>6514</v>
      </c>
      <c r="C1152" s="59" t="s">
        <v>6515</v>
      </c>
      <c r="D1152" s="59" t="s">
        <v>128</v>
      </c>
      <c r="E1152" s="59">
        <v>0</v>
      </c>
      <c r="F1152" s="59">
        <v>0</v>
      </c>
      <c r="G1152" s="59">
        <v>0</v>
      </c>
      <c r="H1152" s="59">
        <v>0</v>
      </c>
      <c r="I1152" s="59">
        <v>0</v>
      </c>
      <c r="J1152" s="59">
        <v>0</v>
      </c>
      <c r="K1152" s="59">
        <v>0</v>
      </c>
      <c r="L1152" s="59">
        <v>0</v>
      </c>
      <c r="M1152" s="59">
        <v>0</v>
      </c>
      <c r="N1152" s="59">
        <v>0</v>
      </c>
      <c r="O1152" s="59">
        <v>0</v>
      </c>
      <c r="P1152" s="59">
        <v>0</v>
      </c>
      <c r="Q1152" s="59">
        <v>0</v>
      </c>
      <c r="R1152" s="59">
        <v>0</v>
      </c>
      <c r="S1152" s="90"/>
      <c r="T1152" s="90"/>
      <c r="U1152" s="91"/>
    </row>
    <row r="1153" spans="1:21" ht="13.2" x14ac:dyDescent="0.25">
      <c r="A1153" s="59" t="s">
        <v>5066</v>
      </c>
      <c r="B1153" s="59" t="s">
        <v>6516</v>
      </c>
      <c r="C1153" s="59" t="s">
        <v>6517</v>
      </c>
      <c r="D1153" s="59" t="s">
        <v>128</v>
      </c>
      <c r="E1153" s="59">
        <v>0</v>
      </c>
      <c r="F1153" s="59">
        <v>0</v>
      </c>
      <c r="G1153" s="59">
        <v>0</v>
      </c>
      <c r="H1153" s="59">
        <v>0</v>
      </c>
      <c r="I1153" s="59">
        <v>0</v>
      </c>
      <c r="J1153" s="59">
        <v>0</v>
      </c>
      <c r="K1153" s="59">
        <v>0</v>
      </c>
      <c r="L1153" s="59">
        <v>0</v>
      </c>
      <c r="M1153" s="59">
        <v>0</v>
      </c>
      <c r="N1153" s="59">
        <v>0</v>
      </c>
      <c r="O1153" s="59">
        <v>0</v>
      </c>
      <c r="P1153" s="59">
        <v>0</v>
      </c>
      <c r="Q1153" s="59">
        <v>0</v>
      </c>
      <c r="R1153" s="59">
        <v>0</v>
      </c>
      <c r="S1153" s="90"/>
      <c r="T1153" s="90"/>
      <c r="U1153" s="91"/>
    </row>
    <row r="1154" spans="1:21" ht="13.2" x14ac:dyDescent="0.25">
      <c r="A1154" s="59" t="s">
        <v>5067</v>
      </c>
      <c r="B1154" s="59" t="s">
        <v>6518</v>
      </c>
      <c r="C1154" s="59" t="s">
        <v>6519</v>
      </c>
      <c r="D1154" s="59" t="s">
        <v>128</v>
      </c>
      <c r="E1154" s="59">
        <v>0</v>
      </c>
      <c r="F1154" s="59">
        <v>0</v>
      </c>
      <c r="G1154" s="59">
        <v>0</v>
      </c>
      <c r="H1154" s="59">
        <v>0</v>
      </c>
      <c r="I1154" s="59">
        <v>0</v>
      </c>
      <c r="J1154" s="59">
        <v>0</v>
      </c>
      <c r="K1154" s="59">
        <v>0</v>
      </c>
      <c r="L1154" s="59">
        <v>0</v>
      </c>
      <c r="M1154" s="59">
        <v>0</v>
      </c>
      <c r="N1154" s="59">
        <v>0</v>
      </c>
      <c r="O1154" s="59">
        <v>0</v>
      </c>
      <c r="P1154" s="59">
        <v>0</v>
      </c>
      <c r="Q1154" s="59">
        <v>0</v>
      </c>
      <c r="R1154" s="59">
        <v>0</v>
      </c>
      <c r="S1154" s="90"/>
      <c r="T1154" s="90"/>
      <c r="U1154" s="91"/>
    </row>
    <row r="1155" spans="1:21" ht="13.2" x14ac:dyDescent="0.25">
      <c r="A1155" s="59" t="s">
        <v>5068</v>
      </c>
      <c r="B1155" s="59" t="s">
        <v>6520</v>
      </c>
      <c r="C1155" s="59" t="s">
        <v>6521</v>
      </c>
      <c r="D1155" s="59" t="s">
        <v>128</v>
      </c>
      <c r="E1155" s="59">
        <v>0</v>
      </c>
      <c r="F1155" s="59">
        <v>0</v>
      </c>
      <c r="G1155" s="59">
        <v>0</v>
      </c>
      <c r="H1155" s="59">
        <v>0</v>
      </c>
      <c r="I1155" s="59">
        <v>0</v>
      </c>
      <c r="J1155" s="59">
        <v>0</v>
      </c>
      <c r="K1155" s="59">
        <v>0</v>
      </c>
      <c r="L1155" s="59">
        <v>0</v>
      </c>
      <c r="M1155" s="59">
        <v>0</v>
      </c>
      <c r="N1155" s="59">
        <v>0</v>
      </c>
      <c r="O1155" s="59">
        <v>0</v>
      </c>
      <c r="P1155" s="59">
        <v>0</v>
      </c>
      <c r="Q1155" s="59">
        <v>0</v>
      </c>
      <c r="R1155" s="59">
        <v>0</v>
      </c>
      <c r="S1155" s="90"/>
      <c r="T1155" s="90"/>
      <c r="U1155" s="91"/>
    </row>
    <row r="1156" spans="1:21" ht="13.2" x14ac:dyDescent="0.25">
      <c r="A1156" s="59" t="s">
        <v>5069</v>
      </c>
      <c r="B1156" s="59" t="s">
        <v>6522</v>
      </c>
      <c r="C1156" s="59" t="s">
        <v>6523</v>
      </c>
      <c r="D1156" s="59" t="s">
        <v>128</v>
      </c>
      <c r="E1156" s="59">
        <v>55229</v>
      </c>
      <c r="F1156" s="59">
        <v>55547</v>
      </c>
      <c r="G1156" s="59">
        <v>55575</v>
      </c>
      <c r="H1156" s="59">
        <v>55422</v>
      </c>
      <c r="I1156" s="59">
        <v>55383</v>
      </c>
      <c r="J1156" s="59">
        <v>55221</v>
      </c>
      <c r="K1156" s="59">
        <v>55285</v>
      </c>
      <c r="L1156" s="59">
        <v>55271</v>
      </c>
      <c r="M1156" s="59">
        <v>55218</v>
      </c>
      <c r="N1156" s="59">
        <v>55177</v>
      </c>
      <c r="O1156" s="59">
        <v>55150</v>
      </c>
      <c r="P1156" s="59">
        <v>55182</v>
      </c>
      <c r="Q1156" s="59">
        <v>57241</v>
      </c>
      <c r="R1156" s="59">
        <v>55388796</v>
      </c>
      <c r="S1156" s="90"/>
      <c r="T1156" s="90"/>
      <c r="U1156" s="91"/>
    </row>
    <row r="1157" spans="1:21" ht="13.2" x14ac:dyDescent="0.25">
      <c r="A1157" s="59" t="s">
        <v>5070</v>
      </c>
      <c r="B1157" s="59" t="s">
        <v>6522</v>
      </c>
      <c r="C1157" s="59" t="s">
        <v>6524</v>
      </c>
      <c r="D1157" s="59" t="s">
        <v>128</v>
      </c>
      <c r="E1157" s="59">
        <v>0</v>
      </c>
      <c r="F1157" s="59">
        <v>0</v>
      </c>
      <c r="G1157" s="59">
        <v>0</v>
      </c>
      <c r="H1157" s="59">
        <v>0</v>
      </c>
      <c r="I1157" s="59">
        <v>0</v>
      </c>
      <c r="J1157" s="59">
        <v>0</v>
      </c>
      <c r="K1157" s="59">
        <v>0</v>
      </c>
      <c r="L1157" s="59">
        <v>0</v>
      </c>
      <c r="M1157" s="59">
        <v>0</v>
      </c>
      <c r="N1157" s="59">
        <v>0</v>
      </c>
      <c r="O1157" s="59">
        <v>0</v>
      </c>
      <c r="P1157" s="59">
        <v>0</v>
      </c>
      <c r="Q1157" s="59">
        <v>0</v>
      </c>
      <c r="R1157" s="59">
        <v>0</v>
      </c>
      <c r="S1157" s="90"/>
      <c r="T1157" s="90"/>
      <c r="U1157" s="91"/>
    </row>
    <row r="1158" spans="1:21" ht="13.2" x14ac:dyDescent="0.25">
      <c r="A1158" s="59" t="s">
        <v>5071</v>
      </c>
      <c r="B1158" s="59" t="s">
        <v>6525</v>
      </c>
      <c r="C1158" s="59" t="s">
        <v>3694</v>
      </c>
      <c r="D1158" s="59" t="s">
        <v>128</v>
      </c>
      <c r="E1158" s="59">
        <v>3412</v>
      </c>
      <c r="F1158" s="59">
        <v>3412</v>
      </c>
      <c r="G1158" s="59">
        <v>3412</v>
      </c>
      <c r="H1158" s="59">
        <v>3412</v>
      </c>
      <c r="I1158" s="59">
        <v>3412</v>
      </c>
      <c r="J1158" s="59">
        <v>3412</v>
      </c>
      <c r="K1158" s="59">
        <v>3412</v>
      </c>
      <c r="L1158" s="59">
        <v>3412</v>
      </c>
      <c r="M1158" s="59">
        <v>3412</v>
      </c>
      <c r="N1158" s="59">
        <v>3412</v>
      </c>
      <c r="O1158" s="59">
        <v>3412</v>
      </c>
      <c r="P1158" s="59">
        <v>3412</v>
      </c>
      <c r="Q1158" s="59">
        <v>2343</v>
      </c>
      <c r="R1158" s="59">
        <v>3367727</v>
      </c>
      <c r="S1158" s="90"/>
      <c r="T1158" s="90"/>
      <c r="U1158" s="91"/>
    </row>
    <row r="1159" spans="1:21" ht="13.2" x14ac:dyDescent="0.25">
      <c r="A1159" s="59" t="s">
        <v>5072</v>
      </c>
      <c r="B1159" s="59" t="s">
        <v>5703</v>
      </c>
      <c r="C1159" s="59" t="s">
        <v>6526</v>
      </c>
      <c r="D1159" s="59" t="s">
        <v>128</v>
      </c>
      <c r="E1159" s="59">
        <v>0</v>
      </c>
      <c r="F1159" s="59">
        <v>0</v>
      </c>
      <c r="G1159" s="59">
        <v>0</v>
      </c>
      <c r="H1159" s="59">
        <v>0</v>
      </c>
      <c r="I1159" s="59">
        <v>0</v>
      </c>
      <c r="J1159" s="59">
        <v>0</v>
      </c>
      <c r="K1159" s="59">
        <v>0</v>
      </c>
      <c r="L1159" s="59">
        <v>0</v>
      </c>
      <c r="M1159" s="59">
        <v>0</v>
      </c>
      <c r="N1159" s="59">
        <v>0</v>
      </c>
      <c r="O1159" s="59">
        <v>0</v>
      </c>
      <c r="P1159" s="59">
        <v>0</v>
      </c>
      <c r="Q1159" s="59">
        <v>0</v>
      </c>
      <c r="R1159" s="59">
        <v>0</v>
      </c>
      <c r="S1159" s="90"/>
      <c r="T1159" s="90"/>
      <c r="U1159" s="91"/>
    </row>
    <row r="1160" spans="1:21" ht="13.2" x14ac:dyDescent="0.25">
      <c r="A1160" s="59" t="s">
        <v>5073</v>
      </c>
      <c r="B1160" s="59" t="s">
        <v>6527</v>
      </c>
      <c r="C1160" s="59" t="s">
        <v>3696</v>
      </c>
      <c r="D1160" s="59" t="s">
        <v>129</v>
      </c>
      <c r="E1160" s="59">
        <v>404</v>
      </c>
      <c r="F1160" s="59">
        <v>404</v>
      </c>
      <c r="G1160" s="59">
        <v>404</v>
      </c>
      <c r="H1160" s="59">
        <v>404</v>
      </c>
      <c r="I1160" s="59">
        <v>404</v>
      </c>
      <c r="J1160" s="59">
        <v>404</v>
      </c>
      <c r="K1160" s="59">
        <v>404</v>
      </c>
      <c r="L1160" s="59">
        <v>404</v>
      </c>
      <c r="M1160" s="59">
        <v>404</v>
      </c>
      <c r="N1160" s="59">
        <v>404</v>
      </c>
      <c r="O1160" s="59">
        <v>404</v>
      </c>
      <c r="P1160" s="59">
        <v>404</v>
      </c>
      <c r="Q1160" s="59">
        <v>404</v>
      </c>
      <c r="R1160" s="59">
        <v>404023</v>
      </c>
      <c r="S1160" s="90"/>
      <c r="T1160" s="90"/>
      <c r="U1160" s="91"/>
    </row>
    <row r="1161" spans="1:21" ht="13.2" x14ac:dyDescent="0.25">
      <c r="A1161" s="59" t="s">
        <v>5074</v>
      </c>
      <c r="B1161" s="59" t="s">
        <v>6527</v>
      </c>
      <c r="C1161" s="59" t="s">
        <v>3697</v>
      </c>
      <c r="D1161" s="59" t="s">
        <v>129</v>
      </c>
      <c r="E1161" s="59">
        <v>5117</v>
      </c>
      <c r="F1161" s="59">
        <v>5117</v>
      </c>
      <c r="G1161" s="59">
        <v>5117</v>
      </c>
      <c r="H1161" s="59">
        <v>5117</v>
      </c>
      <c r="I1161" s="59">
        <v>5117</v>
      </c>
      <c r="J1161" s="59">
        <v>5117</v>
      </c>
      <c r="K1161" s="59">
        <v>5117</v>
      </c>
      <c r="L1161" s="59">
        <v>5117</v>
      </c>
      <c r="M1161" s="59">
        <v>5117</v>
      </c>
      <c r="N1161" s="59">
        <v>5117</v>
      </c>
      <c r="O1161" s="59">
        <v>5117</v>
      </c>
      <c r="P1161" s="59">
        <v>5117</v>
      </c>
      <c r="Q1161" s="59">
        <v>5117</v>
      </c>
      <c r="R1161" s="59">
        <v>5116919</v>
      </c>
      <c r="S1161" s="90"/>
      <c r="T1161" s="90"/>
      <c r="U1161" s="91"/>
    </row>
    <row r="1162" spans="1:21" ht="13.2" x14ac:dyDescent="0.25">
      <c r="A1162" s="59" t="s">
        <v>5075</v>
      </c>
      <c r="B1162" s="59" t="s">
        <v>6528</v>
      </c>
      <c r="C1162" s="59" t="s">
        <v>6529</v>
      </c>
      <c r="D1162" s="59" t="s">
        <v>129</v>
      </c>
      <c r="E1162" s="59">
        <v>0</v>
      </c>
      <c r="F1162" s="59">
        <v>0</v>
      </c>
      <c r="G1162" s="59">
        <v>0</v>
      </c>
      <c r="H1162" s="59">
        <v>0</v>
      </c>
      <c r="I1162" s="59">
        <v>0</v>
      </c>
      <c r="J1162" s="59">
        <v>0</v>
      </c>
      <c r="K1162" s="59">
        <v>0</v>
      </c>
      <c r="L1162" s="59">
        <v>0</v>
      </c>
      <c r="M1162" s="59">
        <v>0</v>
      </c>
      <c r="N1162" s="59">
        <v>0</v>
      </c>
      <c r="O1162" s="59">
        <v>0</v>
      </c>
      <c r="P1162" s="59">
        <v>0</v>
      </c>
      <c r="Q1162" s="59">
        <v>0</v>
      </c>
      <c r="R1162" s="59">
        <v>0</v>
      </c>
      <c r="S1162" s="90"/>
      <c r="T1162" s="90"/>
      <c r="U1162" s="91"/>
    </row>
    <row r="1163" spans="1:21" ht="13.2" x14ac:dyDescent="0.25">
      <c r="A1163" s="59" t="s">
        <v>5076</v>
      </c>
      <c r="B1163" s="59" t="s">
        <v>6528</v>
      </c>
      <c r="C1163" s="59" t="s">
        <v>6530</v>
      </c>
      <c r="D1163" s="59" t="s">
        <v>129</v>
      </c>
      <c r="E1163" s="59">
        <v>0</v>
      </c>
      <c r="F1163" s="59">
        <v>0</v>
      </c>
      <c r="G1163" s="59">
        <v>0</v>
      </c>
      <c r="H1163" s="59">
        <v>0</v>
      </c>
      <c r="I1163" s="59">
        <v>0</v>
      </c>
      <c r="J1163" s="59">
        <v>0</v>
      </c>
      <c r="K1163" s="59">
        <v>0</v>
      </c>
      <c r="L1163" s="59">
        <v>0</v>
      </c>
      <c r="M1163" s="59">
        <v>0</v>
      </c>
      <c r="N1163" s="59">
        <v>0</v>
      </c>
      <c r="O1163" s="59">
        <v>0</v>
      </c>
      <c r="P1163" s="59">
        <v>0</v>
      </c>
      <c r="Q1163" s="59">
        <v>0</v>
      </c>
      <c r="R1163" s="59">
        <v>0</v>
      </c>
      <c r="S1163" s="90"/>
      <c r="T1163" s="90"/>
      <c r="U1163" s="91"/>
    </row>
    <row r="1164" spans="1:21" ht="13.2" x14ac:dyDescent="0.25">
      <c r="A1164" s="59" t="s">
        <v>5077</v>
      </c>
      <c r="B1164" s="59" t="s">
        <v>6528</v>
      </c>
      <c r="C1164" s="59" t="s">
        <v>6531</v>
      </c>
      <c r="D1164" s="59" t="s">
        <v>129</v>
      </c>
      <c r="E1164" s="59">
        <v>0</v>
      </c>
      <c r="F1164" s="59">
        <v>0</v>
      </c>
      <c r="G1164" s="59">
        <v>0</v>
      </c>
      <c r="H1164" s="59">
        <v>0</v>
      </c>
      <c r="I1164" s="59">
        <v>0</v>
      </c>
      <c r="J1164" s="59">
        <v>0</v>
      </c>
      <c r="K1164" s="59">
        <v>0</v>
      </c>
      <c r="L1164" s="59">
        <v>0</v>
      </c>
      <c r="M1164" s="59">
        <v>0</v>
      </c>
      <c r="N1164" s="59">
        <v>0</v>
      </c>
      <c r="O1164" s="59">
        <v>0</v>
      </c>
      <c r="P1164" s="59">
        <v>0</v>
      </c>
      <c r="Q1164" s="59">
        <v>0</v>
      </c>
      <c r="R1164" s="59">
        <v>0</v>
      </c>
      <c r="S1164" s="90"/>
      <c r="T1164" s="90"/>
      <c r="U1164" s="91"/>
    </row>
    <row r="1165" spans="1:21" ht="13.2" x14ac:dyDescent="0.25">
      <c r="A1165" s="59" t="s">
        <v>5078</v>
      </c>
      <c r="B1165" s="59" t="s">
        <v>6528</v>
      </c>
      <c r="C1165" s="59" t="s">
        <v>6532</v>
      </c>
      <c r="D1165" s="59" t="s">
        <v>129</v>
      </c>
      <c r="E1165" s="59">
        <v>0</v>
      </c>
      <c r="F1165" s="59">
        <v>0</v>
      </c>
      <c r="G1165" s="59">
        <v>0</v>
      </c>
      <c r="H1165" s="59">
        <v>0</v>
      </c>
      <c r="I1165" s="59">
        <v>0</v>
      </c>
      <c r="J1165" s="59">
        <v>0</v>
      </c>
      <c r="K1165" s="59">
        <v>0</v>
      </c>
      <c r="L1165" s="59">
        <v>0</v>
      </c>
      <c r="M1165" s="59">
        <v>0</v>
      </c>
      <c r="N1165" s="59">
        <v>0</v>
      </c>
      <c r="O1165" s="59">
        <v>0</v>
      </c>
      <c r="P1165" s="59">
        <v>0</v>
      </c>
      <c r="Q1165" s="59">
        <v>0</v>
      </c>
      <c r="R1165" s="59">
        <v>0</v>
      </c>
      <c r="S1165" s="90"/>
      <c r="T1165" s="90"/>
      <c r="U1165" s="91"/>
    </row>
    <row r="1166" spans="1:21" ht="13.2" x14ac:dyDescent="0.25">
      <c r="A1166" s="59" t="s">
        <v>5079</v>
      </c>
      <c r="B1166" s="59" t="s">
        <v>6528</v>
      </c>
      <c r="C1166" s="59" t="s">
        <v>6533</v>
      </c>
      <c r="D1166" s="59" t="s">
        <v>129</v>
      </c>
      <c r="E1166" s="59">
        <v>0</v>
      </c>
      <c r="F1166" s="59">
        <v>0</v>
      </c>
      <c r="G1166" s="59">
        <v>0</v>
      </c>
      <c r="H1166" s="59">
        <v>0</v>
      </c>
      <c r="I1166" s="59">
        <v>0</v>
      </c>
      <c r="J1166" s="59">
        <v>0</v>
      </c>
      <c r="K1166" s="59">
        <v>0</v>
      </c>
      <c r="L1166" s="59">
        <v>0</v>
      </c>
      <c r="M1166" s="59">
        <v>0</v>
      </c>
      <c r="N1166" s="59">
        <v>0</v>
      </c>
      <c r="O1166" s="59">
        <v>0</v>
      </c>
      <c r="P1166" s="59">
        <v>0</v>
      </c>
      <c r="Q1166" s="59">
        <v>0</v>
      </c>
      <c r="R1166" s="59">
        <v>0</v>
      </c>
      <c r="S1166" s="90"/>
      <c r="T1166" s="90"/>
      <c r="U1166" s="91"/>
    </row>
    <row r="1167" spans="1:21" ht="13.2" x14ac:dyDescent="0.25">
      <c r="A1167" s="59" t="s">
        <v>5080</v>
      </c>
      <c r="B1167" s="59" t="s">
        <v>6528</v>
      </c>
      <c r="C1167" s="59" t="s">
        <v>6534</v>
      </c>
      <c r="D1167" s="59" t="s">
        <v>129</v>
      </c>
      <c r="E1167" s="59">
        <v>0</v>
      </c>
      <c r="F1167" s="59">
        <v>0</v>
      </c>
      <c r="G1167" s="59">
        <v>0</v>
      </c>
      <c r="H1167" s="59">
        <v>0</v>
      </c>
      <c r="I1167" s="59">
        <v>0</v>
      </c>
      <c r="J1167" s="59">
        <v>0</v>
      </c>
      <c r="K1167" s="59">
        <v>0</v>
      </c>
      <c r="L1167" s="59">
        <v>0</v>
      </c>
      <c r="M1167" s="59">
        <v>0</v>
      </c>
      <c r="N1167" s="59">
        <v>0</v>
      </c>
      <c r="O1167" s="59">
        <v>0</v>
      </c>
      <c r="P1167" s="59">
        <v>0</v>
      </c>
      <c r="Q1167" s="59">
        <v>0</v>
      </c>
      <c r="R1167" s="59">
        <v>0</v>
      </c>
      <c r="S1167" s="90"/>
      <c r="T1167" s="90"/>
      <c r="U1167" s="91"/>
    </row>
    <row r="1168" spans="1:21" ht="13.2" x14ac:dyDescent="0.25">
      <c r="A1168" s="59" t="s">
        <v>5081</v>
      </c>
      <c r="B1168" s="59" t="s">
        <v>6528</v>
      </c>
      <c r="C1168" s="59" t="s">
        <v>6535</v>
      </c>
      <c r="D1168" s="59" t="s">
        <v>129</v>
      </c>
      <c r="E1168" s="59">
        <v>0</v>
      </c>
      <c r="F1168" s="59">
        <v>0</v>
      </c>
      <c r="G1168" s="59">
        <v>0</v>
      </c>
      <c r="H1168" s="59">
        <v>0</v>
      </c>
      <c r="I1168" s="59">
        <v>0</v>
      </c>
      <c r="J1168" s="59">
        <v>0</v>
      </c>
      <c r="K1168" s="59">
        <v>0</v>
      </c>
      <c r="L1168" s="59">
        <v>0</v>
      </c>
      <c r="M1168" s="59">
        <v>0</v>
      </c>
      <c r="N1168" s="59">
        <v>0</v>
      </c>
      <c r="O1168" s="59">
        <v>0</v>
      </c>
      <c r="P1168" s="59">
        <v>0</v>
      </c>
      <c r="Q1168" s="59">
        <v>0</v>
      </c>
      <c r="R1168" s="59">
        <v>0</v>
      </c>
      <c r="S1168" s="90"/>
      <c r="T1168" s="90"/>
      <c r="U1168" s="91"/>
    </row>
    <row r="1169" spans="1:21" ht="13.2" x14ac:dyDescent="0.25">
      <c r="A1169" s="59" t="s">
        <v>5082</v>
      </c>
      <c r="B1169" s="59" t="s">
        <v>6528</v>
      </c>
      <c r="C1169" s="59" t="s">
        <v>6536</v>
      </c>
      <c r="D1169" s="59" t="s">
        <v>129</v>
      </c>
      <c r="E1169" s="59">
        <v>0</v>
      </c>
      <c r="F1169" s="59">
        <v>0</v>
      </c>
      <c r="G1169" s="59">
        <v>0</v>
      </c>
      <c r="H1169" s="59">
        <v>0</v>
      </c>
      <c r="I1169" s="59">
        <v>0</v>
      </c>
      <c r="J1169" s="59">
        <v>0</v>
      </c>
      <c r="K1169" s="59">
        <v>0</v>
      </c>
      <c r="L1169" s="59">
        <v>0</v>
      </c>
      <c r="M1169" s="59">
        <v>0</v>
      </c>
      <c r="N1169" s="59">
        <v>0</v>
      </c>
      <c r="O1169" s="59">
        <v>0</v>
      </c>
      <c r="P1169" s="59">
        <v>0</v>
      </c>
      <c r="Q1169" s="59">
        <v>0</v>
      </c>
      <c r="R1169" s="59">
        <v>0</v>
      </c>
      <c r="S1169" s="90"/>
      <c r="T1169" s="90"/>
      <c r="U1169" s="91"/>
    </row>
    <row r="1170" spans="1:21" ht="13.2" x14ac:dyDescent="0.25">
      <c r="A1170" s="59" t="s">
        <v>5083</v>
      </c>
      <c r="B1170" s="59" t="s">
        <v>6528</v>
      </c>
      <c r="C1170" s="59" t="s">
        <v>6537</v>
      </c>
      <c r="D1170" s="59" t="s">
        <v>129</v>
      </c>
      <c r="E1170" s="59">
        <v>0</v>
      </c>
      <c r="F1170" s="59">
        <v>0</v>
      </c>
      <c r="G1170" s="59">
        <v>0</v>
      </c>
      <c r="H1170" s="59">
        <v>0</v>
      </c>
      <c r="I1170" s="59">
        <v>0</v>
      </c>
      <c r="J1170" s="59">
        <v>0</v>
      </c>
      <c r="K1170" s="59">
        <v>0</v>
      </c>
      <c r="L1170" s="59">
        <v>0</v>
      </c>
      <c r="M1170" s="59">
        <v>0</v>
      </c>
      <c r="N1170" s="59">
        <v>0</v>
      </c>
      <c r="O1170" s="59">
        <v>0</v>
      </c>
      <c r="P1170" s="59">
        <v>0</v>
      </c>
      <c r="Q1170" s="59">
        <v>0</v>
      </c>
      <c r="R1170" s="59">
        <v>0</v>
      </c>
      <c r="S1170" s="90"/>
      <c r="T1170" s="90"/>
      <c r="U1170" s="91"/>
    </row>
    <row r="1171" spans="1:21" ht="13.2" x14ac:dyDescent="0.25">
      <c r="A1171" s="59" t="s">
        <v>5084</v>
      </c>
      <c r="B1171" s="59" t="s">
        <v>6528</v>
      </c>
      <c r="C1171" s="59" t="s">
        <v>6538</v>
      </c>
      <c r="D1171" s="59" t="s">
        <v>129</v>
      </c>
      <c r="E1171" s="59">
        <v>0</v>
      </c>
      <c r="F1171" s="59">
        <v>0</v>
      </c>
      <c r="G1171" s="59">
        <v>0</v>
      </c>
      <c r="H1171" s="59">
        <v>0</v>
      </c>
      <c r="I1171" s="59">
        <v>0</v>
      </c>
      <c r="J1171" s="59">
        <v>0</v>
      </c>
      <c r="K1171" s="59">
        <v>0</v>
      </c>
      <c r="L1171" s="59">
        <v>0</v>
      </c>
      <c r="M1171" s="59">
        <v>0</v>
      </c>
      <c r="N1171" s="59">
        <v>0</v>
      </c>
      <c r="O1171" s="59">
        <v>0</v>
      </c>
      <c r="P1171" s="59">
        <v>0</v>
      </c>
      <c r="Q1171" s="59">
        <v>0</v>
      </c>
      <c r="R1171" s="59">
        <v>0</v>
      </c>
      <c r="S1171" s="90"/>
      <c r="T1171" s="90"/>
      <c r="U1171" s="91"/>
    </row>
    <row r="1172" spans="1:21" ht="13.2" x14ac:dyDescent="0.25">
      <c r="A1172" s="59" t="s">
        <v>5085</v>
      </c>
      <c r="B1172" s="59" t="s">
        <v>6528</v>
      </c>
      <c r="C1172" s="59" t="s">
        <v>6539</v>
      </c>
      <c r="D1172" s="59" t="s">
        <v>129</v>
      </c>
      <c r="E1172" s="59">
        <v>0</v>
      </c>
      <c r="F1172" s="59">
        <v>0</v>
      </c>
      <c r="G1172" s="59">
        <v>0</v>
      </c>
      <c r="H1172" s="59">
        <v>0</v>
      </c>
      <c r="I1172" s="59">
        <v>0</v>
      </c>
      <c r="J1172" s="59">
        <v>0</v>
      </c>
      <c r="K1172" s="59">
        <v>0</v>
      </c>
      <c r="L1172" s="59">
        <v>0</v>
      </c>
      <c r="M1172" s="59">
        <v>0</v>
      </c>
      <c r="N1172" s="59">
        <v>0</v>
      </c>
      <c r="O1172" s="59">
        <v>0</v>
      </c>
      <c r="P1172" s="59">
        <v>0</v>
      </c>
      <c r="Q1172" s="59">
        <v>0</v>
      </c>
      <c r="R1172" s="59">
        <v>0</v>
      </c>
      <c r="S1172" s="90"/>
      <c r="T1172" s="90"/>
      <c r="U1172" s="91"/>
    </row>
    <row r="1173" spans="1:21" ht="13.2" x14ac:dyDescent="0.25">
      <c r="A1173" s="59" t="s">
        <v>5086</v>
      </c>
      <c r="B1173" s="59" t="s">
        <v>6528</v>
      </c>
      <c r="C1173" s="59" t="s">
        <v>6540</v>
      </c>
      <c r="D1173" s="59" t="s">
        <v>129</v>
      </c>
      <c r="E1173" s="59">
        <v>0</v>
      </c>
      <c r="F1173" s="59">
        <v>0</v>
      </c>
      <c r="G1173" s="59">
        <v>0</v>
      </c>
      <c r="H1173" s="59">
        <v>0</v>
      </c>
      <c r="I1173" s="59">
        <v>0</v>
      </c>
      <c r="J1173" s="59">
        <v>0</v>
      </c>
      <c r="K1173" s="59">
        <v>0</v>
      </c>
      <c r="L1173" s="59">
        <v>0</v>
      </c>
      <c r="M1173" s="59">
        <v>0</v>
      </c>
      <c r="N1173" s="59">
        <v>0</v>
      </c>
      <c r="O1173" s="59">
        <v>0</v>
      </c>
      <c r="P1173" s="59">
        <v>0</v>
      </c>
      <c r="Q1173" s="59">
        <v>0</v>
      </c>
      <c r="R1173" s="59">
        <v>0</v>
      </c>
      <c r="S1173" s="90"/>
      <c r="T1173" s="90"/>
      <c r="U1173" s="91"/>
    </row>
    <row r="1174" spans="1:21" ht="13.2" x14ac:dyDescent="0.25">
      <c r="A1174" s="59" t="s">
        <v>5087</v>
      </c>
      <c r="B1174" s="59" t="s">
        <v>6528</v>
      </c>
      <c r="C1174" s="59" t="s">
        <v>6541</v>
      </c>
      <c r="D1174" s="59" t="s">
        <v>129</v>
      </c>
      <c r="E1174" s="59">
        <v>0</v>
      </c>
      <c r="F1174" s="59">
        <v>0</v>
      </c>
      <c r="G1174" s="59">
        <v>0</v>
      </c>
      <c r="H1174" s="59">
        <v>0</v>
      </c>
      <c r="I1174" s="59">
        <v>0</v>
      </c>
      <c r="J1174" s="59">
        <v>0</v>
      </c>
      <c r="K1174" s="59">
        <v>0</v>
      </c>
      <c r="L1174" s="59">
        <v>0</v>
      </c>
      <c r="M1174" s="59">
        <v>0</v>
      </c>
      <c r="N1174" s="59">
        <v>0</v>
      </c>
      <c r="O1174" s="59">
        <v>0</v>
      </c>
      <c r="P1174" s="59">
        <v>0</v>
      </c>
      <c r="Q1174" s="59">
        <v>0</v>
      </c>
      <c r="R1174" s="59">
        <v>0</v>
      </c>
      <c r="S1174" s="90"/>
      <c r="T1174" s="90"/>
      <c r="U1174" s="91"/>
    </row>
    <row r="1175" spans="1:21" ht="13.2" x14ac:dyDescent="0.25">
      <c r="A1175" s="59" t="s">
        <v>5088</v>
      </c>
      <c r="B1175" s="59" t="s">
        <v>6528</v>
      </c>
      <c r="C1175" s="59" t="s">
        <v>6542</v>
      </c>
      <c r="D1175" s="59" t="s">
        <v>129</v>
      </c>
      <c r="E1175" s="59">
        <v>0</v>
      </c>
      <c r="F1175" s="59">
        <v>0</v>
      </c>
      <c r="G1175" s="59">
        <v>0</v>
      </c>
      <c r="H1175" s="59">
        <v>0</v>
      </c>
      <c r="I1175" s="59">
        <v>0</v>
      </c>
      <c r="J1175" s="59">
        <v>0</v>
      </c>
      <c r="K1175" s="59">
        <v>0</v>
      </c>
      <c r="L1175" s="59">
        <v>0</v>
      </c>
      <c r="M1175" s="59">
        <v>0</v>
      </c>
      <c r="N1175" s="59">
        <v>0</v>
      </c>
      <c r="O1175" s="59">
        <v>0</v>
      </c>
      <c r="P1175" s="59">
        <v>0</v>
      </c>
      <c r="Q1175" s="59">
        <v>0</v>
      </c>
      <c r="R1175" s="59">
        <v>0</v>
      </c>
      <c r="S1175" s="90"/>
      <c r="T1175" s="90"/>
      <c r="U1175" s="91"/>
    </row>
    <row r="1176" spans="1:21" ht="13.2" x14ac:dyDescent="0.25">
      <c r="A1176" s="59" t="s">
        <v>5089</v>
      </c>
      <c r="B1176" s="59" t="s">
        <v>6528</v>
      </c>
      <c r="C1176" s="59" t="s">
        <v>6543</v>
      </c>
      <c r="D1176" s="59" t="s">
        <v>129</v>
      </c>
      <c r="E1176" s="59">
        <v>20918</v>
      </c>
      <c r="F1176" s="59">
        <v>20918</v>
      </c>
      <c r="G1176" s="59">
        <v>20918</v>
      </c>
      <c r="H1176" s="59">
        <v>20918</v>
      </c>
      <c r="I1176" s="59">
        <v>20918</v>
      </c>
      <c r="J1176" s="59">
        <v>20918</v>
      </c>
      <c r="K1176" s="59">
        <v>20918</v>
      </c>
      <c r="L1176" s="59">
        <v>20918</v>
      </c>
      <c r="M1176" s="59">
        <v>20918</v>
      </c>
      <c r="N1176" s="59">
        <v>20918</v>
      </c>
      <c r="O1176" s="59">
        <v>20918</v>
      </c>
      <c r="P1176" s="59">
        <v>20918</v>
      </c>
      <c r="Q1176" s="59">
        <v>20918</v>
      </c>
      <c r="R1176" s="59">
        <v>20917598</v>
      </c>
      <c r="S1176" s="90"/>
      <c r="T1176" s="90"/>
      <c r="U1176" s="91"/>
    </row>
    <row r="1177" spans="1:21" ht="13.2" x14ac:dyDescent="0.25">
      <c r="A1177" s="59" t="s">
        <v>5090</v>
      </c>
      <c r="B1177" s="59" t="s">
        <v>6528</v>
      </c>
      <c r="C1177" s="59" t="s">
        <v>6544</v>
      </c>
      <c r="D1177" s="59" t="s">
        <v>129</v>
      </c>
      <c r="E1177" s="59">
        <v>539</v>
      </c>
      <c r="F1177" s="59">
        <v>539</v>
      </c>
      <c r="G1177" s="59">
        <v>539</v>
      </c>
      <c r="H1177" s="59">
        <v>539</v>
      </c>
      <c r="I1177" s="59">
        <v>539</v>
      </c>
      <c r="J1177" s="59">
        <v>539</v>
      </c>
      <c r="K1177" s="59">
        <v>539</v>
      </c>
      <c r="L1177" s="59">
        <v>539</v>
      </c>
      <c r="M1177" s="59">
        <v>539</v>
      </c>
      <c r="N1177" s="59">
        <v>539</v>
      </c>
      <c r="O1177" s="59">
        <v>539</v>
      </c>
      <c r="P1177" s="59">
        <v>539</v>
      </c>
      <c r="Q1177" s="59">
        <v>539</v>
      </c>
      <c r="R1177" s="59">
        <v>539295</v>
      </c>
      <c r="S1177" s="90"/>
      <c r="T1177" s="90"/>
      <c r="U1177" s="91"/>
    </row>
    <row r="1178" spans="1:21" ht="13.2" x14ac:dyDescent="0.25">
      <c r="A1178" s="59" t="s">
        <v>5091</v>
      </c>
      <c r="B1178" s="59" t="s">
        <v>6528</v>
      </c>
      <c r="C1178" s="59" t="s">
        <v>6545</v>
      </c>
      <c r="D1178" s="59" t="s">
        <v>129</v>
      </c>
      <c r="E1178" s="59">
        <v>0</v>
      </c>
      <c r="F1178" s="59">
        <v>0</v>
      </c>
      <c r="G1178" s="59">
        <v>0</v>
      </c>
      <c r="H1178" s="59">
        <v>0</v>
      </c>
      <c r="I1178" s="59">
        <v>0</v>
      </c>
      <c r="J1178" s="59">
        <v>0</v>
      </c>
      <c r="K1178" s="59">
        <v>0</v>
      </c>
      <c r="L1178" s="59">
        <v>0</v>
      </c>
      <c r="M1178" s="59">
        <v>0</v>
      </c>
      <c r="N1178" s="59">
        <v>0</v>
      </c>
      <c r="O1178" s="59">
        <v>0</v>
      </c>
      <c r="P1178" s="59">
        <v>0</v>
      </c>
      <c r="Q1178" s="59">
        <v>0</v>
      </c>
      <c r="R1178" s="59">
        <v>0</v>
      </c>
      <c r="S1178" s="90"/>
      <c r="T1178" s="90"/>
      <c r="U1178" s="91"/>
    </row>
    <row r="1179" spans="1:21" ht="13.2" x14ac:dyDescent="0.25">
      <c r="A1179" s="59" t="s">
        <v>5092</v>
      </c>
      <c r="B1179" s="59" t="s">
        <v>6528</v>
      </c>
      <c r="C1179" s="59" t="s">
        <v>6546</v>
      </c>
      <c r="D1179" s="59" t="s">
        <v>129</v>
      </c>
      <c r="E1179" s="59">
        <v>735</v>
      </c>
      <c r="F1179" s="59">
        <v>735</v>
      </c>
      <c r="G1179" s="59">
        <v>735</v>
      </c>
      <c r="H1179" s="59">
        <v>735</v>
      </c>
      <c r="I1179" s="59">
        <v>735</v>
      </c>
      <c r="J1179" s="59">
        <v>735</v>
      </c>
      <c r="K1179" s="59">
        <v>735</v>
      </c>
      <c r="L1179" s="59">
        <v>735</v>
      </c>
      <c r="M1179" s="59">
        <v>735</v>
      </c>
      <c r="N1179" s="59">
        <v>735</v>
      </c>
      <c r="O1179" s="59">
        <v>735</v>
      </c>
      <c r="P1179" s="59">
        <v>735</v>
      </c>
      <c r="Q1179" s="59">
        <v>735</v>
      </c>
      <c r="R1179" s="59">
        <v>735273</v>
      </c>
      <c r="S1179" s="90"/>
      <c r="T1179" s="90"/>
      <c r="U1179" s="91"/>
    </row>
    <row r="1180" spans="1:21" ht="13.2" x14ac:dyDescent="0.25">
      <c r="A1180" s="59" t="s">
        <v>5093</v>
      </c>
      <c r="B1180" s="59" t="s">
        <v>6528</v>
      </c>
      <c r="C1180" s="59" t="s">
        <v>6547</v>
      </c>
      <c r="D1180" s="59" t="s">
        <v>129</v>
      </c>
      <c r="E1180" s="59">
        <v>0</v>
      </c>
      <c r="F1180" s="59">
        <v>0</v>
      </c>
      <c r="G1180" s="59">
        <v>0</v>
      </c>
      <c r="H1180" s="59">
        <v>0</v>
      </c>
      <c r="I1180" s="59">
        <v>0</v>
      </c>
      <c r="J1180" s="59">
        <v>0</v>
      </c>
      <c r="K1180" s="59">
        <v>0</v>
      </c>
      <c r="L1180" s="59">
        <v>0</v>
      </c>
      <c r="M1180" s="59">
        <v>0</v>
      </c>
      <c r="N1180" s="59">
        <v>0</v>
      </c>
      <c r="O1180" s="59">
        <v>0</v>
      </c>
      <c r="P1180" s="59">
        <v>0</v>
      </c>
      <c r="Q1180" s="59">
        <v>0</v>
      </c>
      <c r="R1180" s="59">
        <v>0</v>
      </c>
      <c r="S1180" s="90"/>
      <c r="T1180" s="90"/>
      <c r="U1180" s="91"/>
    </row>
    <row r="1181" spans="1:21" ht="13.2" x14ac:dyDescent="0.25">
      <c r="A1181" s="59" t="s">
        <v>5094</v>
      </c>
      <c r="B1181" s="59" t="s">
        <v>6528</v>
      </c>
      <c r="C1181" s="59" t="s">
        <v>6548</v>
      </c>
      <c r="D1181" s="59" t="s">
        <v>129</v>
      </c>
      <c r="E1181" s="59">
        <v>44528</v>
      </c>
      <c r="F1181" s="59">
        <v>44108</v>
      </c>
      <c r="G1181" s="59">
        <v>44466</v>
      </c>
      <c r="H1181" s="59">
        <v>44620</v>
      </c>
      <c r="I1181" s="59">
        <v>44629</v>
      </c>
      <c r="J1181" s="59">
        <v>46375</v>
      </c>
      <c r="K1181" s="59">
        <v>47124</v>
      </c>
      <c r="L1181" s="59">
        <v>47394</v>
      </c>
      <c r="M1181" s="59">
        <v>47400</v>
      </c>
      <c r="N1181" s="59">
        <v>47401</v>
      </c>
      <c r="O1181" s="59">
        <v>47387</v>
      </c>
      <c r="P1181" s="59">
        <v>47387</v>
      </c>
      <c r="Q1181" s="59">
        <v>48094</v>
      </c>
      <c r="R1181" s="59">
        <v>46216862</v>
      </c>
      <c r="S1181" s="90"/>
      <c r="T1181" s="90"/>
      <c r="U1181" s="91"/>
    </row>
    <row r="1182" spans="1:21" ht="13.2" x14ac:dyDescent="0.25">
      <c r="A1182" s="59" t="s">
        <v>5095</v>
      </c>
      <c r="B1182" s="59" t="s">
        <v>6528</v>
      </c>
      <c r="C1182" s="59" t="s">
        <v>6549</v>
      </c>
      <c r="D1182" s="59" t="s">
        <v>129</v>
      </c>
      <c r="E1182" s="59">
        <v>0</v>
      </c>
      <c r="F1182" s="59">
        <v>0</v>
      </c>
      <c r="G1182" s="59">
        <v>0</v>
      </c>
      <c r="H1182" s="59">
        <v>0</v>
      </c>
      <c r="I1182" s="59">
        <v>0</v>
      </c>
      <c r="J1182" s="59">
        <v>0</v>
      </c>
      <c r="K1182" s="59">
        <v>0</v>
      </c>
      <c r="L1182" s="59">
        <v>0</v>
      </c>
      <c r="M1182" s="59">
        <v>0</v>
      </c>
      <c r="N1182" s="59">
        <v>0</v>
      </c>
      <c r="O1182" s="59">
        <v>0</v>
      </c>
      <c r="P1182" s="59">
        <v>0</v>
      </c>
      <c r="Q1182" s="59">
        <v>0</v>
      </c>
      <c r="R1182" s="59">
        <v>0</v>
      </c>
      <c r="S1182" s="90"/>
      <c r="T1182" s="90"/>
      <c r="U1182" s="91"/>
    </row>
    <row r="1183" spans="1:21" ht="13.2" x14ac:dyDescent="0.25">
      <c r="A1183" s="59" t="s">
        <v>5096</v>
      </c>
      <c r="B1183" s="59" t="s">
        <v>6550</v>
      </c>
      <c r="C1183" s="59" t="s">
        <v>6551</v>
      </c>
      <c r="D1183" s="59" t="s">
        <v>129</v>
      </c>
      <c r="E1183" s="59">
        <v>170</v>
      </c>
      <c r="F1183" s="59">
        <v>170</v>
      </c>
      <c r="G1183" s="59">
        <v>170</v>
      </c>
      <c r="H1183" s="59">
        <v>170</v>
      </c>
      <c r="I1183" s="59">
        <v>170</v>
      </c>
      <c r="J1183" s="59">
        <v>170</v>
      </c>
      <c r="K1183" s="59">
        <v>170</v>
      </c>
      <c r="L1183" s="59">
        <v>170</v>
      </c>
      <c r="M1183" s="59">
        <v>170</v>
      </c>
      <c r="N1183" s="59">
        <v>170</v>
      </c>
      <c r="O1183" s="59">
        <v>170</v>
      </c>
      <c r="P1183" s="59">
        <v>170</v>
      </c>
      <c r="Q1183" s="59">
        <v>170</v>
      </c>
      <c r="R1183" s="59">
        <v>170443</v>
      </c>
      <c r="S1183" s="90"/>
      <c r="T1183" s="90"/>
      <c r="U1183" s="91"/>
    </row>
    <row r="1184" spans="1:21" ht="13.2" x14ac:dyDescent="0.25">
      <c r="A1184" s="59" t="s">
        <v>5097</v>
      </c>
      <c r="B1184" s="59" t="s">
        <v>6550</v>
      </c>
      <c r="C1184" s="59" t="s">
        <v>6552</v>
      </c>
      <c r="D1184" s="59" t="s">
        <v>129</v>
      </c>
      <c r="E1184" s="59">
        <v>0</v>
      </c>
      <c r="F1184" s="59">
        <v>0</v>
      </c>
      <c r="G1184" s="59">
        <v>0</v>
      </c>
      <c r="H1184" s="59">
        <v>0</v>
      </c>
      <c r="I1184" s="59">
        <v>0</v>
      </c>
      <c r="J1184" s="59">
        <v>0</v>
      </c>
      <c r="K1184" s="59">
        <v>0</v>
      </c>
      <c r="L1184" s="59">
        <v>0</v>
      </c>
      <c r="M1184" s="59">
        <v>0</v>
      </c>
      <c r="N1184" s="59">
        <v>0</v>
      </c>
      <c r="O1184" s="59">
        <v>0</v>
      </c>
      <c r="P1184" s="59">
        <v>0</v>
      </c>
      <c r="Q1184" s="59">
        <v>0</v>
      </c>
      <c r="R1184" s="59">
        <v>0</v>
      </c>
      <c r="S1184" s="90"/>
      <c r="T1184" s="90"/>
      <c r="U1184" s="91"/>
    </row>
    <row r="1185" spans="1:21" ht="13.2" x14ac:dyDescent="0.25">
      <c r="A1185" s="59" t="s">
        <v>5098</v>
      </c>
      <c r="B1185" s="59" t="s">
        <v>6550</v>
      </c>
      <c r="C1185" s="59" t="s">
        <v>6553</v>
      </c>
      <c r="D1185" s="59" t="s">
        <v>129</v>
      </c>
      <c r="E1185" s="59">
        <v>14</v>
      </c>
      <c r="F1185" s="59">
        <v>14</v>
      </c>
      <c r="G1185" s="59">
        <v>14</v>
      </c>
      <c r="H1185" s="59">
        <v>14</v>
      </c>
      <c r="I1185" s="59">
        <v>14</v>
      </c>
      <c r="J1185" s="59">
        <v>14</v>
      </c>
      <c r="K1185" s="59">
        <v>14</v>
      </c>
      <c r="L1185" s="59">
        <v>14</v>
      </c>
      <c r="M1185" s="59">
        <v>14</v>
      </c>
      <c r="N1185" s="59">
        <v>14</v>
      </c>
      <c r="O1185" s="59">
        <v>14</v>
      </c>
      <c r="P1185" s="59">
        <v>14</v>
      </c>
      <c r="Q1185" s="59">
        <v>14</v>
      </c>
      <c r="R1185" s="59">
        <v>14333</v>
      </c>
      <c r="S1185" s="90"/>
      <c r="T1185" s="90"/>
      <c r="U1185" s="91"/>
    </row>
    <row r="1186" spans="1:21" ht="13.2" x14ac:dyDescent="0.25">
      <c r="A1186" s="59" t="s">
        <v>5099</v>
      </c>
      <c r="B1186" s="59" t="s">
        <v>6550</v>
      </c>
      <c r="C1186" s="59" t="s">
        <v>6554</v>
      </c>
      <c r="D1186" s="59" t="s">
        <v>129</v>
      </c>
      <c r="E1186" s="59">
        <v>0</v>
      </c>
      <c r="F1186" s="59">
        <v>0</v>
      </c>
      <c r="G1186" s="59">
        <v>0</v>
      </c>
      <c r="H1186" s="59">
        <v>0</v>
      </c>
      <c r="I1186" s="59">
        <v>0</v>
      </c>
      <c r="J1186" s="59">
        <v>0</v>
      </c>
      <c r="K1186" s="59">
        <v>0</v>
      </c>
      <c r="L1186" s="59">
        <v>0</v>
      </c>
      <c r="M1186" s="59">
        <v>0</v>
      </c>
      <c r="N1186" s="59">
        <v>0</v>
      </c>
      <c r="O1186" s="59">
        <v>0</v>
      </c>
      <c r="P1186" s="59">
        <v>0</v>
      </c>
      <c r="Q1186" s="59">
        <v>0</v>
      </c>
      <c r="R1186" s="59">
        <v>0</v>
      </c>
      <c r="S1186" s="90"/>
      <c r="T1186" s="90"/>
      <c r="U1186" s="91"/>
    </row>
    <row r="1187" spans="1:21" ht="13.2" x14ac:dyDescent="0.25">
      <c r="A1187" s="59" t="s">
        <v>5100</v>
      </c>
      <c r="B1187" s="59" t="s">
        <v>6550</v>
      </c>
      <c r="C1187" s="59" t="s">
        <v>6555</v>
      </c>
      <c r="D1187" s="59" t="s">
        <v>129</v>
      </c>
      <c r="E1187" s="59">
        <v>0</v>
      </c>
      <c r="F1187" s="59">
        <v>0</v>
      </c>
      <c r="G1187" s="59">
        <v>0</v>
      </c>
      <c r="H1187" s="59">
        <v>0</v>
      </c>
      <c r="I1187" s="59">
        <v>0</v>
      </c>
      <c r="J1187" s="59">
        <v>0</v>
      </c>
      <c r="K1187" s="59">
        <v>0</v>
      </c>
      <c r="L1187" s="59">
        <v>0</v>
      </c>
      <c r="M1187" s="59">
        <v>0</v>
      </c>
      <c r="N1187" s="59">
        <v>0</v>
      </c>
      <c r="O1187" s="59">
        <v>0</v>
      </c>
      <c r="P1187" s="59">
        <v>0</v>
      </c>
      <c r="Q1187" s="59">
        <v>0</v>
      </c>
      <c r="R1187" s="59">
        <v>0</v>
      </c>
      <c r="S1187" s="90"/>
      <c r="T1187" s="90"/>
      <c r="U1187" s="91"/>
    </row>
    <row r="1188" spans="1:21" ht="13.2" x14ac:dyDescent="0.25">
      <c r="A1188" s="59" t="s">
        <v>5101</v>
      </c>
      <c r="B1188" s="59" t="s">
        <v>6550</v>
      </c>
      <c r="C1188" s="59" t="s">
        <v>6556</v>
      </c>
      <c r="D1188" s="59" t="s">
        <v>129</v>
      </c>
      <c r="E1188" s="59">
        <v>0</v>
      </c>
      <c r="F1188" s="59">
        <v>0</v>
      </c>
      <c r="G1188" s="59">
        <v>0</v>
      </c>
      <c r="H1188" s="59">
        <v>0</v>
      </c>
      <c r="I1188" s="59">
        <v>0</v>
      </c>
      <c r="J1188" s="59">
        <v>0</v>
      </c>
      <c r="K1188" s="59">
        <v>0</v>
      </c>
      <c r="L1188" s="59">
        <v>0</v>
      </c>
      <c r="M1188" s="59">
        <v>0</v>
      </c>
      <c r="N1188" s="59">
        <v>0</v>
      </c>
      <c r="O1188" s="59">
        <v>0</v>
      </c>
      <c r="P1188" s="59">
        <v>0</v>
      </c>
      <c r="Q1188" s="59">
        <v>0</v>
      </c>
      <c r="R1188" s="59">
        <v>0</v>
      </c>
      <c r="S1188" s="90"/>
      <c r="T1188" s="90"/>
      <c r="U1188" s="91"/>
    </row>
    <row r="1189" spans="1:21" ht="13.2" x14ac:dyDescent="0.25">
      <c r="A1189" s="59" t="s">
        <v>5102</v>
      </c>
      <c r="B1189" s="59" t="s">
        <v>6550</v>
      </c>
      <c r="C1189" s="59" t="s">
        <v>6557</v>
      </c>
      <c r="D1189" s="59" t="s">
        <v>129</v>
      </c>
      <c r="E1189" s="59">
        <v>0</v>
      </c>
      <c r="F1189" s="59">
        <v>0</v>
      </c>
      <c r="G1189" s="59">
        <v>0</v>
      </c>
      <c r="H1189" s="59">
        <v>0</v>
      </c>
      <c r="I1189" s="59">
        <v>0</v>
      </c>
      <c r="J1189" s="59">
        <v>0</v>
      </c>
      <c r="K1189" s="59">
        <v>0</v>
      </c>
      <c r="L1189" s="59">
        <v>0</v>
      </c>
      <c r="M1189" s="59">
        <v>0</v>
      </c>
      <c r="N1189" s="59">
        <v>0</v>
      </c>
      <c r="O1189" s="59">
        <v>0</v>
      </c>
      <c r="P1189" s="59">
        <v>0</v>
      </c>
      <c r="Q1189" s="59">
        <v>0</v>
      </c>
      <c r="R1189" s="59">
        <v>0</v>
      </c>
      <c r="S1189" s="90"/>
      <c r="T1189" s="90"/>
      <c r="U1189" s="91"/>
    </row>
    <row r="1190" spans="1:21" ht="13.2" x14ac:dyDescent="0.25">
      <c r="A1190" s="59" t="s">
        <v>5103</v>
      </c>
      <c r="B1190" s="59" t="s">
        <v>6550</v>
      </c>
      <c r="C1190" s="59" t="s">
        <v>6558</v>
      </c>
      <c r="D1190" s="59" t="s">
        <v>129</v>
      </c>
      <c r="E1190" s="59">
        <v>0</v>
      </c>
      <c r="F1190" s="59">
        <v>0</v>
      </c>
      <c r="G1190" s="59">
        <v>0</v>
      </c>
      <c r="H1190" s="59">
        <v>0</v>
      </c>
      <c r="I1190" s="59">
        <v>0</v>
      </c>
      <c r="J1190" s="59">
        <v>0</v>
      </c>
      <c r="K1190" s="59">
        <v>0</v>
      </c>
      <c r="L1190" s="59">
        <v>0</v>
      </c>
      <c r="M1190" s="59">
        <v>0</v>
      </c>
      <c r="N1190" s="59">
        <v>0</v>
      </c>
      <c r="O1190" s="59">
        <v>0</v>
      </c>
      <c r="P1190" s="59">
        <v>0</v>
      </c>
      <c r="Q1190" s="59">
        <v>0</v>
      </c>
      <c r="R1190" s="59">
        <v>0</v>
      </c>
      <c r="S1190" s="90"/>
      <c r="T1190" s="90"/>
      <c r="U1190" s="91"/>
    </row>
    <row r="1191" spans="1:21" ht="13.2" x14ac:dyDescent="0.25">
      <c r="A1191" s="59" t="s">
        <v>5104</v>
      </c>
      <c r="B1191" s="59" t="s">
        <v>6559</v>
      </c>
      <c r="C1191" s="59" t="s">
        <v>6560</v>
      </c>
      <c r="D1191" s="59" t="s">
        <v>129</v>
      </c>
      <c r="E1191" s="59">
        <v>0</v>
      </c>
      <c r="F1191" s="59">
        <v>0</v>
      </c>
      <c r="G1191" s="59">
        <v>0</v>
      </c>
      <c r="H1191" s="59">
        <v>0</v>
      </c>
      <c r="I1191" s="59">
        <v>0</v>
      </c>
      <c r="J1191" s="59">
        <v>0</v>
      </c>
      <c r="K1191" s="59">
        <v>0</v>
      </c>
      <c r="L1191" s="59">
        <v>0</v>
      </c>
      <c r="M1191" s="59">
        <v>0</v>
      </c>
      <c r="N1191" s="59">
        <v>0</v>
      </c>
      <c r="O1191" s="59">
        <v>0</v>
      </c>
      <c r="P1191" s="59">
        <v>0</v>
      </c>
      <c r="Q1191" s="59">
        <v>0</v>
      </c>
      <c r="R1191" s="59">
        <v>0</v>
      </c>
      <c r="S1191" s="90"/>
      <c r="T1191" s="90"/>
      <c r="U1191" s="91"/>
    </row>
    <row r="1192" spans="1:21" ht="13.2" x14ac:dyDescent="0.25">
      <c r="A1192" s="59" t="s">
        <v>5105</v>
      </c>
      <c r="B1192" s="59" t="s">
        <v>6559</v>
      </c>
      <c r="C1192" s="59" t="s">
        <v>6561</v>
      </c>
      <c r="D1192" s="59" t="s">
        <v>129</v>
      </c>
      <c r="E1192" s="59">
        <v>0</v>
      </c>
      <c r="F1192" s="59">
        <v>0</v>
      </c>
      <c r="G1192" s="59">
        <v>0</v>
      </c>
      <c r="H1192" s="59">
        <v>0</v>
      </c>
      <c r="I1192" s="59">
        <v>0</v>
      </c>
      <c r="J1192" s="59">
        <v>0</v>
      </c>
      <c r="K1192" s="59">
        <v>0</v>
      </c>
      <c r="L1192" s="59">
        <v>0</v>
      </c>
      <c r="M1192" s="59">
        <v>0</v>
      </c>
      <c r="N1192" s="59">
        <v>0</v>
      </c>
      <c r="O1192" s="59">
        <v>0</v>
      </c>
      <c r="P1192" s="59">
        <v>0</v>
      </c>
      <c r="Q1192" s="59">
        <v>0</v>
      </c>
      <c r="R1192" s="59">
        <v>0</v>
      </c>
      <c r="S1192" s="90"/>
      <c r="T1192" s="90"/>
      <c r="U1192" s="91"/>
    </row>
    <row r="1193" spans="1:21" ht="13.2" x14ac:dyDescent="0.25">
      <c r="A1193" s="59" t="s">
        <v>5106</v>
      </c>
      <c r="B1193" s="59" t="s">
        <v>6559</v>
      </c>
      <c r="C1193" s="59" t="s">
        <v>6562</v>
      </c>
      <c r="D1193" s="59" t="s">
        <v>129</v>
      </c>
      <c r="E1193" s="59">
        <v>0</v>
      </c>
      <c r="F1193" s="59">
        <v>0</v>
      </c>
      <c r="G1193" s="59">
        <v>0</v>
      </c>
      <c r="H1193" s="59">
        <v>0</v>
      </c>
      <c r="I1193" s="59">
        <v>0</v>
      </c>
      <c r="J1193" s="59">
        <v>0</v>
      </c>
      <c r="K1193" s="59">
        <v>0</v>
      </c>
      <c r="L1193" s="59">
        <v>0</v>
      </c>
      <c r="M1193" s="59">
        <v>0</v>
      </c>
      <c r="N1193" s="59">
        <v>0</v>
      </c>
      <c r="O1193" s="59">
        <v>0</v>
      </c>
      <c r="P1193" s="59">
        <v>0</v>
      </c>
      <c r="Q1193" s="59">
        <v>0</v>
      </c>
      <c r="R1193" s="59">
        <v>0</v>
      </c>
      <c r="S1193" s="90"/>
      <c r="T1193" s="90"/>
      <c r="U1193" s="91"/>
    </row>
    <row r="1194" spans="1:21" ht="13.2" x14ac:dyDescent="0.25">
      <c r="A1194" s="59" t="s">
        <v>5107</v>
      </c>
      <c r="B1194" s="59" t="s">
        <v>6563</v>
      </c>
      <c r="C1194" s="59" t="s">
        <v>6564</v>
      </c>
      <c r="D1194" s="59" t="s">
        <v>129</v>
      </c>
      <c r="E1194" s="59">
        <v>105</v>
      </c>
      <c r="F1194" s="59">
        <v>105</v>
      </c>
      <c r="G1194" s="59">
        <v>105</v>
      </c>
      <c r="H1194" s="59">
        <v>105</v>
      </c>
      <c r="I1194" s="59">
        <v>105</v>
      </c>
      <c r="J1194" s="59">
        <v>105</v>
      </c>
      <c r="K1194" s="59">
        <v>105</v>
      </c>
      <c r="L1194" s="59">
        <v>0</v>
      </c>
      <c r="M1194" s="59">
        <v>0</v>
      </c>
      <c r="N1194" s="59">
        <v>0</v>
      </c>
      <c r="O1194" s="59">
        <v>0</v>
      </c>
      <c r="P1194" s="59">
        <v>0</v>
      </c>
      <c r="Q1194" s="59">
        <v>0</v>
      </c>
      <c r="R1194" s="59">
        <v>56875</v>
      </c>
      <c r="S1194" s="90"/>
      <c r="T1194" s="90"/>
      <c r="U1194" s="91"/>
    </row>
    <row r="1195" spans="1:21" ht="13.2" x14ac:dyDescent="0.25">
      <c r="A1195" s="59" t="s">
        <v>5108</v>
      </c>
      <c r="B1195" s="59" t="s">
        <v>6563</v>
      </c>
      <c r="C1195" s="59" t="s">
        <v>6565</v>
      </c>
      <c r="D1195" s="59" t="s">
        <v>129</v>
      </c>
      <c r="E1195" s="59">
        <v>0</v>
      </c>
      <c r="F1195" s="59">
        <v>0</v>
      </c>
      <c r="G1195" s="59">
        <v>0</v>
      </c>
      <c r="H1195" s="59">
        <v>0</v>
      </c>
      <c r="I1195" s="59">
        <v>0</v>
      </c>
      <c r="J1195" s="59">
        <v>0</v>
      </c>
      <c r="K1195" s="59">
        <v>0</v>
      </c>
      <c r="L1195" s="59">
        <v>0</v>
      </c>
      <c r="M1195" s="59">
        <v>0</v>
      </c>
      <c r="N1195" s="59">
        <v>0</v>
      </c>
      <c r="O1195" s="59">
        <v>0</v>
      </c>
      <c r="P1195" s="59">
        <v>0</v>
      </c>
      <c r="Q1195" s="59">
        <v>0</v>
      </c>
      <c r="R1195" s="59">
        <v>0</v>
      </c>
      <c r="S1195" s="90"/>
      <c r="T1195" s="90"/>
      <c r="U1195" s="91"/>
    </row>
    <row r="1196" spans="1:21" ht="13.2" x14ac:dyDescent="0.25">
      <c r="A1196" s="59" t="s">
        <v>5109</v>
      </c>
      <c r="B1196" s="59" t="s">
        <v>6563</v>
      </c>
      <c r="C1196" s="59" t="s">
        <v>6566</v>
      </c>
      <c r="D1196" s="59" t="s">
        <v>129</v>
      </c>
      <c r="E1196" s="59">
        <v>471</v>
      </c>
      <c r="F1196" s="59">
        <v>471</v>
      </c>
      <c r="G1196" s="59">
        <v>471</v>
      </c>
      <c r="H1196" s="59">
        <v>471</v>
      </c>
      <c r="I1196" s="59">
        <v>471</v>
      </c>
      <c r="J1196" s="59">
        <v>471</v>
      </c>
      <c r="K1196" s="59">
        <v>471</v>
      </c>
      <c r="L1196" s="59">
        <v>471</v>
      </c>
      <c r="M1196" s="59">
        <v>471</v>
      </c>
      <c r="N1196" s="59">
        <v>471</v>
      </c>
      <c r="O1196" s="59">
        <v>471</v>
      </c>
      <c r="P1196" s="59">
        <v>471</v>
      </c>
      <c r="Q1196" s="59">
        <v>471</v>
      </c>
      <c r="R1196" s="59">
        <v>470534</v>
      </c>
      <c r="S1196" s="90"/>
      <c r="T1196" s="90"/>
      <c r="U1196" s="91"/>
    </row>
    <row r="1197" spans="1:21" ht="13.2" x14ac:dyDescent="0.25">
      <c r="A1197" s="59" t="s">
        <v>5110</v>
      </c>
      <c r="B1197" s="59" t="s">
        <v>6563</v>
      </c>
      <c r="C1197" s="59" t="s">
        <v>6567</v>
      </c>
      <c r="D1197" s="59" t="s">
        <v>129</v>
      </c>
      <c r="E1197" s="59">
        <v>0</v>
      </c>
      <c r="F1197" s="59">
        <v>0</v>
      </c>
      <c r="G1197" s="59">
        <v>0</v>
      </c>
      <c r="H1197" s="59">
        <v>0</v>
      </c>
      <c r="I1197" s="59">
        <v>0</v>
      </c>
      <c r="J1197" s="59">
        <v>0</v>
      </c>
      <c r="K1197" s="59">
        <v>0</v>
      </c>
      <c r="L1197" s="59">
        <v>0</v>
      </c>
      <c r="M1197" s="59">
        <v>0</v>
      </c>
      <c r="N1197" s="59">
        <v>0</v>
      </c>
      <c r="O1197" s="59">
        <v>0</v>
      </c>
      <c r="P1197" s="59">
        <v>0</v>
      </c>
      <c r="Q1197" s="59">
        <v>0</v>
      </c>
      <c r="R1197" s="59">
        <v>0</v>
      </c>
      <c r="S1197" s="90"/>
      <c r="T1197" s="90"/>
      <c r="U1197" s="91"/>
    </row>
    <row r="1198" spans="1:21" ht="13.2" x14ac:dyDescent="0.25">
      <c r="A1198" s="59" t="s">
        <v>5111</v>
      </c>
      <c r="B1198" s="59" t="s">
        <v>6563</v>
      </c>
      <c r="C1198" s="59" t="s">
        <v>6568</v>
      </c>
      <c r="D1198" s="59" t="s">
        <v>129</v>
      </c>
      <c r="E1198" s="59">
        <v>0</v>
      </c>
      <c r="F1198" s="59">
        <v>0</v>
      </c>
      <c r="G1198" s="59">
        <v>0</v>
      </c>
      <c r="H1198" s="59">
        <v>0</v>
      </c>
      <c r="I1198" s="59">
        <v>0</v>
      </c>
      <c r="J1198" s="59">
        <v>0</v>
      </c>
      <c r="K1198" s="59">
        <v>0</v>
      </c>
      <c r="L1198" s="59">
        <v>0</v>
      </c>
      <c r="M1198" s="59">
        <v>0</v>
      </c>
      <c r="N1198" s="59">
        <v>0</v>
      </c>
      <c r="O1198" s="59">
        <v>0</v>
      </c>
      <c r="P1198" s="59">
        <v>0</v>
      </c>
      <c r="Q1198" s="59">
        <v>0</v>
      </c>
      <c r="R1198" s="59">
        <v>0</v>
      </c>
      <c r="S1198" s="90"/>
      <c r="T1198" s="90"/>
      <c r="U1198" s="91"/>
    </row>
    <row r="1199" spans="1:21" ht="13.2" x14ac:dyDescent="0.25">
      <c r="A1199" s="59" t="s">
        <v>5112</v>
      </c>
      <c r="B1199" s="59" t="s">
        <v>6563</v>
      </c>
      <c r="C1199" s="59" t="s">
        <v>6569</v>
      </c>
      <c r="D1199" s="59" t="s">
        <v>129</v>
      </c>
      <c r="E1199" s="59">
        <v>0</v>
      </c>
      <c r="F1199" s="59">
        <v>0</v>
      </c>
      <c r="G1199" s="59">
        <v>0</v>
      </c>
      <c r="H1199" s="59">
        <v>0</v>
      </c>
      <c r="I1199" s="59">
        <v>0</v>
      </c>
      <c r="J1199" s="59">
        <v>0</v>
      </c>
      <c r="K1199" s="59">
        <v>0</v>
      </c>
      <c r="L1199" s="59">
        <v>0</v>
      </c>
      <c r="M1199" s="59">
        <v>0</v>
      </c>
      <c r="N1199" s="59">
        <v>0</v>
      </c>
      <c r="O1199" s="59">
        <v>0</v>
      </c>
      <c r="P1199" s="59">
        <v>0</v>
      </c>
      <c r="Q1199" s="59">
        <v>0</v>
      </c>
      <c r="R1199" s="59">
        <v>0</v>
      </c>
      <c r="S1199" s="90"/>
      <c r="T1199" s="90"/>
      <c r="U1199" s="91"/>
    </row>
    <row r="1200" spans="1:21" ht="13.2" x14ac:dyDescent="0.25">
      <c r="A1200" s="59" t="s">
        <v>5113</v>
      </c>
      <c r="B1200" s="59" t="s">
        <v>6563</v>
      </c>
      <c r="C1200" s="59" t="s">
        <v>6570</v>
      </c>
      <c r="D1200" s="59" t="s">
        <v>129</v>
      </c>
      <c r="E1200" s="59">
        <v>3</v>
      </c>
      <c r="F1200" s="59">
        <v>3</v>
      </c>
      <c r="G1200" s="59">
        <v>3</v>
      </c>
      <c r="H1200" s="59">
        <v>3</v>
      </c>
      <c r="I1200" s="59">
        <v>3</v>
      </c>
      <c r="J1200" s="59">
        <v>3</v>
      </c>
      <c r="K1200" s="59">
        <v>3</v>
      </c>
      <c r="L1200" s="59">
        <v>3</v>
      </c>
      <c r="M1200" s="59">
        <v>3</v>
      </c>
      <c r="N1200" s="59">
        <v>3</v>
      </c>
      <c r="O1200" s="59">
        <v>3</v>
      </c>
      <c r="P1200" s="59">
        <v>3</v>
      </c>
      <c r="Q1200" s="59">
        <v>3</v>
      </c>
      <c r="R1200" s="59">
        <v>2891</v>
      </c>
      <c r="S1200" s="90"/>
      <c r="T1200" s="90"/>
      <c r="U1200" s="91"/>
    </row>
    <row r="1201" spans="1:21" ht="13.2" x14ac:dyDescent="0.25">
      <c r="A1201" s="59" t="s">
        <v>5114</v>
      </c>
      <c r="B1201" s="59" t="s">
        <v>6563</v>
      </c>
      <c r="C1201" s="59" t="s">
        <v>6571</v>
      </c>
      <c r="D1201" s="59" t="s">
        <v>129</v>
      </c>
      <c r="E1201" s="59">
        <v>0</v>
      </c>
      <c r="F1201" s="59">
        <v>0</v>
      </c>
      <c r="G1201" s="59">
        <v>0</v>
      </c>
      <c r="H1201" s="59">
        <v>0</v>
      </c>
      <c r="I1201" s="59">
        <v>0</v>
      </c>
      <c r="J1201" s="59">
        <v>0</v>
      </c>
      <c r="K1201" s="59">
        <v>0</v>
      </c>
      <c r="L1201" s="59">
        <v>0</v>
      </c>
      <c r="M1201" s="59">
        <v>0</v>
      </c>
      <c r="N1201" s="59">
        <v>0</v>
      </c>
      <c r="O1201" s="59">
        <v>0</v>
      </c>
      <c r="P1201" s="59">
        <v>0</v>
      </c>
      <c r="Q1201" s="59">
        <v>0</v>
      </c>
      <c r="R1201" s="59">
        <v>0</v>
      </c>
      <c r="S1201" s="90"/>
      <c r="T1201" s="90"/>
      <c r="U1201" s="91"/>
    </row>
    <row r="1202" spans="1:21" ht="13.2" x14ac:dyDescent="0.25">
      <c r="A1202" s="59" t="s">
        <v>5115</v>
      </c>
      <c r="B1202" s="59" t="s">
        <v>6563</v>
      </c>
      <c r="C1202" s="59" t="s">
        <v>6572</v>
      </c>
      <c r="D1202" s="59" t="s">
        <v>129</v>
      </c>
      <c r="E1202" s="59">
        <v>0</v>
      </c>
      <c r="F1202" s="59">
        <v>0</v>
      </c>
      <c r="G1202" s="59">
        <v>0</v>
      </c>
      <c r="H1202" s="59">
        <v>0</v>
      </c>
      <c r="I1202" s="59">
        <v>0</v>
      </c>
      <c r="J1202" s="59">
        <v>0</v>
      </c>
      <c r="K1202" s="59">
        <v>0</v>
      </c>
      <c r="L1202" s="59">
        <v>0</v>
      </c>
      <c r="M1202" s="59">
        <v>0</v>
      </c>
      <c r="N1202" s="59">
        <v>0</v>
      </c>
      <c r="O1202" s="59">
        <v>0</v>
      </c>
      <c r="P1202" s="59">
        <v>0</v>
      </c>
      <c r="Q1202" s="59">
        <v>0</v>
      </c>
      <c r="R1202" s="59">
        <v>0</v>
      </c>
      <c r="S1202" s="90"/>
      <c r="T1202" s="90"/>
      <c r="U1202" s="91"/>
    </row>
    <row r="1203" spans="1:21" ht="13.2" x14ac:dyDescent="0.25">
      <c r="A1203" s="59" t="s">
        <v>5116</v>
      </c>
      <c r="B1203" s="59" t="s">
        <v>6563</v>
      </c>
      <c r="C1203" s="59" t="s">
        <v>6573</v>
      </c>
      <c r="D1203" s="59" t="s">
        <v>129</v>
      </c>
      <c r="E1203" s="59">
        <v>7</v>
      </c>
      <c r="F1203" s="59">
        <v>7</v>
      </c>
      <c r="G1203" s="59">
        <v>7</v>
      </c>
      <c r="H1203" s="59">
        <v>7</v>
      </c>
      <c r="I1203" s="59">
        <v>7</v>
      </c>
      <c r="J1203" s="59">
        <v>7</v>
      </c>
      <c r="K1203" s="59">
        <v>7</v>
      </c>
      <c r="L1203" s="59">
        <v>7</v>
      </c>
      <c r="M1203" s="59">
        <v>7</v>
      </c>
      <c r="N1203" s="59">
        <v>7</v>
      </c>
      <c r="O1203" s="59">
        <v>7</v>
      </c>
      <c r="P1203" s="59">
        <v>7</v>
      </c>
      <c r="Q1203" s="59">
        <v>7</v>
      </c>
      <c r="R1203" s="59">
        <v>6824</v>
      </c>
      <c r="S1203" s="90"/>
      <c r="T1203" s="90"/>
      <c r="U1203" s="91"/>
    </row>
    <row r="1204" spans="1:21" ht="13.2" x14ac:dyDescent="0.25">
      <c r="A1204" s="59" t="s">
        <v>5117</v>
      </c>
      <c r="B1204" s="59" t="s">
        <v>6563</v>
      </c>
      <c r="C1204" s="59" t="s">
        <v>6574</v>
      </c>
      <c r="D1204" s="59" t="s">
        <v>129</v>
      </c>
      <c r="E1204" s="59">
        <v>0</v>
      </c>
      <c r="F1204" s="59">
        <v>0</v>
      </c>
      <c r="G1204" s="59">
        <v>0</v>
      </c>
      <c r="H1204" s="59">
        <v>0</v>
      </c>
      <c r="I1204" s="59">
        <v>0</v>
      </c>
      <c r="J1204" s="59">
        <v>0</v>
      </c>
      <c r="K1204" s="59">
        <v>0</v>
      </c>
      <c r="L1204" s="59">
        <v>105</v>
      </c>
      <c r="M1204" s="59">
        <v>105</v>
      </c>
      <c r="N1204" s="59">
        <v>105</v>
      </c>
      <c r="O1204" s="59">
        <v>105</v>
      </c>
      <c r="P1204" s="59">
        <v>105</v>
      </c>
      <c r="Q1204" s="59">
        <v>105</v>
      </c>
      <c r="R1204" s="59">
        <v>48125</v>
      </c>
      <c r="S1204" s="90"/>
      <c r="T1204" s="90"/>
      <c r="U1204" s="91"/>
    </row>
    <row r="1205" spans="1:21" ht="13.2" x14ac:dyDescent="0.25">
      <c r="A1205" s="59" t="s">
        <v>5118</v>
      </c>
      <c r="B1205" s="59" t="s">
        <v>6563</v>
      </c>
      <c r="C1205" s="59" t="s">
        <v>6575</v>
      </c>
      <c r="D1205" s="59" t="s">
        <v>129</v>
      </c>
      <c r="E1205" s="59">
        <v>0</v>
      </c>
      <c r="F1205" s="59">
        <v>0</v>
      </c>
      <c r="G1205" s="59">
        <v>0</v>
      </c>
      <c r="H1205" s="59">
        <v>0</v>
      </c>
      <c r="I1205" s="59">
        <v>0</v>
      </c>
      <c r="J1205" s="59">
        <v>0</v>
      </c>
      <c r="K1205" s="59">
        <v>0</v>
      </c>
      <c r="L1205" s="59">
        <v>0</v>
      </c>
      <c r="M1205" s="59">
        <v>0</v>
      </c>
      <c r="N1205" s="59">
        <v>0</v>
      </c>
      <c r="O1205" s="59">
        <v>0</v>
      </c>
      <c r="P1205" s="59">
        <v>0</v>
      </c>
      <c r="Q1205" s="59">
        <v>0</v>
      </c>
      <c r="R1205" s="59">
        <v>0</v>
      </c>
      <c r="S1205" s="90"/>
      <c r="T1205" s="90"/>
      <c r="U1205" s="91"/>
    </row>
    <row r="1206" spans="1:21" ht="13.2" x14ac:dyDescent="0.25">
      <c r="A1206" s="59" t="s">
        <v>5119</v>
      </c>
      <c r="B1206" s="59" t="s">
        <v>6563</v>
      </c>
      <c r="C1206" s="59" t="s">
        <v>6576</v>
      </c>
      <c r="D1206" s="59" t="s">
        <v>129</v>
      </c>
      <c r="E1206" s="59">
        <v>25</v>
      </c>
      <c r="F1206" s="59">
        <v>25</v>
      </c>
      <c r="G1206" s="59">
        <v>25</v>
      </c>
      <c r="H1206" s="59">
        <v>25</v>
      </c>
      <c r="I1206" s="59">
        <v>25</v>
      </c>
      <c r="J1206" s="59">
        <v>25</v>
      </c>
      <c r="K1206" s="59">
        <v>25</v>
      </c>
      <c r="L1206" s="59">
        <v>0</v>
      </c>
      <c r="M1206" s="59">
        <v>0</v>
      </c>
      <c r="N1206" s="59">
        <v>0</v>
      </c>
      <c r="O1206" s="59">
        <v>0</v>
      </c>
      <c r="P1206" s="59">
        <v>0</v>
      </c>
      <c r="Q1206" s="59">
        <v>0</v>
      </c>
      <c r="R1206" s="59">
        <v>13631</v>
      </c>
      <c r="S1206" s="90"/>
      <c r="T1206" s="90"/>
      <c r="U1206" s="91"/>
    </row>
    <row r="1207" spans="1:21" ht="13.2" x14ac:dyDescent="0.25">
      <c r="A1207" s="59" t="s">
        <v>5120</v>
      </c>
      <c r="B1207" s="59" t="s">
        <v>6563</v>
      </c>
      <c r="C1207" s="59" t="s">
        <v>6577</v>
      </c>
      <c r="D1207" s="59" t="s">
        <v>129</v>
      </c>
      <c r="E1207" s="59">
        <v>0</v>
      </c>
      <c r="F1207" s="59">
        <v>0</v>
      </c>
      <c r="G1207" s="59">
        <v>0</v>
      </c>
      <c r="H1207" s="59">
        <v>0</v>
      </c>
      <c r="I1207" s="59">
        <v>0</v>
      </c>
      <c r="J1207" s="59">
        <v>0</v>
      </c>
      <c r="K1207" s="59">
        <v>0</v>
      </c>
      <c r="L1207" s="59">
        <v>0</v>
      </c>
      <c r="M1207" s="59">
        <v>0</v>
      </c>
      <c r="N1207" s="59">
        <v>0</v>
      </c>
      <c r="O1207" s="59">
        <v>0</v>
      </c>
      <c r="P1207" s="59">
        <v>0</v>
      </c>
      <c r="Q1207" s="59">
        <v>0</v>
      </c>
      <c r="R1207" s="59">
        <v>0</v>
      </c>
      <c r="S1207" s="90"/>
      <c r="T1207" s="90"/>
      <c r="U1207" s="91"/>
    </row>
    <row r="1208" spans="1:21" ht="13.2" x14ac:dyDescent="0.25">
      <c r="A1208" s="59" t="s">
        <v>5121</v>
      </c>
      <c r="B1208" s="59" t="s">
        <v>6563</v>
      </c>
      <c r="C1208" s="59" t="s">
        <v>6578</v>
      </c>
      <c r="D1208" s="59" t="s">
        <v>129</v>
      </c>
      <c r="E1208" s="59">
        <v>46</v>
      </c>
      <c r="F1208" s="59">
        <v>46</v>
      </c>
      <c r="G1208" s="59">
        <v>46</v>
      </c>
      <c r="H1208" s="59">
        <v>46</v>
      </c>
      <c r="I1208" s="59">
        <v>46</v>
      </c>
      <c r="J1208" s="59">
        <v>46</v>
      </c>
      <c r="K1208" s="59">
        <v>46</v>
      </c>
      <c r="L1208" s="59">
        <v>46</v>
      </c>
      <c r="M1208" s="59">
        <v>46</v>
      </c>
      <c r="N1208" s="59">
        <v>46</v>
      </c>
      <c r="O1208" s="59">
        <v>46</v>
      </c>
      <c r="P1208" s="59">
        <v>46</v>
      </c>
      <c r="Q1208" s="59">
        <v>46</v>
      </c>
      <c r="R1208" s="59">
        <v>45505</v>
      </c>
      <c r="S1208" s="90"/>
      <c r="T1208" s="90"/>
      <c r="U1208" s="91"/>
    </row>
    <row r="1209" spans="1:21" ht="13.2" x14ac:dyDescent="0.25">
      <c r="A1209" s="59" t="s">
        <v>5122</v>
      </c>
      <c r="B1209" s="59" t="s">
        <v>6563</v>
      </c>
      <c r="C1209" s="59" t="s">
        <v>6579</v>
      </c>
      <c r="D1209" s="59" t="s">
        <v>129</v>
      </c>
      <c r="E1209" s="59">
        <v>0</v>
      </c>
      <c r="F1209" s="59">
        <v>0</v>
      </c>
      <c r="G1209" s="59">
        <v>0</v>
      </c>
      <c r="H1209" s="59">
        <v>0</v>
      </c>
      <c r="I1209" s="59">
        <v>0</v>
      </c>
      <c r="J1209" s="59">
        <v>0</v>
      </c>
      <c r="K1209" s="59">
        <v>0</v>
      </c>
      <c r="L1209" s="59">
        <v>0</v>
      </c>
      <c r="M1209" s="59">
        <v>0</v>
      </c>
      <c r="N1209" s="59">
        <v>0</v>
      </c>
      <c r="O1209" s="59">
        <v>0</v>
      </c>
      <c r="P1209" s="59">
        <v>0</v>
      </c>
      <c r="Q1209" s="59">
        <v>0</v>
      </c>
      <c r="R1209" s="59">
        <v>0</v>
      </c>
      <c r="S1209" s="90"/>
      <c r="T1209" s="90"/>
      <c r="U1209" s="91"/>
    </row>
    <row r="1210" spans="1:21" ht="13.2" x14ac:dyDescent="0.25">
      <c r="A1210" s="59" t="s">
        <v>5123</v>
      </c>
      <c r="B1210" s="59" t="s">
        <v>6563</v>
      </c>
      <c r="C1210" s="59" t="s">
        <v>6580</v>
      </c>
      <c r="D1210" s="59" t="s">
        <v>129</v>
      </c>
      <c r="E1210" s="59">
        <v>0</v>
      </c>
      <c r="F1210" s="59">
        <v>0</v>
      </c>
      <c r="G1210" s="59">
        <v>0</v>
      </c>
      <c r="H1210" s="59">
        <v>0</v>
      </c>
      <c r="I1210" s="59">
        <v>0</v>
      </c>
      <c r="J1210" s="59">
        <v>0</v>
      </c>
      <c r="K1210" s="59">
        <v>0</v>
      </c>
      <c r="L1210" s="59">
        <v>0</v>
      </c>
      <c r="M1210" s="59">
        <v>0</v>
      </c>
      <c r="N1210" s="59">
        <v>0</v>
      </c>
      <c r="O1210" s="59">
        <v>0</v>
      </c>
      <c r="P1210" s="59">
        <v>0</v>
      </c>
      <c r="Q1210" s="59">
        <v>0</v>
      </c>
      <c r="R1210" s="59">
        <v>0</v>
      </c>
      <c r="S1210" s="90"/>
      <c r="T1210" s="90"/>
      <c r="U1210" s="91"/>
    </row>
    <row r="1211" spans="1:21" ht="13.2" x14ac:dyDescent="0.25">
      <c r="A1211" s="59" t="s">
        <v>5124</v>
      </c>
      <c r="B1211" s="59" t="s">
        <v>6563</v>
      </c>
      <c r="C1211" s="59" t="s">
        <v>6581</v>
      </c>
      <c r="D1211" s="59" t="s">
        <v>129</v>
      </c>
      <c r="E1211" s="59">
        <v>0</v>
      </c>
      <c r="F1211" s="59">
        <v>0</v>
      </c>
      <c r="G1211" s="59">
        <v>0</v>
      </c>
      <c r="H1211" s="59">
        <v>0</v>
      </c>
      <c r="I1211" s="59">
        <v>0</v>
      </c>
      <c r="J1211" s="59">
        <v>0</v>
      </c>
      <c r="K1211" s="59">
        <v>0</v>
      </c>
      <c r="L1211" s="59">
        <v>0</v>
      </c>
      <c r="M1211" s="59">
        <v>0</v>
      </c>
      <c r="N1211" s="59">
        <v>0</v>
      </c>
      <c r="O1211" s="59">
        <v>0</v>
      </c>
      <c r="P1211" s="59">
        <v>0</v>
      </c>
      <c r="Q1211" s="59">
        <v>0</v>
      </c>
      <c r="R1211" s="59">
        <v>0</v>
      </c>
      <c r="S1211" s="90"/>
      <c r="T1211" s="90"/>
      <c r="U1211" s="91"/>
    </row>
    <row r="1212" spans="1:21" ht="13.2" x14ac:dyDescent="0.25">
      <c r="A1212" s="59" t="s">
        <v>5125</v>
      </c>
      <c r="B1212" s="59" t="s">
        <v>6563</v>
      </c>
      <c r="C1212" s="59" t="s">
        <v>6582</v>
      </c>
      <c r="D1212" s="59" t="s">
        <v>129</v>
      </c>
      <c r="E1212" s="59">
        <v>0</v>
      </c>
      <c r="F1212" s="59">
        <v>0</v>
      </c>
      <c r="G1212" s="59">
        <v>0</v>
      </c>
      <c r="H1212" s="59">
        <v>0</v>
      </c>
      <c r="I1212" s="59">
        <v>0</v>
      </c>
      <c r="J1212" s="59">
        <v>0</v>
      </c>
      <c r="K1212" s="59">
        <v>0</v>
      </c>
      <c r="L1212" s="59">
        <v>0</v>
      </c>
      <c r="M1212" s="59">
        <v>0</v>
      </c>
      <c r="N1212" s="59">
        <v>0</v>
      </c>
      <c r="O1212" s="59">
        <v>0</v>
      </c>
      <c r="P1212" s="59">
        <v>0</v>
      </c>
      <c r="Q1212" s="59">
        <v>0</v>
      </c>
      <c r="R1212" s="59">
        <v>0</v>
      </c>
      <c r="S1212" s="90"/>
      <c r="T1212" s="90"/>
      <c r="U1212" s="91"/>
    </row>
    <row r="1213" spans="1:21" ht="13.2" x14ac:dyDescent="0.25">
      <c r="A1213" s="59" t="s">
        <v>5126</v>
      </c>
      <c r="B1213" s="59" t="s">
        <v>6563</v>
      </c>
      <c r="C1213" s="59" t="s">
        <v>6583</v>
      </c>
      <c r="D1213" s="59" t="s">
        <v>129</v>
      </c>
      <c r="E1213" s="59">
        <v>0</v>
      </c>
      <c r="F1213" s="59">
        <v>0</v>
      </c>
      <c r="G1213" s="59">
        <v>0</v>
      </c>
      <c r="H1213" s="59">
        <v>0</v>
      </c>
      <c r="I1213" s="59">
        <v>0</v>
      </c>
      <c r="J1213" s="59">
        <v>0</v>
      </c>
      <c r="K1213" s="59">
        <v>0</v>
      </c>
      <c r="L1213" s="59">
        <v>0</v>
      </c>
      <c r="M1213" s="59">
        <v>0</v>
      </c>
      <c r="N1213" s="59">
        <v>0</v>
      </c>
      <c r="O1213" s="59">
        <v>0</v>
      </c>
      <c r="P1213" s="59">
        <v>0</v>
      </c>
      <c r="Q1213" s="59">
        <v>0</v>
      </c>
      <c r="R1213" s="59">
        <v>0</v>
      </c>
      <c r="S1213" s="90"/>
      <c r="T1213" s="90"/>
      <c r="U1213" s="91"/>
    </row>
    <row r="1214" spans="1:21" ht="13.2" x14ac:dyDescent="0.25">
      <c r="A1214" s="59" t="s">
        <v>5127</v>
      </c>
      <c r="B1214" s="59" t="s">
        <v>6563</v>
      </c>
      <c r="C1214" s="59" t="s">
        <v>6584</v>
      </c>
      <c r="D1214" s="59" t="s">
        <v>129</v>
      </c>
      <c r="E1214" s="59">
        <v>22</v>
      </c>
      <c r="F1214" s="59">
        <v>22</v>
      </c>
      <c r="G1214" s="59">
        <v>22</v>
      </c>
      <c r="H1214" s="59">
        <v>22</v>
      </c>
      <c r="I1214" s="59">
        <v>22</v>
      </c>
      <c r="J1214" s="59">
        <v>22</v>
      </c>
      <c r="K1214" s="59">
        <v>22</v>
      </c>
      <c r="L1214" s="59">
        <v>212</v>
      </c>
      <c r="M1214" s="59">
        <v>212</v>
      </c>
      <c r="N1214" s="59">
        <v>212</v>
      </c>
      <c r="O1214" s="59">
        <v>212</v>
      </c>
      <c r="P1214" s="59">
        <v>212</v>
      </c>
      <c r="Q1214" s="59">
        <v>212</v>
      </c>
      <c r="R1214" s="59">
        <v>108805</v>
      </c>
      <c r="S1214" s="90"/>
      <c r="T1214" s="90"/>
      <c r="U1214" s="91"/>
    </row>
    <row r="1215" spans="1:21" ht="13.2" x14ac:dyDescent="0.25">
      <c r="A1215" s="59" t="s">
        <v>5128</v>
      </c>
      <c r="B1215" s="59" t="s">
        <v>6563</v>
      </c>
      <c r="C1215" s="59" t="s">
        <v>6585</v>
      </c>
      <c r="D1215" s="59" t="s">
        <v>129</v>
      </c>
      <c r="E1215" s="59">
        <v>20</v>
      </c>
      <c r="F1215" s="59">
        <v>20</v>
      </c>
      <c r="G1215" s="59">
        <v>20</v>
      </c>
      <c r="H1215" s="59">
        <v>20</v>
      </c>
      <c r="I1215" s="59">
        <v>20</v>
      </c>
      <c r="J1215" s="59">
        <v>20</v>
      </c>
      <c r="K1215" s="59">
        <v>20</v>
      </c>
      <c r="L1215" s="59">
        <v>45</v>
      </c>
      <c r="M1215" s="59">
        <v>45</v>
      </c>
      <c r="N1215" s="59">
        <v>45</v>
      </c>
      <c r="O1215" s="59">
        <v>45</v>
      </c>
      <c r="P1215" s="59">
        <v>45</v>
      </c>
      <c r="Q1215" s="59">
        <v>45</v>
      </c>
      <c r="R1215" s="59">
        <v>31789</v>
      </c>
      <c r="S1215" s="90"/>
      <c r="T1215" s="90"/>
      <c r="U1215" s="91"/>
    </row>
    <row r="1216" spans="1:21" ht="13.2" x14ac:dyDescent="0.25">
      <c r="A1216" s="59" t="s">
        <v>5129</v>
      </c>
      <c r="B1216" s="59" t="s">
        <v>6563</v>
      </c>
      <c r="C1216" s="59" t="s">
        <v>6586</v>
      </c>
      <c r="D1216" s="59" t="s">
        <v>129</v>
      </c>
      <c r="E1216" s="59">
        <v>0</v>
      </c>
      <c r="F1216" s="59">
        <v>0</v>
      </c>
      <c r="G1216" s="59">
        <v>0</v>
      </c>
      <c r="H1216" s="59">
        <v>0</v>
      </c>
      <c r="I1216" s="59">
        <v>0</v>
      </c>
      <c r="J1216" s="59">
        <v>0</v>
      </c>
      <c r="K1216" s="59">
        <v>0</v>
      </c>
      <c r="L1216" s="59">
        <v>0</v>
      </c>
      <c r="M1216" s="59">
        <v>0</v>
      </c>
      <c r="N1216" s="59">
        <v>0</v>
      </c>
      <c r="O1216" s="59">
        <v>0</v>
      </c>
      <c r="P1216" s="59">
        <v>0</v>
      </c>
      <c r="Q1216" s="59">
        <v>0</v>
      </c>
      <c r="R1216" s="59">
        <v>0</v>
      </c>
      <c r="S1216" s="90"/>
      <c r="T1216" s="90"/>
      <c r="U1216" s="91"/>
    </row>
    <row r="1217" spans="1:21" ht="13.2" x14ac:dyDescent="0.25">
      <c r="A1217" s="59" t="s">
        <v>5130</v>
      </c>
      <c r="B1217" s="59" t="s">
        <v>6563</v>
      </c>
      <c r="C1217" s="59" t="s">
        <v>3706</v>
      </c>
      <c r="D1217" s="59" t="s">
        <v>129</v>
      </c>
      <c r="E1217" s="59">
        <v>971</v>
      </c>
      <c r="F1217" s="59">
        <v>971</v>
      </c>
      <c r="G1217" s="59">
        <v>971</v>
      </c>
      <c r="H1217" s="59">
        <v>971</v>
      </c>
      <c r="I1217" s="59">
        <v>971</v>
      </c>
      <c r="J1217" s="59">
        <v>971</v>
      </c>
      <c r="K1217" s="59">
        <v>971</v>
      </c>
      <c r="L1217" s="59">
        <v>3340</v>
      </c>
      <c r="M1217" s="59">
        <v>3340</v>
      </c>
      <c r="N1217" s="59">
        <v>3037</v>
      </c>
      <c r="O1217" s="59">
        <v>3037</v>
      </c>
      <c r="P1217" s="59">
        <v>3037</v>
      </c>
      <c r="Q1217" s="59">
        <v>3037</v>
      </c>
      <c r="R1217" s="59">
        <v>1968217</v>
      </c>
      <c r="S1217" s="90"/>
      <c r="T1217" s="90"/>
      <c r="U1217" s="91"/>
    </row>
    <row r="1218" spans="1:21" ht="13.2" x14ac:dyDescent="0.25">
      <c r="A1218" s="59" t="s">
        <v>5131</v>
      </c>
      <c r="B1218" s="59" t="s">
        <v>6563</v>
      </c>
      <c r="C1218" s="59" t="s">
        <v>3707</v>
      </c>
      <c r="D1218" s="59" t="s">
        <v>129</v>
      </c>
      <c r="E1218" s="59">
        <v>2563</v>
      </c>
      <c r="F1218" s="59">
        <v>2563</v>
      </c>
      <c r="G1218" s="59">
        <v>2563</v>
      </c>
      <c r="H1218" s="59">
        <v>2563</v>
      </c>
      <c r="I1218" s="59">
        <v>2563</v>
      </c>
      <c r="J1218" s="59">
        <v>2563</v>
      </c>
      <c r="K1218" s="59">
        <v>2563</v>
      </c>
      <c r="L1218" s="59">
        <v>0</v>
      </c>
      <c r="M1218" s="59">
        <v>0</v>
      </c>
      <c r="N1218" s="59">
        <v>0</v>
      </c>
      <c r="O1218" s="59">
        <v>0</v>
      </c>
      <c r="P1218" s="59">
        <v>0</v>
      </c>
      <c r="Q1218" s="59">
        <v>0</v>
      </c>
      <c r="R1218" s="59">
        <v>1388075</v>
      </c>
      <c r="S1218" s="90"/>
      <c r="T1218" s="90"/>
      <c r="U1218" s="91"/>
    </row>
    <row r="1219" spans="1:21" ht="13.2" x14ac:dyDescent="0.25">
      <c r="A1219" s="59" t="s">
        <v>5132</v>
      </c>
      <c r="B1219" s="59" t="s">
        <v>6563</v>
      </c>
      <c r="C1219" s="59" t="s">
        <v>3708</v>
      </c>
      <c r="D1219" s="59" t="s">
        <v>129</v>
      </c>
      <c r="E1219" s="59">
        <v>0</v>
      </c>
      <c r="F1219" s="59">
        <v>0</v>
      </c>
      <c r="G1219" s="59">
        <v>0</v>
      </c>
      <c r="H1219" s="59">
        <v>0</v>
      </c>
      <c r="I1219" s="59">
        <v>0</v>
      </c>
      <c r="J1219" s="59">
        <v>0</v>
      </c>
      <c r="K1219" s="59">
        <v>0</v>
      </c>
      <c r="L1219" s="59">
        <v>0</v>
      </c>
      <c r="M1219" s="59">
        <v>0</v>
      </c>
      <c r="N1219" s="59">
        <v>0</v>
      </c>
      <c r="O1219" s="59">
        <v>0</v>
      </c>
      <c r="P1219" s="59">
        <v>0</v>
      </c>
      <c r="Q1219" s="59">
        <v>0</v>
      </c>
      <c r="R1219" s="59">
        <v>0</v>
      </c>
      <c r="S1219" s="90"/>
      <c r="T1219" s="90"/>
      <c r="U1219" s="91"/>
    </row>
    <row r="1220" spans="1:21" ht="13.2" x14ac:dyDescent="0.25">
      <c r="A1220" s="59" t="s">
        <v>5133</v>
      </c>
      <c r="B1220" s="59" t="s">
        <v>6563</v>
      </c>
      <c r="C1220" s="59" t="s">
        <v>6587</v>
      </c>
      <c r="D1220" s="59" t="s">
        <v>129</v>
      </c>
      <c r="E1220" s="59">
        <v>22</v>
      </c>
      <c r="F1220" s="59">
        <v>22</v>
      </c>
      <c r="G1220" s="59">
        <v>22</v>
      </c>
      <c r="H1220" s="59">
        <v>22</v>
      </c>
      <c r="I1220" s="59">
        <v>22</v>
      </c>
      <c r="J1220" s="59">
        <v>22</v>
      </c>
      <c r="K1220" s="59">
        <v>22</v>
      </c>
      <c r="L1220" s="59">
        <v>25</v>
      </c>
      <c r="M1220" s="59">
        <v>25</v>
      </c>
      <c r="N1220" s="59">
        <v>25</v>
      </c>
      <c r="O1220" s="59">
        <v>25</v>
      </c>
      <c r="P1220" s="59">
        <v>25</v>
      </c>
      <c r="Q1220" s="59">
        <v>25</v>
      </c>
      <c r="R1220" s="59">
        <v>22949</v>
      </c>
      <c r="S1220" s="90"/>
      <c r="T1220" s="90"/>
      <c r="U1220" s="91"/>
    </row>
    <row r="1221" spans="1:21" ht="13.2" x14ac:dyDescent="0.25">
      <c r="A1221" s="59" t="s">
        <v>5134</v>
      </c>
      <c r="B1221" s="59" t="s">
        <v>6563</v>
      </c>
      <c r="C1221" s="59" t="s">
        <v>6588</v>
      </c>
      <c r="D1221" s="59" t="s">
        <v>129</v>
      </c>
      <c r="E1221" s="59">
        <v>0</v>
      </c>
      <c r="F1221" s="59">
        <v>0</v>
      </c>
      <c r="G1221" s="59">
        <v>0</v>
      </c>
      <c r="H1221" s="59">
        <v>0</v>
      </c>
      <c r="I1221" s="59">
        <v>0</v>
      </c>
      <c r="J1221" s="59">
        <v>0</v>
      </c>
      <c r="K1221" s="59">
        <v>0</v>
      </c>
      <c r="L1221" s="59">
        <v>0</v>
      </c>
      <c r="M1221" s="59">
        <v>0</v>
      </c>
      <c r="N1221" s="59">
        <v>0</v>
      </c>
      <c r="O1221" s="59">
        <v>0</v>
      </c>
      <c r="P1221" s="59">
        <v>0</v>
      </c>
      <c r="Q1221" s="59">
        <v>0</v>
      </c>
      <c r="R1221" s="59">
        <v>0</v>
      </c>
      <c r="S1221" s="90"/>
      <c r="T1221" s="90"/>
      <c r="U1221" s="91"/>
    </row>
    <row r="1222" spans="1:21" ht="13.2" x14ac:dyDescent="0.25">
      <c r="A1222" s="59" t="s">
        <v>5135</v>
      </c>
      <c r="B1222" s="59" t="s">
        <v>6589</v>
      </c>
      <c r="C1222" s="59" t="s">
        <v>6590</v>
      </c>
      <c r="D1222" s="59" t="s">
        <v>129</v>
      </c>
      <c r="E1222" s="59">
        <v>0</v>
      </c>
      <c r="F1222" s="59">
        <v>0</v>
      </c>
      <c r="G1222" s="59">
        <v>0</v>
      </c>
      <c r="H1222" s="59">
        <v>0</v>
      </c>
      <c r="I1222" s="59">
        <v>0</v>
      </c>
      <c r="J1222" s="59">
        <v>0</v>
      </c>
      <c r="K1222" s="59">
        <v>0</v>
      </c>
      <c r="L1222" s="59">
        <v>0</v>
      </c>
      <c r="M1222" s="59">
        <v>0</v>
      </c>
      <c r="N1222" s="59">
        <v>0</v>
      </c>
      <c r="O1222" s="59">
        <v>0</v>
      </c>
      <c r="P1222" s="59">
        <v>0</v>
      </c>
      <c r="Q1222" s="59">
        <v>0</v>
      </c>
      <c r="R1222" s="59">
        <v>0</v>
      </c>
      <c r="S1222" s="90"/>
      <c r="T1222" s="90"/>
      <c r="U1222" s="91"/>
    </row>
    <row r="1223" spans="1:21" ht="13.2" x14ac:dyDescent="0.25">
      <c r="A1223" s="59" t="s">
        <v>5136</v>
      </c>
      <c r="B1223" s="59" t="s">
        <v>6589</v>
      </c>
      <c r="C1223" s="59" t="s">
        <v>6591</v>
      </c>
      <c r="D1223" s="59" t="s">
        <v>129</v>
      </c>
      <c r="E1223" s="59">
        <v>1855</v>
      </c>
      <c r="F1223" s="59">
        <v>1855</v>
      </c>
      <c r="G1223" s="59">
        <v>1855</v>
      </c>
      <c r="H1223" s="59">
        <v>1855</v>
      </c>
      <c r="I1223" s="59">
        <v>1855</v>
      </c>
      <c r="J1223" s="59">
        <v>1855</v>
      </c>
      <c r="K1223" s="59">
        <v>1855</v>
      </c>
      <c r="L1223" s="59">
        <v>1855</v>
      </c>
      <c r="M1223" s="59">
        <v>1855</v>
      </c>
      <c r="N1223" s="59">
        <v>1855</v>
      </c>
      <c r="O1223" s="59">
        <v>1855</v>
      </c>
      <c r="P1223" s="59">
        <v>1855</v>
      </c>
      <c r="Q1223" s="59">
        <v>0</v>
      </c>
      <c r="R1223" s="59">
        <v>1777830</v>
      </c>
      <c r="S1223" s="90"/>
      <c r="T1223" s="90"/>
      <c r="U1223" s="91"/>
    </row>
    <row r="1224" spans="1:21" ht="13.2" x14ac:dyDescent="0.25">
      <c r="A1224" s="59" t="s">
        <v>5137</v>
      </c>
      <c r="B1224" s="59" t="s">
        <v>6589</v>
      </c>
      <c r="C1224" s="59" t="s">
        <v>6592</v>
      </c>
      <c r="D1224" s="59" t="s">
        <v>129</v>
      </c>
      <c r="E1224" s="59">
        <v>0</v>
      </c>
      <c r="F1224" s="59">
        <v>0</v>
      </c>
      <c r="G1224" s="59">
        <v>0</v>
      </c>
      <c r="H1224" s="59">
        <v>0</v>
      </c>
      <c r="I1224" s="59">
        <v>0</v>
      </c>
      <c r="J1224" s="59">
        <v>0</v>
      </c>
      <c r="K1224" s="59">
        <v>0</v>
      </c>
      <c r="L1224" s="59">
        <v>0</v>
      </c>
      <c r="M1224" s="59">
        <v>0</v>
      </c>
      <c r="N1224" s="59">
        <v>0</v>
      </c>
      <c r="O1224" s="59">
        <v>0</v>
      </c>
      <c r="P1224" s="59">
        <v>0</v>
      </c>
      <c r="Q1224" s="59">
        <v>0</v>
      </c>
      <c r="R1224" s="59">
        <v>0</v>
      </c>
      <c r="S1224" s="90"/>
      <c r="T1224" s="90"/>
      <c r="U1224" s="91"/>
    </row>
    <row r="1225" spans="1:21" ht="13.2" x14ac:dyDescent="0.25">
      <c r="A1225" s="59" t="s">
        <v>5138</v>
      </c>
      <c r="B1225" s="59" t="s">
        <v>6589</v>
      </c>
      <c r="C1225" s="59" t="s">
        <v>6593</v>
      </c>
      <c r="D1225" s="59" t="s">
        <v>129</v>
      </c>
      <c r="E1225" s="59">
        <v>0</v>
      </c>
      <c r="F1225" s="59">
        <v>0</v>
      </c>
      <c r="G1225" s="59">
        <v>0</v>
      </c>
      <c r="H1225" s="59">
        <v>0</v>
      </c>
      <c r="I1225" s="59">
        <v>0</v>
      </c>
      <c r="J1225" s="59">
        <v>0</v>
      </c>
      <c r="K1225" s="59">
        <v>0</v>
      </c>
      <c r="L1225" s="59">
        <v>0</v>
      </c>
      <c r="M1225" s="59">
        <v>0</v>
      </c>
      <c r="N1225" s="59">
        <v>0</v>
      </c>
      <c r="O1225" s="59">
        <v>0</v>
      </c>
      <c r="P1225" s="59">
        <v>0</v>
      </c>
      <c r="Q1225" s="59">
        <v>0</v>
      </c>
      <c r="R1225" s="59">
        <v>0</v>
      </c>
      <c r="S1225" s="90"/>
      <c r="T1225" s="90"/>
      <c r="U1225" s="91"/>
    </row>
    <row r="1226" spans="1:21" ht="13.2" x14ac:dyDescent="0.25">
      <c r="A1226" s="59" t="s">
        <v>5139</v>
      </c>
      <c r="B1226" s="59" t="s">
        <v>6589</v>
      </c>
      <c r="C1226" s="59" t="s">
        <v>6594</v>
      </c>
      <c r="D1226" s="59" t="s">
        <v>129</v>
      </c>
      <c r="E1226" s="59">
        <v>84</v>
      </c>
      <c r="F1226" s="59">
        <v>84</v>
      </c>
      <c r="G1226" s="59">
        <v>84</v>
      </c>
      <c r="H1226" s="59">
        <v>84</v>
      </c>
      <c r="I1226" s="59">
        <v>84</v>
      </c>
      <c r="J1226" s="59">
        <v>84</v>
      </c>
      <c r="K1226" s="59">
        <v>84</v>
      </c>
      <c r="L1226" s="59">
        <v>84</v>
      </c>
      <c r="M1226" s="59">
        <v>84</v>
      </c>
      <c r="N1226" s="59">
        <v>84</v>
      </c>
      <c r="O1226" s="59">
        <v>84</v>
      </c>
      <c r="P1226" s="59">
        <v>84</v>
      </c>
      <c r="Q1226" s="59">
        <v>84</v>
      </c>
      <c r="R1226" s="59">
        <v>83654</v>
      </c>
      <c r="S1226" s="90"/>
      <c r="T1226" s="90"/>
      <c r="U1226" s="91"/>
    </row>
    <row r="1227" spans="1:21" ht="13.2" x14ac:dyDescent="0.25">
      <c r="A1227" s="59" t="s">
        <v>5140</v>
      </c>
      <c r="B1227" s="59" t="s">
        <v>6589</v>
      </c>
      <c r="C1227" s="59" t="s">
        <v>6595</v>
      </c>
      <c r="D1227" s="59" t="s">
        <v>129</v>
      </c>
      <c r="E1227" s="59">
        <v>0</v>
      </c>
      <c r="F1227" s="59">
        <v>0</v>
      </c>
      <c r="G1227" s="59">
        <v>0</v>
      </c>
      <c r="H1227" s="59">
        <v>0</v>
      </c>
      <c r="I1227" s="59">
        <v>0</v>
      </c>
      <c r="J1227" s="59">
        <v>0</v>
      </c>
      <c r="K1227" s="59">
        <v>0</v>
      </c>
      <c r="L1227" s="59">
        <v>0</v>
      </c>
      <c r="M1227" s="59">
        <v>0</v>
      </c>
      <c r="N1227" s="59">
        <v>0</v>
      </c>
      <c r="O1227" s="59">
        <v>0</v>
      </c>
      <c r="P1227" s="59">
        <v>0</v>
      </c>
      <c r="Q1227" s="59">
        <v>0</v>
      </c>
      <c r="R1227" s="59">
        <v>0</v>
      </c>
      <c r="S1227" s="90"/>
      <c r="T1227" s="90"/>
      <c r="U1227" s="91"/>
    </row>
    <row r="1228" spans="1:21" ht="13.2" x14ac:dyDescent="0.25">
      <c r="A1228" s="59" t="s">
        <v>5141</v>
      </c>
      <c r="B1228" s="59" t="s">
        <v>6589</v>
      </c>
      <c r="C1228" s="59" t="s">
        <v>6596</v>
      </c>
      <c r="D1228" s="59" t="s">
        <v>129</v>
      </c>
      <c r="E1228" s="59">
        <v>1653</v>
      </c>
      <c r="F1228" s="59">
        <v>1653</v>
      </c>
      <c r="G1228" s="59">
        <v>1653</v>
      </c>
      <c r="H1228" s="59">
        <v>1653</v>
      </c>
      <c r="I1228" s="59">
        <v>1653</v>
      </c>
      <c r="J1228" s="59">
        <v>1653</v>
      </c>
      <c r="K1228" s="59">
        <v>1653</v>
      </c>
      <c r="L1228" s="59">
        <v>0</v>
      </c>
      <c r="M1228" s="59">
        <v>0</v>
      </c>
      <c r="N1228" s="59">
        <v>0</v>
      </c>
      <c r="O1228" s="59">
        <v>0</v>
      </c>
      <c r="P1228" s="59">
        <v>0</v>
      </c>
      <c r="Q1228" s="59">
        <v>0</v>
      </c>
      <c r="R1228" s="59">
        <v>895128</v>
      </c>
      <c r="S1228" s="90"/>
      <c r="T1228" s="90"/>
      <c r="U1228" s="91"/>
    </row>
    <row r="1229" spans="1:21" ht="13.2" x14ac:dyDescent="0.25">
      <c r="A1229" s="59" t="s">
        <v>5142</v>
      </c>
      <c r="B1229" s="59" t="s">
        <v>6589</v>
      </c>
      <c r="C1229" s="59" t="s">
        <v>6597</v>
      </c>
      <c r="D1229" s="59" t="s">
        <v>129</v>
      </c>
      <c r="E1229" s="59">
        <v>0</v>
      </c>
      <c r="F1229" s="59">
        <v>0</v>
      </c>
      <c r="G1229" s="59">
        <v>0</v>
      </c>
      <c r="H1229" s="59">
        <v>0</v>
      </c>
      <c r="I1229" s="59">
        <v>0</v>
      </c>
      <c r="J1229" s="59">
        <v>0</v>
      </c>
      <c r="K1229" s="59">
        <v>0</v>
      </c>
      <c r="L1229" s="59">
        <v>0</v>
      </c>
      <c r="M1229" s="59">
        <v>0</v>
      </c>
      <c r="N1229" s="59">
        <v>0</v>
      </c>
      <c r="O1229" s="59">
        <v>0</v>
      </c>
      <c r="P1229" s="59">
        <v>0</v>
      </c>
      <c r="Q1229" s="59">
        <v>0</v>
      </c>
      <c r="R1229" s="59">
        <v>0</v>
      </c>
      <c r="S1229" s="90"/>
      <c r="T1229" s="90"/>
      <c r="U1229" s="91"/>
    </row>
    <row r="1230" spans="1:21" ht="13.2" x14ac:dyDescent="0.25">
      <c r="A1230" s="59" t="s">
        <v>5143</v>
      </c>
      <c r="B1230" s="59" t="s">
        <v>6589</v>
      </c>
      <c r="C1230" s="59" t="s">
        <v>6598</v>
      </c>
      <c r="D1230" s="59" t="s">
        <v>129</v>
      </c>
      <c r="E1230" s="59">
        <v>720</v>
      </c>
      <c r="F1230" s="59">
        <v>720</v>
      </c>
      <c r="G1230" s="59">
        <v>720</v>
      </c>
      <c r="H1230" s="59">
        <v>720</v>
      </c>
      <c r="I1230" s="59">
        <v>720</v>
      </c>
      <c r="J1230" s="59">
        <v>720</v>
      </c>
      <c r="K1230" s="59">
        <v>235</v>
      </c>
      <c r="L1230" s="59">
        <v>235</v>
      </c>
      <c r="M1230" s="59">
        <v>235</v>
      </c>
      <c r="N1230" s="59">
        <v>235</v>
      </c>
      <c r="O1230" s="59">
        <v>235</v>
      </c>
      <c r="P1230" s="59">
        <v>235</v>
      </c>
      <c r="Q1230" s="59">
        <v>191</v>
      </c>
      <c r="R1230" s="59">
        <v>455290</v>
      </c>
      <c r="S1230" s="90"/>
      <c r="T1230" s="90"/>
      <c r="U1230" s="91"/>
    </row>
    <row r="1231" spans="1:21" ht="13.2" x14ac:dyDescent="0.25">
      <c r="A1231" s="59" t="s">
        <v>5144</v>
      </c>
      <c r="B1231" s="59" t="s">
        <v>6589</v>
      </c>
      <c r="C1231" s="59" t="s">
        <v>6599</v>
      </c>
      <c r="D1231" s="59" t="s">
        <v>129</v>
      </c>
      <c r="E1231" s="59">
        <v>0</v>
      </c>
      <c r="F1231" s="59">
        <v>0</v>
      </c>
      <c r="G1231" s="59">
        <v>0</v>
      </c>
      <c r="H1231" s="59">
        <v>0</v>
      </c>
      <c r="I1231" s="59">
        <v>0</v>
      </c>
      <c r="J1231" s="59">
        <v>0</v>
      </c>
      <c r="K1231" s="59">
        <v>0</v>
      </c>
      <c r="L1231" s="59">
        <v>0</v>
      </c>
      <c r="M1231" s="59">
        <v>0</v>
      </c>
      <c r="N1231" s="59">
        <v>0</v>
      </c>
      <c r="O1231" s="59">
        <v>0</v>
      </c>
      <c r="P1231" s="59">
        <v>0</v>
      </c>
      <c r="Q1231" s="59">
        <v>0</v>
      </c>
      <c r="R1231" s="59">
        <v>0</v>
      </c>
      <c r="S1231" s="90"/>
      <c r="T1231" s="90"/>
      <c r="U1231" s="91"/>
    </row>
    <row r="1232" spans="1:21" ht="13.2" x14ac:dyDescent="0.25">
      <c r="A1232" s="59" t="s">
        <v>5145</v>
      </c>
      <c r="B1232" s="59" t="s">
        <v>6589</v>
      </c>
      <c r="C1232" s="59" t="s">
        <v>6600</v>
      </c>
      <c r="D1232" s="59" t="s">
        <v>129</v>
      </c>
      <c r="E1232" s="59">
        <v>-17</v>
      </c>
      <c r="F1232" s="59">
        <v>-17</v>
      </c>
      <c r="G1232" s="59">
        <v>-17</v>
      </c>
      <c r="H1232" s="59">
        <v>35</v>
      </c>
      <c r="I1232" s="59">
        <v>35</v>
      </c>
      <c r="J1232" s="59">
        <v>35</v>
      </c>
      <c r="K1232" s="59">
        <v>35</v>
      </c>
      <c r="L1232" s="59">
        <v>35</v>
      </c>
      <c r="M1232" s="59">
        <v>35</v>
      </c>
      <c r="N1232" s="59">
        <v>35</v>
      </c>
      <c r="O1232" s="59">
        <v>35</v>
      </c>
      <c r="P1232" s="59">
        <v>35</v>
      </c>
      <c r="Q1232" s="59">
        <v>35</v>
      </c>
      <c r="R1232" s="59">
        <v>24046</v>
      </c>
      <c r="S1232" s="90"/>
      <c r="T1232" s="90"/>
      <c r="U1232" s="91"/>
    </row>
    <row r="1233" spans="1:21" ht="13.2" x14ac:dyDescent="0.25">
      <c r="A1233" s="59" t="s">
        <v>5146</v>
      </c>
      <c r="B1233" s="59" t="s">
        <v>6589</v>
      </c>
      <c r="C1233" s="59" t="s">
        <v>6601</v>
      </c>
      <c r="D1233" s="59" t="s">
        <v>129</v>
      </c>
      <c r="E1233" s="59">
        <v>0</v>
      </c>
      <c r="F1233" s="59">
        <v>0</v>
      </c>
      <c r="G1233" s="59">
        <v>0</v>
      </c>
      <c r="H1233" s="59">
        <v>0</v>
      </c>
      <c r="I1233" s="59">
        <v>0</v>
      </c>
      <c r="J1233" s="59">
        <v>0</v>
      </c>
      <c r="K1233" s="59">
        <v>0</v>
      </c>
      <c r="L1233" s="59">
        <v>0</v>
      </c>
      <c r="M1233" s="59">
        <v>0</v>
      </c>
      <c r="N1233" s="59">
        <v>0</v>
      </c>
      <c r="O1233" s="59">
        <v>0</v>
      </c>
      <c r="P1233" s="59">
        <v>0</v>
      </c>
      <c r="Q1233" s="59">
        <v>0</v>
      </c>
      <c r="R1233" s="59">
        <v>0</v>
      </c>
      <c r="S1233" s="90"/>
      <c r="T1233" s="90"/>
      <c r="U1233" s="91"/>
    </row>
    <row r="1234" spans="1:21" ht="13.2" x14ac:dyDescent="0.25">
      <c r="A1234" s="59" t="s">
        <v>5147</v>
      </c>
      <c r="B1234" s="59" t="s">
        <v>6589</v>
      </c>
      <c r="C1234" s="59" t="s">
        <v>6602</v>
      </c>
      <c r="D1234" s="59" t="s">
        <v>129</v>
      </c>
      <c r="E1234" s="59">
        <v>27</v>
      </c>
      <c r="F1234" s="59">
        <v>27</v>
      </c>
      <c r="G1234" s="59">
        <v>27</v>
      </c>
      <c r="H1234" s="59">
        <v>27</v>
      </c>
      <c r="I1234" s="59">
        <v>27</v>
      </c>
      <c r="J1234" s="59">
        <v>27</v>
      </c>
      <c r="K1234" s="59">
        <v>27</v>
      </c>
      <c r="L1234" s="59">
        <v>0</v>
      </c>
      <c r="M1234" s="59">
        <v>0</v>
      </c>
      <c r="N1234" s="59">
        <v>0</v>
      </c>
      <c r="O1234" s="59">
        <v>0</v>
      </c>
      <c r="P1234" s="59">
        <v>0</v>
      </c>
      <c r="Q1234" s="59">
        <v>0</v>
      </c>
      <c r="R1234" s="59">
        <v>14867</v>
      </c>
      <c r="S1234" s="90"/>
      <c r="T1234" s="90"/>
      <c r="U1234" s="91"/>
    </row>
    <row r="1235" spans="1:21" ht="13.2" x14ac:dyDescent="0.25">
      <c r="A1235" s="59" t="s">
        <v>5148</v>
      </c>
      <c r="B1235" s="59" t="s">
        <v>6589</v>
      </c>
      <c r="C1235" s="59" t="s">
        <v>6603</v>
      </c>
      <c r="D1235" s="59" t="s">
        <v>129</v>
      </c>
      <c r="E1235" s="59">
        <v>0</v>
      </c>
      <c r="F1235" s="59">
        <v>0</v>
      </c>
      <c r="G1235" s="59">
        <v>0</v>
      </c>
      <c r="H1235" s="59">
        <v>0</v>
      </c>
      <c r="I1235" s="59">
        <v>0</v>
      </c>
      <c r="J1235" s="59">
        <v>0</v>
      </c>
      <c r="K1235" s="59">
        <v>0</v>
      </c>
      <c r="L1235" s="59">
        <v>0</v>
      </c>
      <c r="M1235" s="59">
        <v>0</v>
      </c>
      <c r="N1235" s="59">
        <v>0</v>
      </c>
      <c r="O1235" s="59">
        <v>0</v>
      </c>
      <c r="P1235" s="59">
        <v>0</v>
      </c>
      <c r="Q1235" s="59">
        <v>0</v>
      </c>
      <c r="R1235" s="59">
        <v>0</v>
      </c>
      <c r="S1235" s="90"/>
      <c r="T1235" s="90"/>
      <c r="U1235" s="91"/>
    </row>
    <row r="1236" spans="1:21" ht="13.2" x14ac:dyDescent="0.25">
      <c r="A1236" s="59" t="s">
        <v>5149</v>
      </c>
      <c r="B1236" s="59" t="s">
        <v>6589</v>
      </c>
      <c r="C1236" s="59" t="s">
        <v>6604</v>
      </c>
      <c r="D1236" s="59" t="s">
        <v>129</v>
      </c>
      <c r="E1236" s="59">
        <v>64</v>
      </c>
      <c r="F1236" s="59">
        <v>64</v>
      </c>
      <c r="G1236" s="59">
        <v>64</v>
      </c>
      <c r="H1236" s="59">
        <v>64</v>
      </c>
      <c r="I1236" s="59">
        <v>64</v>
      </c>
      <c r="J1236" s="59">
        <v>64</v>
      </c>
      <c r="K1236" s="59">
        <v>0</v>
      </c>
      <c r="L1236" s="59">
        <v>0</v>
      </c>
      <c r="M1236" s="59">
        <v>0</v>
      </c>
      <c r="N1236" s="59">
        <v>0</v>
      </c>
      <c r="O1236" s="59">
        <v>0</v>
      </c>
      <c r="P1236" s="59">
        <v>0</v>
      </c>
      <c r="Q1236" s="59">
        <v>0</v>
      </c>
      <c r="R1236" s="59">
        <v>29366</v>
      </c>
      <c r="S1236" s="90"/>
      <c r="T1236" s="90"/>
      <c r="U1236" s="91"/>
    </row>
    <row r="1237" spans="1:21" ht="13.2" x14ac:dyDescent="0.25">
      <c r="A1237" s="59" t="s">
        <v>5150</v>
      </c>
      <c r="B1237" s="59" t="s">
        <v>6589</v>
      </c>
      <c r="C1237" s="59" t="s">
        <v>6605</v>
      </c>
      <c r="D1237" s="59" t="s">
        <v>129</v>
      </c>
      <c r="E1237" s="59">
        <v>0</v>
      </c>
      <c r="F1237" s="59">
        <v>0</v>
      </c>
      <c r="G1237" s="59">
        <v>0</v>
      </c>
      <c r="H1237" s="59">
        <v>0</v>
      </c>
      <c r="I1237" s="59">
        <v>0</v>
      </c>
      <c r="J1237" s="59">
        <v>0</v>
      </c>
      <c r="K1237" s="59">
        <v>0</v>
      </c>
      <c r="L1237" s="59">
        <v>0</v>
      </c>
      <c r="M1237" s="59">
        <v>0</v>
      </c>
      <c r="N1237" s="59">
        <v>0</v>
      </c>
      <c r="O1237" s="59">
        <v>0</v>
      </c>
      <c r="P1237" s="59">
        <v>0</v>
      </c>
      <c r="Q1237" s="59">
        <v>0</v>
      </c>
      <c r="R1237" s="59">
        <v>0</v>
      </c>
      <c r="S1237" s="90"/>
      <c r="T1237" s="90"/>
      <c r="U1237" s="91"/>
    </row>
    <row r="1238" spans="1:21" ht="13.2" x14ac:dyDescent="0.25">
      <c r="A1238" s="59" t="s">
        <v>5151</v>
      </c>
      <c r="B1238" s="59" t="s">
        <v>6589</v>
      </c>
      <c r="C1238" s="59" t="s">
        <v>6606</v>
      </c>
      <c r="D1238" s="59" t="s">
        <v>129</v>
      </c>
      <c r="E1238" s="59">
        <v>0</v>
      </c>
      <c r="F1238" s="59">
        <v>0</v>
      </c>
      <c r="G1238" s="59">
        <v>0</v>
      </c>
      <c r="H1238" s="59">
        <v>0</v>
      </c>
      <c r="I1238" s="59">
        <v>0</v>
      </c>
      <c r="J1238" s="59">
        <v>0</v>
      </c>
      <c r="K1238" s="59">
        <v>0</v>
      </c>
      <c r="L1238" s="59">
        <v>0</v>
      </c>
      <c r="M1238" s="59">
        <v>0</v>
      </c>
      <c r="N1238" s="59">
        <v>0</v>
      </c>
      <c r="O1238" s="59">
        <v>0</v>
      </c>
      <c r="P1238" s="59">
        <v>0</v>
      </c>
      <c r="Q1238" s="59">
        <v>0</v>
      </c>
      <c r="R1238" s="59">
        <v>0</v>
      </c>
      <c r="S1238" s="90"/>
      <c r="T1238" s="90"/>
      <c r="U1238" s="91"/>
    </row>
    <row r="1239" spans="1:21" ht="13.2" x14ac:dyDescent="0.25">
      <c r="A1239" s="59" t="s">
        <v>5152</v>
      </c>
      <c r="B1239" s="59" t="s">
        <v>6589</v>
      </c>
      <c r="C1239" s="59" t="s">
        <v>6607</v>
      </c>
      <c r="D1239" s="59" t="s">
        <v>129</v>
      </c>
      <c r="E1239" s="59">
        <v>0</v>
      </c>
      <c r="F1239" s="59">
        <v>0</v>
      </c>
      <c r="G1239" s="59">
        <v>0</v>
      </c>
      <c r="H1239" s="59">
        <v>0</v>
      </c>
      <c r="I1239" s="59">
        <v>0</v>
      </c>
      <c r="J1239" s="59">
        <v>0</v>
      </c>
      <c r="K1239" s="59">
        <v>0</v>
      </c>
      <c r="L1239" s="59">
        <v>0</v>
      </c>
      <c r="M1239" s="59">
        <v>0</v>
      </c>
      <c r="N1239" s="59">
        <v>0</v>
      </c>
      <c r="O1239" s="59">
        <v>0</v>
      </c>
      <c r="P1239" s="59">
        <v>0</v>
      </c>
      <c r="Q1239" s="59">
        <v>0</v>
      </c>
      <c r="R1239" s="59">
        <v>0</v>
      </c>
      <c r="S1239" s="90"/>
      <c r="T1239" s="90"/>
      <c r="U1239" s="91"/>
    </row>
    <row r="1240" spans="1:21" ht="13.2" x14ac:dyDescent="0.25">
      <c r="A1240" s="59" t="s">
        <v>5153</v>
      </c>
      <c r="B1240" s="59" t="s">
        <v>6589</v>
      </c>
      <c r="C1240" s="59" t="s">
        <v>6608</v>
      </c>
      <c r="D1240" s="59" t="s">
        <v>129</v>
      </c>
      <c r="E1240" s="59">
        <v>571</v>
      </c>
      <c r="F1240" s="59">
        <v>571</v>
      </c>
      <c r="G1240" s="59">
        <v>571</v>
      </c>
      <c r="H1240" s="59">
        <v>571</v>
      </c>
      <c r="I1240" s="59">
        <v>571</v>
      </c>
      <c r="J1240" s="59">
        <v>571</v>
      </c>
      <c r="K1240" s="59">
        <v>4</v>
      </c>
      <c r="L1240" s="59">
        <v>4</v>
      </c>
      <c r="M1240" s="59">
        <v>0</v>
      </c>
      <c r="N1240" s="59">
        <v>0</v>
      </c>
      <c r="O1240" s="59">
        <v>0</v>
      </c>
      <c r="P1240" s="59">
        <v>0</v>
      </c>
      <c r="Q1240" s="59">
        <v>0</v>
      </c>
      <c r="R1240" s="59">
        <v>262569</v>
      </c>
      <c r="S1240" s="90"/>
      <c r="T1240" s="90"/>
      <c r="U1240" s="91"/>
    </row>
    <row r="1241" spans="1:21" ht="13.2" x14ac:dyDescent="0.25">
      <c r="A1241" s="59" t="s">
        <v>5154</v>
      </c>
      <c r="B1241" s="59" t="s">
        <v>6589</v>
      </c>
      <c r="C1241" s="59" t="s">
        <v>6609</v>
      </c>
      <c r="D1241" s="59" t="s">
        <v>129</v>
      </c>
      <c r="E1241" s="59">
        <v>0</v>
      </c>
      <c r="F1241" s="59">
        <v>0</v>
      </c>
      <c r="G1241" s="59">
        <v>0</v>
      </c>
      <c r="H1241" s="59">
        <v>0</v>
      </c>
      <c r="I1241" s="59">
        <v>0</v>
      </c>
      <c r="J1241" s="59">
        <v>0</v>
      </c>
      <c r="K1241" s="59">
        <v>0</v>
      </c>
      <c r="L1241" s="59">
        <v>0</v>
      </c>
      <c r="M1241" s="59">
        <v>0</v>
      </c>
      <c r="N1241" s="59">
        <v>0</v>
      </c>
      <c r="O1241" s="59">
        <v>0</v>
      </c>
      <c r="P1241" s="59">
        <v>0</v>
      </c>
      <c r="Q1241" s="59">
        <v>0</v>
      </c>
      <c r="R1241" s="59">
        <v>0</v>
      </c>
      <c r="S1241" s="90"/>
      <c r="T1241" s="90"/>
      <c r="U1241" s="91"/>
    </row>
    <row r="1242" spans="1:21" ht="13.2" x14ac:dyDescent="0.25">
      <c r="A1242" s="59" t="s">
        <v>5155</v>
      </c>
      <c r="B1242" s="59" t="s">
        <v>6589</v>
      </c>
      <c r="C1242" s="59" t="s">
        <v>6610</v>
      </c>
      <c r="D1242" s="59" t="s">
        <v>129</v>
      </c>
      <c r="E1242" s="59">
        <v>0</v>
      </c>
      <c r="F1242" s="59">
        <v>0</v>
      </c>
      <c r="G1242" s="59">
        <v>0</v>
      </c>
      <c r="H1242" s="59">
        <v>0</v>
      </c>
      <c r="I1242" s="59">
        <v>0</v>
      </c>
      <c r="J1242" s="59">
        <v>0</v>
      </c>
      <c r="K1242" s="59">
        <v>0</v>
      </c>
      <c r="L1242" s="59">
        <v>0</v>
      </c>
      <c r="M1242" s="59">
        <v>0</v>
      </c>
      <c r="N1242" s="59">
        <v>0</v>
      </c>
      <c r="O1242" s="59">
        <v>0</v>
      </c>
      <c r="P1242" s="59">
        <v>0</v>
      </c>
      <c r="Q1242" s="59">
        <v>0</v>
      </c>
      <c r="R1242" s="59">
        <v>0</v>
      </c>
      <c r="S1242" s="90"/>
      <c r="T1242" s="90"/>
      <c r="U1242" s="91"/>
    </row>
    <row r="1243" spans="1:21" ht="13.2" x14ac:dyDescent="0.25">
      <c r="A1243" s="59" t="s">
        <v>5156</v>
      </c>
      <c r="B1243" s="59" t="s">
        <v>6589</v>
      </c>
      <c r="C1243" s="59" t="s">
        <v>6611</v>
      </c>
      <c r="D1243" s="59" t="s">
        <v>129</v>
      </c>
      <c r="E1243" s="59">
        <v>0</v>
      </c>
      <c r="F1243" s="59">
        <v>0</v>
      </c>
      <c r="G1243" s="59">
        <v>0</v>
      </c>
      <c r="H1243" s="59">
        <v>0</v>
      </c>
      <c r="I1243" s="59">
        <v>0</v>
      </c>
      <c r="J1243" s="59">
        <v>0</v>
      </c>
      <c r="K1243" s="59">
        <v>0</v>
      </c>
      <c r="L1243" s="59">
        <v>0</v>
      </c>
      <c r="M1243" s="59">
        <v>0</v>
      </c>
      <c r="N1243" s="59">
        <v>0</v>
      </c>
      <c r="O1243" s="59">
        <v>0</v>
      </c>
      <c r="P1243" s="59">
        <v>0</v>
      </c>
      <c r="Q1243" s="59">
        <v>0</v>
      </c>
      <c r="R1243" s="59">
        <v>0</v>
      </c>
      <c r="S1243" s="90"/>
      <c r="T1243" s="90"/>
      <c r="U1243" s="91"/>
    </row>
    <row r="1244" spans="1:21" ht="13.2" x14ac:dyDescent="0.25">
      <c r="A1244" s="59" t="s">
        <v>5157</v>
      </c>
      <c r="B1244" s="59" t="s">
        <v>6589</v>
      </c>
      <c r="C1244" s="59" t="s">
        <v>3710</v>
      </c>
      <c r="D1244" s="59" t="s">
        <v>129</v>
      </c>
      <c r="E1244" s="59">
        <v>16852</v>
      </c>
      <c r="F1244" s="59">
        <v>16725</v>
      </c>
      <c r="G1244" s="59">
        <v>17091</v>
      </c>
      <c r="H1244" s="59">
        <v>17177</v>
      </c>
      <c r="I1244" s="59">
        <v>17201</v>
      </c>
      <c r="J1244" s="59">
        <v>13035</v>
      </c>
      <c r="K1244" s="59">
        <v>13229</v>
      </c>
      <c r="L1244" s="59">
        <v>13494</v>
      </c>
      <c r="M1244" s="59">
        <v>14278</v>
      </c>
      <c r="N1244" s="59">
        <v>14957</v>
      </c>
      <c r="O1244" s="59">
        <v>16183</v>
      </c>
      <c r="P1244" s="59">
        <v>16648</v>
      </c>
      <c r="Q1244" s="59">
        <v>15661</v>
      </c>
      <c r="R1244" s="59">
        <v>15522796</v>
      </c>
      <c r="S1244" s="90"/>
      <c r="T1244" s="90"/>
      <c r="U1244" s="91"/>
    </row>
    <row r="1245" spans="1:21" ht="13.2" x14ac:dyDescent="0.25">
      <c r="A1245" s="59" t="s">
        <v>5158</v>
      </c>
      <c r="B1245" s="59" t="s">
        <v>6589</v>
      </c>
      <c r="C1245" s="59" t="s">
        <v>3711</v>
      </c>
      <c r="D1245" s="59" t="s">
        <v>129</v>
      </c>
      <c r="E1245" s="59">
        <v>0</v>
      </c>
      <c r="F1245" s="59">
        <v>0</v>
      </c>
      <c r="G1245" s="59">
        <v>0</v>
      </c>
      <c r="H1245" s="59">
        <v>0</v>
      </c>
      <c r="I1245" s="59">
        <v>0</v>
      </c>
      <c r="J1245" s="59">
        <v>0</v>
      </c>
      <c r="K1245" s="59">
        <v>0</v>
      </c>
      <c r="L1245" s="59">
        <v>0</v>
      </c>
      <c r="M1245" s="59">
        <v>0</v>
      </c>
      <c r="N1245" s="59">
        <v>0</v>
      </c>
      <c r="O1245" s="59">
        <v>0</v>
      </c>
      <c r="P1245" s="59">
        <v>0</v>
      </c>
      <c r="Q1245" s="59">
        <v>0</v>
      </c>
      <c r="R1245" s="59">
        <v>0</v>
      </c>
      <c r="S1245" s="90"/>
      <c r="T1245" s="90"/>
      <c r="U1245" s="91"/>
    </row>
    <row r="1246" spans="1:21" ht="13.2" x14ac:dyDescent="0.25">
      <c r="A1246" s="59" t="s">
        <v>5159</v>
      </c>
      <c r="B1246" s="59" t="s">
        <v>6589</v>
      </c>
      <c r="C1246" s="59" t="s">
        <v>6612</v>
      </c>
      <c r="D1246" s="59" t="s">
        <v>129</v>
      </c>
      <c r="E1246" s="59">
        <v>0</v>
      </c>
      <c r="F1246" s="59">
        <v>0</v>
      </c>
      <c r="G1246" s="59">
        <v>0</v>
      </c>
      <c r="H1246" s="59">
        <v>0</v>
      </c>
      <c r="I1246" s="59">
        <v>0</v>
      </c>
      <c r="J1246" s="59">
        <v>0</v>
      </c>
      <c r="K1246" s="59">
        <v>0</v>
      </c>
      <c r="L1246" s="59">
        <v>0</v>
      </c>
      <c r="M1246" s="59">
        <v>0</v>
      </c>
      <c r="N1246" s="59">
        <v>0</v>
      </c>
      <c r="O1246" s="59">
        <v>0</v>
      </c>
      <c r="P1246" s="59">
        <v>0</v>
      </c>
      <c r="Q1246" s="59">
        <v>0</v>
      </c>
      <c r="R1246" s="59">
        <v>0</v>
      </c>
      <c r="S1246" s="90"/>
      <c r="T1246" s="90"/>
      <c r="U1246" s="91"/>
    </row>
    <row r="1247" spans="1:21" ht="13.2" x14ac:dyDescent="0.25">
      <c r="A1247" s="59" t="s">
        <v>5160</v>
      </c>
      <c r="B1247" s="59" t="s">
        <v>6589</v>
      </c>
      <c r="C1247" s="59" t="s">
        <v>6613</v>
      </c>
      <c r="D1247" s="59" t="s">
        <v>129</v>
      </c>
      <c r="E1247" s="59">
        <v>62</v>
      </c>
      <c r="F1247" s="59">
        <v>62</v>
      </c>
      <c r="G1247" s="59">
        <v>62</v>
      </c>
      <c r="H1247" s="59">
        <v>62</v>
      </c>
      <c r="I1247" s="59">
        <v>62</v>
      </c>
      <c r="J1247" s="59">
        <v>62</v>
      </c>
      <c r="K1247" s="59">
        <v>62</v>
      </c>
      <c r="L1247" s="59">
        <v>62</v>
      </c>
      <c r="M1247" s="59">
        <v>62</v>
      </c>
      <c r="N1247" s="59">
        <v>62</v>
      </c>
      <c r="O1247" s="59">
        <v>62</v>
      </c>
      <c r="P1247" s="59">
        <v>62</v>
      </c>
      <c r="Q1247" s="59">
        <v>0</v>
      </c>
      <c r="R1247" s="59">
        <v>59412</v>
      </c>
      <c r="S1247" s="90"/>
      <c r="T1247" s="90"/>
      <c r="U1247" s="91"/>
    </row>
    <row r="1248" spans="1:21" ht="13.2" x14ac:dyDescent="0.25">
      <c r="A1248" s="59" t="s">
        <v>5161</v>
      </c>
      <c r="B1248" s="59" t="s">
        <v>6589</v>
      </c>
      <c r="C1248" s="59" t="s">
        <v>6614</v>
      </c>
      <c r="D1248" s="59" t="s">
        <v>129</v>
      </c>
      <c r="E1248" s="59">
        <v>47</v>
      </c>
      <c r="F1248" s="59">
        <v>47</v>
      </c>
      <c r="G1248" s="59">
        <v>47</v>
      </c>
      <c r="H1248" s="59">
        <v>47</v>
      </c>
      <c r="I1248" s="59">
        <v>47</v>
      </c>
      <c r="J1248" s="59">
        <v>47</v>
      </c>
      <c r="K1248" s="59">
        <v>47</v>
      </c>
      <c r="L1248" s="59">
        <v>47</v>
      </c>
      <c r="M1248" s="59">
        <v>47</v>
      </c>
      <c r="N1248" s="59">
        <v>47</v>
      </c>
      <c r="O1248" s="59">
        <v>47</v>
      </c>
      <c r="P1248" s="59">
        <v>47</v>
      </c>
      <c r="Q1248" s="59">
        <v>0</v>
      </c>
      <c r="R1248" s="59">
        <v>44819</v>
      </c>
      <c r="S1248" s="90"/>
      <c r="T1248" s="90"/>
      <c r="U1248" s="91"/>
    </row>
    <row r="1249" spans="1:21" ht="13.2" x14ac:dyDescent="0.25">
      <c r="A1249" s="59" t="s">
        <v>5162</v>
      </c>
      <c r="B1249" s="59" t="s">
        <v>6589</v>
      </c>
      <c r="C1249" s="59" t="s">
        <v>6615</v>
      </c>
      <c r="D1249" s="59" t="s">
        <v>129</v>
      </c>
      <c r="E1249" s="59">
        <v>0</v>
      </c>
      <c r="F1249" s="59">
        <v>0</v>
      </c>
      <c r="G1249" s="59">
        <v>0</v>
      </c>
      <c r="H1249" s="59">
        <v>0</v>
      </c>
      <c r="I1249" s="59">
        <v>0</v>
      </c>
      <c r="J1249" s="59">
        <v>0</v>
      </c>
      <c r="K1249" s="59">
        <v>0</v>
      </c>
      <c r="L1249" s="59">
        <v>0</v>
      </c>
      <c r="M1249" s="59">
        <v>0</v>
      </c>
      <c r="N1249" s="59">
        <v>0</v>
      </c>
      <c r="O1249" s="59">
        <v>0</v>
      </c>
      <c r="P1249" s="59">
        <v>0</v>
      </c>
      <c r="Q1249" s="59">
        <v>0</v>
      </c>
      <c r="R1249" s="59">
        <v>0</v>
      </c>
      <c r="S1249" s="90"/>
      <c r="T1249" s="90"/>
      <c r="U1249" s="91"/>
    </row>
    <row r="1250" spans="1:21" ht="13.2" x14ac:dyDescent="0.25">
      <c r="A1250" s="59" t="s">
        <v>5163</v>
      </c>
      <c r="B1250" s="59" t="s">
        <v>6589</v>
      </c>
      <c r="C1250" s="59" t="s">
        <v>6616</v>
      </c>
      <c r="D1250" s="59" t="s">
        <v>129</v>
      </c>
      <c r="E1250" s="59">
        <v>0</v>
      </c>
      <c r="F1250" s="59">
        <v>0</v>
      </c>
      <c r="G1250" s="59">
        <v>0</v>
      </c>
      <c r="H1250" s="59">
        <v>0</v>
      </c>
      <c r="I1250" s="59">
        <v>0</v>
      </c>
      <c r="J1250" s="59">
        <v>0</v>
      </c>
      <c r="K1250" s="59">
        <v>0</v>
      </c>
      <c r="L1250" s="59">
        <v>0</v>
      </c>
      <c r="M1250" s="59">
        <v>0</v>
      </c>
      <c r="N1250" s="59">
        <v>0</v>
      </c>
      <c r="O1250" s="59">
        <v>0</v>
      </c>
      <c r="P1250" s="59">
        <v>0</v>
      </c>
      <c r="Q1250" s="59">
        <v>0</v>
      </c>
      <c r="R1250" s="59">
        <v>0</v>
      </c>
      <c r="S1250" s="90"/>
      <c r="T1250" s="90"/>
      <c r="U1250" s="91"/>
    </row>
    <row r="1251" spans="1:21" ht="13.2" x14ac:dyDescent="0.25">
      <c r="A1251" s="59" t="s">
        <v>5164</v>
      </c>
      <c r="B1251" s="59" t="s">
        <v>6589</v>
      </c>
      <c r="C1251" s="59" t="s">
        <v>6617</v>
      </c>
      <c r="D1251" s="59" t="s">
        <v>129</v>
      </c>
      <c r="E1251" s="59">
        <v>0</v>
      </c>
      <c r="F1251" s="59">
        <v>0</v>
      </c>
      <c r="G1251" s="59">
        <v>0</v>
      </c>
      <c r="H1251" s="59">
        <v>0</v>
      </c>
      <c r="I1251" s="59">
        <v>0</v>
      </c>
      <c r="J1251" s="59">
        <v>0</v>
      </c>
      <c r="K1251" s="59">
        <v>0</v>
      </c>
      <c r="L1251" s="59">
        <v>0</v>
      </c>
      <c r="M1251" s="59">
        <v>0</v>
      </c>
      <c r="N1251" s="59">
        <v>0</v>
      </c>
      <c r="O1251" s="59">
        <v>0</v>
      </c>
      <c r="P1251" s="59">
        <v>0</v>
      </c>
      <c r="Q1251" s="59">
        <v>0</v>
      </c>
      <c r="R1251" s="59">
        <v>0</v>
      </c>
      <c r="S1251" s="90"/>
      <c r="T1251" s="90"/>
      <c r="U1251" s="91"/>
    </row>
    <row r="1252" spans="1:21" ht="13.2" x14ac:dyDescent="0.25">
      <c r="A1252" s="59" t="s">
        <v>5165</v>
      </c>
      <c r="B1252" s="59" t="s">
        <v>6589</v>
      </c>
      <c r="C1252" s="59" t="s">
        <v>6618</v>
      </c>
      <c r="D1252" s="59" t="s">
        <v>129</v>
      </c>
      <c r="E1252" s="59">
        <v>72</v>
      </c>
      <c r="F1252" s="59">
        <v>72</v>
      </c>
      <c r="G1252" s="59">
        <v>72</v>
      </c>
      <c r="H1252" s="59">
        <v>72</v>
      </c>
      <c r="I1252" s="59">
        <v>72</v>
      </c>
      <c r="J1252" s="59">
        <v>72</v>
      </c>
      <c r="K1252" s="59">
        <v>72</v>
      </c>
      <c r="L1252" s="59">
        <v>72</v>
      </c>
      <c r="M1252" s="59">
        <v>72</v>
      </c>
      <c r="N1252" s="59">
        <v>72</v>
      </c>
      <c r="O1252" s="59">
        <v>72</v>
      </c>
      <c r="P1252" s="59">
        <v>72</v>
      </c>
      <c r="Q1252" s="59">
        <v>72</v>
      </c>
      <c r="R1252" s="59">
        <v>71744</v>
      </c>
      <c r="S1252" s="90"/>
      <c r="T1252" s="90"/>
      <c r="U1252" s="91"/>
    </row>
    <row r="1253" spans="1:21" ht="13.2" x14ac:dyDescent="0.25">
      <c r="A1253" s="59" t="s">
        <v>5166</v>
      </c>
      <c r="B1253" s="59" t="s">
        <v>6589</v>
      </c>
      <c r="C1253" s="59" t="s">
        <v>6619</v>
      </c>
      <c r="D1253" s="59" t="s">
        <v>129</v>
      </c>
      <c r="E1253" s="59">
        <v>0</v>
      </c>
      <c r="F1253" s="59">
        <v>0</v>
      </c>
      <c r="G1253" s="59">
        <v>0</v>
      </c>
      <c r="H1253" s="59">
        <v>0</v>
      </c>
      <c r="I1253" s="59">
        <v>0</v>
      </c>
      <c r="J1253" s="59">
        <v>0</v>
      </c>
      <c r="K1253" s="59">
        <v>0</v>
      </c>
      <c r="L1253" s="59">
        <v>0</v>
      </c>
      <c r="M1253" s="59">
        <v>0</v>
      </c>
      <c r="N1253" s="59">
        <v>0</v>
      </c>
      <c r="O1253" s="59">
        <v>0</v>
      </c>
      <c r="P1253" s="59">
        <v>0</v>
      </c>
      <c r="Q1253" s="59">
        <v>0</v>
      </c>
      <c r="R1253" s="59">
        <v>0</v>
      </c>
      <c r="S1253" s="90"/>
      <c r="T1253" s="90"/>
      <c r="U1253" s="91"/>
    </row>
    <row r="1254" spans="1:21" ht="13.2" x14ac:dyDescent="0.25">
      <c r="A1254" s="59" t="s">
        <v>5167</v>
      </c>
      <c r="B1254" s="59" t="s">
        <v>6589</v>
      </c>
      <c r="C1254" s="59" t="s">
        <v>6620</v>
      </c>
      <c r="D1254" s="59" t="s">
        <v>129</v>
      </c>
      <c r="E1254" s="59">
        <v>5</v>
      </c>
      <c r="F1254" s="59">
        <v>5</v>
      </c>
      <c r="G1254" s="59">
        <v>5</v>
      </c>
      <c r="H1254" s="59">
        <v>5</v>
      </c>
      <c r="I1254" s="59">
        <v>5</v>
      </c>
      <c r="J1254" s="59">
        <v>5</v>
      </c>
      <c r="K1254" s="59">
        <v>5</v>
      </c>
      <c r="L1254" s="59">
        <v>5</v>
      </c>
      <c r="M1254" s="59">
        <v>5</v>
      </c>
      <c r="N1254" s="59">
        <v>5</v>
      </c>
      <c r="O1254" s="59">
        <v>5</v>
      </c>
      <c r="P1254" s="59">
        <v>5</v>
      </c>
      <c r="Q1254" s="59">
        <v>5</v>
      </c>
      <c r="R1254" s="59">
        <v>4881</v>
      </c>
      <c r="S1254" s="90"/>
      <c r="T1254" s="90"/>
      <c r="U1254" s="91"/>
    </row>
    <row r="1255" spans="1:21" ht="13.2" x14ac:dyDescent="0.25">
      <c r="A1255" s="59" t="s">
        <v>5168</v>
      </c>
      <c r="B1255" s="59" t="s">
        <v>6589</v>
      </c>
      <c r="C1255" s="59" t="s">
        <v>6621</v>
      </c>
      <c r="D1255" s="59" t="s">
        <v>129</v>
      </c>
      <c r="E1255" s="59">
        <v>53</v>
      </c>
      <c r="F1255" s="59">
        <v>53</v>
      </c>
      <c r="G1255" s="59">
        <v>53</v>
      </c>
      <c r="H1255" s="59">
        <v>53</v>
      </c>
      <c r="I1255" s="59">
        <v>53</v>
      </c>
      <c r="J1255" s="59">
        <v>53</v>
      </c>
      <c r="K1255" s="59">
        <v>53</v>
      </c>
      <c r="L1255" s="59">
        <v>53</v>
      </c>
      <c r="M1255" s="59">
        <v>53</v>
      </c>
      <c r="N1255" s="59">
        <v>53</v>
      </c>
      <c r="O1255" s="59">
        <v>53</v>
      </c>
      <c r="P1255" s="59">
        <v>53</v>
      </c>
      <c r="Q1255" s="59">
        <v>53</v>
      </c>
      <c r="R1255" s="59">
        <v>53224</v>
      </c>
      <c r="S1255" s="90"/>
      <c r="T1255" s="90"/>
      <c r="U1255" s="91"/>
    </row>
    <row r="1256" spans="1:21" ht="13.2" x14ac:dyDescent="0.25">
      <c r="A1256" s="59" t="s">
        <v>5169</v>
      </c>
      <c r="B1256" s="59" t="s">
        <v>6589</v>
      </c>
      <c r="C1256" s="59" t="s">
        <v>6622</v>
      </c>
      <c r="D1256" s="59" t="s">
        <v>129</v>
      </c>
      <c r="E1256" s="59">
        <v>0</v>
      </c>
      <c r="F1256" s="59">
        <v>0</v>
      </c>
      <c r="G1256" s="59">
        <v>0</v>
      </c>
      <c r="H1256" s="59">
        <v>0</v>
      </c>
      <c r="I1256" s="59">
        <v>0</v>
      </c>
      <c r="J1256" s="59">
        <v>0</v>
      </c>
      <c r="K1256" s="59">
        <v>0</v>
      </c>
      <c r="L1256" s="59">
        <v>0</v>
      </c>
      <c r="M1256" s="59">
        <v>0</v>
      </c>
      <c r="N1256" s="59">
        <v>0</v>
      </c>
      <c r="O1256" s="59">
        <v>0</v>
      </c>
      <c r="P1256" s="59">
        <v>0</v>
      </c>
      <c r="Q1256" s="59">
        <v>0</v>
      </c>
      <c r="R1256" s="59">
        <v>0</v>
      </c>
      <c r="S1256" s="90"/>
      <c r="T1256" s="90"/>
      <c r="U1256" s="91"/>
    </row>
    <row r="1257" spans="1:21" ht="13.2" x14ac:dyDescent="0.25">
      <c r="A1257" s="59" t="s">
        <v>5170</v>
      </c>
      <c r="B1257" s="59" t="s">
        <v>6589</v>
      </c>
      <c r="C1257" s="59" t="s">
        <v>6623</v>
      </c>
      <c r="D1257" s="59" t="s">
        <v>129</v>
      </c>
      <c r="E1257" s="59">
        <v>0</v>
      </c>
      <c r="F1257" s="59">
        <v>0</v>
      </c>
      <c r="G1257" s="59">
        <v>0</v>
      </c>
      <c r="H1257" s="59">
        <v>0</v>
      </c>
      <c r="I1257" s="59">
        <v>0</v>
      </c>
      <c r="J1257" s="59">
        <v>0</v>
      </c>
      <c r="K1257" s="59">
        <v>0</v>
      </c>
      <c r="L1257" s="59">
        <v>0</v>
      </c>
      <c r="M1257" s="59">
        <v>0</v>
      </c>
      <c r="N1257" s="59">
        <v>0</v>
      </c>
      <c r="O1257" s="59">
        <v>0</v>
      </c>
      <c r="P1257" s="59">
        <v>0</v>
      </c>
      <c r="Q1257" s="59">
        <v>0</v>
      </c>
      <c r="R1257" s="59">
        <v>0</v>
      </c>
      <c r="S1257" s="90"/>
      <c r="T1257" s="90"/>
      <c r="U1257" s="91"/>
    </row>
    <row r="1258" spans="1:21" ht="13.2" x14ac:dyDescent="0.25">
      <c r="A1258" s="59" t="s">
        <v>5171</v>
      </c>
      <c r="B1258" s="59" t="s">
        <v>6589</v>
      </c>
      <c r="C1258" s="59" t="s">
        <v>6624</v>
      </c>
      <c r="D1258" s="59" t="s">
        <v>129</v>
      </c>
      <c r="E1258" s="59">
        <v>555</v>
      </c>
      <c r="F1258" s="59">
        <v>555</v>
      </c>
      <c r="G1258" s="59">
        <v>555</v>
      </c>
      <c r="H1258" s="59">
        <v>555</v>
      </c>
      <c r="I1258" s="59">
        <v>555</v>
      </c>
      <c r="J1258" s="59">
        <v>555</v>
      </c>
      <c r="K1258" s="59">
        <v>555</v>
      </c>
      <c r="L1258" s="59">
        <v>555</v>
      </c>
      <c r="M1258" s="59">
        <v>555</v>
      </c>
      <c r="N1258" s="59">
        <v>555</v>
      </c>
      <c r="O1258" s="59">
        <v>555</v>
      </c>
      <c r="P1258" s="59">
        <v>555</v>
      </c>
      <c r="Q1258" s="59">
        <v>555</v>
      </c>
      <c r="R1258" s="59">
        <v>555347</v>
      </c>
      <c r="S1258" s="90"/>
      <c r="T1258" s="90"/>
      <c r="U1258" s="91"/>
    </row>
    <row r="1259" spans="1:21" ht="13.2" x14ac:dyDescent="0.25">
      <c r="A1259" s="59" t="s">
        <v>5172</v>
      </c>
      <c r="B1259" s="59" t="s">
        <v>6589</v>
      </c>
      <c r="C1259" s="59" t="s">
        <v>6625</v>
      </c>
      <c r="D1259" s="59" t="s">
        <v>129</v>
      </c>
      <c r="E1259" s="59">
        <v>0</v>
      </c>
      <c r="F1259" s="59">
        <v>0</v>
      </c>
      <c r="G1259" s="59">
        <v>0</v>
      </c>
      <c r="H1259" s="59">
        <v>0</v>
      </c>
      <c r="I1259" s="59">
        <v>0</v>
      </c>
      <c r="J1259" s="59">
        <v>0</v>
      </c>
      <c r="K1259" s="59">
        <v>0</v>
      </c>
      <c r="L1259" s="59">
        <v>0</v>
      </c>
      <c r="M1259" s="59">
        <v>0</v>
      </c>
      <c r="N1259" s="59">
        <v>0</v>
      </c>
      <c r="O1259" s="59">
        <v>0</v>
      </c>
      <c r="P1259" s="59">
        <v>0</v>
      </c>
      <c r="Q1259" s="59">
        <v>0</v>
      </c>
      <c r="R1259" s="59">
        <v>0</v>
      </c>
      <c r="S1259" s="90"/>
      <c r="T1259" s="90"/>
      <c r="U1259" s="91"/>
    </row>
    <row r="1260" spans="1:21" ht="13.2" x14ac:dyDescent="0.25">
      <c r="A1260" s="59" t="s">
        <v>5173</v>
      </c>
      <c r="B1260" s="59" t="s">
        <v>6626</v>
      </c>
      <c r="C1260" s="59" t="s">
        <v>3714</v>
      </c>
      <c r="D1260" s="59" t="s">
        <v>129</v>
      </c>
      <c r="E1260" s="59">
        <v>0</v>
      </c>
      <c r="F1260" s="59">
        <v>0</v>
      </c>
      <c r="G1260" s="59">
        <v>0</v>
      </c>
      <c r="H1260" s="59">
        <v>0</v>
      </c>
      <c r="I1260" s="59">
        <v>0</v>
      </c>
      <c r="J1260" s="59">
        <v>0</v>
      </c>
      <c r="K1260" s="59">
        <v>0</v>
      </c>
      <c r="L1260" s="59">
        <v>0</v>
      </c>
      <c r="M1260" s="59">
        <v>0</v>
      </c>
      <c r="N1260" s="59">
        <v>0</v>
      </c>
      <c r="O1260" s="59">
        <v>0</v>
      </c>
      <c r="P1260" s="59">
        <v>0</v>
      </c>
      <c r="Q1260" s="59">
        <v>0</v>
      </c>
      <c r="R1260" s="59">
        <v>0</v>
      </c>
      <c r="S1260" s="90"/>
      <c r="T1260" s="90"/>
      <c r="U1260" s="91"/>
    </row>
    <row r="1261" spans="1:21" ht="13.2" x14ac:dyDescent="0.25">
      <c r="A1261" s="59" t="s">
        <v>5174</v>
      </c>
      <c r="B1261" s="59" t="s">
        <v>6626</v>
      </c>
      <c r="C1261" s="59" t="s">
        <v>3715</v>
      </c>
      <c r="D1261" s="59" t="s">
        <v>129</v>
      </c>
      <c r="E1261" s="59">
        <v>0</v>
      </c>
      <c r="F1261" s="59">
        <v>0</v>
      </c>
      <c r="G1261" s="59">
        <v>0</v>
      </c>
      <c r="H1261" s="59">
        <v>0</v>
      </c>
      <c r="I1261" s="59">
        <v>0</v>
      </c>
      <c r="J1261" s="59">
        <v>0</v>
      </c>
      <c r="K1261" s="59">
        <v>0</v>
      </c>
      <c r="L1261" s="59">
        <v>0</v>
      </c>
      <c r="M1261" s="59">
        <v>0</v>
      </c>
      <c r="N1261" s="59">
        <v>0</v>
      </c>
      <c r="O1261" s="59">
        <v>0</v>
      </c>
      <c r="P1261" s="59">
        <v>0</v>
      </c>
      <c r="Q1261" s="59">
        <v>0</v>
      </c>
      <c r="R1261" s="59">
        <v>0</v>
      </c>
      <c r="S1261" s="90"/>
      <c r="T1261" s="90"/>
      <c r="U1261" s="91"/>
    </row>
    <row r="1262" spans="1:21" ht="13.2" x14ac:dyDescent="0.25">
      <c r="A1262" s="59" t="s">
        <v>5175</v>
      </c>
      <c r="B1262" s="59" t="s">
        <v>6627</v>
      </c>
      <c r="C1262" s="59" t="s">
        <v>6628</v>
      </c>
      <c r="D1262" s="59" t="s">
        <v>129</v>
      </c>
      <c r="E1262" s="59">
        <v>0</v>
      </c>
      <c r="F1262" s="59">
        <v>0</v>
      </c>
      <c r="G1262" s="59">
        <v>0</v>
      </c>
      <c r="H1262" s="59">
        <v>0</v>
      </c>
      <c r="I1262" s="59">
        <v>0</v>
      </c>
      <c r="J1262" s="59">
        <v>0</v>
      </c>
      <c r="K1262" s="59">
        <v>0</v>
      </c>
      <c r="L1262" s="59">
        <v>0</v>
      </c>
      <c r="M1262" s="59">
        <v>0</v>
      </c>
      <c r="N1262" s="59">
        <v>0</v>
      </c>
      <c r="O1262" s="59">
        <v>0</v>
      </c>
      <c r="P1262" s="59">
        <v>0</v>
      </c>
      <c r="Q1262" s="59">
        <v>0</v>
      </c>
      <c r="R1262" s="59">
        <v>0</v>
      </c>
      <c r="S1262" s="90"/>
      <c r="T1262" s="90"/>
      <c r="U1262" s="91"/>
    </row>
    <row r="1263" spans="1:21" ht="13.2" x14ac:dyDescent="0.25">
      <c r="A1263" s="59" t="s">
        <v>5176</v>
      </c>
      <c r="B1263" s="59" t="s">
        <v>6629</v>
      </c>
      <c r="C1263" s="59" t="s">
        <v>6630</v>
      </c>
      <c r="D1263" s="59" t="s">
        <v>129</v>
      </c>
      <c r="E1263" s="59">
        <v>99</v>
      </c>
      <c r="F1263" s="59">
        <v>99</v>
      </c>
      <c r="G1263" s="59">
        <v>99</v>
      </c>
      <c r="H1263" s="59">
        <v>145</v>
      </c>
      <c r="I1263" s="59">
        <v>145</v>
      </c>
      <c r="J1263" s="59">
        <v>145</v>
      </c>
      <c r="K1263" s="59">
        <v>145</v>
      </c>
      <c r="L1263" s="59">
        <v>145</v>
      </c>
      <c r="M1263" s="59">
        <v>145</v>
      </c>
      <c r="N1263" s="59">
        <v>148</v>
      </c>
      <c r="O1263" s="59">
        <v>152</v>
      </c>
      <c r="P1263" s="59">
        <v>152</v>
      </c>
      <c r="Q1263" s="59">
        <v>152</v>
      </c>
      <c r="R1263" s="59">
        <v>137123</v>
      </c>
      <c r="S1263" s="90"/>
      <c r="T1263" s="90"/>
      <c r="U1263" s="91"/>
    </row>
    <row r="1264" spans="1:21" ht="13.2" x14ac:dyDescent="0.25">
      <c r="A1264" s="59" t="s">
        <v>5177</v>
      </c>
      <c r="B1264" s="59" t="s">
        <v>6629</v>
      </c>
      <c r="C1264" s="59" t="s">
        <v>6631</v>
      </c>
      <c r="D1264" s="59" t="s">
        <v>129</v>
      </c>
      <c r="E1264" s="59">
        <v>99</v>
      </c>
      <c r="F1264" s="59">
        <v>99</v>
      </c>
      <c r="G1264" s="59">
        <v>99</v>
      </c>
      <c r="H1264" s="59">
        <v>145</v>
      </c>
      <c r="I1264" s="59">
        <v>145</v>
      </c>
      <c r="J1264" s="59">
        <v>145</v>
      </c>
      <c r="K1264" s="59">
        <v>145</v>
      </c>
      <c r="L1264" s="59">
        <v>145</v>
      </c>
      <c r="M1264" s="59">
        <v>145</v>
      </c>
      <c r="N1264" s="59">
        <v>148</v>
      </c>
      <c r="O1264" s="59">
        <v>152</v>
      </c>
      <c r="P1264" s="59">
        <v>152</v>
      </c>
      <c r="Q1264" s="59">
        <v>152</v>
      </c>
      <c r="R1264" s="59">
        <v>137123</v>
      </c>
      <c r="S1264" s="90"/>
      <c r="T1264" s="90"/>
      <c r="U1264" s="91"/>
    </row>
    <row r="1265" spans="1:21" ht="13.2" x14ac:dyDescent="0.25">
      <c r="A1265" s="59" t="s">
        <v>5178</v>
      </c>
      <c r="B1265" s="59" t="s">
        <v>6629</v>
      </c>
      <c r="C1265" s="59" t="s">
        <v>6632</v>
      </c>
      <c r="D1265" s="59" t="s">
        <v>129</v>
      </c>
      <c r="E1265" s="59">
        <v>63</v>
      </c>
      <c r="F1265" s="59">
        <v>63</v>
      </c>
      <c r="G1265" s="59">
        <v>63</v>
      </c>
      <c r="H1265" s="59">
        <v>97</v>
      </c>
      <c r="I1265" s="59">
        <v>97</v>
      </c>
      <c r="J1265" s="59">
        <v>97</v>
      </c>
      <c r="K1265" s="59">
        <v>97</v>
      </c>
      <c r="L1265" s="59">
        <v>97</v>
      </c>
      <c r="M1265" s="59">
        <v>97</v>
      </c>
      <c r="N1265" s="59">
        <v>99</v>
      </c>
      <c r="O1265" s="59">
        <v>102</v>
      </c>
      <c r="P1265" s="59">
        <v>102</v>
      </c>
      <c r="Q1265" s="59">
        <v>102</v>
      </c>
      <c r="R1265" s="59">
        <v>91188</v>
      </c>
      <c r="S1265" s="90"/>
      <c r="T1265" s="90"/>
      <c r="U1265" s="91"/>
    </row>
    <row r="1266" spans="1:21" ht="13.2" x14ac:dyDescent="0.25">
      <c r="A1266" s="59" t="s">
        <v>5179</v>
      </c>
      <c r="B1266" s="59" t="s">
        <v>6629</v>
      </c>
      <c r="C1266" s="59" t="s">
        <v>6633</v>
      </c>
      <c r="D1266" s="59" t="s">
        <v>129</v>
      </c>
      <c r="E1266" s="59">
        <v>63</v>
      </c>
      <c r="F1266" s="59">
        <v>63</v>
      </c>
      <c r="G1266" s="59">
        <v>63</v>
      </c>
      <c r="H1266" s="59">
        <v>92</v>
      </c>
      <c r="I1266" s="59">
        <v>92</v>
      </c>
      <c r="J1266" s="59">
        <v>92</v>
      </c>
      <c r="K1266" s="59">
        <v>92</v>
      </c>
      <c r="L1266" s="59">
        <v>92</v>
      </c>
      <c r="M1266" s="59">
        <v>92</v>
      </c>
      <c r="N1266" s="59">
        <v>94</v>
      </c>
      <c r="O1266" s="59">
        <v>96</v>
      </c>
      <c r="P1266" s="59">
        <v>96</v>
      </c>
      <c r="Q1266" s="59">
        <v>96</v>
      </c>
      <c r="R1266" s="59">
        <v>86866</v>
      </c>
      <c r="S1266" s="90"/>
      <c r="T1266" s="90"/>
      <c r="U1266" s="91"/>
    </row>
    <row r="1267" spans="1:21" ht="13.2" x14ac:dyDescent="0.25">
      <c r="A1267" s="59" t="s">
        <v>5180</v>
      </c>
      <c r="B1267" s="59" t="s">
        <v>6629</v>
      </c>
      <c r="C1267" s="59" t="s">
        <v>6634</v>
      </c>
      <c r="D1267" s="59" t="s">
        <v>129</v>
      </c>
      <c r="E1267" s="59">
        <v>0</v>
      </c>
      <c r="F1267" s="59">
        <v>0</v>
      </c>
      <c r="G1267" s="59">
        <v>0</v>
      </c>
      <c r="H1267" s="59">
        <v>0</v>
      </c>
      <c r="I1267" s="59">
        <v>0</v>
      </c>
      <c r="J1267" s="59">
        <v>0</v>
      </c>
      <c r="K1267" s="59">
        <v>0</v>
      </c>
      <c r="L1267" s="59">
        <v>0</v>
      </c>
      <c r="M1267" s="59">
        <v>0</v>
      </c>
      <c r="N1267" s="59">
        <v>0</v>
      </c>
      <c r="O1267" s="59">
        <v>0</v>
      </c>
      <c r="P1267" s="59">
        <v>0</v>
      </c>
      <c r="Q1267" s="59">
        <v>0</v>
      </c>
      <c r="R1267" s="59">
        <v>0</v>
      </c>
      <c r="S1267" s="90"/>
      <c r="T1267" s="90"/>
      <c r="U1267" s="91"/>
    </row>
    <row r="1268" spans="1:21" ht="13.2" x14ac:dyDescent="0.25">
      <c r="A1268" s="59" t="s">
        <v>5181</v>
      </c>
      <c r="B1268" s="59" t="s">
        <v>6629</v>
      </c>
      <c r="C1268" s="59" t="s">
        <v>6635</v>
      </c>
      <c r="D1268" s="59" t="s">
        <v>129</v>
      </c>
      <c r="E1268" s="59">
        <v>0</v>
      </c>
      <c r="F1268" s="59">
        <v>0</v>
      </c>
      <c r="G1268" s="59">
        <v>0</v>
      </c>
      <c r="H1268" s="59">
        <v>0</v>
      </c>
      <c r="I1268" s="59">
        <v>0</v>
      </c>
      <c r="J1268" s="59">
        <v>0</v>
      </c>
      <c r="K1268" s="59">
        <v>0</v>
      </c>
      <c r="L1268" s="59">
        <v>0</v>
      </c>
      <c r="M1268" s="59">
        <v>0</v>
      </c>
      <c r="N1268" s="59">
        <v>0</v>
      </c>
      <c r="O1268" s="59">
        <v>0</v>
      </c>
      <c r="P1268" s="59">
        <v>0</v>
      </c>
      <c r="Q1268" s="59">
        <v>0</v>
      </c>
      <c r="R1268" s="59">
        <v>0</v>
      </c>
      <c r="S1268" s="90"/>
      <c r="T1268" s="90"/>
      <c r="U1268" s="91"/>
    </row>
    <row r="1269" spans="1:21" ht="13.2" x14ac:dyDescent="0.25">
      <c r="A1269" s="59" t="s">
        <v>5182</v>
      </c>
      <c r="B1269" s="59" t="s">
        <v>6629</v>
      </c>
      <c r="C1269" s="59" t="s">
        <v>6636</v>
      </c>
      <c r="D1269" s="59" t="s">
        <v>129</v>
      </c>
      <c r="E1269" s="59">
        <v>0</v>
      </c>
      <c r="F1269" s="59">
        <v>0</v>
      </c>
      <c r="G1269" s="59">
        <v>0</v>
      </c>
      <c r="H1269" s="59">
        <v>0</v>
      </c>
      <c r="I1269" s="59">
        <v>0</v>
      </c>
      <c r="J1269" s="59">
        <v>0</v>
      </c>
      <c r="K1269" s="59">
        <v>0</v>
      </c>
      <c r="L1269" s="59">
        <v>0</v>
      </c>
      <c r="M1269" s="59">
        <v>0</v>
      </c>
      <c r="N1269" s="59">
        <v>0</v>
      </c>
      <c r="O1269" s="59">
        <v>0</v>
      </c>
      <c r="P1269" s="59">
        <v>0</v>
      </c>
      <c r="Q1269" s="59">
        <v>0</v>
      </c>
      <c r="R1269" s="59">
        <v>0</v>
      </c>
      <c r="S1269" s="90"/>
      <c r="T1269" s="90"/>
      <c r="U1269" s="91"/>
    </row>
    <row r="1270" spans="1:21" ht="13.2" x14ac:dyDescent="0.25">
      <c r="A1270" s="59" t="s">
        <v>5183</v>
      </c>
      <c r="B1270" s="59" t="s">
        <v>6629</v>
      </c>
      <c r="C1270" s="59" t="s">
        <v>6637</v>
      </c>
      <c r="D1270" s="59" t="s">
        <v>129</v>
      </c>
      <c r="E1270" s="59">
        <v>0</v>
      </c>
      <c r="F1270" s="59">
        <v>0</v>
      </c>
      <c r="G1270" s="59">
        <v>0</v>
      </c>
      <c r="H1270" s="59">
        <v>0</v>
      </c>
      <c r="I1270" s="59">
        <v>0</v>
      </c>
      <c r="J1270" s="59">
        <v>0</v>
      </c>
      <c r="K1270" s="59">
        <v>0</v>
      </c>
      <c r="L1270" s="59">
        <v>0</v>
      </c>
      <c r="M1270" s="59">
        <v>0</v>
      </c>
      <c r="N1270" s="59">
        <v>0</v>
      </c>
      <c r="O1270" s="59">
        <v>0</v>
      </c>
      <c r="P1270" s="59">
        <v>0</v>
      </c>
      <c r="Q1270" s="59">
        <v>0</v>
      </c>
      <c r="R1270" s="59">
        <v>0</v>
      </c>
      <c r="S1270" s="90"/>
      <c r="T1270" s="90"/>
      <c r="U1270" s="91"/>
    </row>
    <row r="1271" spans="1:21" ht="13.2" x14ac:dyDescent="0.25">
      <c r="A1271" s="59" t="s">
        <v>5184</v>
      </c>
      <c r="B1271" s="59" t="s">
        <v>6629</v>
      </c>
      <c r="C1271" s="59" t="s">
        <v>3723</v>
      </c>
      <c r="D1271" s="59" t="s">
        <v>129</v>
      </c>
      <c r="E1271" s="59">
        <v>9043</v>
      </c>
      <c r="F1271" s="59">
        <v>9043</v>
      </c>
      <c r="G1271" s="59">
        <v>9043</v>
      </c>
      <c r="H1271" s="59">
        <v>10463</v>
      </c>
      <c r="I1271" s="59">
        <v>10463</v>
      </c>
      <c r="J1271" s="59">
        <v>10463</v>
      </c>
      <c r="K1271" s="59">
        <v>10463</v>
      </c>
      <c r="L1271" s="59">
        <v>10499</v>
      </c>
      <c r="M1271" s="59">
        <v>10499</v>
      </c>
      <c r="N1271" s="59">
        <v>10499</v>
      </c>
      <c r="O1271" s="59">
        <v>10515</v>
      </c>
      <c r="P1271" s="59">
        <v>10623</v>
      </c>
      <c r="Q1271" s="59">
        <v>10679</v>
      </c>
      <c r="R1271" s="59">
        <v>10202825</v>
      </c>
      <c r="S1271" s="90"/>
      <c r="T1271" s="90"/>
      <c r="U1271" s="91"/>
    </row>
    <row r="1272" spans="1:21" ht="13.2" x14ac:dyDescent="0.25">
      <c r="A1272" s="59" t="s">
        <v>5185</v>
      </c>
      <c r="B1272" s="59" t="s">
        <v>6629</v>
      </c>
      <c r="C1272" s="59" t="s">
        <v>3725</v>
      </c>
      <c r="D1272" s="59" t="s">
        <v>129</v>
      </c>
      <c r="E1272" s="59">
        <v>0</v>
      </c>
      <c r="F1272" s="59">
        <v>0</v>
      </c>
      <c r="G1272" s="59">
        <v>0</v>
      </c>
      <c r="H1272" s="59">
        <v>0</v>
      </c>
      <c r="I1272" s="59">
        <v>0</v>
      </c>
      <c r="J1272" s="59">
        <v>0</v>
      </c>
      <c r="K1272" s="59">
        <v>0</v>
      </c>
      <c r="L1272" s="59">
        <v>0</v>
      </c>
      <c r="M1272" s="59">
        <v>0</v>
      </c>
      <c r="N1272" s="59">
        <v>0</v>
      </c>
      <c r="O1272" s="59">
        <v>0</v>
      </c>
      <c r="P1272" s="59">
        <v>0</v>
      </c>
      <c r="Q1272" s="59">
        <v>0</v>
      </c>
      <c r="R1272" s="59">
        <v>72</v>
      </c>
      <c r="S1272" s="90"/>
      <c r="T1272" s="90"/>
      <c r="U1272" s="91"/>
    </row>
    <row r="1273" spans="1:21" ht="13.2" x14ac:dyDescent="0.25">
      <c r="A1273" s="59" t="s">
        <v>5186</v>
      </c>
      <c r="B1273" s="59" t="s">
        <v>6629</v>
      </c>
      <c r="C1273" s="59" t="s">
        <v>3726</v>
      </c>
      <c r="D1273" s="59" t="s">
        <v>129</v>
      </c>
      <c r="E1273" s="59">
        <v>0</v>
      </c>
      <c r="F1273" s="59">
        <v>0</v>
      </c>
      <c r="G1273" s="59">
        <v>0</v>
      </c>
      <c r="H1273" s="59">
        <v>0</v>
      </c>
      <c r="I1273" s="59">
        <v>0</v>
      </c>
      <c r="J1273" s="59">
        <v>0</v>
      </c>
      <c r="K1273" s="59">
        <v>0</v>
      </c>
      <c r="L1273" s="59">
        <v>0</v>
      </c>
      <c r="M1273" s="59">
        <v>0</v>
      </c>
      <c r="N1273" s="59">
        <v>0</v>
      </c>
      <c r="O1273" s="59">
        <v>0</v>
      </c>
      <c r="P1273" s="59">
        <v>0</v>
      </c>
      <c r="Q1273" s="59">
        <v>0</v>
      </c>
      <c r="R1273" s="59">
        <v>0</v>
      </c>
      <c r="S1273" s="90"/>
      <c r="T1273" s="90"/>
      <c r="U1273" s="91"/>
    </row>
    <row r="1274" spans="1:21" ht="13.2" x14ac:dyDescent="0.25">
      <c r="A1274" s="59" t="s">
        <v>5187</v>
      </c>
      <c r="B1274" s="59" t="s">
        <v>6629</v>
      </c>
      <c r="C1274" s="59" t="s">
        <v>6638</v>
      </c>
      <c r="D1274" s="59" t="s">
        <v>129</v>
      </c>
      <c r="E1274" s="59">
        <v>23</v>
      </c>
      <c r="F1274" s="59">
        <v>23</v>
      </c>
      <c r="G1274" s="59">
        <v>23</v>
      </c>
      <c r="H1274" s="59">
        <v>23</v>
      </c>
      <c r="I1274" s="59">
        <v>23</v>
      </c>
      <c r="J1274" s="59">
        <v>23</v>
      </c>
      <c r="K1274" s="59">
        <v>23</v>
      </c>
      <c r="L1274" s="59">
        <v>23</v>
      </c>
      <c r="M1274" s="59">
        <v>23</v>
      </c>
      <c r="N1274" s="59">
        <v>23</v>
      </c>
      <c r="O1274" s="59">
        <v>23</v>
      </c>
      <c r="P1274" s="59">
        <v>23</v>
      </c>
      <c r="Q1274" s="59">
        <v>23</v>
      </c>
      <c r="R1274" s="59">
        <v>22994</v>
      </c>
      <c r="S1274" s="90"/>
      <c r="T1274" s="90"/>
      <c r="U1274" s="91"/>
    </row>
    <row r="1275" spans="1:21" ht="13.2" x14ac:dyDescent="0.25">
      <c r="A1275" s="59" t="s">
        <v>5188</v>
      </c>
      <c r="B1275" s="59" t="s">
        <v>6629</v>
      </c>
      <c r="C1275" s="59" t="s">
        <v>6639</v>
      </c>
      <c r="D1275" s="59" t="s">
        <v>129</v>
      </c>
      <c r="E1275" s="59">
        <v>0</v>
      </c>
      <c r="F1275" s="59">
        <v>0</v>
      </c>
      <c r="G1275" s="59">
        <v>0</v>
      </c>
      <c r="H1275" s="59">
        <v>0</v>
      </c>
      <c r="I1275" s="59">
        <v>0</v>
      </c>
      <c r="J1275" s="59">
        <v>0</v>
      </c>
      <c r="K1275" s="59">
        <v>0</v>
      </c>
      <c r="L1275" s="59">
        <v>0</v>
      </c>
      <c r="M1275" s="59">
        <v>0</v>
      </c>
      <c r="N1275" s="59">
        <v>0</v>
      </c>
      <c r="O1275" s="59">
        <v>0</v>
      </c>
      <c r="P1275" s="59">
        <v>0</v>
      </c>
      <c r="Q1275" s="59">
        <v>0</v>
      </c>
      <c r="R1275" s="59">
        <v>0</v>
      </c>
      <c r="S1275" s="90"/>
      <c r="T1275" s="90"/>
      <c r="U1275" s="91"/>
    </row>
    <row r="1276" spans="1:21" ht="13.2" x14ac:dyDescent="0.25">
      <c r="A1276" s="59" t="s">
        <v>5189</v>
      </c>
      <c r="B1276" s="59" t="s">
        <v>6629</v>
      </c>
      <c r="C1276" s="59" t="s">
        <v>6640</v>
      </c>
      <c r="D1276" s="59" t="s">
        <v>129</v>
      </c>
      <c r="E1276" s="59">
        <v>26</v>
      </c>
      <c r="F1276" s="59">
        <v>0</v>
      </c>
      <c r="G1276" s="59">
        <v>0</v>
      </c>
      <c r="H1276" s="59">
        <v>0</v>
      </c>
      <c r="I1276" s="59">
        <v>0</v>
      </c>
      <c r="J1276" s="59">
        <v>0</v>
      </c>
      <c r="K1276" s="59">
        <v>0</v>
      </c>
      <c r="L1276" s="59">
        <v>0</v>
      </c>
      <c r="M1276" s="59">
        <v>0</v>
      </c>
      <c r="N1276" s="59">
        <v>0</v>
      </c>
      <c r="O1276" s="59">
        <v>0</v>
      </c>
      <c r="P1276" s="59">
        <v>0</v>
      </c>
      <c r="Q1276" s="59">
        <v>0</v>
      </c>
      <c r="R1276" s="59">
        <v>1100</v>
      </c>
      <c r="S1276" s="90"/>
      <c r="T1276" s="90"/>
      <c r="U1276" s="91"/>
    </row>
    <row r="1277" spans="1:21" ht="13.2" x14ac:dyDescent="0.25">
      <c r="A1277" s="59" t="s">
        <v>5190</v>
      </c>
      <c r="B1277" s="59" t="s">
        <v>6629</v>
      </c>
      <c r="C1277" s="59" t="s">
        <v>6641</v>
      </c>
      <c r="D1277" s="59" t="s">
        <v>129</v>
      </c>
      <c r="E1277" s="59">
        <v>0</v>
      </c>
      <c r="F1277" s="59">
        <v>0</v>
      </c>
      <c r="G1277" s="59">
        <v>0</v>
      </c>
      <c r="H1277" s="59">
        <v>0</v>
      </c>
      <c r="I1277" s="59">
        <v>0</v>
      </c>
      <c r="J1277" s="59">
        <v>0</v>
      </c>
      <c r="K1277" s="59">
        <v>0</v>
      </c>
      <c r="L1277" s="59">
        <v>0</v>
      </c>
      <c r="M1277" s="59">
        <v>0</v>
      </c>
      <c r="N1277" s="59">
        <v>0</v>
      </c>
      <c r="O1277" s="59">
        <v>0</v>
      </c>
      <c r="P1277" s="59">
        <v>0</v>
      </c>
      <c r="Q1277" s="59">
        <v>0</v>
      </c>
      <c r="R1277" s="59">
        <v>0</v>
      </c>
      <c r="S1277" s="90"/>
      <c r="T1277" s="90"/>
      <c r="U1277" s="91"/>
    </row>
    <row r="1278" spans="1:21" ht="13.2" x14ac:dyDescent="0.25">
      <c r="A1278" s="59" t="s">
        <v>5191</v>
      </c>
      <c r="B1278" s="59" t="s">
        <v>6642</v>
      </c>
      <c r="C1278" s="59" t="s">
        <v>3728</v>
      </c>
      <c r="D1278" s="59" t="s">
        <v>129</v>
      </c>
      <c r="E1278" s="59">
        <v>171</v>
      </c>
      <c r="F1278" s="59">
        <v>171</v>
      </c>
      <c r="G1278" s="59">
        <v>171</v>
      </c>
      <c r="H1278" s="59">
        <v>171</v>
      </c>
      <c r="I1278" s="59">
        <v>171</v>
      </c>
      <c r="J1278" s="59">
        <v>171</v>
      </c>
      <c r="K1278" s="59">
        <v>171</v>
      </c>
      <c r="L1278" s="59">
        <v>171</v>
      </c>
      <c r="M1278" s="59">
        <v>171</v>
      </c>
      <c r="N1278" s="59">
        <v>171</v>
      </c>
      <c r="O1278" s="59">
        <v>171</v>
      </c>
      <c r="P1278" s="59">
        <v>171</v>
      </c>
      <c r="Q1278" s="59">
        <v>171</v>
      </c>
      <c r="R1278" s="59">
        <v>170596</v>
      </c>
      <c r="S1278" s="90"/>
      <c r="T1278" s="90"/>
      <c r="U1278" s="91"/>
    </row>
    <row r="1279" spans="1:21" ht="13.2" x14ac:dyDescent="0.25">
      <c r="A1279" s="59" t="s">
        <v>5192</v>
      </c>
      <c r="B1279" s="59" t="s">
        <v>6642</v>
      </c>
      <c r="C1279" s="59" t="s">
        <v>3729</v>
      </c>
      <c r="D1279" s="59" t="s">
        <v>129</v>
      </c>
      <c r="E1279" s="59">
        <v>0</v>
      </c>
      <c r="F1279" s="59">
        <v>0</v>
      </c>
      <c r="G1279" s="59">
        <v>0</v>
      </c>
      <c r="H1279" s="59">
        <v>0</v>
      </c>
      <c r="I1279" s="59">
        <v>0</v>
      </c>
      <c r="J1279" s="59">
        <v>0</v>
      </c>
      <c r="K1279" s="59">
        <v>0</v>
      </c>
      <c r="L1279" s="59">
        <v>0</v>
      </c>
      <c r="M1279" s="59">
        <v>0</v>
      </c>
      <c r="N1279" s="59">
        <v>0</v>
      </c>
      <c r="O1279" s="59">
        <v>0</v>
      </c>
      <c r="P1279" s="59">
        <v>0</v>
      </c>
      <c r="Q1279" s="59">
        <v>0</v>
      </c>
      <c r="R1279" s="59">
        <v>0</v>
      </c>
      <c r="S1279" s="90"/>
      <c r="T1279" s="90"/>
      <c r="U1279" s="91"/>
    </row>
    <row r="1280" spans="1:21" ht="13.2" x14ac:dyDescent="0.25">
      <c r="A1280" s="59" t="s">
        <v>5193</v>
      </c>
      <c r="B1280" s="59" t="s">
        <v>6642</v>
      </c>
      <c r="C1280" s="59" t="s">
        <v>3730</v>
      </c>
      <c r="D1280" s="59" t="s">
        <v>129</v>
      </c>
      <c r="E1280" s="59">
        <v>0</v>
      </c>
      <c r="F1280" s="59">
        <v>0</v>
      </c>
      <c r="G1280" s="59">
        <v>0</v>
      </c>
      <c r="H1280" s="59">
        <v>0</v>
      </c>
      <c r="I1280" s="59">
        <v>0</v>
      </c>
      <c r="J1280" s="59">
        <v>0</v>
      </c>
      <c r="K1280" s="59">
        <v>0</v>
      </c>
      <c r="L1280" s="59">
        <v>0</v>
      </c>
      <c r="M1280" s="59">
        <v>0</v>
      </c>
      <c r="N1280" s="59">
        <v>0</v>
      </c>
      <c r="O1280" s="59">
        <v>0</v>
      </c>
      <c r="P1280" s="59">
        <v>0</v>
      </c>
      <c r="Q1280" s="59">
        <v>0</v>
      </c>
      <c r="R1280" s="59">
        <v>0</v>
      </c>
      <c r="S1280" s="90"/>
      <c r="T1280" s="90"/>
      <c r="U1280" s="91"/>
    </row>
    <row r="1281" spans="1:21" ht="13.2" x14ac:dyDescent="0.25">
      <c r="A1281" s="59" t="s">
        <v>5194</v>
      </c>
      <c r="B1281" s="59" t="s">
        <v>6643</v>
      </c>
      <c r="C1281" s="59" t="s">
        <v>6644</v>
      </c>
      <c r="D1281" s="59" t="s">
        <v>129</v>
      </c>
      <c r="E1281" s="59">
        <v>0</v>
      </c>
      <c r="F1281" s="59">
        <v>0</v>
      </c>
      <c r="G1281" s="59">
        <v>0</v>
      </c>
      <c r="H1281" s="59">
        <v>0</v>
      </c>
      <c r="I1281" s="59">
        <v>0</v>
      </c>
      <c r="J1281" s="59">
        <v>0</v>
      </c>
      <c r="K1281" s="59">
        <v>0</v>
      </c>
      <c r="L1281" s="59">
        <v>0</v>
      </c>
      <c r="M1281" s="59">
        <v>0</v>
      </c>
      <c r="N1281" s="59">
        <v>0</v>
      </c>
      <c r="O1281" s="59">
        <v>0</v>
      </c>
      <c r="P1281" s="59">
        <v>0</v>
      </c>
      <c r="Q1281" s="59">
        <v>0</v>
      </c>
      <c r="R1281" s="59">
        <v>0</v>
      </c>
      <c r="S1281" s="90"/>
      <c r="T1281" s="90"/>
      <c r="U1281" s="91"/>
    </row>
    <row r="1282" spans="1:21" ht="13.2" x14ac:dyDescent="0.25">
      <c r="A1282" s="59" t="s">
        <v>5195</v>
      </c>
      <c r="B1282" s="59" t="s">
        <v>6645</v>
      </c>
      <c r="C1282" s="59" t="s">
        <v>6646</v>
      </c>
      <c r="D1282" s="59" t="s">
        <v>129</v>
      </c>
      <c r="E1282" s="59">
        <v>0</v>
      </c>
      <c r="F1282" s="59">
        <v>0</v>
      </c>
      <c r="G1282" s="59">
        <v>0</v>
      </c>
      <c r="H1282" s="59">
        <v>0</v>
      </c>
      <c r="I1282" s="59">
        <v>0</v>
      </c>
      <c r="J1282" s="59">
        <v>0</v>
      </c>
      <c r="K1282" s="59">
        <v>0</v>
      </c>
      <c r="L1282" s="59">
        <v>0</v>
      </c>
      <c r="M1282" s="59">
        <v>0</v>
      </c>
      <c r="N1282" s="59">
        <v>0</v>
      </c>
      <c r="O1282" s="59">
        <v>0</v>
      </c>
      <c r="P1282" s="59">
        <v>0</v>
      </c>
      <c r="Q1282" s="59">
        <v>0</v>
      </c>
      <c r="R1282" s="59">
        <v>0</v>
      </c>
      <c r="S1282" s="90"/>
      <c r="T1282" s="90"/>
      <c r="U1282" s="91"/>
    </row>
    <row r="1283" spans="1:21" ht="13.2" x14ac:dyDescent="0.25">
      <c r="A1283" s="59" t="s">
        <v>5196</v>
      </c>
      <c r="B1283" s="59" t="s">
        <v>6645</v>
      </c>
      <c r="C1283" s="59" t="s">
        <v>6647</v>
      </c>
      <c r="D1283" s="59" t="s">
        <v>129</v>
      </c>
      <c r="E1283" s="59">
        <v>24</v>
      </c>
      <c r="F1283" s="59">
        <v>24</v>
      </c>
      <c r="G1283" s="59">
        <v>24</v>
      </c>
      <c r="H1283" s="59">
        <v>24</v>
      </c>
      <c r="I1283" s="59">
        <v>24</v>
      </c>
      <c r="J1283" s="59">
        <v>24</v>
      </c>
      <c r="K1283" s="59">
        <v>24</v>
      </c>
      <c r="L1283" s="59">
        <v>24</v>
      </c>
      <c r="M1283" s="59">
        <v>24</v>
      </c>
      <c r="N1283" s="59">
        <v>24</v>
      </c>
      <c r="O1283" s="59">
        <v>24</v>
      </c>
      <c r="P1283" s="59">
        <v>24</v>
      </c>
      <c r="Q1283" s="59">
        <v>24</v>
      </c>
      <c r="R1283" s="59">
        <v>23785</v>
      </c>
      <c r="S1283" s="90"/>
      <c r="T1283" s="90"/>
      <c r="U1283" s="91"/>
    </row>
    <row r="1284" spans="1:21" ht="13.2" x14ac:dyDescent="0.25">
      <c r="A1284" s="59" t="s">
        <v>5197</v>
      </c>
      <c r="B1284" s="59" t="s">
        <v>6645</v>
      </c>
      <c r="C1284" s="59" t="s">
        <v>6648</v>
      </c>
      <c r="D1284" s="59" t="s">
        <v>129</v>
      </c>
      <c r="E1284" s="59">
        <v>313</v>
      </c>
      <c r="F1284" s="59">
        <v>313</v>
      </c>
      <c r="G1284" s="59">
        <v>313</v>
      </c>
      <c r="H1284" s="59">
        <v>313</v>
      </c>
      <c r="I1284" s="59">
        <v>313</v>
      </c>
      <c r="J1284" s="59">
        <v>313</v>
      </c>
      <c r="K1284" s="59">
        <v>313</v>
      </c>
      <c r="L1284" s="59">
        <v>313</v>
      </c>
      <c r="M1284" s="59">
        <v>313</v>
      </c>
      <c r="N1284" s="59">
        <v>313</v>
      </c>
      <c r="O1284" s="59">
        <v>313</v>
      </c>
      <c r="P1284" s="59">
        <v>313</v>
      </c>
      <c r="Q1284" s="59">
        <v>313</v>
      </c>
      <c r="R1284" s="59">
        <v>312542</v>
      </c>
      <c r="S1284" s="90"/>
      <c r="T1284" s="90"/>
      <c r="U1284" s="91"/>
    </row>
    <row r="1285" spans="1:21" ht="13.2" x14ac:dyDescent="0.25">
      <c r="A1285" s="59" t="s">
        <v>5198</v>
      </c>
      <c r="B1285" s="59" t="s">
        <v>6645</v>
      </c>
      <c r="C1285" s="59" t="s">
        <v>6649</v>
      </c>
      <c r="D1285" s="59" t="s">
        <v>129</v>
      </c>
      <c r="E1285" s="59">
        <v>0</v>
      </c>
      <c r="F1285" s="59">
        <v>0</v>
      </c>
      <c r="G1285" s="59">
        <v>0</v>
      </c>
      <c r="H1285" s="59">
        <v>0</v>
      </c>
      <c r="I1285" s="59">
        <v>0</v>
      </c>
      <c r="J1285" s="59">
        <v>0</v>
      </c>
      <c r="K1285" s="59">
        <v>0</v>
      </c>
      <c r="L1285" s="59">
        <v>0</v>
      </c>
      <c r="M1285" s="59">
        <v>0</v>
      </c>
      <c r="N1285" s="59">
        <v>0</v>
      </c>
      <c r="O1285" s="59">
        <v>0</v>
      </c>
      <c r="P1285" s="59">
        <v>0</v>
      </c>
      <c r="Q1285" s="59">
        <v>0</v>
      </c>
      <c r="R1285" s="59">
        <v>0</v>
      </c>
      <c r="S1285" s="90"/>
      <c r="T1285" s="90"/>
      <c r="U1285" s="91"/>
    </row>
    <row r="1286" spans="1:21" ht="13.2" x14ac:dyDescent="0.25">
      <c r="A1286" s="59" t="s">
        <v>5199</v>
      </c>
      <c r="B1286" s="59" t="s">
        <v>6645</v>
      </c>
      <c r="C1286" s="59" t="s">
        <v>6650</v>
      </c>
      <c r="D1286" s="59" t="s">
        <v>129</v>
      </c>
      <c r="E1286" s="59">
        <v>198</v>
      </c>
      <c r="F1286" s="59">
        <v>200</v>
      </c>
      <c r="G1286" s="59">
        <v>201</v>
      </c>
      <c r="H1286" s="59">
        <v>201</v>
      </c>
      <c r="I1286" s="59">
        <v>201</v>
      </c>
      <c r="J1286" s="59">
        <v>201</v>
      </c>
      <c r="K1286" s="59">
        <v>201</v>
      </c>
      <c r="L1286" s="59">
        <v>201</v>
      </c>
      <c r="M1286" s="59">
        <v>201</v>
      </c>
      <c r="N1286" s="59">
        <v>204</v>
      </c>
      <c r="O1286" s="59">
        <v>204</v>
      </c>
      <c r="P1286" s="59">
        <v>204</v>
      </c>
      <c r="Q1286" s="59">
        <v>204</v>
      </c>
      <c r="R1286" s="59">
        <v>201984</v>
      </c>
      <c r="S1286" s="90"/>
      <c r="T1286" s="90"/>
      <c r="U1286" s="91"/>
    </row>
    <row r="1287" spans="1:21" ht="13.2" x14ac:dyDescent="0.25">
      <c r="A1287" s="59" t="s">
        <v>5200</v>
      </c>
      <c r="B1287" s="59" t="s">
        <v>6645</v>
      </c>
      <c r="C1287" s="59" t="s">
        <v>6651</v>
      </c>
      <c r="D1287" s="59" t="s">
        <v>129</v>
      </c>
      <c r="E1287" s="59">
        <v>0</v>
      </c>
      <c r="F1287" s="59">
        <v>0</v>
      </c>
      <c r="G1287" s="59">
        <v>0</v>
      </c>
      <c r="H1287" s="59">
        <v>0</v>
      </c>
      <c r="I1287" s="59">
        <v>0</v>
      </c>
      <c r="J1287" s="59">
        <v>0</v>
      </c>
      <c r="K1287" s="59">
        <v>0</v>
      </c>
      <c r="L1287" s="59">
        <v>0</v>
      </c>
      <c r="M1287" s="59">
        <v>0</v>
      </c>
      <c r="N1287" s="59">
        <v>0</v>
      </c>
      <c r="O1287" s="59">
        <v>0</v>
      </c>
      <c r="P1287" s="59">
        <v>0</v>
      </c>
      <c r="Q1287" s="59">
        <v>0</v>
      </c>
      <c r="R1287" s="59">
        <v>0</v>
      </c>
      <c r="S1287" s="90"/>
      <c r="T1287" s="90"/>
      <c r="U1287" s="91"/>
    </row>
    <row r="1288" spans="1:21" ht="13.2" x14ac:dyDescent="0.25">
      <c r="A1288" s="59" t="s">
        <v>5201</v>
      </c>
      <c r="B1288" s="59" t="s">
        <v>6645</v>
      </c>
      <c r="C1288" s="59" t="s">
        <v>6652</v>
      </c>
      <c r="D1288" s="59" t="s">
        <v>129</v>
      </c>
      <c r="E1288" s="59">
        <v>185</v>
      </c>
      <c r="F1288" s="59">
        <v>186</v>
      </c>
      <c r="G1288" s="59">
        <v>187</v>
      </c>
      <c r="H1288" s="59">
        <v>188</v>
      </c>
      <c r="I1288" s="59">
        <v>188</v>
      </c>
      <c r="J1288" s="59">
        <v>188</v>
      </c>
      <c r="K1288" s="59">
        <v>188</v>
      </c>
      <c r="L1288" s="59">
        <v>188</v>
      </c>
      <c r="M1288" s="59">
        <v>188</v>
      </c>
      <c r="N1288" s="59">
        <v>191</v>
      </c>
      <c r="O1288" s="59">
        <v>191</v>
      </c>
      <c r="P1288" s="59">
        <v>191</v>
      </c>
      <c r="Q1288" s="59">
        <v>191</v>
      </c>
      <c r="R1288" s="59">
        <v>188367</v>
      </c>
      <c r="S1288" s="90"/>
      <c r="T1288" s="90"/>
      <c r="U1288" s="91"/>
    </row>
    <row r="1289" spans="1:21" ht="13.2" x14ac:dyDescent="0.25">
      <c r="A1289" s="59" t="s">
        <v>5202</v>
      </c>
      <c r="B1289" s="59" t="s">
        <v>6645</v>
      </c>
      <c r="C1289" s="59" t="s">
        <v>6653</v>
      </c>
      <c r="D1289" s="59" t="s">
        <v>129</v>
      </c>
      <c r="E1289" s="59">
        <v>0</v>
      </c>
      <c r="F1289" s="59">
        <v>0</v>
      </c>
      <c r="G1289" s="59">
        <v>0</v>
      </c>
      <c r="H1289" s="59">
        <v>0</v>
      </c>
      <c r="I1289" s="59">
        <v>0</v>
      </c>
      <c r="J1289" s="59">
        <v>0</v>
      </c>
      <c r="K1289" s="59">
        <v>0</v>
      </c>
      <c r="L1289" s="59">
        <v>0</v>
      </c>
      <c r="M1289" s="59">
        <v>0</v>
      </c>
      <c r="N1289" s="59">
        <v>0</v>
      </c>
      <c r="O1289" s="59">
        <v>0</v>
      </c>
      <c r="P1289" s="59">
        <v>0</v>
      </c>
      <c r="Q1289" s="59">
        <v>0</v>
      </c>
      <c r="R1289" s="59">
        <v>0</v>
      </c>
      <c r="S1289" s="90"/>
      <c r="T1289" s="90"/>
      <c r="U1289" s="91"/>
    </row>
    <row r="1290" spans="1:21" ht="13.2" x14ac:dyDescent="0.25">
      <c r="A1290" s="59" t="s">
        <v>5203</v>
      </c>
      <c r="B1290" s="59" t="s">
        <v>6645</v>
      </c>
      <c r="C1290" s="59" t="s">
        <v>6654</v>
      </c>
      <c r="D1290" s="59" t="s">
        <v>129</v>
      </c>
      <c r="E1290" s="59">
        <v>143</v>
      </c>
      <c r="F1290" s="59">
        <v>144</v>
      </c>
      <c r="G1290" s="59">
        <v>145</v>
      </c>
      <c r="H1290" s="59">
        <v>146</v>
      </c>
      <c r="I1290" s="59">
        <v>146</v>
      </c>
      <c r="J1290" s="59">
        <v>146</v>
      </c>
      <c r="K1290" s="59">
        <v>146</v>
      </c>
      <c r="L1290" s="59">
        <v>146</v>
      </c>
      <c r="M1290" s="59">
        <v>147</v>
      </c>
      <c r="N1290" s="59">
        <v>147</v>
      </c>
      <c r="O1290" s="59">
        <v>147</v>
      </c>
      <c r="P1290" s="59">
        <v>147</v>
      </c>
      <c r="Q1290" s="59">
        <v>147</v>
      </c>
      <c r="R1290" s="59">
        <v>145805</v>
      </c>
      <c r="S1290" s="90"/>
      <c r="T1290" s="90"/>
      <c r="U1290" s="91"/>
    </row>
    <row r="1291" spans="1:21" ht="13.2" x14ac:dyDescent="0.25">
      <c r="A1291" s="59" t="s">
        <v>5204</v>
      </c>
      <c r="B1291" s="59" t="s">
        <v>6645</v>
      </c>
      <c r="C1291" s="59" t="s">
        <v>6655</v>
      </c>
      <c r="D1291" s="59" t="s">
        <v>129</v>
      </c>
      <c r="E1291" s="59">
        <v>0</v>
      </c>
      <c r="F1291" s="59">
        <v>0</v>
      </c>
      <c r="G1291" s="59">
        <v>0</v>
      </c>
      <c r="H1291" s="59">
        <v>0</v>
      </c>
      <c r="I1291" s="59">
        <v>0</v>
      </c>
      <c r="J1291" s="59">
        <v>0</v>
      </c>
      <c r="K1291" s="59">
        <v>0</v>
      </c>
      <c r="L1291" s="59">
        <v>0</v>
      </c>
      <c r="M1291" s="59">
        <v>0</v>
      </c>
      <c r="N1291" s="59">
        <v>0</v>
      </c>
      <c r="O1291" s="59">
        <v>0</v>
      </c>
      <c r="P1291" s="59">
        <v>0</v>
      </c>
      <c r="Q1291" s="59">
        <v>0</v>
      </c>
      <c r="R1291" s="59">
        <v>0</v>
      </c>
      <c r="S1291" s="90"/>
      <c r="T1291" s="90"/>
      <c r="U1291" s="91"/>
    </row>
    <row r="1292" spans="1:21" ht="13.2" x14ac:dyDescent="0.25">
      <c r="A1292" s="59" t="s">
        <v>5205</v>
      </c>
      <c r="B1292" s="59" t="s">
        <v>6645</v>
      </c>
      <c r="C1292" s="59" t="s">
        <v>6656</v>
      </c>
      <c r="D1292" s="59" t="s">
        <v>129</v>
      </c>
      <c r="E1292" s="59">
        <v>137</v>
      </c>
      <c r="F1292" s="59">
        <v>137</v>
      </c>
      <c r="G1292" s="59">
        <v>138</v>
      </c>
      <c r="H1292" s="59">
        <v>139</v>
      </c>
      <c r="I1292" s="59">
        <v>139</v>
      </c>
      <c r="J1292" s="59">
        <v>139</v>
      </c>
      <c r="K1292" s="59">
        <v>139</v>
      </c>
      <c r="L1292" s="59">
        <v>139</v>
      </c>
      <c r="M1292" s="59">
        <v>140</v>
      </c>
      <c r="N1292" s="59">
        <v>140</v>
      </c>
      <c r="O1292" s="59">
        <v>140</v>
      </c>
      <c r="P1292" s="59">
        <v>140</v>
      </c>
      <c r="Q1292" s="59">
        <v>140</v>
      </c>
      <c r="R1292" s="59">
        <v>139027</v>
      </c>
      <c r="S1292" s="90"/>
      <c r="T1292" s="90"/>
      <c r="U1292" s="91"/>
    </row>
    <row r="1293" spans="1:21" ht="13.2" x14ac:dyDescent="0.25">
      <c r="A1293" s="59" t="s">
        <v>5206</v>
      </c>
      <c r="B1293" s="59" t="s">
        <v>6645</v>
      </c>
      <c r="C1293" s="59" t="s">
        <v>6657</v>
      </c>
      <c r="D1293" s="59" t="s">
        <v>129</v>
      </c>
      <c r="E1293" s="59">
        <v>0</v>
      </c>
      <c r="F1293" s="59">
        <v>0</v>
      </c>
      <c r="G1293" s="59">
        <v>0</v>
      </c>
      <c r="H1293" s="59">
        <v>0</v>
      </c>
      <c r="I1293" s="59">
        <v>0</v>
      </c>
      <c r="J1293" s="59">
        <v>0</v>
      </c>
      <c r="K1293" s="59">
        <v>0</v>
      </c>
      <c r="L1293" s="59">
        <v>0</v>
      </c>
      <c r="M1293" s="59">
        <v>0</v>
      </c>
      <c r="N1293" s="59">
        <v>0</v>
      </c>
      <c r="O1293" s="59">
        <v>0</v>
      </c>
      <c r="P1293" s="59">
        <v>0</v>
      </c>
      <c r="Q1293" s="59">
        <v>0</v>
      </c>
      <c r="R1293" s="59">
        <v>0</v>
      </c>
      <c r="S1293" s="90"/>
      <c r="T1293" s="90"/>
      <c r="U1293" s="91"/>
    </row>
    <row r="1294" spans="1:21" ht="13.2" x14ac:dyDescent="0.25">
      <c r="A1294" s="59" t="s">
        <v>5207</v>
      </c>
      <c r="B1294" s="59" t="s">
        <v>6645</v>
      </c>
      <c r="C1294" s="59" t="s">
        <v>6658</v>
      </c>
      <c r="D1294" s="59" t="s">
        <v>129</v>
      </c>
      <c r="E1294" s="59">
        <v>49</v>
      </c>
      <c r="F1294" s="59">
        <v>49</v>
      </c>
      <c r="G1294" s="59">
        <v>49</v>
      </c>
      <c r="H1294" s="59">
        <v>49</v>
      </c>
      <c r="I1294" s="59">
        <v>49</v>
      </c>
      <c r="J1294" s="59">
        <v>49</v>
      </c>
      <c r="K1294" s="59">
        <v>49</v>
      </c>
      <c r="L1294" s="59">
        <v>49</v>
      </c>
      <c r="M1294" s="59">
        <v>49</v>
      </c>
      <c r="N1294" s="59">
        <v>49</v>
      </c>
      <c r="O1294" s="59">
        <v>49</v>
      </c>
      <c r="P1294" s="59">
        <v>49</v>
      </c>
      <c r="Q1294" s="59">
        <v>49</v>
      </c>
      <c r="R1294" s="59">
        <v>49486</v>
      </c>
      <c r="S1294" s="90"/>
      <c r="T1294" s="90"/>
      <c r="U1294" s="91"/>
    </row>
    <row r="1295" spans="1:21" ht="13.2" x14ac:dyDescent="0.25">
      <c r="A1295" s="59" t="s">
        <v>5208</v>
      </c>
      <c r="B1295" s="59" t="s">
        <v>6645</v>
      </c>
      <c r="C1295" s="59" t="s">
        <v>6659</v>
      </c>
      <c r="D1295" s="59" t="s">
        <v>129</v>
      </c>
      <c r="E1295" s="59">
        <v>0</v>
      </c>
      <c r="F1295" s="59">
        <v>0</v>
      </c>
      <c r="G1295" s="59">
        <v>0</v>
      </c>
      <c r="H1295" s="59">
        <v>0</v>
      </c>
      <c r="I1295" s="59">
        <v>0</v>
      </c>
      <c r="J1295" s="59">
        <v>0</v>
      </c>
      <c r="K1295" s="59">
        <v>0</v>
      </c>
      <c r="L1295" s="59">
        <v>0</v>
      </c>
      <c r="M1295" s="59">
        <v>0</v>
      </c>
      <c r="N1295" s="59">
        <v>0</v>
      </c>
      <c r="O1295" s="59">
        <v>0</v>
      </c>
      <c r="P1295" s="59">
        <v>0</v>
      </c>
      <c r="Q1295" s="59">
        <v>0</v>
      </c>
      <c r="R1295" s="59">
        <v>0</v>
      </c>
      <c r="S1295" s="90"/>
      <c r="T1295" s="90"/>
      <c r="U1295" s="91"/>
    </row>
    <row r="1296" spans="1:21" ht="13.2" x14ac:dyDescent="0.25">
      <c r="A1296" s="59" t="s">
        <v>5209</v>
      </c>
      <c r="B1296" s="59" t="s">
        <v>6645</v>
      </c>
      <c r="C1296" s="59" t="s">
        <v>6660</v>
      </c>
      <c r="D1296" s="59" t="s">
        <v>129</v>
      </c>
      <c r="E1296" s="59">
        <v>0</v>
      </c>
      <c r="F1296" s="59">
        <v>0</v>
      </c>
      <c r="G1296" s="59">
        <v>0</v>
      </c>
      <c r="H1296" s="59">
        <v>0</v>
      </c>
      <c r="I1296" s="59">
        <v>0</v>
      </c>
      <c r="J1296" s="59">
        <v>0</v>
      </c>
      <c r="K1296" s="59">
        <v>0</v>
      </c>
      <c r="L1296" s="59">
        <v>0</v>
      </c>
      <c r="M1296" s="59">
        <v>0</v>
      </c>
      <c r="N1296" s="59">
        <v>0</v>
      </c>
      <c r="O1296" s="59">
        <v>0</v>
      </c>
      <c r="P1296" s="59">
        <v>0</v>
      </c>
      <c r="Q1296" s="59">
        <v>0</v>
      </c>
      <c r="R1296" s="59">
        <v>0</v>
      </c>
      <c r="S1296" s="90"/>
      <c r="T1296" s="90"/>
      <c r="U1296" s="91"/>
    </row>
    <row r="1297" spans="1:21" ht="13.2" x14ac:dyDescent="0.25">
      <c r="A1297" s="59" t="s">
        <v>5210</v>
      </c>
      <c r="B1297" s="59" t="s">
        <v>6645</v>
      </c>
      <c r="C1297" s="59" t="s">
        <v>6661</v>
      </c>
      <c r="D1297" s="59" t="s">
        <v>129</v>
      </c>
      <c r="E1297" s="59">
        <v>0</v>
      </c>
      <c r="F1297" s="59">
        <v>0</v>
      </c>
      <c r="G1297" s="59">
        <v>0</v>
      </c>
      <c r="H1297" s="59">
        <v>0</v>
      </c>
      <c r="I1297" s="59">
        <v>0</v>
      </c>
      <c r="J1297" s="59">
        <v>0</v>
      </c>
      <c r="K1297" s="59">
        <v>0</v>
      </c>
      <c r="L1297" s="59">
        <v>0</v>
      </c>
      <c r="M1297" s="59">
        <v>0</v>
      </c>
      <c r="N1297" s="59">
        <v>0</v>
      </c>
      <c r="O1297" s="59">
        <v>0</v>
      </c>
      <c r="P1297" s="59">
        <v>0</v>
      </c>
      <c r="Q1297" s="59">
        <v>0</v>
      </c>
      <c r="R1297" s="59">
        <v>0</v>
      </c>
      <c r="S1297" s="90"/>
      <c r="T1297" s="90"/>
      <c r="U1297" s="91"/>
    </row>
    <row r="1298" spans="1:21" ht="13.2" x14ac:dyDescent="0.25">
      <c r="A1298" s="59" t="s">
        <v>5211</v>
      </c>
      <c r="B1298" s="59" t="s">
        <v>6645</v>
      </c>
      <c r="C1298" s="59" t="s">
        <v>3734</v>
      </c>
      <c r="D1298" s="59" t="s">
        <v>129</v>
      </c>
      <c r="E1298" s="59">
        <v>0</v>
      </c>
      <c r="F1298" s="59">
        <v>0</v>
      </c>
      <c r="G1298" s="59">
        <v>0</v>
      </c>
      <c r="H1298" s="59">
        <v>0</v>
      </c>
      <c r="I1298" s="59">
        <v>0</v>
      </c>
      <c r="J1298" s="59">
        <v>0</v>
      </c>
      <c r="K1298" s="59">
        <v>0</v>
      </c>
      <c r="L1298" s="59">
        <v>0</v>
      </c>
      <c r="M1298" s="59">
        <v>0</v>
      </c>
      <c r="N1298" s="59">
        <v>0</v>
      </c>
      <c r="O1298" s="59">
        <v>0</v>
      </c>
      <c r="P1298" s="59">
        <v>0</v>
      </c>
      <c r="Q1298" s="59">
        <v>0</v>
      </c>
      <c r="R1298" s="59">
        <v>0</v>
      </c>
      <c r="S1298" s="90"/>
      <c r="T1298" s="90"/>
      <c r="U1298" s="91"/>
    </row>
    <row r="1299" spans="1:21" ht="13.2" x14ac:dyDescent="0.25">
      <c r="A1299" s="59" t="s">
        <v>5212</v>
      </c>
      <c r="B1299" s="59" t="s">
        <v>6645</v>
      </c>
      <c r="C1299" s="59" t="s">
        <v>3735</v>
      </c>
      <c r="D1299" s="59" t="s">
        <v>129</v>
      </c>
      <c r="E1299" s="59">
        <v>9796</v>
      </c>
      <c r="F1299" s="59">
        <v>9362</v>
      </c>
      <c r="G1299" s="59">
        <v>9362</v>
      </c>
      <c r="H1299" s="59">
        <v>9367</v>
      </c>
      <c r="I1299" s="59">
        <v>9367</v>
      </c>
      <c r="J1299" s="59">
        <v>9367</v>
      </c>
      <c r="K1299" s="59">
        <v>9367</v>
      </c>
      <c r="L1299" s="59">
        <v>10130</v>
      </c>
      <c r="M1299" s="59">
        <v>10130</v>
      </c>
      <c r="N1299" s="59">
        <v>10127</v>
      </c>
      <c r="O1299" s="59">
        <v>10127</v>
      </c>
      <c r="P1299" s="59">
        <v>10143</v>
      </c>
      <c r="Q1299" s="59">
        <v>12162</v>
      </c>
      <c r="R1299" s="59">
        <v>9819186</v>
      </c>
      <c r="S1299" s="90"/>
      <c r="T1299" s="90"/>
      <c r="U1299" s="91"/>
    </row>
    <row r="1300" spans="1:21" ht="13.2" x14ac:dyDescent="0.25">
      <c r="A1300" s="59" t="s">
        <v>5213</v>
      </c>
      <c r="B1300" s="59" t="s">
        <v>6645</v>
      </c>
      <c r="C1300" s="59" t="s">
        <v>3736</v>
      </c>
      <c r="D1300" s="59" t="s">
        <v>129</v>
      </c>
      <c r="E1300" s="59">
        <v>763</v>
      </c>
      <c r="F1300" s="59">
        <v>763</v>
      </c>
      <c r="G1300" s="59">
        <v>763</v>
      </c>
      <c r="H1300" s="59">
        <v>763</v>
      </c>
      <c r="I1300" s="59">
        <v>763</v>
      </c>
      <c r="J1300" s="59">
        <v>763</v>
      </c>
      <c r="K1300" s="59">
        <v>763</v>
      </c>
      <c r="L1300" s="59">
        <v>0</v>
      </c>
      <c r="M1300" s="59">
        <v>0</v>
      </c>
      <c r="N1300" s="59">
        <v>0</v>
      </c>
      <c r="O1300" s="59">
        <v>0</v>
      </c>
      <c r="P1300" s="59">
        <v>0</v>
      </c>
      <c r="Q1300" s="59">
        <v>0</v>
      </c>
      <c r="R1300" s="59">
        <v>413328</v>
      </c>
      <c r="S1300" s="90"/>
      <c r="T1300" s="90"/>
      <c r="U1300" s="91"/>
    </row>
    <row r="1301" spans="1:21" ht="13.2" x14ac:dyDescent="0.25">
      <c r="A1301" s="59" t="s">
        <v>5214</v>
      </c>
      <c r="B1301" s="59" t="s">
        <v>6645</v>
      </c>
      <c r="C1301" s="59" t="s">
        <v>3737</v>
      </c>
      <c r="D1301" s="59" t="s">
        <v>129</v>
      </c>
      <c r="E1301" s="59">
        <v>0</v>
      </c>
      <c r="F1301" s="59">
        <v>0</v>
      </c>
      <c r="G1301" s="59">
        <v>0</v>
      </c>
      <c r="H1301" s="59">
        <v>0</v>
      </c>
      <c r="I1301" s="59">
        <v>0</v>
      </c>
      <c r="J1301" s="59">
        <v>0</v>
      </c>
      <c r="K1301" s="59">
        <v>0</v>
      </c>
      <c r="L1301" s="59">
        <v>0</v>
      </c>
      <c r="M1301" s="59">
        <v>0</v>
      </c>
      <c r="N1301" s="59">
        <v>0</v>
      </c>
      <c r="O1301" s="59">
        <v>0</v>
      </c>
      <c r="P1301" s="59">
        <v>0</v>
      </c>
      <c r="Q1301" s="59">
        <v>0</v>
      </c>
      <c r="R1301" s="59">
        <v>0</v>
      </c>
      <c r="S1301" s="90"/>
      <c r="T1301" s="90"/>
      <c r="U1301" s="91"/>
    </row>
    <row r="1302" spans="1:21" ht="13.2" x14ac:dyDescent="0.25">
      <c r="A1302" s="59" t="s">
        <v>5215</v>
      </c>
      <c r="B1302" s="59" t="s">
        <v>6662</v>
      </c>
      <c r="C1302" s="59" t="s">
        <v>6663</v>
      </c>
      <c r="D1302" s="59" t="s">
        <v>129</v>
      </c>
      <c r="E1302" s="59">
        <v>0</v>
      </c>
      <c r="F1302" s="59">
        <v>0</v>
      </c>
      <c r="G1302" s="59">
        <v>0</v>
      </c>
      <c r="H1302" s="59">
        <v>0</v>
      </c>
      <c r="I1302" s="59">
        <v>0</v>
      </c>
      <c r="J1302" s="59">
        <v>0</v>
      </c>
      <c r="K1302" s="59">
        <v>0</v>
      </c>
      <c r="L1302" s="59">
        <v>0</v>
      </c>
      <c r="M1302" s="59">
        <v>0</v>
      </c>
      <c r="N1302" s="59">
        <v>0</v>
      </c>
      <c r="O1302" s="59">
        <v>0</v>
      </c>
      <c r="P1302" s="59">
        <v>0</v>
      </c>
      <c r="Q1302" s="59">
        <v>0</v>
      </c>
      <c r="R1302" s="59">
        <v>0</v>
      </c>
      <c r="S1302" s="90"/>
      <c r="T1302" s="90"/>
      <c r="U1302" s="91"/>
    </row>
    <row r="1303" spans="1:21" ht="13.2" x14ac:dyDescent="0.25">
      <c r="A1303" s="59" t="s">
        <v>5216</v>
      </c>
      <c r="B1303" s="59" t="s">
        <v>6664</v>
      </c>
      <c r="C1303" s="59" t="s">
        <v>6665</v>
      </c>
      <c r="D1303" s="59" t="s">
        <v>129</v>
      </c>
      <c r="E1303" s="59">
        <v>0</v>
      </c>
      <c r="F1303" s="59">
        <v>0</v>
      </c>
      <c r="G1303" s="59">
        <v>0</v>
      </c>
      <c r="H1303" s="59">
        <v>0</v>
      </c>
      <c r="I1303" s="59">
        <v>0</v>
      </c>
      <c r="J1303" s="59">
        <v>0</v>
      </c>
      <c r="K1303" s="59">
        <v>0</v>
      </c>
      <c r="L1303" s="59">
        <v>0</v>
      </c>
      <c r="M1303" s="59">
        <v>0</v>
      </c>
      <c r="N1303" s="59">
        <v>0</v>
      </c>
      <c r="O1303" s="59">
        <v>0</v>
      </c>
      <c r="P1303" s="59">
        <v>0</v>
      </c>
      <c r="Q1303" s="59">
        <v>0</v>
      </c>
      <c r="R1303" s="59">
        <v>0</v>
      </c>
      <c r="S1303" s="90"/>
      <c r="T1303" s="90"/>
      <c r="U1303" s="91"/>
    </row>
    <row r="1304" spans="1:21" ht="13.2" x14ac:dyDescent="0.25">
      <c r="A1304" s="59" t="s">
        <v>5217</v>
      </c>
      <c r="B1304" s="59" t="s">
        <v>6666</v>
      </c>
      <c r="C1304" s="59" t="s">
        <v>3745</v>
      </c>
      <c r="D1304" s="59" t="s">
        <v>129</v>
      </c>
      <c r="E1304" s="59">
        <v>3096</v>
      </c>
      <c r="F1304" s="59">
        <v>3096</v>
      </c>
      <c r="G1304" s="59">
        <v>3097</v>
      </c>
      <c r="H1304" s="59">
        <v>3097</v>
      </c>
      <c r="I1304" s="59">
        <v>3097</v>
      </c>
      <c r="J1304" s="59">
        <v>3097</v>
      </c>
      <c r="K1304" s="59">
        <v>3097</v>
      </c>
      <c r="L1304" s="59">
        <v>8009</v>
      </c>
      <c r="M1304" s="59">
        <v>8009</v>
      </c>
      <c r="N1304" s="59">
        <v>7820</v>
      </c>
      <c r="O1304" s="59">
        <v>7820</v>
      </c>
      <c r="P1304" s="59">
        <v>7820</v>
      </c>
      <c r="Q1304" s="59">
        <v>7820</v>
      </c>
      <c r="R1304" s="59">
        <v>5292878</v>
      </c>
      <c r="S1304" s="90"/>
      <c r="T1304" s="90"/>
      <c r="U1304" s="91"/>
    </row>
    <row r="1305" spans="1:21" ht="13.2" x14ac:dyDescent="0.25">
      <c r="A1305" s="59" t="s">
        <v>5218</v>
      </c>
      <c r="B1305" s="59" t="s">
        <v>6666</v>
      </c>
      <c r="C1305" s="59" t="s">
        <v>3746</v>
      </c>
      <c r="D1305" s="59" t="s">
        <v>129</v>
      </c>
      <c r="E1305" s="59">
        <v>0</v>
      </c>
      <c r="F1305" s="59">
        <v>0</v>
      </c>
      <c r="G1305" s="59">
        <v>0</v>
      </c>
      <c r="H1305" s="59">
        <v>0</v>
      </c>
      <c r="I1305" s="59">
        <v>0</v>
      </c>
      <c r="J1305" s="59">
        <v>0</v>
      </c>
      <c r="K1305" s="59">
        <v>0</v>
      </c>
      <c r="L1305" s="59">
        <v>0</v>
      </c>
      <c r="M1305" s="59">
        <v>0</v>
      </c>
      <c r="N1305" s="59">
        <v>0</v>
      </c>
      <c r="O1305" s="59">
        <v>0</v>
      </c>
      <c r="P1305" s="59">
        <v>0</v>
      </c>
      <c r="Q1305" s="59">
        <v>0</v>
      </c>
      <c r="R1305" s="59">
        <v>0</v>
      </c>
      <c r="S1305" s="90"/>
      <c r="T1305" s="90"/>
      <c r="U1305" s="91"/>
    </row>
    <row r="1306" spans="1:21" ht="13.2" x14ac:dyDescent="0.25">
      <c r="A1306" s="59" t="s">
        <v>5219</v>
      </c>
      <c r="B1306" s="59" t="s">
        <v>6666</v>
      </c>
      <c r="C1306" s="59" t="s">
        <v>3747</v>
      </c>
      <c r="D1306" s="59" t="s">
        <v>129</v>
      </c>
      <c r="E1306" s="59">
        <v>4913</v>
      </c>
      <c r="F1306" s="59">
        <v>4913</v>
      </c>
      <c r="G1306" s="59">
        <v>4913</v>
      </c>
      <c r="H1306" s="59">
        <v>4913</v>
      </c>
      <c r="I1306" s="59">
        <v>4913</v>
      </c>
      <c r="J1306" s="59">
        <v>4913</v>
      </c>
      <c r="K1306" s="59">
        <v>4913</v>
      </c>
      <c r="L1306" s="59">
        <v>0</v>
      </c>
      <c r="M1306" s="59">
        <v>0</v>
      </c>
      <c r="N1306" s="59">
        <v>0</v>
      </c>
      <c r="O1306" s="59">
        <v>0</v>
      </c>
      <c r="P1306" s="59">
        <v>0</v>
      </c>
      <c r="Q1306" s="59">
        <v>0</v>
      </c>
      <c r="R1306" s="59">
        <v>2660940</v>
      </c>
      <c r="S1306" s="90"/>
      <c r="T1306" s="90"/>
      <c r="U1306" s="91"/>
    </row>
    <row r="1307" spans="1:21" ht="13.2" x14ac:dyDescent="0.25">
      <c r="A1307" s="59" t="s">
        <v>5220</v>
      </c>
      <c r="B1307" s="59" t="s">
        <v>6666</v>
      </c>
      <c r="C1307" s="59" t="s">
        <v>3748</v>
      </c>
      <c r="D1307" s="59" t="s">
        <v>129</v>
      </c>
      <c r="E1307" s="59">
        <v>0</v>
      </c>
      <c r="F1307" s="59">
        <v>0</v>
      </c>
      <c r="G1307" s="59">
        <v>0</v>
      </c>
      <c r="H1307" s="59">
        <v>0</v>
      </c>
      <c r="I1307" s="59">
        <v>0</v>
      </c>
      <c r="J1307" s="59">
        <v>0</v>
      </c>
      <c r="K1307" s="59">
        <v>0</v>
      </c>
      <c r="L1307" s="59">
        <v>0</v>
      </c>
      <c r="M1307" s="59">
        <v>0</v>
      </c>
      <c r="N1307" s="59">
        <v>0</v>
      </c>
      <c r="O1307" s="59">
        <v>0</v>
      </c>
      <c r="P1307" s="59">
        <v>0</v>
      </c>
      <c r="Q1307" s="59">
        <v>0</v>
      </c>
      <c r="R1307" s="59">
        <v>0</v>
      </c>
      <c r="S1307" s="90"/>
      <c r="T1307" s="90"/>
      <c r="U1307" s="91"/>
    </row>
    <row r="1308" spans="1:21" ht="13.2" x14ac:dyDescent="0.25">
      <c r="A1308" s="59" t="s">
        <v>5221</v>
      </c>
      <c r="B1308" s="59" t="s">
        <v>6667</v>
      </c>
      <c r="C1308" s="59" t="s">
        <v>6668</v>
      </c>
      <c r="D1308" s="59" t="s">
        <v>129</v>
      </c>
      <c r="E1308" s="59">
        <v>0</v>
      </c>
      <c r="F1308" s="59">
        <v>0</v>
      </c>
      <c r="G1308" s="59">
        <v>0</v>
      </c>
      <c r="H1308" s="59">
        <v>0</v>
      </c>
      <c r="I1308" s="59">
        <v>0</v>
      </c>
      <c r="J1308" s="59">
        <v>0</v>
      </c>
      <c r="K1308" s="59">
        <v>0</v>
      </c>
      <c r="L1308" s="59">
        <v>0</v>
      </c>
      <c r="M1308" s="59">
        <v>0</v>
      </c>
      <c r="N1308" s="59">
        <v>0</v>
      </c>
      <c r="O1308" s="59">
        <v>0</v>
      </c>
      <c r="P1308" s="59">
        <v>0</v>
      </c>
      <c r="Q1308" s="59">
        <v>0</v>
      </c>
      <c r="R1308" s="59">
        <v>0</v>
      </c>
      <c r="S1308" s="90"/>
      <c r="T1308" s="90"/>
      <c r="U1308" s="91"/>
    </row>
    <row r="1309" spans="1:21" ht="13.2" x14ac:dyDescent="0.25">
      <c r="A1309" s="59" t="s">
        <v>5222</v>
      </c>
      <c r="B1309" s="59" t="s">
        <v>6669</v>
      </c>
      <c r="C1309" s="59" t="s">
        <v>6670</v>
      </c>
      <c r="D1309" s="59" t="s">
        <v>129</v>
      </c>
      <c r="E1309" s="59">
        <v>169</v>
      </c>
      <c r="F1309" s="59">
        <v>177</v>
      </c>
      <c r="G1309" s="59">
        <v>177</v>
      </c>
      <c r="H1309" s="59">
        <v>132</v>
      </c>
      <c r="I1309" s="59">
        <v>132</v>
      </c>
      <c r="J1309" s="59">
        <v>132</v>
      </c>
      <c r="K1309" s="59">
        <v>139</v>
      </c>
      <c r="L1309" s="59">
        <v>139</v>
      </c>
      <c r="M1309" s="59">
        <v>139</v>
      </c>
      <c r="N1309" s="59">
        <v>139</v>
      </c>
      <c r="O1309" s="59">
        <v>139</v>
      </c>
      <c r="P1309" s="59">
        <v>141</v>
      </c>
      <c r="Q1309" s="59">
        <v>141</v>
      </c>
      <c r="R1309" s="59">
        <v>145164</v>
      </c>
      <c r="S1309" s="90"/>
      <c r="T1309" s="90"/>
      <c r="U1309" s="91"/>
    </row>
    <row r="1310" spans="1:21" ht="13.2" x14ac:dyDescent="0.25">
      <c r="A1310" s="59" t="s">
        <v>5223</v>
      </c>
      <c r="B1310" s="59" t="s">
        <v>6669</v>
      </c>
      <c r="C1310" s="59" t="s">
        <v>6671</v>
      </c>
      <c r="D1310" s="59" t="s">
        <v>129</v>
      </c>
      <c r="E1310" s="59">
        <v>169</v>
      </c>
      <c r="F1310" s="59">
        <v>177</v>
      </c>
      <c r="G1310" s="59">
        <v>177</v>
      </c>
      <c r="H1310" s="59">
        <v>132</v>
      </c>
      <c r="I1310" s="59">
        <v>132</v>
      </c>
      <c r="J1310" s="59">
        <v>132</v>
      </c>
      <c r="K1310" s="59">
        <v>139</v>
      </c>
      <c r="L1310" s="59">
        <v>139</v>
      </c>
      <c r="M1310" s="59">
        <v>139</v>
      </c>
      <c r="N1310" s="59">
        <v>139</v>
      </c>
      <c r="O1310" s="59">
        <v>139</v>
      </c>
      <c r="P1310" s="59">
        <v>141</v>
      </c>
      <c r="Q1310" s="59">
        <v>141</v>
      </c>
      <c r="R1310" s="59">
        <v>145163</v>
      </c>
      <c r="S1310" s="90"/>
      <c r="T1310" s="90"/>
      <c r="U1310" s="91"/>
    </row>
    <row r="1311" spans="1:21" ht="13.2" x14ac:dyDescent="0.25">
      <c r="A1311" s="59" t="s">
        <v>5224</v>
      </c>
      <c r="B1311" s="59" t="s">
        <v>6669</v>
      </c>
      <c r="C1311" s="59" t="s">
        <v>6672</v>
      </c>
      <c r="D1311" s="59" t="s">
        <v>129</v>
      </c>
      <c r="E1311" s="59">
        <v>111</v>
      </c>
      <c r="F1311" s="59">
        <v>116</v>
      </c>
      <c r="G1311" s="59">
        <v>116</v>
      </c>
      <c r="H1311" s="59">
        <v>82</v>
      </c>
      <c r="I1311" s="59">
        <v>82</v>
      </c>
      <c r="J1311" s="59">
        <v>82</v>
      </c>
      <c r="K1311" s="59">
        <v>87</v>
      </c>
      <c r="L1311" s="59">
        <v>87</v>
      </c>
      <c r="M1311" s="59">
        <v>87</v>
      </c>
      <c r="N1311" s="59">
        <v>87</v>
      </c>
      <c r="O1311" s="59">
        <v>87</v>
      </c>
      <c r="P1311" s="59">
        <v>87</v>
      </c>
      <c r="Q1311" s="59">
        <v>89</v>
      </c>
      <c r="R1311" s="59">
        <v>91915</v>
      </c>
      <c r="S1311" s="90"/>
      <c r="T1311" s="90"/>
      <c r="U1311" s="91"/>
    </row>
    <row r="1312" spans="1:21" ht="13.2" x14ac:dyDescent="0.25">
      <c r="A1312" s="59" t="s">
        <v>5225</v>
      </c>
      <c r="B1312" s="59" t="s">
        <v>6669</v>
      </c>
      <c r="C1312" s="59" t="s">
        <v>6673</v>
      </c>
      <c r="D1312" s="59" t="s">
        <v>129</v>
      </c>
      <c r="E1312" s="59">
        <v>112</v>
      </c>
      <c r="F1312" s="59">
        <v>117</v>
      </c>
      <c r="G1312" s="59">
        <v>117</v>
      </c>
      <c r="H1312" s="59">
        <v>89</v>
      </c>
      <c r="I1312" s="59">
        <v>89</v>
      </c>
      <c r="J1312" s="59">
        <v>89</v>
      </c>
      <c r="K1312" s="59">
        <v>94</v>
      </c>
      <c r="L1312" s="59">
        <v>94</v>
      </c>
      <c r="M1312" s="59">
        <v>94</v>
      </c>
      <c r="N1312" s="59">
        <v>94</v>
      </c>
      <c r="O1312" s="59">
        <v>94</v>
      </c>
      <c r="P1312" s="59">
        <v>94</v>
      </c>
      <c r="Q1312" s="59">
        <v>95</v>
      </c>
      <c r="R1312" s="59">
        <v>97296</v>
      </c>
      <c r="S1312" s="90"/>
      <c r="T1312" s="90"/>
      <c r="U1312" s="91"/>
    </row>
    <row r="1313" spans="1:21" ht="13.2" x14ac:dyDescent="0.25">
      <c r="A1313" s="59" t="s">
        <v>5226</v>
      </c>
      <c r="B1313" s="59" t="s">
        <v>6669</v>
      </c>
      <c r="C1313" s="59" t="s">
        <v>6674</v>
      </c>
      <c r="D1313" s="59" t="s">
        <v>129</v>
      </c>
      <c r="E1313" s="59">
        <v>5662</v>
      </c>
      <c r="F1313" s="59">
        <v>5662</v>
      </c>
      <c r="G1313" s="59">
        <v>5662</v>
      </c>
      <c r="H1313" s="59">
        <v>4242</v>
      </c>
      <c r="I1313" s="59">
        <v>4242</v>
      </c>
      <c r="J1313" s="59">
        <v>4242</v>
      </c>
      <c r="K1313" s="59">
        <v>4242</v>
      </c>
      <c r="L1313" s="59">
        <v>4266</v>
      </c>
      <c r="M1313" s="59">
        <v>4266</v>
      </c>
      <c r="N1313" s="59">
        <v>4266</v>
      </c>
      <c r="O1313" s="59">
        <v>4250</v>
      </c>
      <c r="P1313" s="59">
        <v>4322</v>
      </c>
      <c r="Q1313" s="59">
        <v>4360</v>
      </c>
      <c r="R1313" s="59">
        <v>4556270</v>
      </c>
      <c r="S1313" s="90"/>
      <c r="T1313" s="90"/>
      <c r="U1313" s="91"/>
    </row>
    <row r="1314" spans="1:21" ht="13.2" x14ac:dyDescent="0.25">
      <c r="A1314" s="59" t="s">
        <v>5227</v>
      </c>
      <c r="B1314" s="59" t="s">
        <v>6669</v>
      </c>
      <c r="C1314" s="59" t="s">
        <v>6675</v>
      </c>
      <c r="D1314" s="59" t="s">
        <v>129</v>
      </c>
      <c r="E1314" s="59">
        <v>0</v>
      </c>
      <c r="F1314" s="59">
        <v>0</v>
      </c>
      <c r="G1314" s="59">
        <v>0</v>
      </c>
      <c r="H1314" s="59">
        <v>0</v>
      </c>
      <c r="I1314" s="59">
        <v>0</v>
      </c>
      <c r="J1314" s="59">
        <v>0</v>
      </c>
      <c r="K1314" s="59">
        <v>0</v>
      </c>
      <c r="L1314" s="59">
        <v>0</v>
      </c>
      <c r="M1314" s="59">
        <v>0</v>
      </c>
      <c r="N1314" s="59">
        <v>0</v>
      </c>
      <c r="O1314" s="59">
        <v>0</v>
      </c>
      <c r="P1314" s="59">
        <v>0</v>
      </c>
      <c r="Q1314" s="59">
        <v>0</v>
      </c>
      <c r="R1314" s="59">
        <v>0</v>
      </c>
      <c r="S1314" s="90"/>
      <c r="T1314" s="90"/>
      <c r="U1314" s="91"/>
    </row>
    <row r="1315" spans="1:21" ht="13.2" x14ac:dyDescent="0.25">
      <c r="A1315" s="59" t="s">
        <v>5228</v>
      </c>
      <c r="B1315" s="59" t="s">
        <v>6669</v>
      </c>
      <c r="C1315" s="59" t="s">
        <v>6676</v>
      </c>
      <c r="D1315" s="59" t="s">
        <v>129</v>
      </c>
      <c r="E1315" s="59">
        <v>0</v>
      </c>
      <c r="F1315" s="59">
        <v>0</v>
      </c>
      <c r="G1315" s="59">
        <v>0</v>
      </c>
      <c r="H1315" s="59">
        <v>0</v>
      </c>
      <c r="I1315" s="59">
        <v>0</v>
      </c>
      <c r="J1315" s="59">
        <v>0</v>
      </c>
      <c r="K1315" s="59">
        <v>0</v>
      </c>
      <c r="L1315" s="59">
        <v>0</v>
      </c>
      <c r="M1315" s="59">
        <v>0</v>
      </c>
      <c r="N1315" s="59">
        <v>0</v>
      </c>
      <c r="O1315" s="59">
        <v>0</v>
      </c>
      <c r="P1315" s="59">
        <v>0</v>
      </c>
      <c r="Q1315" s="59">
        <v>0</v>
      </c>
      <c r="R1315" s="59">
        <v>0</v>
      </c>
      <c r="S1315" s="90"/>
      <c r="T1315" s="90"/>
      <c r="U1315" s="91"/>
    </row>
    <row r="1316" spans="1:21" ht="13.2" x14ac:dyDescent="0.25">
      <c r="A1316" s="59" t="s">
        <v>5229</v>
      </c>
      <c r="B1316" s="59" t="s">
        <v>6669</v>
      </c>
      <c r="C1316" s="59" t="s">
        <v>6677</v>
      </c>
      <c r="D1316" s="59" t="s">
        <v>129</v>
      </c>
      <c r="E1316" s="59">
        <v>0</v>
      </c>
      <c r="F1316" s="59">
        <v>0</v>
      </c>
      <c r="G1316" s="59">
        <v>0</v>
      </c>
      <c r="H1316" s="59">
        <v>0</v>
      </c>
      <c r="I1316" s="59">
        <v>0</v>
      </c>
      <c r="J1316" s="59">
        <v>0</v>
      </c>
      <c r="K1316" s="59">
        <v>0</v>
      </c>
      <c r="L1316" s="59">
        <v>0</v>
      </c>
      <c r="M1316" s="59">
        <v>0</v>
      </c>
      <c r="N1316" s="59">
        <v>0</v>
      </c>
      <c r="O1316" s="59">
        <v>0</v>
      </c>
      <c r="P1316" s="59">
        <v>0</v>
      </c>
      <c r="Q1316" s="59">
        <v>0</v>
      </c>
      <c r="R1316" s="59">
        <v>0</v>
      </c>
      <c r="S1316" s="90"/>
      <c r="T1316" s="90"/>
      <c r="U1316" s="91"/>
    </row>
    <row r="1317" spans="1:21" ht="13.2" x14ac:dyDescent="0.25">
      <c r="A1317" s="59" t="s">
        <v>5230</v>
      </c>
      <c r="B1317" s="59" t="s">
        <v>6669</v>
      </c>
      <c r="C1317" s="59" t="s">
        <v>6678</v>
      </c>
      <c r="D1317" s="59" t="s">
        <v>129</v>
      </c>
      <c r="E1317" s="59">
        <v>0</v>
      </c>
      <c r="F1317" s="59">
        <v>0</v>
      </c>
      <c r="G1317" s="59">
        <v>0</v>
      </c>
      <c r="H1317" s="59">
        <v>0</v>
      </c>
      <c r="I1317" s="59">
        <v>0</v>
      </c>
      <c r="J1317" s="59">
        <v>0</v>
      </c>
      <c r="K1317" s="59">
        <v>0</v>
      </c>
      <c r="L1317" s="59">
        <v>0</v>
      </c>
      <c r="M1317" s="59">
        <v>0</v>
      </c>
      <c r="N1317" s="59">
        <v>0</v>
      </c>
      <c r="O1317" s="59">
        <v>0</v>
      </c>
      <c r="P1317" s="59">
        <v>0</v>
      </c>
      <c r="Q1317" s="59">
        <v>0</v>
      </c>
      <c r="R1317" s="59">
        <v>0</v>
      </c>
      <c r="S1317" s="90"/>
      <c r="T1317" s="90"/>
      <c r="U1317" s="91"/>
    </row>
    <row r="1318" spans="1:21" ht="13.2" x14ac:dyDescent="0.25">
      <c r="A1318" s="59" t="s">
        <v>5231</v>
      </c>
      <c r="B1318" s="59" t="s">
        <v>6669</v>
      </c>
      <c r="C1318" s="59" t="s">
        <v>6679</v>
      </c>
      <c r="D1318" s="59" t="s">
        <v>129</v>
      </c>
      <c r="E1318" s="59">
        <v>0</v>
      </c>
      <c r="F1318" s="59">
        <v>0</v>
      </c>
      <c r="G1318" s="59">
        <v>0</v>
      </c>
      <c r="H1318" s="59">
        <v>0</v>
      </c>
      <c r="I1318" s="59">
        <v>0</v>
      </c>
      <c r="J1318" s="59">
        <v>0</v>
      </c>
      <c r="K1318" s="59">
        <v>0</v>
      </c>
      <c r="L1318" s="59">
        <v>0</v>
      </c>
      <c r="M1318" s="59">
        <v>0</v>
      </c>
      <c r="N1318" s="59">
        <v>0</v>
      </c>
      <c r="O1318" s="59">
        <v>0</v>
      </c>
      <c r="P1318" s="59">
        <v>0</v>
      </c>
      <c r="Q1318" s="59">
        <v>0</v>
      </c>
      <c r="R1318" s="59">
        <v>0</v>
      </c>
      <c r="S1318" s="90"/>
      <c r="T1318" s="90"/>
      <c r="U1318" s="91"/>
    </row>
    <row r="1319" spans="1:21" ht="13.2" x14ac:dyDescent="0.25">
      <c r="A1319" s="59" t="s">
        <v>5232</v>
      </c>
      <c r="B1319" s="59" t="s">
        <v>6680</v>
      </c>
      <c r="C1319" s="59" t="s">
        <v>6418</v>
      </c>
      <c r="D1319" s="59" t="s">
        <v>129</v>
      </c>
      <c r="E1319" s="59">
        <v>0</v>
      </c>
      <c r="F1319" s="59">
        <v>0</v>
      </c>
      <c r="G1319" s="59">
        <v>0</v>
      </c>
      <c r="H1319" s="59">
        <v>0</v>
      </c>
      <c r="I1319" s="59">
        <v>0</v>
      </c>
      <c r="J1319" s="59">
        <v>0</v>
      </c>
      <c r="K1319" s="59">
        <v>0</v>
      </c>
      <c r="L1319" s="59">
        <v>0</v>
      </c>
      <c r="M1319" s="59">
        <v>0</v>
      </c>
      <c r="N1319" s="59">
        <v>0</v>
      </c>
      <c r="O1319" s="59">
        <v>0</v>
      </c>
      <c r="P1319" s="59">
        <v>0</v>
      </c>
      <c r="Q1319" s="59">
        <v>0</v>
      </c>
      <c r="R1319" s="59">
        <v>0</v>
      </c>
      <c r="S1319" s="90"/>
      <c r="T1319" s="90"/>
      <c r="U1319" s="91"/>
    </row>
    <row r="1320" spans="1:21" ht="13.2" x14ac:dyDescent="0.25">
      <c r="A1320" s="59" t="s">
        <v>5233</v>
      </c>
      <c r="B1320" s="59" t="s">
        <v>6680</v>
      </c>
      <c r="C1320" s="59" t="s">
        <v>6419</v>
      </c>
      <c r="D1320" s="59" t="s">
        <v>129</v>
      </c>
      <c r="E1320" s="59">
        <v>0</v>
      </c>
      <c r="F1320" s="59">
        <v>0</v>
      </c>
      <c r="G1320" s="59">
        <v>0</v>
      </c>
      <c r="H1320" s="59">
        <v>0</v>
      </c>
      <c r="I1320" s="59">
        <v>0</v>
      </c>
      <c r="J1320" s="59">
        <v>0</v>
      </c>
      <c r="K1320" s="59">
        <v>0</v>
      </c>
      <c r="L1320" s="59">
        <v>0</v>
      </c>
      <c r="M1320" s="59">
        <v>0</v>
      </c>
      <c r="N1320" s="59">
        <v>0</v>
      </c>
      <c r="O1320" s="59">
        <v>0</v>
      </c>
      <c r="P1320" s="59">
        <v>0</v>
      </c>
      <c r="Q1320" s="59">
        <v>0</v>
      </c>
      <c r="R1320" s="59">
        <v>0</v>
      </c>
      <c r="S1320" s="90"/>
      <c r="T1320" s="90"/>
      <c r="U1320" s="91"/>
    </row>
    <row r="1321" spans="1:21" ht="13.2" x14ac:dyDescent="0.25">
      <c r="A1321" s="59" t="s">
        <v>5234</v>
      </c>
      <c r="B1321" s="59" t="s">
        <v>6680</v>
      </c>
      <c r="C1321" s="59" t="s">
        <v>6433</v>
      </c>
      <c r="D1321" s="59" t="s">
        <v>129</v>
      </c>
      <c r="E1321" s="59">
        <v>0</v>
      </c>
      <c r="F1321" s="59">
        <v>0</v>
      </c>
      <c r="G1321" s="59">
        <v>0</v>
      </c>
      <c r="H1321" s="59">
        <v>0</v>
      </c>
      <c r="I1321" s="59">
        <v>0</v>
      </c>
      <c r="J1321" s="59">
        <v>0</v>
      </c>
      <c r="K1321" s="59">
        <v>0</v>
      </c>
      <c r="L1321" s="59">
        <v>0</v>
      </c>
      <c r="M1321" s="59">
        <v>0</v>
      </c>
      <c r="N1321" s="59">
        <v>0</v>
      </c>
      <c r="O1321" s="59">
        <v>0</v>
      </c>
      <c r="P1321" s="59">
        <v>0</v>
      </c>
      <c r="Q1321" s="59">
        <v>0</v>
      </c>
      <c r="R1321" s="59">
        <v>0</v>
      </c>
      <c r="S1321" s="90"/>
      <c r="T1321" s="90"/>
      <c r="U1321" s="91"/>
    </row>
    <row r="1322" spans="1:21" ht="13.2" x14ac:dyDescent="0.25">
      <c r="A1322" s="59" t="s">
        <v>5235</v>
      </c>
      <c r="B1322" s="59" t="s">
        <v>6680</v>
      </c>
      <c r="C1322" s="59" t="s">
        <v>6434</v>
      </c>
      <c r="D1322" s="59" t="s">
        <v>129</v>
      </c>
      <c r="E1322" s="59">
        <v>0</v>
      </c>
      <c r="F1322" s="59">
        <v>0</v>
      </c>
      <c r="G1322" s="59">
        <v>0</v>
      </c>
      <c r="H1322" s="59">
        <v>0</v>
      </c>
      <c r="I1322" s="59">
        <v>0</v>
      </c>
      <c r="J1322" s="59">
        <v>0</v>
      </c>
      <c r="K1322" s="59">
        <v>0</v>
      </c>
      <c r="L1322" s="59">
        <v>0</v>
      </c>
      <c r="M1322" s="59">
        <v>0</v>
      </c>
      <c r="N1322" s="59">
        <v>0</v>
      </c>
      <c r="O1322" s="59">
        <v>0</v>
      </c>
      <c r="P1322" s="59">
        <v>0</v>
      </c>
      <c r="Q1322" s="59">
        <v>0</v>
      </c>
      <c r="R1322" s="59">
        <v>0</v>
      </c>
      <c r="S1322" s="90"/>
      <c r="T1322" s="90"/>
      <c r="U1322" s="91"/>
    </row>
    <row r="1323" spans="1:21" ht="13.2" x14ac:dyDescent="0.25">
      <c r="A1323" s="59" t="s">
        <v>5236</v>
      </c>
      <c r="B1323" s="59" t="s">
        <v>6680</v>
      </c>
      <c r="C1323" s="59" t="s">
        <v>6681</v>
      </c>
      <c r="D1323" s="59" t="s">
        <v>129</v>
      </c>
      <c r="E1323" s="59">
        <v>0</v>
      </c>
      <c r="F1323" s="59">
        <v>0</v>
      </c>
      <c r="G1323" s="59">
        <v>0</v>
      </c>
      <c r="H1323" s="59">
        <v>0</v>
      </c>
      <c r="I1323" s="59">
        <v>0</v>
      </c>
      <c r="J1323" s="59">
        <v>0</v>
      </c>
      <c r="K1323" s="59">
        <v>0</v>
      </c>
      <c r="L1323" s="59">
        <v>0</v>
      </c>
      <c r="M1323" s="59">
        <v>0</v>
      </c>
      <c r="N1323" s="59">
        <v>0</v>
      </c>
      <c r="O1323" s="59">
        <v>0</v>
      </c>
      <c r="P1323" s="59">
        <v>0</v>
      </c>
      <c r="Q1323" s="59">
        <v>0</v>
      </c>
      <c r="R1323" s="59">
        <v>0</v>
      </c>
      <c r="S1323" s="90"/>
      <c r="T1323" s="90"/>
      <c r="U1323" s="91"/>
    </row>
    <row r="1324" spans="1:21" ht="13.2" x14ac:dyDescent="0.25">
      <c r="A1324" s="59" t="s">
        <v>5237</v>
      </c>
      <c r="B1324" s="59" t="s">
        <v>6680</v>
      </c>
      <c r="C1324" s="59" t="s">
        <v>6435</v>
      </c>
      <c r="D1324" s="59" t="s">
        <v>129</v>
      </c>
      <c r="E1324" s="59">
        <v>0</v>
      </c>
      <c r="F1324" s="59">
        <v>0</v>
      </c>
      <c r="G1324" s="59">
        <v>0</v>
      </c>
      <c r="H1324" s="59">
        <v>0</v>
      </c>
      <c r="I1324" s="59">
        <v>0</v>
      </c>
      <c r="J1324" s="59">
        <v>0</v>
      </c>
      <c r="K1324" s="59">
        <v>0</v>
      </c>
      <c r="L1324" s="59">
        <v>0</v>
      </c>
      <c r="M1324" s="59">
        <v>0</v>
      </c>
      <c r="N1324" s="59">
        <v>0</v>
      </c>
      <c r="O1324" s="59">
        <v>0</v>
      </c>
      <c r="P1324" s="59">
        <v>0</v>
      </c>
      <c r="Q1324" s="59">
        <v>0</v>
      </c>
      <c r="R1324" s="59">
        <v>0</v>
      </c>
      <c r="S1324" s="90"/>
      <c r="T1324" s="90"/>
      <c r="U1324" s="91"/>
    </row>
    <row r="1325" spans="1:21" ht="13.2" x14ac:dyDescent="0.25">
      <c r="A1325" s="59" t="s">
        <v>5238</v>
      </c>
      <c r="B1325" s="59" t="s">
        <v>6680</v>
      </c>
      <c r="C1325" s="59" t="s">
        <v>6061</v>
      </c>
      <c r="D1325" s="59" t="s">
        <v>129</v>
      </c>
      <c r="E1325" s="59">
        <v>0</v>
      </c>
      <c r="F1325" s="59">
        <v>0</v>
      </c>
      <c r="G1325" s="59">
        <v>0</v>
      </c>
      <c r="H1325" s="59">
        <v>0</v>
      </c>
      <c r="I1325" s="59">
        <v>0</v>
      </c>
      <c r="J1325" s="59">
        <v>0</v>
      </c>
      <c r="K1325" s="59">
        <v>0</v>
      </c>
      <c r="L1325" s="59">
        <v>0</v>
      </c>
      <c r="M1325" s="59">
        <v>0</v>
      </c>
      <c r="N1325" s="59">
        <v>0</v>
      </c>
      <c r="O1325" s="59">
        <v>0</v>
      </c>
      <c r="P1325" s="59">
        <v>0</v>
      </c>
      <c r="Q1325" s="59">
        <v>0</v>
      </c>
      <c r="R1325" s="59">
        <v>0</v>
      </c>
      <c r="S1325" s="90"/>
      <c r="T1325" s="90"/>
      <c r="U1325" s="91"/>
    </row>
    <row r="1326" spans="1:21" ht="13.2" x14ac:dyDescent="0.25">
      <c r="A1326" s="59" t="s">
        <v>5239</v>
      </c>
      <c r="B1326" s="59" t="s">
        <v>6680</v>
      </c>
      <c r="C1326" s="59" t="s">
        <v>6436</v>
      </c>
      <c r="D1326" s="59" t="s">
        <v>129</v>
      </c>
      <c r="E1326" s="59">
        <v>0</v>
      </c>
      <c r="F1326" s="59">
        <v>0</v>
      </c>
      <c r="G1326" s="59">
        <v>0</v>
      </c>
      <c r="H1326" s="59">
        <v>0</v>
      </c>
      <c r="I1326" s="59">
        <v>0</v>
      </c>
      <c r="J1326" s="59">
        <v>0</v>
      </c>
      <c r="K1326" s="59">
        <v>0</v>
      </c>
      <c r="L1326" s="59">
        <v>0</v>
      </c>
      <c r="M1326" s="59">
        <v>0</v>
      </c>
      <c r="N1326" s="59">
        <v>0</v>
      </c>
      <c r="O1326" s="59">
        <v>0</v>
      </c>
      <c r="P1326" s="59">
        <v>0</v>
      </c>
      <c r="Q1326" s="59">
        <v>0</v>
      </c>
      <c r="R1326" s="59">
        <v>0</v>
      </c>
      <c r="S1326" s="90"/>
      <c r="T1326" s="90"/>
      <c r="U1326" s="91"/>
    </row>
    <row r="1327" spans="1:21" ht="13.2" x14ac:dyDescent="0.25">
      <c r="A1327" s="59" t="s">
        <v>5240</v>
      </c>
      <c r="B1327" s="59" t="s">
        <v>6680</v>
      </c>
      <c r="C1327" s="59" t="s">
        <v>6682</v>
      </c>
      <c r="D1327" s="59" t="s">
        <v>129</v>
      </c>
      <c r="E1327" s="59">
        <v>0</v>
      </c>
      <c r="F1327" s="59">
        <v>0</v>
      </c>
      <c r="G1327" s="59">
        <v>0</v>
      </c>
      <c r="H1327" s="59">
        <v>0</v>
      </c>
      <c r="I1327" s="59">
        <v>0</v>
      </c>
      <c r="J1327" s="59">
        <v>0</v>
      </c>
      <c r="K1327" s="59">
        <v>0</v>
      </c>
      <c r="L1327" s="59">
        <v>0</v>
      </c>
      <c r="M1327" s="59">
        <v>0</v>
      </c>
      <c r="N1327" s="59">
        <v>0</v>
      </c>
      <c r="O1327" s="59">
        <v>0</v>
      </c>
      <c r="P1327" s="59">
        <v>0</v>
      </c>
      <c r="Q1327" s="59">
        <v>0</v>
      </c>
      <c r="R1327" s="59">
        <v>0</v>
      </c>
      <c r="S1327" s="90"/>
      <c r="T1327" s="90"/>
      <c r="U1327" s="91"/>
    </row>
    <row r="1328" spans="1:21" ht="13.2" x14ac:dyDescent="0.25">
      <c r="A1328" s="59" t="s">
        <v>5241</v>
      </c>
      <c r="B1328" s="59" t="s">
        <v>6680</v>
      </c>
      <c r="C1328" s="59" t="s">
        <v>6423</v>
      </c>
      <c r="D1328" s="59" t="s">
        <v>129</v>
      </c>
      <c r="E1328" s="59">
        <v>0</v>
      </c>
      <c r="F1328" s="59">
        <v>0</v>
      </c>
      <c r="G1328" s="59">
        <v>0</v>
      </c>
      <c r="H1328" s="59">
        <v>0</v>
      </c>
      <c r="I1328" s="59">
        <v>0</v>
      </c>
      <c r="J1328" s="59">
        <v>0</v>
      </c>
      <c r="K1328" s="59">
        <v>0</v>
      </c>
      <c r="L1328" s="59">
        <v>0</v>
      </c>
      <c r="M1328" s="59">
        <v>0</v>
      </c>
      <c r="N1328" s="59">
        <v>0</v>
      </c>
      <c r="O1328" s="59">
        <v>0</v>
      </c>
      <c r="P1328" s="59">
        <v>0</v>
      </c>
      <c r="Q1328" s="59">
        <v>0</v>
      </c>
      <c r="R1328" s="59">
        <v>0</v>
      </c>
      <c r="S1328" s="90"/>
      <c r="T1328" s="90"/>
      <c r="U1328" s="91"/>
    </row>
    <row r="1329" spans="1:21" ht="13.2" x14ac:dyDescent="0.25">
      <c r="A1329" s="59" t="s">
        <v>5242</v>
      </c>
      <c r="B1329" s="59" t="s">
        <v>6680</v>
      </c>
      <c r="C1329" s="59" t="s">
        <v>6444</v>
      </c>
      <c r="D1329" s="59" t="s">
        <v>129</v>
      </c>
      <c r="E1329" s="59">
        <v>0</v>
      </c>
      <c r="F1329" s="59">
        <v>0</v>
      </c>
      <c r="G1329" s="59">
        <v>0</v>
      </c>
      <c r="H1329" s="59">
        <v>0</v>
      </c>
      <c r="I1329" s="59">
        <v>0</v>
      </c>
      <c r="J1329" s="59">
        <v>0</v>
      </c>
      <c r="K1329" s="59">
        <v>0</v>
      </c>
      <c r="L1329" s="59">
        <v>0</v>
      </c>
      <c r="M1329" s="59">
        <v>0</v>
      </c>
      <c r="N1329" s="59">
        <v>0</v>
      </c>
      <c r="O1329" s="59">
        <v>0</v>
      </c>
      <c r="P1329" s="59">
        <v>0</v>
      </c>
      <c r="Q1329" s="59">
        <v>0</v>
      </c>
      <c r="R1329" s="59">
        <v>0</v>
      </c>
      <c r="S1329" s="90"/>
      <c r="T1329" s="90"/>
      <c r="U1329" s="91"/>
    </row>
    <row r="1330" spans="1:21" ht="13.2" x14ac:dyDescent="0.25">
      <c r="A1330" s="59" t="s">
        <v>5243</v>
      </c>
      <c r="B1330" s="59" t="s">
        <v>6680</v>
      </c>
      <c r="C1330" s="59" t="s">
        <v>6425</v>
      </c>
      <c r="D1330" s="59" t="s">
        <v>129</v>
      </c>
      <c r="E1330" s="59">
        <v>0</v>
      </c>
      <c r="F1330" s="59">
        <v>0</v>
      </c>
      <c r="G1330" s="59">
        <v>0</v>
      </c>
      <c r="H1330" s="59">
        <v>0</v>
      </c>
      <c r="I1330" s="59">
        <v>0</v>
      </c>
      <c r="J1330" s="59">
        <v>0</v>
      </c>
      <c r="K1330" s="59">
        <v>0</v>
      </c>
      <c r="L1330" s="59">
        <v>0</v>
      </c>
      <c r="M1330" s="59">
        <v>0</v>
      </c>
      <c r="N1330" s="59">
        <v>0</v>
      </c>
      <c r="O1330" s="59">
        <v>0</v>
      </c>
      <c r="P1330" s="59">
        <v>0</v>
      </c>
      <c r="Q1330" s="59">
        <v>0</v>
      </c>
      <c r="R1330" s="59">
        <v>0</v>
      </c>
      <c r="S1330" s="90"/>
      <c r="T1330" s="90"/>
      <c r="U1330" s="91"/>
    </row>
    <row r="1331" spans="1:21" ht="13.2" x14ac:dyDescent="0.25">
      <c r="A1331" s="59" t="s">
        <v>5244</v>
      </c>
      <c r="B1331" s="59" t="s">
        <v>6680</v>
      </c>
      <c r="C1331" s="59" t="s">
        <v>6446</v>
      </c>
      <c r="D1331" s="59" t="s">
        <v>129</v>
      </c>
      <c r="E1331" s="59">
        <v>0</v>
      </c>
      <c r="F1331" s="59">
        <v>0</v>
      </c>
      <c r="G1331" s="59">
        <v>0</v>
      </c>
      <c r="H1331" s="59">
        <v>0</v>
      </c>
      <c r="I1331" s="59">
        <v>0</v>
      </c>
      <c r="J1331" s="59">
        <v>0</v>
      </c>
      <c r="K1331" s="59">
        <v>0</v>
      </c>
      <c r="L1331" s="59">
        <v>0</v>
      </c>
      <c r="M1331" s="59">
        <v>0</v>
      </c>
      <c r="N1331" s="59">
        <v>0</v>
      </c>
      <c r="O1331" s="59">
        <v>0</v>
      </c>
      <c r="P1331" s="59">
        <v>0</v>
      </c>
      <c r="Q1331" s="59">
        <v>0</v>
      </c>
      <c r="R1331" s="59">
        <v>0</v>
      </c>
      <c r="S1331" s="90"/>
      <c r="T1331" s="90"/>
      <c r="U1331" s="91"/>
    </row>
    <row r="1332" spans="1:21" ht="13.2" x14ac:dyDescent="0.25">
      <c r="A1332" s="59" t="s">
        <v>5245</v>
      </c>
      <c r="B1332" s="59" t="s">
        <v>6680</v>
      </c>
      <c r="C1332" s="59" t="s">
        <v>6427</v>
      </c>
      <c r="D1332" s="59" t="s">
        <v>129</v>
      </c>
      <c r="E1332" s="59">
        <v>0</v>
      </c>
      <c r="F1332" s="59">
        <v>0</v>
      </c>
      <c r="G1332" s="59">
        <v>0</v>
      </c>
      <c r="H1332" s="59">
        <v>0</v>
      </c>
      <c r="I1332" s="59">
        <v>0</v>
      </c>
      <c r="J1332" s="59">
        <v>0</v>
      </c>
      <c r="K1332" s="59">
        <v>0</v>
      </c>
      <c r="L1332" s="59">
        <v>0</v>
      </c>
      <c r="M1332" s="59">
        <v>0</v>
      </c>
      <c r="N1332" s="59">
        <v>0</v>
      </c>
      <c r="O1332" s="59">
        <v>0</v>
      </c>
      <c r="P1332" s="59">
        <v>0</v>
      </c>
      <c r="Q1332" s="59">
        <v>0</v>
      </c>
      <c r="R1332" s="59">
        <v>0</v>
      </c>
      <c r="S1332" s="90"/>
      <c r="T1332" s="90"/>
      <c r="U1332" s="91"/>
    </row>
    <row r="1333" spans="1:21" ht="13.2" x14ac:dyDescent="0.25">
      <c r="A1333" s="59" t="s">
        <v>5246</v>
      </c>
      <c r="B1333" s="59" t="s">
        <v>6680</v>
      </c>
      <c r="C1333" s="59" t="s">
        <v>6428</v>
      </c>
      <c r="D1333" s="59" t="s">
        <v>129</v>
      </c>
      <c r="E1333" s="59">
        <v>0</v>
      </c>
      <c r="F1333" s="59">
        <v>0</v>
      </c>
      <c r="G1333" s="59">
        <v>0</v>
      </c>
      <c r="H1333" s="59">
        <v>0</v>
      </c>
      <c r="I1333" s="59">
        <v>0</v>
      </c>
      <c r="J1333" s="59">
        <v>0</v>
      </c>
      <c r="K1333" s="59">
        <v>0</v>
      </c>
      <c r="L1333" s="59">
        <v>0</v>
      </c>
      <c r="M1333" s="59">
        <v>0</v>
      </c>
      <c r="N1333" s="59">
        <v>0</v>
      </c>
      <c r="O1333" s="59">
        <v>0</v>
      </c>
      <c r="P1333" s="59">
        <v>0</v>
      </c>
      <c r="Q1333" s="59">
        <v>0</v>
      </c>
      <c r="R1333" s="59">
        <v>0</v>
      </c>
      <c r="S1333" s="90"/>
      <c r="T1333" s="90"/>
      <c r="U1333" s="91"/>
    </row>
    <row r="1334" spans="1:21" ht="13.2" x14ac:dyDescent="0.25">
      <c r="A1334" s="59" t="s">
        <v>5247</v>
      </c>
      <c r="B1334" s="59" t="s">
        <v>6680</v>
      </c>
      <c r="C1334" s="59" t="s">
        <v>3757</v>
      </c>
      <c r="D1334" s="59" t="s">
        <v>129</v>
      </c>
      <c r="E1334" s="59">
        <v>56414</v>
      </c>
      <c r="F1334" s="59">
        <v>56543</v>
      </c>
      <c r="G1334" s="59">
        <v>56825</v>
      </c>
      <c r="H1334" s="59">
        <v>56896</v>
      </c>
      <c r="I1334" s="59">
        <v>56913</v>
      </c>
      <c r="J1334" s="59">
        <v>56937</v>
      </c>
      <c r="K1334" s="59">
        <v>56936</v>
      </c>
      <c r="L1334" s="59">
        <v>64012</v>
      </c>
      <c r="M1334" s="59">
        <v>64113</v>
      </c>
      <c r="N1334" s="59">
        <v>64355</v>
      </c>
      <c r="O1334" s="59">
        <v>64557</v>
      </c>
      <c r="P1334" s="59">
        <v>64748</v>
      </c>
      <c r="Q1334" s="59">
        <v>64791</v>
      </c>
      <c r="R1334" s="59">
        <v>60286424</v>
      </c>
      <c r="S1334" s="90"/>
      <c r="T1334" s="90"/>
      <c r="U1334" s="91"/>
    </row>
    <row r="1335" spans="1:21" ht="13.2" x14ac:dyDescent="0.25">
      <c r="A1335" s="59" t="s">
        <v>5248</v>
      </c>
      <c r="B1335" s="59" t="s">
        <v>6680</v>
      </c>
      <c r="C1335" s="59" t="s">
        <v>3758</v>
      </c>
      <c r="D1335" s="59" t="s">
        <v>129</v>
      </c>
      <c r="E1335" s="59">
        <v>7627</v>
      </c>
      <c r="F1335" s="59">
        <v>7419</v>
      </c>
      <c r="G1335" s="59">
        <v>7419</v>
      </c>
      <c r="H1335" s="59">
        <v>7419</v>
      </c>
      <c r="I1335" s="59">
        <v>7419</v>
      </c>
      <c r="J1335" s="59">
        <v>7385</v>
      </c>
      <c r="K1335" s="59">
        <v>7366</v>
      </c>
      <c r="L1335" s="59">
        <v>0</v>
      </c>
      <c r="M1335" s="59">
        <v>0</v>
      </c>
      <c r="N1335" s="59">
        <v>0</v>
      </c>
      <c r="O1335" s="59">
        <v>0</v>
      </c>
      <c r="P1335" s="59">
        <v>0</v>
      </c>
      <c r="Q1335" s="59">
        <v>0</v>
      </c>
      <c r="R1335" s="59">
        <v>4020151</v>
      </c>
      <c r="S1335" s="90"/>
      <c r="T1335" s="90"/>
      <c r="U1335" s="91"/>
    </row>
    <row r="1336" spans="1:21" ht="13.2" x14ac:dyDescent="0.25">
      <c r="A1336" s="59" t="s">
        <v>5249</v>
      </c>
      <c r="B1336" s="59" t="s">
        <v>6680</v>
      </c>
      <c r="C1336" s="59" t="s">
        <v>3759</v>
      </c>
      <c r="D1336" s="59" t="s">
        <v>129</v>
      </c>
      <c r="E1336" s="59">
        <v>0</v>
      </c>
      <c r="F1336" s="59">
        <v>0</v>
      </c>
      <c r="G1336" s="59">
        <v>0</v>
      </c>
      <c r="H1336" s="59">
        <v>0</v>
      </c>
      <c r="I1336" s="59">
        <v>0</v>
      </c>
      <c r="J1336" s="59">
        <v>0</v>
      </c>
      <c r="K1336" s="59">
        <v>0</v>
      </c>
      <c r="L1336" s="59">
        <v>0</v>
      </c>
      <c r="M1336" s="59">
        <v>0</v>
      </c>
      <c r="N1336" s="59">
        <v>0</v>
      </c>
      <c r="O1336" s="59">
        <v>0</v>
      </c>
      <c r="P1336" s="59">
        <v>0</v>
      </c>
      <c r="Q1336" s="59">
        <v>0</v>
      </c>
      <c r="R1336" s="59">
        <v>0</v>
      </c>
      <c r="S1336" s="90"/>
      <c r="T1336" s="90"/>
      <c r="U1336" s="91"/>
    </row>
    <row r="1337" spans="1:21" ht="13.2" x14ac:dyDescent="0.25">
      <c r="A1337" s="59" t="s">
        <v>5250</v>
      </c>
      <c r="B1337" s="59" t="s">
        <v>6680</v>
      </c>
      <c r="C1337" s="59" t="s">
        <v>6683</v>
      </c>
      <c r="D1337" s="59" t="s">
        <v>129</v>
      </c>
      <c r="E1337" s="59">
        <v>0</v>
      </c>
      <c r="F1337" s="59">
        <v>0</v>
      </c>
      <c r="G1337" s="59">
        <v>0</v>
      </c>
      <c r="H1337" s="59">
        <v>0</v>
      </c>
      <c r="I1337" s="59">
        <v>0</v>
      </c>
      <c r="J1337" s="59">
        <v>0</v>
      </c>
      <c r="K1337" s="59">
        <v>0</v>
      </c>
      <c r="L1337" s="59">
        <v>0</v>
      </c>
      <c r="M1337" s="59">
        <v>0</v>
      </c>
      <c r="N1337" s="59">
        <v>0</v>
      </c>
      <c r="O1337" s="59">
        <v>0</v>
      </c>
      <c r="P1337" s="59">
        <v>0</v>
      </c>
      <c r="Q1337" s="59">
        <v>0</v>
      </c>
      <c r="R1337" s="59">
        <v>0</v>
      </c>
      <c r="S1337" s="90"/>
      <c r="T1337" s="90"/>
      <c r="U1337" s="91"/>
    </row>
    <row r="1338" spans="1:21" ht="13.2" x14ac:dyDescent="0.25">
      <c r="A1338" s="59" t="s">
        <v>5251</v>
      </c>
      <c r="B1338" s="59" t="s">
        <v>6680</v>
      </c>
      <c r="C1338" s="59" t="s">
        <v>6684</v>
      </c>
      <c r="D1338" s="59" t="s">
        <v>129</v>
      </c>
      <c r="E1338" s="59">
        <v>749</v>
      </c>
      <c r="F1338" s="59">
        <v>749</v>
      </c>
      <c r="G1338" s="59">
        <v>749</v>
      </c>
      <c r="H1338" s="59">
        <v>749</v>
      </c>
      <c r="I1338" s="59">
        <v>749</v>
      </c>
      <c r="J1338" s="59">
        <v>749</v>
      </c>
      <c r="K1338" s="59">
        <v>749</v>
      </c>
      <c r="L1338" s="59">
        <v>749</v>
      </c>
      <c r="M1338" s="59">
        <v>749</v>
      </c>
      <c r="N1338" s="59">
        <v>749</v>
      </c>
      <c r="O1338" s="59">
        <v>749</v>
      </c>
      <c r="P1338" s="59">
        <v>749</v>
      </c>
      <c r="Q1338" s="59">
        <v>749</v>
      </c>
      <c r="R1338" s="59">
        <v>748903</v>
      </c>
      <c r="S1338" s="90"/>
      <c r="T1338" s="90"/>
      <c r="U1338" s="91"/>
    </row>
    <row r="1339" spans="1:21" ht="13.2" x14ac:dyDescent="0.25">
      <c r="A1339" s="59" t="s">
        <v>5252</v>
      </c>
      <c r="B1339" s="59" t="s">
        <v>6680</v>
      </c>
      <c r="C1339" s="59" t="s">
        <v>6685</v>
      </c>
      <c r="D1339" s="59" t="s">
        <v>129</v>
      </c>
      <c r="E1339" s="59">
        <v>85</v>
      </c>
      <c r="F1339" s="59">
        <v>85</v>
      </c>
      <c r="G1339" s="59">
        <v>85</v>
      </c>
      <c r="H1339" s="59">
        <v>85</v>
      </c>
      <c r="I1339" s="59">
        <v>85</v>
      </c>
      <c r="J1339" s="59">
        <v>85</v>
      </c>
      <c r="K1339" s="59">
        <v>85</v>
      </c>
      <c r="L1339" s="59">
        <v>85</v>
      </c>
      <c r="M1339" s="59">
        <v>85</v>
      </c>
      <c r="N1339" s="59">
        <v>85</v>
      </c>
      <c r="O1339" s="59">
        <v>85</v>
      </c>
      <c r="P1339" s="59">
        <v>85</v>
      </c>
      <c r="Q1339" s="59">
        <v>85</v>
      </c>
      <c r="R1339" s="59">
        <v>85203</v>
      </c>
      <c r="S1339" s="90"/>
      <c r="T1339" s="90"/>
      <c r="U1339" s="91"/>
    </row>
    <row r="1340" spans="1:21" ht="13.2" x14ac:dyDescent="0.25">
      <c r="A1340" s="59" t="s">
        <v>5253</v>
      </c>
      <c r="B1340" s="59" t="s">
        <v>6680</v>
      </c>
      <c r="C1340" s="59" t="s">
        <v>6686</v>
      </c>
      <c r="D1340" s="59" t="s">
        <v>129</v>
      </c>
      <c r="E1340" s="59">
        <v>0</v>
      </c>
      <c r="F1340" s="59">
        <v>0</v>
      </c>
      <c r="G1340" s="59">
        <v>0</v>
      </c>
      <c r="H1340" s="59">
        <v>0</v>
      </c>
      <c r="I1340" s="59">
        <v>0</v>
      </c>
      <c r="J1340" s="59">
        <v>0</v>
      </c>
      <c r="K1340" s="59">
        <v>0</v>
      </c>
      <c r="L1340" s="59">
        <v>0</v>
      </c>
      <c r="M1340" s="59">
        <v>0</v>
      </c>
      <c r="N1340" s="59">
        <v>0</v>
      </c>
      <c r="O1340" s="59">
        <v>0</v>
      </c>
      <c r="P1340" s="59">
        <v>0</v>
      </c>
      <c r="Q1340" s="59">
        <v>0</v>
      </c>
      <c r="R1340" s="59">
        <v>0</v>
      </c>
      <c r="S1340" s="90"/>
      <c r="T1340" s="90"/>
      <c r="U1340" s="91"/>
    </row>
    <row r="1341" spans="1:21" ht="13.2" x14ac:dyDescent="0.25">
      <c r="A1341" s="59" t="s">
        <v>5254</v>
      </c>
      <c r="B1341" s="59" t="s">
        <v>6680</v>
      </c>
      <c r="C1341" s="59" t="s">
        <v>6687</v>
      </c>
      <c r="D1341" s="59" t="s">
        <v>129</v>
      </c>
      <c r="E1341" s="59">
        <v>0</v>
      </c>
      <c r="F1341" s="59">
        <v>0</v>
      </c>
      <c r="G1341" s="59">
        <v>0</v>
      </c>
      <c r="H1341" s="59">
        <v>0</v>
      </c>
      <c r="I1341" s="59">
        <v>0</v>
      </c>
      <c r="J1341" s="59">
        <v>0</v>
      </c>
      <c r="K1341" s="59">
        <v>0</v>
      </c>
      <c r="L1341" s="59">
        <v>0</v>
      </c>
      <c r="M1341" s="59">
        <v>0</v>
      </c>
      <c r="N1341" s="59">
        <v>0</v>
      </c>
      <c r="O1341" s="59">
        <v>0</v>
      </c>
      <c r="P1341" s="59">
        <v>0</v>
      </c>
      <c r="Q1341" s="59">
        <v>0</v>
      </c>
      <c r="R1341" s="59">
        <v>0</v>
      </c>
      <c r="S1341" s="90"/>
      <c r="T1341" s="90"/>
      <c r="U1341" s="91"/>
    </row>
    <row r="1342" spans="1:21" ht="13.2" x14ac:dyDescent="0.25">
      <c r="A1342" s="59" t="s">
        <v>5255</v>
      </c>
      <c r="B1342" s="59" t="s">
        <v>6680</v>
      </c>
      <c r="C1342" s="59" t="s">
        <v>6688</v>
      </c>
      <c r="D1342" s="59" t="s">
        <v>129</v>
      </c>
      <c r="E1342" s="59">
        <v>0</v>
      </c>
      <c r="F1342" s="59">
        <v>0</v>
      </c>
      <c r="G1342" s="59">
        <v>0</v>
      </c>
      <c r="H1342" s="59">
        <v>0</v>
      </c>
      <c r="I1342" s="59">
        <v>0</v>
      </c>
      <c r="J1342" s="59">
        <v>0</v>
      </c>
      <c r="K1342" s="59">
        <v>0</v>
      </c>
      <c r="L1342" s="59">
        <v>0</v>
      </c>
      <c r="M1342" s="59">
        <v>0</v>
      </c>
      <c r="N1342" s="59">
        <v>0</v>
      </c>
      <c r="O1342" s="59">
        <v>0</v>
      </c>
      <c r="P1342" s="59">
        <v>0</v>
      </c>
      <c r="Q1342" s="59">
        <v>0</v>
      </c>
      <c r="R1342" s="59">
        <v>0</v>
      </c>
      <c r="S1342" s="90"/>
      <c r="T1342" s="90"/>
      <c r="U1342" s="91"/>
    </row>
    <row r="1343" spans="1:21" ht="13.2" x14ac:dyDescent="0.25">
      <c r="A1343" s="59" t="s">
        <v>5256</v>
      </c>
      <c r="B1343" s="59" t="s">
        <v>6680</v>
      </c>
      <c r="C1343" s="59" t="s">
        <v>6689</v>
      </c>
      <c r="D1343" s="59" t="s">
        <v>129</v>
      </c>
      <c r="E1343" s="59">
        <v>0</v>
      </c>
      <c r="F1343" s="59">
        <v>0</v>
      </c>
      <c r="G1343" s="59">
        <v>0</v>
      </c>
      <c r="H1343" s="59">
        <v>0</v>
      </c>
      <c r="I1343" s="59">
        <v>0</v>
      </c>
      <c r="J1343" s="59">
        <v>0</v>
      </c>
      <c r="K1343" s="59">
        <v>0</v>
      </c>
      <c r="L1343" s="59">
        <v>0</v>
      </c>
      <c r="M1343" s="59">
        <v>0</v>
      </c>
      <c r="N1343" s="59">
        <v>0</v>
      </c>
      <c r="O1343" s="59">
        <v>0</v>
      </c>
      <c r="P1343" s="59">
        <v>0</v>
      </c>
      <c r="Q1343" s="59">
        <v>0</v>
      </c>
      <c r="R1343" s="59">
        <v>0</v>
      </c>
      <c r="S1343" s="90"/>
      <c r="T1343" s="90"/>
      <c r="U1343" s="91"/>
    </row>
    <row r="1344" spans="1:21" ht="13.2" x14ac:dyDescent="0.25">
      <c r="A1344" s="59" t="s">
        <v>5257</v>
      </c>
      <c r="B1344" s="59" t="s">
        <v>6680</v>
      </c>
      <c r="C1344" s="59" t="s">
        <v>6690</v>
      </c>
      <c r="D1344" s="59" t="s">
        <v>129</v>
      </c>
      <c r="E1344" s="59">
        <v>0</v>
      </c>
      <c r="F1344" s="59">
        <v>0</v>
      </c>
      <c r="G1344" s="59">
        <v>0</v>
      </c>
      <c r="H1344" s="59">
        <v>0</v>
      </c>
      <c r="I1344" s="59">
        <v>0</v>
      </c>
      <c r="J1344" s="59">
        <v>0</v>
      </c>
      <c r="K1344" s="59">
        <v>0</v>
      </c>
      <c r="L1344" s="59">
        <v>0</v>
      </c>
      <c r="M1344" s="59">
        <v>0</v>
      </c>
      <c r="N1344" s="59">
        <v>0</v>
      </c>
      <c r="O1344" s="59">
        <v>0</v>
      </c>
      <c r="P1344" s="59">
        <v>0</v>
      </c>
      <c r="Q1344" s="59">
        <v>0</v>
      </c>
      <c r="R1344" s="59">
        <v>0</v>
      </c>
      <c r="S1344" s="90"/>
      <c r="T1344" s="90"/>
      <c r="U1344" s="91"/>
    </row>
    <row r="1345" spans="1:21" ht="13.2" x14ac:dyDescent="0.25">
      <c r="A1345" s="59" t="s">
        <v>5258</v>
      </c>
      <c r="B1345" s="59" t="s">
        <v>6680</v>
      </c>
      <c r="C1345" s="59" t="s">
        <v>6691</v>
      </c>
      <c r="D1345" s="59" t="s">
        <v>129</v>
      </c>
      <c r="E1345" s="59">
        <v>1412</v>
      </c>
      <c r="F1345" s="59">
        <v>1412</v>
      </c>
      <c r="G1345" s="59">
        <v>1412</v>
      </c>
      <c r="H1345" s="59">
        <v>1412</v>
      </c>
      <c r="I1345" s="59">
        <v>1412</v>
      </c>
      <c r="J1345" s="59">
        <v>1412</v>
      </c>
      <c r="K1345" s="59">
        <v>1412</v>
      </c>
      <c r="L1345" s="59">
        <v>1902</v>
      </c>
      <c r="M1345" s="59">
        <v>1902</v>
      </c>
      <c r="N1345" s="59">
        <v>1902</v>
      </c>
      <c r="O1345" s="59">
        <v>1902</v>
      </c>
      <c r="P1345" s="59">
        <v>1902</v>
      </c>
      <c r="Q1345" s="59">
        <v>1902</v>
      </c>
      <c r="R1345" s="59">
        <v>1636532</v>
      </c>
      <c r="S1345" s="90"/>
      <c r="T1345" s="90"/>
      <c r="U1345" s="91"/>
    </row>
    <row r="1346" spans="1:21" ht="13.2" x14ac:dyDescent="0.25">
      <c r="A1346" s="59" t="s">
        <v>5259</v>
      </c>
      <c r="B1346" s="59" t="s">
        <v>6680</v>
      </c>
      <c r="C1346" s="59" t="s">
        <v>6692</v>
      </c>
      <c r="D1346" s="59" t="s">
        <v>129</v>
      </c>
      <c r="E1346" s="59">
        <v>609</v>
      </c>
      <c r="F1346" s="59">
        <v>491</v>
      </c>
      <c r="G1346" s="59">
        <v>491</v>
      </c>
      <c r="H1346" s="59">
        <v>491</v>
      </c>
      <c r="I1346" s="59">
        <v>491</v>
      </c>
      <c r="J1346" s="59">
        <v>491</v>
      </c>
      <c r="K1346" s="59">
        <v>491</v>
      </c>
      <c r="L1346" s="59">
        <v>0</v>
      </c>
      <c r="M1346" s="59">
        <v>0</v>
      </c>
      <c r="N1346" s="59">
        <v>0</v>
      </c>
      <c r="O1346" s="59">
        <v>0</v>
      </c>
      <c r="P1346" s="59">
        <v>0</v>
      </c>
      <c r="Q1346" s="59">
        <v>0</v>
      </c>
      <c r="R1346" s="59">
        <v>270682</v>
      </c>
      <c r="S1346" s="90"/>
      <c r="T1346" s="90"/>
      <c r="U1346" s="91"/>
    </row>
    <row r="1347" spans="1:21" ht="13.2" x14ac:dyDescent="0.25">
      <c r="A1347" s="59" t="s">
        <v>5260</v>
      </c>
      <c r="B1347" s="59" t="s">
        <v>6680</v>
      </c>
      <c r="C1347" s="59" t="s">
        <v>6693</v>
      </c>
      <c r="D1347" s="59" t="s">
        <v>129</v>
      </c>
      <c r="E1347" s="59">
        <v>0</v>
      </c>
      <c r="F1347" s="59">
        <v>0</v>
      </c>
      <c r="G1347" s="59">
        <v>0</v>
      </c>
      <c r="H1347" s="59">
        <v>0</v>
      </c>
      <c r="I1347" s="59">
        <v>0</v>
      </c>
      <c r="J1347" s="59">
        <v>0</v>
      </c>
      <c r="K1347" s="59">
        <v>0</v>
      </c>
      <c r="L1347" s="59">
        <v>0</v>
      </c>
      <c r="M1347" s="59">
        <v>0</v>
      </c>
      <c r="N1347" s="59">
        <v>0</v>
      </c>
      <c r="O1347" s="59">
        <v>0</v>
      </c>
      <c r="P1347" s="59">
        <v>0</v>
      </c>
      <c r="Q1347" s="59">
        <v>0</v>
      </c>
      <c r="R1347" s="59">
        <v>0</v>
      </c>
      <c r="S1347" s="90"/>
      <c r="T1347" s="90"/>
      <c r="U1347" s="91"/>
    </row>
    <row r="1348" spans="1:21" ht="13.2" x14ac:dyDescent="0.25">
      <c r="A1348" s="59" t="s">
        <v>5261</v>
      </c>
      <c r="B1348" s="59" t="s">
        <v>6680</v>
      </c>
      <c r="C1348" s="59" t="s">
        <v>6694</v>
      </c>
      <c r="D1348" s="59" t="s">
        <v>129</v>
      </c>
      <c r="E1348" s="59">
        <v>0</v>
      </c>
      <c r="F1348" s="59">
        <v>0</v>
      </c>
      <c r="G1348" s="59">
        <v>0</v>
      </c>
      <c r="H1348" s="59">
        <v>0</v>
      </c>
      <c r="I1348" s="59">
        <v>0</v>
      </c>
      <c r="J1348" s="59">
        <v>0</v>
      </c>
      <c r="K1348" s="59">
        <v>0</v>
      </c>
      <c r="L1348" s="59">
        <v>0</v>
      </c>
      <c r="M1348" s="59">
        <v>0</v>
      </c>
      <c r="N1348" s="59">
        <v>0</v>
      </c>
      <c r="O1348" s="59">
        <v>0</v>
      </c>
      <c r="P1348" s="59">
        <v>0</v>
      </c>
      <c r="Q1348" s="59">
        <v>0</v>
      </c>
      <c r="R1348" s="59">
        <v>0</v>
      </c>
      <c r="S1348" s="90"/>
      <c r="T1348" s="90"/>
      <c r="U1348" s="91"/>
    </row>
    <row r="1349" spans="1:21" ht="13.2" x14ac:dyDescent="0.25">
      <c r="A1349" s="59" t="s">
        <v>5262</v>
      </c>
      <c r="B1349" s="59" t="s">
        <v>6680</v>
      </c>
      <c r="C1349" s="59" t="s">
        <v>6695</v>
      </c>
      <c r="D1349" s="59" t="s">
        <v>129</v>
      </c>
      <c r="E1349" s="59">
        <v>0</v>
      </c>
      <c r="F1349" s="59">
        <v>0</v>
      </c>
      <c r="G1349" s="59">
        <v>0</v>
      </c>
      <c r="H1349" s="59">
        <v>0</v>
      </c>
      <c r="I1349" s="59">
        <v>0</v>
      </c>
      <c r="J1349" s="59">
        <v>0</v>
      </c>
      <c r="K1349" s="59">
        <v>0</v>
      </c>
      <c r="L1349" s="59">
        <v>0</v>
      </c>
      <c r="M1349" s="59">
        <v>0</v>
      </c>
      <c r="N1349" s="59">
        <v>0</v>
      </c>
      <c r="O1349" s="59">
        <v>0</v>
      </c>
      <c r="P1349" s="59">
        <v>0</v>
      </c>
      <c r="Q1349" s="59">
        <v>0</v>
      </c>
      <c r="R1349" s="59">
        <v>0</v>
      </c>
      <c r="S1349" s="90"/>
      <c r="T1349" s="90"/>
      <c r="U1349" s="91"/>
    </row>
    <row r="1350" spans="1:21" ht="13.2" x14ac:dyDescent="0.25">
      <c r="A1350" s="59" t="s">
        <v>5263</v>
      </c>
      <c r="B1350" s="59" t="s">
        <v>6680</v>
      </c>
      <c r="C1350" s="59" t="s">
        <v>6696</v>
      </c>
      <c r="D1350" s="59" t="s">
        <v>129</v>
      </c>
      <c r="E1350" s="59">
        <v>0</v>
      </c>
      <c r="F1350" s="59">
        <v>0</v>
      </c>
      <c r="G1350" s="59">
        <v>0</v>
      </c>
      <c r="H1350" s="59">
        <v>0</v>
      </c>
      <c r="I1350" s="59">
        <v>0</v>
      </c>
      <c r="J1350" s="59">
        <v>0</v>
      </c>
      <c r="K1350" s="59">
        <v>0</v>
      </c>
      <c r="L1350" s="59">
        <v>0</v>
      </c>
      <c r="M1350" s="59">
        <v>0</v>
      </c>
      <c r="N1350" s="59">
        <v>0</v>
      </c>
      <c r="O1350" s="59">
        <v>0</v>
      </c>
      <c r="P1350" s="59">
        <v>0</v>
      </c>
      <c r="Q1350" s="59">
        <v>0</v>
      </c>
      <c r="R1350" s="59">
        <v>0</v>
      </c>
      <c r="S1350" s="90"/>
      <c r="T1350" s="90"/>
      <c r="U1350" s="91"/>
    </row>
    <row r="1351" spans="1:21" ht="13.2" x14ac:dyDescent="0.25">
      <c r="A1351" s="59" t="s">
        <v>5264</v>
      </c>
      <c r="B1351" s="59" t="s">
        <v>6680</v>
      </c>
      <c r="C1351" s="59" t="s">
        <v>6697</v>
      </c>
      <c r="D1351" s="59" t="s">
        <v>129</v>
      </c>
      <c r="E1351" s="59">
        <v>0</v>
      </c>
      <c r="F1351" s="59">
        <v>0</v>
      </c>
      <c r="G1351" s="59">
        <v>0</v>
      </c>
      <c r="H1351" s="59">
        <v>0</v>
      </c>
      <c r="I1351" s="59">
        <v>0</v>
      </c>
      <c r="J1351" s="59">
        <v>0</v>
      </c>
      <c r="K1351" s="59">
        <v>0</v>
      </c>
      <c r="L1351" s="59">
        <v>0</v>
      </c>
      <c r="M1351" s="59">
        <v>0</v>
      </c>
      <c r="N1351" s="59">
        <v>0</v>
      </c>
      <c r="O1351" s="59">
        <v>0</v>
      </c>
      <c r="P1351" s="59">
        <v>0</v>
      </c>
      <c r="Q1351" s="59">
        <v>0</v>
      </c>
      <c r="R1351" s="59">
        <v>0</v>
      </c>
      <c r="S1351" s="90"/>
      <c r="T1351" s="90"/>
      <c r="U1351" s="91"/>
    </row>
    <row r="1352" spans="1:21" ht="13.2" x14ac:dyDescent="0.25">
      <c r="A1352" s="59" t="s">
        <v>5265</v>
      </c>
      <c r="B1352" s="59" t="s">
        <v>6680</v>
      </c>
      <c r="C1352" s="59" t="s">
        <v>6698</v>
      </c>
      <c r="D1352" s="59" t="s">
        <v>129</v>
      </c>
      <c r="E1352" s="59">
        <v>0</v>
      </c>
      <c r="F1352" s="59">
        <v>0</v>
      </c>
      <c r="G1352" s="59">
        <v>0</v>
      </c>
      <c r="H1352" s="59">
        <v>0</v>
      </c>
      <c r="I1352" s="59">
        <v>0</v>
      </c>
      <c r="J1352" s="59">
        <v>0</v>
      </c>
      <c r="K1352" s="59">
        <v>0</v>
      </c>
      <c r="L1352" s="59">
        <v>0</v>
      </c>
      <c r="M1352" s="59">
        <v>0</v>
      </c>
      <c r="N1352" s="59">
        <v>0</v>
      </c>
      <c r="O1352" s="59">
        <v>0</v>
      </c>
      <c r="P1352" s="59">
        <v>0</v>
      </c>
      <c r="Q1352" s="59">
        <v>0</v>
      </c>
      <c r="R1352" s="59">
        <v>0</v>
      </c>
      <c r="S1352" s="90"/>
      <c r="T1352" s="90"/>
      <c r="U1352" s="91"/>
    </row>
    <row r="1353" spans="1:21" ht="13.2" x14ac:dyDescent="0.25">
      <c r="A1353" s="59" t="s">
        <v>5266</v>
      </c>
      <c r="B1353" s="59" t="s">
        <v>6680</v>
      </c>
      <c r="C1353" s="59" t="s">
        <v>6699</v>
      </c>
      <c r="D1353" s="59" t="s">
        <v>129</v>
      </c>
      <c r="E1353" s="59">
        <v>0</v>
      </c>
      <c r="F1353" s="59">
        <v>0</v>
      </c>
      <c r="G1353" s="59">
        <v>0</v>
      </c>
      <c r="H1353" s="59">
        <v>0</v>
      </c>
      <c r="I1353" s="59">
        <v>0</v>
      </c>
      <c r="J1353" s="59">
        <v>0</v>
      </c>
      <c r="K1353" s="59">
        <v>0</v>
      </c>
      <c r="L1353" s="59">
        <v>0</v>
      </c>
      <c r="M1353" s="59">
        <v>0</v>
      </c>
      <c r="N1353" s="59">
        <v>0</v>
      </c>
      <c r="O1353" s="59">
        <v>0</v>
      </c>
      <c r="P1353" s="59">
        <v>0</v>
      </c>
      <c r="Q1353" s="59">
        <v>0</v>
      </c>
      <c r="R1353" s="59">
        <v>0</v>
      </c>
      <c r="S1353" s="90"/>
      <c r="T1353" s="90"/>
      <c r="U1353" s="91"/>
    </row>
    <row r="1354" spans="1:21" ht="13.2" x14ac:dyDescent="0.25">
      <c r="A1354" s="59" t="s">
        <v>5267</v>
      </c>
      <c r="B1354" s="59" t="s">
        <v>6680</v>
      </c>
      <c r="C1354" s="59" t="s">
        <v>6700</v>
      </c>
      <c r="D1354" s="59" t="s">
        <v>129</v>
      </c>
      <c r="E1354" s="59">
        <v>12</v>
      </c>
      <c r="F1354" s="59">
        <v>12</v>
      </c>
      <c r="G1354" s="59">
        <v>12</v>
      </c>
      <c r="H1354" s="59">
        <v>12</v>
      </c>
      <c r="I1354" s="59">
        <v>12</v>
      </c>
      <c r="J1354" s="59">
        <v>12</v>
      </c>
      <c r="K1354" s="59">
        <v>12</v>
      </c>
      <c r="L1354" s="59">
        <v>69</v>
      </c>
      <c r="M1354" s="59">
        <v>69</v>
      </c>
      <c r="N1354" s="59">
        <v>69</v>
      </c>
      <c r="O1354" s="59">
        <v>69</v>
      </c>
      <c r="P1354" s="59">
        <v>69</v>
      </c>
      <c r="Q1354" s="59">
        <v>69</v>
      </c>
      <c r="R1354" s="59">
        <v>37966</v>
      </c>
      <c r="S1354" s="90"/>
      <c r="T1354" s="90"/>
      <c r="U1354" s="91"/>
    </row>
    <row r="1355" spans="1:21" ht="13.2" x14ac:dyDescent="0.25">
      <c r="A1355" s="59" t="s">
        <v>5268</v>
      </c>
      <c r="B1355" s="59" t="s">
        <v>6680</v>
      </c>
      <c r="C1355" s="59" t="s">
        <v>6701</v>
      </c>
      <c r="D1355" s="59" t="s">
        <v>129</v>
      </c>
      <c r="E1355" s="59">
        <v>0</v>
      </c>
      <c r="F1355" s="59">
        <v>0</v>
      </c>
      <c r="G1355" s="59">
        <v>0</v>
      </c>
      <c r="H1355" s="59">
        <v>0</v>
      </c>
      <c r="I1355" s="59">
        <v>0</v>
      </c>
      <c r="J1355" s="59">
        <v>0</v>
      </c>
      <c r="K1355" s="59">
        <v>0</v>
      </c>
      <c r="L1355" s="59">
        <v>0</v>
      </c>
      <c r="M1355" s="59">
        <v>0</v>
      </c>
      <c r="N1355" s="59">
        <v>0</v>
      </c>
      <c r="O1355" s="59">
        <v>0</v>
      </c>
      <c r="P1355" s="59">
        <v>0</v>
      </c>
      <c r="Q1355" s="59">
        <v>0</v>
      </c>
      <c r="R1355" s="59">
        <v>0</v>
      </c>
      <c r="S1355" s="90"/>
      <c r="T1355" s="90"/>
      <c r="U1355" s="91"/>
    </row>
    <row r="1356" spans="1:21" ht="13.2" x14ac:dyDescent="0.25">
      <c r="A1356" s="59" t="s">
        <v>5269</v>
      </c>
      <c r="B1356" s="59" t="s">
        <v>6680</v>
      </c>
      <c r="C1356" s="59" t="s">
        <v>6702</v>
      </c>
      <c r="D1356" s="59" t="s">
        <v>129</v>
      </c>
      <c r="E1356" s="59">
        <v>1</v>
      </c>
      <c r="F1356" s="59">
        <v>1</v>
      </c>
      <c r="G1356" s="59">
        <v>1</v>
      </c>
      <c r="H1356" s="59">
        <v>1</v>
      </c>
      <c r="I1356" s="59">
        <v>1</v>
      </c>
      <c r="J1356" s="59">
        <v>1</v>
      </c>
      <c r="K1356" s="59">
        <v>1</v>
      </c>
      <c r="L1356" s="59">
        <v>204</v>
      </c>
      <c r="M1356" s="59">
        <v>204</v>
      </c>
      <c r="N1356" s="59">
        <v>204</v>
      </c>
      <c r="O1356" s="59">
        <v>204</v>
      </c>
      <c r="P1356" s="59">
        <v>204</v>
      </c>
      <c r="Q1356" s="59">
        <v>204</v>
      </c>
      <c r="R1356" s="59">
        <v>94107</v>
      </c>
      <c r="S1356" s="90"/>
      <c r="T1356" s="90"/>
      <c r="U1356" s="91"/>
    </row>
    <row r="1357" spans="1:21" ht="13.2" x14ac:dyDescent="0.25">
      <c r="A1357" s="59" t="s">
        <v>5270</v>
      </c>
      <c r="B1357" s="59" t="s">
        <v>6680</v>
      </c>
      <c r="C1357" s="59" t="s">
        <v>6703</v>
      </c>
      <c r="D1357" s="59" t="s">
        <v>129</v>
      </c>
      <c r="E1357" s="59">
        <v>203</v>
      </c>
      <c r="F1357" s="59">
        <v>203</v>
      </c>
      <c r="G1357" s="59">
        <v>203</v>
      </c>
      <c r="H1357" s="59">
        <v>203</v>
      </c>
      <c r="I1357" s="59">
        <v>203</v>
      </c>
      <c r="J1357" s="59">
        <v>203</v>
      </c>
      <c r="K1357" s="59">
        <v>203</v>
      </c>
      <c r="L1357" s="59">
        <v>0</v>
      </c>
      <c r="M1357" s="59">
        <v>0</v>
      </c>
      <c r="N1357" s="59">
        <v>0</v>
      </c>
      <c r="O1357" s="59">
        <v>0</v>
      </c>
      <c r="P1357" s="59">
        <v>0</v>
      </c>
      <c r="Q1357" s="59">
        <v>0</v>
      </c>
      <c r="R1357" s="59">
        <v>109932</v>
      </c>
      <c r="S1357" s="90"/>
      <c r="T1357" s="90"/>
      <c r="U1357" s="91"/>
    </row>
    <row r="1358" spans="1:21" ht="13.2" x14ac:dyDescent="0.25">
      <c r="A1358" s="59" t="s">
        <v>5271</v>
      </c>
      <c r="B1358" s="59" t="s">
        <v>6680</v>
      </c>
      <c r="C1358" s="59" t="s">
        <v>6704</v>
      </c>
      <c r="D1358" s="59" t="s">
        <v>129</v>
      </c>
      <c r="E1358" s="59">
        <v>0</v>
      </c>
      <c r="F1358" s="59">
        <v>0</v>
      </c>
      <c r="G1358" s="59">
        <v>0</v>
      </c>
      <c r="H1358" s="59">
        <v>0</v>
      </c>
      <c r="I1358" s="59">
        <v>0</v>
      </c>
      <c r="J1358" s="59">
        <v>0</v>
      </c>
      <c r="K1358" s="59">
        <v>0</v>
      </c>
      <c r="L1358" s="59">
        <v>0</v>
      </c>
      <c r="M1358" s="59">
        <v>0</v>
      </c>
      <c r="N1358" s="59">
        <v>0</v>
      </c>
      <c r="O1358" s="59">
        <v>0</v>
      </c>
      <c r="P1358" s="59">
        <v>0</v>
      </c>
      <c r="Q1358" s="59">
        <v>0</v>
      </c>
      <c r="R1358" s="59">
        <v>0</v>
      </c>
      <c r="S1358" s="90"/>
      <c r="T1358" s="90"/>
      <c r="U1358" s="91"/>
    </row>
    <row r="1359" spans="1:21" ht="13.2" x14ac:dyDescent="0.25">
      <c r="A1359" s="59" t="s">
        <v>5272</v>
      </c>
      <c r="B1359" s="59" t="s">
        <v>6680</v>
      </c>
      <c r="C1359" s="59" t="s">
        <v>6705</v>
      </c>
      <c r="D1359" s="59" t="s">
        <v>129</v>
      </c>
      <c r="E1359" s="59">
        <v>557</v>
      </c>
      <c r="F1359" s="59">
        <v>557</v>
      </c>
      <c r="G1359" s="59">
        <v>557</v>
      </c>
      <c r="H1359" s="59">
        <v>557</v>
      </c>
      <c r="I1359" s="59">
        <v>557</v>
      </c>
      <c r="J1359" s="59">
        <v>557</v>
      </c>
      <c r="K1359" s="59">
        <v>557</v>
      </c>
      <c r="L1359" s="59">
        <v>557</v>
      </c>
      <c r="M1359" s="59">
        <v>557</v>
      </c>
      <c r="N1359" s="59">
        <v>557</v>
      </c>
      <c r="O1359" s="59">
        <v>557</v>
      </c>
      <c r="P1359" s="59">
        <v>557</v>
      </c>
      <c r="Q1359" s="59">
        <v>557</v>
      </c>
      <c r="R1359" s="59">
        <v>556690</v>
      </c>
      <c r="S1359" s="90"/>
      <c r="T1359" s="90"/>
      <c r="U1359" s="91"/>
    </row>
    <row r="1360" spans="1:21" ht="13.2" x14ac:dyDescent="0.25">
      <c r="A1360" s="59" t="s">
        <v>5273</v>
      </c>
      <c r="B1360" s="59" t="s">
        <v>6680</v>
      </c>
      <c r="C1360" s="59" t="s">
        <v>6706</v>
      </c>
      <c r="D1360" s="59" t="s">
        <v>129</v>
      </c>
      <c r="E1360" s="59">
        <v>0</v>
      </c>
      <c r="F1360" s="59">
        <v>0</v>
      </c>
      <c r="G1360" s="59">
        <v>0</v>
      </c>
      <c r="H1360" s="59">
        <v>0</v>
      </c>
      <c r="I1360" s="59">
        <v>0</v>
      </c>
      <c r="J1360" s="59">
        <v>0</v>
      </c>
      <c r="K1360" s="59">
        <v>0</v>
      </c>
      <c r="L1360" s="59">
        <v>0</v>
      </c>
      <c r="M1360" s="59">
        <v>0</v>
      </c>
      <c r="N1360" s="59">
        <v>0</v>
      </c>
      <c r="O1360" s="59">
        <v>0</v>
      </c>
      <c r="P1360" s="59">
        <v>0</v>
      </c>
      <c r="Q1360" s="59">
        <v>0</v>
      </c>
      <c r="R1360" s="59">
        <v>0</v>
      </c>
      <c r="S1360" s="90"/>
      <c r="T1360" s="90"/>
      <c r="U1360" s="91"/>
    </row>
    <row r="1361" spans="1:21" ht="13.2" x14ac:dyDescent="0.25">
      <c r="A1361" s="59" t="s">
        <v>5274</v>
      </c>
      <c r="B1361" s="59" t="s">
        <v>6680</v>
      </c>
      <c r="C1361" s="59" t="s">
        <v>6707</v>
      </c>
      <c r="D1361" s="59" t="s">
        <v>129</v>
      </c>
      <c r="E1361" s="59">
        <v>9</v>
      </c>
      <c r="F1361" s="59">
        <v>9</v>
      </c>
      <c r="G1361" s="59">
        <v>9</v>
      </c>
      <c r="H1361" s="59">
        <v>9</v>
      </c>
      <c r="I1361" s="59">
        <v>9</v>
      </c>
      <c r="J1361" s="59">
        <v>9</v>
      </c>
      <c r="K1361" s="59">
        <v>9</v>
      </c>
      <c r="L1361" s="59">
        <v>0</v>
      </c>
      <c r="M1361" s="59">
        <v>0</v>
      </c>
      <c r="N1361" s="59">
        <v>0</v>
      </c>
      <c r="O1361" s="59">
        <v>0</v>
      </c>
      <c r="P1361" s="59">
        <v>0</v>
      </c>
      <c r="Q1361" s="59">
        <v>0</v>
      </c>
      <c r="R1361" s="59">
        <v>5007</v>
      </c>
      <c r="S1361" s="90"/>
      <c r="T1361" s="90"/>
      <c r="U1361" s="91"/>
    </row>
    <row r="1362" spans="1:21" ht="13.2" x14ac:dyDescent="0.25">
      <c r="A1362" s="59" t="s">
        <v>5275</v>
      </c>
      <c r="B1362" s="59" t="s">
        <v>6680</v>
      </c>
      <c r="C1362" s="59" t="s">
        <v>6708</v>
      </c>
      <c r="D1362" s="59" t="s">
        <v>129</v>
      </c>
      <c r="E1362" s="59">
        <v>0</v>
      </c>
      <c r="F1362" s="59">
        <v>0</v>
      </c>
      <c r="G1362" s="59">
        <v>0</v>
      </c>
      <c r="H1362" s="59">
        <v>0</v>
      </c>
      <c r="I1362" s="59">
        <v>0</v>
      </c>
      <c r="J1362" s="59">
        <v>0</v>
      </c>
      <c r="K1362" s="59">
        <v>0</v>
      </c>
      <c r="L1362" s="59">
        <v>0</v>
      </c>
      <c r="M1362" s="59">
        <v>0</v>
      </c>
      <c r="N1362" s="59">
        <v>0</v>
      </c>
      <c r="O1362" s="59">
        <v>0</v>
      </c>
      <c r="P1362" s="59">
        <v>0</v>
      </c>
      <c r="Q1362" s="59">
        <v>0</v>
      </c>
      <c r="R1362" s="59">
        <v>0</v>
      </c>
      <c r="S1362" s="90"/>
      <c r="T1362" s="90"/>
      <c r="U1362" s="91"/>
    </row>
    <row r="1363" spans="1:21" ht="13.2" x14ac:dyDescent="0.25">
      <c r="A1363" s="59" t="s">
        <v>5276</v>
      </c>
      <c r="B1363" s="59" t="s">
        <v>6680</v>
      </c>
      <c r="C1363" s="59" t="s">
        <v>6709</v>
      </c>
      <c r="D1363" s="59" t="s">
        <v>129</v>
      </c>
      <c r="E1363" s="59">
        <v>0</v>
      </c>
      <c r="F1363" s="59">
        <v>0</v>
      </c>
      <c r="G1363" s="59">
        <v>0</v>
      </c>
      <c r="H1363" s="59">
        <v>0</v>
      </c>
      <c r="I1363" s="59">
        <v>0</v>
      </c>
      <c r="J1363" s="59">
        <v>0</v>
      </c>
      <c r="K1363" s="59">
        <v>0</v>
      </c>
      <c r="L1363" s="59">
        <v>0</v>
      </c>
      <c r="M1363" s="59">
        <v>0</v>
      </c>
      <c r="N1363" s="59">
        <v>0</v>
      </c>
      <c r="O1363" s="59">
        <v>0</v>
      </c>
      <c r="P1363" s="59">
        <v>0</v>
      </c>
      <c r="Q1363" s="59">
        <v>0</v>
      </c>
      <c r="R1363" s="59">
        <v>0</v>
      </c>
      <c r="S1363" s="90"/>
      <c r="T1363" s="90"/>
      <c r="U1363" s="91"/>
    </row>
    <row r="1364" spans="1:21" ht="13.2" x14ac:dyDescent="0.25">
      <c r="A1364" s="59" t="s">
        <v>5277</v>
      </c>
      <c r="B1364" s="59" t="s">
        <v>6680</v>
      </c>
      <c r="C1364" s="59" t="s">
        <v>6710</v>
      </c>
      <c r="D1364" s="59" t="s">
        <v>129</v>
      </c>
      <c r="E1364" s="59">
        <v>101</v>
      </c>
      <c r="F1364" s="59">
        <v>101</v>
      </c>
      <c r="G1364" s="59">
        <v>101</v>
      </c>
      <c r="H1364" s="59">
        <v>101</v>
      </c>
      <c r="I1364" s="59">
        <v>101</v>
      </c>
      <c r="J1364" s="59">
        <v>101</v>
      </c>
      <c r="K1364" s="59">
        <v>101</v>
      </c>
      <c r="L1364" s="59">
        <v>110</v>
      </c>
      <c r="M1364" s="59">
        <v>110</v>
      </c>
      <c r="N1364" s="59">
        <v>110</v>
      </c>
      <c r="O1364" s="59">
        <v>110</v>
      </c>
      <c r="P1364" s="59">
        <v>110</v>
      </c>
      <c r="Q1364" s="59">
        <v>110</v>
      </c>
      <c r="R1364" s="59">
        <v>104773</v>
      </c>
      <c r="S1364" s="90"/>
      <c r="T1364" s="90"/>
      <c r="U1364" s="91"/>
    </row>
    <row r="1365" spans="1:21" ht="13.2" x14ac:dyDescent="0.25">
      <c r="A1365" s="59" t="s">
        <v>5278</v>
      </c>
      <c r="B1365" s="59" t="s">
        <v>6680</v>
      </c>
      <c r="C1365" s="59" t="s">
        <v>6711</v>
      </c>
      <c r="D1365" s="59" t="s">
        <v>129</v>
      </c>
      <c r="E1365" s="59">
        <v>0</v>
      </c>
      <c r="F1365" s="59">
        <v>0</v>
      </c>
      <c r="G1365" s="59">
        <v>0</v>
      </c>
      <c r="H1365" s="59">
        <v>0</v>
      </c>
      <c r="I1365" s="59">
        <v>0</v>
      </c>
      <c r="J1365" s="59">
        <v>0</v>
      </c>
      <c r="K1365" s="59">
        <v>0</v>
      </c>
      <c r="L1365" s="59">
        <v>0</v>
      </c>
      <c r="M1365" s="59">
        <v>0</v>
      </c>
      <c r="N1365" s="59">
        <v>0</v>
      </c>
      <c r="O1365" s="59">
        <v>0</v>
      </c>
      <c r="P1365" s="59">
        <v>0</v>
      </c>
      <c r="Q1365" s="59">
        <v>0</v>
      </c>
      <c r="R1365" s="59">
        <v>0</v>
      </c>
      <c r="S1365" s="90"/>
      <c r="T1365" s="90"/>
      <c r="U1365" s="91"/>
    </row>
    <row r="1366" spans="1:21" ht="13.2" x14ac:dyDescent="0.25">
      <c r="A1366" s="59" t="s">
        <v>5279</v>
      </c>
      <c r="B1366" s="59" t="s">
        <v>6680</v>
      </c>
      <c r="C1366" s="59" t="s">
        <v>6712</v>
      </c>
      <c r="D1366" s="59" t="s">
        <v>129</v>
      </c>
      <c r="E1366" s="59">
        <v>0</v>
      </c>
      <c r="F1366" s="59">
        <v>0</v>
      </c>
      <c r="G1366" s="59">
        <v>0</v>
      </c>
      <c r="H1366" s="59">
        <v>0</v>
      </c>
      <c r="I1366" s="59">
        <v>0</v>
      </c>
      <c r="J1366" s="59">
        <v>0</v>
      </c>
      <c r="K1366" s="59">
        <v>0</v>
      </c>
      <c r="L1366" s="59">
        <v>0</v>
      </c>
      <c r="M1366" s="59">
        <v>0</v>
      </c>
      <c r="N1366" s="59">
        <v>0</v>
      </c>
      <c r="O1366" s="59">
        <v>0</v>
      </c>
      <c r="P1366" s="59">
        <v>0</v>
      </c>
      <c r="Q1366" s="59">
        <v>0</v>
      </c>
      <c r="R1366" s="59">
        <v>0</v>
      </c>
      <c r="S1366" s="90"/>
      <c r="T1366" s="90"/>
      <c r="U1366" s="91"/>
    </row>
    <row r="1367" spans="1:21" ht="13.2" x14ac:dyDescent="0.25">
      <c r="A1367" s="59" t="s">
        <v>5280</v>
      </c>
      <c r="B1367" s="59" t="s">
        <v>6680</v>
      </c>
      <c r="C1367" s="59" t="s">
        <v>6713</v>
      </c>
      <c r="D1367" s="59" t="s">
        <v>129</v>
      </c>
      <c r="E1367" s="59">
        <v>33</v>
      </c>
      <c r="F1367" s="59">
        <v>33</v>
      </c>
      <c r="G1367" s="59">
        <v>33</v>
      </c>
      <c r="H1367" s="59">
        <v>33</v>
      </c>
      <c r="I1367" s="59">
        <v>33</v>
      </c>
      <c r="J1367" s="59">
        <v>33</v>
      </c>
      <c r="K1367" s="59">
        <v>33</v>
      </c>
      <c r="L1367" s="59">
        <v>33</v>
      </c>
      <c r="M1367" s="59">
        <v>33</v>
      </c>
      <c r="N1367" s="59">
        <v>33</v>
      </c>
      <c r="O1367" s="59">
        <v>33</v>
      </c>
      <c r="P1367" s="59">
        <v>33</v>
      </c>
      <c r="Q1367" s="59">
        <v>33</v>
      </c>
      <c r="R1367" s="59">
        <v>32609</v>
      </c>
      <c r="S1367" s="90"/>
      <c r="T1367" s="90"/>
      <c r="U1367" s="91"/>
    </row>
    <row r="1368" spans="1:21" ht="13.2" x14ac:dyDescent="0.25">
      <c r="A1368" s="59" t="s">
        <v>5281</v>
      </c>
      <c r="B1368" s="59" t="s">
        <v>6680</v>
      </c>
      <c r="C1368" s="59" t="s">
        <v>6714</v>
      </c>
      <c r="D1368" s="59" t="s">
        <v>129</v>
      </c>
      <c r="E1368" s="59">
        <v>0</v>
      </c>
      <c r="F1368" s="59">
        <v>0</v>
      </c>
      <c r="G1368" s="59">
        <v>0</v>
      </c>
      <c r="H1368" s="59">
        <v>0</v>
      </c>
      <c r="I1368" s="59">
        <v>0</v>
      </c>
      <c r="J1368" s="59">
        <v>0</v>
      </c>
      <c r="K1368" s="59">
        <v>0</v>
      </c>
      <c r="L1368" s="59">
        <v>0</v>
      </c>
      <c r="M1368" s="59">
        <v>0</v>
      </c>
      <c r="N1368" s="59">
        <v>0</v>
      </c>
      <c r="O1368" s="59">
        <v>0</v>
      </c>
      <c r="P1368" s="59">
        <v>0</v>
      </c>
      <c r="Q1368" s="59">
        <v>0</v>
      </c>
      <c r="R1368" s="59">
        <v>0</v>
      </c>
      <c r="S1368" s="90"/>
      <c r="T1368" s="90"/>
      <c r="U1368" s="91"/>
    </row>
    <row r="1369" spans="1:21" ht="13.2" x14ac:dyDescent="0.25">
      <c r="A1369" s="59" t="s">
        <v>5282</v>
      </c>
      <c r="B1369" s="59" t="s">
        <v>6680</v>
      </c>
      <c r="C1369" s="59" t="s">
        <v>6715</v>
      </c>
      <c r="D1369" s="59" t="s">
        <v>129</v>
      </c>
      <c r="E1369" s="59">
        <v>245</v>
      </c>
      <c r="F1369" s="59">
        <v>245</v>
      </c>
      <c r="G1369" s="59">
        <v>245</v>
      </c>
      <c r="H1369" s="59">
        <v>245</v>
      </c>
      <c r="I1369" s="59">
        <v>245</v>
      </c>
      <c r="J1369" s="59">
        <v>245</v>
      </c>
      <c r="K1369" s="59">
        <v>245</v>
      </c>
      <c r="L1369" s="59">
        <v>2348</v>
      </c>
      <c r="M1369" s="59">
        <v>2348</v>
      </c>
      <c r="N1369" s="59">
        <v>2348</v>
      </c>
      <c r="O1369" s="59">
        <v>2348</v>
      </c>
      <c r="P1369" s="59">
        <v>2348</v>
      </c>
      <c r="Q1369" s="59">
        <v>2348</v>
      </c>
      <c r="R1369" s="59">
        <v>1209240</v>
      </c>
      <c r="S1369" s="90"/>
      <c r="T1369" s="90"/>
      <c r="U1369" s="91"/>
    </row>
    <row r="1370" spans="1:21" ht="13.2" x14ac:dyDescent="0.25">
      <c r="A1370" s="59" t="s">
        <v>5283</v>
      </c>
      <c r="B1370" s="59" t="s">
        <v>6680</v>
      </c>
      <c r="C1370" s="59" t="s">
        <v>6716</v>
      </c>
      <c r="D1370" s="59" t="s">
        <v>129</v>
      </c>
      <c r="E1370" s="59">
        <v>2103</v>
      </c>
      <c r="F1370" s="59">
        <v>2103</v>
      </c>
      <c r="G1370" s="59">
        <v>2103</v>
      </c>
      <c r="H1370" s="59">
        <v>2103</v>
      </c>
      <c r="I1370" s="59">
        <v>2103</v>
      </c>
      <c r="J1370" s="59">
        <v>2103</v>
      </c>
      <c r="K1370" s="59">
        <v>2103</v>
      </c>
      <c r="L1370" s="59">
        <v>0</v>
      </c>
      <c r="M1370" s="59">
        <v>0</v>
      </c>
      <c r="N1370" s="59">
        <v>0</v>
      </c>
      <c r="O1370" s="59">
        <v>0</v>
      </c>
      <c r="P1370" s="59">
        <v>0</v>
      </c>
      <c r="Q1370" s="59">
        <v>0</v>
      </c>
      <c r="R1370" s="59">
        <v>1139062</v>
      </c>
      <c r="S1370" s="90"/>
      <c r="T1370" s="90"/>
      <c r="U1370" s="91"/>
    </row>
    <row r="1371" spans="1:21" ht="13.2" x14ac:dyDescent="0.25">
      <c r="A1371" s="59" t="s">
        <v>5284</v>
      </c>
      <c r="B1371" s="59" t="s">
        <v>6680</v>
      </c>
      <c r="C1371" s="59" t="s">
        <v>6717</v>
      </c>
      <c r="D1371" s="59" t="s">
        <v>129</v>
      </c>
      <c r="E1371" s="59">
        <v>70</v>
      </c>
      <c r="F1371" s="59">
        <v>70</v>
      </c>
      <c r="G1371" s="59">
        <v>70</v>
      </c>
      <c r="H1371" s="59">
        <v>70</v>
      </c>
      <c r="I1371" s="59">
        <v>70</v>
      </c>
      <c r="J1371" s="59">
        <v>70</v>
      </c>
      <c r="K1371" s="59">
        <v>70</v>
      </c>
      <c r="L1371" s="59">
        <v>124</v>
      </c>
      <c r="M1371" s="59">
        <v>124</v>
      </c>
      <c r="N1371" s="59">
        <v>124</v>
      </c>
      <c r="O1371" s="59">
        <v>124</v>
      </c>
      <c r="P1371" s="59">
        <v>124</v>
      </c>
      <c r="Q1371" s="59">
        <v>124</v>
      </c>
      <c r="R1371" s="59">
        <v>94516</v>
      </c>
      <c r="S1371" s="90"/>
      <c r="T1371" s="90"/>
      <c r="U1371" s="91"/>
    </row>
    <row r="1372" spans="1:21" ht="13.2" x14ac:dyDescent="0.25">
      <c r="A1372" s="59" t="s">
        <v>5285</v>
      </c>
      <c r="B1372" s="59" t="s">
        <v>6680</v>
      </c>
      <c r="C1372" s="59" t="s">
        <v>6718</v>
      </c>
      <c r="D1372" s="59" t="s">
        <v>129</v>
      </c>
      <c r="E1372" s="59">
        <v>0</v>
      </c>
      <c r="F1372" s="59">
        <v>0</v>
      </c>
      <c r="G1372" s="59">
        <v>0</v>
      </c>
      <c r="H1372" s="59">
        <v>0</v>
      </c>
      <c r="I1372" s="59">
        <v>0</v>
      </c>
      <c r="J1372" s="59">
        <v>0</v>
      </c>
      <c r="K1372" s="59">
        <v>0</v>
      </c>
      <c r="L1372" s="59">
        <v>0</v>
      </c>
      <c r="M1372" s="59">
        <v>0</v>
      </c>
      <c r="N1372" s="59">
        <v>0</v>
      </c>
      <c r="O1372" s="59">
        <v>0</v>
      </c>
      <c r="P1372" s="59">
        <v>0</v>
      </c>
      <c r="Q1372" s="59">
        <v>0</v>
      </c>
      <c r="R1372" s="59">
        <v>0</v>
      </c>
      <c r="S1372" s="90"/>
      <c r="T1372" s="90"/>
      <c r="U1372" s="91"/>
    </row>
    <row r="1373" spans="1:21" ht="13.2" x14ac:dyDescent="0.25">
      <c r="A1373" s="59" t="s">
        <v>5286</v>
      </c>
      <c r="B1373" s="59" t="s">
        <v>6680</v>
      </c>
      <c r="C1373" s="59" t="s">
        <v>6719</v>
      </c>
      <c r="D1373" s="59" t="s">
        <v>129</v>
      </c>
      <c r="E1373" s="59">
        <v>1656</v>
      </c>
      <c r="F1373" s="59">
        <v>1656</v>
      </c>
      <c r="G1373" s="59">
        <v>1656</v>
      </c>
      <c r="H1373" s="59">
        <v>1656</v>
      </c>
      <c r="I1373" s="59">
        <v>1656</v>
      </c>
      <c r="J1373" s="59">
        <v>1656</v>
      </c>
      <c r="K1373" s="59">
        <v>1656</v>
      </c>
      <c r="L1373" s="59">
        <v>1656</v>
      </c>
      <c r="M1373" s="59">
        <v>1656</v>
      </c>
      <c r="N1373" s="59">
        <v>1656</v>
      </c>
      <c r="O1373" s="59">
        <v>1656</v>
      </c>
      <c r="P1373" s="59">
        <v>1656</v>
      </c>
      <c r="Q1373" s="59">
        <v>1656</v>
      </c>
      <c r="R1373" s="59">
        <v>1655837</v>
      </c>
      <c r="S1373" s="90"/>
      <c r="T1373" s="90"/>
      <c r="U1373" s="91"/>
    </row>
    <row r="1374" spans="1:21" ht="13.2" x14ac:dyDescent="0.25">
      <c r="A1374" s="59" t="s">
        <v>5287</v>
      </c>
      <c r="B1374" s="59" t="s">
        <v>6680</v>
      </c>
      <c r="C1374" s="59" t="s">
        <v>6720</v>
      </c>
      <c r="D1374" s="59" t="s">
        <v>129</v>
      </c>
      <c r="E1374" s="59">
        <v>0</v>
      </c>
      <c r="F1374" s="59">
        <v>0</v>
      </c>
      <c r="G1374" s="59">
        <v>0</v>
      </c>
      <c r="H1374" s="59">
        <v>0</v>
      </c>
      <c r="I1374" s="59">
        <v>0</v>
      </c>
      <c r="J1374" s="59">
        <v>0</v>
      </c>
      <c r="K1374" s="59">
        <v>0</v>
      </c>
      <c r="L1374" s="59">
        <v>0</v>
      </c>
      <c r="M1374" s="59">
        <v>0</v>
      </c>
      <c r="N1374" s="59">
        <v>0</v>
      </c>
      <c r="O1374" s="59">
        <v>0</v>
      </c>
      <c r="P1374" s="59">
        <v>0</v>
      </c>
      <c r="Q1374" s="59">
        <v>0</v>
      </c>
      <c r="R1374" s="59">
        <v>0</v>
      </c>
      <c r="S1374" s="90"/>
      <c r="T1374" s="90"/>
      <c r="U1374" s="91"/>
    </row>
    <row r="1375" spans="1:21" ht="13.2" x14ac:dyDescent="0.25">
      <c r="A1375" s="59" t="s">
        <v>5288</v>
      </c>
      <c r="B1375" s="59" t="s">
        <v>6680</v>
      </c>
      <c r="C1375" s="59" t="s">
        <v>6721</v>
      </c>
      <c r="D1375" s="59" t="s">
        <v>129</v>
      </c>
      <c r="E1375" s="59">
        <v>15928</v>
      </c>
      <c r="F1375" s="59">
        <v>15928</v>
      </c>
      <c r="G1375" s="59">
        <v>15928</v>
      </c>
      <c r="H1375" s="59">
        <v>15928</v>
      </c>
      <c r="I1375" s="59">
        <v>15928</v>
      </c>
      <c r="J1375" s="59">
        <v>15928</v>
      </c>
      <c r="K1375" s="59">
        <v>15928</v>
      </c>
      <c r="L1375" s="59">
        <v>15928</v>
      </c>
      <c r="M1375" s="59">
        <v>15928</v>
      </c>
      <c r="N1375" s="59">
        <v>15928</v>
      </c>
      <c r="O1375" s="59">
        <v>15928</v>
      </c>
      <c r="P1375" s="59">
        <v>15928</v>
      </c>
      <c r="Q1375" s="59">
        <v>15928</v>
      </c>
      <c r="R1375" s="59">
        <v>15927851</v>
      </c>
      <c r="S1375" s="90"/>
      <c r="T1375" s="90"/>
      <c r="U1375" s="91"/>
    </row>
    <row r="1376" spans="1:21" ht="13.2" x14ac:dyDescent="0.25">
      <c r="A1376" s="59" t="s">
        <v>5289</v>
      </c>
      <c r="B1376" s="59" t="s">
        <v>6680</v>
      </c>
      <c r="C1376" s="59" t="s">
        <v>6722</v>
      </c>
      <c r="D1376" s="59" t="s">
        <v>129</v>
      </c>
      <c r="E1376" s="59">
        <v>0</v>
      </c>
      <c r="F1376" s="59">
        <v>0</v>
      </c>
      <c r="G1376" s="59">
        <v>0</v>
      </c>
      <c r="H1376" s="59">
        <v>0</v>
      </c>
      <c r="I1376" s="59">
        <v>0</v>
      </c>
      <c r="J1376" s="59">
        <v>0</v>
      </c>
      <c r="K1376" s="59">
        <v>0</v>
      </c>
      <c r="L1376" s="59">
        <v>0</v>
      </c>
      <c r="M1376" s="59">
        <v>0</v>
      </c>
      <c r="N1376" s="59">
        <v>0</v>
      </c>
      <c r="O1376" s="59">
        <v>0</v>
      </c>
      <c r="P1376" s="59">
        <v>0</v>
      </c>
      <c r="Q1376" s="59">
        <v>0</v>
      </c>
      <c r="R1376" s="59">
        <v>0</v>
      </c>
      <c r="S1376" s="90"/>
      <c r="T1376" s="90"/>
      <c r="U1376" s="91"/>
    </row>
    <row r="1377" spans="1:21" ht="13.2" x14ac:dyDescent="0.25">
      <c r="A1377" s="59" t="s">
        <v>5290</v>
      </c>
      <c r="B1377" s="59" t="s">
        <v>6680</v>
      </c>
      <c r="C1377" s="59" t="s">
        <v>6723</v>
      </c>
      <c r="D1377" s="59" t="s">
        <v>129</v>
      </c>
      <c r="E1377" s="59">
        <v>3</v>
      </c>
      <c r="F1377" s="59">
        <v>3</v>
      </c>
      <c r="G1377" s="59">
        <v>3</v>
      </c>
      <c r="H1377" s="59">
        <v>3</v>
      </c>
      <c r="I1377" s="59">
        <v>3</v>
      </c>
      <c r="J1377" s="59">
        <v>3</v>
      </c>
      <c r="K1377" s="59">
        <v>3</v>
      </c>
      <c r="L1377" s="59">
        <v>3</v>
      </c>
      <c r="M1377" s="59">
        <v>3</v>
      </c>
      <c r="N1377" s="59">
        <v>3</v>
      </c>
      <c r="O1377" s="59">
        <v>3</v>
      </c>
      <c r="P1377" s="59">
        <v>3</v>
      </c>
      <c r="Q1377" s="59">
        <v>3</v>
      </c>
      <c r="R1377" s="59">
        <v>2655</v>
      </c>
      <c r="S1377" s="90"/>
      <c r="T1377" s="90"/>
      <c r="U1377" s="91"/>
    </row>
    <row r="1378" spans="1:21" ht="13.2" x14ac:dyDescent="0.25">
      <c r="A1378" s="59" t="s">
        <v>5291</v>
      </c>
      <c r="B1378" s="59" t="s">
        <v>6680</v>
      </c>
      <c r="C1378" s="59" t="s">
        <v>6724</v>
      </c>
      <c r="D1378" s="59" t="s">
        <v>129</v>
      </c>
      <c r="E1378" s="59">
        <v>0</v>
      </c>
      <c r="F1378" s="59">
        <v>0</v>
      </c>
      <c r="G1378" s="59">
        <v>0</v>
      </c>
      <c r="H1378" s="59">
        <v>0</v>
      </c>
      <c r="I1378" s="59">
        <v>0</v>
      </c>
      <c r="J1378" s="59">
        <v>0</v>
      </c>
      <c r="K1378" s="59">
        <v>0</v>
      </c>
      <c r="L1378" s="59">
        <v>0</v>
      </c>
      <c r="M1378" s="59">
        <v>0</v>
      </c>
      <c r="N1378" s="59">
        <v>0</v>
      </c>
      <c r="O1378" s="59">
        <v>0</v>
      </c>
      <c r="P1378" s="59">
        <v>0</v>
      </c>
      <c r="Q1378" s="59">
        <v>0</v>
      </c>
      <c r="R1378" s="59">
        <v>0</v>
      </c>
      <c r="S1378" s="90"/>
      <c r="T1378" s="90"/>
      <c r="U1378" s="91"/>
    </row>
    <row r="1379" spans="1:21" ht="13.2" x14ac:dyDescent="0.25">
      <c r="A1379" s="59" t="s">
        <v>5292</v>
      </c>
      <c r="B1379" s="59" t="s">
        <v>6680</v>
      </c>
      <c r="C1379" s="59" t="s">
        <v>6725</v>
      </c>
      <c r="D1379" s="59" t="s">
        <v>129</v>
      </c>
      <c r="E1379" s="59">
        <v>299</v>
      </c>
      <c r="F1379" s="59">
        <v>299</v>
      </c>
      <c r="G1379" s="59">
        <v>299</v>
      </c>
      <c r="H1379" s="59">
        <v>299</v>
      </c>
      <c r="I1379" s="59">
        <v>299</v>
      </c>
      <c r="J1379" s="59">
        <v>299</v>
      </c>
      <c r="K1379" s="59">
        <v>299</v>
      </c>
      <c r="L1379" s="59">
        <v>299</v>
      </c>
      <c r="M1379" s="59">
        <v>299</v>
      </c>
      <c r="N1379" s="59">
        <v>299</v>
      </c>
      <c r="O1379" s="59">
        <v>299</v>
      </c>
      <c r="P1379" s="59">
        <v>299</v>
      </c>
      <c r="Q1379" s="59">
        <v>299</v>
      </c>
      <c r="R1379" s="59">
        <v>298561</v>
      </c>
      <c r="S1379" s="90"/>
      <c r="T1379" s="90"/>
      <c r="U1379" s="91"/>
    </row>
    <row r="1380" spans="1:21" ht="13.2" x14ac:dyDescent="0.25">
      <c r="A1380" s="59" t="s">
        <v>5293</v>
      </c>
      <c r="B1380" s="59" t="s">
        <v>6680</v>
      </c>
      <c r="C1380" s="59" t="s">
        <v>6726</v>
      </c>
      <c r="D1380" s="59" t="s">
        <v>129</v>
      </c>
      <c r="E1380" s="59">
        <v>0</v>
      </c>
      <c r="F1380" s="59">
        <v>0</v>
      </c>
      <c r="G1380" s="59">
        <v>0</v>
      </c>
      <c r="H1380" s="59">
        <v>0</v>
      </c>
      <c r="I1380" s="59">
        <v>0</v>
      </c>
      <c r="J1380" s="59">
        <v>0</v>
      </c>
      <c r="K1380" s="59">
        <v>0</v>
      </c>
      <c r="L1380" s="59">
        <v>0</v>
      </c>
      <c r="M1380" s="59">
        <v>0</v>
      </c>
      <c r="N1380" s="59">
        <v>0</v>
      </c>
      <c r="O1380" s="59">
        <v>0</v>
      </c>
      <c r="P1380" s="59">
        <v>0</v>
      </c>
      <c r="Q1380" s="59">
        <v>0</v>
      </c>
      <c r="R1380" s="59">
        <v>0</v>
      </c>
      <c r="S1380" s="90"/>
      <c r="T1380" s="90"/>
      <c r="U1380" s="91"/>
    </row>
    <row r="1381" spans="1:21" ht="13.2" x14ac:dyDescent="0.25">
      <c r="A1381" s="59" t="s">
        <v>5294</v>
      </c>
      <c r="B1381" s="59" t="s">
        <v>6680</v>
      </c>
      <c r="C1381" s="59" t="s">
        <v>6727</v>
      </c>
      <c r="D1381" s="59" t="s">
        <v>129</v>
      </c>
      <c r="E1381" s="59">
        <v>0</v>
      </c>
      <c r="F1381" s="59">
        <v>0</v>
      </c>
      <c r="G1381" s="59">
        <v>0</v>
      </c>
      <c r="H1381" s="59">
        <v>0</v>
      </c>
      <c r="I1381" s="59">
        <v>0</v>
      </c>
      <c r="J1381" s="59">
        <v>0</v>
      </c>
      <c r="K1381" s="59">
        <v>0</v>
      </c>
      <c r="L1381" s="59">
        <v>0</v>
      </c>
      <c r="M1381" s="59">
        <v>0</v>
      </c>
      <c r="N1381" s="59">
        <v>0</v>
      </c>
      <c r="O1381" s="59">
        <v>0</v>
      </c>
      <c r="P1381" s="59">
        <v>0</v>
      </c>
      <c r="Q1381" s="59">
        <v>0</v>
      </c>
      <c r="R1381" s="59">
        <v>0</v>
      </c>
      <c r="S1381" s="90"/>
      <c r="T1381" s="90"/>
      <c r="U1381" s="91"/>
    </row>
    <row r="1382" spans="1:21" ht="13.2" x14ac:dyDescent="0.25">
      <c r="A1382" s="59" t="s">
        <v>5295</v>
      </c>
      <c r="B1382" s="59" t="s">
        <v>6680</v>
      </c>
      <c r="C1382" s="59" t="s">
        <v>6728</v>
      </c>
      <c r="D1382" s="59" t="s">
        <v>129</v>
      </c>
      <c r="E1382" s="59">
        <v>0</v>
      </c>
      <c r="F1382" s="59">
        <v>0</v>
      </c>
      <c r="G1382" s="59">
        <v>0</v>
      </c>
      <c r="H1382" s="59">
        <v>0</v>
      </c>
      <c r="I1382" s="59">
        <v>0</v>
      </c>
      <c r="J1382" s="59">
        <v>0</v>
      </c>
      <c r="K1382" s="59">
        <v>0</v>
      </c>
      <c r="L1382" s="59">
        <v>0</v>
      </c>
      <c r="M1382" s="59">
        <v>0</v>
      </c>
      <c r="N1382" s="59">
        <v>0</v>
      </c>
      <c r="O1382" s="59">
        <v>0</v>
      </c>
      <c r="P1382" s="59">
        <v>0</v>
      </c>
      <c r="Q1382" s="59">
        <v>0</v>
      </c>
      <c r="R1382" s="59">
        <v>0</v>
      </c>
      <c r="S1382" s="90"/>
      <c r="T1382" s="90"/>
      <c r="U1382" s="91"/>
    </row>
    <row r="1383" spans="1:21" ht="13.2" x14ac:dyDescent="0.25">
      <c r="A1383" s="59" t="s">
        <v>5296</v>
      </c>
      <c r="B1383" s="59" t="s">
        <v>6680</v>
      </c>
      <c r="C1383" s="59" t="s">
        <v>6729</v>
      </c>
      <c r="D1383" s="59" t="s">
        <v>129</v>
      </c>
      <c r="E1383" s="59">
        <v>0</v>
      </c>
      <c r="F1383" s="59">
        <v>0</v>
      </c>
      <c r="G1383" s="59">
        <v>0</v>
      </c>
      <c r="H1383" s="59">
        <v>0</v>
      </c>
      <c r="I1383" s="59">
        <v>0</v>
      </c>
      <c r="J1383" s="59">
        <v>0</v>
      </c>
      <c r="K1383" s="59">
        <v>0</v>
      </c>
      <c r="L1383" s="59">
        <v>0</v>
      </c>
      <c r="M1383" s="59">
        <v>0</v>
      </c>
      <c r="N1383" s="59">
        <v>0</v>
      </c>
      <c r="O1383" s="59">
        <v>0</v>
      </c>
      <c r="P1383" s="59">
        <v>0</v>
      </c>
      <c r="Q1383" s="59">
        <v>0</v>
      </c>
      <c r="R1383" s="59">
        <v>0</v>
      </c>
      <c r="S1383" s="90"/>
      <c r="T1383" s="90"/>
      <c r="U1383" s="91"/>
    </row>
    <row r="1384" spans="1:21" ht="13.2" x14ac:dyDescent="0.25">
      <c r="A1384" s="59" t="s">
        <v>5297</v>
      </c>
      <c r="B1384" s="59" t="s">
        <v>6680</v>
      </c>
      <c r="C1384" s="59" t="s">
        <v>6730</v>
      </c>
      <c r="D1384" s="59" t="s">
        <v>129</v>
      </c>
      <c r="E1384" s="59">
        <v>0</v>
      </c>
      <c r="F1384" s="59">
        <v>0</v>
      </c>
      <c r="G1384" s="59">
        <v>0</v>
      </c>
      <c r="H1384" s="59">
        <v>0</v>
      </c>
      <c r="I1384" s="59">
        <v>0</v>
      </c>
      <c r="J1384" s="59">
        <v>0</v>
      </c>
      <c r="K1384" s="59">
        <v>0</v>
      </c>
      <c r="L1384" s="59">
        <v>0</v>
      </c>
      <c r="M1384" s="59">
        <v>0</v>
      </c>
      <c r="N1384" s="59">
        <v>0</v>
      </c>
      <c r="O1384" s="59">
        <v>0</v>
      </c>
      <c r="P1384" s="59">
        <v>0</v>
      </c>
      <c r="Q1384" s="59">
        <v>0</v>
      </c>
      <c r="R1384" s="59">
        <v>0</v>
      </c>
      <c r="S1384" s="90"/>
      <c r="T1384" s="90"/>
      <c r="U1384" s="91"/>
    </row>
    <row r="1385" spans="1:21" ht="13.2" x14ac:dyDescent="0.25">
      <c r="A1385" s="59" t="s">
        <v>5298</v>
      </c>
      <c r="B1385" s="59" t="s">
        <v>6680</v>
      </c>
      <c r="C1385" s="59" t="s">
        <v>6731</v>
      </c>
      <c r="D1385" s="59" t="s">
        <v>129</v>
      </c>
      <c r="E1385" s="59">
        <v>150</v>
      </c>
      <c r="F1385" s="59">
        <v>150</v>
      </c>
      <c r="G1385" s="59">
        <v>150</v>
      </c>
      <c r="H1385" s="59">
        <v>150</v>
      </c>
      <c r="I1385" s="59">
        <v>150</v>
      </c>
      <c r="J1385" s="59">
        <v>150</v>
      </c>
      <c r="K1385" s="59">
        <v>150</v>
      </c>
      <c r="L1385" s="59">
        <v>150</v>
      </c>
      <c r="M1385" s="59">
        <v>150</v>
      </c>
      <c r="N1385" s="59">
        <v>150</v>
      </c>
      <c r="O1385" s="59">
        <v>150</v>
      </c>
      <c r="P1385" s="59">
        <v>150</v>
      </c>
      <c r="Q1385" s="59">
        <v>150</v>
      </c>
      <c r="R1385" s="59">
        <v>150385</v>
      </c>
      <c r="S1385" s="90"/>
      <c r="T1385" s="90"/>
      <c r="U1385" s="91"/>
    </row>
    <row r="1386" spans="1:21" ht="13.2" x14ac:dyDescent="0.25">
      <c r="A1386" s="59" t="s">
        <v>5299</v>
      </c>
      <c r="B1386" s="59" t="s">
        <v>6680</v>
      </c>
      <c r="C1386" s="59" t="s">
        <v>6732</v>
      </c>
      <c r="D1386" s="59" t="s">
        <v>129</v>
      </c>
      <c r="E1386" s="59">
        <v>0</v>
      </c>
      <c r="F1386" s="59">
        <v>0</v>
      </c>
      <c r="G1386" s="59">
        <v>0</v>
      </c>
      <c r="H1386" s="59">
        <v>0</v>
      </c>
      <c r="I1386" s="59">
        <v>0</v>
      </c>
      <c r="J1386" s="59">
        <v>0</v>
      </c>
      <c r="K1386" s="59">
        <v>0</v>
      </c>
      <c r="L1386" s="59">
        <v>0</v>
      </c>
      <c r="M1386" s="59">
        <v>0</v>
      </c>
      <c r="N1386" s="59">
        <v>0</v>
      </c>
      <c r="O1386" s="59">
        <v>0</v>
      </c>
      <c r="P1386" s="59">
        <v>0</v>
      </c>
      <c r="Q1386" s="59">
        <v>0</v>
      </c>
      <c r="R1386" s="59">
        <v>0</v>
      </c>
      <c r="S1386" s="90"/>
      <c r="T1386" s="90"/>
      <c r="U1386" s="91"/>
    </row>
    <row r="1387" spans="1:21" ht="13.2" x14ac:dyDescent="0.25">
      <c r="A1387" s="59" t="s">
        <v>5300</v>
      </c>
      <c r="B1387" s="59" t="s">
        <v>6680</v>
      </c>
      <c r="C1387" s="59" t="s">
        <v>6733</v>
      </c>
      <c r="D1387" s="59" t="s">
        <v>129</v>
      </c>
      <c r="E1387" s="59">
        <v>0</v>
      </c>
      <c r="F1387" s="59">
        <v>0</v>
      </c>
      <c r="G1387" s="59">
        <v>0</v>
      </c>
      <c r="H1387" s="59">
        <v>0</v>
      </c>
      <c r="I1387" s="59">
        <v>0</v>
      </c>
      <c r="J1387" s="59">
        <v>0</v>
      </c>
      <c r="K1387" s="59">
        <v>0</v>
      </c>
      <c r="L1387" s="59">
        <v>0</v>
      </c>
      <c r="M1387" s="59">
        <v>0</v>
      </c>
      <c r="N1387" s="59">
        <v>0</v>
      </c>
      <c r="O1387" s="59">
        <v>0</v>
      </c>
      <c r="P1387" s="59">
        <v>0</v>
      </c>
      <c r="Q1387" s="59">
        <v>0</v>
      </c>
      <c r="R1387" s="59">
        <v>0</v>
      </c>
      <c r="S1387" s="90"/>
      <c r="T1387" s="90"/>
      <c r="U1387" s="91"/>
    </row>
    <row r="1388" spans="1:21" ht="13.2" x14ac:dyDescent="0.25">
      <c r="A1388" s="59" t="s">
        <v>5301</v>
      </c>
      <c r="B1388" s="59" t="s">
        <v>6680</v>
      </c>
      <c r="C1388" s="59" t="s">
        <v>6734</v>
      </c>
      <c r="D1388" s="59" t="s">
        <v>129</v>
      </c>
      <c r="E1388" s="59">
        <v>70</v>
      </c>
      <c r="F1388" s="59">
        <v>70</v>
      </c>
      <c r="G1388" s="59">
        <v>70</v>
      </c>
      <c r="H1388" s="59">
        <v>70</v>
      </c>
      <c r="I1388" s="59">
        <v>70</v>
      </c>
      <c r="J1388" s="59">
        <v>70</v>
      </c>
      <c r="K1388" s="59">
        <v>70</v>
      </c>
      <c r="L1388" s="59">
        <v>426</v>
      </c>
      <c r="M1388" s="59">
        <v>426</v>
      </c>
      <c r="N1388" s="59">
        <v>426</v>
      </c>
      <c r="O1388" s="59">
        <v>426</v>
      </c>
      <c r="P1388" s="59">
        <v>426</v>
      </c>
      <c r="Q1388" s="59">
        <v>426</v>
      </c>
      <c r="R1388" s="59">
        <v>233036</v>
      </c>
      <c r="S1388" s="90"/>
      <c r="T1388" s="90"/>
      <c r="U1388" s="91"/>
    </row>
    <row r="1389" spans="1:21" ht="13.2" x14ac:dyDescent="0.25">
      <c r="A1389" s="59" t="s">
        <v>5302</v>
      </c>
      <c r="B1389" s="59" t="s">
        <v>6680</v>
      </c>
      <c r="C1389" s="59" t="s">
        <v>6735</v>
      </c>
      <c r="D1389" s="59" t="s">
        <v>129</v>
      </c>
      <c r="E1389" s="59">
        <v>0</v>
      </c>
      <c r="F1389" s="59">
        <v>0</v>
      </c>
      <c r="G1389" s="59">
        <v>0</v>
      </c>
      <c r="H1389" s="59">
        <v>0</v>
      </c>
      <c r="I1389" s="59">
        <v>0</v>
      </c>
      <c r="J1389" s="59">
        <v>0</v>
      </c>
      <c r="K1389" s="59">
        <v>0</v>
      </c>
      <c r="L1389" s="59">
        <v>0</v>
      </c>
      <c r="M1389" s="59">
        <v>0</v>
      </c>
      <c r="N1389" s="59">
        <v>0</v>
      </c>
      <c r="O1389" s="59">
        <v>0</v>
      </c>
      <c r="P1389" s="59">
        <v>0</v>
      </c>
      <c r="Q1389" s="59">
        <v>0</v>
      </c>
      <c r="R1389" s="59">
        <v>0</v>
      </c>
      <c r="S1389" s="90"/>
      <c r="T1389" s="90"/>
      <c r="U1389" s="91"/>
    </row>
    <row r="1390" spans="1:21" ht="13.2" x14ac:dyDescent="0.25">
      <c r="A1390" s="59" t="s">
        <v>5303</v>
      </c>
      <c r="B1390" s="59" t="s">
        <v>6680</v>
      </c>
      <c r="C1390" s="59" t="s">
        <v>6736</v>
      </c>
      <c r="D1390" s="59" t="s">
        <v>129</v>
      </c>
      <c r="E1390" s="59">
        <v>805</v>
      </c>
      <c r="F1390" s="59">
        <v>805</v>
      </c>
      <c r="G1390" s="59">
        <v>805</v>
      </c>
      <c r="H1390" s="59">
        <v>805</v>
      </c>
      <c r="I1390" s="59">
        <v>805</v>
      </c>
      <c r="J1390" s="59">
        <v>806</v>
      </c>
      <c r="K1390" s="59">
        <v>806</v>
      </c>
      <c r="L1390" s="59">
        <v>2619</v>
      </c>
      <c r="M1390" s="59">
        <v>2619</v>
      </c>
      <c r="N1390" s="59">
        <v>2619</v>
      </c>
      <c r="O1390" s="59">
        <v>2619</v>
      </c>
      <c r="P1390" s="59">
        <v>2619</v>
      </c>
      <c r="Q1390" s="59">
        <v>2619</v>
      </c>
      <c r="R1390" s="59">
        <v>1636527</v>
      </c>
      <c r="S1390" s="90"/>
      <c r="T1390" s="90"/>
      <c r="U1390" s="91"/>
    </row>
    <row r="1391" spans="1:21" ht="13.2" x14ac:dyDescent="0.25">
      <c r="A1391" s="59" t="s">
        <v>5304</v>
      </c>
      <c r="B1391" s="59" t="s">
        <v>6680</v>
      </c>
      <c r="C1391" s="59" t="s">
        <v>6737</v>
      </c>
      <c r="D1391" s="59" t="s">
        <v>129</v>
      </c>
      <c r="E1391" s="59">
        <v>1813</v>
      </c>
      <c r="F1391" s="59">
        <v>1813</v>
      </c>
      <c r="G1391" s="59">
        <v>1813</v>
      </c>
      <c r="H1391" s="59">
        <v>1813</v>
      </c>
      <c r="I1391" s="59">
        <v>1813</v>
      </c>
      <c r="J1391" s="59">
        <v>1813</v>
      </c>
      <c r="K1391" s="59">
        <v>1813</v>
      </c>
      <c r="L1391" s="59">
        <v>0</v>
      </c>
      <c r="M1391" s="59">
        <v>0</v>
      </c>
      <c r="N1391" s="59">
        <v>0</v>
      </c>
      <c r="O1391" s="59">
        <v>0</v>
      </c>
      <c r="P1391" s="59">
        <v>0</v>
      </c>
      <c r="Q1391" s="59">
        <v>0</v>
      </c>
      <c r="R1391" s="59">
        <v>981859</v>
      </c>
      <c r="S1391" s="90"/>
      <c r="T1391" s="90"/>
      <c r="U1391" s="91"/>
    </row>
    <row r="1392" spans="1:21" ht="13.2" x14ac:dyDescent="0.25">
      <c r="A1392" s="59" t="s">
        <v>5305</v>
      </c>
      <c r="B1392" s="59" t="s">
        <v>6680</v>
      </c>
      <c r="C1392" s="59" t="s">
        <v>6738</v>
      </c>
      <c r="D1392" s="59" t="s">
        <v>129</v>
      </c>
      <c r="E1392" s="59">
        <v>0</v>
      </c>
      <c r="F1392" s="59">
        <v>0</v>
      </c>
      <c r="G1392" s="59">
        <v>0</v>
      </c>
      <c r="H1392" s="59">
        <v>0</v>
      </c>
      <c r="I1392" s="59">
        <v>0</v>
      </c>
      <c r="J1392" s="59">
        <v>0</v>
      </c>
      <c r="K1392" s="59">
        <v>0</v>
      </c>
      <c r="L1392" s="59">
        <v>0</v>
      </c>
      <c r="M1392" s="59">
        <v>0</v>
      </c>
      <c r="N1392" s="59">
        <v>0</v>
      </c>
      <c r="O1392" s="59">
        <v>0</v>
      </c>
      <c r="P1392" s="59">
        <v>0</v>
      </c>
      <c r="Q1392" s="59">
        <v>0</v>
      </c>
      <c r="R1392" s="59">
        <v>0</v>
      </c>
      <c r="S1392" s="90"/>
      <c r="T1392" s="90"/>
      <c r="U1392" s="91"/>
    </row>
    <row r="1393" spans="1:21" ht="13.2" x14ac:dyDescent="0.25">
      <c r="A1393" s="59" t="s">
        <v>5306</v>
      </c>
      <c r="B1393" s="59" t="s">
        <v>6680</v>
      </c>
      <c r="C1393" s="59" t="s">
        <v>6739</v>
      </c>
      <c r="D1393" s="59" t="s">
        <v>129</v>
      </c>
      <c r="E1393" s="59">
        <v>0</v>
      </c>
      <c r="F1393" s="59">
        <v>0</v>
      </c>
      <c r="G1393" s="59">
        <v>0</v>
      </c>
      <c r="H1393" s="59">
        <v>0</v>
      </c>
      <c r="I1393" s="59">
        <v>0</v>
      </c>
      <c r="J1393" s="59">
        <v>0</v>
      </c>
      <c r="K1393" s="59">
        <v>0</v>
      </c>
      <c r="L1393" s="59">
        <v>0</v>
      </c>
      <c r="M1393" s="59">
        <v>0</v>
      </c>
      <c r="N1393" s="59">
        <v>0</v>
      </c>
      <c r="O1393" s="59">
        <v>0</v>
      </c>
      <c r="P1393" s="59">
        <v>0</v>
      </c>
      <c r="Q1393" s="59">
        <v>0</v>
      </c>
      <c r="R1393" s="59">
        <v>0</v>
      </c>
      <c r="S1393" s="90"/>
      <c r="T1393" s="90"/>
      <c r="U1393" s="91"/>
    </row>
    <row r="1394" spans="1:21" ht="13.2" x14ac:dyDescent="0.25">
      <c r="A1394" s="59" t="s">
        <v>5307</v>
      </c>
      <c r="B1394" s="59" t="s">
        <v>6740</v>
      </c>
      <c r="C1394" s="59" t="s">
        <v>6741</v>
      </c>
      <c r="D1394" s="59" t="s">
        <v>129</v>
      </c>
      <c r="E1394" s="59">
        <v>0</v>
      </c>
      <c r="F1394" s="59">
        <v>0</v>
      </c>
      <c r="G1394" s="59">
        <v>0</v>
      </c>
      <c r="H1394" s="59">
        <v>0</v>
      </c>
      <c r="I1394" s="59">
        <v>0</v>
      </c>
      <c r="J1394" s="59">
        <v>0</v>
      </c>
      <c r="K1394" s="59">
        <v>0</v>
      </c>
      <c r="L1394" s="59">
        <v>0</v>
      </c>
      <c r="M1394" s="59">
        <v>0</v>
      </c>
      <c r="N1394" s="59">
        <v>0</v>
      </c>
      <c r="O1394" s="59">
        <v>0</v>
      </c>
      <c r="P1394" s="59">
        <v>0</v>
      </c>
      <c r="Q1394" s="59">
        <v>0</v>
      </c>
      <c r="R1394" s="59">
        <v>0</v>
      </c>
      <c r="S1394" s="90"/>
      <c r="T1394" s="90"/>
      <c r="U1394" s="91"/>
    </row>
    <row r="1395" spans="1:21" ht="13.2" x14ac:dyDescent="0.25">
      <c r="A1395" s="59" t="s">
        <v>5308</v>
      </c>
      <c r="B1395" s="59" t="s">
        <v>6742</v>
      </c>
      <c r="C1395" s="59" t="s">
        <v>6743</v>
      </c>
      <c r="D1395" s="59" t="s">
        <v>129</v>
      </c>
      <c r="E1395" s="59">
        <v>0</v>
      </c>
      <c r="F1395" s="59">
        <v>0</v>
      </c>
      <c r="G1395" s="59">
        <v>0</v>
      </c>
      <c r="H1395" s="59">
        <v>0</v>
      </c>
      <c r="I1395" s="59">
        <v>0</v>
      </c>
      <c r="J1395" s="59">
        <v>0</v>
      </c>
      <c r="K1395" s="59">
        <v>0</v>
      </c>
      <c r="L1395" s="59">
        <v>0</v>
      </c>
      <c r="M1395" s="59">
        <v>0</v>
      </c>
      <c r="N1395" s="59">
        <v>0</v>
      </c>
      <c r="O1395" s="59">
        <v>0</v>
      </c>
      <c r="P1395" s="59">
        <v>0</v>
      </c>
      <c r="Q1395" s="59">
        <v>0</v>
      </c>
      <c r="R1395" s="59">
        <v>0</v>
      </c>
      <c r="S1395" s="90"/>
      <c r="T1395" s="90"/>
      <c r="U1395" s="91"/>
    </row>
    <row r="1396" spans="1:21" ht="13.2" x14ac:dyDescent="0.25">
      <c r="A1396" s="59" t="s">
        <v>5309</v>
      </c>
      <c r="B1396" s="59" t="s">
        <v>6744</v>
      </c>
      <c r="C1396" s="59" t="s">
        <v>6745</v>
      </c>
      <c r="D1396" s="59" t="s">
        <v>129</v>
      </c>
      <c r="E1396" s="59">
        <v>0</v>
      </c>
      <c r="F1396" s="59">
        <v>0</v>
      </c>
      <c r="G1396" s="59">
        <v>0</v>
      </c>
      <c r="H1396" s="59">
        <v>0</v>
      </c>
      <c r="I1396" s="59">
        <v>0</v>
      </c>
      <c r="J1396" s="59">
        <v>0</v>
      </c>
      <c r="K1396" s="59">
        <v>0</v>
      </c>
      <c r="L1396" s="59">
        <v>1</v>
      </c>
      <c r="M1396" s="59">
        <v>1</v>
      </c>
      <c r="N1396" s="59">
        <v>1</v>
      </c>
      <c r="O1396" s="59">
        <v>1</v>
      </c>
      <c r="P1396" s="59">
        <v>1</v>
      </c>
      <c r="Q1396" s="59">
        <v>1</v>
      </c>
      <c r="R1396" s="59">
        <v>283</v>
      </c>
      <c r="S1396" s="90"/>
      <c r="T1396" s="90"/>
      <c r="U1396" s="91"/>
    </row>
    <row r="1397" spans="1:21" ht="13.2" x14ac:dyDescent="0.25">
      <c r="A1397" s="59" t="s">
        <v>5310</v>
      </c>
      <c r="B1397" s="59" t="s">
        <v>6744</v>
      </c>
      <c r="C1397" s="59" t="s">
        <v>6746</v>
      </c>
      <c r="D1397" s="59" t="s">
        <v>129</v>
      </c>
      <c r="E1397" s="59">
        <v>0</v>
      </c>
      <c r="F1397" s="59">
        <v>0</v>
      </c>
      <c r="G1397" s="59">
        <v>0</v>
      </c>
      <c r="H1397" s="59">
        <v>0</v>
      </c>
      <c r="I1397" s="59">
        <v>0</v>
      </c>
      <c r="J1397" s="59">
        <v>0</v>
      </c>
      <c r="K1397" s="59">
        <v>0</v>
      </c>
      <c r="L1397" s="59">
        <v>0</v>
      </c>
      <c r="M1397" s="59">
        <v>0</v>
      </c>
      <c r="N1397" s="59">
        <v>0</v>
      </c>
      <c r="O1397" s="59">
        <v>0</v>
      </c>
      <c r="P1397" s="59">
        <v>0</v>
      </c>
      <c r="Q1397" s="59">
        <v>0</v>
      </c>
      <c r="R1397" s="59">
        <v>0</v>
      </c>
      <c r="S1397" s="90"/>
      <c r="T1397" s="90"/>
      <c r="U1397" s="91"/>
    </row>
    <row r="1398" spans="1:21" ht="13.2" x14ac:dyDescent="0.25">
      <c r="A1398" s="59" t="s">
        <v>5311</v>
      </c>
      <c r="B1398" s="59" t="s">
        <v>6744</v>
      </c>
      <c r="C1398" s="59" t="s">
        <v>6747</v>
      </c>
      <c r="D1398" s="59" t="s">
        <v>129</v>
      </c>
      <c r="E1398" s="59">
        <v>1</v>
      </c>
      <c r="F1398" s="59">
        <v>1</v>
      </c>
      <c r="G1398" s="59">
        <v>1</v>
      </c>
      <c r="H1398" s="59">
        <v>1</v>
      </c>
      <c r="I1398" s="59">
        <v>1</v>
      </c>
      <c r="J1398" s="59">
        <v>1</v>
      </c>
      <c r="K1398" s="59">
        <v>1</v>
      </c>
      <c r="L1398" s="59">
        <v>1</v>
      </c>
      <c r="M1398" s="59">
        <v>1</v>
      </c>
      <c r="N1398" s="59">
        <v>1</v>
      </c>
      <c r="O1398" s="59">
        <v>1</v>
      </c>
      <c r="P1398" s="59">
        <v>1</v>
      </c>
      <c r="Q1398" s="59">
        <v>1</v>
      </c>
      <c r="R1398" s="59">
        <v>1390</v>
      </c>
      <c r="S1398" s="90"/>
      <c r="T1398" s="90"/>
      <c r="U1398" s="91"/>
    </row>
    <row r="1399" spans="1:21" ht="13.2" x14ac:dyDescent="0.25">
      <c r="A1399" s="59" t="s">
        <v>5312</v>
      </c>
      <c r="B1399" s="59" t="s">
        <v>6744</v>
      </c>
      <c r="C1399" s="59" t="s">
        <v>6748</v>
      </c>
      <c r="D1399" s="59" t="s">
        <v>129</v>
      </c>
      <c r="E1399" s="59">
        <v>0</v>
      </c>
      <c r="F1399" s="59">
        <v>0</v>
      </c>
      <c r="G1399" s="59">
        <v>0</v>
      </c>
      <c r="H1399" s="59">
        <v>0</v>
      </c>
      <c r="I1399" s="59">
        <v>0</v>
      </c>
      <c r="J1399" s="59">
        <v>0</v>
      </c>
      <c r="K1399" s="59">
        <v>0</v>
      </c>
      <c r="L1399" s="59">
        <v>0</v>
      </c>
      <c r="M1399" s="59">
        <v>0</v>
      </c>
      <c r="N1399" s="59">
        <v>0</v>
      </c>
      <c r="O1399" s="59">
        <v>0</v>
      </c>
      <c r="P1399" s="59">
        <v>0</v>
      </c>
      <c r="Q1399" s="59">
        <v>0</v>
      </c>
      <c r="R1399" s="59">
        <v>0</v>
      </c>
      <c r="S1399" s="90"/>
      <c r="T1399" s="90"/>
      <c r="U1399" s="91"/>
    </row>
    <row r="1400" spans="1:21" ht="13.2" x14ac:dyDescent="0.25">
      <c r="A1400" s="59" t="s">
        <v>5313</v>
      </c>
      <c r="B1400" s="59" t="s">
        <v>6744</v>
      </c>
      <c r="C1400" s="59" t="s">
        <v>6749</v>
      </c>
      <c r="D1400" s="59" t="s">
        <v>129</v>
      </c>
      <c r="E1400" s="59">
        <v>231</v>
      </c>
      <c r="F1400" s="59">
        <v>231</v>
      </c>
      <c r="G1400" s="59">
        <v>231</v>
      </c>
      <c r="H1400" s="59">
        <v>231</v>
      </c>
      <c r="I1400" s="59">
        <v>231</v>
      </c>
      <c r="J1400" s="59">
        <v>231</v>
      </c>
      <c r="K1400" s="59">
        <v>231</v>
      </c>
      <c r="L1400" s="59">
        <v>269</v>
      </c>
      <c r="M1400" s="59">
        <v>269</v>
      </c>
      <c r="N1400" s="59">
        <v>269</v>
      </c>
      <c r="O1400" s="59">
        <v>269</v>
      </c>
      <c r="P1400" s="59">
        <v>269</v>
      </c>
      <c r="Q1400" s="59">
        <v>269</v>
      </c>
      <c r="R1400" s="59">
        <v>248295</v>
      </c>
      <c r="S1400" s="90"/>
      <c r="T1400" s="90"/>
      <c r="U1400" s="91"/>
    </row>
    <row r="1401" spans="1:21" ht="13.2" x14ac:dyDescent="0.25">
      <c r="A1401" s="59" t="s">
        <v>5314</v>
      </c>
      <c r="B1401" s="59" t="s">
        <v>6744</v>
      </c>
      <c r="C1401" s="59" t="s">
        <v>6750</v>
      </c>
      <c r="D1401" s="59" t="s">
        <v>129</v>
      </c>
      <c r="E1401" s="59">
        <v>0</v>
      </c>
      <c r="F1401" s="59">
        <v>0</v>
      </c>
      <c r="G1401" s="59">
        <v>0</v>
      </c>
      <c r="H1401" s="59">
        <v>0</v>
      </c>
      <c r="I1401" s="59">
        <v>0</v>
      </c>
      <c r="J1401" s="59">
        <v>0</v>
      </c>
      <c r="K1401" s="59">
        <v>0</v>
      </c>
      <c r="L1401" s="59">
        <v>0</v>
      </c>
      <c r="M1401" s="59">
        <v>0</v>
      </c>
      <c r="N1401" s="59">
        <v>0</v>
      </c>
      <c r="O1401" s="59">
        <v>0</v>
      </c>
      <c r="P1401" s="59">
        <v>0</v>
      </c>
      <c r="Q1401" s="59">
        <v>0</v>
      </c>
      <c r="R1401" s="59">
        <v>0</v>
      </c>
      <c r="S1401" s="90"/>
      <c r="T1401" s="90"/>
      <c r="U1401" s="91"/>
    </row>
    <row r="1402" spans="1:21" ht="13.2" x14ac:dyDescent="0.25">
      <c r="A1402" s="59" t="s">
        <v>5315</v>
      </c>
      <c r="B1402" s="59" t="s">
        <v>6744</v>
      </c>
      <c r="C1402" s="59" t="s">
        <v>6751</v>
      </c>
      <c r="D1402" s="59" t="s">
        <v>129</v>
      </c>
      <c r="E1402" s="59">
        <v>43</v>
      </c>
      <c r="F1402" s="59">
        <v>43</v>
      </c>
      <c r="G1402" s="59">
        <v>43</v>
      </c>
      <c r="H1402" s="59">
        <v>43</v>
      </c>
      <c r="I1402" s="59">
        <v>43</v>
      </c>
      <c r="J1402" s="59">
        <v>43</v>
      </c>
      <c r="K1402" s="59">
        <v>43</v>
      </c>
      <c r="L1402" s="59">
        <v>0</v>
      </c>
      <c r="M1402" s="59">
        <v>0</v>
      </c>
      <c r="N1402" s="59">
        <v>0</v>
      </c>
      <c r="O1402" s="59">
        <v>0</v>
      </c>
      <c r="P1402" s="59">
        <v>0</v>
      </c>
      <c r="Q1402" s="59">
        <v>0</v>
      </c>
      <c r="R1402" s="59">
        <v>23306</v>
      </c>
      <c r="S1402" s="90"/>
      <c r="T1402" s="90"/>
      <c r="U1402" s="91"/>
    </row>
    <row r="1403" spans="1:21" ht="13.2" x14ac:dyDescent="0.25">
      <c r="A1403" s="59" t="s">
        <v>5316</v>
      </c>
      <c r="B1403" s="59" t="s">
        <v>6744</v>
      </c>
      <c r="C1403" s="59" t="s">
        <v>6752</v>
      </c>
      <c r="D1403" s="59" t="s">
        <v>129</v>
      </c>
      <c r="E1403" s="59">
        <v>0</v>
      </c>
      <c r="F1403" s="59">
        <v>0</v>
      </c>
      <c r="G1403" s="59">
        <v>0</v>
      </c>
      <c r="H1403" s="59">
        <v>0</v>
      </c>
      <c r="I1403" s="59">
        <v>0</v>
      </c>
      <c r="J1403" s="59">
        <v>0</v>
      </c>
      <c r="K1403" s="59">
        <v>0</v>
      </c>
      <c r="L1403" s="59">
        <v>0</v>
      </c>
      <c r="M1403" s="59">
        <v>0</v>
      </c>
      <c r="N1403" s="59">
        <v>0</v>
      </c>
      <c r="O1403" s="59">
        <v>0</v>
      </c>
      <c r="P1403" s="59">
        <v>0</v>
      </c>
      <c r="Q1403" s="59">
        <v>0</v>
      </c>
      <c r="R1403" s="59">
        <v>0</v>
      </c>
      <c r="S1403" s="90"/>
      <c r="T1403" s="90"/>
      <c r="U1403" s="91"/>
    </row>
    <row r="1404" spans="1:21" ht="13.2" x14ac:dyDescent="0.25">
      <c r="A1404" s="59" t="s">
        <v>5317</v>
      </c>
      <c r="B1404" s="59" t="s">
        <v>6744</v>
      </c>
      <c r="C1404" s="59" t="s">
        <v>6753</v>
      </c>
      <c r="D1404" s="59" t="s">
        <v>129</v>
      </c>
      <c r="E1404" s="59">
        <v>1</v>
      </c>
      <c r="F1404" s="59">
        <v>1</v>
      </c>
      <c r="G1404" s="59">
        <v>1</v>
      </c>
      <c r="H1404" s="59">
        <v>1</v>
      </c>
      <c r="I1404" s="59">
        <v>1</v>
      </c>
      <c r="J1404" s="59">
        <v>1</v>
      </c>
      <c r="K1404" s="59">
        <v>1</v>
      </c>
      <c r="L1404" s="59">
        <v>1</v>
      </c>
      <c r="M1404" s="59">
        <v>1</v>
      </c>
      <c r="N1404" s="59">
        <v>1</v>
      </c>
      <c r="O1404" s="59">
        <v>1</v>
      </c>
      <c r="P1404" s="59">
        <v>1</v>
      </c>
      <c r="Q1404" s="59">
        <v>1</v>
      </c>
      <c r="R1404" s="59">
        <v>1307</v>
      </c>
      <c r="S1404" s="90"/>
      <c r="T1404" s="90"/>
      <c r="U1404" s="91"/>
    </row>
    <row r="1405" spans="1:21" ht="13.2" x14ac:dyDescent="0.25">
      <c r="A1405" s="59" t="s">
        <v>5318</v>
      </c>
      <c r="B1405" s="59" t="s">
        <v>6744</v>
      </c>
      <c r="C1405" s="59" t="s">
        <v>6754</v>
      </c>
      <c r="D1405" s="59" t="s">
        <v>129</v>
      </c>
      <c r="E1405" s="59">
        <v>0</v>
      </c>
      <c r="F1405" s="59">
        <v>0</v>
      </c>
      <c r="G1405" s="59">
        <v>0</v>
      </c>
      <c r="H1405" s="59">
        <v>0</v>
      </c>
      <c r="I1405" s="59">
        <v>0</v>
      </c>
      <c r="J1405" s="59">
        <v>0</v>
      </c>
      <c r="K1405" s="59">
        <v>0</v>
      </c>
      <c r="L1405" s="59">
        <v>0</v>
      </c>
      <c r="M1405" s="59">
        <v>0</v>
      </c>
      <c r="N1405" s="59">
        <v>0</v>
      </c>
      <c r="O1405" s="59">
        <v>0</v>
      </c>
      <c r="P1405" s="59">
        <v>0</v>
      </c>
      <c r="Q1405" s="59">
        <v>0</v>
      </c>
      <c r="R1405" s="59">
        <v>0</v>
      </c>
      <c r="S1405" s="90"/>
      <c r="T1405" s="90"/>
      <c r="U1405" s="91"/>
    </row>
    <row r="1406" spans="1:21" ht="13.2" x14ac:dyDescent="0.25">
      <c r="A1406" s="59" t="s">
        <v>5319</v>
      </c>
      <c r="B1406" s="59" t="s">
        <v>6744</v>
      </c>
      <c r="C1406" s="59" t="s">
        <v>6755</v>
      </c>
      <c r="D1406" s="59" t="s">
        <v>129</v>
      </c>
      <c r="E1406" s="59">
        <v>1</v>
      </c>
      <c r="F1406" s="59">
        <v>1</v>
      </c>
      <c r="G1406" s="59">
        <v>1</v>
      </c>
      <c r="H1406" s="59">
        <v>1</v>
      </c>
      <c r="I1406" s="59">
        <v>1</v>
      </c>
      <c r="J1406" s="59">
        <v>1</v>
      </c>
      <c r="K1406" s="59">
        <v>1</v>
      </c>
      <c r="L1406" s="59">
        <v>5</v>
      </c>
      <c r="M1406" s="59">
        <v>5</v>
      </c>
      <c r="N1406" s="59">
        <v>5</v>
      </c>
      <c r="O1406" s="59">
        <v>5</v>
      </c>
      <c r="P1406" s="59">
        <v>5</v>
      </c>
      <c r="Q1406" s="59">
        <v>5</v>
      </c>
      <c r="R1406" s="59">
        <v>2811</v>
      </c>
      <c r="S1406" s="90"/>
      <c r="T1406" s="90"/>
      <c r="U1406" s="91"/>
    </row>
    <row r="1407" spans="1:21" ht="13.2" x14ac:dyDescent="0.25">
      <c r="A1407" s="59" t="s">
        <v>5320</v>
      </c>
      <c r="B1407" s="59" t="s">
        <v>6744</v>
      </c>
      <c r="C1407" s="59" t="s">
        <v>6756</v>
      </c>
      <c r="D1407" s="59" t="s">
        <v>129</v>
      </c>
      <c r="E1407" s="59">
        <v>0</v>
      </c>
      <c r="F1407" s="59">
        <v>0</v>
      </c>
      <c r="G1407" s="59">
        <v>0</v>
      </c>
      <c r="H1407" s="59">
        <v>0</v>
      </c>
      <c r="I1407" s="59">
        <v>0</v>
      </c>
      <c r="J1407" s="59">
        <v>0</v>
      </c>
      <c r="K1407" s="59">
        <v>0</v>
      </c>
      <c r="L1407" s="59">
        <v>0</v>
      </c>
      <c r="M1407" s="59">
        <v>0</v>
      </c>
      <c r="N1407" s="59">
        <v>0</v>
      </c>
      <c r="O1407" s="59">
        <v>0</v>
      </c>
      <c r="P1407" s="59">
        <v>0</v>
      </c>
      <c r="Q1407" s="59">
        <v>0</v>
      </c>
      <c r="R1407" s="59">
        <v>0</v>
      </c>
      <c r="S1407" s="90"/>
      <c r="T1407" s="90"/>
      <c r="U1407" s="91"/>
    </row>
    <row r="1408" spans="1:21" ht="13.2" x14ac:dyDescent="0.25">
      <c r="A1408" s="59" t="s">
        <v>5321</v>
      </c>
      <c r="B1408" s="59" t="s">
        <v>6757</v>
      </c>
      <c r="C1408" s="59" t="s">
        <v>6758</v>
      </c>
      <c r="D1408" s="59" t="s">
        <v>129</v>
      </c>
      <c r="E1408" s="59">
        <v>0</v>
      </c>
      <c r="F1408" s="59">
        <v>0</v>
      </c>
      <c r="G1408" s="59">
        <v>0</v>
      </c>
      <c r="H1408" s="59">
        <v>0</v>
      </c>
      <c r="I1408" s="59">
        <v>0</v>
      </c>
      <c r="J1408" s="59">
        <v>0</v>
      </c>
      <c r="K1408" s="59">
        <v>0</v>
      </c>
      <c r="L1408" s="59">
        <v>0</v>
      </c>
      <c r="M1408" s="59">
        <v>0</v>
      </c>
      <c r="N1408" s="59">
        <v>0</v>
      </c>
      <c r="O1408" s="59">
        <v>0</v>
      </c>
      <c r="P1408" s="59">
        <v>0</v>
      </c>
      <c r="Q1408" s="59">
        <v>0</v>
      </c>
      <c r="R1408" s="59">
        <v>0</v>
      </c>
      <c r="S1408" s="90"/>
      <c r="T1408" s="90"/>
      <c r="U1408" s="91"/>
    </row>
    <row r="1409" spans="1:21" ht="13.2" x14ac:dyDescent="0.25">
      <c r="A1409" s="59" t="s">
        <v>5322</v>
      </c>
      <c r="B1409" s="59" t="s">
        <v>6759</v>
      </c>
      <c r="C1409" s="59" t="s">
        <v>6760</v>
      </c>
      <c r="D1409" s="59" t="s">
        <v>129</v>
      </c>
      <c r="E1409" s="59">
        <v>0</v>
      </c>
      <c r="F1409" s="59">
        <v>0</v>
      </c>
      <c r="G1409" s="59">
        <v>0</v>
      </c>
      <c r="H1409" s="59">
        <v>0</v>
      </c>
      <c r="I1409" s="59">
        <v>0</v>
      </c>
      <c r="J1409" s="59">
        <v>0</v>
      </c>
      <c r="K1409" s="59">
        <v>0</v>
      </c>
      <c r="L1409" s="59">
        <v>0</v>
      </c>
      <c r="M1409" s="59">
        <v>0</v>
      </c>
      <c r="N1409" s="59">
        <v>0</v>
      </c>
      <c r="O1409" s="59">
        <v>0</v>
      </c>
      <c r="P1409" s="59">
        <v>0</v>
      </c>
      <c r="Q1409" s="59">
        <v>0</v>
      </c>
      <c r="R1409" s="59">
        <v>0</v>
      </c>
      <c r="S1409" s="90"/>
      <c r="T1409" s="90"/>
      <c r="U1409" s="91"/>
    </row>
    <row r="1410" spans="1:21" ht="13.2" x14ac:dyDescent="0.25">
      <c r="A1410" s="59" t="s">
        <v>1806</v>
      </c>
      <c r="B1410" s="59" t="s">
        <v>3467</v>
      </c>
      <c r="C1410" s="59" t="s">
        <v>3468</v>
      </c>
      <c r="D1410" s="59" t="s">
        <v>130</v>
      </c>
      <c r="E1410" s="59">
        <v>159</v>
      </c>
      <c r="F1410" s="59">
        <v>159</v>
      </c>
      <c r="G1410" s="59">
        <v>159</v>
      </c>
      <c r="H1410" s="59">
        <v>159</v>
      </c>
      <c r="I1410" s="59">
        <v>159</v>
      </c>
      <c r="J1410" s="59">
        <v>159</v>
      </c>
      <c r="K1410" s="59">
        <v>159</v>
      </c>
      <c r="L1410" s="59">
        <v>159</v>
      </c>
      <c r="M1410" s="59">
        <v>159</v>
      </c>
      <c r="N1410" s="59">
        <v>159</v>
      </c>
      <c r="O1410" s="59">
        <v>159</v>
      </c>
      <c r="P1410" s="59">
        <v>159</v>
      </c>
      <c r="Q1410" s="59">
        <v>159</v>
      </c>
      <c r="R1410" s="59">
        <v>158692</v>
      </c>
      <c r="S1410" s="90"/>
      <c r="T1410" s="90"/>
      <c r="U1410" s="91"/>
    </row>
    <row r="1411" spans="1:21" ht="13.2" x14ac:dyDescent="0.25">
      <c r="A1411" s="59" t="s">
        <v>1807</v>
      </c>
      <c r="B1411" s="59" t="s">
        <v>3467</v>
      </c>
      <c r="C1411" s="59" t="s">
        <v>3469</v>
      </c>
      <c r="D1411" s="59" t="s">
        <v>130</v>
      </c>
      <c r="E1411" s="59">
        <v>0</v>
      </c>
      <c r="F1411" s="59">
        <v>0</v>
      </c>
      <c r="G1411" s="59">
        <v>0</v>
      </c>
      <c r="H1411" s="59">
        <v>0</v>
      </c>
      <c r="I1411" s="59">
        <v>0</v>
      </c>
      <c r="J1411" s="59">
        <v>0</v>
      </c>
      <c r="K1411" s="59">
        <v>0</v>
      </c>
      <c r="L1411" s="59">
        <v>0</v>
      </c>
      <c r="M1411" s="59">
        <v>0</v>
      </c>
      <c r="N1411" s="59">
        <v>0</v>
      </c>
      <c r="O1411" s="59">
        <v>0</v>
      </c>
      <c r="P1411" s="59">
        <v>0</v>
      </c>
      <c r="Q1411" s="59">
        <v>0</v>
      </c>
      <c r="R1411" s="59">
        <v>0</v>
      </c>
      <c r="S1411" s="90"/>
      <c r="T1411" s="90"/>
      <c r="U1411" s="91"/>
    </row>
    <row r="1412" spans="1:21" ht="13.2" x14ac:dyDescent="0.25">
      <c r="A1412" s="59" t="s">
        <v>1808</v>
      </c>
      <c r="B1412" s="59" t="s">
        <v>3470</v>
      </c>
      <c r="C1412" s="59" t="s">
        <v>3471</v>
      </c>
      <c r="D1412" s="59" t="s">
        <v>130</v>
      </c>
      <c r="E1412" s="59">
        <v>458</v>
      </c>
      <c r="F1412" s="59">
        <v>458</v>
      </c>
      <c r="G1412" s="59">
        <v>458</v>
      </c>
      <c r="H1412" s="59">
        <v>458</v>
      </c>
      <c r="I1412" s="59">
        <v>458</v>
      </c>
      <c r="J1412" s="59">
        <v>458</v>
      </c>
      <c r="K1412" s="59">
        <v>458</v>
      </c>
      <c r="L1412" s="59">
        <v>458</v>
      </c>
      <c r="M1412" s="59">
        <v>458</v>
      </c>
      <c r="N1412" s="59">
        <v>458</v>
      </c>
      <c r="O1412" s="59">
        <v>458</v>
      </c>
      <c r="P1412" s="59">
        <v>458</v>
      </c>
      <c r="Q1412" s="59">
        <v>458</v>
      </c>
      <c r="R1412" s="59">
        <v>457752</v>
      </c>
      <c r="S1412" s="90"/>
      <c r="T1412" s="90"/>
      <c r="U1412" s="91"/>
    </row>
    <row r="1413" spans="1:21" ht="13.2" x14ac:dyDescent="0.25">
      <c r="A1413" s="59" t="s">
        <v>1809</v>
      </c>
      <c r="B1413" s="59" t="s">
        <v>3472</v>
      </c>
      <c r="C1413" s="59" t="s">
        <v>3473</v>
      </c>
      <c r="D1413" s="59" t="s">
        <v>130</v>
      </c>
      <c r="E1413" s="59">
        <v>26265</v>
      </c>
      <c r="F1413" s="59">
        <v>26295</v>
      </c>
      <c r="G1413" s="59">
        <v>26295</v>
      </c>
      <c r="H1413" s="59">
        <v>26295</v>
      </c>
      <c r="I1413" s="59">
        <v>26295</v>
      </c>
      <c r="J1413" s="59">
        <v>26295</v>
      </c>
      <c r="K1413" s="59">
        <v>26295</v>
      </c>
      <c r="L1413" s="59">
        <v>26295</v>
      </c>
      <c r="M1413" s="59">
        <v>26295</v>
      </c>
      <c r="N1413" s="59">
        <v>26295</v>
      </c>
      <c r="O1413" s="59">
        <v>26295</v>
      </c>
      <c r="P1413" s="59">
        <v>26353</v>
      </c>
      <c r="Q1413" s="59">
        <v>27255</v>
      </c>
      <c r="R1413" s="59">
        <v>26338398</v>
      </c>
      <c r="S1413" s="90"/>
      <c r="T1413" s="90"/>
      <c r="U1413" s="91"/>
    </row>
    <row r="1414" spans="1:21" ht="13.2" x14ac:dyDescent="0.25">
      <c r="A1414" s="59" t="s">
        <v>1810</v>
      </c>
      <c r="B1414" s="59" t="s">
        <v>3472</v>
      </c>
      <c r="C1414" s="59" t="s">
        <v>3474</v>
      </c>
      <c r="D1414" s="59" t="s">
        <v>130</v>
      </c>
      <c r="E1414" s="59">
        <v>0</v>
      </c>
      <c r="F1414" s="59">
        <v>0</v>
      </c>
      <c r="G1414" s="59">
        <v>0</v>
      </c>
      <c r="H1414" s="59">
        <v>0</v>
      </c>
      <c r="I1414" s="59">
        <v>0</v>
      </c>
      <c r="J1414" s="59">
        <v>0</v>
      </c>
      <c r="K1414" s="59">
        <v>0</v>
      </c>
      <c r="L1414" s="59">
        <v>0</v>
      </c>
      <c r="M1414" s="59">
        <v>0</v>
      </c>
      <c r="N1414" s="59">
        <v>0</v>
      </c>
      <c r="O1414" s="59">
        <v>0</v>
      </c>
      <c r="P1414" s="59">
        <v>0</v>
      </c>
      <c r="Q1414" s="59">
        <v>0</v>
      </c>
      <c r="R1414" s="59">
        <v>0</v>
      </c>
      <c r="S1414" s="90"/>
      <c r="T1414" s="90"/>
      <c r="U1414" s="91"/>
    </row>
    <row r="1415" spans="1:21" ht="13.2" x14ac:dyDescent="0.25">
      <c r="A1415" s="59" t="s">
        <v>1811</v>
      </c>
      <c r="B1415" s="59" t="s">
        <v>3475</v>
      </c>
      <c r="C1415" s="59" t="s">
        <v>124</v>
      </c>
      <c r="D1415" s="59" t="s">
        <v>130</v>
      </c>
      <c r="E1415" s="59">
        <v>0</v>
      </c>
      <c r="F1415" s="59">
        <v>0</v>
      </c>
      <c r="G1415" s="59">
        <v>0</v>
      </c>
      <c r="H1415" s="59">
        <v>0</v>
      </c>
      <c r="I1415" s="59">
        <v>0</v>
      </c>
      <c r="J1415" s="59">
        <v>0</v>
      </c>
      <c r="K1415" s="59">
        <v>0</v>
      </c>
      <c r="L1415" s="59">
        <v>0</v>
      </c>
      <c r="M1415" s="59">
        <v>0</v>
      </c>
      <c r="N1415" s="59">
        <v>0</v>
      </c>
      <c r="O1415" s="59">
        <v>0</v>
      </c>
      <c r="P1415" s="59">
        <v>0</v>
      </c>
      <c r="Q1415" s="59">
        <v>0</v>
      </c>
      <c r="R1415" s="59">
        <v>0</v>
      </c>
      <c r="S1415" s="90"/>
      <c r="T1415" s="90"/>
      <c r="U1415" s="91"/>
    </row>
    <row r="1416" spans="1:21" ht="13.2" x14ac:dyDescent="0.25">
      <c r="A1416" s="59" t="s">
        <v>1812</v>
      </c>
      <c r="B1416" s="59" t="s">
        <v>3476</v>
      </c>
      <c r="C1416" s="59" t="s">
        <v>3477</v>
      </c>
      <c r="D1416" s="59" t="s">
        <v>131</v>
      </c>
      <c r="E1416" s="59">
        <v>153</v>
      </c>
      <c r="F1416" s="59">
        <v>153</v>
      </c>
      <c r="G1416" s="59">
        <v>153</v>
      </c>
      <c r="H1416" s="59">
        <v>153</v>
      </c>
      <c r="I1416" s="59">
        <v>153</v>
      </c>
      <c r="J1416" s="59">
        <v>153</v>
      </c>
      <c r="K1416" s="59">
        <v>153</v>
      </c>
      <c r="L1416" s="59">
        <v>153</v>
      </c>
      <c r="M1416" s="59">
        <v>153</v>
      </c>
      <c r="N1416" s="59">
        <v>153</v>
      </c>
      <c r="O1416" s="59">
        <v>153</v>
      </c>
      <c r="P1416" s="59">
        <v>153</v>
      </c>
      <c r="Q1416" s="59">
        <v>153</v>
      </c>
      <c r="R1416" s="59">
        <v>153211</v>
      </c>
      <c r="S1416" s="90"/>
      <c r="T1416" s="90"/>
      <c r="U1416" s="91"/>
    </row>
    <row r="1417" spans="1:21" ht="13.2" x14ac:dyDescent="0.25">
      <c r="A1417" s="59" t="s">
        <v>1813</v>
      </c>
      <c r="B1417" s="59" t="s">
        <v>3478</v>
      </c>
      <c r="C1417" s="59" t="s">
        <v>3479</v>
      </c>
      <c r="D1417" s="59" t="s">
        <v>131</v>
      </c>
      <c r="E1417" s="59">
        <v>43</v>
      </c>
      <c r="F1417" s="59">
        <v>43</v>
      </c>
      <c r="G1417" s="59">
        <v>43</v>
      </c>
      <c r="H1417" s="59">
        <v>43</v>
      </c>
      <c r="I1417" s="59">
        <v>43</v>
      </c>
      <c r="J1417" s="59">
        <v>43</v>
      </c>
      <c r="K1417" s="59">
        <v>43</v>
      </c>
      <c r="L1417" s="59">
        <v>43</v>
      </c>
      <c r="M1417" s="59">
        <v>43</v>
      </c>
      <c r="N1417" s="59">
        <v>43</v>
      </c>
      <c r="O1417" s="59">
        <v>43</v>
      </c>
      <c r="P1417" s="59">
        <v>43</v>
      </c>
      <c r="Q1417" s="59">
        <v>43</v>
      </c>
      <c r="R1417" s="59">
        <v>43407</v>
      </c>
      <c r="S1417" s="90"/>
      <c r="T1417" s="90"/>
      <c r="U1417" s="91"/>
    </row>
    <row r="1418" spans="1:21" ht="13.2" x14ac:dyDescent="0.25">
      <c r="A1418" s="59" t="s">
        <v>1814</v>
      </c>
      <c r="B1418" s="59" t="s">
        <v>3478</v>
      </c>
      <c r="C1418" s="59" t="s">
        <v>3480</v>
      </c>
      <c r="D1418" s="59" t="s">
        <v>131</v>
      </c>
      <c r="E1418" s="59">
        <v>0</v>
      </c>
      <c r="F1418" s="59">
        <v>0</v>
      </c>
      <c r="G1418" s="59">
        <v>0</v>
      </c>
      <c r="H1418" s="59">
        <v>0</v>
      </c>
      <c r="I1418" s="59">
        <v>0</v>
      </c>
      <c r="J1418" s="59">
        <v>0</v>
      </c>
      <c r="K1418" s="59">
        <v>0</v>
      </c>
      <c r="L1418" s="59">
        <v>0</v>
      </c>
      <c r="M1418" s="59">
        <v>0</v>
      </c>
      <c r="N1418" s="59">
        <v>0</v>
      </c>
      <c r="O1418" s="59">
        <v>0</v>
      </c>
      <c r="P1418" s="59">
        <v>0</v>
      </c>
      <c r="Q1418" s="59">
        <v>0</v>
      </c>
      <c r="R1418" s="59">
        <v>0</v>
      </c>
      <c r="S1418" s="90"/>
      <c r="T1418" s="90"/>
      <c r="U1418" s="91"/>
    </row>
    <row r="1419" spans="1:21" ht="13.2" x14ac:dyDescent="0.25">
      <c r="A1419" s="59" t="s">
        <v>1815</v>
      </c>
      <c r="B1419" s="59" t="s">
        <v>3478</v>
      </c>
      <c r="C1419" s="59" t="s">
        <v>3481</v>
      </c>
      <c r="D1419" s="59" t="s">
        <v>131</v>
      </c>
      <c r="E1419" s="59">
        <v>465</v>
      </c>
      <c r="F1419" s="59">
        <v>465</v>
      </c>
      <c r="G1419" s="59">
        <v>465</v>
      </c>
      <c r="H1419" s="59">
        <v>465</v>
      </c>
      <c r="I1419" s="59">
        <v>465</v>
      </c>
      <c r="J1419" s="59">
        <v>465</v>
      </c>
      <c r="K1419" s="59">
        <v>465</v>
      </c>
      <c r="L1419" s="59">
        <v>465</v>
      </c>
      <c r="M1419" s="59">
        <v>465</v>
      </c>
      <c r="N1419" s="59">
        <v>465</v>
      </c>
      <c r="O1419" s="59">
        <v>465</v>
      </c>
      <c r="P1419" s="59">
        <v>465</v>
      </c>
      <c r="Q1419" s="59">
        <v>465</v>
      </c>
      <c r="R1419" s="59">
        <v>465331</v>
      </c>
      <c r="S1419" s="90"/>
      <c r="T1419" s="90"/>
      <c r="U1419" s="91"/>
    </row>
    <row r="1420" spans="1:21" ht="13.2" x14ac:dyDescent="0.25">
      <c r="A1420" s="59" t="s">
        <v>1816</v>
      </c>
      <c r="B1420" s="59" t="s">
        <v>3478</v>
      </c>
      <c r="C1420" s="59" t="s">
        <v>3482</v>
      </c>
      <c r="D1420" s="59" t="s">
        <v>131</v>
      </c>
      <c r="E1420" s="59">
        <v>0</v>
      </c>
      <c r="F1420" s="59">
        <v>0</v>
      </c>
      <c r="G1420" s="59">
        <v>0</v>
      </c>
      <c r="H1420" s="59">
        <v>0</v>
      </c>
      <c r="I1420" s="59">
        <v>0</v>
      </c>
      <c r="J1420" s="59">
        <v>0</v>
      </c>
      <c r="K1420" s="59">
        <v>0</v>
      </c>
      <c r="L1420" s="59">
        <v>0</v>
      </c>
      <c r="M1420" s="59">
        <v>0</v>
      </c>
      <c r="N1420" s="59">
        <v>0</v>
      </c>
      <c r="O1420" s="59">
        <v>0</v>
      </c>
      <c r="P1420" s="59">
        <v>0</v>
      </c>
      <c r="Q1420" s="59">
        <v>0</v>
      </c>
      <c r="R1420" s="59">
        <v>0</v>
      </c>
      <c r="S1420" s="90"/>
      <c r="T1420" s="90"/>
      <c r="U1420" s="91"/>
    </row>
    <row r="1421" spans="1:21" ht="13.2" x14ac:dyDescent="0.25">
      <c r="A1421" s="59" t="s">
        <v>1817</v>
      </c>
      <c r="B1421" s="59" t="s">
        <v>3478</v>
      </c>
      <c r="C1421" s="59" t="s">
        <v>3483</v>
      </c>
      <c r="D1421" s="59" t="s">
        <v>131</v>
      </c>
      <c r="E1421" s="59">
        <v>0</v>
      </c>
      <c r="F1421" s="59">
        <v>0</v>
      </c>
      <c r="G1421" s="59">
        <v>0</v>
      </c>
      <c r="H1421" s="59">
        <v>0</v>
      </c>
      <c r="I1421" s="59">
        <v>0</v>
      </c>
      <c r="J1421" s="59">
        <v>0</v>
      </c>
      <c r="K1421" s="59">
        <v>0</v>
      </c>
      <c r="L1421" s="59">
        <v>0</v>
      </c>
      <c r="M1421" s="59">
        <v>0</v>
      </c>
      <c r="N1421" s="59">
        <v>0</v>
      </c>
      <c r="O1421" s="59">
        <v>0</v>
      </c>
      <c r="P1421" s="59">
        <v>0</v>
      </c>
      <c r="Q1421" s="59">
        <v>0</v>
      </c>
      <c r="R1421" s="59">
        <v>0</v>
      </c>
      <c r="S1421" s="90"/>
      <c r="T1421" s="90"/>
      <c r="U1421" s="91"/>
    </row>
    <row r="1422" spans="1:21" ht="13.2" x14ac:dyDescent="0.25">
      <c r="A1422" s="59" t="s">
        <v>1818</v>
      </c>
      <c r="B1422" s="59" t="s">
        <v>3484</v>
      </c>
      <c r="C1422" s="59" t="s">
        <v>3485</v>
      </c>
      <c r="D1422" s="59" t="s">
        <v>131</v>
      </c>
      <c r="E1422" s="59">
        <v>685</v>
      </c>
      <c r="F1422" s="59">
        <v>685</v>
      </c>
      <c r="G1422" s="59">
        <v>685</v>
      </c>
      <c r="H1422" s="59">
        <v>685</v>
      </c>
      <c r="I1422" s="59">
        <v>685</v>
      </c>
      <c r="J1422" s="59">
        <v>685</v>
      </c>
      <c r="K1422" s="59">
        <v>685</v>
      </c>
      <c r="L1422" s="59">
        <v>685</v>
      </c>
      <c r="M1422" s="59">
        <v>685</v>
      </c>
      <c r="N1422" s="59">
        <v>685</v>
      </c>
      <c r="O1422" s="59">
        <v>685</v>
      </c>
      <c r="P1422" s="59">
        <v>685</v>
      </c>
      <c r="Q1422" s="59">
        <v>685</v>
      </c>
      <c r="R1422" s="59">
        <v>685183</v>
      </c>
      <c r="S1422" s="90"/>
      <c r="T1422" s="90"/>
      <c r="U1422" s="91"/>
    </row>
    <row r="1423" spans="1:21" ht="13.2" x14ac:dyDescent="0.25">
      <c r="A1423" s="59" t="s">
        <v>1819</v>
      </c>
      <c r="B1423" s="59" t="s">
        <v>3484</v>
      </c>
      <c r="C1423" s="59" t="s">
        <v>3486</v>
      </c>
      <c r="D1423" s="59" t="s">
        <v>131</v>
      </c>
      <c r="E1423" s="59">
        <v>0</v>
      </c>
      <c r="F1423" s="59">
        <v>0</v>
      </c>
      <c r="G1423" s="59">
        <v>0</v>
      </c>
      <c r="H1423" s="59">
        <v>0</v>
      </c>
      <c r="I1423" s="59">
        <v>0</v>
      </c>
      <c r="J1423" s="59">
        <v>0</v>
      </c>
      <c r="K1423" s="59">
        <v>0</v>
      </c>
      <c r="L1423" s="59">
        <v>0</v>
      </c>
      <c r="M1423" s="59">
        <v>0</v>
      </c>
      <c r="N1423" s="59">
        <v>0</v>
      </c>
      <c r="O1423" s="59">
        <v>0</v>
      </c>
      <c r="P1423" s="59">
        <v>0</v>
      </c>
      <c r="Q1423" s="59">
        <v>0</v>
      </c>
      <c r="R1423" s="59">
        <v>0</v>
      </c>
      <c r="S1423" s="90"/>
      <c r="T1423" s="90"/>
      <c r="U1423" s="91"/>
    </row>
    <row r="1424" spans="1:21" ht="13.2" x14ac:dyDescent="0.25">
      <c r="A1424" s="59" t="s">
        <v>1820</v>
      </c>
      <c r="B1424" s="59" t="s">
        <v>3484</v>
      </c>
      <c r="C1424" s="59" t="s">
        <v>3487</v>
      </c>
      <c r="D1424" s="59" t="s">
        <v>131</v>
      </c>
      <c r="E1424" s="59">
        <v>5385</v>
      </c>
      <c r="F1424" s="59">
        <v>5385</v>
      </c>
      <c r="G1424" s="59">
        <v>5385</v>
      </c>
      <c r="H1424" s="59">
        <v>5385</v>
      </c>
      <c r="I1424" s="59">
        <v>5385</v>
      </c>
      <c r="J1424" s="59">
        <v>5385</v>
      </c>
      <c r="K1424" s="59">
        <v>5385</v>
      </c>
      <c r="L1424" s="59">
        <v>5385</v>
      </c>
      <c r="M1424" s="59">
        <v>5385</v>
      </c>
      <c r="N1424" s="59">
        <v>5385</v>
      </c>
      <c r="O1424" s="59">
        <v>5385</v>
      </c>
      <c r="P1424" s="59">
        <v>5385</v>
      </c>
      <c r="Q1424" s="59">
        <v>5385</v>
      </c>
      <c r="R1424" s="59">
        <v>5385099</v>
      </c>
      <c r="S1424" s="90"/>
      <c r="T1424" s="90"/>
      <c r="U1424" s="91"/>
    </row>
    <row r="1425" spans="1:21" ht="13.2" x14ac:dyDescent="0.25">
      <c r="A1425" s="59" t="s">
        <v>1821</v>
      </c>
      <c r="B1425" s="59" t="s">
        <v>3484</v>
      </c>
      <c r="C1425" s="59" t="s">
        <v>3488</v>
      </c>
      <c r="D1425" s="59" t="s">
        <v>131</v>
      </c>
      <c r="E1425" s="59">
        <v>0</v>
      </c>
      <c r="F1425" s="59">
        <v>0</v>
      </c>
      <c r="G1425" s="59">
        <v>0</v>
      </c>
      <c r="H1425" s="59">
        <v>0</v>
      </c>
      <c r="I1425" s="59">
        <v>0</v>
      </c>
      <c r="J1425" s="59">
        <v>0</v>
      </c>
      <c r="K1425" s="59">
        <v>0</v>
      </c>
      <c r="L1425" s="59">
        <v>0</v>
      </c>
      <c r="M1425" s="59">
        <v>0</v>
      </c>
      <c r="N1425" s="59">
        <v>0</v>
      </c>
      <c r="O1425" s="59">
        <v>0</v>
      </c>
      <c r="P1425" s="59">
        <v>0</v>
      </c>
      <c r="Q1425" s="59">
        <v>0</v>
      </c>
      <c r="R1425" s="59">
        <v>0</v>
      </c>
      <c r="S1425" s="90"/>
      <c r="T1425" s="90"/>
      <c r="U1425" s="91"/>
    </row>
    <row r="1426" spans="1:21" ht="13.2" x14ac:dyDescent="0.25">
      <c r="A1426" s="59" t="s">
        <v>1822</v>
      </c>
      <c r="B1426" s="59" t="s">
        <v>3484</v>
      </c>
      <c r="C1426" s="59" t="s">
        <v>3489</v>
      </c>
      <c r="D1426" s="59" t="s">
        <v>131</v>
      </c>
      <c r="E1426" s="59">
        <v>0</v>
      </c>
      <c r="F1426" s="59">
        <v>0</v>
      </c>
      <c r="G1426" s="59">
        <v>0</v>
      </c>
      <c r="H1426" s="59">
        <v>0</v>
      </c>
      <c r="I1426" s="59">
        <v>0</v>
      </c>
      <c r="J1426" s="59">
        <v>0</v>
      </c>
      <c r="K1426" s="59">
        <v>0</v>
      </c>
      <c r="L1426" s="59">
        <v>0</v>
      </c>
      <c r="M1426" s="59">
        <v>0</v>
      </c>
      <c r="N1426" s="59">
        <v>0</v>
      </c>
      <c r="O1426" s="59">
        <v>0</v>
      </c>
      <c r="P1426" s="59">
        <v>0</v>
      </c>
      <c r="Q1426" s="59">
        <v>0</v>
      </c>
      <c r="R1426" s="59">
        <v>0</v>
      </c>
      <c r="S1426" s="90"/>
      <c r="T1426" s="90"/>
      <c r="U1426" s="91"/>
    </row>
    <row r="1427" spans="1:21" ht="13.2" x14ac:dyDescent="0.25">
      <c r="A1427" s="59" t="s">
        <v>1823</v>
      </c>
      <c r="B1427" s="59" t="s">
        <v>3490</v>
      </c>
      <c r="C1427" s="59" t="s">
        <v>3491</v>
      </c>
      <c r="D1427" s="59" t="s">
        <v>131</v>
      </c>
      <c r="E1427" s="59">
        <v>5</v>
      </c>
      <c r="F1427" s="59">
        <v>5</v>
      </c>
      <c r="G1427" s="59">
        <v>5</v>
      </c>
      <c r="H1427" s="59">
        <v>5</v>
      </c>
      <c r="I1427" s="59">
        <v>5</v>
      </c>
      <c r="J1427" s="59">
        <v>5</v>
      </c>
      <c r="K1427" s="59">
        <v>5</v>
      </c>
      <c r="L1427" s="59">
        <v>5</v>
      </c>
      <c r="M1427" s="59">
        <v>5</v>
      </c>
      <c r="N1427" s="59">
        <v>5</v>
      </c>
      <c r="O1427" s="59">
        <v>5</v>
      </c>
      <c r="P1427" s="59">
        <v>5</v>
      </c>
      <c r="Q1427" s="59">
        <v>5</v>
      </c>
      <c r="R1427" s="59">
        <v>4853</v>
      </c>
      <c r="S1427" s="90"/>
      <c r="T1427" s="90"/>
      <c r="U1427" s="91"/>
    </row>
    <row r="1428" spans="1:21" ht="13.2" x14ac:dyDescent="0.25">
      <c r="A1428" s="59" t="s">
        <v>1824</v>
      </c>
      <c r="B1428" s="59" t="s">
        <v>3490</v>
      </c>
      <c r="C1428" s="59" t="s">
        <v>3492</v>
      </c>
      <c r="D1428" s="59" t="s">
        <v>131</v>
      </c>
      <c r="E1428" s="59">
        <v>0</v>
      </c>
      <c r="F1428" s="59">
        <v>0</v>
      </c>
      <c r="G1428" s="59">
        <v>0</v>
      </c>
      <c r="H1428" s="59">
        <v>0</v>
      </c>
      <c r="I1428" s="59">
        <v>0</v>
      </c>
      <c r="J1428" s="59">
        <v>0</v>
      </c>
      <c r="K1428" s="59">
        <v>0</v>
      </c>
      <c r="L1428" s="59">
        <v>0</v>
      </c>
      <c r="M1428" s="59">
        <v>0</v>
      </c>
      <c r="N1428" s="59">
        <v>0</v>
      </c>
      <c r="O1428" s="59">
        <v>0</v>
      </c>
      <c r="P1428" s="59">
        <v>0</v>
      </c>
      <c r="Q1428" s="59">
        <v>0</v>
      </c>
      <c r="R1428" s="59">
        <v>0</v>
      </c>
      <c r="S1428" s="90"/>
      <c r="T1428" s="90"/>
      <c r="U1428" s="91"/>
    </row>
    <row r="1429" spans="1:21" ht="13.2" x14ac:dyDescent="0.25">
      <c r="A1429" s="59" t="s">
        <v>1825</v>
      </c>
      <c r="B1429" s="59" t="s">
        <v>3493</v>
      </c>
      <c r="C1429" s="59" t="s">
        <v>3494</v>
      </c>
      <c r="D1429" s="59" t="s">
        <v>136</v>
      </c>
      <c r="E1429" s="59">
        <v>2667</v>
      </c>
      <c r="F1429" s="59">
        <v>2667</v>
      </c>
      <c r="G1429" s="59">
        <v>2667</v>
      </c>
      <c r="H1429" s="59">
        <v>3021</v>
      </c>
      <c r="I1429" s="59">
        <v>3021</v>
      </c>
      <c r="J1429" s="59">
        <v>3021</v>
      </c>
      <c r="K1429" s="59">
        <v>3159</v>
      </c>
      <c r="L1429" s="59">
        <v>3159</v>
      </c>
      <c r="M1429" s="59">
        <v>3159</v>
      </c>
      <c r="N1429" s="59">
        <v>3213</v>
      </c>
      <c r="O1429" s="59">
        <v>3213</v>
      </c>
      <c r="P1429" s="59">
        <v>3213</v>
      </c>
      <c r="Q1429" s="59">
        <v>1646</v>
      </c>
      <c r="R1429" s="59">
        <v>2972515</v>
      </c>
      <c r="S1429" s="90"/>
      <c r="T1429" s="90"/>
      <c r="U1429" s="91"/>
    </row>
    <row r="1430" spans="1:21" ht="13.2" x14ac:dyDescent="0.25">
      <c r="A1430" s="59" t="s">
        <v>1826</v>
      </c>
      <c r="B1430" s="59" t="s">
        <v>3495</v>
      </c>
      <c r="C1430" s="59" t="s">
        <v>3496</v>
      </c>
      <c r="D1430" s="59" t="s">
        <v>133</v>
      </c>
      <c r="E1430" s="59">
        <v>1247</v>
      </c>
      <c r="F1430" s="59">
        <v>1343</v>
      </c>
      <c r="G1430" s="59">
        <v>1343</v>
      </c>
      <c r="H1430" s="59">
        <v>1343</v>
      </c>
      <c r="I1430" s="59">
        <v>1343</v>
      </c>
      <c r="J1430" s="59">
        <v>1343</v>
      </c>
      <c r="K1430" s="59">
        <v>1343</v>
      </c>
      <c r="L1430" s="59">
        <v>1343</v>
      </c>
      <c r="M1430" s="59">
        <v>1343</v>
      </c>
      <c r="N1430" s="59">
        <v>1343</v>
      </c>
      <c r="O1430" s="59">
        <v>1343</v>
      </c>
      <c r="P1430" s="59">
        <v>1343</v>
      </c>
      <c r="Q1430" s="59">
        <v>1343</v>
      </c>
      <c r="R1430" s="59">
        <v>1338910</v>
      </c>
      <c r="S1430" s="90"/>
      <c r="T1430" s="90"/>
      <c r="U1430" s="91"/>
    </row>
    <row r="1431" spans="1:21" ht="13.2" x14ac:dyDescent="0.25">
      <c r="A1431" s="59" t="s">
        <v>1827</v>
      </c>
      <c r="B1431" s="59" t="s">
        <v>3497</v>
      </c>
      <c r="C1431" s="59" t="s">
        <v>3498</v>
      </c>
      <c r="D1431" s="59" t="s">
        <v>133</v>
      </c>
      <c r="E1431" s="59">
        <v>3</v>
      </c>
      <c r="F1431" s="59">
        <v>3</v>
      </c>
      <c r="G1431" s="59">
        <v>3</v>
      </c>
      <c r="H1431" s="59">
        <v>3</v>
      </c>
      <c r="I1431" s="59">
        <v>3</v>
      </c>
      <c r="J1431" s="59">
        <v>3</v>
      </c>
      <c r="K1431" s="59">
        <v>3</v>
      </c>
      <c r="L1431" s="59">
        <v>3</v>
      </c>
      <c r="M1431" s="59">
        <v>3</v>
      </c>
      <c r="N1431" s="59">
        <v>3</v>
      </c>
      <c r="O1431" s="59">
        <v>3</v>
      </c>
      <c r="P1431" s="59">
        <v>3</v>
      </c>
      <c r="Q1431" s="59">
        <v>3</v>
      </c>
      <c r="R1431" s="59">
        <v>3437</v>
      </c>
      <c r="S1431" s="90"/>
      <c r="T1431" s="90"/>
      <c r="U1431" s="91"/>
    </row>
    <row r="1432" spans="1:21" ht="13.2" x14ac:dyDescent="0.25">
      <c r="A1432" s="59" t="s">
        <v>1828</v>
      </c>
      <c r="B1432" s="59" t="s">
        <v>3497</v>
      </c>
      <c r="C1432" s="59" t="s">
        <v>3499</v>
      </c>
      <c r="D1432" s="59" t="s">
        <v>133</v>
      </c>
      <c r="E1432" s="59">
        <v>0</v>
      </c>
      <c r="F1432" s="59">
        <v>0</v>
      </c>
      <c r="G1432" s="59">
        <v>0</v>
      </c>
      <c r="H1432" s="59">
        <v>0</v>
      </c>
      <c r="I1432" s="59">
        <v>0</v>
      </c>
      <c r="J1432" s="59">
        <v>0</v>
      </c>
      <c r="K1432" s="59">
        <v>0</v>
      </c>
      <c r="L1432" s="59">
        <v>0</v>
      </c>
      <c r="M1432" s="59">
        <v>0</v>
      </c>
      <c r="N1432" s="59">
        <v>0</v>
      </c>
      <c r="O1432" s="59">
        <v>0</v>
      </c>
      <c r="P1432" s="59">
        <v>0</v>
      </c>
      <c r="Q1432" s="59">
        <v>0</v>
      </c>
      <c r="R1432" s="59">
        <v>0</v>
      </c>
      <c r="S1432" s="90"/>
      <c r="T1432" s="90"/>
      <c r="U1432" s="91"/>
    </row>
    <row r="1433" spans="1:21" ht="13.2" x14ac:dyDescent="0.25">
      <c r="A1433" s="59" t="s">
        <v>1829</v>
      </c>
      <c r="B1433" s="59" t="s">
        <v>3500</v>
      </c>
      <c r="C1433" s="59" t="s">
        <v>3501</v>
      </c>
      <c r="D1433" s="59" t="s">
        <v>133</v>
      </c>
      <c r="E1433" s="59">
        <v>34</v>
      </c>
      <c r="F1433" s="59">
        <v>34</v>
      </c>
      <c r="G1433" s="59">
        <v>34</v>
      </c>
      <c r="H1433" s="59">
        <v>34</v>
      </c>
      <c r="I1433" s="59">
        <v>34</v>
      </c>
      <c r="J1433" s="59">
        <v>34</v>
      </c>
      <c r="K1433" s="59">
        <v>34</v>
      </c>
      <c r="L1433" s="59">
        <v>34</v>
      </c>
      <c r="M1433" s="59">
        <v>34</v>
      </c>
      <c r="N1433" s="59">
        <v>34</v>
      </c>
      <c r="O1433" s="59">
        <v>34</v>
      </c>
      <c r="P1433" s="59">
        <v>34</v>
      </c>
      <c r="Q1433" s="59">
        <v>34</v>
      </c>
      <c r="R1433" s="59">
        <v>33641</v>
      </c>
      <c r="S1433" s="90"/>
      <c r="T1433" s="90"/>
      <c r="U1433" s="91"/>
    </row>
    <row r="1434" spans="1:21" ht="13.2" x14ac:dyDescent="0.25">
      <c r="A1434" s="59" t="s">
        <v>1830</v>
      </c>
      <c r="B1434" s="59" t="s">
        <v>3502</v>
      </c>
      <c r="C1434" s="59" t="s">
        <v>3503</v>
      </c>
      <c r="D1434" s="59" t="s">
        <v>133</v>
      </c>
      <c r="E1434" s="59">
        <v>230</v>
      </c>
      <c r="F1434" s="59">
        <v>230</v>
      </c>
      <c r="G1434" s="59">
        <v>230</v>
      </c>
      <c r="H1434" s="59">
        <v>230</v>
      </c>
      <c r="I1434" s="59">
        <v>230</v>
      </c>
      <c r="J1434" s="59">
        <v>230</v>
      </c>
      <c r="K1434" s="59">
        <v>230</v>
      </c>
      <c r="L1434" s="59">
        <v>230</v>
      </c>
      <c r="M1434" s="59">
        <v>230</v>
      </c>
      <c r="N1434" s="59">
        <v>230</v>
      </c>
      <c r="O1434" s="59">
        <v>301</v>
      </c>
      <c r="P1434" s="59">
        <v>301</v>
      </c>
      <c r="Q1434" s="59">
        <v>301</v>
      </c>
      <c r="R1434" s="59">
        <v>244928</v>
      </c>
      <c r="S1434" s="90"/>
      <c r="T1434" s="90"/>
      <c r="U1434" s="91"/>
    </row>
    <row r="1435" spans="1:21" ht="13.2" x14ac:dyDescent="0.25">
      <c r="A1435" s="59" t="s">
        <v>1831</v>
      </c>
      <c r="B1435" s="59" t="s">
        <v>3502</v>
      </c>
      <c r="C1435" s="59" t="s">
        <v>3504</v>
      </c>
      <c r="D1435" s="59" t="s">
        <v>133</v>
      </c>
      <c r="E1435" s="59">
        <v>0</v>
      </c>
      <c r="F1435" s="59">
        <v>0</v>
      </c>
      <c r="G1435" s="59">
        <v>0</v>
      </c>
      <c r="H1435" s="59">
        <v>0</v>
      </c>
      <c r="I1435" s="59">
        <v>0</v>
      </c>
      <c r="J1435" s="59">
        <v>0</v>
      </c>
      <c r="K1435" s="59">
        <v>0</v>
      </c>
      <c r="L1435" s="59">
        <v>0</v>
      </c>
      <c r="M1435" s="59">
        <v>0</v>
      </c>
      <c r="N1435" s="59">
        <v>0</v>
      </c>
      <c r="O1435" s="59">
        <v>0</v>
      </c>
      <c r="P1435" s="59">
        <v>0</v>
      </c>
      <c r="Q1435" s="59">
        <v>0</v>
      </c>
      <c r="R1435" s="59">
        <v>0</v>
      </c>
      <c r="S1435" s="90"/>
      <c r="T1435" s="90"/>
      <c r="U1435" s="91"/>
    </row>
    <row r="1436" spans="1:21" ht="13.2" x14ac:dyDescent="0.25">
      <c r="A1436" s="59" t="s">
        <v>1832</v>
      </c>
      <c r="B1436" s="59" t="s">
        <v>3505</v>
      </c>
      <c r="C1436" s="59" t="s">
        <v>3506</v>
      </c>
      <c r="D1436" s="59" t="s">
        <v>133</v>
      </c>
      <c r="E1436" s="59">
        <v>0</v>
      </c>
      <c r="F1436" s="59">
        <v>0</v>
      </c>
      <c r="G1436" s="59">
        <v>0</v>
      </c>
      <c r="H1436" s="59">
        <v>0</v>
      </c>
      <c r="I1436" s="59">
        <v>0</v>
      </c>
      <c r="J1436" s="59">
        <v>0</v>
      </c>
      <c r="K1436" s="59">
        <v>0</v>
      </c>
      <c r="L1436" s="59">
        <v>0</v>
      </c>
      <c r="M1436" s="59">
        <v>0</v>
      </c>
      <c r="N1436" s="59">
        <v>0</v>
      </c>
      <c r="O1436" s="59">
        <v>0</v>
      </c>
      <c r="P1436" s="59">
        <v>0</v>
      </c>
      <c r="Q1436" s="59">
        <v>0</v>
      </c>
      <c r="R1436" s="59">
        <v>0</v>
      </c>
      <c r="S1436" s="90"/>
      <c r="T1436" s="90"/>
      <c r="U1436" s="91"/>
    </row>
    <row r="1437" spans="1:21" ht="13.2" x14ac:dyDescent="0.25">
      <c r="A1437" s="59" t="s">
        <v>1833</v>
      </c>
      <c r="B1437" s="59" t="s">
        <v>3505</v>
      </c>
      <c r="C1437" s="59" t="s">
        <v>3507</v>
      </c>
      <c r="D1437" s="59" t="s">
        <v>133</v>
      </c>
      <c r="E1437" s="59">
        <v>470</v>
      </c>
      <c r="F1437" s="59">
        <v>561</v>
      </c>
      <c r="G1437" s="59">
        <v>561</v>
      </c>
      <c r="H1437" s="59">
        <v>561</v>
      </c>
      <c r="I1437" s="59">
        <v>559</v>
      </c>
      <c r="J1437" s="59">
        <v>559</v>
      </c>
      <c r="K1437" s="59">
        <v>559</v>
      </c>
      <c r="L1437" s="59">
        <v>559</v>
      </c>
      <c r="M1437" s="59">
        <v>559</v>
      </c>
      <c r="N1437" s="59">
        <v>559</v>
      </c>
      <c r="O1437" s="59">
        <v>559</v>
      </c>
      <c r="P1437" s="59">
        <v>559</v>
      </c>
      <c r="Q1437" s="59">
        <v>559</v>
      </c>
      <c r="R1437" s="59">
        <v>555544</v>
      </c>
      <c r="S1437" s="90"/>
      <c r="T1437" s="90"/>
      <c r="U1437" s="91"/>
    </row>
    <row r="1438" spans="1:21" ht="13.2" x14ac:dyDescent="0.25">
      <c r="A1438" s="59" t="s">
        <v>1834</v>
      </c>
      <c r="B1438" s="59" t="s">
        <v>3508</v>
      </c>
      <c r="C1438" s="59" t="s">
        <v>3509</v>
      </c>
      <c r="D1438" s="59" t="s">
        <v>133</v>
      </c>
      <c r="E1438" s="59">
        <v>0</v>
      </c>
      <c r="F1438" s="59">
        <v>0</v>
      </c>
      <c r="G1438" s="59">
        <v>0</v>
      </c>
      <c r="H1438" s="59">
        <v>0</v>
      </c>
      <c r="I1438" s="59">
        <v>0</v>
      </c>
      <c r="J1438" s="59">
        <v>0</v>
      </c>
      <c r="K1438" s="59">
        <v>0</v>
      </c>
      <c r="L1438" s="59">
        <v>0</v>
      </c>
      <c r="M1438" s="59">
        <v>0</v>
      </c>
      <c r="N1438" s="59">
        <v>0</v>
      </c>
      <c r="O1438" s="59">
        <v>0</v>
      </c>
      <c r="P1438" s="59">
        <v>0</v>
      </c>
      <c r="Q1438" s="59">
        <v>0</v>
      </c>
      <c r="R1438" s="59">
        <v>0</v>
      </c>
      <c r="S1438" s="90"/>
      <c r="T1438" s="90"/>
      <c r="U1438" s="91"/>
    </row>
    <row r="1439" spans="1:21" ht="13.2" x14ac:dyDescent="0.25">
      <c r="A1439" s="59" t="s">
        <v>1835</v>
      </c>
      <c r="B1439" s="59" t="s">
        <v>3508</v>
      </c>
      <c r="C1439" s="59" t="s">
        <v>3510</v>
      </c>
      <c r="D1439" s="59" t="s">
        <v>133</v>
      </c>
      <c r="E1439" s="59">
        <v>2</v>
      </c>
      <c r="F1439" s="59">
        <v>2</v>
      </c>
      <c r="G1439" s="59">
        <v>2</v>
      </c>
      <c r="H1439" s="59">
        <v>2</v>
      </c>
      <c r="I1439" s="59">
        <v>2</v>
      </c>
      <c r="J1439" s="59">
        <v>2</v>
      </c>
      <c r="K1439" s="59">
        <v>2</v>
      </c>
      <c r="L1439" s="59">
        <v>2</v>
      </c>
      <c r="M1439" s="59">
        <v>2</v>
      </c>
      <c r="N1439" s="59">
        <v>2</v>
      </c>
      <c r="O1439" s="59">
        <v>2</v>
      </c>
      <c r="P1439" s="59">
        <v>2</v>
      </c>
      <c r="Q1439" s="59">
        <v>2</v>
      </c>
      <c r="R1439" s="59">
        <v>2245</v>
      </c>
      <c r="S1439" s="90"/>
      <c r="T1439" s="90"/>
      <c r="U1439" s="91"/>
    </row>
    <row r="1440" spans="1:21" ht="13.2" x14ac:dyDescent="0.25">
      <c r="A1440" s="59" t="s">
        <v>1836</v>
      </c>
      <c r="B1440" s="59" t="s">
        <v>3511</v>
      </c>
      <c r="C1440" s="59" t="s">
        <v>3512</v>
      </c>
      <c r="D1440" s="59" t="s">
        <v>133</v>
      </c>
      <c r="E1440" s="59">
        <v>165</v>
      </c>
      <c r="F1440" s="59">
        <v>234</v>
      </c>
      <c r="G1440" s="59">
        <v>234</v>
      </c>
      <c r="H1440" s="59">
        <v>234</v>
      </c>
      <c r="I1440" s="59">
        <v>233</v>
      </c>
      <c r="J1440" s="59">
        <v>233</v>
      </c>
      <c r="K1440" s="59">
        <v>233</v>
      </c>
      <c r="L1440" s="59">
        <v>233</v>
      </c>
      <c r="M1440" s="59">
        <v>233</v>
      </c>
      <c r="N1440" s="59">
        <v>233</v>
      </c>
      <c r="O1440" s="59">
        <v>233</v>
      </c>
      <c r="P1440" s="59">
        <v>233</v>
      </c>
      <c r="Q1440" s="59">
        <v>233</v>
      </c>
      <c r="R1440" s="59">
        <v>230066</v>
      </c>
      <c r="S1440" s="90"/>
      <c r="T1440" s="90"/>
      <c r="U1440" s="91"/>
    </row>
    <row r="1441" spans="1:21" ht="13.2" x14ac:dyDescent="0.25">
      <c r="A1441" s="59" t="s">
        <v>1837</v>
      </c>
      <c r="B1441" s="59" t="s">
        <v>3511</v>
      </c>
      <c r="C1441" s="59" t="s">
        <v>3513</v>
      </c>
      <c r="D1441" s="59" t="s">
        <v>133</v>
      </c>
      <c r="E1441" s="59">
        <v>0</v>
      </c>
      <c r="F1441" s="59">
        <v>0</v>
      </c>
      <c r="G1441" s="59">
        <v>0</v>
      </c>
      <c r="H1441" s="59">
        <v>0</v>
      </c>
      <c r="I1441" s="59">
        <v>0</v>
      </c>
      <c r="J1441" s="59">
        <v>0</v>
      </c>
      <c r="K1441" s="59">
        <v>0</v>
      </c>
      <c r="L1441" s="59">
        <v>0</v>
      </c>
      <c r="M1441" s="59">
        <v>0</v>
      </c>
      <c r="N1441" s="59">
        <v>0</v>
      </c>
      <c r="O1441" s="59">
        <v>0</v>
      </c>
      <c r="P1441" s="59">
        <v>0</v>
      </c>
      <c r="Q1441" s="59">
        <v>0</v>
      </c>
      <c r="R1441" s="59">
        <v>0</v>
      </c>
      <c r="S1441" s="90"/>
      <c r="T1441" s="90"/>
      <c r="U1441" s="91"/>
    </row>
    <row r="1442" spans="1:21" ht="13.2" x14ac:dyDescent="0.25">
      <c r="A1442" s="59" t="s">
        <v>1838</v>
      </c>
      <c r="B1442" s="59" t="s">
        <v>3514</v>
      </c>
      <c r="C1442" s="59" t="s">
        <v>3515</v>
      </c>
      <c r="D1442" s="59" t="s">
        <v>133</v>
      </c>
      <c r="E1442" s="59">
        <v>12049</v>
      </c>
      <c r="F1442" s="59">
        <v>12096</v>
      </c>
      <c r="G1442" s="59">
        <v>12096</v>
      </c>
      <c r="H1442" s="59">
        <v>12096</v>
      </c>
      <c r="I1442" s="59">
        <v>12096</v>
      </c>
      <c r="J1442" s="59">
        <v>12096</v>
      </c>
      <c r="K1442" s="59">
        <v>12096</v>
      </c>
      <c r="L1442" s="59">
        <v>12096</v>
      </c>
      <c r="M1442" s="59">
        <v>12096</v>
      </c>
      <c r="N1442" s="59">
        <v>12096</v>
      </c>
      <c r="O1442" s="59">
        <v>13510</v>
      </c>
      <c r="P1442" s="59">
        <v>13536</v>
      </c>
      <c r="Q1442" s="59">
        <v>13538</v>
      </c>
      <c r="R1442" s="59">
        <v>12391737</v>
      </c>
      <c r="S1442" s="90"/>
      <c r="T1442" s="90"/>
      <c r="U1442" s="91"/>
    </row>
    <row r="1443" spans="1:21" ht="13.2" x14ac:dyDescent="0.25">
      <c r="A1443" s="59" t="s">
        <v>1839</v>
      </c>
      <c r="B1443" s="59" t="s">
        <v>3514</v>
      </c>
      <c r="C1443" s="59" t="s">
        <v>3516</v>
      </c>
      <c r="D1443" s="59" t="s">
        <v>133</v>
      </c>
      <c r="E1443" s="59">
        <v>0</v>
      </c>
      <c r="F1443" s="59">
        <v>0</v>
      </c>
      <c r="G1443" s="59">
        <v>0</v>
      </c>
      <c r="H1443" s="59">
        <v>0</v>
      </c>
      <c r="I1443" s="59">
        <v>0</v>
      </c>
      <c r="J1443" s="59">
        <v>0</v>
      </c>
      <c r="K1443" s="59">
        <v>0</v>
      </c>
      <c r="L1443" s="59">
        <v>0</v>
      </c>
      <c r="M1443" s="59">
        <v>0</v>
      </c>
      <c r="N1443" s="59">
        <v>0</v>
      </c>
      <c r="O1443" s="59">
        <v>0</v>
      </c>
      <c r="P1443" s="59">
        <v>0</v>
      </c>
      <c r="Q1443" s="59">
        <v>0</v>
      </c>
      <c r="R1443" s="59">
        <v>0</v>
      </c>
      <c r="S1443" s="90"/>
      <c r="T1443" s="90"/>
      <c r="U1443" s="91"/>
    </row>
    <row r="1444" spans="1:21" ht="13.2" x14ac:dyDescent="0.25">
      <c r="A1444" s="59" t="s">
        <v>1840</v>
      </c>
      <c r="B1444" s="59" t="s">
        <v>3517</v>
      </c>
      <c r="C1444" s="59" t="s">
        <v>3518</v>
      </c>
      <c r="D1444" s="59" t="s">
        <v>133</v>
      </c>
      <c r="E1444" s="59">
        <v>1758</v>
      </c>
      <c r="F1444" s="59">
        <v>1758</v>
      </c>
      <c r="G1444" s="59">
        <v>1758</v>
      </c>
      <c r="H1444" s="59">
        <v>1758</v>
      </c>
      <c r="I1444" s="59">
        <v>1758</v>
      </c>
      <c r="J1444" s="59">
        <v>1758</v>
      </c>
      <c r="K1444" s="59">
        <v>1758</v>
      </c>
      <c r="L1444" s="59">
        <v>1758</v>
      </c>
      <c r="M1444" s="59">
        <v>1758</v>
      </c>
      <c r="N1444" s="59">
        <v>1758</v>
      </c>
      <c r="O1444" s="59">
        <v>1758</v>
      </c>
      <c r="P1444" s="59">
        <v>1758</v>
      </c>
      <c r="Q1444" s="59">
        <v>1758</v>
      </c>
      <c r="R1444" s="59">
        <v>1757701</v>
      </c>
      <c r="S1444" s="90"/>
      <c r="T1444" s="90"/>
      <c r="U1444" s="91"/>
    </row>
    <row r="1445" spans="1:21" ht="13.2" x14ac:dyDescent="0.25">
      <c r="A1445" s="59" t="s">
        <v>1841</v>
      </c>
      <c r="B1445" s="59" t="s">
        <v>3517</v>
      </c>
      <c r="C1445" s="59" t="s">
        <v>3519</v>
      </c>
      <c r="D1445" s="59" t="s">
        <v>133</v>
      </c>
      <c r="E1445" s="59">
        <v>0</v>
      </c>
      <c r="F1445" s="59">
        <v>0</v>
      </c>
      <c r="G1445" s="59">
        <v>0</v>
      </c>
      <c r="H1445" s="59">
        <v>0</v>
      </c>
      <c r="I1445" s="59">
        <v>0</v>
      </c>
      <c r="J1445" s="59">
        <v>0</v>
      </c>
      <c r="K1445" s="59">
        <v>0</v>
      </c>
      <c r="L1445" s="59">
        <v>0</v>
      </c>
      <c r="M1445" s="59">
        <v>0</v>
      </c>
      <c r="N1445" s="59">
        <v>0</v>
      </c>
      <c r="O1445" s="59">
        <v>0</v>
      </c>
      <c r="P1445" s="59">
        <v>0</v>
      </c>
      <c r="Q1445" s="59">
        <v>0</v>
      </c>
      <c r="R1445" s="59">
        <v>0</v>
      </c>
      <c r="S1445" s="90"/>
      <c r="T1445" s="90"/>
      <c r="U1445" s="91"/>
    </row>
    <row r="1446" spans="1:21" ht="13.2" x14ac:dyDescent="0.25">
      <c r="A1446" s="59" t="s">
        <v>1842</v>
      </c>
      <c r="B1446" s="59" t="s">
        <v>3520</v>
      </c>
      <c r="C1446" s="59" t="s">
        <v>3521</v>
      </c>
      <c r="D1446" s="59" t="s">
        <v>133</v>
      </c>
      <c r="E1446" s="59">
        <v>4185</v>
      </c>
      <c r="F1446" s="59">
        <v>4185</v>
      </c>
      <c r="G1446" s="59">
        <v>4185</v>
      </c>
      <c r="H1446" s="59">
        <v>4185</v>
      </c>
      <c r="I1446" s="59">
        <v>4185</v>
      </c>
      <c r="J1446" s="59">
        <v>4185</v>
      </c>
      <c r="K1446" s="59">
        <v>4185</v>
      </c>
      <c r="L1446" s="59">
        <v>4185</v>
      </c>
      <c r="M1446" s="59">
        <v>4185</v>
      </c>
      <c r="N1446" s="59">
        <v>4185</v>
      </c>
      <c r="O1446" s="59">
        <v>4185</v>
      </c>
      <c r="P1446" s="59">
        <v>4185</v>
      </c>
      <c r="Q1446" s="59">
        <v>4185</v>
      </c>
      <c r="R1446" s="59">
        <v>4185431</v>
      </c>
      <c r="S1446" s="90"/>
      <c r="T1446" s="90"/>
      <c r="U1446" s="91"/>
    </row>
    <row r="1447" spans="1:21" ht="13.2" x14ac:dyDescent="0.25">
      <c r="A1447" s="59" t="s">
        <v>1843</v>
      </c>
      <c r="B1447" s="59" t="s">
        <v>3520</v>
      </c>
      <c r="C1447" s="59" t="s">
        <v>3522</v>
      </c>
      <c r="D1447" s="59" t="s">
        <v>133</v>
      </c>
      <c r="E1447" s="59">
        <v>0</v>
      </c>
      <c r="F1447" s="59">
        <v>0</v>
      </c>
      <c r="G1447" s="59">
        <v>0</v>
      </c>
      <c r="H1447" s="59">
        <v>0</v>
      </c>
      <c r="I1447" s="59">
        <v>0</v>
      </c>
      <c r="J1447" s="59">
        <v>0</v>
      </c>
      <c r="K1447" s="59">
        <v>0</v>
      </c>
      <c r="L1447" s="59">
        <v>0</v>
      </c>
      <c r="M1447" s="59">
        <v>0</v>
      </c>
      <c r="N1447" s="59">
        <v>0</v>
      </c>
      <c r="O1447" s="59">
        <v>0</v>
      </c>
      <c r="P1447" s="59">
        <v>0</v>
      </c>
      <c r="Q1447" s="59">
        <v>0</v>
      </c>
      <c r="R1447" s="59">
        <v>0</v>
      </c>
      <c r="S1447" s="90"/>
      <c r="T1447" s="90"/>
      <c r="U1447" s="91"/>
    </row>
    <row r="1448" spans="1:21" ht="13.2" x14ac:dyDescent="0.25">
      <c r="A1448" s="59" t="s">
        <v>1844</v>
      </c>
      <c r="B1448" s="59" t="s">
        <v>3523</v>
      </c>
      <c r="C1448" s="59" t="s">
        <v>3524</v>
      </c>
      <c r="D1448" s="59" t="s">
        <v>133</v>
      </c>
      <c r="E1448" s="59">
        <v>3152</v>
      </c>
      <c r="F1448" s="59">
        <v>3154</v>
      </c>
      <c r="G1448" s="59">
        <v>3154</v>
      </c>
      <c r="H1448" s="59">
        <v>3154</v>
      </c>
      <c r="I1448" s="59">
        <v>3154</v>
      </c>
      <c r="J1448" s="59">
        <v>3154</v>
      </c>
      <c r="K1448" s="59">
        <v>3154</v>
      </c>
      <c r="L1448" s="59">
        <v>3154</v>
      </c>
      <c r="M1448" s="59">
        <v>3154</v>
      </c>
      <c r="N1448" s="59">
        <v>3154</v>
      </c>
      <c r="O1448" s="59">
        <v>3154</v>
      </c>
      <c r="P1448" s="59">
        <v>3154</v>
      </c>
      <c r="Q1448" s="59">
        <v>3154</v>
      </c>
      <c r="R1448" s="59">
        <v>3153485</v>
      </c>
      <c r="S1448" s="90"/>
      <c r="T1448" s="90"/>
      <c r="U1448" s="91"/>
    </row>
    <row r="1449" spans="1:21" ht="13.2" x14ac:dyDescent="0.25">
      <c r="A1449" s="59" t="s">
        <v>1845</v>
      </c>
      <c r="B1449" s="59" t="s">
        <v>3523</v>
      </c>
      <c r="C1449" s="59" t="s">
        <v>3525</v>
      </c>
      <c r="D1449" s="59" t="s">
        <v>133</v>
      </c>
      <c r="E1449" s="59">
        <v>0</v>
      </c>
      <c r="F1449" s="59">
        <v>0</v>
      </c>
      <c r="G1449" s="59">
        <v>0</v>
      </c>
      <c r="H1449" s="59">
        <v>0</v>
      </c>
      <c r="I1449" s="59">
        <v>0</v>
      </c>
      <c r="J1449" s="59">
        <v>0</v>
      </c>
      <c r="K1449" s="59">
        <v>0</v>
      </c>
      <c r="L1449" s="59">
        <v>0</v>
      </c>
      <c r="M1449" s="59">
        <v>0</v>
      </c>
      <c r="N1449" s="59">
        <v>0</v>
      </c>
      <c r="O1449" s="59">
        <v>0</v>
      </c>
      <c r="P1449" s="59">
        <v>0</v>
      </c>
      <c r="Q1449" s="59">
        <v>0</v>
      </c>
      <c r="R1449" s="59">
        <v>0</v>
      </c>
      <c r="S1449" s="90"/>
      <c r="T1449" s="90"/>
      <c r="U1449" s="91"/>
    </row>
    <row r="1450" spans="1:21" ht="13.2" x14ac:dyDescent="0.25">
      <c r="A1450" s="59" t="s">
        <v>1846</v>
      </c>
      <c r="B1450" s="59" t="s">
        <v>3526</v>
      </c>
      <c r="C1450" s="59" t="s">
        <v>3527</v>
      </c>
      <c r="D1450" s="59" t="s">
        <v>133</v>
      </c>
      <c r="E1450" s="59">
        <v>18353</v>
      </c>
      <c r="F1450" s="59">
        <v>18799</v>
      </c>
      <c r="G1450" s="59">
        <v>18802</v>
      </c>
      <c r="H1450" s="59">
        <v>18826</v>
      </c>
      <c r="I1450" s="59">
        <v>18837</v>
      </c>
      <c r="J1450" s="59">
        <v>18823</v>
      </c>
      <c r="K1450" s="59">
        <v>18823</v>
      </c>
      <c r="L1450" s="59">
        <v>18823</v>
      </c>
      <c r="M1450" s="59">
        <v>18823</v>
      </c>
      <c r="N1450" s="59">
        <v>18823</v>
      </c>
      <c r="O1450" s="59">
        <v>18903</v>
      </c>
      <c r="P1450" s="59">
        <v>18903</v>
      </c>
      <c r="Q1450" s="59">
        <v>19047</v>
      </c>
      <c r="R1450" s="59">
        <v>18823830</v>
      </c>
      <c r="S1450" s="90"/>
      <c r="T1450" s="90"/>
      <c r="U1450" s="91"/>
    </row>
    <row r="1451" spans="1:21" ht="13.2" x14ac:dyDescent="0.25">
      <c r="A1451" s="59" t="s">
        <v>1847</v>
      </c>
      <c r="B1451" s="59" t="s">
        <v>3526</v>
      </c>
      <c r="C1451" s="59" t="s">
        <v>3528</v>
      </c>
      <c r="D1451" s="59" t="s">
        <v>133</v>
      </c>
      <c r="E1451" s="59">
        <v>0</v>
      </c>
      <c r="F1451" s="59">
        <v>0</v>
      </c>
      <c r="G1451" s="59">
        <v>0</v>
      </c>
      <c r="H1451" s="59">
        <v>0</v>
      </c>
      <c r="I1451" s="59">
        <v>0</v>
      </c>
      <c r="J1451" s="59">
        <v>0</v>
      </c>
      <c r="K1451" s="59">
        <v>0</v>
      </c>
      <c r="L1451" s="59">
        <v>0</v>
      </c>
      <c r="M1451" s="59">
        <v>0</v>
      </c>
      <c r="N1451" s="59">
        <v>0</v>
      </c>
      <c r="O1451" s="59">
        <v>0</v>
      </c>
      <c r="P1451" s="59">
        <v>0</v>
      </c>
      <c r="Q1451" s="59">
        <v>0</v>
      </c>
      <c r="R1451" s="59">
        <v>0</v>
      </c>
      <c r="S1451" s="90"/>
      <c r="T1451" s="90"/>
      <c r="U1451" s="91"/>
    </row>
    <row r="1452" spans="1:21" ht="13.2" x14ac:dyDescent="0.25">
      <c r="A1452" s="59" t="s">
        <v>1848</v>
      </c>
      <c r="B1452" s="59" t="s">
        <v>3529</v>
      </c>
      <c r="C1452" s="59" t="s">
        <v>3530</v>
      </c>
      <c r="D1452" s="59" t="s">
        <v>133</v>
      </c>
      <c r="E1452" s="59">
        <v>571</v>
      </c>
      <c r="F1452" s="59">
        <v>571</v>
      </c>
      <c r="G1452" s="59">
        <v>571</v>
      </c>
      <c r="H1452" s="59">
        <v>571</v>
      </c>
      <c r="I1452" s="59">
        <v>571</v>
      </c>
      <c r="J1452" s="59">
        <v>571</v>
      </c>
      <c r="K1452" s="59">
        <v>571</v>
      </c>
      <c r="L1452" s="59">
        <v>571</v>
      </c>
      <c r="M1452" s="59">
        <v>571</v>
      </c>
      <c r="N1452" s="59">
        <v>571</v>
      </c>
      <c r="O1452" s="59">
        <v>571</v>
      </c>
      <c r="P1452" s="59">
        <v>571</v>
      </c>
      <c r="Q1452" s="59">
        <v>571</v>
      </c>
      <c r="R1452" s="59">
        <v>570995</v>
      </c>
      <c r="S1452" s="90"/>
      <c r="T1452" s="90"/>
      <c r="U1452" s="91"/>
    </row>
    <row r="1453" spans="1:21" ht="13.2" x14ac:dyDescent="0.25">
      <c r="A1453" s="59" t="s">
        <v>1849</v>
      </c>
      <c r="B1453" s="59" t="s">
        <v>3529</v>
      </c>
      <c r="C1453" s="59" t="s">
        <v>3531</v>
      </c>
      <c r="D1453" s="59" t="s">
        <v>133</v>
      </c>
      <c r="E1453" s="59">
        <v>0</v>
      </c>
      <c r="F1453" s="59">
        <v>0</v>
      </c>
      <c r="G1453" s="59">
        <v>0</v>
      </c>
      <c r="H1453" s="59">
        <v>0</v>
      </c>
      <c r="I1453" s="59">
        <v>0</v>
      </c>
      <c r="J1453" s="59">
        <v>0</v>
      </c>
      <c r="K1453" s="59">
        <v>0</v>
      </c>
      <c r="L1453" s="59">
        <v>0</v>
      </c>
      <c r="M1453" s="59">
        <v>0</v>
      </c>
      <c r="N1453" s="59">
        <v>0</v>
      </c>
      <c r="O1453" s="59">
        <v>0</v>
      </c>
      <c r="P1453" s="59">
        <v>0</v>
      </c>
      <c r="Q1453" s="59">
        <v>0</v>
      </c>
      <c r="R1453" s="59">
        <v>0</v>
      </c>
      <c r="S1453" s="90"/>
      <c r="T1453" s="90"/>
      <c r="U1453" s="91"/>
    </row>
    <row r="1454" spans="1:21" ht="13.2" x14ac:dyDescent="0.25">
      <c r="A1454" s="59" t="s">
        <v>1850</v>
      </c>
      <c r="B1454" s="59" t="s">
        <v>3532</v>
      </c>
      <c r="C1454" s="59" t="s">
        <v>3533</v>
      </c>
      <c r="D1454" s="59" t="s">
        <v>133</v>
      </c>
      <c r="E1454" s="59">
        <v>2663</v>
      </c>
      <c r="F1454" s="59">
        <v>2680</v>
      </c>
      <c r="G1454" s="59">
        <v>2680</v>
      </c>
      <c r="H1454" s="59">
        <v>2680</v>
      </c>
      <c r="I1454" s="59">
        <v>2680</v>
      </c>
      <c r="J1454" s="59">
        <v>2680</v>
      </c>
      <c r="K1454" s="59">
        <v>2680</v>
      </c>
      <c r="L1454" s="59">
        <v>2680</v>
      </c>
      <c r="M1454" s="59">
        <v>2680</v>
      </c>
      <c r="N1454" s="59">
        <v>2680</v>
      </c>
      <c r="O1454" s="59">
        <v>2813</v>
      </c>
      <c r="P1454" s="59">
        <v>2816</v>
      </c>
      <c r="Q1454" s="59">
        <v>2825</v>
      </c>
      <c r="R1454" s="59">
        <v>2707803</v>
      </c>
      <c r="S1454" s="90"/>
      <c r="T1454" s="90"/>
      <c r="U1454" s="91"/>
    </row>
    <row r="1455" spans="1:21" ht="13.2" x14ac:dyDescent="0.25">
      <c r="A1455" s="59" t="s">
        <v>1851</v>
      </c>
      <c r="B1455" s="59" t="s">
        <v>3532</v>
      </c>
      <c r="C1455" s="59" t="s">
        <v>3534</v>
      </c>
      <c r="D1455" s="59" t="s">
        <v>133</v>
      </c>
      <c r="E1455" s="59">
        <v>0</v>
      </c>
      <c r="F1455" s="59">
        <v>0</v>
      </c>
      <c r="G1455" s="59">
        <v>0</v>
      </c>
      <c r="H1455" s="59">
        <v>0</v>
      </c>
      <c r="I1455" s="59">
        <v>0</v>
      </c>
      <c r="J1455" s="59">
        <v>0</v>
      </c>
      <c r="K1455" s="59">
        <v>0</v>
      </c>
      <c r="L1455" s="59">
        <v>0</v>
      </c>
      <c r="M1455" s="59">
        <v>0</v>
      </c>
      <c r="N1455" s="59">
        <v>0</v>
      </c>
      <c r="O1455" s="59">
        <v>0</v>
      </c>
      <c r="P1455" s="59">
        <v>0</v>
      </c>
      <c r="Q1455" s="59">
        <v>0</v>
      </c>
      <c r="R1455" s="59">
        <v>0</v>
      </c>
      <c r="S1455" s="90"/>
      <c r="T1455" s="90"/>
      <c r="U1455" s="91"/>
    </row>
    <row r="1456" spans="1:21" ht="13.2" x14ac:dyDescent="0.25">
      <c r="A1456" s="59" t="s">
        <v>1852</v>
      </c>
      <c r="B1456" s="59" t="s">
        <v>3535</v>
      </c>
      <c r="C1456" s="59" t="s">
        <v>3536</v>
      </c>
      <c r="D1456" s="59" t="s">
        <v>133</v>
      </c>
      <c r="E1456" s="59">
        <v>406</v>
      </c>
      <c r="F1456" s="59">
        <v>406</v>
      </c>
      <c r="G1456" s="59">
        <v>406</v>
      </c>
      <c r="H1456" s="59">
        <v>406</v>
      </c>
      <c r="I1456" s="59">
        <v>406</v>
      </c>
      <c r="J1456" s="59">
        <v>406</v>
      </c>
      <c r="K1456" s="59">
        <v>416</v>
      </c>
      <c r="L1456" s="59">
        <v>416</v>
      </c>
      <c r="M1456" s="59">
        <v>416</v>
      </c>
      <c r="N1456" s="59">
        <v>388</v>
      </c>
      <c r="O1456" s="59">
        <v>422</v>
      </c>
      <c r="P1456" s="59">
        <v>422</v>
      </c>
      <c r="Q1456" s="59">
        <v>422</v>
      </c>
      <c r="R1456" s="59">
        <v>410309</v>
      </c>
      <c r="S1456" s="90"/>
      <c r="T1456" s="90"/>
      <c r="U1456" s="91"/>
    </row>
    <row r="1457" spans="1:21" ht="13.2" x14ac:dyDescent="0.25">
      <c r="A1457" s="59" t="s">
        <v>1853</v>
      </c>
      <c r="B1457" s="59" t="s">
        <v>3535</v>
      </c>
      <c r="C1457" s="59" t="s">
        <v>3537</v>
      </c>
      <c r="D1457" s="59" t="s">
        <v>133</v>
      </c>
      <c r="E1457" s="59">
        <v>0</v>
      </c>
      <c r="F1457" s="59">
        <v>0</v>
      </c>
      <c r="G1457" s="59">
        <v>0</v>
      </c>
      <c r="H1457" s="59">
        <v>0</v>
      </c>
      <c r="I1457" s="59">
        <v>0</v>
      </c>
      <c r="J1457" s="59">
        <v>0</v>
      </c>
      <c r="K1457" s="59">
        <v>0</v>
      </c>
      <c r="L1457" s="59">
        <v>0</v>
      </c>
      <c r="M1457" s="59">
        <v>0</v>
      </c>
      <c r="N1457" s="59">
        <v>0</v>
      </c>
      <c r="O1457" s="59">
        <v>0</v>
      </c>
      <c r="P1457" s="59">
        <v>0</v>
      </c>
      <c r="Q1457" s="59">
        <v>0</v>
      </c>
      <c r="R1457" s="59">
        <v>0</v>
      </c>
      <c r="S1457" s="90"/>
      <c r="T1457" s="90"/>
      <c r="U1457" s="91"/>
    </row>
    <row r="1458" spans="1:21" ht="13.2" x14ac:dyDescent="0.25">
      <c r="A1458" s="59" t="s">
        <v>1854</v>
      </c>
      <c r="B1458" s="59" t="s">
        <v>3538</v>
      </c>
      <c r="C1458" s="59" t="s">
        <v>3539</v>
      </c>
      <c r="D1458" s="59" t="s">
        <v>134</v>
      </c>
      <c r="E1458" s="59">
        <v>1705</v>
      </c>
      <c r="F1458" s="59">
        <v>1705</v>
      </c>
      <c r="G1458" s="59">
        <v>1705</v>
      </c>
      <c r="H1458" s="59">
        <v>1705</v>
      </c>
      <c r="I1458" s="59">
        <v>1705</v>
      </c>
      <c r="J1458" s="59">
        <v>1705</v>
      </c>
      <c r="K1458" s="59">
        <v>1705</v>
      </c>
      <c r="L1458" s="59">
        <v>1705</v>
      </c>
      <c r="M1458" s="59">
        <v>1705</v>
      </c>
      <c r="N1458" s="59">
        <v>1705</v>
      </c>
      <c r="O1458" s="59">
        <v>1705</v>
      </c>
      <c r="P1458" s="59">
        <v>1705</v>
      </c>
      <c r="Q1458" s="59">
        <v>1705</v>
      </c>
      <c r="R1458" s="59">
        <v>1704569</v>
      </c>
      <c r="S1458" s="90"/>
      <c r="T1458" s="90"/>
      <c r="U1458" s="91"/>
    </row>
    <row r="1459" spans="1:21" ht="13.2" x14ac:dyDescent="0.25">
      <c r="A1459" s="59" t="s">
        <v>1855</v>
      </c>
      <c r="B1459" s="59" t="s">
        <v>3540</v>
      </c>
      <c r="C1459" s="59" t="s">
        <v>3541</v>
      </c>
      <c r="D1459" s="59" t="s">
        <v>134</v>
      </c>
      <c r="E1459" s="59">
        <v>0</v>
      </c>
      <c r="F1459" s="59">
        <v>0</v>
      </c>
      <c r="G1459" s="59">
        <v>0</v>
      </c>
      <c r="H1459" s="59">
        <v>0</v>
      </c>
      <c r="I1459" s="59">
        <v>0</v>
      </c>
      <c r="J1459" s="59">
        <v>0</v>
      </c>
      <c r="K1459" s="59">
        <v>0</v>
      </c>
      <c r="L1459" s="59">
        <v>0</v>
      </c>
      <c r="M1459" s="59">
        <v>0</v>
      </c>
      <c r="N1459" s="59">
        <v>0</v>
      </c>
      <c r="O1459" s="59">
        <v>0</v>
      </c>
      <c r="P1459" s="59">
        <v>0</v>
      </c>
      <c r="Q1459" s="59">
        <v>0</v>
      </c>
      <c r="R1459" s="59">
        <v>0</v>
      </c>
      <c r="S1459" s="90"/>
      <c r="T1459" s="90"/>
      <c r="U1459" s="91"/>
    </row>
    <row r="1460" spans="1:21" ht="13.2" x14ac:dyDescent="0.25">
      <c r="A1460" s="59" t="s">
        <v>1856</v>
      </c>
      <c r="B1460" s="59" t="s">
        <v>3540</v>
      </c>
      <c r="C1460" s="59" t="s">
        <v>3542</v>
      </c>
      <c r="D1460" s="59" t="s">
        <v>134</v>
      </c>
      <c r="E1460" s="59">
        <v>4156</v>
      </c>
      <c r="F1460" s="59">
        <v>4156</v>
      </c>
      <c r="G1460" s="59">
        <v>4156</v>
      </c>
      <c r="H1460" s="59">
        <v>4156</v>
      </c>
      <c r="I1460" s="59">
        <v>4156</v>
      </c>
      <c r="J1460" s="59">
        <v>4156</v>
      </c>
      <c r="K1460" s="59">
        <v>4156</v>
      </c>
      <c r="L1460" s="59">
        <v>4156</v>
      </c>
      <c r="M1460" s="59">
        <v>4156</v>
      </c>
      <c r="N1460" s="59">
        <v>4156</v>
      </c>
      <c r="O1460" s="59">
        <v>4156</v>
      </c>
      <c r="P1460" s="59">
        <v>4156</v>
      </c>
      <c r="Q1460" s="59">
        <v>4156</v>
      </c>
      <c r="R1460" s="59">
        <v>4155602</v>
      </c>
      <c r="S1460" s="90"/>
      <c r="T1460" s="90"/>
      <c r="U1460" s="91"/>
    </row>
    <row r="1461" spans="1:21" ht="13.2" x14ac:dyDescent="0.25">
      <c r="A1461" s="59" t="s">
        <v>1857</v>
      </c>
      <c r="B1461" s="59" t="s">
        <v>3543</v>
      </c>
      <c r="C1461" s="59" t="s">
        <v>3544</v>
      </c>
      <c r="D1461" s="59" t="s">
        <v>134</v>
      </c>
      <c r="E1461" s="59">
        <v>3683</v>
      </c>
      <c r="F1461" s="59">
        <v>3683</v>
      </c>
      <c r="G1461" s="59">
        <v>3683</v>
      </c>
      <c r="H1461" s="59">
        <v>3683</v>
      </c>
      <c r="I1461" s="59">
        <v>3683</v>
      </c>
      <c r="J1461" s="59">
        <v>3683</v>
      </c>
      <c r="K1461" s="59">
        <v>3683</v>
      </c>
      <c r="L1461" s="59">
        <v>3683</v>
      </c>
      <c r="M1461" s="59">
        <v>3683</v>
      </c>
      <c r="N1461" s="59">
        <v>3683</v>
      </c>
      <c r="O1461" s="59">
        <v>3683</v>
      </c>
      <c r="P1461" s="59">
        <v>3683</v>
      </c>
      <c r="Q1461" s="59">
        <v>3683</v>
      </c>
      <c r="R1461" s="59">
        <v>3683221</v>
      </c>
      <c r="S1461" s="90"/>
      <c r="T1461" s="90"/>
      <c r="U1461" s="91"/>
    </row>
    <row r="1462" spans="1:21" ht="13.2" x14ac:dyDescent="0.25">
      <c r="A1462" s="59" t="s">
        <v>1858</v>
      </c>
      <c r="B1462" s="59" t="s">
        <v>3543</v>
      </c>
      <c r="C1462" s="59" t="s">
        <v>3545</v>
      </c>
      <c r="D1462" s="59" t="s">
        <v>134</v>
      </c>
      <c r="E1462" s="59">
        <v>0</v>
      </c>
      <c r="F1462" s="59">
        <v>0</v>
      </c>
      <c r="G1462" s="59">
        <v>0</v>
      </c>
      <c r="H1462" s="59">
        <v>0</v>
      </c>
      <c r="I1462" s="59">
        <v>0</v>
      </c>
      <c r="J1462" s="59">
        <v>0</v>
      </c>
      <c r="K1462" s="59">
        <v>0</v>
      </c>
      <c r="L1462" s="59">
        <v>0</v>
      </c>
      <c r="M1462" s="59">
        <v>0</v>
      </c>
      <c r="N1462" s="59">
        <v>0</v>
      </c>
      <c r="O1462" s="59">
        <v>0</v>
      </c>
      <c r="P1462" s="59">
        <v>0</v>
      </c>
      <c r="Q1462" s="59">
        <v>0</v>
      </c>
      <c r="R1462" s="59">
        <v>0</v>
      </c>
      <c r="S1462" s="90"/>
      <c r="T1462" s="90"/>
      <c r="U1462" s="91"/>
    </row>
    <row r="1463" spans="1:21" ht="13.2" x14ac:dyDescent="0.25">
      <c r="A1463" s="59" t="s">
        <v>1859</v>
      </c>
      <c r="B1463" s="59" t="s">
        <v>3546</v>
      </c>
      <c r="C1463" s="59" t="s">
        <v>3547</v>
      </c>
      <c r="D1463" s="59" t="s">
        <v>134</v>
      </c>
      <c r="E1463" s="59">
        <v>3984</v>
      </c>
      <c r="F1463" s="59">
        <v>3984</v>
      </c>
      <c r="G1463" s="59">
        <v>3984</v>
      </c>
      <c r="H1463" s="59">
        <v>3984</v>
      </c>
      <c r="I1463" s="59">
        <v>3984</v>
      </c>
      <c r="J1463" s="59">
        <v>3984</v>
      </c>
      <c r="K1463" s="59">
        <v>3984</v>
      </c>
      <c r="L1463" s="59">
        <v>3984</v>
      </c>
      <c r="M1463" s="59">
        <v>3984</v>
      </c>
      <c r="N1463" s="59">
        <v>3984</v>
      </c>
      <c r="O1463" s="59">
        <v>3984</v>
      </c>
      <c r="P1463" s="59">
        <v>3984</v>
      </c>
      <c r="Q1463" s="59">
        <v>3984</v>
      </c>
      <c r="R1463" s="59">
        <v>3984039</v>
      </c>
      <c r="S1463" s="90"/>
      <c r="T1463" s="90"/>
      <c r="U1463" s="91"/>
    </row>
    <row r="1464" spans="1:21" ht="13.2" x14ac:dyDescent="0.25">
      <c r="A1464" s="59" t="s">
        <v>1860</v>
      </c>
      <c r="B1464" s="59" t="s">
        <v>3546</v>
      </c>
      <c r="C1464" s="59" t="s">
        <v>3548</v>
      </c>
      <c r="D1464" s="59" t="s">
        <v>134</v>
      </c>
      <c r="E1464" s="59">
        <v>0</v>
      </c>
      <c r="F1464" s="59">
        <v>0</v>
      </c>
      <c r="G1464" s="59">
        <v>0</v>
      </c>
      <c r="H1464" s="59">
        <v>0</v>
      </c>
      <c r="I1464" s="59">
        <v>0</v>
      </c>
      <c r="J1464" s="59">
        <v>0</v>
      </c>
      <c r="K1464" s="59">
        <v>0</v>
      </c>
      <c r="L1464" s="59">
        <v>0</v>
      </c>
      <c r="M1464" s="59">
        <v>0</v>
      </c>
      <c r="N1464" s="59">
        <v>0</v>
      </c>
      <c r="O1464" s="59">
        <v>0</v>
      </c>
      <c r="P1464" s="59">
        <v>0</v>
      </c>
      <c r="Q1464" s="59">
        <v>0</v>
      </c>
      <c r="R1464" s="59">
        <v>0</v>
      </c>
      <c r="S1464" s="90"/>
      <c r="T1464" s="90"/>
      <c r="U1464" s="91"/>
    </row>
    <row r="1465" spans="1:21" ht="13.2" x14ac:dyDescent="0.25">
      <c r="A1465" s="59" t="s">
        <v>1861</v>
      </c>
      <c r="B1465" s="59" t="s">
        <v>3549</v>
      </c>
      <c r="C1465" s="59" t="s">
        <v>3550</v>
      </c>
      <c r="D1465" s="59" t="s">
        <v>135</v>
      </c>
      <c r="E1465" s="59">
        <v>0</v>
      </c>
      <c r="F1465" s="59">
        <v>0</v>
      </c>
      <c r="G1465" s="59">
        <v>0</v>
      </c>
      <c r="H1465" s="59">
        <v>0</v>
      </c>
      <c r="I1465" s="59">
        <v>0</v>
      </c>
      <c r="J1465" s="59">
        <v>0</v>
      </c>
      <c r="K1465" s="59">
        <v>0</v>
      </c>
      <c r="L1465" s="59">
        <v>0</v>
      </c>
      <c r="M1465" s="59">
        <v>0</v>
      </c>
      <c r="N1465" s="59">
        <v>0</v>
      </c>
      <c r="O1465" s="59">
        <v>0</v>
      </c>
      <c r="P1465" s="59">
        <v>0</v>
      </c>
      <c r="Q1465" s="59">
        <v>0</v>
      </c>
      <c r="R1465" s="59">
        <v>0</v>
      </c>
      <c r="S1465" s="90"/>
      <c r="T1465" s="90"/>
      <c r="U1465" s="91"/>
    </row>
    <row r="1466" spans="1:21" ht="13.2" x14ac:dyDescent="0.25">
      <c r="A1466" s="59" t="s">
        <v>1862</v>
      </c>
      <c r="B1466" s="59" t="s">
        <v>3549</v>
      </c>
      <c r="C1466" s="59" t="s">
        <v>3551</v>
      </c>
      <c r="D1466" s="59" t="s">
        <v>135</v>
      </c>
      <c r="E1466" s="59">
        <v>971</v>
      </c>
      <c r="F1466" s="59">
        <v>971</v>
      </c>
      <c r="G1466" s="59">
        <v>971</v>
      </c>
      <c r="H1466" s="59">
        <v>971</v>
      </c>
      <c r="I1466" s="59">
        <v>971</v>
      </c>
      <c r="J1466" s="59">
        <v>971</v>
      </c>
      <c r="K1466" s="59">
        <v>971</v>
      </c>
      <c r="L1466" s="59">
        <v>971</v>
      </c>
      <c r="M1466" s="59">
        <v>971</v>
      </c>
      <c r="N1466" s="59">
        <v>971</v>
      </c>
      <c r="O1466" s="59">
        <v>971</v>
      </c>
      <c r="P1466" s="59">
        <v>971</v>
      </c>
      <c r="Q1466" s="59">
        <v>971</v>
      </c>
      <c r="R1466" s="59">
        <v>970581</v>
      </c>
      <c r="S1466" s="90"/>
      <c r="T1466" s="90"/>
      <c r="U1466" s="91"/>
    </row>
    <row r="1467" spans="1:21" ht="13.2" x14ac:dyDescent="0.25">
      <c r="A1467" s="59" t="s">
        <v>1863</v>
      </c>
      <c r="B1467" s="59" t="s">
        <v>3549</v>
      </c>
      <c r="C1467" s="59" t="s">
        <v>3552</v>
      </c>
      <c r="D1467" s="59" t="s">
        <v>135</v>
      </c>
      <c r="E1467" s="59">
        <v>0</v>
      </c>
      <c r="F1467" s="59">
        <v>0</v>
      </c>
      <c r="G1467" s="59">
        <v>0</v>
      </c>
      <c r="H1467" s="59">
        <v>0</v>
      </c>
      <c r="I1467" s="59">
        <v>0</v>
      </c>
      <c r="J1467" s="59">
        <v>0</v>
      </c>
      <c r="K1467" s="59">
        <v>0</v>
      </c>
      <c r="L1467" s="59">
        <v>0</v>
      </c>
      <c r="M1467" s="59">
        <v>0</v>
      </c>
      <c r="N1467" s="59">
        <v>0</v>
      </c>
      <c r="O1467" s="59">
        <v>0</v>
      </c>
      <c r="P1467" s="59">
        <v>0</v>
      </c>
      <c r="Q1467" s="59">
        <v>0</v>
      </c>
      <c r="R1467" s="59">
        <v>0</v>
      </c>
      <c r="S1467" s="90"/>
      <c r="T1467" s="90"/>
      <c r="U1467" s="91"/>
    </row>
    <row r="1468" spans="1:21" ht="13.2" x14ac:dyDescent="0.25">
      <c r="A1468" s="59" t="s">
        <v>1864</v>
      </c>
      <c r="B1468" s="59" t="s">
        <v>3553</v>
      </c>
      <c r="C1468" s="59" t="s">
        <v>3554</v>
      </c>
      <c r="D1468" s="59" t="s">
        <v>137</v>
      </c>
      <c r="E1468" s="59">
        <v>0</v>
      </c>
      <c r="F1468" s="59">
        <v>0</v>
      </c>
      <c r="G1468" s="59">
        <v>0</v>
      </c>
      <c r="H1468" s="59">
        <v>0</v>
      </c>
      <c r="I1468" s="59">
        <v>0</v>
      </c>
      <c r="J1468" s="59">
        <v>0</v>
      </c>
      <c r="K1468" s="59">
        <v>0</v>
      </c>
      <c r="L1468" s="59">
        <v>0</v>
      </c>
      <c r="M1468" s="59">
        <v>0</v>
      </c>
      <c r="N1468" s="59">
        <v>0</v>
      </c>
      <c r="O1468" s="59">
        <v>0</v>
      </c>
      <c r="P1468" s="59">
        <v>0</v>
      </c>
      <c r="Q1468" s="59">
        <v>0</v>
      </c>
      <c r="R1468" s="59">
        <v>0</v>
      </c>
      <c r="S1468" s="90"/>
      <c r="T1468" s="90"/>
      <c r="U1468" s="91"/>
    </row>
    <row r="1469" spans="1:21" ht="13.2" x14ac:dyDescent="0.25">
      <c r="A1469" s="59" t="s">
        <v>1865</v>
      </c>
      <c r="B1469" s="59" t="s">
        <v>3553</v>
      </c>
      <c r="C1469" s="59" t="s">
        <v>3555</v>
      </c>
      <c r="D1469" s="59" t="s">
        <v>137</v>
      </c>
      <c r="E1469" s="59">
        <v>0</v>
      </c>
      <c r="F1469" s="59">
        <v>0</v>
      </c>
      <c r="G1469" s="59">
        <v>0</v>
      </c>
      <c r="H1469" s="59">
        <v>0</v>
      </c>
      <c r="I1469" s="59">
        <v>0</v>
      </c>
      <c r="J1469" s="59">
        <v>0</v>
      </c>
      <c r="K1469" s="59">
        <v>0</v>
      </c>
      <c r="L1469" s="59">
        <v>0</v>
      </c>
      <c r="M1469" s="59">
        <v>0</v>
      </c>
      <c r="N1469" s="59">
        <v>0</v>
      </c>
      <c r="O1469" s="59">
        <v>0</v>
      </c>
      <c r="P1469" s="59">
        <v>0</v>
      </c>
      <c r="Q1469" s="59">
        <v>0</v>
      </c>
      <c r="R1469" s="59">
        <v>0</v>
      </c>
      <c r="S1469" s="90"/>
      <c r="T1469" s="90"/>
      <c r="U1469" s="91"/>
    </row>
    <row r="1470" spans="1:21" ht="13.2" x14ac:dyDescent="0.25">
      <c r="A1470" s="59" t="s">
        <v>1866</v>
      </c>
      <c r="B1470" s="59" t="s">
        <v>3556</v>
      </c>
      <c r="C1470" s="59" t="s">
        <v>3557</v>
      </c>
      <c r="D1470" s="59" t="s">
        <v>137</v>
      </c>
      <c r="E1470" s="59">
        <v>0</v>
      </c>
      <c r="F1470" s="59">
        <v>0</v>
      </c>
      <c r="G1470" s="59">
        <v>0</v>
      </c>
      <c r="H1470" s="59">
        <v>0</v>
      </c>
      <c r="I1470" s="59">
        <v>0</v>
      </c>
      <c r="J1470" s="59">
        <v>0</v>
      </c>
      <c r="K1470" s="59">
        <v>0</v>
      </c>
      <c r="L1470" s="59">
        <v>0</v>
      </c>
      <c r="M1470" s="59">
        <v>0</v>
      </c>
      <c r="N1470" s="59">
        <v>0</v>
      </c>
      <c r="O1470" s="59">
        <v>0</v>
      </c>
      <c r="P1470" s="59">
        <v>0</v>
      </c>
      <c r="Q1470" s="59">
        <v>0</v>
      </c>
      <c r="R1470" s="59">
        <v>0</v>
      </c>
      <c r="S1470" s="90"/>
      <c r="T1470" s="90"/>
      <c r="U1470" s="91"/>
    </row>
    <row r="1471" spans="1:21" ht="13.2" x14ac:dyDescent="0.25">
      <c r="A1471" s="59" t="s">
        <v>1867</v>
      </c>
      <c r="B1471" s="59" t="s">
        <v>3558</v>
      </c>
      <c r="C1471" s="59" t="s">
        <v>3559</v>
      </c>
      <c r="D1471" s="59" t="s">
        <v>137</v>
      </c>
      <c r="E1471" s="59">
        <v>0</v>
      </c>
      <c r="F1471" s="59">
        <v>0</v>
      </c>
      <c r="G1471" s="59">
        <v>0</v>
      </c>
      <c r="H1471" s="59">
        <v>0</v>
      </c>
      <c r="I1471" s="59">
        <v>0</v>
      </c>
      <c r="J1471" s="59">
        <v>0</v>
      </c>
      <c r="K1471" s="59">
        <v>0</v>
      </c>
      <c r="L1471" s="59">
        <v>0</v>
      </c>
      <c r="M1471" s="59">
        <v>0</v>
      </c>
      <c r="N1471" s="59">
        <v>0</v>
      </c>
      <c r="O1471" s="59">
        <v>0</v>
      </c>
      <c r="P1471" s="59">
        <v>0</v>
      </c>
      <c r="Q1471" s="59">
        <v>0</v>
      </c>
      <c r="R1471" s="59">
        <v>0</v>
      </c>
      <c r="S1471" s="90"/>
      <c r="T1471" s="90"/>
      <c r="U1471" s="91"/>
    </row>
    <row r="1472" spans="1:21" ht="13.2" x14ac:dyDescent="0.25">
      <c r="A1472" s="59" t="s">
        <v>1868</v>
      </c>
      <c r="B1472" s="59" t="s">
        <v>3560</v>
      </c>
      <c r="C1472" s="59" t="s">
        <v>3561</v>
      </c>
      <c r="D1472" s="59" t="s">
        <v>137</v>
      </c>
      <c r="E1472" s="59">
        <v>0</v>
      </c>
      <c r="F1472" s="59">
        <v>0</v>
      </c>
      <c r="G1472" s="59">
        <v>0</v>
      </c>
      <c r="H1472" s="59">
        <v>0</v>
      </c>
      <c r="I1472" s="59">
        <v>0</v>
      </c>
      <c r="J1472" s="59">
        <v>0</v>
      </c>
      <c r="K1472" s="59">
        <v>0</v>
      </c>
      <c r="L1472" s="59">
        <v>0</v>
      </c>
      <c r="M1472" s="59">
        <v>0</v>
      </c>
      <c r="N1472" s="59">
        <v>0</v>
      </c>
      <c r="O1472" s="59">
        <v>0</v>
      </c>
      <c r="P1472" s="59">
        <v>0</v>
      </c>
      <c r="Q1472" s="59">
        <v>0</v>
      </c>
      <c r="R1472" s="59">
        <v>0</v>
      </c>
      <c r="S1472" s="90"/>
      <c r="T1472" s="90"/>
      <c r="U1472" s="91"/>
    </row>
    <row r="1473" spans="1:21" ht="13.2" x14ac:dyDescent="0.25">
      <c r="A1473" s="59" t="s">
        <v>1869</v>
      </c>
      <c r="B1473" s="59" t="s">
        <v>3562</v>
      </c>
      <c r="C1473" s="59" t="s">
        <v>3563</v>
      </c>
      <c r="D1473" s="59" t="s">
        <v>137</v>
      </c>
      <c r="E1473" s="59">
        <v>0</v>
      </c>
      <c r="F1473" s="59">
        <v>0</v>
      </c>
      <c r="G1473" s="59">
        <v>0</v>
      </c>
      <c r="H1473" s="59">
        <v>0</v>
      </c>
      <c r="I1473" s="59">
        <v>0</v>
      </c>
      <c r="J1473" s="59">
        <v>0</v>
      </c>
      <c r="K1473" s="59">
        <v>0</v>
      </c>
      <c r="L1473" s="59">
        <v>0</v>
      </c>
      <c r="M1473" s="59">
        <v>0</v>
      </c>
      <c r="N1473" s="59">
        <v>0</v>
      </c>
      <c r="O1473" s="59">
        <v>0</v>
      </c>
      <c r="P1473" s="59">
        <v>0</v>
      </c>
      <c r="Q1473" s="59">
        <v>0</v>
      </c>
      <c r="R1473" s="59">
        <v>0</v>
      </c>
      <c r="S1473" s="90"/>
      <c r="T1473" s="90"/>
      <c r="U1473" s="91"/>
    </row>
    <row r="1474" spans="1:21" ht="13.2" x14ac:dyDescent="0.25">
      <c r="A1474" s="59" t="s">
        <v>1870</v>
      </c>
      <c r="B1474" s="59" t="s">
        <v>3564</v>
      </c>
      <c r="C1474" s="59" t="s">
        <v>3565</v>
      </c>
      <c r="D1474" s="59" t="s">
        <v>138</v>
      </c>
      <c r="E1474" s="59">
        <v>1437</v>
      </c>
      <c r="F1474" s="59">
        <v>611</v>
      </c>
      <c r="G1474" s="59">
        <v>611</v>
      </c>
      <c r="H1474" s="59">
        <v>611</v>
      </c>
      <c r="I1474" s="59">
        <v>611</v>
      </c>
      <c r="J1474" s="59">
        <v>611</v>
      </c>
      <c r="K1474" s="59">
        <v>611</v>
      </c>
      <c r="L1474" s="59">
        <v>611</v>
      </c>
      <c r="M1474" s="59">
        <v>611</v>
      </c>
      <c r="N1474" s="59">
        <v>611</v>
      </c>
      <c r="O1474" s="59">
        <v>611</v>
      </c>
      <c r="P1474" s="59">
        <v>611</v>
      </c>
      <c r="Q1474" s="59">
        <v>611</v>
      </c>
      <c r="R1474" s="59">
        <v>645714</v>
      </c>
      <c r="S1474" s="90"/>
      <c r="T1474" s="90"/>
      <c r="U1474" s="91"/>
    </row>
    <row r="1475" spans="1:21" ht="13.2" x14ac:dyDescent="0.25">
      <c r="A1475" s="59" t="s">
        <v>1871</v>
      </c>
      <c r="B1475" s="59" t="s">
        <v>3564</v>
      </c>
      <c r="C1475" s="59" t="s">
        <v>3566</v>
      </c>
      <c r="D1475" s="59" t="s">
        <v>138</v>
      </c>
      <c r="E1475" s="59">
        <v>8476</v>
      </c>
      <c r="F1475" s="59">
        <v>9302</v>
      </c>
      <c r="G1475" s="59">
        <v>9302</v>
      </c>
      <c r="H1475" s="59">
        <v>9302</v>
      </c>
      <c r="I1475" s="59">
        <v>9302</v>
      </c>
      <c r="J1475" s="59">
        <v>9302</v>
      </c>
      <c r="K1475" s="59">
        <v>9302</v>
      </c>
      <c r="L1475" s="59">
        <v>9302</v>
      </c>
      <c r="M1475" s="59">
        <v>9302</v>
      </c>
      <c r="N1475" s="59">
        <v>9302</v>
      </c>
      <c r="O1475" s="59">
        <v>9302</v>
      </c>
      <c r="P1475" s="59">
        <v>9302</v>
      </c>
      <c r="Q1475" s="59">
        <v>9300</v>
      </c>
      <c r="R1475" s="59">
        <v>9267173</v>
      </c>
      <c r="S1475" s="90"/>
      <c r="T1475" s="90"/>
      <c r="U1475" s="91"/>
    </row>
    <row r="1476" spans="1:21" ht="13.2" x14ac:dyDescent="0.25">
      <c r="A1476" s="59" t="s">
        <v>1872</v>
      </c>
      <c r="B1476" s="59" t="s">
        <v>3567</v>
      </c>
      <c r="C1476" s="59" t="s">
        <v>3568</v>
      </c>
      <c r="D1476" s="59" t="s">
        <v>138</v>
      </c>
      <c r="E1476" s="59">
        <v>125</v>
      </c>
      <c r="F1476" s="59">
        <v>125</v>
      </c>
      <c r="G1476" s="59">
        <v>125</v>
      </c>
      <c r="H1476" s="59">
        <v>125</v>
      </c>
      <c r="I1476" s="59">
        <v>125</v>
      </c>
      <c r="J1476" s="59">
        <v>125</v>
      </c>
      <c r="K1476" s="59">
        <v>125</v>
      </c>
      <c r="L1476" s="59">
        <v>125</v>
      </c>
      <c r="M1476" s="59">
        <v>125</v>
      </c>
      <c r="N1476" s="59">
        <v>125</v>
      </c>
      <c r="O1476" s="59">
        <v>125</v>
      </c>
      <c r="P1476" s="59">
        <v>125</v>
      </c>
      <c r="Q1476" s="59">
        <v>125</v>
      </c>
      <c r="R1476" s="59">
        <v>125304</v>
      </c>
      <c r="S1476" s="90"/>
      <c r="T1476" s="90"/>
      <c r="U1476" s="91"/>
    </row>
    <row r="1477" spans="1:21" ht="13.2" x14ac:dyDescent="0.25">
      <c r="A1477" s="59" t="s">
        <v>1873</v>
      </c>
      <c r="B1477" s="59" t="s">
        <v>3567</v>
      </c>
      <c r="C1477" s="59" t="s">
        <v>3569</v>
      </c>
      <c r="D1477" s="59" t="s">
        <v>138</v>
      </c>
      <c r="E1477" s="59">
        <v>215</v>
      </c>
      <c r="F1477" s="59">
        <v>215</v>
      </c>
      <c r="G1477" s="59">
        <v>215</v>
      </c>
      <c r="H1477" s="59">
        <v>215</v>
      </c>
      <c r="I1477" s="59">
        <v>215</v>
      </c>
      <c r="J1477" s="59">
        <v>215</v>
      </c>
      <c r="K1477" s="59">
        <v>215</v>
      </c>
      <c r="L1477" s="59">
        <v>215</v>
      </c>
      <c r="M1477" s="59">
        <v>215</v>
      </c>
      <c r="N1477" s="59">
        <v>215</v>
      </c>
      <c r="O1477" s="59">
        <v>215</v>
      </c>
      <c r="P1477" s="59">
        <v>215</v>
      </c>
      <c r="Q1477" s="59">
        <v>215</v>
      </c>
      <c r="R1477" s="59">
        <v>215357</v>
      </c>
      <c r="S1477" s="90"/>
      <c r="T1477" s="90"/>
      <c r="U1477" s="91"/>
    </row>
    <row r="1478" spans="1:21" ht="13.2" x14ac:dyDescent="0.25">
      <c r="A1478" s="59" t="s">
        <v>1874</v>
      </c>
      <c r="B1478" s="59" t="s">
        <v>3570</v>
      </c>
      <c r="C1478" s="59" t="s">
        <v>3571</v>
      </c>
      <c r="D1478" s="59" t="s">
        <v>138</v>
      </c>
      <c r="E1478" s="59">
        <v>0</v>
      </c>
      <c r="F1478" s="59">
        <v>0</v>
      </c>
      <c r="G1478" s="59">
        <v>0</v>
      </c>
      <c r="H1478" s="59">
        <v>0</v>
      </c>
      <c r="I1478" s="59">
        <v>0</v>
      </c>
      <c r="J1478" s="59">
        <v>0</v>
      </c>
      <c r="K1478" s="59">
        <v>0</v>
      </c>
      <c r="L1478" s="59">
        <v>0</v>
      </c>
      <c r="M1478" s="59">
        <v>0</v>
      </c>
      <c r="N1478" s="59">
        <v>0</v>
      </c>
      <c r="O1478" s="59">
        <v>0</v>
      </c>
      <c r="P1478" s="59">
        <v>0</v>
      </c>
      <c r="Q1478" s="59">
        <v>0</v>
      </c>
      <c r="R1478" s="59">
        <v>0</v>
      </c>
      <c r="S1478" s="90"/>
      <c r="T1478" s="90"/>
      <c r="U1478" s="91"/>
    </row>
    <row r="1479" spans="1:21" ht="13.2" x14ac:dyDescent="0.25">
      <c r="A1479" s="59" t="s">
        <v>1875</v>
      </c>
      <c r="B1479" s="59" t="s">
        <v>3570</v>
      </c>
      <c r="C1479" s="59" t="s">
        <v>3572</v>
      </c>
      <c r="D1479" s="59" t="s">
        <v>138</v>
      </c>
      <c r="E1479" s="59">
        <v>5873</v>
      </c>
      <c r="F1479" s="59">
        <v>5873</v>
      </c>
      <c r="G1479" s="59">
        <v>5873</v>
      </c>
      <c r="H1479" s="59">
        <v>5873</v>
      </c>
      <c r="I1479" s="59">
        <v>5873</v>
      </c>
      <c r="J1479" s="59">
        <v>5873</v>
      </c>
      <c r="K1479" s="59">
        <v>5873</v>
      </c>
      <c r="L1479" s="59">
        <v>5873</v>
      </c>
      <c r="M1479" s="59">
        <v>5873</v>
      </c>
      <c r="N1479" s="59">
        <v>5873</v>
      </c>
      <c r="O1479" s="59">
        <v>5873</v>
      </c>
      <c r="P1479" s="59">
        <v>5873</v>
      </c>
      <c r="Q1479" s="59">
        <v>5873</v>
      </c>
      <c r="R1479" s="59">
        <v>5872614</v>
      </c>
      <c r="S1479" s="90"/>
      <c r="T1479" s="90"/>
      <c r="U1479" s="91"/>
    </row>
    <row r="1480" spans="1:21" ht="13.2" x14ac:dyDescent="0.25">
      <c r="A1480" s="59" t="s">
        <v>1876</v>
      </c>
      <c r="B1480" s="59" t="s">
        <v>3570</v>
      </c>
      <c r="C1480" s="59" t="s">
        <v>3573</v>
      </c>
      <c r="D1480" s="59" t="s">
        <v>138</v>
      </c>
      <c r="E1480" s="59">
        <v>0</v>
      </c>
      <c r="F1480" s="59">
        <v>0</v>
      </c>
      <c r="G1480" s="59">
        <v>0</v>
      </c>
      <c r="H1480" s="59">
        <v>0</v>
      </c>
      <c r="I1480" s="59">
        <v>0</v>
      </c>
      <c r="J1480" s="59">
        <v>0</v>
      </c>
      <c r="K1480" s="59">
        <v>0</v>
      </c>
      <c r="L1480" s="59">
        <v>0</v>
      </c>
      <c r="M1480" s="59">
        <v>0</v>
      </c>
      <c r="N1480" s="59">
        <v>0</v>
      </c>
      <c r="O1480" s="59">
        <v>0</v>
      </c>
      <c r="P1480" s="59">
        <v>0</v>
      </c>
      <c r="Q1480" s="59">
        <v>0</v>
      </c>
      <c r="R1480" s="59">
        <v>0</v>
      </c>
      <c r="S1480" s="90"/>
      <c r="T1480" s="90"/>
      <c r="U1480" s="91"/>
    </row>
    <row r="1481" spans="1:21" ht="13.2" x14ac:dyDescent="0.25">
      <c r="A1481" s="59" t="s">
        <v>1877</v>
      </c>
      <c r="B1481" s="59" t="s">
        <v>3574</v>
      </c>
      <c r="C1481" s="59" t="s">
        <v>3575</v>
      </c>
      <c r="D1481" s="59" t="s">
        <v>138</v>
      </c>
      <c r="E1481" s="59">
        <v>4554</v>
      </c>
      <c r="F1481" s="59">
        <v>4554</v>
      </c>
      <c r="G1481" s="59">
        <v>4554</v>
      </c>
      <c r="H1481" s="59">
        <v>4554</v>
      </c>
      <c r="I1481" s="59">
        <v>4554</v>
      </c>
      <c r="J1481" s="59">
        <v>4554</v>
      </c>
      <c r="K1481" s="59">
        <v>4554</v>
      </c>
      <c r="L1481" s="59">
        <v>4554</v>
      </c>
      <c r="M1481" s="59">
        <v>4554</v>
      </c>
      <c r="N1481" s="59">
        <v>4554</v>
      </c>
      <c r="O1481" s="59">
        <v>4554</v>
      </c>
      <c r="P1481" s="59">
        <v>4554</v>
      </c>
      <c r="Q1481" s="59">
        <v>4554</v>
      </c>
      <c r="R1481" s="59">
        <v>4553839</v>
      </c>
      <c r="S1481" s="90"/>
      <c r="T1481" s="90"/>
      <c r="U1481" s="91"/>
    </row>
    <row r="1482" spans="1:21" ht="13.2" x14ac:dyDescent="0.25">
      <c r="A1482" s="59" t="s">
        <v>1878</v>
      </c>
      <c r="B1482" s="59" t="s">
        <v>3574</v>
      </c>
      <c r="C1482" s="59" t="s">
        <v>3576</v>
      </c>
      <c r="D1482" s="59" t="s">
        <v>138</v>
      </c>
      <c r="E1482" s="59">
        <v>3445</v>
      </c>
      <c r="F1482" s="59">
        <v>3445</v>
      </c>
      <c r="G1482" s="59">
        <v>3445</v>
      </c>
      <c r="H1482" s="59">
        <v>3445</v>
      </c>
      <c r="I1482" s="59">
        <v>3445</v>
      </c>
      <c r="J1482" s="59">
        <v>3445</v>
      </c>
      <c r="K1482" s="59">
        <v>3445</v>
      </c>
      <c r="L1482" s="59">
        <v>3445</v>
      </c>
      <c r="M1482" s="59">
        <v>3445</v>
      </c>
      <c r="N1482" s="59">
        <v>3445</v>
      </c>
      <c r="O1482" s="59">
        <v>3445</v>
      </c>
      <c r="P1482" s="59">
        <v>3445</v>
      </c>
      <c r="Q1482" s="59">
        <v>3445</v>
      </c>
      <c r="R1482" s="59">
        <v>3444976</v>
      </c>
      <c r="S1482" s="90"/>
      <c r="T1482" s="90"/>
      <c r="U1482" s="91"/>
    </row>
    <row r="1483" spans="1:21" ht="13.2" x14ac:dyDescent="0.25">
      <c r="A1483" s="59" t="s">
        <v>1879</v>
      </c>
      <c r="B1483" s="59" t="s">
        <v>3577</v>
      </c>
      <c r="C1483" s="59" t="s">
        <v>3578</v>
      </c>
      <c r="D1483" s="59" t="s">
        <v>138</v>
      </c>
      <c r="E1483" s="59">
        <v>356</v>
      </c>
      <c r="F1483" s="59">
        <v>356</v>
      </c>
      <c r="G1483" s="59">
        <v>356</v>
      </c>
      <c r="H1483" s="59">
        <v>356</v>
      </c>
      <c r="I1483" s="59">
        <v>356</v>
      </c>
      <c r="J1483" s="59">
        <v>356</v>
      </c>
      <c r="K1483" s="59">
        <v>356</v>
      </c>
      <c r="L1483" s="59">
        <v>356</v>
      </c>
      <c r="M1483" s="59">
        <v>356</v>
      </c>
      <c r="N1483" s="59">
        <v>0</v>
      </c>
      <c r="O1483" s="59">
        <v>0</v>
      </c>
      <c r="P1483" s="59">
        <v>0</v>
      </c>
      <c r="Q1483" s="59">
        <v>0</v>
      </c>
      <c r="R1483" s="59">
        <v>252015</v>
      </c>
      <c r="S1483" s="90"/>
      <c r="T1483" s="90"/>
      <c r="U1483" s="91"/>
    </row>
    <row r="1484" spans="1:21" ht="13.2" x14ac:dyDescent="0.25">
      <c r="A1484" s="59" t="s">
        <v>1880</v>
      </c>
      <c r="B1484" s="59" t="s">
        <v>3577</v>
      </c>
      <c r="C1484" s="59" t="s">
        <v>3579</v>
      </c>
      <c r="D1484" s="59" t="s">
        <v>138</v>
      </c>
      <c r="E1484" s="59">
        <v>0</v>
      </c>
      <c r="F1484" s="59">
        <v>0</v>
      </c>
      <c r="G1484" s="59">
        <v>0</v>
      </c>
      <c r="H1484" s="59">
        <v>0</v>
      </c>
      <c r="I1484" s="59">
        <v>0</v>
      </c>
      <c r="J1484" s="59">
        <v>0</v>
      </c>
      <c r="K1484" s="59">
        <v>0</v>
      </c>
      <c r="L1484" s="59">
        <v>0</v>
      </c>
      <c r="M1484" s="59">
        <v>0</v>
      </c>
      <c r="N1484" s="59">
        <v>0</v>
      </c>
      <c r="O1484" s="59">
        <v>0</v>
      </c>
      <c r="P1484" s="59">
        <v>0</v>
      </c>
      <c r="Q1484" s="59">
        <v>0</v>
      </c>
      <c r="R1484" s="59">
        <v>0</v>
      </c>
      <c r="S1484" s="90"/>
      <c r="T1484" s="90"/>
      <c r="U1484" s="91"/>
    </row>
    <row r="1485" spans="1:21" ht="13.2" x14ac:dyDescent="0.25">
      <c r="A1485" s="59" t="s">
        <v>1881</v>
      </c>
      <c r="B1485" s="59" t="s">
        <v>3577</v>
      </c>
      <c r="C1485" s="59" t="s">
        <v>3580</v>
      </c>
      <c r="D1485" s="59" t="s">
        <v>138</v>
      </c>
      <c r="E1485" s="59">
        <v>0</v>
      </c>
      <c r="F1485" s="59">
        <v>0</v>
      </c>
      <c r="G1485" s="59">
        <v>0</v>
      </c>
      <c r="H1485" s="59">
        <v>0</v>
      </c>
      <c r="I1485" s="59">
        <v>0</v>
      </c>
      <c r="J1485" s="59">
        <v>0</v>
      </c>
      <c r="K1485" s="59">
        <v>0</v>
      </c>
      <c r="L1485" s="59">
        <v>0</v>
      </c>
      <c r="M1485" s="59">
        <v>0</v>
      </c>
      <c r="N1485" s="59">
        <v>0</v>
      </c>
      <c r="O1485" s="59">
        <v>0</v>
      </c>
      <c r="P1485" s="59">
        <v>0</v>
      </c>
      <c r="Q1485" s="59">
        <v>0</v>
      </c>
      <c r="R1485" s="59">
        <v>0</v>
      </c>
      <c r="S1485" s="90"/>
      <c r="T1485" s="90"/>
      <c r="U1485" s="91"/>
    </row>
    <row r="1486" spans="1:21" ht="13.2" x14ac:dyDescent="0.25">
      <c r="A1486" s="59" t="s">
        <v>1882</v>
      </c>
      <c r="B1486" s="59" t="s">
        <v>3577</v>
      </c>
      <c r="C1486" s="59" t="s">
        <v>3581</v>
      </c>
      <c r="D1486" s="59" t="s">
        <v>138</v>
      </c>
      <c r="E1486" s="59">
        <v>0</v>
      </c>
      <c r="F1486" s="59">
        <v>0</v>
      </c>
      <c r="G1486" s="59">
        <v>0</v>
      </c>
      <c r="H1486" s="59">
        <v>0</v>
      </c>
      <c r="I1486" s="59">
        <v>0</v>
      </c>
      <c r="J1486" s="59">
        <v>0</v>
      </c>
      <c r="K1486" s="59">
        <v>0</v>
      </c>
      <c r="L1486" s="59">
        <v>0</v>
      </c>
      <c r="M1486" s="59">
        <v>0</v>
      </c>
      <c r="N1486" s="59">
        <v>0</v>
      </c>
      <c r="O1486" s="59">
        <v>0</v>
      </c>
      <c r="P1486" s="59">
        <v>0</v>
      </c>
      <c r="Q1486" s="59">
        <v>0</v>
      </c>
      <c r="R1486" s="59">
        <v>0</v>
      </c>
      <c r="S1486" s="90"/>
      <c r="T1486" s="90"/>
      <c r="U1486" s="91"/>
    </row>
    <row r="1487" spans="1:21" ht="13.2" x14ac:dyDescent="0.25">
      <c r="A1487" s="59" t="s">
        <v>1883</v>
      </c>
      <c r="B1487" s="59" t="s">
        <v>3577</v>
      </c>
      <c r="C1487" s="59" t="s">
        <v>3582</v>
      </c>
      <c r="D1487" s="59" t="s">
        <v>138</v>
      </c>
      <c r="E1487" s="59">
        <v>0</v>
      </c>
      <c r="F1487" s="59">
        <v>0</v>
      </c>
      <c r="G1487" s="59">
        <v>0</v>
      </c>
      <c r="H1487" s="59">
        <v>0</v>
      </c>
      <c r="I1487" s="59">
        <v>0</v>
      </c>
      <c r="J1487" s="59">
        <v>0</v>
      </c>
      <c r="K1487" s="59">
        <v>0</v>
      </c>
      <c r="L1487" s="59">
        <v>0</v>
      </c>
      <c r="M1487" s="59">
        <v>0</v>
      </c>
      <c r="N1487" s="59">
        <v>0</v>
      </c>
      <c r="O1487" s="59">
        <v>0</v>
      </c>
      <c r="P1487" s="59">
        <v>0</v>
      </c>
      <c r="Q1487" s="59">
        <v>0</v>
      </c>
      <c r="R1487" s="59">
        <v>0</v>
      </c>
      <c r="S1487" s="90"/>
      <c r="T1487" s="90"/>
      <c r="U1487" s="91"/>
    </row>
    <row r="1488" spans="1:21" ht="13.2" x14ac:dyDescent="0.25">
      <c r="A1488" s="59" t="s">
        <v>1884</v>
      </c>
      <c r="B1488" s="59" t="s">
        <v>3577</v>
      </c>
      <c r="C1488" s="59" t="s">
        <v>3583</v>
      </c>
      <c r="D1488" s="59" t="s">
        <v>138</v>
      </c>
      <c r="E1488" s="59">
        <v>38975</v>
      </c>
      <c r="F1488" s="59">
        <v>38975</v>
      </c>
      <c r="G1488" s="59">
        <v>38975</v>
      </c>
      <c r="H1488" s="59">
        <v>38975</v>
      </c>
      <c r="I1488" s="59">
        <v>38975</v>
      </c>
      <c r="J1488" s="59">
        <v>38975</v>
      </c>
      <c r="K1488" s="59">
        <v>38975</v>
      </c>
      <c r="L1488" s="59">
        <v>36904</v>
      </c>
      <c r="M1488" s="59">
        <v>36904</v>
      </c>
      <c r="N1488" s="59">
        <v>36904</v>
      </c>
      <c r="O1488" s="59">
        <v>36904</v>
      </c>
      <c r="P1488" s="59">
        <v>36904</v>
      </c>
      <c r="Q1488" s="59">
        <v>36904</v>
      </c>
      <c r="R1488" s="59">
        <v>38025862</v>
      </c>
      <c r="S1488" s="90"/>
      <c r="T1488" s="90"/>
      <c r="U1488" s="91"/>
    </row>
    <row r="1489" spans="1:21" ht="13.2" x14ac:dyDescent="0.25">
      <c r="A1489" s="59" t="s">
        <v>1885</v>
      </c>
      <c r="B1489" s="59" t="s">
        <v>3577</v>
      </c>
      <c r="C1489" s="59" t="s">
        <v>3584</v>
      </c>
      <c r="D1489" s="59" t="s">
        <v>138</v>
      </c>
      <c r="E1489" s="59">
        <v>0</v>
      </c>
      <c r="F1489" s="59">
        <v>0</v>
      </c>
      <c r="G1489" s="59">
        <v>0</v>
      </c>
      <c r="H1489" s="59">
        <v>0</v>
      </c>
      <c r="I1489" s="59">
        <v>0</v>
      </c>
      <c r="J1489" s="59">
        <v>0</v>
      </c>
      <c r="K1489" s="59">
        <v>0</v>
      </c>
      <c r="L1489" s="59">
        <v>0</v>
      </c>
      <c r="M1489" s="59">
        <v>0</v>
      </c>
      <c r="N1489" s="59">
        <v>0</v>
      </c>
      <c r="O1489" s="59">
        <v>0</v>
      </c>
      <c r="P1489" s="59">
        <v>0</v>
      </c>
      <c r="Q1489" s="59">
        <v>0</v>
      </c>
      <c r="R1489" s="59">
        <v>0</v>
      </c>
      <c r="S1489" s="90"/>
      <c r="T1489" s="90"/>
      <c r="U1489" s="91"/>
    </row>
    <row r="1490" spans="1:21" ht="13.2" x14ac:dyDescent="0.25">
      <c r="A1490" s="59" t="s">
        <v>1886</v>
      </c>
      <c r="B1490" s="59" t="s">
        <v>3585</v>
      </c>
      <c r="C1490" s="59" t="s">
        <v>3586</v>
      </c>
      <c r="D1490" s="59" t="s">
        <v>138</v>
      </c>
      <c r="E1490" s="59">
        <v>0</v>
      </c>
      <c r="F1490" s="59">
        <v>0</v>
      </c>
      <c r="G1490" s="59">
        <v>0</v>
      </c>
      <c r="H1490" s="59">
        <v>0</v>
      </c>
      <c r="I1490" s="59">
        <v>0</v>
      </c>
      <c r="J1490" s="59">
        <v>0</v>
      </c>
      <c r="K1490" s="59">
        <v>0</v>
      </c>
      <c r="L1490" s="59">
        <v>0</v>
      </c>
      <c r="M1490" s="59">
        <v>0</v>
      </c>
      <c r="N1490" s="59">
        <v>0</v>
      </c>
      <c r="O1490" s="59">
        <v>0</v>
      </c>
      <c r="P1490" s="59">
        <v>0</v>
      </c>
      <c r="Q1490" s="59">
        <v>0</v>
      </c>
      <c r="R1490" s="59">
        <v>0</v>
      </c>
      <c r="S1490" s="90"/>
      <c r="T1490" s="90"/>
      <c r="U1490" s="91"/>
    </row>
    <row r="1491" spans="1:21" ht="13.2" x14ac:dyDescent="0.25">
      <c r="A1491" s="59" t="s">
        <v>1887</v>
      </c>
      <c r="B1491" s="59" t="s">
        <v>3585</v>
      </c>
      <c r="C1491" s="59" t="s">
        <v>3587</v>
      </c>
      <c r="D1491" s="59" t="s">
        <v>138</v>
      </c>
      <c r="E1491" s="59">
        <v>411</v>
      </c>
      <c r="F1491" s="59">
        <v>411</v>
      </c>
      <c r="G1491" s="59">
        <v>411</v>
      </c>
      <c r="H1491" s="59">
        <v>411</v>
      </c>
      <c r="I1491" s="59">
        <v>411</v>
      </c>
      <c r="J1491" s="59">
        <v>411</v>
      </c>
      <c r="K1491" s="59">
        <v>411</v>
      </c>
      <c r="L1491" s="59">
        <v>411</v>
      </c>
      <c r="M1491" s="59">
        <v>411</v>
      </c>
      <c r="N1491" s="59">
        <v>411</v>
      </c>
      <c r="O1491" s="59">
        <v>411</v>
      </c>
      <c r="P1491" s="59">
        <v>411</v>
      </c>
      <c r="Q1491" s="59">
        <v>411</v>
      </c>
      <c r="R1491" s="59">
        <v>410556</v>
      </c>
      <c r="S1491" s="90"/>
      <c r="T1491" s="90"/>
      <c r="U1491" s="91"/>
    </row>
    <row r="1492" spans="1:21" ht="13.2" x14ac:dyDescent="0.25">
      <c r="A1492" s="59" t="s">
        <v>1888</v>
      </c>
      <c r="B1492" s="59" t="s">
        <v>3588</v>
      </c>
      <c r="C1492" s="59" t="s">
        <v>3589</v>
      </c>
      <c r="D1492" s="59" t="s">
        <v>138</v>
      </c>
      <c r="E1492" s="59">
        <v>0</v>
      </c>
      <c r="F1492" s="59">
        <v>0</v>
      </c>
      <c r="G1492" s="59">
        <v>0</v>
      </c>
      <c r="H1492" s="59">
        <v>0</v>
      </c>
      <c r="I1492" s="59">
        <v>0</v>
      </c>
      <c r="J1492" s="59">
        <v>0</v>
      </c>
      <c r="K1492" s="59">
        <v>0</v>
      </c>
      <c r="L1492" s="59">
        <v>0</v>
      </c>
      <c r="M1492" s="59">
        <v>0</v>
      </c>
      <c r="N1492" s="59">
        <v>0</v>
      </c>
      <c r="O1492" s="59">
        <v>0</v>
      </c>
      <c r="P1492" s="59">
        <v>0</v>
      </c>
      <c r="Q1492" s="59">
        <v>0</v>
      </c>
      <c r="R1492" s="59">
        <v>0</v>
      </c>
      <c r="S1492" s="90"/>
      <c r="T1492" s="90"/>
      <c r="U1492" s="91"/>
    </row>
    <row r="1493" spans="1:21" ht="13.2" x14ac:dyDescent="0.25">
      <c r="A1493" s="59" t="s">
        <v>1889</v>
      </c>
      <c r="B1493" s="59" t="s">
        <v>3590</v>
      </c>
      <c r="C1493" s="59" t="s">
        <v>3591</v>
      </c>
      <c r="D1493" s="59" t="s">
        <v>138</v>
      </c>
      <c r="E1493" s="59">
        <v>0</v>
      </c>
      <c r="F1493" s="59">
        <v>0</v>
      </c>
      <c r="G1493" s="59">
        <v>0</v>
      </c>
      <c r="H1493" s="59">
        <v>0</v>
      </c>
      <c r="I1493" s="59">
        <v>0</v>
      </c>
      <c r="J1493" s="59">
        <v>0</v>
      </c>
      <c r="K1493" s="59">
        <v>0</v>
      </c>
      <c r="L1493" s="59">
        <v>0</v>
      </c>
      <c r="M1493" s="59">
        <v>0</v>
      </c>
      <c r="N1493" s="59">
        <v>0</v>
      </c>
      <c r="O1493" s="59">
        <v>0</v>
      </c>
      <c r="P1493" s="59">
        <v>0</v>
      </c>
      <c r="Q1493" s="59">
        <v>0</v>
      </c>
      <c r="R1493" s="59">
        <v>0</v>
      </c>
      <c r="S1493" s="90"/>
      <c r="T1493" s="90"/>
      <c r="U1493" s="91"/>
    </row>
    <row r="1494" spans="1:21" ht="13.2" x14ac:dyDescent="0.25">
      <c r="A1494" s="59" t="s">
        <v>1890</v>
      </c>
      <c r="B1494" s="59" t="s">
        <v>3592</v>
      </c>
      <c r="C1494" s="59" t="s">
        <v>3593</v>
      </c>
      <c r="D1494" s="59" t="s">
        <v>138</v>
      </c>
      <c r="E1494" s="59">
        <v>1281223</v>
      </c>
      <c r="F1494" s="59">
        <v>1287010</v>
      </c>
      <c r="G1494" s="59">
        <v>1290154</v>
      </c>
      <c r="H1494" s="59">
        <v>1296091</v>
      </c>
      <c r="I1494" s="59">
        <v>1302426</v>
      </c>
      <c r="J1494" s="59">
        <v>1310278</v>
      </c>
      <c r="K1494" s="59">
        <v>1320156</v>
      </c>
      <c r="L1494" s="59">
        <v>1327417</v>
      </c>
      <c r="M1494" s="59">
        <v>1334946</v>
      </c>
      <c r="N1494" s="59">
        <v>1343882</v>
      </c>
      <c r="O1494" s="59">
        <v>1358283</v>
      </c>
      <c r="P1494" s="59">
        <v>1367139</v>
      </c>
      <c r="Q1494" s="59">
        <v>1378748</v>
      </c>
      <c r="R1494" s="59">
        <v>1322313915</v>
      </c>
      <c r="S1494" s="90"/>
      <c r="T1494" s="90"/>
      <c r="U1494" s="91"/>
    </row>
    <row r="1495" spans="1:21" ht="13.2" x14ac:dyDescent="0.25">
      <c r="A1495" s="59" t="s">
        <v>1891</v>
      </c>
      <c r="B1495" s="59" t="s">
        <v>3592</v>
      </c>
      <c r="C1495" s="59" t="s">
        <v>3594</v>
      </c>
      <c r="D1495" s="59" t="s">
        <v>138</v>
      </c>
      <c r="E1495" s="59">
        <v>0</v>
      </c>
      <c r="F1495" s="59">
        <v>0</v>
      </c>
      <c r="G1495" s="59">
        <v>0</v>
      </c>
      <c r="H1495" s="59">
        <v>0</v>
      </c>
      <c r="I1495" s="59">
        <v>0</v>
      </c>
      <c r="J1495" s="59">
        <v>0</v>
      </c>
      <c r="K1495" s="59">
        <v>0</v>
      </c>
      <c r="L1495" s="59">
        <v>0</v>
      </c>
      <c r="M1495" s="59">
        <v>0</v>
      </c>
      <c r="N1495" s="59">
        <v>0</v>
      </c>
      <c r="O1495" s="59">
        <v>0</v>
      </c>
      <c r="P1495" s="59">
        <v>0</v>
      </c>
      <c r="Q1495" s="59">
        <v>0</v>
      </c>
      <c r="R1495" s="59">
        <v>0</v>
      </c>
      <c r="S1495" s="90"/>
      <c r="T1495" s="90"/>
      <c r="U1495" s="91"/>
    </row>
    <row r="1496" spans="1:21" ht="13.2" x14ac:dyDescent="0.25">
      <c r="A1496" s="59" t="s">
        <v>1892</v>
      </c>
      <c r="B1496" s="59" t="s">
        <v>3595</v>
      </c>
      <c r="C1496" s="59" t="s">
        <v>3596</v>
      </c>
      <c r="D1496" s="59" t="s">
        <v>138</v>
      </c>
      <c r="E1496" s="59">
        <v>0</v>
      </c>
      <c r="F1496" s="59">
        <v>0</v>
      </c>
      <c r="G1496" s="59">
        <v>0</v>
      </c>
      <c r="H1496" s="59">
        <v>0</v>
      </c>
      <c r="I1496" s="59">
        <v>0</v>
      </c>
      <c r="J1496" s="59">
        <v>0</v>
      </c>
      <c r="K1496" s="59">
        <v>0</v>
      </c>
      <c r="L1496" s="59">
        <v>0</v>
      </c>
      <c r="M1496" s="59">
        <v>0</v>
      </c>
      <c r="N1496" s="59">
        <v>0</v>
      </c>
      <c r="O1496" s="59">
        <v>0</v>
      </c>
      <c r="P1496" s="59">
        <v>0</v>
      </c>
      <c r="Q1496" s="59">
        <v>0</v>
      </c>
      <c r="R1496" s="59">
        <v>0</v>
      </c>
      <c r="S1496" s="90"/>
      <c r="T1496" s="90"/>
      <c r="U1496" s="91"/>
    </row>
    <row r="1497" spans="1:21" ht="13.2" x14ac:dyDescent="0.25">
      <c r="A1497" s="59" t="s">
        <v>1893</v>
      </c>
      <c r="B1497" s="59" t="s">
        <v>3597</v>
      </c>
      <c r="C1497" s="59" t="s">
        <v>3598</v>
      </c>
      <c r="D1497" s="59" t="s">
        <v>138</v>
      </c>
      <c r="E1497" s="59">
        <v>33308</v>
      </c>
      <c r="F1497" s="59">
        <v>33308</v>
      </c>
      <c r="G1497" s="59">
        <v>33308</v>
      </c>
      <c r="H1497" s="59">
        <v>33308</v>
      </c>
      <c r="I1497" s="59">
        <v>33308</v>
      </c>
      <c r="J1497" s="59">
        <v>33308</v>
      </c>
      <c r="K1497" s="59">
        <v>33308</v>
      </c>
      <c r="L1497" s="59">
        <v>33308</v>
      </c>
      <c r="M1497" s="59">
        <v>33308</v>
      </c>
      <c r="N1497" s="59">
        <v>33308</v>
      </c>
      <c r="O1497" s="59">
        <v>33308</v>
      </c>
      <c r="P1497" s="59">
        <v>33308</v>
      </c>
      <c r="Q1497" s="59">
        <v>33308</v>
      </c>
      <c r="R1497" s="59">
        <v>33307946</v>
      </c>
      <c r="S1497" s="90"/>
      <c r="T1497" s="90"/>
      <c r="U1497" s="91"/>
    </row>
    <row r="1498" spans="1:21" ht="13.2" x14ac:dyDescent="0.25">
      <c r="A1498" s="59" t="s">
        <v>1894</v>
      </c>
      <c r="B1498" s="59" t="s">
        <v>3597</v>
      </c>
      <c r="C1498" s="59" t="s">
        <v>3599</v>
      </c>
      <c r="D1498" s="59" t="s">
        <v>138</v>
      </c>
      <c r="E1498" s="59">
        <v>0</v>
      </c>
      <c r="F1498" s="59">
        <v>0</v>
      </c>
      <c r="G1498" s="59">
        <v>0</v>
      </c>
      <c r="H1498" s="59">
        <v>0</v>
      </c>
      <c r="I1498" s="59">
        <v>0</v>
      </c>
      <c r="J1498" s="59">
        <v>0</v>
      </c>
      <c r="K1498" s="59">
        <v>0</v>
      </c>
      <c r="L1498" s="59">
        <v>0</v>
      </c>
      <c r="M1498" s="59">
        <v>0</v>
      </c>
      <c r="N1498" s="59">
        <v>0</v>
      </c>
      <c r="O1498" s="59">
        <v>0</v>
      </c>
      <c r="P1498" s="59">
        <v>0</v>
      </c>
      <c r="Q1498" s="59">
        <v>0</v>
      </c>
      <c r="R1498" s="59">
        <v>0</v>
      </c>
      <c r="S1498" s="90"/>
      <c r="T1498" s="90"/>
      <c r="U1498" s="91"/>
    </row>
    <row r="1499" spans="1:21" ht="13.2" x14ac:dyDescent="0.25">
      <c r="A1499" s="59" t="s">
        <v>1895</v>
      </c>
      <c r="B1499" s="59" t="s">
        <v>3597</v>
      </c>
      <c r="C1499" s="59" t="s">
        <v>3600</v>
      </c>
      <c r="D1499" s="59" t="s">
        <v>138</v>
      </c>
      <c r="E1499" s="59">
        <v>434315</v>
      </c>
      <c r="F1499" s="59">
        <v>432943</v>
      </c>
      <c r="G1499" s="59">
        <v>432999</v>
      </c>
      <c r="H1499" s="59">
        <v>433439</v>
      </c>
      <c r="I1499" s="59">
        <v>435221</v>
      </c>
      <c r="J1499" s="59">
        <v>438281</v>
      </c>
      <c r="K1499" s="59">
        <v>439433</v>
      </c>
      <c r="L1499" s="59">
        <v>440028</v>
      </c>
      <c r="M1499" s="59">
        <v>439786</v>
      </c>
      <c r="N1499" s="59">
        <v>444815</v>
      </c>
      <c r="O1499" s="59">
        <v>446875</v>
      </c>
      <c r="P1499" s="59">
        <v>446559</v>
      </c>
      <c r="Q1499" s="59">
        <v>456233</v>
      </c>
      <c r="R1499" s="59">
        <v>439637701</v>
      </c>
      <c r="S1499" s="90"/>
      <c r="T1499" s="90"/>
      <c r="U1499" s="91"/>
    </row>
    <row r="1500" spans="1:21" ht="13.2" x14ac:dyDescent="0.25">
      <c r="A1500" s="59" t="s">
        <v>1896</v>
      </c>
      <c r="B1500" s="59" t="s">
        <v>3597</v>
      </c>
      <c r="C1500" s="59" t="s">
        <v>3601</v>
      </c>
      <c r="D1500" s="59" t="s">
        <v>138</v>
      </c>
      <c r="E1500" s="59">
        <v>0</v>
      </c>
      <c r="F1500" s="59">
        <v>0</v>
      </c>
      <c r="G1500" s="59">
        <v>0</v>
      </c>
      <c r="H1500" s="59">
        <v>0</v>
      </c>
      <c r="I1500" s="59">
        <v>0</v>
      </c>
      <c r="J1500" s="59">
        <v>0</v>
      </c>
      <c r="K1500" s="59">
        <v>0</v>
      </c>
      <c r="L1500" s="59">
        <v>0</v>
      </c>
      <c r="M1500" s="59">
        <v>0</v>
      </c>
      <c r="N1500" s="59">
        <v>0</v>
      </c>
      <c r="O1500" s="59">
        <v>0</v>
      </c>
      <c r="P1500" s="59">
        <v>0</v>
      </c>
      <c r="Q1500" s="59">
        <v>0</v>
      </c>
      <c r="R1500" s="59">
        <v>0</v>
      </c>
      <c r="S1500" s="90"/>
      <c r="T1500" s="90"/>
      <c r="U1500" s="91"/>
    </row>
    <row r="1501" spans="1:21" ht="13.2" x14ac:dyDescent="0.25">
      <c r="A1501" s="59" t="s">
        <v>1897</v>
      </c>
      <c r="B1501" s="59" t="s">
        <v>3602</v>
      </c>
      <c r="C1501" s="59" t="s">
        <v>3603</v>
      </c>
      <c r="D1501" s="59" t="s">
        <v>138</v>
      </c>
      <c r="E1501" s="59">
        <v>36631</v>
      </c>
      <c r="F1501" s="59">
        <v>36812</v>
      </c>
      <c r="G1501" s="59">
        <v>36827</v>
      </c>
      <c r="H1501" s="59">
        <v>36940</v>
      </c>
      <c r="I1501" s="59">
        <v>36968</v>
      </c>
      <c r="J1501" s="59">
        <v>36979</v>
      </c>
      <c r="K1501" s="59">
        <v>37025</v>
      </c>
      <c r="L1501" s="59">
        <v>36991</v>
      </c>
      <c r="M1501" s="59">
        <v>36995</v>
      </c>
      <c r="N1501" s="59">
        <v>36904</v>
      </c>
      <c r="O1501" s="59">
        <v>36923</v>
      </c>
      <c r="P1501" s="59">
        <v>37132</v>
      </c>
      <c r="Q1501" s="59">
        <v>37194</v>
      </c>
      <c r="R1501" s="59">
        <v>36950745</v>
      </c>
      <c r="S1501" s="90"/>
      <c r="T1501" s="90"/>
      <c r="U1501" s="91"/>
    </row>
    <row r="1502" spans="1:21" ht="13.2" x14ac:dyDescent="0.25">
      <c r="A1502" s="59" t="s">
        <v>1898</v>
      </c>
      <c r="B1502" s="59" t="s">
        <v>3602</v>
      </c>
      <c r="C1502" s="59" t="s">
        <v>3604</v>
      </c>
      <c r="D1502" s="59" t="s">
        <v>138</v>
      </c>
      <c r="E1502" s="59">
        <v>0</v>
      </c>
      <c r="F1502" s="59">
        <v>0</v>
      </c>
      <c r="G1502" s="59">
        <v>0</v>
      </c>
      <c r="H1502" s="59">
        <v>0</v>
      </c>
      <c r="I1502" s="59">
        <v>0</v>
      </c>
      <c r="J1502" s="59">
        <v>0</v>
      </c>
      <c r="K1502" s="59">
        <v>0</v>
      </c>
      <c r="L1502" s="59">
        <v>0</v>
      </c>
      <c r="M1502" s="59">
        <v>0</v>
      </c>
      <c r="N1502" s="59">
        <v>0</v>
      </c>
      <c r="O1502" s="59">
        <v>0</v>
      </c>
      <c r="P1502" s="59">
        <v>0</v>
      </c>
      <c r="Q1502" s="59">
        <v>0</v>
      </c>
      <c r="R1502" s="59">
        <v>0</v>
      </c>
      <c r="S1502" s="90"/>
      <c r="T1502" s="90"/>
      <c r="U1502" s="91"/>
    </row>
    <row r="1503" spans="1:21" ht="13.2" x14ac:dyDescent="0.25">
      <c r="A1503" s="59" t="s">
        <v>1899</v>
      </c>
      <c r="B1503" s="59" t="s">
        <v>3605</v>
      </c>
      <c r="C1503" s="59" t="s">
        <v>3606</v>
      </c>
      <c r="D1503" s="59" t="s">
        <v>138</v>
      </c>
      <c r="E1503" s="59">
        <v>85658</v>
      </c>
      <c r="F1503" s="59">
        <v>85658</v>
      </c>
      <c r="G1503" s="59">
        <v>85658</v>
      </c>
      <c r="H1503" s="59">
        <v>85658</v>
      </c>
      <c r="I1503" s="59">
        <v>85658</v>
      </c>
      <c r="J1503" s="59">
        <v>85658</v>
      </c>
      <c r="K1503" s="59">
        <v>85658</v>
      </c>
      <c r="L1503" s="59">
        <v>85658</v>
      </c>
      <c r="M1503" s="59">
        <v>85658</v>
      </c>
      <c r="N1503" s="59">
        <v>85658</v>
      </c>
      <c r="O1503" s="59">
        <v>85658</v>
      </c>
      <c r="P1503" s="59">
        <v>85658</v>
      </c>
      <c r="Q1503" s="59">
        <v>85658</v>
      </c>
      <c r="R1503" s="59">
        <v>85658213</v>
      </c>
      <c r="S1503" s="90"/>
      <c r="T1503" s="90"/>
      <c r="U1503" s="91"/>
    </row>
    <row r="1504" spans="1:21" ht="13.2" x14ac:dyDescent="0.25">
      <c r="A1504" s="59" t="s">
        <v>1900</v>
      </c>
      <c r="B1504" s="59" t="s">
        <v>3605</v>
      </c>
      <c r="C1504" s="59" t="s">
        <v>3607</v>
      </c>
      <c r="D1504" s="59" t="s">
        <v>138</v>
      </c>
      <c r="E1504" s="59">
        <v>27164</v>
      </c>
      <c r="F1504" s="59">
        <v>27164</v>
      </c>
      <c r="G1504" s="59">
        <v>27164</v>
      </c>
      <c r="H1504" s="59">
        <v>27164</v>
      </c>
      <c r="I1504" s="59">
        <v>27164</v>
      </c>
      <c r="J1504" s="59">
        <v>27164</v>
      </c>
      <c r="K1504" s="59">
        <v>27164</v>
      </c>
      <c r="L1504" s="59">
        <v>27164</v>
      </c>
      <c r="M1504" s="59">
        <v>27164</v>
      </c>
      <c r="N1504" s="59">
        <v>27164</v>
      </c>
      <c r="O1504" s="59">
        <v>27164</v>
      </c>
      <c r="P1504" s="59">
        <v>27164</v>
      </c>
      <c r="Q1504" s="59">
        <v>27164</v>
      </c>
      <c r="R1504" s="59">
        <v>27164308</v>
      </c>
      <c r="S1504" s="90"/>
      <c r="T1504" s="90"/>
      <c r="U1504" s="91"/>
    </row>
    <row r="1505" spans="1:21" ht="13.2" x14ac:dyDescent="0.25">
      <c r="A1505" s="59" t="s">
        <v>1901</v>
      </c>
      <c r="B1505" s="59" t="s">
        <v>3605</v>
      </c>
      <c r="C1505" s="59" t="s">
        <v>3608</v>
      </c>
      <c r="D1505" s="59" t="s">
        <v>138</v>
      </c>
      <c r="E1505" s="59">
        <v>0</v>
      </c>
      <c r="F1505" s="59">
        <v>0</v>
      </c>
      <c r="G1505" s="59">
        <v>0</v>
      </c>
      <c r="H1505" s="59">
        <v>0</v>
      </c>
      <c r="I1505" s="59">
        <v>0</v>
      </c>
      <c r="J1505" s="59">
        <v>0</v>
      </c>
      <c r="K1505" s="59">
        <v>0</v>
      </c>
      <c r="L1505" s="59">
        <v>0</v>
      </c>
      <c r="M1505" s="59">
        <v>0</v>
      </c>
      <c r="N1505" s="59">
        <v>0</v>
      </c>
      <c r="O1505" s="59">
        <v>0</v>
      </c>
      <c r="P1505" s="59">
        <v>0</v>
      </c>
      <c r="Q1505" s="59">
        <v>0</v>
      </c>
      <c r="R1505" s="59">
        <v>0</v>
      </c>
      <c r="S1505" s="90"/>
      <c r="T1505" s="90"/>
      <c r="U1505" s="91"/>
    </row>
    <row r="1506" spans="1:21" ht="13.2" x14ac:dyDescent="0.25">
      <c r="A1506" s="59" t="s">
        <v>1902</v>
      </c>
      <c r="B1506" s="59" t="s">
        <v>3609</v>
      </c>
      <c r="C1506" s="59" t="s">
        <v>3610</v>
      </c>
      <c r="D1506" s="59" t="s">
        <v>138</v>
      </c>
      <c r="E1506" s="59">
        <v>0</v>
      </c>
      <c r="F1506" s="59">
        <v>0</v>
      </c>
      <c r="G1506" s="59">
        <v>0</v>
      </c>
      <c r="H1506" s="59">
        <v>0</v>
      </c>
      <c r="I1506" s="59">
        <v>0</v>
      </c>
      <c r="J1506" s="59">
        <v>0</v>
      </c>
      <c r="K1506" s="59">
        <v>0</v>
      </c>
      <c r="L1506" s="59">
        <v>0</v>
      </c>
      <c r="M1506" s="59">
        <v>0</v>
      </c>
      <c r="N1506" s="59">
        <v>0</v>
      </c>
      <c r="O1506" s="59">
        <v>0</v>
      </c>
      <c r="P1506" s="59">
        <v>0</v>
      </c>
      <c r="Q1506" s="59">
        <v>0</v>
      </c>
      <c r="R1506" s="59">
        <v>0</v>
      </c>
      <c r="S1506" s="90"/>
      <c r="T1506" s="90"/>
      <c r="U1506" s="91"/>
    </row>
    <row r="1507" spans="1:21" ht="13.2" x14ac:dyDescent="0.25">
      <c r="A1507" s="59" t="s">
        <v>1903</v>
      </c>
      <c r="B1507" s="59" t="s">
        <v>3611</v>
      </c>
      <c r="C1507" s="59" t="s">
        <v>3612</v>
      </c>
      <c r="D1507" s="59" t="s">
        <v>138</v>
      </c>
      <c r="E1507" s="59">
        <v>0</v>
      </c>
      <c r="F1507" s="59">
        <v>0</v>
      </c>
      <c r="G1507" s="59">
        <v>0</v>
      </c>
      <c r="H1507" s="59">
        <v>0</v>
      </c>
      <c r="I1507" s="59">
        <v>0</v>
      </c>
      <c r="J1507" s="59">
        <v>0</v>
      </c>
      <c r="K1507" s="59">
        <v>0</v>
      </c>
      <c r="L1507" s="59">
        <v>0</v>
      </c>
      <c r="M1507" s="59">
        <v>0</v>
      </c>
      <c r="N1507" s="59">
        <v>0</v>
      </c>
      <c r="O1507" s="59">
        <v>0</v>
      </c>
      <c r="P1507" s="59">
        <v>0</v>
      </c>
      <c r="Q1507" s="59">
        <v>0</v>
      </c>
      <c r="R1507" s="59">
        <v>0</v>
      </c>
      <c r="S1507" s="90"/>
      <c r="T1507" s="90"/>
      <c r="U1507" s="91"/>
    </row>
    <row r="1508" spans="1:21" ht="13.2" x14ac:dyDescent="0.25">
      <c r="A1508" s="59" t="s">
        <v>1904</v>
      </c>
      <c r="B1508" s="59" t="s">
        <v>3611</v>
      </c>
      <c r="C1508" s="59" t="s">
        <v>3613</v>
      </c>
      <c r="D1508" s="59" t="s">
        <v>138</v>
      </c>
      <c r="E1508" s="59">
        <v>96003</v>
      </c>
      <c r="F1508" s="59">
        <v>96640</v>
      </c>
      <c r="G1508" s="59">
        <v>96666</v>
      </c>
      <c r="H1508" s="59">
        <v>96786</v>
      </c>
      <c r="I1508" s="59">
        <v>97124</v>
      </c>
      <c r="J1508" s="59">
        <v>97223</v>
      </c>
      <c r="K1508" s="59">
        <v>97520</v>
      </c>
      <c r="L1508" s="59">
        <v>97877</v>
      </c>
      <c r="M1508" s="59">
        <v>99014</v>
      </c>
      <c r="N1508" s="59">
        <v>99573</v>
      </c>
      <c r="O1508" s="59">
        <v>100758</v>
      </c>
      <c r="P1508" s="59">
        <v>101240</v>
      </c>
      <c r="Q1508" s="59">
        <v>102330</v>
      </c>
      <c r="R1508" s="59">
        <v>98298924</v>
      </c>
      <c r="S1508" s="90"/>
      <c r="T1508" s="90"/>
      <c r="U1508" s="91"/>
    </row>
    <row r="1509" spans="1:21" ht="13.2" x14ac:dyDescent="0.25">
      <c r="A1509" s="59" t="s">
        <v>1905</v>
      </c>
      <c r="B1509" s="59" t="s">
        <v>3614</v>
      </c>
      <c r="C1509" s="59" t="s">
        <v>3615</v>
      </c>
      <c r="D1509" s="59" t="s">
        <v>138</v>
      </c>
      <c r="E1509" s="59">
        <v>0</v>
      </c>
      <c r="F1509" s="59">
        <v>0</v>
      </c>
      <c r="G1509" s="59">
        <v>0</v>
      </c>
      <c r="H1509" s="59">
        <v>0</v>
      </c>
      <c r="I1509" s="59">
        <v>0</v>
      </c>
      <c r="J1509" s="59">
        <v>0</v>
      </c>
      <c r="K1509" s="59">
        <v>0</v>
      </c>
      <c r="L1509" s="59">
        <v>0</v>
      </c>
      <c r="M1509" s="59">
        <v>0</v>
      </c>
      <c r="N1509" s="59">
        <v>0</v>
      </c>
      <c r="O1509" s="59">
        <v>0</v>
      </c>
      <c r="P1509" s="59">
        <v>0</v>
      </c>
      <c r="Q1509" s="59">
        <v>0</v>
      </c>
      <c r="R1509" s="59">
        <v>0</v>
      </c>
      <c r="S1509" s="90"/>
      <c r="T1509" s="90"/>
      <c r="U1509" s="91"/>
    </row>
    <row r="1510" spans="1:21" ht="13.2" x14ac:dyDescent="0.25">
      <c r="A1510" s="59" t="s">
        <v>1906</v>
      </c>
      <c r="B1510" s="59" t="s">
        <v>3614</v>
      </c>
      <c r="C1510" s="59" t="s">
        <v>3616</v>
      </c>
      <c r="D1510" s="59" t="s">
        <v>138</v>
      </c>
      <c r="E1510" s="59">
        <v>24807</v>
      </c>
      <c r="F1510" s="59">
        <v>24807</v>
      </c>
      <c r="G1510" s="59">
        <v>24807</v>
      </c>
      <c r="H1510" s="59">
        <v>24807</v>
      </c>
      <c r="I1510" s="59">
        <v>24807</v>
      </c>
      <c r="J1510" s="59">
        <v>24807</v>
      </c>
      <c r="K1510" s="59">
        <v>24807</v>
      </c>
      <c r="L1510" s="59">
        <v>24807</v>
      </c>
      <c r="M1510" s="59">
        <v>24807</v>
      </c>
      <c r="N1510" s="59">
        <v>24798</v>
      </c>
      <c r="O1510" s="59">
        <v>24798</v>
      </c>
      <c r="P1510" s="59">
        <v>24798</v>
      </c>
      <c r="Q1510" s="59">
        <v>24798</v>
      </c>
      <c r="R1510" s="59">
        <v>24804406</v>
      </c>
      <c r="S1510" s="90"/>
      <c r="T1510" s="90"/>
      <c r="U1510" s="91"/>
    </row>
    <row r="1511" spans="1:21" ht="13.2" x14ac:dyDescent="0.25">
      <c r="A1511" s="59" t="s">
        <v>1907</v>
      </c>
      <c r="B1511" s="59" t="s">
        <v>3617</v>
      </c>
      <c r="C1511" s="59" t="s">
        <v>3618</v>
      </c>
      <c r="D1511" s="59" t="s">
        <v>138</v>
      </c>
      <c r="E1511" s="59">
        <v>0</v>
      </c>
      <c r="F1511" s="59">
        <v>0</v>
      </c>
      <c r="G1511" s="59">
        <v>0</v>
      </c>
      <c r="H1511" s="59">
        <v>0</v>
      </c>
      <c r="I1511" s="59">
        <v>0</v>
      </c>
      <c r="J1511" s="59">
        <v>0</v>
      </c>
      <c r="K1511" s="59">
        <v>0</v>
      </c>
      <c r="L1511" s="59">
        <v>0</v>
      </c>
      <c r="M1511" s="59">
        <v>0</v>
      </c>
      <c r="N1511" s="59">
        <v>0</v>
      </c>
      <c r="O1511" s="59">
        <v>0</v>
      </c>
      <c r="P1511" s="59">
        <v>0</v>
      </c>
      <c r="Q1511" s="59">
        <v>0</v>
      </c>
      <c r="R1511" s="59">
        <v>0</v>
      </c>
      <c r="S1511" s="90"/>
      <c r="T1511" s="90"/>
      <c r="U1511" s="91"/>
    </row>
    <row r="1512" spans="1:21" ht="13.2" x14ac:dyDescent="0.25">
      <c r="A1512" s="59" t="s">
        <v>1908</v>
      </c>
      <c r="B1512" s="59" t="s">
        <v>3619</v>
      </c>
      <c r="C1512" s="59" t="s">
        <v>3620</v>
      </c>
      <c r="D1512" s="59" t="s">
        <v>138</v>
      </c>
      <c r="E1512" s="59">
        <v>0</v>
      </c>
      <c r="F1512" s="59">
        <v>0</v>
      </c>
      <c r="G1512" s="59">
        <v>0</v>
      </c>
      <c r="H1512" s="59">
        <v>0</v>
      </c>
      <c r="I1512" s="59">
        <v>0</v>
      </c>
      <c r="J1512" s="59">
        <v>0</v>
      </c>
      <c r="K1512" s="59">
        <v>0</v>
      </c>
      <c r="L1512" s="59">
        <v>0</v>
      </c>
      <c r="M1512" s="59">
        <v>0</v>
      </c>
      <c r="N1512" s="59">
        <v>0</v>
      </c>
      <c r="O1512" s="59">
        <v>0</v>
      </c>
      <c r="P1512" s="59">
        <v>0</v>
      </c>
      <c r="Q1512" s="59">
        <v>0</v>
      </c>
      <c r="R1512" s="59">
        <v>0</v>
      </c>
      <c r="S1512" s="90"/>
      <c r="T1512" s="90"/>
      <c r="U1512" s="91"/>
    </row>
    <row r="1513" spans="1:21" ht="13.2" x14ac:dyDescent="0.25">
      <c r="A1513" s="59" t="s">
        <v>1909</v>
      </c>
      <c r="B1513" s="59" t="s">
        <v>3619</v>
      </c>
      <c r="C1513" s="59" t="s">
        <v>3621</v>
      </c>
      <c r="D1513" s="59" t="s">
        <v>138</v>
      </c>
      <c r="E1513" s="59">
        <v>21192</v>
      </c>
      <c r="F1513" s="59">
        <v>21198</v>
      </c>
      <c r="G1513" s="59">
        <v>21211</v>
      </c>
      <c r="H1513" s="59">
        <v>21221</v>
      </c>
      <c r="I1513" s="59">
        <v>21251</v>
      </c>
      <c r="J1513" s="59">
        <v>21318</v>
      </c>
      <c r="K1513" s="59">
        <v>21412</v>
      </c>
      <c r="L1513" s="59">
        <v>21492</v>
      </c>
      <c r="M1513" s="59">
        <v>21513</v>
      </c>
      <c r="N1513" s="59">
        <v>21538</v>
      </c>
      <c r="O1513" s="59">
        <v>21368</v>
      </c>
      <c r="P1513" s="59">
        <v>21339</v>
      </c>
      <c r="Q1513" s="59">
        <v>21316</v>
      </c>
      <c r="R1513" s="59">
        <v>21342859</v>
      </c>
      <c r="S1513" s="90"/>
      <c r="T1513" s="90"/>
      <c r="U1513" s="91"/>
    </row>
    <row r="1514" spans="1:21" ht="13.2" x14ac:dyDescent="0.25">
      <c r="A1514" s="59" t="s">
        <v>1910</v>
      </c>
      <c r="B1514" s="59" t="s">
        <v>3622</v>
      </c>
      <c r="C1514" s="59" t="s">
        <v>3623</v>
      </c>
      <c r="D1514" s="59" t="s">
        <v>138</v>
      </c>
      <c r="E1514" s="59">
        <v>1033895</v>
      </c>
      <c r="F1514" s="59">
        <v>1039375</v>
      </c>
      <c r="G1514" s="59">
        <v>1043933</v>
      </c>
      <c r="H1514" s="59">
        <v>1050538</v>
      </c>
      <c r="I1514" s="59">
        <v>1055675</v>
      </c>
      <c r="J1514" s="59">
        <v>1060171</v>
      </c>
      <c r="K1514" s="59">
        <v>1067662</v>
      </c>
      <c r="L1514" s="59">
        <v>1072331</v>
      </c>
      <c r="M1514" s="59">
        <v>1077832</v>
      </c>
      <c r="N1514" s="59">
        <v>1084021</v>
      </c>
      <c r="O1514" s="59">
        <v>1105439</v>
      </c>
      <c r="P1514" s="59">
        <v>1110582</v>
      </c>
      <c r="Q1514" s="59">
        <v>1116496</v>
      </c>
      <c r="R1514" s="59">
        <v>1070229423</v>
      </c>
      <c r="S1514" s="90"/>
      <c r="T1514" s="90"/>
      <c r="U1514" s="91"/>
    </row>
    <row r="1515" spans="1:21" ht="13.2" x14ac:dyDescent="0.25">
      <c r="A1515" s="59" t="s">
        <v>1911</v>
      </c>
      <c r="B1515" s="59" t="s">
        <v>3622</v>
      </c>
      <c r="C1515" s="59" t="s">
        <v>3624</v>
      </c>
      <c r="D1515" s="59" t="s">
        <v>138</v>
      </c>
      <c r="E1515" s="59">
        <v>0</v>
      </c>
      <c r="F1515" s="59">
        <v>0</v>
      </c>
      <c r="G1515" s="59">
        <v>0</v>
      </c>
      <c r="H1515" s="59">
        <v>0</v>
      </c>
      <c r="I1515" s="59">
        <v>0</v>
      </c>
      <c r="J1515" s="59">
        <v>0</v>
      </c>
      <c r="K1515" s="59">
        <v>0</v>
      </c>
      <c r="L1515" s="59">
        <v>0</v>
      </c>
      <c r="M1515" s="59">
        <v>0</v>
      </c>
      <c r="N1515" s="59">
        <v>0</v>
      </c>
      <c r="O1515" s="59">
        <v>0</v>
      </c>
      <c r="P1515" s="59">
        <v>0</v>
      </c>
      <c r="Q1515" s="59">
        <v>0</v>
      </c>
      <c r="R1515" s="59">
        <v>0</v>
      </c>
      <c r="S1515" s="90"/>
      <c r="T1515" s="90"/>
      <c r="U1515" s="91"/>
    </row>
    <row r="1516" spans="1:21" ht="13.2" x14ac:dyDescent="0.25">
      <c r="A1516" s="59" t="s">
        <v>1912</v>
      </c>
      <c r="B1516" s="59" t="s">
        <v>3625</v>
      </c>
      <c r="C1516" s="59" t="s">
        <v>3626</v>
      </c>
      <c r="D1516" s="59" t="s">
        <v>138</v>
      </c>
      <c r="E1516" s="59">
        <v>38629</v>
      </c>
      <c r="F1516" s="59">
        <v>38582</v>
      </c>
      <c r="G1516" s="59">
        <v>38606</v>
      </c>
      <c r="H1516" s="59">
        <v>38585</v>
      </c>
      <c r="I1516" s="59">
        <v>38484</v>
      </c>
      <c r="J1516" s="59">
        <v>38495</v>
      </c>
      <c r="K1516" s="59">
        <v>38376</v>
      </c>
      <c r="L1516" s="59">
        <v>38465</v>
      </c>
      <c r="M1516" s="59">
        <v>38543</v>
      </c>
      <c r="N1516" s="59">
        <v>38538</v>
      </c>
      <c r="O1516" s="59">
        <v>38675</v>
      </c>
      <c r="P1516" s="59">
        <v>38644</v>
      </c>
      <c r="Q1516" s="59">
        <v>38608</v>
      </c>
      <c r="R1516" s="59">
        <v>38550993</v>
      </c>
      <c r="S1516" s="90"/>
      <c r="T1516" s="90"/>
      <c r="U1516" s="91"/>
    </row>
    <row r="1517" spans="1:21" ht="13.2" x14ac:dyDescent="0.25">
      <c r="A1517" s="59" t="s">
        <v>1913</v>
      </c>
      <c r="B1517" s="59" t="s">
        <v>3625</v>
      </c>
      <c r="C1517" s="59" t="s">
        <v>3627</v>
      </c>
      <c r="D1517" s="59" t="s">
        <v>138</v>
      </c>
      <c r="E1517" s="59">
        <v>0</v>
      </c>
      <c r="F1517" s="59">
        <v>0</v>
      </c>
      <c r="G1517" s="59">
        <v>0</v>
      </c>
      <c r="H1517" s="59">
        <v>0</v>
      </c>
      <c r="I1517" s="59">
        <v>0</v>
      </c>
      <c r="J1517" s="59">
        <v>0</v>
      </c>
      <c r="K1517" s="59">
        <v>0</v>
      </c>
      <c r="L1517" s="59">
        <v>0</v>
      </c>
      <c r="M1517" s="59">
        <v>0</v>
      </c>
      <c r="N1517" s="59">
        <v>0</v>
      </c>
      <c r="O1517" s="59">
        <v>0</v>
      </c>
      <c r="P1517" s="59">
        <v>0</v>
      </c>
      <c r="Q1517" s="59">
        <v>0</v>
      </c>
      <c r="R1517" s="59">
        <v>0</v>
      </c>
      <c r="S1517" s="90"/>
      <c r="T1517" s="90"/>
      <c r="U1517" s="91"/>
    </row>
    <row r="1518" spans="1:21" ht="13.2" x14ac:dyDescent="0.25">
      <c r="A1518" s="59" t="s">
        <v>1914</v>
      </c>
      <c r="B1518" s="59" t="s">
        <v>3628</v>
      </c>
      <c r="C1518" s="59" t="s">
        <v>3629</v>
      </c>
      <c r="D1518" s="59" t="s">
        <v>138</v>
      </c>
      <c r="E1518" s="59">
        <v>0</v>
      </c>
      <c r="F1518" s="59">
        <v>0</v>
      </c>
      <c r="G1518" s="59">
        <v>0</v>
      </c>
      <c r="H1518" s="59">
        <v>0</v>
      </c>
      <c r="I1518" s="59">
        <v>0</v>
      </c>
      <c r="J1518" s="59">
        <v>0</v>
      </c>
      <c r="K1518" s="59">
        <v>0</v>
      </c>
      <c r="L1518" s="59">
        <v>0</v>
      </c>
      <c r="M1518" s="59">
        <v>0</v>
      </c>
      <c r="N1518" s="59">
        <v>0</v>
      </c>
      <c r="O1518" s="59">
        <v>0</v>
      </c>
      <c r="P1518" s="59">
        <v>0</v>
      </c>
      <c r="Q1518" s="59">
        <v>0</v>
      </c>
      <c r="R1518" s="59">
        <v>21</v>
      </c>
      <c r="S1518" s="90"/>
      <c r="T1518" s="90"/>
      <c r="U1518" s="91"/>
    </row>
    <row r="1519" spans="1:21" ht="13.2" x14ac:dyDescent="0.25">
      <c r="A1519" s="59" t="s">
        <v>1915</v>
      </c>
      <c r="B1519" s="59" t="s">
        <v>3630</v>
      </c>
      <c r="C1519" s="59" t="s">
        <v>3631</v>
      </c>
      <c r="D1519" s="59" t="s">
        <v>138</v>
      </c>
      <c r="E1519" s="59">
        <v>0</v>
      </c>
      <c r="F1519" s="59">
        <v>0</v>
      </c>
      <c r="G1519" s="59">
        <v>0</v>
      </c>
      <c r="H1519" s="59">
        <v>0</v>
      </c>
      <c r="I1519" s="59">
        <v>0</v>
      </c>
      <c r="J1519" s="59">
        <v>0</v>
      </c>
      <c r="K1519" s="59">
        <v>0</v>
      </c>
      <c r="L1519" s="59">
        <v>0</v>
      </c>
      <c r="M1519" s="59">
        <v>0</v>
      </c>
      <c r="N1519" s="59">
        <v>0</v>
      </c>
      <c r="O1519" s="59">
        <v>0</v>
      </c>
      <c r="P1519" s="59">
        <v>0</v>
      </c>
      <c r="Q1519" s="59">
        <v>0</v>
      </c>
      <c r="R1519" s="59">
        <v>0</v>
      </c>
      <c r="S1519" s="90"/>
      <c r="T1519" s="90"/>
      <c r="U1519" s="91"/>
    </row>
    <row r="1520" spans="1:21" ht="13.2" x14ac:dyDescent="0.25">
      <c r="A1520" s="59" t="s">
        <v>1916</v>
      </c>
      <c r="B1520" s="59" t="s">
        <v>3632</v>
      </c>
      <c r="C1520" s="59" t="s">
        <v>3633</v>
      </c>
      <c r="D1520" s="59" t="s">
        <v>138</v>
      </c>
      <c r="E1520" s="59">
        <v>88512</v>
      </c>
      <c r="F1520" s="59">
        <v>89621</v>
      </c>
      <c r="G1520" s="59">
        <v>90314</v>
      </c>
      <c r="H1520" s="59">
        <v>91526</v>
      </c>
      <c r="I1520" s="59">
        <v>92523</v>
      </c>
      <c r="J1520" s="59">
        <v>92520</v>
      </c>
      <c r="K1520" s="59">
        <v>92421</v>
      </c>
      <c r="L1520" s="59">
        <v>92901</v>
      </c>
      <c r="M1520" s="59">
        <v>76144</v>
      </c>
      <c r="N1520" s="59">
        <v>76784</v>
      </c>
      <c r="O1520" s="59">
        <v>77292</v>
      </c>
      <c r="P1520" s="59">
        <v>77655</v>
      </c>
      <c r="Q1520" s="59">
        <v>78037</v>
      </c>
      <c r="R1520" s="59">
        <v>86081203</v>
      </c>
      <c r="S1520" s="90"/>
      <c r="T1520" s="90"/>
      <c r="U1520" s="91"/>
    </row>
    <row r="1521" spans="1:21" ht="13.2" x14ac:dyDescent="0.25">
      <c r="A1521" s="59" t="s">
        <v>1917</v>
      </c>
      <c r="B1521" s="59" t="s">
        <v>3632</v>
      </c>
      <c r="C1521" s="59" t="s">
        <v>3634</v>
      </c>
      <c r="D1521" s="59" t="s">
        <v>138</v>
      </c>
      <c r="E1521" s="59">
        <v>0</v>
      </c>
      <c r="F1521" s="59">
        <v>0</v>
      </c>
      <c r="G1521" s="59">
        <v>0</v>
      </c>
      <c r="H1521" s="59">
        <v>0</v>
      </c>
      <c r="I1521" s="59">
        <v>0</v>
      </c>
      <c r="J1521" s="59">
        <v>0</v>
      </c>
      <c r="K1521" s="59">
        <v>0</v>
      </c>
      <c r="L1521" s="59">
        <v>0</v>
      </c>
      <c r="M1521" s="59">
        <v>0</v>
      </c>
      <c r="N1521" s="59">
        <v>0</v>
      </c>
      <c r="O1521" s="59">
        <v>0</v>
      </c>
      <c r="P1521" s="59">
        <v>0</v>
      </c>
      <c r="Q1521" s="59">
        <v>0</v>
      </c>
      <c r="R1521" s="59">
        <v>0</v>
      </c>
      <c r="S1521" s="90"/>
      <c r="T1521" s="90"/>
      <c r="U1521" s="91"/>
    </row>
    <row r="1522" spans="1:21" ht="13.2" x14ac:dyDescent="0.25">
      <c r="A1522" s="59" t="s">
        <v>1918</v>
      </c>
      <c r="B1522" s="59" t="s">
        <v>3635</v>
      </c>
      <c r="C1522" s="59" t="s">
        <v>3636</v>
      </c>
      <c r="D1522" s="59" t="s">
        <v>138</v>
      </c>
      <c r="E1522" s="59">
        <v>0</v>
      </c>
      <c r="F1522" s="59">
        <v>0</v>
      </c>
      <c r="G1522" s="59">
        <v>0</v>
      </c>
      <c r="H1522" s="59">
        <v>0</v>
      </c>
      <c r="I1522" s="59">
        <v>0</v>
      </c>
      <c r="J1522" s="59">
        <v>0</v>
      </c>
      <c r="K1522" s="59">
        <v>0</v>
      </c>
      <c r="L1522" s="59">
        <v>0</v>
      </c>
      <c r="M1522" s="59">
        <v>0</v>
      </c>
      <c r="N1522" s="59">
        <v>0</v>
      </c>
      <c r="O1522" s="59">
        <v>0</v>
      </c>
      <c r="P1522" s="59">
        <v>0</v>
      </c>
      <c r="Q1522" s="59">
        <v>0</v>
      </c>
      <c r="R1522" s="59">
        <v>0</v>
      </c>
      <c r="S1522" s="90"/>
      <c r="T1522" s="90"/>
      <c r="U1522" s="91"/>
    </row>
    <row r="1523" spans="1:21" ht="13.2" x14ac:dyDescent="0.25">
      <c r="A1523" s="59" t="s">
        <v>1919</v>
      </c>
      <c r="B1523" s="59" t="s">
        <v>3635</v>
      </c>
      <c r="C1523" s="59" t="s">
        <v>3637</v>
      </c>
      <c r="D1523" s="59" t="s">
        <v>138</v>
      </c>
      <c r="E1523" s="59">
        <v>0</v>
      </c>
      <c r="F1523" s="59">
        <v>0</v>
      </c>
      <c r="G1523" s="59">
        <v>0</v>
      </c>
      <c r="H1523" s="59">
        <v>0</v>
      </c>
      <c r="I1523" s="59">
        <v>0</v>
      </c>
      <c r="J1523" s="59">
        <v>0</v>
      </c>
      <c r="K1523" s="59">
        <v>0</v>
      </c>
      <c r="L1523" s="59">
        <v>0</v>
      </c>
      <c r="M1523" s="59">
        <v>0</v>
      </c>
      <c r="N1523" s="59">
        <v>0</v>
      </c>
      <c r="O1523" s="59">
        <v>0</v>
      </c>
      <c r="P1523" s="59">
        <v>0</v>
      </c>
      <c r="Q1523" s="59">
        <v>0</v>
      </c>
      <c r="R1523" s="59">
        <v>0</v>
      </c>
      <c r="S1523" s="90"/>
      <c r="T1523" s="90"/>
      <c r="U1523" s="91"/>
    </row>
    <row r="1524" spans="1:21" ht="13.2" x14ac:dyDescent="0.25">
      <c r="A1524" s="59" t="s">
        <v>1920</v>
      </c>
      <c r="B1524" s="59" t="s">
        <v>3638</v>
      </c>
      <c r="C1524" s="59" t="s">
        <v>3639</v>
      </c>
      <c r="D1524" s="59" t="s">
        <v>138</v>
      </c>
      <c r="E1524" s="59">
        <v>0</v>
      </c>
      <c r="F1524" s="59">
        <v>0</v>
      </c>
      <c r="G1524" s="59">
        <v>0</v>
      </c>
      <c r="H1524" s="59">
        <v>0</v>
      </c>
      <c r="I1524" s="59">
        <v>0</v>
      </c>
      <c r="J1524" s="59">
        <v>0</v>
      </c>
      <c r="K1524" s="59">
        <v>0</v>
      </c>
      <c r="L1524" s="59">
        <v>4296</v>
      </c>
      <c r="M1524" s="59">
        <v>4626</v>
      </c>
      <c r="N1524" s="59">
        <v>4969</v>
      </c>
      <c r="O1524" s="59">
        <v>5564</v>
      </c>
      <c r="P1524" s="59">
        <v>5611</v>
      </c>
      <c r="Q1524" s="59">
        <v>5611</v>
      </c>
      <c r="R1524" s="59">
        <v>2322526</v>
      </c>
      <c r="S1524" s="90"/>
      <c r="T1524" s="90"/>
      <c r="U1524" s="91"/>
    </row>
    <row r="1525" spans="1:21" ht="13.2" x14ac:dyDescent="0.25">
      <c r="A1525" s="59" t="s">
        <v>1921</v>
      </c>
      <c r="B1525" s="59" t="s">
        <v>3638</v>
      </c>
      <c r="C1525" s="59" t="s">
        <v>3640</v>
      </c>
      <c r="D1525" s="59" t="s">
        <v>138</v>
      </c>
      <c r="E1525" s="59">
        <v>0</v>
      </c>
      <c r="F1525" s="59">
        <v>0</v>
      </c>
      <c r="G1525" s="59">
        <v>0</v>
      </c>
      <c r="H1525" s="59">
        <v>0</v>
      </c>
      <c r="I1525" s="59">
        <v>0</v>
      </c>
      <c r="J1525" s="59">
        <v>0</v>
      </c>
      <c r="K1525" s="59">
        <v>0</v>
      </c>
      <c r="L1525" s="59">
        <v>0</v>
      </c>
      <c r="M1525" s="59">
        <v>0</v>
      </c>
      <c r="N1525" s="59">
        <v>0</v>
      </c>
      <c r="O1525" s="59">
        <v>0</v>
      </c>
      <c r="P1525" s="59">
        <v>0</v>
      </c>
      <c r="Q1525" s="59">
        <v>0</v>
      </c>
      <c r="R1525" s="59">
        <v>0</v>
      </c>
      <c r="S1525" s="90"/>
      <c r="T1525" s="90"/>
      <c r="U1525" s="91"/>
    </row>
    <row r="1526" spans="1:21" ht="13.2" x14ac:dyDescent="0.25">
      <c r="A1526" s="59" t="s">
        <v>1922</v>
      </c>
      <c r="B1526" s="59" t="s">
        <v>3641</v>
      </c>
      <c r="C1526" s="59" t="s">
        <v>3642</v>
      </c>
      <c r="D1526" s="59" t="s">
        <v>138</v>
      </c>
      <c r="E1526" s="59">
        <v>0</v>
      </c>
      <c r="F1526" s="59">
        <v>0</v>
      </c>
      <c r="G1526" s="59">
        <v>0</v>
      </c>
      <c r="H1526" s="59">
        <v>0</v>
      </c>
      <c r="I1526" s="59">
        <v>0</v>
      </c>
      <c r="J1526" s="59">
        <v>0</v>
      </c>
      <c r="K1526" s="59">
        <v>0</v>
      </c>
      <c r="L1526" s="59">
        <v>633</v>
      </c>
      <c r="M1526" s="59">
        <v>17985</v>
      </c>
      <c r="N1526" s="59">
        <v>17946</v>
      </c>
      <c r="O1526" s="59">
        <v>18680</v>
      </c>
      <c r="P1526" s="59">
        <v>18690</v>
      </c>
      <c r="Q1526" s="59">
        <v>18878</v>
      </c>
      <c r="R1526" s="59">
        <v>6947639</v>
      </c>
      <c r="S1526" s="90"/>
      <c r="T1526" s="90"/>
      <c r="U1526" s="91"/>
    </row>
    <row r="1527" spans="1:21" ht="13.2" x14ac:dyDescent="0.25">
      <c r="A1527" s="59" t="s">
        <v>1923</v>
      </c>
      <c r="B1527" s="59" t="s">
        <v>3641</v>
      </c>
      <c r="C1527" s="59" t="s">
        <v>3643</v>
      </c>
      <c r="D1527" s="59" t="s">
        <v>138</v>
      </c>
      <c r="E1527" s="59">
        <v>0</v>
      </c>
      <c r="F1527" s="59">
        <v>0</v>
      </c>
      <c r="G1527" s="59">
        <v>0</v>
      </c>
      <c r="H1527" s="59">
        <v>0</v>
      </c>
      <c r="I1527" s="59">
        <v>0</v>
      </c>
      <c r="J1527" s="59">
        <v>0</v>
      </c>
      <c r="K1527" s="59">
        <v>0</v>
      </c>
      <c r="L1527" s="59">
        <v>0</v>
      </c>
      <c r="M1527" s="59">
        <v>0</v>
      </c>
      <c r="N1527" s="59">
        <v>0</v>
      </c>
      <c r="O1527" s="59">
        <v>0</v>
      </c>
      <c r="P1527" s="59">
        <v>0</v>
      </c>
      <c r="Q1527" s="59">
        <v>0</v>
      </c>
      <c r="R1527" s="59">
        <v>0</v>
      </c>
      <c r="S1527" s="90"/>
      <c r="T1527" s="90"/>
      <c r="U1527" s="91"/>
    </row>
    <row r="1528" spans="1:21" ht="13.2" x14ac:dyDescent="0.25">
      <c r="A1528" s="59" t="s">
        <v>1924</v>
      </c>
      <c r="B1528" s="59" t="s">
        <v>3644</v>
      </c>
      <c r="C1528" s="59" t="s">
        <v>3645</v>
      </c>
      <c r="D1528" s="59" t="s">
        <v>138</v>
      </c>
      <c r="E1528" s="59">
        <v>183881</v>
      </c>
      <c r="F1528" s="59">
        <v>185313</v>
      </c>
      <c r="G1528" s="59">
        <v>186006</v>
      </c>
      <c r="H1528" s="59">
        <v>188242</v>
      </c>
      <c r="I1528" s="59">
        <v>189161</v>
      </c>
      <c r="J1528" s="59">
        <v>190518</v>
      </c>
      <c r="K1528" s="59">
        <v>192469</v>
      </c>
      <c r="L1528" s="59">
        <v>193994</v>
      </c>
      <c r="M1528" s="59">
        <v>194981</v>
      </c>
      <c r="N1528" s="59">
        <v>195558</v>
      </c>
      <c r="O1528" s="59">
        <v>181428</v>
      </c>
      <c r="P1528" s="59">
        <v>181268</v>
      </c>
      <c r="Q1528" s="59">
        <v>181051</v>
      </c>
      <c r="R1528" s="59">
        <v>188450224</v>
      </c>
      <c r="S1528" s="90"/>
      <c r="T1528" s="90"/>
      <c r="U1528" s="91"/>
    </row>
    <row r="1529" spans="1:21" ht="13.2" x14ac:dyDescent="0.25">
      <c r="A1529" s="59" t="s">
        <v>1925</v>
      </c>
      <c r="B1529" s="59" t="s">
        <v>3644</v>
      </c>
      <c r="C1529" s="59" t="s">
        <v>3646</v>
      </c>
      <c r="D1529" s="59" t="s">
        <v>138</v>
      </c>
      <c r="E1529" s="59">
        <v>0</v>
      </c>
      <c r="F1529" s="59">
        <v>0</v>
      </c>
      <c r="G1529" s="59">
        <v>0</v>
      </c>
      <c r="H1529" s="59">
        <v>0</v>
      </c>
      <c r="I1529" s="59">
        <v>0</v>
      </c>
      <c r="J1529" s="59">
        <v>0</v>
      </c>
      <c r="K1529" s="59">
        <v>0</v>
      </c>
      <c r="L1529" s="59">
        <v>0</v>
      </c>
      <c r="M1529" s="59">
        <v>0</v>
      </c>
      <c r="N1529" s="59">
        <v>0</v>
      </c>
      <c r="O1529" s="59">
        <v>0</v>
      </c>
      <c r="P1529" s="59">
        <v>0</v>
      </c>
      <c r="Q1529" s="59">
        <v>0</v>
      </c>
      <c r="R1529" s="59">
        <v>0</v>
      </c>
      <c r="S1529" s="90"/>
      <c r="T1529" s="90"/>
      <c r="U1529" s="91"/>
    </row>
    <row r="1530" spans="1:21" ht="13.2" x14ac:dyDescent="0.25">
      <c r="A1530" s="59" t="s">
        <v>1926</v>
      </c>
      <c r="B1530" s="59" t="s">
        <v>3647</v>
      </c>
      <c r="C1530" s="59" t="s">
        <v>3648</v>
      </c>
      <c r="D1530" s="59" t="s">
        <v>138</v>
      </c>
      <c r="E1530" s="59">
        <v>0</v>
      </c>
      <c r="F1530" s="59">
        <v>0</v>
      </c>
      <c r="G1530" s="59">
        <v>0</v>
      </c>
      <c r="H1530" s="59">
        <v>0</v>
      </c>
      <c r="I1530" s="59">
        <v>0</v>
      </c>
      <c r="J1530" s="59">
        <v>0</v>
      </c>
      <c r="K1530" s="59">
        <v>0</v>
      </c>
      <c r="L1530" s="59">
        <v>0</v>
      </c>
      <c r="M1530" s="59">
        <v>0</v>
      </c>
      <c r="N1530" s="59">
        <v>0</v>
      </c>
      <c r="O1530" s="59">
        <v>0</v>
      </c>
      <c r="P1530" s="59">
        <v>0</v>
      </c>
      <c r="Q1530" s="59">
        <v>0</v>
      </c>
      <c r="R1530" s="59">
        <v>0</v>
      </c>
      <c r="S1530" s="90"/>
      <c r="T1530" s="90"/>
      <c r="U1530" s="91"/>
    </row>
    <row r="1531" spans="1:21" ht="13.2" x14ac:dyDescent="0.25">
      <c r="A1531" s="59" t="s">
        <v>1927</v>
      </c>
      <c r="B1531" s="59" t="s">
        <v>3649</v>
      </c>
      <c r="C1531" s="59" t="s">
        <v>3650</v>
      </c>
      <c r="D1531" s="59" t="s">
        <v>138</v>
      </c>
      <c r="E1531" s="59">
        <v>0</v>
      </c>
      <c r="F1531" s="59">
        <v>0</v>
      </c>
      <c r="G1531" s="59">
        <v>0</v>
      </c>
      <c r="H1531" s="59">
        <v>0</v>
      </c>
      <c r="I1531" s="59">
        <v>0</v>
      </c>
      <c r="J1531" s="59">
        <v>0</v>
      </c>
      <c r="K1531" s="59">
        <v>0</v>
      </c>
      <c r="L1531" s="59">
        <v>0</v>
      </c>
      <c r="M1531" s="59">
        <v>0</v>
      </c>
      <c r="N1531" s="59">
        <v>0</v>
      </c>
      <c r="O1531" s="59">
        <v>0</v>
      </c>
      <c r="P1531" s="59">
        <v>0</v>
      </c>
      <c r="Q1531" s="59">
        <v>1785</v>
      </c>
      <c r="R1531" s="59">
        <v>74385</v>
      </c>
      <c r="S1531" s="90"/>
      <c r="T1531" s="90"/>
      <c r="U1531" s="91"/>
    </row>
    <row r="1532" spans="1:21" ht="13.2" x14ac:dyDescent="0.25">
      <c r="A1532" s="59" t="s">
        <v>1928</v>
      </c>
      <c r="B1532" s="59" t="s">
        <v>3649</v>
      </c>
      <c r="C1532" s="59" t="s">
        <v>3651</v>
      </c>
      <c r="D1532" s="59" t="s">
        <v>138</v>
      </c>
      <c r="E1532" s="59">
        <v>0</v>
      </c>
      <c r="F1532" s="59">
        <v>0</v>
      </c>
      <c r="G1532" s="59">
        <v>0</v>
      </c>
      <c r="H1532" s="59">
        <v>0</v>
      </c>
      <c r="I1532" s="59">
        <v>0</v>
      </c>
      <c r="J1532" s="59">
        <v>0</v>
      </c>
      <c r="K1532" s="59">
        <v>0</v>
      </c>
      <c r="L1532" s="59">
        <v>0</v>
      </c>
      <c r="M1532" s="59">
        <v>0</v>
      </c>
      <c r="N1532" s="59">
        <v>0</v>
      </c>
      <c r="O1532" s="59">
        <v>0</v>
      </c>
      <c r="P1532" s="59">
        <v>0</v>
      </c>
      <c r="Q1532" s="59">
        <v>0</v>
      </c>
      <c r="R1532" s="59">
        <v>0</v>
      </c>
      <c r="S1532" s="90"/>
      <c r="T1532" s="90"/>
      <c r="U1532" s="91"/>
    </row>
    <row r="1533" spans="1:21" ht="13.2" x14ac:dyDescent="0.25">
      <c r="A1533" s="59" t="s">
        <v>1929</v>
      </c>
      <c r="B1533" s="59" t="s">
        <v>3652</v>
      </c>
      <c r="C1533" s="59" t="s">
        <v>3653</v>
      </c>
      <c r="D1533" s="59" t="s">
        <v>138</v>
      </c>
      <c r="E1533" s="59">
        <v>0</v>
      </c>
      <c r="F1533" s="59">
        <v>0</v>
      </c>
      <c r="G1533" s="59">
        <v>0</v>
      </c>
      <c r="H1533" s="59">
        <v>0</v>
      </c>
      <c r="I1533" s="59">
        <v>0</v>
      </c>
      <c r="J1533" s="59">
        <v>0</v>
      </c>
      <c r="K1533" s="59">
        <v>0</v>
      </c>
      <c r="L1533" s="59">
        <v>0</v>
      </c>
      <c r="M1533" s="59">
        <v>0</v>
      </c>
      <c r="N1533" s="59">
        <v>0</v>
      </c>
      <c r="O1533" s="59">
        <v>0</v>
      </c>
      <c r="P1533" s="59">
        <v>0</v>
      </c>
      <c r="Q1533" s="59">
        <v>0</v>
      </c>
      <c r="R1533" s="59">
        <v>0</v>
      </c>
      <c r="S1533" s="90"/>
      <c r="T1533" s="90"/>
      <c r="U1533" s="91"/>
    </row>
    <row r="1534" spans="1:21" ht="13.2" x14ac:dyDescent="0.25">
      <c r="A1534" s="59" t="s">
        <v>1930</v>
      </c>
      <c r="B1534" s="59" t="s">
        <v>3652</v>
      </c>
      <c r="C1534" s="59" t="s">
        <v>3651</v>
      </c>
      <c r="D1534" s="59" t="s">
        <v>138</v>
      </c>
      <c r="E1534" s="59">
        <v>0</v>
      </c>
      <c r="F1534" s="59">
        <v>0</v>
      </c>
      <c r="G1534" s="59">
        <v>0</v>
      </c>
      <c r="H1534" s="59">
        <v>0</v>
      </c>
      <c r="I1534" s="59">
        <v>0</v>
      </c>
      <c r="J1534" s="59">
        <v>0</v>
      </c>
      <c r="K1534" s="59">
        <v>0</v>
      </c>
      <c r="L1534" s="59">
        <v>0</v>
      </c>
      <c r="M1534" s="59">
        <v>0</v>
      </c>
      <c r="N1534" s="59">
        <v>0</v>
      </c>
      <c r="O1534" s="59">
        <v>0</v>
      </c>
      <c r="P1534" s="59">
        <v>0</v>
      </c>
      <c r="Q1534" s="59">
        <v>0</v>
      </c>
      <c r="R1534" s="59">
        <v>0</v>
      </c>
      <c r="S1534" s="90"/>
      <c r="T1534" s="90"/>
      <c r="U1534" s="91"/>
    </row>
    <row r="1535" spans="1:21" ht="13.2" x14ac:dyDescent="0.25">
      <c r="A1535" s="59" t="s">
        <v>1931</v>
      </c>
      <c r="B1535" s="59" t="s">
        <v>3654</v>
      </c>
      <c r="C1535" s="59" t="s">
        <v>3655</v>
      </c>
      <c r="D1535" s="59" t="s">
        <v>138</v>
      </c>
      <c r="E1535" s="59">
        <v>17293</v>
      </c>
      <c r="F1535" s="59">
        <v>17390</v>
      </c>
      <c r="G1535" s="59">
        <v>17458</v>
      </c>
      <c r="H1535" s="59">
        <v>17501</v>
      </c>
      <c r="I1535" s="59">
        <v>17491</v>
      </c>
      <c r="J1535" s="59">
        <v>17461</v>
      </c>
      <c r="K1535" s="59">
        <v>17442</v>
      </c>
      <c r="L1535" s="59">
        <v>17624</v>
      </c>
      <c r="M1535" s="59">
        <v>17576</v>
      </c>
      <c r="N1535" s="59">
        <v>17604</v>
      </c>
      <c r="O1535" s="59">
        <v>17616</v>
      </c>
      <c r="P1535" s="59">
        <v>17670</v>
      </c>
      <c r="Q1535" s="59">
        <v>17726</v>
      </c>
      <c r="R1535" s="59">
        <v>17528638</v>
      </c>
      <c r="S1535" s="90"/>
      <c r="T1535" s="90"/>
      <c r="U1535" s="91"/>
    </row>
    <row r="1536" spans="1:21" ht="13.2" x14ac:dyDescent="0.25">
      <c r="A1536" s="59" t="s">
        <v>1932</v>
      </c>
      <c r="B1536" s="59" t="s">
        <v>3654</v>
      </c>
      <c r="C1536" s="59" t="s">
        <v>3656</v>
      </c>
      <c r="D1536" s="59" t="s">
        <v>138</v>
      </c>
      <c r="E1536" s="59">
        <v>0</v>
      </c>
      <c r="F1536" s="59">
        <v>0</v>
      </c>
      <c r="G1536" s="59">
        <v>0</v>
      </c>
      <c r="H1536" s="59">
        <v>0</v>
      </c>
      <c r="I1536" s="59">
        <v>0</v>
      </c>
      <c r="J1536" s="59">
        <v>0</v>
      </c>
      <c r="K1536" s="59">
        <v>0</v>
      </c>
      <c r="L1536" s="59">
        <v>0</v>
      </c>
      <c r="M1536" s="59">
        <v>0</v>
      </c>
      <c r="N1536" s="59">
        <v>0</v>
      </c>
      <c r="O1536" s="59">
        <v>0</v>
      </c>
      <c r="P1536" s="59">
        <v>0</v>
      </c>
      <c r="Q1536" s="59">
        <v>0</v>
      </c>
      <c r="R1536" s="59">
        <v>0</v>
      </c>
      <c r="S1536" s="90"/>
      <c r="T1536" s="90"/>
      <c r="U1536" s="91"/>
    </row>
    <row r="1537" spans="1:21" ht="13.2" x14ac:dyDescent="0.25">
      <c r="A1537" s="59" t="s">
        <v>1933</v>
      </c>
      <c r="B1537" s="59" t="s">
        <v>3657</v>
      </c>
      <c r="C1537" s="59" t="s">
        <v>3658</v>
      </c>
      <c r="D1537" s="59" t="s">
        <v>138</v>
      </c>
      <c r="E1537" s="59">
        <v>83131</v>
      </c>
      <c r="F1537" s="59">
        <v>83130</v>
      </c>
      <c r="G1537" s="59">
        <v>83127</v>
      </c>
      <c r="H1537" s="59">
        <v>83122</v>
      </c>
      <c r="I1537" s="59">
        <v>83118</v>
      </c>
      <c r="J1537" s="59">
        <v>83111</v>
      </c>
      <c r="K1537" s="59">
        <v>83109</v>
      </c>
      <c r="L1537" s="59">
        <v>83106</v>
      </c>
      <c r="M1537" s="59">
        <v>83099</v>
      </c>
      <c r="N1537" s="59">
        <v>83098</v>
      </c>
      <c r="O1537" s="59">
        <v>83094</v>
      </c>
      <c r="P1537" s="59">
        <v>83091</v>
      </c>
      <c r="Q1537" s="59">
        <v>83089</v>
      </c>
      <c r="R1537" s="59">
        <v>83109687</v>
      </c>
      <c r="S1537" s="90"/>
      <c r="T1537" s="90"/>
      <c r="U1537" s="91"/>
    </row>
    <row r="1538" spans="1:21" ht="13.2" x14ac:dyDescent="0.25">
      <c r="A1538" s="59" t="s">
        <v>1934</v>
      </c>
      <c r="B1538" s="59" t="s">
        <v>3657</v>
      </c>
      <c r="C1538" s="59" t="s">
        <v>3659</v>
      </c>
      <c r="D1538" s="59" t="s">
        <v>138</v>
      </c>
      <c r="E1538" s="59">
        <v>0</v>
      </c>
      <c r="F1538" s="59">
        <v>0</v>
      </c>
      <c r="G1538" s="59">
        <v>0</v>
      </c>
      <c r="H1538" s="59">
        <v>0</v>
      </c>
      <c r="I1538" s="59">
        <v>0</v>
      </c>
      <c r="J1538" s="59">
        <v>0</v>
      </c>
      <c r="K1538" s="59">
        <v>0</v>
      </c>
      <c r="L1538" s="59">
        <v>0</v>
      </c>
      <c r="M1538" s="59">
        <v>0</v>
      </c>
      <c r="N1538" s="59">
        <v>0</v>
      </c>
      <c r="O1538" s="59">
        <v>0</v>
      </c>
      <c r="P1538" s="59">
        <v>0</v>
      </c>
      <c r="Q1538" s="59">
        <v>0</v>
      </c>
      <c r="R1538" s="59">
        <v>0</v>
      </c>
      <c r="S1538" s="90"/>
      <c r="T1538" s="90"/>
      <c r="U1538" s="91"/>
    </row>
    <row r="1539" spans="1:21" ht="13.2" x14ac:dyDescent="0.25">
      <c r="A1539" s="59" t="s">
        <v>1935</v>
      </c>
      <c r="B1539" s="59" t="s">
        <v>3660</v>
      </c>
      <c r="C1539" s="59" t="s">
        <v>3661</v>
      </c>
      <c r="D1539" s="59" t="s">
        <v>138</v>
      </c>
      <c r="E1539" s="59">
        <v>40574</v>
      </c>
      <c r="F1539" s="59">
        <v>40101</v>
      </c>
      <c r="G1539" s="59">
        <v>40179</v>
      </c>
      <c r="H1539" s="59">
        <v>40313</v>
      </c>
      <c r="I1539" s="59">
        <v>40516</v>
      </c>
      <c r="J1539" s="59">
        <v>40854</v>
      </c>
      <c r="K1539" s="59">
        <v>41171</v>
      </c>
      <c r="L1539" s="59">
        <v>41475</v>
      </c>
      <c r="M1539" s="59">
        <v>41866</v>
      </c>
      <c r="N1539" s="59">
        <v>42187</v>
      </c>
      <c r="O1539" s="59">
        <v>42452</v>
      </c>
      <c r="P1539" s="59">
        <v>42927</v>
      </c>
      <c r="Q1539" s="59">
        <v>43475</v>
      </c>
      <c r="R1539" s="59">
        <v>41338703</v>
      </c>
      <c r="S1539" s="90"/>
      <c r="T1539" s="90"/>
      <c r="U1539" s="91"/>
    </row>
    <row r="1540" spans="1:21" ht="13.2" x14ac:dyDescent="0.25">
      <c r="A1540" s="59" t="s">
        <v>1936</v>
      </c>
      <c r="B1540" s="59" t="s">
        <v>3660</v>
      </c>
      <c r="C1540" s="59" t="s">
        <v>3662</v>
      </c>
      <c r="D1540" s="59" t="s">
        <v>138</v>
      </c>
      <c r="E1540" s="59">
        <v>0</v>
      </c>
      <c r="F1540" s="59">
        <v>0</v>
      </c>
      <c r="G1540" s="59">
        <v>0</v>
      </c>
      <c r="H1540" s="59">
        <v>0</v>
      </c>
      <c r="I1540" s="59">
        <v>0</v>
      </c>
      <c r="J1540" s="59">
        <v>0</v>
      </c>
      <c r="K1540" s="59">
        <v>0</v>
      </c>
      <c r="L1540" s="59">
        <v>0</v>
      </c>
      <c r="M1540" s="59">
        <v>0</v>
      </c>
      <c r="N1540" s="59">
        <v>0</v>
      </c>
      <c r="O1540" s="59">
        <v>0</v>
      </c>
      <c r="P1540" s="59">
        <v>0</v>
      </c>
      <c r="Q1540" s="59">
        <v>0</v>
      </c>
      <c r="R1540" s="59">
        <v>0</v>
      </c>
      <c r="S1540" s="90"/>
      <c r="T1540" s="90"/>
      <c r="U1540" s="91"/>
    </row>
    <row r="1541" spans="1:21" ht="13.2" x14ac:dyDescent="0.25">
      <c r="A1541" s="59" t="s">
        <v>1937</v>
      </c>
      <c r="B1541" s="59" t="s">
        <v>3663</v>
      </c>
      <c r="C1541" s="59" t="s">
        <v>3664</v>
      </c>
      <c r="D1541" s="59" t="s">
        <v>138</v>
      </c>
      <c r="E1541" s="59">
        <v>1413</v>
      </c>
      <c r="F1541" s="59">
        <v>1413</v>
      </c>
      <c r="G1541" s="59">
        <v>1413</v>
      </c>
      <c r="H1541" s="59">
        <v>1413</v>
      </c>
      <c r="I1541" s="59">
        <v>1413</v>
      </c>
      <c r="J1541" s="59">
        <v>1413</v>
      </c>
      <c r="K1541" s="59">
        <v>1413</v>
      </c>
      <c r="L1541" s="59">
        <v>1413</v>
      </c>
      <c r="M1541" s="59">
        <v>1413</v>
      </c>
      <c r="N1541" s="59">
        <v>1413</v>
      </c>
      <c r="O1541" s="59">
        <v>1413</v>
      </c>
      <c r="P1541" s="59">
        <v>1413</v>
      </c>
      <c r="Q1541" s="59">
        <v>1413</v>
      </c>
      <c r="R1541" s="59">
        <v>1413480</v>
      </c>
      <c r="S1541" s="90"/>
      <c r="T1541" s="90"/>
      <c r="U1541" s="91"/>
    </row>
    <row r="1542" spans="1:21" ht="13.2" x14ac:dyDescent="0.25">
      <c r="A1542" s="59" t="s">
        <v>1938</v>
      </c>
      <c r="B1542" s="59" t="s">
        <v>3663</v>
      </c>
      <c r="C1542" s="59" t="s">
        <v>3665</v>
      </c>
      <c r="D1542" s="59" t="s">
        <v>138</v>
      </c>
      <c r="E1542" s="59">
        <v>0</v>
      </c>
      <c r="F1542" s="59">
        <v>0</v>
      </c>
      <c r="G1542" s="59">
        <v>0</v>
      </c>
      <c r="H1542" s="59">
        <v>0</v>
      </c>
      <c r="I1542" s="59">
        <v>0</v>
      </c>
      <c r="J1542" s="59">
        <v>0</v>
      </c>
      <c r="K1542" s="59">
        <v>0</v>
      </c>
      <c r="L1542" s="59">
        <v>0</v>
      </c>
      <c r="M1542" s="59">
        <v>0</v>
      </c>
      <c r="N1542" s="59">
        <v>0</v>
      </c>
      <c r="O1542" s="59">
        <v>0</v>
      </c>
      <c r="P1542" s="59">
        <v>0</v>
      </c>
      <c r="Q1542" s="59">
        <v>0</v>
      </c>
      <c r="R1542" s="59">
        <v>0</v>
      </c>
      <c r="S1542" s="90"/>
      <c r="T1542" s="90"/>
      <c r="U1542" s="91"/>
    </row>
    <row r="1543" spans="1:21" ht="13.2" x14ac:dyDescent="0.25">
      <c r="A1543" s="59" t="s">
        <v>1939</v>
      </c>
      <c r="B1543" s="59" t="s">
        <v>3666</v>
      </c>
      <c r="C1543" s="59" t="s">
        <v>3667</v>
      </c>
      <c r="D1543" s="59" t="s">
        <v>138</v>
      </c>
      <c r="E1543" s="59">
        <v>2605</v>
      </c>
      <c r="F1543" s="59">
        <v>2687</v>
      </c>
      <c r="G1543" s="59">
        <v>2744</v>
      </c>
      <c r="H1543" s="59">
        <v>2868</v>
      </c>
      <c r="I1543" s="59">
        <v>2978</v>
      </c>
      <c r="J1543" s="59">
        <v>2888</v>
      </c>
      <c r="K1543" s="59">
        <v>3022</v>
      </c>
      <c r="L1543" s="59">
        <v>3115</v>
      </c>
      <c r="M1543" s="59">
        <v>3597</v>
      </c>
      <c r="N1543" s="59">
        <v>3686</v>
      </c>
      <c r="O1543" s="59">
        <v>3654</v>
      </c>
      <c r="P1543" s="59">
        <v>3688</v>
      </c>
      <c r="Q1543" s="59">
        <v>3825</v>
      </c>
      <c r="R1543" s="59">
        <v>3178554</v>
      </c>
      <c r="S1543" s="90"/>
      <c r="T1543" s="90"/>
      <c r="U1543" s="91"/>
    </row>
    <row r="1544" spans="1:21" ht="13.2" x14ac:dyDescent="0.25">
      <c r="A1544" s="59" t="s">
        <v>1940</v>
      </c>
      <c r="B1544" s="59" t="s">
        <v>3666</v>
      </c>
      <c r="C1544" s="59" t="s">
        <v>3668</v>
      </c>
      <c r="D1544" s="59" t="s">
        <v>138</v>
      </c>
      <c r="E1544" s="59">
        <v>0</v>
      </c>
      <c r="F1544" s="59">
        <v>0</v>
      </c>
      <c r="G1544" s="59">
        <v>0</v>
      </c>
      <c r="H1544" s="59">
        <v>1</v>
      </c>
      <c r="I1544" s="59">
        <v>3</v>
      </c>
      <c r="J1544" s="59">
        <v>0</v>
      </c>
      <c r="K1544" s="59">
        <v>0</v>
      </c>
      <c r="L1544" s="59">
        <v>0</v>
      </c>
      <c r="M1544" s="59">
        <v>193</v>
      </c>
      <c r="N1544" s="59">
        <v>193</v>
      </c>
      <c r="O1544" s="59">
        <v>0</v>
      </c>
      <c r="P1544" s="59">
        <v>0</v>
      </c>
      <c r="Q1544" s="59">
        <v>0</v>
      </c>
      <c r="R1544" s="59">
        <v>32576</v>
      </c>
      <c r="S1544" s="90"/>
      <c r="T1544" s="90"/>
      <c r="U1544" s="91"/>
    </row>
    <row r="1545" spans="1:21" ht="13.2" x14ac:dyDescent="0.25">
      <c r="A1545" s="59" t="s">
        <v>1941</v>
      </c>
      <c r="B1545" s="59" t="s">
        <v>3669</v>
      </c>
      <c r="C1545" s="59" t="s">
        <v>3670</v>
      </c>
      <c r="D1545" s="59" t="s">
        <v>138</v>
      </c>
      <c r="E1545" s="59">
        <v>14121</v>
      </c>
      <c r="F1545" s="59">
        <v>14297</v>
      </c>
      <c r="G1545" s="59">
        <v>14451</v>
      </c>
      <c r="H1545" s="59">
        <v>14615</v>
      </c>
      <c r="I1545" s="59">
        <v>14830</v>
      </c>
      <c r="J1545" s="59">
        <v>11327</v>
      </c>
      <c r="K1545" s="59">
        <v>11448</v>
      </c>
      <c r="L1545" s="59">
        <v>11746</v>
      </c>
      <c r="M1545" s="59">
        <v>13097</v>
      </c>
      <c r="N1545" s="59">
        <v>13313</v>
      </c>
      <c r="O1545" s="59">
        <v>14581</v>
      </c>
      <c r="P1545" s="59">
        <v>14694</v>
      </c>
      <c r="Q1545" s="59">
        <v>14854</v>
      </c>
      <c r="R1545" s="59">
        <v>13573928</v>
      </c>
      <c r="S1545" s="90"/>
      <c r="T1545" s="90"/>
      <c r="U1545" s="91"/>
    </row>
    <row r="1546" spans="1:21" ht="13.2" x14ac:dyDescent="0.25">
      <c r="A1546" s="59" t="s">
        <v>1942</v>
      </c>
      <c r="B1546" s="59" t="s">
        <v>3669</v>
      </c>
      <c r="C1546" s="59" t="s">
        <v>3671</v>
      </c>
      <c r="D1546" s="59" t="s">
        <v>138</v>
      </c>
      <c r="E1546" s="59">
        <v>0</v>
      </c>
      <c r="F1546" s="59">
        <v>0</v>
      </c>
      <c r="G1546" s="59">
        <v>0</v>
      </c>
      <c r="H1546" s="59">
        <v>0</v>
      </c>
      <c r="I1546" s="59">
        <v>0</v>
      </c>
      <c r="J1546" s="59">
        <v>0</v>
      </c>
      <c r="K1546" s="59">
        <v>0</v>
      </c>
      <c r="L1546" s="59">
        <v>0</v>
      </c>
      <c r="M1546" s="59">
        <v>0</v>
      </c>
      <c r="N1546" s="59">
        <v>0</v>
      </c>
      <c r="O1546" s="59">
        <v>0</v>
      </c>
      <c r="P1546" s="59">
        <v>0</v>
      </c>
      <c r="Q1546" s="59">
        <v>0</v>
      </c>
      <c r="R1546" s="59">
        <v>0</v>
      </c>
      <c r="S1546" s="90"/>
      <c r="T1546" s="90"/>
      <c r="U1546" s="91"/>
    </row>
    <row r="1547" spans="1:21" ht="13.2" x14ac:dyDescent="0.25">
      <c r="A1547" s="59" t="s">
        <v>1943</v>
      </c>
      <c r="B1547" s="59" t="s">
        <v>3669</v>
      </c>
      <c r="C1547" s="59" t="s">
        <v>3672</v>
      </c>
      <c r="D1547" s="59" t="s">
        <v>138</v>
      </c>
      <c r="E1547" s="59">
        <v>0</v>
      </c>
      <c r="F1547" s="59">
        <v>0</v>
      </c>
      <c r="G1547" s="59">
        <v>0</v>
      </c>
      <c r="H1547" s="59">
        <v>3</v>
      </c>
      <c r="I1547" s="59">
        <v>6</v>
      </c>
      <c r="J1547" s="59">
        <v>0</v>
      </c>
      <c r="K1547" s="59">
        <v>0</v>
      </c>
      <c r="L1547" s="59">
        <v>0</v>
      </c>
      <c r="M1547" s="59">
        <v>83</v>
      </c>
      <c r="N1547" s="59">
        <v>83</v>
      </c>
      <c r="O1547" s="59">
        <v>0</v>
      </c>
      <c r="P1547" s="59">
        <v>0</v>
      </c>
      <c r="Q1547" s="59">
        <v>0</v>
      </c>
      <c r="R1547" s="59">
        <v>14519</v>
      </c>
      <c r="S1547" s="90"/>
      <c r="T1547" s="90"/>
      <c r="U1547" s="91"/>
    </row>
    <row r="1548" spans="1:21" ht="13.2" x14ac:dyDescent="0.25">
      <c r="A1548" s="59" t="s">
        <v>1944</v>
      </c>
      <c r="B1548" s="59" t="s">
        <v>3673</v>
      </c>
      <c r="C1548" s="59" t="s">
        <v>3674</v>
      </c>
      <c r="D1548" s="59" t="s">
        <v>138</v>
      </c>
      <c r="E1548" s="59">
        <v>86</v>
      </c>
      <c r="F1548" s="59">
        <v>86</v>
      </c>
      <c r="G1548" s="59">
        <v>86</v>
      </c>
      <c r="H1548" s="59">
        <v>86</v>
      </c>
      <c r="I1548" s="59">
        <v>86</v>
      </c>
      <c r="J1548" s="59">
        <v>86</v>
      </c>
      <c r="K1548" s="59">
        <v>52</v>
      </c>
      <c r="L1548" s="59">
        <v>52</v>
      </c>
      <c r="M1548" s="59">
        <v>52</v>
      </c>
      <c r="N1548" s="59">
        <v>52</v>
      </c>
      <c r="O1548" s="59">
        <v>52</v>
      </c>
      <c r="P1548" s="59">
        <v>52</v>
      </c>
      <c r="Q1548" s="59">
        <v>52</v>
      </c>
      <c r="R1548" s="59">
        <v>67541</v>
      </c>
      <c r="S1548" s="90"/>
      <c r="T1548" s="90"/>
      <c r="U1548" s="91"/>
    </row>
    <row r="1549" spans="1:21" ht="13.2" x14ac:dyDescent="0.25">
      <c r="A1549" s="59" t="s">
        <v>1945</v>
      </c>
      <c r="B1549" s="59" t="s">
        <v>3673</v>
      </c>
      <c r="C1549" s="59" t="s">
        <v>3675</v>
      </c>
      <c r="D1549" s="59" t="s">
        <v>138</v>
      </c>
      <c r="E1549" s="59">
        <v>0</v>
      </c>
      <c r="F1549" s="59">
        <v>0</v>
      </c>
      <c r="G1549" s="59">
        <v>0</v>
      </c>
      <c r="H1549" s="59">
        <v>0</v>
      </c>
      <c r="I1549" s="59">
        <v>0</v>
      </c>
      <c r="J1549" s="59">
        <v>0</v>
      </c>
      <c r="K1549" s="59">
        <v>0</v>
      </c>
      <c r="L1549" s="59">
        <v>0</v>
      </c>
      <c r="M1549" s="59">
        <v>0</v>
      </c>
      <c r="N1549" s="59">
        <v>0</v>
      </c>
      <c r="O1549" s="59">
        <v>0</v>
      </c>
      <c r="P1549" s="59">
        <v>0</v>
      </c>
      <c r="Q1549" s="59">
        <v>0</v>
      </c>
      <c r="R1549" s="59">
        <v>0</v>
      </c>
      <c r="S1549" s="90"/>
      <c r="T1549" s="90"/>
      <c r="U1549" s="91"/>
    </row>
    <row r="1550" spans="1:21" ht="13.2" x14ac:dyDescent="0.25">
      <c r="A1550" s="59" t="s">
        <v>1946</v>
      </c>
      <c r="B1550" s="59" t="s">
        <v>3676</v>
      </c>
      <c r="C1550" s="59" t="s">
        <v>3677</v>
      </c>
      <c r="D1550" s="59" t="s">
        <v>138</v>
      </c>
      <c r="E1550" s="59">
        <v>0</v>
      </c>
      <c r="F1550" s="59">
        <v>0</v>
      </c>
      <c r="G1550" s="59">
        <v>0</v>
      </c>
      <c r="H1550" s="59">
        <v>0</v>
      </c>
      <c r="I1550" s="59">
        <v>0</v>
      </c>
      <c r="J1550" s="59">
        <v>0</v>
      </c>
      <c r="K1550" s="59">
        <v>0</v>
      </c>
      <c r="L1550" s="59">
        <v>0</v>
      </c>
      <c r="M1550" s="59">
        <v>0</v>
      </c>
      <c r="N1550" s="59">
        <v>0</v>
      </c>
      <c r="O1550" s="59">
        <v>0</v>
      </c>
      <c r="P1550" s="59">
        <v>0</v>
      </c>
      <c r="Q1550" s="59">
        <v>0</v>
      </c>
      <c r="R1550" s="59">
        <v>0</v>
      </c>
      <c r="S1550" s="90"/>
      <c r="T1550" s="90"/>
      <c r="U1550" s="91"/>
    </row>
    <row r="1551" spans="1:21" ht="13.2" x14ac:dyDescent="0.25">
      <c r="A1551" s="59" t="s">
        <v>1947</v>
      </c>
      <c r="B1551" s="59" t="s">
        <v>3678</v>
      </c>
      <c r="C1551" s="59" t="s">
        <v>3679</v>
      </c>
      <c r="D1551" s="59" t="s">
        <v>138</v>
      </c>
      <c r="E1551" s="59">
        <v>6</v>
      </c>
      <c r="F1551" s="59">
        <v>0</v>
      </c>
      <c r="G1551" s="59">
        <v>0</v>
      </c>
      <c r="H1551" s="59">
        <v>0</v>
      </c>
      <c r="I1551" s="59">
        <v>0</v>
      </c>
      <c r="J1551" s="59">
        <v>0</v>
      </c>
      <c r="K1551" s="59">
        <v>0</v>
      </c>
      <c r="L1551" s="59">
        <v>0</v>
      </c>
      <c r="M1551" s="59">
        <v>0</v>
      </c>
      <c r="N1551" s="59">
        <v>0</v>
      </c>
      <c r="O1551" s="59">
        <v>0</v>
      </c>
      <c r="P1551" s="59">
        <v>0</v>
      </c>
      <c r="Q1551" s="59">
        <v>0</v>
      </c>
      <c r="R1551" s="59">
        <v>249</v>
      </c>
      <c r="S1551" s="90"/>
      <c r="T1551" s="90"/>
      <c r="U1551" s="91"/>
    </row>
    <row r="1552" spans="1:21" ht="13.2" x14ac:dyDescent="0.25">
      <c r="A1552" s="59" t="s">
        <v>1948</v>
      </c>
      <c r="B1552" s="59" t="s">
        <v>3678</v>
      </c>
      <c r="C1552" s="59" t="s">
        <v>3680</v>
      </c>
      <c r="D1552" s="59" t="s">
        <v>138</v>
      </c>
      <c r="E1552" s="59">
        <v>0</v>
      </c>
      <c r="F1552" s="59">
        <v>0</v>
      </c>
      <c r="G1552" s="59">
        <v>0</v>
      </c>
      <c r="H1552" s="59">
        <v>0</v>
      </c>
      <c r="I1552" s="59">
        <v>0</v>
      </c>
      <c r="J1552" s="59">
        <v>0</v>
      </c>
      <c r="K1552" s="59">
        <v>0</v>
      </c>
      <c r="L1552" s="59">
        <v>0</v>
      </c>
      <c r="M1552" s="59">
        <v>0</v>
      </c>
      <c r="N1552" s="59">
        <v>0</v>
      </c>
      <c r="O1552" s="59">
        <v>0</v>
      </c>
      <c r="P1552" s="59">
        <v>0</v>
      </c>
      <c r="Q1552" s="59">
        <v>0</v>
      </c>
      <c r="R1552" s="59">
        <v>0</v>
      </c>
      <c r="S1552" s="90"/>
      <c r="T1552" s="90"/>
      <c r="U1552" s="91"/>
    </row>
    <row r="1553" spans="1:21" ht="13.2" x14ac:dyDescent="0.25">
      <c r="A1553" s="59" t="s">
        <v>1949</v>
      </c>
      <c r="B1553" s="59" t="s">
        <v>3681</v>
      </c>
      <c r="C1553" s="59" t="s">
        <v>3682</v>
      </c>
      <c r="D1553" s="59" t="s">
        <v>138</v>
      </c>
      <c r="E1553" s="59">
        <v>0</v>
      </c>
      <c r="F1553" s="59">
        <v>0</v>
      </c>
      <c r="G1553" s="59">
        <v>0</v>
      </c>
      <c r="H1553" s="59">
        <v>0</v>
      </c>
      <c r="I1553" s="59">
        <v>0</v>
      </c>
      <c r="J1553" s="59">
        <v>0</v>
      </c>
      <c r="K1553" s="59">
        <v>0</v>
      </c>
      <c r="L1553" s="59">
        <v>0</v>
      </c>
      <c r="M1553" s="59">
        <v>0</v>
      </c>
      <c r="N1553" s="59">
        <v>0</v>
      </c>
      <c r="O1553" s="59">
        <v>0</v>
      </c>
      <c r="P1553" s="59">
        <v>0</v>
      </c>
      <c r="Q1553" s="59">
        <v>0</v>
      </c>
      <c r="R1553" s="59">
        <v>0</v>
      </c>
      <c r="S1553" s="90"/>
      <c r="T1553" s="90"/>
      <c r="U1553" s="91"/>
    </row>
    <row r="1554" spans="1:21" ht="13.2" x14ac:dyDescent="0.25">
      <c r="A1554" s="59" t="s">
        <v>1950</v>
      </c>
      <c r="B1554" s="59" t="s">
        <v>3683</v>
      </c>
      <c r="C1554" s="59" t="s">
        <v>3684</v>
      </c>
      <c r="D1554" s="59" t="s">
        <v>138</v>
      </c>
      <c r="E1554" s="59">
        <v>0</v>
      </c>
      <c r="F1554" s="59">
        <v>0</v>
      </c>
      <c r="G1554" s="59">
        <v>0</v>
      </c>
      <c r="H1554" s="59">
        <v>0</v>
      </c>
      <c r="I1554" s="59">
        <v>0</v>
      </c>
      <c r="J1554" s="59">
        <v>0</v>
      </c>
      <c r="K1554" s="59">
        <v>0</v>
      </c>
      <c r="L1554" s="59">
        <v>0</v>
      </c>
      <c r="M1554" s="59">
        <v>0</v>
      </c>
      <c r="N1554" s="59">
        <v>0</v>
      </c>
      <c r="O1554" s="59">
        <v>0</v>
      </c>
      <c r="P1554" s="59">
        <v>0</v>
      </c>
      <c r="Q1554" s="59">
        <v>0</v>
      </c>
      <c r="R1554" s="59">
        <v>0</v>
      </c>
      <c r="S1554" s="90"/>
      <c r="T1554" s="90"/>
      <c r="U1554" s="91"/>
    </row>
    <row r="1555" spans="1:21" ht="13.2" x14ac:dyDescent="0.25">
      <c r="A1555" s="59" t="s">
        <v>1951</v>
      </c>
      <c r="B1555" s="59" t="s">
        <v>3683</v>
      </c>
      <c r="C1555" s="59" t="s">
        <v>3685</v>
      </c>
      <c r="D1555" s="59" t="s">
        <v>138</v>
      </c>
      <c r="E1555" s="59">
        <v>0</v>
      </c>
      <c r="F1555" s="59">
        <v>0</v>
      </c>
      <c r="G1555" s="59">
        <v>0</v>
      </c>
      <c r="H1555" s="59">
        <v>0</v>
      </c>
      <c r="I1555" s="59">
        <v>0</v>
      </c>
      <c r="J1555" s="59">
        <v>0</v>
      </c>
      <c r="K1555" s="59">
        <v>0</v>
      </c>
      <c r="L1555" s="59">
        <v>0</v>
      </c>
      <c r="M1555" s="59">
        <v>0</v>
      </c>
      <c r="N1555" s="59">
        <v>0</v>
      </c>
      <c r="O1555" s="59">
        <v>0</v>
      </c>
      <c r="P1555" s="59">
        <v>0</v>
      </c>
      <c r="Q1555" s="59">
        <v>0</v>
      </c>
      <c r="R1555" s="59">
        <v>0</v>
      </c>
      <c r="S1555" s="90"/>
      <c r="T1555" s="90"/>
      <c r="U1555" s="91"/>
    </row>
    <row r="1556" spans="1:21" ht="13.2" x14ac:dyDescent="0.25">
      <c r="A1556" s="59" t="s">
        <v>1952</v>
      </c>
      <c r="B1556" s="59" t="s">
        <v>3686</v>
      </c>
      <c r="C1556" s="59" t="s">
        <v>3687</v>
      </c>
      <c r="D1556" s="59" t="s">
        <v>138</v>
      </c>
      <c r="E1556" s="59">
        <v>0</v>
      </c>
      <c r="F1556" s="59">
        <v>0</v>
      </c>
      <c r="G1556" s="59">
        <v>0</v>
      </c>
      <c r="H1556" s="59">
        <v>0</v>
      </c>
      <c r="I1556" s="59">
        <v>0</v>
      </c>
      <c r="J1556" s="59">
        <v>0</v>
      </c>
      <c r="K1556" s="59">
        <v>0</v>
      </c>
      <c r="L1556" s="59">
        <v>0</v>
      </c>
      <c r="M1556" s="59">
        <v>0</v>
      </c>
      <c r="N1556" s="59">
        <v>0</v>
      </c>
      <c r="O1556" s="59">
        <v>0</v>
      </c>
      <c r="P1556" s="59">
        <v>0</v>
      </c>
      <c r="Q1556" s="59">
        <v>0</v>
      </c>
      <c r="R1556" s="59">
        <v>0</v>
      </c>
      <c r="S1556" s="90"/>
      <c r="T1556" s="90"/>
      <c r="U1556" s="91"/>
    </row>
    <row r="1557" spans="1:21" ht="13.2" x14ac:dyDescent="0.25">
      <c r="A1557" s="59" t="s">
        <v>1953</v>
      </c>
      <c r="B1557" s="59" t="s">
        <v>3688</v>
      </c>
      <c r="C1557" s="59" t="s">
        <v>3689</v>
      </c>
      <c r="D1557" s="59" t="s">
        <v>138</v>
      </c>
      <c r="E1557" s="59">
        <v>0</v>
      </c>
      <c r="F1557" s="59">
        <v>0</v>
      </c>
      <c r="G1557" s="59">
        <v>0</v>
      </c>
      <c r="H1557" s="59">
        <v>0</v>
      </c>
      <c r="I1557" s="59">
        <v>0</v>
      </c>
      <c r="J1557" s="59">
        <v>0</v>
      </c>
      <c r="K1557" s="59">
        <v>0</v>
      </c>
      <c r="L1557" s="59">
        <v>0</v>
      </c>
      <c r="M1557" s="59">
        <v>0</v>
      </c>
      <c r="N1557" s="59">
        <v>0</v>
      </c>
      <c r="O1557" s="59">
        <v>0</v>
      </c>
      <c r="P1557" s="59">
        <v>0</v>
      </c>
      <c r="Q1557" s="59">
        <v>0</v>
      </c>
      <c r="R1557" s="59">
        <v>0</v>
      </c>
      <c r="S1557" s="90"/>
      <c r="T1557" s="90"/>
      <c r="U1557" s="91"/>
    </row>
    <row r="1558" spans="1:21" ht="13.2" x14ac:dyDescent="0.25">
      <c r="A1558" s="59" t="s">
        <v>1954</v>
      </c>
      <c r="B1558" s="59" t="s">
        <v>3690</v>
      </c>
      <c r="C1558" s="59" t="s">
        <v>3691</v>
      </c>
      <c r="D1558" s="59" t="s">
        <v>138</v>
      </c>
      <c r="E1558" s="59">
        <v>5373</v>
      </c>
      <c r="F1558" s="59">
        <v>5018</v>
      </c>
      <c r="G1558" s="59">
        <v>5018</v>
      </c>
      <c r="H1558" s="59">
        <v>5012</v>
      </c>
      <c r="I1558" s="59">
        <v>5012</v>
      </c>
      <c r="J1558" s="59">
        <v>5012</v>
      </c>
      <c r="K1558" s="59">
        <v>5012</v>
      </c>
      <c r="L1558" s="59">
        <v>5012</v>
      </c>
      <c r="M1558" s="59">
        <v>5012</v>
      </c>
      <c r="N1558" s="59">
        <v>5000</v>
      </c>
      <c r="O1558" s="59">
        <v>5000</v>
      </c>
      <c r="P1558" s="59">
        <v>5000</v>
      </c>
      <c r="Q1558" s="59">
        <v>5000</v>
      </c>
      <c r="R1558" s="59">
        <v>5024638</v>
      </c>
      <c r="S1558" s="90"/>
      <c r="T1558" s="90"/>
      <c r="U1558" s="91"/>
    </row>
    <row r="1559" spans="1:21" ht="13.2" x14ac:dyDescent="0.25">
      <c r="A1559" s="59" t="s">
        <v>1955</v>
      </c>
      <c r="B1559" s="59" t="s">
        <v>3690</v>
      </c>
      <c r="C1559" s="59" t="s">
        <v>3692</v>
      </c>
      <c r="D1559" s="59" t="s">
        <v>138</v>
      </c>
      <c r="E1559" s="59">
        <v>0</v>
      </c>
      <c r="F1559" s="59">
        <v>0</v>
      </c>
      <c r="G1559" s="59">
        <v>0</v>
      </c>
      <c r="H1559" s="59">
        <v>0</v>
      </c>
      <c r="I1559" s="59">
        <v>0</v>
      </c>
      <c r="J1559" s="59">
        <v>0</v>
      </c>
      <c r="K1559" s="59">
        <v>0</v>
      </c>
      <c r="L1559" s="59">
        <v>0</v>
      </c>
      <c r="M1559" s="59">
        <v>0</v>
      </c>
      <c r="N1559" s="59">
        <v>0</v>
      </c>
      <c r="O1559" s="59">
        <v>0</v>
      </c>
      <c r="P1559" s="59">
        <v>0</v>
      </c>
      <c r="Q1559" s="59">
        <v>0</v>
      </c>
      <c r="R1559" s="59">
        <v>0</v>
      </c>
      <c r="S1559" s="90"/>
      <c r="T1559" s="90"/>
      <c r="U1559" s="91"/>
    </row>
    <row r="1560" spans="1:21" ht="13.2" x14ac:dyDescent="0.25">
      <c r="A1560" s="59" t="s">
        <v>1956</v>
      </c>
      <c r="B1560" s="59" t="s">
        <v>3693</v>
      </c>
      <c r="C1560" s="59" t="s">
        <v>3694</v>
      </c>
      <c r="D1560" s="59" t="s">
        <v>138</v>
      </c>
      <c r="E1560" s="59">
        <v>12225</v>
      </c>
      <c r="F1560" s="59">
        <v>12225</v>
      </c>
      <c r="G1560" s="59">
        <v>9393</v>
      </c>
      <c r="H1560" s="59">
        <v>9393</v>
      </c>
      <c r="I1560" s="59">
        <v>9393</v>
      </c>
      <c r="J1560" s="59">
        <v>9393</v>
      </c>
      <c r="K1560" s="59">
        <v>9393</v>
      </c>
      <c r="L1560" s="59">
        <v>9393</v>
      </c>
      <c r="M1560" s="59">
        <v>9393</v>
      </c>
      <c r="N1560" s="59">
        <v>9393</v>
      </c>
      <c r="O1560" s="59">
        <v>9393</v>
      </c>
      <c r="P1560" s="59">
        <v>9393</v>
      </c>
      <c r="Q1560" s="59">
        <v>10127</v>
      </c>
      <c r="R1560" s="59">
        <v>9777523</v>
      </c>
      <c r="S1560" s="90"/>
      <c r="T1560" s="90"/>
      <c r="U1560" s="91"/>
    </row>
    <row r="1561" spans="1:21" ht="13.2" x14ac:dyDescent="0.25">
      <c r="A1561" s="59" t="s">
        <v>1957</v>
      </c>
      <c r="B1561" s="59" t="s">
        <v>3695</v>
      </c>
      <c r="C1561" s="59" t="s">
        <v>3696</v>
      </c>
      <c r="D1561" s="59" t="s">
        <v>139</v>
      </c>
      <c r="E1561" s="59">
        <v>0</v>
      </c>
      <c r="F1561" s="59">
        <v>0</v>
      </c>
      <c r="G1561" s="59">
        <v>0</v>
      </c>
      <c r="H1561" s="59">
        <v>0</v>
      </c>
      <c r="I1561" s="59">
        <v>0</v>
      </c>
      <c r="J1561" s="59">
        <v>0</v>
      </c>
      <c r="K1561" s="59">
        <v>0</v>
      </c>
      <c r="L1561" s="59">
        <v>0</v>
      </c>
      <c r="M1561" s="59">
        <v>0</v>
      </c>
      <c r="N1561" s="59">
        <v>0</v>
      </c>
      <c r="O1561" s="59">
        <v>0</v>
      </c>
      <c r="P1561" s="59">
        <v>0</v>
      </c>
      <c r="Q1561" s="59">
        <v>0</v>
      </c>
      <c r="R1561" s="59">
        <v>0</v>
      </c>
      <c r="S1561" s="90"/>
      <c r="T1561" s="90"/>
      <c r="U1561" s="91"/>
    </row>
    <row r="1562" spans="1:21" ht="13.2" x14ac:dyDescent="0.25">
      <c r="A1562" s="59" t="s">
        <v>1958</v>
      </c>
      <c r="B1562" s="59" t="s">
        <v>3695</v>
      </c>
      <c r="C1562" s="59" t="s">
        <v>3697</v>
      </c>
      <c r="D1562" s="59" t="s">
        <v>139</v>
      </c>
      <c r="E1562" s="59">
        <v>121</v>
      </c>
      <c r="F1562" s="59">
        <v>121</v>
      </c>
      <c r="G1562" s="59">
        <v>121</v>
      </c>
      <c r="H1562" s="59">
        <v>121</v>
      </c>
      <c r="I1562" s="59">
        <v>121</v>
      </c>
      <c r="J1562" s="59">
        <v>121</v>
      </c>
      <c r="K1562" s="59">
        <v>121</v>
      </c>
      <c r="L1562" s="59">
        <v>121</v>
      </c>
      <c r="M1562" s="59">
        <v>121</v>
      </c>
      <c r="N1562" s="59">
        <v>121</v>
      </c>
      <c r="O1562" s="59">
        <v>121</v>
      </c>
      <c r="P1562" s="59">
        <v>121</v>
      </c>
      <c r="Q1562" s="59">
        <v>121</v>
      </c>
      <c r="R1562" s="59">
        <v>121045</v>
      </c>
      <c r="S1562" s="90"/>
      <c r="T1562" s="90"/>
      <c r="U1562" s="91"/>
    </row>
    <row r="1563" spans="1:21" ht="13.2" x14ac:dyDescent="0.25">
      <c r="A1563" s="59" t="s">
        <v>5323</v>
      </c>
      <c r="B1563" s="59" t="s">
        <v>3698</v>
      </c>
      <c r="C1563" s="59" t="s">
        <v>6761</v>
      </c>
      <c r="D1563" s="59" t="s">
        <v>139</v>
      </c>
      <c r="E1563" s="59">
        <v>0</v>
      </c>
      <c r="F1563" s="59">
        <v>0</v>
      </c>
      <c r="G1563" s="59">
        <v>0</v>
      </c>
      <c r="H1563" s="59">
        <v>0</v>
      </c>
      <c r="I1563" s="59">
        <v>0</v>
      </c>
      <c r="J1563" s="59">
        <v>0</v>
      </c>
      <c r="K1563" s="59">
        <v>0</v>
      </c>
      <c r="L1563" s="59">
        <v>0</v>
      </c>
      <c r="M1563" s="59">
        <v>0</v>
      </c>
      <c r="N1563" s="59">
        <v>0</v>
      </c>
      <c r="O1563" s="59">
        <v>0</v>
      </c>
      <c r="P1563" s="59">
        <v>0</v>
      </c>
      <c r="Q1563" s="59">
        <v>0</v>
      </c>
      <c r="R1563" s="59">
        <v>0</v>
      </c>
      <c r="S1563" s="90"/>
      <c r="T1563" s="90"/>
      <c r="U1563" s="91"/>
    </row>
    <row r="1564" spans="1:21" ht="13.2" x14ac:dyDescent="0.25">
      <c r="A1564" s="59" t="s">
        <v>1959</v>
      </c>
      <c r="B1564" s="59" t="s">
        <v>3698</v>
      </c>
      <c r="C1564" s="59" t="s">
        <v>3699</v>
      </c>
      <c r="D1564" s="59" t="s">
        <v>139</v>
      </c>
      <c r="E1564" s="59">
        <v>0</v>
      </c>
      <c r="F1564" s="59">
        <v>0</v>
      </c>
      <c r="G1564" s="59">
        <v>0</v>
      </c>
      <c r="H1564" s="59">
        <v>0</v>
      </c>
      <c r="I1564" s="59">
        <v>0</v>
      </c>
      <c r="J1564" s="59">
        <v>0</v>
      </c>
      <c r="K1564" s="59">
        <v>0</v>
      </c>
      <c r="L1564" s="59">
        <v>0</v>
      </c>
      <c r="M1564" s="59">
        <v>0</v>
      </c>
      <c r="N1564" s="59">
        <v>0</v>
      </c>
      <c r="O1564" s="59">
        <v>0</v>
      </c>
      <c r="P1564" s="59">
        <v>0</v>
      </c>
      <c r="Q1564" s="59">
        <v>0</v>
      </c>
      <c r="R1564" s="59">
        <v>0</v>
      </c>
      <c r="S1564" s="90"/>
      <c r="T1564" s="90"/>
      <c r="U1564" s="91"/>
    </row>
    <row r="1565" spans="1:21" ht="13.2" x14ac:dyDescent="0.25">
      <c r="A1565" s="59" t="s">
        <v>1960</v>
      </c>
      <c r="B1565" s="59" t="s">
        <v>3698</v>
      </c>
      <c r="C1565" s="59" t="s">
        <v>3700</v>
      </c>
      <c r="D1565" s="59" t="s">
        <v>139</v>
      </c>
      <c r="E1565" s="59">
        <v>0</v>
      </c>
      <c r="F1565" s="59">
        <v>0</v>
      </c>
      <c r="G1565" s="59">
        <v>0</v>
      </c>
      <c r="H1565" s="59">
        <v>0</v>
      </c>
      <c r="I1565" s="59">
        <v>0</v>
      </c>
      <c r="J1565" s="59">
        <v>0</v>
      </c>
      <c r="K1565" s="59">
        <v>0</v>
      </c>
      <c r="L1565" s="59">
        <v>0</v>
      </c>
      <c r="M1565" s="59">
        <v>0</v>
      </c>
      <c r="N1565" s="59">
        <v>356</v>
      </c>
      <c r="O1565" s="59">
        <v>356</v>
      </c>
      <c r="P1565" s="59">
        <v>356</v>
      </c>
      <c r="Q1565" s="59">
        <v>356</v>
      </c>
      <c r="R1565" s="59">
        <v>103771</v>
      </c>
      <c r="S1565" s="90"/>
      <c r="T1565" s="90"/>
      <c r="U1565" s="91"/>
    </row>
    <row r="1566" spans="1:21" ht="13.2" x14ac:dyDescent="0.25">
      <c r="A1566" s="59" t="s">
        <v>1961</v>
      </c>
      <c r="B1566" s="59" t="s">
        <v>3698</v>
      </c>
      <c r="C1566" s="59" t="s">
        <v>3701</v>
      </c>
      <c r="D1566" s="59" t="s">
        <v>139</v>
      </c>
      <c r="E1566" s="59">
        <v>0</v>
      </c>
      <c r="F1566" s="59">
        <v>0</v>
      </c>
      <c r="G1566" s="59">
        <v>0</v>
      </c>
      <c r="H1566" s="59">
        <v>0</v>
      </c>
      <c r="I1566" s="59">
        <v>0</v>
      </c>
      <c r="J1566" s="59">
        <v>0</v>
      </c>
      <c r="K1566" s="59">
        <v>0</v>
      </c>
      <c r="L1566" s="59">
        <v>0</v>
      </c>
      <c r="M1566" s="59">
        <v>0</v>
      </c>
      <c r="N1566" s="59">
        <v>0</v>
      </c>
      <c r="O1566" s="59">
        <v>0</v>
      </c>
      <c r="P1566" s="59">
        <v>0</v>
      </c>
      <c r="Q1566" s="59">
        <v>0</v>
      </c>
      <c r="R1566" s="59">
        <v>0</v>
      </c>
      <c r="S1566" s="90"/>
      <c r="T1566" s="90"/>
      <c r="U1566" s="91"/>
    </row>
    <row r="1567" spans="1:21" ht="13.2" x14ac:dyDescent="0.25">
      <c r="A1567" s="59" t="s">
        <v>1962</v>
      </c>
      <c r="B1567" s="59" t="s">
        <v>3698</v>
      </c>
      <c r="C1567" s="59" t="s">
        <v>3702</v>
      </c>
      <c r="D1567" s="59" t="s">
        <v>139</v>
      </c>
      <c r="E1567" s="59">
        <v>64</v>
      </c>
      <c r="F1567" s="59">
        <v>64</v>
      </c>
      <c r="G1567" s="59">
        <v>64</v>
      </c>
      <c r="H1567" s="59">
        <v>74</v>
      </c>
      <c r="I1567" s="59">
        <v>74</v>
      </c>
      <c r="J1567" s="59">
        <v>74</v>
      </c>
      <c r="K1567" s="59">
        <v>74</v>
      </c>
      <c r="L1567" s="59">
        <v>2144</v>
      </c>
      <c r="M1567" s="59">
        <v>2144</v>
      </c>
      <c r="N1567" s="59">
        <v>2144</v>
      </c>
      <c r="O1567" s="59">
        <v>2144</v>
      </c>
      <c r="P1567" s="59">
        <v>2144</v>
      </c>
      <c r="Q1567" s="59">
        <v>2144</v>
      </c>
      <c r="R1567" s="59">
        <v>1020803</v>
      </c>
      <c r="S1567" s="90"/>
      <c r="T1567" s="90"/>
      <c r="U1567" s="91"/>
    </row>
    <row r="1568" spans="1:21" ht="13.2" x14ac:dyDescent="0.25">
      <c r="A1568" s="59" t="s">
        <v>1963</v>
      </c>
      <c r="B1568" s="59" t="s">
        <v>3703</v>
      </c>
      <c r="C1568" s="59" t="s">
        <v>3704</v>
      </c>
      <c r="D1568" s="59" t="s">
        <v>139</v>
      </c>
      <c r="E1568" s="59">
        <v>0</v>
      </c>
      <c r="F1568" s="59">
        <v>0</v>
      </c>
      <c r="G1568" s="59">
        <v>0</v>
      </c>
      <c r="H1568" s="59">
        <v>0</v>
      </c>
      <c r="I1568" s="59">
        <v>0</v>
      </c>
      <c r="J1568" s="59">
        <v>0</v>
      </c>
      <c r="K1568" s="59">
        <v>0</v>
      </c>
      <c r="L1568" s="59">
        <v>0</v>
      </c>
      <c r="M1568" s="59">
        <v>0</v>
      </c>
      <c r="N1568" s="59">
        <v>0</v>
      </c>
      <c r="O1568" s="59">
        <v>0</v>
      </c>
      <c r="P1568" s="59">
        <v>0</v>
      </c>
      <c r="Q1568" s="59">
        <v>0</v>
      </c>
      <c r="R1568" s="59">
        <v>0</v>
      </c>
      <c r="S1568" s="90"/>
      <c r="T1568" s="90"/>
      <c r="U1568" s="91"/>
    </row>
    <row r="1569" spans="1:21" ht="13.2" x14ac:dyDescent="0.25">
      <c r="A1569" s="59" t="s">
        <v>1964</v>
      </c>
      <c r="B1569" s="59" t="s">
        <v>3705</v>
      </c>
      <c r="C1569" s="59" t="s">
        <v>3706</v>
      </c>
      <c r="D1569" s="59" t="s">
        <v>139</v>
      </c>
      <c r="E1569" s="59">
        <v>3142</v>
      </c>
      <c r="F1569" s="59">
        <v>3142</v>
      </c>
      <c r="G1569" s="59">
        <v>3142</v>
      </c>
      <c r="H1569" s="59">
        <v>3142</v>
      </c>
      <c r="I1569" s="59">
        <v>3142</v>
      </c>
      <c r="J1569" s="59">
        <v>3142</v>
      </c>
      <c r="K1569" s="59">
        <v>3142</v>
      </c>
      <c r="L1569" s="59">
        <v>3142</v>
      </c>
      <c r="M1569" s="59">
        <v>3142</v>
      </c>
      <c r="N1569" s="59">
        <v>3142</v>
      </c>
      <c r="O1569" s="59">
        <v>3142</v>
      </c>
      <c r="P1569" s="59">
        <v>3142</v>
      </c>
      <c r="Q1569" s="59">
        <v>3142</v>
      </c>
      <c r="R1569" s="59">
        <v>3141752</v>
      </c>
      <c r="S1569" s="90"/>
      <c r="T1569" s="90"/>
      <c r="U1569" s="91"/>
    </row>
    <row r="1570" spans="1:21" ht="13.2" x14ac:dyDescent="0.25">
      <c r="A1570" s="59" t="s">
        <v>1965</v>
      </c>
      <c r="B1570" s="59" t="s">
        <v>3705</v>
      </c>
      <c r="C1570" s="59" t="s">
        <v>3707</v>
      </c>
      <c r="D1570" s="59" t="s">
        <v>139</v>
      </c>
      <c r="E1570" s="59">
        <v>0</v>
      </c>
      <c r="F1570" s="59">
        <v>0</v>
      </c>
      <c r="G1570" s="59">
        <v>0</v>
      </c>
      <c r="H1570" s="59">
        <v>0</v>
      </c>
      <c r="I1570" s="59">
        <v>0</v>
      </c>
      <c r="J1570" s="59">
        <v>0</v>
      </c>
      <c r="K1570" s="59">
        <v>0</v>
      </c>
      <c r="L1570" s="59">
        <v>0</v>
      </c>
      <c r="M1570" s="59">
        <v>0</v>
      </c>
      <c r="N1570" s="59">
        <v>0</v>
      </c>
      <c r="O1570" s="59">
        <v>0</v>
      </c>
      <c r="P1570" s="59">
        <v>0</v>
      </c>
      <c r="Q1570" s="59">
        <v>0</v>
      </c>
      <c r="R1570" s="59">
        <v>0</v>
      </c>
      <c r="S1570" s="90"/>
      <c r="T1570" s="90"/>
      <c r="U1570" s="91"/>
    </row>
    <row r="1571" spans="1:21" ht="13.2" x14ac:dyDescent="0.25">
      <c r="A1571" s="59" t="s">
        <v>1966</v>
      </c>
      <c r="B1571" s="59" t="s">
        <v>3705</v>
      </c>
      <c r="C1571" s="59" t="s">
        <v>3708</v>
      </c>
      <c r="D1571" s="59" t="s">
        <v>139</v>
      </c>
      <c r="E1571" s="59">
        <v>0</v>
      </c>
      <c r="F1571" s="59">
        <v>0</v>
      </c>
      <c r="G1571" s="59">
        <v>0</v>
      </c>
      <c r="H1571" s="59">
        <v>0</v>
      </c>
      <c r="I1571" s="59">
        <v>0</v>
      </c>
      <c r="J1571" s="59">
        <v>0</v>
      </c>
      <c r="K1571" s="59">
        <v>0</v>
      </c>
      <c r="L1571" s="59">
        <v>0</v>
      </c>
      <c r="M1571" s="59">
        <v>0</v>
      </c>
      <c r="N1571" s="59">
        <v>0</v>
      </c>
      <c r="O1571" s="59">
        <v>0</v>
      </c>
      <c r="P1571" s="59">
        <v>0</v>
      </c>
      <c r="Q1571" s="59">
        <v>0</v>
      </c>
      <c r="R1571" s="59">
        <v>0</v>
      </c>
      <c r="S1571" s="90"/>
      <c r="T1571" s="90"/>
      <c r="U1571" s="91"/>
    </row>
    <row r="1572" spans="1:21" ht="13.2" x14ac:dyDescent="0.25">
      <c r="A1572" s="59" t="s">
        <v>1967</v>
      </c>
      <c r="B1572" s="59" t="s">
        <v>3709</v>
      </c>
      <c r="C1572" s="59" t="s">
        <v>3710</v>
      </c>
      <c r="D1572" s="59" t="s">
        <v>139</v>
      </c>
      <c r="E1572" s="59">
        <v>772</v>
      </c>
      <c r="F1572" s="59">
        <v>784</v>
      </c>
      <c r="G1572" s="59">
        <v>784</v>
      </c>
      <c r="H1572" s="59">
        <v>785</v>
      </c>
      <c r="I1572" s="59">
        <v>784</v>
      </c>
      <c r="J1572" s="59">
        <v>784</v>
      </c>
      <c r="K1572" s="59">
        <v>784</v>
      </c>
      <c r="L1572" s="59">
        <v>784</v>
      </c>
      <c r="M1572" s="59">
        <v>784</v>
      </c>
      <c r="N1572" s="59">
        <v>784</v>
      </c>
      <c r="O1572" s="59">
        <v>835</v>
      </c>
      <c r="P1572" s="59">
        <v>835</v>
      </c>
      <c r="Q1572" s="59">
        <v>838</v>
      </c>
      <c r="R1572" s="59">
        <v>794549</v>
      </c>
      <c r="S1572" s="90"/>
      <c r="T1572" s="90"/>
      <c r="U1572" s="91"/>
    </row>
    <row r="1573" spans="1:21" ht="13.2" x14ac:dyDescent="0.25">
      <c r="A1573" s="59" t="s">
        <v>1968</v>
      </c>
      <c r="B1573" s="59" t="s">
        <v>3709</v>
      </c>
      <c r="C1573" s="59" t="s">
        <v>3712</v>
      </c>
      <c r="D1573" s="59" t="s">
        <v>139</v>
      </c>
      <c r="E1573" s="59">
        <v>0</v>
      </c>
      <c r="F1573" s="59">
        <v>0</v>
      </c>
      <c r="G1573" s="59">
        <v>0</v>
      </c>
      <c r="H1573" s="59">
        <v>0</v>
      </c>
      <c r="I1573" s="59">
        <v>0</v>
      </c>
      <c r="J1573" s="59">
        <v>0</v>
      </c>
      <c r="K1573" s="59">
        <v>0</v>
      </c>
      <c r="L1573" s="59">
        <v>0</v>
      </c>
      <c r="M1573" s="59">
        <v>0</v>
      </c>
      <c r="N1573" s="59">
        <v>0</v>
      </c>
      <c r="O1573" s="59">
        <v>0</v>
      </c>
      <c r="P1573" s="59">
        <v>0</v>
      </c>
      <c r="Q1573" s="59">
        <v>0</v>
      </c>
      <c r="R1573" s="59">
        <v>0</v>
      </c>
      <c r="S1573" s="90"/>
      <c r="T1573" s="90"/>
      <c r="U1573" s="91"/>
    </row>
    <row r="1574" spans="1:21" ht="13.2" x14ac:dyDescent="0.25">
      <c r="A1574" s="59" t="s">
        <v>1969</v>
      </c>
      <c r="B1574" s="59" t="s">
        <v>3713</v>
      </c>
      <c r="C1574" s="59" t="s">
        <v>3714</v>
      </c>
      <c r="D1574" s="59" t="s">
        <v>139</v>
      </c>
      <c r="E1574" s="59">
        <v>0</v>
      </c>
      <c r="F1574" s="59">
        <v>0</v>
      </c>
      <c r="G1574" s="59">
        <v>0</v>
      </c>
      <c r="H1574" s="59">
        <v>0</v>
      </c>
      <c r="I1574" s="59">
        <v>0</v>
      </c>
      <c r="J1574" s="59">
        <v>0</v>
      </c>
      <c r="K1574" s="59">
        <v>0</v>
      </c>
      <c r="L1574" s="59">
        <v>0</v>
      </c>
      <c r="M1574" s="59">
        <v>0</v>
      </c>
      <c r="N1574" s="59">
        <v>0</v>
      </c>
      <c r="O1574" s="59">
        <v>0</v>
      </c>
      <c r="P1574" s="59">
        <v>0</v>
      </c>
      <c r="Q1574" s="59">
        <v>0</v>
      </c>
      <c r="R1574" s="59">
        <v>0</v>
      </c>
      <c r="S1574" s="90"/>
      <c r="T1574" s="90"/>
      <c r="U1574" s="91"/>
    </row>
    <row r="1575" spans="1:21" ht="13.2" x14ac:dyDescent="0.25">
      <c r="A1575" s="59" t="s">
        <v>1970</v>
      </c>
      <c r="B1575" s="59" t="s">
        <v>3713</v>
      </c>
      <c r="C1575" s="59" t="s">
        <v>3715</v>
      </c>
      <c r="D1575" s="59" t="s">
        <v>139</v>
      </c>
      <c r="E1575" s="59">
        <v>0</v>
      </c>
      <c r="F1575" s="59">
        <v>0</v>
      </c>
      <c r="G1575" s="59">
        <v>0</v>
      </c>
      <c r="H1575" s="59">
        <v>0</v>
      </c>
      <c r="I1575" s="59">
        <v>0</v>
      </c>
      <c r="J1575" s="59">
        <v>0</v>
      </c>
      <c r="K1575" s="59">
        <v>0</v>
      </c>
      <c r="L1575" s="59">
        <v>0</v>
      </c>
      <c r="M1575" s="59">
        <v>0</v>
      </c>
      <c r="N1575" s="59">
        <v>0</v>
      </c>
      <c r="O1575" s="59">
        <v>0</v>
      </c>
      <c r="P1575" s="59">
        <v>0</v>
      </c>
      <c r="Q1575" s="59">
        <v>0</v>
      </c>
      <c r="R1575" s="59">
        <v>0</v>
      </c>
      <c r="S1575" s="90"/>
      <c r="T1575" s="90"/>
      <c r="U1575" s="91"/>
    </row>
    <row r="1576" spans="1:21" ht="13.2" x14ac:dyDescent="0.25">
      <c r="A1576" s="59" t="s">
        <v>1971</v>
      </c>
      <c r="B1576" s="59" t="s">
        <v>3716</v>
      </c>
      <c r="C1576" s="59" t="s">
        <v>3717</v>
      </c>
      <c r="D1576" s="59" t="s">
        <v>139</v>
      </c>
      <c r="E1576" s="59">
        <v>0</v>
      </c>
      <c r="F1576" s="59">
        <v>0</v>
      </c>
      <c r="G1576" s="59">
        <v>0</v>
      </c>
      <c r="H1576" s="59">
        <v>0</v>
      </c>
      <c r="I1576" s="59">
        <v>0</v>
      </c>
      <c r="J1576" s="59">
        <v>0</v>
      </c>
      <c r="K1576" s="59">
        <v>0</v>
      </c>
      <c r="L1576" s="59">
        <v>0</v>
      </c>
      <c r="M1576" s="59">
        <v>0</v>
      </c>
      <c r="N1576" s="59">
        <v>0</v>
      </c>
      <c r="O1576" s="59">
        <v>0</v>
      </c>
      <c r="P1576" s="59">
        <v>0</v>
      </c>
      <c r="Q1576" s="59">
        <v>0</v>
      </c>
      <c r="R1576" s="59">
        <v>0</v>
      </c>
      <c r="S1576" s="90"/>
      <c r="T1576" s="90"/>
      <c r="U1576" s="91"/>
    </row>
    <row r="1577" spans="1:21" ht="13.2" x14ac:dyDescent="0.25">
      <c r="A1577" s="59" t="s">
        <v>1972</v>
      </c>
      <c r="B1577" s="59" t="s">
        <v>3718</v>
      </c>
      <c r="C1577" s="59" t="s">
        <v>3719</v>
      </c>
      <c r="D1577" s="59" t="s">
        <v>139</v>
      </c>
      <c r="E1577" s="59">
        <v>0</v>
      </c>
      <c r="F1577" s="59">
        <v>0</v>
      </c>
      <c r="G1577" s="59">
        <v>0</v>
      </c>
      <c r="H1577" s="59">
        <v>0</v>
      </c>
      <c r="I1577" s="59">
        <v>0</v>
      </c>
      <c r="J1577" s="59">
        <v>0</v>
      </c>
      <c r="K1577" s="59">
        <v>0</v>
      </c>
      <c r="L1577" s="59">
        <v>0</v>
      </c>
      <c r="M1577" s="59">
        <v>0</v>
      </c>
      <c r="N1577" s="59">
        <v>0</v>
      </c>
      <c r="O1577" s="59">
        <v>0</v>
      </c>
      <c r="P1577" s="59">
        <v>0</v>
      </c>
      <c r="Q1577" s="59">
        <v>0</v>
      </c>
      <c r="R1577" s="59">
        <v>0</v>
      </c>
      <c r="S1577" s="90"/>
      <c r="T1577" s="90"/>
      <c r="U1577" s="91"/>
    </row>
    <row r="1578" spans="1:21" ht="13.2" x14ac:dyDescent="0.25">
      <c r="A1578" s="59" t="s">
        <v>1973</v>
      </c>
      <c r="B1578" s="59" t="s">
        <v>3720</v>
      </c>
      <c r="C1578" s="59" t="s">
        <v>3721</v>
      </c>
      <c r="D1578" s="59" t="s">
        <v>139</v>
      </c>
      <c r="E1578" s="59">
        <v>0</v>
      </c>
      <c r="F1578" s="59">
        <v>0</v>
      </c>
      <c r="G1578" s="59">
        <v>0</v>
      </c>
      <c r="H1578" s="59">
        <v>0</v>
      </c>
      <c r="I1578" s="59">
        <v>0</v>
      </c>
      <c r="J1578" s="59">
        <v>0</v>
      </c>
      <c r="K1578" s="59">
        <v>0</v>
      </c>
      <c r="L1578" s="59">
        <v>0</v>
      </c>
      <c r="M1578" s="59">
        <v>0</v>
      </c>
      <c r="N1578" s="59">
        <v>0</v>
      </c>
      <c r="O1578" s="59">
        <v>0</v>
      </c>
      <c r="P1578" s="59">
        <v>0</v>
      </c>
      <c r="Q1578" s="59">
        <v>0</v>
      </c>
      <c r="R1578" s="59">
        <v>0</v>
      </c>
      <c r="S1578" s="90"/>
      <c r="T1578" s="90"/>
      <c r="U1578" s="91"/>
    </row>
    <row r="1579" spans="1:21" ht="13.2" x14ac:dyDescent="0.25">
      <c r="A1579" s="59" t="s">
        <v>1974</v>
      </c>
      <c r="B1579" s="59" t="s">
        <v>3722</v>
      </c>
      <c r="C1579" s="59" t="s">
        <v>3723</v>
      </c>
      <c r="D1579" s="59" t="s">
        <v>139</v>
      </c>
      <c r="E1579" s="59">
        <v>6040</v>
      </c>
      <c r="F1579" s="59">
        <v>6040</v>
      </c>
      <c r="G1579" s="59">
        <v>6040</v>
      </c>
      <c r="H1579" s="59">
        <v>6040</v>
      </c>
      <c r="I1579" s="59">
        <v>6040</v>
      </c>
      <c r="J1579" s="59">
        <v>6040</v>
      </c>
      <c r="K1579" s="59">
        <v>6040</v>
      </c>
      <c r="L1579" s="59">
        <v>6051</v>
      </c>
      <c r="M1579" s="59">
        <v>6051</v>
      </c>
      <c r="N1579" s="59">
        <v>6051</v>
      </c>
      <c r="O1579" s="59">
        <v>6051</v>
      </c>
      <c r="P1579" s="59">
        <v>6131</v>
      </c>
      <c r="Q1579" s="59">
        <v>6131</v>
      </c>
      <c r="R1579" s="59">
        <v>6055256</v>
      </c>
      <c r="S1579" s="90"/>
      <c r="T1579" s="90"/>
      <c r="U1579" s="91"/>
    </row>
    <row r="1580" spans="1:21" ht="13.2" x14ac:dyDescent="0.25">
      <c r="A1580" s="59" t="s">
        <v>1975</v>
      </c>
      <c r="B1580" s="59" t="s">
        <v>3722</v>
      </c>
      <c r="C1580" s="59" t="s">
        <v>3725</v>
      </c>
      <c r="D1580" s="59" t="s">
        <v>139</v>
      </c>
      <c r="E1580" s="59">
        <v>401</v>
      </c>
      <c r="F1580" s="59">
        <v>401</v>
      </c>
      <c r="G1580" s="59">
        <v>401</v>
      </c>
      <c r="H1580" s="59">
        <v>401</v>
      </c>
      <c r="I1580" s="59">
        <v>401</v>
      </c>
      <c r="J1580" s="59">
        <v>401</v>
      </c>
      <c r="K1580" s="59">
        <v>401</v>
      </c>
      <c r="L1580" s="59">
        <v>0</v>
      </c>
      <c r="M1580" s="59">
        <v>0</v>
      </c>
      <c r="N1580" s="59">
        <v>0</v>
      </c>
      <c r="O1580" s="59">
        <v>0</v>
      </c>
      <c r="P1580" s="59">
        <v>0</v>
      </c>
      <c r="Q1580" s="59">
        <v>0</v>
      </c>
      <c r="R1580" s="59">
        <v>217023</v>
      </c>
      <c r="S1580" s="90"/>
      <c r="T1580" s="90"/>
      <c r="U1580" s="91"/>
    </row>
    <row r="1581" spans="1:21" ht="13.2" x14ac:dyDescent="0.25">
      <c r="A1581" s="59" t="s">
        <v>1976</v>
      </c>
      <c r="B1581" s="59" t="s">
        <v>3722</v>
      </c>
      <c r="C1581" s="59" t="s">
        <v>3726</v>
      </c>
      <c r="D1581" s="59" t="s">
        <v>139</v>
      </c>
      <c r="E1581" s="59">
        <v>0</v>
      </c>
      <c r="F1581" s="59">
        <v>0</v>
      </c>
      <c r="G1581" s="59">
        <v>0</v>
      </c>
      <c r="H1581" s="59">
        <v>0</v>
      </c>
      <c r="I1581" s="59">
        <v>0</v>
      </c>
      <c r="J1581" s="59">
        <v>0</v>
      </c>
      <c r="K1581" s="59">
        <v>0</v>
      </c>
      <c r="L1581" s="59">
        <v>0</v>
      </c>
      <c r="M1581" s="59">
        <v>0</v>
      </c>
      <c r="N1581" s="59">
        <v>0</v>
      </c>
      <c r="O1581" s="59">
        <v>0</v>
      </c>
      <c r="P1581" s="59">
        <v>0</v>
      </c>
      <c r="Q1581" s="59">
        <v>0</v>
      </c>
      <c r="R1581" s="59">
        <v>0</v>
      </c>
      <c r="S1581" s="90"/>
      <c r="T1581" s="90"/>
      <c r="U1581" s="91"/>
    </row>
    <row r="1582" spans="1:21" ht="13.2" x14ac:dyDescent="0.25">
      <c r="A1582" s="59" t="s">
        <v>1977</v>
      </c>
      <c r="B1582" s="59" t="s">
        <v>3727</v>
      </c>
      <c r="C1582" s="59" t="s">
        <v>3728</v>
      </c>
      <c r="D1582" s="59" t="s">
        <v>139</v>
      </c>
      <c r="E1582" s="59">
        <v>0</v>
      </c>
      <c r="F1582" s="59">
        <v>0</v>
      </c>
      <c r="G1582" s="59">
        <v>0</v>
      </c>
      <c r="H1582" s="59">
        <v>0</v>
      </c>
      <c r="I1582" s="59">
        <v>0</v>
      </c>
      <c r="J1582" s="59">
        <v>0</v>
      </c>
      <c r="K1582" s="59">
        <v>0</v>
      </c>
      <c r="L1582" s="59">
        <v>0</v>
      </c>
      <c r="M1582" s="59">
        <v>0</v>
      </c>
      <c r="N1582" s="59">
        <v>0</v>
      </c>
      <c r="O1582" s="59">
        <v>0</v>
      </c>
      <c r="P1582" s="59">
        <v>0</v>
      </c>
      <c r="Q1582" s="59">
        <v>0</v>
      </c>
      <c r="R1582" s="59">
        <v>0</v>
      </c>
      <c r="S1582" s="90"/>
      <c r="T1582" s="90"/>
      <c r="U1582" s="91"/>
    </row>
    <row r="1583" spans="1:21" ht="13.2" x14ac:dyDescent="0.25">
      <c r="A1583" s="59" t="s">
        <v>1978</v>
      </c>
      <c r="B1583" s="59" t="s">
        <v>3727</v>
      </c>
      <c r="C1583" s="59" t="s">
        <v>3729</v>
      </c>
      <c r="D1583" s="59" t="s">
        <v>139</v>
      </c>
      <c r="E1583" s="59">
        <v>0</v>
      </c>
      <c r="F1583" s="59">
        <v>0</v>
      </c>
      <c r="G1583" s="59">
        <v>0</v>
      </c>
      <c r="H1583" s="59">
        <v>0</v>
      </c>
      <c r="I1583" s="59">
        <v>0</v>
      </c>
      <c r="J1583" s="59">
        <v>0</v>
      </c>
      <c r="K1583" s="59">
        <v>0</v>
      </c>
      <c r="L1583" s="59">
        <v>0</v>
      </c>
      <c r="M1583" s="59">
        <v>0</v>
      </c>
      <c r="N1583" s="59">
        <v>0</v>
      </c>
      <c r="O1583" s="59">
        <v>0</v>
      </c>
      <c r="P1583" s="59">
        <v>0</v>
      </c>
      <c r="Q1583" s="59">
        <v>0</v>
      </c>
      <c r="R1583" s="59">
        <v>0</v>
      </c>
      <c r="S1583" s="90"/>
      <c r="T1583" s="90"/>
      <c r="U1583" s="91"/>
    </row>
    <row r="1584" spans="1:21" ht="13.2" x14ac:dyDescent="0.25">
      <c r="A1584" s="59" t="s">
        <v>1979</v>
      </c>
      <c r="B1584" s="59" t="s">
        <v>3727</v>
      </c>
      <c r="C1584" s="59" t="s">
        <v>3730</v>
      </c>
      <c r="D1584" s="59" t="s">
        <v>139</v>
      </c>
      <c r="E1584" s="59">
        <v>0</v>
      </c>
      <c r="F1584" s="59">
        <v>0</v>
      </c>
      <c r="G1584" s="59">
        <v>0</v>
      </c>
      <c r="H1584" s="59">
        <v>0</v>
      </c>
      <c r="I1584" s="59">
        <v>0</v>
      </c>
      <c r="J1584" s="59">
        <v>0</v>
      </c>
      <c r="K1584" s="59">
        <v>0</v>
      </c>
      <c r="L1584" s="59">
        <v>0</v>
      </c>
      <c r="M1584" s="59">
        <v>0</v>
      </c>
      <c r="N1584" s="59">
        <v>0</v>
      </c>
      <c r="O1584" s="59">
        <v>0</v>
      </c>
      <c r="P1584" s="59">
        <v>0</v>
      </c>
      <c r="Q1584" s="59">
        <v>0</v>
      </c>
      <c r="R1584" s="59">
        <v>0</v>
      </c>
      <c r="S1584" s="90"/>
      <c r="T1584" s="90"/>
      <c r="U1584" s="91"/>
    </row>
    <row r="1585" spans="1:21" ht="13.2" x14ac:dyDescent="0.25">
      <c r="A1585" s="59" t="s">
        <v>1980</v>
      </c>
      <c r="B1585" s="59" t="s">
        <v>3731</v>
      </c>
      <c r="C1585" s="59" t="s">
        <v>3732</v>
      </c>
      <c r="D1585" s="59" t="s">
        <v>139</v>
      </c>
      <c r="E1585" s="59">
        <v>0</v>
      </c>
      <c r="F1585" s="59">
        <v>0</v>
      </c>
      <c r="G1585" s="59">
        <v>0</v>
      </c>
      <c r="H1585" s="59">
        <v>0</v>
      </c>
      <c r="I1585" s="59">
        <v>0</v>
      </c>
      <c r="J1585" s="59">
        <v>0</v>
      </c>
      <c r="K1585" s="59">
        <v>0</v>
      </c>
      <c r="L1585" s="59">
        <v>0</v>
      </c>
      <c r="M1585" s="59">
        <v>0</v>
      </c>
      <c r="N1585" s="59">
        <v>0</v>
      </c>
      <c r="O1585" s="59">
        <v>0</v>
      </c>
      <c r="P1585" s="59">
        <v>0</v>
      </c>
      <c r="Q1585" s="59">
        <v>0</v>
      </c>
      <c r="R1585" s="59">
        <v>0</v>
      </c>
      <c r="S1585" s="90"/>
      <c r="T1585" s="90"/>
      <c r="U1585" s="91"/>
    </row>
    <row r="1586" spans="1:21" ht="13.2" x14ac:dyDescent="0.25">
      <c r="A1586" s="59" t="s">
        <v>1981</v>
      </c>
      <c r="B1586" s="59" t="s">
        <v>3733</v>
      </c>
      <c r="C1586" s="59" t="s">
        <v>3735</v>
      </c>
      <c r="D1586" s="59" t="s">
        <v>139</v>
      </c>
      <c r="E1586" s="59">
        <v>3609</v>
      </c>
      <c r="F1586" s="59">
        <v>3711</v>
      </c>
      <c r="G1586" s="59">
        <v>3799</v>
      </c>
      <c r="H1586" s="59">
        <v>3799</v>
      </c>
      <c r="I1586" s="59">
        <v>3799</v>
      </c>
      <c r="J1586" s="59">
        <v>3799</v>
      </c>
      <c r="K1586" s="59">
        <v>3799</v>
      </c>
      <c r="L1586" s="59">
        <v>7122</v>
      </c>
      <c r="M1586" s="59">
        <v>7122</v>
      </c>
      <c r="N1586" s="59">
        <v>7122</v>
      </c>
      <c r="O1586" s="59">
        <v>7122</v>
      </c>
      <c r="P1586" s="59">
        <v>7122</v>
      </c>
      <c r="Q1586" s="59">
        <v>7567</v>
      </c>
      <c r="R1586" s="59">
        <v>5325679</v>
      </c>
      <c r="S1586" s="90"/>
      <c r="T1586" s="90"/>
      <c r="U1586" s="91"/>
    </row>
    <row r="1587" spans="1:21" ht="13.2" x14ac:dyDescent="0.25">
      <c r="A1587" s="59" t="s">
        <v>1982</v>
      </c>
      <c r="B1587" s="59" t="s">
        <v>3733</v>
      </c>
      <c r="C1587" s="59" t="s">
        <v>3736</v>
      </c>
      <c r="D1587" s="59" t="s">
        <v>139</v>
      </c>
      <c r="E1587" s="59">
        <v>3974</v>
      </c>
      <c r="F1587" s="59">
        <v>3323</v>
      </c>
      <c r="G1587" s="59">
        <v>3323</v>
      </c>
      <c r="H1587" s="59">
        <v>3323</v>
      </c>
      <c r="I1587" s="59">
        <v>3323</v>
      </c>
      <c r="J1587" s="59">
        <v>3323</v>
      </c>
      <c r="K1587" s="59">
        <v>3323</v>
      </c>
      <c r="L1587" s="59">
        <v>0</v>
      </c>
      <c r="M1587" s="59">
        <v>0</v>
      </c>
      <c r="N1587" s="59">
        <v>0</v>
      </c>
      <c r="O1587" s="59">
        <v>0</v>
      </c>
      <c r="P1587" s="59">
        <v>0</v>
      </c>
      <c r="Q1587" s="59">
        <v>0</v>
      </c>
      <c r="R1587" s="59">
        <v>1827020</v>
      </c>
      <c r="S1587" s="90"/>
      <c r="T1587" s="90"/>
      <c r="U1587" s="91"/>
    </row>
    <row r="1588" spans="1:21" ht="13.2" x14ac:dyDescent="0.25">
      <c r="A1588" s="59" t="s">
        <v>1983</v>
      </c>
      <c r="B1588" s="59" t="s">
        <v>3733</v>
      </c>
      <c r="C1588" s="59" t="s">
        <v>3737</v>
      </c>
      <c r="D1588" s="59" t="s">
        <v>139</v>
      </c>
      <c r="E1588" s="59">
        <v>0</v>
      </c>
      <c r="F1588" s="59">
        <v>0</v>
      </c>
      <c r="G1588" s="59">
        <v>0</v>
      </c>
      <c r="H1588" s="59">
        <v>0</v>
      </c>
      <c r="I1588" s="59">
        <v>0</v>
      </c>
      <c r="J1588" s="59">
        <v>0</v>
      </c>
      <c r="K1588" s="59">
        <v>0</v>
      </c>
      <c r="L1588" s="59">
        <v>0</v>
      </c>
      <c r="M1588" s="59">
        <v>0</v>
      </c>
      <c r="N1588" s="59">
        <v>0</v>
      </c>
      <c r="O1588" s="59">
        <v>0</v>
      </c>
      <c r="P1588" s="59">
        <v>0</v>
      </c>
      <c r="Q1588" s="59">
        <v>0</v>
      </c>
      <c r="R1588" s="59">
        <v>0</v>
      </c>
      <c r="S1588" s="90"/>
      <c r="T1588" s="90"/>
      <c r="U1588" s="91"/>
    </row>
    <row r="1589" spans="1:21" ht="13.2" x14ac:dyDescent="0.25">
      <c r="A1589" s="59" t="s">
        <v>1984</v>
      </c>
      <c r="B1589" s="59" t="s">
        <v>3738</v>
      </c>
      <c r="C1589" s="59" t="s">
        <v>3739</v>
      </c>
      <c r="D1589" s="59" t="s">
        <v>139</v>
      </c>
      <c r="E1589" s="59">
        <v>0</v>
      </c>
      <c r="F1589" s="59">
        <v>0</v>
      </c>
      <c r="G1589" s="59">
        <v>0</v>
      </c>
      <c r="H1589" s="59">
        <v>0</v>
      </c>
      <c r="I1589" s="59">
        <v>0</v>
      </c>
      <c r="J1589" s="59">
        <v>0</v>
      </c>
      <c r="K1589" s="59">
        <v>0</v>
      </c>
      <c r="L1589" s="59">
        <v>0</v>
      </c>
      <c r="M1589" s="59">
        <v>0</v>
      </c>
      <c r="N1589" s="59">
        <v>0</v>
      </c>
      <c r="O1589" s="59">
        <v>0</v>
      </c>
      <c r="P1589" s="59">
        <v>0</v>
      </c>
      <c r="Q1589" s="59">
        <v>0</v>
      </c>
      <c r="R1589" s="59">
        <v>0</v>
      </c>
      <c r="S1589" s="90"/>
      <c r="T1589" s="90"/>
      <c r="U1589" s="91"/>
    </row>
    <row r="1590" spans="1:21" ht="13.2" x14ac:dyDescent="0.25">
      <c r="A1590" s="59" t="s">
        <v>1985</v>
      </c>
      <c r="B1590" s="59" t="s">
        <v>3740</v>
      </c>
      <c r="C1590" s="59" t="s">
        <v>3741</v>
      </c>
      <c r="D1590" s="59" t="s">
        <v>139</v>
      </c>
      <c r="E1590" s="59">
        <v>0</v>
      </c>
      <c r="F1590" s="59">
        <v>0</v>
      </c>
      <c r="G1590" s="59">
        <v>0</v>
      </c>
      <c r="H1590" s="59">
        <v>0</v>
      </c>
      <c r="I1590" s="59">
        <v>0</v>
      </c>
      <c r="J1590" s="59">
        <v>0</v>
      </c>
      <c r="K1590" s="59">
        <v>0</v>
      </c>
      <c r="L1590" s="59">
        <v>0</v>
      </c>
      <c r="M1590" s="59">
        <v>0</v>
      </c>
      <c r="N1590" s="59">
        <v>0</v>
      </c>
      <c r="O1590" s="59">
        <v>0</v>
      </c>
      <c r="P1590" s="59">
        <v>0</v>
      </c>
      <c r="Q1590" s="59">
        <v>0</v>
      </c>
      <c r="R1590" s="59">
        <v>0</v>
      </c>
      <c r="S1590" s="90"/>
      <c r="T1590" s="90"/>
      <c r="U1590" s="91"/>
    </row>
    <row r="1591" spans="1:21" ht="13.2" x14ac:dyDescent="0.25">
      <c r="A1591" s="59" t="s">
        <v>1986</v>
      </c>
      <c r="B1591" s="59" t="s">
        <v>3742</v>
      </c>
      <c r="C1591" s="59" t="s">
        <v>3743</v>
      </c>
      <c r="D1591" s="59" t="s">
        <v>139</v>
      </c>
      <c r="E1591" s="59">
        <v>0</v>
      </c>
      <c r="F1591" s="59">
        <v>0</v>
      </c>
      <c r="G1591" s="59">
        <v>0</v>
      </c>
      <c r="H1591" s="59">
        <v>0</v>
      </c>
      <c r="I1591" s="59">
        <v>0</v>
      </c>
      <c r="J1591" s="59">
        <v>0</v>
      </c>
      <c r="K1591" s="59">
        <v>0</v>
      </c>
      <c r="L1591" s="59">
        <v>0</v>
      </c>
      <c r="M1591" s="59">
        <v>0</v>
      </c>
      <c r="N1591" s="59">
        <v>0</v>
      </c>
      <c r="O1591" s="59">
        <v>0</v>
      </c>
      <c r="P1591" s="59">
        <v>0</v>
      </c>
      <c r="Q1591" s="59">
        <v>0</v>
      </c>
      <c r="R1591" s="59">
        <v>0</v>
      </c>
      <c r="S1591" s="90"/>
      <c r="T1591" s="90"/>
      <c r="U1591" s="91"/>
    </row>
    <row r="1592" spans="1:21" ht="13.2" x14ac:dyDescent="0.25">
      <c r="A1592" s="59" t="s">
        <v>1987</v>
      </c>
      <c r="B1592" s="59" t="s">
        <v>3744</v>
      </c>
      <c r="C1592" s="59" t="s">
        <v>3745</v>
      </c>
      <c r="D1592" s="59" t="s">
        <v>139</v>
      </c>
      <c r="E1592" s="59">
        <v>478</v>
      </c>
      <c r="F1592" s="59">
        <v>478</v>
      </c>
      <c r="G1592" s="59">
        <v>478</v>
      </c>
      <c r="H1592" s="59">
        <v>478</v>
      </c>
      <c r="I1592" s="59">
        <v>478</v>
      </c>
      <c r="J1592" s="59">
        <v>478</v>
      </c>
      <c r="K1592" s="59">
        <v>478</v>
      </c>
      <c r="L1592" s="59">
        <v>2751</v>
      </c>
      <c r="M1592" s="59">
        <v>2751</v>
      </c>
      <c r="N1592" s="59">
        <v>2751</v>
      </c>
      <c r="O1592" s="59">
        <v>2751</v>
      </c>
      <c r="P1592" s="59">
        <v>2751</v>
      </c>
      <c r="Q1592" s="59">
        <v>2751</v>
      </c>
      <c r="R1592" s="59">
        <v>1519748</v>
      </c>
      <c r="S1592" s="90"/>
      <c r="T1592" s="90"/>
      <c r="U1592" s="91"/>
    </row>
    <row r="1593" spans="1:21" ht="13.2" x14ac:dyDescent="0.25">
      <c r="A1593" s="59" t="s">
        <v>1988</v>
      </c>
      <c r="B1593" s="59" t="s">
        <v>3744</v>
      </c>
      <c r="C1593" s="59" t="s">
        <v>3747</v>
      </c>
      <c r="D1593" s="59" t="s">
        <v>139</v>
      </c>
      <c r="E1593" s="59">
        <v>2295</v>
      </c>
      <c r="F1593" s="59">
        <v>2295</v>
      </c>
      <c r="G1593" s="59">
        <v>2295</v>
      </c>
      <c r="H1593" s="59">
        <v>2295</v>
      </c>
      <c r="I1593" s="59">
        <v>2295</v>
      </c>
      <c r="J1593" s="59">
        <v>2295</v>
      </c>
      <c r="K1593" s="59">
        <v>2295</v>
      </c>
      <c r="L1593" s="59">
        <v>0</v>
      </c>
      <c r="M1593" s="59">
        <v>0</v>
      </c>
      <c r="N1593" s="59">
        <v>0</v>
      </c>
      <c r="O1593" s="59">
        <v>0</v>
      </c>
      <c r="P1593" s="59">
        <v>0</v>
      </c>
      <c r="Q1593" s="59">
        <v>0</v>
      </c>
      <c r="R1593" s="59">
        <v>1243052</v>
      </c>
      <c r="S1593" s="90"/>
      <c r="T1593" s="90"/>
      <c r="U1593" s="91"/>
    </row>
    <row r="1594" spans="1:21" ht="13.2" x14ac:dyDescent="0.25">
      <c r="A1594" s="59" t="s">
        <v>1989</v>
      </c>
      <c r="B1594" s="59" t="s">
        <v>3744</v>
      </c>
      <c r="C1594" s="59" t="s">
        <v>3748</v>
      </c>
      <c r="D1594" s="59" t="s">
        <v>139</v>
      </c>
      <c r="E1594" s="59">
        <v>0</v>
      </c>
      <c r="F1594" s="59">
        <v>0</v>
      </c>
      <c r="G1594" s="59">
        <v>0</v>
      </c>
      <c r="H1594" s="59">
        <v>0</v>
      </c>
      <c r="I1594" s="59">
        <v>0</v>
      </c>
      <c r="J1594" s="59">
        <v>0</v>
      </c>
      <c r="K1594" s="59">
        <v>0</v>
      </c>
      <c r="L1594" s="59">
        <v>0</v>
      </c>
      <c r="M1594" s="59">
        <v>0</v>
      </c>
      <c r="N1594" s="59">
        <v>0</v>
      </c>
      <c r="O1594" s="59">
        <v>0</v>
      </c>
      <c r="P1594" s="59">
        <v>0</v>
      </c>
      <c r="Q1594" s="59">
        <v>0</v>
      </c>
      <c r="R1594" s="59">
        <v>0</v>
      </c>
      <c r="S1594" s="90"/>
      <c r="T1594" s="90"/>
      <c r="U1594" s="91"/>
    </row>
    <row r="1595" spans="1:21" ht="13.2" x14ac:dyDescent="0.25">
      <c r="A1595" s="59" t="s">
        <v>1990</v>
      </c>
      <c r="B1595" s="59" t="s">
        <v>3749</v>
      </c>
      <c r="C1595" s="59" t="s">
        <v>3750</v>
      </c>
      <c r="D1595" s="59" t="s">
        <v>139</v>
      </c>
      <c r="E1595" s="59">
        <v>0</v>
      </c>
      <c r="F1595" s="59">
        <v>0</v>
      </c>
      <c r="G1595" s="59">
        <v>0</v>
      </c>
      <c r="H1595" s="59">
        <v>0</v>
      </c>
      <c r="I1595" s="59">
        <v>0</v>
      </c>
      <c r="J1595" s="59">
        <v>0</v>
      </c>
      <c r="K1595" s="59">
        <v>0</v>
      </c>
      <c r="L1595" s="59">
        <v>0</v>
      </c>
      <c r="M1595" s="59">
        <v>0</v>
      </c>
      <c r="N1595" s="59">
        <v>0</v>
      </c>
      <c r="O1595" s="59">
        <v>0</v>
      </c>
      <c r="P1595" s="59">
        <v>0</v>
      </c>
      <c r="Q1595" s="59">
        <v>0</v>
      </c>
      <c r="R1595" s="59">
        <v>0</v>
      </c>
      <c r="S1595" s="90"/>
      <c r="T1595" s="90"/>
      <c r="U1595" s="91"/>
    </row>
    <row r="1596" spans="1:21" ht="13.2" x14ac:dyDescent="0.25">
      <c r="A1596" s="59" t="s">
        <v>1991</v>
      </c>
      <c r="B1596" s="59" t="s">
        <v>3751</v>
      </c>
      <c r="C1596" s="59" t="s">
        <v>3752</v>
      </c>
      <c r="D1596" s="59" t="s">
        <v>139</v>
      </c>
      <c r="E1596" s="59">
        <v>14</v>
      </c>
      <c r="F1596" s="59">
        <v>14</v>
      </c>
      <c r="G1596" s="59">
        <v>14</v>
      </c>
      <c r="H1596" s="59">
        <v>14</v>
      </c>
      <c r="I1596" s="59">
        <v>14</v>
      </c>
      <c r="J1596" s="59">
        <v>14</v>
      </c>
      <c r="K1596" s="59">
        <v>14</v>
      </c>
      <c r="L1596" s="59">
        <v>20</v>
      </c>
      <c r="M1596" s="59">
        <v>14</v>
      </c>
      <c r="N1596" s="59">
        <v>14</v>
      </c>
      <c r="O1596" s="59">
        <v>14</v>
      </c>
      <c r="P1596" s="59">
        <v>23</v>
      </c>
      <c r="Q1596" s="59">
        <v>23</v>
      </c>
      <c r="R1596" s="59">
        <v>15383</v>
      </c>
      <c r="S1596" s="90"/>
      <c r="T1596" s="90"/>
      <c r="U1596" s="91"/>
    </row>
    <row r="1597" spans="1:21" ht="13.2" x14ac:dyDescent="0.25">
      <c r="A1597" s="59" t="s">
        <v>1992</v>
      </c>
      <c r="B1597" s="59" t="s">
        <v>3751</v>
      </c>
      <c r="C1597" s="59" t="s">
        <v>3754</v>
      </c>
      <c r="D1597" s="59" t="s">
        <v>139</v>
      </c>
      <c r="E1597" s="59">
        <v>8</v>
      </c>
      <c r="F1597" s="59">
        <v>8</v>
      </c>
      <c r="G1597" s="59">
        <v>8</v>
      </c>
      <c r="H1597" s="59">
        <v>8</v>
      </c>
      <c r="I1597" s="59">
        <v>8</v>
      </c>
      <c r="J1597" s="59">
        <v>7</v>
      </c>
      <c r="K1597" s="59">
        <v>7</v>
      </c>
      <c r="L1597" s="59">
        <v>0</v>
      </c>
      <c r="M1597" s="59">
        <v>0</v>
      </c>
      <c r="N1597" s="59">
        <v>0</v>
      </c>
      <c r="O1597" s="59">
        <v>0</v>
      </c>
      <c r="P1597" s="59">
        <v>0</v>
      </c>
      <c r="Q1597" s="59">
        <v>0</v>
      </c>
      <c r="R1597" s="59">
        <v>4049</v>
      </c>
      <c r="S1597" s="90"/>
      <c r="T1597" s="90"/>
      <c r="U1597" s="91"/>
    </row>
    <row r="1598" spans="1:21" ht="13.2" x14ac:dyDescent="0.25">
      <c r="A1598" s="59" t="s">
        <v>1993</v>
      </c>
      <c r="B1598" s="59" t="s">
        <v>3751</v>
      </c>
      <c r="C1598" s="59" t="s">
        <v>3755</v>
      </c>
      <c r="D1598" s="59" t="s">
        <v>139</v>
      </c>
      <c r="E1598" s="59">
        <v>0</v>
      </c>
      <c r="F1598" s="59">
        <v>0</v>
      </c>
      <c r="G1598" s="59">
        <v>0</v>
      </c>
      <c r="H1598" s="59">
        <v>0</v>
      </c>
      <c r="I1598" s="59">
        <v>0</v>
      </c>
      <c r="J1598" s="59">
        <v>0</v>
      </c>
      <c r="K1598" s="59">
        <v>0</v>
      </c>
      <c r="L1598" s="59">
        <v>0</v>
      </c>
      <c r="M1598" s="59">
        <v>0</v>
      </c>
      <c r="N1598" s="59">
        <v>0</v>
      </c>
      <c r="O1598" s="59">
        <v>0</v>
      </c>
      <c r="P1598" s="59">
        <v>0</v>
      </c>
      <c r="Q1598" s="59">
        <v>0</v>
      </c>
      <c r="R1598" s="59">
        <v>0</v>
      </c>
      <c r="S1598" s="90"/>
      <c r="T1598" s="90"/>
      <c r="U1598" s="91"/>
    </row>
    <row r="1599" spans="1:21" ht="13.2" x14ac:dyDescent="0.25">
      <c r="A1599" s="59" t="s">
        <v>1994</v>
      </c>
      <c r="B1599" s="59" t="s">
        <v>3756</v>
      </c>
      <c r="C1599" s="59" t="s">
        <v>3757</v>
      </c>
      <c r="D1599" s="59" t="s">
        <v>139</v>
      </c>
      <c r="E1599" s="59">
        <v>2289</v>
      </c>
      <c r="F1599" s="59">
        <v>2288</v>
      </c>
      <c r="G1599" s="59">
        <v>2225</v>
      </c>
      <c r="H1599" s="59">
        <v>2225</v>
      </c>
      <c r="I1599" s="59">
        <v>2225</v>
      </c>
      <c r="J1599" s="59">
        <v>4073</v>
      </c>
      <c r="K1599" s="59">
        <v>3382</v>
      </c>
      <c r="L1599" s="59">
        <v>3498</v>
      </c>
      <c r="M1599" s="59">
        <v>3498</v>
      </c>
      <c r="N1599" s="59">
        <v>3674</v>
      </c>
      <c r="O1599" s="59">
        <v>3710</v>
      </c>
      <c r="P1599" s="59">
        <v>3730</v>
      </c>
      <c r="Q1599" s="59">
        <v>3628</v>
      </c>
      <c r="R1599" s="59">
        <v>3123900</v>
      </c>
      <c r="S1599" s="90"/>
      <c r="T1599" s="90"/>
      <c r="U1599" s="91"/>
    </row>
    <row r="1600" spans="1:21" ht="13.2" x14ac:dyDescent="0.25">
      <c r="A1600" s="59" t="s">
        <v>1995</v>
      </c>
      <c r="B1600" s="59" t="s">
        <v>3756</v>
      </c>
      <c r="C1600" s="59" t="s">
        <v>3758</v>
      </c>
      <c r="D1600" s="59" t="s">
        <v>139</v>
      </c>
      <c r="E1600" s="59">
        <v>116</v>
      </c>
      <c r="F1600" s="59">
        <v>116</v>
      </c>
      <c r="G1600" s="59">
        <v>116</v>
      </c>
      <c r="H1600" s="59">
        <v>116</v>
      </c>
      <c r="I1600" s="59">
        <v>116</v>
      </c>
      <c r="J1600" s="59">
        <v>116</v>
      </c>
      <c r="K1600" s="59">
        <v>116</v>
      </c>
      <c r="L1600" s="59">
        <v>0</v>
      </c>
      <c r="M1600" s="59">
        <v>0</v>
      </c>
      <c r="N1600" s="59">
        <v>0</v>
      </c>
      <c r="O1600" s="59">
        <v>0</v>
      </c>
      <c r="P1600" s="59">
        <v>0</v>
      </c>
      <c r="Q1600" s="59">
        <v>0</v>
      </c>
      <c r="R1600" s="59">
        <v>62720</v>
      </c>
      <c r="S1600" s="90"/>
      <c r="T1600" s="90"/>
      <c r="U1600" s="91"/>
    </row>
    <row r="1601" spans="1:21" ht="13.2" x14ac:dyDescent="0.25">
      <c r="A1601" s="59" t="s">
        <v>1996</v>
      </c>
      <c r="B1601" s="59" t="s">
        <v>3756</v>
      </c>
      <c r="C1601" s="59" t="s">
        <v>3759</v>
      </c>
      <c r="D1601" s="59" t="s">
        <v>139</v>
      </c>
      <c r="E1601" s="59">
        <v>0</v>
      </c>
      <c r="F1601" s="59">
        <v>0</v>
      </c>
      <c r="G1601" s="59">
        <v>0</v>
      </c>
      <c r="H1601" s="59">
        <v>0</v>
      </c>
      <c r="I1601" s="59">
        <v>0</v>
      </c>
      <c r="J1601" s="59">
        <v>0</v>
      </c>
      <c r="K1601" s="59">
        <v>0</v>
      </c>
      <c r="L1601" s="59">
        <v>0</v>
      </c>
      <c r="M1601" s="59">
        <v>0</v>
      </c>
      <c r="N1601" s="59">
        <v>0</v>
      </c>
      <c r="O1601" s="59">
        <v>0</v>
      </c>
      <c r="P1601" s="59">
        <v>0</v>
      </c>
      <c r="Q1601" s="59">
        <v>0</v>
      </c>
      <c r="R1601" s="59">
        <v>0</v>
      </c>
      <c r="S1601" s="90"/>
      <c r="T1601" s="90"/>
      <c r="U1601" s="91"/>
    </row>
    <row r="1602" spans="1:21" ht="13.2" x14ac:dyDescent="0.25">
      <c r="A1602" s="59" t="s">
        <v>1997</v>
      </c>
      <c r="B1602" s="59" t="s">
        <v>3760</v>
      </c>
      <c r="C1602" s="59" t="s">
        <v>3761</v>
      </c>
      <c r="D1602" s="59" t="s">
        <v>139</v>
      </c>
      <c r="E1602" s="59">
        <v>0</v>
      </c>
      <c r="F1602" s="59">
        <v>0</v>
      </c>
      <c r="G1602" s="59">
        <v>0</v>
      </c>
      <c r="H1602" s="59">
        <v>0</v>
      </c>
      <c r="I1602" s="59">
        <v>0</v>
      </c>
      <c r="J1602" s="59">
        <v>0</v>
      </c>
      <c r="K1602" s="59">
        <v>0</v>
      </c>
      <c r="L1602" s="59">
        <v>0</v>
      </c>
      <c r="M1602" s="59">
        <v>0</v>
      </c>
      <c r="N1602" s="59">
        <v>0</v>
      </c>
      <c r="O1602" s="59">
        <v>0</v>
      </c>
      <c r="P1602" s="59">
        <v>0</v>
      </c>
      <c r="Q1602" s="59">
        <v>0</v>
      </c>
      <c r="R1602" s="59">
        <v>0</v>
      </c>
      <c r="S1602" s="90"/>
      <c r="T1602" s="90"/>
      <c r="U1602" s="91"/>
    </row>
    <row r="1603" spans="1:21" ht="13.2" x14ac:dyDescent="0.25">
      <c r="A1603" s="59" t="s">
        <v>1998</v>
      </c>
      <c r="B1603" s="59" t="s">
        <v>3762</v>
      </c>
      <c r="C1603" s="59" t="s">
        <v>3763</v>
      </c>
      <c r="D1603" s="59" t="s">
        <v>139</v>
      </c>
      <c r="E1603" s="59">
        <v>0</v>
      </c>
      <c r="F1603" s="59">
        <v>0</v>
      </c>
      <c r="G1603" s="59">
        <v>0</v>
      </c>
      <c r="H1603" s="59">
        <v>0</v>
      </c>
      <c r="I1603" s="59">
        <v>0</v>
      </c>
      <c r="J1603" s="59">
        <v>0</v>
      </c>
      <c r="K1603" s="59">
        <v>0</v>
      </c>
      <c r="L1603" s="59">
        <v>0</v>
      </c>
      <c r="M1603" s="59">
        <v>0</v>
      </c>
      <c r="N1603" s="59">
        <v>0</v>
      </c>
      <c r="O1603" s="59">
        <v>0</v>
      </c>
      <c r="P1603" s="59">
        <v>0</v>
      </c>
      <c r="Q1603" s="59">
        <v>0</v>
      </c>
      <c r="R1603" s="59">
        <v>0</v>
      </c>
      <c r="S1603" s="90"/>
      <c r="T1603" s="90"/>
      <c r="U1603" s="91"/>
    </row>
    <row r="1604" spans="1:21" ht="13.2" x14ac:dyDescent="0.25">
      <c r="A1604" s="59" t="s">
        <v>1999</v>
      </c>
      <c r="B1604" s="59" t="s">
        <v>3764</v>
      </c>
      <c r="C1604" s="59" t="s">
        <v>3765</v>
      </c>
      <c r="D1604" s="59" t="s">
        <v>139</v>
      </c>
      <c r="E1604" s="59">
        <v>143</v>
      </c>
      <c r="F1604" s="59">
        <v>143</v>
      </c>
      <c r="G1604" s="59">
        <v>143</v>
      </c>
      <c r="H1604" s="59">
        <v>143</v>
      </c>
      <c r="I1604" s="59">
        <v>143</v>
      </c>
      <c r="J1604" s="59">
        <v>143</v>
      </c>
      <c r="K1604" s="59">
        <v>143</v>
      </c>
      <c r="L1604" s="59">
        <v>156</v>
      </c>
      <c r="M1604" s="59">
        <v>156</v>
      </c>
      <c r="N1604" s="59">
        <v>156</v>
      </c>
      <c r="O1604" s="59">
        <v>156</v>
      </c>
      <c r="P1604" s="59">
        <v>156</v>
      </c>
      <c r="Q1604" s="59">
        <v>156</v>
      </c>
      <c r="R1604" s="59">
        <v>148967</v>
      </c>
      <c r="S1604" s="90"/>
      <c r="T1604" s="90"/>
      <c r="U1604" s="91"/>
    </row>
    <row r="1605" spans="1:21" ht="13.2" x14ac:dyDescent="0.25">
      <c r="A1605" s="59" t="s">
        <v>2000</v>
      </c>
      <c r="B1605" s="59" t="s">
        <v>3764</v>
      </c>
      <c r="C1605" s="59" t="s">
        <v>3766</v>
      </c>
      <c r="D1605" s="59" t="s">
        <v>139</v>
      </c>
      <c r="E1605" s="59">
        <v>12</v>
      </c>
      <c r="F1605" s="59">
        <v>12</v>
      </c>
      <c r="G1605" s="59">
        <v>12</v>
      </c>
      <c r="H1605" s="59">
        <v>12</v>
      </c>
      <c r="I1605" s="59">
        <v>12</v>
      </c>
      <c r="J1605" s="59">
        <v>12</v>
      </c>
      <c r="K1605" s="59">
        <v>12</v>
      </c>
      <c r="L1605" s="59">
        <v>0</v>
      </c>
      <c r="M1605" s="59">
        <v>0</v>
      </c>
      <c r="N1605" s="59">
        <v>0</v>
      </c>
      <c r="O1605" s="59">
        <v>0</v>
      </c>
      <c r="P1605" s="59">
        <v>0</v>
      </c>
      <c r="Q1605" s="59">
        <v>0</v>
      </c>
      <c r="R1605" s="59">
        <v>6658</v>
      </c>
      <c r="S1605" s="90"/>
      <c r="T1605" s="90"/>
      <c r="U1605" s="91"/>
    </row>
    <row r="1606" spans="1:21" ht="13.2" x14ac:dyDescent="0.25">
      <c r="A1606" s="59" t="s">
        <v>2001</v>
      </c>
      <c r="B1606" s="59" t="s">
        <v>3764</v>
      </c>
      <c r="C1606" s="59" t="s">
        <v>3767</v>
      </c>
      <c r="D1606" s="59" t="s">
        <v>139</v>
      </c>
      <c r="E1606" s="59">
        <v>0</v>
      </c>
      <c r="F1606" s="59">
        <v>0</v>
      </c>
      <c r="G1606" s="59">
        <v>0</v>
      </c>
      <c r="H1606" s="59">
        <v>0</v>
      </c>
      <c r="I1606" s="59">
        <v>0</v>
      </c>
      <c r="J1606" s="59">
        <v>0</v>
      </c>
      <c r="K1606" s="59">
        <v>0</v>
      </c>
      <c r="L1606" s="59">
        <v>0</v>
      </c>
      <c r="M1606" s="59">
        <v>0</v>
      </c>
      <c r="N1606" s="59">
        <v>0</v>
      </c>
      <c r="O1606" s="59">
        <v>0</v>
      </c>
      <c r="P1606" s="59">
        <v>0</v>
      </c>
      <c r="Q1606" s="59">
        <v>0</v>
      </c>
      <c r="R1606" s="59">
        <v>0</v>
      </c>
      <c r="S1606" s="90"/>
      <c r="T1606" s="90"/>
      <c r="U1606" s="91"/>
    </row>
    <row r="1607" spans="1:21" ht="13.2" x14ac:dyDescent="0.25">
      <c r="A1607" s="59" t="s">
        <v>2002</v>
      </c>
      <c r="B1607" s="59" t="s">
        <v>3768</v>
      </c>
      <c r="C1607" s="59" t="s">
        <v>3769</v>
      </c>
      <c r="D1607" s="59" t="s">
        <v>139</v>
      </c>
      <c r="E1607" s="59">
        <v>0</v>
      </c>
      <c r="F1607" s="59">
        <v>0</v>
      </c>
      <c r="G1607" s="59">
        <v>0</v>
      </c>
      <c r="H1607" s="59">
        <v>0</v>
      </c>
      <c r="I1607" s="59">
        <v>0</v>
      </c>
      <c r="J1607" s="59">
        <v>0</v>
      </c>
      <c r="K1607" s="59">
        <v>0</v>
      </c>
      <c r="L1607" s="59">
        <v>0</v>
      </c>
      <c r="M1607" s="59">
        <v>0</v>
      </c>
      <c r="N1607" s="59">
        <v>0</v>
      </c>
      <c r="O1607" s="59">
        <v>0</v>
      </c>
      <c r="P1607" s="59">
        <v>0</v>
      </c>
      <c r="Q1607" s="59">
        <v>0</v>
      </c>
      <c r="R1607" s="59">
        <v>0</v>
      </c>
      <c r="S1607" s="90"/>
      <c r="T1607" s="90"/>
      <c r="U1607" s="91"/>
    </row>
    <row r="1608" spans="1:21" ht="13.2" x14ac:dyDescent="0.25">
      <c r="A1608" s="59" t="s">
        <v>2003</v>
      </c>
      <c r="B1608" s="59" t="s">
        <v>3770</v>
      </c>
      <c r="C1608" s="59" t="s">
        <v>3771</v>
      </c>
      <c r="D1608" s="59" t="s">
        <v>139</v>
      </c>
      <c r="E1608" s="59">
        <v>0</v>
      </c>
      <c r="F1608" s="59">
        <v>0</v>
      </c>
      <c r="G1608" s="59">
        <v>0</v>
      </c>
      <c r="H1608" s="59">
        <v>0</v>
      </c>
      <c r="I1608" s="59">
        <v>0</v>
      </c>
      <c r="J1608" s="59">
        <v>0</v>
      </c>
      <c r="K1608" s="59">
        <v>0</v>
      </c>
      <c r="L1608" s="59">
        <v>0</v>
      </c>
      <c r="M1608" s="59">
        <v>0</v>
      </c>
      <c r="N1608" s="59">
        <v>0</v>
      </c>
      <c r="O1608" s="59">
        <v>0</v>
      </c>
      <c r="P1608" s="59">
        <v>0</v>
      </c>
      <c r="Q1608" s="59">
        <v>0</v>
      </c>
      <c r="R1608" s="59">
        <v>0</v>
      </c>
      <c r="S1608" s="90"/>
      <c r="T1608" s="90"/>
      <c r="U1608" s="91"/>
    </row>
    <row r="1609" spans="1:21" ht="13.2" x14ac:dyDescent="0.25">
      <c r="A1609" s="59" t="s">
        <v>2004</v>
      </c>
      <c r="B1609" s="59" t="s">
        <v>3770</v>
      </c>
      <c r="C1609" s="59" t="s">
        <v>3772</v>
      </c>
      <c r="D1609" s="59" t="s">
        <v>139</v>
      </c>
      <c r="E1609" s="59">
        <v>0</v>
      </c>
      <c r="F1609" s="59">
        <v>0</v>
      </c>
      <c r="G1609" s="59">
        <v>0</v>
      </c>
      <c r="H1609" s="59">
        <v>0</v>
      </c>
      <c r="I1609" s="59">
        <v>0</v>
      </c>
      <c r="J1609" s="59">
        <v>0</v>
      </c>
      <c r="K1609" s="59">
        <v>0</v>
      </c>
      <c r="L1609" s="59">
        <v>0</v>
      </c>
      <c r="M1609" s="59">
        <v>0</v>
      </c>
      <c r="N1609" s="59">
        <v>0</v>
      </c>
      <c r="O1609" s="59">
        <v>0</v>
      </c>
      <c r="P1609" s="59">
        <v>0</v>
      </c>
      <c r="Q1609" s="59">
        <v>0</v>
      </c>
      <c r="R1609" s="59">
        <v>0</v>
      </c>
      <c r="S1609" s="90"/>
      <c r="T1609" s="90"/>
      <c r="U1609" s="91"/>
    </row>
    <row r="1610" spans="1:21" ht="13.2" x14ac:dyDescent="0.25">
      <c r="A1610" s="59" t="s">
        <v>2008</v>
      </c>
      <c r="B1610" s="59" t="s">
        <v>3775</v>
      </c>
      <c r="C1610" s="59" t="s">
        <v>3471</v>
      </c>
      <c r="D1610" s="59" t="s">
        <v>140</v>
      </c>
      <c r="E1610" s="59">
        <v>220</v>
      </c>
      <c r="F1610" s="59">
        <v>220</v>
      </c>
      <c r="G1610" s="59">
        <v>220</v>
      </c>
      <c r="H1610" s="59">
        <v>220</v>
      </c>
      <c r="I1610" s="59">
        <v>220</v>
      </c>
      <c r="J1610" s="59">
        <v>220</v>
      </c>
      <c r="K1610" s="59">
        <v>220</v>
      </c>
      <c r="L1610" s="59">
        <v>220</v>
      </c>
      <c r="M1610" s="59">
        <v>220</v>
      </c>
      <c r="N1610" s="59">
        <v>220</v>
      </c>
      <c r="O1610" s="59">
        <v>220</v>
      </c>
      <c r="P1610" s="59">
        <v>220</v>
      </c>
      <c r="Q1610" s="59">
        <v>220</v>
      </c>
      <c r="R1610" s="59">
        <v>219564</v>
      </c>
      <c r="S1610" s="90"/>
      <c r="T1610" s="90"/>
      <c r="U1610" s="91"/>
    </row>
    <row r="1611" spans="1:21" ht="13.2" x14ac:dyDescent="0.25">
      <c r="A1611" s="59" t="s">
        <v>2010</v>
      </c>
      <c r="B1611" s="59" t="s">
        <v>3776</v>
      </c>
      <c r="C1611" s="59" t="s">
        <v>3778</v>
      </c>
      <c r="D1611" s="59" t="s">
        <v>140</v>
      </c>
      <c r="E1611" s="59">
        <v>0</v>
      </c>
      <c r="F1611" s="59">
        <v>0</v>
      </c>
      <c r="G1611" s="59">
        <v>0</v>
      </c>
      <c r="H1611" s="59">
        <v>0</v>
      </c>
      <c r="I1611" s="59">
        <v>0</v>
      </c>
      <c r="J1611" s="59">
        <v>0</v>
      </c>
      <c r="K1611" s="59">
        <v>0</v>
      </c>
      <c r="L1611" s="59">
        <v>0</v>
      </c>
      <c r="M1611" s="59">
        <v>0</v>
      </c>
      <c r="N1611" s="59">
        <v>0</v>
      </c>
      <c r="O1611" s="59">
        <v>0</v>
      </c>
      <c r="P1611" s="59">
        <v>0</v>
      </c>
      <c r="Q1611" s="59">
        <v>0</v>
      </c>
      <c r="R1611" s="59">
        <v>0</v>
      </c>
      <c r="S1611" s="90"/>
      <c r="T1611" s="90"/>
      <c r="U1611" s="91"/>
    </row>
    <row r="1612" spans="1:21" ht="13.2" x14ac:dyDescent="0.25">
      <c r="A1612" s="59" t="s">
        <v>5324</v>
      </c>
      <c r="B1612" s="59" t="s">
        <v>3776</v>
      </c>
      <c r="C1612" s="59" t="s">
        <v>6762</v>
      </c>
      <c r="D1612" s="59" t="s">
        <v>140</v>
      </c>
      <c r="E1612" s="59">
        <v>0</v>
      </c>
      <c r="F1612" s="59">
        <v>0</v>
      </c>
      <c r="G1612" s="59">
        <v>0</v>
      </c>
      <c r="H1612" s="59">
        <v>0</v>
      </c>
      <c r="I1612" s="59">
        <v>0</v>
      </c>
      <c r="J1612" s="59">
        <v>0</v>
      </c>
      <c r="K1612" s="59">
        <v>0</v>
      </c>
      <c r="L1612" s="59">
        <v>0</v>
      </c>
      <c r="M1612" s="59">
        <v>0</v>
      </c>
      <c r="N1612" s="59">
        <v>0</v>
      </c>
      <c r="O1612" s="59">
        <v>0</v>
      </c>
      <c r="P1612" s="59">
        <v>0</v>
      </c>
      <c r="Q1612" s="59">
        <v>0</v>
      </c>
      <c r="R1612" s="59">
        <v>0</v>
      </c>
      <c r="S1612" s="90"/>
      <c r="T1612" s="90"/>
      <c r="U1612" s="91"/>
    </row>
    <row r="1613" spans="1:21" ht="13.2" x14ac:dyDescent="0.25">
      <c r="A1613" s="59" t="s">
        <v>5325</v>
      </c>
      <c r="B1613" s="59" t="s">
        <v>3776</v>
      </c>
      <c r="C1613" s="59" t="s">
        <v>6763</v>
      </c>
      <c r="D1613" s="59" t="s">
        <v>140</v>
      </c>
      <c r="E1613" s="59">
        <v>0</v>
      </c>
      <c r="F1613" s="59">
        <v>0</v>
      </c>
      <c r="G1613" s="59">
        <v>0</v>
      </c>
      <c r="H1613" s="59">
        <v>0</v>
      </c>
      <c r="I1613" s="59">
        <v>0</v>
      </c>
      <c r="J1613" s="59">
        <v>0</v>
      </c>
      <c r="K1613" s="59">
        <v>0</v>
      </c>
      <c r="L1613" s="59">
        <v>0</v>
      </c>
      <c r="M1613" s="59">
        <v>0</v>
      </c>
      <c r="N1613" s="59">
        <v>0</v>
      </c>
      <c r="O1613" s="59">
        <v>0</v>
      </c>
      <c r="P1613" s="59">
        <v>0</v>
      </c>
      <c r="Q1613" s="59">
        <v>0</v>
      </c>
      <c r="R1613" s="59">
        <v>0</v>
      </c>
      <c r="S1613" s="90"/>
      <c r="T1613" s="90"/>
      <c r="U1613" s="91"/>
    </row>
    <row r="1614" spans="1:21" ht="13.2" x14ac:dyDescent="0.25">
      <c r="A1614" s="59" t="s">
        <v>5326</v>
      </c>
      <c r="B1614" s="59" t="s">
        <v>3776</v>
      </c>
      <c r="C1614" s="59" t="s">
        <v>6764</v>
      </c>
      <c r="D1614" s="59" t="s">
        <v>140</v>
      </c>
      <c r="E1614" s="59">
        <v>0</v>
      </c>
      <c r="F1614" s="59">
        <v>0</v>
      </c>
      <c r="G1614" s="59">
        <v>0</v>
      </c>
      <c r="H1614" s="59">
        <v>0</v>
      </c>
      <c r="I1614" s="59">
        <v>0</v>
      </c>
      <c r="J1614" s="59">
        <v>0</v>
      </c>
      <c r="K1614" s="59">
        <v>0</v>
      </c>
      <c r="L1614" s="59">
        <v>0</v>
      </c>
      <c r="M1614" s="59">
        <v>0</v>
      </c>
      <c r="N1614" s="59">
        <v>0</v>
      </c>
      <c r="O1614" s="59">
        <v>0</v>
      </c>
      <c r="P1614" s="59">
        <v>0</v>
      </c>
      <c r="Q1614" s="59">
        <v>0</v>
      </c>
      <c r="R1614" s="59">
        <v>0</v>
      </c>
      <c r="S1614" s="90"/>
      <c r="T1614" s="90"/>
      <c r="U1614" s="91"/>
    </row>
    <row r="1615" spans="1:21" ht="13.2" x14ac:dyDescent="0.25">
      <c r="A1615" s="59" t="s">
        <v>2012</v>
      </c>
      <c r="B1615" s="59" t="s">
        <v>3776</v>
      </c>
      <c r="C1615" s="59" t="s">
        <v>3473</v>
      </c>
      <c r="D1615" s="59" t="s">
        <v>140</v>
      </c>
      <c r="E1615" s="59">
        <v>271464</v>
      </c>
      <c r="F1615" s="59">
        <v>267712</v>
      </c>
      <c r="G1615" s="59">
        <v>265413</v>
      </c>
      <c r="H1615" s="59">
        <v>266292</v>
      </c>
      <c r="I1615" s="59">
        <v>270124</v>
      </c>
      <c r="J1615" s="59">
        <v>295865</v>
      </c>
      <c r="K1615" s="59">
        <v>320864</v>
      </c>
      <c r="L1615" s="59">
        <v>325643</v>
      </c>
      <c r="M1615" s="59">
        <v>326952</v>
      </c>
      <c r="N1615" s="59">
        <v>389263</v>
      </c>
      <c r="O1615" s="59">
        <v>438821</v>
      </c>
      <c r="P1615" s="59">
        <v>449226</v>
      </c>
      <c r="Q1615" s="59">
        <v>482195</v>
      </c>
      <c r="R1615" s="59">
        <v>332750379</v>
      </c>
      <c r="S1615" s="90"/>
      <c r="T1615" s="90"/>
      <c r="U1615" s="91"/>
    </row>
    <row r="1616" spans="1:21" ht="13.2" x14ac:dyDescent="0.25">
      <c r="A1616" s="59" t="s">
        <v>2013</v>
      </c>
      <c r="B1616" s="59" t="s">
        <v>3776</v>
      </c>
      <c r="C1616" s="59" t="s">
        <v>3474</v>
      </c>
      <c r="D1616" s="59" t="s">
        <v>140</v>
      </c>
      <c r="E1616" s="59">
        <v>0</v>
      </c>
      <c r="F1616" s="59">
        <v>0</v>
      </c>
      <c r="G1616" s="59">
        <v>0</v>
      </c>
      <c r="H1616" s="59">
        <v>0</v>
      </c>
      <c r="I1616" s="59">
        <v>0</v>
      </c>
      <c r="J1616" s="59">
        <v>0</v>
      </c>
      <c r="K1616" s="59">
        <v>0</v>
      </c>
      <c r="L1616" s="59">
        <v>0</v>
      </c>
      <c r="M1616" s="59">
        <v>0</v>
      </c>
      <c r="N1616" s="59">
        <v>0</v>
      </c>
      <c r="O1616" s="59">
        <v>0</v>
      </c>
      <c r="P1616" s="59">
        <v>0</v>
      </c>
      <c r="Q1616" s="59">
        <v>0</v>
      </c>
      <c r="R1616" s="59">
        <v>0</v>
      </c>
      <c r="S1616" s="90"/>
      <c r="T1616" s="90"/>
      <c r="U1616" s="91"/>
    </row>
    <row r="1617" spans="1:21" ht="13.2" x14ac:dyDescent="0.25">
      <c r="A1617" s="59" t="s">
        <v>2014</v>
      </c>
      <c r="B1617" s="59" t="s">
        <v>3475</v>
      </c>
      <c r="C1617" s="59" t="s">
        <v>126</v>
      </c>
      <c r="D1617" s="59" t="s">
        <v>140</v>
      </c>
      <c r="E1617" s="59">
        <v>0</v>
      </c>
      <c r="F1617" s="59">
        <v>0</v>
      </c>
      <c r="G1617" s="59">
        <v>0</v>
      </c>
      <c r="H1617" s="59">
        <v>0</v>
      </c>
      <c r="I1617" s="59">
        <v>0</v>
      </c>
      <c r="J1617" s="59">
        <v>0</v>
      </c>
      <c r="K1617" s="59">
        <v>0</v>
      </c>
      <c r="L1617" s="59">
        <v>0</v>
      </c>
      <c r="M1617" s="59">
        <v>0</v>
      </c>
      <c r="N1617" s="59">
        <v>0</v>
      </c>
      <c r="O1617" s="59">
        <v>0</v>
      </c>
      <c r="P1617" s="59">
        <v>0</v>
      </c>
      <c r="Q1617" s="59">
        <v>0</v>
      </c>
      <c r="R1617" s="59">
        <v>0</v>
      </c>
      <c r="S1617" s="90"/>
      <c r="T1617" s="90"/>
      <c r="U1617" s="91"/>
    </row>
    <row r="1618" spans="1:21" ht="13.2" x14ac:dyDescent="0.25">
      <c r="A1618" s="59" t="s">
        <v>2015</v>
      </c>
      <c r="B1618" s="59" t="s">
        <v>3780</v>
      </c>
      <c r="C1618" s="59" t="s">
        <v>3781</v>
      </c>
      <c r="D1618" s="59" t="s">
        <v>141</v>
      </c>
      <c r="E1618" s="59">
        <v>0</v>
      </c>
      <c r="F1618" s="59">
        <v>0</v>
      </c>
      <c r="G1618" s="59">
        <v>0</v>
      </c>
      <c r="H1618" s="59">
        <v>0</v>
      </c>
      <c r="I1618" s="59">
        <v>0</v>
      </c>
      <c r="J1618" s="59">
        <v>0</v>
      </c>
      <c r="K1618" s="59">
        <v>0</v>
      </c>
      <c r="L1618" s="59">
        <v>0</v>
      </c>
      <c r="M1618" s="59">
        <v>0</v>
      </c>
      <c r="N1618" s="59">
        <v>0</v>
      </c>
      <c r="O1618" s="59">
        <v>0</v>
      </c>
      <c r="P1618" s="59">
        <v>0</v>
      </c>
      <c r="Q1618" s="59">
        <v>0</v>
      </c>
      <c r="R1618" s="59">
        <v>0</v>
      </c>
      <c r="S1618" s="90"/>
      <c r="T1618" s="90"/>
      <c r="U1618" s="91"/>
    </row>
    <row r="1619" spans="1:21" ht="13.2" x14ac:dyDescent="0.25">
      <c r="A1619" s="59" t="s">
        <v>2016</v>
      </c>
      <c r="B1619" s="59" t="s">
        <v>3780</v>
      </c>
      <c r="C1619" s="59" t="s">
        <v>3782</v>
      </c>
      <c r="D1619" s="59" t="s">
        <v>141</v>
      </c>
      <c r="E1619" s="59">
        <v>14083</v>
      </c>
      <c r="F1619" s="59">
        <v>14083</v>
      </c>
      <c r="G1619" s="59">
        <v>14083</v>
      </c>
      <c r="H1619" s="59">
        <v>14083</v>
      </c>
      <c r="I1619" s="59">
        <v>14083</v>
      </c>
      <c r="J1619" s="59">
        <v>14083</v>
      </c>
      <c r="K1619" s="59">
        <v>14083</v>
      </c>
      <c r="L1619" s="59">
        <v>14083</v>
      </c>
      <c r="M1619" s="59">
        <v>14083</v>
      </c>
      <c r="N1619" s="59">
        <v>14083</v>
      </c>
      <c r="O1619" s="59">
        <v>14083</v>
      </c>
      <c r="P1619" s="59">
        <v>14083</v>
      </c>
      <c r="Q1619" s="59">
        <v>14083</v>
      </c>
      <c r="R1619" s="59">
        <v>14082568</v>
      </c>
      <c r="S1619" s="90"/>
      <c r="T1619" s="90"/>
      <c r="U1619" s="91"/>
    </row>
    <row r="1620" spans="1:21" ht="13.2" x14ac:dyDescent="0.25">
      <c r="A1620" s="59" t="s">
        <v>2017</v>
      </c>
      <c r="B1620" s="59" t="s">
        <v>3780</v>
      </c>
      <c r="C1620" s="59" t="s">
        <v>3783</v>
      </c>
      <c r="D1620" s="59" t="s">
        <v>141</v>
      </c>
      <c r="E1620" s="59">
        <v>30311</v>
      </c>
      <c r="F1620" s="59">
        <v>32016</v>
      </c>
      <c r="G1620" s="59">
        <v>32022</v>
      </c>
      <c r="H1620" s="59">
        <v>32022</v>
      </c>
      <c r="I1620" s="59">
        <v>32023</v>
      </c>
      <c r="J1620" s="59">
        <v>32023</v>
      </c>
      <c r="K1620" s="59">
        <v>32023</v>
      </c>
      <c r="L1620" s="59">
        <v>32024</v>
      </c>
      <c r="M1620" s="59">
        <v>32024</v>
      </c>
      <c r="N1620" s="59">
        <v>32024</v>
      </c>
      <c r="O1620" s="59">
        <v>32024</v>
      </c>
      <c r="P1620" s="59">
        <v>32024</v>
      </c>
      <c r="Q1620" s="59">
        <v>32024</v>
      </c>
      <c r="R1620" s="59">
        <v>31951391</v>
      </c>
      <c r="S1620" s="90"/>
      <c r="T1620" s="90"/>
      <c r="U1620" s="91"/>
    </row>
    <row r="1621" spans="1:21" ht="13.2" x14ac:dyDescent="0.25">
      <c r="A1621" s="59" t="s">
        <v>2018</v>
      </c>
      <c r="B1621" s="59" t="s">
        <v>3784</v>
      </c>
      <c r="C1621" s="59" t="s">
        <v>3785</v>
      </c>
      <c r="D1621" s="59" t="s">
        <v>141</v>
      </c>
      <c r="E1621" s="59">
        <v>0</v>
      </c>
      <c r="F1621" s="59">
        <v>0</v>
      </c>
      <c r="G1621" s="59">
        <v>0</v>
      </c>
      <c r="H1621" s="59">
        <v>0</v>
      </c>
      <c r="I1621" s="59">
        <v>0</v>
      </c>
      <c r="J1621" s="59">
        <v>0</v>
      </c>
      <c r="K1621" s="59">
        <v>0</v>
      </c>
      <c r="L1621" s="59">
        <v>0</v>
      </c>
      <c r="M1621" s="59">
        <v>0</v>
      </c>
      <c r="N1621" s="59">
        <v>0</v>
      </c>
      <c r="O1621" s="59">
        <v>0</v>
      </c>
      <c r="P1621" s="59">
        <v>0</v>
      </c>
      <c r="Q1621" s="59">
        <v>0</v>
      </c>
      <c r="R1621" s="59">
        <v>0</v>
      </c>
      <c r="S1621" s="90"/>
      <c r="T1621" s="90"/>
      <c r="U1621" s="91"/>
    </row>
    <row r="1622" spans="1:21" ht="13.2" x14ac:dyDescent="0.25">
      <c r="A1622" s="59" t="s">
        <v>2019</v>
      </c>
      <c r="B1622" s="59" t="s">
        <v>3784</v>
      </c>
      <c r="C1622" s="59" t="s">
        <v>3786</v>
      </c>
      <c r="D1622" s="59" t="s">
        <v>141</v>
      </c>
      <c r="E1622" s="59">
        <v>0</v>
      </c>
      <c r="F1622" s="59">
        <v>0</v>
      </c>
      <c r="G1622" s="59">
        <v>0</v>
      </c>
      <c r="H1622" s="59">
        <v>0</v>
      </c>
      <c r="I1622" s="59">
        <v>0</v>
      </c>
      <c r="J1622" s="59">
        <v>0</v>
      </c>
      <c r="K1622" s="59">
        <v>0</v>
      </c>
      <c r="L1622" s="59">
        <v>0</v>
      </c>
      <c r="M1622" s="59">
        <v>0</v>
      </c>
      <c r="N1622" s="59">
        <v>0</v>
      </c>
      <c r="O1622" s="59">
        <v>0</v>
      </c>
      <c r="P1622" s="59">
        <v>0</v>
      </c>
      <c r="Q1622" s="59">
        <v>0</v>
      </c>
      <c r="R1622" s="59">
        <v>0</v>
      </c>
      <c r="S1622" s="90"/>
      <c r="T1622" s="90"/>
      <c r="U1622" s="91"/>
    </row>
    <row r="1623" spans="1:21" ht="13.2" x14ac:dyDescent="0.25">
      <c r="A1623" s="59" t="s">
        <v>2020</v>
      </c>
      <c r="B1623" s="59" t="s">
        <v>3784</v>
      </c>
      <c r="C1623" s="59" t="s">
        <v>3787</v>
      </c>
      <c r="D1623" s="59" t="s">
        <v>141</v>
      </c>
      <c r="E1623" s="59">
        <v>26512</v>
      </c>
      <c r="F1623" s="59">
        <v>26512</v>
      </c>
      <c r="G1623" s="59">
        <v>26512</v>
      </c>
      <c r="H1623" s="59">
        <v>26512</v>
      </c>
      <c r="I1623" s="59">
        <v>26512</v>
      </c>
      <c r="J1623" s="59">
        <v>26512</v>
      </c>
      <c r="K1623" s="59">
        <v>26512</v>
      </c>
      <c r="L1623" s="59">
        <v>26512</v>
      </c>
      <c r="M1623" s="59">
        <v>26512</v>
      </c>
      <c r="N1623" s="59">
        <v>26512</v>
      </c>
      <c r="O1623" s="59">
        <v>26512</v>
      </c>
      <c r="P1623" s="59">
        <v>26512</v>
      </c>
      <c r="Q1623" s="59">
        <v>26512</v>
      </c>
      <c r="R1623" s="59">
        <v>26511758</v>
      </c>
      <c r="S1623" s="90"/>
      <c r="T1623" s="90"/>
      <c r="U1623" s="91"/>
    </row>
    <row r="1624" spans="1:21" ht="13.2" x14ac:dyDescent="0.25">
      <c r="A1624" s="59" t="s">
        <v>2021</v>
      </c>
      <c r="B1624" s="59" t="s">
        <v>3784</v>
      </c>
      <c r="C1624" s="59" t="s">
        <v>3788</v>
      </c>
      <c r="D1624" s="59" t="s">
        <v>141</v>
      </c>
      <c r="E1624" s="59">
        <v>0</v>
      </c>
      <c r="F1624" s="59">
        <v>0</v>
      </c>
      <c r="G1624" s="59">
        <v>0</v>
      </c>
      <c r="H1624" s="59">
        <v>0</v>
      </c>
      <c r="I1624" s="59">
        <v>0</v>
      </c>
      <c r="J1624" s="59">
        <v>0</v>
      </c>
      <c r="K1624" s="59">
        <v>0</v>
      </c>
      <c r="L1624" s="59">
        <v>0</v>
      </c>
      <c r="M1624" s="59">
        <v>0</v>
      </c>
      <c r="N1624" s="59">
        <v>0</v>
      </c>
      <c r="O1624" s="59">
        <v>0</v>
      </c>
      <c r="P1624" s="59">
        <v>0</v>
      </c>
      <c r="Q1624" s="59">
        <v>0</v>
      </c>
      <c r="R1624" s="59">
        <v>0</v>
      </c>
      <c r="S1624" s="90"/>
      <c r="T1624" s="90"/>
      <c r="U1624" s="91"/>
    </row>
    <row r="1625" spans="1:21" ht="13.2" x14ac:dyDescent="0.25">
      <c r="A1625" s="59" t="s">
        <v>2022</v>
      </c>
      <c r="B1625" s="59" t="s">
        <v>3784</v>
      </c>
      <c r="C1625" s="59" t="s">
        <v>3789</v>
      </c>
      <c r="D1625" s="59" t="s">
        <v>141</v>
      </c>
      <c r="E1625" s="59">
        <v>18044</v>
      </c>
      <c r="F1625" s="59">
        <v>18044</v>
      </c>
      <c r="G1625" s="59">
        <v>18044</v>
      </c>
      <c r="H1625" s="59">
        <v>18044</v>
      </c>
      <c r="I1625" s="59">
        <v>18044</v>
      </c>
      <c r="J1625" s="59">
        <v>18044</v>
      </c>
      <c r="K1625" s="59">
        <v>18044</v>
      </c>
      <c r="L1625" s="59">
        <v>18044</v>
      </c>
      <c r="M1625" s="59">
        <v>18044</v>
      </c>
      <c r="N1625" s="59">
        <v>18044</v>
      </c>
      <c r="O1625" s="59">
        <v>18044</v>
      </c>
      <c r="P1625" s="59">
        <v>18044</v>
      </c>
      <c r="Q1625" s="59">
        <v>18044</v>
      </c>
      <c r="R1625" s="59">
        <v>18043764</v>
      </c>
      <c r="S1625" s="90"/>
      <c r="T1625" s="90"/>
      <c r="U1625" s="91"/>
    </row>
    <row r="1626" spans="1:21" ht="13.2" x14ac:dyDescent="0.25">
      <c r="A1626" s="59" t="s">
        <v>2023</v>
      </c>
      <c r="B1626" s="59" t="s">
        <v>3784</v>
      </c>
      <c r="C1626" s="59" t="s">
        <v>3790</v>
      </c>
      <c r="D1626" s="59" t="s">
        <v>141</v>
      </c>
      <c r="E1626" s="59">
        <v>0</v>
      </c>
      <c r="F1626" s="59">
        <v>0</v>
      </c>
      <c r="G1626" s="59">
        <v>0</v>
      </c>
      <c r="H1626" s="59">
        <v>0</v>
      </c>
      <c r="I1626" s="59">
        <v>0</v>
      </c>
      <c r="J1626" s="59">
        <v>0</v>
      </c>
      <c r="K1626" s="59">
        <v>0</v>
      </c>
      <c r="L1626" s="59">
        <v>0</v>
      </c>
      <c r="M1626" s="59">
        <v>0</v>
      </c>
      <c r="N1626" s="59">
        <v>0</v>
      </c>
      <c r="O1626" s="59">
        <v>0</v>
      </c>
      <c r="P1626" s="59">
        <v>0</v>
      </c>
      <c r="Q1626" s="59">
        <v>0</v>
      </c>
      <c r="R1626" s="59">
        <v>0</v>
      </c>
      <c r="S1626" s="90"/>
      <c r="T1626" s="90"/>
      <c r="U1626" s="91"/>
    </row>
    <row r="1627" spans="1:21" ht="13.2" x14ac:dyDescent="0.25">
      <c r="A1627" s="59" t="s">
        <v>2024</v>
      </c>
      <c r="B1627" s="59" t="s">
        <v>3784</v>
      </c>
      <c r="C1627" s="59" t="s">
        <v>3791</v>
      </c>
      <c r="D1627" s="59" t="s">
        <v>141</v>
      </c>
      <c r="E1627" s="59">
        <v>21</v>
      </c>
      <c r="F1627" s="59">
        <v>21</v>
      </c>
      <c r="G1627" s="59">
        <v>21</v>
      </c>
      <c r="H1627" s="59">
        <v>21</v>
      </c>
      <c r="I1627" s="59">
        <v>21</v>
      </c>
      <c r="J1627" s="59">
        <v>21</v>
      </c>
      <c r="K1627" s="59">
        <v>21</v>
      </c>
      <c r="L1627" s="59">
        <v>21</v>
      </c>
      <c r="M1627" s="59">
        <v>21</v>
      </c>
      <c r="N1627" s="59">
        <v>21</v>
      </c>
      <c r="O1627" s="59">
        <v>21</v>
      </c>
      <c r="P1627" s="59">
        <v>21</v>
      </c>
      <c r="Q1627" s="59">
        <v>21</v>
      </c>
      <c r="R1627" s="59">
        <v>21238</v>
      </c>
      <c r="S1627" s="90"/>
      <c r="T1627" s="90"/>
      <c r="U1627" s="91"/>
    </row>
    <row r="1628" spans="1:21" ht="13.2" x14ac:dyDescent="0.25">
      <c r="A1628" s="59" t="s">
        <v>2025</v>
      </c>
      <c r="B1628" s="59" t="s">
        <v>3784</v>
      </c>
      <c r="C1628" s="59" t="s">
        <v>3792</v>
      </c>
      <c r="D1628" s="59" t="s">
        <v>141</v>
      </c>
      <c r="E1628" s="59">
        <v>0</v>
      </c>
      <c r="F1628" s="59">
        <v>0</v>
      </c>
      <c r="G1628" s="59">
        <v>0</v>
      </c>
      <c r="H1628" s="59">
        <v>0</v>
      </c>
      <c r="I1628" s="59">
        <v>0</v>
      </c>
      <c r="J1628" s="59">
        <v>0</v>
      </c>
      <c r="K1628" s="59">
        <v>0</v>
      </c>
      <c r="L1628" s="59">
        <v>0</v>
      </c>
      <c r="M1628" s="59">
        <v>0</v>
      </c>
      <c r="N1628" s="59">
        <v>0</v>
      </c>
      <c r="O1628" s="59">
        <v>0</v>
      </c>
      <c r="P1628" s="59">
        <v>0</v>
      </c>
      <c r="Q1628" s="59">
        <v>0</v>
      </c>
      <c r="R1628" s="59">
        <v>0</v>
      </c>
      <c r="S1628" s="90"/>
      <c r="T1628" s="90"/>
      <c r="U1628" s="91"/>
    </row>
    <row r="1629" spans="1:21" ht="13.2" x14ac:dyDescent="0.25">
      <c r="A1629" s="59" t="s">
        <v>2026</v>
      </c>
      <c r="B1629" s="59" t="s">
        <v>3784</v>
      </c>
      <c r="C1629" s="59" t="s">
        <v>3793</v>
      </c>
      <c r="D1629" s="59" t="s">
        <v>141</v>
      </c>
      <c r="E1629" s="59">
        <v>4732</v>
      </c>
      <c r="F1629" s="59">
        <v>4732</v>
      </c>
      <c r="G1629" s="59">
        <v>4732</v>
      </c>
      <c r="H1629" s="59">
        <v>4732</v>
      </c>
      <c r="I1629" s="59">
        <v>4732</v>
      </c>
      <c r="J1629" s="59">
        <v>4732</v>
      </c>
      <c r="K1629" s="59">
        <v>4732</v>
      </c>
      <c r="L1629" s="59">
        <v>4732</v>
      </c>
      <c r="M1629" s="59">
        <v>4732</v>
      </c>
      <c r="N1629" s="59">
        <v>4732</v>
      </c>
      <c r="O1629" s="59">
        <v>4732</v>
      </c>
      <c r="P1629" s="59">
        <v>4732</v>
      </c>
      <c r="Q1629" s="59">
        <v>4732</v>
      </c>
      <c r="R1629" s="59">
        <v>4732297</v>
      </c>
      <c r="S1629" s="90"/>
      <c r="T1629" s="90"/>
      <c r="U1629" s="91"/>
    </row>
    <row r="1630" spans="1:21" ht="13.2" x14ac:dyDescent="0.25">
      <c r="A1630" s="59" t="s">
        <v>2027</v>
      </c>
      <c r="B1630" s="59" t="s">
        <v>3784</v>
      </c>
      <c r="C1630" s="59" t="s">
        <v>3794</v>
      </c>
      <c r="D1630" s="59" t="s">
        <v>141</v>
      </c>
      <c r="E1630" s="59">
        <v>0</v>
      </c>
      <c r="F1630" s="59">
        <v>0</v>
      </c>
      <c r="G1630" s="59">
        <v>0</v>
      </c>
      <c r="H1630" s="59">
        <v>0</v>
      </c>
      <c r="I1630" s="59">
        <v>0</v>
      </c>
      <c r="J1630" s="59">
        <v>0</v>
      </c>
      <c r="K1630" s="59">
        <v>0</v>
      </c>
      <c r="L1630" s="59">
        <v>0</v>
      </c>
      <c r="M1630" s="59">
        <v>0</v>
      </c>
      <c r="N1630" s="59">
        <v>0</v>
      </c>
      <c r="O1630" s="59">
        <v>0</v>
      </c>
      <c r="P1630" s="59">
        <v>0</v>
      </c>
      <c r="Q1630" s="59">
        <v>0</v>
      </c>
      <c r="R1630" s="59">
        <v>0</v>
      </c>
      <c r="S1630" s="90"/>
      <c r="T1630" s="90"/>
      <c r="U1630" s="91"/>
    </row>
    <row r="1631" spans="1:21" ht="13.2" x14ac:dyDescent="0.25">
      <c r="A1631" s="59" t="s">
        <v>2028</v>
      </c>
      <c r="B1631" s="59" t="s">
        <v>3784</v>
      </c>
      <c r="C1631" s="59" t="s">
        <v>3795</v>
      </c>
      <c r="D1631" s="59" t="s">
        <v>141</v>
      </c>
      <c r="E1631" s="59">
        <v>967</v>
      </c>
      <c r="F1631" s="59">
        <v>967</v>
      </c>
      <c r="G1631" s="59">
        <v>967</v>
      </c>
      <c r="H1631" s="59">
        <v>967</v>
      </c>
      <c r="I1631" s="59">
        <v>967</v>
      </c>
      <c r="J1631" s="59">
        <v>967</v>
      </c>
      <c r="K1631" s="59">
        <v>967</v>
      </c>
      <c r="L1631" s="59">
        <v>967</v>
      </c>
      <c r="M1631" s="59">
        <v>967</v>
      </c>
      <c r="N1631" s="59">
        <v>967</v>
      </c>
      <c r="O1631" s="59">
        <v>967</v>
      </c>
      <c r="P1631" s="59">
        <v>967</v>
      </c>
      <c r="Q1631" s="59">
        <v>967</v>
      </c>
      <c r="R1631" s="59">
        <v>967388</v>
      </c>
      <c r="S1631" s="90"/>
      <c r="T1631" s="90"/>
      <c r="U1631" s="91"/>
    </row>
    <row r="1632" spans="1:21" ht="13.2" x14ac:dyDescent="0.25">
      <c r="A1632" s="59" t="s">
        <v>2029</v>
      </c>
      <c r="B1632" s="59" t="s">
        <v>3784</v>
      </c>
      <c r="C1632" s="59" t="s">
        <v>3796</v>
      </c>
      <c r="D1632" s="59" t="s">
        <v>141</v>
      </c>
      <c r="E1632" s="59">
        <v>0</v>
      </c>
      <c r="F1632" s="59">
        <v>0</v>
      </c>
      <c r="G1632" s="59">
        <v>0</v>
      </c>
      <c r="H1632" s="59">
        <v>0</v>
      </c>
      <c r="I1632" s="59">
        <v>0</v>
      </c>
      <c r="J1632" s="59">
        <v>0</v>
      </c>
      <c r="K1632" s="59">
        <v>0</v>
      </c>
      <c r="L1632" s="59">
        <v>0</v>
      </c>
      <c r="M1632" s="59">
        <v>0</v>
      </c>
      <c r="N1632" s="59">
        <v>0</v>
      </c>
      <c r="O1632" s="59">
        <v>0</v>
      </c>
      <c r="P1632" s="59">
        <v>0</v>
      </c>
      <c r="Q1632" s="59">
        <v>0</v>
      </c>
      <c r="R1632" s="59">
        <v>0</v>
      </c>
      <c r="S1632" s="90"/>
      <c r="T1632" s="90"/>
      <c r="U1632" s="91"/>
    </row>
    <row r="1633" spans="1:21" ht="13.2" x14ac:dyDescent="0.25">
      <c r="A1633" s="59" t="s">
        <v>2030</v>
      </c>
      <c r="B1633" s="59" t="s">
        <v>3784</v>
      </c>
      <c r="C1633" s="59" t="s">
        <v>3797</v>
      </c>
      <c r="D1633" s="59" t="s">
        <v>141</v>
      </c>
      <c r="E1633" s="59">
        <v>2968</v>
      </c>
      <c r="F1633" s="59">
        <v>2968</v>
      </c>
      <c r="G1633" s="59">
        <v>2968</v>
      </c>
      <c r="H1633" s="59">
        <v>2968</v>
      </c>
      <c r="I1633" s="59">
        <v>2968</v>
      </c>
      <c r="J1633" s="59">
        <v>2968</v>
      </c>
      <c r="K1633" s="59">
        <v>2968</v>
      </c>
      <c r="L1633" s="59">
        <v>2968</v>
      </c>
      <c r="M1633" s="59">
        <v>2968</v>
      </c>
      <c r="N1633" s="59">
        <v>2968</v>
      </c>
      <c r="O1633" s="59">
        <v>2968</v>
      </c>
      <c r="P1633" s="59">
        <v>2968</v>
      </c>
      <c r="Q1633" s="59">
        <v>2968</v>
      </c>
      <c r="R1633" s="59">
        <v>2967832</v>
      </c>
      <c r="S1633" s="90"/>
      <c r="T1633" s="90"/>
      <c r="U1633" s="91"/>
    </row>
    <row r="1634" spans="1:21" ht="13.2" x14ac:dyDescent="0.25">
      <c r="A1634" s="59" t="s">
        <v>2031</v>
      </c>
      <c r="B1634" s="59" t="s">
        <v>3784</v>
      </c>
      <c r="C1634" s="59" t="s">
        <v>3798</v>
      </c>
      <c r="D1634" s="59" t="s">
        <v>141</v>
      </c>
      <c r="E1634" s="59">
        <v>0</v>
      </c>
      <c r="F1634" s="59">
        <v>0</v>
      </c>
      <c r="G1634" s="59">
        <v>0</v>
      </c>
      <c r="H1634" s="59">
        <v>0</v>
      </c>
      <c r="I1634" s="59">
        <v>0</v>
      </c>
      <c r="J1634" s="59">
        <v>0</v>
      </c>
      <c r="K1634" s="59">
        <v>0</v>
      </c>
      <c r="L1634" s="59">
        <v>0</v>
      </c>
      <c r="M1634" s="59">
        <v>0</v>
      </c>
      <c r="N1634" s="59">
        <v>0</v>
      </c>
      <c r="O1634" s="59">
        <v>0</v>
      </c>
      <c r="P1634" s="59">
        <v>0</v>
      </c>
      <c r="Q1634" s="59">
        <v>0</v>
      </c>
      <c r="R1634" s="59">
        <v>0</v>
      </c>
      <c r="S1634" s="90"/>
      <c r="T1634" s="90"/>
      <c r="U1634" s="91"/>
    </row>
    <row r="1635" spans="1:21" ht="13.2" x14ac:dyDescent="0.25">
      <c r="A1635" s="59" t="s">
        <v>2032</v>
      </c>
      <c r="B1635" s="59" t="s">
        <v>3784</v>
      </c>
      <c r="C1635" s="59" t="s">
        <v>3799</v>
      </c>
      <c r="D1635" s="59" t="s">
        <v>141</v>
      </c>
      <c r="E1635" s="59">
        <v>3459</v>
      </c>
      <c r="F1635" s="59">
        <v>3459</v>
      </c>
      <c r="G1635" s="59">
        <v>3459</v>
      </c>
      <c r="H1635" s="59">
        <v>3459</v>
      </c>
      <c r="I1635" s="59">
        <v>3459</v>
      </c>
      <c r="J1635" s="59">
        <v>3459</v>
      </c>
      <c r="K1635" s="59">
        <v>3459</v>
      </c>
      <c r="L1635" s="59">
        <v>3459</v>
      </c>
      <c r="M1635" s="59">
        <v>3459</v>
      </c>
      <c r="N1635" s="59">
        <v>3459</v>
      </c>
      <c r="O1635" s="59">
        <v>3459</v>
      </c>
      <c r="P1635" s="59">
        <v>3459</v>
      </c>
      <c r="Q1635" s="59">
        <v>3459</v>
      </c>
      <c r="R1635" s="59">
        <v>3458656</v>
      </c>
      <c r="S1635" s="90"/>
      <c r="T1635" s="90"/>
      <c r="U1635" s="91"/>
    </row>
    <row r="1636" spans="1:21" ht="13.2" x14ac:dyDescent="0.25">
      <c r="A1636" s="59" t="s">
        <v>2033</v>
      </c>
      <c r="B1636" s="59" t="s">
        <v>3784</v>
      </c>
      <c r="C1636" s="59" t="s">
        <v>3800</v>
      </c>
      <c r="D1636" s="59" t="s">
        <v>141</v>
      </c>
      <c r="E1636" s="59">
        <v>0</v>
      </c>
      <c r="F1636" s="59">
        <v>0</v>
      </c>
      <c r="G1636" s="59">
        <v>0</v>
      </c>
      <c r="H1636" s="59">
        <v>0</v>
      </c>
      <c r="I1636" s="59">
        <v>0</v>
      </c>
      <c r="J1636" s="59">
        <v>0</v>
      </c>
      <c r="K1636" s="59">
        <v>0</v>
      </c>
      <c r="L1636" s="59">
        <v>0</v>
      </c>
      <c r="M1636" s="59">
        <v>0</v>
      </c>
      <c r="N1636" s="59">
        <v>0</v>
      </c>
      <c r="O1636" s="59">
        <v>0</v>
      </c>
      <c r="P1636" s="59">
        <v>0</v>
      </c>
      <c r="Q1636" s="59">
        <v>0</v>
      </c>
      <c r="R1636" s="59">
        <v>0</v>
      </c>
      <c r="S1636" s="90"/>
      <c r="T1636" s="90"/>
      <c r="U1636" s="91"/>
    </row>
    <row r="1637" spans="1:21" ht="13.2" x14ac:dyDescent="0.25">
      <c r="A1637" s="59" t="s">
        <v>2034</v>
      </c>
      <c r="B1637" s="59" t="s">
        <v>3784</v>
      </c>
      <c r="C1637" s="59" t="s">
        <v>3801</v>
      </c>
      <c r="D1637" s="59" t="s">
        <v>141</v>
      </c>
      <c r="E1637" s="59">
        <v>5741</v>
      </c>
      <c r="F1637" s="59">
        <v>5741</v>
      </c>
      <c r="G1637" s="59">
        <v>5741</v>
      </c>
      <c r="H1637" s="59">
        <v>5741</v>
      </c>
      <c r="I1637" s="59">
        <v>5741</v>
      </c>
      <c r="J1637" s="59">
        <v>5741</v>
      </c>
      <c r="K1637" s="59">
        <v>5741</v>
      </c>
      <c r="L1637" s="59">
        <v>5741</v>
      </c>
      <c r="M1637" s="59">
        <v>5741</v>
      </c>
      <c r="N1637" s="59">
        <v>5741</v>
      </c>
      <c r="O1637" s="59">
        <v>5741</v>
      </c>
      <c r="P1637" s="59">
        <v>5741</v>
      </c>
      <c r="Q1637" s="59">
        <v>5741</v>
      </c>
      <c r="R1637" s="59">
        <v>5740928</v>
      </c>
      <c r="S1637" s="90"/>
      <c r="T1637" s="90"/>
      <c r="U1637" s="91"/>
    </row>
    <row r="1638" spans="1:21" ht="13.2" x14ac:dyDescent="0.25">
      <c r="A1638" s="59" t="s">
        <v>2035</v>
      </c>
      <c r="B1638" s="59" t="s">
        <v>3784</v>
      </c>
      <c r="C1638" s="59" t="s">
        <v>3802</v>
      </c>
      <c r="D1638" s="59" t="s">
        <v>141</v>
      </c>
      <c r="E1638" s="59">
        <v>0</v>
      </c>
      <c r="F1638" s="59">
        <v>0</v>
      </c>
      <c r="G1638" s="59">
        <v>0</v>
      </c>
      <c r="H1638" s="59">
        <v>0</v>
      </c>
      <c r="I1638" s="59">
        <v>0</v>
      </c>
      <c r="J1638" s="59">
        <v>0</v>
      </c>
      <c r="K1638" s="59">
        <v>0</v>
      </c>
      <c r="L1638" s="59">
        <v>0</v>
      </c>
      <c r="M1638" s="59">
        <v>0</v>
      </c>
      <c r="N1638" s="59">
        <v>0</v>
      </c>
      <c r="O1638" s="59">
        <v>0</v>
      </c>
      <c r="P1638" s="59">
        <v>0</v>
      </c>
      <c r="Q1638" s="59">
        <v>0</v>
      </c>
      <c r="R1638" s="59">
        <v>0</v>
      </c>
      <c r="S1638" s="90"/>
      <c r="T1638" s="90"/>
      <c r="U1638" s="91"/>
    </row>
    <row r="1639" spans="1:21" ht="13.2" x14ac:dyDescent="0.25">
      <c r="A1639" s="59" t="s">
        <v>2036</v>
      </c>
      <c r="B1639" s="59" t="s">
        <v>3784</v>
      </c>
      <c r="C1639" s="59" t="s">
        <v>3803</v>
      </c>
      <c r="D1639" s="59" t="s">
        <v>141</v>
      </c>
      <c r="E1639" s="59">
        <v>1407</v>
      </c>
      <c r="F1639" s="59">
        <v>1407</v>
      </c>
      <c r="G1639" s="59">
        <v>1407</v>
      </c>
      <c r="H1639" s="59">
        <v>1407</v>
      </c>
      <c r="I1639" s="59">
        <v>1407</v>
      </c>
      <c r="J1639" s="59">
        <v>1407</v>
      </c>
      <c r="K1639" s="59">
        <v>1407</v>
      </c>
      <c r="L1639" s="59">
        <v>1407</v>
      </c>
      <c r="M1639" s="59">
        <v>1407</v>
      </c>
      <c r="N1639" s="59">
        <v>1407</v>
      </c>
      <c r="O1639" s="59">
        <v>1407</v>
      </c>
      <c r="P1639" s="59">
        <v>1407</v>
      </c>
      <c r="Q1639" s="59">
        <v>1407</v>
      </c>
      <c r="R1639" s="59">
        <v>1407438</v>
      </c>
      <c r="S1639" s="90"/>
      <c r="T1639" s="90"/>
      <c r="U1639" s="91"/>
    </row>
    <row r="1640" spans="1:21" ht="13.2" x14ac:dyDescent="0.25">
      <c r="A1640" s="59" t="s">
        <v>2037</v>
      </c>
      <c r="B1640" s="59" t="s">
        <v>3784</v>
      </c>
      <c r="C1640" s="59" t="s">
        <v>3804</v>
      </c>
      <c r="D1640" s="59" t="s">
        <v>141</v>
      </c>
      <c r="E1640" s="59">
        <v>0</v>
      </c>
      <c r="F1640" s="59">
        <v>0</v>
      </c>
      <c r="G1640" s="59">
        <v>0</v>
      </c>
      <c r="H1640" s="59">
        <v>0</v>
      </c>
      <c r="I1640" s="59">
        <v>0</v>
      </c>
      <c r="J1640" s="59">
        <v>0</v>
      </c>
      <c r="K1640" s="59">
        <v>0</v>
      </c>
      <c r="L1640" s="59">
        <v>0</v>
      </c>
      <c r="M1640" s="59">
        <v>0</v>
      </c>
      <c r="N1640" s="59">
        <v>0</v>
      </c>
      <c r="O1640" s="59">
        <v>0</v>
      </c>
      <c r="P1640" s="59">
        <v>0</v>
      </c>
      <c r="Q1640" s="59">
        <v>0</v>
      </c>
      <c r="R1640" s="59">
        <v>0</v>
      </c>
      <c r="S1640" s="90"/>
      <c r="T1640" s="90"/>
      <c r="U1640" s="91"/>
    </row>
    <row r="1641" spans="1:21" ht="13.2" x14ac:dyDescent="0.25">
      <c r="A1641" s="59" t="s">
        <v>2038</v>
      </c>
      <c r="B1641" s="59" t="s">
        <v>3784</v>
      </c>
      <c r="C1641" s="59" t="s">
        <v>3805</v>
      </c>
      <c r="D1641" s="59" t="s">
        <v>141</v>
      </c>
      <c r="E1641" s="59">
        <v>0</v>
      </c>
      <c r="F1641" s="59">
        <v>0</v>
      </c>
      <c r="G1641" s="59">
        <v>0</v>
      </c>
      <c r="H1641" s="59">
        <v>0</v>
      </c>
      <c r="I1641" s="59">
        <v>0</v>
      </c>
      <c r="J1641" s="59">
        <v>0</v>
      </c>
      <c r="K1641" s="59">
        <v>0</v>
      </c>
      <c r="L1641" s="59">
        <v>0</v>
      </c>
      <c r="M1641" s="59">
        <v>0</v>
      </c>
      <c r="N1641" s="59">
        <v>0</v>
      </c>
      <c r="O1641" s="59">
        <v>0</v>
      </c>
      <c r="P1641" s="59">
        <v>0</v>
      </c>
      <c r="Q1641" s="59">
        <v>0</v>
      </c>
      <c r="R1641" s="59">
        <v>0</v>
      </c>
      <c r="S1641" s="90"/>
      <c r="T1641" s="90"/>
      <c r="U1641" s="91"/>
    </row>
    <row r="1642" spans="1:21" ht="13.2" x14ac:dyDescent="0.25">
      <c r="A1642" s="59" t="s">
        <v>2039</v>
      </c>
      <c r="B1642" s="59" t="s">
        <v>3784</v>
      </c>
      <c r="C1642" s="59" t="s">
        <v>3806</v>
      </c>
      <c r="D1642" s="59" t="s">
        <v>141</v>
      </c>
      <c r="E1642" s="59">
        <v>0</v>
      </c>
      <c r="F1642" s="59">
        <v>0</v>
      </c>
      <c r="G1642" s="59">
        <v>0</v>
      </c>
      <c r="H1642" s="59">
        <v>0</v>
      </c>
      <c r="I1642" s="59">
        <v>0</v>
      </c>
      <c r="J1642" s="59">
        <v>0</v>
      </c>
      <c r="K1642" s="59">
        <v>0</v>
      </c>
      <c r="L1642" s="59">
        <v>0</v>
      </c>
      <c r="M1642" s="59">
        <v>0</v>
      </c>
      <c r="N1642" s="59">
        <v>0</v>
      </c>
      <c r="O1642" s="59">
        <v>0</v>
      </c>
      <c r="P1642" s="59">
        <v>0</v>
      </c>
      <c r="Q1642" s="59">
        <v>0</v>
      </c>
      <c r="R1642" s="59">
        <v>0</v>
      </c>
      <c r="S1642" s="90"/>
      <c r="T1642" s="90"/>
      <c r="U1642" s="91"/>
    </row>
    <row r="1643" spans="1:21" ht="13.2" x14ac:dyDescent="0.25">
      <c r="A1643" s="59" t="s">
        <v>2040</v>
      </c>
      <c r="B1643" s="59" t="s">
        <v>3784</v>
      </c>
      <c r="C1643" s="59" t="s">
        <v>3807</v>
      </c>
      <c r="D1643" s="59" t="s">
        <v>141</v>
      </c>
      <c r="E1643" s="59">
        <v>26439</v>
      </c>
      <c r="F1643" s="59">
        <v>26350</v>
      </c>
      <c r="G1643" s="59">
        <v>26460</v>
      </c>
      <c r="H1643" s="59">
        <v>26456</v>
      </c>
      <c r="I1643" s="59">
        <v>26458</v>
      </c>
      <c r="J1643" s="59">
        <v>26462</v>
      </c>
      <c r="K1643" s="59">
        <v>26462</v>
      </c>
      <c r="L1643" s="59">
        <v>26462</v>
      </c>
      <c r="M1643" s="59">
        <v>26033</v>
      </c>
      <c r="N1643" s="59">
        <v>26452</v>
      </c>
      <c r="O1643" s="59">
        <v>26425</v>
      </c>
      <c r="P1643" s="59">
        <v>26439</v>
      </c>
      <c r="Q1643" s="59">
        <v>26439</v>
      </c>
      <c r="R1643" s="59">
        <v>26408266</v>
      </c>
      <c r="S1643" s="90"/>
      <c r="T1643" s="90"/>
      <c r="U1643" s="91"/>
    </row>
    <row r="1644" spans="1:21" ht="13.2" x14ac:dyDescent="0.25">
      <c r="A1644" s="59" t="s">
        <v>2041</v>
      </c>
      <c r="B1644" s="59" t="s">
        <v>3784</v>
      </c>
      <c r="C1644" s="59" t="s">
        <v>3808</v>
      </c>
      <c r="D1644" s="59" t="s">
        <v>141</v>
      </c>
      <c r="E1644" s="59">
        <v>0</v>
      </c>
      <c r="F1644" s="59">
        <v>0</v>
      </c>
      <c r="G1644" s="59">
        <v>0</v>
      </c>
      <c r="H1644" s="59">
        <v>0</v>
      </c>
      <c r="I1644" s="59">
        <v>0</v>
      </c>
      <c r="J1644" s="59">
        <v>0</v>
      </c>
      <c r="K1644" s="59">
        <v>0</v>
      </c>
      <c r="L1644" s="59">
        <v>0</v>
      </c>
      <c r="M1644" s="59">
        <v>0</v>
      </c>
      <c r="N1644" s="59">
        <v>0</v>
      </c>
      <c r="O1644" s="59">
        <v>0</v>
      </c>
      <c r="P1644" s="59">
        <v>0</v>
      </c>
      <c r="Q1644" s="59">
        <v>0</v>
      </c>
      <c r="R1644" s="59">
        <v>0</v>
      </c>
      <c r="S1644" s="90"/>
      <c r="T1644" s="90"/>
      <c r="U1644" s="91"/>
    </row>
    <row r="1645" spans="1:21" ht="13.2" x14ac:dyDescent="0.25">
      <c r="A1645" s="59" t="s">
        <v>2042</v>
      </c>
      <c r="B1645" s="59" t="s">
        <v>3784</v>
      </c>
      <c r="C1645" s="59" t="s">
        <v>3809</v>
      </c>
      <c r="D1645" s="59" t="s">
        <v>141</v>
      </c>
      <c r="E1645" s="59">
        <v>8528</v>
      </c>
      <c r="F1645" s="59">
        <v>8303</v>
      </c>
      <c r="G1645" s="59">
        <v>8304</v>
      </c>
      <c r="H1645" s="59">
        <v>8307</v>
      </c>
      <c r="I1645" s="59">
        <v>8327</v>
      </c>
      <c r="J1645" s="59">
        <v>8536</v>
      </c>
      <c r="K1645" s="59">
        <v>8536</v>
      </c>
      <c r="L1645" s="59">
        <v>8536</v>
      </c>
      <c r="M1645" s="59">
        <v>8537</v>
      </c>
      <c r="N1645" s="59">
        <v>8537</v>
      </c>
      <c r="O1645" s="59">
        <v>8537</v>
      </c>
      <c r="P1645" s="59">
        <v>8537</v>
      </c>
      <c r="Q1645" s="59">
        <v>8537</v>
      </c>
      <c r="R1645" s="59">
        <v>8460641</v>
      </c>
      <c r="S1645" s="90"/>
      <c r="T1645" s="90"/>
      <c r="U1645" s="91"/>
    </row>
    <row r="1646" spans="1:21" ht="13.2" x14ac:dyDescent="0.25">
      <c r="A1646" s="59" t="s">
        <v>2043</v>
      </c>
      <c r="B1646" s="59" t="s">
        <v>3784</v>
      </c>
      <c r="C1646" s="59" t="s">
        <v>3810</v>
      </c>
      <c r="D1646" s="59" t="s">
        <v>141</v>
      </c>
      <c r="E1646" s="59">
        <v>0</v>
      </c>
      <c r="F1646" s="59">
        <v>0</v>
      </c>
      <c r="G1646" s="59">
        <v>0</v>
      </c>
      <c r="H1646" s="59">
        <v>0</v>
      </c>
      <c r="I1646" s="59">
        <v>0</v>
      </c>
      <c r="J1646" s="59">
        <v>0</v>
      </c>
      <c r="K1646" s="59">
        <v>0</v>
      </c>
      <c r="L1646" s="59">
        <v>0</v>
      </c>
      <c r="M1646" s="59">
        <v>0</v>
      </c>
      <c r="N1646" s="59">
        <v>0</v>
      </c>
      <c r="O1646" s="59">
        <v>0</v>
      </c>
      <c r="P1646" s="59">
        <v>0</v>
      </c>
      <c r="Q1646" s="59">
        <v>0</v>
      </c>
      <c r="R1646" s="59">
        <v>0</v>
      </c>
      <c r="S1646" s="90"/>
      <c r="T1646" s="90"/>
      <c r="U1646" s="91"/>
    </row>
    <row r="1647" spans="1:21" ht="13.2" x14ac:dyDescent="0.25">
      <c r="A1647" s="59" t="s">
        <v>2045</v>
      </c>
      <c r="B1647" s="59" t="s">
        <v>3784</v>
      </c>
      <c r="C1647" s="59" t="s">
        <v>3812</v>
      </c>
      <c r="D1647" s="59" t="s">
        <v>141</v>
      </c>
      <c r="E1647" s="59">
        <v>47467</v>
      </c>
      <c r="F1647" s="59">
        <v>48879</v>
      </c>
      <c r="G1647" s="59">
        <v>48956</v>
      </c>
      <c r="H1647" s="59">
        <v>53581</v>
      </c>
      <c r="I1647" s="59">
        <v>49302</v>
      </c>
      <c r="J1647" s="59">
        <v>49278</v>
      </c>
      <c r="K1647" s="59">
        <v>49268</v>
      </c>
      <c r="L1647" s="59">
        <v>49266</v>
      </c>
      <c r="M1647" s="59">
        <v>49446</v>
      </c>
      <c r="N1647" s="59">
        <v>58464</v>
      </c>
      <c r="O1647" s="59">
        <v>58657</v>
      </c>
      <c r="P1647" s="59">
        <v>58833</v>
      </c>
      <c r="Q1647" s="59">
        <v>63717</v>
      </c>
      <c r="R1647" s="59">
        <v>52460079</v>
      </c>
      <c r="S1647" s="90"/>
      <c r="T1647" s="90"/>
      <c r="U1647" s="91"/>
    </row>
    <row r="1648" spans="1:21" ht="13.2" x14ac:dyDescent="0.25">
      <c r="A1648" s="59" t="s">
        <v>2046</v>
      </c>
      <c r="B1648" s="59" t="s">
        <v>1686</v>
      </c>
      <c r="C1648" s="59" t="s">
        <v>3813</v>
      </c>
      <c r="D1648" s="59" t="s">
        <v>141</v>
      </c>
      <c r="E1648" s="59">
        <v>0</v>
      </c>
      <c r="F1648" s="59">
        <v>0</v>
      </c>
      <c r="G1648" s="59">
        <v>0</v>
      </c>
      <c r="H1648" s="59">
        <v>0</v>
      </c>
      <c r="I1648" s="59">
        <v>0</v>
      </c>
      <c r="J1648" s="59">
        <v>0</v>
      </c>
      <c r="K1648" s="59">
        <v>0</v>
      </c>
      <c r="L1648" s="59">
        <v>0</v>
      </c>
      <c r="M1648" s="59">
        <v>0</v>
      </c>
      <c r="N1648" s="59">
        <v>0</v>
      </c>
      <c r="O1648" s="59">
        <v>0</v>
      </c>
      <c r="P1648" s="59">
        <v>0</v>
      </c>
      <c r="Q1648" s="59">
        <v>0</v>
      </c>
      <c r="R1648" s="59">
        <v>0</v>
      </c>
      <c r="S1648" s="90"/>
      <c r="T1648" s="90"/>
      <c r="U1648" s="91"/>
    </row>
    <row r="1649" spans="1:21" ht="13.2" x14ac:dyDescent="0.25">
      <c r="A1649" s="59" t="s">
        <v>2047</v>
      </c>
      <c r="B1649" s="59" t="s">
        <v>1686</v>
      </c>
      <c r="C1649" s="59" t="s">
        <v>3814</v>
      </c>
      <c r="D1649" s="59" t="s">
        <v>141</v>
      </c>
      <c r="E1649" s="59">
        <v>1175</v>
      </c>
      <c r="F1649" s="59">
        <v>1175</v>
      </c>
      <c r="G1649" s="59">
        <v>1175</v>
      </c>
      <c r="H1649" s="59">
        <v>1175</v>
      </c>
      <c r="I1649" s="59">
        <v>1175</v>
      </c>
      <c r="J1649" s="59">
        <v>1175</v>
      </c>
      <c r="K1649" s="59">
        <v>1175</v>
      </c>
      <c r="L1649" s="59">
        <v>1175</v>
      </c>
      <c r="M1649" s="59">
        <v>1175</v>
      </c>
      <c r="N1649" s="59">
        <v>1175</v>
      </c>
      <c r="O1649" s="59">
        <v>1175</v>
      </c>
      <c r="P1649" s="59">
        <v>1175</v>
      </c>
      <c r="Q1649" s="59">
        <v>1175</v>
      </c>
      <c r="R1649" s="59">
        <v>1174683</v>
      </c>
      <c r="S1649" s="90"/>
      <c r="T1649" s="90"/>
      <c r="U1649" s="91"/>
    </row>
    <row r="1650" spans="1:21" ht="13.2" x14ac:dyDescent="0.25">
      <c r="A1650" s="59" t="s">
        <v>2048</v>
      </c>
      <c r="B1650" s="59" t="s">
        <v>1686</v>
      </c>
      <c r="C1650" s="59" t="s">
        <v>3815</v>
      </c>
      <c r="D1650" s="59" t="s">
        <v>141</v>
      </c>
      <c r="E1650" s="59">
        <v>0</v>
      </c>
      <c r="F1650" s="59">
        <v>0</v>
      </c>
      <c r="G1650" s="59">
        <v>0</v>
      </c>
      <c r="H1650" s="59">
        <v>0</v>
      </c>
      <c r="I1650" s="59">
        <v>0</v>
      </c>
      <c r="J1650" s="59">
        <v>0</v>
      </c>
      <c r="K1650" s="59">
        <v>0</v>
      </c>
      <c r="L1650" s="59">
        <v>0</v>
      </c>
      <c r="M1650" s="59">
        <v>0</v>
      </c>
      <c r="N1650" s="59">
        <v>0</v>
      </c>
      <c r="O1650" s="59">
        <v>0</v>
      </c>
      <c r="P1650" s="59">
        <v>0</v>
      </c>
      <c r="Q1650" s="59">
        <v>0</v>
      </c>
      <c r="R1650" s="59">
        <v>0</v>
      </c>
      <c r="S1650" s="90"/>
      <c r="T1650" s="90"/>
      <c r="U1650" s="91"/>
    </row>
    <row r="1651" spans="1:21" ht="13.2" x14ac:dyDescent="0.25">
      <c r="A1651" s="59" t="s">
        <v>2049</v>
      </c>
      <c r="B1651" s="59" t="s">
        <v>1686</v>
      </c>
      <c r="C1651" s="59" t="s">
        <v>3816</v>
      </c>
      <c r="D1651" s="59" t="s">
        <v>141</v>
      </c>
      <c r="E1651" s="59">
        <v>8876</v>
      </c>
      <c r="F1651" s="59">
        <v>8876</v>
      </c>
      <c r="G1651" s="59">
        <v>8876</v>
      </c>
      <c r="H1651" s="59">
        <v>8876</v>
      </c>
      <c r="I1651" s="59">
        <v>8876</v>
      </c>
      <c r="J1651" s="59">
        <v>8876</v>
      </c>
      <c r="K1651" s="59">
        <v>8876</v>
      </c>
      <c r="L1651" s="59">
        <v>8876</v>
      </c>
      <c r="M1651" s="59">
        <v>8876</v>
      </c>
      <c r="N1651" s="59">
        <v>8876</v>
      </c>
      <c r="O1651" s="59">
        <v>8876</v>
      </c>
      <c r="P1651" s="59">
        <v>8876</v>
      </c>
      <c r="Q1651" s="59">
        <v>8876</v>
      </c>
      <c r="R1651" s="59">
        <v>8876073</v>
      </c>
      <c r="S1651" s="90"/>
      <c r="T1651" s="90"/>
      <c r="U1651" s="91"/>
    </row>
    <row r="1652" spans="1:21" ht="13.2" x14ac:dyDescent="0.25">
      <c r="A1652" s="59" t="s">
        <v>2050</v>
      </c>
      <c r="B1652" s="59" t="s">
        <v>1686</v>
      </c>
      <c r="C1652" s="59" t="s">
        <v>3817</v>
      </c>
      <c r="D1652" s="59" t="s">
        <v>141</v>
      </c>
      <c r="E1652" s="59">
        <v>0</v>
      </c>
      <c r="F1652" s="59">
        <v>0</v>
      </c>
      <c r="G1652" s="59">
        <v>0</v>
      </c>
      <c r="H1652" s="59">
        <v>0</v>
      </c>
      <c r="I1652" s="59">
        <v>0</v>
      </c>
      <c r="J1652" s="59">
        <v>0</v>
      </c>
      <c r="K1652" s="59">
        <v>0</v>
      </c>
      <c r="L1652" s="59">
        <v>0</v>
      </c>
      <c r="M1652" s="59">
        <v>0</v>
      </c>
      <c r="N1652" s="59">
        <v>0</v>
      </c>
      <c r="O1652" s="59">
        <v>0</v>
      </c>
      <c r="P1652" s="59">
        <v>0</v>
      </c>
      <c r="Q1652" s="59">
        <v>0</v>
      </c>
      <c r="R1652" s="59">
        <v>0</v>
      </c>
      <c r="S1652" s="90"/>
      <c r="T1652" s="90"/>
      <c r="U1652" s="91"/>
    </row>
    <row r="1653" spans="1:21" ht="13.2" x14ac:dyDescent="0.25">
      <c r="A1653" s="59" t="s">
        <v>2051</v>
      </c>
      <c r="B1653" s="59" t="s">
        <v>1686</v>
      </c>
      <c r="C1653" s="59" t="s">
        <v>3818</v>
      </c>
      <c r="D1653" s="59" t="s">
        <v>141</v>
      </c>
      <c r="E1653" s="59">
        <v>0</v>
      </c>
      <c r="F1653" s="59">
        <v>0</v>
      </c>
      <c r="G1653" s="59">
        <v>0</v>
      </c>
      <c r="H1653" s="59">
        <v>0</v>
      </c>
      <c r="I1653" s="59">
        <v>0</v>
      </c>
      <c r="J1653" s="59">
        <v>0</v>
      </c>
      <c r="K1653" s="59">
        <v>0</v>
      </c>
      <c r="L1653" s="59">
        <v>0</v>
      </c>
      <c r="M1653" s="59">
        <v>0</v>
      </c>
      <c r="N1653" s="59">
        <v>0</v>
      </c>
      <c r="O1653" s="59">
        <v>0</v>
      </c>
      <c r="P1653" s="59">
        <v>0</v>
      </c>
      <c r="Q1653" s="59">
        <v>0</v>
      </c>
      <c r="R1653" s="59">
        <v>0</v>
      </c>
      <c r="S1653" s="90"/>
      <c r="T1653" s="90"/>
      <c r="U1653" s="91"/>
    </row>
    <row r="1654" spans="1:21" ht="13.2" x14ac:dyDescent="0.25">
      <c r="A1654" s="59" t="s">
        <v>2052</v>
      </c>
      <c r="B1654" s="59" t="s">
        <v>1686</v>
      </c>
      <c r="C1654" s="59" t="s">
        <v>3819</v>
      </c>
      <c r="D1654" s="59" t="s">
        <v>141</v>
      </c>
      <c r="E1654" s="59">
        <v>0</v>
      </c>
      <c r="F1654" s="59">
        <v>0</v>
      </c>
      <c r="G1654" s="59">
        <v>0</v>
      </c>
      <c r="H1654" s="59">
        <v>0</v>
      </c>
      <c r="I1654" s="59">
        <v>0</v>
      </c>
      <c r="J1654" s="59">
        <v>0</v>
      </c>
      <c r="K1654" s="59">
        <v>0</v>
      </c>
      <c r="L1654" s="59">
        <v>0</v>
      </c>
      <c r="M1654" s="59">
        <v>0</v>
      </c>
      <c r="N1654" s="59">
        <v>0</v>
      </c>
      <c r="O1654" s="59">
        <v>0</v>
      </c>
      <c r="P1654" s="59">
        <v>0</v>
      </c>
      <c r="Q1654" s="59">
        <v>0</v>
      </c>
      <c r="R1654" s="59">
        <v>0</v>
      </c>
      <c r="S1654" s="90"/>
      <c r="T1654" s="90"/>
      <c r="U1654" s="91"/>
    </row>
    <row r="1655" spans="1:21" ht="13.2" x14ac:dyDescent="0.25">
      <c r="A1655" s="59" t="s">
        <v>2053</v>
      </c>
      <c r="B1655" s="59" t="s">
        <v>1686</v>
      </c>
      <c r="C1655" s="59" t="s">
        <v>3820</v>
      </c>
      <c r="D1655" s="59" t="s">
        <v>141</v>
      </c>
      <c r="E1655" s="59">
        <v>369</v>
      </c>
      <c r="F1655" s="59">
        <v>369</v>
      </c>
      <c r="G1655" s="59">
        <v>369</v>
      </c>
      <c r="H1655" s="59">
        <v>369</v>
      </c>
      <c r="I1655" s="59">
        <v>369</v>
      </c>
      <c r="J1655" s="59">
        <v>369</v>
      </c>
      <c r="K1655" s="59">
        <v>369</v>
      </c>
      <c r="L1655" s="59">
        <v>369</v>
      </c>
      <c r="M1655" s="59">
        <v>369</v>
      </c>
      <c r="N1655" s="59">
        <v>369</v>
      </c>
      <c r="O1655" s="59">
        <v>369</v>
      </c>
      <c r="P1655" s="59">
        <v>369</v>
      </c>
      <c r="Q1655" s="59">
        <v>369</v>
      </c>
      <c r="R1655" s="59">
        <v>369061</v>
      </c>
      <c r="S1655" s="90"/>
      <c r="T1655" s="90"/>
      <c r="U1655" s="91"/>
    </row>
    <row r="1656" spans="1:21" ht="13.2" x14ac:dyDescent="0.25">
      <c r="A1656" s="59" t="s">
        <v>2054</v>
      </c>
      <c r="B1656" s="59" t="s">
        <v>1686</v>
      </c>
      <c r="C1656" s="59" t="s">
        <v>3821</v>
      </c>
      <c r="D1656" s="59" t="s">
        <v>141</v>
      </c>
      <c r="E1656" s="59">
        <v>0</v>
      </c>
      <c r="F1656" s="59">
        <v>0</v>
      </c>
      <c r="G1656" s="59">
        <v>0</v>
      </c>
      <c r="H1656" s="59">
        <v>0</v>
      </c>
      <c r="I1656" s="59">
        <v>0</v>
      </c>
      <c r="J1656" s="59">
        <v>0</v>
      </c>
      <c r="K1656" s="59">
        <v>0</v>
      </c>
      <c r="L1656" s="59">
        <v>0</v>
      </c>
      <c r="M1656" s="59">
        <v>0</v>
      </c>
      <c r="N1656" s="59">
        <v>0</v>
      </c>
      <c r="O1656" s="59">
        <v>0</v>
      </c>
      <c r="P1656" s="59">
        <v>0</v>
      </c>
      <c r="Q1656" s="59">
        <v>0</v>
      </c>
      <c r="R1656" s="59">
        <v>0</v>
      </c>
      <c r="S1656" s="90"/>
      <c r="T1656" s="90"/>
      <c r="U1656" s="91"/>
    </row>
    <row r="1657" spans="1:21" ht="13.2" x14ac:dyDescent="0.25">
      <c r="A1657" s="59" t="s">
        <v>2055</v>
      </c>
      <c r="B1657" s="59" t="s">
        <v>1686</v>
      </c>
      <c r="C1657" s="59" t="s">
        <v>3822</v>
      </c>
      <c r="D1657" s="59" t="s">
        <v>141</v>
      </c>
      <c r="E1657" s="59">
        <v>113</v>
      </c>
      <c r="F1657" s="59">
        <v>113</v>
      </c>
      <c r="G1657" s="59">
        <v>113</v>
      </c>
      <c r="H1657" s="59">
        <v>113</v>
      </c>
      <c r="I1657" s="59">
        <v>113</v>
      </c>
      <c r="J1657" s="59">
        <v>113</v>
      </c>
      <c r="K1657" s="59">
        <v>113</v>
      </c>
      <c r="L1657" s="59">
        <v>113</v>
      </c>
      <c r="M1657" s="59">
        <v>113</v>
      </c>
      <c r="N1657" s="59">
        <v>113</v>
      </c>
      <c r="O1657" s="59">
        <v>113</v>
      </c>
      <c r="P1657" s="59">
        <v>113</v>
      </c>
      <c r="Q1657" s="59">
        <v>113</v>
      </c>
      <c r="R1657" s="59">
        <v>112871</v>
      </c>
      <c r="S1657" s="90"/>
      <c r="T1657" s="90"/>
      <c r="U1657" s="91"/>
    </row>
    <row r="1658" spans="1:21" ht="13.2" x14ac:dyDescent="0.25">
      <c r="A1658" s="59" t="s">
        <v>2056</v>
      </c>
      <c r="B1658" s="59" t="s">
        <v>1686</v>
      </c>
      <c r="C1658" s="59" t="s">
        <v>3823</v>
      </c>
      <c r="D1658" s="59" t="s">
        <v>141</v>
      </c>
      <c r="E1658" s="59">
        <v>0</v>
      </c>
      <c r="F1658" s="59">
        <v>0</v>
      </c>
      <c r="G1658" s="59">
        <v>0</v>
      </c>
      <c r="H1658" s="59">
        <v>0</v>
      </c>
      <c r="I1658" s="59">
        <v>0</v>
      </c>
      <c r="J1658" s="59">
        <v>0</v>
      </c>
      <c r="K1658" s="59">
        <v>0</v>
      </c>
      <c r="L1658" s="59">
        <v>0</v>
      </c>
      <c r="M1658" s="59">
        <v>0</v>
      </c>
      <c r="N1658" s="59">
        <v>0</v>
      </c>
      <c r="O1658" s="59">
        <v>0</v>
      </c>
      <c r="P1658" s="59">
        <v>0</v>
      </c>
      <c r="Q1658" s="59">
        <v>0</v>
      </c>
      <c r="R1658" s="59">
        <v>0</v>
      </c>
      <c r="S1658" s="90"/>
      <c r="T1658" s="90"/>
      <c r="U1658" s="91"/>
    </row>
    <row r="1659" spans="1:21" ht="13.2" x14ac:dyDescent="0.25">
      <c r="A1659" s="59" t="s">
        <v>2057</v>
      </c>
      <c r="B1659" s="59" t="s">
        <v>1686</v>
      </c>
      <c r="C1659" s="59" t="s">
        <v>3824</v>
      </c>
      <c r="D1659" s="59" t="s">
        <v>141</v>
      </c>
      <c r="E1659" s="59">
        <v>0</v>
      </c>
      <c r="F1659" s="59">
        <v>0</v>
      </c>
      <c r="G1659" s="59">
        <v>0</v>
      </c>
      <c r="H1659" s="59">
        <v>0</v>
      </c>
      <c r="I1659" s="59">
        <v>0</v>
      </c>
      <c r="J1659" s="59">
        <v>0</v>
      </c>
      <c r="K1659" s="59">
        <v>0</v>
      </c>
      <c r="L1659" s="59">
        <v>0</v>
      </c>
      <c r="M1659" s="59">
        <v>0</v>
      </c>
      <c r="N1659" s="59">
        <v>0</v>
      </c>
      <c r="O1659" s="59">
        <v>0</v>
      </c>
      <c r="P1659" s="59">
        <v>0</v>
      </c>
      <c r="Q1659" s="59">
        <v>0</v>
      </c>
      <c r="R1659" s="59">
        <v>0</v>
      </c>
      <c r="S1659" s="90"/>
      <c r="T1659" s="90"/>
      <c r="U1659" s="91"/>
    </row>
    <row r="1660" spans="1:21" ht="13.2" x14ac:dyDescent="0.25">
      <c r="A1660" s="59" t="s">
        <v>2058</v>
      </c>
      <c r="B1660" s="59" t="s">
        <v>1686</v>
      </c>
      <c r="C1660" s="59" t="s">
        <v>3825</v>
      </c>
      <c r="D1660" s="59" t="s">
        <v>141</v>
      </c>
      <c r="E1660" s="59">
        <v>9522</v>
      </c>
      <c r="F1660" s="59">
        <v>9522</v>
      </c>
      <c r="G1660" s="59">
        <v>9522</v>
      </c>
      <c r="H1660" s="59">
        <v>9522</v>
      </c>
      <c r="I1660" s="59">
        <v>9522</v>
      </c>
      <c r="J1660" s="59">
        <v>9522</v>
      </c>
      <c r="K1660" s="59">
        <v>9522</v>
      </c>
      <c r="L1660" s="59">
        <v>0</v>
      </c>
      <c r="M1660" s="59">
        <v>0</v>
      </c>
      <c r="N1660" s="59">
        <v>0</v>
      </c>
      <c r="O1660" s="59">
        <v>0</v>
      </c>
      <c r="P1660" s="59">
        <v>0</v>
      </c>
      <c r="Q1660" s="59">
        <v>0</v>
      </c>
      <c r="R1660" s="59">
        <v>5157737</v>
      </c>
      <c r="S1660" s="90"/>
      <c r="T1660" s="90"/>
      <c r="U1660" s="91"/>
    </row>
    <row r="1661" spans="1:21" ht="13.2" x14ac:dyDescent="0.25">
      <c r="A1661" s="59" t="s">
        <v>2059</v>
      </c>
      <c r="B1661" s="59" t="s">
        <v>1686</v>
      </c>
      <c r="C1661" s="59" t="s">
        <v>3826</v>
      </c>
      <c r="D1661" s="59" t="s">
        <v>141</v>
      </c>
      <c r="E1661" s="59">
        <v>0</v>
      </c>
      <c r="F1661" s="59">
        <v>0</v>
      </c>
      <c r="G1661" s="59">
        <v>0</v>
      </c>
      <c r="H1661" s="59">
        <v>0</v>
      </c>
      <c r="I1661" s="59">
        <v>0</v>
      </c>
      <c r="J1661" s="59">
        <v>0</v>
      </c>
      <c r="K1661" s="59">
        <v>0</v>
      </c>
      <c r="L1661" s="59">
        <v>0</v>
      </c>
      <c r="M1661" s="59">
        <v>0</v>
      </c>
      <c r="N1661" s="59">
        <v>0</v>
      </c>
      <c r="O1661" s="59">
        <v>0</v>
      </c>
      <c r="P1661" s="59">
        <v>0</v>
      </c>
      <c r="Q1661" s="59">
        <v>0</v>
      </c>
      <c r="R1661" s="59">
        <v>0</v>
      </c>
      <c r="S1661" s="90"/>
      <c r="T1661" s="90"/>
      <c r="U1661" s="91"/>
    </row>
    <row r="1662" spans="1:21" ht="13.2" x14ac:dyDescent="0.25">
      <c r="A1662" s="59" t="s">
        <v>2060</v>
      </c>
      <c r="B1662" s="59" t="s">
        <v>1686</v>
      </c>
      <c r="C1662" s="59" t="s">
        <v>3827</v>
      </c>
      <c r="D1662" s="59" t="s">
        <v>141</v>
      </c>
      <c r="E1662" s="59">
        <v>0</v>
      </c>
      <c r="F1662" s="59">
        <v>0</v>
      </c>
      <c r="G1662" s="59">
        <v>0</v>
      </c>
      <c r="H1662" s="59">
        <v>0</v>
      </c>
      <c r="I1662" s="59">
        <v>0</v>
      </c>
      <c r="J1662" s="59">
        <v>0</v>
      </c>
      <c r="K1662" s="59">
        <v>0</v>
      </c>
      <c r="L1662" s="59">
        <v>0</v>
      </c>
      <c r="M1662" s="59">
        <v>0</v>
      </c>
      <c r="N1662" s="59">
        <v>0</v>
      </c>
      <c r="O1662" s="59">
        <v>0</v>
      </c>
      <c r="P1662" s="59">
        <v>0</v>
      </c>
      <c r="Q1662" s="59">
        <v>0</v>
      </c>
      <c r="R1662" s="59">
        <v>0</v>
      </c>
      <c r="S1662" s="90"/>
      <c r="T1662" s="90"/>
      <c r="U1662" s="91"/>
    </row>
    <row r="1663" spans="1:21" ht="13.2" x14ac:dyDescent="0.25">
      <c r="A1663" s="59" t="s">
        <v>2061</v>
      </c>
      <c r="B1663" s="59" t="s">
        <v>1686</v>
      </c>
      <c r="C1663" s="59" t="s">
        <v>3828</v>
      </c>
      <c r="D1663" s="59" t="s">
        <v>141</v>
      </c>
      <c r="E1663" s="59">
        <v>0</v>
      </c>
      <c r="F1663" s="59">
        <v>0</v>
      </c>
      <c r="G1663" s="59">
        <v>0</v>
      </c>
      <c r="H1663" s="59">
        <v>0</v>
      </c>
      <c r="I1663" s="59">
        <v>0</v>
      </c>
      <c r="J1663" s="59">
        <v>0</v>
      </c>
      <c r="K1663" s="59">
        <v>0</v>
      </c>
      <c r="L1663" s="59">
        <v>0</v>
      </c>
      <c r="M1663" s="59">
        <v>0</v>
      </c>
      <c r="N1663" s="59">
        <v>0</v>
      </c>
      <c r="O1663" s="59">
        <v>0</v>
      </c>
      <c r="P1663" s="59">
        <v>0</v>
      </c>
      <c r="Q1663" s="59">
        <v>0</v>
      </c>
      <c r="R1663" s="59">
        <v>0</v>
      </c>
      <c r="S1663" s="90"/>
      <c r="T1663" s="90"/>
      <c r="U1663" s="91"/>
    </row>
    <row r="1664" spans="1:21" ht="13.2" x14ac:dyDescent="0.25">
      <c r="A1664" s="59" t="s">
        <v>2062</v>
      </c>
      <c r="B1664" s="59" t="s">
        <v>1686</v>
      </c>
      <c r="C1664" s="59" t="s">
        <v>3829</v>
      </c>
      <c r="D1664" s="59" t="s">
        <v>141</v>
      </c>
      <c r="E1664" s="59">
        <v>22904</v>
      </c>
      <c r="F1664" s="59">
        <v>22904</v>
      </c>
      <c r="G1664" s="59">
        <v>22904</v>
      </c>
      <c r="H1664" s="59">
        <v>22904</v>
      </c>
      <c r="I1664" s="59">
        <v>22904</v>
      </c>
      <c r="J1664" s="59">
        <v>22904</v>
      </c>
      <c r="K1664" s="59">
        <v>22904</v>
      </c>
      <c r="L1664" s="59">
        <v>22904</v>
      </c>
      <c r="M1664" s="59">
        <v>22904</v>
      </c>
      <c r="N1664" s="59">
        <v>22904</v>
      </c>
      <c r="O1664" s="59">
        <v>22904</v>
      </c>
      <c r="P1664" s="59">
        <v>22904</v>
      </c>
      <c r="Q1664" s="59">
        <v>22904</v>
      </c>
      <c r="R1664" s="59">
        <v>22904035</v>
      </c>
      <c r="S1664" s="90"/>
      <c r="T1664" s="90"/>
      <c r="U1664" s="91"/>
    </row>
    <row r="1665" spans="1:21" ht="13.2" x14ac:dyDescent="0.25">
      <c r="A1665" s="59" t="s">
        <v>2063</v>
      </c>
      <c r="B1665" s="59" t="s">
        <v>1686</v>
      </c>
      <c r="C1665" s="59" t="s">
        <v>3830</v>
      </c>
      <c r="D1665" s="59" t="s">
        <v>141</v>
      </c>
      <c r="E1665" s="59">
        <v>0</v>
      </c>
      <c r="F1665" s="59">
        <v>0</v>
      </c>
      <c r="G1665" s="59">
        <v>0</v>
      </c>
      <c r="H1665" s="59">
        <v>0</v>
      </c>
      <c r="I1665" s="59">
        <v>0</v>
      </c>
      <c r="J1665" s="59">
        <v>0</v>
      </c>
      <c r="K1665" s="59">
        <v>0</v>
      </c>
      <c r="L1665" s="59">
        <v>0</v>
      </c>
      <c r="M1665" s="59">
        <v>0</v>
      </c>
      <c r="N1665" s="59">
        <v>0</v>
      </c>
      <c r="O1665" s="59">
        <v>0</v>
      </c>
      <c r="P1665" s="59">
        <v>0</v>
      </c>
      <c r="Q1665" s="59">
        <v>0</v>
      </c>
      <c r="R1665" s="59">
        <v>0</v>
      </c>
      <c r="S1665" s="90"/>
      <c r="T1665" s="90"/>
      <c r="U1665" s="91"/>
    </row>
    <row r="1666" spans="1:21" ht="13.2" x14ac:dyDescent="0.25">
      <c r="A1666" s="59" t="s">
        <v>2064</v>
      </c>
      <c r="B1666" s="59" t="s">
        <v>1686</v>
      </c>
      <c r="C1666" s="59" t="s">
        <v>3831</v>
      </c>
      <c r="D1666" s="59" t="s">
        <v>141</v>
      </c>
      <c r="E1666" s="59">
        <v>0</v>
      </c>
      <c r="F1666" s="59">
        <v>0</v>
      </c>
      <c r="G1666" s="59">
        <v>0</v>
      </c>
      <c r="H1666" s="59">
        <v>0</v>
      </c>
      <c r="I1666" s="59">
        <v>0</v>
      </c>
      <c r="J1666" s="59">
        <v>0</v>
      </c>
      <c r="K1666" s="59">
        <v>0</v>
      </c>
      <c r="L1666" s="59">
        <v>0</v>
      </c>
      <c r="M1666" s="59">
        <v>0</v>
      </c>
      <c r="N1666" s="59">
        <v>0</v>
      </c>
      <c r="O1666" s="59">
        <v>0</v>
      </c>
      <c r="P1666" s="59">
        <v>0</v>
      </c>
      <c r="Q1666" s="59">
        <v>0</v>
      </c>
      <c r="R1666" s="59">
        <v>0</v>
      </c>
      <c r="S1666" s="90"/>
      <c r="T1666" s="90"/>
      <c r="U1666" s="91"/>
    </row>
    <row r="1667" spans="1:21" ht="13.2" x14ac:dyDescent="0.25">
      <c r="A1667" s="59" t="s">
        <v>2065</v>
      </c>
      <c r="B1667" s="59" t="s">
        <v>1686</v>
      </c>
      <c r="C1667" s="59" t="s">
        <v>3832</v>
      </c>
      <c r="D1667" s="59" t="s">
        <v>141</v>
      </c>
      <c r="E1667" s="59">
        <v>0</v>
      </c>
      <c r="F1667" s="59">
        <v>0</v>
      </c>
      <c r="G1667" s="59">
        <v>0</v>
      </c>
      <c r="H1667" s="59">
        <v>0</v>
      </c>
      <c r="I1667" s="59">
        <v>0</v>
      </c>
      <c r="J1667" s="59">
        <v>0</v>
      </c>
      <c r="K1667" s="59">
        <v>0</v>
      </c>
      <c r="L1667" s="59">
        <v>0</v>
      </c>
      <c r="M1667" s="59">
        <v>0</v>
      </c>
      <c r="N1667" s="59">
        <v>0</v>
      </c>
      <c r="O1667" s="59">
        <v>0</v>
      </c>
      <c r="P1667" s="59">
        <v>0</v>
      </c>
      <c r="Q1667" s="59">
        <v>0</v>
      </c>
      <c r="R1667" s="59">
        <v>0</v>
      </c>
      <c r="S1667" s="90"/>
      <c r="T1667" s="90"/>
      <c r="U1667" s="91"/>
    </row>
    <row r="1668" spans="1:21" ht="13.2" x14ac:dyDescent="0.25">
      <c r="A1668" s="59" t="s">
        <v>2066</v>
      </c>
      <c r="B1668" s="59" t="s">
        <v>1686</v>
      </c>
      <c r="C1668" s="59" t="s">
        <v>3833</v>
      </c>
      <c r="D1668" s="59" t="s">
        <v>141</v>
      </c>
      <c r="E1668" s="59">
        <v>3440</v>
      </c>
      <c r="F1668" s="59">
        <v>3421</v>
      </c>
      <c r="G1668" s="59">
        <v>3421</v>
      </c>
      <c r="H1668" s="59">
        <v>3421</v>
      </c>
      <c r="I1668" s="59">
        <v>3421</v>
      </c>
      <c r="J1668" s="59">
        <v>3421</v>
      </c>
      <c r="K1668" s="59">
        <v>3421</v>
      </c>
      <c r="L1668" s="59">
        <v>3421</v>
      </c>
      <c r="M1668" s="59">
        <v>3421</v>
      </c>
      <c r="N1668" s="59">
        <v>3421</v>
      </c>
      <c r="O1668" s="59">
        <v>3421</v>
      </c>
      <c r="P1668" s="59">
        <v>3421</v>
      </c>
      <c r="Q1668" s="59">
        <v>3421</v>
      </c>
      <c r="R1668" s="59">
        <v>3421725</v>
      </c>
      <c r="S1668" s="90"/>
      <c r="T1668" s="90"/>
      <c r="U1668" s="91"/>
    </row>
    <row r="1669" spans="1:21" ht="13.2" x14ac:dyDescent="0.25">
      <c r="A1669" s="59" t="s">
        <v>2067</v>
      </c>
      <c r="B1669" s="59" t="s">
        <v>1686</v>
      </c>
      <c r="C1669" s="59" t="s">
        <v>3834</v>
      </c>
      <c r="D1669" s="59" t="s">
        <v>141</v>
      </c>
      <c r="E1669" s="59">
        <v>0</v>
      </c>
      <c r="F1669" s="59">
        <v>0</v>
      </c>
      <c r="G1669" s="59">
        <v>0</v>
      </c>
      <c r="H1669" s="59">
        <v>0</v>
      </c>
      <c r="I1669" s="59">
        <v>0</v>
      </c>
      <c r="J1669" s="59">
        <v>0</v>
      </c>
      <c r="K1669" s="59">
        <v>0</v>
      </c>
      <c r="L1669" s="59">
        <v>0</v>
      </c>
      <c r="M1669" s="59">
        <v>0</v>
      </c>
      <c r="N1669" s="59">
        <v>0</v>
      </c>
      <c r="O1669" s="59">
        <v>0</v>
      </c>
      <c r="P1669" s="59">
        <v>0</v>
      </c>
      <c r="Q1669" s="59">
        <v>0</v>
      </c>
      <c r="R1669" s="59">
        <v>0</v>
      </c>
      <c r="S1669" s="90"/>
      <c r="T1669" s="90"/>
      <c r="U1669" s="91"/>
    </row>
    <row r="1670" spans="1:21" ht="13.2" x14ac:dyDescent="0.25">
      <c r="A1670" s="59" t="s">
        <v>2068</v>
      </c>
      <c r="B1670" s="59" t="s">
        <v>1686</v>
      </c>
      <c r="C1670" s="59" t="s">
        <v>3835</v>
      </c>
      <c r="D1670" s="59" t="s">
        <v>141</v>
      </c>
      <c r="E1670" s="59">
        <v>0</v>
      </c>
      <c r="F1670" s="59">
        <v>0</v>
      </c>
      <c r="G1670" s="59">
        <v>0</v>
      </c>
      <c r="H1670" s="59">
        <v>0</v>
      </c>
      <c r="I1670" s="59">
        <v>0</v>
      </c>
      <c r="J1670" s="59">
        <v>0</v>
      </c>
      <c r="K1670" s="59">
        <v>0</v>
      </c>
      <c r="L1670" s="59">
        <v>0</v>
      </c>
      <c r="M1670" s="59">
        <v>0</v>
      </c>
      <c r="N1670" s="59">
        <v>0</v>
      </c>
      <c r="O1670" s="59">
        <v>0</v>
      </c>
      <c r="P1670" s="59">
        <v>0</v>
      </c>
      <c r="Q1670" s="59">
        <v>0</v>
      </c>
      <c r="R1670" s="59">
        <v>0</v>
      </c>
      <c r="S1670" s="90"/>
      <c r="T1670" s="90"/>
      <c r="U1670" s="91"/>
    </row>
    <row r="1671" spans="1:21" ht="13.2" x14ac:dyDescent="0.25">
      <c r="A1671" s="59" t="s">
        <v>2069</v>
      </c>
      <c r="B1671" s="59" t="s">
        <v>1686</v>
      </c>
      <c r="C1671" s="59" t="s">
        <v>3836</v>
      </c>
      <c r="D1671" s="59" t="s">
        <v>141</v>
      </c>
      <c r="E1671" s="59">
        <v>0</v>
      </c>
      <c r="F1671" s="59">
        <v>0</v>
      </c>
      <c r="G1671" s="59">
        <v>0</v>
      </c>
      <c r="H1671" s="59">
        <v>0</v>
      </c>
      <c r="I1671" s="59">
        <v>0</v>
      </c>
      <c r="J1671" s="59">
        <v>0</v>
      </c>
      <c r="K1671" s="59">
        <v>0</v>
      </c>
      <c r="L1671" s="59">
        <v>0</v>
      </c>
      <c r="M1671" s="59">
        <v>0</v>
      </c>
      <c r="N1671" s="59">
        <v>0</v>
      </c>
      <c r="O1671" s="59">
        <v>0</v>
      </c>
      <c r="P1671" s="59">
        <v>0</v>
      </c>
      <c r="Q1671" s="59">
        <v>0</v>
      </c>
      <c r="R1671" s="59">
        <v>0</v>
      </c>
      <c r="S1671" s="90"/>
      <c r="T1671" s="90"/>
      <c r="U1671" s="91"/>
    </row>
    <row r="1672" spans="1:21" ht="13.2" x14ac:dyDescent="0.25">
      <c r="A1672" s="59" t="s">
        <v>2070</v>
      </c>
      <c r="B1672" s="59" t="s">
        <v>3837</v>
      </c>
      <c r="C1672" s="59" t="s">
        <v>3838</v>
      </c>
      <c r="D1672" s="59" t="s">
        <v>141</v>
      </c>
      <c r="E1672" s="59">
        <v>0</v>
      </c>
      <c r="F1672" s="59">
        <v>0</v>
      </c>
      <c r="G1672" s="59">
        <v>0</v>
      </c>
      <c r="H1672" s="59">
        <v>0</v>
      </c>
      <c r="I1672" s="59">
        <v>0</v>
      </c>
      <c r="J1672" s="59">
        <v>0</v>
      </c>
      <c r="K1672" s="59">
        <v>0</v>
      </c>
      <c r="L1672" s="59">
        <v>0</v>
      </c>
      <c r="M1672" s="59">
        <v>0</v>
      </c>
      <c r="N1672" s="59">
        <v>0</v>
      </c>
      <c r="O1672" s="59">
        <v>0</v>
      </c>
      <c r="P1672" s="59">
        <v>0</v>
      </c>
      <c r="Q1672" s="59">
        <v>0</v>
      </c>
      <c r="R1672" s="59">
        <v>0</v>
      </c>
      <c r="S1672" s="90"/>
      <c r="T1672" s="90"/>
      <c r="U1672" s="91"/>
    </row>
    <row r="1673" spans="1:21" ht="13.2" x14ac:dyDescent="0.25">
      <c r="A1673" s="59" t="s">
        <v>2071</v>
      </c>
      <c r="B1673" s="59" t="s">
        <v>3839</v>
      </c>
      <c r="C1673" s="59" t="s">
        <v>3840</v>
      </c>
      <c r="D1673" s="59" t="s">
        <v>141</v>
      </c>
      <c r="E1673" s="59">
        <v>12420</v>
      </c>
      <c r="F1673" s="59">
        <v>12421</v>
      </c>
      <c r="G1673" s="59">
        <v>12415</v>
      </c>
      <c r="H1673" s="59">
        <v>12464</v>
      </c>
      <c r="I1673" s="59">
        <v>12464</v>
      </c>
      <c r="J1673" s="59">
        <v>12462</v>
      </c>
      <c r="K1673" s="59">
        <v>12462</v>
      </c>
      <c r="L1673" s="59">
        <v>23949</v>
      </c>
      <c r="M1673" s="59">
        <v>23949</v>
      </c>
      <c r="N1673" s="59">
        <v>23949</v>
      </c>
      <c r="O1673" s="59">
        <v>23949</v>
      </c>
      <c r="P1673" s="59">
        <v>23949</v>
      </c>
      <c r="Q1673" s="59">
        <v>28295</v>
      </c>
      <c r="R1673" s="59">
        <v>17899412</v>
      </c>
      <c r="S1673" s="90"/>
      <c r="T1673" s="90"/>
      <c r="U1673" s="91"/>
    </row>
    <row r="1674" spans="1:21" ht="13.2" x14ac:dyDescent="0.25">
      <c r="A1674" s="59" t="s">
        <v>2073</v>
      </c>
      <c r="B1674" s="59" t="s">
        <v>3839</v>
      </c>
      <c r="C1674" s="59" t="s">
        <v>3842</v>
      </c>
      <c r="D1674" s="59" t="s">
        <v>141</v>
      </c>
      <c r="E1674" s="59">
        <v>11487</v>
      </c>
      <c r="F1674" s="59">
        <v>11487</v>
      </c>
      <c r="G1674" s="59">
        <v>11487</v>
      </c>
      <c r="H1674" s="59">
        <v>11487</v>
      </c>
      <c r="I1674" s="59">
        <v>11487</v>
      </c>
      <c r="J1674" s="59">
        <v>11487</v>
      </c>
      <c r="K1674" s="59">
        <v>11487</v>
      </c>
      <c r="L1674" s="59">
        <v>0</v>
      </c>
      <c r="M1674" s="59">
        <v>0</v>
      </c>
      <c r="N1674" s="59">
        <v>0</v>
      </c>
      <c r="O1674" s="59">
        <v>0</v>
      </c>
      <c r="P1674" s="59">
        <v>0</v>
      </c>
      <c r="Q1674" s="59">
        <v>0</v>
      </c>
      <c r="R1674" s="59">
        <v>6222205</v>
      </c>
      <c r="S1674" s="90"/>
      <c r="T1674" s="90"/>
      <c r="U1674" s="91"/>
    </row>
    <row r="1675" spans="1:21" ht="13.2" x14ac:dyDescent="0.25">
      <c r="A1675" s="59" t="s">
        <v>2074</v>
      </c>
      <c r="B1675" s="59" t="s">
        <v>3839</v>
      </c>
      <c r="C1675" s="59" t="s">
        <v>3843</v>
      </c>
      <c r="D1675" s="59" t="s">
        <v>141</v>
      </c>
      <c r="E1675" s="59">
        <v>0</v>
      </c>
      <c r="F1675" s="59">
        <v>0</v>
      </c>
      <c r="G1675" s="59">
        <v>0</v>
      </c>
      <c r="H1675" s="59">
        <v>0</v>
      </c>
      <c r="I1675" s="59">
        <v>0</v>
      </c>
      <c r="J1675" s="59">
        <v>0</v>
      </c>
      <c r="K1675" s="59">
        <v>0</v>
      </c>
      <c r="L1675" s="59">
        <v>0</v>
      </c>
      <c r="M1675" s="59">
        <v>0</v>
      </c>
      <c r="N1675" s="59">
        <v>0</v>
      </c>
      <c r="O1675" s="59">
        <v>0</v>
      </c>
      <c r="P1675" s="59">
        <v>0</v>
      </c>
      <c r="Q1675" s="59">
        <v>0</v>
      </c>
      <c r="R1675" s="59">
        <v>0</v>
      </c>
      <c r="S1675" s="90"/>
      <c r="T1675" s="90"/>
      <c r="U1675" s="91"/>
    </row>
    <row r="1676" spans="1:21" ht="13.2" x14ac:dyDescent="0.25">
      <c r="A1676" s="59" t="s">
        <v>2075</v>
      </c>
      <c r="B1676" s="59" t="s">
        <v>3844</v>
      </c>
      <c r="C1676" s="59" t="s">
        <v>3845</v>
      </c>
      <c r="D1676" s="59" t="s">
        <v>141</v>
      </c>
      <c r="E1676" s="59">
        <v>86440</v>
      </c>
      <c r="F1676" s="59">
        <v>89824</v>
      </c>
      <c r="G1676" s="59">
        <v>90195</v>
      </c>
      <c r="H1676" s="59">
        <v>90357</v>
      </c>
      <c r="I1676" s="59">
        <v>90371</v>
      </c>
      <c r="J1676" s="59">
        <v>84439</v>
      </c>
      <c r="K1676" s="59">
        <v>84984</v>
      </c>
      <c r="L1676" s="59">
        <v>86123</v>
      </c>
      <c r="M1676" s="59">
        <v>88868</v>
      </c>
      <c r="N1676" s="59">
        <v>91416</v>
      </c>
      <c r="O1676" s="59">
        <v>93450</v>
      </c>
      <c r="P1676" s="59">
        <v>93419</v>
      </c>
      <c r="Q1676" s="59">
        <v>105830</v>
      </c>
      <c r="R1676" s="59">
        <v>89965154</v>
      </c>
      <c r="S1676" s="90"/>
      <c r="T1676" s="90"/>
      <c r="U1676" s="91"/>
    </row>
    <row r="1677" spans="1:21" ht="13.2" x14ac:dyDescent="0.25">
      <c r="A1677" s="59" t="s">
        <v>2077</v>
      </c>
      <c r="B1677" s="59" t="s">
        <v>3844</v>
      </c>
      <c r="C1677" s="59" t="s">
        <v>3847</v>
      </c>
      <c r="D1677" s="59" t="s">
        <v>141</v>
      </c>
      <c r="E1677" s="59">
        <v>0</v>
      </c>
      <c r="F1677" s="59">
        <v>0</v>
      </c>
      <c r="G1677" s="59">
        <v>0</v>
      </c>
      <c r="H1677" s="59">
        <v>0</v>
      </c>
      <c r="I1677" s="59">
        <v>0</v>
      </c>
      <c r="J1677" s="59">
        <v>0</v>
      </c>
      <c r="K1677" s="59">
        <v>0</v>
      </c>
      <c r="L1677" s="59">
        <v>0</v>
      </c>
      <c r="M1677" s="59">
        <v>0</v>
      </c>
      <c r="N1677" s="59">
        <v>0</v>
      </c>
      <c r="O1677" s="59">
        <v>0</v>
      </c>
      <c r="P1677" s="59">
        <v>0</v>
      </c>
      <c r="Q1677" s="59">
        <v>0</v>
      </c>
      <c r="R1677" s="59">
        <v>0</v>
      </c>
      <c r="S1677" s="90"/>
      <c r="T1677" s="90"/>
      <c r="U1677" s="91"/>
    </row>
    <row r="1678" spans="1:21" ht="13.2" x14ac:dyDescent="0.25">
      <c r="A1678" s="59" t="s">
        <v>2078</v>
      </c>
      <c r="B1678" s="59" t="s">
        <v>3848</v>
      </c>
      <c r="C1678" s="59" t="s">
        <v>3849</v>
      </c>
      <c r="D1678" s="59" t="s">
        <v>141</v>
      </c>
      <c r="E1678" s="59">
        <v>0</v>
      </c>
      <c r="F1678" s="59">
        <v>0</v>
      </c>
      <c r="G1678" s="59">
        <v>0</v>
      </c>
      <c r="H1678" s="59">
        <v>0</v>
      </c>
      <c r="I1678" s="59">
        <v>0</v>
      </c>
      <c r="J1678" s="59">
        <v>0</v>
      </c>
      <c r="K1678" s="59">
        <v>0</v>
      </c>
      <c r="L1678" s="59">
        <v>0</v>
      </c>
      <c r="M1678" s="59">
        <v>0</v>
      </c>
      <c r="N1678" s="59">
        <v>0</v>
      </c>
      <c r="O1678" s="59">
        <v>0</v>
      </c>
      <c r="P1678" s="59">
        <v>0</v>
      </c>
      <c r="Q1678" s="59">
        <v>0</v>
      </c>
      <c r="R1678" s="59">
        <v>0</v>
      </c>
      <c r="S1678" s="90"/>
      <c r="T1678" s="90"/>
      <c r="U1678" s="91"/>
    </row>
    <row r="1679" spans="1:21" ht="13.2" x14ac:dyDescent="0.25">
      <c r="A1679" s="59" t="s">
        <v>2079</v>
      </c>
      <c r="B1679" s="59" t="s">
        <v>3848</v>
      </c>
      <c r="C1679" s="59" t="s">
        <v>3850</v>
      </c>
      <c r="D1679" s="59" t="s">
        <v>141</v>
      </c>
      <c r="E1679" s="59">
        <v>0</v>
      </c>
      <c r="F1679" s="59">
        <v>0</v>
      </c>
      <c r="G1679" s="59">
        <v>0</v>
      </c>
      <c r="H1679" s="59">
        <v>0</v>
      </c>
      <c r="I1679" s="59">
        <v>0</v>
      </c>
      <c r="J1679" s="59">
        <v>0</v>
      </c>
      <c r="K1679" s="59">
        <v>0</v>
      </c>
      <c r="L1679" s="59">
        <v>0</v>
      </c>
      <c r="M1679" s="59">
        <v>0</v>
      </c>
      <c r="N1679" s="59">
        <v>0</v>
      </c>
      <c r="O1679" s="59">
        <v>0</v>
      </c>
      <c r="P1679" s="59">
        <v>0</v>
      </c>
      <c r="Q1679" s="59">
        <v>0</v>
      </c>
      <c r="R1679" s="59">
        <v>0</v>
      </c>
      <c r="S1679" s="90"/>
      <c r="T1679" s="90"/>
      <c r="U1679" s="91"/>
    </row>
    <row r="1680" spans="1:21" ht="13.2" x14ac:dyDescent="0.25">
      <c r="A1680" s="59" t="s">
        <v>2080</v>
      </c>
      <c r="B1680" s="59" t="s">
        <v>3851</v>
      </c>
      <c r="C1680" s="59" t="s">
        <v>3852</v>
      </c>
      <c r="D1680" s="59" t="s">
        <v>141</v>
      </c>
      <c r="E1680" s="59">
        <v>0</v>
      </c>
      <c r="F1680" s="59">
        <v>0</v>
      </c>
      <c r="G1680" s="59">
        <v>0</v>
      </c>
      <c r="H1680" s="59">
        <v>0</v>
      </c>
      <c r="I1680" s="59">
        <v>0</v>
      </c>
      <c r="J1680" s="59">
        <v>0</v>
      </c>
      <c r="K1680" s="59">
        <v>0</v>
      </c>
      <c r="L1680" s="59">
        <v>0</v>
      </c>
      <c r="M1680" s="59">
        <v>0</v>
      </c>
      <c r="N1680" s="59">
        <v>0</v>
      </c>
      <c r="O1680" s="59">
        <v>0</v>
      </c>
      <c r="P1680" s="59">
        <v>0</v>
      </c>
      <c r="Q1680" s="59">
        <v>0</v>
      </c>
      <c r="R1680" s="59">
        <v>0</v>
      </c>
      <c r="S1680" s="90"/>
      <c r="T1680" s="90"/>
      <c r="U1680" s="91"/>
    </row>
    <row r="1681" spans="1:21" ht="13.2" x14ac:dyDescent="0.25">
      <c r="A1681" s="59" t="s">
        <v>2081</v>
      </c>
      <c r="B1681" s="59" t="s">
        <v>3853</v>
      </c>
      <c r="C1681" s="59" t="s">
        <v>3854</v>
      </c>
      <c r="D1681" s="59" t="s">
        <v>141</v>
      </c>
      <c r="E1681" s="59">
        <v>0</v>
      </c>
      <c r="F1681" s="59">
        <v>0</v>
      </c>
      <c r="G1681" s="59">
        <v>0</v>
      </c>
      <c r="H1681" s="59">
        <v>0</v>
      </c>
      <c r="I1681" s="59">
        <v>0</v>
      </c>
      <c r="J1681" s="59">
        <v>0</v>
      </c>
      <c r="K1681" s="59">
        <v>0</v>
      </c>
      <c r="L1681" s="59">
        <v>0</v>
      </c>
      <c r="M1681" s="59">
        <v>0</v>
      </c>
      <c r="N1681" s="59">
        <v>0</v>
      </c>
      <c r="O1681" s="59">
        <v>0</v>
      </c>
      <c r="P1681" s="59">
        <v>0</v>
      </c>
      <c r="Q1681" s="59">
        <v>0</v>
      </c>
      <c r="R1681" s="59">
        <v>0</v>
      </c>
      <c r="S1681" s="90"/>
      <c r="T1681" s="90"/>
      <c r="U1681" s="91"/>
    </row>
    <row r="1682" spans="1:21" ht="13.2" x14ac:dyDescent="0.25">
      <c r="A1682" s="59" t="s">
        <v>2082</v>
      </c>
      <c r="B1682" s="59" t="s">
        <v>3855</v>
      </c>
      <c r="C1682" s="59" t="s">
        <v>3723</v>
      </c>
      <c r="D1682" s="59" t="s">
        <v>141</v>
      </c>
      <c r="E1682" s="59">
        <v>4206</v>
      </c>
      <c r="F1682" s="59">
        <v>4206</v>
      </c>
      <c r="G1682" s="59">
        <v>4201</v>
      </c>
      <c r="H1682" s="59">
        <v>3906</v>
      </c>
      <c r="I1682" s="59">
        <v>3906</v>
      </c>
      <c r="J1682" s="59">
        <v>3906</v>
      </c>
      <c r="K1682" s="59">
        <v>3906</v>
      </c>
      <c r="L1682" s="59">
        <v>3906</v>
      </c>
      <c r="M1682" s="59">
        <v>3906</v>
      </c>
      <c r="N1682" s="59">
        <v>3906</v>
      </c>
      <c r="O1682" s="59">
        <v>3906</v>
      </c>
      <c r="P1682" s="59">
        <v>4057</v>
      </c>
      <c r="Q1682" s="59">
        <v>4057</v>
      </c>
      <c r="R1682" s="59">
        <v>3986893</v>
      </c>
      <c r="S1682" s="90"/>
      <c r="T1682" s="90"/>
      <c r="U1682" s="91"/>
    </row>
    <row r="1683" spans="1:21" ht="13.2" x14ac:dyDescent="0.25">
      <c r="A1683" s="59" t="s">
        <v>2084</v>
      </c>
      <c r="B1683" s="59" t="s">
        <v>3855</v>
      </c>
      <c r="C1683" s="59" t="s">
        <v>3725</v>
      </c>
      <c r="D1683" s="59" t="s">
        <v>141</v>
      </c>
      <c r="E1683" s="59">
        <v>34</v>
      </c>
      <c r="F1683" s="59">
        <v>3</v>
      </c>
      <c r="G1683" s="59">
        <v>3</v>
      </c>
      <c r="H1683" s="59">
        <v>3</v>
      </c>
      <c r="I1683" s="59">
        <v>3</v>
      </c>
      <c r="J1683" s="59">
        <v>3</v>
      </c>
      <c r="K1683" s="59">
        <v>3</v>
      </c>
      <c r="L1683" s="59">
        <v>0</v>
      </c>
      <c r="M1683" s="59">
        <v>0</v>
      </c>
      <c r="N1683" s="59">
        <v>0</v>
      </c>
      <c r="O1683" s="59">
        <v>0</v>
      </c>
      <c r="P1683" s="59">
        <v>0</v>
      </c>
      <c r="Q1683" s="59">
        <v>0</v>
      </c>
      <c r="R1683" s="59">
        <v>3166</v>
      </c>
      <c r="S1683" s="90"/>
      <c r="T1683" s="90"/>
      <c r="U1683" s="91"/>
    </row>
    <row r="1684" spans="1:21" ht="13.2" x14ac:dyDescent="0.25">
      <c r="A1684" s="59" t="s">
        <v>2085</v>
      </c>
      <c r="B1684" s="59" t="s">
        <v>3855</v>
      </c>
      <c r="C1684" s="59" t="s">
        <v>3726</v>
      </c>
      <c r="D1684" s="59" t="s">
        <v>141</v>
      </c>
      <c r="E1684" s="59">
        <v>0</v>
      </c>
      <c r="F1684" s="59">
        <v>0</v>
      </c>
      <c r="G1684" s="59">
        <v>0</v>
      </c>
      <c r="H1684" s="59">
        <v>0</v>
      </c>
      <c r="I1684" s="59">
        <v>0</v>
      </c>
      <c r="J1684" s="59">
        <v>0</v>
      </c>
      <c r="K1684" s="59">
        <v>0</v>
      </c>
      <c r="L1684" s="59">
        <v>0</v>
      </c>
      <c r="M1684" s="59">
        <v>0</v>
      </c>
      <c r="N1684" s="59">
        <v>0</v>
      </c>
      <c r="O1684" s="59">
        <v>0</v>
      </c>
      <c r="P1684" s="59">
        <v>0</v>
      </c>
      <c r="Q1684" s="59">
        <v>0</v>
      </c>
      <c r="R1684" s="59">
        <v>0</v>
      </c>
      <c r="S1684" s="90"/>
      <c r="T1684" s="90"/>
      <c r="U1684" s="91"/>
    </row>
    <row r="1685" spans="1:21" ht="13.2" x14ac:dyDescent="0.25">
      <c r="A1685" s="59" t="s">
        <v>2086</v>
      </c>
      <c r="B1685" s="59" t="s">
        <v>3856</v>
      </c>
      <c r="C1685" s="59" t="s">
        <v>3857</v>
      </c>
      <c r="D1685" s="59" t="s">
        <v>141</v>
      </c>
      <c r="E1685" s="59">
        <v>1509</v>
      </c>
      <c r="F1685" s="59">
        <v>1509</v>
      </c>
      <c r="G1685" s="59">
        <v>1509</v>
      </c>
      <c r="H1685" s="59">
        <v>1509</v>
      </c>
      <c r="I1685" s="59">
        <v>1509</v>
      </c>
      <c r="J1685" s="59">
        <v>1509</v>
      </c>
      <c r="K1685" s="59">
        <v>1509</v>
      </c>
      <c r="L1685" s="59">
        <v>1509</v>
      </c>
      <c r="M1685" s="59">
        <v>1509</v>
      </c>
      <c r="N1685" s="59">
        <v>1509</v>
      </c>
      <c r="O1685" s="59">
        <v>1509</v>
      </c>
      <c r="P1685" s="59">
        <v>1509</v>
      </c>
      <c r="Q1685" s="59">
        <v>1509</v>
      </c>
      <c r="R1685" s="59">
        <v>1509234</v>
      </c>
      <c r="S1685" s="90"/>
      <c r="T1685" s="90"/>
      <c r="U1685" s="91"/>
    </row>
    <row r="1686" spans="1:21" ht="13.2" x14ac:dyDescent="0.25">
      <c r="A1686" s="59" t="s">
        <v>2087</v>
      </c>
      <c r="B1686" s="59" t="s">
        <v>3856</v>
      </c>
      <c r="C1686" s="59" t="s">
        <v>3858</v>
      </c>
      <c r="D1686" s="59" t="s">
        <v>141</v>
      </c>
      <c r="E1686" s="59">
        <v>0</v>
      </c>
      <c r="F1686" s="59">
        <v>0</v>
      </c>
      <c r="G1686" s="59">
        <v>0</v>
      </c>
      <c r="H1686" s="59">
        <v>0</v>
      </c>
      <c r="I1686" s="59">
        <v>0</v>
      </c>
      <c r="J1686" s="59">
        <v>0</v>
      </c>
      <c r="K1686" s="59">
        <v>0</v>
      </c>
      <c r="L1686" s="59">
        <v>0</v>
      </c>
      <c r="M1686" s="59">
        <v>0</v>
      </c>
      <c r="N1686" s="59">
        <v>0</v>
      </c>
      <c r="O1686" s="59">
        <v>0</v>
      </c>
      <c r="P1686" s="59">
        <v>0</v>
      </c>
      <c r="Q1686" s="59">
        <v>0</v>
      </c>
      <c r="R1686" s="59">
        <v>0</v>
      </c>
      <c r="S1686" s="90"/>
      <c r="T1686" s="90"/>
      <c r="U1686" s="91"/>
    </row>
    <row r="1687" spans="1:21" ht="13.2" x14ac:dyDescent="0.25">
      <c r="A1687" s="59" t="s">
        <v>2088</v>
      </c>
      <c r="B1687" s="59" t="s">
        <v>3859</v>
      </c>
      <c r="C1687" s="59" t="s">
        <v>3860</v>
      </c>
      <c r="D1687" s="59" t="s">
        <v>141</v>
      </c>
      <c r="E1687" s="59">
        <v>833</v>
      </c>
      <c r="F1687" s="59">
        <v>833</v>
      </c>
      <c r="G1687" s="59">
        <v>833</v>
      </c>
      <c r="H1687" s="59">
        <v>833</v>
      </c>
      <c r="I1687" s="59">
        <v>833</v>
      </c>
      <c r="J1687" s="59">
        <v>833</v>
      </c>
      <c r="K1687" s="59">
        <v>833</v>
      </c>
      <c r="L1687" s="59">
        <v>833</v>
      </c>
      <c r="M1687" s="59">
        <v>833</v>
      </c>
      <c r="N1687" s="59">
        <v>833</v>
      </c>
      <c r="O1687" s="59">
        <v>833</v>
      </c>
      <c r="P1687" s="59">
        <v>833</v>
      </c>
      <c r="Q1687" s="59">
        <v>833</v>
      </c>
      <c r="R1687" s="59">
        <v>832657</v>
      </c>
      <c r="S1687" s="90"/>
      <c r="T1687" s="90"/>
      <c r="U1687" s="91"/>
    </row>
    <row r="1688" spans="1:21" ht="13.2" x14ac:dyDescent="0.25">
      <c r="A1688" s="59" t="s">
        <v>2089</v>
      </c>
      <c r="B1688" s="59" t="s">
        <v>3859</v>
      </c>
      <c r="C1688" s="59" t="s">
        <v>3861</v>
      </c>
      <c r="D1688" s="59" t="s">
        <v>141</v>
      </c>
      <c r="E1688" s="59">
        <v>0</v>
      </c>
      <c r="F1688" s="59">
        <v>0</v>
      </c>
      <c r="G1688" s="59">
        <v>0</v>
      </c>
      <c r="H1688" s="59">
        <v>0</v>
      </c>
      <c r="I1688" s="59">
        <v>0</v>
      </c>
      <c r="J1688" s="59">
        <v>0</v>
      </c>
      <c r="K1688" s="59">
        <v>0</v>
      </c>
      <c r="L1688" s="59">
        <v>0</v>
      </c>
      <c r="M1688" s="59">
        <v>0</v>
      </c>
      <c r="N1688" s="59">
        <v>0</v>
      </c>
      <c r="O1688" s="59">
        <v>0</v>
      </c>
      <c r="P1688" s="59">
        <v>0</v>
      </c>
      <c r="Q1688" s="59">
        <v>0</v>
      </c>
      <c r="R1688" s="59">
        <v>0</v>
      </c>
      <c r="S1688" s="90"/>
      <c r="T1688" s="90"/>
      <c r="U1688" s="91"/>
    </row>
    <row r="1689" spans="1:21" ht="13.2" x14ac:dyDescent="0.25">
      <c r="A1689" s="59" t="s">
        <v>2090</v>
      </c>
      <c r="B1689" s="59" t="s">
        <v>3862</v>
      </c>
      <c r="C1689" s="59" t="s">
        <v>3863</v>
      </c>
      <c r="D1689" s="59" t="s">
        <v>141</v>
      </c>
      <c r="E1689" s="59">
        <v>54</v>
      </c>
      <c r="F1689" s="59">
        <v>54</v>
      </c>
      <c r="G1689" s="59">
        <v>54</v>
      </c>
      <c r="H1689" s="59">
        <v>54</v>
      </c>
      <c r="I1689" s="59">
        <v>54</v>
      </c>
      <c r="J1689" s="59">
        <v>54</v>
      </c>
      <c r="K1689" s="59">
        <v>54</v>
      </c>
      <c r="L1689" s="59">
        <v>93</v>
      </c>
      <c r="M1689" s="59">
        <v>93</v>
      </c>
      <c r="N1689" s="59">
        <v>93</v>
      </c>
      <c r="O1689" s="59">
        <v>93</v>
      </c>
      <c r="P1689" s="59">
        <v>93</v>
      </c>
      <c r="Q1689" s="59">
        <v>93</v>
      </c>
      <c r="R1689" s="59">
        <v>71504</v>
      </c>
      <c r="S1689" s="90"/>
      <c r="T1689" s="90"/>
      <c r="U1689" s="91"/>
    </row>
    <row r="1690" spans="1:21" ht="13.2" x14ac:dyDescent="0.25">
      <c r="A1690" s="59" t="s">
        <v>2092</v>
      </c>
      <c r="B1690" s="59" t="s">
        <v>3862</v>
      </c>
      <c r="C1690" s="59" t="s">
        <v>3865</v>
      </c>
      <c r="D1690" s="59" t="s">
        <v>141</v>
      </c>
      <c r="E1690" s="59">
        <v>39</v>
      </c>
      <c r="F1690" s="59">
        <v>39</v>
      </c>
      <c r="G1690" s="59">
        <v>39</v>
      </c>
      <c r="H1690" s="59">
        <v>39</v>
      </c>
      <c r="I1690" s="59">
        <v>39</v>
      </c>
      <c r="J1690" s="59">
        <v>39</v>
      </c>
      <c r="K1690" s="59">
        <v>39</v>
      </c>
      <c r="L1690" s="59">
        <v>0</v>
      </c>
      <c r="M1690" s="59">
        <v>0</v>
      </c>
      <c r="N1690" s="59">
        <v>0</v>
      </c>
      <c r="O1690" s="59">
        <v>0</v>
      </c>
      <c r="P1690" s="59">
        <v>0</v>
      </c>
      <c r="Q1690" s="59">
        <v>0</v>
      </c>
      <c r="R1690" s="59">
        <v>21072</v>
      </c>
      <c r="S1690" s="90"/>
      <c r="T1690" s="90"/>
      <c r="U1690" s="91"/>
    </row>
    <row r="1691" spans="1:21" ht="13.2" x14ac:dyDescent="0.25">
      <c r="A1691" s="59" t="s">
        <v>2093</v>
      </c>
      <c r="B1691" s="59" t="s">
        <v>3862</v>
      </c>
      <c r="C1691" s="59" t="s">
        <v>3866</v>
      </c>
      <c r="D1691" s="59" t="s">
        <v>141</v>
      </c>
      <c r="E1691" s="59">
        <v>0</v>
      </c>
      <c r="F1691" s="59">
        <v>0</v>
      </c>
      <c r="G1691" s="59">
        <v>0</v>
      </c>
      <c r="H1691" s="59">
        <v>0</v>
      </c>
      <c r="I1691" s="59">
        <v>0</v>
      </c>
      <c r="J1691" s="59">
        <v>0</v>
      </c>
      <c r="K1691" s="59">
        <v>0</v>
      </c>
      <c r="L1691" s="59">
        <v>0</v>
      </c>
      <c r="M1691" s="59">
        <v>0</v>
      </c>
      <c r="N1691" s="59">
        <v>0</v>
      </c>
      <c r="O1691" s="59">
        <v>0</v>
      </c>
      <c r="P1691" s="59">
        <v>0</v>
      </c>
      <c r="Q1691" s="59">
        <v>0</v>
      </c>
      <c r="R1691" s="59">
        <v>0</v>
      </c>
      <c r="S1691" s="90"/>
      <c r="T1691" s="90"/>
      <c r="U1691" s="91"/>
    </row>
    <row r="1692" spans="1:21" ht="13.2" x14ac:dyDescent="0.25">
      <c r="A1692" s="59" t="s">
        <v>2094</v>
      </c>
      <c r="B1692" s="59" t="s">
        <v>3867</v>
      </c>
      <c r="C1692" s="59" t="s">
        <v>3868</v>
      </c>
      <c r="D1692" s="59" t="s">
        <v>141</v>
      </c>
      <c r="E1692" s="59">
        <v>1139</v>
      </c>
      <c r="F1692" s="59">
        <v>1139</v>
      </c>
      <c r="G1692" s="59">
        <v>1139</v>
      </c>
      <c r="H1692" s="59">
        <v>1139</v>
      </c>
      <c r="I1692" s="59">
        <v>1139</v>
      </c>
      <c r="J1692" s="59">
        <v>1139</v>
      </c>
      <c r="K1692" s="59">
        <v>1139</v>
      </c>
      <c r="L1692" s="59">
        <v>1515</v>
      </c>
      <c r="M1692" s="59">
        <v>1515</v>
      </c>
      <c r="N1692" s="59">
        <v>1515</v>
      </c>
      <c r="O1692" s="59">
        <v>1515</v>
      </c>
      <c r="P1692" s="59">
        <v>1515</v>
      </c>
      <c r="Q1692" s="59">
        <v>1515</v>
      </c>
      <c r="R1692" s="59">
        <v>1311469</v>
      </c>
      <c r="S1692" s="90"/>
      <c r="T1692" s="90"/>
      <c r="U1692" s="91"/>
    </row>
    <row r="1693" spans="1:21" ht="13.2" x14ac:dyDescent="0.25">
      <c r="A1693" s="59" t="s">
        <v>2096</v>
      </c>
      <c r="B1693" s="59" t="s">
        <v>3867</v>
      </c>
      <c r="C1693" s="59" t="s">
        <v>3870</v>
      </c>
      <c r="D1693" s="59" t="s">
        <v>141</v>
      </c>
      <c r="E1693" s="59">
        <v>544</v>
      </c>
      <c r="F1693" s="59">
        <v>376</v>
      </c>
      <c r="G1693" s="59">
        <v>376</v>
      </c>
      <c r="H1693" s="59">
        <v>376</v>
      </c>
      <c r="I1693" s="59">
        <v>376</v>
      </c>
      <c r="J1693" s="59">
        <v>376</v>
      </c>
      <c r="K1693" s="59">
        <v>376</v>
      </c>
      <c r="L1693" s="59">
        <v>0</v>
      </c>
      <c r="M1693" s="59">
        <v>0</v>
      </c>
      <c r="N1693" s="59">
        <v>0</v>
      </c>
      <c r="O1693" s="59">
        <v>0</v>
      </c>
      <c r="P1693" s="59">
        <v>0</v>
      </c>
      <c r="Q1693" s="59">
        <v>0</v>
      </c>
      <c r="R1693" s="59">
        <v>210587</v>
      </c>
      <c r="S1693" s="90"/>
      <c r="T1693" s="90"/>
      <c r="U1693" s="91"/>
    </row>
    <row r="1694" spans="1:21" ht="13.2" x14ac:dyDescent="0.25">
      <c r="A1694" s="59" t="s">
        <v>2097</v>
      </c>
      <c r="B1694" s="59" t="s">
        <v>3867</v>
      </c>
      <c r="C1694" s="59" t="s">
        <v>3871</v>
      </c>
      <c r="D1694" s="59" t="s">
        <v>141</v>
      </c>
      <c r="E1694" s="59">
        <v>0</v>
      </c>
      <c r="F1694" s="59">
        <v>0</v>
      </c>
      <c r="G1694" s="59">
        <v>0</v>
      </c>
      <c r="H1694" s="59">
        <v>0</v>
      </c>
      <c r="I1694" s="59">
        <v>0</v>
      </c>
      <c r="J1694" s="59">
        <v>0</v>
      </c>
      <c r="K1694" s="59">
        <v>0</v>
      </c>
      <c r="L1694" s="59">
        <v>0</v>
      </c>
      <c r="M1694" s="59">
        <v>0</v>
      </c>
      <c r="N1694" s="59">
        <v>0</v>
      </c>
      <c r="O1694" s="59">
        <v>0</v>
      </c>
      <c r="P1694" s="59">
        <v>0</v>
      </c>
      <c r="Q1694" s="59">
        <v>0</v>
      </c>
      <c r="R1694" s="59">
        <v>0</v>
      </c>
      <c r="S1694" s="90"/>
      <c r="T1694" s="90"/>
      <c r="U1694" s="91"/>
    </row>
    <row r="1695" spans="1:21" ht="13.2" x14ac:dyDescent="0.25">
      <c r="A1695" s="59" t="s">
        <v>2098</v>
      </c>
      <c r="B1695" s="59" t="s">
        <v>3872</v>
      </c>
      <c r="C1695" s="59" t="s">
        <v>3873</v>
      </c>
      <c r="D1695" s="59" t="s">
        <v>141</v>
      </c>
      <c r="E1695" s="59">
        <v>0</v>
      </c>
      <c r="F1695" s="59">
        <v>0</v>
      </c>
      <c r="G1695" s="59">
        <v>0</v>
      </c>
      <c r="H1695" s="59">
        <v>0</v>
      </c>
      <c r="I1695" s="59">
        <v>0</v>
      </c>
      <c r="J1695" s="59">
        <v>0</v>
      </c>
      <c r="K1695" s="59">
        <v>0</v>
      </c>
      <c r="L1695" s="59">
        <v>0</v>
      </c>
      <c r="M1695" s="59">
        <v>0</v>
      </c>
      <c r="N1695" s="59">
        <v>0</v>
      </c>
      <c r="O1695" s="59">
        <v>0</v>
      </c>
      <c r="P1695" s="59">
        <v>0</v>
      </c>
      <c r="Q1695" s="59">
        <v>0</v>
      </c>
      <c r="R1695" s="59">
        <v>0</v>
      </c>
      <c r="S1695" s="90"/>
      <c r="T1695" s="90"/>
      <c r="U1695" s="91"/>
    </row>
    <row r="1696" spans="1:21" ht="13.2" x14ac:dyDescent="0.25">
      <c r="A1696" s="59" t="s">
        <v>2099</v>
      </c>
      <c r="B1696" s="59" t="s">
        <v>3874</v>
      </c>
      <c r="C1696" s="59" t="s">
        <v>3875</v>
      </c>
      <c r="D1696" s="59" t="s">
        <v>141</v>
      </c>
      <c r="E1696" s="59">
        <v>0</v>
      </c>
      <c r="F1696" s="59">
        <v>0</v>
      </c>
      <c r="G1696" s="59">
        <v>0</v>
      </c>
      <c r="H1696" s="59">
        <v>0</v>
      </c>
      <c r="I1696" s="59">
        <v>0</v>
      </c>
      <c r="J1696" s="59">
        <v>0</v>
      </c>
      <c r="K1696" s="59">
        <v>0</v>
      </c>
      <c r="L1696" s="59">
        <v>0</v>
      </c>
      <c r="M1696" s="59">
        <v>0</v>
      </c>
      <c r="N1696" s="59">
        <v>0</v>
      </c>
      <c r="O1696" s="59">
        <v>0</v>
      </c>
      <c r="P1696" s="59">
        <v>0</v>
      </c>
      <c r="Q1696" s="59">
        <v>0</v>
      </c>
      <c r="R1696" s="59">
        <v>0</v>
      </c>
      <c r="S1696" s="90"/>
      <c r="T1696" s="90"/>
      <c r="U1696" s="91"/>
    </row>
    <row r="1697" spans="1:21" ht="13.2" x14ac:dyDescent="0.25">
      <c r="A1697" s="59" t="s">
        <v>2100</v>
      </c>
      <c r="B1697" s="59" t="s">
        <v>3876</v>
      </c>
      <c r="C1697" s="59" t="s">
        <v>3877</v>
      </c>
      <c r="D1697" s="59" t="s">
        <v>141</v>
      </c>
      <c r="E1697" s="59">
        <v>0</v>
      </c>
      <c r="F1697" s="59">
        <v>0</v>
      </c>
      <c r="G1697" s="59">
        <v>0</v>
      </c>
      <c r="H1697" s="59">
        <v>0</v>
      </c>
      <c r="I1697" s="59">
        <v>0</v>
      </c>
      <c r="J1697" s="59">
        <v>0</v>
      </c>
      <c r="K1697" s="59">
        <v>0</v>
      </c>
      <c r="L1697" s="59">
        <v>0</v>
      </c>
      <c r="M1697" s="59">
        <v>0</v>
      </c>
      <c r="N1697" s="59">
        <v>0</v>
      </c>
      <c r="O1697" s="59">
        <v>0</v>
      </c>
      <c r="P1697" s="59">
        <v>0</v>
      </c>
      <c r="Q1697" s="59">
        <v>0</v>
      </c>
      <c r="R1697" s="59">
        <v>0</v>
      </c>
      <c r="S1697" s="90"/>
      <c r="T1697" s="90"/>
      <c r="U1697" s="91"/>
    </row>
    <row r="1698" spans="1:21" ht="13.2" x14ac:dyDescent="0.25">
      <c r="A1698" s="59" t="s">
        <v>2101</v>
      </c>
      <c r="B1698" s="59" t="s">
        <v>3878</v>
      </c>
      <c r="C1698" s="59" t="s">
        <v>3752</v>
      </c>
      <c r="D1698" s="59" t="s">
        <v>141</v>
      </c>
      <c r="E1698" s="59">
        <v>410</v>
      </c>
      <c r="F1698" s="59">
        <v>410</v>
      </c>
      <c r="G1698" s="59">
        <v>415</v>
      </c>
      <c r="H1698" s="59">
        <v>710</v>
      </c>
      <c r="I1698" s="59">
        <v>710</v>
      </c>
      <c r="J1698" s="59">
        <v>710</v>
      </c>
      <c r="K1698" s="59">
        <v>710</v>
      </c>
      <c r="L1698" s="59">
        <v>710</v>
      </c>
      <c r="M1698" s="59">
        <v>710</v>
      </c>
      <c r="N1698" s="59">
        <v>710</v>
      </c>
      <c r="O1698" s="59">
        <v>710</v>
      </c>
      <c r="P1698" s="59">
        <v>727</v>
      </c>
      <c r="Q1698" s="59">
        <v>727</v>
      </c>
      <c r="R1698" s="59">
        <v>649764</v>
      </c>
      <c r="S1698" s="90"/>
      <c r="T1698" s="90"/>
      <c r="U1698" s="91"/>
    </row>
    <row r="1699" spans="1:21" ht="13.2" x14ac:dyDescent="0.25">
      <c r="A1699" s="59" t="s">
        <v>2103</v>
      </c>
      <c r="B1699" s="59" t="s">
        <v>3878</v>
      </c>
      <c r="C1699" s="59" t="s">
        <v>3879</v>
      </c>
      <c r="D1699" s="59" t="s">
        <v>141</v>
      </c>
      <c r="E1699" s="59">
        <v>0</v>
      </c>
      <c r="F1699" s="59">
        <v>0</v>
      </c>
      <c r="G1699" s="59">
        <v>0</v>
      </c>
      <c r="H1699" s="59">
        <v>0</v>
      </c>
      <c r="I1699" s="59">
        <v>0</v>
      </c>
      <c r="J1699" s="59">
        <v>0</v>
      </c>
      <c r="K1699" s="59">
        <v>0</v>
      </c>
      <c r="L1699" s="59">
        <v>0</v>
      </c>
      <c r="M1699" s="59">
        <v>0</v>
      </c>
      <c r="N1699" s="59">
        <v>0</v>
      </c>
      <c r="O1699" s="59">
        <v>0</v>
      </c>
      <c r="P1699" s="59">
        <v>0</v>
      </c>
      <c r="Q1699" s="59">
        <v>0</v>
      </c>
      <c r="R1699" s="59">
        <v>0</v>
      </c>
      <c r="S1699" s="90"/>
      <c r="T1699" s="90"/>
      <c r="U1699" s="91"/>
    </row>
    <row r="1700" spans="1:21" ht="13.2" x14ac:dyDescent="0.25">
      <c r="A1700" s="59" t="s">
        <v>2104</v>
      </c>
      <c r="B1700" s="59" t="s">
        <v>3880</v>
      </c>
      <c r="C1700" s="59" t="s">
        <v>3881</v>
      </c>
      <c r="D1700" s="59" t="s">
        <v>141</v>
      </c>
      <c r="E1700" s="59">
        <v>418</v>
      </c>
      <c r="F1700" s="59">
        <v>0</v>
      </c>
      <c r="G1700" s="59">
        <v>0</v>
      </c>
      <c r="H1700" s="59">
        <v>0</v>
      </c>
      <c r="I1700" s="59">
        <v>0</v>
      </c>
      <c r="J1700" s="59">
        <v>0</v>
      </c>
      <c r="K1700" s="59">
        <v>0</v>
      </c>
      <c r="L1700" s="59">
        <v>0</v>
      </c>
      <c r="M1700" s="59">
        <v>0</v>
      </c>
      <c r="N1700" s="59">
        <v>0</v>
      </c>
      <c r="O1700" s="59">
        <v>0</v>
      </c>
      <c r="P1700" s="59">
        <v>0</v>
      </c>
      <c r="Q1700" s="59">
        <v>0</v>
      </c>
      <c r="R1700" s="59">
        <v>17424</v>
      </c>
      <c r="S1700" s="90"/>
      <c r="T1700" s="90"/>
      <c r="U1700" s="91"/>
    </row>
    <row r="1701" spans="1:21" ht="13.2" x14ac:dyDescent="0.25">
      <c r="A1701" s="59" t="s">
        <v>2105</v>
      </c>
      <c r="B1701" s="59" t="s">
        <v>3880</v>
      </c>
      <c r="C1701" s="59" t="s">
        <v>3882</v>
      </c>
      <c r="D1701" s="59" t="s">
        <v>141</v>
      </c>
      <c r="E1701" s="59">
        <v>0</v>
      </c>
      <c r="F1701" s="59">
        <v>0</v>
      </c>
      <c r="G1701" s="59">
        <v>0</v>
      </c>
      <c r="H1701" s="59">
        <v>0</v>
      </c>
      <c r="I1701" s="59">
        <v>0</v>
      </c>
      <c r="J1701" s="59">
        <v>0</v>
      </c>
      <c r="K1701" s="59">
        <v>0</v>
      </c>
      <c r="L1701" s="59">
        <v>0</v>
      </c>
      <c r="M1701" s="59">
        <v>0</v>
      </c>
      <c r="N1701" s="59">
        <v>0</v>
      </c>
      <c r="O1701" s="59">
        <v>0</v>
      </c>
      <c r="P1701" s="59">
        <v>0</v>
      </c>
      <c r="Q1701" s="59">
        <v>0</v>
      </c>
      <c r="R1701" s="59">
        <v>0</v>
      </c>
      <c r="S1701" s="90"/>
      <c r="T1701" s="90"/>
      <c r="U1701" s="91"/>
    </row>
    <row r="1702" spans="1:21" ht="13.2" x14ac:dyDescent="0.25">
      <c r="A1702" s="59" t="s">
        <v>5327</v>
      </c>
      <c r="B1702" s="59" t="s">
        <v>3880</v>
      </c>
      <c r="C1702" s="59" t="s">
        <v>3892</v>
      </c>
      <c r="D1702" s="59" t="s">
        <v>141</v>
      </c>
      <c r="E1702" s="59">
        <v>0</v>
      </c>
      <c r="F1702" s="59">
        <v>0</v>
      </c>
      <c r="G1702" s="59">
        <v>0</v>
      </c>
      <c r="H1702" s="59">
        <v>0</v>
      </c>
      <c r="I1702" s="59">
        <v>0</v>
      </c>
      <c r="J1702" s="59">
        <v>0</v>
      </c>
      <c r="K1702" s="59">
        <v>0</v>
      </c>
      <c r="L1702" s="59">
        <v>0</v>
      </c>
      <c r="M1702" s="59">
        <v>0</v>
      </c>
      <c r="N1702" s="59">
        <v>0</v>
      </c>
      <c r="O1702" s="59">
        <v>0</v>
      </c>
      <c r="P1702" s="59">
        <v>0</v>
      </c>
      <c r="Q1702" s="59">
        <v>0</v>
      </c>
      <c r="R1702" s="59">
        <v>0</v>
      </c>
      <c r="S1702" s="90"/>
      <c r="T1702" s="90"/>
      <c r="U1702" s="91"/>
    </row>
    <row r="1703" spans="1:21" ht="13.2" x14ac:dyDescent="0.25">
      <c r="A1703" s="59" t="s">
        <v>5328</v>
      </c>
      <c r="B1703" s="59" t="s">
        <v>3880</v>
      </c>
      <c r="C1703" s="59" t="s">
        <v>3893</v>
      </c>
      <c r="D1703" s="59" t="s">
        <v>141</v>
      </c>
      <c r="E1703" s="59">
        <v>3995</v>
      </c>
      <c r="F1703" s="59">
        <v>3993</v>
      </c>
      <c r="G1703" s="59">
        <v>4812</v>
      </c>
      <c r="H1703" s="59">
        <v>4804</v>
      </c>
      <c r="I1703" s="59">
        <v>4804</v>
      </c>
      <c r="J1703" s="59">
        <v>4804</v>
      </c>
      <c r="K1703" s="59">
        <v>4804</v>
      </c>
      <c r="L1703" s="59">
        <v>4804</v>
      </c>
      <c r="M1703" s="59">
        <v>11873</v>
      </c>
      <c r="N1703" s="59">
        <v>11873</v>
      </c>
      <c r="O1703" s="59">
        <v>11873</v>
      </c>
      <c r="P1703" s="59">
        <v>11873</v>
      </c>
      <c r="Q1703" s="59">
        <v>11873</v>
      </c>
      <c r="R1703" s="59">
        <v>7354069</v>
      </c>
      <c r="S1703" s="90"/>
      <c r="T1703" s="90"/>
      <c r="U1703" s="91"/>
    </row>
    <row r="1704" spans="1:21" ht="13.2" x14ac:dyDescent="0.25">
      <c r="A1704" s="59" t="s">
        <v>2106</v>
      </c>
      <c r="B1704" s="59" t="s">
        <v>3880</v>
      </c>
      <c r="C1704" s="59" t="s">
        <v>3883</v>
      </c>
      <c r="D1704" s="59" t="s">
        <v>141</v>
      </c>
      <c r="E1704" s="59">
        <v>61784</v>
      </c>
      <c r="F1704" s="59">
        <v>62205</v>
      </c>
      <c r="G1704" s="59">
        <v>65918</v>
      </c>
      <c r="H1704" s="59">
        <v>65942</v>
      </c>
      <c r="I1704" s="59">
        <v>66309</v>
      </c>
      <c r="J1704" s="59">
        <v>66397</v>
      </c>
      <c r="K1704" s="59">
        <v>66431</v>
      </c>
      <c r="L1704" s="59">
        <v>75669</v>
      </c>
      <c r="M1704" s="59">
        <v>69057</v>
      </c>
      <c r="N1704" s="59">
        <v>69088</v>
      </c>
      <c r="O1704" s="59">
        <v>69091</v>
      </c>
      <c r="P1704" s="59">
        <v>69108</v>
      </c>
      <c r="Q1704" s="59">
        <v>71051</v>
      </c>
      <c r="R1704" s="59">
        <v>67636026</v>
      </c>
      <c r="S1704" s="90"/>
      <c r="T1704" s="90"/>
      <c r="U1704" s="91"/>
    </row>
    <row r="1705" spans="1:21" ht="13.2" x14ac:dyDescent="0.25">
      <c r="A1705" s="59" t="s">
        <v>2108</v>
      </c>
      <c r="B1705" s="59" t="s">
        <v>3880</v>
      </c>
      <c r="C1705" s="59" t="s">
        <v>3885</v>
      </c>
      <c r="D1705" s="59" t="s">
        <v>141</v>
      </c>
      <c r="E1705" s="59">
        <v>11239</v>
      </c>
      <c r="F1705" s="59">
        <v>10883</v>
      </c>
      <c r="G1705" s="59">
        <v>10883</v>
      </c>
      <c r="H1705" s="59">
        <v>10883</v>
      </c>
      <c r="I1705" s="59">
        <v>10883</v>
      </c>
      <c r="J1705" s="59">
        <v>10603</v>
      </c>
      <c r="K1705" s="59">
        <v>9222</v>
      </c>
      <c r="L1705" s="59">
        <v>0</v>
      </c>
      <c r="M1705" s="59">
        <v>0</v>
      </c>
      <c r="N1705" s="59">
        <v>0</v>
      </c>
      <c r="O1705" s="59">
        <v>0</v>
      </c>
      <c r="P1705" s="59">
        <v>0</v>
      </c>
      <c r="Q1705" s="59">
        <v>0</v>
      </c>
      <c r="R1705" s="59">
        <v>5747977</v>
      </c>
      <c r="S1705" s="90"/>
      <c r="T1705" s="90"/>
      <c r="U1705" s="91"/>
    </row>
    <row r="1706" spans="1:21" ht="13.2" x14ac:dyDescent="0.25">
      <c r="A1706" s="59" t="s">
        <v>2109</v>
      </c>
      <c r="B1706" s="59" t="s">
        <v>3880</v>
      </c>
      <c r="C1706" s="59" t="s">
        <v>3886</v>
      </c>
      <c r="D1706" s="59" t="s">
        <v>141</v>
      </c>
      <c r="E1706" s="59">
        <v>0</v>
      </c>
      <c r="F1706" s="59">
        <v>0</v>
      </c>
      <c r="G1706" s="59">
        <v>0</v>
      </c>
      <c r="H1706" s="59">
        <v>0</v>
      </c>
      <c r="I1706" s="59">
        <v>0</v>
      </c>
      <c r="J1706" s="59">
        <v>0</v>
      </c>
      <c r="K1706" s="59">
        <v>0</v>
      </c>
      <c r="L1706" s="59">
        <v>0</v>
      </c>
      <c r="M1706" s="59">
        <v>0</v>
      </c>
      <c r="N1706" s="59">
        <v>0</v>
      </c>
      <c r="O1706" s="59">
        <v>0</v>
      </c>
      <c r="P1706" s="59">
        <v>0</v>
      </c>
      <c r="Q1706" s="59">
        <v>0</v>
      </c>
      <c r="R1706" s="59">
        <v>0</v>
      </c>
      <c r="S1706" s="90"/>
      <c r="T1706" s="90"/>
      <c r="U1706" s="91"/>
    </row>
    <row r="1707" spans="1:21" ht="13.2" x14ac:dyDescent="0.25">
      <c r="A1707" s="59" t="s">
        <v>2110</v>
      </c>
      <c r="B1707" s="59" t="s">
        <v>3887</v>
      </c>
      <c r="C1707" s="59" t="s">
        <v>3888</v>
      </c>
      <c r="D1707" s="59" t="s">
        <v>141</v>
      </c>
      <c r="E1707" s="59">
        <v>0</v>
      </c>
      <c r="F1707" s="59">
        <v>0</v>
      </c>
      <c r="G1707" s="59">
        <v>0</v>
      </c>
      <c r="H1707" s="59">
        <v>0</v>
      </c>
      <c r="I1707" s="59">
        <v>0</v>
      </c>
      <c r="J1707" s="59">
        <v>0</v>
      </c>
      <c r="K1707" s="59">
        <v>0</v>
      </c>
      <c r="L1707" s="59">
        <v>0</v>
      </c>
      <c r="M1707" s="59">
        <v>0</v>
      </c>
      <c r="N1707" s="59">
        <v>0</v>
      </c>
      <c r="O1707" s="59">
        <v>0</v>
      </c>
      <c r="P1707" s="59">
        <v>0</v>
      </c>
      <c r="Q1707" s="59">
        <v>0</v>
      </c>
      <c r="R1707" s="59">
        <v>0</v>
      </c>
      <c r="S1707" s="90"/>
      <c r="T1707" s="90"/>
      <c r="U1707" s="91"/>
    </row>
    <row r="1708" spans="1:21" ht="13.2" x14ac:dyDescent="0.25">
      <c r="A1708" s="59" t="s">
        <v>2111</v>
      </c>
      <c r="B1708" s="59" t="s">
        <v>3889</v>
      </c>
      <c r="C1708" s="59" t="s">
        <v>3890</v>
      </c>
      <c r="D1708" s="59" t="s">
        <v>141</v>
      </c>
      <c r="E1708" s="59">
        <v>0</v>
      </c>
      <c r="F1708" s="59">
        <v>0</v>
      </c>
      <c r="G1708" s="59">
        <v>0</v>
      </c>
      <c r="H1708" s="59">
        <v>0</v>
      </c>
      <c r="I1708" s="59">
        <v>0</v>
      </c>
      <c r="J1708" s="59">
        <v>0</v>
      </c>
      <c r="K1708" s="59">
        <v>0</v>
      </c>
      <c r="L1708" s="59">
        <v>0</v>
      </c>
      <c r="M1708" s="59">
        <v>0</v>
      </c>
      <c r="N1708" s="59">
        <v>0</v>
      </c>
      <c r="O1708" s="59">
        <v>0</v>
      </c>
      <c r="P1708" s="59">
        <v>0</v>
      </c>
      <c r="Q1708" s="59">
        <v>0</v>
      </c>
      <c r="R1708" s="59">
        <v>0</v>
      </c>
      <c r="S1708" s="90"/>
      <c r="T1708" s="90"/>
      <c r="U1708" s="91"/>
    </row>
    <row r="1709" spans="1:21" ht="13.2" x14ac:dyDescent="0.25">
      <c r="A1709" s="59" t="s">
        <v>2114</v>
      </c>
      <c r="B1709" s="59" t="s">
        <v>3894</v>
      </c>
      <c r="C1709" s="59" t="s">
        <v>3895</v>
      </c>
      <c r="D1709" s="59" t="s">
        <v>141</v>
      </c>
      <c r="E1709" s="59">
        <v>632</v>
      </c>
      <c r="F1709" s="59">
        <v>632</v>
      </c>
      <c r="G1709" s="59">
        <v>632</v>
      </c>
      <c r="H1709" s="59">
        <v>632</v>
      </c>
      <c r="I1709" s="59">
        <v>632</v>
      </c>
      <c r="J1709" s="59">
        <v>632</v>
      </c>
      <c r="K1709" s="59">
        <v>632</v>
      </c>
      <c r="L1709" s="59">
        <v>1058</v>
      </c>
      <c r="M1709" s="59">
        <v>1058</v>
      </c>
      <c r="N1709" s="59">
        <v>1058</v>
      </c>
      <c r="O1709" s="59">
        <v>1058</v>
      </c>
      <c r="P1709" s="59">
        <v>1058</v>
      </c>
      <c r="Q1709" s="59">
        <v>1058</v>
      </c>
      <c r="R1709" s="59">
        <v>827407</v>
      </c>
      <c r="S1709" s="90"/>
      <c r="T1709" s="90"/>
      <c r="U1709" s="91"/>
    </row>
    <row r="1710" spans="1:21" ht="13.2" x14ac:dyDescent="0.25">
      <c r="A1710" s="59" t="s">
        <v>2116</v>
      </c>
      <c r="B1710" s="59" t="s">
        <v>3894</v>
      </c>
      <c r="C1710" s="59" t="s">
        <v>3897</v>
      </c>
      <c r="D1710" s="59" t="s">
        <v>141</v>
      </c>
      <c r="E1710" s="59">
        <v>426</v>
      </c>
      <c r="F1710" s="59">
        <v>426</v>
      </c>
      <c r="G1710" s="59">
        <v>426</v>
      </c>
      <c r="H1710" s="59">
        <v>426</v>
      </c>
      <c r="I1710" s="59">
        <v>426</v>
      </c>
      <c r="J1710" s="59">
        <v>426</v>
      </c>
      <c r="K1710" s="59">
        <v>426</v>
      </c>
      <c r="L1710" s="59">
        <v>0</v>
      </c>
      <c r="M1710" s="59">
        <v>0</v>
      </c>
      <c r="N1710" s="59">
        <v>0</v>
      </c>
      <c r="O1710" s="59">
        <v>0</v>
      </c>
      <c r="P1710" s="59">
        <v>0</v>
      </c>
      <c r="Q1710" s="59">
        <v>0</v>
      </c>
      <c r="R1710" s="59">
        <v>230553</v>
      </c>
      <c r="S1710" s="90"/>
      <c r="T1710" s="90"/>
      <c r="U1710" s="91"/>
    </row>
    <row r="1711" spans="1:21" ht="13.2" x14ac:dyDescent="0.25">
      <c r="A1711" s="59" t="s">
        <v>5329</v>
      </c>
      <c r="B1711" s="59" t="s">
        <v>3894</v>
      </c>
      <c r="C1711" s="59" t="s">
        <v>6765</v>
      </c>
      <c r="D1711" s="59" t="s">
        <v>141</v>
      </c>
      <c r="E1711" s="59">
        <v>0</v>
      </c>
      <c r="F1711" s="59">
        <v>0</v>
      </c>
      <c r="G1711" s="59">
        <v>0</v>
      </c>
      <c r="H1711" s="59">
        <v>0</v>
      </c>
      <c r="I1711" s="59">
        <v>0</v>
      </c>
      <c r="J1711" s="59">
        <v>0</v>
      </c>
      <c r="K1711" s="59">
        <v>0</v>
      </c>
      <c r="L1711" s="59">
        <v>0</v>
      </c>
      <c r="M1711" s="59">
        <v>0</v>
      </c>
      <c r="N1711" s="59">
        <v>0</v>
      </c>
      <c r="O1711" s="59">
        <v>0</v>
      </c>
      <c r="P1711" s="59">
        <v>0</v>
      </c>
      <c r="Q1711" s="59">
        <v>0</v>
      </c>
      <c r="R1711" s="59">
        <v>0</v>
      </c>
      <c r="S1711" s="90"/>
      <c r="T1711" s="90"/>
      <c r="U1711" s="91"/>
    </row>
    <row r="1712" spans="1:21" ht="13.2" x14ac:dyDescent="0.25">
      <c r="A1712" s="59" t="s">
        <v>2117</v>
      </c>
      <c r="B1712" s="59" t="s">
        <v>3898</v>
      </c>
      <c r="C1712" s="59" t="s">
        <v>3899</v>
      </c>
      <c r="D1712" s="59" t="s">
        <v>141</v>
      </c>
      <c r="E1712" s="59">
        <v>0</v>
      </c>
      <c r="F1712" s="59">
        <v>0</v>
      </c>
      <c r="G1712" s="59">
        <v>0</v>
      </c>
      <c r="H1712" s="59">
        <v>0</v>
      </c>
      <c r="I1712" s="59">
        <v>0</v>
      </c>
      <c r="J1712" s="59">
        <v>0</v>
      </c>
      <c r="K1712" s="59">
        <v>0</v>
      </c>
      <c r="L1712" s="59">
        <v>0</v>
      </c>
      <c r="M1712" s="59">
        <v>0</v>
      </c>
      <c r="N1712" s="59">
        <v>0</v>
      </c>
      <c r="O1712" s="59">
        <v>0</v>
      </c>
      <c r="P1712" s="59">
        <v>0</v>
      </c>
      <c r="Q1712" s="59">
        <v>0</v>
      </c>
      <c r="R1712" s="59">
        <v>0</v>
      </c>
      <c r="S1712" s="90"/>
      <c r="T1712" s="90"/>
      <c r="U1712" s="91"/>
    </row>
    <row r="1713" spans="1:21" ht="13.2" x14ac:dyDescent="0.25">
      <c r="A1713" s="59" t="s">
        <v>2118</v>
      </c>
      <c r="B1713" s="59" t="s">
        <v>3898</v>
      </c>
      <c r="C1713" s="59" t="s">
        <v>3900</v>
      </c>
      <c r="D1713" s="59" t="s">
        <v>141</v>
      </c>
      <c r="E1713" s="59">
        <v>0</v>
      </c>
      <c r="F1713" s="59">
        <v>0</v>
      </c>
      <c r="G1713" s="59">
        <v>0</v>
      </c>
      <c r="H1713" s="59">
        <v>0</v>
      </c>
      <c r="I1713" s="59">
        <v>0</v>
      </c>
      <c r="J1713" s="59">
        <v>0</v>
      </c>
      <c r="K1713" s="59">
        <v>0</v>
      </c>
      <c r="L1713" s="59">
        <v>0</v>
      </c>
      <c r="M1713" s="59">
        <v>0</v>
      </c>
      <c r="N1713" s="59">
        <v>0</v>
      </c>
      <c r="O1713" s="59">
        <v>0</v>
      </c>
      <c r="P1713" s="59">
        <v>0</v>
      </c>
      <c r="Q1713" s="59">
        <v>0</v>
      </c>
      <c r="R1713" s="59">
        <v>0</v>
      </c>
      <c r="S1713" s="90"/>
      <c r="T1713" s="90"/>
      <c r="U1713" s="91"/>
    </row>
    <row r="1714" spans="1:21" ht="13.2" x14ac:dyDescent="0.25">
      <c r="A1714" s="59" t="s">
        <v>2119</v>
      </c>
      <c r="B1714" s="59" t="s">
        <v>3901</v>
      </c>
      <c r="C1714" s="59" t="s">
        <v>3902</v>
      </c>
      <c r="D1714" s="59" t="s">
        <v>141</v>
      </c>
      <c r="E1714" s="59">
        <v>0</v>
      </c>
      <c r="F1714" s="59">
        <v>0</v>
      </c>
      <c r="G1714" s="59">
        <v>0</v>
      </c>
      <c r="H1714" s="59">
        <v>0</v>
      </c>
      <c r="I1714" s="59">
        <v>0</v>
      </c>
      <c r="J1714" s="59">
        <v>0</v>
      </c>
      <c r="K1714" s="59">
        <v>0</v>
      </c>
      <c r="L1714" s="59">
        <v>0</v>
      </c>
      <c r="M1714" s="59">
        <v>0</v>
      </c>
      <c r="N1714" s="59">
        <v>0</v>
      </c>
      <c r="O1714" s="59">
        <v>0</v>
      </c>
      <c r="P1714" s="59">
        <v>0</v>
      </c>
      <c r="Q1714" s="59">
        <v>501</v>
      </c>
      <c r="R1714" s="59">
        <v>20882</v>
      </c>
      <c r="S1714" s="90"/>
      <c r="T1714" s="90"/>
      <c r="U1714" s="91"/>
    </row>
    <row r="1715" spans="1:21" ht="13.2" x14ac:dyDescent="0.25">
      <c r="A1715" s="59" t="s">
        <v>2120</v>
      </c>
      <c r="B1715" s="59" t="s">
        <v>3903</v>
      </c>
      <c r="C1715" s="59" t="s">
        <v>3904</v>
      </c>
      <c r="D1715" s="59" t="s">
        <v>141</v>
      </c>
      <c r="E1715" s="59">
        <v>0</v>
      </c>
      <c r="F1715" s="59">
        <v>0</v>
      </c>
      <c r="G1715" s="59">
        <v>0</v>
      </c>
      <c r="H1715" s="59">
        <v>0</v>
      </c>
      <c r="I1715" s="59">
        <v>0</v>
      </c>
      <c r="J1715" s="59">
        <v>0</v>
      </c>
      <c r="K1715" s="59">
        <v>0</v>
      </c>
      <c r="L1715" s="59">
        <v>0</v>
      </c>
      <c r="M1715" s="59">
        <v>0</v>
      </c>
      <c r="N1715" s="59">
        <v>0</v>
      </c>
      <c r="O1715" s="59">
        <v>0</v>
      </c>
      <c r="P1715" s="59">
        <v>0</v>
      </c>
      <c r="Q1715" s="59">
        <v>0</v>
      </c>
      <c r="R1715" s="59">
        <v>0</v>
      </c>
      <c r="S1715" s="90"/>
      <c r="T1715" s="90"/>
      <c r="U1715" s="91"/>
    </row>
    <row r="1716" spans="1:21" ht="13.2" x14ac:dyDescent="0.25">
      <c r="A1716" s="59" t="s">
        <v>2121</v>
      </c>
      <c r="B1716" s="59" t="s">
        <v>3903</v>
      </c>
      <c r="C1716" s="59" t="s">
        <v>3905</v>
      </c>
      <c r="D1716" s="59" t="s">
        <v>141</v>
      </c>
      <c r="E1716" s="59">
        <v>0</v>
      </c>
      <c r="F1716" s="59">
        <v>0</v>
      </c>
      <c r="G1716" s="59">
        <v>0</v>
      </c>
      <c r="H1716" s="59">
        <v>0</v>
      </c>
      <c r="I1716" s="59">
        <v>0</v>
      </c>
      <c r="J1716" s="59">
        <v>0</v>
      </c>
      <c r="K1716" s="59">
        <v>0</v>
      </c>
      <c r="L1716" s="59">
        <v>0</v>
      </c>
      <c r="M1716" s="59">
        <v>0</v>
      </c>
      <c r="N1716" s="59">
        <v>0</v>
      </c>
      <c r="O1716" s="59">
        <v>0</v>
      </c>
      <c r="P1716" s="59">
        <v>0</v>
      </c>
      <c r="Q1716" s="59">
        <v>0</v>
      </c>
      <c r="R1716" s="59">
        <v>0</v>
      </c>
      <c r="S1716" s="90"/>
      <c r="T1716" s="90"/>
      <c r="U1716" s="91"/>
    </row>
    <row r="1717" spans="1:21" ht="13.2" x14ac:dyDescent="0.25">
      <c r="A1717" s="59" t="s">
        <v>2122</v>
      </c>
      <c r="B1717" s="59" t="s">
        <v>3906</v>
      </c>
      <c r="C1717" s="59" t="s">
        <v>3907</v>
      </c>
      <c r="D1717" s="59" t="s">
        <v>141</v>
      </c>
      <c r="E1717" s="59">
        <v>0</v>
      </c>
      <c r="F1717" s="59">
        <v>0</v>
      </c>
      <c r="G1717" s="59">
        <v>0</v>
      </c>
      <c r="H1717" s="59">
        <v>0</v>
      </c>
      <c r="I1717" s="59">
        <v>0</v>
      </c>
      <c r="J1717" s="59">
        <v>0</v>
      </c>
      <c r="K1717" s="59">
        <v>0</v>
      </c>
      <c r="L1717" s="59">
        <v>0</v>
      </c>
      <c r="M1717" s="59">
        <v>0</v>
      </c>
      <c r="N1717" s="59">
        <v>0</v>
      </c>
      <c r="O1717" s="59">
        <v>0</v>
      </c>
      <c r="P1717" s="59">
        <v>0</v>
      </c>
      <c r="Q1717" s="59">
        <v>0</v>
      </c>
      <c r="R1717" s="59">
        <v>0</v>
      </c>
      <c r="S1717" s="90"/>
      <c r="T1717" s="90"/>
      <c r="U1717" s="91"/>
    </row>
    <row r="1718" spans="1:21" ht="13.2" x14ac:dyDescent="0.25">
      <c r="A1718" s="59" t="s">
        <v>2123</v>
      </c>
      <c r="B1718" s="59" t="s">
        <v>3906</v>
      </c>
      <c r="C1718" s="59" t="s">
        <v>3908</v>
      </c>
      <c r="D1718" s="59" t="s">
        <v>141</v>
      </c>
      <c r="E1718" s="59">
        <v>0</v>
      </c>
      <c r="F1718" s="59">
        <v>0</v>
      </c>
      <c r="G1718" s="59">
        <v>0</v>
      </c>
      <c r="H1718" s="59">
        <v>0</v>
      </c>
      <c r="I1718" s="59">
        <v>0</v>
      </c>
      <c r="J1718" s="59">
        <v>0</v>
      </c>
      <c r="K1718" s="59">
        <v>0</v>
      </c>
      <c r="L1718" s="59">
        <v>0</v>
      </c>
      <c r="M1718" s="59">
        <v>0</v>
      </c>
      <c r="N1718" s="59">
        <v>0</v>
      </c>
      <c r="O1718" s="59">
        <v>0</v>
      </c>
      <c r="P1718" s="59">
        <v>0</v>
      </c>
      <c r="Q1718" s="59">
        <v>0</v>
      </c>
      <c r="R1718" s="59">
        <v>0</v>
      </c>
      <c r="S1718" s="90"/>
      <c r="T1718" s="90"/>
      <c r="U1718" s="91"/>
    </row>
    <row r="1719" spans="1:21" ht="13.2" x14ac:dyDescent="0.25">
      <c r="A1719" s="59" t="s">
        <v>2124</v>
      </c>
      <c r="B1719" s="59" t="s">
        <v>3906</v>
      </c>
      <c r="C1719" s="59" t="s">
        <v>3909</v>
      </c>
      <c r="D1719" s="59" t="s">
        <v>141</v>
      </c>
      <c r="E1719" s="59">
        <v>907</v>
      </c>
      <c r="F1719" s="59">
        <v>907</v>
      </c>
      <c r="G1719" s="59">
        <v>907</v>
      </c>
      <c r="H1719" s="59">
        <v>907</v>
      </c>
      <c r="I1719" s="59">
        <v>907</v>
      </c>
      <c r="J1719" s="59">
        <v>907</v>
      </c>
      <c r="K1719" s="59">
        <v>907</v>
      </c>
      <c r="L1719" s="59">
        <v>907</v>
      </c>
      <c r="M1719" s="59">
        <v>907</v>
      </c>
      <c r="N1719" s="59">
        <v>907</v>
      </c>
      <c r="O1719" s="59">
        <v>907</v>
      </c>
      <c r="P1719" s="59">
        <v>907</v>
      </c>
      <c r="Q1719" s="59">
        <v>907</v>
      </c>
      <c r="R1719" s="59">
        <v>907181</v>
      </c>
      <c r="S1719" s="90"/>
      <c r="T1719" s="90"/>
      <c r="U1719" s="91"/>
    </row>
    <row r="1720" spans="1:21" ht="13.2" x14ac:dyDescent="0.25">
      <c r="A1720" s="59" t="s">
        <v>2125</v>
      </c>
      <c r="B1720" s="59" t="s">
        <v>3906</v>
      </c>
      <c r="C1720" s="59" t="s">
        <v>3910</v>
      </c>
      <c r="D1720" s="59" t="s">
        <v>141</v>
      </c>
      <c r="E1720" s="59">
        <v>890</v>
      </c>
      <c r="F1720" s="59">
        <v>890</v>
      </c>
      <c r="G1720" s="59">
        <v>890</v>
      </c>
      <c r="H1720" s="59">
        <v>890</v>
      </c>
      <c r="I1720" s="59">
        <v>890</v>
      </c>
      <c r="J1720" s="59">
        <v>890</v>
      </c>
      <c r="K1720" s="59">
        <v>890</v>
      </c>
      <c r="L1720" s="59">
        <v>890</v>
      </c>
      <c r="M1720" s="59">
        <v>890</v>
      </c>
      <c r="N1720" s="59">
        <v>890</v>
      </c>
      <c r="O1720" s="59">
        <v>890</v>
      </c>
      <c r="P1720" s="59">
        <v>890</v>
      </c>
      <c r="Q1720" s="59">
        <v>890</v>
      </c>
      <c r="R1720" s="59">
        <v>890236</v>
      </c>
      <c r="S1720" s="90"/>
      <c r="T1720" s="90"/>
      <c r="U1720" s="91"/>
    </row>
    <row r="1721" spans="1:21" ht="13.2" x14ac:dyDescent="0.25">
      <c r="A1721" s="59" t="s">
        <v>2126</v>
      </c>
      <c r="B1721" s="59" t="s">
        <v>3906</v>
      </c>
      <c r="C1721" s="59" t="s">
        <v>3911</v>
      </c>
      <c r="D1721" s="59" t="s">
        <v>141</v>
      </c>
      <c r="E1721" s="59">
        <v>0</v>
      </c>
      <c r="F1721" s="59">
        <v>0</v>
      </c>
      <c r="G1721" s="59">
        <v>0</v>
      </c>
      <c r="H1721" s="59">
        <v>398</v>
      </c>
      <c r="I1721" s="59">
        <v>398</v>
      </c>
      <c r="J1721" s="59">
        <v>398</v>
      </c>
      <c r="K1721" s="59">
        <v>398</v>
      </c>
      <c r="L1721" s="59">
        <v>398</v>
      </c>
      <c r="M1721" s="59">
        <v>398</v>
      </c>
      <c r="N1721" s="59">
        <v>398</v>
      </c>
      <c r="O1721" s="59">
        <v>398</v>
      </c>
      <c r="P1721" s="59">
        <v>398</v>
      </c>
      <c r="Q1721" s="59">
        <v>398</v>
      </c>
      <c r="R1721" s="59">
        <v>314850</v>
      </c>
      <c r="S1721" s="90"/>
      <c r="T1721" s="90"/>
      <c r="U1721" s="91"/>
    </row>
    <row r="1722" spans="1:21" ht="13.2" x14ac:dyDescent="0.25">
      <c r="A1722" s="59" t="s">
        <v>2127</v>
      </c>
      <c r="B1722" s="59" t="s">
        <v>3906</v>
      </c>
      <c r="C1722" s="59" t="s">
        <v>3912</v>
      </c>
      <c r="D1722" s="59" t="s">
        <v>141</v>
      </c>
      <c r="E1722" s="59">
        <v>0</v>
      </c>
      <c r="F1722" s="59">
        <v>0</v>
      </c>
      <c r="G1722" s="59">
        <v>0</v>
      </c>
      <c r="H1722" s="59">
        <v>0</v>
      </c>
      <c r="I1722" s="59">
        <v>0</v>
      </c>
      <c r="J1722" s="59">
        <v>0</v>
      </c>
      <c r="K1722" s="59">
        <v>0</v>
      </c>
      <c r="L1722" s="59">
        <v>0</v>
      </c>
      <c r="M1722" s="59">
        <v>0</v>
      </c>
      <c r="N1722" s="59">
        <v>0</v>
      </c>
      <c r="O1722" s="59">
        <v>0</v>
      </c>
      <c r="P1722" s="59">
        <v>0</v>
      </c>
      <c r="Q1722" s="59">
        <v>0</v>
      </c>
      <c r="R1722" s="59">
        <v>0</v>
      </c>
      <c r="S1722" s="90"/>
      <c r="T1722" s="90"/>
      <c r="U1722" s="91"/>
    </row>
    <row r="1723" spans="1:21" ht="13.2" x14ac:dyDescent="0.25">
      <c r="A1723" s="59" t="s">
        <v>5330</v>
      </c>
      <c r="B1723" s="59" t="s">
        <v>6766</v>
      </c>
      <c r="C1723" s="59" t="s">
        <v>6767</v>
      </c>
      <c r="D1723" s="59" t="s">
        <v>142</v>
      </c>
      <c r="E1723" s="59">
        <v>2616</v>
      </c>
      <c r="F1723" s="59">
        <v>2616</v>
      </c>
      <c r="G1723" s="59">
        <v>2616</v>
      </c>
      <c r="H1723" s="59">
        <v>2616</v>
      </c>
      <c r="I1723" s="59">
        <v>2616</v>
      </c>
      <c r="J1723" s="59">
        <v>2616</v>
      </c>
      <c r="K1723" s="59">
        <v>2656</v>
      </c>
      <c r="L1723" s="59">
        <v>2656</v>
      </c>
      <c r="M1723" s="59">
        <v>2656</v>
      </c>
      <c r="N1723" s="59">
        <v>242</v>
      </c>
      <c r="O1723" s="59">
        <v>242</v>
      </c>
      <c r="P1723" s="59">
        <v>242</v>
      </c>
      <c r="Q1723" s="59">
        <v>242</v>
      </c>
      <c r="R1723" s="59">
        <v>1933397</v>
      </c>
      <c r="S1723" s="90"/>
      <c r="T1723" s="90"/>
      <c r="U1723" s="91"/>
    </row>
    <row r="1724" spans="1:21" ht="13.2" x14ac:dyDescent="0.25">
      <c r="A1724" s="59" t="s">
        <v>5331</v>
      </c>
      <c r="B1724" s="59" t="s">
        <v>6768</v>
      </c>
      <c r="C1724" s="59" t="s">
        <v>6769</v>
      </c>
      <c r="D1724" s="59" t="s">
        <v>142</v>
      </c>
      <c r="E1724" s="59">
        <v>0</v>
      </c>
      <c r="F1724" s="59">
        <v>0</v>
      </c>
      <c r="G1724" s="59">
        <v>0</v>
      </c>
      <c r="H1724" s="59">
        <v>0</v>
      </c>
      <c r="I1724" s="59">
        <v>0</v>
      </c>
      <c r="J1724" s="59">
        <v>0</v>
      </c>
      <c r="K1724" s="59">
        <v>0</v>
      </c>
      <c r="L1724" s="59">
        <v>0</v>
      </c>
      <c r="M1724" s="59">
        <v>0</v>
      </c>
      <c r="N1724" s="59">
        <v>0</v>
      </c>
      <c r="O1724" s="59">
        <v>0</v>
      </c>
      <c r="P1724" s="59">
        <v>0</v>
      </c>
      <c r="Q1724" s="59">
        <v>0</v>
      </c>
      <c r="R1724" s="59">
        <v>0</v>
      </c>
      <c r="S1724" s="90"/>
      <c r="T1724" s="90"/>
      <c r="U1724" s="91"/>
    </row>
    <row r="1725" spans="1:21" ht="13.2" x14ac:dyDescent="0.25">
      <c r="A1725" s="59" t="s">
        <v>5332</v>
      </c>
      <c r="B1725" s="59" t="s">
        <v>6770</v>
      </c>
      <c r="C1725" s="59" t="s">
        <v>6771</v>
      </c>
      <c r="D1725" s="59" t="s">
        <v>142</v>
      </c>
      <c r="E1725" s="59">
        <v>0</v>
      </c>
      <c r="F1725" s="59">
        <v>0</v>
      </c>
      <c r="G1725" s="59">
        <v>0</v>
      </c>
      <c r="H1725" s="59">
        <v>0</v>
      </c>
      <c r="I1725" s="59">
        <v>0</v>
      </c>
      <c r="J1725" s="59">
        <v>0</v>
      </c>
      <c r="K1725" s="59">
        <v>0</v>
      </c>
      <c r="L1725" s="59">
        <v>0</v>
      </c>
      <c r="M1725" s="59">
        <v>0</v>
      </c>
      <c r="N1725" s="59">
        <v>2414</v>
      </c>
      <c r="O1725" s="59">
        <v>2414</v>
      </c>
      <c r="P1725" s="59">
        <v>2414</v>
      </c>
      <c r="Q1725" s="59">
        <v>2414</v>
      </c>
      <c r="R1725" s="59">
        <v>704032</v>
      </c>
      <c r="S1725" s="59"/>
      <c r="T1725" s="59"/>
      <c r="U1725" s="89"/>
    </row>
    <row r="1726" spans="1:21" ht="13.2" x14ac:dyDescent="0.25">
      <c r="A1726" s="59" t="s">
        <v>5333</v>
      </c>
      <c r="B1726" s="59" t="s">
        <v>6772</v>
      </c>
      <c r="C1726" s="59" t="s">
        <v>6773</v>
      </c>
      <c r="D1726" s="59" t="s">
        <v>142</v>
      </c>
      <c r="E1726" s="59">
        <v>58</v>
      </c>
      <c r="F1726" s="59">
        <v>58</v>
      </c>
      <c r="G1726" s="59">
        <v>58</v>
      </c>
      <c r="H1726" s="59">
        <v>58</v>
      </c>
      <c r="I1726" s="59">
        <v>58</v>
      </c>
      <c r="J1726" s="59">
        <v>58</v>
      </c>
      <c r="K1726" s="59">
        <v>58</v>
      </c>
      <c r="L1726" s="59">
        <v>58</v>
      </c>
      <c r="M1726" s="59">
        <v>58</v>
      </c>
      <c r="N1726" s="59">
        <v>58</v>
      </c>
      <c r="O1726" s="59">
        <v>58</v>
      </c>
      <c r="P1726" s="59">
        <v>58</v>
      </c>
      <c r="Q1726" s="59">
        <v>58</v>
      </c>
      <c r="R1726" s="59">
        <v>58240</v>
      </c>
      <c r="S1726" s="59"/>
      <c r="T1726" s="59"/>
      <c r="U1726" s="89"/>
    </row>
    <row r="1727" spans="1:21" ht="13.2" x14ac:dyDescent="0.25">
      <c r="A1727" s="59" t="s">
        <v>5334</v>
      </c>
      <c r="B1727" s="59" t="s">
        <v>6774</v>
      </c>
      <c r="C1727" s="59" t="s">
        <v>6775</v>
      </c>
      <c r="D1727" s="59" t="s">
        <v>142</v>
      </c>
      <c r="E1727" s="59">
        <v>219</v>
      </c>
      <c r="F1727" s="59">
        <v>219</v>
      </c>
      <c r="G1727" s="59">
        <v>219</v>
      </c>
      <c r="H1727" s="59">
        <v>219</v>
      </c>
      <c r="I1727" s="59">
        <v>219</v>
      </c>
      <c r="J1727" s="59">
        <v>219</v>
      </c>
      <c r="K1727" s="59">
        <v>219</v>
      </c>
      <c r="L1727" s="59">
        <v>219</v>
      </c>
      <c r="M1727" s="59">
        <v>219</v>
      </c>
      <c r="N1727" s="59">
        <v>219</v>
      </c>
      <c r="O1727" s="59">
        <v>219</v>
      </c>
      <c r="P1727" s="59">
        <v>219</v>
      </c>
      <c r="Q1727" s="59">
        <v>219</v>
      </c>
      <c r="R1727" s="59">
        <v>218733</v>
      </c>
      <c r="S1727" s="59"/>
      <c r="T1727" s="59"/>
      <c r="U1727" s="89"/>
    </row>
    <row r="1728" spans="1:21" ht="13.2" x14ac:dyDescent="0.25">
      <c r="A1728" s="59" t="s">
        <v>5335</v>
      </c>
      <c r="B1728" s="59" t="s">
        <v>6776</v>
      </c>
      <c r="C1728" s="59" t="s">
        <v>6777</v>
      </c>
      <c r="D1728" s="59" t="s">
        <v>142</v>
      </c>
      <c r="E1728" s="59">
        <v>0</v>
      </c>
      <c r="F1728" s="59">
        <v>0</v>
      </c>
      <c r="G1728" s="59">
        <v>0</v>
      </c>
      <c r="H1728" s="59">
        <v>0</v>
      </c>
      <c r="I1728" s="59">
        <v>0</v>
      </c>
      <c r="J1728" s="59">
        <v>0</v>
      </c>
      <c r="K1728" s="59">
        <v>0</v>
      </c>
      <c r="L1728" s="59">
        <v>0</v>
      </c>
      <c r="M1728" s="59">
        <v>0</v>
      </c>
      <c r="N1728" s="59">
        <v>0</v>
      </c>
      <c r="O1728" s="59">
        <v>0</v>
      </c>
      <c r="P1728" s="59">
        <v>0</v>
      </c>
      <c r="Q1728" s="59">
        <v>0</v>
      </c>
      <c r="R1728" s="59">
        <v>0</v>
      </c>
      <c r="S1728" s="59"/>
      <c r="T1728" s="59"/>
      <c r="U1728" s="89"/>
    </row>
    <row r="1729" spans="1:21" ht="13.2" x14ac:dyDescent="0.25">
      <c r="A1729" s="59" t="s">
        <v>5336</v>
      </c>
      <c r="B1729" s="59" t="s">
        <v>3475</v>
      </c>
      <c r="C1729" s="59" t="s">
        <v>132</v>
      </c>
      <c r="D1729" s="59" t="s">
        <v>142</v>
      </c>
      <c r="E1729" s="59">
        <v>0</v>
      </c>
      <c r="F1729" s="59">
        <v>0</v>
      </c>
      <c r="G1729" s="59">
        <v>0</v>
      </c>
      <c r="H1729" s="59">
        <v>0</v>
      </c>
      <c r="I1729" s="59">
        <v>0</v>
      </c>
      <c r="J1729" s="59">
        <v>0</v>
      </c>
      <c r="K1729" s="59">
        <v>0</v>
      </c>
      <c r="L1729" s="59">
        <v>0</v>
      </c>
      <c r="M1729" s="59">
        <v>0</v>
      </c>
      <c r="N1729" s="59">
        <v>0</v>
      </c>
      <c r="O1729" s="59">
        <v>0</v>
      </c>
      <c r="P1729" s="59">
        <v>0</v>
      </c>
      <c r="Q1729" s="59">
        <v>0</v>
      </c>
      <c r="R1729" s="59">
        <v>0</v>
      </c>
      <c r="S1729" s="59"/>
      <c r="T1729" s="59"/>
      <c r="U1729" s="89"/>
    </row>
  </sheetData>
  <autoFilter ref="A1:R1729"/>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8"/>
  <sheetViews>
    <sheetView topLeftCell="A5" zoomScaleNormal="100" workbookViewId="0">
      <selection sqref="A1:XFD1048576"/>
    </sheetView>
  </sheetViews>
  <sheetFormatPr defaultColWidth="9.109375" defaultRowHeight="12.75" customHeight="1" x14ac:dyDescent="0.25"/>
  <cols>
    <col min="1" max="1" width="24.5546875" style="45" bestFit="1" customWidth="1"/>
    <col min="2" max="4" width="18.5546875" style="45" bestFit="1" customWidth="1"/>
    <col min="5" max="5" width="11.88671875" style="45" bestFit="1" customWidth="1"/>
    <col min="6" max="16384" width="9.109375" style="45"/>
  </cols>
  <sheetData>
    <row r="1" spans="1:4" ht="12.75" customHeight="1" x14ac:dyDescent="0.25">
      <c r="A1" s="59" t="s">
        <v>3913</v>
      </c>
    </row>
    <row r="2" spans="1:4" ht="12.75" customHeight="1" x14ac:dyDescent="0.25">
      <c r="C2" s="128" t="s">
        <v>5337</v>
      </c>
      <c r="D2" s="128" t="s">
        <v>5338</v>
      </c>
    </row>
    <row r="3" spans="1:4" ht="12.75" customHeight="1" x14ac:dyDescent="0.25">
      <c r="A3" s="45" t="s">
        <v>2006</v>
      </c>
      <c r="B3" s="45" t="s">
        <v>3914</v>
      </c>
    </row>
    <row r="4" spans="1:4" ht="12.75" customHeight="1" x14ac:dyDescent="0.25">
      <c r="A4" s="74" t="s">
        <v>128</v>
      </c>
      <c r="B4" s="55">
        <v>1465787791</v>
      </c>
      <c r="C4" s="55"/>
      <c r="D4" s="55">
        <f>SUM(B4:C4)</f>
        <v>1465787791</v>
      </c>
    </row>
    <row r="5" spans="1:4" ht="12.75" customHeight="1" x14ac:dyDescent="0.25">
      <c r="A5" s="74" t="s">
        <v>138</v>
      </c>
      <c r="B5" s="55">
        <v>1437107518</v>
      </c>
      <c r="C5" s="55"/>
      <c r="D5" s="55">
        <f t="shared" ref="D5:D22" si="0">SUM(B5:C5)</f>
        <v>1437107518</v>
      </c>
    </row>
    <row r="6" spans="1:4" ht="12.75" customHeight="1" x14ac:dyDescent="0.25">
      <c r="A6" s="74" t="s">
        <v>141</v>
      </c>
      <c r="B6" s="55">
        <v>145885002</v>
      </c>
      <c r="C6" s="55"/>
      <c r="D6" s="55">
        <f t="shared" si="0"/>
        <v>145885002</v>
      </c>
    </row>
    <row r="7" spans="1:4" ht="12.75" customHeight="1" x14ac:dyDescent="0.25">
      <c r="A7" s="74" t="s">
        <v>129</v>
      </c>
      <c r="B7" s="55">
        <v>87103436</v>
      </c>
      <c r="C7" s="55"/>
      <c r="D7" s="55">
        <f t="shared" si="0"/>
        <v>87103436</v>
      </c>
    </row>
    <row r="8" spans="1:4" ht="12.75" customHeight="1" x14ac:dyDescent="0.25">
      <c r="A8" s="74" t="s">
        <v>139</v>
      </c>
      <c r="B8" s="55">
        <v>7443834</v>
      </c>
      <c r="C8" s="55"/>
      <c r="D8" s="55">
        <f t="shared" si="0"/>
        <v>7443834</v>
      </c>
    </row>
    <row r="9" spans="1:4" ht="12.75" customHeight="1" x14ac:dyDescent="0.25">
      <c r="A9" s="74" t="s">
        <v>123</v>
      </c>
      <c r="B9" s="55">
        <v>174124890</v>
      </c>
      <c r="C9" s="55"/>
      <c r="D9" s="55">
        <f t="shared" si="0"/>
        <v>174124890</v>
      </c>
    </row>
    <row r="10" spans="1:4" ht="12.75" customHeight="1" x14ac:dyDescent="0.25">
      <c r="A10" s="74" t="s">
        <v>140</v>
      </c>
      <c r="B10" s="55">
        <v>106673258</v>
      </c>
      <c r="C10" s="55"/>
      <c r="D10" s="55">
        <f t="shared" si="0"/>
        <v>106673258</v>
      </c>
    </row>
    <row r="11" spans="1:4" ht="12.75" customHeight="1" x14ac:dyDescent="0.25">
      <c r="A11" s="74" t="s">
        <v>120</v>
      </c>
      <c r="B11" s="55">
        <v>58246135</v>
      </c>
      <c r="C11" s="55"/>
      <c r="D11" s="55">
        <f t="shared" si="0"/>
        <v>58246135</v>
      </c>
    </row>
    <row r="12" spans="1:4" ht="12.75" customHeight="1" x14ac:dyDescent="0.25">
      <c r="A12" s="74" t="s">
        <v>130</v>
      </c>
      <c r="B12" s="55">
        <v>11359823</v>
      </c>
      <c r="C12" s="55"/>
      <c r="D12" s="55">
        <f t="shared" si="0"/>
        <v>11359823</v>
      </c>
    </row>
    <row r="13" spans="1:4" ht="12.75" customHeight="1" x14ac:dyDescent="0.25">
      <c r="A13" s="74" t="s">
        <v>135</v>
      </c>
      <c r="B13" s="55">
        <v>633937</v>
      </c>
      <c r="C13" s="55"/>
      <c r="D13" s="55">
        <f t="shared" si="0"/>
        <v>633937</v>
      </c>
    </row>
    <row r="14" spans="1:4" ht="12.75" customHeight="1" x14ac:dyDescent="0.25">
      <c r="A14" s="74" t="s">
        <v>131</v>
      </c>
      <c r="B14" s="55">
        <v>6332779</v>
      </c>
      <c r="C14" s="55"/>
      <c r="D14" s="55">
        <f t="shared" si="0"/>
        <v>6332779</v>
      </c>
    </row>
    <row r="15" spans="1:4" ht="12.75" customHeight="1" x14ac:dyDescent="0.25">
      <c r="A15" s="74" t="s">
        <v>136</v>
      </c>
      <c r="B15" s="55">
        <v>2</v>
      </c>
      <c r="C15" s="55"/>
      <c r="D15" s="55">
        <f t="shared" si="0"/>
        <v>2</v>
      </c>
    </row>
    <row r="16" spans="1:4" ht="12.75" customHeight="1" x14ac:dyDescent="0.25">
      <c r="A16" s="74" t="s">
        <v>142</v>
      </c>
      <c r="B16" s="55">
        <v>20712</v>
      </c>
      <c r="C16" s="55"/>
      <c r="D16" s="55">
        <f t="shared" si="0"/>
        <v>20712</v>
      </c>
    </row>
    <row r="17" spans="1:5" ht="12.75" customHeight="1" x14ac:dyDescent="0.25">
      <c r="A17" s="74" t="s">
        <v>125</v>
      </c>
      <c r="B17" s="55">
        <v>757162517</v>
      </c>
      <c r="C17" s="55"/>
      <c r="D17" s="55">
        <f t="shared" si="0"/>
        <v>757162517</v>
      </c>
    </row>
    <row r="18" spans="1:5" ht="12.75" customHeight="1" x14ac:dyDescent="0.25">
      <c r="A18" s="74" t="s">
        <v>134</v>
      </c>
      <c r="B18" s="55">
        <v>5152381</v>
      </c>
      <c r="C18" s="55"/>
      <c r="D18" s="55">
        <f t="shared" si="0"/>
        <v>5152381</v>
      </c>
    </row>
    <row r="19" spans="1:5" ht="12.75" customHeight="1" x14ac:dyDescent="0.25">
      <c r="A19" s="74" t="s">
        <v>121</v>
      </c>
      <c r="B19" s="55">
        <v>822576219</v>
      </c>
      <c r="C19" s="55">
        <f>-E38</f>
        <v>88656119</v>
      </c>
      <c r="D19" s="55">
        <f t="shared" si="0"/>
        <v>911232338</v>
      </c>
    </row>
    <row r="20" spans="1:5" ht="12.75" customHeight="1" x14ac:dyDescent="0.25">
      <c r="A20" s="74" t="s">
        <v>127</v>
      </c>
      <c r="B20" s="55">
        <v>504158870</v>
      </c>
      <c r="C20" s="55"/>
      <c r="D20" s="55">
        <f t="shared" si="0"/>
        <v>504158870</v>
      </c>
    </row>
    <row r="21" spans="1:5" ht="12.75" customHeight="1" x14ac:dyDescent="0.25">
      <c r="A21" s="74" t="s">
        <v>137</v>
      </c>
      <c r="B21" s="55">
        <v>0</v>
      </c>
      <c r="C21" s="55"/>
      <c r="D21" s="55">
        <f t="shared" si="0"/>
        <v>0</v>
      </c>
    </row>
    <row r="22" spans="1:5" ht="12.75" customHeight="1" x14ac:dyDescent="0.25">
      <c r="A22" s="74" t="s">
        <v>133</v>
      </c>
      <c r="B22" s="55">
        <v>21077986</v>
      </c>
      <c r="C22" s="55"/>
      <c r="D22" s="55">
        <f t="shared" si="0"/>
        <v>21077986</v>
      </c>
    </row>
    <row r="23" spans="1:5" ht="12.75" customHeight="1" x14ac:dyDescent="0.25">
      <c r="A23" s="74" t="s">
        <v>143</v>
      </c>
      <c r="B23" s="55">
        <v>5610847090</v>
      </c>
      <c r="C23" s="55">
        <f>SUM(C4:C22)</f>
        <v>88656119</v>
      </c>
      <c r="D23" s="55">
        <f>SUM(D4:D22)</f>
        <v>5699503209</v>
      </c>
    </row>
    <row r="24" spans="1:5" ht="12.75" customHeight="1" x14ac:dyDescent="0.25">
      <c r="B24" s="55"/>
      <c r="C24" s="55"/>
      <c r="D24" s="55"/>
    </row>
    <row r="25" spans="1:5" ht="12.75" customHeight="1" x14ac:dyDescent="0.25">
      <c r="B25" s="55"/>
      <c r="C25" s="55"/>
      <c r="D25" s="55"/>
    </row>
    <row r="26" spans="1:5" ht="12.75" customHeight="1" x14ac:dyDescent="0.25">
      <c r="B26" s="55"/>
      <c r="C26" s="55"/>
      <c r="D26" s="55"/>
    </row>
    <row r="27" spans="1:5" ht="12.75" customHeight="1" x14ac:dyDescent="0.25">
      <c r="B27" s="55"/>
      <c r="C27" s="55"/>
      <c r="D27" s="55"/>
    </row>
    <row r="28" spans="1:5" ht="12.75" customHeight="1" x14ac:dyDescent="0.25">
      <c r="A28" s="129">
        <v>10800611</v>
      </c>
      <c r="B28" s="105" t="s">
        <v>247</v>
      </c>
      <c r="C28" s="105"/>
      <c r="D28" s="105"/>
      <c r="E28" s="130">
        <v>-95934500</v>
      </c>
    </row>
    <row r="29" spans="1:5" ht="12.75" customHeight="1" x14ac:dyDescent="0.25">
      <c r="A29" s="129">
        <v>10800621</v>
      </c>
      <c r="B29" s="105" t="s">
        <v>249</v>
      </c>
      <c r="C29" s="105"/>
      <c r="D29" s="105"/>
      <c r="E29" s="130">
        <v>6234336</v>
      </c>
    </row>
    <row r="30" spans="1:5" ht="12.75" customHeight="1" x14ac:dyDescent="0.25">
      <c r="A30" s="129">
        <v>10800631</v>
      </c>
      <c r="B30" s="105" t="s">
        <v>250</v>
      </c>
      <c r="C30" s="105"/>
      <c r="D30" s="105"/>
      <c r="E30" s="130">
        <v>1044045</v>
      </c>
    </row>
    <row r="31" spans="1:5" ht="12.75" customHeight="1" x14ac:dyDescent="0.25">
      <c r="A31" s="129">
        <v>10800701</v>
      </c>
      <c r="B31" s="105" t="s">
        <v>254</v>
      </c>
      <c r="C31" s="105"/>
      <c r="D31" s="105"/>
      <c r="E31" s="130">
        <v>6234336</v>
      </c>
    </row>
    <row r="32" spans="1:5" ht="12.75" customHeight="1" x14ac:dyDescent="0.25">
      <c r="A32" s="129">
        <v>10800711</v>
      </c>
      <c r="B32" s="105" t="s">
        <v>256</v>
      </c>
      <c r="C32" s="105"/>
      <c r="D32" s="105"/>
      <c r="E32" s="130">
        <v>-6234336</v>
      </c>
    </row>
    <row r="33" spans="1:5" ht="12.75" customHeight="1" x14ac:dyDescent="0.25">
      <c r="A33" s="129">
        <v>10800721</v>
      </c>
      <c r="B33" s="105" t="s">
        <v>257</v>
      </c>
      <c r="C33" s="105"/>
      <c r="D33" s="105"/>
      <c r="E33" s="130">
        <v>6234336</v>
      </c>
    </row>
    <row r="34" spans="1:5" ht="12.75" customHeight="1" x14ac:dyDescent="0.25">
      <c r="A34" s="129">
        <v>10800741</v>
      </c>
      <c r="B34" s="105" t="s">
        <v>258</v>
      </c>
      <c r="C34" s="105"/>
      <c r="D34" s="105"/>
      <c r="E34" s="130">
        <v>1044045</v>
      </c>
    </row>
    <row r="35" spans="1:5" ht="12.75" customHeight="1" x14ac:dyDescent="0.25">
      <c r="A35" s="129">
        <v>10800751</v>
      </c>
      <c r="B35" s="105" t="s">
        <v>259</v>
      </c>
      <c r="C35" s="105"/>
      <c r="D35" s="105"/>
      <c r="E35" s="130">
        <v>-1044045</v>
      </c>
    </row>
    <row r="36" spans="1:5" ht="12.75" customHeight="1" x14ac:dyDescent="0.25">
      <c r="A36" s="129">
        <v>10800831</v>
      </c>
      <c r="B36" s="105" t="s">
        <v>262</v>
      </c>
      <c r="C36" s="105"/>
      <c r="D36" s="105"/>
      <c r="E36" s="130">
        <v>-6234336</v>
      </c>
    </row>
    <row r="38" spans="1:5" ht="12.75" customHeight="1" x14ac:dyDescent="0.25">
      <c r="E38" s="131">
        <f>SUM(E28:E37)</f>
        <v>-88656119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6"/>
  <sheetViews>
    <sheetView workbookViewId="0">
      <selection sqref="A1:XFD1048576"/>
    </sheetView>
  </sheetViews>
  <sheetFormatPr defaultColWidth="8.88671875" defaultRowHeight="12.75" customHeight="1" x14ac:dyDescent="0.25"/>
  <cols>
    <col min="1" max="1" width="4.5546875" style="45" customWidth="1"/>
    <col min="2" max="2" width="41.44140625" style="45" bestFit="1" customWidth="1"/>
    <col min="3" max="3" width="19.44140625" style="45" customWidth="1"/>
    <col min="4" max="4" width="0.5546875" style="45" customWidth="1"/>
    <col min="5" max="5" width="19.44140625" style="45" customWidth="1"/>
    <col min="6" max="12" width="8.88671875" style="45" customWidth="1"/>
    <col min="13" max="16384" width="8.88671875" style="45"/>
  </cols>
  <sheetData>
    <row r="1" spans="1:5" ht="21" x14ac:dyDescent="0.4">
      <c r="A1" s="59"/>
      <c r="B1" s="59"/>
      <c r="C1" s="93"/>
      <c r="D1" s="94"/>
      <c r="E1" s="94"/>
    </row>
    <row r="2" spans="1:5" ht="13.2" x14ac:dyDescent="0.25">
      <c r="A2" s="423" t="s">
        <v>6790</v>
      </c>
      <c r="B2" s="423"/>
      <c r="C2" s="423"/>
      <c r="D2" s="423"/>
      <c r="E2" s="423"/>
    </row>
    <row r="3" spans="1:5" ht="13.2" x14ac:dyDescent="0.25">
      <c r="A3" s="423" t="s">
        <v>6791</v>
      </c>
      <c r="B3" s="423"/>
      <c r="C3" s="423"/>
      <c r="D3" s="423"/>
      <c r="E3" s="423"/>
    </row>
    <row r="4" spans="1:5" ht="13.2" x14ac:dyDescent="0.25">
      <c r="A4" s="86"/>
      <c r="B4" s="59"/>
      <c r="C4" s="59"/>
      <c r="D4" s="59"/>
      <c r="E4" s="59"/>
    </row>
    <row r="5" spans="1:5" ht="13.2" x14ac:dyDescent="0.25">
      <c r="A5" s="86"/>
      <c r="B5" s="59"/>
      <c r="C5" s="92"/>
      <c r="D5" s="92"/>
      <c r="E5" s="92"/>
    </row>
    <row r="6" spans="1:5" ht="13.2" x14ac:dyDescent="0.25">
      <c r="A6" s="59"/>
      <c r="B6" s="59"/>
      <c r="C6" s="95" t="s">
        <v>6792</v>
      </c>
      <c r="D6" s="96"/>
      <c r="E6" s="95" t="s">
        <v>6793</v>
      </c>
    </row>
    <row r="7" spans="1:5" ht="39.6" x14ac:dyDescent="0.25">
      <c r="A7" s="97" t="s">
        <v>6794</v>
      </c>
      <c r="B7" s="92" t="s">
        <v>2</v>
      </c>
      <c r="C7" s="97" t="s">
        <v>6795</v>
      </c>
      <c r="D7" s="92"/>
      <c r="E7" s="97" t="s">
        <v>6795</v>
      </c>
    </row>
    <row r="8" spans="1:5" ht="13.2" x14ac:dyDescent="0.25">
      <c r="A8" s="59"/>
      <c r="B8" s="59"/>
      <c r="C8" s="59"/>
      <c r="D8" s="59"/>
      <c r="E8" s="59"/>
    </row>
    <row r="9" spans="1:5" ht="13.2" x14ac:dyDescent="0.25">
      <c r="A9" s="98">
        <v>1</v>
      </c>
      <c r="B9" s="99" t="s">
        <v>194</v>
      </c>
      <c r="C9" s="59"/>
      <c r="D9" s="59"/>
      <c r="E9" s="59"/>
    </row>
    <row r="10" spans="1:5" ht="13.2" x14ac:dyDescent="0.25">
      <c r="A10" s="98">
        <f>A9+1</f>
        <v>2</v>
      </c>
      <c r="B10" s="59"/>
      <c r="C10" s="59"/>
      <c r="D10" s="59"/>
      <c r="E10" s="59"/>
    </row>
    <row r="11" spans="1:5" ht="13.2" x14ac:dyDescent="0.25">
      <c r="A11" s="98">
        <f t="shared" ref="A11:A36" si="0">A10+1</f>
        <v>3</v>
      </c>
      <c r="B11" s="86" t="s">
        <v>6796</v>
      </c>
      <c r="C11" s="100">
        <v>7800065571.5887508</v>
      </c>
      <c r="D11" s="100"/>
      <c r="E11" s="101">
        <v>8099533528.6400003</v>
      </c>
    </row>
    <row r="12" spans="1:5" ht="13.2" x14ac:dyDescent="0.25">
      <c r="A12" s="98">
        <f t="shared" si="0"/>
        <v>4</v>
      </c>
      <c r="B12" s="59"/>
      <c r="C12" s="59"/>
      <c r="D12" s="59"/>
      <c r="E12" s="59"/>
    </row>
    <row r="13" spans="1:5" ht="13.2" x14ac:dyDescent="0.25">
      <c r="A13" s="98">
        <f t="shared" si="0"/>
        <v>5</v>
      </c>
      <c r="B13" s="102" t="s">
        <v>6797</v>
      </c>
      <c r="C13" s="59"/>
      <c r="D13" s="59"/>
      <c r="E13" s="59"/>
    </row>
    <row r="14" spans="1:5" ht="13.2" x14ac:dyDescent="0.25">
      <c r="A14" s="98">
        <f t="shared" si="0"/>
        <v>6</v>
      </c>
      <c r="B14" s="59"/>
      <c r="C14" s="59"/>
      <c r="D14" s="59"/>
      <c r="E14" s="59"/>
    </row>
    <row r="15" spans="1:5" ht="13.2" x14ac:dyDescent="0.25">
      <c r="A15" s="98">
        <f t="shared" si="0"/>
        <v>7</v>
      </c>
      <c r="B15" s="59" t="s">
        <v>6798</v>
      </c>
      <c r="C15" s="76">
        <v>5063475301.3061438</v>
      </c>
      <c r="D15" s="76"/>
      <c r="E15" s="76">
        <v>5254221532.4592857</v>
      </c>
    </row>
    <row r="16" spans="1:5" ht="13.2" x14ac:dyDescent="0.25">
      <c r="A16" s="98">
        <f t="shared" si="0"/>
        <v>8</v>
      </c>
      <c r="B16" s="59"/>
      <c r="C16" s="59"/>
      <c r="D16" s="59"/>
      <c r="E16" s="59"/>
    </row>
    <row r="17" spans="1:5" ht="13.2" x14ac:dyDescent="0.25">
      <c r="A17" s="98">
        <f t="shared" si="0"/>
        <v>9</v>
      </c>
      <c r="B17" s="59" t="s">
        <v>6799</v>
      </c>
      <c r="C17" s="76">
        <v>1896820343.2059424</v>
      </c>
      <c r="D17" s="76"/>
      <c r="E17" s="103">
        <v>2048362005.8307147</v>
      </c>
    </row>
    <row r="18" spans="1:5" ht="13.2" x14ac:dyDescent="0.25">
      <c r="A18" s="98">
        <f t="shared" si="0"/>
        <v>10</v>
      </c>
      <c r="B18" s="59"/>
      <c r="C18" s="104"/>
      <c r="D18" s="105"/>
      <c r="E18" s="59"/>
    </row>
    <row r="19" spans="1:5" ht="13.2" x14ac:dyDescent="0.25">
      <c r="A19" s="98">
        <f t="shared" si="0"/>
        <v>11</v>
      </c>
      <c r="B19" s="86" t="s">
        <v>8404</v>
      </c>
      <c r="C19" s="101">
        <f>C15+C17</f>
        <v>6960295644.5120859</v>
      </c>
      <c r="D19" s="101"/>
      <c r="E19" s="101">
        <f>E15+E17</f>
        <v>7302583538.2900009</v>
      </c>
    </row>
    <row r="20" spans="1:5" ht="13.2" x14ac:dyDescent="0.25">
      <c r="A20" s="98">
        <f t="shared" si="0"/>
        <v>12</v>
      </c>
      <c r="B20" s="59"/>
      <c r="C20" s="59"/>
      <c r="D20" s="59"/>
      <c r="E20" s="59"/>
    </row>
    <row r="21" spans="1:5" ht="13.2" x14ac:dyDescent="0.25">
      <c r="A21" s="98">
        <f t="shared" si="0"/>
        <v>13</v>
      </c>
      <c r="B21" s="86" t="s">
        <v>6800</v>
      </c>
      <c r="C21" s="101">
        <v>622180615.9970839</v>
      </c>
      <c r="D21" s="101"/>
      <c r="E21" s="106">
        <v>590577885.8499999</v>
      </c>
    </row>
    <row r="22" spans="1:5" ht="13.2" x14ac:dyDescent="0.25">
      <c r="A22" s="98">
        <f t="shared" si="0"/>
        <v>14</v>
      </c>
      <c r="B22" s="59"/>
      <c r="C22" s="104"/>
      <c r="D22" s="105"/>
      <c r="E22" s="59"/>
    </row>
    <row r="23" spans="1:5" ht="13.2" x14ac:dyDescent="0.25">
      <c r="A23" s="98">
        <f t="shared" si="0"/>
        <v>15</v>
      </c>
      <c r="B23" s="59" t="s">
        <v>8405</v>
      </c>
      <c r="C23" s="76">
        <f>C19+C21</f>
        <v>7582476260.5091696</v>
      </c>
      <c r="D23" s="76"/>
      <c r="E23" s="103">
        <f>E19+E21</f>
        <v>7893161424.1400013</v>
      </c>
    </row>
    <row r="24" spans="1:5" ht="13.2" x14ac:dyDescent="0.25">
      <c r="A24" s="98">
        <f t="shared" si="0"/>
        <v>16</v>
      </c>
      <c r="B24" s="59"/>
      <c r="C24" s="104"/>
      <c r="D24" s="105"/>
      <c r="E24" s="59"/>
    </row>
    <row r="25" spans="1:5" ht="13.8" thickBot="1" x14ac:dyDescent="0.3">
      <c r="A25" s="98">
        <f t="shared" si="0"/>
        <v>17</v>
      </c>
      <c r="B25" s="86" t="s">
        <v>6801</v>
      </c>
      <c r="C25" s="107">
        <f>C11-C23</f>
        <v>217589311.07958126</v>
      </c>
      <c r="D25" s="107"/>
      <c r="E25" s="107">
        <f>E11-E23</f>
        <v>206372104.49999905</v>
      </c>
    </row>
    <row r="26" spans="1:5" ht="13.8" thickTop="1" x14ac:dyDescent="0.25">
      <c r="A26" s="98">
        <f t="shared" si="0"/>
        <v>18</v>
      </c>
      <c r="B26" s="108"/>
      <c r="C26" s="76"/>
      <c r="D26" s="59"/>
      <c r="E26" s="76"/>
    </row>
    <row r="27" spans="1:5" ht="13.2" x14ac:dyDescent="0.25">
      <c r="A27" s="98">
        <f t="shared" si="0"/>
        <v>19</v>
      </c>
      <c r="B27" s="59" t="s">
        <v>71</v>
      </c>
      <c r="C27" s="59"/>
      <c r="D27" s="59"/>
      <c r="E27" s="59"/>
    </row>
    <row r="28" spans="1:5" ht="13.2" x14ac:dyDescent="0.25">
      <c r="A28" s="98">
        <f t="shared" si="0"/>
        <v>20</v>
      </c>
      <c r="B28" s="109" t="s">
        <v>1612</v>
      </c>
      <c r="C28" s="110"/>
      <c r="D28" s="110"/>
      <c r="E28" s="111"/>
    </row>
    <row r="29" spans="1:5" ht="13.2" x14ac:dyDescent="0.25">
      <c r="A29" s="98">
        <f t="shared" si="0"/>
        <v>21</v>
      </c>
      <c r="B29" s="112" t="s">
        <v>122</v>
      </c>
      <c r="C29" s="113">
        <f>C25*C30</f>
        <v>145303204.9988502</v>
      </c>
      <c r="D29" s="114"/>
      <c r="E29" s="115">
        <f>E25*E30</f>
        <v>137375215.94916266</v>
      </c>
    </row>
    <row r="30" spans="1:5" ht="13.2" x14ac:dyDescent="0.25">
      <c r="A30" s="98">
        <f t="shared" si="0"/>
        <v>22</v>
      </c>
      <c r="B30" s="116" t="s">
        <v>6802</v>
      </c>
      <c r="C30" s="117">
        <f>C15/C23</f>
        <v>0.66778650236962656</v>
      </c>
      <c r="D30" s="118"/>
      <c r="E30" s="119">
        <f>E15/E23</f>
        <v>0.66566756336568389</v>
      </c>
    </row>
    <row r="31" spans="1:5" ht="13.2" x14ac:dyDescent="0.25">
      <c r="A31" s="98">
        <f t="shared" si="0"/>
        <v>23</v>
      </c>
      <c r="B31" s="112" t="s">
        <v>124</v>
      </c>
      <c r="C31" s="113">
        <f>C25*C32</f>
        <v>54431800.053166389</v>
      </c>
      <c r="D31" s="114"/>
      <c r="E31" s="115">
        <f>E25*E32</f>
        <v>53555825.759281471</v>
      </c>
    </row>
    <row r="32" spans="1:5" ht="13.2" x14ac:dyDescent="0.25">
      <c r="A32" s="98">
        <f t="shared" si="0"/>
        <v>24</v>
      </c>
      <c r="B32" s="116" t="s">
        <v>6803</v>
      </c>
      <c r="C32" s="117">
        <f>C17/C23</f>
        <v>0.25015842820173489</v>
      </c>
      <c r="D32" s="118"/>
      <c r="E32" s="119">
        <f>E17/E23</f>
        <v>0.25951097358355291</v>
      </c>
    </row>
    <row r="33" spans="1:5" ht="13.2" x14ac:dyDescent="0.25">
      <c r="A33" s="98">
        <f t="shared" si="0"/>
        <v>25</v>
      </c>
      <c r="B33" s="112" t="s">
        <v>132</v>
      </c>
      <c r="C33" s="113">
        <f>C25*C34</f>
        <v>17854306.027564682</v>
      </c>
      <c r="D33" s="114"/>
      <c r="E33" s="115">
        <f>E25*E34</f>
        <v>15441062.791554904</v>
      </c>
    </row>
    <row r="34" spans="1:5" ht="13.2" x14ac:dyDescent="0.25">
      <c r="A34" s="98">
        <f t="shared" si="0"/>
        <v>26</v>
      </c>
      <c r="B34" s="116" t="s">
        <v>6804</v>
      </c>
      <c r="C34" s="120">
        <f>C21/C23</f>
        <v>8.2055069428638605E-2</v>
      </c>
      <c r="D34" s="114"/>
      <c r="E34" s="121">
        <f>E21/E23</f>
        <v>7.4821463050763121E-2</v>
      </c>
    </row>
    <row r="35" spans="1:5" ht="13.8" thickBot="1" x14ac:dyDescent="0.3">
      <c r="A35" s="98">
        <f t="shared" si="0"/>
        <v>27</v>
      </c>
      <c r="B35" s="112" t="s">
        <v>206</v>
      </c>
      <c r="C35" s="122">
        <f>C29+C31+C33</f>
        <v>217589311.07958126</v>
      </c>
      <c r="D35" s="123"/>
      <c r="E35" s="124">
        <f>E29+E31+E33</f>
        <v>206372104.49999902</v>
      </c>
    </row>
    <row r="36" spans="1:5" ht="13.8" thickTop="1" x14ac:dyDescent="0.25">
      <c r="A36" s="98">
        <f t="shared" si="0"/>
        <v>28</v>
      </c>
      <c r="B36" s="125"/>
      <c r="C36" s="126"/>
      <c r="D36" s="126"/>
      <c r="E36" s="127"/>
    </row>
  </sheetData>
  <mergeCells count="2">
    <mergeCell ref="A2:E2"/>
    <mergeCell ref="A3:E3"/>
  </mergeCells>
  <pageMargins left="0.45" right="0.45" top="0.5" bottom="0.5" header="0.3" footer="0.3"/>
  <pageSetup scale="85"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XFD1048576"/>
    </sheetView>
  </sheetViews>
  <sheetFormatPr defaultColWidth="9.109375" defaultRowHeight="12.75" customHeight="1" x14ac:dyDescent="0.25"/>
  <cols>
    <col min="1" max="16384" width="9.109375" style="45"/>
  </cols>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
  <sheetViews>
    <sheetView workbookViewId="0">
      <selection sqref="A1:XFD1048576"/>
    </sheetView>
  </sheetViews>
  <sheetFormatPr defaultColWidth="9.109375" defaultRowHeight="12.75" customHeight="1" x14ac:dyDescent="0.25"/>
  <cols>
    <col min="1" max="16384" width="9.109375" style="45"/>
  </cols>
  <sheetData>
    <row r="1" spans="1:16" ht="12.75" customHeight="1" x14ac:dyDescent="0.25">
      <c r="A1" s="86" t="s">
        <v>6808</v>
      </c>
      <c r="C1" s="87">
        <v>43070</v>
      </c>
      <c r="D1" s="87">
        <v>43101</v>
      </c>
      <c r="E1" s="87">
        <v>43132</v>
      </c>
      <c r="F1" s="87">
        <v>43160</v>
      </c>
      <c r="G1" s="87">
        <v>43191</v>
      </c>
      <c r="H1" s="87">
        <v>43221</v>
      </c>
      <c r="I1" s="87">
        <v>43252</v>
      </c>
      <c r="J1" s="87">
        <v>43282</v>
      </c>
      <c r="K1" s="87">
        <v>43313</v>
      </c>
      <c r="L1" s="87">
        <v>43344</v>
      </c>
      <c r="M1" s="87">
        <v>43374</v>
      </c>
      <c r="N1" s="87">
        <v>43405</v>
      </c>
      <c r="O1" s="87">
        <v>43435</v>
      </c>
      <c r="P1" s="92" t="s">
        <v>6809</v>
      </c>
    </row>
    <row r="2" spans="1:16" ht="12.75" customHeight="1" x14ac:dyDescent="0.25">
      <c r="A2" s="45" t="s">
        <v>2124</v>
      </c>
      <c r="B2" s="45" t="s">
        <v>141</v>
      </c>
      <c r="C2" s="45">
        <v>907</v>
      </c>
      <c r="D2" s="45">
        <v>907</v>
      </c>
      <c r="E2" s="45">
        <v>907</v>
      </c>
      <c r="F2" s="45">
        <v>907</v>
      </c>
      <c r="G2" s="45">
        <v>907</v>
      </c>
      <c r="H2" s="45">
        <v>907</v>
      </c>
      <c r="I2" s="45">
        <v>907</v>
      </c>
      <c r="J2" s="45">
        <v>907</v>
      </c>
      <c r="K2" s="45">
        <v>907</v>
      </c>
      <c r="L2" s="45">
        <v>907</v>
      </c>
      <c r="M2" s="45">
        <v>907</v>
      </c>
      <c r="N2" s="45">
        <v>907</v>
      </c>
      <c r="O2" s="45">
        <v>907</v>
      </c>
      <c r="P2" s="55">
        <v>907181</v>
      </c>
    </row>
    <row r="3" spans="1:16" ht="12.75" customHeight="1" x14ac:dyDescent="0.25">
      <c r="A3" s="45" t="s">
        <v>2125</v>
      </c>
      <c r="B3" s="45" t="s">
        <v>141</v>
      </c>
      <c r="C3" s="45">
        <v>890</v>
      </c>
      <c r="D3" s="45">
        <v>890</v>
      </c>
      <c r="E3" s="45">
        <v>890</v>
      </c>
      <c r="F3" s="45">
        <v>890</v>
      </c>
      <c r="G3" s="45">
        <v>890</v>
      </c>
      <c r="H3" s="45">
        <v>890</v>
      </c>
      <c r="I3" s="45">
        <v>890</v>
      </c>
      <c r="J3" s="45">
        <v>890</v>
      </c>
      <c r="K3" s="45">
        <v>890</v>
      </c>
      <c r="L3" s="45">
        <v>890</v>
      </c>
      <c r="M3" s="45">
        <v>890</v>
      </c>
      <c r="N3" s="45">
        <v>890</v>
      </c>
      <c r="O3" s="45">
        <v>890</v>
      </c>
      <c r="P3" s="55">
        <v>890236</v>
      </c>
    </row>
    <row r="4" spans="1:16" ht="12.75" customHeight="1" x14ac:dyDescent="0.25">
      <c r="A4" s="59" t="s">
        <v>2126</v>
      </c>
      <c r="B4" s="45" t="s">
        <v>141</v>
      </c>
      <c r="C4" s="89">
        <v>0</v>
      </c>
      <c r="D4" s="89">
        <v>0</v>
      </c>
      <c r="E4" s="89">
        <v>0</v>
      </c>
      <c r="F4" s="89">
        <v>398</v>
      </c>
      <c r="G4" s="89">
        <v>398</v>
      </c>
      <c r="H4" s="89">
        <v>398</v>
      </c>
      <c r="I4" s="89">
        <v>398</v>
      </c>
      <c r="J4" s="89">
        <v>398</v>
      </c>
      <c r="K4" s="89">
        <v>398</v>
      </c>
      <c r="L4" s="89">
        <v>398</v>
      </c>
      <c r="M4" s="89">
        <v>398</v>
      </c>
      <c r="N4" s="89">
        <v>398</v>
      </c>
      <c r="O4" s="89">
        <v>398</v>
      </c>
      <c r="P4" s="55">
        <v>314850</v>
      </c>
    </row>
    <row r="5" spans="1:16" ht="12.75" customHeight="1" x14ac:dyDescent="0.25">
      <c r="C5" s="55"/>
      <c r="D5" s="55"/>
      <c r="E5" s="55"/>
      <c r="F5" s="55"/>
      <c r="G5" s="55"/>
      <c r="H5" s="55"/>
      <c r="I5" s="55"/>
      <c r="J5" s="55"/>
      <c r="K5" s="55"/>
      <c r="L5" s="55"/>
      <c r="M5" s="55"/>
      <c r="N5" s="55"/>
      <c r="O5" s="55"/>
      <c r="P5" s="55"/>
    </row>
    <row r="6" spans="1:16" ht="12.75" customHeight="1" x14ac:dyDescent="0.25">
      <c r="C6" s="55"/>
      <c r="D6" s="55"/>
      <c r="E6" s="55"/>
      <c r="F6" s="55"/>
      <c r="G6" s="55"/>
      <c r="H6" s="55"/>
      <c r="I6" s="55"/>
      <c r="J6" s="55"/>
      <c r="K6" s="55"/>
      <c r="L6" s="55"/>
      <c r="M6" s="55"/>
      <c r="N6" s="55"/>
      <c r="O6" s="55"/>
      <c r="P6" s="55"/>
    </row>
    <row r="9" spans="1:16" ht="12.75" customHeight="1" x14ac:dyDescent="0.25">
      <c r="A9" s="86" t="s">
        <v>6810</v>
      </c>
      <c r="C9" s="87">
        <v>43070</v>
      </c>
      <c r="D9" s="87">
        <v>43101</v>
      </c>
      <c r="E9" s="87">
        <v>43132</v>
      </c>
      <c r="F9" s="87">
        <v>43160</v>
      </c>
      <c r="G9" s="87">
        <v>43191</v>
      </c>
      <c r="H9" s="87">
        <v>43221</v>
      </c>
      <c r="I9" s="87">
        <v>43252</v>
      </c>
      <c r="J9" s="87">
        <v>43282</v>
      </c>
      <c r="K9" s="87">
        <v>43313</v>
      </c>
      <c r="L9" s="87">
        <v>43344</v>
      </c>
      <c r="M9" s="87">
        <v>43374</v>
      </c>
      <c r="N9" s="87">
        <v>43405</v>
      </c>
      <c r="O9" s="87">
        <v>43435</v>
      </c>
      <c r="P9" s="92" t="s">
        <v>6809</v>
      </c>
    </row>
    <row r="10" spans="1:16" ht="12.75" customHeight="1" x14ac:dyDescent="0.25">
      <c r="A10" s="59" t="s">
        <v>2124</v>
      </c>
      <c r="B10" s="59" t="s">
        <v>141</v>
      </c>
      <c r="C10" s="59">
        <v>555</v>
      </c>
      <c r="D10" s="59">
        <v>578</v>
      </c>
      <c r="E10" s="59">
        <v>602</v>
      </c>
      <c r="F10" s="59">
        <v>625</v>
      </c>
      <c r="G10" s="59">
        <v>649</v>
      </c>
      <c r="H10" s="59">
        <v>672</v>
      </c>
      <c r="I10" s="59">
        <v>696</v>
      </c>
      <c r="J10" s="59">
        <v>719</v>
      </c>
      <c r="K10" s="59">
        <v>743</v>
      </c>
      <c r="L10" s="59">
        <v>766</v>
      </c>
      <c r="M10" s="59">
        <v>790</v>
      </c>
      <c r="N10" s="45">
        <v>813</v>
      </c>
      <c r="O10" s="45">
        <v>837</v>
      </c>
      <c r="P10" s="89">
        <v>695689</v>
      </c>
    </row>
    <row r="11" spans="1:16" ht="12.75" customHeight="1" x14ac:dyDescent="0.25">
      <c r="A11" s="59" t="s">
        <v>2125</v>
      </c>
      <c r="B11" s="59" t="s">
        <v>141</v>
      </c>
      <c r="C11" s="59">
        <v>113</v>
      </c>
      <c r="D11" s="59">
        <v>132</v>
      </c>
      <c r="E11" s="59">
        <v>151</v>
      </c>
      <c r="F11" s="59">
        <v>170</v>
      </c>
      <c r="G11" s="59">
        <v>189</v>
      </c>
      <c r="H11" s="59">
        <v>208</v>
      </c>
      <c r="I11" s="59">
        <v>227</v>
      </c>
      <c r="J11" s="59">
        <v>246</v>
      </c>
      <c r="K11" s="59">
        <v>265</v>
      </c>
      <c r="L11" s="59">
        <v>284</v>
      </c>
      <c r="M11" s="59">
        <v>303</v>
      </c>
      <c r="N11" s="45">
        <v>322</v>
      </c>
      <c r="O11" s="45">
        <v>341</v>
      </c>
      <c r="P11" s="89">
        <v>227144</v>
      </c>
    </row>
    <row r="12" spans="1:16" ht="12.75" customHeight="1" x14ac:dyDescent="0.25">
      <c r="A12" s="59" t="s">
        <v>2126</v>
      </c>
      <c r="B12" s="45" t="s">
        <v>141</v>
      </c>
      <c r="C12" s="89">
        <v>0</v>
      </c>
      <c r="D12" s="89">
        <v>0</v>
      </c>
      <c r="E12" s="89">
        <v>0</v>
      </c>
      <c r="F12" s="89">
        <v>13</v>
      </c>
      <c r="G12" s="89">
        <v>21</v>
      </c>
      <c r="H12" s="89">
        <v>29</v>
      </c>
      <c r="I12" s="89">
        <v>38</v>
      </c>
      <c r="J12" s="89">
        <v>46</v>
      </c>
      <c r="K12" s="89">
        <v>54</v>
      </c>
      <c r="L12" s="89">
        <v>63</v>
      </c>
      <c r="M12" s="89">
        <v>71</v>
      </c>
      <c r="N12" s="89">
        <v>80</v>
      </c>
      <c r="O12" s="89">
        <v>88</v>
      </c>
      <c r="P12" s="89">
        <v>38170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729"/>
  <sheetViews>
    <sheetView topLeftCell="E23" zoomScale="85" zoomScaleNormal="85" workbookViewId="0">
      <selection sqref="A1:XFD1048576"/>
    </sheetView>
  </sheetViews>
  <sheetFormatPr defaultRowHeight="12.75" customHeight="1" x14ac:dyDescent="0.25"/>
  <cols>
    <col min="1" max="1" width="36.88671875" style="45" customWidth="1"/>
    <col min="2" max="2" width="14.109375" style="45" bestFit="1" customWidth="1"/>
    <col min="3" max="3" width="32.109375" style="45" bestFit="1" customWidth="1"/>
    <col min="4" max="4" width="24.5546875" style="45" bestFit="1" customWidth="1"/>
    <col min="5" max="17" width="9.33203125" style="45" bestFit="1" customWidth="1"/>
    <col min="18" max="18" width="11.33203125" style="45" bestFit="1" customWidth="1"/>
    <col min="19" max="19" width="9.109375" style="45"/>
    <col min="20" max="20" width="13.44140625" style="45" customWidth="1"/>
    <col min="21" max="21" width="15.109375" style="45" customWidth="1"/>
    <col min="22" max="22" width="13.5546875" style="45" bestFit="1" customWidth="1"/>
    <col min="23" max="23" width="24.5546875" style="45" bestFit="1" customWidth="1"/>
    <col min="24" max="24" width="14.33203125" style="45" bestFit="1" customWidth="1"/>
    <col min="25" max="258" width="9.109375" style="45"/>
    <col min="259" max="260" width="9.109375" style="45" customWidth="1"/>
    <col min="261" max="514" width="9.109375" style="45"/>
    <col min="515" max="516" width="9.109375" style="45" customWidth="1"/>
    <col min="517" max="770" width="9.109375" style="45"/>
    <col min="771" max="772" width="9.109375" style="45" customWidth="1"/>
    <col min="773" max="1026" width="9.109375" style="45"/>
    <col min="1027" max="1028" width="9.109375" style="45" customWidth="1"/>
    <col min="1029" max="1282" width="9.109375" style="45"/>
    <col min="1283" max="1284" width="9.109375" style="45" customWidth="1"/>
    <col min="1285" max="1538" width="9.109375" style="45"/>
    <col min="1539" max="1540" width="9.109375" style="45" customWidth="1"/>
    <col min="1541" max="1794" width="9.109375" style="45"/>
    <col min="1795" max="1796" width="9.109375" style="45" customWidth="1"/>
    <col min="1797" max="2050" width="9.109375" style="45"/>
    <col min="2051" max="2052" width="9.109375" style="45" customWidth="1"/>
    <col min="2053" max="2306" width="9.109375" style="45"/>
    <col min="2307" max="2308" width="9.109375" style="45" customWidth="1"/>
    <col min="2309" max="2562" width="9.109375" style="45"/>
    <col min="2563" max="2564" width="9.109375" style="45" customWidth="1"/>
    <col min="2565" max="2818" width="9.109375" style="45"/>
    <col min="2819" max="2820" width="9.109375" style="45" customWidth="1"/>
    <col min="2821" max="3074" width="9.109375" style="45"/>
    <col min="3075" max="3076" width="9.109375" style="45" customWidth="1"/>
    <col min="3077" max="3330" width="9.109375" style="45"/>
    <col min="3331" max="3332" width="9.109375" style="45" customWidth="1"/>
    <col min="3333" max="3586" width="9.109375" style="45"/>
    <col min="3587" max="3588" width="9.109375" style="45" customWidth="1"/>
    <col min="3589" max="3842" width="9.109375" style="45"/>
    <col min="3843" max="3844" width="9.109375" style="45" customWidth="1"/>
    <col min="3845" max="4098" width="9.109375" style="45"/>
    <col min="4099" max="4100" width="9.109375" style="45" customWidth="1"/>
    <col min="4101" max="4354" width="9.109375" style="45"/>
    <col min="4355" max="4356" width="9.109375" style="45" customWidth="1"/>
    <col min="4357" max="4610" width="9.109375" style="45"/>
    <col min="4611" max="4612" width="9.109375" style="45" customWidth="1"/>
    <col min="4613" max="4866" width="9.109375" style="45"/>
    <col min="4867" max="4868" width="9.109375" style="45" customWidth="1"/>
    <col min="4869" max="5122" width="9.109375" style="45"/>
    <col min="5123" max="5124" width="9.109375" style="45" customWidth="1"/>
    <col min="5125" max="5378" width="9.109375" style="45"/>
    <col min="5379" max="5380" width="9.109375" style="45" customWidth="1"/>
    <col min="5381" max="5634" width="9.109375" style="45"/>
    <col min="5635" max="5636" width="9.109375" style="45" customWidth="1"/>
    <col min="5637" max="5890" width="9.109375" style="45"/>
    <col min="5891" max="5892" width="9.109375" style="45" customWidth="1"/>
    <col min="5893" max="6146" width="9.109375" style="45"/>
    <col min="6147" max="6148" width="9.109375" style="45" customWidth="1"/>
    <col min="6149" max="6402" width="9.109375" style="45"/>
    <col min="6403" max="6404" width="9.109375" style="45" customWidth="1"/>
    <col min="6405" max="6658" width="9.109375" style="45"/>
    <col min="6659" max="6660" width="9.109375" style="45" customWidth="1"/>
    <col min="6661" max="6914" width="9.109375" style="45"/>
    <col min="6915" max="6916" width="9.109375" style="45" customWidth="1"/>
    <col min="6917" max="7170" width="9.109375" style="45"/>
    <col min="7171" max="7172" width="9.109375" style="45" customWidth="1"/>
    <col min="7173" max="7426" width="9.109375" style="45"/>
    <col min="7427" max="7428" width="9.109375" style="45" customWidth="1"/>
    <col min="7429" max="7682" width="9.109375" style="45"/>
    <col min="7683" max="7684" width="9.109375" style="45" customWidth="1"/>
    <col min="7685" max="7938" width="9.109375" style="45"/>
    <col min="7939" max="7940" width="9.109375" style="45" customWidth="1"/>
    <col min="7941" max="8194" width="9.109375" style="45"/>
    <col min="8195" max="8196" width="9.109375" style="45" customWidth="1"/>
    <col min="8197" max="8450" width="9.109375" style="45"/>
    <col min="8451" max="8452" width="9.109375" style="45" customWidth="1"/>
    <col min="8453" max="8706" width="9.109375" style="45"/>
    <col min="8707" max="8708" width="9.109375" style="45" customWidth="1"/>
    <col min="8709" max="8962" width="9.109375" style="45"/>
    <col min="8963" max="8964" width="9.109375" style="45" customWidth="1"/>
    <col min="8965" max="9218" width="9.109375" style="45"/>
    <col min="9219" max="9220" width="9.109375" style="45" customWidth="1"/>
    <col min="9221" max="9474" width="9.109375" style="45"/>
    <col min="9475" max="9476" width="9.109375" style="45" customWidth="1"/>
    <col min="9477" max="9730" width="9.109375" style="45"/>
    <col min="9731" max="9732" width="9.109375" style="45" customWidth="1"/>
    <col min="9733" max="9986" width="9.109375" style="45"/>
    <col min="9987" max="9988" width="9.109375" style="45" customWidth="1"/>
    <col min="9989" max="10242" width="9.109375" style="45"/>
    <col min="10243" max="10244" width="9.109375" style="45" customWidth="1"/>
    <col min="10245" max="10498" width="9.109375" style="45"/>
    <col min="10499" max="10500" width="9.109375" style="45" customWidth="1"/>
    <col min="10501" max="10754" width="9.109375" style="45"/>
    <col min="10755" max="10756" width="9.109375" style="45" customWidth="1"/>
    <col min="10757" max="11010" width="9.109375" style="45"/>
    <col min="11011" max="11012" width="9.109375" style="45" customWidth="1"/>
    <col min="11013" max="11266" width="9.109375" style="45"/>
    <col min="11267" max="11268" width="9.109375" style="45" customWidth="1"/>
    <col min="11269" max="11522" width="9.109375" style="45"/>
    <col min="11523" max="11524" width="9.109375" style="45" customWidth="1"/>
    <col min="11525" max="11778" width="9.109375" style="45"/>
    <col min="11779" max="11780" width="9.109375" style="45" customWidth="1"/>
    <col min="11781" max="12034" width="9.109375" style="45"/>
    <col min="12035" max="12036" width="9.109375" style="45" customWidth="1"/>
    <col min="12037" max="12290" width="9.109375" style="45"/>
    <col min="12291" max="12292" width="9.109375" style="45" customWidth="1"/>
    <col min="12293" max="12546" width="9.109375" style="45"/>
    <col min="12547" max="12548" width="9.109375" style="45" customWidth="1"/>
    <col min="12549" max="12802" width="9.109375" style="45"/>
    <col min="12803" max="12804" width="9.109375" style="45" customWidth="1"/>
    <col min="12805" max="13058" width="9.109375" style="45"/>
    <col min="13059" max="13060" width="9.109375" style="45" customWidth="1"/>
    <col min="13061" max="13314" width="9.109375" style="45"/>
    <col min="13315" max="13316" width="9.109375" style="45" customWidth="1"/>
    <col min="13317" max="13570" width="9.109375" style="45"/>
    <col min="13571" max="13572" width="9.109375" style="45" customWidth="1"/>
    <col min="13573" max="13826" width="9.109375" style="45"/>
    <col min="13827" max="13828" width="9.109375" style="45" customWidth="1"/>
    <col min="13829" max="14082" width="9.109375" style="45"/>
    <col min="14083" max="14084" width="9.109375" style="45" customWidth="1"/>
    <col min="14085" max="14338" width="9.109375" style="45"/>
    <col min="14339" max="14340" width="9.109375" style="45" customWidth="1"/>
    <col min="14341" max="14594" width="9.109375" style="45"/>
    <col min="14595" max="14596" width="9.109375" style="45" customWidth="1"/>
    <col min="14597" max="14850" width="9.109375" style="45"/>
    <col min="14851" max="14852" width="9.109375" style="45" customWidth="1"/>
    <col min="14853" max="15106" width="9.109375" style="45"/>
    <col min="15107" max="15108" width="9.109375" style="45" customWidth="1"/>
    <col min="15109" max="15362" width="9.109375" style="45"/>
    <col min="15363" max="15364" width="9.109375" style="45" customWidth="1"/>
    <col min="15365" max="15618" width="9.109375" style="45"/>
    <col min="15619" max="15620" width="9.109375" style="45" customWidth="1"/>
    <col min="15621" max="15874" width="9.109375" style="45"/>
    <col min="15875" max="15876" width="9.109375" style="45" customWidth="1"/>
    <col min="15877" max="16130" width="9.109375" style="45"/>
    <col min="16131" max="16132" width="9.109375" style="45" customWidth="1"/>
    <col min="16133" max="16384" width="9.109375" style="45"/>
  </cols>
  <sheetData>
    <row r="1" spans="1:24" ht="12.75" customHeight="1" x14ac:dyDescent="0.25">
      <c r="A1" s="59" t="s">
        <v>3773</v>
      </c>
      <c r="B1" s="59" t="s">
        <v>3774</v>
      </c>
      <c r="C1" s="59" t="s">
        <v>6778</v>
      </c>
      <c r="D1" s="59" t="s">
        <v>1803</v>
      </c>
      <c r="E1" s="87">
        <v>43070</v>
      </c>
      <c r="F1" s="87">
        <v>43101</v>
      </c>
      <c r="G1" s="87">
        <v>43132</v>
      </c>
      <c r="H1" s="87">
        <v>43160</v>
      </c>
      <c r="I1" s="87">
        <v>43191</v>
      </c>
      <c r="J1" s="87">
        <v>43221</v>
      </c>
      <c r="K1" s="87">
        <v>43252</v>
      </c>
      <c r="L1" s="87">
        <v>43282</v>
      </c>
      <c r="M1" s="87">
        <v>43313</v>
      </c>
      <c r="N1" s="87">
        <v>43344</v>
      </c>
      <c r="O1" s="87">
        <v>43374</v>
      </c>
      <c r="P1" s="87">
        <v>43405</v>
      </c>
      <c r="Q1" s="87">
        <v>43435</v>
      </c>
      <c r="R1" s="88" t="s">
        <v>3915</v>
      </c>
      <c r="S1" s="59"/>
      <c r="T1" s="59"/>
      <c r="U1" s="89"/>
      <c r="V1" s="59"/>
      <c r="W1" s="59"/>
      <c r="X1" s="59"/>
    </row>
    <row r="2" spans="1:24" ht="12.75" customHeight="1" x14ac:dyDescent="0.25">
      <c r="A2" s="59" t="s">
        <v>3916</v>
      </c>
      <c r="B2" s="59" t="s">
        <v>5339</v>
      </c>
      <c r="C2" s="59" t="s">
        <v>5340</v>
      </c>
      <c r="D2" s="59" t="s">
        <v>142</v>
      </c>
      <c r="E2" s="59">
        <v>0</v>
      </c>
      <c r="F2" s="59">
        <v>0</v>
      </c>
      <c r="G2" s="59">
        <v>0</v>
      </c>
      <c r="H2" s="59">
        <v>0</v>
      </c>
      <c r="I2" s="59">
        <v>0</v>
      </c>
      <c r="J2" s="59">
        <v>0</v>
      </c>
      <c r="K2" s="59">
        <v>0</v>
      </c>
      <c r="L2" s="59">
        <v>0</v>
      </c>
      <c r="M2" s="59">
        <v>0</v>
      </c>
      <c r="N2" s="59">
        <v>0</v>
      </c>
      <c r="O2" s="59">
        <v>0</v>
      </c>
      <c r="P2" s="59">
        <v>0</v>
      </c>
      <c r="Q2" s="59">
        <v>0</v>
      </c>
      <c r="R2" s="59">
        <v>0</v>
      </c>
      <c r="S2" s="90"/>
      <c r="T2" s="90"/>
      <c r="U2" s="91"/>
      <c r="V2" s="90"/>
      <c r="W2" s="90"/>
      <c r="X2" s="90"/>
    </row>
    <row r="3" spans="1:24" ht="12.75" customHeight="1" x14ac:dyDescent="0.25">
      <c r="A3" s="59" t="s">
        <v>3917</v>
      </c>
      <c r="B3" s="59" t="s">
        <v>5341</v>
      </c>
      <c r="C3" s="59" t="s">
        <v>5342</v>
      </c>
      <c r="D3" s="59" t="s">
        <v>142</v>
      </c>
      <c r="E3" s="59">
        <v>0</v>
      </c>
      <c r="F3" s="59">
        <v>0</v>
      </c>
      <c r="G3" s="59">
        <v>0</v>
      </c>
      <c r="H3" s="59">
        <v>0</v>
      </c>
      <c r="I3" s="59">
        <v>0</v>
      </c>
      <c r="J3" s="59">
        <v>0</v>
      </c>
      <c r="K3" s="59">
        <v>0</v>
      </c>
      <c r="L3" s="59">
        <v>0</v>
      </c>
      <c r="M3" s="59">
        <v>0</v>
      </c>
      <c r="N3" s="59">
        <v>0</v>
      </c>
      <c r="O3" s="59">
        <v>0</v>
      </c>
      <c r="P3" s="59">
        <v>0</v>
      </c>
      <c r="Q3" s="59">
        <v>0</v>
      </c>
      <c r="R3" s="59">
        <v>0</v>
      </c>
      <c r="S3" s="90"/>
      <c r="T3" s="90"/>
      <c r="U3" s="91"/>
      <c r="V3" s="90"/>
      <c r="W3" s="90"/>
      <c r="X3" s="90"/>
    </row>
    <row r="4" spans="1:24" ht="12.75" customHeight="1" x14ac:dyDescent="0.25">
      <c r="A4" s="59" t="s">
        <v>3918</v>
      </c>
      <c r="B4" s="59" t="s">
        <v>5343</v>
      </c>
      <c r="C4" s="59" t="s">
        <v>5344</v>
      </c>
      <c r="D4" s="59" t="s">
        <v>142</v>
      </c>
      <c r="E4" s="59">
        <v>0</v>
      </c>
      <c r="F4" s="59">
        <v>0</v>
      </c>
      <c r="G4" s="59">
        <v>0</v>
      </c>
      <c r="H4" s="59">
        <v>0</v>
      </c>
      <c r="I4" s="59">
        <v>0</v>
      </c>
      <c r="J4" s="59">
        <v>0</v>
      </c>
      <c r="K4" s="59">
        <v>0</v>
      </c>
      <c r="L4" s="59">
        <v>0</v>
      </c>
      <c r="M4" s="59">
        <v>0</v>
      </c>
      <c r="N4" s="59">
        <v>0</v>
      </c>
      <c r="O4" s="59">
        <v>0</v>
      </c>
      <c r="P4" s="59">
        <v>0</v>
      </c>
      <c r="Q4" s="59">
        <v>0</v>
      </c>
      <c r="R4" s="59">
        <v>0</v>
      </c>
      <c r="S4" s="90"/>
      <c r="T4" s="90"/>
      <c r="U4" s="91"/>
      <c r="V4" s="90"/>
      <c r="W4" s="90"/>
      <c r="X4" s="90" t="s">
        <v>6807</v>
      </c>
    </row>
    <row r="5" spans="1:24" ht="12.75" customHeight="1" x14ac:dyDescent="0.25">
      <c r="A5" s="59" t="s">
        <v>3919</v>
      </c>
      <c r="B5" s="59" t="s">
        <v>5345</v>
      </c>
      <c r="C5" s="59" t="s">
        <v>5346</v>
      </c>
      <c r="D5" s="59" t="s">
        <v>142</v>
      </c>
      <c r="E5" s="59">
        <v>0</v>
      </c>
      <c r="F5" s="59">
        <v>0</v>
      </c>
      <c r="G5" s="59">
        <v>0</v>
      </c>
      <c r="H5" s="59">
        <v>0</v>
      </c>
      <c r="I5" s="59">
        <v>0</v>
      </c>
      <c r="J5" s="59">
        <v>0</v>
      </c>
      <c r="K5" s="59">
        <v>0</v>
      </c>
      <c r="L5" s="59">
        <v>0</v>
      </c>
      <c r="M5" s="59">
        <v>0</v>
      </c>
      <c r="N5" s="59">
        <v>0</v>
      </c>
      <c r="O5" s="59">
        <v>0</v>
      </c>
      <c r="P5" s="59">
        <v>0</v>
      </c>
      <c r="Q5" s="59">
        <v>0</v>
      </c>
      <c r="R5" s="59">
        <v>0</v>
      </c>
      <c r="S5" s="90"/>
      <c r="T5" s="45" t="s">
        <v>2006</v>
      </c>
      <c r="U5" s="55" t="s">
        <v>6806</v>
      </c>
      <c r="W5" s="45" t="s">
        <v>2006</v>
      </c>
      <c r="X5" s="45" t="s">
        <v>6806</v>
      </c>
    </row>
    <row r="6" spans="1:24" ht="12.75" customHeight="1" x14ac:dyDescent="0.25">
      <c r="A6" s="59" t="s">
        <v>1805</v>
      </c>
      <c r="B6" s="59" t="s">
        <v>3465</v>
      </c>
      <c r="C6" s="59" t="s">
        <v>3466</v>
      </c>
      <c r="D6" s="59" t="s">
        <v>135</v>
      </c>
      <c r="E6" s="59">
        <v>0</v>
      </c>
      <c r="F6" s="59">
        <v>0</v>
      </c>
      <c r="G6" s="59">
        <v>0</v>
      </c>
      <c r="H6" s="59">
        <v>0</v>
      </c>
      <c r="I6" s="59">
        <v>0</v>
      </c>
      <c r="J6" s="59">
        <v>0</v>
      </c>
      <c r="K6" s="59">
        <v>0</v>
      </c>
      <c r="L6" s="59">
        <v>0</v>
      </c>
      <c r="M6" s="59">
        <v>0</v>
      </c>
      <c r="N6" s="59">
        <v>0</v>
      </c>
      <c r="O6" s="59">
        <v>0</v>
      </c>
      <c r="P6" s="59">
        <v>2989</v>
      </c>
      <c r="Q6" s="59">
        <v>0</v>
      </c>
      <c r="R6" s="59">
        <v>249103</v>
      </c>
      <c r="S6" s="90"/>
      <c r="T6" s="74" t="s">
        <v>3467</v>
      </c>
      <c r="U6" s="55">
        <v>159</v>
      </c>
      <c r="W6" s="74" t="s">
        <v>128</v>
      </c>
      <c r="X6" s="55">
        <v>4044524</v>
      </c>
    </row>
    <row r="7" spans="1:24" ht="12.75" customHeight="1" x14ac:dyDescent="0.25">
      <c r="A7" s="59" t="s">
        <v>3920</v>
      </c>
      <c r="B7" s="59" t="s">
        <v>5347</v>
      </c>
      <c r="C7" s="59" t="s">
        <v>3468</v>
      </c>
      <c r="D7" s="59" t="s">
        <v>120</v>
      </c>
      <c r="E7" s="59">
        <v>114</v>
      </c>
      <c r="F7" s="59">
        <v>114</v>
      </c>
      <c r="G7" s="59">
        <v>114</v>
      </c>
      <c r="H7" s="59">
        <v>114</v>
      </c>
      <c r="I7" s="59">
        <v>114</v>
      </c>
      <c r="J7" s="59">
        <v>114</v>
      </c>
      <c r="K7" s="59">
        <v>114</v>
      </c>
      <c r="L7" s="59">
        <v>114</v>
      </c>
      <c r="M7" s="59">
        <v>114</v>
      </c>
      <c r="N7" s="59">
        <v>114</v>
      </c>
      <c r="O7" s="59">
        <v>114</v>
      </c>
      <c r="P7" s="59">
        <v>114</v>
      </c>
      <c r="Q7" s="59">
        <v>114</v>
      </c>
      <c r="R7" s="59">
        <v>114202</v>
      </c>
      <c r="S7" s="90"/>
      <c r="T7" s="74" t="s">
        <v>3470</v>
      </c>
      <c r="U7" s="55">
        <v>458</v>
      </c>
      <c r="W7" s="74" t="s">
        <v>138</v>
      </c>
      <c r="X7" s="55">
        <v>3848214</v>
      </c>
    </row>
    <row r="8" spans="1:24" ht="12.75" customHeight="1" x14ac:dyDescent="0.25">
      <c r="A8" s="59" t="s">
        <v>3921</v>
      </c>
      <c r="B8" s="59" t="s">
        <v>5347</v>
      </c>
      <c r="C8" s="59" t="s">
        <v>3469</v>
      </c>
      <c r="D8" s="59" t="s">
        <v>120</v>
      </c>
      <c r="E8" s="59">
        <v>0</v>
      </c>
      <c r="F8" s="59">
        <v>0</v>
      </c>
      <c r="G8" s="59">
        <v>0</v>
      </c>
      <c r="H8" s="59">
        <v>0</v>
      </c>
      <c r="I8" s="59">
        <v>0</v>
      </c>
      <c r="J8" s="59">
        <v>0</v>
      </c>
      <c r="K8" s="59">
        <v>0</v>
      </c>
      <c r="L8" s="59">
        <v>0</v>
      </c>
      <c r="M8" s="59">
        <v>0</v>
      </c>
      <c r="N8" s="59">
        <v>0</v>
      </c>
      <c r="O8" s="59">
        <v>0</v>
      </c>
      <c r="P8" s="59">
        <v>0</v>
      </c>
      <c r="Q8" s="59">
        <v>0</v>
      </c>
      <c r="R8" s="59">
        <v>0</v>
      </c>
      <c r="S8" s="90"/>
      <c r="T8" s="74" t="s">
        <v>3472</v>
      </c>
      <c r="U8" s="55">
        <v>27255</v>
      </c>
      <c r="W8" s="74" t="s">
        <v>141</v>
      </c>
      <c r="X8" s="55">
        <v>475046</v>
      </c>
    </row>
    <row r="9" spans="1:24" ht="12.75" customHeight="1" x14ac:dyDescent="0.25">
      <c r="A9" s="59" t="s">
        <v>3922</v>
      </c>
      <c r="B9" s="59" t="s">
        <v>5348</v>
      </c>
      <c r="C9" s="59" t="s">
        <v>5349</v>
      </c>
      <c r="D9" s="59" t="s">
        <v>120</v>
      </c>
      <c r="E9" s="59">
        <v>1754</v>
      </c>
      <c r="F9" s="59">
        <v>1756</v>
      </c>
      <c r="G9" s="59">
        <v>1757</v>
      </c>
      <c r="H9" s="59">
        <v>1758</v>
      </c>
      <c r="I9" s="59">
        <v>1758</v>
      </c>
      <c r="J9" s="59">
        <v>1761</v>
      </c>
      <c r="K9" s="59">
        <v>2172</v>
      </c>
      <c r="L9" s="59">
        <v>2142</v>
      </c>
      <c r="M9" s="59">
        <v>2105</v>
      </c>
      <c r="N9" s="59">
        <v>2112</v>
      </c>
      <c r="O9" s="59">
        <v>2124</v>
      </c>
      <c r="P9" s="59">
        <v>2105</v>
      </c>
      <c r="Q9" s="59">
        <v>2105</v>
      </c>
      <c r="R9" s="59">
        <v>1956603</v>
      </c>
      <c r="S9" s="90"/>
      <c r="T9" s="74" t="s">
        <v>3476</v>
      </c>
      <c r="U9" s="55">
        <v>153</v>
      </c>
      <c r="W9" s="74" t="s">
        <v>129</v>
      </c>
      <c r="X9" s="55">
        <v>226179</v>
      </c>
    </row>
    <row r="10" spans="1:24" ht="12.75" customHeight="1" x14ac:dyDescent="0.25">
      <c r="A10" s="59" t="s">
        <v>3923</v>
      </c>
      <c r="B10" s="59" t="s">
        <v>5348</v>
      </c>
      <c r="C10" s="59" t="s">
        <v>5350</v>
      </c>
      <c r="D10" s="59" t="s">
        <v>120</v>
      </c>
      <c r="E10" s="59">
        <v>40010</v>
      </c>
      <c r="F10" s="59">
        <v>40010</v>
      </c>
      <c r="G10" s="59">
        <v>40010</v>
      </c>
      <c r="H10" s="59">
        <v>40010</v>
      </c>
      <c r="I10" s="59">
        <v>40010</v>
      </c>
      <c r="J10" s="59">
        <v>40010</v>
      </c>
      <c r="K10" s="59">
        <v>40010</v>
      </c>
      <c r="L10" s="59">
        <v>40010</v>
      </c>
      <c r="M10" s="59">
        <v>40010</v>
      </c>
      <c r="N10" s="59">
        <v>40010</v>
      </c>
      <c r="O10" s="59">
        <v>40010</v>
      </c>
      <c r="P10" s="59">
        <v>40010</v>
      </c>
      <c r="Q10" s="59">
        <v>40010</v>
      </c>
      <c r="R10" s="59">
        <v>40009842</v>
      </c>
      <c r="S10" s="90"/>
      <c r="T10" s="74" t="s">
        <v>3478</v>
      </c>
      <c r="U10" s="55">
        <v>508</v>
      </c>
      <c r="W10" s="74" t="s">
        <v>139</v>
      </c>
      <c r="X10" s="55">
        <v>26857</v>
      </c>
    </row>
    <row r="11" spans="1:24" ht="12.75" customHeight="1" x14ac:dyDescent="0.25">
      <c r="A11" s="59" t="s">
        <v>3924</v>
      </c>
      <c r="B11" s="59" t="s">
        <v>5348</v>
      </c>
      <c r="C11" s="59" t="s">
        <v>5351</v>
      </c>
      <c r="D11" s="59" t="s">
        <v>120</v>
      </c>
      <c r="E11" s="59">
        <v>14988</v>
      </c>
      <c r="F11" s="59">
        <v>14988</v>
      </c>
      <c r="G11" s="59">
        <v>14988</v>
      </c>
      <c r="H11" s="59">
        <v>14988</v>
      </c>
      <c r="I11" s="59">
        <v>14988</v>
      </c>
      <c r="J11" s="59">
        <v>14988</v>
      </c>
      <c r="K11" s="59">
        <v>14988</v>
      </c>
      <c r="L11" s="59">
        <v>14988</v>
      </c>
      <c r="M11" s="59">
        <v>14988</v>
      </c>
      <c r="N11" s="59">
        <v>14988</v>
      </c>
      <c r="O11" s="59">
        <v>14988</v>
      </c>
      <c r="P11" s="59">
        <v>14988</v>
      </c>
      <c r="Q11" s="59">
        <v>14988</v>
      </c>
      <c r="R11" s="59">
        <v>14988060</v>
      </c>
      <c r="S11" s="90"/>
      <c r="T11" s="74" t="s">
        <v>3484</v>
      </c>
      <c r="U11" s="55">
        <v>6070</v>
      </c>
      <c r="W11" s="74" t="s">
        <v>123</v>
      </c>
      <c r="X11" s="55">
        <v>729618</v>
      </c>
    </row>
    <row r="12" spans="1:24" ht="12.75" customHeight="1" x14ac:dyDescent="0.25">
      <c r="A12" s="59" t="s">
        <v>3925</v>
      </c>
      <c r="B12" s="59" t="s">
        <v>5352</v>
      </c>
      <c r="C12" s="59" t="s">
        <v>5353</v>
      </c>
      <c r="D12" s="59" t="s">
        <v>120</v>
      </c>
      <c r="E12" s="59">
        <v>0</v>
      </c>
      <c r="F12" s="59">
        <v>0</v>
      </c>
      <c r="G12" s="59">
        <v>0</v>
      </c>
      <c r="H12" s="59">
        <v>0</v>
      </c>
      <c r="I12" s="59">
        <v>0</v>
      </c>
      <c r="J12" s="59">
        <v>0</v>
      </c>
      <c r="K12" s="59">
        <v>0</v>
      </c>
      <c r="L12" s="59">
        <v>0</v>
      </c>
      <c r="M12" s="59">
        <v>0</v>
      </c>
      <c r="N12" s="59">
        <v>0</v>
      </c>
      <c r="O12" s="59">
        <v>0</v>
      </c>
      <c r="P12" s="59">
        <v>0</v>
      </c>
      <c r="Q12" s="59">
        <v>0</v>
      </c>
      <c r="R12" s="59">
        <v>0</v>
      </c>
      <c r="S12" s="90"/>
      <c r="T12" s="74" t="s">
        <v>3490</v>
      </c>
      <c r="U12" s="55">
        <v>5</v>
      </c>
      <c r="W12" s="74" t="s">
        <v>140</v>
      </c>
      <c r="X12" s="55">
        <v>482415</v>
      </c>
    </row>
    <row r="13" spans="1:24" ht="12.75" customHeight="1" x14ac:dyDescent="0.25">
      <c r="A13" s="59" t="s">
        <v>3926</v>
      </c>
      <c r="B13" s="59" t="s">
        <v>5352</v>
      </c>
      <c r="C13" s="59" t="s">
        <v>5354</v>
      </c>
      <c r="D13" s="59" t="s">
        <v>120</v>
      </c>
      <c r="E13" s="59">
        <v>22244</v>
      </c>
      <c r="F13" s="59">
        <v>22244</v>
      </c>
      <c r="G13" s="59">
        <v>22244</v>
      </c>
      <c r="H13" s="59">
        <v>22244</v>
      </c>
      <c r="I13" s="59">
        <v>22244</v>
      </c>
      <c r="J13" s="59">
        <v>22244</v>
      </c>
      <c r="K13" s="59">
        <v>22244</v>
      </c>
      <c r="L13" s="59">
        <v>22244</v>
      </c>
      <c r="M13" s="59">
        <v>22244</v>
      </c>
      <c r="N13" s="59">
        <v>22244</v>
      </c>
      <c r="O13" s="59">
        <v>22244</v>
      </c>
      <c r="P13" s="59">
        <v>22244</v>
      </c>
      <c r="Q13" s="59">
        <v>22244</v>
      </c>
      <c r="R13" s="59">
        <v>22243546</v>
      </c>
      <c r="S13" s="90"/>
      <c r="T13" s="74" t="s">
        <v>3495</v>
      </c>
      <c r="U13" s="55">
        <v>1343</v>
      </c>
      <c r="W13" s="74" t="s">
        <v>120</v>
      </c>
      <c r="X13" s="55">
        <v>161998</v>
      </c>
    </row>
    <row r="14" spans="1:24" ht="12.75" customHeight="1" x14ac:dyDescent="0.25">
      <c r="A14" s="59" t="s">
        <v>3927</v>
      </c>
      <c r="B14" s="59" t="s">
        <v>5352</v>
      </c>
      <c r="C14" s="59" t="s">
        <v>5355</v>
      </c>
      <c r="D14" s="59" t="s">
        <v>120</v>
      </c>
      <c r="E14" s="59">
        <v>0</v>
      </c>
      <c r="F14" s="59">
        <v>0</v>
      </c>
      <c r="G14" s="59">
        <v>0</v>
      </c>
      <c r="H14" s="59">
        <v>0</v>
      </c>
      <c r="I14" s="59">
        <v>0</v>
      </c>
      <c r="J14" s="59">
        <v>0</v>
      </c>
      <c r="K14" s="59">
        <v>0</v>
      </c>
      <c r="L14" s="59">
        <v>0</v>
      </c>
      <c r="M14" s="59">
        <v>0</v>
      </c>
      <c r="N14" s="59">
        <v>0</v>
      </c>
      <c r="O14" s="59">
        <v>0</v>
      </c>
      <c r="P14" s="59">
        <v>0</v>
      </c>
      <c r="Q14" s="59">
        <v>0</v>
      </c>
      <c r="R14" s="59">
        <v>0</v>
      </c>
      <c r="S14" s="90"/>
      <c r="T14" s="74" t="s">
        <v>3497</v>
      </c>
      <c r="U14" s="55">
        <v>3</v>
      </c>
      <c r="W14" s="74" t="s">
        <v>130</v>
      </c>
      <c r="X14" s="55">
        <v>27872</v>
      </c>
    </row>
    <row r="15" spans="1:24" ht="12.75" customHeight="1" x14ac:dyDescent="0.25">
      <c r="A15" s="59" t="s">
        <v>3928</v>
      </c>
      <c r="B15" s="59" t="s">
        <v>5352</v>
      </c>
      <c r="C15" s="59" t="s">
        <v>5356</v>
      </c>
      <c r="D15" s="59" t="s">
        <v>120</v>
      </c>
      <c r="E15" s="59">
        <v>0</v>
      </c>
      <c r="F15" s="59">
        <v>0</v>
      </c>
      <c r="G15" s="59">
        <v>0</v>
      </c>
      <c r="H15" s="59">
        <v>0</v>
      </c>
      <c r="I15" s="59">
        <v>0</v>
      </c>
      <c r="J15" s="59">
        <v>0</v>
      </c>
      <c r="K15" s="59">
        <v>0</v>
      </c>
      <c r="L15" s="59">
        <v>0</v>
      </c>
      <c r="M15" s="59">
        <v>0</v>
      </c>
      <c r="N15" s="59">
        <v>0</v>
      </c>
      <c r="O15" s="59">
        <v>0</v>
      </c>
      <c r="P15" s="59">
        <v>0</v>
      </c>
      <c r="Q15" s="59">
        <v>0</v>
      </c>
      <c r="R15" s="59">
        <v>0</v>
      </c>
      <c r="S15" s="90"/>
      <c r="T15" s="74" t="s">
        <v>3500</v>
      </c>
      <c r="U15" s="55">
        <v>34</v>
      </c>
      <c r="W15" s="74" t="s">
        <v>135</v>
      </c>
      <c r="X15" s="55">
        <v>971</v>
      </c>
    </row>
    <row r="16" spans="1:24" ht="12.75" customHeight="1" x14ac:dyDescent="0.25">
      <c r="A16" s="59" t="s">
        <v>3929</v>
      </c>
      <c r="B16" s="59" t="s">
        <v>5352</v>
      </c>
      <c r="C16" s="59" t="s">
        <v>3473</v>
      </c>
      <c r="D16" s="59" t="s">
        <v>120</v>
      </c>
      <c r="E16" s="59">
        <v>82655</v>
      </c>
      <c r="F16" s="59">
        <v>82157</v>
      </c>
      <c r="G16" s="59">
        <v>82139</v>
      </c>
      <c r="H16" s="59">
        <v>82125</v>
      </c>
      <c r="I16" s="59">
        <v>82150</v>
      </c>
      <c r="J16" s="59">
        <v>82177</v>
      </c>
      <c r="K16" s="59">
        <v>82177</v>
      </c>
      <c r="L16" s="59">
        <v>81809</v>
      </c>
      <c r="M16" s="59">
        <v>81835</v>
      </c>
      <c r="N16" s="59">
        <v>81857</v>
      </c>
      <c r="O16" s="59">
        <v>82067</v>
      </c>
      <c r="P16" s="59">
        <v>82233</v>
      </c>
      <c r="Q16" s="59">
        <v>82438</v>
      </c>
      <c r="R16" s="59">
        <v>82105996</v>
      </c>
      <c r="S16" s="90"/>
      <c r="T16" s="74" t="s">
        <v>3502</v>
      </c>
      <c r="U16" s="55">
        <v>301</v>
      </c>
      <c r="W16" s="74" t="s">
        <v>131</v>
      </c>
      <c r="X16" s="55">
        <v>6736</v>
      </c>
    </row>
    <row r="17" spans="1:24" ht="12.75" customHeight="1" x14ac:dyDescent="0.25">
      <c r="A17" s="59" t="s">
        <v>3930</v>
      </c>
      <c r="B17" s="59" t="s">
        <v>5352</v>
      </c>
      <c r="C17" s="59" t="s">
        <v>3474</v>
      </c>
      <c r="D17" s="59" t="s">
        <v>120</v>
      </c>
      <c r="E17" s="59">
        <v>0</v>
      </c>
      <c r="F17" s="59">
        <v>0</v>
      </c>
      <c r="G17" s="59">
        <v>0</v>
      </c>
      <c r="H17" s="59">
        <v>0</v>
      </c>
      <c r="I17" s="59">
        <v>0</v>
      </c>
      <c r="J17" s="59">
        <v>0</v>
      </c>
      <c r="K17" s="59">
        <v>0</v>
      </c>
      <c r="L17" s="59">
        <v>0</v>
      </c>
      <c r="M17" s="59">
        <v>0</v>
      </c>
      <c r="N17" s="59">
        <v>0</v>
      </c>
      <c r="O17" s="59">
        <v>0</v>
      </c>
      <c r="P17" s="59">
        <v>0</v>
      </c>
      <c r="Q17" s="59">
        <v>0</v>
      </c>
      <c r="R17" s="59">
        <v>0</v>
      </c>
      <c r="S17" s="90"/>
      <c r="T17" s="74" t="s">
        <v>3505</v>
      </c>
      <c r="U17" s="55">
        <v>559</v>
      </c>
      <c r="W17" s="74" t="s">
        <v>136</v>
      </c>
      <c r="X17" s="55">
        <v>1646</v>
      </c>
    </row>
    <row r="18" spans="1:24" ht="12.75" customHeight="1" x14ac:dyDescent="0.25">
      <c r="A18" s="59" t="s">
        <v>3931</v>
      </c>
      <c r="B18" s="59" t="s">
        <v>5352</v>
      </c>
      <c r="C18" s="59" t="s">
        <v>5357</v>
      </c>
      <c r="D18" s="59" t="s">
        <v>120</v>
      </c>
      <c r="E18" s="59">
        <v>0</v>
      </c>
      <c r="F18" s="59">
        <v>0</v>
      </c>
      <c r="G18" s="59">
        <v>0</v>
      </c>
      <c r="H18" s="59">
        <v>0</v>
      </c>
      <c r="I18" s="59">
        <v>0</v>
      </c>
      <c r="J18" s="59">
        <v>0</v>
      </c>
      <c r="K18" s="59">
        <v>0</v>
      </c>
      <c r="L18" s="59">
        <v>0</v>
      </c>
      <c r="M18" s="59">
        <v>0</v>
      </c>
      <c r="N18" s="59">
        <v>0</v>
      </c>
      <c r="O18" s="59">
        <v>0</v>
      </c>
      <c r="P18" s="59">
        <v>0</v>
      </c>
      <c r="Q18" s="59">
        <v>0</v>
      </c>
      <c r="R18" s="59">
        <v>0</v>
      </c>
      <c r="S18" s="90"/>
      <c r="T18" s="74" t="s">
        <v>3508</v>
      </c>
      <c r="U18" s="55">
        <v>2</v>
      </c>
      <c r="W18" s="74" t="s">
        <v>142</v>
      </c>
      <c r="X18" s="55">
        <v>2933</v>
      </c>
    </row>
    <row r="19" spans="1:24" ht="12.75" customHeight="1" x14ac:dyDescent="0.25">
      <c r="A19" s="59" t="s">
        <v>3932</v>
      </c>
      <c r="B19" s="59" t="s">
        <v>5352</v>
      </c>
      <c r="C19" s="59" t="s">
        <v>5358</v>
      </c>
      <c r="D19" s="59" t="s">
        <v>120</v>
      </c>
      <c r="E19" s="59">
        <v>0</v>
      </c>
      <c r="F19" s="59">
        <v>0</v>
      </c>
      <c r="G19" s="59">
        <v>0</v>
      </c>
      <c r="H19" s="59">
        <v>0</v>
      </c>
      <c r="I19" s="59">
        <v>0</v>
      </c>
      <c r="J19" s="59">
        <v>0</v>
      </c>
      <c r="K19" s="59">
        <v>0</v>
      </c>
      <c r="L19" s="59">
        <v>0</v>
      </c>
      <c r="M19" s="59">
        <v>0</v>
      </c>
      <c r="N19" s="59">
        <v>0</v>
      </c>
      <c r="O19" s="59">
        <v>0</v>
      </c>
      <c r="P19" s="59">
        <v>0</v>
      </c>
      <c r="Q19" s="59">
        <v>0</v>
      </c>
      <c r="R19" s="59">
        <v>0</v>
      </c>
      <c r="S19" s="90"/>
      <c r="T19" s="74" t="s">
        <v>3511</v>
      </c>
      <c r="U19" s="55">
        <v>233</v>
      </c>
      <c r="W19" s="74" t="s">
        <v>125</v>
      </c>
      <c r="X19" s="55">
        <v>1975919</v>
      </c>
    </row>
    <row r="20" spans="1:24" ht="12.75" customHeight="1" x14ac:dyDescent="0.25">
      <c r="A20" s="59" t="s">
        <v>3933</v>
      </c>
      <c r="B20" s="59" t="s">
        <v>5352</v>
      </c>
      <c r="C20" s="59" t="s">
        <v>5359</v>
      </c>
      <c r="D20" s="59" t="s">
        <v>120</v>
      </c>
      <c r="E20" s="59">
        <v>99</v>
      </c>
      <c r="F20" s="59">
        <v>99</v>
      </c>
      <c r="G20" s="59">
        <v>99</v>
      </c>
      <c r="H20" s="59">
        <v>99</v>
      </c>
      <c r="I20" s="59">
        <v>99</v>
      </c>
      <c r="J20" s="59">
        <v>99</v>
      </c>
      <c r="K20" s="59">
        <v>99</v>
      </c>
      <c r="L20" s="59">
        <v>99</v>
      </c>
      <c r="M20" s="59">
        <v>99</v>
      </c>
      <c r="N20" s="59">
        <v>99</v>
      </c>
      <c r="O20" s="59">
        <v>99</v>
      </c>
      <c r="P20" s="59">
        <v>99</v>
      </c>
      <c r="Q20" s="59">
        <v>99</v>
      </c>
      <c r="R20" s="59">
        <v>98622</v>
      </c>
      <c r="S20" s="90"/>
      <c r="T20" s="74" t="s">
        <v>3514</v>
      </c>
      <c r="U20" s="55">
        <v>13538</v>
      </c>
      <c r="W20" s="74" t="s">
        <v>134</v>
      </c>
      <c r="X20" s="55">
        <v>13528</v>
      </c>
    </row>
    <row r="21" spans="1:24" ht="12.75" customHeight="1" x14ac:dyDescent="0.25">
      <c r="A21" s="59" t="s">
        <v>3934</v>
      </c>
      <c r="B21" s="59" t="s">
        <v>5352</v>
      </c>
      <c r="C21" s="59" t="s">
        <v>5360</v>
      </c>
      <c r="D21" s="59" t="s">
        <v>120</v>
      </c>
      <c r="E21" s="59">
        <v>0</v>
      </c>
      <c r="F21" s="59">
        <v>0</v>
      </c>
      <c r="G21" s="59">
        <v>0</v>
      </c>
      <c r="H21" s="59">
        <v>0</v>
      </c>
      <c r="I21" s="59">
        <v>0</v>
      </c>
      <c r="J21" s="59">
        <v>0</v>
      </c>
      <c r="K21" s="59">
        <v>0</v>
      </c>
      <c r="L21" s="59">
        <v>0</v>
      </c>
      <c r="M21" s="59">
        <v>0</v>
      </c>
      <c r="N21" s="59">
        <v>0</v>
      </c>
      <c r="O21" s="59">
        <v>0</v>
      </c>
      <c r="P21" s="59">
        <v>0</v>
      </c>
      <c r="Q21" s="59">
        <v>0</v>
      </c>
      <c r="R21" s="59">
        <v>0</v>
      </c>
      <c r="S21" s="90"/>
      <c r="T21" s="74" t="s">
        <v>3517</v>
      </c>
      <c r="U21" s="55">
        <v>1758</v>
      </c>
      <c r="W21" s="74" t="s">
        <v>121</v>
      </c>
      <c r="X21" s="55">
        <v>1396510</v>
      </c>
    </row>
    <row r="22" spans="1:24" ht="12.75" customHeight="1" x14ac:dyDescent="0.25">
      <c r="A22" s="59" t="s">
        <v>3935</v>
      </c>
      <c r="B22" s="59" t="s">
        <v>3475</v>
      </c>
      <c r="C22" s="59" t="s">
        <v>122</v>
      </c>
      <c r="D22" s="59" t="s">
        <v>120</v>
      </c>
      <c r="E22" s="59">
        <v>0</v>
      </c>
      <c r="F22" s="59">
        <v>0</v>
      </c>
      <c r="G22" s="59">
        <v>0</v>
      </c>
      <c r="H22" s="59">
        <v>0</v>
      </c>
      <c r="I22" s="59">
        <v>0</v>
      </c>
      <c r="J22" s="59">
        <v>0</v>
      </c>
      <c r="K22" s="59">
        <v>0</v>
      </c>
      <c r="L22" s="59">
        <v>0</v>
      </c>
      <c r="M22" s="59">
        <v>0</v>
      </c>
      <c r="N22" s="59">
        <v>0</v>
      </c>
      <c r="O22" s="59">
        <v>0</v>
      </c>
      <c r="P22" s="59">
        <v>0</v>
      </c>
      <c r="Q22" s="59">
        <v>0</v>
      </c>
      <c r="R22" s="59">
        <v>0</v>
      </c>
      <c r="S22" s="90"/>
      <c r="T22" s="74" t="s">
        <v>3520</v>
      </c>
      <c r="U22" s="55">
        <v>4185</v>
      </c>
      <c r="W22" s="74" t="s">
        <v>127</v>
      </c>
      <c r="X22" s="55">
        <v>1593086</v>
      </c>
    </row>
    <row r="23" spans="1:24" ht="12.75" customHeight="1" x14ac:dyDescent="0.25">
      <c r="A23" s="59" t="s">
        <v>3936</v>
      </c>
      <c r="B23" s="59" t="s">
        <v>3906</v>
      </c>
      <c r="C23" s="59" t="s">
        <v>5361</v>
      </c>
      <c r="D23" s="59" t="s">
        <v>121</v>
      </c>
      <c r="E23" s="59">
        <v>0</v>
      </c>
      <c r="F23" s="59">
        <v>0</v>
      </c>
      <c r="G23" s="59">
        <v>0</v>
      </c>
      <c r="H23" s="59">
        <v>0</v>
      </c>
      <c r="I23" s="59">
        <v>0</v>
      </c>
      <c r="J23" s="59">
        <v>0</v>
      </c>
      <c r="K23" s="59">
        <v>0</v>
      </c>
      <c r="L23" s="59">
        <v>0</v>
      </c>
      <c r="M23" s="59">
        <v>0</v>
      </c>
      <c r="N23" s="59">
        <v>0</v>
      </c>
      <c r="O23" s="59">
        <v>0</v>
      </c>
      <c r="P23" s="59">
        <v>0</v>
      </c>
      <c r="Q23" s="59">
        <v>0</v>
      </c>
      <c r="R23" s="59">
        <v>0</v>
      </c>
      <c r="S23" s="90"/>
      <c r="T23" s="74" t="s">
        <v>3523</v>
      </c>
      <c r="U23" s="55">
        <v>3154</v>
      </c>
      <c r="W23" s="74" t="s">
        <v>137</v>
      </c>
      <c r="X23" s="55">
        <v>0</v>
      </c>
    </row>
    <row r="24" spans="1:24" ht="12.75" customHeight="1" x14ac:dyDescent="0.25">
      <c r="A24" s="59" t="s">
        <v>3937</v>
      </c>
      <c r="B24" s="59" t="s">
        <v>3906</v>
      </c>
      <c r="C24" s="59" t="s">
        <v>5362</v>
      </c>
      <c r="D24" s="59" t="s">
        <v>121</v>
      </c>
      <c r="E24" s="59">
        <v>0</v>
      </c>
      <c r="F24" s="59">
        <v>0</v>
      </c>
      <c r="G24" s="59">
        <v>0</v>
      </c>
      <c r="H24" s="59">
        <v>0</v>
      </c>
      <c r="I24" s="59">
        <v>0</v>
      </c>
      <c r="J24" s="59">
        <v>0</v>
      </c>
      <c r="K24" s="59">
        <v>0</v>
      </c>
      <c r="L24" s="59">
        <v>0</v>
      </c>
      <c r="M24" s="59">
        <v>0</v>
      </c>
      <c r="N24" s="59">
        <v>0</v>
      </c>
      <c r="O24" s="59">
        <v>0</v>
      </c>
      <c r="P24" s="59">
        <v>0</v>
      </c>
      <c r="Q24" s="59">
        <v>0</v>
      </c>
      <c r="R24" s="59">
        <v>0</v>
      </c>
      <c r="S24" s="90"/>
      <c r="T24" s="74" t="s">
        <v>3526</v>
      </c>
      <c r="U24" s="55">
        <v>19047</v>
      </c>
      <c r="W24" s="74" t="s">
        <v>133</v>
      </c>
      <c r="X24" s="55">
        <v>47975</v>
      </c>
    </row>
    <row r="25" spans="1:24" ht="12.75" customHeight="1" x14ac:dyDescent="0.25">
      <c r="A25" s="59" t="s">
        <v>3938</v>
      </c>
      <c r="B25" s="59" t="s">
        <v>3906</v>
      </c>
      <c r="C25" s="59" t="s">
        <v>5363</v>
      </c>
      <c r="D25" s="59" t="s">
        <v>121</v>
      </c>
      <c r="E25" s="59">
        <v>0</v>
      </c>
      <c r="F25" s="59">
        <v>0</v>
      </c>
      <c r="G25" s="59">
        <v>0</v>
      </c>
      <c r="H25" s="59">
        <v>0</v>
      </c>
      <c r="I25" s="59">
        <v>0</v>
      </c>
      <c r="J25" s="59">
        <v>0</v>
      </c>
      <c r="K25" s="59">
        <v>0</v>
      </c>
      <c r="L25" s="59">
        <v>0</v>
      </c>
      <c r="M25" s="59">
        <v>0</v>
      </c>
      <c r="N25" s="59">
        <v>0</v>
      </c>
      <c r="O25" s="59">
        <v>0</v>
      </c>
      <c r="P25" s="59">
        <v>0</v>
      </c>
      <c r="Q25" s="59">
        <v>0</v>
      </c>
      <c r="R25" s="59">
        <v>0</v>
      </c>
      <c r="S25" s="90"/>
      <c r="T25" s="74" t="s">
        <v>3529</v>
      </c>
      <c r="U25" s="55">
        <v>571</v>
      </c>
      <c r="W25" s="74" t="s">
        <v>143</v>
      </c>
      <c r="X25" s="55">
        <v>15062027</v>
      </c>
    </row>
    <row r="26" spans="1:24" ht="12.75" customHeight="1" x14ac:dyDescent="0.25">
      <c r="A26" s="59" t="s">
        <v>3939</v>
      </c>
      <c r="B26" s="59" t="s">
        <v>5364</v>
      </c>
      <c r="C26" s="59" t="s">
        <v>5365</v>
      </c>
      <c r="D26" s="59" t="s">
        <v>121</v>
      </c>
      <c r="E26" s="59">
        <v>0</v>
      </c>
      <c r="F26" s="59">
        <v>0</v>
      </c>
      <c r="G26" s="59">
        <v>0</v>
      </c>
      <c r="H26" s="59">
        <v>0</v>
      </c>
      <c r="I26" s="59">
        <v>0</v>
      </c>
      <c r="J26" s="59">
        <v>0</v>
      </c>
      <c r="K26" s="59">
        <v>0</v>
      </c>
      <c r="L26" s="59">
        <v>0</v>
      </c>
      <c r="M26" s="59">
        <v>0</v>
      </c>
      <c r="N26" s="59">
        <v>0</v>
      </c>
      <c r="O26" s="59">
        <v>0</v>
      </c>
      <c r="P26" s="59">
        <v>0</v>
      </c>
      <c r="Q26" s="59">
        <v>0</v>
      </c>
      <c r="R26" s="59">
        <v>0</v>
      </c>
      <c r="S26" s="90"/>
      <c r="T26" s="74" t="s">
        <v>3532</v>
      </c>
      <c r="U26" s="55">
        <v>2825</v>
      </c>
      <c r="W26" s="90"/>
      <c r="X26" s="90"/>
    </row>
    <row r="27" spans="1:24" ht="12.75" customHeight="1" x14ac:dyDescent="0.25">
      <c r="A27" s="59" t="s">
        <v>3940</v>
      </c>
      <c r="B27" s="59" t="s">
        <v>5364</v>
      </c>
      <c r="C27" s="59" t="s">
        <v>5366</v>
      </c>
      <c r="D27" s="59" t="s">
        <v>121</v>
      </c>
      <c r="E27" s="59">
        <v>29</v>
      </c>
      <c r="F27" s="59">
        <v>29</v>
      </c>
      <c r="G27" s="59">
        <v>29</v>
      </c>
      <c r="H27" s="59">
        <v>29</v>
      </c>
      <c r="I27" s="59">
        <v>29</v>
      </c>
      <c r="J27" s="59">
        <v>29</v>
      </c>
      <c r="K27" s="59">
        <v>29</v>
      </c>
      <c r="L27" s="59">
        <v>29</v>
      </c>
      <c r="M27" s="59">
        <v>29</v>
      </c>
      <c r="N27" s="59">
        <v>29</v>
      </c>
      <c r="O27" s="59">
        <v>29</v>
      </c>
      <c r="P27" s="59">
        <v>29</v>
      </c>
      <c r="Q27" s="59">
        <v>29</v>
      </c>
      <c r="R27" s="59">
        <v>28925</v>
      </c>
      <c r="S27" s="90"/>
      <c r="T27" s="74" t="s">
        <v>3535</v>
      </c>
      <c r="U27" s="55">
        <v>422</v>
      </c>
      <c r="W27" s="90"/>
      <c r="X27" s="90"/>
    </row>
    <row r="28" spans="1:24" ht="12.75" customHeight="1" x14ac:dyDescent="0.25">
      <c r="A28" s="59" t="s">
        <v>3941</v>
      </c>
      <c r="B28" s="59" t="s">
        <v>5364</v>
      </c>
      <c r="C28" s="59" t="s">
        <v>5367</v>
      </c>
      <c r="D28" s="59" t="s">
        <v>121</v>
      </c>
      <c r="E28" s="59">
        <v>948</v>
      </c>
      <c r="F28" s="59">
        <v>948</v>
      </c>
      <c r="G28" s="59">
        <v>948</v>
      </c>
      <c r="H28" s="59">
        <v>948</v>
      </c>
      <c r="I28" s="59">
        <v>948</v>
      </c>
      <c r="J28" s="59">
        <v>948</v>
      </c>
      <c r="K28" s="59">
        <v>948</v>
      </c>
      <c r="L28" s="59">
        <v>948</v>
      </c>
      <c r="M28" s="59">
        <v>948</v>
      </c>
      <c r="N28" s="59">
        <v>948</v>
      </c>
      <c r="O28" s="59">
        <v>948</v>
      </c>
      <c r="P28" s="59">
        <v>948</v>
      </c>
      <c r="Q28" s="59">
        <v>948</v>
      </c>
      <c r="R28" s="59">
        <v>948317</v>
      </c>
      <c r="S28" s="90"/>
      <c r="T28" s="74" t="s">
        <v>3538</v>
      </c>
      <c r="U28" s="55">
        <v>1705</v>
      </c>
      <c r="W28" s="90"/>
      <c r="X28" s="90"/>
    </row>
    <row r="29" spans="1:24" ht="12.75" customHeight="1" x14ac:dyDescent="0.25">
      <c r="A29" s="59" t="s">
        <v>3942</v>
      </c>
      <c r="B29" s="59" t="s">
        <v>5364</v>
      </c>
      <c r="C29" s="59" t="s">
        <v>5368</v>
      </c>
      <c r="D29" s="59" t="s">
        <v>121</v>
      </c>
      <c r="E29" s="59">
        <v>29</v>
      </c>
      <c r="F29" s="59">
        <v>29</v>
      </c>
      <c r="G29" s="59">
        <v>29</v>
      </c>
      <c r="H29" s="59">
        <v>29</v>
      </c>
      <c r="I29" s="59">
        <v>29</v>
      </c>
      <c r="J29" s="59">
        <v>29</v>
      </c>
      <c r="K29" s="59">
        <v>29</v>
      </c>
      <c r="L29" s="59">
        <v>29</v>
      </c>
      <c r="M29" s="59">
        <v>29</v>
      </c>
      <c r="N29" s="59">
        <v>29</v>
      </c>
      <c r="O29" s="59">
        <v>29</v>
      </c>
      <c r="P29" s="59">
        <v>29</v>
      </c>
      <c r="Q29" s="59">
        <v>29</v>
      </c>
      <c r="R29" s="59">
        <v>28925</v>
      </c>
      <c r="S29" s="90"/>
      <c r="T29" s="74" t="s">
        <v>3540</v>
      </c>
      <c r="U29" s="55">
        <v>4156</v>
      </c>
      <c r="W29" s="90"/>
      <c r="X29" s="90"/>
    </row>
    <row r="30" spans="1:24" ht="12.75" customHeight="1" x14ac:dyDescent="0.25">
      <c r="A30" s="59" t="s">
        <v>3943</v>
      </c>
      <c r="B30" s="59" t="s">
        <v>5364</v>
      </c>
      <c r="C30" s="59" t="s">
        <v>5369</v>
      </c>
      <c r="D30" s="59" t="s">
        <v>121</v>
      </c>
      <c r="E30" s="59">
        <v>0</v>
      </c>
      <c r="F30" s="59">
        <v>0</v>
      </c>
      <c r="G30" s="59">
        <v>0</v>
      </c>
      <c r="H30" s="59">
        <v>0</v>
      </c>
      <c r="I30" s="59">
        <v>0</v>
      </c>
      <c r="J30" s="59">
        <v>0</v>
      </c>
      <c r="K30" s="59">
        <v>0</v>
      </c>
      <c r="L30" s="59">
        <v>0</v>
      </c>
      <c r="M30" s="59">
        <v>0</v>
      </c>
      <c r="N30" s="59">
        <v>0</v>
      </c>
      <c r="O30" s="59">
        <v>0</v>
      </c>
      <c r="P30" s="59">
        <v>0</v>
      </c>
      <c r="Q30" s="59">
        <v>0</v>
      </c>
      <c r="R30" s="59">
        <v>0</v>
      </c>
      <c r="S30" s="90"/>
      <c r="T30" s="74" t="s">
        <v>3543</v>
      </c>
      <c r="U30" s="55">
        <v>3683</v>
      </c>
      <c r="W30" s="90"/>
      <c r="X30" s="90"/>
    </row>
    <row r="31" spans="1:24" ht="12.75" customHeight="1" x14ac:dyDescent="0.25">
      <c r="A31" s="59" t="s">
        <v>3944</v>
      </c>
      <c r="B31" s="59" t="s">
        <v>5364</v>
      </c>
      <c r="C31" s="59" t="s">
        <v>5370</v>
      </c>
      <c r="D31" s="59" t="s">
        <v>121</v>
      </c>
      <c r="E31" s="59">
        <v>2787</v>
      </c>
      <c r="F31" s="59">
        <v>2787</v>
      </c>
      <c r="G31" s="59">
        <v>2787</v>
      </c>
      <c r="H31" s="59">
        <v>2787</v>
      </c>
      <c r="I31" s="59">
        <v>2787</v>
      </c>
      <c r="J31" s="59">
        <v>2787</v>
      </c>
      <c r="K31" s="59">
        <v>2787</v>
      </c>
      <c r="L31" s="59">
        <v>2787</v>
      </c>
      <c r="M31" s="59">
        <v>2787</v>
      </c>
      <c r="N31" s="59">
        <v>2787</v>
      </c>
      <c r="O31" s="59">
        <v>2787</v>
      </c>
      <c r="P31" s="59">
        <v>2787</v>
      </c>
      <c r="Q31" s="59">
        <v>2787</v>
      </c>
      <c r="R31" s="59">
        <v>2787192</v>
      </c>
      <c r="S31" s="90"/>
      <c r="T31" s="74" t="s">
        <v>3546</v>
      </c>
      <c r="U31" s="55">
        <v>3984</v>
      </c>
      <c r="W31" s="90"/>
      <c r="X31" s="90"/>
    </row>
    <row r="32" spans="1:24" ht="12.75" customHeight="1" x14ac:dyDescent="0.25">
      <c r="A32" s="59" t="s">
        <v>3945</v>
      </c>
      <c r="B32" s="59" t="s">
        <v>5364</v>
      </c>
      <c r="C32" s="59" t="s">
        <v>5371</v>
      </c>
      <c r="D32" s="59" t="s">
        <v>121</v>
      </c>
      <c r="E32" s="59">
        <v>2</v>
      </c>
      <c r="F32" s="59">
        <v>2</v>
      </c>
      <c r="G32" s="59">
        <v>2</v>
      </c>
      <c r="H32" s="59">
        <v>2</v>
      </c>
      <c r="I32" s="59">
        <v>2</v>
      </c>
      <c r="J32" s="59">
        <v>2</v>
      </c>
      <c r="K32" s="59">
        <v>2</v>
      </c>
      <c r="L32" s="59">
        <v>2</v>
      </c>
      <c r="M32" s="59">
        <v>2</v>
      </c>
      <c r="N32" s="59">
        <v>2</v>
      </c>
      <c r="O32" s="59">
        <v>2</v>
      </c>
      <c r="P32" s="59">
        <v>2</v>
      </c>
      <c r="Q32" s="59">
        <v>2</v>
      </c>
      <c r="R32" s="59">
        <v>1648</v>
      </c>
      <c r="S32" s="90"/>
      <c r="T32" s="74" t="s">
        <v>3549</v>
      </c>
      <c r="U32" s="55">
        <v>971</v>
      </c>
      <c r="W32" s="90"/>
      <c r="X32" s="90"/>
    </row>
    <row r="33" spans="1:24" ht="12.75" customHeight="1" x14ac:dyDescent="0.25">
      <c r="A33" s="59" t="s">
        <v>3946</v>
      </c>
      <c r="B33" s="59" t="s">
        <v>5364</v>
      </c>
      <c r="C33" s="59" t="s">
        <v>5372</v>
      </c>
      <c r="D33" s="59" t="s">
        <v>121</v>
      </c>
      <c r="E33" s="59">
        <v>0</v>
      </c>
      <c r="F33" s="59">
        <v>0</v>
      </c>
      <c r="G33" s="59">
        <v>0</v>
      </c>
      <c r="H33" s="59">
        <v>0</v>
      </c>
      <c r="I33" s="59">
        <v>0</v>
      </c>
      <c r="J33" s="59">
        <v>0</v>
      </c>
      <c r="K33" s="59">
        <v>0</v>
      </c>
      <c r="L33" s="59">
        <v>0</v>
      </c>
      <c r="M33" s="59">
        <v>0</v>
      </c>
      <c r="N33" s="59">
        <v>0</v>
      </c>
      <c r="O33" s="59">
        <v>0</v>
      </c>
      <c r="P33" s="59">
        <v>0</v>
      </c>
      <c r="Q33" s="59">
        <v>0</v>
      </c>
      <c r="R33" s="59">
        <v>0</v>
      </c>
      <c r="S33" s="90"/>
      <c r="T33" s="74" t="s">
        <v>3493</v>
      </c>
      <c r="U33" s="55">
        <v>1646</v>
      </c>
      <c r="W33" s="90"/>
      <c r="X33" s="90"/>
    </row>
    <row r="34" spans="1:24" ht="12.75" customHeight="1" x14ac:dyDescent="0.25">
      <c r="A34" s="59" t="s">
        <v>3947</v>
      </c>
      <c r="B34" s="59" t="s">
        <v>5373</v>
      </c>
      <c r="C34" s="59" t="s">
        <v>5374</v>
      </c>
      <c r="D34" s="59" t="s">
        <v>121</v>
      </c>
      <c r="E34" s="59">
        <v>0</v>
      </c>
      <c r="F34" s="59">
        <v>0</v>
      </c>
      <c r="G34" s="59">
        <v>0</v>
      </c>
      <c r="H34" s="59">
        <v>0</v>
      </c>
      <c r="I34" s="59">
        <v>0</v>
      </c>
      <c r="J34" s="59">
        <v>0</v>
      </c>
      <c r="K34" s="59">
        <v>0</v>
      </c>
      <c r="L34" s="59">
        <v>0</v>
      </c>
      <c r="M34" s="59">
        <v>0</v>
      </c>
      <c r="N34" s="59">
        <v>95</v>
      </c>
      <c r="O34" s="59">
        <v>95</v>
      </c>
      <c r="P34" s="59">
        <v>95</v>
      </c>
      <c r="Q34" s="59">
        <v>95</v>
      </c>
      <c r="R34" s="59">
        <v>27717</v>
      </c>
      <c r="S34" s="90"/>
      <c r="T34" s="74" t="s">
        <v>3553</v>
      </c>
      <c r="U34" s="55">
        <v>0</v>
      </c>
      <c r="W34" s="90"/>
      <c r="X34" s="90"/>
    </row>
    <row r="35" spans="1:24" ht="12.75" customHeight="1" x14ac:dyDescent="0.25">
      <c r="A35" s="59" t="s">
        <v>3948</v>
      </c>
      <c r="B35" s="59" t="s">
        <v>5373</v>
      </c>
      <c r="C35" s="59" t="s">
        <v>5375</v>
      </c>
      <c r="D35" s="59" t="s">
        <v>121</v>
      </c>
      <c r="E35" s="59">
        <v>458</v>
      </c>
      <c r="F35" s="59">
        <v>458</v>
      </c>
      <c r="G35" s="59">
        <v>458</v>
      </c>
      <c r="H35" s="59">
        <v>458</v>
      </c>
      <c r="I35" s="59">
        <v>458</v>
      </c>
      <c r="J35" s="59">
        <v>458</v>
      </c>
      <c r="K35" s="59">
        <v>458</v>
      </c>
      <c r="L35" s="59">
        <v>458</v>
      </c>
      <c r="M35" s="59">
        <v>458</v>
      </c>
      <c r="N35" s="59">
        <v>458</v>
      </c>
      <c r="O35" s="59">
        <v>458</v>
      </c>
      <c r="P35" s="59">
        <v>458</v>
      </c>
      <c r="Q35" s="59">
        <v>458</v>
      </c>
      <c r="R35" s="59">
        <v>458042</v>
      </c>
      <c r="S35" s="90"/>
      <c r="T35" s="74" t="s">
        <v>3556</v>
      </c>
      <c r="U35" s="55">
        <v>0</v>
      </c>
      <c r="W35" s="90"/>
      <c r="X35" s="90"/>
    </row>
    <row r="36" spans="1:24" ht="12.75" customHeight="1" x14ac:dyDescent="0.25">
      <c r="A36" s="59" t="s">
        <v>3949</v>
      </c>
      <c r="B36" s="59" t="s">
        <v>5373</v>
      </c>
      <c r="C36" s="59" t="s">
        <v>5376</v>
      </c>
      <c r="D36" s="59" t="s">
        <v>121</v>
      </c>
      <c r="E36" s="59">
        <v>0</v>
      </c>
      <c r="F36" s="59">
        <v>0</v>
      </c>
      <c r="G36" s="59">
        <v>0</v>
      </c>
      <c r="H36" s="59">
        <v>0</v>
      </c>
      <c r="I36" s="59">
        <v>0</v>
      </c>
      <c r="J36" s="59">
        <v>0</v>
      </c>
      <c r="K36" s="59">
        <v>0</v>
      </c>
      <c r="L36" s="59">
        <v>0</v>
      </c>
      <c r="M36" s="59">
        <v>0</v>
      </c>
      <c r="N36" s="59">
        <v>0</v>
      </c>
      <c r="O36" s="59">
        <v>0</v>
      </c>
      <c r="P36" s="59">
        <v>0</v>
      </c>
      <c r="Q36" s="59">
        <v>0</v>
      </c>
      <c r="R36" s="59">
        <v>0</v>
      </c>
      <c r="S36" s="90"/>
      <c r="T36" s="74" t="s">
        <v>3558</v>
      </c>
      <c r="U36" s="55">
        <v>0</v>
      </c>
      <c r="W36" s="90"/>
      <c r="X36" s="90"/>
    </row>
    <row r="37" spans="1:24" ht="12.75" customHeight="1" x14ac:dyDescent="0.25">
      <c r="A37" s="59" t="s">
        <v>3950</v>
      </c>
      <c r="B37" s="59" t="s">
        <v>5373</v>
      </c>
      <c r="C37" s="59" t="s">
        <v>5377</v>
      </c>
      <c r="D37" s="59" t="s">
        <v>121</v>
      </c>
      <c r="E37" s="59">
        <v>167</v>
      </c>
      <c r="F37" s="59">
        <v>167</v>
      </c>
      <c r="G37" s="59">
        <v>167</v>
      </c>
      <c r="H37" s="59">
        <v>167</v>
      </c>
      <c r="I37" s="59">
        <v>167</v>
      </c>
      <c r="J37" s="59">
        <v>167</v>
      </c>
      <c r="K37" s="59">
        <v>167</v>
      </c>
      <c r="L37" s="59">
        <v>167</v>
      </c>
      <c r="M37" s="59">
        <v>167</v>
      </c>
      <c r="N37" s="59">
        <v>167</v>
      </c>
      <c r="O37" s="59">
        <v>167</v>
      </c>
      <c r="P37" s="59">
        <v>167</v>
      </c>
      <c r="Q37" s="59">
        <v>647</v>
      </c>
      <c r="R37" s="59">
        <v>187402</v>
      </c>
      <c r="S37" s="90"/>
      <c r="T37" s="74" t="s">
        <v>3560</v>
      </c>
      <c r="U37" s="55">
        <v>0</v>
      </c>
      <c r="W37" s="90"/>
      <c r="X37" s="90"/>
    </row>
    <row r="38" spans="1:24" ht="12.75" customHeight="1" x14ac:dyDescent="0.25">
      <c r="A38" s="59" t="s">
        <v>3951</v>
      </c>
      <c r="B38" s="59" t="s">
        <v>5373</v>
      </c>
      <c r="C38" s="59" t="s">
        <v>5378</v>
      </c>
      <c r="D38" s="59" t="s">
        <v>121</v>
      </c>
      <c r="E38" s="59">
        <v>1325</v>
      </c>
      <c r="F38" s="59">
        <v>1325</v>
      </c>
      <c r="G38" s="59">
        <v>1325</v>
      </c>
      <c r="H38" s="59">
        <v>1325</v>
      </c>
      <c r="I38" s="59">
        <v>1325</v>
      </c>
      <c r="J38" s="59">
        <v>1325</v>
      </c>
      <c r="K38" s="59">
        <v>1325</v>
      </c>
      <c r="L38" s="59">
        <v>1325</v>
      </c>
      <c r="M38" s="59">
        <v>1325</v>
      </c>
      <c r="N38" s="59">
        <v>1325</v>
      </c>
      <c r="O38" s="59">
        <v>1325</v>
      </c>
      <c r="P38" s="59">
        <v>1325</v>
      </c>
      <c r="Q38" s="59">
        <v>1325</v>
      </c>
      <c r="R38" s="59">
        <v>1325313</v>
      </c>
      <c r="S38" s="90"/>
      <c r="T38" s="74" t="s">
        <v>3562</v>
      </c>
      <c r="U38" s="55">
        <v>0</v>
      </c>
      <c r="W38" s="90"/>
      <c r="X38" s="90"/>
    </row>
    <row r="39" spans="1:24" ht="12.75" customHeight="1" x14ac:dyDescent="0.25">
      <c r="A39" s="59" t="s">
        <v>3952</v>
      </c>
      <c r="B39" s="59" t="s">
        <v>5373</v>
      </c>
      <c r="C39" s="59" t="s">
        <v>5379</v>
      </c>
      <c r="D39" s="59" t="s">
        <v>121</v>
      </c>
      <c r="E39" s="59">
        <v>0</v>
      </c>
      <c r="F39" s="59">
        <v>0</v>
      </c>
      <c r="G39" s="59">
        <v>0</v>
      </c>
      <c r="H39" s="59">
        <v>0</v>
      </c>
      <c r="I39" s="59">
        <v>0</v>
      </c>
      <c r="J39" s="59">
        <v>0</v>
      </c>
      <c r="K39" s="59">
        <v>0</v>
      </c>
      <c r="L39" s="59">
        <v>0</v>
      </c>
      <c r="M39" s="59">
        <v>0</v>
      </c>
      <c r="N39" s="59">
        <v>0</v>
      </c>
      <c r="O39" s="59">
        <v>0</v>
      </c>
      <c r="P39" s="59">
        <v>0</v>
      </c>
      <c r="Q39" s="59">
        <v>0</v>
      </c>
      <c r="R39" s="59">
        <v>0</v>
      </c>
      <c r="S39" s="90"/>
      <c r="T39" s="74" t="s">
        <v>3564</v>
      </c>
      <c r="U39" s="55">
        <v>9911</v>
      </c>
      <c r="W39" s="90"/>
      <c r="X39" s="90"/>
    </row>
    <row r="40" spans="1:24" ht="12.75" customHeight="1" x14ac:dyDescent="0.25">
      <c r="A40" s="59" t="s">
        <v>3953</v>
      </c>
      <c r="B40" s="59" t="s">
        <v>5373</v>
      </c>
      <c r="C40" s="59" t="s">
        <v>5380</v>
      </c>
      <c r="D40" s="59" t="s">
        <v>121</v>
      </c>
      <c r="E40" s="59">
        <v>9425</v>
      </c>
      <c r="F40" s="59">
        <v>9305</v>
      </c>
      <c r="G40" s="59">
        <v>9305</v>
      </c>
      <c r="H40" s="59">
        <v>9305</v>
      </c>
      <c r="I40" s="59">
        <v>9305</v>
      </c>
      <c r="J40" s="59">
        <v>9331</v>
      </c>
      <c r="K40" s="59">
        <v>9331</v>
      </c>
      <c r="L40" s="59">
        <v>9339</v>
      </c>
      <c r="M40" s="59">
        <v>9339</v>
      </c>
      <c r="N40" s="59">
        <v>9345</v>
      </c>
      <c r="O40" s="59">
        <v>9348</v>
      </c>
      <c r="P40" s="59">
        <v>9364</v>
      </c>
      <c r="Q40" s="59">
        <v>9354</v>
      </c>
      <c r="R40" s="59">
        <v>9333779</v>
      </c>
      <c r="S40" s="90"/>
      <c r="T40" s="74" t="s">
        <v>3567</v>
      </c>
      <c r="U40" s="55">
        <v>340</v>
      </c>
      <c r="W40" s="90"/>
      <c r="X40" s="90"/>
    </row>
    <row r="41" spans="1:24" ht="12.75" customHeight="1" x14ac:dyDescent="0.25">
      <c r="A41" s="59" t="s">
        <v>3954</v>
      </c>
      <c r="B41" s="59" t="s">
        <v>5373</v>
      </c>
      <c r="C41" s="59" t="s">
        <v>5381</v>
      </c>
      <c r="D41" s="59" t="s">
        <v>121</v>
      </c>
      <c r="E41" s="59">
        <v>30924</v>
      </c>
      <c r="F41" s="59">
        <v>30924</v>
      </c>
      <c r="G41" s="59">
        <v>30924</v>
      </c>
      <c r="H41" s="59">
        <v>30924</v>
      </c>
      <c r="I41" s="59">
        <v>30924</v>
      </c>
      <c r="J41" s="59">
        <v>30924</v>
      </c>
      <c r="K41" s="59">
        <v>30924</v>
      </c>
      <c r="L41" s="59">
        <v>30924</v>
      </c>
      <c r="M41" s="59">
        <v>30924</v>
      </c>
      <c r="N41" s="59">
        <v>30924</v>
      </c>
      <c r="O41" s="59">
        <v>30924</v>
      </c>
      <c r="P41" s="59">
        <v>30924</v>
      </c>
      <c r="Q41" s="59">
        <v>30924</v>
      </c>
      <c r="R41" s="59">
        <v>30924399</v>
      </c>
      <c r="S41" s="90"/>
      <c r="T41" s="74" t="s">
        <v>3570</v>
      </c>
      <c r="U41" s="55">
        <v>5873</v>
      </c>
      <c r="W41" s="90"/>
      <c r="X41" s="90"/>
    </row>
    <row r="42" spans="1:24" ht="12.75" customHeight="1" x14ac:dyDescent="0.25">
      <c r="A42" s="59" t="s">
        <v>3955</v>
      </c>
      <c r="B42" s="59" t="s">
        <v>5373</v>
      </c>
      <c r="C42" s="59" t="s">
        <v>5382</v>
      </c>
      <c r="D42" s="59" t="s">
        <v>121</v>
      </c>
      <c r="E42" s="59">
        <v>0</v>
      </c>
      <c r="F42" s="59">
        <v>0</v>
      </c>
      <c r="G42" s="59">
        <v>0</v>
      </c>
      <c r="H42" s="59">
        <v>0</v>
      </c>
      <c r="I42" s="59">
        <v>0</v>
      </c>
      <c r="J42" s="59">
        <v>0</v>
      </c>
      <c r="K42" s="59">
        <v>0</v>
      </c>
      <c r="L42" s="59">
        <v>0</v>
      </c>
      <c r="M42" s="59">
        <v>0</v>
      </c>
      <c r="N42" s="59">
        <v>0</v>
      </c>
      <c r="O42" s="59">
        <v>0</v>
      </c>
      <c r="P42" s="59">
        <v>0</v>
      </c>
      <c r="Q42" s="59">
        <v>0</v>
      </c>
      <c r="R42" s="59">
        <v>0</v>
      </c>
      <c r="S42" s="90"/>
      <c r="T42" s="74" t="s">
        <v>3574</v>
      </c>
      <c r="U42" s="55">
        <v>7999</v>
      </c>
      <c r="W42" s="90"/>
      <c r="X42" s="90"/>
    </row>
    <row r="43" spans="1:24" ht="12.75" customHeight="1" x14ac:dyDescent="0.25">
      <c r="A43" s="59" t="s">
        <v>3956</v>
      </c>
      <c r="B43" s="59" t="s">
        <v>5373</v>
      </c>
      <c r="C43" s="59" t="s">
        <v>5383</v>
      </c>
      <c r="D43" s="59" t="s">
        <v>121</v>
      </c>
      <c r="E43" s="59">
        <v>4551</v>
      </c>
      <c r="F43" s="59">
        <v>4471</v>
      </c>
      <c r="G43" s="59">
        <v>4471</v>
      </c>
      <c r="H43" s="59">
        <v>4471</v>
      </c>
      <c r="I43" s="59">
        <v>4471</v>
      </c>
      <c r="J43" s="59">
        <v>4498</v>
      </c>
      <c r="K43" s="59">
        <v>4498</v>
      </c>
      <c r="L43" s="59">
        <v>4505</v>
      </c>
      <c r="M43" s="59">
        <v>4505</v>
      </c>
      <c r="N43" s="59">
        <v>4511</v>
      </c>
      <c r="O43" s="59">
        <v>4515</v>
      </c>
      <c r="P43" s="59">
        <v>4530</v>
      </c>
      <c r="Q43" s="59">
        <v>4520</v>
      </c>
      <c r="R43" s="59">
        <v>4498654</v>
      </c>
      <c r="S43" s="90"/>
      <c r="T43" s="74" t="s">
        <v>3577</v>
      </c>
      <c r="U43" s="55">
        <v>36904</v>
      </c>
      <c r="W43" s="90"/>
      <c r="X43" s="90"/>
    </row>
    <row r="44" spans="1:24" ht="12.75" customHeight="1" x14ac:dyDescent="0.25">
      <c r="A44" s="59" t="s">
        <v>3957</v>
      </c>
      <c r="B44" s="59" t="s">
        <v>5373</v>
      </c>
      <c r="C44" s="59" t="s">
        <v>5384</v>
      </c>
      <c r="D44" s="59" t="s">
        <v>121</v>
      </c>
      <c r="E44" s="59">
        <v>0</v>
      </c>
      <c r="F44" s="59">
        <v>0</v>
      </c>
      <c r="G44" s="59">
        <v>0</v>
      </c>
      <c r="H44" s="59">
        <v>0</v>
      </c>
      <c r="I44" s="59">
        <v>0</v>
      </c>
      <c r="J44" s="59">
        <v>0</v>
      </c>
      <c r="K44" s="59">
        <v>0</v>
      </c>
      <c r="L44" s="59">
        <v>0</v>
      </c>
      <c r="M44" s="59">
        <v>0</v>
      </c>
      <c r="N44" s="59">
        <v>0</v>
      </c>
      <c r="O44" s="59">
        <v>0</v>
      </c>
      <c r="P44" s="59">
        <v>0</v>
      </c>
      <c r="Q44" s="59">
        <v>0</v>
      </c>
      <c r="R44" s="59">
        <v>0</v>
      </c>
      <c r="S44" s="90"/>
      <c r="T44" s="74" t="s">
        <v>3585</v>
      </c>
      <c r="U44" s="55">
        <v>411</v>
      </c>
      <c r="W44" s="90"/>
      <c r="X44" s="90"/>
    </row>
    <row r="45" spans="1:24" ht="12.75" customHeight="1" x14ac:dyDescent="0.25">
      <c r="A45" s="59" t="s">
        <v>3958</v>
      </c>
      <c r="B45" s="59" t="s">
        <v>5373</v>
      </c>
      <c r="C45" s="59" t="s">
        <v>5385</v>
      </c>
      <c r="D45" s="59" t="s">
        <v>121</v>
      </c>
      <c r="E45" s="59">
        <v>29141</v>
      </c>
      <c r="F45" s="59">
        <v>29121</v>
      </c>
      <c r="G45" s="59">
        <v>29131</v>
      </c>
      <c r="H45" s="59">
        <v>29139</v>
      </c>
      <c r="I45" s="59">
        <v>29147</v>
      </c>
      <c r="J45" s="59">
        <v>29172</v>
      </c>
      <c r="K45" s="59">
        <v>29172</v>
      </c>
      <c r="L45" s="59">
        <v>30232</v>
      </c>
      <c r="M45" s="59">
        <v>30232</v>
      </c>
      <c r="N45" s="59">
        <v>30240</v>
      </c>
      <c r="O45" s="59">
        <v>30253</v>
      </c>
      <c r="P45" s="59">
        <v>30253</v>
      </c>
      <c r="Q45" s="59">
        <v>29987</v>
      </c>
      <c r="R45" s="59">
        <v>29637886</v>
      </c>
      <c r="S45" s="90"/>
      <c r="T45" s="74" t="s">
        <v>3588</v>
      </c>
      <c r="U45" s="55">
        <v>0</v>
      </c>
      <c r="W45" s="90"/>
      <c r="X45" s="90"/>
    </row>
    <row r="46" spans="1:24" ht="12.75" customHeight="1" x14ac:dyDescent="0.25">
      <c r="A46" s="59" t="s">
        <v>3959</v>
      </c>
      <c r="B46" s="59" t="s">
        <v>5373</v>
      </c>
      <c r="C46" s="59" t="s">
        <v>5386</v>
      </c>
      <c r="D46" s="59" t="s">
        <v>121</v>
      </c>
      <c r="E46" s="59">
        <v>70041</v>
      </c>
      <c r="F46" s="59">
        <v>70041</v>
      </c>
      <c r="G46" s="59">
        <v>70041</v>
      </c>
      <c r="H46" s="59">
        <v>70041</v>
      </c>
      <c r="I46" s="59">
        <v>70041</v>
      </c>
      <c r="J46" s="59">
        <v>70041</v>
      </c>
      <c r="K46" s="59">
        <v>70041</v>
      </c>
      <c r="L46" s="59">
        <v>70041</v>
      </c>
      <c r="M46" s="59">
        <v>70041</v>
      </c>
      <c r="N46" s="59">
        <v>70041</v>
      </c>
      <c r="O46" s="59">
        <v>70041</v>
      </c>
      <c r="P46" s="59">
        <v>70041</v>
      </c>
      <c r="Q46" s="59">
        <v>70041</v>
      </c>
      <c r="R46" s="59">
        <v>70041118</v>
      </c>
      <c r="S46" s="90"/>
      <c r="T46" s="74" t="s">
        <v>3590</v>
      </c>
      <c r="U46" s="55">
        <v>0</v>
      </c>
      <c r="W46" s="90"/>
      <c r="X46" s="90"/>
    </row>
    <row r="47" spans="1:24" ht="12.75" customHeight="1" x14ac:dyDescent="0.25">
      <c r="A47" s="59" t="s">
        <v>3960</v>
      </c>
      <c r="B47" s="59" t="s">
        <v>5373</v>
      </c>
      <c r="C47" s="59" t="s">
        <v>5387</v>
      </c>
      <c r="D47" s="59" t="s">
        <v>121</v>
      </c>
      <c r="E47" s="59">
        <v>0</v>
      </c>
      <c r="F47" s="59">
        <v>0</v>
      </c>
      <c r="G47" s="59">
        <v>0</v>
      </c>
      <c r="H47" s="59">
        <v>0</v>
      </c>
      <c r="I47" s="59">
        <v>0</v>
      </c>
      <c r="J47" s="59">
        <v>0</v>
      </c>
      <c r="K47" s="59">
        <v>0</v>
      </c>
      <c r="L47" s="59">
        <v>0</v>
      </c>
      <c r="M47" s="59">
        <v>0</v>
      </c>
      <c r="N47" s="59">
        <v>0</v>
      </c>
      <c r="O47" s="59">
        <v>0</v>
      </c>
      <c r="P47" s="59">
        <v>0</v>
      </c>
      <c r="Q47" s="59">
        <v>0</v>
      </c>
      <c r="R47" s="59">
        <v>0</v>
      </c>
      <c r="S47" s="90"/>
      <c r="T47" s="74" t="s">
        <v>3592</v>
      </c>
      <c r="U47" s="55">
        <v>1378748</v>
      </c>
      <c r="W47" s="90"/>
      <c r="X47" s="90"/>
    </row>
    <row r="48" spans="1:24" ht="12.75" customHeight="1" x14ac:dyDescent="0.25">
      <c r="A48" s="59" t="s">
        <v>3961</v>
      </c>
      <c r="B48" s="59" t="s">
        <v>5373</v>
      </c>
      <c r="C48" s="59" t="s">
        <v>5388</v>
      </c>
      <c r="D48" s="59" t="s">
        <v>121</v>
      </c>
      <c r="E48" s="59">
        <v>28005</v>
      </c>
      <c r="F48" s="59">
        <v>27905</v>
      </c>
      <c r="G48" s="59">
        <v>27914</v>
      </c>
      <c r="H48" s="59">
        <v>27923</v>
      </c>
      <c r="I48" s="59">
        <v>27931</v>
      </c>
      <c r="J48" s="59">
        <v>27995</v>
      </c>
      <c r="K48" s="59">
        <v>27996</v>
      </c>
      <c r="L48" s="59">
        <v>28007</v>
      </c>
      <c r="M48" s="59">
        <v>28007</v>
      </c>
      <c r="N48" s="59">
        <v>28015</v>
      </c>
      <c r="O48" s="59">
        <v>28028</v>
      </c>
      <c r="P48" s="59">
        <v>28028</v>
      </c>
      <c r="Q48" s="59">
        <v>28124</v>
      </c>
      <c r="R48" s="59">
        <v>27984436</v>
      </c>
      <c r="S48" s="90"/>
      <c r="T48" s="74" t="s">
        <v>3595</v>
      </c>
      <c r="U48" s="55">
        <v>0</v>
      </c>
      <c r="W48" s="90"/>
      <c r="X48" s="90"/>
    </row>
    <row r="49" spans="1:24" ht="12.75" customHeight="1" x14ac:dyDescent="0.25">
      <c r="A49" s="59" t="s">
        <v>3962</v>
      </c>
      <c r="B49" s="59" t="s">
        <v>5373</v>
      </c>
      <c r="C49" s="59" t="s">
        <v>5389</v>
      </c>
      <c r="D49" s="59" t="s">
        <v>121</v>
      </c>
      <c r="E49" s="59">
        <v>0</v>
      </c>
      <c r="F49" s="59">
        <v>0</v>
      </c>
      <c r="G49" s="59">
        <v>0</v>
      </c>
      <c r="H49" s="59">
        <v>0</v>
      </c>
      <c r="I49" s="59">
        <v>0</v>
      </c>
      <c r="J49" s="59">
        <v>0</v>
      </c>
      <c r="K49" s="59">
        <v>0</v>
      </c>
      <c r="L49" s="59">
        <v>0</v>
      </c>
      <c r="M49" s="59">
        <v>0</v>
      </c>
      <c r="N49" s="59">
        <v>0</v>
      </c>
      <c r="O49" s="59">
        <v>0</v>
      </c>
      <c r="P49" s="59">
        <v>0</v>
      </c>
      <c r="Q49" s="59">
        <v>0</v>
      </c>
      <c r="R49" s="59">
        <v>0</v>
      </c>
      <c r="S49" s="90"/>
      <c r="T49" s="74" t="s">
        <v>3597</v>
      </c>
      <c r="U49" s="55">
        <v>489541</v>
      </c>
      <c r="W49" s="90"/>
      <c r="X49" s="90"/>
    </row>
    <row r="50" spans="1:24" ht="12.75" customHeight="1" x14ac:dyDescent="0.25">
      <c r="A50" s="59" t="s">
        <v>3963</v>
      </c>
      <c r="B50" s="59" t="s">
        <v>5373</v>
      </c>
      <c r="C50" s="59" t="s">
        <v>5390</v>
      </c>
      <c r="D50" s="59" t="s">
        <v>121</v>
      </c>
      <c r="E50" s="59">
        <v>0</v>
      </c>
      <c r="F50" s="59">
        <v>0</v>
      </c>
      <c r="G50" s="59">
        <v>0</v>
      </c>
      <c r="H50" s="59">
        <v>0</v>
      </c>
      <c r="I50" s="59">
        <v>0</v>
      </c>
      <c r="J50" s="59">
        <v>0</v>
      </c>
      <c r="K50" s="59">
        <v>0</v>
      </c>
      <c r="L50" s="59">
        <v>0</v>
      </c>
      <c r="M50" s="59">
        <v>0</v>
      </c>
      <c r="N50" s="59">
        <v>0</v>
      </c>
      <c r="O50" s="59">
        <v>0</v>
      </c>
      <c r="P50" s="59">
        <v>0</v>
      </c>
      <c r="Q50" s="59">
        <v>0</v>
      </c>
      <c r="R50" s="59">
        <v>0</v>
      </c>
      <c r="S50" s="90"/>
      <c r="T50" s="74" t="s">
        <v>3602</v>
      </c>
      <c r="U50" s="55">
        <v>37194</v>
      </c>
      <c r="W50" s="90"/>
      <c r="X50" s="90"/>
    </row>
    <row r="51" spans="1:24" ht="12.75" customHeight="1" x14ac:dyDescent="0.25">
      <c r="A51" s="59" t="s">
        <v>3964</v>
      </c>
      <c r="B51" s="59" t="s">
        <v>5373</v>
      </c>
      <c r="C51" s="59" t="s">
        <v>5391</v>
      </c>
      <c r="D51" s="59" t="s">
        <v>121</v>
      </c>
      <c r="E51" s="59">
        <v>0</v>
      </c>
      <c r="F51" s="59">
        <v>0</v>
      </c>
      <c r="G51" s="59">
        <v>0</v>
      </c>
      <c r="H51" s="59">
        <v>0</v>
      </c>
      <c r="I51" s="59">
        <v>0</v>
      </c>
      <c r="J51" s="59">
        <v>0</v>
      </c>
      <c r="K51" s="59">
        <v>0</v>
      </c>
      <c r="L51" s="59">
        <v>0</v>
      </c>
      <c r="M51" s="59">
        <v>0</v>
      </c>
      <c r="N51" s="59">
        <v>0</v>
      </c>
      <c r="O51" s="59">
        <v>0</v>
      </c>
      <c r="P51" s="59">
        <v>0</v>
      </c>
      <c r="Q51" s="59">
        <v>0</v>
      </c>
      <c r="R51" s="59">
        <v>0</v>
      </c>
      <c r="S51" s="90"/>
      <c r="T51" s="74" t="s">
        <v>3605</v>
      </c>
      <c r="U51" s="55">
        <v>112822</v>
      </c>
      <c r="W51" s="90"/>
      <c r="X51" s="90"/>
    </row>
    <row r="52" spans="1:24" ht="12.75" customHeight="1" x14ac:dyDescent="0.25">
      <c r="A52" s="59" t="s">
        <v>3965</v>
      </c>
      <c r="B52" s="59" t="s">
        <v>5373</v>
      </c>
      <c r="C52" s="59" t="s">
        <v>5392</v>
      </c>
      <c r="D52" s="59" t="s">
        <v>121</v>
      </c>
      <c r="E52" s="59">
        <v>0</v>
      </c>
      <c r="F52" s="59">
        <v>0</v>
      </c>
      <c r="G52" s="59">
        <v>0</v>
      </c>
      <c r="H52" s="59">
        <v>0</v>
      </c>
      <c r="I52" s="59">
        <v>0</v>
      </c>
      <c r="J52" s="59">
        <v>0</v>
      </c>
      <c r="K52" s="59">
        <v>0</v>
      </c>
      <c r="L52" s="59">
        <v>0</v>
      </c>
      <c r="M52" s="59">
        <v>0</v>
      </c>
      <c r="N52" s="59">
        <v>0</v>
      </c>
      <c r="O52" s="59">
        <v>0</v>
      </c>
      <c r="P52" s="59">
        <v>0</v>
      </c>
      <c r="Q52" s="59">
        <v>0</v>
      </c>
      <c r="R52" s="59">
        <v>0</v>
      </c>
      <c r="S52" s="90"/>
      <c r="T52" s="74" t="s">
        <v>3609</v>
      </c>
      <c r="U52" s="55">
        <v>0</v>
      </c>
      <c r="W52" s="90"/>
      <c r="X52" s="90"/>
    </row>
    <row r="53" spans="1:24" ht="12.75" customHeight="1" x14ac:dyDescent="0.25">
      <c r="A53" s="59" t="s">
        <v>3966</v>
      </c>
      <c r="B53" s="59" t="s">
        <v>5373</v>
      </c>
      <c r="C53" s="59" t="s">
        <v>5393</v>
      </c>
      <c r="D53" s="59" t="s">
        <v>121</v>
      </c>
      <c r="E53" s="59">
        <v>0</v>
      </c>
      <c r="F53" s="59">
        <v>0</v>
      </c>
      <c r="G53" s="59">
        <v>0</v>
      </c>
      <c r="H53" s="59">
        <v>0</v>
      </c>
      <c r="I53" s="59">
        <v>0</v>
      </c>
      <c r="J53" s="59">
        <v>0</v>
      </c>
      <c r="K53" s="59">
        <v>0</v>
      </c>
      <c r="L53" s="59">
        <v>0</v>
      </c>
      <c r="M53" s="59">
        <v>0</v>
      </c>
      <c r="N53" s="59">
        <v>0</v>
      </c>
      <c r="O53" s="59">
        <v>0</v>
      </c>
      <c r="P53" s="59">
        <v>0</v>
      </c>
      <c r="Q53" s="59">
        <v>0</v>
      </c>
      <c r="R53" s="59">
        <v>0</v>
      </c>
      <c r="S53" s="90"/>
      <c r="T53" s="74" t="s">
        <v>3611</v>
      </c>
      <c r="U53" s="55">
        <v>102330</v>
      </c>
      <c r="W53" s="90"/>
      <c r="X53" s="90"/>
    </row>
    <row r="54" spans="1:24" ht="12.75" customHeight="1" x14ac:dyDescent="0.25">
      <c r="A54" s="59" t="s">
        <v>3967</v>
      </c>
      <c r="B54" s="59" t="s">
        <v>5373</v>
      </c>
      <c r="C54" s="59" t="s">
        <v>5394</v>
      </c>
      <c r="D54" s="59" t="s">
        <v>121</v>
      </c>
      <c r="E54" s="59">
        <v>609</v>
      </c>
      <c r="F54" s="59">
        <v>609</v>
      </c>
      <c r="G54" s="59">
        <v>609</v>
      </c>
      <c r="H54" s="59">
        <v>609</v>
      </c>
      <c r="I54" s="59">
        <v>609</v>
      </c>
      <c r="J54" s="59">
        <v>609</v>
      </c>
      <c r="K54" s="59">
        <v>609</v>
      </c>
      <c r="L54" s="59">
        <v>609</v>
      </c>
      <c r="M54" s="59">
        <v>609</v>
      </c>
      <c r="N54" s="59">
        <v>609</v>
      </c>
      <c r="O54" s="59">
        <v>609</v>
      </c>
      <c r="P54" s="59">
        <v>609</v>
      </c>
      <c r="Q54" s="59">
        <v>609</v>
      </c>
      <c r="R54" s="59">
        <v>608934</v>
      </c>
      <c r="S54" s="90"/>
      <c r="T54" s="74" t="s">
        <v>3614</v>
      </c>
      <c r="U54" s="55">
        <v>24798</v>
      </c>
      <c r="W54" s="90"/>
      <c r="X54" s="90"/>
    </row>
    <row r="55" spans="1:24" ht="12.75" customHeight="1" x14ac:dyDescent="0.25">
      <c r="A55" s="59" t="s">
        <v>3968</v>
      </c>
      <c r="B55" s="59" t="s">
        <v>5373</v>
      </c>
      <c r="C55" s="59" t="s">
        <v>5395</v>
      </c>
      <c r="D55" s="59" t="s">
        <v>121</v>
      </c>
      <c r="E55" s="59">
        <v>0</v>
      </c>
      <c r="F55" s="59">
        <v>0</v>
      </c>
      <c r="G55" s="59">
        <v>0</v>
      </c>
      <c r="H55" s="59">
        <v>0</v>
      </c>
      <c r="I55" s="59">
        <v>0</v>
      </c>
      <c r="J55" s="59">
        <v>0</v>
      </c>
      <c r="K55" s="59">
        <v>0</v>
      </c>
      <c r="L55" s="59">
        <v>0</v>
      </c>
      <c r="M55" s="59">
        <v>0</v>
      </c>
      <c r="N55" s="59">
        <v>0</v>
      </c>
      <c r="O55" s="59">
        <v>0</v>
      </c>
      <c r="P55" s="59">
        <v>0</v>
      </c>
      <c r="Q55" s="59">
        <v>0</v>
      </c>
      <c r="R55" s="59">
        <v>0</v>
      </c>
      <c r="S55" s="90"/>
      <c r="T55" s="74" t="s">
        <v>3617</v>
      </c>
      <c r="U55" s="55">
        <v>0</v>
      </c>
      <c r="W55" s="90"/>
      <c r="X55" s="90"/>
    </row>
    <row r="56" spans="1:24" ht="12.75" customHeight="1" x14ac:dyDescent="0.25">
      <c r="A56" s="59" t="s">
        <v>3969</v>
      </c>
      <c r="B56" s="59" t="s">
        <v>5373</v>
      </c>
      <c r="C56" s="59" t="s">
        <v>5396</v>
      </c>
      <c r="D56" s="59" t="s">
        <v>121</v>
      </c>
      <c r="E56" s="59">
        <v>404</v>
      </c>
      <c r="F56" s="59">
        <v>404</v>
      </c>
      <c r="G56" s="59">
        <v>404</v>
      </c>
      <c r="H56" s="59">
        <v>404</v>
      </c>
      <c r="I56" s="59">
        <v>404</v>
      </c>
      <c r="J56" s="59">
        <v>404</v>
      </c>
      <c r="K56" s="59">
        <v>404</v>
      </c>
      <c r="L56" s="59">
        <v>404</v>
      </c>
      <c r="M56" s="59">
        <v>404</v>
      </c>
      <c r="N56" s="59">
        <v>404</v>
      </c>
      <c r="O56" s="59">
        <v>404</v>
      </c>
      <c r="P56" s="59">
        <v>404</v>
      </c>
      <c r="Q56" s="59">
        <v>404</v>
      </c>
      <c r="R56" s="59">
        <v>403636</v>
      </c>
      <c r="S56" s="90"/>
      <c r="T56" s="74" t="s">
        <v>3619</v>
      </c>
      <c r="U56" s="55">
        <v>21316</v>
      </c>
      <c r="W56" s="90"/>
      <c r="X56" s="90"/>
    </row>
    <row r="57" spans="1:24" ht="12.75" customHeight="1" x14ac:dyDescent="0.25">
      <c r="A57" s="59" t="s">
        <v>3970</v>
      </c>
      <c r="B57" s="59" t="s">
        <v>5373</v>
      </c>
      <c r="C57" s="59" t="s">
        <v>5397</v>
      </c>
      <c r="D57" s="59" t="s">
        <v>121</v>
      </c>
      <c r="E57" s="59">
        <v>0</v>
      </c>
      <c r="F57" s="59">
        <v>0</v>
      </c>
      <c r="G57" s="59">
        <v>0</v>
      </c>
      <c r="H57" s="59">
        <v>0</v>
      </c>
      <c r="I57" s="59">
        <v>0</v>
      </c>
      <c r="J57" s="59">
        <v>0</v>
      </c>
      <c r="K57" s="59">
        <v>0</v>
      </c>
      <c r="L57" s="59">
        <v>0</v>
      </c>
      <c r="M57" s="59">
        <v>0</v>
      </c>
      <c r="N57" s="59">
        <v>0</v>
      </c>
      <c r="O57" s="59">
        <v>0</v>
      </c>
      <c r="P57" s="59">
        <v>0</v>
      </c>
      <c r="Q57" s="59">
        <v>0</v>
      </c>
      <c r="R57" s="59">
        <v>0</v>
      </c>
      <c r="S57" s="90"/>
      <c r="T57" s="74" t="s">
        <v>3622</v>
      </c>
      <c r="U57" s="55">
        <v>1116496</v>
      </c>
      <c r="W57" s="90"/>
      <c r="X57" s="90"/>
    </row>
    <row r="58" spans="1:24" ht="12.75" customHeight="1" x14ac:dyDescent="0.25">
      <c r="A58" s="59" t="s">
        <v>3971</v>
      </c>
      <c r="B58" s="59" t="s">
        <v>5373</v>
      </c>
      <c r="C58" s="59" t="s">
        <v>5398</v>
      </c>
      <c r="D58" s="59" t="s">
        <v>121</v>
      </c>
      <c r="E58" s="59">
        <v>288</v>
      </c>
      <c r="F58" s="59">
        <v>404</v>
      </c>
      <c r="G58" s="59">
        <v>403</v>
      </c>
      <c r="H58" s="59">
        <v>429</v>
      </c>
      <c r="I58" s="59">
        <v>429</v>
      </c>
      <c r="J58" s="59">
        <v>429</v>
      </c>
      <c r="K58" s="59">
        <v>460</v>
      </c>
      <c r="L58" s="59">
        <v>460</v>
      </c>
      <c r="M58" s="59">
        <v>460</v>
      </c>
      <c r="N58" s="59">
        <v>460</v>
      </c>
      <c r="O58" s="59">
        <v>460</v>
      </c>
      <c r="P58" s="59">
        <v>460</v>
      </c>
      <c r="Q58" s="59">
        <v>460</v>
      </c>
      <c r="R58" s="59">
        <v>435773</v>
      </c>
      <c r="S58" s="90"/>
      <c r="T58" s="74" t="s">
        <v>3625</v>
      </c>
      <c r="U58" s="55">
        <v>38608</v>
      </c>
      <c r="W58" s="90"/>
      <c r="X58" s="90"/>
    </row>
    <row r="59" spans="1:24" ht="12.75" customHeight="1" x14ac:dyDescent="0.25">
      <c r="A59" s="59" t="s">
        <v>3972</v>
      </c>
      <c r="B59" s="59" t="s">
        <v>5373</v>
      </c>
      <c r="C59" s="59" t="s">
        <v>5399</v>
      </c>
      <c r="D59" s="59" t="s">
        <v>121</v>
      </c>
      <c r="E59" s="59">
        <v>0</v>
      </c>
      <c r="F59" s="59">
        <v>0</v>
      </c>
      <c r="G59" s="59">
        <v>0</v>
      </c>
      <c r="H59" s="59">
        <v>0</v>
      </c>
      <c r="I59" s="59">
        <v>0</v>
      </c>
      <c r="J59" s="59">
        <v>0</v>
      </c>
      <c r="K59" s="59">
        <v>0</v>
      </c>
      <c r="L59" s="59">
        <v>0</v>
      </c>
      <c r="M59" s="59">
        <v>0</v>
      </c>
      <c r="N59" s="59">
        <v>0</v>
      </c>
      <c r="O59" s="59">
        <v>0</v>
      </c>
      <c r="P59" s="59">
        <v>0</v>
      </c>
      <c r="Q59" s="59">
        <v>0</v>
      </c>
      <c r="R59" s="59">
        <v>0</v>
      </c>
      <c r="S59" s="90"/>
      <c r="T59" s="74" t="s">
        <v>3628</v>
      </c>
      <c r="U59" s="55">
        <v>0</v>
      </c>
      <c r="W59" s="90"/>
      <c r="X59" s="90"/>
    </row>
    <row r="60" spans="1:24" ht="12.75" customHeight="1" x14ac:dyDescent="0.25">
      <c r="A60" s="59" t="s">
        <v>3973</v>
      </c>
      <c r="B60" s="59" t="s">
        <v>5373</v>
      </c>
      <c r="C60" s="59" t="s">
        <v>5400</v>
      </c>
      <c r="D60" s="59" t="s">
        <v>121</v>
      </c>
      <c r="E60" s="59">
        <v>1844</v>
      </c>
      <c r="F60" s="59">
        <v>1844</v>
      </c>
      <c r="G60" s="59">
        <v>1844</v>
      </c>
      <c r="H60" s="59">
        <v>1844</v>
      </c>
      <c r="I60" s="59">
        <v>1844</v>
      </c>
      <c r="J60" s="59">
        <v>1844</v>
      </c>
      <c r="K60" s="59">
        <v>1844</v>
      </c>
      <c r="L60" s="59">
        <v>1844</v>
      </c>
      <c r="M60" s="59">
        <v>1844</v>
      </c>
      <c r="N60" s="59">
        <v>1844</v>
      </c>
      <c r="O60" s="59">
        <v>1844</v>
      </c>
      <c r="P60" s="59">
        <v>1844</v>
      </c>
      <c r="Q60" s="59">
        <v>1844</v>
      </c>
      <c r="R60" s="59">
        <v>1843914</v>
      </c>
      <c r="S60" s="90"/>
      <c r="T60" s="74" t="s">
        <v>3630</v>
      </c>
      <c r="U60" s="55">
        <v>0</v>
      </c>
      <c r="W60" s="90"/>
      <c r="X60" s="90"/>
    </row>
    <row r="61" spans="1:24" ht="12.75" customHeight="1" x14ac:dyDescent="0.25">
      <c r="A61" s="59" t="s">
        <v>3974</v>
      </c>
      <c r="B61" s="59" t="s">
        <v>5373</v>
      </c>
      <c r="C61" s="59" t="s">
        <v>5401</v>
      </c>
      <c r="D61" s="59" t="s">
        <v>121</v>
      </c>
      <c r="E61" s="59">
        <v>0</v>
      </c>
      <c r="F61" s="59">
        <v>0</v>
      </c>
      <c r="G61" s="59">
        <v>0</v>
      </c>
      <c r="H61" s="59">
        <v>0</v>
      </c>
      <c r="I61" s="59">
        <v>0</v>
      </c>
      <c r="J61" s="59">
        <v>0</v>
      </c>
      <c r="K61" s="59">
        <v>0</v>
      </c>
      <c r="L61" s="59">
        <v>0</v>
      </c>
      <c r="M61" s="59">
        <v>0</v>
      </c>
      <c r="N61" s="59">
        <v>0</v>
      </c>
      <c r="O61" s="59">
        <v>0</v>
      </c>
      <c r="P61" s="59">
        <v>0</v>
      </c>
      <c r="Q61" s="59">
        <v>0</v>
      </c>
      <c r="R61" s="59">
        <v>0</v>
      </c>
      <c r="S61" s="90"/>
      <c r="T61" s="74" t="s">
        <v>3632</v>
      </c>
      <c r="U61" s="55">
        <v>78037</v>
      </c>
      <c r="W61" s="90"/>
      <c r="X61" s="90"/>
    </row>
    <row r="62" spans="1:24" ht="12.75" customHeight="1" x14ac:dyDescent="0.25">
      <c r="A62" s="59" t="s">
        <v>3975</v>
      </c>
      <c r="B62" s="59" t="s">
        <v>5402</v>
      </c>
      <c r="C62" s="59" t="s">
        <v>5403</v>
      </c>
      <c r="D62" s="59" t="s">
        <v>121</v>
      </c>
      <c r="E62" s="59">
        <v>0</v>
      </c>
      <c r="F62" s="59">
        <v>0</v>
      </c>
      <c r="G62" s="59">
        <v>0</v>
      </c>
      <c r="H62" s="59">
        <v>0</v>
      </c>
      <c r="I62" s="59">
        <v>0</v>
      </c>
      <c r="J62" s="59">
        <v>0</v>
      </c>
      <c r="K62" s="59">
        <v>0</v>
      </c>
      <c r="L62" s="59">
        <v>0</v>
      </c>
      <c r="M62" s="59">
        <v>0</v>
      </c>
      <c r="N62" s="59">
        <v>0</v>
      </c>
      <c r="O62" s="59">
        <v>0</v>
      </c>
      <c r="P62" s="59">
        <v>0</v>
      </c>
      <c r="Q62" s="59">
        <v>0</v>
      </c>
      <c r="R62" s="59">
        <v>0</v>
      </c>
      <c r="S62" s="90"/>
      <c r="T62" s="74" t="s">
        <v>3635</v>
      </c>
      <c r="U62" s="55">
        <v>0</v>
      </c>
      <c r="W62" s="90"/>
      <c r="X62" s="90"/>
    </row>
    <row r="63" spans="1:24" ht="12.75" customHeight="1" x14ac:dyDescent="0.25">
      <c r="A63" s="59" t="s">
        <v>3976</v>
      </c>
      <c r="B63" s="59" t="s">
        <v>5402</v>
      </c>
      <c r="C63" s="59" t="s">
        <v>5404</v>
      </c>
      <c r="D63" s="59" t="s">
        <v>121</v>
      </c>
      <c r="E63" s="59">
        <v>91302</v>
      </c>
      <c r="F63" s="59">
        <v>90522</v>
      </c>
      <c r="G63" s="59">
        <v>90522</v>
      </c>
      <c r="H63" s="59">
        <v>90524</v>
      </c>
      <c r="I63" s="59">
        <v>90525</v>
      </c>
      <c r="J63" s="59">
        <v>90585</v>
      </c>
      <c r="K63" s="59">
        <v>90610</v>
      </c>
      <c r="L63" s="59">
        <v>90615</v>
      </c>
      <c r="M63" s="59">
        <v>90615</v>
      </c>
      <c r="N63" s="59">
        <v>90654</v>
      </c>
      <c r="O63" s="59">
        <v>90675</v>
      </c>
      <c r="P63" s="59">
        <v>90693</v>
      </c>
      <c r="Q63" s="59">
        <v>90423</v>
      </c>
      <c r="R63" s="59">
        <v>90616800</v>
      </c>
      <c r="S63" s="90"/>
      <c r="T63" s="74" t="s">
        <v>3638</v>
      </c>
      <c r="U63" s="55">
        <v>5611</v>
      </c>
      <c r="W63" s="90"/>
      <c r="X63" s="90"/>
    </row>
    <row r="64" spans="1:24" ht="12.75" customHeight="1" x14ac:dyDescent="0.25">
      <c r="A64" s="59" t="s">
        <v>3977</v>
      </c>
      <c r="B64" s="59" t="s">
        <v>5402</v>
      </c>
      <c r="C64" s="59" t="s">
        <v>5405</v>
      </c>
      <c r="D64" s="59" t="s">
        <v>121</v>
      </c>
      <c r="E64" s="59">
        <v>6036</v>
      </c>
      <c r="F64" s="59">
        <v>6036</v>
      </c>
      <c r="G64" s="59">
        <v>6036</v>
      </c>
      <c r="H64" s="59">
        <v>6036</v>
      </c>
      <c r="I64" s="59">
        <v>6036</v>
      </c>
      <c r="J64" s="59">
        <v>6036</v>
      </c>
      <c r="K64" s="59">
        <v>6036</v>
      </c>
      <c r="L64" s="59">
        <v>6036</v>
      </c>
      <c r="M64" s="59">
        <v>6036</v>
      </c>
      <c r="N64" s="59">
        <v>6036</v>
      </c>
      <c r="O64" s="59">
        <v>6036</v>
      </c>
      <c r="P64" s="59">
        <v>6036</v>
      </c>
      <c r="Q64" s="59">
        <v>6036</v>
      </c>
      <c r="R64" s="59">
        <v>6036236</v>
      </c>
      <c r="S64" s="90"/>
      <c r="T64" s="74" t="s">
        <v>3641</v>
      </c>
      <c r="U64" s="55">
        <v>18878</v>
      </c>
      <c r="W64" s="90"/>
      <c r="X64" s="90"/>
    </row>
    <row r="65" spans="1:24" ht="12.75" customHeight="1" x14ac:dyDescent="0.25">
      <c r="A65" s="59" t="s">
        <v>3978</v>
      </c>
      <c r="B65" s="59" t="s">
        <v>5402</v>
      </c>
      <c r="C65" s="59" t="s">
        <v>5406</v>
      </c>
      <c r="D65" s="59" t="s">
        <v>121</v>
      </c>
      <c r="E65" s="59">
        <v>0</v>
      </c>
      <c r="F65" s="59">
        <v>0</v>
      </c>
      <c r="G65" s="59">
        <v>0</v>
      </c>
      <c r="H65" s="59">
        <v>0</v>
      </c>
      <c r="I65" s="59">
        <v>0</v>
      </c>
      <c r="J65" s="59">
        <v>0</v>
      </c>
      <c r="K65" s="59">
        <v>0</v>
      </c>
      <c r="L65" s="59">
        <v>0</v>
      </c>
      <c r="M65" s="59">
        <v>0</v>
      </c>
      <c r="N65" s="59">
        <v>0</v>
      </c>
      <c r="O65" s="59">
        <v>0</v>
      </c>
      <c r="P65" s="59">
        <v>0</v>
      </c>
      <c r="Q65" s="59">
        <v>0</v>
      </c>
      <c r="R65" s="59">
        <v>0</v>
      </c>
      <c r="S65" s="90"/>
      <c r="T65" s="74" t="s">
        <v>3644</v>
      </c>
      <c r="U65" s="55">
        <v>181051</v>
      </c>
      <c r="W65" s="90"/>
      <c r="X65" s="90"/>
    </row>
    <row r="66" spans="1:24" ht="12.75" customHeight="1" x14ac:dyDescent="0.25">
      <c r="A66" s="59" t="s">
        <v>3979</v>
      </c>
      <c r="B66" s="59" t="s">
        <v>5402</v>
      </c>
      <c r="C66" s="59" t="s">
        <v>5407</v>
      </c>
      <c r="D66" s="59" t="s">
        <v>121</v>
      </c>
      <c r="E66" s="59">
        <v>89576</v>
      </c>
      <c r="F66" s="59">
        <v>89143</v>
      </c>
      <c r="G66" s="59">
        <v>89143</v>
      </c>
      <c r="H66" s="59">
        <v>89237</v>
      </c>
      <c r="I66" s="59">
        <v>89303</v>
      </c>
      <c r="J66" s="59">
        <v>89551</v>
      </c>
      <c r="K66" s="59">
        <v>90497</v>
      </c>
      <c r="L66" s="59">
        <v>91247</v>
      </c>
      <c r="M66" s="59">
        <v>91247</v>
      </c>
      <c r="N66" s="59">
        <v>91258</v>
      </c>
      <c r="O66" s="59">
        <v>91280</v>
      </c>
      <c r="P66" s="59">
        <v>91298</v>
      </c>
      <c r="Q66" s="59">
        <v>89631</v>
      </c>
      <c r="R66" s="59">
        <v>90233927</v>
      </c>
      <c r="S66" s="90"/>
      <c r="T66" s="74" t="s">
        <v>3647</v>
      </c>
      <c r="U66" s="55">
        <v>0</v>
      </c>
      <c r="W66" s="90"/>
      <c r="X66" s="90"/>
    </row>
    <row r="67" spans="1:24" ht="12.75" customHeight="1" x14ac:dyDescent="0.25">
      <c r="A67" s="59" t="s">
        <v>3980</v>
      </c>
      <c r="B67" s="59" t="s">
        <v>5402</v>
      </c>
      <c r="C67" s="59" t="s">
        <v>5408</v>
      </c>
      <c r="D67" s="59" t="s">
        <v>121</v>
      </c>
      <c r="E67" s="59">
        <v>0</v>
      </c>
      <c r="F67" s="59">
        <v>0</v>
      </c>
      <c r="G67" s="59">
        <v>0</v>
      </c>
      <c r="H67" s="59">
        <v>0</v>
      </c>
      <c r="I67" s="59">
        <v>0</v>
      </c>
      <c r="J67" s="59">
        <v>0</v>
      </c>
      <c r="K67" s="59">
        <v>0</v>
      </c>
      <c r="L67" s="59">
        <v>0</v>
      </c>
      <c r="M67" s="59">
        <v>0</v>
      </c>
      <c r="N67" s="59">
        <v>0</v>
      </c>
      <c r="O67" s="59">
        <v>0</v>
      </c>
      <c r="P67" s="59">
        <v>0</v>
      </c>
      <c r="Q67" s="59">
        <v>0</v>
      </c>
      <c r="R67" s="59">
        <v>0</v>
      </c>
      <c r="S67" s="90"/>
      <c r="T67" s="74" t="s">
        <v>3649</v>
      </c>
      <c r="U67" s="55">
        <v>1785</v>
      </c>
      <c r="W67" s="90"/>
      <c r="X67" s="90"/>
    </row>
    <row r="68" spans="1:24" ht="12.75" customHeight="1" x14ac:dyDescent="0.25">
      <c r="A68" s="59" t="s">
        <v>3981</v>
      </c>
      <c r="B68" s="59" t="s">
        <v>5402</v>
      </c>
      <c r="C68" s="59" t="s">
        <v>5409</v>
      </c>
      <c r="D68" s="59" t="s">
        <v>121</v>
      </c>
      <c r="E68" s="59">
        <v>148463</v>
      </c>
      <c r="F68" s="59">
        <v>146786</v>
      </c>
      <c r="G68" s="59">
        <v>146816</v>
      </c>
      <c r="H68" s="59">
        <v>146853</v>
      </c>
      <c r="I68" s="59">
        <v>146886</v>
      </c>
      <c r="J68" s="59">
        <v>146925</v>
      </c>
      <c r="K68" s="59">
        <v>146956</v>
      </c>
      <c r="L68" s="59">
        <v>146766</v>
      </c>
      <c r="M68" s="59">
        <v>146854</v>
      </c>
      <c r="N68" s="59">
        <v>147011</v>
      </c>
      <c r="O68" s="59">
        <v>147179</v>
      </c>
      <c r="P68" s="59">
        <v>147179</v>
      </c>
      <c r="Q68" s="59">
        <v>147108</v>
      </c>
      <c r="R68" s="59">
        <v>146999695</v>
      </c>
      <c r="S68" s="90"/>
      <c r="T68" s="74" t="s">
        <v>3652</v>
      </c>
      <c r="U68" s="55">
        <v>0</v>
      </c>
      <c r="W68" s="90"/>
      <c r="X68" s="90"/>
    </row>
    <row r="69" spans="1:24" ht="12.75" customHeight="1" x14ac:dyDescent="0.25">
      <c r="A69" s="59" t="s">
        <v>3982</v>
      </c>
      <c r="B69" s="59" t="s">
        <v>5402</v>
      </c>
      <c r="C69" s="59" t="s">
        <v>5410</v>
      </c>
      <c r="D69" s="59" t="s">
        <v>121</v>
      </c>
      <c r="E69" s="59">
        <v>15172</v>
      </c>
      <c r="F69" s="59">
        <v>15172</v>
      </c>
      <c r="G69" s="59">
        <v>15172</v>
      </c>
      <c r="H69" s="59">
        <v>15172</v>
      </c>
      <c r="I69" s="59">
        <v>15172</v>
      </c>
      <c r="J69" s="59">
        <v>15172</v>
      </c>
      <c r="K69" s="59">
        <v>15172</v>
      </c>
      <c r="L69" s="59">
        <v>15172</v>
      </c>
      <c r="M69" s="59">
        <v>15172</v>
      </c>
      <c r="N69" s="59">
        <v>15172</v>
      </c>
      <c r="O69" s="59">
        <v>15172</v>
      </c>
      <c r="P69" s="59">
        <v>15172</v>
      </c>
      <c r="Q69" s="59">
        <v>15172</v>
      </c>
      <c r="R69" s="59">
        <v>15171819</v>
      </c>
      <c r="S69" s="90"/>
      <c r="T69" s="74" t="s">
        <v>3654</v>
      </c>
      <c r="U69" s="55">
        <v>17726</v>
      </c>
      <c r="W69" s="90"/>
      <c r="X69" s="90"/>
    </row>
    <row r="70" spans="1:24" ht="13.2" x14ac:dyDescent="0.25">
      <c r="A70" s="59" t="s">
        <v>3983</v>
      </c>
      <c r="B70" s="59" t="s">
        <v>5402</v>
      </c>
      <c r="C70" s="59" t="s">
        <v>5411</v>
      </c>
      <c r="D70" s="59" t="s">
        <v>121</v>
      </c>
      <c r="E70" s="59">
        <v>0</v>
      </c>
      <c r="F70" s="59">
        <v>0</v>
      </c>
      <c r="G70" s="59">
        <v>0</v>
      </c>
      <c r="H70" s="59">
        <v>0</v>
      </c>
      <c r="I70" s="59">
        <v>0</v>
      </c>
      <c r="J70" s="59">
        <v>0</v>
      </c>
      <c r="K70" s="59">
        <v>0</v>
      </c>
      <c r="L70" s="59">
        <v>0</v>
      </c>
      <c r="M70" s="59">
        <v>0</v>
      </c>
      <c r="N70" s="59">
        <v>0</v>
      </c>
      <c r="O70" s="59">
        <v>0</v>
      </c>
      <c r="P70" s="59">
        <v>0</v>
      </c>
      <c r="Q70" s="59">
        <v>0</v>
      </c>
      <c r="R70" s="59">
        <v>0</v>
      </c>
      <c r="S70" s="90"/>
      <c r="T70" s="74" t="s">
        <v>3657</v>
      </c>
      <c r="U70" s="55">
        <v>83089</v>
      </c>
      <c r="W70" s="90"/>
      <c r="X70" s="90"/>
    </row>
    <row r="71" spans="1:24" ht="13.2" x14ac:dyDescent="0.25">
      <c r="A71" s="59" t="s">
        <v>3984</v>
      </c>
      <c r="B71" s="59" t="s">
        <v>5402</v>
      </c>
      <c r="C71" s="59" t="s">
        <v>5412</v>
      </c>
      <c r="D71" s="59" t="s">
        <v>121</v>
      </c>
      <c r="E71" s="59">
        <v>129348</v>
      </c>
      <c r="F71" s="59">
        <v>129475</v>
      </c>
      <c r="G71" s="59">
        <v>129501</v>
      </c>
      <c r="H71" s="59">
        <v>129542</v>
      </c>
      <c r="I71" s="59">
        <v>129579</v>
      </c>
      <c r="J71" s="59">
        <v>129618</v>
      </c>
      <c r="K71" s="59">
        <v>129653</v>
      </c>
      <c r="L71" s="59">
        <v>129431</v>
      </c>
      <c r="M71" s="59">
        <v>129520</v>
      </c>
      <c r="N71" s="59">
        <v>129642</v>
      </c>
      <c r="O71" s="59">
        <v>129810</v>
      </c>
      <c r="P71" s="59">
        <v>129810</v>
      </c>
      <c r="Q71" s="59">
        <v>129733</v>
      </c>
      <c r="R71" s="59">
        <v>129593591</v>
      </c>
      <c r="S71" s="90"/>
      <c r="T71" s="74" t="s">
        <v>3660</v>
      </c>
      <c r="U71" s="55">
        <v>43475</v>
      </c>
      <c r="W71" s="90"/>
      <c r="X71" s="90"/>
    </row>
    <row r="72" spans="1:24" ht="13.2" x14ac:dyDescent="0.25">
      <c r="A72" s="59" t="s">
        <v>3985</v>
      </c>
      <c r="B72" s="59" t="s">
        <v>5402</v>
      </c>
      <c r="C72" s="59" t="s">
        <v>5413</v>
      </c>
      <c r="D72" s="59" t="s">
        <v>121</v>
      </c>
      <c r="E72" s="59">
        <v>0</v>
      </c>
      <c r="F72" s="59">
        <v>0</v>
      </c>
      <c r="G72" s="59">
        <v>0</v>
      </c>
      <c r="H72" s="59">
        <v>0</v>
      </c>
      <c r="I72" s="59">
        <v>0</v>
      </c>
      <c r="J72" s="59">
        <v>0</v>
      </c>
      <c r="K72" s="59">
        <v>0</v>
      </c>
      <c r="L72" s="59">
        <v>0</v>
      </c>
      <c r="M72" s="59">
        <v>0</v>
      </c>
      <c r="N72" s="59">
        <v>0</v>
      </c>
      <c r="O72" s="59">
        <v>0</v>
      </c>
      <c r="P72" s="59">
        <v>0</v>
      </c>
      <c r="Q72" s="59">
        <v>0</v>
      </c>
      <c r="R72" s="59">
        <v>0</v>
      </c>
      <c r="S72" s="90"/>
      <c r="T72" s="74" t="s">
        <v>3663</v>
      </c>
      <c r="U72" s="55">
        <v>1413</v>
      </c>
      <c r="W72" s="90"/>
      <c r="X72" s="90"/>
    </row>
    <row r="73" spans="1:24" ht="13.2" x14ac:dyDescent="0.25">
      <c r="A73" s="59" t="s">
        <v>3986</v>
      </c>
      <c r="B73" s="59" t="s">
        <v>5402</v>
      </c>
      <c r="C73" s="59" t="s">
        <v>5414</v>
      </c>
      <c r="D73" s="59" t="s">
        <v>121</v>
      </c>
      <c r="E73" s="59">
        <v>0</v>
      </c>
      <c r="F73" s="59">
        <v>0</v>
      </c>
      <c r="G73" s="59">
        <v>0</v>
      </c>
      <c r="H73" s="59">
        <v>0</v>
      </c>
      <c r="I73" s="59">
        <v>0</v>
      </c>
      <c r="J73" s="59">
        <v>0</v>
      </c>
      <c r="K73" s="59">
        <v>0</v>
      </c>
      <c r="L73" s="59">
        <v>0</v>
      </c>
      <c r="M73" s="59">
        <v>0</v>
      </c>
      <c r="N73" s="59">
        <v>0</v>
      </c>
      <c r="O73" s="59">
        <v>0</v>
      </c>
      <c r="P73" s="59">
        <v>0</v>
      </c>
      <c r="Q73" s="59">
        <v>0</v>
      </c>
      <c r="R73" s="59">
        <v>0</v>
      </c>
      <c r="S73" s="90"/>
      <c r="T73" s="74" t="s">
        <v>3666</v>
      </c>
      <c r="U73" s="55">
        <v>3825</v>
      </c>
      <c r="W73" s="90"/>
      <c r="X73" s="90"/>
    </row>
    <row r="74" spans="1:24" ht="13.2" x14ac:dyDescent="0.25">
      <c r="A74" s="59" t="s">
        <v>3987</v>
      </c>
      <c r="B74" s="59" t="s">
        <v>5402</v>
      </c>
      <c r="C74" s="59" t="s">
        <v>5415</v>
      </c>
      <c r="D74" s="59" t="s">
        <v>121</v>
      </c>
      <c r="E74" s="59">
        <v>0</v>
      </c>
      <c r="F74" s="59">
        <v>0</v>
      </c>
      <c r="G74" s="59">
        <v>0</v>
      </c>
      <c r="H74" s="59">
        <v>0</v>
      </c>
      <c r="I74" s="59">
        <v>0</v>
      </c>
      <c r="J74" s="59">
        <v>0</v>
      </c>
      <c r="K74" s="59">
        <v>0</v>
      </c>
      <c r="L74" s="59">
        <v>0</v>
      </c>
      <c r="M74" s="59">
        <v>0</v>
      </c>
      <c r="N74" s="59">
        <v>0</v>
      </c>
      <c r="O74" s="59">
        <v>0</v>
      </c>
      <c r="P74" s="59">
        <v>0</v>
      </c>
      <c r="Q74" s="59">
        <v>0</v>
      </c>
      <c r="R74" s="59">
        <v>0</v>
      </c>
      <c r="S74" s="90"/>
      <c r="T74" s="74" t="s">
        <v>3669</v>
      </c>
      <c r="U74" s="55">
        <v>14854</v>
      </c>
      <c r="W74" s="90"/>
      <c r="X74" s="90"/>
    </row>
    <row r="75" spans="1:24" ht="13.2" x14ac:dyDescent="0.25">
      <c r="A75" s="59" t="s">
        <v>3988</v>
      </c>
      <c r="B75" s="59" t="s">
        <v>5402</v>
      </c>
      <c r="C75" s="59" t="s">
        <v>5416</v>
      </c>
      <c r="D75" s="59" t="s">
        <v>121</v>
      </c>
      <c r="E75" s="59">
        <v>43076</v>
      </c>
      <c r="F75" s="59">
        <v>43076</v>
      </c>
      <c r="G75" s="59">
        <v>43076</v>
      </c>
      <c r="H75" s="59">
        <v>43076</v>
      </c>
      <c r="I75" s="59">
        <v>43076</v>
      </c>
      <c r="J75" s="59">
        <v>43076</v>
      </c>
      <c r="K75" s="59">
        <v>43076</v>
      </c>
      <c r="L75" s="59">
        <v>42010</v>
      </c>
      <c r="M75" s="59">
        <v>42010</v>
      </c>
      <c r="N75" s="59">
        <v>42010</v>
      </c>
      <c r="O75" s="59">
        <v>42010</v>
      </c>
      <c r="P75" s="59">
        <v>42010</v>
      </c>
      <c r="Q75" s="59">
        <v>42294</v>
      </c>
      <c r="R75" s="59">
        <v>42598880</v>
      </c>
      <c r="S75" s="90"/>
      <c r="T75" s="74" t="s">
        <v>3673</v>
      </c>
      <c r="U75" s="55">
        <v>52</v>
      </c>
      <c r="W75" s="90"/>
      <c r="X75" s="90"/>
    </row>
    <row r="76" spans="1:24" ht="13.2" x14ac:dyDescent="0.25">
      <c r="A76" s="59" t="s">
        <v>3989</v>
      </c>
      <c r="B76" s="59" t="s">
        <v>5402</v>
      </c>
      <c r="C76" s="59" t="s">
        <v>5417</v>
      </c>
      <c r="D76" s="59" t="s">
        <v>121</v>
      </c>
      <c r="E76" s="59">
        <v>0</v>
      </c>
      <c r="F76" s="59">
        <v>0</v>
      </c>
      <c r="G76" s="59">
        <v>0</v>
      </c>
      <c r="H76" s="59">
        <v>0</v>
      </c>
      <c r="I76" s="59">
        <v>0</v>
      </c>
      <c r="J76" s="59">
        <v>0</v>
      </c>
      <c r="K76" s="59">
        <v>0</v>
      </c>
      <c r="L76" s="59">
        <v>0</v>
      </c>
      <c r="M76" s="59">
        <v>0</v>
      </c>
      <c r="N76" s="59">
        <v>0</v>
      </c>
      <c r="O76" s="59">
        <v>0</v>
      </c>
      <c r="P76" s="59">
        <v>0</v>
      </c>
      <c r="Q76" s="59">
        <v>0</v>
      </c>
      <c r="R76" s="59">
        <v>0</v>
      </c>
      <c r="S76" s="90"/>
      <c r="T76" s="74" t="s">
        <v>3676</v>
      </c>
      <c r="U76" s="55">
        <v>0</v>
      </c>
      <c r="W76" s="90"/>
      <c r="X76" s="90"/>
    </row>
    <row r="77" spans="1:24" ht="13.2" x14ac:dyDescent="0.25">
      <c r="A77" s="59" t="s">
        <v>3990</v>
      </c>
      <c r="B77" s="59" t="s">
        <v>5402</v>
      </c>
      <c r="C77" s="59" t="s">
        <v>5418</v>
      </c>
      <c r="D77" s="59" t="s">
        <v>121</v>
      </c>
      <c r="E77" s="59">
        <v>44686</v>
      </c>
      <c r="F77" s="59">
        <v>44686</v>
      </c>
      <c r="G77" s="59">
        <v>44686</v>
      </c>
      <c r="H77" s="59">
        <v>44686</v>
      </c>
      <c r="I77" s="59">
        <v>44686</v>
      </c>
      <c r="J77" s="59">
        <v>44686</v>
      </c>
      <c r="K77" s="59">
        <v>44686</v>
      </c>
      <c r="L77" s="59">
        <v>44686</v>
      </c>
      <c r="M77" s="59">
        <v>44686</v>
      </c>
      <c r="N77" s="59">
        <v>44686</v>
      </c>
      <c r="O77" s="59">
        <v>44686</v>
      </c>
      <c r="P77" s="59">
        <v>44686</v>
      </c>
      <c r="Q77" s="59">
        <v>44686</v>
      </c>
      <c r="R77" s="59">
        <v>44686468</v>
      </c>
      <c r="S77" s="90"/>
      <c r="T77" s="74" t="s">
        <v>3678</v>
      </c>
      <c r="U77" s="55">
        <v>0</v>
      </c>
      <c r="W77" s="90"/>
      <c r="X77" s="90"/>
    </row>
    <row r="78" spans="1:24" ht="13.2" x14ac:dyDescent="0.25">
      <c r="A78" s="59" t="s">
        <v>3991</v>
      </c>
      <c r="B78" s="59" t="s">
        <v>5402</v>
      </c>
      <c r="C78" s="59" t="s">
        <v>5419</v>
      </c>
      <c r="D78" s="59" t="s">
        <v>121</v>
      </c>
      <c r="E78" s="59">
        <v>0</v>
      </c>
      <c r="F78" s="59">
        <v>0</v>
      </c>
      <c r="G78" s="59">
        <v>0</v>
      </c>
      <c r="H78" s="59">
        <v>0</v>
      </c>
      <c r="I78" s="59">
        <v>0</v>
      </c>
      <c r="J78" s="59">
        <v>0</v>
      </c>
      <c r="K78" s="59">
        <v>0</v>
      </c>
      <c r="L78" s="59">
        <v>0</v>
      </c>
      <c r="M78" s="59">
        <v>0</v>
      </c>
      <c r="N78" s="59">
        <v>0</v>
      </c>
      <c r="O78" s="59">
        <v>0</v>
      </c>
      <c r="P78" s="59">
        <v>0</v>
      </c>
      <c r="Q78" s="59">
        <v>0</v>
      </c>
      <c r="R78" s="59">
        <v>0</v>
      </c>
      <c r="S78" s="90"/>
      <c r="T78" s="74" t="s">
        <v>3681</v>
      </c>
      <c r="U78" s="55">
        <v>0</v>
      </c>
      <c r="W78" s="90"/>
      <c r="X78" s="90"/>
    </row>
    <row r="79" spans="1:24" ht="13.2" x14ac:dyDescent="0.25">
      <c r="A79" s="59" t="s">
        <v>3992</v>
      </c>
      <c r="B79" s="59" t="s">
        <v>5402</v>
      </c>
      <c r="C79" s="59" t="s">
        <v>5420</v>
      </c>
      <c r="D79" s="59" t="s">
        <v>121</v>
      </c>
      <c r="E79" s="59">
        <v>18139</v>
      </c>
      <c r="F79" s="59">
        <v>18139</v>
      </c>
      <c r="G79" s="59">
        <v>18139</v>
      </c>
      <c r="H79" s="59">
        <v>18139</v>
      </c>
      <c r="I79" s="59">
        <v>18139</v>
      </c>
      <c r="J79" s="59">
        <v>18139</v>
      </c>
      <c r="K79" s="59">
        <v>18139</v>
      </c>
      <c r="L79" s="59">
        <v>18139</v>
      </c>
      <c r="M79" s="59">
        <v>18139</v>
      </c>
      <c r="N79" s="59">
        <v>18139</v>
      </c>
      <c r="O79" s="59">
        <v>18139</v>
      </c>
      <c r="P79" s="59">
        <v>18139</v>
      </c>
      <c r="Q79" s="59">
        <v>18139</v>
      </c>
      <c r="R79" s="59">
        <v>18138531</v>
      </c>
      <c r="S79" s="90"/>
      <c r="T79" s="74" t="s">
        <v>3683</v>
      </c>
      <c r="U79" s="55">
        <v>0</v>
      </c>
      <c r="W79" s="90"/>
      <c r="X79" s="90"/>
    </row>
    <row r="80" spans="1:24" ht="13.2" x14ac:dyDescent="0.25">
      <c r="A80" s="59" t="s">
        <v>3993</v>
      </c>
      <c r="B80" s="59" t="s">
        <v>5402</v>
      </c>
      <c r="C80" s="59" t="s">
        <v>5421</v>
      </c>
      <c r="D80" s="59" t="s">
        <v>121</v>
      </c>
      <c r="E80" s="59">
        <v>0</v>
      </c>
      <c r="F80" s="59">
        <v>0</v>
      </c>
      <c r="G80" s="59">
        <v>0</v>
      </c>
      <c r="H80" s="59">
        <v>0</v>
      </c>
      <c r="I80" s="59">
        <v>0</v>
      </c>
      <c r="J80" s="59">
        <v>0</v>
      </c>
      <c r="K80" s="59">
        <v>0</v>
      </c>
      <c r="L80" s="59">
        <v>0</v>
      </c>
      <c r="M80" s="59">
        <v>0</v>
      </c>
      <c r="N80" s="59">
        <v>0</v>
      </c>
      <c r="O80" s="59">
        <v>0</v>
      </c>
      <c r="P80" s="59">
        <v>0</v>
      </c>
      <c r="Q80" s="59">
        <v>0</v>
      </c>
      <c r="R80" s="59">
        <v>0</v>
      </c>
      <c r="S80" s="90"/>
      <c r="T80" s="74" t="s">
        <v>3686</v>
      </c>
      <c r="U80" s="55">
        <v>0</v>
      </c>
      <c r="W80" s="90"/>
      <c r="X80" s="90"/>
    </row>
    <row r="81" spans="1:24" ht="13.2" x14ac:dyDescent="0.25">
      <c r="A81" s="59" t="s">
        <v>3994</v>
      </c>
      <c r="B81" s="59" t="s">
        <v>5402</v>
      </c>
      <c r="C81" s="59" t="s">
        <v>5422</v>
      </c>
      <c r="D81" s="59" t="s">
        <v>121</v>
      </c>
      <c r="E81" s="59">
        <v>882</v>
      </c>
      <c r="F81" s="59">
        <v>882</v>
      </c>
      <c r="G81" s="59">
        <v>882</v>
      </c>
      <c r="H81" s="59">
        <v>882</v>
      </c>
      <c r="I81" s="59">
        <v>882</v>
      </c>
      <c r="J81" s="59">
        <v>882</v>
      </c>
      <c r="K81" s="59">
        <v>882</v>
      </c>
      <c r="L81" s="59">
        <v>882</v>
      </c>
      <c r="M81" s="59">
        <v>1294</v>
      </c>
      <c r="N81" s="59">
        <v>1295</v>
      </c>
      <c r="O81" s="59">
        <v>1305</v>
      </c>
      <c r="P81" s="59">
        <v>1305</v>
      </c>
      <c r="Q81" s="59">
        <v>1305</v>
      </c>
      <c r="R81" s="59">
        <v>1038747</v>
      </c>
      <c r="S81" s="90"/>
      <c r="T81" s="74" t="s">
        <v>3688</v>
      </c>
      <c r="U81" s="55">
        <v>0</v>
      </c>
      <c r="W81" s="90"/>
      <c r="X81" s="90"/>
    </row>
    <row r="82" spans="1:24" ht="13.2" x14ac:dyDescent="0.25">
      <c r="A82" s="59" t="s">
        <v>3995</v>
      </c>
      <c r="B82" s="59" t="s">
        <v>5402</v>
      </c>
      <c r="C82" s="59" t="s">
        <v>5423</v>
      </c>
      <c r="D82" s="59" t="s">
        <v>121</v>
      </c>
      <c r="E82" s="59">
        <v>85493</v>
      </c>
      <c r="F82" s="59">
        <v>85493</v>
      </c>
      <c r="G82" s="59">
        <v>85493</v>
      </c>
      <c r="H82" s="59">
        <v>85493</v>
      </c>
      <c r="I82" s="59">
        <v>85493</v>
      </c>
      <c r="J82" s="59">
        <v>85493</v>
      </c>
      <c r="K82" s="59">
        <v>85493</v>
      </c>
      <c r="L82" s="59">
        <v>85493</v>
      </c>
      <c r="M82" s="59">
        <v>85188</v>
      </c>
      <c r="N82" s="59">
        <v>85188</v>
      </c>
      <c r="O82" s="59">
        <v>85188</v>
      </c>
      <c r="P82" s="59">
        <v>85188</v>
      </c>
      <c r="Q82" s="59">
        <v>85188</v>
      </c>
      <c r="R82" s="59">
        <v>85378794</v>
      </c>
      <c r="S82" s="90"/>
      <c r="T82" s="74" t="s">
        <v>3690</v>
      </c>
      <c r="U82" s="55">
        <v>5000</v>
      </c>
      <c r="W82" s="90"/>
      <c r="X82" s="90"/>
    </row>
    <row r="83" spans="1:24" ht="13.2" x14ac:dyDescent="0.25">
      <c r="A83" s="59" t="s">
        <v>3996</v>
      </c>
      <c r="B83" s="59" t="s">
        <v>5402</v>
      </c>
      <c r="C83" s="59" t="s">
        <v>5424</v>
      </c>
      <c r="D83" s="59" t="s">
        <v>121</v>
      </c>
      <c r="E83" s="59">
        <v>0</v>
      </c>
      <c r="F83" s="59">
        <v>0</v>
      </c>
      <c r="G83" s="59">
        <v>0</v>
      </c>
      <c r="H83" s="59">
        <v>0</v>
      </c>
      <c r="I83" s="59">
        <v>0</v>
      </c>
      <c r="J83" s="59">
        <v>0</v>
      </c>
      <c r="K83" s="59">
        <v>0</v>
      </c>
      <c r="L83" s="59">
        <v>0</v>
      </c>
      <c r="M83" s="59">
        <v>0</v>
      </c>
      <c r="N83" s="59">
        <v>0</v>
      </c>
      <c r="O83" s="59">
        <v>0</v>
      </c>
      <c r="P83" s="59">
        <v>0</v>
      </c>
      <c r="Q83" s="59">
        <v>0</v>
      </c>
      <c r="R83" s="59">
        <v>0</v>
      </c>
      <c r="S83" s="90"/>
      <c r="T83" s="74" t="s">
        <v>3693</v>
      </c>
      <c r="U83" s="55">
        <v>10127</v>
      </c>
      <c r="W83" s="90"/>
      <c r="X83" s="90"/>
    </row>
    <row r="84" spans="1:24" ht="13.2" x14ac:dyDescent="0.25">
      <c r="A84" s="59" t="s">
        <v>3997</v>
      </c>
      <c r="B84" s="59" t="s">
        <v>5402</v>
      </c>
      <c r="C84" s="59" t="s">
        <v>5425</v>
      </c>
      <c r="D84" s="59" t="s">
        <v>121</v>
      </c>
      <c r="E84" s="59">
        <v>4040</v>
      </c>
      <c r="F84" s="59">
        <v>4040</v>
      </c>
      <c r="G84" s="59">
        <v>4040</v>
      </c>
      <c r="H84" s="59">
        <v>4040</v>
      </c>
      <c r="I84" s="59">
        <v>4040</v>
      </c>
      <c r="J84" s="59">
        <v>4280</v>
      </c>
      <c r="K84" s="59">
        <v>4270</v>
      </c>
      <c r="L84" s="59">
        <v>4270</v>
      </c>
      <c r="M84" s="59">
        <v>4270</v>
      </c>
      <c r="N84" s="59">
        <v>4270</v>
      </c>
      <c r="O84" s="59">
        <v>4270</v>
      </c>
      <c r="P84" s="59">
        <v>4270</v>
      </c>
      <c r="Q84" s="59">
        <v>4270</v>
      </c>
      <c r="R84" s="59">
        <v>4184321</v>
      </c>
      <c r="S84" s="90"/>
      <c r="T84" s="74" t="s">
        <v>3695</v>
      </c>
      <c r="U84" s="55">
        <v>121</v>
      </c>
      <c r="W84" s="90"/>
      <c r="X84" s="90"/>
    </row>
    <row r="85" spans="1:24" ht="13.2" x14ac:dyDescent="0.25">
      <c r="A85" s="59" t="s">
        <v>3998</v>
      </c>
      <c r="B85" s="59" t="s">
        <v>5402</v>
      </c>
      <c r="C85" s="59" t="s">
        <v>5426</v>
      </c>
      <c r="D85" s="59" t="s">
        <v>121</v>
      </c>
      <c r="E85" s="59">
        <v>22270</v>
      </c>
      <c r="F85" s="59">
        <v>22270</v>
      </c>
      <c r="G85" s="59">
        <v>22270</v>
      </c>
      <c r="H85" s="59">
        <v>22342</v>
      </c>
      <c r="I85" s="59">
        <v>22342</v>
      </c>
      <c r="J85" s="59">
        <v>22342</v>
      </c>
      <c r="K85" s="59">
        <v>22342</v>
      </c>
      <c r="L85" s="59">
        <v>22342</v>
      </c>
      <c r="M85" s="59">
        <v>22428</v>
      </c>
      <c r="N85" s="59">
        <v>22428</v>
      </c>
      <c r="O85" s="59">
        <v>22428</v>
      </c>
      <c r="P85" s="59">
        <v>22428</v>
      </c>
      <c r="Q85" s="59">
        <v>22428</v>
      </c>
      <c r="R85" s="59">
        <v>22359115</v>
      </c>
      <c r="S85" s="90"/>
      <c r="T85" s="74" t="s">
        <v>3698</v>
      </c>
      <c r="U85" s="55">
        <v>2500</v>
      </c>
      <c r="W85" s="90"/>
      <c r="X85" s="90"/>
    </row>
    <row r="86" spans="1:24" ht="13.2" x14ac:dyDescent="0.25">
      <c r="A86" s="59" t="s">
        <v>3999</v>
      </c>
      <c r="B86" s="59" t="s">
        <v>5402</v>
      </c>
      <c r="C86" s="59" t="s">
        <v>5427</v>
      </c>
      <c r="D86" s="59" t="s">
        <v>121</v>
      </c>
      <c r="E86" s="59">
        <v>0</v>
      </c>
      <c r="F86" s="59">
        <v>0</v>
      </c>
      <c r="G86" s="59">
        <v>0</v>
      </c>
      <c r="H86" s="59">
        <v>0</v>
      </c>
      <c r="I86" s="59">
        <v>0</v>
      </c>
      <c r="J86" s="59">
        <v>0</v>
      </c>
      <c r="K86" s="59">
        <v>0</v>
      </c>
      <c r="L86" s="59">
        <v>0</v>
      </c>
      <c r="M86" s="59">
        <v>0</v>
      </c>
      <c r="N86" s="59">
        <v>0</v>
      </c>
      <c r="O86" s="59">
        <v>0</v>
      </c>
      <c r="P86" s="59">
        <v>0</v>
      </c>
      <c r="Q86" s="59">
        <v>0</v>
      </c>
      <c r="R86" s="59">
        <v>0</v>
      </c>
      <c r="S86" s="90"/>
      <c r="T86" s="74" t="s">
        <v>3703</v>
      </c>
      <c r="U86" s="55">
        <v>0</v>
      </c>
      <c r="W86" s="90"/>
      <c r="X86" s="90"/>
    </row>
    <row r="87" spans="1:24" ht="13.2" x14ac:dyDescent="0.25">
      <c r="A87" s="59" t="s">
        <v>4000</v>
      </c>
      <c r="B87" s="59" t="s">
        <v>5402</v>
      </c>
      <c r="C87" s="59" t="s">
        <v>5428</v>
      </c>
      <c r="D87" s="59" t="s">
        <v>121</v>
      </c>
      <c r="E87" s="59">
        <v>0</v>
      </c>
      <c r="F87" s="59">
        <v>0</v>
      </c>
      <c r="G87" s="59">
        <v>0</v>
      </c>
      <c r="H87" s="59">
        <v>0</v>
      </c>
      <c r="I87" s="59">
        <v>0</v>
      </c>
      <c r="J87" s="59">
        <v>0</v>
      </c>
      <c r="K87" s="59">
        <v>0</v>
      </c>
      <c r="L87" s="59">
        <v>0</v>
      </c>
      <c r="M87" s="59">
        <v>0</v>
      </c>
      <c r="N87" s="59">
        <v>0</v>
      </c>
      <c r="O87" s="59">
        <v>0</v>
      </c>
      <c r="P87" s="59">
        <v>0</v>
      </c>
      <c r="Q87" s="59">
        <v>400</v>
      </c>
      <c r="R87" s="59">
        <v>16679</v>
      </c>
      <c r="S87" s="90"/>
      <c r="T87" s="74" t="s">
        <v>3705</v>
      </c>
      <c r="U87" s="55">
        <v>3142</v>
      </c>
      <c r="W87" s="90"/>
      <c r="X87" s="90"/>
    </row>
    <row r="88" spans="1:24" ht="13.2" x14ac:dyDescent="0.25">
      <c r="A88" s="59" t="s">
        <v>4001</v>
      </c>
      <c r="B88" s="59" t="s">
        <v>5402</v>
      </c>
      <c r="C88" s="59" t="s">
        <v>5429</v>
      </c>
      <c r="D88" s="59" t="s">
        <v>121</v>
      </c>
      <c r="E88" s="59">
        <v>15704</v>
      </c>
      <c r="F88" s="59">
        <v>15704</v>
      </c>
      <c r="G88" s="59">
        <v>15704</v>
      </c>
      <c r="H88" s="59">
        <v>15704</v>
      </c>
      <c r="I88" s="59">
        <v>15704</v>
      </c>
      <c r="J88" s="59">
        <v>15704</v>
      </c>
      <c r="K88" s="59">
        <v>15704</v>
      </c>
      <c r="L88" s="59">
        <v>15704</v>
      </c>
      <c r="M88" s="59">
        <v>15704</v>
      </c>
      <c r="N88" s="59">
        <v>15704</v>
      </c>
      <c r="O88" s="59">
        <v>15704</v>
      </c>
      <c r="P88" s="59">
        <v>15704</v>
      </c>
      <c r="Q88" s="59">
        <v>15704</v>
      </c>
      <c r="R88" s="59">
        <v>15704259</v>
      </c>
      <c r="S88" s="90"/>
      <c r="T88" s="74" t="s">
        <v>3709</v>
      </c>
      <c r="U88" s="55">
        <v>838</v>
      </c>
      <c r="W88" s="90"/>
      <c r="X88" s="90"/>
    </row>
    <row r="89" spans="1:24" ht="13.2" x14ac:dyDescent="0.25">
      <c r="A89" s="59" t="s">
        <v>4002</v>
      </c>
      <c r="B89" s="59" t="s">
        <v>5402</v>
      </c>
      <c r="C89" s="59" t="s">
        <v>5430</v>
      </c>
      <c r="D89" s="59" t="s">
        <v>121</v>
      </c>
      <c r="E89" s="59">
        <v>0</v>
      </c>
      <c r="F89" s="59">
        <v>0</v>
      </c>
      <c r="G89" s="59">
        <v>0</v>
      </c>
      <c r="H89" s="59">
        <v>0</v>
      </c>
      <c r="I89" s="59">
        <v>0</v>
      </c>
      <c r="J89" s="59">
        <v>0</v>
      </c>
      <c r="K89" s="59">
        <v>0</v>
      </c>
      <c r="L89" s="59">
        <v>0</v>
      </c>
      <c r="M89" s="59">
        <v>0</v>
      </c>
      <c r="N89" s="59">
        <v>0</v>
      </c>
      <c r="O89" s="59">
        <v>0</v>
      </c>
      <c r="P89" s="59">
        <v>0</v>
      </c>
      <c r="Q89" s="59">
        <v>0</v>
      </c>
      <c r="R89" s="59">
        <v>0</v>
      </c>
      <c r="S89" s="90"/>
      <c r="T89" s="74" t="s">
        <v>3713</v>
      </c>
      <c r="U89" s="55">
        <v>0</v>
      </c>
      <c r="W89" s="90"/>
      <c r="X89" s="90"/>
    </row>
    <row r="90" spans="1:24" ht="13.2" x14ac:dyDescent="0.25">
      <c r="A90" s="59" t="s">
        <v>4003</v>
      </c>
      <c r="B90" s="59" t="s">
        <v>5431</v>
      </c>
      <c r="C90" s="59" t="s">
        <v>5432</v>
      </c>
      <c r="D90" s="59" t="s">
        <v>121</v>
      </c>
      <c r="E90" s="59">
        <v>0</v>
      </c>
      <c r="F90" s="59">
        <v>0</v>
      </c>
      <c r="G90" s="59">
        <v>0</v>
      </c>
      <c r="H90" s="59">
        <v>0</v>
      </c>
      <c r="I90" s="59">
        <v>0</v>
      </c>
      <c r="J90" s="59">
        <v>0</v>
      </c>
      <c r="K90" s="59">
        <v>0</v>
      </c>
      <c r="L90" s="59">
        <v>0</v>
      </c>
      <c r="M90" s="59">
        <v>0</v>
      </c>
      <c r="N90" s="59">
        <v>0</v>
      </c>
      <c r="O90" s="59">
        <v>0</v>
      </c>
      <c r="P90" s="59">
        <v>0</v>
      </c>
      <c r="Q90" s="59">
        <v>0</v>
      </c>
      <c r="R90" s="59">
        <v>0</v>
      </c>
      <c r="S90" s="90"/>
      <c r="T90" s="74" t="s">
        <v>3716</v>
      </c>
      <c r="U90" s="55">
        <v>0</v>
      </c>
      <c r="W90" s="90"/>
      <c r="X90" s="90"/>
    </row>
    <row r="91" spans="1:24" ht="13.2" x14ac:dyDescent="0.25">
      <c r="A91" s="59" t="s">
        <v>4004</v>
      </c>
      <c r="B91" s="59" t="s">
        <v>5431</v>
      </c>
      <c r="C91" s="59" t="s">
        <v>5433</v>
      </c>
      <c r="D91" s="59" t="s">
        <v>121</v>
      </c>
      <c r="E91" s="59">
        <v>29611</v>
      </c>
      <c r="F91" s="59">
        <v>28910</v>
      </c>
      <c r="G91" s="59">
        <v>28910</v>
      </c>
      <c r="H91" s="59">
        <v>28910</v>
      </c>
      <c r="I91" s="59">
        <v>28910</v>
      </c>
      <c r="J91" s="59">
        <v>28910</v>
      </c>
      <c r="K91" s="59">
        <v>28910</v>
      </c>
      <c r="L91" s="59">
        <v>28910</v>
      </c>
      <c r="M91" s="59">
        <v>28910</v>
      </c>
      <c r="N91" s="59">
        <v>28910</v>
      </c>
      <c r="O91" s="59">
        <v>28910</v>
      </c>
      <c r="P91" s="59">
        <v>28910</v>
      </c>
      <c r="Q91" s="59">
        <v>28794</v>
      </c>
      <c r="R91" s="59">
        <v>28934255</v>
      </c>
      <c r="S91" s="90"/>
      <c r="T91" s="74" t="s">
        <v>3718</v>
      </c>
      <c r="U91" s="55">
        <v>0</v>
      </c>
      <c r="W91" s="90"/>
      <c r="X91" s="90"/>
    </row>
    <row r="92" spans="1:24" ht="13.2" x14ac:dyDescent="0.25">
      <c r="A92" s="59" t="s">
        <v>4005</v>
      </c>
      <c r="B92" s="59" t="s">
        <v>5431</v>
      </c>
      <c r="C92" s="59" t="s">
        <v>5434</v>
      </c>
      <c r="D92" s="59" t="s">
        <v>121</v>
      </c>
      <c r="E92" s="59">
        <v>3814</v>
      </c>
      <c r="F92" s="59">
        <v>3814</v>
      </c>
      <c r="G92" s="59">
        <v>3814</v>
      </c>
      <c r="H92" s="59">
        <v>3814</v>
      </c>
      <c r="I92" s="59">
        <v>3814</v>
      </c>
      <c r="J92" s="59">
        <v>3814</v>
      </c>
      <c r="K92" s="59">
        <v>3814</v>
      </c>
      <c r="L92" s="59">
        <v>3814</v>
      </c>
      <c r="M92" s="59">
        <v>3814</v>
      </c>
      <c r="N92" s="59">
        <v>3814</v>
      </c>
      <c r="O92" s="59">
        <v>3814</v>
      </c>
      <c r="P92" s="59">
        <v>3814</v>
      </c>
      <c r="Q92" s="59">
        <v>3814</v>
      </c>
      <c r="R92" s="59">
        <v>3813726</v>
      </c>
      <c r="S92" s="90"/>
      <c r="T92" s="74" t="s">
        <v>3720</v>
      </c>
      <c r="U92" s="55">
        <v>0</v>
      </c>
      <c r="W92" s="90"/>
      <c r="X92" s="90"/>
    </row>
    <row r="93" spans="1:24" ht="13.2" x14ac:dyDescent="0.25">
      <c r="A93" s="59" t="s">
        <v>4006</v>
      </c>
      <c r="B93" s="59" t="s">
        <v>5431</v>
      </c>
      <c r="C93" s="59" t="s">
        <v>5435</v>
      </c>
      <c r="D93" s="59" t="s">
        <v>121</v>
      </c>
      <c r="E93" s="59">
        <v>0</v>
      </c>
      <c r="F93" s="59">
        <v>0</v>
      </c>
      <c r="G93" s="59">
        <v>0</v>
      </c>
      <c r="H93" s="59">
        <v>0</v>
      </c>
      <c r="I93" s="59">
        <v>0</v>
      </c>
      <c r="J93" s="59">
        <v>0</v>
      </c>
      <c r="K93" s="59">
        <v>0</v>
      </c>
      <c r="L93" s="59">
        <v>0</v>
      </c>
      <c r="M93" s="59">
        <v>0</v>
      </c>
      <c r="N93" s="59">
        <v>0</v>
      </c>
      <c r="O93" s="59">
        <v>0</v>
      </c>
      <c r="P93" s="59">
        <v>0</v>
      </c>
      <c r="Q93" s="59">
        <v>0</v>
      </c>
      <c r="R93" s="59">
        <v>0</v>
      </c>
      <c r="S93" s="90"/>
      <c r="T93" s="74" t="s">
        <v>3722</v>
      </c>
      <c r="U93" s="55">
        <v>6131</v>
      </c>
      <c r="W93" s="90"/>
      <c r="X93" s="90"/>
    </row>
    <row r="94" spans="1:24" ht="13.2" x14ac:dyDescent="0.25">
      <c r="A94" s="59" t="s">
        <v>4007</v>
      </c>
      <c r="B94" s="59" t="s">
        <v>5431</v>
      </c>
      <c r="C94" s="59" t="s">
        <v>5436</v>
      </c>
      <c r="D94" s="59" t="s">
        <v>121</v>
      </c>
      <c r="E94" s="59">
        <v>34134</v>
      </c>
      <c r="F94" s="59">
        <v>33853</v>
      </c>
      <c r="G94" s="59">
        <v>33853</v>
      </c>
      <c r="H94" s="59">
        <v>33853</v>
      </c>
      <c r="I94" s="59">
        <v>33853</v>
      </c>
      <c r="J94" s="59">
        <v>33855</v>
      </c>
      <c r="K94" s="59">
        <v>34207</v>
      </c>
      <c r="L94" s="59">
        <v>34385</v>
      </c>
      <c r="M94" s="59">
        <v>34385</v>
      </c>
      <c r="N94" s="59">
        <v>34381</v>
      </c>
      <c r="O94" s="59">
        <v>34381</v>
      </c>
      <c r="P94" s="59">
        <v>34381</v>
      </c>
      <c r="Q94" s="59">
        <v>33894</v>
      </c>
      <c r="R94" s="59">
        <v>34116856</v>
      </c>
      <c r="S94" s="90"/>
      <c r="T94" s="74" t="s">
        <v>3727</v>
      </c>
      <c r="U94" s="55">
        <v>0</v>
      </c>
      <c r="W94" s="90"/>
      <c r="X94" s="90"/>
    </row>
    <row r="95" spans="1:24" ht="13.2" x14ac:dyDescent="0.25">
      <c r="A95" s="59" t="s">
        <v>4008</v>
      </c>
      <c r="B95" s="59" t="s">
        <v>5431</v>
      </c>
      <c r="C95" s="59" t="s">
        <v>5437</v>
      </c>
      <c r="D95" s="59" t="s">
        <v>121</v>
      </c>
      <c r="E95" s="59">
        <v>0</v>
      </c>
      <c r="F95" s="59">
        <v>0</v>
      </c>
      <c r="G95" s="59">
        <v>0</v>
      </c>
      <c r="H95" s="59">
        <v>0</v>
      </c>
      <c r="I95" s="59">
        <v>0</v>
      </c>
      <c r="J95" s="59">
        <v>0</v>
      </c>
      <c r="K95" s="59">
        <v>0</v>
      </c>
      <c r="L95" s="59">
        <v>0</v>
      </c>
      <c r="M95" s="59">
        <v>0</v>
      </c>
      <c r="N95" s="59">
        <v>0</v>
      </c>
      <c r="O95" s="59">
        <v>0</v>
      </c>
      <c r="P95" s="59">
        <v>0</v>
      </c>
      <c r="Q95" s="59">
        <v>0</v>
      </c>
      <c r="R95" s="59">
        <v>0</v>
      </c>
      <c r="S95" s="90"/>
      <c r="T95" s="74" t="s">
        <v>3731</v>
      </c>
      <c r="U95" s="55">
        <v>0</v>
      </c>
      <c r="W95" s="90"/>
      <c r="X95" s="90"/>
    </row>
    <row r="96" spans="1:24" ht="13.2" x14ac:dyDescent="0.25">
      <c r="A96" s="59" t="s">
        <v>4009</v>
      </c>
      <c r="B96" s="59" t="s">
        <v>5431</v>
      </c>
      <c r="C96" s="59" t="s">
        <v>5438</v>
      </c>
      <c r="D96" s="59" t="s">
        <v>121</v>
      </c>
      <c r="E96" s="59">
        <v>44779</v>
      </c>
      <c r="F96" s="59">
        <v>42229</v>
      </c>
      <c r="G96" s="59">
        <v>42231</v>
      </c>
      <c r="H96" s="59">
        <v>42230</v>
      </c>
      <c r="I96" s="59">
        <v>42230</v>
      </c>
      <c r="J96" s="59">
        <v>42230</v>
      </c>
      <c r="K96" s="59">
        <v>42230</v>
      </c>
      <c r="L96" s="59">
        <v>42230</v>
      </c>
      <c r="M96" s="59">
        <v>42230</v>
      </c>
      <c r="N96" s="59">
        <v>42231</v>
      </c>
      <c r="O96" s="59">
        <v>42231</v>
      </c>
      <c r="P96" s="59">
        <v>42231</v>
      </c>
      <c r="Q96" s="59">
        <v>42170</v>
      </c>
      <c r="R96" s="59">
        <v>42333955</v>
      </c>
      <c r="S96" s="90"/>
      <c r="T96" s="74" t="s">
        <v>3733</v>
      </c>
      <c r="U96" s="55">
        <v>7567</v>
      </c>
      <c r="W96" s="90"/>
      <c r="X96" s="90"/>
    </row>
    <row r="97" spans="1:24" ht="13.2" x14ac:dyDescent="0.25">
      <c r="A97" s="59" t="s">
        <v>4010</v>
      </c>
      <c r="B97" s="59" t="s">
        <v>5431</v>
      </c>
      <c r="C97" s="59" t="s">
        <v>5439</v>
      </c>
      <c r="D97" s="59" t="s">
        <v>121</v>
      </c>
      <c r="E97" s="59">
        <v>0</v>
      </c>
      <c r="F97" s="59">
        <v>0</v>
      </c>
      <c r="G97" s="59">
        <v>0</v>
      </c>
      <c r="H97" s="59">
        <v>0</v>
      </c>
      <c r="I97" s="59">
        <v>0</v>
      </c>
      <c r="J97" s="59">
        <v>0</v>
      </c>
      <c r="K97" s="59">
        <v>0</v>
      </c>
      <c r="L97" s="59">
        <v>0</v>
      </c>
      <c r="M97" s="59">
        <v>0</v>
      </c>
      <c r="N97" s="59">
        <v>0</v>
      </c>
      <c r="O97" s="59">
        <v>0</v>
      </c>
      <c r="P97" s="59">
        <v>0</v>
      </c>
      <c r="Q97" s="59">
        <v>0</v>
      </c>
      <c r="R97" s="59">
        <v>0</v>
      </c>
      <c r="S97" s="90"/>
      <c r="T97" s="74" t="s">
        <v>3738</v>
      </c>
      <c r="U97" s="55">
        <v>0</v>
      </c>
      <c r="W97" s="90"/>
      <c r="X97" s="90"/>
    </row>
    <row r="98" spans="1:24" ht="13.2" x14ac:dyDescent="0.25">
      <c r="A98" s="59" t="s">
        <v>4011</v>
      </c>
      <c r="B98" s="59" t="s">
        <v>5431</v>
      </c>
      <c r="C98" s="59" t="s">
        <v>5440</v>
      </c>
      <c r="D98" s="59" t="s">
        <v>121</v>
      </c>
      <c r="E98" s="59">
        <v>0</v>
      </c>
      <c r="F98" s="59">
        <v>0</v>
      </c>
      <c r="G98" s="59">
        <v>0</v>
      </c>
      <c r="H98" s="59">
        <v>0</v>
      </c>
      <c r="I98" s="59">
        <v>0</v>
      </c>
      <c r="J98" s="59">
        <v>0</v>
      </c>
      <c r="K98" s="59">
        <v>0</v>
      </c>
      <c r="L98" s="59">
        <v>0</v>
      </c>
      <c r="M98" s="59">
        <v>0</v>
      </c>
      <c r="N98" s="59">
        <v>0</v>
      </c>
      <c r="O98" s="59">
        <v>0</v>
      </c>
      <c r="P98" s="59">
        <v>0</v>
      </c>
      <c r="Q98" s="59">
        <v>0</v>
      </c>
      <c r="R98" s="59">
        <v>0</v>
      </c>
      <c r="S98" s="90"/>
      <c r="T98" s="74" t="s">
        <v>3740</v>
      </c>
      <c r="U98" s="55">
        <v>0</v>
      </c>
      <c r="W98" s="90"/>
      <c r="X98" s="90"/>
    </row>
    <row r="99" spans="1:24" ht="13.2" x14ac:dyDescent="0.25">
      <c r="A99" s="59" t="s">
        <v>4012</v>
      </c>
      <c r="B99" s="59" t="s">
        <v>5431</v>
      </c>
      <c r="C99" s="59" t="s">
        <v>5441</v>
      </c>
      <c r="D99" s="59" t="s">
        <v>121</v>
      </c>
      <c r="E99" s="59">
        <v>39066</v>
      </c>
      <c r="F99" s="59">
        <v>39094</v>
      </c>
      <c r="G99" s="59">
        <v>39094</v>
      </c>
      <c r="H99" s="59">
        <v>39796</v>
      </c>
      <c r="I99" s="59">
        <v>39788</v>
      </c>
      <c r="J99" s="59">
        <v>39788</v>
      </c>
      <c r="K99" s="59">
        <v>39788</v>
      </c>
      <c r="L99" s="59">
        <v>39788</v>
      </c>
      <c r="M99" s="59">
        <v>39788</v>
      </c>
      <c r="N99" s="59">
        <v>39790</v>
      </c>
      <c r="O99" s="59">
        <v>39789</v>
      </c>
      <c r="P99" s="59">
        <v>39789</v>
      </c>
      <c r="Q99" s="59">
        <v>39956</v>
      </c>
      <c r="R99" s="59">
        <v>39650247</v>
      </c>
      <c r="S99" s="90"/>
      <c r="T99" s="74" t="s">
        <v>3742</v>
      </c>
      <c r="U99" s="55">
        <v>0</v>
      </c>
      <c r="W99" s="90"/>
      <c r="X99" s="90"/>
    </row>
    <row r="100" spans="1:24" ht="13.2" x14ac:dyDescent="0.25">
      <c r="A100" s="59" t="s">
        <v>4013</v>
      </c>
      <c r="B100" s="59" t="s">
        <v>5431</v>
      </c>
      <c r="C100" s="59" t="s">
        <v>5442</v>
      </c>
      <c r="D100" s="59" t="s">
        <v>121</v>
      </c>
      <c r="E100" s="59">
        <v>0</v>
      </c>
      <c r="F100" s="59">
        <v>0</v>
      </c>
      <c r="G100" s="59">
        <v>0</v>
      </c>
      <c r="H100" s="59">
        <v>0</v>
      </c>
      <c r="I100" s="59">
        <v>0</v>
      </c>
      <c r="J100" s="59">
        <v>0</v>
      </c>
      <c r="K100" s="59">
        <v>0</v>
      </c>
      <c r="L100" s="59">
        <v>0</v>
      </c>
      <c r="M100" s="59">
        <v>0</v>
      </c>
      <c r="N100" s="59">
        <v>0</v>
      </c>
      <c r="O100" s="59">
        <v>0</v>
      </c>
      <c r="P100" s="59">
        <v>0</v>
      </c>
      <c r="Q100" s="59">
        <v>0</v>
      </c>
      <c r="R100" s="59">
        <v>0</v>
      </c>
      <c r="S100" s="90"/>
      <c r="T100" s="74" t="s">
        <v>3744</v>
      </c>
      <c r="U100" s="55">
        <v>2751</v>
      </c>
      <c r="W100" s="90"/>
      <c r="X100" s="90"/>
    </row>
    <row r="101" spans="1:24" ht="13.2" x14ac:dyDescent="0.25">
      <c r="A101" s="59" t="s">
        <v>4014</v>
      </c>
      <c r="B101" s="59" t="s">
        <v>5431</v>
      </c>
      <c r="C101" s="59" t="s">
        <v>5443</v>
      </c>
      <c r="D101" s="59" t="s">
        <v>121</v>
      </c>
      <c r="E101" s="59">
        <v>0</v>
      </c>
      <c r="F101" s="59">
        <v>0</v>
      </c>
      <c r="G101" s="59">
        <v>0</v>
      </c>
      <c r="H101" s="59">
        <v>0</v>
      </c>
      <c r="I101" s="59">
        <v>0</v>
      </c>
      <c r="J101" s="59">
        <v>0</v>
      </c>
      <c r="K101" s="59">
        <v>0</v>
      </c>
      <c r="L101" s="59">
        <v>0</v>
      </c>
      <c r="M101" s="59">
        <v>0</v>
      </c>
      <c r="N101" s="59">
        <v>0</v>
      </c>
      <c r="O101" s="59">
        <v>0</v>
      </c>
      <c r="P101" s="59">
        <v>0</v>
      </c>
      <c r="Q101" s="59">
        <v>0</v>
      </c>
      <c r="R101" s="59">
        <v>0</v>
      </c>
      <c r="S101" s="90"/>
      <c r="T101" s="74" t="s">
        <v>3749</v>
      </c>
      <c r="U101" s="55">
        <v>0</v>
      </c>
      <c r="W101" s="90"/>
      <c r="X101" s="90"/>
    </row>
    <row r="102" spans="1:24" ht="13.2" x14ac:dyDescent="0.25">
      <c r="A102" s="59" t="s">
        <v>4015</v>
      </c>
      <c r="B102" s="59" t="s">
        <v>5431</v>
      </c>
      <c r="C102" s="59" t="s">
        <v>5444</v>
      </c>
      <c r="D102" s="59" t="s">
        <v>121</v>
      </c>
      <c r="E102" s="59">
        <v>20711</v>
      </c>
      <c r="F102" s="59">
        <v>20711</v>
      </c>
      <c r="G102" s="59">
        <v>20711</v>
      </c>
      <c r="H102" s="59">
        <v>20711</v>
      </c>
      <c r="I102" s="59">
        <v>20711</v>
      </c>
      <c r="J102" s="59">
        <v>20711</v>
      </c>
      <c r="K102" s="59">
        <v>20711</v>
      </c>
      <c r="L102" s="59">
        <v>20711</v>
      </c>
      <c r="M102" s="59">
        <v>20711</v>
      </c>
      <c r="N102" s="59">
        <v>20711</v>
      </c>
      <c r="O102" s="59">
        <v>20711</v>
      </c>
      <c r="P102" s="59">
        <v>20711</v>
      </c>
      <c r="Q102" s="59">
        <v>22983</v>
      </c>
      <c r="R102" s="59">
        <v>20805563</v>
      </c>
      <c r="S102" s="90"/>
      <c r="T102" s="74" t="s">
        <v>3751</v>
      </c>
      <c r="U102" s="55">
        <v>23</v>
      </c>
      <c r="W102" s="90"/>
      <c r="X102" s="90"/>
    </row>
    <row r="103" spans="1:24" ht="13.2" x14ac:dyDescent="0.25">
      <c r="A103" s="59" t="s">
        <v>4016</v>
      </c>
      <c r="B103" s="59" t="s">
        <v>5431</v>
      </c>
      <c r="C103" s="59" t="s">
        <v>5445</v>
      </c>
      <c r="D103" s="59" t="s">
        <v>121</v>
      </c>
      <c r="E103" s="59">
        <v>0</v>
      </c>
      <c r="F103" s="59">
        <v>0</v>
      </c>
      <c r="G103" s="59">
        <v>0</v>
      </c>
      <c r="H103" s="59">
        <v>0</v>
      </c>
      <c r="I103" s="59">
        <v>0</v>
      </c>
      <c r="J103" s="59">
        <v>0</v>
      </c>
      <c r="K103" s="59">
        <v>0</v>
      </c>
      <c r="L103" s="59">
        <v>0</v>
      </c>
      <c r="M103" s="59">
        <v>0</v>
      </c>
      <c r="N103" s="59">
        <v>0</v>
      </c>
      <c r="O103" s="59">
        <v>0</v>
      </c>
      <c r="P103" s="59">
        <v>0</v>
      </c>
      <c r="Q103" s="59">
        <v>0</v>
      </c>
      <c r="R103" s="59">
        <v>0</v>
      </c>
      <c r="S103" s="90"/>
      <c r="T103" s="74" t="s">
        <v>3756</v>
      </c>
      <c r="U103" s="55">
        <v>3628</v>
      </c>
      <c r="W103" s="90"/>
      <c r="X103" s="90"/>
    </row>
    <row r="104" spans="1:24" ht="13.2" x14ac:dyDescent="0.25">
      <c r="A104" s="59" t="s">
        <v>4017</v>
      </c>
      <c r="B104" s="59" t="s">
        <v>5431</v>
      </c>
      <c r="C104" s="59" t="s">
        <v>5446</v>
      </c>
      <c r="D104" s="59" t="s">
        <v>121</v>
      </c>
      <c r="E104" s="59">
        <v>18176</v>
      </c>
      <c r="F104" s="59">
        <v>18176</v>
      </c>
      <c r="G104" s="59">
        <v>18176</v>
      </c>
      <c r="H104" s="59">
        <v>18176</v>
      </c>
      <c r="I104" s="59">
        <v>18176</v>
      </c>
      <c r="J104" s="59">
        <v>18176</v>
      </c>
      <c r="K104" s="59">
        <v>18176</v>
      </c>
      <c r="L104" s="59">
        <v>18176</v>
      </c>
      <c r="M104" s="59">
        <v>18176</v>
      </c>
      <c r="N104" s="59">
        <v>18176</v>
      </c>
      <c r="O104" s="59">
        <v>18176</v>
      </c>
      <c r="P104" s="59">
        <v>18176</v>
      </c>
      <c r="Q104" s="59">
        <v>18176</v>
      </c>
      <c r="R104" s="59">
        <v>18176145</v>
      </c>
      <c r="S104" s="90"/>
      <c r="T104" s="74" t="s">
        <v>3760</v>
      </c>
      <c r="U104" s="55">
        <v>0</v>
      </c>
      <c r="W104" s="90"/>
      <c r="X104" s="90"/>
    </row>
    <row r="105" spans="1:24" ht="13.2" x14ac:dyDescent="0.25">
      <c r="A105" s="59" t="s">
        <v>4018</v>
      </c>
      <c r="B105" s="59" t="s">
        <v>5431</v>
      </c>
      <c r="C105" s="59" t="s">
        <v>5447</v>
      </c>
      <c r="D105" s="59" t="s">
        <v>121</v>
      </c>
      <c r="E105" s="59">
        <v>0</v>
      </c>
      <c r="F105" s="59">
        <v>0</v>
      </c>
      <c r="G105" s="59">
        <v>0</v>
      </c>
      <c r="H105" s="59">
        <v>0</v>
      </c>
      <c r="I105" s="59">
        <v>0</v>
      </c>
      <c r="J105" s="59">
        <v>0</v>
      </c>
      <c r="K105" s="59">
        <v>0</v>
      </c>
      <c r="L105" s="59">
        <v>0</v>
      </c>
      <c r="M105" s="59">
        <v>0</v>
      </c>
      <c r="N105" s="59">
        <v>0</v>
      </c>
      <c r="O105" s="59">
        <v>0</v>
      </c>
      <c r="P105" s="59">
        <v>0</v>
      </c>
      <c r="Q105" s="59">
        <v>0</v>
      </c>
      <c r="R105" s="59">
        <v>0</v>
      </c>
      <c r="S105" s="90"/>
      <c r="T105" s="74" t="s">
        <v>3762</v>
      </c>
      <c r="U105" s="55">
        <v>0</v>
      </c>
      <c r="W105" s="90"/>
      <c r="X105" s="90"/>
    </row>
    <row r="106" spans="1:24" ht="13.2" x14ac:dyDescent="0.25">
      <c r="A106" s="59" t="s">
        <v>4019</v>
      </c>
      <c r="B106" s="59" t="s">
        <v>5431</v>
      </c>
      <c r="C106" s="59" t="s">
        <v>5448</v>
      </c>
      <c r="D106" s="59" t="s">
        <v>121</v>
      </c>
      <c r="E106" s="59">
        <v>16174</v>
      </c>
      <c r="F106" s="59">
        <v>16174</v>
      </c>
      <c r="G106" s="59">
        <v>16174</v>
      </c>
      <c r="H106" s="59">
        <v>16174</v>
      </c>
      <c r="I106" s="59">
        <v>16174</v>
      </c>
      <c r="J106" s="59">
        <v>16174</v>
      </c>
      <c r="K106" s="59">
        <v>16174</v>
      </c>
      <c r="L106" s="59">
        <v>16174</v>
      </c>
      <c r="M106" s="59">
        <v>16174</v>
      </c>
      <c r="N106" s="59">
        <v>16174</v>
      </c>
      <c r="O106" s="59">
        <v>16174</v>
      </c>
      <c r="P106" s="59">
        <v>16174</v>
      </c>
      <c r="Q106" s="59">
        <v>16174</v>
      </c>
      <c r="R106" s="59">
        <v>16174210</v>
      </c>
      <c r="S106" s="90"/>
      <c r="T106" s="74" t="s">
        <v>3764</v>
      </c>
      <c r="U106" s="55">
        <v>156</v>
      </c>
      <c r="W106" s="90"/>
      <c r="X106" s="90"/>
    </row>
    <row r="107" spans="1:24" ht="13.2" x14ac:dyDescent="0.25">
      <c r="A107" s="59" t="s">
        <v>4020</v>
      </c>
      <c r="B107" s="59" t="s">
        <v>5431</v>
      </c>
      <c r="C107" s="59" t="s">
        <v>5449</v>
      </c>
      <c r="D107" s="59" t="s">
        <v>121</v>
      </c>
      <c r="E107" s="59">
        <v>0</v>
      </c>
      <c r="F107" s="59">
        <v>0</v>
      </c>
      <c r="G107" s="59">
        <v>0</v>
      </c>
      <c r="H107" s="59">
        <v>0</v>
      </c>
      <c r="I107" s="59">
        <v>0</v>
      </c>
      <c r="J107" s="59">
        <v>0</v>
      </c>
      <c r="K107" s="59">
        <v>0</v>
      </c>
      <c r="L107" s="59">
        <v>0</v>
      </c>
      <c r="M107" s="59">
        <v>0</v>
      </c>
      <c r="N107" s="59">
        <v>0</v>
      </c>
      <c r="O107" s="59">
        <v>0</v>
      </c>
      <c r="P107" s="59">
        <v>0</v>
      </c>
      <c r="Q107" s="59">
        <v>0</v>
      </c>
      <c r="R107" s="59">
        <v>0</v>
      </c>
      <c r="S107" s="90"/>
      <c r="T107" s="74" t="s">
        <v>3768</v>
      </c>
      <c r="U107" s="55">
        <v>0</v>
      </c>
      <c r="W107" s="90"/>
      <c r="X107" s="90"/>
    </row>
    <row r="108" spans="1:24" ht="13.2" x14ac:dyDescent="0.25">
      <c r="A108" s="59" t="s">
        <v>4021</v>
      </c>
      <c r="B108" s="59" t="s">
        <v>5431</v>
      </c>
      <c r="C108" s="59" t="s">
        <v>5450</v>
      </c>
      <c r="D108" s="59" t="s">
        <v>121</v>
      </c>
      <c r="E108" s="59">
        <v>1408</v>
      </c>
      <c r="F108" s="59">
        <v>1408</v>
      </c>
      <c r="G108" s="59">
        <v>1408</v>
      </c>
      <c r="H108" s="59">
        <v>1408</v>
      </c>
      <c r="I108" s="59">
        <v>1408</v>
      </c>
      <c r="J108" s="59">
        <v>1408</v>
      </c>
      <c r="K108" s="59">
        <v>1408</v>
      </c>
      <c r="L108" s="59">
        <v>1828</v>
      </c>
      <c r="M108" s="59">
        <v>1825</v>
      </c>
      <c r="N108" s="59">
        <v>1825</v>
      </c>
      <c r="O108" s="59">
        <v>1825</v>
      </c>
      <c r="P108" s="59">
        <v>1825</v>
      </c>
      <c r="Q108" s="59">
        <v>1829</v>
      </c>
      <c r="R108" s="59">
        <v>1599574</v>
      </c>
      <c r="S108" s="90"/>
      <c r="T108" s="74" t="s">
        <v>3770</v>
      </c>
      <c r="U108" s="55">
        <v>0</v>
      </c>
      <c r="W108" s="90"/>
      <c r="X108" s="90"/>
    </row>
    <row r="109" spans="1:24" ht="13.2" x14ac:dyDescent="0.25">
      <c r="A109" s="59" t="s">
        <v>4022</v>
      </c>
      <c r="B109" s="59" t="s">
        <v>5431</v>
      </c>
      <c r="C109" s="59" t="s">
        <v>5451</v>
      </c>
      <c r="D109" s="59" t="s">
        <v>121</v>
      </c>
      <c r="E109" s="59">
        <v>0</v>
      </c>
      <c r="F109" s="59">
        <v>0</v>
      </c>
      <c r="G109" s="59">
        <v>0</v>
      </c>
      <c r="H109" s="59">
        <v>0</v>
      </c>
      <c r="I109" s="59">
        <v>0</v>
      </c>
      <c r="J109" s="59">
        <v>0</v>
      </c>
      <c r="K109" s="59">
        <v>0</v>
      </c>
      <c r="L109" s="59">
        <v>0</v>
      </c>
      <c r="M109" s="59">
        <v>0</v>
      </c>
      <c r="N109" s="59">
        <v>0</v>
      </c>
      <c r="O109" s="59">
        <v>0</v>
      </c>
      <c r="P109" s="59">
        <v>0</v>
      </c>
      <c r="Q109" s="59">
        <v>0</v>
      </c>
      <c r="R109" s="59">
        <v>0</v>
      </c>
      <c r="S109" s="90"/>
      <c r="T109" s="74" t="s">
        <v>6766</v>
      </c>
      <c r="U109" s="55">
        <v>242</v>
      </c>
      <c r="W109" s="90"/>
      <c r="X109" s="90"/>
    </row>
    <row r="110" spans="1:24" ht="13.2" x14ac:dyDescent="0.25">
      <c r="A110" s="59" t="s">
        <v>4023</v>
      </c>
      <c r="B110" s="59" t="s">
        <v>5431</v>
      </c>
      <c r="C110" s="59" t="s">
        <v>5452</v>
      </c>
      <c r="D110" s="59" t="s">
        <v>121</v>
      </c>
      <c r="E110" s="59">
        <v>88275</v>
      </c>
      <c r="F110" s="59">
        <v>88275</v>
      </c>
      <c r="G110" s="59">
        <v>88275</v>
      </c>
      <c r="H110" s="59">
        <v>88275</v>
      </c>
      <c r="I110" s="59">
        <v>88275</v>
      </c>
      <c r="J110" s="59">
        <v>88275</v>
      </c>
      <c r="K110" s="59">
        <v>88275</v>
      </c>
      <c r="L110" s="59">
        <v>88117</v>
      </c>
      <c r="M110" s="59">
        <v>88117</v>
      </c>
      <c r="N110" s="59">
        <v>88117</v>
      </c>
      <c r="O110" s="59">
        <v>88117</v>
      </c>
      <c r="P110" s="59">
        <v>88117</v>
      </c>
      <c r="Q110" s="59">
        <v>88117</v>
      </c>
      <c r="R110" s="59">
        <v>88202850</v>
      </c>
      <c r="S110" s="90"/>
      <c r="T110" s="74" t="s">
        <v>6768</v>
      </c>
      <c r="U110" s="55">
        <v>0</v>
      </c>
      <c r="W110" s="90"/>
      <c r="X110" s="90"/>
    </row>
    <row r="111" spans="1:24" ht="13.2" x14ac:dyDescent="0.25">
      <c r="A111" s="59" t="s">
        <v>4024</v>
      </c>
      <c r="B111" s="59" t="s">
        <v>5431</v>
      </c>
      <c r="C111" s="59" t="s">
        <v>5453</v>
      </c>
      <c r="D111" s="59" t="s">
        <v>121</v>
      </c>
      <c r="E111" s="59">
        <v>1251</v>
      </c>
      <c r="F111" s="59">
        <v>1251</v>
      </c>
      <c r="G111" s="59">
        <v>1251</v>
      </c>
      <c r="H111" s="59">
        <v>1251</v>
      </c>
      <c r="I111" s="59">
        <v>1251</v>
      </c>
      <c r="J111" s="59">
        <v>1696</v>
      </c>
      <c r="K111" s="59">
        <v>1696</v>
      </c>
      <c r="L111" s="59">
        <v>1697</v>
      </c>
      <c r="M111" s="59">
        <v>1697</v>
      </c>
      <c r="N111" s="59">
        <v>1697</v>
      </c>
      <c r="O111" s="59">
        <v>1697</v>
      </c>
      <c r="P111" s="59">
        <v>1697</v>
      </c>
      <c r="Q111" s="59">
        <v>1697</v>
      </c>
      <c r="R111" s="59">
        <v>1529497</v>
      </c>
      <c r="S111" s="90"/>
      <c r="T111" s="74" t="s">
        <v>5339</v>
      </c>
      <c r="U111" s="55">
        <v>0</v>
      </c>
      <c r="W111" s="90"/>
      <c r="X111" s="90"/>
    </row>
    <row r="112" spans="1:24" ht="13.2" x14ac:dyDescent="0.25">
      <c r="A112" s="59" t="s">
        <v>4025</v>
      </c>
      <c r="B112" s="59" t="s">
        <v>5431</v>
      </c>
      <c r="C112" s="59" t="s">
        <v>5454</v>
      </c>
      <c r="D112" s="59" t="s">
        <v>121</v>
      </c>
      <c r="E112" s="59">
        <v>23467</v>
      </c>
      <c r="F112" s="59">
        <v>23467</v>
      </c>
      <c r="G112" s="59">
        <v>23467</v>
      </c>
      <c r="H112" s="59">
        <v>23467</v>
      </c>
      <c r="I112" s="59">
        <v>23467</v>
      </c>
      <c r="J112" s="59">
        <v>23467</v>
      </c>
      <c r="K112" s="59">
        <v>23467</v>
      </c>
      <c r="L112" s="59">
        <v>23467</v>
      </c>
      <c r="M112" s="59">
        <v>23467</v>
      </c>
      <c r="N112" s="59">
        <v>23467</v>
      </c>
      <c r="O112" s="59">
        <v>23467</v>
      </c>
      <c r="P112" s="59">
        <v>23467</v>
      </c>
      <c r="Q112" s="59">
        <v>23467</v>
      </c>
      <c r="R112" s="59">
        <v>23467177</v>
      </c>
      <c r="S112" s="90"/>
      <c r="T112" s="74" t="s">
        <v>5341</v>
      </c>
      <c r="U112" s="55">
        <v>0</v>
      </c>
      <c r="W112" s="90"/>
      <c r="X112" s="90"/>
    </row>
    <row r="113" spans="1:24" ht="13.2" x14ac:dyDescent="0.25">
      <c r="A113" s="59" t="s">
        <v>4026</v>
      </c>
      <c r="B113" s="59" t="s">
        <v>5431</v>
      </c>
      <c r="C113" s="59" t="s">
        <v>5455</v>
      </c>
      <c r="D113" s="59" t="s">
        <v>121</v>
      </c>
      <c r="E113" s="59">
        <v>0</v>
      </c>
      <c r="F113" s="59">
        <v>0</v>
      </c>
      <c r="G113" s="59">
        <v>0</v>
      </c>
      <c r="H113" s="59">
        <v>0</v>
      </c>
      <c r="I113" s="59">
        <v>0</v>
      </c>
      <c r="J113" s="59">
        <v>0</v>
      </c>
      <c r="K113" s="59">
        <v>0</v>
      </c>
      <c r="L113" s="59">
        <v>0</v>
      </c>
      <c r="M113" s="59">
        <v>0</v>
      </c>
      <c r="N113" s="59">
        <v>0</v>
      </c>
      <c r="O113" s="59">
        <v>0</v>
      </c>
      <c r="P113" s="59">
        <v>0</v>
      </c>
      <c r="Q113" s="59">
        <v>0</v>
      </c>
      <c r="R113" s="59">
        <v>0</v>
      </c>
      <c r="S113" s="90"/>
      <c r="T113" s="74" t="s">
        <v>5343</v>
      </c>
      <c r="U113" s="55">
        <v>0</v>
      </c>
      <c r="W113" s="90"/>
      <c r="X113" s="90"/>
    </row>
    <row r="114" spans="1:24" ht="13.2" x14ac:dyDescent="0.25">
      <c r="A114" s="59" t="s">
        <v>4027</v>
      </c>
      <c r="B114" s="59" t="s">
        <v>5431</v>
      </c>
      <c r="C114" s="59" t="s">
        <v>5456</v>
      </c>
      <c r="D114" s="59" t="s">
        <v>121</v>
      </c>
      <c r="E114" s="59">
        <v>1553</v>
      </c>
      <c r="F114" s="59">
        <v>1553</v>
      </c>
      <c r="G114" s="59">
        <v>1553</v>
      </c>
      <c r="H114" s="59">
        <v>1553</v>
      </c>
      <c r="I114" s="59">
        <v>1553</v>
      </c>
      <c r="J114" s="59">
        <v>1553</v>
      </c>
      <c r="K114" s="59">
        <v>1553</v>
      </c>
      <c r="L114" s="59">
        <v>1553</v>
      </c>
      <c r="M114" s="59">
        <v>1553</v>
      </c>
      <c r="N114" s="59">
        <v>1553</v>
      </c>
      <c r="O114" s="59">
        <v>1553</v>
      </c>
      <c r="P114" s="59">
        <v>3575</v>
      </c>
      <c r="Q114" s="59">
        <v>3692</v>
      </c>
      <c r="R114" s="59">
        <v>1810705</v>
      </c>
      <c r="S114" s="90"/>
      <c r="T114" s="74" t="s">
        <v>5345</v>
      </c>
      <c r="U114" s="55">
        <v>0</v>
      </c>
      <c r="W114" s="90"/>
      <c r="X114" s="90"/>
    </row>
    <row r="115" spans="1:24" ht="13.2" x14ac:dyDescent="0.25">
      <c r="A115" s="59" t="s">
        <v>4028</v>
      </c>
      <c r="B115" s="59" t="s">
        <v>5431</v>
      </c>
      <c r="C115" s="59" t="s">
        <v>5457</v>
      </c>
      <c r="D115" s="59" t="s">
        <v>121</v>
      </c>
      <c r="E115" s="59">
        <v>20479</v>
      </c>
      <c r="F115" s="59">
        <v>20479</v>
      </c>
      <c r="G115" s="59">
        <v>20479</v>
      </c>
      <c r="H115" s="59">
        <v>20479</v>
      </c>
      <c r="I115" s="59">
        <v>20479</v>
      </c>
      <c r="J115" s="59">
        <v>20479</v>
      </c>
      <c r="K115" s="59">
        <v>20479</v>
      </c>
      <c r="L115" s="59">
        <v>20479</v>
      </c>
      <c r="M115" s="59">
        <v>20479</v>
      </c>
      <c r="N115" s="59">
        <v>20479</v>
      </c>
      <c r="O115" s="59">
        <v>20479</v>
      </c>
      <c r="P115" s="59">
        <v>20469</v>
      </c>
      <c r="Q115" s="59">
        <v>20469</v>
      </c>
      <c r="R115" s="59">
        <v>20478138</v>
      </c>
      <c r="S115" s="90"/>
      <c r="T115" s="74" t="s">
        <v>3465</v>
      </c>
      <c r="U115" s="55">
        <v>0</v>
      </c>
      <c r="W115" s="91"/>
      <c r="X115" s="90"/>
    </row>
    <row r="116" spans="1:24" ht="13.2" x14ac:dyDescent="0.25">
      <c r="A116" s="59" t="s">
        <v>4029</v>
      </c>
      <c r="B116" s="59" t="s">
        <v>5431</v>
      </c>
      <c r="C116" s="59" t="s">
        <v>5458</v>
      </c>
      <c r="D116" s="59" t="s">
        <v>121</v>
      </c>
      <c r="E116" s="59">
        <v>0</v>
      </c>
      <c r="F116" s="59">
        <v>0</v>
      </c>
      <c r="G116" s="59">
        <v>0</v>
      </c>
      <c r="H116" s="59">
        <v>0</v>
      </c>
      <c r="I116" s="59">
        <v>0</v>
      </c>
      <c r="J116" s="59">
        <v>0</v>
      </c>
      <c r="K116" s="59">
        <v>0</v>
      </c>
      <c r="L116" s="59">
        <v>0</v>
      </c>
      <c r="M116" s="59">
        <v>0</v>
      </c>
      <c r="N116" s="59">
        <v>0</v>
      </c>
      <c r="O116" s="59">
        <v>0</v>
      </c>
      <c r="P116" s="59">
        <v>0</v>
      </c>
      <c r="Q116" s="59">
        <v>0</v>
      </c>
      <c r="R116" s="59">
        <v>0</v>
      </c>
      <c r="S116" s="90"/>
      <c r="T116" s="74" t="s">
        <v>6770</v>
      </c>
      <c r="U116" s="55">
        <v>2414</v>
      </c>
      <c r="W116" s="90"/>
      <c r="X116" s="90"/>
    </row>
    <row r="117" spans="1:24" ht="13.2" x14ac:dyDescent="0.25">
      <c r="A117" s="59" t="s">
        <v>4030</v>
      </c>
      <c r="B117" s="59" t="s">
        <v>5431</v>
      </c>
      <c r="C117" s="59" t="s">
        <v>5459</v>
      </c>
      <c r="D117" s="59" t="s">
        <v>121</v>
      </c>
      <c r="E117" s="59">
        <v>0</v>
      </c>
      <c r="F117" s="59">
        <v>0</v>
      </c>
      <c r="G117" s="59">
        <v>0</v>
      </c>
      <c r="H117" s="59">
        <v>0</v>
      </c>
      <c r="I117" s="59">
        <v>0</v>
      </c>
      <c r="J117" s="59">
        <v>0</v>
      </c>
      <c r="K117" s="59">
        <v>0</v>
      </c>
      <c r="L117" s="59">
        <v>0</v>
      </c>
      <c r="M117" s="59">
        <v>0</v>
      </c>
      <c r="N117" s="59">
        <v>0</v>
      </c>
      <c r="O117" s="59">
        <v>0</v>
      </c>
      <c r="P117" s="59">
        <v>0</v>
      </c>
      <c r="Q117" s="59">
        <v>0</v>
      </c>
      <c r="R117" s="59">
        <v>0</v>
      </c>
      <c r="S117" s="90"/>
      <c r="T117" s="74" t="s">
        <v>6772</v>
      </c>
      <c r="U117" s="55">
        <v>58</v>
      </c>
      <c r="W117" s="90"/>
      <c r="X117" s="90"/>
    </row>
    <row r="118" spans="1:24" ht="13.2" x14ac:dyDescent="0.25">
      <c r="A118" s="59" t="s">
        <v>4031</v>
      </c>
      <c r="B118" s="59" t="s">
        <v>5460</v>
      </c>
      <c r="C118" s="59" t="s">
        <v>5461</v>
      </c>
      <c r="D118" s="59" t="s">
        <v>121</v>
      </c>
      <c r="E118" s="59">
        <v>7401</v>
      </c>
      <c r="F118" s="59">
        <v>7384</v>
      </c>
      <c r="G118" s="59">
        <v>7384</v>
      </c>
      <c r="H118" s="59">
        <v>7384</v>
      </c>
      <c r="I118" s="59">
        <v>7384</v>
      </c>
      <c r="J118" s="59">
        <v>7402</v>
      </c>
      <c r="K118" s="59">
        <v>7402</v>
      </c>
      <c r="L118" s="59">
        <v>7403</v>
      </c>
      <c r="M118" s="59">
        <v>7403</v>
      </c>
      <c r="N118" s="59">
        <v>7404</v>
      </c>
      <c r="O118" s="59">
        <v>7404</v>
      </c>
      <c r="P118" s="59">
        <v>7405</v>
      </c>
      <c r="Q118" s="59">
        <v>7339</v>
      </c>
      <c r="R118" s="59">
        <v>7394003</v>
      </c>
      <c r="S118" s="90"/>
      <c r="T118" s="74" t="s">
        <v>6774</v>
      </c>
      <c r="U118" s="55">
        <v>219</v>
      </c>
      <c r="W118" s="90"/>
      <c r="X118" s="90"/>
    </row>
    <row r="119" spans="1:24" ht="13.2" x14ac:dyDescent="0.25">
      <c r="A119" s="59" t="s">
        <v>4032</v>
      </c>
      <c r="B119" s="59" t="s">
        <v>5460</v>
      </c>
      <c r="C119" s="59" t="s">
        <v>5462</v>
      </c>
      <c r="D119" s="59" t="s">
        <v>121</v>
      </c>
      <c r="E119" s="59">
        <v>2273</v>
      </c>
      <c r="F119" s="59">
        <v>2273</v>
      </c>
      <c r="G119" s="59">
        <v>2273</v>
      </c>
      <c r="H119" s="59">
        <v>2273</v>
      </c>
      <c r="I119" s="59">
        <v>2273</v>
      </c>
      <c r="J119" s="59">
        <v>2273</v>
      </c>
      <c r="K119" s="59">
        <v>2273</v>
      </c>
      <c r="L119" s="59">
        <v>2273</v>
      </c>
      <c r="M119" s="59">
        <v>2273</v>
      </c>
      <c r="N119" s="59">
        <v>2273</v>
      </c>
      <c r="O119" s="59">
        <v>2273</v>
      </c>
      <c r="P119" s="59">
        <v>2273</v>
      </c>
      <c r="Q119" s="59">
        <v>2273</v>
      </c>
      <c r="R119" s="59">
        <v>2272861</v>
      </c>
      <c r="S119" s="90"/>
      <c r="T119" s="74" t="s">
        <v>6776</v>
      </c>
      <c r="U119" s="55">
        <v>0</v>
      </c>
      <c r="W119" s="90"/>
      <c r="X119" s="90"/>
    </row>
    <row r="120" spans="1:24" ht="13.2" x14ac:dyDescent="0.25">
      <c r="A120" s="59" t="s">
        <v>4033</v>
      </c>
      <c r="B120" s="59" t="s">
        <v>5460</v>
      </c>
      <c r="C120" s="59" t="s">
        <v>5463</v>
      </c>
      <c r="D120" s="59" t="s">
        <v>121</v>
      </c>
      <c r="E120" s="59">
        <v>0</v>
      </c>
      <c r="F120" s="59">
        <v>0</v>
      </c>
      <c r="G120" s="59">
        <v>0</v>
      </c>
      <c r="H120" s="59">
        <v>0</v>
      </c>
      <c r="I120" s="59">
        <v>0</v>
      </c>
      <c r="J120" s="59">
        <v>0</v>
      </c>
      <c r="K120" s="59">
        <v>0</v>
      </c>
      <c r="L120" s="59">
        <v>0</v>
      </c>
      <c r="M120" s="59">
        <v>0</v>
      </c>
      <c r="N120" s="59">
        <v>0</v>
      </c>
      <c r="O120" s="59">
        <v>0</v>
      </c>
      <c r="P120" s="59">
        <v>0</v>
      </c>
      <c r="Q120" s="59">
        <v>0</v>
      </c>
      <c r="R120" s="59">
        <v>0</v>
      </c>
      <c r="S120" s="90"/>
      <c r="T120" s="74" t="s">
        <v>3475</v>
      </c>
      <c r="U120" s="55">
        <v>0</v>
      </c>
      <c r="W120" s="90"/>
      <c r="X120" s="90"/>
    </row>
    <row r="121" spans="1:24" ht="13.2" x14ac:dyDescent="0.25">
      <c r="A121" s="59" t="s">
        <v>4034</v>
      </c>
      <c r="B121" s="59" t="s">
        <v>5460</v>
      </c>
      <c r="C121" s="59" t="s">
        <v>5464</v>
      </c>
      <c r="D121" s="59" t="s">
        <v>121</v>
      </c>
      <c r="E121" s="59">
        <v>4148</v>
      </c>
      <c r="F121" s="59">
        <v>4130</v>
      </c>
      <c r="G121" s="59">
        <v>4130</v>
      </c>
      <c r="H121" s="59">
        <v>4130</v>
      </c>
      <c r="I121" s="59">
        <v>4130</v>
      </c>
      <c r="J121" s="59">
        <v>4149</v>
      </c>
      <c r="K121" s="59">
        <v>4149</v>
      </c>
      <c r="L121" s="59">
        <v>4150</v>
      </c>
      <c r="M121" s="59">
        <v>4150</v>
      </c>
      <c r="N121" s="59">
        <v>4150</v>
      </c>
      <c r="O121" s="59">
        <v>4151</v>
      </c>
      <c r="P121" s="59">
        <v>4152</v>
      </c>
      <c r="Q121" s="59">
        <v>4085</v>
      </c>
      <c r="R121" s="59">
        <v>4140585</v>
      </c>
      <c r="S121" s="90"/>
      <c r="T121" s="74" t="s">
        <v>5703</v>
      </c>
      <c r="U121" s="55">
        <v>0</v>
      </c>
      <c r="W121" s="90"/>
      <c r="X121" s="90"/>
    </row>
    <row r="122" spans="1:24" ht="13.2" x14ac:dyDescent="0.25">
      <c r="A122" s="59" t="s">
        <v>4035</v>
      </c>
      <c r="B122" s="59" t="s">
        <v>5460</v>
      </c>
      <c r="C122" s="59" t="s">
        <v>5465</v>
      </c>
      <c r="D122" s="59" t="s">
        <v>121</v>
      </c>
      <c r="E122" s="59">
        <v>0</v>
      </c>
      <c r="F122" s="59">
        <v>0</v>
      </c>
      <c r="G122" s="59">
        <v>0</v>
      </c>
      <c r="H122" s="59">
        <v>0</v>
      </c>
      <c r="I122" s="59">
        <v>0</v>
      </c>
      <c r="J122" s="59">
        <v>0</v>
      </c>
      <c r="K122" s="59">
        <v>0</v>
      </c>
      <c r="L122" s="59">
        <v>0</v>
      </c>
      <c r="M122" s="59">
        <v>0</v>
      </c>
      <c r="N122" s="59">
        <v>0</v>
      </c>
      <c r="O122" s="59">
        <v>0</v>
      </c>
      <c r="P122" s="59">
        <v>0</v>
      </c>
      <c r="Q122" s="59">
        <v>0</v>
      </c>
      <c r="R122" s="59">
        <v>0</v>
      </c>
      <c r="S122" s="90"/>
      <c r="T122" s="74" t="s">
        <v>143</v>
      </c>
      <c r="U122" s="55">
        <v>3976732</v>
      </c>
      <c r="W122" s="90"/>
      <c r="X122" s="90"/>
    </row>
    <row r="123" spans="1:24" ht="13.2" x14ac:dyDescent="0.25">
      <c r="A123" s="59" t="s">
        <v>4036</v>
      </c>
      <c r="B123" s="59" t="s">
        <v>5460</v>
      </c>
      <c r="C123" s="59" t="s">
        <v>5466</v>
      </c>
      <c r="D123" s="59" t="s">
        <v>121</v>
      </c>
      <c r="E123" s="59">
        <v>7629</v>
      </c>
      <c r="F123" s="59">
        <v>7144</v>
      </c>
      <c r="G123" s="59">
        <v>7145</v>
      </c>
      <c r="H123" s="59">
        <v>7146</v>
      </c>
      <c r="I123" s="59">
        <v>7149</v>
      </c>
      <c r="J123" s="59">
        <v>7150</v>
      </c>
      <c r="K123" s="59">
        <v>7162</v>
      </c>
      <c r="L123" s="59">
        <v>7144</v>
      </c>
      <c r="M123" s="59">
        <v>7231</v>
      </c>
      <c r="N123" s="59">
        <v>7235</v>
      </c>
      <c r="O123" s="59">
        <v>7236</v>
      </c>
      <c r="P123" s="59">
        <v>7236</v>
      </c>
      <c r="Q123" s="59">
        <v>7258</v>
      </c>
      <c r="R123" s="59">
        <v>7201920</v>
      </c>
      <c r="S123" s="90"/>
      <c r="V123" s="90"/>
      <c r="W123" s="90"/>
      <c r="X123" s="90"/>
    </row>
    <row r="124" spans="1:24" ht="13.2" x14ac:dyDescent="0.25">
      <c r="A124" s="59" t="s">
        <v>4037</v>
      </c>
      <c r="B124" s="59" t="s">
        <v>5460</v>
      </c>
      <c r="C124" s="59" t="s">
        <v>5467</v>
      </c>
      <c r="D124" s="59" t="s">
        <v>121</v>
      </c>
      <c r="E124" s="59">
        <v>7639</v>
      </c>
      <c r="F124" s="59">
        <v>7639</v>
      </c>
      <c r="G124" s="59">
        <v>7639</v>
      </c>
      <c r="H124" s="59">
        <v>7639</v>
      </c>
      <c r="I124" s="59">
        <v>7639</v>
      </c>
      <c r="J124" s="59">
        <v>7639</v>
      </c>
      <c r="K124" s="59">
        <v>7639</v>
      </c>
      <c r="L124" s="59">
        <v>7639</v>
      </c>
      <c r="M124" s="59">
        <v>7639</v>
      </c>
      <c r="N124" s="59">
        <v>7639</v>
      </c>
      <c r="O124" s="59">
        <v>7639</v>
      </c>
      <c r="P124" s="59">
        <v>7639</v>
      </c>
      <c r="Q124" s="59">
        <v>7639</v>
      </c>
      <c r="R124" s="59">
        <v>7639006</v>
      </c>
      <c r="S124" s="90"/>
      <c r="V124" s="90"/>
      <c r="W124" s="90"/>
      <c r="X124" s="90"/>
    </row>
    <row r="125" spans="1:24" ht="13.2" x14ac:dyDescent="0.25">
      <c r="A125" s="59" t="s">
        <v>4038</v>
      </c>
      <c r="B125" s="59" t="s">
        <v>5460</v>
      </c>
      <c r="C125" s="59" t="s">
        <v>5468</v>
      </c>
      <c r="D125" s="59" t="s">
        <v>121</v>
      </c>
      <c r="E125" s="59">
        <v>0</v>
      </c>
      <c r="F125" s="59">
        <v>0</v>
      </c>
      <c r="G125" s="59">
        <v>0</v>
      </c>
      <c r="H125" s="59">
        <v>0</v>
      </c>
      <c r="I125" s="59">
        <v>0</v>
      </c>
      <c r="J125" s="59">
        <v>0</v>
      </c>
      <c r="K125" s="59">
        <v>0</v>
      </c>
      <c r="L125" s="59">
        <v>0</v>
      </c>
      <c r="M125" s="59">
        <v>0</v>
      </c>
      <c r="N125" s="59">
        <v>0</v>
      </c>
      <c r="O125" s="59">
        <v>0</v>
      </c>
      <c r="P125" s="59">
        <v>0</v>
      </c>
      <c r="Q125" s="59">
        <v>0</v>
      </c>
      <c r="R125" s="59">
        <v>0</v>
      </c>
      <c r="S125" s="90"/>
      <c r="V125" s="90"/>
      <c r="W125" s="90"/>
      <c r="X125" s="90"/>
    </row>
    <row r="126" spans="1:24" ht="13.2" x14ac:dyDescent="0.25">
      <c r="A126" s="59" t="s">
        <v>4039</v>
      </c>
      <c r="B126" s="59" t="s">
        <v>5460</v>
      </c>
      <c r="C126" s="59" t="s">
        <v>5469</v>
      </c>
      <c r="D126" s="59" t="s">
        <v>121</v>
      </c>
      <c r="E126" s="59">
        <v>6911</v>
      </c>
      <c r="F126" s="59">
        <v>6465</v>
      </c>
      <c r="G126" s="59">
        <v>6466</v>
      </c>
      <c r="H126" s="59">
        <v>6467</v>
      </c>
      <c r="I126" s="59">
        <v>6470</v>
      </c>
      <c r="J126" s="59">
        <v>6471</v>
      </c>
      <c r="K126" s="59">
        <v>6483</v>
      </c>
      <c r="L126" s="59">
        <v>6465</v>
      </c>
      <c r="M126" s="59">
        <v>6552</v>
      </c>
      <c r="N126" s="59">
        <v>6556</v>
      </c>
      <c r="O126" s="59">
        <v>6556</v>
      </c>
      <c r="P126" s="59">
        <v>6556</v>
      </c>
      <c r="Q126" s="59">
        <v>6568</v>
      </c>
      <c r="R126" s="59">
        <v>6520403</v>
      </c>
      <c r="S126" s="90"/>
      <c r="V126" s="90"/>
      <c r="W126" s="90"/>
      <c r="X126" s="90"/>
    </row>
    <row r="127" spans="1:24" ht="13.2" x14ac:dyDescent="0.25">
      <c r="A127" s="59" t="s">
        <v>4040</v>
      </c>
      <c r="B127" s="59" t="s">
        <v>5460</v>
      </c>
      <c r="C127" s="59" t="s">
        <v>5470</v>
      </c>
      <c r="D127" s="59" t="s">
        <v>121</v>
      </c>
      <c r="E127" s="59">
        <v>0</v>
      </c>
      <c r="F127" s="59">
        <v>0</v>
      </c>
      <c r="G127" s="59">
        <v>0</v>
      </c>
      <c r="H127" s="59">
        <v>0</v>
      </c>
      <c r="I127" s="59">
        <v>0</v>
      </c>
      <c r="J127" s="59">
        <v>0</v>
      </c>
      <c r="K127" s="59">
        <v>0</v>
      </c>
      <c r="L127" s="59">
        <v>0</v>
      </c>
      <c r="M127" s="59">
        <v>0</v>
      </c>
      <c r="N127" s="59">
        <v>0</v>
      </c>
      <c r="O127" s="59">
        <v>0</v>
      </c>
      <c r="P127" s="59">
        <v>0</v>
      </c>
      <c r="Q127" s="59">
        <v>0</v>
      </c>
      <c r="R127" s="59">
        <v>0</v>
      </c>
      <c r="S127" s="90"/>
      <c r="V127" s="90"/>
      <c r="W127" s="90"/>
      <c r="X127" s="90"/>
    </row>
    <row r="128" spans="1:24" ht="13.2" x14ac:dyDescent="0.25">
      <c r="A128" s="59" t="s">
        <v>4041</v>
      </c>
      <c r="B128" s="59" t="s">
        <v>5460</v>
      </c>
      <c r="C128" s="59" t="s">
        <v>5471</v>
      </c>
      <c r="D128" s="59" t="s">
        <v>121</v>
      </c>
      <c r="E128" s="59">
        <v>0</v>
      </c>
      <c r="F128" s="59">
        <v>0</v>
      </c>
      <c r="G128" s="59">
        <v>0</v>
      </c>
      <c r="H128" s="59">
        <v>0</v>
      </c>
      <c r="I128" s="59">
        <v>0</v>
      </c>
      <c r="J128" s="59">
        <v>0</v>
      </c>
      <c r="K128" s="59">
        <v>0</v>
      </c>
      <c r="L128" s="59">
        <v>0</v>
      </c>
      <c r="M128" s="59">
        <v>0</v>
      </c>
      <c r="N128" s="59">
        <v>0</v>
      </c>
      <c r="O128" s="59">
        <v>0</v>
      </c>
      <c r="P128" s="59">
        <v>0</v>
      </c>
      <c r="Q128" s="59">
        <v>0</v>
      </c>
      <c r="R128" s="59">
        <v>0</v>
      </c>
      <c r="S128" s="90"/>
      <c r="V128" s="90"/>
      <c r="W128" s="90"/>
      <c r="X128" s="90"/>
    </row>
    <row r="129" spans="1:24" ht="13.2" x14ac:dyDescent="0.25">
      <c r="A129" s="59" t="s">
        <v>4042</v>
      </c>
      <c r="B129" s="59" t="s">
        <v>5460</v>
      </c>
      <c r="C129" s="59" t="s">
        <v>5472</v>
      </c>
      <c r="D129" s="59" t="s">
        <v>121</v>
      </c>
      <c r="E129" s="59">
        <v>0</v>
      </c>
      <c r="F129" s="59">
        <v>0</v>
      </c>
      <c r="G129" s="59">
        <v>0</v>
      </c>
      <c r="H129" s="59">
        <v>0</v>
      </c>
      <c r="I129" s="59">
        <v>0</v>
      </c>
      <c r="J129" s="59">
        <v>0</v>
      </c>
      <c r="K129" s="59">
        <v>0</v>
      </c>
      <c r="L129" s="59">
        <v>0</v>
      </c>
      <c r="M129" s="59">
        <v>0</v>
      </c>
      <c r="N129" s="59">
        <v>0</v>
      </c>
      <c r="O129" s="59">
        <v>0</v>
      </c>
      <c r="P129" s="59">
        <v>0</v>
      </c>
      <c r="Q129" s="59">
        <v>0</v>
      </c>
      <c r="R129" s="59">
        <v>0</v>
      </c>
      <c r="S129" s="90"/>
      <c r="V129" s="90"/>
      <c r="W129" s="90"/>
      <c r="X129" s="90"/>
    </row>
    <row r="130" spans="1:24" ht="13.2" x14ac:dyDescent="0.25">
      <c r="A130" s="59" t="s">
        <v>4043</v>
      </c>
      <c r="B130" s="59" t="s">
        <v>5460</v>
      </c>
      <c r="C130" s="59" t="s">
        <v>5473</v>
      </c>
      <c r="D130" s="59" t="s">
        <v>121</v>
      </c>
      <c r="E130" s="59">
        <v>1679</v>
      </c>
      <c r="F130" s="59">
        <v>1679</v>
      </c>
      <c r="G130" s="59">
        <v>1679</v>
      </c>
      <c r="H130" s="59">
        <v>1679</v>
      </c>
      <c r="I130" s="59">
        <v>1679</v>
      </c>
      <c r="J130" s="59">
        <v>1679</v>
      </c>
      <c r="K130" s="59">
        <v>1679</v>
      </c>
      <c r="L130" s="59">
        <v>1679</v>
      </c>
      <c r="M130" s="59">
        <v>1679</v>
      </c>
      <c r="N130" s="59">
        <v>1679</v>
      </c>
      <c r="O130" s="59">
        <v>1679</v>
      </c>
      <c r="P130" s="59">
        <v>1679</v>
      </c>
      <c r="Q130" s="59">
        <v>1679</v>
      </c>
      <c r="R130" s="59">
        <v>1678559</v>
      </c>
      <c r="S130" s="90"/>
      <c r="V130" s="90"/>
      <c r="W130" s="90"/>
      <c r="X130" s="90"/>
    </row>
    <row r="131" spans="1:24" ht="13.2" x14ac:dyDescent="0.25">
      <c r="A131" s="59" t="s">
        <v>4044</v>
      </c>
      <c r="B131" s="59" t="s">
        <v>5460</v>
      </c>
      <c r="C131" s="59" t="s">
        <v>5474</v>
      </c>
      <c r="D131" s="59" t="s">
        <v>121</v>
      </c>
      <c r="E131" s="59">
        <v>0</v>
      </c>
      <c r="F131" s="59">
        <v>0</v>
      </c>
      <c r="G131" s="59">
        <v>0</v>
      </c>
      <c r="H131" s="59">
        <v>0</v>
      </c>
      <c r="I131" s="59">
        <v>0</v>
      </c>
      <c r="J131" s="59">
        <v>0</v>
      </c>
      <c r="K131" s="59">
        <v>0</v>
      </c>
      <c r="L131" s="59">
        <v>0</v>
      </c>
      <c r="M131" s="59">
        <v>0</v>
      </c>
      <c r="N131" s="59">
        <v>0</v>
      </c>
      <c r="O131" s="59">
        <v>0</v>
      </c>
      <c r="P131" s="59">
        <v>0</v>
      </c>
      <c r="Q131" s="59">
        <v>0</v>
      </c>
      <c r="R131" s="59">
        <v>0</v>
      </c>
      <c r="S131" s="90"/>
      <c r="V131" s="90"/>
      <c r="W131" s="90"/>
      <c r="X131" s="90"/>
    </row>
    <row r="132" spans="1:24" ht="13.2" x14ac:dyDescent="0.25">
      <c r="A132" s="59" t="s">
        <v>4045</v>
      </c>
      <c r="B132" s="59" t="s">
        <v>5460</v>
      </c>
      <c r="C132" s="59" t="s">
        <v>5475</v>
      </c>
      <c r="D132" s="59" t="s">
        <v>121</v>
      </c>
      <c r="E132" s="59">
        <v>1412</v>
      </c>
      <c r="F132" s="59">
        <v>1412</v>
      </c>
      <c r="G132" s="59">
        <v>1412</v>
      </c>
      <c r="H132" s="59">
        <v>1412</v>
      </c>
      <c r="I132" s="59">
        <v>1412</v>
      </c>
      <c r="J132" s="59">
        <v>1412</v>
      </c>
      <c r="K132" s="59">
        <v>1412</v>
      </c>
      <c r="L132" s="59">
        <v>1412</v>
      </c>
      <c r="M132" s="59">
        <v>1412</v>
      </c>
      <c r="N132" s="59">
        <v>1412</v>
      </c>
      <c r="O132" s="59">
        <v>1412</v>
      </c>
      <c r="P132" s="59">
        <v>1412</v>
      </c>
      <c r="Q132" s="59">
        <v>1412</v>
      </c>
      <c r="R132" s="59">
        <v>1412095</v>
      </c>
      <c r="S132" s="90"/>
      <c r="V132" s="90"/>
      <c r="W132" s="90"/>
      <c r="X132" s="90"/>
    </row>
    <row r="133" spans="1:24" ht="13.2" x14ac:dyDescent="0.25">
      <c r="A133" s="59" t="s">
        <v>4046</v>
      </c>
      <c r="B133" s="59" t="s">
        <v>5460</v>
      </c>
      <c r="C133" s="59" t="s">
        <v>5476</v>
      </c>
      <c r="D133" s="59" t="s">
        <v>121</v>
      </c>
      <c r="E133" s="59">
        <v>0</v>
      </c>
      <c r="F133" s="59">
        <v>0</v>
      </c>
      <c r="G133" s="59">
        <v>0</v>
      </c>
      <c r="H133" s="59">
        <v>0</v>
      </c>
      <c r="I133" s="59">
        <v>0</v>
      </c>
      <c r="J133" s="59">
        <v>0</v>
      </c>
      <c r="K133" s="59">
        <v>0</v>
      </c>
      <c r="L133" s="59">
        <v>0</v>
      </c>
      <c r="M133" s="59">
        <v>0</v>
      </c>
      <c r="N133" s="59">
        <v>0</v>
      </c>
      <c r="O133" s="59">
        <v>0</v>
      </c>
      <c r="P133" s="59">
        <v>0</v>
      </c>
      <c r="Q133" s="59">
        <v>0</v>
      </c>
      <c r="R133" s="59">
        <v>0</v>
      </c>
      <c r="S133" s="90"/>
      <c r="V133" s="90"/>
      <c r="W133" s="90"/>
      <c r="X133" s="90"/>
    </row>
    <row r="134" spans="1:24" ht="13.2" x14ac:dyDescent="0.25">
      <c r="A134" s="59" t="s">
        <v>4047</v>
      </c>
      <c r="B134" s="59" t="s">
        <v>5460</v>
      </c>
      <c r="C134" s="59" t="s">
        <v>5477</v>
      </c>
      <c r="D134" s="59" t="s">
        <v>121</v>
      </c>
      <c r="E134" s="59">
        <v>962</v>
      </c>
      <c r="F134" s="59">
        <v>962</v>
      </c>
      <c r="G134" s="59">
        <v>962</v>
      </c>
      <c r="H134" s="59">
        <v>962</v>
      </c>
      <c r="I134" s="59">
        <v>962</v>
      </c>
      <c r="J134" s="59">
        <v>962</v>
      </c>
      <c r="K134" s="59">
        <v>962</v>
      </c>
      <c r="L134" s="59">
        <v>962</v>
      </c>
      <c r="M134" s="59">
        <v>962</v>
      </c>
      <c r="N134" s="59">
        <v>962</v>
      </c>
      <c r="O134" s="59">
        <v>962</v>
      </c>
      <c r="P134" s="59">
        <v>962</v>
      </c>
      <c r="Q134" s="59">
        <v>962</v>
      </c>
      <c r="R134" s="59">
        <v>962487</v>
      </c>
      <c r="S134" s="90"/>
      <c r="V134" s="90"/>
      <c r="W134" s="90"/>
      <c r="X134" s="90"/>
    </row>
    <row r="135" spans="1:24" ht="13.2" x14ac:dyDescent="0.25">
      <c r="A135" s="59" t="s">
        <v>4048</v>
      </c>
      <c r="B135" s="59" t="s">
        <v>5460</v>
      </c>
      <c r="C135" s="59" t="s">
        <v>5478</v>
      </c>
      <c r="D135" s="59" t="s">
        <v>121</v>
      </c>
      <c r="E135" s="59">
        <v>0</v>
      </c>
      <c r="F135" s="59">
        <v>0</v>
      </c>
      <c r="G135" s="59">
        <v>0</v>
      </c>
      <c r="H135" s="59">
        <v>0</v>
      </c>
      <c r="I135" s="59">
        <v>0</v>
      </c>
      <c r="J135" s="59">
        <v>0</v>
      </c>
      <c r="K135" s="59">
        <v>0</v>
      </c>
      <c r="L135" s="59">
        <v>0</v>
      </c>
      <c r="M135" s="59">
        <v>0</v>
      </c>
      <c r="N135" s="59">
        <v>0</v>
      </c>
      <c r="O135" s="59">
        <v>0</v>
      </c>
      <c r="P135" s="59">
        <v>0</v>
      </c>
      <c r="Q135" s="59">
        <v>0</v>
      </c>
      <c r="R135" s="59">
        <v>0</v>
      </c>
      <c r="S135" s="90"/>
      <c r="V135" s="90"/>
      <c r="W135" s="90"/>
      <c r="X135" s="90"/>
    </row>
    <row r="136" spans="1:24" ht="13.2" x14ac:dyDescent="0.25">
      <c r="A136" s="59" t="s">
        <v>4049</v>
      </c>
      <c r="B136" s="59" t="s">
        <v>5460</v>
      </c>
      <c r="C136" s="59" t="s">
        <v>5479</v>
      </c>
      <c r="D136" s="59" t="s">
        <v>121</v>
      </c>
      <c r="E136" s="59">
        <v>0</v>
      </c>
      <c r="F136" s="59">
        <v>0</v>
      </c>
      <c r="G136" s="59">
        <v>0</v>
      </c>
      <c r="H136" s="59">
        <v>0</v>
      </c>
      <c r="I136" s="59">
        <v>0</v>
      </c>
      <c r="J136" s="59">
        <v>0</v>
      </c>
      <c r="K136" s="59">
        <v>0</v>
      </c>
      <c r="L136" s="59">
        <v>0</v>
      </c>
      <c r="M136" s="59">
        <v>0</v>
      </c>
      <c r="N136" s="59">
        <v>0</v>
      </c>
      <c r="O136" s="59">
        <v>0</v>
      </c>
      <c r="P136" s="59">
        <v>0</v>
      </c>
      <c r="Q136" s="59">
        <v>0</v>
      </c>
      <c r="R136" s="59">
        <v>0</v>
      </c>
      <c r="S136" s="90"/>
      <c r="V136" s="90"/>
      <c r="W136" s="90"/>
      <c r="X136" s="90"/>
    </row>
    <row r="137" spans="1:24" ht="13.2" x14ac:dyDescent="0.25">
      <c r="A137" s="59" t="s">
        <v>4050</v>
      </c>
      <c r="B137" s="59" t="s">
        <v>5460</v>
      </c>
      <c r="C137" s="59" t="s">
        <v>5480</v>
      </c>
      <c r="D137" s="59" t="s">
        <v>121</v>
      </c>
      <c r="E137" s="59">
        <v>0</v>
      </c>
      <c r="F137" s="59">
        <v>0</v>
      </c>
      <c r="G137" s="59">
        <v>0</v>
      </c>
      <c r="H137" s="59">
        <v>0</v>
      </c>
      <c r="I137" s="59">
        <v>0</v>
      </c>
      <c r="J137" s="59">
        <v>0</v>
      </c>
      <c r="K137" s="59">
        <v>0</v>
      </c>
      <c r="L137" s="59">
        <v>0</v>
      </c>
      <c r="M137" s="59">
        <v>0</v>
      </c>
      <c r="N137" s="59">
        <v>0</v>
      </c>
      <c r="O137" s="59">
        <v>0</v>
      </c>
      <c r="P137" s="59">
        <v>0</v>
      </c>
      <c r="Q137" s="59">
        <v>0</v>
      </c>
      <c r="R137" s="59">
        <v>0</v>
      </c>
      <c r="S137" s="90"/>
      <c r="V137" s="90"/>
      <c r="W137" s="90"/>
      <c r="X137" s="90"/>
    </row>
    <row r="138" spans="1:24" ht="13.2" x14ac:dyDescent="0.25">
      <c r="A138" s="59" t="s">
        <v>4051</v>
      </c>
      <c r="B138" s="59" t="s">
        <v>5460</v>
      </c>
      <c r="C138" s="59" t="s">
        <v>5481</v>
      </c>
      <c r="D138" s="59" t="s">
        <v>121</v>
      </c>
      <c r="E138" s="59">
        <v>7301</v>
      </c>
      <c r="F138" s="59">
        <v>7301</v>
      </c>
      <c r="G138" s="59">
        <v>7301</v>
      </c>
      <c r="H138" s="59">
        <v>7301</v>
      </c>
      <c r="I138" s="59">
        <v>7301</v>
      </c>
      <c r="J138" s="59">
        <v>7301</v>
      </c>
      <c r="K138" s="59">
        <v>7301</v>
      </c>
      <c r="L138" s="59">
        <v>7301</v>
      </c>
      <c r="M138" s="59">
        <v>7301</v>
      </c>
      <c r="N138" s="59">
        <v>7301</v>
      </c>
      <c r="O138" s="59">
        <v>7301</v>
      </c>
      <c r="P138" s="59">
        <v>7301</v>
      </c>
      <c r="Q138" s="59">
        <v>7301</v>
      </c>
      <c r="R138" s="59">
        <v>7300879</v>
      </c>
      <c r="S138" s="90"/>
      <c r="V138" s="90"/>
      <c r="W138" s="90"/>
      <c r="X138" s="90"/>
    </row>
    <row r="139" spans="1:24" ht="13.2" x14ac:dyDescent="0.25">
      <c r="A139" s="59" t="s">
        <v>4052</v>
      </c>
      <c r="B139" s="59" t="s">
        <v>5460</v>
      </c>
      <c r="C139" s="59" t="s">
        <v>5482</v>
      </c>
      <c r="D139" s="59" t="s">
        <v>121</v>
      </c>
      <c r="E139" s="59">
        <v>0</v>
      </c>
      <c r="F139" s="59">
        <v>0</v>
      </c>
      <c r="G139" s="59">
        <v>0</v>
      </c>
      <c r="H139" s="59">
        <v>0</v>
      </c>
      <c r="I139" s="59">
        <v>0</v>
      </c>
      <c r="J139" s="59">
        <v>0</v>
      </c>
      <c r="K139" s="59">
        <v>0</v>
      </c>
      <c r="L139" s="59">
        <v>0</v>
      </c>
      <c r="M139" s="59">
        <v>0</v>
      </c>
      <c r="N139" s="59">
        <v>0</v>
      </c>
      <c r="O139" s="59">
        <v>0</v>
      </c>
      <c r="P139" s="59">
        <v>0</v>
      </c>
      <c r="Q139" s="59">
        <v>0</v>
      </c>
      <c r="R139" s="59">
        <v>0</v>
      </c>
      <c r="S139" s="90"/>
      <c r="V139" s="90"/>
      <c r="W139" s="90"/>
      <c r="X139" s="90"/>
    </row>
    <row r="140" spans="1:24" ht="13.2" x14ac:dyDescent="0.25">
      <c r="A140" s="59" t="s">
        <v>4053</v>
      </c>
      <c r="B140" s="59" t="s">
        <v>5460</v>
      </c>
      <c r="C140" s="59" t="s">
        <v>5483</v>
      </c>
      <c r="D140" s="59" t="s">
        <v>121</v>
      </c>
      <c r="E140" s="59">
        <v>2200</v>
      </c>
      <c r="F140" s="59">
        <v>2200</v>
      </c>
      <c r="G140" s="59">
        <v>2200</v>
      </c>
      <c r="H140" s="59">
        <v>2200</v>
      </c>
      <c r="I140" s="59">
        <v>2200</v>
      </c>
      <c r="J140" s="59">
        <v>2200</v>
      </c>
      <c r="K140" s="59">
        <v>2200</v>
      </c>
      <c r="L140" s="59">
        <v>2200</v>
      </c>
      <c r="M140" s="59">
        <v>2200</v>
      </c>
      <c r="N140" s="59">
        <v>2200</v>
      </c>
      <c r="O140" s="59">
        <v>2200</v>
      </c>
      <c r="P140" s="59">
        <v>2200</v>
      </c>
      <c r="Q140" s="59">
        <v>2200</v>
      </c>
      <c r="R140" s="59">
        <v>2199936</v>
      </c>
      <c r="S140" s="90"/>
      <c r="V140" s="90"/>
      <c r="W140" s="90"/>
      <c r="X140" s="90"/>
    </row>
    <row r="141" spans="1:24" ht="13.2" x14ac:dyDescent="0.25">
      <c r="A141" s="59" t="s">
        <v>4054</v>
      </c>
      <c r="B141" s="59" t="s">
        <v>5460</v>
      </c>
      <c r="C141" s="59" t="s">
        <v>5484</v>
      </c>
      <c r="D141" s="59" t="s">
        <v>121</v>
      </c>
      <c r="E141" s="59">
        <v>0</v>
      </c>
      <c r="F141" s="59">
        <v>0</v>
      </c>
      <c r="G141" s="59">
        <v>0</v>
      </c>
      <c r="H141" s="59">
        <v>0</v>
      </c>
      <c r="I141" s="59">
        <v>0</v>
      </c>
      <c r="J141" s="59">
        <v>0</v>
      </c>
      <c r="K141" s="59">
        <v>0</v>
      </c>
      <c r="L141" s="59">
        <v>0</v>
      </c>
      <c r="M141" s="59">
        <v>0</v>
      </c>
      <c r="N141" s="59">
        <v>0</v>
      </c>
      <c r="O141" s="59">
        <v>0</v>
      </c>
      <c r="P141" s="59">
        <v>0</v>
      </c>
      <c r="Q141" s="59">
        <v>0</v>
      </c>
      <c r="R141" s="59">
        <v>0</v>
      </c>
      <c r="S141" s="90"/>
      <c r="V141" s="90"/>
      <c r="W141" s="90"/>
      <c r="X141" s="90"/>
    </row>
    <row r="142" spans="1:24" ht="13.2" x14ac:dyDescent="0.25">
      <c r="A142" s="59" t="s">
        <v>4055</v>
      </c>
      <c r="B142" s="59" t="s">
        <v>5460</v>
      </c>
      <c r="C142" s="59" t="s">
        <v>5485</v>
      </c>
      <c r="D142" s="59" t="s">
        <v>121</v>
      </c>
      <c r="E142" s="59">
        <v>10</v>
      </c>
      <c r="F142" s="59">
        <v>10</v>
      </c>
      <c r="G142" s="59">
        <v>10</v>
      </c>
      <c r="H142" s="59">
        <v>10</v>
      </c>
      <c r="I142" s="59">
        <v>10</v>
      </c>
      <c r="J142" s="59">
        <v>10</v>
      </c>
      <c r="K142" s="59">
        <v>10</v>
      </c>
      <c r="L142" s="59">
        <v>10</v>
      </c>
      <c r="M142" s="59">
        <v>10</v>
      </c>
      <c r="N142" s="59">
        <v>10</v>
      </c>
      <c r="O142" s="59">
        <v>78</v>
      </c>
      <c r="P142" s="59">
        <v>78</v>
      </c>
      <c r="Q142" s="59">
        <v>78</v>
      </c>
      <c r="R142" s="59">
        <v>24064</v>
      </c>
      <c r="S142" s="90"/>
      <c r="V142" s="90"/>
      <c r="W142" s="90"/>
      <c r="X142" s="90"/>
    </row>
    <row r="143" spans="1:24" ht="13.2" x14ac:dyDescent="0.25">
      <c r="A143" s="59" t="s">
        <v>4056</v>
      </c>
      <c r="B143" s="59" t="s">
        <v>5460</v>
      </c>
      <c r="C143" s="59" t="s">
        <v>5486</v>
      </c>
      <c r="D143" s="59" t="s">
        <v>121</v>
      </c>
      <c r="E143" s="59">
        <v>660</v>
      </c>
      <c r="F143" s="59">
        <v>660</v>
      </c>
      <c r="G143" s="59">
        <v>660</v>
      </c>
      <c r="H143" s="59">
        <v>660</v>
      </c>
      <c r="I143" s="59">
        <v>660</v>
      </c>
      <c r="J143" s="59">
        <v>660</v>
      </c>
      <c r="K143" s="59">
        <v>660</v>
      </c>
      <c r="L143" s="59">
        <v>660</v>
      </c>
      <c r="M143" s="59">
        <v>660</v>
      </c>
      <c r="N143" s="59">
        <v>660</v>
      </c>
      <c r="O143" s="59">
        <v>660</v>
      </c>
      <c r="P143" s="59">
        <v>660</v>
      </c>
      <c r="Q143" s="59">
        <v>660</v>
      </c>
      <c r="R143" s="59">
        <v>660424</v>
      </c>
      <c r="S143" s="90"/>
      <c r="V143" s="90"/>
      <c r="W143" s="90"/>
      <c r="X143" s="90"/>
    </row>
    <row r="144" spans="1:24" ht="13.2" x14ac:dyDescent="0.25">
      <c r="A144" s="59" t="s">
        <v>4057</v>
      </c>
      <c r="B144" s="59" t="s">
        <v>5460</v>
      </c>
      <c r="C144" s="59" t="s">
        <v>5487</v>
      </c>
      <c r="D144" s="59" t="s">
        <v>121</v>
      </c>
      <c r="E144" s="59">
        <v>0</v>
      </c>
      <c r="F144" s="59">
        <v>0</v>
      </c>
      <c r="G144" s="59">
        <v>0</v>
      </c>
      <c r="H144" s="59">
        <v>0</v>
      </c>
      <c r="I144" s="59">
        <v>0</v>
      </c>
      <c r="J144" s="59">
        <v>0</v>
      </c>
      <c r="K144" s="59">
        <v>0</v>
      </c>
      <c r="L144" s="59">
        <v>0</v>
      </c>
      <c r="M144" s="59">
        <v>0</v>
      </c>
      <c r="N144" s="59">
        <v>0</v>
      </c>
      <c r="O144" s="59">
        <v>0</v>
      </c>
      <c r="P144" s="59">
        <v>0</v>
      </c>
      <c r="Q144" s="59">
        <v>0</v>
      </c>
      <c r="R144" s="59">
        <v>0</v>
      </c>
      <c r="S144" s="90"/>
      <c r="V144" s="90"/>
      <c r="W144" s="90"/>
      <c r="X144" s="90"/>
    </row>
    <row r="145" spans="1:24" ht="13.2" x14ac:dyDescent="0.25">
      <c r="A145" s="59" t="s">
        <v>4058</v>
      </c>
      <c r="B145" s="59" t="s">
        <v>5460</v>
      </c>
      <c r="C145" s="59" t="s">
        <v>5488</v>
      </c>
      <c r="D145" s="59" t="s">
        <v>121</v>
      </c>
      <c r="E145" s="59">
        <v>0</v>
      </c>
      <c r="F145" s="59">
        <v>0</v>
      </c>
      <c r="G145" s="59">
        <v>0</v>
      </c>
      <c r="H145" s="59">
        <v>0</v>
      </c>
      <c r="I145" s="59">
        <v>0</v>
      </c>
      <c r="J145" s="59">
        <v>0</v>
      </c>
      <c r="K145" s="59">
        <v>0</v>
      </c>
      <c r="L145" s="59">
        <v>0</v>
      </c>
      <c r="M145" s="59">
        <v>0</v>
      </c>
      <c r="N145" s="59">
        <v>0</v>
      </c>
      <c r="O145" s="59">
        <v>0</v>
      </c>
      <c r="P145" s="59">
        <v>0</v>
      </c>
      <c r="Q145" s="59">
        <v>0</v>
      </c>
      <c r="R145" s="59">
        <v>0</v>
      </c>
      <c r="S145" s="90"/>
      <c r="V145" s="90"/>
      <c r="W145" s="90"/>
      <c r="X145" s="90"/>
    </row>
    <row r="146" spans="1:24" ht="13.2" x14ac:dyDescent="0.25">
      <c r="A146" s="59" t="s">
        <v>4059</v>
      </c>
      <c r="B146" s="59" t="s">
        <v>5489</v>
      </c>
      <c r="C146" s="59" t="s">
        <v>5490</v>
      </c>
      <c r="D146" s="59" t="s">
        <v>121</v>
      </c>
      <c r="E146" s="59">
        <v>0</v>
      </c>
      <c r="F146" s="59">
        <v>0</v>
      </c>
      <c r="G146" s="59">
        <v>0</v>
      </c>
      <c r="H146" s="59">
        <v>0</v>
      </c>
      <c r="I146" s="59">
        <v>0</v>
      </c>
      <c r="J146" s="59">
        <v>0</v>
      </c>
      <c r="K146" s="59">
        <v>0</v>
      </c>
      <c r="L146" s="59">
        <v>0</v>
      </c>
      <c r="M146" s="59">
        <v>0</v>
      </c>
      <c r="N146" s="59">
        <v>0</v>
      </c>
      <c r="O146" s="59">
        <v>0</v>
      </c>
      <c r="P146" s="59">
        <v>0</v>
      </c>
      <c r="Q146" s="59">
        <v>0</v>
      </c>
      <c r="R146" s="59">
        <v>0</v>
      </c>
      <c r="S146" s="90"/>
      <c r="V146" s="90"/>
      <c r="W146" s="90"/>
      <c r="X146" s="90"/>
    </row>
    <row r="147" spans="1:24" ht="13.2" x14ac:dyDescent="0.25">
      <c r="A147" s="59" t="s">
        <v>4060</v>
      </c>
      <c r="B147" s="59" t="s">
        <v>5489</v>
      </c>
      <c r="C147" s="59" t="s">
        <v>5491</v>
      </c>
      <c r="D147" s="59" t="s">
        <v>121</v>
      </c>
      <c r="E147" s="59">
        <v>989</v>
      </c>
      <c r="F147" s="59">
        <v>989</v>
      </c>
      <c r="G147" s="59">
        <v>989</v>
      </c>
      <c r="H147" s="59">
        <v>989</v>
      </c>
      <c r="I147" s="59">
        <v>989</v>
      </c>
      <c r="J147" s="59">
        <v>989</v>
      </c>
      <c r="K147" s="59">
        <v>989</v>
      </c>
      <c r="L147" s="59">
        <v>989</v>
      </c>
      <c r="M147" s="59">
        <v>989</v>
      </c>
      <c r="N147" s="59">
        <v>989</v>
      </c>
      <c r="O147" s="59">
        <v>989</v>
      </c>
      <c r="P147" s="59">
        <v>989</v>
      </c>
      <c r="Q147" s="59">
        <v>987</v>
      </c>
      <c r="R147" s="59">
        <v>989263</v>
      </c>
      <c r="S147" s="90"/>
      <c r="V147" s="90"/>
      <c r="W147" s="90"/>
      <c r="X147" s="90"/>
    </row>
    <row r="148" spans="1:24" ht="13.2" x14ac:dyDescent="0.25">
      <c r="A148" s="59" t="s">
        <v>4061</v>
      </c>
      <c r="B148" s="59" t="s">
        <v>5489</v>
      </c>
      <c r="C148" s="59" t="s">
        <v>5492</v>
      </c>
      <c r="D148" s="59" t="s">
        <v>121</v>
      </c>
      <c r="E148" s="59">
        <v>6205</v>
      </c>
      <c r="F148" s="59">
        <v>6205</v>
      </c>
      <c r="G148" s="59">
        <v>6205</v>
      </c>
      <c r="H148" s="59">
        <v>6205</v>
      </c>
      <c r="I148" s="59">
        <v>6205</v>
      </c>
      <c r="J148" s="59">
        <v>6205</v>
      </c>
      <c r="K148" s="59">
        <v>6205</v>
      </c>
      <c r="L148" s="59">
        <v>6205</v>
      </c>
      <c r="M148" s="59">
        <v>6205</v>
      </c>
      <c r="N148" s="59">
        <v>6205</v>
      </c>
      <c r="O148" s="59">
        <v>6205</v>
      </c>
      <c r="P148" s="59">
        <v>6205</v>
      </c>
      <c r="Q148" s="59">
        <v>6205</v>
      </c>
      <c r="R148" s="59">
        <v>6204690</v>
      </c>
      <c r="S148" s="90"/>
      <c r="V148" s="90"/>
      <c r="W148" s="90"/>
      <c r="X148" s="90"/>
    </row>
    <row r="149" spans="1:24" ht="13.2" x14ac:dyDescent="0.25">
      <c r="A149" s="59" t="s">
        <v>4062</v>
      </c>
      <c r="B149" s="59" t="s">
        <v>5489</v>
      </c>
      <c r="C149" s="59" t="s">
        <v>5493</v>
      </c>
      <c r="D149" s="59" t="s">
        <v>121</v>
      </c>
      <c r="E149" s="59">
        <v>0</v>
      </c>
      <c r="F149" s="59">
        <v>0</v>
      </c>
      <c r="G149" s="59">
        <v>0</v>
      </c>
      <c r="H149" s="59">
        <v>0</v>
      </c>
      <c r="I149" s="59">
        <v>0</v>
      </c>
      <c r="J149" s="59">
        <v>0</v>
      </c>
      <c r="K149" s="59">
        <v>0</v>
      </c>
      <c r="L149" s="59">
        <v>0</v>
      </c>
      <c r="M149" s="59">
        <v>0</v>
      </c>
      <c r="N149" s="59">
        <v>0</v>
      </c>
      <c r="O149" s="59">
        <v>0</v>
      </c>
      <c r="P149" s="59">
        <v>0</v>
      </c>
      <c r="Q149" s="59">
        <v>0</v>
      </c>
      <c r="R149" s="59">
        <v>0</v>
      </c>
      <c r="S149" s="90"/>
      <c r="V149" s="90"/>
      <c r="W149" s="90"/>
      <c r="X149" s="90"/>
    </row>
    <row r="150" spans="1:24" ht="13.2" x14ac:dyDescent="0.25">
      <c r="A150" s="59" t="s">
        <v>4063</v>
      </c>
      <c r="B150" s="59" t="s">
        <v>5489</v>
      </c>
      <c r="C150" s="59" t="s">
        <v>5494</v>
      </c>
      <c r="D150" s="59" t="s">
        <v>121</v>
      </c>
      <c r="E150" s="59">
        <v>252</v>
      </c>
      <c r="F150" s="59">
        <v>252</v>
      </c>
      <c r="G150" s="59">
        <v>252</v>
      </c>
      <c r="H150" s="59">
        <v>252</v>
      </c>
      <c r="I150" s="59">
        <v>252</v>
      </c>
      <c r="J150" s="59">
        <v>252</v>
      </c>
      <c r="K150" s="59">
        <v>252</v>
      </c>
      <c r="L150" s="59">
        <v>252</v>
      </c>
      <c r="M150" s="59">
        <v>252</v>
      </c>
      <c r="N150" s="59">
        <v>252</v>
      </c>
      <c r="O150" s="59">
        <v>252</v>
      </c>
      <c r="P150" s="59">
        <v>252</v>
      </c>
      <c r="Q150" s="59">
        <v>252</v>
      </c>
      <c r="R150" s="59">
        <v>251534</v>
      </c>
      <c r="S150" s="90"/>
      <c r="V150" s="90"/>
      <c r="W150" s="90"/>
      <c r="X150" s="90"/>
    </row>
    <row r="151" spans="1:24" ht="13.2" x14ac:dyDescent="0.25">
      <c r="A151" s="59" t="s">
        <v>4064</v>
      </c>
      <c r="B151" s="59" t="s">
        <v>5489</v>
      </c>
      <c r="C151" s="59" t="s">
        <v>5495</v>
      </c>
      <c r="D151" s="59" t="s">
        <v>121</v>
      </c>
      <c r="E151" s="59">
        <v>0</v>
      </c>
      <c r="F151" s="59">
        <v>0</v>
      </c>
      <c r="G151" s="59">
        <v>0</v>
      </c>
      <c r="H151" s="59">
        <v>0</v>
      </c>
      <c r="I151" s="59">
        <v>0</v>
      </c>
      <c r="J151" s="59">
        <v>0</v>
      </c>
      <c r="K151" s="59">
        <v>0</v>
      </c>
      <c r="L151" s="59">
        <v>0</v>
      </c>
      <c r="M151" s="59">
        <v>0</v>
      </c>
      <c r="N151" s="59">
        <v>0</v>
      </c>
      <c r="O151" s="59">
        <v>0</v>
      </c>
      <c r="P151" s="59">
        <v>0</v>
      </c>
      <c r="Q151" s="59">
        <v>0</v>
      </c>
      <c r="R151" s="59">
        <v>0</v>
      </c>
      <c r="S151" s="90"/>
      <c r="V151" s="90"/>
      <c r="W151" s="90"/>
      <c r="X151" s="90"/>
    </row>
    <row r="152" spans="1:24" ht="13.2" x14ac:dyDescent="0.25">
      <c r="A152" s="59" t="s">
        <v>4065</v>
      </c>
      <c r="B152" s="59" t="s">
        <v>5489</v>
      </c>
      <c r="C152" s="59" t="s">
        <v>5496</v>
      </c>
      <c r="D152" s="59" t="s">
        <v>121</v>
      </c>
      <c r="E152" s="59">
        <v>0</v>
      </c>
      <c r="F152" s="59">
        <v>0</v>
      </c>
      <c r="G152" s="59">
        <v>0</v>
      </c>
      <c r="H152" s="59">
        <v>0</v>
      </c>
      <c r="I152" s="59">
        <v>0</v>
      </c>
      <c r="J152" s="59">
        <v>0</v>
      </c>
      <c r="K152" s="59">
        <v>0</v>
      </c>
      <c r="L152" s="59">
        <v>0</v>
      </c>
      <c r="M152" s="59">
        <v>0</v>
      </c>
      <c r="N152" s="59">
        <v>0</v>
      </c>
      <c r="O152" s="59">
        <v>0</v>
      </c>
      <c r="P152" s="59">
        <v>0</v>
      </c>
      <c r="Q152" s="59">
        <v>0</v>
      </c>
      <c r="R152" s="59">
        <v>0</v>
      </c>
      <c r="S152" s="90"/>
      <c r="V152" s="90"/>
      <c r="W152" s="90"/>
      <c r="X152" s="90"/>
    </row>
    <row r="153" spans="1:24" ht="13.2" x14ac:dyDescent="0.25">
      <c r="A153" s="59" t="s">
        <v>4066</v>
      </c>
      <c r="B153" s="59" t="s">
        <v>5489</v>
      </c>
      <c r="C153" s="59" t="s">
        <v>5497</v>
      </c>
      <c r="D153" s="59" t="s">
        <v>121</v>
      </c>
      <c r="E153" s="59">
        <v>1120</v>
      </c>
      <c r="F153" s="59">
        <v>1120</v>
      </c>
      <c r="G153" s="59">
        <v>1120</v>
      </c>
      <c r="H153" s="59">
        <v>1120</v>
      </c>
      <c r="I153" s="59">
        <v>1120</v>
      </c>
      <c r="J153" s="59">
        <v>1120</v>
      </c>
      <c r="K153" s="59">
        <v>1120</v>
      </c>
      <c r="L153" s="59">
        <v>1120</v>
      </c>
      <c r="M153" s="59">
        <v>1120</v>
      </c>
      <c r="N153" s="59">
        <v>1120</v>
      </c>
      <c r="O153" s="59">
        <v>1120</v>
      </c>
      <c r="P153" s="59">
        <v>1120</v>
      </c>
      <c r="Q153" s="59">
        <v>1117</v>
      </c>
      <c r="R153" s="59">
        <v>1119700</v>
      </c>
      <c r="S153" s="90"/>
      <c r="V153" s="90"/>
      <c r="W153" s="90"/>
      <c r="X153" s="90"/>
    </row>
    <row r="154" spans="1:24" ht="13.2" x14ac:dyDescent="0.25">
      <c r="A154" s="59" t="s">
        <v>4067</v>
      </c>
      <c r="B154" s="59" t="s">
        <v>5489</v>
      </c>
      <c r="C154" s="59" t="s">
        <v>5498</v>
      </c>
      <c r="D154" s="59" t="s">
        <v>121</v>
      </c>
      <c r="E154" s="59">
        <v>0</v>
      </c>
      <c r="F154" s="59">
        <v>0</v>
      </c>
      <c r="G154" s="59">
        <v>0</v>
      </c>
      <c r="H154" s="59">
        <v>0</v>
      </c>
      <c r="I154" s="59">
        <v>0</v>
      </c>
      <c r="J154" s="59">
        <v>0</v>
      </c>
      <c r="K154" s="59">
        <v>0</v>
      </c>
      <c r="L154" s="59">
        <v>0</v>
      </c>
      <c r="M154" s="59">
        <v>0</v>
      </c>
      <c r="N154" s="59">
        <v>0</v>
      </c>
      <c r="O154" s="59">
        <v>0</v>
      </c>
      <c r="P154" s="59">
        <v>0</v>
      </c>
      <c r="Q154" s="59">
        <v>0</v>
      </c>
      <c r="R154" s="59">
        <v>0</v>
      </c>
      <c r="S154" s="90"/>
      <c r="V154" s="90"/>
      <c r="W154" s="90"/>
      <c r="X154" s="90"/>
    </row>
    <row r="155" spans="1:24" ht="13.2" x14ac:dyDescent="0.25">
      <c r="A155" s="59" t="s">
        <v>4068</v>
      </c>
      <c r="B155" s="59" t="s">
        <v>5489</v>
      </c>
      <c r="C155" s="59" t="s">
        <v>5499</v>
      </c>
      <c r="D155" s="59" t="s">
        <v>121</v>
      </c>
      <c r="E155" s="59">
        <v>1076</v>
      </c>
      <c r="F155" s="59">
        <v>1071</v>
      </c>
      <c r="G155" s="59">
        <v>1071</v>
      </c>
      <c r="H155" s="59">
        <v>1071</v>
      </c>
      <c r="I155" s="59">
        <v>1071</v>
      </c>
      <c r="J155" s="59">
        <v>1071</v>
      </c>
      <c r="K155" s="59">
        <v>1071</v>
      </c>
      <c r="L155" s="59">
        <v>1071</v>
      </c>
      <c r="M155" s="59">
        <v>1071</v>
      </c>
      <c r="N155" s="59">
        <v>1071</v>
      </c>
      <c r="O155" s="59">
        <v>1071</v>
      </c>
      <c r="P155" s="59">
        <v>1071</v>
      </c>
      <c r="Q155" s="59">
        <v>1070</v>
      </c>
      <c r="R155" s="59">
        <v>1071298</v>
      </c>
      <c r="S155" s="90"/>
      <c r="V155" s="90"/>
      <c r="W155" s="90"/>
      <c r="X155" s="90"/>
    </row>
    <row r="156" spans="1:24" ht="13.2" x14ac:dyDescent="0.25">
      <c r="A156" s="59" t="s">
        <v>4069</v>
      </c>
      <c r="B156" s="59" t="s">
        <v>5489</v>
      </c>
      <c r="C156" s="59" t="s">
        <v>5500</v>
      </c>
      <c r="D156" s="59" t="s">
        <v>121</v>
      </c>
      <c r="E156" s="59">
        <v>4326</v>
      </c>
      <c r="F156" s="59">
        <v>4326</v>
      </c>
      <c r="G156" s="59">
        <v>4326</v>
      </c>
      <c r="H156" s="59">
        <v>4326</v>
      </c>
      <c r="I156" s="59">
        <v>4326</v>
      </c>
      <c r="J156" s="59">
        <v>4326</v>
      </c>
      <c r="K156" s="59">
        <v>4326</v>
      </c>
      <c r="L156" s="59">
        <v>4326</v>
      </c>
      <c r="M156" s="59">
        <v>4326</v>
      </c>
      <c r="N156" s="59">
        <v>4326</v>
      </c>
      <c r="O156" s="59">
        <v>4326</v>
      </c>
      <c r="P156" s="59">
        <v>4326</v>
      </c>
      <c r="Q156" s="59">
        <v>4326</v>
      </c>
      <c r="R156" s="59">
        <v>4325615</v>
      </c>
      <c r="S156" s="90"/>
      <c r="V156" s="90"/>
      <c r="W156" s="90"/>
      <c r="X156" s="90"/>
    </row>
    <row r="157" spans="1:24" ht="13.2" x14ac:dyDescent="0.25">
      <c r="A157" s="59" t="s">
        <v>4070</v>
      </c>
      <c r="B157" s="59" t="s">
        <v>5489</v>
      </c>
      <c r="C157" s="59" t="s">
        <v>5501</v>
      </c>
      <c r="D157" s="59" t="s">
        <v>121</v>
      </c>
      <c r="E157" s="59">
        <v>0</v>
      </c>
      <c r="F157" s="59">
        <v>0</v>
      </c>
      <c r="G157" s="59">
        <v>0</v>
      </c>
      <c r="H157" s="59">
        <v>0</v>
      </c>
      <c r="I157" s="59">
        <v>0</v>
      </c>
      <c r="J157" s="59">
        <v>0</v>
      </c>
      <c r="K157" s="59">
        <v>0</v>
      </c>
      <c r="L157" s="59">
        <v>0</v>
      </c>
      <c r="M157" s="59">
        <v>0</v>
      </c>
      <c r="N157" s="59">
        <v>0</v>
      </c>
      <c r="O157" s="59">
        <v>0</v>
      </c>
      <c r="P157" s="59">
        <v>0</v>
      </c>
      <c r="Q157" s="59">
        <v>0</v>
      </c>
      <c r="R157" s="59">
        <v>0</v>
      </c>
      <c r="S157" s="90"/>
      <c r="V157" s="90"/>
      <c r="W157" s="90"/>
      <c r="X157" s="90"/>
    </row>
    <row r="158" spans="1:24" ht="13.2" x14ac:dyDescent="0.25">
      <c r="A158" s="59" t="s">
        <v>4071</v>
      </c>
      <c r="B158" s="59" t="s">
        <v>5489</v>
      </c>
      <c r="C158" s="59" t="s">
        <v>5502</v>
      </c>
      <c r="D158" s="59" t="s">
        <v>121</v>
      </c>
      <c r="E158" s="59">
        <v>0</v>
      </c>
      <c r="F158" s="59">
        <v>0</v>
      </c>
      <c r="G158" s="59">
        <v>0</v>
      </c>
      <c r="H158" s="59">
        <v>0</v>
      </c>
      <c r="I158" s="59">
        <v>0</v>
      </c>
      <c r="J158" s="59">
        <v>0</v>
      </c>
      <c r="K158" s="59">
        <v>0</v>
      </c>
      <c r="L158" s="59">
        <v>0</v>
      </c>
      <c r="M158" s="59">
        <v>0</v>
      </c>
      <c r="N158" s="59">
        <v>0</v>
      </c>
      <c r="O158" s="59">
        <v>0</v>
      </c>
      <c r="P158" s="59">
        <v>0</v>
      </c>
      <c r="Q158" s="59">
        <v>0</v>
      </c>
      <c r="R158" s="59">
        <v>0</v>
      </c>
      <c r="S158" s="90"/>
      <c r="V158" s="90"/>
      <c r="W158" s="90"/>
      <c r="X158" s="90"/>
    </row>
    <row r="159" spans="1:24" ht="13.2" x14ac:dyDescent="0.25">
      <c r="A159" s="59" t="s">
        <v>4072</v>
      </c>
      <c r="B159" s="59" t="s">
        <v>5489</v>
      </c>
      <c r="C159" s="59" t="s">
        <v>5503</v>
      </c>
      <c r="D159" s="59" t="s">
        <v>121</v>
      </c>
      <c r="E159" s="59">
        <v>1197</v>
      </c>
      <c r="F159" s="59">
        <v>1193</v>
      </c>
      <c r="G159" s="59">
        <v>1193</v>
      </c>
      <c r="H159" s="59">
        <v>1193</v>
      </c>
      <c r="I159" s="59">
        <v>1193</v>
      </c>
      <c r="J159" s="59">
        <v>1193</v>
      </c>
      <c r="K159" s="59">
        <v>1193</v>
      </c>
      <c r="L159" s="59">
        <v>1193</v>
      </c>
      <c r="M159" s="59">
        <v>1193</v>
      </c>
      <c r="N159" s="59">
        <v>1193</v>
      </c>
      <c r="O159" s="59">
        <v>1193</v>
      </c>
      <c r="P159" s="59">
        <v>1193</v>
      </c>
      <c r="Q159" s="59">
        <v>1192</v>
      </c>
      <c r="R159" s="59">
        <v>1192988</v>
      </c>
      <c r="S159" s="90"/>
      <c r="V159" s="90"/>
      <c r="W159" s="90"/>
      <c r="X159" s="90"/>
    </row>
    <row r="160" spans="1:24" ht="13.2" x14ac:dyDescent="0.25">
      <c r="A160" s="59" t="s">
        <v>4073</v>
      </c>
      <c r="B160" s="59" t="s">
        <v>5489</v>
      </c>
      <c r="C160" s="59" t="s">
        <v>5504</v>
      </c>
      <c r="D160" s="59" t="s">
        <v>121</v>
      </c>
      <c r="E160" s="59">
        <v>0</v>
      </c>
      <c r="F160" s="59">
        <v>0</v>
      </c>
      <c r="G160" s="59">
        <v>0</v>
      </c>
      <c r="H160" s="59">
        <v>0</v>
      </c>
      <c r="I160" s="59">
        <v>0</v>
      </c>
      <c r="J160" s="59">
        <v>0</v>
      </c>
      <c r="K160" s="59">
        <v>0</v>
      </c>
      <c r="L160" s="59">
        <v>0</v>
      </c>
      <c r="M160" s="59">
        <v>0</v>
      </c>
      <c r="N160" s="59">
        <v>0</v>
      </c>
      <c r="O160" s="59">
        <v>0</v>
      </c>
      <c r="P160" s="59">
        <v>0</v>
      </c>
      <c r="Q160" s="59">
        <v>0</v>
      </c>
      <c r="R160" s="59">
        <v>0</v>
      </c>
      <c r="S160" s="90"/>
      <c r="V160" s="90"/>
      <c r="W160" s="90"/>
      <c r="X160" s="90"/>
    </row>
    <row r="161" spans="1:24" ht="13.2" x14ac:dyDescent="0.25">
      <c r="A161" s="59" t="s">
        <v>4074</v>
      </c>
      <c r="B161" s="59" t="s">
        <v>5489</v>
      </c>
      <c r="C161" s="59" t="s">
        <v>5505</v>
      </c>
      <c r="D161" s="59" t="s">
        <v>121</v>
      </c>
      <c r="E161" s="59">
        <v>0</v>
      </c>
      <c r="F161" s="59">
        <v>0</v>
      </c>
      <c r="G161" s="59">
        <v>0</v>
      </c>
      <c r="H161" s="59">
        <v>0</v>
      </c>
      <c r="I161" s="59">
        <v>0</v>
      </c>
      <c r="J161" s="59">
        <v>0</v>
      </c>
      <c r="K161" s="59">
        <v>0</v>
      </c>
      <c r="L161" s="59">
        <v>0</v>
      </c>
      <c r="M161" s="59">
        <v>0</v>
      </c>
      <c r="N161" s="59">
        <v>0</v>
      </c>
      <c r="O161" s="59">
        <v>0</v>
      </c>
      <c r="P161" s="59">
        <v>0</v>
      </c>
      <c r="Q161" s="59">
        <v>0</v>
      </c>
      <c r="R161" s="59">
        <v>0</v>
      </c>
      <c r="S161" s="90"/>
      <c r="V161" s="90"/>
      <c r="W161" s="90"/>
      <c r="X161" s="90"/>
    </row>
    <row r="162" spans="1:24" ht="13.2" x14ac:dyDescent="0.25">
      <c r="A162" s="59" t="s">
        <v>4075</v>
      </c>
      <c r="B162" s="59" t="s">
        <v>5489</v>
      </c>
      <c r="C162" s="59" t="s">
        <v>5506</v>
      </c>
      <c r="D162" s="59" t="s">
        <v>121</v>
      </c>
      <c r="E162" s="59">
        <v>63</v>
      </c>
      <c r="F162" s="59">
        <v>63</v>
      </c>
      <c r="G162" s="59">
        <v>63</v>
      </c>
      <c r="H162" s="59">
        <v>63</v>
      </c>
      <c r="I162" s="59">
        <v>63</v>
      </c>
      <c r="J162" s="59">
        <v>63</v>
      </c>
      <c r="K162" s="59">
        <v>63</v>
      </c>
      <c r="L162" s="59">
        <v>63</v>
      </c>
      <c r="M162" s="59">
        <v>63</v>
      </c>
      <c r="N162" s="59">
        <v>63</v>
      </c>
      <c r="O162" s="59">
        <v>63</v>
      </c>
      <c r="P162" s="59">
        <v>63</v>
      </c>
      <c r="Q162" s="59">
        <v>63</v>
      </c>
      <c r="R162" s="59">
        <v>62866</v>
      </c>
      <c r="S162" s="90"/>
      <c r="V162" s="90"/>
      <c r="W162" s="90"/>
      <c r="X162" s="90"/>
    </row>
    <row r="163" spans="1:24" ht="13.2" x14ac:dyDescent="0.25">
      <c r="A163" s="59" t="s">
        <v>4076</v>
      </c>
      <c r="B163" s="59" t="s">
        <v>5489</v>
      </c>
      <c r="C163" s="59" t="s">
        <v>5507</v>
      </c>
      <c r="D163" s="59" t="s">
        <v>121</v>
      </c>
      <c r="E163" s="59">
        <v>0</v>
      </c>
      <c r="F163" s="59">
        <v>0</v>
      </c>
      <c r="G163" s="59">
        <v>0</v>
      </c>
      <c r="H163" s="59">
        <v>0</v>
      </c>
      <c r="I163" s="59">
        <v>0</v>
      </c>
      <c r="J163" s="59">
        <v>0</v>
      </c>
      <c r="K163" s="59">
        <v>0</v>
      </c>
      <c r="L163" s="59">
        <v>0</v>
      </c>
      <c r="M163" s="59">
        <v>0</v>
      </c>
      <c r="N163" s="59">
        <v>0</v>
      </c>
      <c r="O163" s="59">
        <v>0</v>
      </c>
      <c r="P163" s="59">
        <v>0</v>
      </c>
      <c r="Q163" s="59">
        <v>0</v>
      </c>
      <c r="R163" s="59">
        <v>0</v>
      </c>
      <c r="S163" s="90"/>
      <c r="V163" s="90"/>
      <c r="W163" s="90"/>
      <c r="X163" s="90"/>
    </row>
    <row r="164" spans="1:24" ht="13.2" x14ac:dyDescent="0.25">
      <c r="A164" s="59" t="s">
        <v>4077</v>
      </c>
      <c r="B164" s="59" t="s">
        <v>5489</v>
      </c>
      <c r="C164" s="59" t="s">
        <v>5508</v>
      </c>
      <c r="D164" s="59" t="s">
        <v>121</v>
      </c>
      <c r="E164" s="59">
        <v>336</v>
      </c>
      <c r="F164" s="59">
        <v>336</v>
      </c>
      <c r="G164" s="59">
        <v>336</v>
      </c>
      <c r="H164" s="59">
        <v>336</v>
      </c>
      <c r="I164" s="59">
        <v>336</v>
      </c>
      <c r="J164" s="59">
        <v>336</v>
      </c>
      <c r="K164" s="59">
        <v>336</v>
      </c>
      <c r="L164" s="59">
        <v>336</v>
      </c>
      <c r="M164" s="59">
        <v>336</v>
      </c>
      <c r="N164" s="59">
        <v>336</v>
      </c>
      <c r="O164" s="59">
        <v>336</v>
      </c>
      <c r="P164" s="59">
        <v>336</v>
      </c>
      <c r="Q164" s="59">
        <v>336</v>
      </c>
      <c r="R164" s="59">
        <v>336378</v>
      </c>
      <c r="S164" s="90"/>
      <c r="V164" s="90"/>
      <c r="W164" s="90"/>
      <c r="X164" s="90"/>
    </row>
    <row r="165" spans="1:24" ht="13.2" x14ac:dyDescent="0.25">
      <c r="A165" s="59" t="s">
        <v>4078</v>
      </c>
      <c r="B165" s="59" t="s">
        <v>5489</v>
      </c>
      <c r="C165" s="59" t="s">
        <v>5509</v>
      </c>
      <c r="D165" s="59" t="s">
        <v>121</v>
      </c>
      <c r="E165" s="59">
        <v>0</v>
      </c>
      <c r="F165" s="59">
        <v>0</v>
      </c>
      <c r="G165" s="59">
        <v>0</v>
      </c>
      <c r="H165" s="59">
        <v>0</v>
      </c>
      <c r="I165" s="59">
        <v>0</v>
      </c>
      <c r="J165" s="59">
        <v>0</v>
      </c>
      <c r="K165" s="59">
        <v>0</v>
      </c>
      <c r="L165" s="59">
        <v>0</v>
      </c>
      <c r="M165" s="59">
        <v>0</v>
      </c>
      <c r="N165" s="59">
        <v>0</v>
      </c>
      <c r="O165" s="59">
        <v>0</v>
      </c>
      <c r="P165" s="59">
        <v>0</v>
      </c>
      <c r="Q165" s="59">
        <v>0</v>
      </c>
      <c r="R165" s="59">
        <v>0</v>
      </c>
      <c r="S165" s="90"/>
      <c r="V165" s="90"/>
      <c r="W165" s="90"/>
      <c r="X165" s="90"/>
    </row>
    <row r="166" spans="1:24" ht="13.2" x14ac:dyDescent="0.25">
      <c r="A166" s="59" t="s">
        <v>4079</v>
      </c>
      <c r="B166" s="59" t="s">
        <v>5489</v>
      </c>
      <c r="C166" s="59" t="s">
        <v>5510</v>
      </c>
      <c r="D166" s="59" t="s">
        <v>121</v>
      </c>
      <c r="E166" s="59">
        <v>0</v>
      </c>
      <c r="F166" s="59">
        <v>0</v>
      </c>
      <c r="G166" s="59">
        <v>0</v>
      </c>
      <c r="H166" s="59">
        <v>0</v>
      </c>
      <c r="I166" s="59">
        <v>0</v>
      </c>
      <c r="J166" s="59">
        <v>0</v>
      </c>
      <c r="K166" s="59">
        <v>0</v>
      </c>
      <c r="L166" s="59">
        <v>0</v>
      </c>
      <c r="M166" s="59">
        <v>0</v>
      </c>
      <c r="N166" s="59">
        <v>0</v>
      </c>
      <c r="O166" s="59">
        <v>0</v>
      </c>
      <c r="P166" s="59">
        <v>0</v>
      </c>
      <c r="Q166" s="59">
        <v>0</v>
      </c>
      <c r="R166" s="59">
        <v>0</v>
      </c>
      <c r="S166" s="90"/>
      <c r="V166" s="90"/>
      <c r="W166" s="90"/>
      <c r="X166" s="90"/>
    </row>
    <row r="167" spans="1:24" ht="13.2" x14ac:dyDescent="0.25">
      <c r="A167" s="59" t="s">
        <v>4080</v>
      </c>
      <c r="B167" s="59" t="s">
        <v>5489</v>
      </c>
      <c r="C167" s="59" t="s">
        <v>5511</v>
      </c>
      <c r="D167" s="59" t="s">
        <v>121</v>
      </c>
      <c r="E167" s="59">
        <v>6</v>
      </c>
      <c r="F167" s="59">
        <v>6</v>
      </c>
      <c r="G167" s="59">
        <v>6</v>
      </c>
      <c r="H167" s="59">
        <v>6</v>
      </c>
      <c r="I167" s="59">
        <v>6</v>
      </c>
      <c r="J167" s="59">
        <v>6</v>
      </c>
      <c r="K167" s="59">
        <v>6</v>
      </c>
      <c r="L167" s="59">
        <v>6</v>
      </c>
      <c r="M167" s="59">
        <v>6</v>
      </c>
      <c r="N167" s="59">
        <v>6</v>
      </c>
      <c r="O167" s="59">
        <v>6</v>
      </c>
      <c r="P167" s="59">
        <v>6</v>
      </c>
      <c r="Q167" s="59">
        <v>6</v>
      </c>
      <c r="R167" s="59">
        <v>6163</v>
      </c>
      <c r="S167" s="90"/>
      <c r="V167" s="90"/>
      <c r="W167" s="90"/>
      <c r="X167" s="90"/>
    </row>
    <row r="168" spans="1:24" ht="13.2" x14ac:dyDescent="0.25">
      <c r="A168" s="59" t="s">
        <v>4081</v>
      </c>
      <c r="B168" s="59" t="s">
        <v>5489</v>
      </c>
      <c r="C168" s="59" t="s">
        <v>5512</v>
      </c>
      <c r="D168" s="59" t="s">
        <v>121</v>
      </c>
      <c r="E168" s="59">
        <v>0</v>
      </c>
      <c r="F168" s="59">
        <v>0</v>
      </c>
      <c r="G168" s="59">
        <v>0</v>
      </c>
      <c r="H168" s="59">
        <v>0</v>
      </c>
      <c r="I168" s="59">
        <v>0</v>
      </c>
      <c r="J168" s="59">
        <v>0</v>
      </c>
      <c r="K168" s="59">
        <v>0</v>
      </c>
      <c r="L168" s="59">
        <v>0</v>
      </c>
      <c r="M168" s="59">
        <v>0</v>
      </c>
      <c r="N168" s="59">
        <v>0</v>
      </c>
      <c r="O168" s="59">
        <v>0</v>
      </c>
      <c r="P168" s="59">
        <v>0</v>
      </c>
      <c r="Q168" s="59">
        <v>0</v>
      </c>
      <c r="R168" s="59">
        <v>0</v>
      </c>
      <c r="S168" s="90"/>
      <c r="V168" s="90"/>
      <c r="W168" s="90"/>
      <c r="X168" s="90"/>
    </row>
    <row r="169" spans="1:24" ht="13.2" x14ac:dyDescent="0.25">
      <c r="A169" s="59" t="s">
        <v>4082</v>
      </c>
      <c r="B169" s="59" t="s">
        <v>5489</v>
      </c>
      <c r="C169" s="59" t="s">
        <v>5513</v>
      </c>
      <c r="D169" s="59" t="s">
        <v>121</v>
      </c>
      <c r="E169" s="59">
        <v>0</v>
      </c>
      <c r="F169" s="59">
        <v>0</v>
      </c>
      <c r="G169" s="59">
        <v>0</v>
      </c>
      <c r="H169" s="59">
        <v>0</v>
      </c>
      <c r="I169" s="59">
        <v>0</v>
      </c>
      <c r="J169" s="59">
        <v>0</v>
      </c>
      <c r="K169" s="59">
        <v>0</v>
      </c>
      <c r="L169" s="59">
        <v>0</v>
      </c>
      <c r="M169" s="59">
        <v>11</v>
      </c>
      <c r="N169" s="59">
        <v>11</v>
      </c>
      <c r="O169" s="59">
        <v>11</v>
      </c>
      <c r="P169" s="59">
        <v>11</v>
      </c>
      <c r="Q169" s="59">
        <v>11</v>
      </c>
      <c r="R169" s="59">
        <v>4095</v>
      </c>
      <c r="S169" s="90"/>
      <c r="V169" s="90"/>
      <c r="W169" s="90"/>
      <c r="X169" s="90"/>
    </row>
    <row r="170" spans="1:24" ht="13.2" x14ac:dyDescent="0.25">
      <c r="A170" s="59" t="s">
        <v>4083</v>
      </c>
      <c r="B170" s="59" t="s">
        <v>5489</v>
      </c>
      <c r="C170" s="59" t="s">
        <v>5514</v>
      </c>
      <c r="D170" s="59" t="s">
        <v>121</v>
      </c>
      <c r="E170" s="59">
        <v>153</v>
      </c>
      <c r="F170" s="59">
        <v>153</v>
      </c>
      <c r="G170" s="59">
        <v>153</v>
      </c>
      <c r="H170" s="59">
        <v>153</v>
      </c>
      <c r="I170" s="59">
        <v>153</v>
      </c>
      <c r="J170" s="59">
        <v>153</v>
      </c>
      <c r="K170" s="59">
        <v>153</v>
      </c>
      <c r="L170" s="59">
        <v>153</v>
      </c>
      <c r="M170" s="59">
        <v>153</v>
      </c>
      <c r="N170" s="59">
        <v>153</v>
      </c>
      <c r="O170" s="59">
        <v>153</v>
      </c>
      <c r="P170" s="59">
        <v>153</v>
      </c>
      <c r="Q170" s="59">
        <v>153</v>
      </c>
      <c r="R170" s="59">
        <v>152757</v>
      </c>
      <c r="S170" s="90"/>
      <c r="V170" s="90"/>
      <c r="W170" s="90"/>
      <c r="X170" s="90"/>
    </row>
    <row r="171" spans="1:24" ht="13.2" x14ac:dyDescent="0.25">
      <c r="A171" s="59" t="s">
        <v>4084</v>
      </c>
      <c r="B171" s="59" t="s">
        <v>5489</v>
      </c>
      <c r="C171" s="59" t="s">
        <v>5515</v>
      </c>
      <c r="D171" s="59" t="s">
        <v>121</v>
      </c>
      <c r="E171" s="59">
        <v>0</v>
      </c>
      <c r="F171" s="59">
        <v>0</v>
      </c>
      <c r="G171" s="59">
        <v>0</v>
      </c>
      <c r="H171" s="59">
        <v>0</v>
      </c>
      <c r="I171" s="59">
        <v>0</v>
      </c>
      <c r="J171" s="59">
        <v>0</v>
      </c>
      <c r="K171" s="59">
        <v>0</v>
      </c>
      <c r="L171" s="59">
        <v>0</v>
      </c>
      <c r="M171" s="59">
        <v>0</v>
      </c>
      <c r="N171" s="59">
        <v>0</v>
      </c>
      <c r="O171" s="59">
        <v>0</v>
      </c>
      <c r="P171" s="59">
        <v>0</v>
      </c>
      <c r="Q171" s="59">
        <v>0</v>
      </c>
      <c r="R171" s="59">
        <v>0</v>
      </c>
      <c r="S171" s="90"/>
      <c r="V171" s="90"/>
      <c r="W171" s="90"/>
      <c r="X171" s="90"/>
    </row>
    <row r="172" spans="1:24" ht="13.2" x14ac:dyDescent="0.25">
      <c r="A172" s="59" t="s">
        <v>4085</v>
      </c>
      <c r="B172" s="59" t="s">
        <v>5489</v>
      </c>
      <c r="C172" s="59" t="s">
        <v>5516</v>
      </c>
      <c r="D172" s="59" t="s">
        <v>121</v>
      </c>
      <c r="E172" s="59">
        <v>72</v>
      </c>
      <c r="F172" s="59">
        <v>72</v>
      </c>
      <c r="G172" s="59">
        <v>72</v>
      </c>
      <c r="H172" s="59">
        <v>72</v>
      </c>
      <c r="I172" s="59">
        <v>72</v>
      </c>
      <c r="J172" s="59">
        <v>72</v>
      </c>
      <c r="K172" s="59">
        <v>72</v>
      </c>
      <c r="L172" s="59">
        <v>72</v>
      </c>
      <c r="M172" s="59">
        <v>72</v>
      </c>
      <c r="N172" s="59">
        <v>72</v>
      </c>
      <c r="O172" s="59">
        <v>72</v>
      </c>
      <c r="P172" s="59">
        <v>72</v>
      </c>
      <c r="Q172" s="59">
        <v>72</v>
      </c>
      <c r="R172" s="59">
        <v>72067</v>
      </c>
      <c r="S172" s="90"/>
      <c r="V172" s="90"/>
      <c r="W172" s="90"/>
      <c r="X172" s="90"/>
    </row>
    <row r="173" spans="1:24" ht="13.2" x14ac:dyDescent="0.25">
      <c r="A173" s="59" t="s">
        <v>4086</v>
      </c>
      <c r="B173" s="59" t="s">
        <v>5489</v>
      </c>
      <c r="C173" s="59" t="s">
        <v>5517</v>
      </c>
      <c r="D173" s="59" t="s">
        <v>121</v>
      </c>
      <c r="E173" s="59">
        <v>110</v>
      </c>
      <c r="F173" s="59">
        <v>110</v>
      </c>
      <c r="G173" s="59">
        <v>110</v>
      </c>
      <c r="H173" s="59">
        <v>110</v>
      </c>
      <c r="I173" s="59">
        <v>110</v>
      </c>
      <c r="J173" s="59">
        <v>110</v>
      </c>
      <c r="K173" s="59">
        <v>110</v>
      </c>
      <c r="L173" s="59">
        <v>110</v>
      </c>
      <c r="M173" s="59">
        <v>110</v>
      </c>
      <c r="N173" s="59">
        <v>110</v>
      </c>
      <c r="O173" s="59">
        <v>110</v>
      </c>
      <c r="P173" s="59">
        <v>110</v>
      </c>
      <c r="Q173" s="59">
        <v>110</v>
      </c>
      <c r="R173" s="59">
        <v>110376</v>
      </c>
      <c r="S173" s="90"/>
      <c r="V173" s="90"/>
      <c r="W173" s="90"/>
      <c r="X173" s="90"/>
    </row>
    <row r="174" spans="1:24" ht="13.2" x14ac:dyDescent="0.25">
      <c r="A174" s="59" t="s">
        <v>4087</v>
      </c>
      <c r="B174" s="59" t="s">
        <v>5489</v>
      </c>
      <c r="C174" s="59" t="s">
        <v>5518</v>
      </c>
      <c r="D174" s="59" t="s">
        <v>121</v>
      </c>
      <c r="E174" s="59">
        <v>0</v>
      </c>
      <c r="F174" s="59">
        <v>0</v>
      </c>
      <c r="G174" s="59">
        <v>0</v>
      </c>
      <c r="H174" s="59">
        <v>0</v>
      </c>
      <c r="I174" s="59">
        <v>0</v>
      </c>
      <c r="J174" s="59">
        <v>0</v>
      </c>
      <c r="K174" s="59">
        <v>0</v>
      </c>
      <c r="L174" s="59">
        <v>0</v>
      </c>
      <c r="M174" s="59">
        <v>0</v>
      </c>
      <c r="N174" s="59">
        <v>0</v>
      </c>
      <c r="O174" s="59">
        <v>0</v>
      </c>
      <c r="P174" s="59">
        <v>0</v>
      </c>
      <c r="Q174" s="59">
        <v>0</v>
      </c>
      <c r="R174" s="59">
        <v>0</v>
      </c>
      <c r="S174" s="90"/>
      <c r="V174" s="90"/>
      <c r="W174" s="90"/>
      <c r="X174" s="90"/>
    </row>
    <row r="175" spans="1:24" ht="13.2" x14ac:dyDescent="0.25">
      <c r="A175" s="59" t="s">
        <v>4088</v>
      </c>
      <c r="B175" s="59" t="s">
        <v>5519</v>
      </c>
      <c r="C175" s="59" t="s">
        <v>5520</v>
      </c>
      <c r="D175" s="59" t="s">
        <v>121</v>
      </c>
      <c r="E175" s="59">
        <v>253</v>
      </c>
      <c r="F175" s="59">
        <v>253</v>
      </c>
      <c r="G175" s="59">
        <v>253</v>
      </c>
      <c r="H175" s="59">
        <v>253</v>
      </c>
      <c r="I175" s="59">
        <v>253</v>
      </c>
      <c r="J175" s="59">
        <v>253</v>
      </c>
      <c r="K175" s="59">
        <v>253</v>
      </c>
      <c r="L175" s="59">
        <v>253</v>
      </c>
      <c r="M175" s="59">
        <v>253</v>
      </c>
      <c r="N175" s="59">
        <v>253</v>
      </c>
      <c r="O175" s="59">
        <v>253</v>
      </c>
      <c r="P175" s="59">
        <v>253</v>
      </c>
      <c r="Q175" s="59">
        <v>253</v>
      </c>
      <c r="R175" s="59">
        <v>252964</v>
      </c>
      <c r="S175" s="90"/>
      <c r="V175" s="90"/>
      <c r="W175" s="90"/>
      <c r="X175" s="90"/>
    </row>
    <row r="176" spans="1:24" ht="13.2" x14ac:dyDescent="0.25">
      <c r="A176" s="59" t="s">
        <v>4089</v>
      </c>
      <c r="B176" s="59" t="s">
        <v>5521</v>
      </c>
      <c r="C176" s="59" t="s">
        <v>5522</v>
      </c>
      <c r="D176" s="59" t="s">
        <v>121</v>
      </c>
      <c r="E176" s="59">
        <v>99770</v>
      </c>
      <c r="F176" s="59">
        <v>99770</v>
      </c>
      <c r="G176" s="59">
        <v>99770</v>
      </c>
      <c r="H176" s="59">
        <v>99770</v>
      </c>
      <c r="I176" s="59">
        <v>99770</v>
      </c>
      <c r="J176" s="59">
        <v>99770</v>
      </c>
      <c r="K176" s="59">
        <v>99770</v>
      </c>
      <c r="L176" s="59">
        <v>99770</v>
      </c>
      <c r="M176" s="59">
        <v>99770</v>
      </c>
      <c r="N176" s="59">
        <v>99770</v>
      </c>
      <c r="O176" s="59">
        <v>99770</v>
      </c>
      <c r="P176" s="59">
        <v>99770</v>
      </c>
      <c r="Q176" s="59">
        <v>90567</v>
      </c>
      <c r="R176" s="59">
        <v>99386675</v>
      </c>
      <c r="S176" s="90"/>
      <c r="V176" s="90"/>
      <c r="W176" s="90"/>
      <c r="X176" s="90"/>
    </row>
    <row r="177" spans="1:24" ht="13.2" x14ac:dyDescent="0.25">
      <c r="A177" s="59" t="s">
        <v>4090</v>
      </c>
      <c r="B177" s="59" t="s">
        <v>5523</v>
      </c>
      <c r="C177" s="59" t="s">
        <v>5524</v>
      </c>
      <c r="D177" s="59" t="s">
        <v>123</v>
      </c>
      <c r="E177" s="59">
        <v>27</v>
      </c>
      <c r="F177" s="59">
        <v>10</v>
      </c>
      <c r="G177" s="59">
        <v>10</v>
      </c>
      <c r="H177" s="59">
        <v>10</v>
      </c>
      <c r="I177" s="59">
        <v>10</v>
      </c>
      <c r="J177" s="59">
        <v>10</v>
      </c>
      <c r="K177" s="59">
        <v>10</v>
      </c>
      <c r="L177" s="59">
        <v>10</v>
      </c>
      <c r="M177" s="59">
        <v>10</v>
      </c>
      <c r="N177" s="59">
        <v>10</v>
      </c>
      <c r="O177" s="59">
        <v>10</v>
      </c>
      <c r="P177" s="59">
        <v>10</v>
      </c>
      <c r="Q177" s="59">
        <v>10</v>
      </c>
      <c r="R177" s="59">
        <v>10543</v>
      </c>
      <c r="S177" s="90"/>
      <c r="V177" s="90"/>
      <c r="W177" s="90"/>
      <c r="X177" s="90"/>
    </row>
    <row r="178" spans="1:24" ht="13.2" x14ac:dyDescent="0.25">
      <c r="A178" s="59" t="s">
        <v>4091</v>
      </c>
      <c r="B178" s="59" t="s">
        <v>5523</v>
      </c>
      <c r="C178" s="59" t="s">
        <v>5525</v>
      </c>
      <c r="D178" s="59" t="s">
        <v>123</v>
      </c>
      <c r="E178" s="59">
        <v>0</v>
      </c>
      <c r="F178" s="59">
        <v>0</v>
      </c>
      <c r="G178" s="59">
        <v>0</v>
      </c>
      <c r="H178" s="59">
        <v>0</v>
      </c>
      <c r="I178" s="59">
        <v>0</v>
      </c>
      <c r="J178" s="59">
        <v>0</v>
      </c>
      <c r="K178" s="59">
        <v>0</v>
      </c>
      <c r="L178" s="59">
        <v>0</v>
      </c>
      <c r="M178" s="59">
        <v>0</v>
      </c>
      <c r="N178" s="59">
        <v>0</v>
      </c>
      <c r="O178" s="59">
        <v>0</v>
      </c>
      <c r="P178" s="59">
        <v>0</v>
      </c>
      <c r="Q178" s="59">
        <v>0</v>
      </c>
      <c r="R178" s="59">
        <v>0</v>
      </c>
      <c r="S178" s="90"/>
      <c r="V178" s="90"/>
      <c r="W178" s="90"/>
      <c r="X178" s="90"/>
    </row>
    <row r="179" spans="1:24" ht="13.2" x14ac:dyDescent="0.25">
      <c r="A179" s="59" t="s">
        <v>4092</v>
      </c>
      <c r="B179" s="59" t="s">
        <v>5523</v>
      </c>
      <c r="C179" s="59" t="s">
        <v>5526</v>
      </c>
      <c r="D179" s="59" t="s">
        <v>123</v>
      </c>
      <c r="E179" s="59">
        <v>4314</v>
      </c>
      <c r="F179" s="59">
        <v>4389</v>
      </c>
      <c r="G179" s="59">
        <v>4390</v>
      </c>
      <c r="H179" s="59">
        <v>4390</v>
      </c>
      <c r="I179" s="59">
        <v>4390</v>
      </c>
      <c r="J179" s="59">
        <v>4390</v>
      </c>
      <c r="K179" s="59">
        <v>4390</v>
      </c>
      <c r="L179" s="59">
        <v>4390</v>
      </c>
      <c r="M179" s="59">
        <v>4390</v>
      </c>
      <c r="N179" s="59">
        <v>4390</v>
      </c>
      <c r="O179" s="59">
        <v>4390</v>
      </c>
      <c r="P179" s="59">
        <v>4390</v>
      </c>
      <c r="Q179" s="59">
        <v>4510</v>
      </c>
      <c r="R179" s="59">
        <v>4392170</v>
      </c>
      <c r="S179" s="90"/>
      <c r="V179" s="90"/>
      <c r="W179" s="90"/>
      <c r="X179" s="90"/>
    </row>
    <row r="180" spans="1:24" ht="13.2" x14ac:dyDescent="0.25">
      <c r="A180" s="59" t="s">
        <v>4093</v>
      </c>
      <c r="B180" s="59" t="s">
        <v>5523</v>
      </c>
      <c r="C180" s="59" t="s">
        <v>5527</v>
      </c>
      <c r="D180" s="59" t="s">
        <v>123</v>
      </c>
      <c r="E180" s="59">
        <v>0</v>
      </c>
      <c r="F180" s="59">
        <v>0</v>
      </c>
      <c r="G180" s="59">
        <v>0</v>
      </c>
      <c r="H180" s="59">
        <v>0</v>
      </c>
      <c r="I180" s="59">
        <v>0</v>
      </c>
      <c r="J180" s="59">
        <v>0</v>
      </c>
      <c r="K180" s="59">
        <v>0</v>
      </c>
      <c r="L180" s="59">
        <v>0</v>
      </c>
      <c r="M180" s="59">
        <v>0</v>
      </c>
      <c r="N180" s="59">
        <v>0</v>
      </c>
      <c r="O180" s="59">
        <v>0</v>
      </c>
      <c r="P180" s="59">
        <v>0</v>
      </c>
      <c r="Q180" s="59">
        <v>0</v>
      </c>
      <c r="R180" s="59">
        <v>0</v>
      </c>
      <c r="S180" s="90"/>
      <c r="V180" s="90"/>
      <c r="W180" s="90"/>
      <c r="X180" s="90"/>
    </row>
    <row r="181" spans="1:24" ht="13.2" x14ac:dyDescent="0.25">
      <c r="A181" s="59" t="s">
        <v>4094</v>
      </c>
      <c r="B181" s="59" t="s">
        <v>5523</v>
      </c>
      <c r="C181" s="59" t="s">
        <v>5528</v>
      </c>
      <c r="D181" s="59" t="s">
        <v>123</v>
      </c>
      <c r="E181" s="59">
        <v>0</v>
      </c>
      <c r="F181" s="59">
        <v>0</v>
      </c>
      <c r="G181" s="59">
        <v>0</v>
      </c>
      <c r="H181" s="59">
        <v>0</v>
      </c>
      <c r="I181" s="59">
        <v>0</v>
      </c>
      <c r="J181" s="59">
        <v>0</v>
      </c>
      <c r="K181" s="59">
        <v>0</v>
      </c>
      <c r="L181" s="59">
        <v>0</v>
      </c>
      <c r="M181" s="59">
        <v>0</v>
      </c>
      <c r="N181" s="59">
        <v>0</v>
      </c>
      <c r="O181" s="59">
        <v>0</v>
      </c>
      <c r="P181" s="59">
        <v>0</v>
      </c>
      <c r="Q181" s="59">
        <v>0</v>
      </c>
      <c r="R181" s="59">
        <v>0</v>
      </c>
      <c r="S181" s="90"/>
      <c r="V181" s="90"/>
      <c r="W181" s="90"/>
      <c r="X181" s="90"/>
    </row>
    <row r="182" spans="1:24" ht="13.2" x14ac:dyDescent="0.25">
      <c r="A182" s="59" t="s">
        <v>4095</v>
      </c>
      <c r="B182" s="59" t="s">
        <v>5523</v>
      </c>
      <c r="C182" s="59" t="s">
        <v>5529</v>
      </c>
      <c r="D182" s="59" t="s">
        <v>123</v>
      </c>
      <c r="E182" s="59">
        <v>521</v>
      </c>
      <c r="F182" s="59">
        <v>522</v>
      </c>
      <c r="G182" s="59">
        <v>522</v>
      </c>
      <c r="H182" s="59">
        <v>522</v>
      </c>
      <c r="I182" s="59">
        <v>522</v>
      </c>
      <c r="J182" s="59">
        <v>522</v>
      </c>
      <c r="K182" s="59">
        <v>522</v>
      </c>
      <c r="L182" s="59">
        <v>522</v>
      </c>
      <c r="M182" s="59">
        <v>522</v>
      </c>
      <c r="N182" s="59">
        <v>522</v>
      </c>
      <c r="O182" s="59">
        <v>522</v>
      </c>
      <c r="P182" s="59">
        <v>522</v>
      </c>
      <c r="Q182" s="59">
        <v>522</v>
      </c>
      <c r="R182" s="59">
        <v>521595</v>
      </c>
      <c r="S182" s="90"/>
      <c r="V182" s="90"/>
      <c r="W182" s="90"/>
      <c r="X182" s="90"/>
    </row>
    <row r="183" spans="1:24" ht="13.2" x14ac:dyDescent="0.25">
      <c r="A183" s="59" t="s">
        <v>4096</v>
      </c>
      <c r="B183" s="59" t="s">
        <v>5523</v>
      </c>
      <c r="C183" s="59" t="s">
        <v>5530</v>
      </c>
      <c r="D183" s="59" t="s">
        <v>123</v>
      </c>
      <c r="E183" s="59">
        <v>2001</v>
      </c>
      <c r="F183" s="59">
        <v>2001</v>
      </c>
      <c r="G183" s="59">
        <v>2001</v>
      </c>
      <c r="H183" s="59">
        <v>2001</v>
      </c>
      <c r="I183" s="59">
        <v>2001</v>
      </c>
      <c r="J183" s="59">
        <v>2001</v>
      </c>
      <c r="K183" s="59">
        <v>2001</v>
      </c>
      <c r="L183" s="59">
        <v>2001</v>
      </c>
      <c r="M183" s="59">
        <v>2001</v>
      </c>
      <c r="N183" s="59">
        <v>2001</v>
      </c>
      <c r="O183" s="59">
        <v>2001</v>
      </c>
      <c r="P183" s="59">
        <v>2001</v>
      </c>
      <c r="Q183" s="59">
        <v>2001</v>
      </c>
      <c r="R183" s="59">
        <v>2001428</v>
      </c>
      <c r="S183" s="90"/>
      <c r="V183" s="90"/>
      <c r="W183" s="90"/>
      <c r="X183" s="90"/>
    </row>
    <row r="184" spans="1:24" ht="13.2" x14ac:dyDescent="0.25">
      <c r="A184" s="59" t="s">
        <v>4097</v>
      </c>
      <c r="B184" s="59" t="s">
        <v>5523</v>
      </c>
      <c r="C184" s="59" t="s">
        <v>5531</v>
      </c>
      <c r="D184" s="59" t="s">
        <v>123</v>
      </c>
      <c r="E184" s="59">
        <v>19</v>
      </c>
      <c r="F184" s="59">
        <v>19</v>
      </c>
      <c r="G184" s="59">
        <v>19</v>
      </c>
      <c r="H184" s="59">
        <v>19</v>
      </c>
      <c r="I184" s="59">
        <v>19</v>
      </c>
      <c r="J184" s="59">
        <v>19</v>
      </c>
      <c r="K184" s="59">
        <v>19</v>
      </c>
      <c r="L184" s="59">
        <v>19</v>
      </c>
      <c r="M184" s="59">
        <v>19</v>
      </c>
      <c r="N184" s="59">
        <v>19</v>
      </c>
      <c r="O184" s="59">
        <v>19</v>
      </c>
      <c r="P184" s="59">
        <v>19</v>
      </c>
      <c r="Q184" s="59">
        <v>19</v>
      </c>
      <c r="R184" s="59">
        <v>18825</v>
      </c>
      <c r="S184" s="90"/>
      <c r="V184" s="90"/>
      <c r="W184" s="90"/>
      <c r="X184" s="90"/>
    </row>
    <row r="185" spans="1:24" ht="13.2" x14ac:dyDescent="0.25">
      <c r="A185" s="59" t="s">
        <v>4098</v>
      </c>
      <c r="B185" s="59" t="s">
        <v>5532</v>
      </c>
      <c r="C185" s="59" t="s">
        <v>5533</v>
      </c>
      <c r="D185" s="59" t="s">
        <v>123</v>
      </c>
      <c r="E185" s="59">
        <v>0</v>
      </c>
      <c r="F185" s="59">
        <v>17</v>
      </c>
      <c r="G185" s="59">
        <v>17</v>
      </c>
      <c r="H185" s="59">
        <v>17</v>
      </c>
      <c r="I185" s="59">
        <v>17</v>
      </c>
      <c r="J185" s="59">
        <v>17</v>
      </c>
      <c r="K185" s="59">
        <v>17</v>
      </c>
      <c r="L185" s="59">
        <v>17</v>
      </c>
      <c r="M185" s="59">
        <v>17</v>
      </c>
      <c r="N185" s="59">
        <v>17</v>
      </c>
      <c r="O185" s="59">
        <v>17</v>
      </c>
      <c r="P185" s="59">
        <v>17</v>
      </c>
      <c r="Q185" s="59">
        <v>17</v>
      </c>
      <c r="R185" s="59">
        <v>16064</v>
      </c>
      <c r="S185" s="90"/>
      <c r="V185" s="90"/>
      <c r="W185" s="90"/>
      <c r="X185" s="90"/>
    </row>
    <row r="186" spans="1:24" ht="13.2" x14ac:dyDescent="0.25">
      <c r="A186" s="59" t="s">
        <v>4099</v>
      </c>
      <c r="B186" s="59" t="s">
        <v>5532</v>
      </c>
      <c r="C186" s="59" t="s">
        <v>5534</v>
      </c>
      <c r="D186" s="59" t="s">
        <v>123</v>
      </c>
      <c r="E186" s="59">
        <v>33</v>
      </c>
      <c r="F186" s="59">
        <v>33</v>
      </c>
      <c r="G186" s="59">
        <v>33</v>
      </c>
      <c r="H186" s="59">
        <v>33</v>
      </c>
      <c r="I186" s="59">
        <v>33</v>
      </c>
      <c r="J186" s="59">
        <v>33</v>
      </c>
      <c r="K186" s="59">
        <v>33</v>
      </c>
      <c r="L186" s="59">
        <v>33</v>
      </c>
      <c r="M186" s="59">
        <v>33</v>
      </c>
      <c r="N186" s="59">
        <v>33</v>
      </c>
      <c r="O186" s="59">
        <v>33</v>
      </c>
      <c r="P186" s="59">
        <v>33</v>
      </c>
      <c r="Q186" s="59">
        <v>33</v>
      </c>
      <c r="R186" s="59">
        <v>32899</v>
      </c>
      <c r="S186" s="90"/>
      <c r="V186" s="90"/>
      <c r="W186" s="90"/>
      <c r="X186" s="90"/>
    </row>
    <row r="187" spans="1:24" ht="13.2" x14ac:dyDescent="0.25">
      <c r="A187" s="59" t="s">
        <v>4100</v>
      </c>
      <c r="B187" s="59" t="s">
        <v>5535</v>
      </c>
      <c r="C187" s="59" t="s">
        <v>5536</v>
      </c>
      <c r="D187" s="59" t="s">
        <v>123</v>
      </c>
      <c r="E187" s="59">
        <v>0</v>
      </c>
      <c r="F187" s="59">
        <v>0</v>
      </c>
      <c r="G187" s="59">
        <v>0</v>
      </c>
      <c r="H187" s="59">
        <v>0</v>
      </c>
      <c r="I187" s="59">
        <v>0</v>
      </c>
      <c r="J187" s="59">
        <v>0</v>
      </c>
      <c r="K187" s="59">
        <v>0</v>
      </c>
      <c r="L187" s="59">
        <v>0</v>
      </c>
      <c r="M187" s="59">
        <v>0</v>
      </c>
      <c r="N187" s="59">
        <v>0</v>
      </c>
      <c r="O187" s="59">
        <v>0</v>
      </c>
      <c r="P187" s="59">
        <v>0</v>
      </c>
      <c r="Q187" s="59">
        <v>0</v>
      </c>
      <c r="R187" s="59">
        <v>0</v>
      </c>
      <c r="S187" s="90"/>
      <c r="V187" s="90"/>
      <c r="W187" s="90"/>
      <c r="X187" s="90"/>
    </row>
    <row r="188" spans="1:24" ht="13.2" x14ac:dyDescent="0.25">
      <c r="A188" s="59" t="s">
        <v>4101</v>
      </c>
      <c r="B188" s="59" t="s">
        <v>5537</v>
      </c>
      <c r="C188" s="59" t="s">
        <v>5538</v>
      </c>
      <c r="D188" s="59" t="s">
        <v>123</v>
      </c>
      <c r="E188" s="59">
        <v>0</v>
      </c>
      <c r="F188" s="59">
        <v>0</v>
      </c>
      <c r="G188" s="59">
        <v>0</v>
      </c>
      <c r="H188" s="59">
        <v>0</v>
      </c>
      <c r="I188" s="59">
        <v>0</v>
      </c>
      <c r="J188" s="59">
        <v>0</v>
      </c>
      <c r="K188" s="59">
        <v>0</v>
      </c>
      <c r="L188" s="59">
        <v>0</v>
      </c>
      <c r="M188" s="59">
        <v>0</v>
      </c>
      <c r="N188" s="59">
        <v>0</v>
      </c>
      <c r="O188" s="59">
        <v>0</v>
      </c>
      <c r="P188" s="59">
        <v>0</v>
      </c>
      <c r="Q188" s="59">
        <v>0</v>
      </c>
      <c r="R188" s="59">
        <v>0</v>
      </c>
      <c r="S188" s="90"/>
      <c r="V188" s="90"/>
      <c r="W188" s="90"/>
      <c r="X188" s="90"/>
    </row>
    <row r="189" spans="1:24" ht="13.2" x14ac:dyDescent="0.25">
      <c r="A189" s="59" t="s">
        <v>4102</v>
      </c>
      <c r="B189" s="59" t="s">
        <v>5537</v>
      </c>
      <c r="C189" s="59" t="s">
        <v>5539</v>
      </c>
      <c r="D189" s="59" t="s">
        <v>123</v>
      </c>
      <c r="E189" s="59">
        <v>422</v>
      </c>
      <c r="F189" s="59">
        <v>422</v>
      </c>
      <c r="G189" s="59">
        <v>422</v>
      </c>
      <c r="H189" s="59">
        <v>422</v>
      </c>
      <c r="I189" s="59">
        <v>422</v>
      </c>
      <c r="J189" s="59">
        <v>422</v>
      </c>
      <c r="K189" s="59">
        <v>422</v>
      </c>
      <c r="L189" s="59">
        <v>422</v>
      </c>
      <c r="M189" s="59">
        <v>422</v>
      </c>
      <c r="N189" s="59">
        <v>422</v>
      </c>
      <c r="O189" s="59">
        <v>422</v>
      </c>
      <c r="P189" s="59">
        <v>422</v>
      </c>
      <c r="Q189" s="59">
        <v>422</v>
      </c>
      <c r="R189" s="59">
        <v>422423</v>
      </c>
      <c r="S189" s="90"/>
      <c r="V189" s="90"/>
      <c r="W189" s="90"/>
      <c r="X189" s="90"/>
    </row>
    <row r="190" spans="1:24" ht="13.2" x14ac:dyDescent="0.25">
      <c r="A190" s="59" t="s">
        <v>4103</v>
      </c>
      <c r="B190" s="59" t="s">
        <v>5537</v>
      </c>
      <c r="C190" s="59" t="s">
        <v>5540</v>
      </c>
      <c r="D190" s="59" t="s">
        <v>123</v>
      </c>
      <c r="E190" s="59">
        <v>7878</v>
      </c>
      <c r="F190" s="59">
        <v>7878</v>
      </c>
      <c r="G190" s="59">
        <v>7878</v>
      </c>
      <c r="H190" s="59">
        <v>7878</v>
      </c>
      <c r="I190" s="59">
        <v>7878</v>
      </c>
      <c r="J190" s="59">
        <v>7878</v>
      </c>
      <c r="K190" s="59">
        <v>7878</v>
      </c>
      <c r="L190" s="59">
        <v>7878</v>
      </c>
      <c r="M190" s="59">
        <v>7878</v>
      </c>
      <c r="N190" s="59">
        <v>7878</v>
      </c>
      <c r="O190" s="59">
        <v>7878</v>
      </c>
      <c r="P190" s="59">
        <v>7878</v>
      </c>
      <c r="Q190" s="59">
        <v>7878</v>
      </c>
      <c r="R190" s="59">
        <v>7877977</v>
      </c>
      <c r="S190" s="90"/>
      <c r="V190" s="90"/>
      <c r="W190" s="90"/>
      <c r="X190" s="90"/>
    </row>
    <row r="191" spans="1:24" ht="13.2" x14ac:dyDescent="0.25">
      <c r="A191" s="59" t="s">
        <v>4104</v>
      </c>
      <c r="B191" s="59" t="s">
        <v>5537</v>
      </c>
      <c r="C191" s="59" t="s">
        <v>5541</v>
      </c>
      <c r="D191" s="59" t="s">
        <v>123</v>
      </c>
      <c r="E191" s="59">
        <v>0</v>
      </c>
      <c r="F191" s="59">
        <v>0</v>
      </c>
      <c r="G191" s="59">
        <v>0</v>
      </c>
      <c r="H191" s="59">
        <v>0</v>
      </c>
      <c r="I191" s="59">
        <v>0</v>
      </c>
      <c r="J191" s="59">
        <v>0</v>
      </c>
      <c r="K191" s="59">
        <v>0</v>
      </c>
      <c r="L191" s="59">
        <v>0</v>
      </c>
      <c r="M191" s="59">
        <v>0</v>
      </c>
      <c r="N191" s="59">
        <v>0</v>
      </c>
      <c r="O191" s="59">
        <v>0</v>
      </c>
      <c r="P191" s="59">
        <v>0</v>
      </c>
      <c r="Q191" s="59">
        <v>0</v>
      </c>
      <c r="R191" s="59">
        <v>0</v>
      </c>
      <c r="S191" s="90"/>
      <c r="V191" s="90"/>
      <c r="W191" s="90"/>
      <c r="X191" s="90"/>
    </row>
    <row r="192" spans="1:24" ht="13.2" x14ac:dyDescent="0.25">
      <c r="A192" s="59" t="s">
        <v>4105</v>
      </c>
      <c r="B192" s="59" t="s">
        <v>5537</v>
      </c>
      <c r="C192" s="59" t="s">
        <v>5542</v>
      </c>
      <c r="D192" s="59" t="s">
        <v>123</v>
      </c>
      <c r="E192" s="59">
        <v>0</v>
      </c>
      <c r="F192" s="59">
        <v>0</v>
      </c>
      <c r="G192" s="59">
        <v>0</v>
      </c>
      <c r="H192" s="59">
        <v>0</v>
      </c>
      <c r="I192" s="59">
        <v>0</v>
      </c>
      <c r="J192" s="59">
        <v>0</v>
      </c>
      <c r="K192" s="59">
        <v>0</v>
      </c>
      <c r="L192" s="59">
        <v>0</v>
      </c>
      <c r="M192" s="59">
        <v>0</v>
      </c>
      <c r="N192" s="59">
        <v>0</v>
      </c>
      <c r="O192" s="59">
        <v>0</v>
      </c>
      <c r="P192" s="59">
        <v>0</v>
      </c>
      <c r="Q192" s="59">
        <v>0</v>
      </c>
      <c r="R192" s="59">
        <v>0</v>
      </c>
      <c r="S192" s="90"/>
      <c r="V192" s="90"/>
      <c r="W192" s="90"/>
      <c r="X192" s="90"/>
    </row>
    <row r="193" spans="1:24" ht="13.2" x14ac:dyDescent="0.25">
      <c r="A193" s="59" t="s">
        <v>4106</v>
      </c>
      <c r="B193" s="59" t="s">
        <v>5537</v>
      </c>
      <c r="C193" s="59" t="s">
        <v>5543</v>
      </c>
      <c r="D193" s="59" t="s">
        <v>123</v>
      </c>
      <c r="E193" s="59">
        <v>30364</v>
      </c>
      <c r="F193" s="59">
        <v>30364</v>
      </c>
      <c r="G193" s="59">
        <v>30364</v>
      </c>
      <c r="H193" s="59">
        <v>30364</v>
      </c>
      <c r="I193" s="59">
        <v>30364</v>
      </c>
      <c r="J193" s="59">
        <v>30364</v>
      </c>
      <c r="K193" s="59">
        <v>30364</v>
      </c>
      <c r="L193" s="59">
        <v>30364</v>
      </c>
      <c r="M193" s="59">
        <v>30364</v>
      </c>
      <c r="N193" s="59">
        <v>30364</v>
      </c>
      <c r="O193" s="59">
        <v>30364</v>
      </c>
      <c r="P193" s="59">
        <v>30364</v>
      </c>
      <c r="Q193" s="59">
        <v>30364</v>
      </c>
      <c r="R193" s="59">
        <v>30363652</v>
      </c>
      <c r="S193" s="90"/>
      <c r="V193" s="90"/>
      <c r="W193" s="90"/>
      <c r="X193" s="90"/>
    </row>
    <row r="194" spans="1:24" ht="13.2" x14ac:dyDescent="0.25">
      <c r="A194" s="59" t="s">
        <v>4107</v>
      </c>
      <c r="B194" s="59" t="s">
        <v>5537</v>
      </c>
      <c r="C194" s="59" t="s">
        <v>5544</v>
      </c>
      <c r="D194" s="59" t="s">
        <v>123</v>
      </c>
      <c r="E194" s="59">
        <v>0</v>
      </c>
      <c r="F194" s="59">
        <v>0</v>
      </c>
      <c r="G194" s="59">
        <v>0</v>
      </c>
      <c r="H194" s="59">
        <v>0</v>
      </c>
      <c r="I194" s="59">
        <v>0</v>
      </c>
      <c r="J194" s="59">
        <v>0</v>
      </c>
      <c r="K194" s="59">
        <v>0</v>
      </c>
      <c r="L194" s="59">
        <v>0</v>
      </c>
      <c r="M194" s="59">
        <v>0</v>
      </c>
      <c r="N194" s="59">
        <v>0</v>
      </c>
      <c r="O194" s="59">
        <v>0</v>
      </c>
      <c r="P194" s="59">
        <v>0</v>
      </c>
      <c r="Q194" s="59">
        <v>0</v>
      </c>
      <c r="R194" s="59">
        <v>0</v>
      </c>
      <c r="S194" s="90"/>
      <c r="V194" s="90"/>
      <c r="W194" s="90"/>
      <c r="X194" s="90"/>
    </row>
    <row r="195" spans="1:24" ht="13.2" x14ac:dyDescent="0.25">
      <c r="A195" s="59" t="s">
        <v>4108</v>
      </c>
      <c r="B195" s="59" t="s">
        <v>5537</v>
      </c>
      <c r="C195" s="59" t="s">
        <v>5545</v>
      </c>
      <c r="D195" s="59" t="s">
        <v>123</v>
      </c>
      <c r="E195" s="59">
        <v>6317</v>
      </c>
      <c r="F195" s="59">
        <v>6317</v>
      </c>
      <c r="G195" s="59">
        <v>6317</v>
      </c>
      <c r="H195" s="59">
        <v>6317</v>
      </c>
      <c r="I195" s="59">
        <v>6317</v>
      </c>
      <c r="J195" s="59">
        <v>6317</v>
      </c>
      <c r="K195" s="59">
        <v>6317</v>
      </c>
      <c r="L195" s="59">
        <v>6317</v>
      </c>
      <c r="M195" s="59">
        <v>6317</v>
      </c>
      <c r="N195" s="59">
        <v>5118</v>
      </c>
      <c r="O195" s="59">
        <v>5118</v>
      </c>
      <c r="P195" s="59">
        <v>5118</v>
      </c>
      <c r="Q195" s="59">
        <v>5118</v>
      </c>
      <c r="R195" s="59">
        <v>5967303</v>
      </c>
      <c r="S195" s="90"/>
      <c r="V195" s="90"/>
      <c r="W195" s="90"/>
      <c r="X195" s="90"/>
    </row>
    <row r="196" spans="1:24" ht="13.2" x14ac:dyDescent="0.25">
      <c r="A196" s="59" t="s">
        <v>4109</v>
      </c>
      <c r="B196" s="59" t="s">
        <v>5537</v>
      </c>
      <c r="C196" s="59" t="s">
        <v>5546</v>
      </c>
      <c r="D196" s="59" t="s">
        <v>123</v>
      </c>
      <c r="E196" s="59">
        <v>0</v>
      </c>
      <c r="F196" s="59">
        <v>0</v>
      </c>
      <c r="G196" s="59">
        <v>0</v>
      </c>
      <c r="H196" s="59">
        <v>0</v>
      </c>
      <c r="I196" s="59">
        <v>0</v>
      </c>
      <c r="J196" s="59">
        <v>0</v>
      </c>
      <c r="K196" s="59">
        <v>0</v>
      </c>
      <c r="L196" s="59">
        <v>0</v>
      </c>
      <c r="M196" s="59">
        <v>0</v>
      </c>
      <c r="N196" s="59">
        <v>0</v>
      </c>
      <c r="O196" s="59">
        <v>0</v>
      </c>
      <c r="P196" s="59">
        <v>0</v>
      </c>
      <c r="Q196" s="59">
        <v>0</v>
      </c>
      <c r="R196" s="59">
        <v>0</v>
      </c>
      <c r="S196" s="90"/>
      <c r="V196" s="90"/>
      <c r="W196" s="90"/>
      <c r="X196" s="90"/>
    </row>
    <row r="197" spans="1:24" ht="13.2" x14ac:dyDescent="0.25">
      <c r="A197" s="59" t="s">
        <v>4110</v>
      </c>
      <c r="B197" s="59" t="s">
        <v>5537</v>
      </c>
      <c r="C197" s="59" t="s">
        <v>5547</v>
      </c>
      <c r="D197" s="59" t="s">
        <v>123</v>
      </c>
      <c r="E197" s="59">
        <v>0</v>
      </c>
      <c r="F197" s="59">
        <v>0</v>
      </c>
      <c r="G197" s="59">
        <v>0</v>
      </c>
      <c r="H197" s="59">
        <v>0</v>
      </c>
      <c r="I197" s="59">
        <v>0</v>
      </c>
      <c r="J197" s="59">
        <v>0</v>
      </c>
      <c r="K197" s="59">
        <v>0</v>
      </c>
      <c r="L197" s="59">
        <v>0</v>
      </c>
      <c r="M197" s="59">
        <v>0</v>
      </c>
      <c r="N197" s="59">
        <v>0</v>
      </c>
      <c r="O197" s="59">
        <v>0</v>
      </c>
      <c r="P197" s="59">
        <v>0</v>
      </c>
      <c r="Q197" s="59">
        <v>0</v>
      </c>
      <c r="R197" s="59">
        <v>0</v>
      </c>
      <c r="S197" s="90"/>
      <c r="V197" s="90"/>
      <c r="W197" s="90"/>
      <c r="X197" s="90"/>
    </row>
    <row r="198" spans="1:24" ht="13.2" x14ac:dyDescent="0.25">
      <c r="A198" s="59" t="s">
        <v>4111</v>
      </c>
      <c r="B198" s="59" t="s">
        <v>5537</v>
      </c>
      <c r="C198" s="59" t="s">
        <v>5548</v>
      </c>
      <c r="D198" s="59" t="s">
        <v>123</v>
      </c>
      <c r="E198" s="59">
        <v>0</v>
      </c>
      <c r="F198" s="59">
        <v>0</v>
      </c>
      <c r="G198" s="59">
        <v>0</v>
      </c>
      <c r="H198" s="59">
        <v>0</v>
      </c>
      <c r="I198" s="59">
        <v>0</v>
      </c>
      <c r="J198" s="59">
        <v>0</v>
      </c>
      <c r="K198" s="59">
        <v>0</v>
      </c>
      <c r="L198" s="59">
        <v>0</v>
      </c>
      <c r="M198" s="59">
        <v>0</v>
      </c>
      <c r="N198" s="59">
        <v>0</v>
      </c>
      <c r="O198" s="59">
        <v>0</v>
      </c>
      <c r="P198" s="59">
        <v>0</v>
      </c>
      <c r="Q198" s="59">
        <v>0</v>
      </c>
      <c r="R198" s="59">
        <v>0</v>
      </c>
      <c r="S198" s="90"/>
      <c r="V198" s="90"/>
      <c r="W198" s="90"/>
      <c r="X198" s="90"/>
    </row>
    <row r="199" spans="1:24" ht="13.2" x14ac:dyDescent="0.25">
      <c r="A199" s="59" t="s">
        <v>4112</v>
      </c>
      <c r="B199" s="59" t="s">
        <v>5537</v>
      </c>
      <c r="C199" s="59" t="s">
        <v>5549</v>
      </c>
      <c r="D199" s="59" t="s">
        <v>123</v>
      </c>
      <c r="E199" s="59">
        <v>46882</v>
      </c>
      <c r="F199" s="59">
        <v>46882</v>
      </c>
      <c r="G199" s="59">
        <v>46882</v>
      </c>
      <c r="H199" s="59">
        <v>46882</v>
      </c>
      <c r="I199" s="59">
        <v>46882</v>
      </c>
      <c r="J199" s="59">
        <v>46882</v>
      </c>
      <c r="K199" s="59">
        <v>46882</v>
      </c>
      <c r="L199" s="59">
        <v>46882</v>
      </c>
      <c r="M199" s="59">
        <v>46882</v>
      </c>
      <c r="N199" s="59">
        <v>46882</v>
      </c>
      <c r="O199" s="59">
        <v>46882</v>
      </c>
      <c r="P199" s="59">
        <v>46882</v>
      </c>
      <c r="Q199" s="59">
        <v>46882</v>
      </c>
      <c r="R199" s="59">
        <v>46881506</v>
      </c>
      <c r="S199" s="90"/>
      <c r="V199" s="90"/>
      <c r="W199" s="90"/>
      <c r="X199" s="90"/>
    </row>
    <row r="200" spans="1:24" ht="13.2" x14ac:dyDescent="0.25">
      <c r="A200" s="59" t="s">
        <v>4113</v>
      </c>
      <c r="B200" s="59" t="s">
        <v>5537</v>
      </c>
      <c r="C200" s="59" t="s">
        <v>5550</v>
      </c>
      <c r="D200" s="59" t="s">
        <v>123</v>
      </c>
      <c r="E200" s="59">
        <v>0</v>
      </c>
      <c r="F200" s="59">
        <v>0</v>
      </c>
      <c r="G200" s="59">
        <v>0</v>
      </c>
      <c r="H200" s="59">
        <v>0</v>
      </c>
      <c r="I200" s="59">
        <v>0</v>
      </c>
      <c r="J200" s="59">
        <v>0</v>
      </c>
      <c r="K200" s="59">
        <v>0</v>
      </c>
      <c r="L200" s="59">
        <v>0</v>
      </c>
      <c r="M200" s="59">
        <v>0</v>
      </c>
      <c r="N200" s="59">
        <v>0</v>
      </c>
      <c r="O200" s="59">
        <v>0</v>
      </c>
      <c r="P200" s="59">
        <v>0</v>
      </c>
      <c r="Q200" s="59">
        <v>0</v>
      </c>
      <c r="R200" s="59">
        <v>0</v>
      </c>
      <c r="S200" s="90"/>
      <c r="V200" s="90"/>
      <c r="W200" s="90"/>
      <c r="X200" s="90"/>
    </row>
    <row r="201" spans="1:24" ht="13.2" x14ac:dyDescent="0.25">
      <c r="A201" s="59" t="s">
        <v>4114</v>
      </c>
      <c r="B201" s="59" t="s">
        <v>5537</v>
      </c>
      <c r="C201" s="59" t="s">
        <v>5551</v>
      </c>
      <c r="D201" s="59" t="s">
        <v>123</v>
      </c>
      <c r="E201" s="59">
        <v>49093</v>
      </c>
      <c r="F201" s="59">
        <v>49093</v>
      </c>
      <c r="G201" s="59">
        <v>49093</v>
      </c>
      <c r="H201" s="59">
        <v>49093</v>
      </c>
      <c r="I201" s="59">
        <v>49093</v>
      </c>
      <c r="J201" s="59">
        <v>49093</v>
      </c>
      <c r="K201" s="59">
        <v>49093</v>
      </c>
      <c r="L201" s="59">
        <v>49093</v>
      </c>
      <c r="M201" s="59">
        <v>49093</v>
      </c>
      <c r="N201" s="59">
        <v>49093</v>
      </c>
      <c r="O201" s="59">
        <v>49093</v>
      </c>
      <c r="P201" s="59">
        <v>49094</v>
      </c>
      <c r="Q201" s="59">
        <v>49094</v>
      </c>
      <c r="R201" s="59">
        <v>49092924</v>
      </c>
      <c r="S201" s="90"/>
      <c r="V201" s="90"/>
      <c r="W201" s="90"/>
      <c r="X201" s="90"/>
    </row>
    <row r="202" spans="1:24" ht="13.2" x14ac:dyDescent="0.25">
      <c r="A202" s="59" t="s">
        <v>4115</v>
      </c>
      <c r="B202" s="59" t="s">
        <v>5537</v>
      </c>
      <c r="C202" s="59" t="s">
        <v>5552</v>
      </c>
      <c r="D202" s="59" t="s">
        <v>123</v>
      </c>
      <c r="E202" s="59">
        <v>0</v>
      </c>
      <c r="F202" s="59">
        <v>0</v>
      </c>
      <c r="G202" s="59">
        <v>0</v>
      </c>
      <c r="H202" s="59">
        <v>0</v>
      </c>
      <c r="I202" s="59">
        <v>0</v>
      </c>
      <c r="J202" s="59">
        <v>0</v>
      </c>
      <c r="K202" s="59">
        <v>0</v>
      </c>
      <c r="L202" s="59">
        <v>0</v>
      </c>
      <c r="M202" s="59">
        <v>0</v>
      </c>
      <c r="N202" s="59">
        <v>0</v>
      </c>
      <c r="O202" s="59">
        <v>0</v>
      </c>
      <c r="P202" s="59">
        <v>0</v>
      </c>
      <c r="Q202" s="59">
        <v>0</v>
      </c>
      <c r="R202" s="59">
        <v>0</v>
      </c>
      <c r="S202" s="90"/>
      <c r="V202" s="90"/>
      <c r="W202" s="90"/>
      <c r="X202" s="90"/>
    </row>
    <row r="203" spans="1:24" ht="13.2" x14ac:dyDescent="0.25">
      <c r="A203" s="59" t="s">
        <v>4116</v>
      </c>
      <c r="B203" s="59" t="s">
        <v>5537</v>
      </c>
      <c r="C203" s="59" t="s">
        <v>5553</v>
      </c>
      <c r="D203" s="59" t="s">
        <v>123</v>
      </c>
      <c r="E203" s="59">
        <v>5838</v>
      </c>
      <c r="F203" s="59">
        <v>5838</v>
      </c>
      <c r="G203" s="59">
        <v>5838</v>
      </c>
      <c r="H203" s="59">
        <v>5838</v>
      </c>
      <c r="I203" s="59">
        <v>5838</v>
      </c>
      <c r="J203" s="59">
        <v>5838</v>
      </c>
      <c r="K203" s="59">
        <v>5838</v>
      </c>
      <c r="L203" s="59">
        <v>5838</v>
      </c>
      <c r="M203" s="59">
        <v>5838</v>
      </c>
      <c r="N203" s="59">
        <v>5838</v>
      </c>
      <c r="O203" s="59">
        <v>5838</v>
      </c>
      <c r="P203" s="59">
        <v>5838</v>
      </c>
      <c r="Q203" s="59">
        <v>5838</v>
      </c>
      <c r="R203" s="59">
        <v>5838129</v>
      </c>
      <c r="S203" s="90"/>
      <c r="V203" s="90"/>
      <c r="W203" s="90"/>
      <c r="X203" s="90"/>
    </row>
    <row r="204" spans="1:24" ht="13.2" x14ac:dyDescent="0.25">
      <c r="A204" s="59" t="s">
        <v>4117</v>
      </c>
      <c r="B204" s="59" t="s">
        <v>5537</v>
      </c>
      <c r="C204" s="59" t="s">
        <v>5554</v>
      </c>
      <c r="D204" s="59" t="s">
        <v>123</v>
      </c>
      <c r="E204" s="59">
        <v>0</v>
      </c>
      <c r="F204" s="59">
        <v>0</v>
      </c>
      <c r="G204" s="59">
        <v>0</v>
      </c>
      <c r="H204" s="59">
        <v>0</v>
      </c>
      <c r="I204" s="59">
        <v>0</v>
      </c>
      <c r="J204" s="59">
        <v>0</v>
      </c>
      <c r="K204" s="59">
        <v>0</v>
      </c>
      <c r="L204" s="59">
        <v>0</v>
      </c>
      <c r="M204" s="59">
        <v>0</v>
      </c>
      <c r="N204" s="59">
        <v>0</v>
      </c>
      <c r="O204" s="59">
        <v>0</v>
      </c>
      <c r="P204" s="59">
        <v>0</v>
      </c>
      <c r="Q204" s="59">
        <v>0</v>
      </c>
      <c r="R204" s="59">
        <v>0</v>
      </c>
      <c r="S204" s="90"/>
      <c r="V204" s="90"/>
      <c r="W204" s="90"/>
      <c r="X204" s="90"/>
    </row>
    <row r="205" spans="1:24" ht="13.2" x14ac:dyDescent="0.25">
      <c r="A205" s="59" t="s">
        <v>4118</v>
      </c>
      <c r="B205" s="59" t="s">
        <v>5537</v>
      </c>
      <c r="C205" s="59" t="s">
        <v>5555</v>
      </c>
      <c r="D205" s="59" t="s">
        <v>123</v>
      </c>
      <c r="E205" s="59">
        <v>12648</v>
      </c>
      <c r="F205" s="59">
        <v>12648</v>
      </c>
      <c r="G205" s="59">
        <v>12648</v>
      </c>
      <c r="H205" s="59">
        <v>12648</v>
      </c>
      <c r="I205" s="59">
        <v>12648</v>
      </c>
      <c r="J205" s="59">
        <v>12648</v>
      </c>
      <c r="K205" s="59">
        <v>12648</v>
      </c>
      <c r="L205" s="59">
        <v>12648</v>
      </c>
      <c r="M205" s="59">
        <v>12648</v>
      </c>
      <c r="N205" s="59">
        <v>12648</v>
      </c>
      <c r="O205" s="59">
        <v>12648</v>
      </c>
      <c r="P205" s="59">
        <v>12648</v>
      </c>
      <c r="Q205" s="59">
        <v>12648</v>
      </c>
      <c r="R205" s="59">
        <v>12648296</v>
      </c>
      <c r="S205" s="90"/>
      <c r="V205" s="90"/>
      <c r="W205" s="90"/>
      <c r="X205" s="90"/>
    </row>
    <row r="206" spans="1:24" ht="13.2" x14ac:dyDescent="0.25">
      <c r="A206" s="59" t="s">
        <v>4119</v>
      </c>
      <c r="B206" s="59" t="s">
        <v>5537</v>
      </c>
      <c r="C206" s="59" t="s">
        <v>5556</v>
      </c>
      <c r="D206" s="59" t="s">
        <v>123</v>
      </c>
      <c r="E206" s="59">
        <v>0</v>
      </c>
      <c r="F206" s="59">
        <v>0</v>
      </c>
      <c r="G206" s="59">
        <v>0</v>
      </c>
      <c r="H206" s="59">
        <v>0</v>
      </c>
      <c r="I206" s="59">
        <v>0</v>
      </c>
      <c r="J206" s="59">
        <v>0</v>
      </c>
      <c r="K206" s="59">
        <v>0</v>
      </c>
      <c r="L206" s="59">
        <v>0</v>
      </c>
      <c r="M206" s="59">
        <v>0</v>
      </c>
      <c r="N206" s="59">
        <v>0</v>
      </c>
      <c r="O206" s="59">
        <v>0</v>
      </c>
      <c r="P206" s="59">
        <v>0</v>
      </c>
      <c r="Q206" s="59">
        <v>0</v>
      </c>
      <c r="R206" s="59">
        <v>0</v>
      </c>
      <c r="S206" s="90"/>
      <c r="V206" s="90"/>
      <c r="W206" s="90"/>
      <c r="X206" s="90"/>
    </row>
    <row r="207" spans="1:24" ht="13.2" x14ac:dyDescent="0.25">
      <c r="A207" s="59" t="s">
        <v>4120</v>
      </c>
      <c r="B207" s="59" t="s">
        <v>5537</v>
      </c>
      <c r="C207" s="59" t="s">
        <v>5557</v>
      </c>
      <c r="D207" s="59" t="s">
        <v>123</v>
      </c>
      <c r="E207" s="59">
        <v>0</v>
      </c>
      <c r="F207" s="59">
        <v>0</v>
      </c>
      <c r="G207" s="59">
        <v>0</v>
      </c>
      <c r="H207" s="59">
        <v>0</v>
      </c>
      <c r="I207" s="59">
        <v>0</v>
      </c>
      <c r="J207" s="59">
        <v>0</v>
      </c>
      <c r="K207" s="59">
        <v>0</v>
      </c>
      <c r="L207" s="59">
        <v>0</v>
      </c>
      <c r="M207" s="59">
        <v>0</v>
      </c>
      <c r="N207" s="59">
        <v>0</v>
      </c>
      <c r="O207" s="59">
        <v>0</v>
      </c>
      <c r="P207" s="59">
        <v>0</v>
      </c>
      <c r="Q207" s="59">
        <v>0</v>
      </c>
      <c r="R207" s="59">
        <v>0</v>
      </c>
      <c r="S207" s="90"/>
      <c r="V207" s="90"/>
      <c r="W207" s="90"/>
      <c r="X207" s="90"/>
    </row>
    <row r="208" spans="1:24" ht="13.2" x14ac:dyDescent="0.25">
      <c r="A208" s="59" t="s">
        <v>4121</v>
      </c>
      <c r="B208" s="59" t="s">
        <v>5537</v>
      </c>
      <c r="C208" s="59" t="s">
        <v>5558</v>
      </c>
      <c r="D208" s="59" t="s">
        <v>123</v>
      </c>
      <c r="E208" s="59">
        <v>0</v>
      </c>
      <c r="F208" s="59">
        <v>0</v>
      </c>
      <c r="G208" s="59">
        <v>0</v>
      </c>
      <c r="H208" s="59">
        <v>0</v>
      </c>
      <c r="I208" s="59">
        <v>0</v>
      </c>
      <c r="J208" s="59">
        <v>0</v>
      </c>
      <c r="K208" s="59">
        <v>0</v>
      </c>
      <c r="L208" s="59">
        <v>0</v>
      </c>
      <c r="M208" s="59">
        <v>0</v>
      </c>
      <c r="N208" s="59">
        <v>0</v>
      </c>
      <c r="O208" s="59">
        <v>0</v>
      </c>
      <c r="P208" s="59">
        <v>0</v>
      </c>
      <c r="Q208" s="59">
        <v>0</v>
      </c>
      <c r="R208" s="59">
        <v>0</v>
      </c>
      <c r="S208" s="90"/>
      <c r="V208" s="90"/>
      <c r="W208" s="90"/>
      <c r="X208" s="90"/>
    </row>
    <row r="209" spans="1:24" ht="13.2" x14ac:dyDescent="0.25">
      <c r="A209" s="59" t="s">
        <v>4122</v>
      </c>
      <c r="B209" s="59" t="s">
        <v>5537</v>
      </c>
      <c r="C209" s="59" t="s">
        <v>5559</v>
      </c>
      <c r="D209" s="59" t="s">
        <v>123</v>
      </c>
      <c r="E209" s="59">
        <v>762</v>
      </c>
      <c r="F209" s="59">
        <v>762</v>
      </c>
      <c r="G209" s="59">
        <v>762</v>
      </c>
      <c r="H209" s="59">
        <v>762</v>
      </c>
      <c r="I209" s="59">
        <v>762</v>
      </c>
      <c r="J209" s="59">
        <v>762</v>
      </c>
      <c r="K209" s="59">
        <v>762</v>
      </c>
      <c r="L209" s="59">
        <v>762</v>
      </c>
      <c r="M209" s="59">
        <v>762</v>
      </c>
      <c r="N209" s="59">
        <v>762</v>
      </c>
      <c r="O209" s="59">
        <v>762</v>
      </c>
      <c r="P209" s="59">
        <v>762</v>
      </c>
      <c r="Q209" s="59">
        <v>762</v>
      </c>
      <c r="R209" s="59">
        <v>762026</v>
      </c>
      <c r="S209" s="90"/>
      <c r="V209" s="90"/>
      <c r="W209" s="90"/>
      <c r="X209" s="90"/>
    </row>
    <row r="210" spans="1:24" ht="13.2" x14ac:dyDescent="0.25">
      <c r="A210" s="59" t="s">
        <v>4123</v>
      </c>
      <c r="B210" s="59" t="s">
        <v>5537</v>
      </c>
      <c r="C210" s="59" t="s">
        <v>5560</v>
      </c>
      <c r="D210" s="59" t="s">
        <v>123</v>
      </c>
      <c r="E210" s="59">
        <v>0</v>
      </c>
      <c r="F210" s="59">
        <v>0</v>
      </c>
      <c r="G210" s="59">
        <v>0</v>
      </c>
      <c r="H210" s="59">
        <v>0</v>
      </c>
      <c r="I210" s="59">
        <v>0</v>
      </c>
      <c r="J210" s="59">
        <v>0</v>
      </c>
      <c r="K210" s="59">
        <v>0</v>
      </c>
      <c r="L210" s="59">
        <v>0</v>
      </c>
      <c r="M210" s="59">
        <v>0</v>
      </c>
      <c r="N210" s="59">
        <v>0</v>
      </c>
      <c r="O210" s="59">
        <v>0</v>
      </c>
      <c r="P210" s="59">
        <v>0</v>
      </c>
      <c r="Q210" s="59">
        <v>0</v>
      </c>
      <c r="R210" s="59">
        <v>0</v>
      </c>
      <c r="S210" s="90"/>
      <c r="V210" s="90"/>
      <c r="W210" s="90"/>
      <c r="X210" s="90"/>
    </row>
    <row r="211" spans="1:24" ht="13.2" x14ac:dyDescent="0.25">
      <c r="A211" s="59" t="s">
        <v>4124</v>
      </c>
      <c r="B211" s="59" t="s">
        <v>5537</v>
      </c>
      <c r="C211" s="59" t="s">
        <v>5561</v>
      </c>
      <c r="D211" s="59" t="s">
        <v>123</v>
      </c>
      <c r="E211" s="59">
        <v>7174</v>
      </c>
      <c r="F211" s="59">
        <v>7174</v>
      </c>
      <c r="G211" s="59">
        <v>7174</v>
      </c>
      <c r="H211" s="59">
        <v>7174</v>
      </c>
      <c r="I211" s="59">
        <v>7174</v>
      </c>
      <c r="J211" s="59">
        <v>7174</v>
      </c>
      <c r="K211" s="59">
        <v>7174</v>
      </c>
      <c r="L211" s="59">
        <v>7247</v>
      </c>
      <c r="M211" s="59">
        <v>7247</v>
      </c>
      <c r="N211" s="59">
        <v>7247</v>
      </c>
      <c r="O211" s="59">
        <v>7247</v>
      </c>
      <c r="P211" s="59">
        <v>7247</v>
      </c>
      <c r="Q211" s="59">
        <v>7247</v>
      </c>
      <c r="R211" s="59">
        <v>7207240</v>
      </c>
      <c r="S211" s="90"/>
      <c r="V211" s="90"/>
      <c r="W211" s="90"/>
      <c r="X211" s="90"/>
    </row>
    <row r="212" spans="1:24" ht="13.2" x14ac:dyDescent="0.25">
      <c r="A212" s="59" t="s">
        <v>4125</v>
      </c>
      <c r="B212" s="59" t="s">
        <v>5537</v>
      </c>
      <c r="C212" s="59" t="s">
        <v>5562</v>
      </c>
      <c r="D212" s="59" t="s">
        <v>123</v>
      </c>
      <c r="E212" s="59">
        <v>0</v>
      </c>
      <c r="F212" s="59">
        <v>0</v>
      </c>
      <c r="G212" s="59">
        <v>0</v>
      </c>
      <c r="H212" s="59">
        <v>0</v>
      </c>
      <c r="I212" s="59">
        <v>0</v>
      </c>
      <c r="J212" s="59">
        <v>0</v>
      </c>
      <c r="K212" s="59">
        <v>0</v>
      </c>
      <c r="L212" s="59">
        <v>0</v>
      </c>
      <c r="M212" s="59">
        <v>0</v>
      </c>
      <c r="N212" s="59">
        <v>0</v>
      </c>
      <c r="O212" s="59">
        <v>0</v>
      </c>
      <c r="P212" s="59">
        <v>0</v>
      </c>
      <c r="Q212" s="59">
        <v>0</v>
      </c>
      <c r="R212" s="59">
        <v>0</v>
      </c>
      <c r="S212" s="90"/>
      <c r="V212" s="90"/>
      <c r="W212" s="90"/>
      <c r="X212" s="90"/>
    </row>
    <row r="213" spans="1:24" ht="13.2" x14ac:dyDescent="0.25">
      <c r="A213" s="59" t="s">
        <v>4126</v>
      </c>
      <c r="B213" s="59" t="s">
        <v>5537</v>
      </c>
      <c r="C213" s="59" t="s">
        <v>5563</v>
      </c>
      <c r="D213" s="59" t="s">
        <v>123</v>
      </c>
      <c r="E213" s="59">
        <v>0</v>
      </c>
      <c r="F213" s="59">
        <v>0</v>
      </c>
      <c r="G213" s="59">
        <v>0</v>
      </c>
      <c r="H213" s="59">
        <v>0</v>
      </c>
      <c r="I213" s="59">
        <v>0</v>
      </c>
      <c r="J213" s="59">
        <v>0</v>
      </c>
      <c r="K213" s="59">
        <v>0</v>
      </c>
      <c r="L213" s="59">
        <v>0</v>
      </c>
      <c r="M213" s="59">
        <v>0</v>
      </c>
      <c r="N213" s="59">
        <v>0</v>
      </c>
      <c r="O213" s="59">
        <v>0</v>
      </c>
      <c r="P213" s="59">
        <v>0</v>
      </c>
      <c r="Q213" s="59">
        <v>0</v>
      </c>
      <c r="R213" s="59">
        <v>0</v>
      </c>
      <c r="S213" s="90"/>
      <c r="V213" s="90"/>
      <c r="W213" s="90"/>
      <c r="X213" s="90"/>
    </row>
    <row r="214" spans="1:24" ht="13.2" x14ac:dyDescent="0.25">
      <c r="A214" s="59" t="s">
        <v>4127</v>
      </c>
      <c r="B214" s="59" t="s">
        <v>5537</v>
      </c>
      <c r="C214" s="59" t="s">
        <v>5564</v>
      </c>
      <c r="D214" s="59" t="s">
        <v>123</v>
      </c>
      <c r="E214" s="59">
        <v>0</v>
      </c>
      <c r="F214" s="59">
        <v>0</v>
      </c>
      <c r="G214" s="59">
        <v>0</v>
      </c>
      <c r="H214" s="59">
        <v>0</v>
      </c>
      <c r="I214" s="59">
        <v>0</v>
      </c>
      <c r="J214" s="59">
        <v>0</v>
      </c>
      <c r="K214" s="59">
        <v>0</v>
      </c>
      <c r="L214" s="59">
        <v>0</v>
      </c>
      <c r="M214" s="59">
        <v>0</v>
      </c>
      <c r="N214" s="59">
        <v>0</v>
      </c>
      <c r="O214" s="59">
        <v>0</v>
      </c>
      <c r="P214" s="59">
        <v>0</v>
      </c>
      <c r="Q214" s="59">
        <v>0</v>
      </c>
      <c r="R214" s="59">
        <v>0</v>
      </c>
      <c r="S214" s="90"/>
      <c r="V214" s="90"/>
      <c r="W214" s="90"/>
      <c r="X214" s="90"/>
    </row>
    <row r="215" spans="1:24" ht="13.2" x14ac:dyDescent="0.25">
      <c r="A215" s="59" t="s">
        <v>4128</v>
      </c>
      <c r="B215" s="59" t="s">
        <v>5537</v>
      </c>
      <c r="C215" s="59" t="s">
        <v>5565</v>
      </c>
      <c r="D215" s="59" t="s">
        <v>123</v>
      </c>
      <c r="E215" s="59">
        <v>0</v>
      </c>
      <c r="F215" s="59">
        <v>0</v>
      </c>
      <c r="G215" s="59">
        <v>0</v>
      </c>
      <c r="H215" s="59">
        <v>0</v>
      </c>
      <c r="I215" s="59">
        <v>0</v>
      </c>
      <c r="J215" s="59">
        <v>0</v>
      </c>
      <c r="K215" s="59">
        <v>0</v>
      </c>
      <c r="L215" s="59">
        <v>0</v>
      </c>
      <c r="M215" s="59">
        <v>0</v>
      </c>
      <c r="N215" s="59">
        <v>0</v>
      </c>
      <c r="O215" s="59">
        <v>0</v>
      </c>
      <c r="P215" s="59">
        <v>0</v>
      </c>
      <c r="Q215" s="59">
        <v>0</v>
      </c>
      <c r="R215" s="59">
        <v>0</v>
      </c>
      <c r="S215" s="90"/>
      <c r="V215" s="90"/>
      <c r="W215" s="90"/>
      <c r="X215" s="90"/>
    </row>
    <row r="216" spans="1:24" ht="13.2" x14ac:dyDescent="0.25">
      <c r="A216" s="59" t="s">
        <v>4129</v>
      </c>
      <c r="B216" s="59" t="s">
        <v>5566</v>
      </c>
      <c r="C216" s="59" t="s">
        <v>5567</v>
      </c>
      <c r="D216" s="59" t="s">
        <v>123</v>
      </c>
      <c r="E216" s="59">
        <v>0</v>
      </c>
      <c r="F216" s="59">
        <v>0</v>
      </c>
      <c r="G216" s="59">
        <v>0</v>
      </c>
      <c r="H216" s="59">
        <v>0</v>
      </c>
      <c r="I216" s="59">
        <v>0</v>
      </c>
      <c r="J216" s="59">
        <v>0</v>
      </c>
      <c r="K216" s="59">
        <v>0</v>
      </c>
      <c r="L216" s="59">
        <v>0</v>
      </c>
      <c r="M216" s="59">
        <v>0</v>
      </c>
      <c r="N216" s="59">
        <v>0</v>
      </c>
      <c r="O216" s="59">
        <v>0</v>
      </c>
      <c r="P216" s="59">
        <v>0</v>
      </c>
      <c r="Q216" s="59">
        <v>0</v>
      </c>
      <c r="R216" s="59">
        <v>0</v>
      </c>
      <c r="S216" s="90"/>
      <c r="V216" s="90"/>
      <c r="W216" s="90"/>
      <c r="X216" s="90"/>
    </row>
    <row r="217" spans="1:24" ht="13.2" x14ac:dyDescent="0.25">
      <c r="A217" s="59" t="s">
        <v>4130</v>
      </c>
      <c r="B217" s="59" t="s">
        <v>5566</v>
      </c>
      <c r="C217" s="59" t="s">
        <v>5568</v>
      </c>
      <c r="D217" s="59" t="s">
        <v>123</v>
      </c>
      <c r="E217" s="59">
        <v>53554</v>
      </c>
      <c r="F217" s="59">
        <v>53554</v>
      </c>
      <c r="G217" s="59">
        <v>53554</v>
      </c>
      <c r="H217" s="59">
        <v>53554</v>
      </c>
      <c r="I217" s="59">
        <v>53554</v>
      </c>
      <c r="J217" s="59">
        <v>53554</v>
      </c>
      <c r="K217" s="59">
        <v>53554</v>
      </c>
      <c r="L217" s="59">
        <v>53554</v>
      </c>
      <c r="M217" s="59">
        <v>53554</v>
      </c>
      <c r="N217" s="59">
        <v>53554</v>
      </c>
      <c r="O217" s="59">
        <v>53554</v>
      </c>
      <c r="P217" s="59">
        <v>53554</v>
      </c>
      <c r="Q217" s="59">
        <v>53554</v>
      </c>
      <c r="R217" s="59">
        <v>53553621</v>
      </c>
      <c r="S217" s="90"/>
      <c r="V217" s="90"/>
      <c r="W217" s="90"/>
      <c r="X217" s="90"/>
    </row>
    <row r="218" spans="1:24" ht="13.2" x14ac:dyDescent="0.25">
      <c r="A218" s="59" t="s">
        <v>4131</v>
      </c>
      <c r="B218" s="59" t="s">
        <v>5566</v>
      </c>
      <c r="C218" s="59" t="s">
        <v>5569</v>
      </c>
      <c r="D218" s="59" t="s">
        <v>123</v>
      </c>
      <c r="E218" s="59">
        <v>0</v>
      </c>
      <c r="F218" s="59">
        <v>0</v>
      </c>
      <c r="G218" s="59">
        <v>0</v>
      </c>
      <c r="H218" s="59">
        <v>0</v>
      </c>
      <c r="I218" s="59">
        <v>0</v>
      </c>
      <c r="J218" s="59">
        <v>0</v>
      </c>
      <c r="K218" s="59">
        <v>0</v>
      </c>
      <c r="L218" s="59">
        <v>0</v>
      </c>
      <c r="M218" s="59">
        <v>0</v>
      </c>
      <c r="N218" s="59">
        <v>0</v>
      </c>
      <c r="O218" s="59">
        <v>0</v>
      </c>
      <c r="P218" s="59">
        <v>0</v>
      </c>
      <c r="Q218" s="59">
        <v>0</v>
      </c>
      <c r="R218" s="59">
        <v>0</v>
      </c>
      <c r="S218" s="90"/>
      <c r="V218" s="90"/>
      <c r="W218" s="90"/>
      <c r="X218" s="90"/>
    </row>
    <row r="219" spans="1:24" ht="13.2" x14ac:dyDescent="0.25">
      <c r="A219" s="59" t="s">
        <v>4132</v>
      </c>
      <c r="B219" s="59" t="s">
        <v>5566</v>
      </c>
      <c r="C219" s="59" t="s">
        <v>5570</v>
      </c>
      <c r="D219" s="59" t="s">
        <v>123</v>
      </c>
      <c r="E219" s="59">
        <v>61018</v>
      </c>
      <c r="F219" s="59">
        <v>61018</v>
      </c>
      <c r="G219" s="59">
        <v>61018</v>
      </c>
      <c r="H219" s="59">
        <v>61018</v>
      </c>
      <c r="I219" s="59">
        <v>61018</v>
      </c>
      <c r="J219" s="59">
        <v>61018</v>
      </c>
      <c r="K219" s="59">
        <v>61018</v>
      </c>
      <c r="L219" s="59">
        <v>61018</v>
      </c>
      <c r="M219" s="59">
        <v>61018</v>
      </c>
      <c r="N219" s="59">
        <v>61018</v>
      </c>
      <c r="O219" s="59">
        <v>61018</v>
      </c>
      <c r="P219" s="59">
        <v>61019</v>
      </c>
      <c r="Q219" s="59">
        <v>61019</v>
      </c>
      <c r="R219" s="59">
        <v>61017787</v>
      </c>
      <c r="S219" s="90"/>
      <c r="V219" s="90"/>
      <c r="W219" s="90"/>
      <c r="X219" s="90"/>
    </row>
    <row r="220" spans="1:24" ht="13.2" x14ac:dyDescent="0.25">
      <c r="A220" s="59" t="s">
        <v>4133</v>
      </c>
      <c r="B220" s="59" t="s">
        <v>5566</v>
      </c>
      <c r="C220" s="59" t="s">
        <v>5571</v>
      </c>
      <c r="D220" s="59" t="s">
        <v>123</v>
      </c>
      <c r="E220" s="59">
        <v>0</v>
      </c>
      <c r="F220" s="59">
        <v>0</v>
      </c>
      <c r="G220" s="59">
        <v>0</v>
      </c>
      <c r="H220" s="59">
        <v>0</v>
      </c>
      <c r="I220" s="59">
        <v>0</v>
      </c>
      <c r="J220" s="59">
        <v>0</v>
      </c>
      <c r="K220" s="59">
        <v>0</v>
      </c>
      <c r="L220" s="59">
        <v>0</v>
      </c>
      <c r="M220" s="59">
        <v>0</v>
      </c>
      <c r="N220" s="59">
        <v>0</v>
      </c>
      <c r="O220" s="59">
        <v>0</v>
      </c>
      <c r="P220" s="59">
        <v>0</v>
      </c>
      <c r="Q220" s="59">
        <v>0</v>
      </c>
      <c r="R220" s="59">
        <v>0</v>
      </c>
      <c r="S220" s="90"/>
      <c r="V220" s="90"/>
      <c r="W220" s="90"/>
      <c r="X220" s="90"/>
    </row>
    <row r="221" spans="1:24" ht="13.2" x14ac:dyDescent="0.25">
      <c r="A221" s="59" t="s">
        <v>4134</v>
      </c>
      <c r="B221" s="59" t="s">
        <v>5566</v>
      </c>
      <c r="C221" s="59" t="s">
        <v>5572</v>
      </c>
      <c r="D221" s="59" t="s">
        <v>123</v>
      </c>
      <c r="E221" s="59">
        <v>0</v>
      </c>
      <c r="F221" s="59">
        <v>0</v>
      </c>
      <c r="G221" s="59">
        <v>0</v>
      </c>
      <c r="H221" s="59">
        <v>0</v>
      </c>
      <c r="I221" s="59">
        <v>0</v>
      </c>
      <c r="J221" s="59">
        <v>0</v>
      </c>
      <c r="K221" s="59">
        <v>0</v>
      </c>
      <c r="L221" s="59">
        <v>0</v>
      </c>
      <c r="M221" s="59">
        <v>0</v>
      </c>
      <c r="N221" s="59">
        <v>0</v>
      </c>
      <c r="O221" s="59">
        <v>0</v>
      </c>
      <c r="P221" s="59">
        <v>0</v>
      </c>
      <c r="Q221" s="59">
        <v>0</v>
      </c>
      <c r="R221" s="59">
        <v>0</v>
      </c>
      <c r="S221" s="90"/>
      <c r="V221" s="90"/>
      <c r="W221" s="90"/>
      <c r="X221" s="90"/>
    </row>
    <row r="222" spans="1:24" ht="13.2" x14ac:dyDescent="0.25">
      <c r="A222" s="59" t="s">
        <v>4135</v>
      </c>
      <c r="B222" s="59" t="s">
        <v>5566</v>
      </c>
      <c r="C222" s="59" t="s">
        <v>5573</v>
      </c>
      <c r="D222" s="59" t="s">
        <v>123</v>
      </c>
      <c r="E222" s="59">
        <v>25888</v>
      </c>
      <c r="F222" s="59">
        <v>25888</v>
      </c>
      <c r="G222" s="59">
        <v>25888</v>
      </c>
      <c r="H222" s="59">
        <v>25888</v>
      </c>
      <c r="I222" s="59">
        <v>25888</v>
      </c>
      <c r="J222" s="59">
        <v>25888</v>
      </c>
      <c r="K222" s="59">
        <v>25888</v>
      </c>
      <c r="L222" s="59">
        <v>25888</v>
      </c>
      <c r="M222" s="59">
        <v>25888</v>
      </c>
      <c r="N222" s="59">
        <v>25888</v>
      </c>
      <c r="O222" s="59">
        <v>25888</v>
      </c>
      <c r="P222" s="59">
        <v>25888</v>
      </c>
      <c r="Q222" s="59">
        <v>25888</v>
      </c>
      <c r="R222" s="59">
        <v>25887774</v>
      </c>
      <c r="S222" s="90"/>
      <c r="V222" s="90"/>
      <c r="W222" s="90"/>
      <c r="X222" s="90"/>
    </row>
    <row r="223" spans="1:24" ht="13.2" x14ac:dyDescent="0.25">
      <c r="A223" s="59" t="s">
        <v>4136</v>
      </c>
      <c r="B223" s="59" t="s">
        <v>5566</v>
      </c>
      <c r="C223" s="59" t="s">
        <v>5574</v>
      </c>
      <c r="D223" s="59" t="s">
        <v>123</v>
      </c>
      <c r="E223" s="59">
        <v>18449</v>
      </c>
      <c r="F223" s="59">
        <v>18449</v>
      </c>
      <c r="G223" s="59">
        <v>18449</v>
      </c>
      <c r="H223" s="59">
        <v>18449</v>
      </c>
      <c r="I223" s="59">
        <v>18449</v>
      </c>
      <c r="J223" s="59">
        <v>18449</v>
      </c>
      <c r="K223" s="59">
        <v>18449</v>
      </c>
      <c r="L223" s="59">
        <v>18449</v>
      </c>
      <c r="M223" s="59">
        <v>18449</v>
      </c>
      <c r="N223" s="59">
        <v>18449</v>
      </c>
      <c r="O223" s="59">
        <v>18449</v>
      </c>
      <c r="P223" s="59">
        <v>18449</v>
      </c>
      <c r="Q223" s="59">
        <v>18449</v>
      </c>
      <c r="R223" s="59">
        <v>18449225</v>
      </c>
      <c r="S223" s="90"/>
      <c r="V223" s="90"/>
      <c r="W223" s="90"/>
      <c r="X223" s="90"/>
    </row>
    <row r="224" spans="1:24" ht="13.2" x14ac:dyDescent="0.25">
      <c r="A224" s="59" t="s">
        <v>4137</v>
      </c>
      <c r="B224" s="59" t="s">
        <v>5566</v>
      </c>
      <c r="C224" s="59" t="s">
        <v>5575</v>
      </c>
      <c r="D224" s="59" t="s">
        <v>123</v>
      </c>
      <c r="E224" s="59">
        <v>0</v>
      </c>
      <c r="F224" s="59">
        <v>0</v>
      </c>
      <c r="G224" s="59">
        <v>0</v>
      </c>
      <c r="H224" s="59">
        <v>0</v>
      </c>
      <c r="I224" s="59">
        <v>0</v>
      </c>
      <c r="J224" s="59">
        <v>0</v>
      </c>
      <c r="K224" s="59">
        <v>0</v>
      </c>
      <c r="L224" s="59">
        <v>0</v>
      </c>
      <c r="M224" s="59">
        <v>0</v>
      </c>
      <c r="N224" s="59">
        <v>0</v>
      </c>
      <c r="O224" s="59">
        <v>0</v>
      </c>
      <c r="P224" s="59">
        <v>0</v>
      </c>
      <c r="Q224" s="59">
        <v>0</v>
      </c>
      <c r="R224" s="59">
        <v>0</v>
      </c>
      <c r="S224" s="90"/>
      <c r="V224" s="90"/>
      <c r="W224" s="90"/>
      <c r="X224" s="90"/>
    </row>
    <row r="225" spans="1:24" ht="13.2" x14ac:dyDescent="0.25">
      <c r="A225" s="59" t="s">
        <v>4138</v>
      </c>
      <c r="B225" s="59" t="s">
        <v>5566</v>
      </c>
      <c r="C225" s="59" t="s">
        <v>5576</v>
      </c>
      <c r="D225" s="59" t="s">
        <v>123</v>
      </c>
      <c r="E225" s="59">
        <v>51265</v>
      </c>
      <c r="F225" s="59">
        <v>51265</v>
      </c>
      <c r="G225" s="59">
        <v>51265</v>
      </c>
      <c r="H225" s="59">
        <v>51265</v>
      </c>
      <c r="I225" s="59">
        <v>51265</v>
      </c>
      <c r="J225" s="59">
        <v>51265</v>
      </c>
      <c r="K225" s="59">
        <v>51265</v>
      </c>
      <c r="L225" s="59">
        <v>51265</v>
      </c>
      <c r="M225" s="59">
        <v>51265</v>
      </c>
      <c r="N225" s="59">
        <v>51265</v>
      </c>
      <c r="O225" s="59">
        <v>51265</v>
      </c>
      <c r="P225" s="59">
        <v>51265</v>
      </c>
      <c r="Q225" s="59">
        <v>56323</v>
      </c>
      <c r="R225" s="59">
        <v>51475587</v>
      </c>
      <c r="S225" s="90"/>
      <c r="V225" s="90"/>
      <c r="W225" s="90"/>
      <c r="X225" s="90"/>
    </row>
    <row r="226" spans="1:24" ht="13.2" x14ac:dyDescent="0.25">
      <c r="A226" s="59" t="s">
        <v>4139</v>
      </c>
      <c r="B226" s="59" t="s">
        <v>5566</v>
      </c>
      <c r="C226" s="59" t="s">
        <v>5577</v>
      </c>
      <c r="D226" s="59" t="s">
        <v>123</v>
      </c>
      <c r="E226" s="59">
        <v>0</v>
      </c>
      <c r="F226" s="59">
        <v>0</v>
      </c>
      <c r="G226" s="59">
        <v>0</v>
      </c>
      <c r="H226" s="59">
        <v>0</v>
      </c>
      <c r="I226" s="59">
        <v>0</v>
      </c>
      <c r="J226" s="59">
        <v>0</v>
      </c>
      <c r="K226" s="59">
        <v>0</v>
      </c>
      <c r="L226" s="59">
        <v>0</v>
      </c>
      <c r="M226" s="59">
        <v>0</v>
      </c>
      <c r="N226" s="59">
        <v>0</v>
      </c>
      <c r="O226" s="59">
        <v>0</v>
      </c>
      <c r="P226" s="59">
        <v>0</v>
      </c>
      <c r="Q226" s="59">
        <v>0</v>
      </c>
      <c r="R226" s="59">
        <v>0</v>
      </c>
      <c r="S226" s="90"/>
      <c r="V226" s="90"/>
      <c r="W226" s="90"/>
      <c r="X226" s="90"/>
    </row>
    <row r="227" spans="1:24" ht="13.2" x14ac:dyDescent="0.25">
      <c r="A227" s="59" t="s">
        <v>4140</v>
      </c>
      <c r="B227" s="59" t="s">
        <v>5566</v>
      </c>
      <c r="C227" s="59" t="s">
        <v>5578</v>
      </c>
      <c r="D227" s="59" t="s">
        <v>123</v>
      </c>
      <c r="E227" s="59">
        <v>23562</v>
      </c>
      <c r="F227" s="59">
        <v>23562</v>
      </c>
      <c r="G227" s="59">
        <v>23562</v>
      </c>
      <c r="H227" s="59">
        <v>23562</v>
      </c>
      <c r="I227" s="59">
        <v>23562</v>
      </c>
      <c r="J227" s="59">
        <v>23562</v>
      </c>
      <c r="K227" s="59">
        <v>23562</v>
      </c>
      <c r="L227" s="59">
        <v>23562</v>
      </c>
      <c r="M227" s="59">
        <v>23562</v>
      </c>
      <c r="N227" s="59">
        <v>23562</v>
      </c>
      <c r="O227" s="59">
        <v>23562</v>
      </c>
      <c r="P227" s="59">
        <v>23562</v>
      </c>
      <c r="Q227" s="59">
        <v>23562</v>
      </c>
      <c r="R227" s="59">
        <v>23561627</v>
      </c>
      <c r="S227" s="90"/>
      <c r="V227" s="90"/>
      <c r="W227" s="90"/>
      <c r="X227" s="90"/>
    </row>
    <row r="228" spans="1:24" ht="13.2" x14ac:dyDescent="0.25">
      <c r="A228" s="59" t="s">
        <v>4141</v>
      </c>
      <c r="B228" s="59" t="s">
        <v>5566</v>
      </c>
      <c r="C228" s="59" t="s">
        <v>5579</v>
      </c>
      <c r="D228" s="59" t="s">
        <v>123</v>
      </c>
      <c r="E228" s="59">
        <v>0</v>
      </c>
      <c r="F228" s="59">
        <v>0</v>
      </c>
      <c r="G228" s="59">
        <v>0</v>
      </c>
      <c r="H228" s="59">
        <v>0</v>
      </c>
      <c r="I228" s="59">
        <v>0</v>
      </c>
      <c r="J228" s="59">
        <v>0</v>
      </c>
      <c r="K228" s="59">
        <v>0</v>
      </c>
      <c r="L228" s="59">
        <v>0</v>
      </c>
      <c r="M228" s="59">
        <v>0</v>
      </c>
      <c r="N228" s="59">
        <v>0</v>
      </c>
      <c r="O228" s="59">
        <v>0</v>
      </c>
      <c r="P228" s="59">
        <v>0</v>
      </c>
      <c r="Q228" s="59">
        <v>0</v>
      </c>
      <c r="R228" s="59">
        <v>0</v>
      </c>
      <c r="S228" s="90"/>
      <c r="V228" s="90"/>
      <c r="W228" s="90"/>
      <c r="X228" s="90"/>
    </row>
    <row r="229" spans="1:24" ht="13.2" x14ac:dyDescent="0.25">
      <c r="A229" s="59" t="s">
        <v>4142</v>
      </c>
      <c r="B229" s="59" t="s">
        <v>5566</v>
      </c>
      <c r="C229" s="59" t="s">
        <v>5580</v>
      </c>
      <c r="D229" s="59" t="s">
        <v>123</v>
      </c>
      <c r="E229" s="59">
        <v>15467</v>
      </c>
      <c r="F229" s="59">
        <v>15467</v>
      </c>
      <c r="G229" s="59">
        <v>15467</v>
      </c>
      <c r="H229" s="59">
        <v>15467</v>
      </c>
      <c r="I229" s="59">
        <v>15467</v>
      </c>
      <c r="J229" s="59">
        <v>15467</v>
      </c>
      <c r="K229" s="59">
        <v>15467</v>
      </c>
      <c r="L229" s="59">
        <v>15467</v>
      </c>
      <c r="M229" s="59">
        <v>15467</v>
      </c>
      <c r="N229" s="59">
        <v>15467</v>
      </c>
      <c r="O229" s="59">
        <v>15467</v>
      </c>
      <c r="P229" s="59">
        <v>15467</v>
      </c>
      <c r="Q229" s="59">
        <v>15467</v>
      </c>
      <c r="R229" s="59">
        <v>15466592</v>
      </c>
      <c r="S229" s="90"/>
      <c r="V229" s="90"/>
      <c r="W229" s="90"/>
      <c r="X229" s="90"/>
    </row>
    <row r="230" spans="1:24" ht="13.2" x14ac:dyDescent="0.25">
      <c r="A230" s="59" t="s">
        <v>4143</v>
      </c>
      <c r="B230" s="59" t="s">
        <v>5566</v>
      </c>
      <c r="C230" s="59" t="s">
        <v>5581</v>
      </c>
      <c r="D230" s="59" t="s">
        <v>123</v>
      </c>
      <c r="E230" s="59">
        <v>0</v>
      </c>
      <c r="F230" s="59">
        <v>0</v>
      </c>
      <c r="G230" s="59">
        <v>0</v>
      </c>
      <c r="H230" s="59">
        <v>0</v>
      </c>
      <c r="I230" s="59">
        <v>0</v>
      </c>
      <c r="J230" s="59">
        <v>0</v>
      </c>
      <c r="K230" s="59">
        <v>0</v>
      </c>
      <c r="L230" s="59">
        <v>0</v>
      </c>
      <c r="M230" s="59">
        <v>0</v>
      </c>
      <c r="N230" s="59">
        <v>0</v>
      </c>
      <c r="O230" s="59">
        <v>0</v>
      </c>
      <c r="P230" s="59">
        <v>0</v>
      </c>
      <c r="Q230" s="59">
        <v>0</v>
      </c>
      <c r="R230" s="59">
        <v>0</v>
      </c>
      <c r="S230" s="90"/>
      <c r="V230" s="90"/>
      <c r="W230" s="90"/>
      <c r="X230" s="90"/>
    </row>
    <row r="231" spans="1:24" ht="13.2" x14ac:dyDescent="0.25">
      <c r="A231" s="59" t="s">
        <v>4144</v>
      </c>
      <c r="B231" s="59" t="s">
        <v>5566</v>
      </c>
      <c r="C231" s="59" t="s">
        <v>5582</v>
      </c>
      <c r="D231" s="59" t="s">
        <v>123</v>
      </c>
      <c r="E231" s="59">
        <v>0</v>
      </c>
      <c r="F231" s="59">
        <v>0</v>
      </c>
      <c r="G231" s="59">
        <v>0</v>
      </c>
      <c r="H231" s="59">
        <v>0</v>
      </c>
      <c r="I231" s="59">
        <v>0</v>
      </c>
      <c r="J231" s="59">
        <v>0</v>
      </c>
      <c r="K231" s="59">
        <v>0</v>
      </c>
      <c r="L231" s="59">
        <v>0</v>
      </c>
      <c r="M231" s="59">
        <v>0</v>
      </c>
      <c r="N231" s="59">
        <v>0</v>
      </c>
      <c r="O231" s="59">
        <v>0</v>
      </c>
      <c r="P231" s="59">
        <v>0</v>
      </c>
      <c r="Q231" s="59">
        <v>0</v>
      </c>
      <c r="R231" s="59">
        <v>0</v>
      </c>
      <c r="S231" s="90"/>
      <c r="V231" s="90"/>
      <c r="W231" s="90"/>
      <c r="X231" s="90"/>
    </row>
    <row r="232" spans="1:24" ht="13.2" x14ac:dyDescent="0.25">
      <c r="A232" s="59" t="s">
        <v>4145</v>
      </c>
      <c r="B232" s="59" t="s">
        <v>5566</v>
      </c>
      <c r="C232" s="59" t="s">
        <v>5583</v>
      </c>
      <c r="D232" s="59" t="s">
        <v>123</v>
      </c>
      <c r="E232" s="59">
        <v>0</v>
      </c>
      <c r="F232" s="59">
        <v>0</v>
      </c>
      <c r="G232" s="59">
        <v>0</v>
      </c>
      <c r="H232" s="59">
        <v>0</v>
      </c>
      <c r="I232" s="59">
        <v>0</v>
      </c>
      <c r="J232" s="59">
        <v>0</v>
      </c>
      <c r="K232" s="59">
        <v>0</v>
      </c>
      <c r="L232" s="59">
        <v>0</v>
      </c>
      <c r="M232" s="59">
        <v>0</v>
      </c>
      <c r="N232" s="59">
        <v>0</v>
      </c>
      <c r="O232" s="59">
        <v>0</v>
      </c>
      <c r="P232" s="59">
        <v>0</v>
      </c>
      <c r="Q232" s="59">
        <v>0</v>
      </c>
      <c r="R232" s="59">
        <v>0</v>
      </c>
      <c r="S232" s="90"/>
      <c r="V232" s="90"/>
      <c r="W232" s="90"/>
      <c r="X232" s="90"/>
    </row>
    <row r="233" spans="1:24" ht="13.2" x14ac:dyDescent="0.25">
      <c r="A233" s="59" t="s">
        <v>4146</v>
      </c>
      <c r="B233" s="59" t="s">
        <v>5566</v>
      </c>
      <c r="C233" s="59" t="s">
        <v>5584</v>
      </c>
      <c r="D233" s="59" t="s">
        <v>123</v>
      </c>
      <c r="E233" s="59">
        <v>0</v>
      </c>
      <c r="F233" s="59">
        <v>0</v>
      </c>
      <c r="G233" s="59">
        <v>0</v>
      </c>
      <c r="H233" s="59">
        <v>0</v>
      </c>
      <c r="I233" s="59">
        <v>0</v>
      </c>
      <c r="J233" s="59">
        <v>0</v>
      </c>
      <c r="K233" s="59">
        <v>0</v>
      </c>
      <c r="L233" s="59">
        <v>0</v>
      </c>
      <c r="M233" s="59">
        <v>0</v>
      </c>
      <c r="N233" s="59">
        <v>0</v>
      </c>
      <c r="O233" s="59">
        <v>0</v>
      </c>
      <c r="P233" s="59">
        <v>0</v>
      </c>
      <c r="Q233" s="59">
        <v>0</v>
      </c>
      <c r="R233" s="59">
        <v>0</v>
      </c>
      <c r="S233" s="90"/>
      <c r="V233" s="90"/>
      <c r="W233" s="90"/>
      <c r="X233" s="90"/>
    </row>
    <row r="234" spans="1:24" ht="13.2" x14ac:dyDescent="0.25">
      <c r="A234" s="59" t="s">
        <v>4147</v>
      </c>
      <c r="B234" s="59" t="s">
        <v>5566</v>
      </c>
      <c r="C234" s="59" t="s">
        <v>5585</v>
      </c>
      <c r="D234" s="59" t="s">
        <v>123</v>
      </c>
      <c r="E234" s="59">
        <v>813</v>
      </c>
      <c r="F234" s="59">
        <v>813</v>
      </c>
      <c r="G234" s="59">
        <v>813</v>
      </c>
      <c r="H234" s="59">
        <v>813</v>
      </c>
      <c r="I234" s="59">
        <v>813</v>
      </c>
      <c r="J234" s="59">
        <v>813</v>
      </c>
      <c r="K234" s="59">
        <v>813</v>
      </c>
      <c r="L234" s="59">
        <v>813</v>
      </c>
      <c r="M234" s="59">
        <v>813</v>
      </c>
      <c r="N234" s="59">
        <v>813</v>
      </c>
      <c r="O234" s="59">
        <v>813</v>
      </c>
      <c r="P234" s="59">
        <v>813</v>
      </c>
      <c r="Q234" s="59">
        <v>813</v>
      </c>
      <c r="R234" s="59">
        <v>813258</v>
      </c>
      <c r="S234" s="90"/>
      <c r="V234" s="90"/>
      <c r="W234" s="90"/>
      <c r="X234" s="90"/>
    </row>
    <row r="235" spans="1:24" ht="13.2" x14ac:dyDescent="0.25">
      <c r="A235" s="59" t="s">
        <v>4148</v>
      </c>
      <c r="B235" s="59" t="s">
        <v>5566</v>
      </c>
      <c r="C235" s="59" t="s">
        <v>5586</v>
      </c>
      <c r="D235" s="59" t="s">
        <v>123</v>
      </c>
      <c r="E235" s="59">
        <v>347</v>
      </c>
      <c r="F235" s="59">
        <v>347</v>
      </c>
      <c r="G235" s="59">
        <v>347</v>
      </c>
      <c r="H235" s="59">
        <v>347</v>
      </c>
      <c r="I235" s="59">
        <v>347</v>
      </c>
      <c r="J235" s="59">
        <v>347</v>
      </c>
      <c r="K235" s="59">
        <v>347</v>
      </c>
      <c r="L235" s="59">
        <v>347</v>
      </c>
      <c r="M235" s="59">
        <v>347</v>
      </c>
      <c r="N235" s="59">
        <v>347</v>
      </c>
      <c r="O235" s="59">
        <v>347</v>
      </c>
      <c r="P235" s="59">
        <v>347</v>
      </c>
      <c r="Q235" s="59">
        <v>347</v>
      </c>
      <c r="R235" s="59">
        <v>347116</v>
      </c>
      <c r="S235" s="90"/>
      <c r="V235" s="90"/>
      <c r="W235" s="90"/>
      <c r="X235" s="90"/>
    </row>
    <row r="236" spans="1:24" ht="13.2" x14ac:dyDescent="0.25">
      <c r="A236" s="59" t="s">
        <v>4149</v>
      </c>
      <c r="B236" s="59" t="s">
        <v>5566</v>
      </c>
      <c r="C236" s="59" t="s">
        <v>5587</v>
      </c>
      <c r="D236" s="59" t="s">
        <v>123</v>
      </c>
      <c r="E236" s="59">
        <v>60245</v>
      </c>
      <c r="F236" s="59">
        <v>60245</v>
      </c>
      <c r="G236" s="59">
        <v>60245</v>
      </c>
      <c r="H236" s="59">
        <v>60245</v>
      </c>
      <c r="I236" s="59">
        <v>60245</v>
      </c>
      <c r="J236" s="59">
        <v>60245</v>
      </c>
      <c r="K236" s="59">
        <v>60245</v>
      </c>
      <c r="L236" s="59">
        <v>60245</v>
      </c>
      <c r="M236" s="59">
        <v>60245</v>
      </c>
      <c r="N236" s="59">
        <v>60245</v>
      </c>
      <c r="O236" s="59">
        <v>60245</v>
      </c>
      <c r="P236" s="59">
        <v>60245</v>
      </c>
      <c r="Q236" s="59">
        <v>60235</v>
      </c>
      <c r="R236" s="59">
        <v>60244549</v>
      </c>
      <c r="S236" s="90"/>
      <c r="V236" s="90"/>
      <c r="W236" s="90"/>
      <c r="X236" s="90"/>
    </row>
    <row r="237" spans="1:24" ht="13.2" x14ac:dyDescent="0.25">
      <c r="A237" s="59" t="s">
        <v>4150</v>
      </c>
      <c r="B237" s="59" t="s">
        <v>5566</v>
      </c>
      <c r="C237" s="59" t="s">
        <v>5588</v>
      </c>
      <c r="D237" s="59" t="s">
        <v>123</v>
      </c>
      <c r="E237" s="59">
        <v>0</v>
      </c>
      <c r="F237" s="59">
        <v>0</v>
      </c>
      <c r="G237" s="59">
        <v>0</v>
      </c>
      <c r="H237" s="59">
        <v>0</v>
      </c>
      <c r="I237" s="59">
        <v>0</v>
      </c>
      <c r="J237" s="59">
        <v>0</v>
      </c>
      <c r="K237" s="59">
        <v>0</v>
      </c>
      <c r="L237" s="59">
        <v>0</v>
      </c>
      <c r="M237" s="59">
        <v>0</v>
      </c>
      <c r="N237" s="59">
        <v>0</v>
      </c>
      <c r="O237" s="59">
        <v>0</v>
      </c>
      <c r="P237" s="59">
        <v>0</v>
      </c>
      <c r="Q237" s="59">
        <v>0</v>
      </c>
      <c r="R237" s="59">
        <v>0</v>
      </c>
      <c r="S237" s="90"/>
      <c r="V237" s="90"/>
      <c r="W237" s="90"/>
      <c r="X237" s="90"/>
    </row>
    <row r="238" spans="1:24" ht="13.2" x14ac:dyDescent="0.25">
      <c r="A238" s="59" t="s">
        <v>4151</v>
      </c>
      <c r="B238" s="59" t="s">
        <v>5566</v>
      </c>
      <c r="C238" s="59" t="s">
        <v>5589</v>
      </c>
      <c r="D238" s="59" t="s">
        <v>123</v>
      </c>
      <c r="E238" s="59">
        <v>40909</v>
      </c>
      <c r="F238" s="59">
        <v>40909</v>
      </c>
      <c r="G238" s="59">
        <v>40909</v>
      </c>
      <c r="H238" s="59">
        <v>40909</v>
      </c>
      <c r="I238" s="59">
        <v>40909</v>
      </c>
      <c r="J238" s="59">
        <v>40909</v>
      </c>
      <c r="K238" s="59">
        <v>40909</v>
      </c>
      <c r="L238" s="59">
        <v>40909</v>
      </c>
      <c r="M238" s="59">
        <v>40909</v>
      </c>
      <c r="N238" s="59">
        <v>40999</v>
      </c>
      <c r="O238" s="59">
        <v>40999</v>
      </c>
      <c r="P238" s="59">
        <v>41005</v>
      </c>
      <c r="Q238" s="59">
        <v>43328</v>
      </c>
      <c r="R238" s="59">
        <v>41033105</v>
      </c>
      <c r="S238" s="90"/>
      <c r="V238" s="90"/>
      <c r="W238" s="90"/>
      <c r="X238" s="90"/>
    </row>
    <row r="239" spans="1:24" ht="13.2" x14ac:dyDescent="0.25">
      <c r="A239" s="59" t="s">
        <v>4152</v>
      </c>
      <c r="B239" s="59" t="s">
        <v>5566</v>
      </c>
      <c r="C239" s="59" t="s">
        <v>5590</v>
      </c>
      <c r="D239" s="59" t="s">
        <v>123</v>
      </c>
      <c r="E239" s="59">
        <v>0</v>
      </c>
      <c r="F239" s="59">
        <v>0</v>
      </c>
      <c r="G239" s="59">
        <v>0</v>
      </c>
      <c r="H239" s="59">
        <v>0</v>
      </c>
      <c r="I239" s="59">
        <v>0</v>
      </c>
      <c r="J239" s="59">
        <v>0</v>
      </c>
      <c r="K239" s="59">
        <v>0</v>
      </c>
      <c r="L239" s="59">
        <v>0</v>
      </c>
      <c r="M239" s="59">
        <v>0</v>
      </c>
      <c r="N239" s="59">
        <v>0</v>
      </c>
      <c r="O239" s="59">
        <v>0</v>
      </c>
      <c r="P239" s="59">
        <v>0</v>
      </c>
      <c r="Q239" s="59">
        <v>0</v>
      </c>
      <c r="R239" s="59">
        <v>0</v>
      </c>
      <c r="S239" s="90"/>
      <c r="V239" s="90"/>
      <c r="W239" s="90"/>
      <c r="X239" s="90"/>
    </row>
    <row r="240" spans="1:24" ht="13.2" x14ac:dyDescent="0.25">
      <c r="A240" s="59" t="s">
        <v>4153</v>
      </c>
      <c r="B240" s="59" t="s">
        <v>5566</v>
      </c>
      <c r="C240" s="59" t="s">
        <v>5591</v>
      </c>
      <c r="D240" s="59" t="s">
        <v>123</v>
      </c>
      <c r="E240" s="59">
        <v>0</v>
      </c>
      <c r="F240" s="59">
        <v>0</v>
      </c>
      <c r="G240" s="59">
        <v>0</v>
      </c>
      <c r="H240" s="59">
        <v>0</v>
      </c>
      <c r="I240" s="59">
        <v>0</v>
      </c>
      <c r="J240" s="59">
        <v>0</v>
      </c>
      <c r="K240" s="59">
        <v>0</v>
      </c>
      <c r="L240" s="59">
        <v>0</v>
      </c>
      <c r="M240" s="59">
        <v>0</v>
      </c>
      <c r="N240" s="59">
        <v>0</v>
      </c>
      <c r="O240" s="59">
        <v>0</v>
      </c>
      <c r="P240" s="59">
        <v>0</v>
      </c>
      <c r="Q240" s="59">
        <v>0</v>
      </c>
      <c r="R240" s="59">
        <v>0</v>
      </c>
      <c r="S240" s="90"/>
      <c r="V240" s="90"/>
      <c r="W240" s="90"/>
      <c r="X240" s="90"/>
    </row>
    <row r="241" spans="1:24" ht="13.2" x14ac:dyDescent="0.25">
      <c r="A241" s="59" t="s">
        <v>4154</v>
      </c>
      <c r="B241" s="59" t="s">
        <v>5566</v>
      </c>
      <c r="C241" s="59" t="s">
        <v>5592</v>
      </c>
      <c r="D241" s="59" t="s">
        <v>123</v>
      </c>
      <c r="E241" s="59">
        <v>0</v>
      </c>
      <c r="F241" s="59">
        <v>0</v>
      </c>
      <c r="G241" s="59">
        <v>0</v>
      </c>
      <c r="H241" s="59">
        <v>0</v>
      </c>
      <c r="I241" s="59">
        <v>0</v>
      </c>
      <c r="J241" s="59">
        <v>0</v>
      </c>
      <c r="K241" s="59">
        <v>0</v>
      </c>
      <c r="L241" s="59">
        <v>0</v>
      </c>
      <c r="M241" s="59">
        <v>0</v>
      </c>
      <c r="N241" s="59">
        <v>0</v>
      </c>
      <c r="O241" s="59">
        <v>0</v>
      </c>
      <c r="P241" s="59">
        <v>0</v>
      </c>
      <c r="Q241" s="59">
        <v>0</v>
      </c>
      <c r="R241" s="59">
        <v>0</v>
      </c>
      <c r="S241" s="90"/>
      <c r="V241" s="90"/>
      <c r="W241" s="90"/>
      <c r="X241" s="90"/>
    </row>
    <row r="242" spans="1:24" ht="13.2" x14ac:dyDescent="0.25">
      <c r="A242" s="59" t="s">
        <v>4155</v>
      </c>
      <c r="B242" s="59" t="s">
        <v>5566</v>
      </c>
      <c r="C242" s="59" t="s">
        <v>5593</v>
      </c>
      <c r="D242" s="59" t="s">
        <v>123</v>
      </c>
      <c r="E242" s="59">
        <v>0</v>
      </c>
      <c r="F242" s="59">
        <v>0</v>
      </c>
      <c r="G242" s="59">
        <v>0</v>
      </c>
      <c r="H242" s="59">
        <v>0</v>
      </c>
      <c r="I242" s="59">
        <v>0</v>
      </c>
      <c r="J242" s="59">
        <v>0</v>
      </c>
      <c r="K242" s="59">
        <v>0</v>
      </c>
      <c r="L242" s="59">
        <v>0</v>
      </c>
      <c r="M242" s="59">
        <v>0</v>
      </c>
      <c r="N242" s="59">
        <v>0</v>
      </c>
      <c r="O242" s="59">
        <v>0</v>
      </c>
      <c r="P242" s="59">
        <v>0</v>
      </c>
      <c r="Q242" s="59">
        <v>0</v>
      </c>
      <c r="R242" s="59">
        <v>0</v>
      </c>
      <c r="S242" s="90"/>
      <c r="V242" s="90"/>
      <c r="W242" s="90"/>
      <c r="X242" s="90"/>
    </row>
    <row r="243" spans="1:24" ht="13.2" x14ac:dyDescent="0.25">
      <c r="A243" s="59" t="s">
        <v>4156</v>
      </c>
      <c r="B243" s="59" t="s">
        <v>5594</v>
      </c>
      <c r="C243" s="59" t="s">
        <v>5595</v>
      </c>
      <c r="D243" s="59" t="s">
        <v>123</v>
      </c>
      <c r="E243" s="59">
        <v>0</v>
      </c>
      <c r="F243" s="59">
        <v>0</v>
      </c>
      <c r="G243" s="59">
        <v>0</v>
      </c>
      <c r="H243" s="59">
        <v>0</v>
      </c>
      <c r="I243" s="59">
        <v>0</v>
      </c>
      <c r="J243" s="59">
        <v>0</v>
      </c>
      <c r="K243" s="59">
        <v>0</v>
      </c>
      <c r="L243" s="59">
        <v>0</v>
      </c>
      <c r="M243" s="59">
        <v>0</v>
      </c>
      <c r="N243" s="59">
        <v>0</v>
      </c>
      <c r="O243" s="59">
        <v>0</v>
      </c>
      <c r="P243" s="59">
        <v>0</v>
      </c>
      <c r="Q243" s="59">
        <v>0</v>
      </c>
      <c r="R243" s="59">
        <v>0</v>
      </c>
      <c r="S243" s="90"/>
      <c r="V243" s="90"/>
      <c r="W243" s="90"/>
      <c r="X243" s="90"/>
    </row>
    <row r="244" spans="1:24" ht="13.2" x14ac:dyDescent="0.25">
      <c r="A244" s="59" t="s">
        <v>4157</v>
      </c>
      <c r="B244" s="59" t="s">
        <v>5594</v>
      </c>
      <c r="C244" s="59" t="s">
        <v>5596</v>
      </c>
      <c r="D244" s="59" t="s">
        <v>123</v>
      </c>
      <c r="E244" s="59">
        <v>0</v>
      </c>
      <c r="F244" s="59">
        <v>0</v>
      </c>
      <c r="G244" s="59">
        <v>0</v>
      </c>
      <c r="H244" s="59">
        <v>0</v>
      </c>
      <c r="I244" s="59">
        <v>0</v>
      </c>
      <c r="J244" s="59">
        <v>0</v>
      </c>
      <c r="K244" s="59">
        <v>0</v>
      </c>
      <c r="L244" s="59">
        <v>0</v>
      </c>
      <c r="M244" s="59">
        <v>0</v>
      </c>
      <c r="N244" s="59">
        <v>0</v>
      </c>
      <c r="O244" s="59">
        <v>0</v>
      </c>
      <c r="P244" s="59">
        <v>0</v>
      </c>
      <c r="Q244" s="59">
        <v>0</v>
      </c>
      <c r="R244" s="59">
        <v>0</v>
      </c>
      <c r="S244" s="90"/>
      <c r="V244" s="90"/>
      <c r="W244" s="90"/>
      <c r="X244" s="90"/>
    </row>
    <row r="245" spans="1:24" ht="13.2" x14ac:dyDescent="0.25">
      <c r="A245" s="59" t="s">
        <v>4158</v>
      </c>
      <c r="B245" s="59" t="s">
        <v>5594</v>
      </c>
      <c r="C245" s="59" t="s">
        <v>5597</v>
      </c>
      <c r="D245" s="59" t="s">
        <v>123</v>
      </c>
      <c r="E245" s="59">
        <v>30446</v>
      </c>
      <c r="F245" s="59">
        <v>30446</v>
      </c>
      <c r="G245" s="59">
        <v>30446</v>
      </c>
      <c r="H245" s="59">
        <v>30446</v>
      </c>
      <c r="I245" s="59">
        <v>30446</v>
      </c>
      <c r="J245" s="59">
        <v>30446</v>
      </c>
      <c r="K245" s="59">
        <v>30446</v>
      </c>
      <c r="L245" s="59">
        <v>30446</v>
      </c>
      <c r="M245" s="59">
        <v>30446</v>
      </c>
      <c r="N245" s="59">
        <v>30446</v>
      </c>
      <c r="O245" s="59">
        <v>30446</v>
      </c>
      <c r="P245" s="59">
        <v>30446</v>
      </c>
      <c r="Q245" s="59">
        <v>30446</v>
      </c>
      <c r="R245" s="59">
        <v>30445509</v>
      </c>
      <c r="S245" s="90"/>
      <c r="V245" s="90"/>
      <c r="W245" s="90"/>
      <c r="X245" s="90"/>
    </row>
    <row r="246" spans="1:24" ht="13.2" x14ac:dyDescent="0.25">
      <c r="A246" s="59" t="s">
        <v>4159</v>
      </c>
      <c r="B246" s="59" t="s">
        <v>5594</v>
      </c>
      <c r="C246" s="59" t="s">
        <v>5598</v>
      </c>
      <c r="D246" s="59" t="s">
        <v>123</v>
      </c>
      <c r="E246" s="59">
        <v>0</v>
      </c>
      <c r="F246" s="59">
        <v>0</v>
      </c>
      <c r="G246" s="59">
        <v>0</v>
      </c>
      <c r="H246" s="59">
        <v>0</v>
      </c>
      <c r="I246" s="59">
        <v>0</v>
      </c>
      <c r="J246" s="59">
        <v>0</v>
      </c>
      <c r="K246" s="59">
        <v>0</v>
      </c>
      <c r="L246" s="59">
        <v>0</v>
      </c>
      <c r="M246" s="59">
        <v>0</v>
      </c>
      <c r="N246" s="59">
        <v>0</v>
      </c>
      <c r="O246" s="59">
        <v>0</v>
      </c>
      <c r="P246" s="59">
        <v>0</v>
      </c>
      <c r="Q246" s="59">
        <v>0</v>
      </c>
      <c r="R246" s="59">
        <v>0</v>
      </c>
      <c r="S246" s="90"/>
      <c r="V246" s="90"/>
      <c r="W246" s="90"/>
      <c r="X246" s="90"/>
    </row>
    <row r="247" spans="1:24" ht="13.2" x14ac:dyDescent="0.25">
      <c r="A247" s="59" t="s">
        <v>4160</v>
      </c>
      <c r="B247" s="59" t="s">
        <v>5594</v>
      </c>
      <c r="C247" s="59" t="s">
        <v>5599</v>
      </c>
      <c r="D247" s="59" t="s">
        <v>123</v>
      </c>
      <c r="E247" s="59">
        <v>12184</v>
      </c>
      <c r="F247" s="59">
        <v>12185</v>
      </c>
      <c r="G247" s="59">
        <v>12185</v>
      </c>
      <c r="H247" s="59">
        <v>12185</v>
      </c>
      <c r="I247" s="59">
        <v>12185</v>
      </c>
      <c r="J247" s="59">
        <v>12185</v>
      </c>
      <c r="K247" s="59">
        <v>12185</v>
      </c>
      <c r="L247" s="59">
        <v>12185</v>
      </c>
      <c r="M247" s="59">
        <v>12185</v>
      </c>
      <c r="N247" s="59">
        <v>12185</v>
      </c>
      <c r="O247" s="59">
        <v>12185</v>
      </c>
      <c r="P247" s="59">
        <v>12185</v>
      </c>
      <c r="Q247" s="59">
        <v>12185</v>
      </c>
      <c r="R247" s="59">
        <v>12184871</v>
      </c>
      <c r="S247" s="90"/>
      <c r="V247" s="90"/>
      <c r="W247" s="90"/>
      <c r="X247" s="90"/>
    </row>
    <row r="248" spans="1:24" ht="13.2" x14ac:dyDescent="0.25">
      <c r="A248" s="59" t="s">
        <v>4161</v>
      </c>
      <c r="B248" s="59" t="s">
        <v>5594</v>
      </c>
      <c r="C248" s="59" t="s">
        <v>5600</v>
      </c>
      <c r="D248" s="59" t="s">
        <v>123</v>
      </c>
      <c r="E248" s="59">
        <v>0</v>
      </c>
      <c r="F248" s="59">
        <v>0</v>
      </c>
      <c r="G248" s="59">
        <v>0</v>
      </c>
      <c r="H248" s="59">
        <v>0</v>
      </c>
      <c r="I248" s="59">
        <v>0</v>
      </c>
      <c r="J248" s="59">
        <v>0</v>
      </c>
      <c r="K248" s="59">
        <v>0</v>
      </c>
      <c r="L248" s="59">
        <v>0</v>
      </c>
      <c r="M248" s="59">
        <v>0</v>
      </c>
      <c r="N248" s="59">
        <v>0</v>
      </c>
      <c r="O248" s="59">
        <v>0</v>
      </c>
      <c r="P248" s="59">
        <v>0</v>
      </c>
      <c r="Q248" s="59">
        <v>0</v>
      </c>
      <c r="R248" s="59">
        <v>0</v>
      </c>
      <c r="S248" s="90"/>
      <c r="V248" s="90"/>
      <c r="W248" s="90"/>
      <c r="X248" s="90"/>
    </row>
    <row r="249" spans="1:24" ht="13.2" x14ac:dyDescent="0.25">
      <c r="A249" s="59" t="s">
        <v>4162</v>
      </c>
      <c r="B249" s="59" t="s">
        <v>5594</v>
      </c>
      <c r="C249" s="59" t="s">
        <v>5601</v>
      </c>
      <c r="D249" s="59" t="s">
        <v>123</v>
      </c>
      <c r="E249" s="59">
        <v>0</v>
      </c>
      <c r="F249" s="59">
        <v>0</v>
      </c>
      <c r="G249" s="59">
        <v>0</v>
      </c>
      <c r="H249" s="59">
        <v>0</v>
      </c>
      <c r="I249" s="59">
        <v>0</v>
      </c>
      <c r="J249" s="59">
        <v>0</v>
      </c>
      <c r="K249" s="59">
        <v>0</v>
      </c>
      <c r="L249" s="59">
        <v>0</v>
      </c>
      <c r="M249" s="59">
        <v>0</v>
      </c>
      <c r="N249" s="59">
        <v>0</v>
      </c>
      <c r="O249" s="59">
        <v>0</v>
      </c>
      <c r="P249" s="59">
        <v>0</v>
      </c>
      <c r="Q249" s="59">
        <v>0</v>
      </c>
      <c r="R249" s="59">
        <v>0</v>
      </c>
      <c r="S249" s="90"/>
      <c r="V249" s="90"/>
      <c r="W249" s="90"/>
      <c r="X249" s="90"/>
    </row>
    <row r="250" spans="1:24" ht="13.2" x14ac:dyDescent="0.25">
      <c r="A250" s="59" t="s">
        <v>4163</v>
      </c>
      <c r="B250" s="59" t="s">
        <v>5594</v>
      </c>
      <c r="C250" s="59" t="s">
        <v>5602</v>
      </c>
      <c r="D250" s="59" t="s">
        <v>123</v>
      </c>
      <c r="E250" s="59">
        <v>35393</v>
      </c>
      <c r="F250" s="59">
        <v>35393</v>
      </c>
      <c r="G250" s="59">
        <v>35393</v>
      </c>
      <c r="H250" s="59">
        <v>35393</v>
      </c>
      <c r="I250" s="59">
        <v>35393</v>
      </c>
      <c r="J250" s="59">
        <v>35393</v>
      </c>
      <c r="K250" s="59">
        <v>35393</v>
      </c>
      <c r="L250" s="59">
        <v>35393</v>
      </c>
      <c r="M250" s="59">
        <v>35393</v>
      </c>
      <c r="N250" s="59">
        <v>35393</v>
      </c>
      <c r="O250" s="59">
        <v>35393</v>
      </c>
      <c r="P250" s="59">
        <v>35393</v>
      </c>
      <c r="Q250" s="59">
        <v>36209</v>
      </c>
      <c r="R250" s="59">
        <v>35426936</v>
      </c>
      <c r="S250" s="90"/>
      <c r="V250" s="90"/>
      <c r="W250" s="90"/>
      <c r="X250" s="90"/>
    </row>
    <row r="251" spans="1:24" ht="13.2" x14ac:dyDescent="0.25">
      <c r="A251" s="59" t="s">
        <v>4164</v>
      </c>
      <c r="B251" s="59" t="s">
        <v>5594</v>
      </c>
      <c r="C251" s="59" t="s">
        <v>5603</v>
      </c>
      <c r="D251" s="59" t="s">
        <v>123</v>
      </c>
      <c r="E251" s="59">
        <v>0</v>
      </c>
      <c r="F251" s="59">
        <v>0</v>
      </c>
      <c r="G251" s="59">
        <v>0</v>
      </c>
      <c r="H251" s="59">
        <v>0</v>
      </c>
      <c r="I251" s="59">
        <v>0</v>
      </c>
      <c r="J251" s="59">
        <v>0</v>
      </c>
      <c r="K251" s="59">
        <v>0</v>
      </c>
      <c r="L251" s="59">
        <v>0</v>
      </c>
      <c r="M251" s="59">
        <v>0</v>
      </c>
      <c r="N251" s="59">
        <v>0</v>
      </c>
      <c r="O251" s="59">
        <v>0</v>
      </c>
      <c r="P251" s="59">
        <v>0</v>
      </c>
      <c r="Q251" s="59">
        <v>0</v>
      </c>
      <c r="R251" s="59">
        <v>0</v>
      </c>
      <c r="S251" s="90"/>
      <c r="V251" s="90"/>
      <c r="W251" s="90"/>
      <c r="X251" s="90"/>
    </row>
    <row r="252" spans="1:24" ht="13.2" x14ac:dyDescent="0.25">
      <c r="A252" s="59" t="s">
        <v>4165</v>
      </c>
      <c r="B252" s="59" t="s">
        <v>5594</v>
      </c>
      <c r="C252" s="59" t="s">
        <v>5604</v>
      </c>
      <c r="D252" s="59" t="s">
        <v>123</v>
      </c>
      <c r="E252" s="59">
        <v>0</v>
      </c>
      <c r="F252" s="59">
        <v>0</v>
      </c>
      <c r="G252" s="59">
        <v>0</v>
      </c>
      <c r="H252" s="59">
        <v>0</v>
      </c>
      <c r="I252" s="59">
        <v>0</v>
      </c>
      <c r="J252" s="59">
        <v>0</v>
      </c>
      <c r="K252" s="59">
        <v>0</v>
      </c>
      <c r="L252" s="59">
        <v>0</v>
      </c>
      <c r="M252" s="59">
        <v>0</v>
      </c>
      <c r="N252" s="59">
        <v>0</v>
      </c>
      <c r="O252" s="59">
        <v>0</v>
      </c>
      <c r="P252" s="59">
        <v>0</v>
      </c>
      <c r="Q252" s="59">
        <v>0</v>
      </c>
      <c r="R252" s="59">
        <v>0</v>
      </c>
      <c r="S252" s="90"/>
      <c r="V252" s="90"/>
      <c r="W252" s="90"/>
      <c r="X252" s="90"/>
    </row>
    <row r="253" spans="1:24" ht="13.2" x14ac:dyDescent="0.25">
      <c r="A253" s="59" t="s">
        <v>4166</v>
      </c>
      <c r="B253" s="59" t="s">
        <v>5594</v>
      </c>
      <c r="C253" s="59" t="s">
        <v>5605</v>
      </c>
      <c r="D253" s="59" t="s">
        <v>123</v>
      </c>
      <c r="E253" s="59">
        <v>28602</v>
      </c>
      <c r="F253" s="59">
        <v>28602</v>
      </c>
      <c r="G253" s="59">
        <v>28602</v>
      </c>
      <c r="H253" s="59">
        <v>28602</v>
      </c>
      <c r="I253" s="59">
        <v>28602</v>
      </c>
      <c r="J253" s="59">
        <v>28602</v>
      </c>
      <c r="K253" s="59">
        <v>28602</v>
      </c>
      <c r="L253" s="59">
        <v>28602</v>
      </c>
      <c r="M253" s="59">
        <v>28602</v>
      </c>
      <c r="N253" s="59">
        <v>28602</v>
      </c>
      <c r="O253" s="59">
        <v>28602</v>
      </c>
      <c r="P253" s="59">
        <v>28603</v>
      </c>
      <c r="Q253" s="59">
        <v>28603</v>
      </c>
      <c r="R253" s="59">
        <v>28602557</v>
      </c>
      <c r="S253" s="90"/>
      <c r="V253" s="90"/>
      <c r="W253" s="90"/>
      <c r="X253" s="90"/>
    </row>
    <row r="254" spans="1:24" ht="13.2" x14ac:dyDescent="0.25">
      <c r="A254" s="59" t="s">
        <v>4167</v>
      </c>
      <c r="B254" s="59" t="s">
        <v>5594</v>
      </c>
      <c r="C254" s="59" t="s">
        <v>5606</v>
      </c>
      <c r="D254" s="59" t="s">
        <v>123</v>
      </c>
      <c r="E254" s="59">
        <v>0</v>
      </c>
      <c r="F254" s="59">
        <v>0</v>
      </c>
      <c r="G254" s="59">
        <v>0</v>
      </c>
      <c r="H254" s="59">
        <v>0</v>
      </c>
      <c r="I254" s="59">
        <v>0</v>
      </c>
      <c r="J254" s="59">
        <v>0</v>
      </c>
      <c r="K254" s="59">
        <v>0</v>
      </c>
      <c r="L254" s="59">
        <v>0</v>
      </c>
      <c r="M254" s="59">
        <v>0</v>
      </c>
      <c r="N254" s="59">
        <v>0</v>
      </c>
      <c r="O254" s="59">
        <v>0</v>
      </c>
      <c r="P254" s="59">
        <v>0</v>
      </c>
      <c r="Q254" s="59">
        <v>0</v>
      </c>
      <c r="R254" s="59">
        <v>0</v>
      </c>
      <c r="S254" s="90"/>
      <c r="V254" s="90"/>
      <c r="W254" s="90"/>
      <c r="X254" s="90"/>
    </row>
    <row r="255" spans="1:24" ht="13.2" x14ac:dyDescent="0.25">
      <c r="A255" s="59" t="s">
        <v>4168</v>
      </c>
      <c r="B255" s="59" t="s">
        <v>5594</v>
      </c>
      <c r="C255" s="59" t="s">
        <v>5607</v>
      </c>
      <c r="D255" s="59" t="s">
        <v>123</v>
      </c>
      <c r="E255" s="59">
        <v>0</v>
      </c>
      <c r="F255" s="59">
        <v>0</v>
      </c>
      <c r="G255" s="59">
        <v>0</v>
      </c>
      <c r="H255" s="59">
        <v>0</v>
      </c>
      <c r="I255" s="59">
        <v>0</v>
      </c>
      <c r="J255" s="59">
        <v>0</v>
      </c>
      <c r="K255" s="59">
        <v>0</v>
      </c>
      <c r="L255" s="59">
        <v>0</v>
      </c>
      <c r="M255" s="59">
        <v>0</v>
      </c>
      <c r="N255" s="59">
        <v>0</v>
      </c>
      <c r="O255" s="59">
        <v>0</v>
      </c>
      <c r="P255" s="59">
        <v>0</v>
      </c>
      <c r="Q255" s="59">
        <v>0</v>
      </c>
      <c r="R255" s="59">
        <v>0</v>
      </c>
      <c r="S255" s="90"/>
      <c r="V255" s="90"/>
      <c r="W255" s="90"/>
      <c r="X255" s="90"/>
    </row>
    <row r="256" spans="1:24" ht="13.2" x14ac:dyDescent="0.25">
      <c r="A256" s="59" t="s">
        <v>4169</v>
      </c>
      <c r="B256" s="59" t="s">
        <v>5594</v>
      </c>
      <c r="C256" s="59" t="s">
        <v>5608</v>
      </c>
      <c r="D256" s="59" t="s">
        <v>123</v>
      </c>
      <c r="E256" s="59">
        <v>0</v>
      </c>
      <c r="F256" s="59">
        <v>0</v>
      </c>
      <c r="G256" s="59">
        <v>0</v>
      </c>
      <c r="H256" s="59">
        <v>0</v>
      </c>
      <c r="I256" s="59">
        <v>0</v>
      </c>
      <c r="J256" s="59">
        <v>0</v>
      </c>
      <c r="K256" s="59">
        <v>0</v>
      </c>
      <c r="L256" s="59">
        <v>0</v>
      </c>
      <c r="M256" s="59">
        <v>0</v>
      </c>
      <c r="N256" s="59">
        <v>0</v>
      </c>
      <c r="O256" s="59">
        <v>0</v>
      </c>
      <c r="P256" s="59">
        <v>0</v>
      </c>
      <c r="Q256" s="59">
        <v>0</v>
      </c>
      <c r="R256" s="59">
        <v>0</v>
      </c>
      <c r="S256" s="90"/>
      <c r="V256" s="90"/>
      <c r="W256" s="90"/>
      <c r="X256" s="90"/>
    </row>
    <row r="257" spans="1:24" ht="13.2" x14ac:dyDescent="0.25">
      <c r="A257" s="59" t="s">
        <v>4170</v>
      </c>
      <c r="B257" s="59" t="s">
        <v>5594</v>
      </c>
      <c r="C257" s="59" t="s">
        <v>5609</v>
      </c>
      <c r="D257" s="59" t="s">
        <v>123</v>
      </c>
      <c r="E257" s="59">
        <v>0</v>
      </c>
      <c r="F257" s="59">
        <v>0</v>
      </c>
      <c r="G257" s="59">
        <v>0</v>
      </c>
      <c r="H257" s="59">
        <v>0</v>
      </c>
      <c r="I257" s="59">
        <v>0</v>
      </c>
      <c r="J257" s="59">
        <v>0</v>
      </c>
      <c r="K257" s="59">
        <v>0</v>
      </c>
      <c r="L257" s="59">
        <v>0</v>
      </c>
      <c r="M257" s="59">
        <v>0</v>
      </c>
      <c r="N257" s="59">
        <v>0</v>
      </c>
      <c r="O257" s="59">
        <v>0</v>
      </c>
      <c r="P257" s="59">
        <v>0</v>
      </c>
      <c r="Q257" s="59">
        <v>0</v>
      </c>
      <c r="R257" s="59">
        <v>0</v>
      </c>
      <c r="S257" s="90"/>
      <c r="V257" s="90"/>
      <c r="W257" s="90"/>
      <c r="X257" s="90"/>
    </row>
    <row r="258" spans="1:24" ht="13.2" x14ac:dyDescent="0.25">
      <c r="A258" s="59" t="s">
        <v>4171</v>
      </c>
      <c r="B258" s="59" t="s">
        <v>5594</v>
      </c>
      <c r="C258" s="59" t="s">
        <v>5610</v>
      </c>
      <c r="D258" s="59" t="s">
        <v>123</v>
      </c>
      <c r="E258" s="59">
        <v>1886</v>
      </c>
      <c r="F258" s="59">
        <v>1886</v>
      </c>
      <c r="G258" s="59">
        <v>1886</v>
      </c>
      <c r="H258" s="59">
        <v>1886</v>
      </c>
      <c r="I258" s="59">
        <v>1886</v>
      </c>
      <c r="J258" s="59">
        <v>1886</v>
      </c>
      <c r="K258" s="59">
        <v>1886</v>
      </c>
      <c r="L258" s="59">
        <v>1886</v>
      </c>
      <c r="M258" s="59">
        <v>1886</v>
      </c>
      <c r="N258" s="59">
        <v>1886</v>
      </c>
      <c r="O258" s="59">
        <v>1886</v>
      </c>
      <c r="P258" s="59">
        <v>1886</v>
      </c>
      <c r="Q258" s="59">
        <v>1883</v>
      </c>
      <c r="R258" s="59">
        <v>1885386</v>
      </c>
      <c r="S258" s="90"/>
      <c r="V258" s="90"/>
      <c r="W258" s="90"/>
      <c r="X258" s="90"/>
    </row>
    <row r="259" spans="1:24" ht="13.2" x14ac:dyDescent="0.25">
      <c r="A259" s="59" t="s">
        <v>4172</v>
      </c>
      <c r="B259" s="59" t="s">
        <v>5594</v>
      </c>
      <c r="C259" s="59" t="s">
        <v>5611</v>
      </c>
      <c r="D259" s="59" t="s">
        <v>123</v>
      </c>
      <c r="E259" s="59">
        <v>6615</v>
      </c>
      <c r="F259" s="59">
        <v>6615</v>
      </c>
      <c r="G259" s="59">
        <v>6615</v>
      </c>
      <c r="H259" s="59">
        <v>6615</v>
      </c>
      <c r="I259" s="59">
        <v>6615</v>
      </c>
      <c r="J259" s="59">
        <v>6615</v>
      </c>
      <c r="K259" s="59">
        <v>6615</v>
      </c>
      <c r="L259" s="59">
        <v>6615</v>
      </c>
      <c r="M259" s="59">
        <v>6615</v>
      </c>
      <c r="N259" s="59">
        <v>6615</v>
      </c>
      <c r="O259" s="59">
        <v>6632</v>
      </c>
      <c r="P259" s="59">
        <v>6632</v>
      </c>
      <c r="Q259" s="59">
        <v>7786</v>
      </c>
      <c r="R259" s="59">
        <v>6666352</v>
      </c>
      <c r="S259" s="90"/>
      <c r="V259" s="90"/>
      <c r="W259" s="90"/>
      <c r="X259" s="90"/>
    </row>
    <row r="260" spans="1:24" ht="13.2" x14ac:dyDescent="0.25">
      <c r="A260" s="59" t="s">
        <v>4173</v>
      </c>
      <c r="B260" s="59" t="s">
        <v>5594</v>
      </c>
      <c r="C260" s="59" t="s">
        <v>5612</v>
      </c>
      <c r="D260" s="59" t="s">
        <v>123</v>
      </c>
      <c r="E260" s="59">
        <v>13128</v>
      </c>
      <c r="F260" s="59">
        <v>13128</v>
      </c>
      <c r="G260" s="59">
        <v>13128</v>
      </c>
      <c r="H260" s="59">
        <v>13128</v>
      </c>
      <c r="I260" s="59">
        <v>13128</v>
      </c>
      <c r="J260" s="59">
        <v>13128</v>
      </c>
      <c r="K260" s="59">
        <v>13128</v>
      </c>
      <c r="L260" s="59">
        <v>13128</v>
      </c>
      <c r="M260" s="59">
        <v>13128</v>
      </c>
      <c r="N260" s="59">
        <v>13128</v>
      </c>
      <c r="O260" s="59">
        <v>13128</v>
      </c>
      <c r="P260" s="59">
        <v>13128</v>
      </c>
      <c r="Q260" s="59">
        <v>13128</v>
      </c>
      <c r="R260" s="59">
        <v>13128271</v>
      </c>
      <c r="S260" s="90"/>
      <c r="V260" s="90"/>
      <c r="W260" s="90"/>
      <c r="X260" s="90"/>
    </row>
    <row r="261" spans="1:24" ht="13.2" x14ac:dyDescent="0.25">
      <c r="A261" s="59" t="s">
        <v>4174</v>
      </c>
      <c r="B261" s="59" t="s">
        <v>5594</v>
      </c>
      <c r="C261" s="59" t="s">
        <v>5613</v>
      </c>
      <c r="D261" s="59" t="s">
        <v>123</v>
      </c>
      <c r="E261" s="59">
        <v>0</v>
      </c>
      <c r="F261" s="59">
        <v>0</v>
      </c>
      <c r="G261" s="59">
        <v>0</v>
      </c>
      <c r="H261" s="59">
        <v>0</v>
      </c>
      <c r="I261" s="59">
        <v>0</v>
      </c>
      <c r="J261" s="59">
        <v>0</v>
      </c>
      <c r="K261" s="59">
        <v>0</v>
      </c>
      <c r="L261" s="59">
        <v>0</v>
      </c>
      <c r="M261" s="59">
        <v>0</v>
      </c>
      <c r="N261" s="59">
        <v>0</v>
      </c>
      <c r="O261" s="59">
        <v>0</v>
      </c>
      <c r="P261" s="59">
        <v>0</v>
      </c>
      <c r="Q261" s="59">
        <v>0</v>
      </c>
      <c r="R261" s="59">
        <v>0</v>
      </c>
      <c r="S261" s="90"/>
      <c r="V261" s="90"/>
      <c r="W261" s="90"/>
      <c r="X261" s="90"/>
    </row>
    <row r="262" spans="1:24" ht="13.2" x14ac:dyDescent="0.25">
      <c r="A262" s="59" t="s">
        <v>4175</v>
      </c>
      <c r="B262" s="59" t="s">
        <v>5614</v>
      </c>
      <c r="C262" s="59" t="s">
        <v>5615</v>
      </c>
      <c r="D262" s="59" t="s">
        <v>123</v>
      </c>
      <c r="E262" s="59">
        <v>0</v>
      </c>
      <c r="F262" s="59">
        <v>0</v>
      </c>
      <c r="G262" s="59">
        <v>0</v>
      </c>
      <c r="H262" s="59">
        <v>0</v>
      </c>
      <c r="I262" s="59">
        <v>0</v>
      </c>
      <c r="J262" s="59">
        <v>0</v>
      </c>
      <c r="K262" s="59">
        <v>0</v>
      </c>
      <c r="L262" s="59">
        <v>0</v>
      </c>
      <c r="M262" s="59">
        <v>0</v>
      </c>
      <c r="N262" s="59">
        <v>0</v>
      </c>
      <c r="O262" s="59">
        <v>0</v>
      </c>
      <c r="P262" s="59">
        <v>0</v>
      </c>
      <c r="Q262" s="59">
        <v>0</v>
      </c>
      <c r="R262" s="59">
        <v>0</v>
      </c>
      <c r="S262" s="90"/>
      <c r="V262" s="90"/>
      <c r="W262" s="90"/>
      <c r="X262" s="90"/>
    </row>
    <row r="263" spans="1:24" ht="13.2" x14ac:dyDescent="0.25">
      <c r="A263" s="59" t="s">
        <v>4176</v>
      </c>
      <c r="B263" s="59" t="s">
        <v>5614</v>
      </c>
      <c r="C263" s="59" t="s">
        <v>5616</v>
      </c>
      <c r="D263" s="59" t="s">
        <v>123</v>
      </c>
      <c r="E263" s="59">
        <v>0</v>
      </c>
      <c r="F263" s="59">
        <v>0</v>
      </c>
      <c r="G263" s="59">
        <v>0</v>
      </c>
      <c r="H263" s="59">
        <v>0</v>
      </c>
      <c r="I263" s="59">
        <v>0</v>
      </c>
      <c r="J263" s="59">
        <v>0</v>
      </c>
      <c r="K263" s="59">
        <v>0</v>
      </c>
      <c r="L263" s="59">
        <v>0</v>
      </c>
      <c r="M263" s="59">
        <v>0</v>
      </c>
      <c r="N263" s="59">
        <v>0</v>
      </c>
      <c r="O263" s="59">
        <v>0</v>
      </c>
      <c r="P263" s="59">
        <v>0</v>
      </c>
      <c r="Q263" s="59">
        <v>0</v>
      </c>
      <c r="R263" s="59">
        <v>0</v>
      </c>
      <c r="S263" s="90"/>
      <c r="V263" s="90"/>
      <c r="W263" s="90"/>
      <c r="X263" s="90"/>
    </row>
    <row r="264" spans="1:24" ht="13.2" x14ac:dyDescent="0.25">
      <c r="A264" s="59" t="s">
        <v>4177</v>
      </c>
      <c r="B264" s="59" t="s">
        <v>5614</v>
      </c>
      <c r="C264" s="59" t="s">
        <v>5617</v>
      </c>
      <c r="D264" s="59" t="s">
        <v>123</v>
      </c>
      <c r="E264" s="59">
        <v>13539</v>
      </c>
      <c r="F264" s="59">
        <v>13539</v>
      </c>
      <c r="G264" s="59">
        <v>13539</v>
      </c>
      <c r="H264" s="59">
        <v>13539</v>
      </c>
      <c r="I264" s="59">
        <v>13539</v>
      </c>
      <c r="J264" s="59">
        <v>13539</v>
      </c>
      <c r="K264" s="59">
        <v>13539</v>
      </c>
      <c r="L264" s="59">
        <v>13539</v>
      </c>
      <c r="M264" s="59">
        <v>13539</v>
      </c>
      <c r="N264" s="59">
        <v>13539</v>
      </c>
      <c r="O264" s="59">
        <v>13539</v>
      </c>
      <c r="P264" s="59">
        <v>13539</v>
      </c>
      <c r="Q264" s="59">
        <v>13539</v>
      </c>
      <c r="R264" s="59">
        <v>13539297</v>
      </c>
      <c r="S264" s="90"/>
      <c r="V264" s="90"/>
      <c r="W264" s="90"/>
      <c r="X264" s="90"/>
    </row>
    <row r="265" spans="1:24" ht="13.2" x14ac:dyDescent="0.25">
      <c r="A265" s="59" t="s">
        <v>4178</v>
      </c>
      <c r="B265" s="59" t="s">
        <v>5614</v>
      </c>
      <c r="C265" s="59" t="s">
        <v>5618</v>
      </c>
      <c r="D265" s="59" t="s">
        <v>123</v>
      </c>
      <c r="E265" s="59">
        <v>0</v>
      </c>
      <c r="F265" s="59">
        <v>0</v>
      </c>
      <c r="G265" s="59">
        <v>0</v>
      </c>
      <c r="H265" s="59">
        <v>0</v>
      </c>
      <c r="I265" s="59">
        <v>0</v>
      </c>
      <c r="J265" s="59">
        <v>0</v>
      </c>
      <c r="K265" s="59">
        <v>0</v>
      </c>
      <c r="L265" s="59">
        <v>0</v>
      </c>
      <c r="M265" s="59">
        <v>0</v>
      </c>
      <c r="N265" s="59">
        <v>0</v>
      </c>
      <c r="O265" s="59">
        <v>0</v>
      </c>
      <c r="P265" s="59">
        <v>0</v>
      </c>
      <c r="Q265" s="59">
        <v>0</v>
      </c>
      <c r="R265" s="59">
        <v>0</v>
      </c>
      <c r="S265" s="90"/>
      <c r="V265" s="90"/>
      <c r="W265" s="90"/>
      <c r="X265" s="90"/>
    </row>
    <row r="266" spans="1:24" ht="13.2" x14ac:dyDescent="0.25">
      <c r="A266" s="59" t="s">
        <v>4179</v>
      </c>
      <c r="B266" s="59" t="s">
        <v>5614</v>
      </c>
      <c r="C266" s="59" t="s">
        <v>5619</v>
      </c>
      <c r="D266" s="59" t="s">
        <v>123</v>
      </c>
      <c r="E266" s="59">
        <v>2039</v>
      </c>
      <c r="F266" s="59">
        <v>2039</v>
      </c>
      <c r="G266" s="59">
        <v>2039</v>
      </c>
      <c r="H266" s="59">
        <v>2039</v>
      </c>
      <c r="I266" s="59">
        <v>2039</v>
      </c>
      <c r="J266" s="59">
        <v>2039</v>
      </c>
      <c r="K266" s="59">
        <v>2039</v>
      </c>
      <c r="L266" s="59">
        <v>2039</v>
      </c>
      <c r="M266" s="59">
        <v>2039</v>
      </c>
      <c r="N266" s="59">
        <v>2039</v>
      </c>
      <c r="O266" s="59">
        <v>2039</v>
      </c>
      <c r="P266" s="59">
        <v>2039</v>
      </c>
      <c r="Q266" s="59">
        <v>2039</v>
      </c>
      <c r="R266" s="59">
        <v>2038901</v>
      </c>
      <c r="S266" s="90"/>
      <c r="V266" s="90"/>
      <c r="W266" s="90"/>
      <c r="X266" s="90"/>
    </row>
    <row r="267" spans="1:24" ht="13.2" x14ac:dyDescent="0.25">
      <c r="A267" s="59" t="s">
        <v>4180</v>
      </c>
      <c r="B267" s="59" t="s">
        <v>5614</v>
      </c>
      <c r="C267" s="59" t="s">
        <v>5620</v>
      </c>
      <c r="D267" s="59" t="s">
        <v>123</v>
      </c>
      <c r="E267" s="59">
        <v>0</v>
      </c>
      <c r="F267" s="59">
        <v>0</v>
      </c>
      <c r="G267" s="59">
        <v>0</v>
      </c>
      <c r="H267" s="59">
        <v>0</v>
      </c>
      <c r="I267" s="59">
        <v>0</v>
      </c>
      <c r="J267" s="59">
        <v>0</v>
      </c>
      <c r="K267" s="59">
        <v>0</v>
      </c>
      <c r="L267" s="59">
        <v>0</v>
      </c>
      <c r="M267" s="59">
        <v>0</v>
      </c>
      <c r="N267" s="59">
        <v>0</v>
      </c>
      <c r="O267" s="59">
        <v>0</v>
      </c>
      <c r="P267" s="59">
        <v>0</v>
      </c>
      <c r="Q267" s="59">
        <v>0</v>
      </c>
      <c r="R267" s="59">
        <v>0</v>
      </c>
      <c r="S267" s="90"/>
      <c r="V267" s="90"/>
      <c r="W267" s="90"/>
      <c r="X267" s="90"/>
    </row>
    <row r="268" spans="1:24" ht="13.2" x14ac:dyDescent="0.25">
      <c r="A268" s="59" t="s">
        <v>4181</v>
      </c>
      <c r="B268" s="59" t="s">
        <v>5614</v>
      </c>
      <c r="C268" s="59" t="s">
        <v>5621</v>
      </c>
      <c r="D268" s="59" t="s">
        <v>123</v>
      </c>
      <c r="E268" s="59">
        <v>0</v>
      </c>
      <c r="F268" s="59">
        <v>0</v>
      </c>
      <c r="G268" s="59">
        <v>0</v>
      </c>
      <c r="H268" s="59">
        <v>0</v>
      </c>
      <c r="I268" s="59">
        <v>0</v>
      </c>
      <c r="J268" s="59">
        <v>0</v>
      </c>
      <c r="K268" s="59">
        <v>0</v>
      </c>
      <c r="L268" s="59">
        <v>0</v>
      </c>
      <c r="M268" s="59">
        <v>0</v>
      </c>
      <c r="N268" s="59">
        <v>0</v>
      </c>
      <c r="O268" s="59">
        <v>0</v>
      </c>
      <c r="P268" s="59">
        <v>0</v>
      </c>
      <c r="Q268" s="59">
        <v>0</v>
      </c>
      <c r="R268" s="59">
        <v>0</v>
      </c>
      <c r="S268" s="90"/>
      <c r="V268" s="90"/>
      <c r="W268" s="90"/>
      <c r="X268" s="90"/>
    </row>
    <row r="269" spans="1:24" ht="13.2" x14ac:dyDescent="0.25">
      <c r="A269" s="59" t="s">
        <v>4182</v>
      </c>
      <c r="B269" s="59" t="s">
        <v>5614</v>
      </c>
      <c r="C269" s="59" t="s">
        <v>5622</v>
      </c>
      <c r="D269" s="59" t="s">
        <v>123</v>
      </c>
      <c r="E269" s="59">
        <v>16463</v>
      </c>
      <c r="F269" s="59">
        <v>16463</v>
      </c>
      <c r="G269" s="59">
        <v>16463</v>
      </c>
      <c r="H269" s="59">
        <v>16463</v>
      </c>
      <c r="I269" s="59">
        <v>16463</v>
      </c>
      <c r="J269" s="59">
        <v>16463</v>
      </c>
      <c r="K269" s="59">
        <v>16463</v>
      </c>
      <c r="L269" s="59">
        <v>16463</v>
      </c>
      <c r="M269" s="59">
        <v>16463</v>
      </c>
      <c r="N269" s="59">
        <v>16463</v>
      </c>
      <c r="O269" s="59">
        <v>16463</v>
      </c>
      <c r="P269" s="59">
        <v>16463</v>
      </c>
      <c r="Q269" s="59">
        <v>16463</v>
      </c>
      <c r="R269" s="59">
        <v>16462783</v>
      </c>
      <c r="S269" s="90"/>
      <c r="T269" s="90"/>
      <c r="U269" s="91"/>
      <c r="V269" s="90"/>
      <c r="W269" s="90"/>
      <c r="X269" s="90"/>
    </row>
    <row r="270" spans="1:24" ht="13.2" x14ac:dyDescent="0.25">
      <c r="A270" s="59" t="s">
        <v>4183</v>
      </c>
      <c r="B270" s="59" t="s">
        <v>5614</v>
      </c>
      <c r="C270" s="59" t="s">
        <v>5623</v>
      </c>
      <c r="D270" s="59" t="s">
        <v>123</v>
      </c>
      <c r="E270" s="59">
        <v>0</v>
      </c>
      <c r="F270" s="59">
        <v>0</v>
      </c>
      <c r="G270" s="59">
        <v>0</v>
      </c>
      <c r="H270" s="59">
        <v>0</v>
      </c>
      <c r="I270" s="59">
        <v>0</v>
      </c>
      <c r="J270" s="59">
        <v>0</v>
      </c>
      <c r="K270" s="59">
        <v>0</v>
      </c>
      <c r="L270" s="59">
        <v>0</v>
      </c>
      <c r="M270" s="59">
        <v>0</v>
      </c>
      <c r="N270" s="59">
        <v>0</v>
      </c>
      <c r="O270" s="59">
        <v>0</v>
      </c>
      <c r="P270" s="59">
        <v>0</v>
      </c>
      <c r="Q270" s="59">
        <v>0</v>
      </c>
      <c r="R270" s="59">
        <v>0</v>
      </c>
      <c r="S270" s="90"/>
      <c r="T270" s="90"/>
      <c r="U270" s="91"/>
      <c r="V270" s="90"/>
      <c r="W270" s="90"/>
      <c r="X270" s="90"/>
    </row>
    <row r="271" spans="1:24" ht="13.2" x14ac:dyDescent="0.25">
      <c r="A271" s="59" t="s">
        <v>4184</v>
      </c>
      <c r="B271" s="59" t="s">
        <v>5614</v>
      </c>
      <c r="C271" s="59" t="s">
        <v>5624</v>
      </c>
      <c r="D271" s="59" t="s">
        <v>123</v>
      </c>
      <c r="E271" s="59">
        <v>0</v>
      </c>
      <c r="F271" s="59">
        <v>0</v>
      </c>
      <c r="G271" s="59">
        <v>0</v>
      </c>
      <c r="H271" s="59">
        <v>0</v>
      </c>
      <c r="I271" s="59">
        <v>0</v>
      </c>
      <c r="J271" s="59">
        <v>0</v>
      </c>
      <c r="K271" s="59">
        <v>0</v>
      </c>
      <c r="L271" s="59">
        <v>0</v>
      </c>
      <c r="M271" s="59">
        <v>0</v>
      </c>
      <c r="N271" s="59">
        <v>0</v>
      </c>
      <c r="O271" s="59">
        <v>0</v>
      </c>
      <c r="P271" s="59">
        <v>0</v>
      </c>
      <c r="Q271" s="59">
        <v>0</v>
      </c>
      <c r="R271" s="59">
        <v>0</v>
      </c>
      <c r="S271" s="90"/>
      <c r="T271" s="90"/>
      <c r="U271" s="91"/>
      <c r="V271" s="90"/>
      <c r="W271" s="90"/>
      <c r="X271" s="90"/>
    </row>
    <row r="272" spans="1:24" ht="13.2" x14ac:dyDescent="0.25">
      <c r="A272" s="59" t="s">
        <v>4185</v>
      </c>
      <c r="B272" s="59" t="s">
        <v>5614</v>
      </c>
      <c r="C272" s="59" t="s">
        <v>5625</v>
      </c>
      <c r="D272" s="59" t="s">
        <v>123</v>
      </c>
      <c r="E272" s="59">
        <v>11128</v>
      </c>
      <c r="F272" s="59">
        <v>11128</v>
      </c>
      <c r="G272" s="59">
        <v>11128</v>
      </c>
      <c r="H272" s="59">
        <v>11128</v>
      </c>
      <c r="I272" s="59">
        <v>11128</v>
      </c>
      <c r="J272" s="59">
        <v>11128</v>
      </c>
      <c r="K272" s="59">
        <v>11128</v>
      </c>
      <c r="L272" s="59">
        <v>11128</v>
      </c>
      <c r="M272" s="59">
        <v>11128</v>
      </c>
      <c r="N272" s="59">
        <v>11128</v>
      </c>
      <c r="O272" s="59">
        <v>11128</v>
      </c>
      <c r="P272" s="59">
        <v>11128</v>
      </c>
      <c r="Q272" s="59">
        <v>11128</v>
      </c>
      <c r="R272" s="59">
        <v>11127648</v>
      </c>
      <c r="S272" s="90"/>
      <c r="T272" s="90"/>
      <c r="U272" s="91"/>
      <c r="V272" s="90"/>
      <c r="W272" s="90"/>
      <c r="X272" s="90"/>
    </row>
    <row r="273" spans="1:24" ht="13.2" x14ac:dyDescent="0.25">
      <c r="A273" s="59" t="s">
        <v>4186</v>
      </c>
      <c r="B273" s="59" t="s">
        <v>5614</v>
      </c>
      <c r="C273" s="59" t="s">
        <v>5626</v>
      </c>
      <c r="D273" s="59" t="s">
        <v>123</v>
      </c>
      <c r="E273" s="59">
        <v>0</v>
      </c>
      <c r="F273" s="59">
        <v>0</v>
      </c>
      <c r="G273" s="59">
        <v>0</v>
      </c>
      <c r="H273" s="59">
        <v>0</v>
      </c>
      <c r="I273" s="59">
        <v>0</v>
      </c>
      <c r="J273" s="59">
        <v>0</v>
      </c>
      <c r="K273" s="59">
        <v>0</v>
      </c>
      <c r="L273" s="59">
        <v>0</v>
      </c>
      <c r="M273" s="59">
        <v>0</v>
      </c>
      <c r="N273" s="59">
        <v>0</v>
      </c>
      <c r="O273" s="59">
        <v>0</v>
      </c>
      <c r="P273" s="59">
        <v>0</v>
      </c>
      <c r="Q273" s="59">
        <v>0</v>
      </c>
      <c r="R273" s="59">
        <v>0</v>
      </c>
      <c r="S273" s="90"/>
      <c r="T273" s="90"/>
      <c r="U273" s="91"/>
      <c r="V273" s="90"/>
      <c r="W273" s="90"/>
      <c r="X273" s="90"/>
    </row>
    <row r="274" spans="1:24" ht="13.2" x14ac:dyDescent="0.25">
      <c r="A274" s="59" t="s">
        <v>4187</v>
      </c>
      <c r="B274" s="59" t="s">
        <v>5614</v>
      </c>
      <c r="C274" s="59" t="s">
        <v>5627</v>
      </c>
      <c r="D274" s="59" t="s">
        <v>123</v>
      </c>
      <c r="E274" s="59">
        <v>0</v>
      </c>
      <c r="F274" s="59">
        <v>0</v>
      </c>
      <c r="G274" s="59">
        <v>0</v>
      </c>
      <c r="H274" s="59">
        <v>0</v>
      </c>
      <c r="I274" s="59">
        <v>0</v>
      </c>
      <c r="J274" s="59">
        <v>0</v>
      </c>
      <c r="K274" s="59">
        <v>0</v>
      </c>
      <c r="L274" s="59">
        <v>0</v>
      </c>
      <c r="M274" s="59">
        <v>0</v>
      </c>
      <c r="N274" s="59">
        <v>0</v>
      </c>
      <c r="O274" s="59">
        <v>0</v>
      </c>
      <c r="P274" s="59">
        <v>0</v>
      </c>
      <c r="Q274" s="59">
        <v>0</v>
      </c>
      <c r="R274" s="59">
        <v>0</v>
      </c>
      <c r="S274" s="90"/>
      <c r="T274" s="90"/>
      <c r="U274" s="91"/>
      <c r="V274" s="90"/>
      <c r="W274" s="90"/>
      <c r="X274" s="90"/>
    </row>
    <row r="275" spans="1:24" ht="13.2" x14ac:dyDescent="0.25">
      <c r="A275" s="59" t="s">
        <v>4188</v>
      </c>
      <c r="B275" s="59" t="s">
        <v>5614</v>
      </c>
      <c r="C275" s="59" t="s">
        <v>5628</v>
      </c>
      <c r="D275" s="59" t="s">
        <v>123</v>
      </c>
      <c r="E275" s="59">
        <v>0</v>
      </c>
      <c r="F275" s="59">
        <v>0</v>
      </c>
      <c r="G275" s="59">
        <v>0</v>
      </c>
      <c r="H275" s="59">
        <v>0</v>
      </c>
      <c r="I275" s="59">
        <v>0</v>
      </c>
      <c r="J275" s="59">
        <v>0</v>
      </c>
      <c r="K275" s="59">
        <v>0</v>
      </c>
      <c r="L275" s="59">
        <v>0</v>
      </c>
      <c r="M275" s="59">
        <v>0</v>
      </c>
      <c r="N275" s="59">
        <v>0</v>
      </c>
      <c r="O275" s="59">
        <v>0</v>
      </c>
      <c r="P275" s="59">
        <v>0</v>
      </c>
      <c r="Q275" s="59">
        <v>0</v>
      </c>
      <c r="R275" s="59">
        <v>0</v>
      </c>
      <c r="S275" s="90"/>
      <c r="T275" s="90"/>
      <c r="U275" s="91"/>
      <c r="V275" s="90"/>
      <c r="W275" s="90"/>
      <c r="X275" s="90"/>
    </row>
    <row r="276" spans="1:24" ht="13.2" x14ac:dyDescent="0.25">
      <c r="A276" s="59" t="s">
        <v>4189</v>
      </c>
      <c r="B276" s="59" t="s">
        <v>5614</v>
      </c>
      <c r="C276" s="59" t="s">
        <v>5629</v>
      </c>
      <c r="D276" s="59" t="s">
        <v>123</v>
      </c>
      <c r="E276" s="59">
        <v>0</v>
      </c>
      <c r="F276" s="59">
        <v>0</v>
      </c>
      <c r="G276" s="59">
        <v>0</v>
      </c>
      <c r="H276" s="59">
        <v>0</v>
      </c>
      <c r="I276" s="59">
        <v>0</v>
      </c>
      <c r="J276" s="59">
        <v>0</v>
      </c>
      <c r="K276" s="59">
        <v>0</v>
      </c>
      <c r="L276" s="59">
        <v>0</v>
      </c>
      <c r="M276" s="59">
        <v>0</v>
      </c>
      <c r="N276" s="59">
        <v>0</v>
      </c>
      <c r="O276" s="59">
        <v>0</v>
      </c>
      <c r="P276" s="59">
        <v>0</v>
      </c>
      <c r="Q276" s="59">
        <v>0</v>
      </c>
      <c r="R276" s="59">
        <v>0</v>
      </c>
      <c r="S276" s="90"/>
      <c r="T276" s="90"/>
      <c r="U276" s="91"/>
      <c r="V276" s="90"/>
      <c r="W276" s="90"/>
      <c r="X276" s="90"/>
    </row>
    <row r="277" spans="1:24" ht="13.2" x14ac:dyDescent="0.25">
      <c r="A277" s="59" t="s">
        <v>4190</v>
      </c>
      <c r="B277" s="59" t="s">
        <v>5614</v>
      </c>
      <c r="C277" s="59" t="s">
        <v>5630</v>
      </c>
      <c r="D277" s="59" t="s">
        <v>123</v>
      </c>
      <c r="E277" s="59">
        <v>0</v>
      </c>
      <c r="F277" s="59">
        <v>0</v>
      </c>
      <c r="G277" s="59">
        <v>0</v>
      </c>
      <c r="H277" s="59">
        <v>0</v>
      </c>
      <c r="I277" s="59">
        <v>0</v>
      </c>
      <c r="J277" s="59">
        <v>0</v>
      </c>
      <c r="K277" s="59">
        <v>0</v>
      </c>
      <c r="L277" s="59">
        <v>0</v>
      </c>
      <c r="M277" s="59">
        <v>0</v>
      </c>
      <c r="N277" s="59">
        <v>0</v>
      </c>
      <c r="O277" s="59">
        <v>0</v>
      </c>
      <c r="P277" s="59">
        <v>0</v>
      </c>
      <c r="Q277" s="59">
        <v>0</v>
      </c>
      <c r="R277" s="59">
        <v>0</v>
      </c>
      <c r="S277" s="90"/>
      <c r="T277" s="90"/>
      <c r="U277" s="91"/>
      <c r="V277" s="90"/>
      <c r="W277" s="90"/>
      <c r="X277" s="90"/>
    </row>
    <row r="278" spans="1:24" ht="13.2" x14ac:dyDescent="0.25">
      <c r="A278" s="59" t="s">
        <v>4191</v>
      </c>
      <c r="B278" s="59" t="s">
        <v>5614</v>
      </c>
      <c r="C278" s="59" t="s">
        <v>5631</v>
      </c>
      <c r="D278" s="59" t="s">
        <v>123</v>
      </c>
      <c r="E278" s="59">
        <v>0</v>
      </c>
      <c r="F278" s="59">
        <v>0</v>
      </c>
      <c r="G278" s="59">
        <v>0</v>
      </c>
      <c r="H278" s="59">
        <v>0</v>
      </c>
      <c r="I278" s="59">
        <v>0</v>
      </c>
      <c r="J278" s="59">
        <v>0</v>
      </c>
      <c r="K278" s="59">
        <v>0</v>
      </c>
      <c r="L278" s="59">
        <v>0</v>
      </c>
      <c r="M278" s="59">
        <v>0</v>
      </c>
      <c r="N278" s="59">
        <v>0</v>
      </c>
      <c r="O278" s="59">
        <v>0</v>
      </c>
      <c r="P278" s="59">
        <v>0</v>
      </c>
      <c r="Q278" s="59">
        <v>0</v>
      </c>
      <c r="R278" s="59">
        <v>0</v>
      </c>
      <c r="S278" s="90"/>
      <c r="T278" s="90"/>
      <c r="U278" s="91"/>
      <c r="V278" s="90"/>
      <c r="W278" s="90"/>
      <c r="X278" s="90"/>
    </row>
    <row r="279" spans="1:24" ht="13.2" x14ac:dyDescent="0.25">
      <c r="A279" s="59" t="s">
        <v>4192</v>
      </c>
      <c r="B279" s="59" t="s">
        <v>5614</v>
      </c>
      <c r="C279" s="59" t="s">
        <v>5632</v>
      </c>
      <c r="D279" s="59" t="s">
        <v>123</v>
      </c>
      <c r="E279" s="59">
        <v>2738</v>
      </c>
      <c r="F279" s="59">
        <v>2738</v>
      </c>
      <c r="G279" s="59">
        <v>2738</v>
      </c>
      <c r="H279" s="59">
        <v>2738</v>
      </c>
      <c r="I279" s="59">
        <v>2738</v>
      </c>
      <c r="J279" s="59">
        <v>2738</v>
      </c>
      <c r="K279" s="59">
        <v>2738</v>
      </c>
      <c r="L279" s="59">
        <v>2738</v>
      </c>
      <c r="M279" s="59">
        <v>2738</v>
      </c>
      <c r="N279" s="59">
        <v>2738</v>
      </c>
      <c r="O279" s="59">
        <v>2738</v>
      </c>
      <c r="P279" s="59">
        <v>2738</v>
      </c>
      <c r="Q279" s="59">
        <v>2738</v>
      </c>
      <c r="R279" s="59">
        <v>2738078</v>
      </c>
      <c r="S279" s="90"/>
      <c r="T279" s="90"/>
      <c r="U279" s="91"/>
      <c r="V279" s="90"/>
      <c r="W279" s="90"/>
      <c r="X279" s="90"/>
    </row>
    <row r="280" spans="1:24" ht="13.2" x14ac:dyDescent="0.25">
      <c r="A280" s="59" t="s">
        <v>4193</v>
      </c>
      <c r="B280" s="59" t="s">
        <v>5614</v>
      </c>
      <c r="C280" s="59" t="s">
        <v>5633</v>
      </c>
      <c r="D280" s="59" t="s">
        <v>123</v>
      </c>
      <c r="E280" s="59">
        <v>0</v>
      </c>
      <c r="F280" s="59">
        <v>0</v>
      </c>
      <c r="G280" s="59">
        <v>0</v>
      </c>
      <c r="H280" s="59">
        <v>0</v>
      </c>
      <c r="I280" s="59">
        <v>0</v>
      </c>
      <c r="J280" s="59">
        <v>0</v>
      </c>
      <c r="K280" s="59">
        <v>0</v>
      </c>
      <c r="L280" s="59">
        <v>0</v>
      </c>
      <c r="M280" s="59">
        <v>0</v>
      </c>
      <c r="N280" s="59">
        <v>0</v>
      </c>
      <c r="O280" s="59">
        <v>0</v>
      </c>
      <c r="P280" s="59">
        <v>0</v>
      </c>
      <c r="Q280" s="59">
        <v>0</v>
      </c>
      <c r="R280" s="59">
        <v>0</v>
      </c>
      <c r="S280" s="90"/>
      <c r="T280" s="90"/>
      <c r="U280" s="91"/>
      <c r="V280" s="90"/>
      <c r="W280" s="90"/>
      <c r="X280" s="90"/>
    </row>
    <row r="281" spans="1:24" ht="13.2" x14ac:dyDescent="0.25">
      <c r="A281" s="59" t="s">
        <v>4194</v>
      </c>
      <c r="B281" s="59" t="s">
        <v>5634</v>
      </c>
      <c r="C281" s="59" t="s">
        <v>5635</v>
      </c>
      <c r="D281" s="59" t="s">
        <v>123</v>
      </c>
      <c r="E281" s="59">
        <v>0</v>
      </c>
      <c r="F281" s="59">
        <v>0</v>
      </c>
      <c r="G281" s="59">
        <v>0</v>
      </c>
      <c r="H281" s="59">
        <v>0</v>
      </c>
      <c r="I281" s="59">
        <v>0</v>
      </c>
      <c r="J281" s="59">
        <v>0</v>
      </c>
      <c r="K281" s="59">
        <v>0</v>
      </c>
      <c r="L281" s="59">
        <v>0</v>
      </c>
      <c r="M281" s="59">
        <v>0</v>
      </c>
      <c r="N281" s="59">
        <v>0</v>
      </c>
      <c r="O281" s="59">
        <v>0</v>
      </c>
      <c r="P281" s="59">
        <v>0</v>
      </c>
      <c r="Q281" s="59">
        <v>0</v>
      </c>
      <c r="R281" s="59">
        <v>0</v>
      </c>
      <c r="S281" s="90"/>
      <c r="T281" s="90"/>
      <c r="U281" s="91"/>
      <c r="V281" s="90"/>
      <c r="W281" s="90"/>
      <c r="X281" s="90"/>
    </row>
    <row r="282" spans="1:24" ht="13.2" x14ac:dyDescent="0.25">
      <c r="A282" s="59" t="s">
        <v>4195</v>
      </c>
      <c r="B282" s="59" t="s">
        <v>5634</v>
      </c>
      <c r="C282" s="59" t="s">
        <v>5636</v>
      </c>
      <c r="D282" s="59" t="s">
        <v>123</v>
      </c>
      <c r="E282" s="59">
        <v>289</v>
      </c>
      <c r="F282" s="59">
        <v>289</v>
      </c>
      <c r="G282" s="59">
        <v>289</v>
      </c>
      <c r="H282" s="59">
        <v>289</v>
      </c>
      <c r="I282" s="59">
        <v>289</v>
      </c>
      <c r="J282" s="59">
        <v>289</v>
      </c>
      <c r="K282" s="59">
        <v>289</v>
      </c>
      <c r="L282" s="59">
        <v>289</v>
      </c>
      <c r="M282" s="59">
        <v>289</v>
      </c>
      <c r="N282" s="59">
        <v>289</v>
      </c>
      <c r="O282" s="59">
        <v>289</v>
      </c>
      <c r="P282" s="59">
        <v>289</v>
      </c>
      <c r="Q282" s="59">
        <v>289</v>
      </c>
      <c r="R282" s="59">
        <v>288724</v>
      </c>
      <c r="S282" s="90"/>
      <c r="T282" s="90"/>
      <c r="U282" s="91"/>
      <c r="V282" s="90"/>
      <c r="W282" s="90"/>
      <c r="X282" s="90"/>
    </row>
    <row r="283" spans="1:24" ht="13.2" x14ac:dyDescent="0.25">
      <c r="A283" s="59" t="s">
        <v>4196</v>
      </c>
      <c r="B283" s="59" t="s">
        <v>5634</v>
      </c>
      <c r="C283" s="59" t="s">
        <v>5637</v>
      </c>
      <c r="D283" s="59" t="s">
        <v>123</v>
      </c>
      <c r="E283" s="59">
        <v>0</v>
      </c>
      <c r="F283" s="59">
        <v>0</v>
      </c>
      <c r="G283" s="59">
        <v>0</v>
      </c>
      <c r="H283" s="59">
        <v>0</v>
      </c>
      <c r="I283" s="59">
        <v>0</v>
      </c>
      <c r="J283" s="59">
        <v>0</v>
      </c>
      <c r="K283" s="59">
        <v>0</v>
      </c>
      <c r="L283" s="59">
        <v>0</v>
      </c>
      <c r="M283" s="59">
        <v>0</v>
      </c>
      <c r="N283" s="59">
        <v>0</v>
      </c>
      <c r="O283" s="59">
        <v>0</v>
      </c>
      <c r="P283" s="59">
        <v>0</v>
      </c>
      <c r="Q283" s="59">
        <v>0</v>
      </c>
      <c r="R283" s="59">
        <v>0</v>
      </c>
      <c r="S283" s="90"/>
      <c r="T283" s="90"/>
      <c r="U283" s="91"/>
      <c r="V283" s="90"/>
      <c r="W283" s="90"/>
      <c r="X283" s="90"/>
    </row>
    <row r="284" spans="1:24" ht="13.2" x14ac:dyDescent="0.25">
      <c r="A284" s="59" t="s">
        <v>4197</v>
      </c>
      <c r="B284" s="59" t="s">
        <v>5634</v>
      </c>
      <c r="C284" s="59" t="s">
        <v>5638</v>
      </c>
      <c r="D284" s="59" t="s">
        <v>123</v>
      </c>
      <c r="E284" s="59">
        <v>752</v>
      </c>
      <c r="F284" s="59">
        <v>752</v>
      </c>
      <c r="G284" s="59">
        <v>752</v>
      </c>
      <c r="H284" s="59">
        <v>752</v>
      </c>
      <c r="I284" s="59">
        <v>752</v>
      </c>
      <c r="J284" s="59">
        <v>752</v>
      </c>
      <c r="K284" s="59">
        <v>752</v>
      </c>
      <c r="L284" s="59">
        <v>752</v>
      </c>
      <c r="M284" s="59">
        <v>752</v>
      </c>
      <c r="N284" s="59">
        <v>752</v>
      </c>
      <c r="O284" s="59">
        <v>752</v>
      </c>
      <c r="P284" s="59">
        <v>752</v>
      </c>
      <c r="Q284" s="59">
        <v>752</v>
      </c>
      <c r="R284" s="59">
        <v>752239</v>
      </c>
      <c r="S284" s="90"/>
      <c r="T284" s="90"/>
      <c r="U284" s="91"/>
      <c r="V284" s="90"/>
      <c r="W284" s="90"/>
      <c r="X284" s="90"/>
    </row>
    <row r="285" spans="1:24" ht="13.2" x14ac:dyDescent="0.25">
      <c r="A285" s="59" t="s">
        <v>4198</v>
      </c>
      <c r="B285" s="59" t="s">
        <v>5634</v>
      </c>
      <c r="C285" s="59" t="s">
        <v>5639</v>
      </c>
      <c r="D285" s="59" t="s">
        <v>123</v>
      </c>
      <c r="E285" s="59">
        <v>6972</v>
      </c>
      <c r="F285" s="59">
        <v>6972</v>
      </c>
      <c r="G285" s="59">
        <v>6972</v>
      </c>
      <c r="H285" s="59">
        <v>6972</v>
      </c>
      <c r="I285" s="59">
        <v>6972</v>
      </c>
      <c r="J285" s="59">
        <v>6972</v>
      </c>
      <c r="K285" s="59">
        <v>6972</v>
      </c>
      <c r="L285" s="59">
        <v>6972</v>
      </c>
      <c r="M285" s="59">
        <v>6972</v>
      </c>
      <c r="N285" s="59">
        <v>6972</v>
      </c>
      <c r="O285" s="59">
        <v>6972</v>
      </c>
      <c r="P285" s="59">
        <v>6972</v>
      </c>
      <c r="Q285" s="59">
        <v>6972</v>
      </c>
      <c r="R285" s="59">
        <v>6971817</v>
      </c>
      <c r="S285" s="90"/>
      <c r="T285" s="90"/>
      <c r="U285" s="91"/>
      <c r="V285" s="90"/>
      <c r="W285" s="90"/>
      <c r="X285" s="90"/>
    </row>
    <row r="286" spans="1:24" ht="13.2" x14ac:dyDescent="0.25">
      <c r="A286" s="59" t="s">
        <v>4199</v>
      </c>
      <c r="B286" s="59" t="s">
        <v>5634</v>
      </c>
      <c r="C286" s="59" t="s">
        <v>5640</v>
      </c>
      <c r="D286" s="59" t="s">
        <v>123</v>
      </c>
      <c r="E286" s="59">
        <v>0</v>
      </c>
      <c r="F286" s="59">
        <v>0</v>
      </c>
      <c r="G286" s="59">
        <v>0</v>
      </c>
      <c r="H286" s="59">
        <v>0</v>
      </c>
      <c r="I286" s="59">
        <v>0</v>
      </c>
      <c r="J286" s="59">
        <v>0</v>
      </c>
      <c r="K286" s="59">
        <v>0</v>
      </c>
      <c r="L286" s="59">
        <v>0</v>
      </c>
      <c r="M286" s="59">
        <v>0</v>
      </c>
      <c r="N286" s="59">
        <v>0</v>
      </c>
      <c r="O286" s="59">
        <v>0</v>
      </c>
      <c r="P286" s="59">
        <v>0</v>
      </c>
      <c r="Q286" s="59">
        <v>0</v>
      </c>
      <c r="R286" s="59">
        <v>0</v>
      </c>
      <c r="S286" s="90"/>
      <c r="T286" s="90"/>
      <c r="U286" s="91"/>
      <c r="V286" s="90"/>
      <c r="W286" s="90"/>
      <c r="X286" s="90"/>
    </row>
    <row r="287" spans="1:24" ht="13.2" x14ac:dyDescent="0.25">
      <c r="A287" s="59" t="s">
        <v>4200</v>
      </c>
      <c r="B287" s="59" t="s">
        <v>5634</v>
      </c>
      <c r="C287" s="59" t="s">
        <v>5641</v>
      </c>
      <c r="D287" s="59" t="s">
        <v>123</v>
      </c>
      <c r="E287" s="59">
        <v>0</v>
      </c>
      <c r="F287" s="59">
        <v>0</v>
      </c>
      <c r="G287" s="59">
        <v>0</v>
      </c>
      <c r="H287" s="59">
        <v>0</v>
      </c>
      <c r="I287" s="59">
        <v>0</v>
      </c>
      <c r="J287" s="59">
        <v>0</v>
      </c>
      <c r="K287" s="59">
        <v>0</v>
      </c>
      <c r="L287" s="59">
        <v>0</v>
      </c>
      <c r="M287" s="59">
        <v>0</v>
      </c>
      <c r="N287" s="59">
        <v>0</v>
      </c>
      <c r="O287" s="59">
        <v>0</v>
      </c>
      <c r="P287" s="59">
        <v>0</v>
      </c>
      <c r="Q287" s="59">
        <v>0</v>
      </c>
      <c r="R287" s="59">
        <v>0</v>
      </c>
      <c r="S287" s="90"/>
      <c r="T287" s="90"/>
      <c r="U287" s="91"/>
      <c r="V287" s="90"/>
      <c r="W287" s="90"/>
      <c r="X287" s="90"/>
    </row>
    <row r="288" spans="1:24" ht="13.2" x14ac:dyDescent="0.25">
      <c r="A288" s="59" t="s">
        <v>4201</v>
      </c>
      <c r="B288" s="59" t="s">
        <v>5634</v>
      </c>
      <c r="C288" s="59" t="s">
        <v>5642</v>
      </c>
      <c r="D288" s="59" t="s">
        <v>123</v>
      </c>
      <c r="E288" s="59">
        <v>1480</v>
      </c>
      <c r="F288" s="59">
        <v>1480</v>
      </c>
      <c r="G288" s="59">
        <v>1480</v>
      </c>
      <c r="H288" s="59">
        <v>1480</v>
      </c>
      <c r="I288" s="59">
        <v>1480</v>
      </c>
      <c r="J288" s="59">
        <v>1480</v>
      </c>
      <c r="K288" s="59">
        <v>1480</v>
      </c>
      <c r="L288" s="59">
        <v>1480</v>
      </c>
      <c r="M288" s="59">
        <v>1480</v>
      </c>
      <c r="N288" s="59">
        <v>1480</v>
      </c>
      <c r="O288" s="59">
        <v>1480</v>
      </c>
      <c r="P288" s="59">
        <v>1480</v>
      </c>
      <c r="Q288" s="59">
        <v>1480</v>
      </c>
      <c r="R288" s="59">
        <v>1479907</v>
      </c>
      <c r="S288" s="90"/>
      <c r="T288" s="90"/>
      <c r="U288" s="91"/>
      <c r="V288" s="90"/>
      <c r="W288" s="90"/>
      <c r="X288" s="90"/>
    </row>
    <row r="289" spans="1:24" ht="13.2" x14ac:dyDescent="0.25">
      <c r="A289" s="59" t="s">
        <v>4202</v>
      </c>
      <c r="B289" s="59" t="s">
        <v>5634</v>
      </c>
      <c r="C289" s="59" t="s">
        <v>5643</v>
      </c>
      <c r="D289" s="59" t="s">
        <v>123</v>
      </c>
      <c r="E289" s="59">
        <v>0</v>
      </c>
      <c r="F289" s="59">
        <v>0</v>
      </c>
      <c r="G289" s="59">
        <v>0</v>
      </c>
      <c r="H289" s="59">
        <v>0</v>
      </c>
      <c r="I289" s="59">
        <v>0</v>
      </c>
      <c r="J289" s="59">
        <v>0</v>
      </c>
      <c r="K289" s="59">
        <v>0</v>
      </c>
      <c r="L289" s="59">
        <v>0</v>
      </c>
      <c r="M289" s="59">
        <v>0</v>
      </c>
      <c r="N289" s="59">
        <v>0</v>
      </c>
      <c r="O289" s="59">
        <v>0</v>
      </c>
      <c r="P289" s="59">
        <v>0</v>
      </c>
      <c r="Q289" s="59">
        <v>0</v>
      </c>
      <c r="R289" s="59">
        <v>0</v>
      </c>
      <c r="S289" s="90"/>
      <c r="T289" s="90"/>
      <c r="U289" s="91"/>
      <c r="V289" s="90"/>
      <c r="W289" s="90"/>
      <c r="X289" s="90"/>
    </row>
    <row r="290" spans="1:24" ht="13.2" x14ac:dyDescent="0.25">
      <c r="A290" s="59" t="s">
        <v>4203</v>
      </c>
      <c r="B290" s="59" t="s">
        <v>5634</v>
      </c>
      <c r="C290" s="59" t="s">
        <v>5644</v>
      </c>
      <c r="D290" s="59" t="s">
        <v>123</v>
      </c>
      <c r="E290" s="59">
        <v>1593</v>
      </c>
      <c r="F290" s="59">
        <v>1593</v>
      </c>
      <c r="G290" s="59">
        <v>1593</v>
      </c>
      <c r="H290" s="59">
        <v>1593</v>
      </c>
      <c r="I290" s="59">
        <v>1593</v>
      </c>
      <c r="J290" s="59">
        <v>1593</v>
      </c>
      <c r="K290" s="59">
        <v>1593</v>
      </c>
      <c r="L290" s="59">
        <v>1593</v>
      </c>
      <c r="M290" s="59">
        <v>1593</v>
      </c>
      <c r="N290" s="59">
        <v>1593</v>
      </c>
      <c r="O290" s="59">
        <v>1593</v>
      </c>
      <c r="P290" s="59">
        <v>1593</v>
      </c>
      <c r="Q290" s="59">
        <v>1593</v>
      </c>
      <c r="R290" s="59">
        <v>1593066</v>
      </c>
      <c r="S290" s="90"/>
      <c r="T290" s="90"/>
      <c r="U290" s="91"/>
      <c r="V290" s="90"/>
      <c r="W290" s="90"/>
      <c r="X290" s="90"/>
    </row>
    <row r="291" spans="1:24" ht="13.2" x14ac:dyDescent="0.25">
      <c r="A291" s="59" t="s">
        <v>4204</v>
      </c>
      <c r="B291" s="59" t="s">
        <v>5634</v>
      </c>
      <c r="C291" s="59" t="s">
        <v>5645</v>
      </c>
      <c r="D291" s="59" t="s">
        <v>123</v>
      </c>
      <c r="E291" s="59">
        <v>0</v>
      </c>
      <c r="F291" s="59">
        <v>0</v>
      </c>
      <c r="G291" s="59">
        <v>0</v>
      </c>
      <c r="H291" s="59">
        <v>0</v>
      </c>
      <c r="I291" s="59">
        <v>0</v>
      </c>
      <c r="J291" s="59">
        <v>0</v>
      </c>
      <c r="K291" s="59">
        <v>0</v>
      </c>
      <c r="L291" s="59">
        <v>0</v>
      </c>
      <c r="M291" s="59">
        <v>0</v>
      </c>
      <c r="N291" s="59">
        <v>0</v>
      </c>
      <c r="O291" s="59">
        <v>0</v>
      </c>
      <c r="P291" s="59">
        <v>0</v>
      </c>
      <c r="Q291" s="59">
        <v>0</v>
      </c>
      <c r="R291" s="59">
        <v>0</v>
      </c>
      <c r="S291" s="90"/>
      <c r="T291" s="90"/>
      <c r="U291" s="91"/>
      <c r="V291" s="90"/>
      <c r="W291" s="90"/>
      <c r="X291" s="90"/>
    </row>
    <row r="292" spans="1:24" ht="13.2" x14ac:dyDescent="0.25">
      <c r="A292" s="59" t="s">
        <v>4205</v>
      </c>
      <c r="B292" s="59" t="s">
        <v>5634</v>
      </c>
      <c r="C292" s="59" t="s">
        <v>5646</v>
      </c>
      <c r="D292" s="59" t="s">
        <v>123</v>
      </c>
      <c r="E292" s="59">
        <v>9</v>
      </c>
      <c r="F292" s="59">
        <v>9</v>
      </c>
      <c r="G292" s="59">
        <v>9</v>
      </c>
      <c r="H292" s="59">
        <v>9</v>
      </c>
      <c r="I292" s="59">
        <v>9</v>
      </c>
      <c r="J292" s="59">
        <v>9</v>
      </c>
      <c r="K292" s="59">
        <v>9</v>
      </c>
      <c r="L292" s="59">
        <v>9</v>
      </c>
      <c r="M292" s="59">
        <v>9</v>
      </c>
      <c r="N292" s="59">
        <v>9</v>
      </c>
      <c r="O292" s="59">
        <v>9</v>
      </c>
      <c r="P292" s="59">
        <v>9</v>
      </c>
      <c r="Q292" s="59">
        <v>9</v>
      </c>
      <c r="R292" s="59">
        <v>9082</v>
      </c>
      <c r="S292" s="90"/>
      <c r="T292" s="90"/>
      <c r="U292" s="91"/>
      <c r="V292" s="90"/>
      <c r="W292" s="90"/>
      <c r="X292" s="90"/>
    </row>
    <row r="293" spans="1:24" ht="13.2" x14ac:dyDescent="0.25">
      <c r="A293" s="59" t="s">
        <v>4206</v>
      </c>
      <c r="B293" s="59" t="s">
        <v>5634</v>
      </c>
      <c r="C293" s="59" t="s">
        <v>5647</v>
      </c>
      <c r="D293" s="59" t="s">
        <v>123</v>
      </c>
      <c r="E293" s="59">
        <v>0</v>
      </c>
      <c r="F293" s="59">
        <v>0</v>
      </c>
      <c r="G293" s="59">
        <v>0</v>
      </c>
      <c r="H293" s="59">
        <v>0</v>
      </c>
      <c r="I293" s="59">
        <v>0</v>
      </c>
      <c r="J293" s="59">
        <v>0</v>
      </c>
      <c r="K293" s="59">
        <v>0</v>
      </c>
      <c r="L293" s="59">
        <v>0</v>
      </c>
      <c r="M293" s="59">
        <v>0</v>
      </c>
      <c r="N293" s="59">
        <v>0</v>
      </c>
      <c r="O293" s="59">
        <v>0</v>
      </c>
      <c r="P293" s="59">
        <v>0</v>
      </c>
      <c r="Q293" s="59">
        <v>0</v>
      </c>
      <c r="R293" s="59">
        <v>0</v>
      </c>
      <c r="S293" s="90"/>
      <c r="T293" s="90"/>
      <c r="U293" s="91"/>
      <c r="V293" s="90"/>
      <c r="W293" s="90"/>
      <c r="X293" s="90"/>
    </row>
    <row r="294" spans="1:24" ht="13.2" x14ac:dyDescent="0.25">
      <c r="A294" s="59" t="s">
        <v>4207</v>
      </c>
      <c r="B294" s="59" t="s">
        <v>5634</v>
      </c>
      <c r="C294" s="59" t="s">
        <v>5648</v>
      </c>
      <c r="D294" s="59" t="s">
        <v>123</v>
      </c>
      <c r="E294" s="59">
        <v>96</v>
      </c>
      <c r="F294" s="59">
        <v>96</v>
      </c>
      <c r="G294" s="59">
        <v>96</v>
      </c>
      <c r="H294" s="59">
        <v>96</v>
      </c>
      <c r="I294" s="59">
        <v>96</v>
      </c>
      <c r="J294" s="59">
        <v>96</v>
      </c>
      <c r="K294" s="59">
        <v>96</v>
      </c>
      <c r="L294" s="59">
        <v>96</v>
      </c>
      <c r="M294" s="59">
        <v>96</v>
      </c>
      <c r="N294" s="59">
        <v>96</v>
      </c>
      <c r="O294" s="59">
        <v>96</v>
      </c>
      <c r="P294" s="59">
        <v>96</v>
      </c>
      <c r="Q294" s="59">
        <v>96</v>
      </c>
      <c r="R294" s="59">
        <v>96290</v>
      </c>
      <c r="S294" s="90"/>
      <c r="T294" s="90"/>
      <c r="U294" s="91"/>
      <c r="V294" s="90"/>
      <c r="W294" s="90"/>
      <c r="X294" s="90"/>
    </row>
    <row r="295" spans="1:24" ht="13.2" x14ac:dyDescent="0.25">
      <c r="A295" s="59" t="s">
        <v>4208</v>
      </c>
      <c r="B295" s="59" t="s">
        <v>5634</v>
      </c>
      <c r="C295" s="59" t="s">
        <v>5649</v>
      </c>
      <c r="D295" s="59" t="s">
        <v>123</v>
      </c>
      <c r="E295" s="59">
        <v>0</v>
      </c>
      <c r="F295" s="59">
        <v>0</v>
      </c>
      <c r="G295" s="59">
        <v>0</v>
      </c>
      <c r="H295" s="59">
        <v>0</v>
      </c>
      <c r="I295" s="59">
        <v>0</v>
      </c>
      <c r="J295" s="59">
        <v>0</v>
      </c>
      <c r="K295" s="59">
        <v>0</v>
      </c>
      <c r="L295" s="59">
        <v>0</v>
      </c>
      <c r="M295" s="59">
        <v>0</v>
      </c>
      <c r="N295" s="59">
        <v>0</v>
      </c>
      <c r="O295" s="59">
        <v>0</v>
      </c>
      <c r="P295" s="59">
        <v>0</v>
      </c>
      <c r="Q295" s="59">
        <v>0</v>
      </c>
      <c r="R295" s="59">
        <v>0</v>
      </c>
      <c r="S295" s="90"/>
      <c r="T295" s="90"/>
      <c r="U295" s="91"/>
      <c r="V295" s="90"/>
      <c r="W295" s="90"/>
      <c r="X295" s="90"/>
    </row>
    <row r="296" spans="1:24" ht="13.2" x14ac:dyDescent="0.25">
      <c r="A296" s="59" t="s">
        <v>4209</v>
      </c>
      <c r="B296" s="59" t="s">
        <v>5634</v>
      </c>
      <c r="C296" s="59" t="s">
        <v>5650</v>
      </c>
      <c r="D296" s="59" t="s">
        <v>123</v>
      </c>
      <c r="E296" s="59">
        <v>1</v>
      </c>
      <c r="F296" s="59">
        <v>1</v>
      </c>
      <c r="G296" s="59">
        <v>1</v>
      </c>
      <c r="H296" s="59">
        <v>1</v>
      </c>
      <c r="I296" s="59">
        <v>1</v>
      </c>
      <c r="J296" s="59">
        <v>1</v>
      </c>
      <c r="K296" s="59">
        <v>1</v>
      </c>
      <c r="L296" s="59">
        <v>1</v>
      </c>
      <c r="M296" s="59">
        <v>1</v>
      </c>
      <c r="N296" s="59">
        <v>1</v>
      </c>
      <c r="O296" s="59">
        <v>1</v>
      </c>
      <c r="P296" s="59">
        <v>1</v>
      </c>
      <c r="Q296" s="59">
        <v>1</v>
      </c>
      <c r="R296" s="59">
        <v>501</v>
      </c>
      <c r="S296" s="90"/>
      <c r="T296" s="90"/>
      <c r="U296" s="91"/>
      <c r="V296" s="90"/>
      <c r="W296" s="90"/>
      <c r="X296" s="90"/>
    </row>
    <row r="297" spans="1:24" ht="13.2" x14ac:dyDescent="0.25">
      <c r="A297" s="59" t="s">
        <v>4210</v>
      </c>
      <c r="B297" s="59" t="s">
        <v>5634</v>
      </c>
      <c r="C297" s="59" t="s">
        <v>5651</v>
      </c>
      <c r="D297" s="59" t="s">
        <v>123</v>
      </c>
      <c r="E297" s="59">
        <v>0</v>
      </c>
      <c r="F297" s="59">
        <v>0</v>
      </c>
      <c r="G297" s="59">
        <v>0</v>
      </c>
      <c r="H297" s="59">
        <v>0</v>
      </c>
      <c r="I297" s="59">
        <v>0</v>
      </c>
      <c r="J297" s="59">
        <v>0</v>
      </c>
      <c r="K297" s="59">
        <v>0</v>
      </c>
      <c r="L297" s="59">
        <v>0</v>
      </c>
      <c r="M297" s="59">
        <v>0</v>
      </c>
      <c r="N297" s="59">
        <v>0</v>
      </c>
      <c r="O297" s="59">
        <v>0</v>
      </c>
      <c r="P297" s="59">
        <v>0</v>
      </c>
      <c r="Q297" s="59">
        <v>0</v>
      </c>
      <c r="R297" s="59">
        <v>0</v>
      </c>
      <c r="S297" s="90"/>
      <c r="T297" s="90"/>
      <c r="U297" s="91"/>
      <c r="V297" s="90"/>
      <c r="W297" s="90"/>
      <c r="X297" s="90"/>
    </row>
    <row r="298" spans="1:24" ht="13.2" x14ac:dyDescent="0.25">
      <c r="A298" s="59" t="s">
        <v>4211</v>
      </c>
      <c r="B298" s="59" t="s">
        <v>5634</v>
      </c>
      <c r="C298" s="59" t="s">
        <v>5652</v>
      </c>
      <c r="D298" s="59" t="s">
        <v>123</v>
      </c>
      <c r="E298" s="59">
        <v>865</v>
      </c>
      <c r="F298" s="59">
        <v>865</v>
      </c>
      <c r="G298" s="59">
        <v>865</v>
      </c>
      <c r="H298" s="59">
        <v>865</v>
      </c>
      <c r="I298" s="59">
        <v>865</v>
      </c>
      <c r="J298" s="59">
        <v>865</v>
      </c>
      <c r="K298" s="59">
        <v>865</v>
      </c>
      <c r="L298" s="59">
        <v>865</v>
      </c>
      <c r="M298" s="59">
        <v>865</v>
      </c>
      <c r="N298" s="59">
        <v>865</v>
      </c>
      <c r="O298" s="59">
        <v>865</v>
      </c>
      <c r="P298" s="59">
        <v>865</v>
      </c>
      <c r="Q298" s="59">
        <v>865</v>
      </c>
      <c r="R298" s="59">
        <v>864878</v>
      </c>
      <c r="S298" s="90"/>
      <c r="T298" s="90"/>
      <c r="U298" s="91"/>
      <c r="V298" s="90"/>
      <c r="W298" s="90"/>
      <c r="X298" s="90"/>
    </row>
    <row r="299" spans="1:24" ht="13.2" x14ac:dyDescent="0.25">
      <c r="A299" s="59" t="s">
        <v>4212</v>
      </c>
      <c r="B299" s="59" t="s">
        <v>5634</v>
      </c>
      <c r="C299" s="59" t="s">
        <v>5653</v>
      </c>
      <c r="D299" s="59" t="s">
        <v>123</v>
      </c>
      <c r="E299" s="59">
        <v>0</v>
      </c>
      <c r="F299" s="59">
        <v>0</v>
      </c>
      <c r="G299" s="59">
        <v>0</v>
      </c>
      <c r="H299" s="59">
        <v>0</v>
      </c>
      <c r="I299" s="59">
        <v>0</v>
      </c>
      <c r="J299" s="59">
        <v>0</v>
      </c>
      <c r="K299" s="59">
        <v>0</v>
      </c>
      <c r="L299" s="59">
        <v>0</v>
      </c>
      <c r="M299" s="59">
        <v>0</v>
      </c>
      <c r="N299" s="59">
        <v>0</v>
      </c>
      <c r="O299" s="59">
        <v>0</v>
      </c>
      <c r="P299" s="59">
        <v>0</v>
      </c>
      <c r="Q299" s="59">
        <v>0</v>
      </c>
      <c r="R299" s="59">
        <v>0</v>
      </c>
      <c r="S299" s="90"/>
      <c r="T299" s="90"/>
      <c r="U299" s="91"/>
      <c r="V299" s="90"/>
      <c r="W299" s="90"/>
      <c r="X299" s="90"/>
    </row>
    <row r="300" spans="1:24" ht="13.2" x14ac:dyDescent="0.25">
      <c r="A300" s="59" t="s">
        <v>4213</v>
      </c>
      <c r="B300" s="59" t="s">
        <v>5634</v>
      </c>
      <c r="C300" s="59" t="s">
        <v>5654</v>
      </c>
      <c r="D300" s="59" t="s">
        <v>123</v>
      </c>
      <c r="E300" s="59">
        <v>27</v>
      </c>
      <c r="F300" s="59">
        <v>27</v>
      </c>
      <c r="G300" s="59">
        <v>27</v>
      </c>
      <c r="H300" s="59">
        <v>27</v>
      </c>
      <c r="I300" s="59">
        <v>27</v>
      </c>
      <c r="J300" s="59">
        <v>27</v>
      </c>
      <c r="K300" s="59">
        <v>27</v>
      </c>
      <c r="L300" s="59">
        <v>27</v>
      </c>
      <c r="M300" s="59">
        <v>27</v>
      </c>
      <c r="N300" s="59">
        <v>27</v>
      </c>
      <c r="O300" s="59">
        <v>27</v>
      </c>
      <c r="P300" s="59">
        <v>27</v>
      </c>
      <c r="Q300" s="59">
        <v>27</v>
      </c>
      <c r="R300" s="59">
        <v>27444</v>
      </c>
      <c r="S300" s="90"/>
      <c r="T300" s="90"/>
      <c r="U300" s="91"/>
      <c r="V300" s="90"/>
      <c r="W300" s="90"/>
      <c r="X300" s="90"/>
    </row>
    <row r="301" spans="1:24" ht="13.2" x14ac:dyDescent="0.25">
      <c r="A301" s="59" t="s">
        <v>4214</v>
      </c>
      <c r="B301" s="59" t="s">
        <v>5634</v>
      </c>
      <c r="C301" s="59" t="s">
        <v>5655</v>
      </c>
      <c r="D301" s="59" t="s">
        <v>123</v>
      </c>
      <c r="E301" s="59">
        <v>0</v>
      </c>
      <c r="F301" s="59">
        <v>0</v>
      </c>
      <c r="G301" s="59">
        <v>0</v>
      </c>
      <c r="H301" s="59">
        <v>0</v>
      </c>
      <c r="I301" s="59">
        <v>0</v>
      </c>
      <c r="J301" s="59">
        <v>0</v>
      </c>
      <c r="K301" s="59">
        <v>0</v>
      </c>
      <c r="L301" s="59">
        <v>0</v>
      </c>
      <c r="M301" s="59">
        <v>0</v>
      </c>
      <c r="N301" s="59">
        <v>0</v>
      </c>
      <c r="O301" s="59">
        <v>0</v>
      </c>
      <c r="P301" s="59">
        <v>0</v>
      </c>
      <c r="Q301" s="59">
        <v>0</v>
      </c>
      <c r="R301" s="59">
        <v>0</v>
      </c>
      <c r="S301" s="90"/>
      <c r="T301" s="90"/>
      <c r="U301" s="91"/>
      <c r="V301" s="90"/>
      <c r="W301" s="90"/>
      <c r="X301" s="90"/>
    </row>
    <row r="302" spans="1:24" ht="13.2" x14ac:dyDescent="0.25">
      <c r="A302" s="59" t="s">
        <v>4215</v>
      </c>
      <c r="B302" s="59" t="s">
        <v>5634</v>
      </c>
      <c r="C302" s="59" t="s">
        <v>5656</v>
      </c>
      <c r="D302" s="59" t="s">
        <v>123</v>
      </c>
      <c r="E302" s="59">
        <v>1215</v>
      </c>
      <c r="F302" s="59">
        <v>1215</v>
      </c>
      <c r="G302" s="59">
        <v>1215</v>
      </c>
      <c r="H302" s="59">
        <v>1215</v>
      </c>
      <c r="I302" s="59">
        <v>1215</v>
      </c>
      <c r="J302" s="59">
        <v>1215</v>
      </c>
      <c r="K302" s="59">
        <v>1215</v>
      </c>
      <c r="L302" s="59">
        <v>1215</v>
      </c>
      <c r="M302" s="59">
        <v>1215</v>
      </c>
      <c r="N302" s="59">
        <v>1215</v>
      </c>
      <c r="O302" s="59">
        <v>1215</v>
      </c>
      <c r="P302" s="59">
        <v>1215</v>
      </c>
      <c r="Q302" s="59">
        <v>1215</v>
      </c>
      <c r="R302" s="59">
        <v>1215229</v>
      </c>
      <c r="S302" s="90"/>
      <c r="T302" s="90"/>
      <c r="U302" s="91"/>
      <c r="V302" s="90"/>
      <c r="W302" s="90"/>
      <c r="X302" s="90"/>
    </row>
    <row r="303" spans="1:24" ht="13.2" x14ac:dyDescent="0.25">
      <c r="A303" s="59" t="s">
        <v>4216</v>
      </c>
      <c r="B303" s="59" t="s">
        <v>5634</v>
      </c>
      <c r="C303" s="59" t="s">
        <v>5657</v>
      </c>
      <c r="D303" s="59" t="s">
        <v>123</v>
      </c>
      <c r="E303" s="59">
        <v>0</v>
      </c>
      <c r="F303" s="59">
        <v>0</v>
      </c>
      <c r="G303" s="59">
        <v>0</v>
      </c>
      <c r="H303" s="59">
        <v>0</v>
      </c>
      <c r="I303" s="59">
        <v>0</v>
      </c>
      <c r="J303" s="59">
        <v>0</v>
      </c>
      <c r="K303" s="59">
        <v>0</v>
      </c>
      <c r="L303" s="59">
        <v>0</v>
      </c>
      <c r="M303" s="59">
        <v>0</v>
      </c>
      <c r="N303" s="59">
        <v>0</v>
      </c>
      <c r="O303" s="59">
        <v>0</v>
      </c>
      <c r="P303" s="59">
        <v>0</v>
      </c>
      <c r="Q303" s="59">
        <v>0</v>
      </c>
      <c r="R303" s="59">
        <v>0</v>
      </c>
      <c r="S303" s="90"/>
      <c r="T303" s="90"/>
      <c r="U303" s="91"/>
      <c r="V303" s="90"/>
      <c r="W303" s="90"/>
      <c r="X303" s="90"/>
    </row>
    <row r="304" spans="1:24" ht="13.2" x14ac:dyDescent="0.25">
      <c r="A304" s="59" t="s">
        <v>4217</v>
      </c>
      <c r="B304" s="59" t="s">
        <v>5634</v>
      </c>
      <c r="C304" s="59" t="s">
        <v>5658</v>
      </c>
      <c r="D304" s="59" t="s">
        <v>123</v>
      </c>
      <c r="E304" s="59">
        <v>0</v>
      </c>
      <c r="F304" s="59">
        <v>0</v>
      </c>
      <c r="G304" s="59">
        <v>0</v>
      </c>
      <c r="H304" s="59">
        <v>0</v>
      </c>
      <c r="I304" s="59">
        <v>0</v>
      </c>
      <c r="J304" s="59">
        <v>0</v>
      </c>
      <c r="K304" s="59">
        <v>0</v>
      </c>
      <c r="L304" s="59">
        <v>0</v>
      </c>
      <c r="M304" s="59">
        <v>0</v>
      </c>
      <c r="N304" s="59">
        <v>0</v>
      </c>
      <c r="O304" s="59">
        <v>0</v>
      </c>
      <c r="P304" s="59">
        <v>0</v>
      </c>
      <c r="Q304" s="59">
        <v>0</v>
      </c>
      <c r="R304" s="59">
        <v>0</v>
      </c>
      <c r="S304" s="90"/>
      <c r="T304" s="90"/>
      <c r="U304" s="91"/>
      <c r="V304" s="90"/>
      <c r="W304" s="90"/>
      <c r="X304" s="90"/>
    </row>
    <row r="305" spans="1:24" ht="13.2" x14ac:dyDescent="0.25">
      <c r="A305" s="59" t="s">
        <v>4218</v>
      </c>
      <c r="B305" s="59" t="s">
        <v>5659</v>
      </c>
      <c r="C305" s="59" t="s">
        <v>5660</v>
      </c>
      <c r="D305" s="59" t="s">
        <v>123</v>
      </c>
      <c r="E305" s="59">
        <v>718</v>
      </c>
      <c r="F305" s="59">
        <v>718</v>
      </c>
      <c r="G305" s="59">
        <v>718</v>
      </c>
      <c r="H305" s="59">
        <v>718</v>
      </c>
      <c r="I305" s="59">
        <v>718</v>
      </c>
      <c r="J305" s="59">
        <v>718</v>
      </c>
      <c r="K305" s="59">
        <v>718</v>
      </c>
      <c r="L305" s="59">
        <v>718</v>
      </c>
      <c r="M305" s="59">
        <v>718</v>
      </c>
      <c r="N305" s="59">
        <v>718</v>
      </c>
      <c r="O305" s="59">
        <v>718</v>
      </c>
      <c r="P305" s="59">
        <v>718</v>
      </c>
      <c r="Q305" s="59">
        <v>718</v>
      </c>
      <c r="R305" s="59">
        <v>718101</v>
      </c>
      <c r="S305" s="90"/>
      <c r="T305" s="90"/>
      <c r="U305" s="91"/>
      <c r="V305" s="90"/>
      <c r="W305" s="90"/>
      <c r="X305" s="90"/>
    </row>
    <row r="306" spans="1:24" ht="13.2" x14ac:dyDescent="0.25">
      <c r="A306" s="59" t="s">
        <v>4219</v>
      </c>
      <c r="B306" s="59" t="s">
        <v>5659</v>
      </c>
      <c r="C306" s="59" t="s">
        <v>5661</v>
      </c>
      <c r="D306" s="59" t="s">
        <v>123</v>
      </c>
      <c r="E306" s="59">
        <v>0</v>
      </c>
      <c r="F306" s="59">
        <v>0</v>
      </c>
      <c r="G306" s="59">
        <v>0</v>
      </c>
      <c r="H306" s="59">
        <v>0</v>
      </c>
      <c r="I306" s="59">
        <v>0</v>
      </c>
      <c r="J306" s="59">
        <v>0</v>
      </c>
      <c r="K306" s="59">
        <v>0</v>
      </c>
      <c r="L306" s="59">
        <v>0</v>
      </c>
      <c r="M306" s="59">
        <v>0</v>
      </c>
      <c r="N306" s="59">
        <v>0</v>
      </c>
      <c r="O306" s="59">
        <v>0</v>
      </c>
      <c r="P306" s="59">
        <v>0</v>
      </c>
      <c r="Q306" s="59">
        <v>0</v>
      </c>
      <c r="R306" s="59">
        <v>0</v>
      </c>
      <c r="S306" s="90"/>
      <c r="T306" s="90"/>
      <c r="U306" s="91"/>
      <c r="V306" s="90"/>
      <c r="W306" s="90"/>
      <c r="X306" s="90"/>
    </row>
    <row r="307" spans="1:24" ht="13.2" x14ac:dyDescent="0.25">
      <c r="A307" s="59" t="s">
        <v>4220</v>
      </c>
      <c r="B307" s="59" t="s">
        <v>5659</v>
      </c>
      <c r="C307" s="59" t="s">
        <v>5662</v>
      </c>
      <c r="D307" s="59" t="s">
        <v>123</v>
      </c>
      <c r="E307" s="59">
        <v>0</v>
      </c>
      <c r="F307" s="59">
        <v>0</v>
      </c>
      <c r="G307" s="59">
        <v>0</v>
      </c>
      <c r="H307" s="59">
        <v>0</v>
      </c>
      <c r="I307" s="59">
        <v>0</v>
      </c>
      <c r="J307" s="59">
        <v>0</v>
      </c>
      <c r="K307" s="59">
        <v>0</v>
      </c>
      <c r="L307" s="59">
        <v>0</v>
      </c>
      <c r="M307" s="59">
        <v>0</v>
      </c>
      <c r="N307" s="59">
        <v>0</v>
      </c>
      <c r="O307" s="59">
        <v>0</v>
      </c>
      <c r="P307" s="59">
        <v>0</v>
      </c>
      <c r="Q307" s="59">
        <v>0</v>
      </c>
      <c r="R307" s="59">
        <v>0</v>
      </c>
      <c r="S307" s="90"/>
      <c r="T307" s="90"/>
      <c r="U307" s="91"/>
      <c r="V307" s="90"/>
      <c r="W307" s="90"/>
      <c r="X307" s="90"/>
    </row>
    <row r="308" spans="1:24" ht="13.2" x14ac:dyDescent="0.25">
      <c r="A308" s="59" t="s">
        <v>4221</v>
      </c>
      <c r="B308" s="59" t="s">
        <v>5659</v>
      </c>
      <c r="C308" s="59" t="s">
        <v>5663</v>
      </c>
      <c r="D308" s="59" t="s">
        <v>123</v>
      </c>
      <c r="E308" s="59">
        <v>0</v>
      </c>
      <c r="F308" s="59">
        <v>0</v>
      </c>
      <c r="G308" s="59">
        <v>0</v>
      </c>
      <c r="H308" s="59">
        <v>0</v>
      </c>
      <c r="I308" s="59">
        <v>0</v>
      </c>
      <c r="J308" s="59">
        <v>0</v>
      </c>
      <c r="K308" s="59">
        <v>0</v>
      </c>
      <c r="L308" s="59">
        <v>0</v>
      </c>
      <c r="M308" s="59">
        <v>0</v>
      </c>
      <c r="N308" s="59">
        <v>0</v>
      </c>
      <c r="O308" s="59">
        <v>0</v>
      </c>
      <c r="P308" s="59">
        <v>0</v>
      </c>
      <c r="Q308" s="59">
        <v>0</v>
      </c>
      <c r="R308" s="59">
        <v>0</v>
      </c>
      <c r="S308" s="90"/>
      <c r="T308" s="90"/>
      <c r="U308" s="91"/>
      <c r="V308" s="90"/>
      <c r="W308" s="90"/>
      <c r="X308" s="90"/>
    </row>
    <row r="309" spans="1:24" ht="13.2" x14ac:dyDescent="0.25">
      <c r="A309" s="59" t="s">
        <v>4222</v>
      </c>
      <c r="B309" s="59" t="s">
        <v>5659</v>
      </c>
      <c r="C309" s="59" t="s">
        <v>5664</v>
      </c>
      <c r="D309" s="59" t="s">
        <v>123</v>
      </c>
      <c r="E309" s="59">
        <v>0</v>
      </c>
      <c r="F309" s="59">
        <v>0</v>
      </c>
      <c r="G309" s="59">
        <v>0</v>
      </c>
      <c r="H309" s="59">
        <v>0</v>
      </c>
      <c r="I309" s="59">
        <v>0</v>
      </c>
      <c r="J309" s="59">
        <v>0</v>
      </c>
      <c r="K309" s="59">
        <v>0</v>
      </c>
      <c r="L309" s="59">
        <v>0</v>
      </c>
      <c r="M309" s="59">
        <v>0</v>
      </c>
      <c r="N309" s="59">
        <v>0</v>
      </c>
      <c r="O309" s="59">
        <v>0</v>
      </c>
      <c r="P309" s="59">
        <v>0</v>
      </c>
      <c r="Q309" s="59">
        <v>0</v>
      </c>
      <c r="R309" s="59">
        <v>0</v>
      </c>
      <c r="S309" s="90"/>
      <c r="T309" s="90"/>
      <c r="U309" s="91"/>
      <c r="V309" s="90"/>
      <c r="W309" s="90"/>
      <c r="X309" s="90"/>
    </row>
    <row r="310" spans="1:24" ht="13.2" x14ac:dyDescent="0.25">
      <c r="A310" s="59" t="s">
        <v>4223</v>
      </c>
      <c r="B310" s="59" t="s">
        <v>5659</v>
      </c>
      <c r="C310" s="59" t="s">
        <v>5665</v>
      </c>
      <c r="D310" s="59" t="s">
        <v>123</v>
      </c>
      <c r="E310" s="59">
        <v>0</v>
      </c>
      <c r="F310" s="59">
        <v>0</v>
      </c>
      <c r="G310" s="59">
        <v>0</v>
      </c>
      <c r="H310" s="59">
        <v>0</v>
      </c>
      <c r="I310" s="59">
        <v>0</v>
      </c>
      <c r="J310" s="59">
        <v>0</v>
      </c>
      <c r="K310" s="59">
        <v>0</v>
      </c>
      <c r="L310" s="59">
        <v>0</v>
      </c>
      <c r="M310" s="59">
        <v>0</v>
      </c>
      <c r="N310" s="59">
        <v>0</v>
      </c>
      <c r="O310" s="59">
        <v>0</v>
      </c>
      <c r="P310" s="59">
        <v>0</v>
      </c>
      <c r="Q310" s="59">
        <v>0</v>
      </c>
      <c r="R310" s="59">
        <v>0</v>
      </c>
      <c r="S310" s="90"/>
      <c r="T310" s="90"/>
      <c r="U310" s="91"/>
      <c r="V310" s="90"/>
      <c r="W310" s="90"/>
      <c r="X310" s="90"/>
    </row>
    <row r="311" spans="1:24" ht="13.2" x14ac:dyDescent="0.25">
      <c r="A311" s="59" t="s">
        <v>4224</v>
      </c>
      <c r="B311" s="59" t="s">
        <v>5659</v>
      </c>
      <c r="C311" s="59" t="s">
        <v>5666</v>
      </c>
      <c r="D311" s="59" t="s">
        <v>123</v>
      </c>
      <c r="E311" s="59">
        <v>0</v>
      </c>
      <c r="F311" s="59">
        <v>0</v>
      </c>
      <c r="G311" s="59">
        <v>0</v>
      </c>
      <c r="H311" s="59">
        <v>0</v>
      </c>
      <c r="I311" s="59">
        <v>0</v>
      </c>
      <c r="J311" s="59">
        <v>0</v>
      </c>
      <c r="K311" s="59">
        <v>0</v>
      </c>
      <c r="L311" s="59">
        <v>0</v>
      </c>
      <c r="M311" s="59">
        <v>0</v>
      </c>
      <c r="N311" s="59">
        <v>0</v>
      </c>
      <c r="O311" s="59">
        <v>0</v>
      </c>
      <c r="P311" s="59">
        <v>0</v>
      </c>
      <c r="Q311" s="59">
        <v>0</v>
      </c>
      <c r="R311" s="59">
        <v>0</v>
      </c>
      <c r="S311" s="90"/>
      <c r="T311" s="90"/>
      <c r="U311" s="91"/>
      <c r="V311" s="90"/>
      <c r="W311" s="90"/>
      <c r="X311" s="90"/>
    </row>
    <row r="312" spans="1:24" ht="13.2" x14ac:dyDescent="0.25">
      <c r="A312" s="59" t="s">
        <v>4225</v>
      </c>
      <c r="B312" s="59" t="s">
        <v>5659</v>
      </c>
      <c r="C312" s="59" t="s">
        <v>5667</v>
      </c>
      <c r="D312" s="59" t="s">
        <v>123</v>
      </c>
      <c r="E312" s="59">
        <v>0</v>
      </c>
      <c r="F312" s="59">
        <v>0</v>
      </c>
      <c r="G312" s="59">
        <v>0</v>
      </c>
      <c r="H312" s="59">
        <v>0</v>
      </c>
      <c r="I312" s="59">
        <v>0</v>
      </c>
      <c r="J312" s="59">
        <v>0</v>
      </c>
      <c r="K312" s="59">
        <v>0</v>
      </c>
      <c r="L312" s="59">
        <v>0</v>
      </c>
      <c r="M312" s="59">
        <v>0</v>
      </c>
      <c r="N312" s="59">
        <v>0</v>
      </c>
      <c r="O312" s="59">
        <v>0</v>
      </c>
      <c r="P312" s="59">
        <v>0</v>
      </c>
      <c r="Q312" s="59">
        <v>0</v>
      </c>
      <c r="R312" s="59">
        <v>0</v>
      </c>
      <c r="S312" s="90"/>
      <c r="T312" s="90"/>
      <c r="U312" s="91"/>
      <c r="V312" s="90"/>
      <c r="W312" s="90"/>
      <c r="X312" s="90"/>
    </row>
    <row r="313" spans="1:24" ht="13.2" x14ac:dyDescent="0.25">
      <c r="A313" s="59" t="s">
        <v>4226</v>
      </c>
      <c r="B313" s="59" t="s">
        <v>5659</v>
      </c>
      <c r="C313" s="59" t="s">
        <v>5668</v>
      </c>
      <c r="D313" s="59" t="s">
        <v>123</v>
      </c>
      <c r="E313" s="59">
        <v>712</v>
      </c>
      <c r="F313" s="59">
        <v>712</v>
      </c>
      <c r="G313" s="59">
        <v>712</v>
      </c>
      <c r="H313" s="59">
        <v>721</v>
      </c>
      <c r="I313" s="59">
        <v>725</v>
      </c>
      <c r="J313" s="59">
        <v>725</v>
      </c>
      <c r="K313" s="59">
        <v>742</v>
      </c>
      <c r="L313" s="59">
        <v>745</v>
      </c>
      <c r="M313" s="59">
        <v>745</v>
      </c>
      <c r="N313" s="59">
        <v>745</v>
      </c>
      <c r="O313" s="59">
        <v>745</v>
      </c>
      <c r="P313" s="59">
        <v>758</v>
      </c>
      <c r="Q313" s="59">
        <v>778</v>
      </c>
      <c r="R313" s="59">
        <v>735108</v>
      </c>
      <c r="S313" s="90"/>
      <c r="T313" s="90"/>
      <c r="U313" s="91"/>
      <c r="V313" s="90"/>
      <c r="W313" s="90"/>
      <c r="X313" s="90"/>
    </row>
    <row r="314" spans="1:24" ht="13.2" x14ac:dyDescent="0.25">
      <c r="A314" s="59" t="s">
        <v>4227</v>
      </c>
      <c r="B314" s="59" t="s">
        <v>5659</v>
      </c>
      <c r="C314" s="59" t="s">
        <v>5669</v>
      </c>
      <c r="D314" s="59" t="s">
        <v>123</v>
      </c>
      <c r="E314" s="59">
        <v>0</v>
      </c>
      <c r="F314" s="59">
        <v>0</v>
      </c>
      <c r="G314" s="59">
        <v>0</v>
      </c>
      <c r="H314" s="59">
        <v>0</v>
      </c>
      <c r="I314" s="59">
        <v>0</v>
      </c>
      <c r="J314" s="59">
        <v>0</v>
      </c>
      <c r="K314" s="59">
        <v>0</v>
      </c>
      <c r="L314" s="59">
        <v>0</v>
      </c>
      <c r="M314" s="59">
        <v>0</v>
      </c>
      <c r="N314" s="59">
        <v>0</v>
      </c>
      <c r="O314" s="59">
        <v>0</v>
      </c>
      <c r="P314" s="59">
        <v>0</v>
      </c>
      <c r="Q314" s="59">
        <v>0</v>
      </c>
      <c r="R314" s="59">
        <v>0</v>
      </c>
      <c r="S314" s="90"/>
      <c r="T314" s="90"/>
      <c r="U314" s="91"/>
      <c r="V314" s="90"/>
      <c r="W314" s="90"/>
      <c r="X314" s="90"/>
    </row>
    <row r="315" spans="1:24" ht="13.2" x14ac:dyDescent="0.25">
      <c r="A315" s="59" t="s">
        <v>4228</v>
      </c>
      <c r="B315" s="59" t="s">
        <v>5659</v>
      </c>
      <c r="C315" s="59" t="s">
        <v>5670</v>
      </c>
      <c r="D315" s="59" t="s">
        <v>123</v>
      </c>
      <c r="E315" s="59">
        <v>67</v>
      </c>
      <c r="F315" s="59">
        <v>67</v>
      </c>
      <c r="G315" s="59">
        <v>67</v>
      </c>
      <c r="H315" s="59">
        <v>67</v>
      </c>
      <c r="I315" s="59">
        <v>67</v>
      </c>
      <c r="J315" s="59">
        <v>67</v>
      </c>
      <c r="K315" s="59">
        <v>67</v>
      </c>
      <c r="L315" s="59">
        <v>67</v>
      </c>
      <c r="M315" s="59">
        <v>67</v>
      </c>
      <c r="N315" s="59">
        <v>67</v>
      </c>
      <c r="O315" s="59">
        <v>67</v>
      </c>
      <c r="P315" s="59">
        <v>67</v>
      </c>
      <c r="Q315" s="59">
        <v>67</v>
      </c>
      <c r="R315" s="59">
        <v>66684</v>
      </c>
      <c r="S315" s="90"/>
      <c r="T315" s="90"/>
      <c r="U315" s="91"/>
      <c r="V315" s="90"/>
      <c r="W315" s="90"/>
      <c r="X315" s="90"/>
    </row>
    <row r="316" spans="1:24" ht="13.2" x14ac:dyDescent="0.25">
      <c r="A316" s="59" t="s">
        <v>4229</v>
      </c>
      <c r="B316" s="59" t="s">
        <v>5659</v>
      </c>
      <c r="C316" s="59" t="s">
        <v>5671</v>
      </c>
      <c r="D316" s="59" t="s">
        <v>123</v>
      </c>
      <c r="E316" s="59">
        <v>0</v>
      </c>
      <c r="F316" s="59">
        <v>0</v>
      </c>
      <c r="G316" s="59">
        <v>0</v>
      </c>
      <c r="H316" s="59">
        <v>0</v>
      </c>
      <c r="I316" s="59">
        <v>0</v>
      </c>
      <c r="J316" s="59">
        <v>0</v>
      </c>
      <c r="K316" s="59">
        <v>0</v>
      </c>
      <c r="L316" s="59">
        <v>0</v>
      </c>
      <c r="M316" s="59">
        <v>0</v>
      </c>
      <c r="N316" s="59">
        <v>0</v>
      </c>
      <c r="O316" s="59">
        <v>0</v>
      </c>
      <c r="P316" s="59">
        <v>0</v>
      </c>
      <c r="Q316" s="59">
        <v>0</v>
      </c>
      <c r="R316" s="59">
        <v>0</v>
      </c>
      <c r="S316" s="90"/>
      <c r="T316" s="90"/>
      <c r="U316" s="91"/>
      <c r="V316" s="90"/>
      <c r="W316" s="90"/>
      <c r="X316" s="90"/>
    </row>
    <row r="317" spans="1:24" ht="13.2" x14ac:dyDescent="0.25">
      <c r="A317" s="59" t="s">
        <v>4230</v>
      </c>
      <c r="B317" s="59" t="s">
        <v>5659</v>
      </c>
      <c r="C317" s="59" t="s">
        <v>5672</v>
      </c>
      <c r="D317" s="59" t="s">
        <v>123</v>
      </c>
      <c r="E317" s="59">
        <v>897</v>
      </c>
      <c r="F317" s="59">
        <v>897</v>
      </c>
      <c r="G317" s="59">
        <v>897</v>
      </c>
      <c r="H317" s="59">
        <v>913</v>
      </c>
      <c r="I317" s="59">
        <v>912</v>
      </c>
      <c r="J317" s="59">
        <v>955</v>
      </c>
      <c r="K317" s="59">
        <v>964</v>
      </c>
      <c r="L317" s="59">
        <v>965</v>
      </c>
      <c r="M317" s="59">
        <v>965</v>
      </c>
      <c r="N317" s="59">
        <v>965</v>
      </c>
      <c r="O317" s="59">
        <v>965</v>
      </c>
      <c r="P317" s="59">
        <v>1056</v>
      </c>
      <c r="Q317" s="59">
        <v>1134</v>
      </c>
      <c r="R317" s="59">
        <v>955920</v>
      </c>
      <c r="S317" s="90"/>
      <c r="T317" s="90"/>
      <c r="U317" s="91"/>
      <c r="V317" s="90"/>
      <c r="W317" s="90"/>
      <c r="X317" s="90"/>
    </row>
    <row r="318" spans="1:24" ht="13.2" x14ac:dyDescent="0.25">
      <c r="A318" s="59" t="s">
        <v>4231</v>
      </c>
      <c r="B318" s="59" t="s">
        <v>5659</v>
      </c>
      <c r="C318" s="59" t="s">
        <v>5673</v>
      </c>
      <c r="D318" s="59" t="s">
        <v>123</v>
      </c>
      <c r="E318" s="59">
        <v>0</v>
      </c>
      <c r="F318" s="59">
        <v>0</v>
      </c>
      <c r="G318" s="59">
        <v>0</v>
      </c>
      <c r="H318" s="59">
        <v>0</v>
      </c>
      <c r="I318" s="59">
        <v>0</v>
      </c>
      <c r="J318" s="59">
        <v>0</v>
      </c>
      <c r="K318" s="59">
        <v>0</v>
      </c>
      <c r="L318" s="59">
        <v>0</v>
      </c>
      <c r="M318" s="59">
        <v>0</v>
      </c>
      <c r="N318" s="59">
        <v>0</v>
      </c>
      <c r="O318" s="59">
        <v>0</v>
      </c>
      <c r="P318" s="59">
        <v>0</v>
      </c>
      <c r="Q318" s="59">
        <v>0</v>
      </c>
      <c r="R318" s="59">
        <v>0</v>
      </c>
      <c r="S318" s="90"/>
      <c r="T318" s="90"/>
      <c r="U318" s="91"/>
      <c r="V318" s="90"/>
      <c r="W318" s="90"/>
      <c r="X318" s="90"/>
    </row>
    <row r="319" spans="1:24" ht="13.2" x14ac:dyDescent="0.25">
      <c r="A319" s="59" t="s">
        <v>4232</v>
      </c>
      <c r="B319" s="59" t="s">
        <v>5659</v>
      </c>
      <c r="C319" s="59" t="s">
        <v>5674</v>
      </c>
      <c r="D319" s="59" t="s">
        <v>123</v>
      </c>
      <c r="E319" s="59">
        <v>0</v>
      </c>
      <c r="F319" s="59">
        <v>0</v>
      </c>
      <c r="G319" s="59">
        <v>0</v>
      </c>
      <c r="H319" s="59">
        <v>0</v>
      </c>
      <c r="I319" s="59">
        <v>0</v>
      </c>
      <c r="J319" s="59">
        <v>0</v>
      </c>
      <c r="K319" s="59">
        <v>0</v>
      </c>
      <c r="L319" s="59">
        <v>0</v>
      </c>
      <c r="M319" s="59">
        <v>0</v>
      </c>
      <c r="N319" s="59">
        <v>0</v>
      </c>
      <c r="O319" s="59">
        <v>0</v>
      </c>
      <c r="P319" s="59">
        <v>0</v>
      </c>
      <c r="Q319" s="59">
        <v>0</v>
      </c>
      <c r="R319" s="59">
        <v>0</v>
      </c>
      <c r="S319" s="90"/>
      <c r="T319" s="90"/>
      <c r="U319" s="91"/>
      <c r="V319" s="90"/>
      <c r="W319" s="90"/>
      <c r="X319" s="90"/>
    </row>
    <row r="320" spans="1:24" ht="13.2" x14ac:dyDescent="0.25">
      <c r="A320" s="59" t="s">
        <v>4233</v>
      </c>
      <c r="B320" s="59" t="s">
        <v>5659</v>
      </c>
      <c r="C320" s="59" t="s">
        <v>5675</v>
      </c>
      <c r="D320" s="59" t="s">
        <v>123</v>
      </c>
      <c r="E320" s="59">
        <v>80</v>
      </c>
      <c r="F320" s="59">
        <v>80</v>
      </c>
      <c r="G320" s="59">
        <v>80</v>
      </c>
      <c r="H320" s="59">
        <v>80</v>
      </c>
      <c r="I320" s="59">
        <v>80</v>
      </c>
      <c r="J320" s="59">
        <v>80</v>
      </c>
      <c r="K320" s="59">
        <v>80</v>
      </c>
      <c r="L320" s="59">
        <v>80</v>
      </c>
      <c r="M320" s="59">
        <v>80</v>
      </c>
      <c r="N320" s="59">
        <v>80</v>
      </c>
      <c r="O320" s="59">
        <v>80</v>
      </c>
      <c r="P320" s="59">
        <v>80</v>
      </c>
      <c r="Q320" s="59">
        <v>80</v>
      </c>
      <c r="R320" s="59">
        <v>80300</v>
      </c>
      <c r="S320" s="90"/>
      <c r="T320" s="90"/>
      <c r="U320" s="91"/>
      <c r="V320" s="90"/>
      <c r="W320" s="90"/>
      <c r="X320" s="90"/>
    </row>
    <row r="321" spans="1:24" ht="13.2" x14ac:dyDescent="0.25">
      <c r="A321" s="59" t="s">
        <v>4234</v>
      </c>
      <c r="B321" s="59" t="s">
        <v>5659</v>
      </c>
      <c r="C321" s="59" t="s">
        <v>5676</v>
      </c>
      <c r="D321" s="59" t="s">
        <v>123</v>
      </c>
      <c r="E321" s="59">
        <v>0</v>
      </c>
      <c r="F321" s="59">
        <v>0</v>
      </c>
      <c r="G321" s="59">
        <v>0</v>
      </c>
      <c r="H321" s="59">
        <v>0</v>
      </c>
      <c r="I321" s="59">
        <v>0</v>
      </c>
      <c r="J321" s="59">
        <v>0</v>
      </c>
      <c r="K321" s="59">
        <v>0</v>
      </c>
      <c r="L321" s="59">
        <v>0</v>
      </c>
      <c r="M321" s="59">
        <v>0</v>
      </c>
      <c r="N321" s="59">
        <v>0</v>
      </c>
      <c r="O321" s="59">
        <v>0</v>
      </c>
      <c r="P321" s="59">
        <v>0</v>
      </c>
      <c r="Q321" s="59">
        <v>0</v>
      </c>
      <c r="R321" s="59">
        <v>0</v>
      </c>
      <c r="S321" s="90"/>
      <c r="T321" s="90"/>
      <c r="U321" s="91"/>
      <c r="V321" s="90"/>
      <c r="W321" s="90"/>
      <c r="X321" s="90"/>
    </row>
    <row r="322" spans="1:24" ht="13.2" x14ac:dyDescent="0.25">
      <c r="A322" s="59" t="s">
        <v>4235</v>
      </c>
      <c r="B322" s="59" t="s">
        <v>5659</v>
      </c>
      <c r="C322" s="59" t="s">
        <v>5677</v>
      </c>
      <c r="D322" s="59" t="s">
        <v>123</v>
      </c>
      <c r="E322" s="59">
        <v>0</v>
      </c>
      <c r="F322" s="59">
        <v>0</v>
      </c>
      <c r="G322" s="59">
        <v>0</v>
      </c>
      <c r="H322" s="59">
        <v>0</v>
      </c>
      <c r="I322" s="59">
        <v>0</v>
      </c>
      <c r="J322" s="59">
        <v>0</v>
      </c>
      <c r="K322" s="59">
        <v>0</v>
      </c>
      <c r="L322" s="59">
        <v>0</v>
      </c>
      <c r="M322" s="59">
        <v>0</v>
      </c>
      <c r="N322" s="59">
        <v>0</v>
      </c>
      <c r="O322" s="59">
        <v>0</v>
      </c>
      <c r="P322" s="59">
        <v>0</v>
      </c>
      <c r="Q322" s="59">
        <v>0</v>
      </c>
      <c r="R322" s="59">
        <v>0</v>
      </c>
      <c r="S322" s="90"/>
      <c r="T322" s="90"/>
      <c r="U322" s="91"/>
      <c r="V322" s="90"/>
      <c r="W322" s="90"/>
      <c r="X322" s="90"/>
    </row>
    <row r="323" spans="1:24" ht="13.2" x14ac:dyDescent="0.25">
      <c r="A323" s="59" t="s">
        <v>4236</v>
      </c>
      <c r="B323" s="59" t="s">
        <v>5659</v>
      </c>
      <c r="C323" s="59" t="s">
        <v>5678</v>
      </c>
      <c r="D323" s="59" t="s">
        <v>123</v>
      </c>
      <c r="E323" s="59">
        <v>0</v>
      </c>
      <c r="F323" s="59">
        <v>0</v>
      </c>
      <c r="G323" s="59">
        <v>0</v>
      </c>
      <c r="H323" s="59">
        <v>0</v>
      </c>
      <c r="I323" s="59">
        <v>0</v>
      </c>
      <c r="J323" s="59">
        <v>0</v>
      </c>
      <c r="K323" s="59">
        <v>0</v>
      </c>
      <c r="L323" s="59">
        <v>0</v>
      </c>
      <c r="M323" s="59">
        <v>0</v>
      </c>
      <c r="N323" s="59">
        <v>0</v>
      </c>
      <c r="O323" s="59">
        <v>0</v>
      </c>
      <c r="P323" s="59">
        <v>0</v>
      </c>
      <c r="Q323" s="59">
        <v>0</v>
      </c>
      <c r="R323" s="59">
        <v>0</v>
      </c>
      <c r="S323" s="90"/>
      <c r="T323" s="90"/>
      <c r="U323" s="91"/>
      <c r="V323" s="90"/>
      <c r="W323" s="90"/>
      <c r="X323" s="90"/>
    </row>
    <row r="324" spans="1:24" ht="13.2" x14ac:dyDescent="0.25">
      <c r="A324" s="59" t="s">
        <v>4237</v>
      </c>
      <c r="B324" s="59" t="s">
        <v>5659</v>
      </c>
      <c r="C324" s="59" t="s">
        <v>5679</v>
      </c>
      <c r="D324" s="59" t="s">
        <v>123</v>
      </c>
      <c r="E324" s="59">
        <v>0</v>
      </c>
      <c r="F324" s="59">
        <v>0</v>
      </c>
      <c r="G324" s="59">
        <v>0</v>
      </c>
      <c r="H324" s="59">
        <v>0</v>
      </c>
      <c r="I324" s="59">
        <v>0</v>
      </c>
      <c r="J324" s="59">
        <v>0</v>
      </c>
      <c r="K324" s="59">
        <v>0</v>
      </c>
      <c r="L324" s="59">
        <v>0</v>
      </c>
      <c r="M324" s="59">
        <v>0</v>
      </c>
      <c r="N324" s="59">
        <v>0</v>
      </c>
      <c r="O324" s="59">
        <v>0</v>
      </c>
      <c r="P324" s="59">
        <v>0</v>
      </c>
      <c r="Q324" s="59">
        <v>0</v>
      </c>
      <c r="R324" s="59">
        <v>0</v>
      </c>
      <c r="S324" s="90"/>
      <c r="T324" s="90"/>
      <c r="U324" s="91"/>
      <c r="V324" s="90"/>
      <c r="W324" s="90"/>
      <c r="X324" s="90"/>
    </row>
    <row r="325" spans="1:24" ht="13.2" x14ac:dyDescent="0.25">
      <c r="A325" s="59" t="s">
        <v>4238</v>
      </c>
      <c r="B325" s="59" t="s">
        <v>5680</v>
      </c>
      <c r="C325" s="59" t="s">
        <v>5681</v>
      </c>
      <c r="D325" s="59" t="s">
        <v>123</v>
      </c>
      <c r="E325" s="59">
        <v>0</v>
      </c>
      <c r="F325" s="59">
        <v>0</v>
      </c>
      <c r="G325" s="59">
        <v>0</v>
      </c>
      <c r="H325" s="59">
        <v>0</v>
      </c>
      <c r="I325" s="59">
        <v>0</v>
      </c>
      <c r="J325" s="59">
        <v>0</v>
      </c>
      <c r="K325" s="59">
        <v>0</v>
      </c>
      <c r="L325" s="59">
        <v>0</v>
      </c>
      <c r="M325" s="59">
        <v>0</v>
      </c>
      <c r="N325" s="59">
        <v>0</v>
      </c>
      <c r="O325" s="59">
        <v>0</v>
      </c>
      <c r="P325" s="59">
        <v>0</v>
      </c>
      <c r="Q325" s="59">
        <v>0</v>
      </c>
      <c r="R325" s="59">
        <v>0</v>
      </c>
      <c r="S325" s="90"/>
      <c r="T325" s="90"/>
      <c r="U325" s="91"/>
      <c r="V325" s="90"/>
      <c r="W325" s="90"/>
      <c r="X325" s="90"/>
    </row>
    <row r="326" spans="1:24" ht="13.2" x14ac:dyDescent="0.25">
      <c r="A326" s="59" t="s">
        <v>4239</v>
      </c>
      <c r="B326" s="59" t="s">
        <v>5680</v>
      </c>
      <c r="C326" s="59" t="s">
        <v>5682</v>
      </c>
      <c r="D326" s="59" t="s">
        <v>123</v>
      </c>
      <c r="E326" s="59">
        <v>0</v>
      </c>
      <c r="F326" s="59">
        <v>0</v>
      </c>
      <c r="G326" s="59">
        <v>0</v>
      </c>
      <c r="H326" s="59">
        <v>0</v>
      </c>
      <c r="I326" s="59">
        <v>0</v>
      </c>
      <c r="J326" s="59">
        <v>0</v>
      </c>
      <c r="K326" s="59">
        <v>0</v>
      </c>
      <c r="L326" s="59">
        <v>0</v>
      </c>
      <c r="M326" s="59">
        <v>0</v>
      </c>
      <c r="N326" s="59">
        <v>0</v>
      </c>
      <c r="O326" s="59">
        <v>0</v>
      </c>
      <c r="P326" s="59">
        <v>0</v>
      </c>
      <c r="Q326" s="59">
        <v>0</v>
      </c>
      <c r="R326" s="59">
        <v>0</v>
      </c>
      <c r="S326" s="90"/>
      <c r="T326" s="90"/>
      <c r="U326" s="91"/>
      <c r="V326" s="90"/>
      <c r="W326" s="90"/>
      <c r="X326" s="90"/>
    </row>
    <row r="327" spans="1:24" ht="13.2" x14ac:dyDescent="0.25">
      <c r="A327" s="59" t="s">
        <v>4240</v>
      </c>
      <c r="B327" s="59" t="s">
        <v>5680</v>
      </c>
      <c r="C327" s="59" t="s">
        <v>5683</v>
      </c>
      <c r="D327" s="59" t="s">
        <v>123</v>
      </c>
      <c r="E327" s="59">
        <v>1484</v>
      </c>
      <c r="F327" s="59">
        <v>1484</v>
      </c>
      <c r="G327" s="59">
        <v>1484</v>
      </c>
      <c r="H327" s="59">
        <v>1484</v>
      </c>
      <c r="I327" s="59">
        <v>1484</v>
      </c>
      <c r="J327" s="59">
        <v>1484</v>
      </c>
      <c r="K327" s="59">
        <v>1484</v>
      </c>
      <c r="L327" s="59">
        <v>1484</v>
      </c>
      <c r="M327" s="59">
        <v>1484</v>
      </c>
      <c r="N327" s="59">
        <v>1484</v>
      </c>
      <c r="O327" s="59">
        <v>1484</v>
      </c>
      <c r="P327" s="59">
        <v>1484</v>
      </c>
      <c r="Q327" s="59">
        <v>1484</v>
      </c>
      <c r="R327" s="59">
        <v>1483899</v>
      </c>
      <c r="S327" s="90"/>
      <c r="T327" s="90"/>
      <c r="U327" s="91"/>
      <c r="V327" s="90"/>
      <c r="W327" s="90"/>
      <c r="X327" s="90"/>
    </row>
    <row r="328" spans="1:24" ht="13.2" x14ac:dyDescent="0.25">
      <c r="A328" s="59" t="s">
        <v>4241</v>
      </c>
      <c r="B328" s="59" t="s">
        <v>5680</v>
      </c>
      <c r="C328" s="59" t="s">
        <v>5684</v>
      </c>
      <c r="D328" s="59" t="s">
        <v>123</v>
      </c>
      <c r="E328" s="59">
        <v>0</v>
      </c>
      <c r="F328" s="59">
        <v>0</v>
      </c>
      <c r="G328" s="59">
        <v>0</v>
      </c>
      <c r="H328" s="59">
        <v>0</v>
      </c>
      <c r="I328" s="59">
        <v>0</v>
      </c>
      <c r="J328" s="59">
        <v>0</v>
      </c>
      <c r="K328" s="59">
        <v>0</v>
      </c>
      <c r="L328" s="59">
        <v>0</v>
      </c>
      <c r="M328" s="59">
        <v>0</v>
      </c>
      <c r="N328" s="59">
        <v>0</v>
      </c>
      <c r="O328" s="59">
        <v>0</v>
      </c>
      <c r="P328" s="59">
        <v>0</v>
      </c>
      <c r="Q328" s="59">
        <v>0</v>
      </c>
      <c r="R328" s="59">
        <v>0</v>
      </c>
      <c r="S328" s="90"/>
      <c r="T328" s="90"/>
      <c r="U328" s="91"/>
      <c r="V328" s="90"/>
      <c r="W328" s="90"/>
      <c r="X328" s="90"/>
    </row>
    <row r="329" spans="1:24" ht="13.2" x14ac:dyDescent="0.25">
      <c r="A329" s="59" t="s">
        <v>4242</v>
      </c>
      <c r="B329" s="59" t="s">
        <v>5680</v>
      </c>
      <c r="C329" s="59" t="s">
        <v>5685</v>
      </c>
      <c r="D329" s="59" t="s">
        <v>123</v>
      </c>
      <c r="E329" s="59">
        <v>0</v>
      </c>
      <c r="F329" s="59">
        <v>0</v>
      </c>
      <c r="G329" s="59">
        <v>0</v>
      </c>
      <c r="H329" s="59">
        <v>0</v>
      </c>
      <c r="I329" s="59">
        <v>0</v>
      </c>
      <c r="J329" s="59">
        <v>0</v>
      </c>
      <c r="K329" s="59">
        <v>0</v>
      </c>
      <c r="L329" s="59">
        <v>0</v>
      </c>
      <c r="M329" s="59">
        <v>0</v>
      </c>
      <c r="N329" s="59">
        <v>0</v>
      </c>
      <c r="O329" s="59">
        <v>0</v>
      </c>
      <c r="P329" s="59">
        <v>0</v>
      </c>
      <c r="Q329" s="59">
        <v>0</v>
      </c>
      <c r="R329" s="59">
        <v>0</v>
      </c>
      <c r="S329" s="90"/>
      <c r="T329" s="90"/>
      <c r="U329" s="91"/>
      <c r="V329" s="90"/>
      <c r="W329" s="90"/>
      <c r="X329" s="90"/>
    </row>
    <row r="330" spans="1:24" ht="13.2" x14ac:dyDescent="0.25">
      <c r="A330" s="59" t="s">
        <v>4243</v>
      </c>
      <c r="B330" s="59" t="s">
        <v>5680</v>
      </c>
      <c r="C330" s="59" t="s">
        <v>5686</v>
      </c>
      <c r="D330" s="59" t="s">
        <v>123</v>
      </c>
      <c r="E330" s="59">
        <v>104</v>
      </c>
      <c r="F330" s="59">
        <v>104</v>
      </c>
      <c r="G330" s="59">
        <v>104</v>
      </c>
      <c r="H330" s="59">
        <v>104</v>
      </c>
      <c r="I330" s="59">
        <v>104</v>
      </c>
      <c r="J330" s="59">
        <v>104</v>
      </c>
      <c r="K330" s="59">
        <v>104</v>
      </c>
      <c r="L330" s="59">
        <v>104</v>
      </c>
      <c r="M330" s="59">
        <v>104</v>
      </c>
      <c r="N330" s="59">
        <v>104</v>
      </c>
      <c r="O330" s="59">
        <v>104</v>
      </c>
      <c r="P330" s="59">
        <v>104</v>
      </c>
      <c r="Q330" s="59">
        <v>104</v>
      </c>
      <c r="R330" s="59">
        <v>104417</v>
      </c>
      <c r="S330" s="90"/>
      <c r="T330" s="90"/>
      <c r="U330" s="91"/>
      <c r="V330" s="90"/>
      <c r="W330" s="90"/>
      <c r="X330" s="90"/>
    </row>
    <row r="331" spans="1:24" ht="13.2" x14ac:dyDescent="0.25">
      <c r="A331" s="59" t="s">
        <v>4244</v>
      </c>
      <c r="B331" s="59" t="s">
        <v>5680</v>
      </c>
      <c r="C331" s="59" t="s">
        <v>5687</v>
      </c>
      <c r="D331" s="59" t="s">
        <v>123</v>
      </c>
      <c r="E331" s="59">
        <v>0</v>
      </c>
      <c r="F331" s="59">
        <v>0</v>
      </c>
      <c r="G331" s="59">
        <v>0</v>
      </c>
      <c r="H331" s="59">
        <v>0</v>
      </c>
      <c r="I331" s="59">
        <v>0</v>
      </c>
      <c r="J331" s="59">
        <v>0</v>
      </c>
      <c r="K331" s="59">
        <v>0</v>
      </c>
      <c r="L331" s="59">
        <v>0</v>
      </c>
      <c r="M331" s="59">
        <v>0</v>
      </c>
      <c r="N331" s="59">
        <v>0</v>
      </c>
      <c r="O331" s="59">
        <v>0</v>
      </c>
      <c r="P331" s="59">
        <v>0</v>
      </c>
      <c r="Q331" s="59">
        <v>0</v>
      </c>
      <c r="R331" s="59">
        <v>0</v>
      </c>
      <c r="S331" s="90"/>
      <c r="T331" s="90"/>
      <c r="U331" s="91"/>
      <c r="V331" s="90"/>
      <c r="W331" s="90"/>
      <c r="X331" s="90"/>
    </row>
    <row r="332" spans="1:24" ht="13.2" x14ac:dyDescent="0.25">
      <c r="A332" s="59" t="s">
        <v>4245</v>
      </c>
      <c r="B332" s="59" t="s">
        <v>5680</v>
      </c>
      <c r="C332" s="59" t="s">
        <v>5688</v>
      </c>
      <c r="D332" s="59" t="s">
        <v>123</v>
      </c>
      <c r="E332" s="59">
        <v>0</v>
      </c>
      <c r="F332" s="59">
        <v>0</v>
      </c>
      <c r="G332" s="59">
        <v>0</v>
      </c>
      <c r="H332" s="59">
        <v>0</v>
      </c>
      <c r="I332" s="59">
        <v>0</v>
      </c>
      <c r="J332" s="59">
        <v>0</v>
      </c>
      <c r="K332" s="59">
        <v>0</v>
      </c>
      <c r="L332" s="59">
        <v>0</v>
      </c>
      <c r="M332" s="59">
        <v>0</v>
      </c>
      <c r="N332" s="59">
        <v>0</v>
      </c>
      <c r="O332" s="59">
        <v>0</v>
      </c>
      <c r="P332" s="59">
        <v>0</v>
      </c>
      <c r="Q332" s="59">
        <v>0</v>
      </c>
      <c r="R332" s="59">
        <v>0</v>
      </c>
      <c r="S332" s="90"/>
      <c r="T332" s="90"/>
      <c r="U332" s="91"/>
      <c r="V332" s="90"/>
      <c r="W332" s="90"/>
      <c r="X332" s="90"/>
    </row>
    <row r="333" spans="1:24" ht="13.2" x14ac:dyDescent="0.25">
      <c r="A333" s="59" t="s">
        <v>4246</v>
      </c>
      <c r="B333" s="59" t="s">
        <v>5680</v>
      </c>
      <c r="C333" s="59" t="s">
        <v>5689</v>
      </c>
      <c r="D333" s="59" t="s">
        <v>123</v>
      </c>
      <c r="E333" s="59">
        <v>650</v>
      </c>
      <c r="F333" s="59">
        <v>650</v>
      </c>
      <c r="G333" s="59">
        <v>650</v>
      </c>
      <c r="H333" s="59">
        <v>650</v>
      </c>
      <c r="I333" s="59">
        <v>650</v>
      </c>
      <c r="J333" s="59">
        <v>650</v>
      </c>
      <c r="K333" s="59">
        <v>650</v>
      </c>
      <c r="L333" s="59">
        <v>650</v>
      </c>
      <c r="M333" s="59">
        <v>650</v>
      </c>
      <c r="N333" s="59">
        <v>650</v>
      </c>
      <c r="O333" s="59">
        <v>650</v>
      </c>
      <c r="P333" s="59">
        <v>650</v>
      </c>
      <c r="Q333" s="59">
        <v>650</v>
      </c>
      <c r="R333" s="59">
        <v>649594</v>
      </c>
      <c r="S333" s="90"/>
      <c r="T333" s="90"/>
      <c r="U333" s="91"/>
      <c r="V333" s="90"/>
      <c r="W333" s="90"/>
      <c r="X333" s="90"/>
    </row>
    <row r="334" spans="1:24" ht="13.2" x14ac:dyDescent="0.25">
      <c r="A334" s="59" t="s">
        <v>4247</v>
      </c>
      <c r="B334" s="59" t="s">
        <v>5680</v>
      </c>
      <c r="C334" s="59" t="s">
        <v>5690</v>
      </c>
      <c r="D334" s="59" t="s">
        <v>123</v>
      </c>
      <c r="E334" s="59">
        <v>0</v>
      </c>
      <c r="F334" s="59">
        <v>0</v>
      </c>
      <c r="G334" s="59">
        <v>0</v>
      </c>
      <c r="H334" s="59">
        <v>0</v>
      </c>
      <c r="I334" s="59">
        <v>0</v>
      </c>
      <c r="J334" s="59">
        <v>0</v>
      </c>
      <c r="K334" s="59">
        <v>0</v>
      </c>
      <c r="L334" s="59">
        <v>0</v>
      </c>
      <c r="M334" s="59">
        <v>0</v>
      </c>
      <c r="N334" s="59">
        <v>0</v>
      </c>
      <c r="O334" s="59">
        <v>0</v>
      </c>
      <c r="P334" s="59">
        <v>0</v>
      </c>
      <c r="Q334" s="59">
        <v>0</v>
      </c>
      <c r="R334" s="59">
        <v>0</v>
      </c>
      <c r="S334" s="90"/>
      <c r="T334" s="90"/>
      <c r="U334" s="91"/>
      <c r="V334" s="90"/>
      <c r="W334" s="90"/>
      <c r="X334" s="90"/>
    </row>
    <row r="335" spans="1:24" ht="13.2" x14ac:dyDescent="0.25">
      <c r="A335" s="59" t="s">
        <v>4248</v>
      </c>
      <c r="B335" s="59" t="s">
        <v>5680</v>
      </c>
      <c r="C335" s="59" t="s">
        <v>5691</v>
      </c>
      <c r="D335" s="59" t="s">
        <v>123</v>
      </c>
      <c r="E335" s="59">
        <v>0</v>
      </c>
      <c r="F335" s="59">
        <v>0</v>
      </c>
      <c r="G335" s="59">
        <v>0</v>
      </c>
      <c r="H335" s="59">
        <v>0</v>
      </c>
      <c r="I335" s="59">
        <v>0</v>
      </c>
      <c r="J335" s="59">
        <v>0</v>
      </c>
      <c r="K335" s="59">
        <v>0</v>
      </c>
      <c r="L335" s="59">
        <v>0</v>
      </c>
      <c r="M335" s="59">
        <v>0</v>
      </c>
      <c r="N335" s="59">
        <v>0</v>
      </c>
      <c r="O335" s="59">
        <v>0</v>
      </c>
      <c r="P335" s="59">
        <v>0</v>
      </c>
      <c r="Q335" s="59">
        <v>0</v>
      </c>
      <c r="R335" s="59">
        <v>0</v>
      </c>
      <c r="S335" s="90"/>
      <c r="T335" s="90"/>
      <c r="U335" s="91"/>
      <c r="V335" s="90"/>
      <c r="W335" s="90"/>
      <c r="X335" s="90"/>
    </row>
    <row r="336" spans="1:24" ht="13.2" x14ac:dyDescent="0.25">
      <c r="A336" s="59" t="s">
        <v>4249</v>
      </c>
      <c r="B336" s="59" t="s">
        <v>5680</v>
      </c>
      <c r="C336" s="59" t="s">
        <v>5692</v>
      </c>
      <c r="D336" s="59" t="s">
        <v>123</v>
      </c>
      <c r="E336" s="59">
        <v>159</v>
      </c>
      <c r="F336" s="59">
        <v>159</v>
      </c>
      <c r="G336" s="59">
        <v>159</v>
      </c>
      <c r="H336" s="59">
        <v>159</v>
      </c>
      <c r="I336" s="59">
        <v>159</v>
      </c>
      <c r="J336" s="59">
        <v>159</v>
      </c>
      <c r="K336" s="59">
        <v>159</v>
      </c>
      <c r="L336" s="59">
        <v>159</v>
      </c>
      <c r="M336" s="59">
        <v>159</v>
      </c>
      <c r="N336" s="59">
        <v>159</v>
      </c>
      <c r="O336" s="59">
        <v>159</v>
      </c>
      <c r="P336" s="59">
        <v>159</v>
      </c>
      <c r="Q336" s="59">
        <v>159</v>
      </c>
      <c r="R336" s="59">
        <v>158967</v>
      </c>
      <c r="S336" s="90"/>
      <c r="T336" s="90"/>
      <c r="U336" s="91"/>
      <c r="V336" s="90"/>
      <c r="W336" s="90"/>
      <c r="X336" s="90"/>
    </row>
    <row r="337" spans="1:24" ht="13.2" x14ac:dyDescent="0.25">
      <c r="A337" s="59" t="s">
        <v>4250</v>
      </c>
      <c r="B337" s="59" t="s">
        <v>5680</v>
      </c>
      <c r="C337" s="59" t="s">
        <v>5693</v>
      </c>
      <c r="D337" s="59" t="s">
        <v>123</v>
      </c>
      <c r="E337" s="59">
        <v>0</v>
      </c>
      <c r="F337" s="59">
        <v>0</v>
      </c>
      <c r="G337" s="59">
        <v>0</v>
      </c>
      <c r="H337" s="59">
        <v>0</v>
      </c>
      <c r="I337" s="59">
        <v>0</v>
      </c>
      <c r="J337" s="59">
        <v>0</v>
      </c>
      <c r="K337" s="59">
        <v>0</v>
      </c>
      <c r="L337" s="59">
        <v>0</v>
      </c>
      <c r="M337" s="59">
        <v>0</v>
      </c>
      <c r="N337" s="59">
        <v>0</v>
      </c>
      <c r="O337" s="59">
        <v>0</v>
      </c>
      <c r="P337" s="59">
        <v>0</v>
      </c>
      <c r="Q337" s="59">
        <v>0</v>
      </c>
      <c r="R337" s="59">
        <v>0</v>
      </c>
      <c r="S337" s="90"/>
      <c r="T337" s="90"/>
      <c r="U337" s="91"/>
      <c r="V337" s="90"/>
      <c r="W337" s="90"/>
      <c r="X337" s="90"/>
    </row>
    <row r="338" spans="1:24" ht="13.2" x14ac:dyDescent="0.25">
      <c r="A338" s="59" t="s">
        <v>4251</v>
      </c>
      <c r="B338" s="59" t="s">
        <v>5680</v>
      </c>
      <c r="C338" s="59" t="s">
        <v>5694</v>
      </c>
      <c r="D338" s="59" t="s">
        <v>123</v>
      </c>
      <c r="E338" s="59">
        <v>0</v>
      </c>
      <c r="F338" s="59">
        <v>0</v>
      </c>
      <c r="G338" s="59">
        <v>0</v>
      </c>
      <c r="H338" s="59">
        <v>0</v>
      </c>
      <c r="I338" s="59">
        <v>0</v>
      </c>
      <c r="J338" s="59">
        <v>0</v>
      </c>
      <c r="K338" s="59">
        <v>0</v>
      </c>
      <c r="L338" s="59">
        <v>0</v>
      </c>
      <c r="M338" s="59">
        <v>0</v>
      </c>
      <c r="N338" s="59">
        <v>0</v>
      </c>
      <c r="O338" s="59">
        <v>0</v>
      </c>
      <c r="P338" s="59">
        <v>0</v>
      </c>
      <c r="Q338" s="59">
        <v>0</v>
      </c>
      <c r="R338" s="59">
        <v>0</v>
      </c>
      <c r="S338" s="90"/>
      <c r="T338" s="90"/>
      <c r="U338" s="91"/>
      <c r="V338" s="90"/>
      <c r="W338" s="90"/>
      <c r="X338" s="90"/>
    </row>
    <row r="339" spans="1:24" ht="13.2" x14ac:dyDescent="0.25">
      <c r="A339" s="59" t="s">
        <v>4252</v>
      </c>
      <c r="B339" s="59" t="s">
        <v>5680</v>
      </c>
      <c r="C339" s="59" t="s">
        <v>5695</v>
      </c>
      <c r="D339" s="59" t="s">
        <v>123</v>
      </c>
      <c r="E339" s="59">
        <v>0</v>
      </c>
      <c r="F339" s="59">
        <v>0</v>
      </c>
      <c r="G339" s="59">
        <v>0</v>
      </c>
      <c r="H339" s="59">
        <v>0</v>
      </c>
      <c r="I339" s="59">
        <v>0</v>
      </c>
      <c r="J339" s="59">
        <v>0</v>
      </c>
      <c r="K339" s="59">
        <v>0</v>
      </c>
      <c r="L339" s="59">
        <v>0</v>
      </c>
      <c r="M339" s="59">
        <v>0</v>
      </c>
      <c r="N339" s="59">
        <v>0</v>
      </c>
      <c r="O339" s="59">
        <v>0</v>
      </c>
      <c r="P339" s="59">
        <v>0</v>
      </c>
      <c r="Q339" s="59">
        <v>0</v>
      </c>
      <c r="R339" s="59">
        <v>0</v>
      </c>
      <c r="S339" s="90"/>
      <c r="T339" s="90"/>
      <c r="U339" s="91"/>
      <c r="V339" s="90"/>
      <c r="W339" s="90"/>
      <c r="X339" s="90"/>
    </row>
    <row r="340" spans="1:24" ht="13.2" x14ac:dyDescent="0.25">
      <c r="A340" s="59" t="s">
        <v>4253</v>
      </c>
      <c r="B340" s="59" t="s">
        <v>5680</v>
      </c>
      <c r="C340" s="59" t="s">
        <v>5696</v>
      </c>
      <c r="D340" s="59" t="s">
        <v>123</v>
      </c>
      <c r="E340" s="59">
        <v>0</v>
      </c>
      <c r="F340" s="59">
        <v>0</v>
      </c>
      <c r="G340" s="59">
        <v>0</v>
      </c>
      <c r="H340" s="59">
        <v>0</v>
      </c>
      <c r="I340" s="59">
        <v>0</v>
      </c>
      <c r="J340" s="59">
        <v>0</v>
      </c>
      <c r="K340" s="59">
        <v>0</v>
      </c>
      <c r="L340" s="59">
        <v>0</v>
      </c>
      <c r="M340" s="59">
        <v>0</v>
      </c>
      <c r="N340" s="59">
        <v>0</v>
      </c>
      <c r="O340" s="59">
        <v>0</v>
      </c>
      <c r="P340" s="59">
        <v>0</v>
      </c>
      <c r="Q340" s="59">
        <v>0</v>
      </c>
      <c r="R340" s="59">
        <v>0</v>
      </c>
      <c r="S340" s="90"/>
      <c r="T340" s="90"/>
      <c r="U340" s="91"/>
      <c r="V340" s="90"/>
      <c r="W340" s="90"/>
      <c r="X340" s="90"/>
    </row>
    <row r="341" spans="1:24" ht="13.2" x14ac:dyDescent="0.25">
      <c r="A341" s="59" t="s">
        <v>4254</v>
      </c>
      <c r="B341" s="59" t="s">
        <v>5680</v>
      </c>
      <c r="C341" s="59" t="s">
        <v>5697</v>
      </c>
      <c r="D341" s="59" t="s">
        <v>123</v>
      </c>
      <c r="E341" s="59">
        <v>0</v>
      </c>
      <c r="F341" s="59">
        <v>0</v>
      </c>
      <c r="G341" s="59">
        <v>0</v>
      </c>
      <c r="H341" s="59">
        <v>0</v>
      </c>
      <c r="I341" s="59">
        <v>0</v>
      </c>
      <c r="J341" s="59">
        <v>0</v>
      </c>
      <c r="K341" s="59">
        <v>0</v>
      </c>
      <c r="L341" s="59">
        <v>0</v>
      </c>
      <c r="M341" s="59">
        <v>0</v>
      </c>
      <c r="N341" s="59">
        <v>0</v>
      </c>
      <c r="O341" s="59">
        <v>0</v>
      </c>
      <c r="P341" s="59">
        <v>0</v>
      </c>
      <c r="Q341" s="59">
        <v>0</v>
      </c>
      <c r="R341" s="59">
        <v>0</v>
      </c>
      <c r="S341" s="90"/>
      <c r="T341" s="90"/>
      <c r="U341" s="91"/>
      <c r="V341" s="90"/>
      <c r="W341" s="90"/>
      <c r="X341" s="90"/>
    </row>
    <row r="342" spans="1:24" ht="13.2" x14ac:dyDescent="0.25">
      <c r="A342" s="59" t="s">
        <v>4255</v>
      </c>
      <c r="B342" s="59" t="s">
        <v>5680</v>
      </c>
      <c r="C342" s="59" t="s">
        <v>5698</v>
      </c>
      <c r="D342" s="59" t="s">
        <v>123</v>
      </c>
      <c r="E342" s="59">
        <v>0</v>
      </c>
      <c r="F342" s="59">
        <v>0</v>
      </c>
      <c r="G342" s="59">
        <v>0</v>
      </c>
      <c r="H342" s="59">
        <v>0</v>
      </c>
      <c r="I342" s="59">
        <v>0</v>
      </c>
      <c r="J342" s="59">
        <v>0</v>
      </c>
      <c r="K342" s="59">
        <v>0</v>
      </c>
      <c r="L342" s="59">
        <v>0</v>
      </c>
      <c r="M342" s="59">
        <v>0</v>
      </c>
      <c r="N342" s="59">
        <v>0</v>
      </c>
      <c r="O342" s="59">
        <v>0</v>
      </c>
      <c r="P342" s="59">
        <v>0</v>
      </c>
      <c r="Q342" s="59">
        <v>0</v>
      </c>
      <c r="R342" s="59">
        <v>0</v>
      </c>
      <c r="S342" s="90"/>
      <c r="T342" s="90"/>
      <c r="U342" s="91"/>
      <c r="V342" s="90"/>
      <c r="W342" s="90"/>
      <c r="X342" s="90"/>
    </row>
    <row r="343" spans="1:24" ht="13.2" x14ac:dyDescent="0.25">
      <c r="A343" s="59" t="s">
        <v>4256</v>
      </c>
      <c r="B343" s="59" t="s">
        <v>5680</v>
      </c>
      <c r="C343" s="59" t="s">
        <v>5699</v>
      </c>
      <c r="D343" s="59" t="s">
        <v>123</v>
      </c>
      <c r="E343" s="59">
        <v>0</v>
      </c>
      <c r="F343" s="59">
        <v>0</v>
      </c>
      <c r="G343" s="59">
        <v>0</v>
      </c>
      <c r="H343" s="59">
        <v>0</v>
      </c>
      <c r="I343" s="59">
        <v>0</v>
      </c>
      <c r="J343" s="59">
        <v>0</v>
      </c>
      <c r="K343" s="59">
        <v>0</v>
      </c>
      <c r="L343" s="59">
        <v>0</v>
      </c>
      <c r="M343" s="59">
        <v>0</v>
      </c>
      <c r="N343" s="59">
        <v>0</v>
      </c>
      <c r="O343" s="59">
        <v>0</v>
      </c>
      <c r="P343" s="59">
        <v>0</v>
      </c>
      <c r="Q343" s="59">
        <v>0</v>
      </c>
      <c r="R343" s="59">
        <v>0</v>
      </c>
      <c r="S343" s="90"/>
      <c r="T343" s="90"/>
      <c r="U343" s="91"/>
      <c r="V343" s="90"/>
      <c r="W343" s="90"/>
      <c r="X343" s="90"/>
    </row>
    <row r="344" spans="1:24" ht="13.2" x14ac:dyDescent="0.25">
      <c r="A344" s="59" t="s">
        <v>4257</v>
      </c>
      <c r="B344" s="59" t="s">
        <v>5680</v>
      </c>
      <c r="C344" s="59" t="s">
        <v>5700</v>
      </c>
      <c r="D344" s="59" t="s">
        <v>123</v>
      </c>
      <c r="E344" s="59">
        <v>2648</v>
      </c>
      <c r="F344" s="59">
        <v>2648</v>
      </c>
      <c r="G344" s="59">
        <v>2648</v>
      </c>
      <c r="H344" s="59">
        <v>2648</v>
      </c>
      <c r="I344" s="59">
        <v>2648</v>
      </c>
      <c r="J344" s="59">
        <v>2648</v>
      </c>
      <c r="K344" s="59">
        <v>2648</v>
      </c>
      <c r="L344" s="59">
        <v>2648</v>
      </c>
      <c r="M344" s="59">
        <v>2648</v>
      </c>
      <c r="N344" s="59">
        <v>2648</v>
      </c>
      <c r="O344" s="59">
        <v>2648</v>
      </c>
      <c r="P344" s="59">
        <v>2648</v>
      </c>
      <c r="Q344" s="59">
        <v>2648</v>
      </c>
      <c r="R344" s="59">
        <v>2648182</v>
      </c>
      <c r="S344" s="90"/>
      <c r="T344" s="90"/>
      <c r="U344" s="91"/>
      <c r="V344" s="90"/>
      <c r="W344" s="90"/>
      <c r="X344" s="90"/>
    </row>
    <row r="345" spans="1:24" ht="13.2" x14ac:dyDescent="0.25">
      <c r="A345" s="59" t="s">
        <v>4258</v>
      </c>
      <c r="B345" s="59" t="s">
        <v>5701</v>
      </c>
      <c r="C345" s="59" t="s">
        <v>5702</v>
      </c>
      <c r="D345" s="59" t="s">
        <v>123</v>
      </c>
      <c r="E345" s="59">
        <v>0</v>
      </c>
      <c r="F345" s="59">
        <v>0</v>
      </c>
      <c r="G345" s="59">
        <v>0</v>
      </c>
      <c r="H345" s="59">
        <v>0</v>
      </c>
      <c r="I345" s="59">
        <v>0</v>
      </c>
      <c r="J345" s="59">
        <v>0</v>
      </c>
      <c r="K345" s="59">
        <v>0</v>
      </c>
      <c r="L345" s="59">
        <v>0</v>
      </c>
      <c r="M345" s="59">
        <v>0</v>
      </c>
      <c r="N345" s="59">
        <v>0</v>
      </c>
      <c r="O345" s="59">
        <v>0</v>
      </c>
      <c r="P345" s="59">
        <v>0</v>
      </c>
      <c r="Q345" s="59">
        <v>0</v>
      </c>
      <c r="R345" s="59">
        <v>0</v>
      </c>
      <c r="S345" s="90"/>
      <c r="T345" s="90"/>
      <c r="U345" s="91"/>
      <c r="V345" s="90"/>
      <c r="W345" s="90"/>
      <c r="X345" s="90"/>
    </row>
    <row r="346" spans="1:24" ht="13.2" x14ac:dyDescent="0.25">
      <c r="A346" s="59" t="s">
        <v>4259</v>
      </c>
      <c r="B346" s="59" t="s">
        <v>5703</v>
      </c>
      <c r="C346" s="59" t="s">
        <v>5704</v>
      </c>
      <c r="D346" s="59" t="s">
        <v>123</v>
      </c>
      <c r="E346" s="59">
        <v>0</v>
      </c>
      <c r="F346" s="59">
        <v>0</v>
      </c>
      <c r="G346" s="59">
        <v>0</v>
      </c>
      <c r="H346" s="59">
        <v>0</v>
      </c>
      <c r="I346" s="59">
        <v>0</v>
      </c>
      <c r="J346" s="59">
        <v>0</v>
      </c>
      <c r="K346" s="59">
        <v>0</v>
      </c>
      <c r="L346" s="59">
        <v>0</v>
      </c>
      <c r="M346" s="59">
        <v>0</v>
      </c>
      <c r="N346" s="59">
        <v>0</v>
      </c>
      <c r="O346" s="59">
        <v>0</v>
      </c>
      <c r="P346" s="59">
        <v>0</v>
      </c>
      <c r="Q346" s="59">
        <v>0</v>
      </c>
      <c r="R346" s="59">
        <v>0</v>
      </c>
      <c r="S346" s="90"/>
      <c r="T346" s="90"/>
      <c r="U346" s="91"/>
      <c r="V346" s="90"/>
      <c r="W346" s="90"/>
      <c r="X346" s="90"/>
    </row>
    <row r="347" spans="1:24" ht="13.2" x14ac:dyDescent="0.25">
      <c r="A347" s="59" t="s">
        <v>4260</v>
      </c>
      <c r="B347" s="59" t="s">
        <v>5703</v>
      </c>
      <c r="C347" s="59" t="s">
        <v>5705</v>
      </c>
      <c r="D347" s="59" t="s">
        <v>123</v>
      </c>
      <c r="E347" s="59">
        <v>0</v>
      </c>
      <c r="F347" s="59">
        <v>0</v>
      </c>
      <c r="G347" s="59">
        <v>0</v>
      </c>
      <c r="H347" s="59">
        <v>0</v>
      </c>
      <c r="I347" s="59">
        <v>0</v>
      </c>
      <c r="J347" s="59">
        <v>0</v>
      </c>
      <c r="K347" s="59">
        <v>0</v>
      </c>
      <c r="L347" s="59">
        <v>0</v>
      </c>
      <c r="M347" s="59">
        <v>0</v>
      </c>
      <c r="N347" s="59">
        <v>0</v>
      </c>
      <c r="O347" s="59">
        <v>0</v>
      </c>
      <c r="P347" s="59">
        <v>0</v>
      </c>
      <c r="Q347" s="59">
        <v>0</v>
      </c>
      <c r="R347" s="59">
        <v>0</v>
      </c>
      <c r="S347" s="90"/>
      <c r="T347" s="90"/>
      <c r="U347" s="91"/>
      <c r="V347" s="90"/>
      <c r="W347" s="90"/>
      <c r="X347" s="90"/>
    </row>
    <row r="348" spans="1:24" ht="13.2" x14ac:dyDescent="0.25">
      <c r="A348" s="59" t="s">
        <v>4261</v>
      </c>
      <c r="B348" s="59" t="s">
        <v>5706</v>
      </c>
      <c r="C348" s="59" t="s">
        <v>5707</v>
      </c>
      <c r="D348" s="59" t="s">
        <v>125</v>
      </c>
      <c r="E348" s="59">
        <v>1051</v>
      </c>
      <c r="F348" s="59">
        <v>1051</v>
      </c>
      <c r="G348" s="59">
        <v>1051</v>
      </c>
      <c r="H348" s="59">
        <v>1051</v>
      </c>
      <c r="I348" s="59">
        <v>1051</v>
      </c>
      <c r="J348" s="59">
        <v>1051</v>
      </c>
      <c r="K348" s="59">
        <v>1051</v>
      </c>
      <c r="L348" s="59">
        <v>1051</v>
      </c>
      <c r="M348" s="59">
        <v>1051</v>
      </c>
      <c r="N348" s="59">
        <v>1051</v>
      </c>
      <c r="O348" s="59">
        <v>1051</v>
      </c>
      <c r="P348" s="59">
        <v>1051</v>
      </c>
      <c r="Q348" s="59">
        <v>1051</v>
      </c>
      <c r="R348" s="59">
        <v>1051000</v>
      </c>
      <c r="S348" s="90"/>
      <c r="T348" s="90"/>
      <c r="U348" s="91"/>
      <c r="V348" s="90"/>
      <c r="W348" s="90"/>
      <c r="X348" s="90"/>
    </row>
    <row r="349" spans="1:24" ht="13.2" x14ac:dyDescent="0.25">
      <c r="A349" s="59" t="s">
        <v>4262</v>
      </c>
      <c r="B349" s="59" t="s">
        <v>5706</v>
      </c>
      <c r="C349" s="59" t="s">
        <v>5708</v>
      </c>
      <c r="D349" s="59" t="s">
        <v>125</v>
      </c>
      <c r="E349" s="59">
        <v>700</v>
      </c>
      <c r="F349" s="59">
        <v>700</v>
      </c>
      <c r="G349" s="59">
        <v>700</v>
      </c>
      <c r="H349" s="59">
        <v>700</v>
      </c>
      <c r="I349" s="59">
        <v>700</v>
      </c>
      <c r="J349" s="59">
        <v>700</v>
      </c>
      <c r="K349" s="59">
        <v>700</v>
      </c>
      <c r="L349" s="59">
        <v>700</v>
      </c>
      <c r="M349" s="59">
        <v>700</v>
      </c>
      <c r="N349" s="59">
        <v>700</v>
      </c>
      <c r="O349" s="59">
        <v>700</v>
      </c>
      <c r="P349" s="59">
        <v>700</v>
      </c>
      <c r="Q349" s="59">
        <v>700</v>
      </c>
      <c r="R349" s="59">
        <v>699814</v>
      </c>
      <c r="S349" s="90"/>
      <c r="T349" s="90"/>
      <c r="U349" s="91"/>
      <c r="V349" s="90"/>
      <c r="W349" s="90"/>
      <c r="X349" s="90"/>
    </row>
    <row r="350" spans="1:24" ht="13.2" x14ac:dyDescent="0.25">
      <c r="A350" s="59" t="s">
        <v>4263</v>
      </c>
      <c r="B350" s="59" t="s">
        <v>5706</v>
      </c>
      <c r="C350" s="59" t="s">
        <v>5709</v>
      </c>
      <c r="D350" s="59" t="s">
        <v>125</v>
      </c>
      <c r="E350" s="59">
        <v>786</v>
      </c>
      <c r="F350" s="59">
        <v>786</v>
      </c>
      <c r="G350" s="59">
        <v>786</v>
      </c>
      <c r="H350" s="59">
        <v>786</v>
      </c>
      <c r="I350" s="59">
        <v>786</v>
      </c>
      <c r="J350" s="59">
        <v>786</v>
      </c>
      <c r="K350" s="59">
        <v>786</v>
      </c>
      <c r="L350" s="59">
        <v>786</v>
      </c>
      <c r="M350" s="59">
        <v>786</v>
      </c>
      <c r="N350" s="59">
        <v>786</v>
      </c>
      <c r="O350" s="59">
        <v>786</v>
      </c>
      <c r="P350" s="59">
        <v>786</v>
      </c>
      <c r="Q350" s="59">
        <v>786</v>
      </c>
      <c r="R350" s="59">
        <v>785528</v>
      </c>
      <c r="S350" s="90"/>
      <c r="T350" s="90"/>
      <c r="U350" s="91"/>
      <c r="V350" s="90"/>
      <c r="W350" s="90"/>
      <c r="X350" s="90"/>
    </row>
    <row r="351" spans="1:24" ht="13.2" x14ac:dyDescent="0.25">
      <c r="A351" s="59" t="s">
        <v>4264</v>
      </c>
      <c r="B351" s="59" t="s">
        <v>5706</v>
      </c>
      <c r="C351" s="59" t="s">
        <v>5710</v>
      </c>
      <c r="D351" s="59" t="s">
        <v>125</v>
      </c>
      <c r="E351" s="59">
        <v>1281</v>
      </c>
      <c r="F351" s="59">
        <v>1281</v>
      </c>
      <c r="G351" s="59">
        <v>1281</v>
      </c>
      <c r="H351" s="59">
        <v>1281</v>
      </c>
      <c r="I351" s="59">
        <v>1281</v>
      </c>
      <c r="J351" s="59">
        <v>1281</v>
      </c>
      <c r="K351" s="59">
        <v>1281</v>
      </c>
      <c r="L351" s="59">
        <v>1281</v>
      </c>
      <c r="M351" s="59">
        <v>1281</v>
      </c>
      <c r="N351" s="59">
        <v>1281</v>
      </c>
      <c r="O351" s="59">
        <v>1281</v>
      </c>
      <c r="P351" s="59">
        <v>1281</v>
      </c>
      <c r="Q351" s="59">
        <v>1281</v>
      </c>
      <c r="R351" s="59">
        <v>1281059</v>
      </c>
      <c r="S351" s="90"/>
      <c r="T351" s="90"/>
      <c r="U351" s="91"/>
      <c r="V351" s="90"/>
      <c r="W351" s="90"/>
      <c r="X351" s="90"/>
    </row>
    <row r="352" spans="1:24" ht="13.2" x14ac:dyDescent="0.25">
      <c r="A352" s="59" t="s">
        <v>4265</v>
      </c>
      <c r="B352" s="59" t="s">
        <v>5706</v>
      </c>
      <c r="C352" s="59" t="s">
        <v>5711</v>
      </c>
      <c r="D352" s="59" t="s">
        <v>125</v>
      </c>
      <c r="E352" s="59">
        <v>0</v>
      </c>
      <c r="F352" s="59">
        <v>0</v>
      </c>
      <c r="G352" s="59">
        <v>0</v>
      </c>
      <c r="H352" s="59">
        <v>0</v>
      </c>
      <c r="I352" s="59">
        <v>0</v>
      </c>
      <c r="J352" s="59">
        <v>0</v>
      </c>
      <c r="K352" s="59">
        <v>0</v>
      </c>
      <c r="L352" s="59">
        <v>0</v>
      </c>
      <c r="M352" s="59">
        <v>0</v>
      </c>
      <c r="N352" s="59">
        <v>0</v>
      </c>
      <c r="O352" s="59">
        <v>0</v>
      </c>
      <c r="P352" s="59">
        <v>0</v>
      </c>
      <c r="Q352" s="59">
        <v>0</v>
      </c>
      <c r="R352" s="59">
        <v>0</v>
      </c>
      <c r="S352" s="90"/>
      <c r="T352" s="90"/>
      <c r="U352" s="91"/>
      <c r="V352" s="90"/>
      <c r="W352" s="90"/>
      <c r="X352" s="90"/>
    </row>
    <row r="353" spans="1:24" ht="13.2" x14ac:dyDescent="0.25">
      <c r="A353" s="59" t="s">
        <v>4266</v>
      </c>
      <c r="B353" s="59" t="s">
        <v>5706</v>
      </c>
      <c r="C353" s="59" t="s">
        <v>5712</v>
      </c>
      <c r="D353" s="59" t="s">
        <v>125</v>
      </c>
      <c r="E353" s="59">
        <v>1288</v>
      </c>
      <c r="F353" s="59">
        <v>1288</v>
      </c>
      <c r="G353" s="59">
        <v>1288</v>
      </c>
      <c r="H353" s="59">
        <v>1288</v>
      </c>
      <c r="I353" s="59">
        <v>1288</v>
      </c>
      <c r="J353" s="59">
        <v>1288</v>
      </c>
      <c r="K353" s="59">
        <v>1288</v>
      </c>
      <c r="L353" s="59">
        <v>1288</v>
      </c>
      <c r="M353" s="59">
        <v>1288</v>
      </c>
      <c r="N353" s="59">
        <v>1288</v>
      </c>
      <c r="O353" s="59">
        <v>1288</v>
      </c>
      <c r="P353" s="59">
        <v>1288</v>
      </c>
      <c r="Q353" s="59">
        <v>1288</v>
      </c>
      <c r="R353" s="59">
        <v>1288140</v>
      </c>
      <c r="S353" s="90"/>
      <c r="T353" s="90"/>
      <c r="U353" s="91"/>
      <c r="V353" s="90"/>
      <c r="W353" s="90"/>
      <c r="X353" s="90"/>
    </row>
    <row r="354" spans="1:24" ht="13.2" x14ac:dyDescent="0.25">
      <c r="A354" s="59" t="s">
        <v>4267</v>
      </c>
      <c r="B354" s="59" t="s">
        <v>5706</v>
      </c>
      <c r="C354" s="59" t="s">
        <v>5713</v>
      </c>
      <c r="D354" s="59" t="s">
        <v>125</v>
      </c>
      <c r="E354" s="59">
        <v>0</v>
      </c>
      <c r="F354" s="59">
        <v>0</v>
      </c>
      <c r="G354" s="59">
        <v>0</v>
      </c>
      <c r="H354" s="59">
        <v>0</v>
      </c>
      <c r="I354" s="59">
        <v>0</v>
      </c>
      <c r="J354" s="59">
        <v>0</v>
      </c>
      <c r="K354" s="59">
        <v>0</v>
      </c>
      <c r="L354" s="59">
        <v>0</v>
      </c>
      <c r="M354" s="59">
        <v>0</v>
      </c>
      <c r="N354" s="59">
        <v>0</v>
      </c>
      <c r="O354" s="59">
        <v>0</v>
      </c>
      <c r="P354" s="59">
        <v>0</v>
      </c>
      <c r="Q354" s="59">
        <v>0</v>
      </c>
      <c r="R354" s="59">
        <v>0</v>
      </c>
      <c r="S354" s="90"/>
      <c r="T354" s="90"/>
      <c r="U354" s="91"/>
      <c r="V354" s="90"/>
      <c r="W354" s="90"/>
      <c r="X354" s="90"/>
    </row>
    <row r="355" spans="1:24" ht="13.2" x14ac:dyDescent="0.25">
      <c r="A355" s="59" t="s">
        <v>4268</v>
      </c>
      <c r="B355" s="59" t="s">
        <v>5706</v>
      </c>
      <c r="C355" s="59" t="s">
        <v>5714</v>
      </c>
      <c r="D355" s="59" t="s">
        <v>125</v>
      </c>
      <c r="E355" s="59">
        <v>204</v>
      </c>
      <c r="F355" s="59">
        <v>204</v>
      </c>
      <c r="G355" s="59">
        <v>204</v>
      </c>
      <c r="H355" s="59">
        <v>204</v>
      </c>
      <c r="I355" s="59">
        <v>204</v>
      </c>
      <c r="J355" s="59">
        <v>204</v>
      </c>
      <c r="K355" s="59">
        <v>204</v>
      </c>
      <c r="L355" s="59">
        <v>204</v>
      </c>
      <c r="M355" s="59">
        <v>204</v>
      </c>
      <c r="N355" s="59">
        <v>204</v>
      </c>
      <c r="O355" s="59">
        <v>204</v>
      </c>
      <c r="P355" s="59">
        <v>204</v>
      </c>
      <c r="Q355" s="59">
        <v>204</v>
      </c>
      <c r="R355" s="59">
        <v>203682</v>
      </c>
      <c r="S355" s="90"/>
      <c r="T355" s="90"/>
      <c r="U355" s="91"/>
      <c r="V355" s="90"/>
      <c r="W355" s="90"/>
      <c r="X355" s="90"/>
    </row>
    <row r="356" spans="1:24" ht="13.2" x14ac:dyDescent="0.25">
      <c r="A356" s="59" t="s">
        <v>4269</v>
      </c>
      <c r="B356" s="59" t="s">
        <v>5706</v>
      </c>
      <c r="C356" s="59" t="s">
        <v>5715</v>
      </c>
      <c r="D356" s="59" t="s">
        <v>125</v>
      </c>
      <c r="E356" s="59">
        <v>1194</v>
      </c>
      <c r="F356" s="59">
        <v>1194</v>
      </c>
      <c r="G356" s="59">
        <v>1194</v>
      </c>
      <c r="H356" s="59">
        <v>1194</v>
      </c>
      <c r="I356" s="59">
        <v>1194</v>
      </c>
      <c r="J356" s="59">
        <v>1194</v>
      </c>
      <c r="K356" s="59">
        <v>1194</v>
      </c>
      <c r="L356" s="59">
        <v>1194</v>
      </c>
      <c r="M356" s="59">
        <v>1194</v>
      </c>
      <c r="N356" s="59">
        <v>1194</v>
      </c>
      <c r="O356" s="59">
        <v>1194</v>
      </c>
      <c r="P356" s="59">
        <v>1194</v>
      </c>
      <c r="Q356" s="59">
        <v>1194</v>
      </c>
      <c r="R356" s="59">
        <v>1194000</v>
      </c>
      <c r="S356" s="90"/>
      <c r="T356" s="90"/>
      <c r="U356" s="91"/>
      <c r="V356" s="90"/>
      <c r="W356" s="90"/>
      <c r="X356" s="90"/>
    </row>
    <row r="357" spans="1:24" ht="13.2" x14ac:dyDescent="0.25">
      <c r="A357" s="59" t="s">
        <v>4270</v>
      </c>
      <c r="B357" s="59" t="s">
        <v>5706</v>
      </c>
      <c r="C357" s="59" t="s">
        <v>5716</v>
      </c>
      <c r="D357" s="59" t="s">
        <v>125</v>
      </c>
      <c r="E357" s="59">
        <v>0</v>
      </c>
      <c r="F357" s="59">
        <v>0</v>
      </c>
      <c r="G357" s="59">
        <v>0</v>
      </c>
      <c r="H357" s="59">
        <v>0</v>
      </c>
      <c r="I357" s="59">
        <v>0</v>
      </c>
      <c r="J357" s="59">
        <v>0</v>
      </c>
      <c r="K357" s="59">
        <v>0</v>
      </c>
      <c r="L357" s="59">
        <v>0</v>
      </c>
      <c r="M357" s="59">
        <v>0</v>
      </c>
      <c r="N357" s="59">
        <v>0</v>
      </c>
      <c r="O357" s="59">
        <v>0</v>
      </c>
      <c r="P357" s="59">
        <v>0</v>
      </c>
      <c r="Q357" s="59">
        <v>0</v>
      </c>
      <c r="R357" s="59">
        <v>0</v>
      </c>
      <c r="S357" s="90"/>
      <c r="T357" s="90"/>
      <c r="U357" s="91"/>
      <c r="V357" s="90"/>
      <c r="W357" s="90"/>
      <c r="X357" s="90"/>
    </row>
    <row r="358" spans="1:24" ht="13.2" x14ac:dyDescent="0.25">
      <c r="A358" s="59" t="s">
        <v>4271</v>
      </c>
      <c r="B358" s="59" t="s">
        <v>5706</v>
      </c>
      <c r="C358" s="59" t="s">
        <v>5717</v>
      </c>
      <c r="D358" s="59" t="s">
        <v>125</v>
      </c>
      <c r="E358" s="59">
        <v>795</v>
      </c>
      <c r="F358" s="59">
        <v>795</v>
      </c>
      <c r="G358" s="59">
        <v>795</v>
      </c>
      <c r="H358" s="59">
        <v>795</v>
      </c>
      <c r="I358" s="59">
        <v>795</v>
      </c>
      <c r="J358" s="59">
        <v>795</v>
      </c>
      <c r="K358" s="59">
        <v>795</v>
      </c>
      <c r="L358" s="59">
        <v>795</v>
      </c>
      <c r="M358" s="59">
        <v>795</v>
      </c>
      <c r="N358" s="59">
        <v>795</v>
      </c>
      <c r="O358" s="59">
        <v>795</v>
      </c>
      <c r="P358" s="59">
        <v>795</v>
      </c>
      <c r="Q358" s="59">
        <v>795</v>
      </c>
      <c r="R358" s="59">
        <v>795165</v>
      </c>
      <c r="S358" s="90"/>
      <c r="T358" s="90"/>
      <c r="U358" s="91"/>
      <c r="V358" s="90"/>
      <c r="W358" s="90"/>
      <c r="X358" s="90"/>
    </row>
    <row r="359" spans="1:24" ht="13.2" x14ac:dyDescent="0.25">
      <c r="A359" s="59" t="s">
        <v>4272</v>
      </c>
      <c r="B359" s="59" t="s">
        <v>5706</v>
      </c>
      <c r="C359" s="59" t="s">
        <v>5718</v>
      </c>
      <c r="D359" s="59" t="s">
        <v>125</v>
      </c>
      <c r="E359" s="59">
        <v>0</v>
      </c>
      <c r="F359" s="59">
        <v>0</v>
      </c>
      <c r="G359" s="59">
        <v>0</v>
      </c>
      <c r="H359" s="59">
        <v>0</v>
      </c>
      <c r="I359" s="59">
        <v>0</v>
      </c>
      <c r="J359" s="59">
        <v>0</v>
      </c>
      <c r="K359" s="59">
        <v>0</v>
      </c>
      <c r="L359" s="59">
        <v>0</v>
      </c>
      <c r="M359" s="59">
        <v>0</v>
      </c>
      <c r="N359" s="59">
        <v>0</v>
      </c>
      <c r="O359" s="59">
        <v>0</v>
      </c>
      <c r="P359" s="59">
        <v>0</v>
      </c>
      <c r="Q359" s="59">
        <v>0</v>
      </c>
      <c r="R359" s="59">
        <v>0</v>
      </c>
      <c r="S359" s="90"/>
      <c r="T359" s="90"/>
      <c r="U359" s="91"/>
      <c r="V359" s="90"/>
      <c r="W359" s="90"/>
      <c r="X359" s="90"/>
    </row>
    <row r="360" spans="1:24" ht="13.2" x14ac:dyDescent="0.25">
      <c r="A360" s="59" t="s">
        <v>4273</v>
      </c>
      <c r="B360" s="59" t="s">
        <v>5706</v>
      </c>
      <c r="C360" s="59" t="s">
        <v>5719</v>
      </c>
      <c r="D360" s="59" t="s">
        <v>125</v>
      </c>
      <c r="E360" s="59">
        <v>0</v>
      </c>
      <c r="F360" s="59">
        <v>0</v>
      </c>
      <c r="G360" s="59">
        <v>0</v>
      </c>
      <c r="H360" s="59">
        <v>0</v>
      </c>
      <c r="I360" s="59">
        <v>0</v>
      </c>
      <c r="J360" s="59">
        <v>0</v>
      </c>
      <c r="K360" s="59">
        <v>0</v>
      </c>
      <c r="L360" s="59">
        <v>0</v>
      </c>
      <c r="M360" s="59">
        <v>0</v>
      </c>
      <c r="N360" s="59">
        <v>0</v>
      </c>
      <c r="O360" s="59">
        <v>0</v>
      </c>
      <c r="P360" s="59">
        <v>0</v>
      </c>
      <c r="Q360" s="59">
        <v>0</v>
      </c>
      <c r="R360" s="59">
        <v>0</v>
      </c>
      <c r="S360" s="90"/>
      <c r="T360" s="90"/>
      <c r="U360" s="91"/>
      <c r="V360" s="90"/>
      <c r="W360" s="90"/>
      <c r="X360" s="90"/>
    </row>
    <row r="361" spans="1:24" ht="13.2" x14ac:dyDescent="0.25">
      <c r="A361" s="59" t="s">
        <v>4274</v>
      </c>
      <c r="B361" s="59" t="s">
        <v>5706</v>
      </c>
      <c r="C361" s="59" t="s">
        <v>5720</v>
      </c>
      <c r="D361" s="59" t="s">
        <v>125</v>
      </c>
      <c r="E361" s="59">
        <v>365</v>
      </c>
      <c r="F361" s="59">
        <v>365</v>
      </c>
      <c r="G361" s="59">
        <v>365</v>
      </c>
      <c r="H361" s="59">
        <v>365</v>
      </c>
      <c r="I361" s="59">
        <v>365</v>
      </c>
      <c r="J361" s="59">
        <v>365</v>
      </c>
      <c r="K361" s="59">
        <v>365</v>
      </c>
      <c r="L361" s="59">
        <v>365</v>
      </c>
      <c r="M361" s="59">
        <v>365</v>
      </c>
      <c r="N361" s="59">
        <v>365</v>
      </c>
      <c r="O361" s="59">
        <v>365</v>
      </c>
      <c r="P361" s="59">
        <v>365</v>
      </c>
      <c r="Q361" s="59">
        <v>365</v>
      </c>
      <c r="R361" s="59">
        <v>364590</v>
      </c>
      <c r="S361" s="90"/>
      <c r="T361" s="90"/>
      <c r="U361" s="91"/>
      <c r="V361" s="90"/>
      <c r="W361" s="90"/>
      <c r="X361" s="90"/>
    </row>
    <row r="362" spans="1:24" ht="13.2" x14ac:dyDescent="0.25">
      <c r="A362" s="59" t="s">
        <v>4275</v>
      </c>
      <c r="B362" s="59" t="s">
        <v>5706</v>
      </c>
      <c r="C362" s="59" t="s">
        <v>5721</v>
      </c>
      <c r="D362" s="59" t="s">
        <v>125</v>
      </c>
      <c r="E362" s="59">
        <v>8132</v>
      </c>
      <c r="F362" s="59">
        <v>8132</v>
      </c>
      <c r="G362" s="59">
        <v>8132</v>
      </c>
      <c r="H362" s="59">
        <v>8132</v>
      </c>
      <c r="I362" s="59">
        <v>8132</v>
      </c>
      <c r="J362" s="59">
        <v>8132</v>
      </c>
      <c r="K362" s="59">
        <v>8132</v>
      </c>
      <c r="L362" s="59">
        <v>8132</v>
      </c>
      <c r="M362" s="59">
        <v>8132</v>
      </c>
      <c r="N362" s="59">
        <v>8132</v>
      </c>
      <c r="O362" s="59">
        <v>8132</v>
      </c>
      <c r="P362" s="59">
        <v>8132</v>
      </c>
      <c r="Q362" s="59">
        <v>8132</v>
      </c>
      <c r="R362" s="59">
        <v>8131854</v>
      </c>
      <c r="S362" s="90"/>
      <c r="T362" s="90"/>
      <c r="U362" s="91"/>
      <c r="V362" s="90"/>
      <c r="W362" s="90"/>
      <c r="X362" s="90"/>
    </row>
    <row r="363" spans="1:24" ht="13.2" x14ac:dyDescent="0.25">
      <c r="A363" s="59" t="s">
        <v>4276</v>
      </c>
      <c r="B363" s="59" t="s">
        <v>5722</v>
      </c>
      <c r="C363" s="59" t="s">
        <v>5723</v>
      </c>
      <c r="D363" s="59" t="s">
        <v>125</v>
      </c>
      <c r="E363" s="59">
        <v>222</v>
      </c>
      <c r="F363" s="59">
        <v>222</v>
      </c>
      <c r="G363" s="59">
        <v>222</v>
      </c>
      <c r="H363" s="59">
        <v>222</v>
      </c>
      <c r="I363" s="59">
        <v>222</v>
      </c>
      <c r="J363" s="59">
        <v>222</v>
      </c>
      <c r="K363" s="59">
        <v>222</v>
      </c>
      <c r="L363" s="59">
        <v>222</v>
      </c>
      <c r="M363" s="59">
        <v>222</v>
      </c>
      <c r="N363" s="59">
        <v>222</v>
      </c>
      <c r="O363" s="59">
        <v>222</v>
      </c>
      <c r="P363" s="59">
        <v>222</v>
      </c>
      <c r="Q363" s="59">
        <v>222</v>
      </c>
      <c r="R363" s="59">
        <v>221929</v>
      </c>
      <c r="S363" s="90"/>
      <c r="T363" s="90"/>
      <c r="U363" s="91"/>
      <c r="V363" s="90"/>
      <c r="W363" s="90"/>
      <c r="X363" s="90"/>
    </row>
    <row r="364" spans="1:24" ht="13.2" x14ac:dyDescent="0.25">
      <c r="A364" s="59" t="s">
        <v>4277</v>
      </c>
      <c r="B364" s="59" t="s">
        <v>5724</v>
      </c>
      <c r="C364" s="59" t="s">
        <v>5725</v>
      </c>
      <c r="D364" s="59" t="s">
        <v>125</v>
      </c>
      <c r="E364" s="59">
        <v>811</v>
      </c>
      <c r="F364" s="59">
        <v>811</v>
      </c>
      <c r="G364" s="59">
        <v>811</v>
      </c>
      <c r="H364" s="59">
        <v>811</v>
      </c>
      <c r="I364" s="59">
        <v>811</v>
      </c>
      <c r="J364" s="59">
        <v>811</v>
      </c>
      <c r="K364" s="59">
        <v>811</v>
      </c>
      <c r="L364" s="59">
        <v>811</v>
      </c>
      <c r="M364" s="59">
        <v>811</v>
      </c>
      <c r="N364" s="59">
        <v>811</v>
      </c>
      <c r="O364" s="59">
        <v>811</v>
      </c>
      <c r="P364" s="59">
        <v>811</v>
      </c>
      <c r="Q364" s="59">
        <v>811</v>
      </c>
      <c r="R364" s="59">
        <v>811210</v>
      </c>
      <c r="S364" s="90"/>
      <c r="T364" s="90"/>
      <c r="U364" s="91"/>
      <c r="V364" s="90"/>
      <c r="W364" s="90"/>
      <c r="X364" s="90"/>
    </row>
    <row r="365" spans="1:24" ht="13.2" x14ac:dyDescent="0.25">
      <c r="A365" s="59" t="s">
        <v>4278</v>
      </c>
      <c r="B365" s="59" t="s">
        <v>5724</v>
      </c>
      <c r="C365" s="59" t="s">
        <v>5726</v>
      </c>
      <c r="D365" s="59" t="s">
        <v>125</v>
      </c>
      <c r="E365" s="59">
        <v>0</v>
      </c>
      <c r="F365" s="59">
        <v>0</v>
      </c>
      <c r="G365" s="59">
        <v>0</v>
      </c>
      <c r="H365" s="59">
        <v>0</v>
      </c>
      <c r="I365" s="59">
        <v>0</v>
      </c>
      <c r="J365" s="59">
        <v>0</v>
      </c>
      <c r="K365" s="59">
        <v>0</v>
      </c>
      <c r="L365" s="59">
        <v>0</v>
      </c>
      <c r="M365" s="59">
        <v>0</v>
      </c>
      <c r="N365" s="59">
        <v>0</v>
      </c>
      <c r="O365" s="59">
        <v>0</v>
      </c>
      <c r="P365" s="59">
        <v>0</v>
      </c>
      <c r="Q365" s="59">
        <v>0</v>
      </c>
      <c r="R365" s="59">
        <v>0</v>
      </c>
      <c r="S365" s="90"/>
      <c r="T365" s="90"/>
      <c r="U365" s="91"/>
      <c r="V365" s="90"/>
      <c r="W365" s="90"/>
      <c r="X365" s="90"/>
    </row>
    <row r="366" spans="1:24" ht="13.2" x14ac:dyDescent="0.25">
      <c r="A366" s="59" t="s">
        <v>4279</v>
      </c>
      <c r="B366" s="59" t="s">
        <v>5724</v>
      </c>
      <c r="C366" s="59" t="s">
        <v>5727</v>
      </c>
      <c r="D366" s="59" t="s">
        <v>125</v>
      </c>
      <c r="E366" s="59">
        <v>9259</v>
      </c>
      <c r="F366" s="59">
        <v>9507</v>
      </c>
      <c r="G366" s="59">
        <v>9509</v>
      </c>
      <c r="H366" s="59">
        <v>9537</v>
      </c>
      <c r="I366" s="59">
        <v>9492</v>
      </c>
      <c r="J366" s="59">
        <v>9506</v>
      </c>
      <c r="K366" s="59">
        <v>9506</v>
      </c>
      <c r="L366" s="59">
        <v>9479</v>
      </c>
      <c r="M366" s="59">
        <v>9479</v>
      </c>
      <c r="N366" s="59">
        <v>9479</v>
      </c>
      <c r="O366" s="59">
        <v>9479</v>
      </c>
      <c r="P366" s="59">
        <v>9479</v>
      </c>
      <c r="Q366" s="59">
        <v>9479</v>
      </c>
      <c r="R366" s="59">
        <v>9485100</v>
      </c>
      <c r="S366" s="90"/>
      <c r="T366" s="90"/>
      <c r="U366" s="91"/>
      <c r="V366" s="90"/>
      <c r="W366" s="90"/>
      <c r="X366" s="90"/>
    </row>
    <row r="367" spans="1:24" ht="13.2" x14ac:dyDescent="0.25">
      <c r="A367" s="59" t="s">
        <v>4280</v>
      </c>
      <c r="B367" s="59" t="s">
        <v>5724</v>
      </c>
      <c r="C367" s="59" t="s">
        <v>5728</v>
      </c>
      <c r="D367" s="59" t="s">
        <v>125</v>
      </c>
      <c r="E367" s="59">
        <v>0</v>
      </c>
      <c r="F367" s="59">
        <v>0</v>
      </c>
      <c r="G367" s="59">
        <v>0</v>
      </c>
      <c r="H367" s="59">
        <v>0</v>
      </c>
      <c r="I367" s="59">
        <v>0</v>
      </c>
      <c r="J367" s="59">
        <v>0</v>
      </c>
      <c r="K367" s="59">
        <v>0</v>
      </c>
      <c r="L367" s="59">
        <v>0</v>
      </c>
      <c r="M367" s="59">
        <v>0</v>
      </c>
      <c r="N367" s="59">
        <v>0</v>
      </c>
      <c r="O367" s="59">
        <v>0</v>
      </c>
      <c r="P367" s="59">
        <v>0</v>
      </c>
      <c r="Q367" s="59">
        <v>0</v>
      </c>
      <c r="R367" s="59">
        <v>0</v>
      </c>
      <c r="S367" s="90"/>
      <c r="T367" s="90"/>
      <c r="U367" s="91"/>
      <c r="V367" s="90"/>
      <c r="W367" s="90"/>
      <c r="X367" s="90"/>
    </row>
    <row r="368" spans="1:24" ht="13.2" x14ac:dyDescent="0.25">
      <c r="A368" s="59" t="s">
        <v>4281</v>
      </c>
      <c r="B368" s="59" t="s">
        <v>5724</v>
      </c>
      <c r="C368" s="59" t="s">
        <v>5729</v>
      </c>
      <c r="D368" s="59" t="s">
        <v>125</v>
      </c>
      <c r="E368" s="59">
        <v>5927</v>
      </c>
      <c r="F368" s="59">
        <v>5927</v>
      </c>
      <c r="G368" s="59">
        <v>5927</v>
      </c>
      <c r="H368" s="59">
        <v>5927</v>
      </c>
      <c r="I368" s="59">
        <v>5927</v>
      </c>
      <c r="J368" s="59">
        <v>5927</v>
      </c>
      <c r="K368" s="59">
        <v>5927</v>
      </c>
      <c r="L368" s="59">
        <v>5927</v>
      </c>
      <c r="M368" s="59">
        <v>5927</v>
      </c>
      <c r="N368" s="59">
        <v>5927</v>
      </c>
      <c r="O368" s="59">
        <v>5927</v>
      </c>
      <c r="P368" s="59">
        <v>5927</v>
      </c>
      <c r="Q368" s="59">
        <v>5986</v>
      </c>
      <c r="R368" s="59">
        <v>5929518</v>
      </c>
      <c r="S368" s="90"/>
      <c r="T368" s="90"/>
      <c r="U368" s="91"/>
      <c r="V368" s="90"/>
      <c r="W368" s="90"/>
      <c r="X368" s="90"/>
    </row>
    <row r="369" spans="1:24" ht="13.2" x14ac:dyDescent="0.25">
      <c r="A369" s="59" t="s">
        <v>4282</v>
      </c>
      <c r="B369" s="59" t="s">
        <v>5724</v>
      </c>
      <c r="C369" s="59" t="s">
        <v>5730</v>
      </c>
      <c r="D369" s="59" t="s">
        <v>125</v>
      </c>
      <c r="E369" s="59">
        <v>0</v>
      </c>
      <c r="F369" s="59">
        <v>0</v>
      </c>
      <c r="G369" s="59">
        <v>0</v>
      </c>
      <c r="H369" s="59">
        <v>0</v>
      </c>
      <c r="I369" s="59">
        <v>0</v>
      </c>
      <c r="J369" s="59">
        <v>0</v>
      </c>
      <c r="K369" s="59">
        <v>0</v>
      </c>
      <c r="L369" s="59">
        <v>0</v>
      </c>
      <c r="M369" s="59">
        <v>0</v>
      </c>
      <c r="N369" s="59">
        <v>0</v>
      </c>
      <c r="O369" s="59">
        <v>0</v>
      </c>
      <c r="P369" s="59">
        <v>0</v>
      </c>
      <c r="Q369" s="59">
        <v>0</v>
      </c>
      <c r="R369" s="59">
        <v>0</v>
      </c>
      <c r="S369" s="90"/>
      <c r="T369" s="90"/>
      <c r="U369" s="91"/>
      <c r="V369" s="90"/>
      <c r="W369" s="90"/>
      <c r="X369" s="90"/>
    </row>
    <row r="370" spans="1:24" ht="13.2" x14ac:dyDescent="0.25">
      <c r="A370" s="59" t="s">
        <v>4283</v>
      </c>
      <c r="B370" s="59" t="s">
        <v>5724</v>
      </c>
      <c r="C370" s="59" t="s">
        <v>5731</v>
      </c>
      <c r="D370" s="59" t="s">
        <v>125</v>
      </c>
      <c r="E370" s="59">
        <v>5774</v>
      </c>
      <c r="F370" s="59">
        <v>5774</v>
      </c>
      <c r="G370" s="59">
        <v>5774</v>
      </c>
      <c r="H370" s="59">
        <v>5774</v>
      </c>
      <c r="I370" s="59">
        <v>5774</v>
      </c>
      <c r="J370" s="59">
        <v>5774</v>
      </c>
      <c r="K370" s="59">
        <v>5774</v>
      </c>
      <c r="L370" s="59">
        <v>5774</v>
      </c>
      <c r="M370" s="59">
        <v>5774</v>
      </c>
      <c r="N370" s="59">
        <v>5774</v>
      </c>
      <c r="O370" s="59">
        <v>5774</v>
      </c>
      <c r="P370" s="59">
        <v>5774</v>
      </c>
      <c r="Q370" s="59">
        <v>5774</v>
      </c>
      <c r="R370" s="59">
        <v>5774387</v>
      </c>
      <c r="S370" s="90"/>
      <c r="T370" s="90"/>
      <c r="U370" s="91"/>
      <c r="V370" s="90"/>
      <c r="W370" s="90"/>
      <c r="X370" s="90"/>
    </row>
    <row r="371" spans="1:24" ht="13.2" x14ac:dyDescent="0.25">
      <c r="A371" s="59" t="s">
        <v>4284</v>
      </c>
      <c r="B371" s="59" t="s">
        <v>5724</v>
      </c>
      <c r="C371" s="59" t="s">
        <v>5732</v>
      </c>
      <c r="D371" s="59" t="s">
        <v>125</v>
      </c>
      <c r="E371" s="59">
        <v>0</v>
      </c>
      <c r="F371" s="59">
        <v>0</v>
      </c>
      <c r="G371" s="59">
        <v>0</v>
      </c>
      <c r="H371" s="59">
        <v>0</v>
      </c>
      <c r="I371" s="59">
        <v>0</v>
      </c>
      <c r="J371" s="59">
        <v>0</v>
      </c>
      <c r="K371" s="59">
        <v>0</v>
      </c>
      <c r="L371" s="59">
        <v>0</v>
      </c>
      <c r="M371" s="59">
        <v>0</v>
      </c>
      <c r="N371" s="59">
        <v>0</v>
      </c>
      <c r="O371" s="59">
        <v>0</v>
      </c>
      <c r="P371" s="59">
        <v>0</v>
      </c>
      <c r="Q371" s="59">
        <v>0</v>
      </c>
      <c r="R371" s="59">
        <v>0</v>
      </c>
      <c r="S371" s="90"/>
      <c r="T371" s="90"/>
      <c r="U371" s="91"/>
      <c r="V371" s="90"/>
      <c r="W371" s="90"/>
      <c r="X371" s="90"/>
    </row>
    <row r="372" spans="1:24" ht="13.2" x14ac:dyDescent="0.25">
      <c r="A372" s="59" t="s">
        <v>4285</v>
      </c>
      <c r="B372" s="59" t="s">
        <v>5724</v>
      </c>
      <c r="C372" s="59" t="s">
        <v>5733</v>
      </c>
      <c r="D372" s="59" t="s">
        <v>125</v>
      </c>
      <c r="E372" s="59">
        <v>2854</v>
      </c>
      <c r="F372" s="59">
        <v>2854</v>
      </c>
      <c r="G372" s="59">
        <v>2854</v>
      </c>
      <c r="H372" s="59">
        <v>2854</v>
      </c>
      <c r="I372" s="59">
        <v>2854</v>
      </c>
      <c r="J372" s="59">
        <v>2854</v>
      </c>
      <c r="K372" s="59">
        <v>2854</v>
      </c>
      <c r="L372" s="59">
        <v>2854</v>
      </c>
      <c r="M372" s="59">
        <v>2854</v>
      </c>
      <c r="N372" s="59">
        <v>2854</v>
      </c>
      <c r="O372" s="59">
        <v>2854</v>
      </c>
      <c r="P372" s="59">
        <v>2854</v>
      </c>
      <c r="Q372" s="59">
        <v>3069</v>
      </c>
      <c r="R372" s="59">
        <v>2863233</v>
      </c>
      <c r="S372" s="90"/>
      <c r="T372" s="90"/>
      <c r="U372" s="91"/>
      <c r="V372" s="90"/>
      <c r="W372" s="90"/>
      <c r="X372" s="90"/>
    </row>
    <row r="373" spans="1:24" ht="13.2" x14ac:dyDescent="0.25">
      <c r="A373" s="59" t="s">
        <v>4286</v>
      </c>
      <c r="B373" s="59" t="s">
        <v>5724</v>
      </c>
      <c r="C373" s="59" t="s">
        <v>5734</v>
      </c>
      <c r="D373" s="59" t="s">
        <v>125</v>
      </c>
      <c r="E373" s="59">
        <v>0</v>
      </c>
      <c r="F373" s="59">
        <v>0</v>
      </c>
      <c r="G373" s="59">
        <v>0</v>
      </c>
      <c r="H373" s="59">
        <v>0</v>
      </c>
      <c r="I373" s="59">
        <v>0</v>
      </c>
      <c r="J373" s="59">
        <v>0</v>
      </c>
      <c r="K373" s="59">
        <v>0</v>
      </c>
      <c r="L373" s="59">
        <v>0</v>
      </c>
      <c r="M373" s="59">
        <v>0</v>
      </c>
      <c r="N373" s="59">
        <v>0</v>
      </c>
      <c r="O373" s="59">
        <v>0</v>
      </c>
      <c r="P373" s="59">
        <v>0</v>
      </c>
      <c r="Q373" s="59">
        <v>0</v>
      </c>
      <c r="R373" s="59">
        <v>0</v>
      </c>
      <c r="S373" s="90"/>
      <c r="T373" s="90"/>
      <c r="U373" s="91"/>
      <c r="V373" s="90"/>
      <c r="W373" s="90"/>
      <c r="X373" s="90"/>
    </row>
    <row r="374" spans="1:24" ht="13.2" x14ac:dyDescent="0.25">
      <c r="A374" s="59" t="s">
        <v>4287</v>
      </c>
      <c r="B374" s="59" t="s">
        <v>5724</v>
      </c>
      <c r="C374" s="59" t="s">
        <v>5735</v>
      </c>
      <c r="D374" s="59" t="s">
        <v>125</v>
      </c>
      <c r="E374" s="59">
        <v>3783</v>
      </c>
      <c r="F374" s="59">
        <v>3783</v>
      </c>
      <c r="G374" s="59">
        <v>3783</v>
      </c>
      <c r="H374" s="59">
        <v>3783</v>
      </c>
      <c r="I374" s="59">
        <v>3783</v>
      </c>
      <c r="J374" s="59">
        <v>3783</v>
      </c>
      <c r="K374" s="59">
        <v>3783</v>
      </c>
      <c r="L374" s="59">
        <v>3783</v>
      </c>
      <c r="M374" s="59">
        <v>3783</v>
      </c>
      <c r="N374" s="59">
        <v>3783</v>
      </c>
      <c r="O374" s="59">
        <v>3783</v>
      </c>
      <c r="P374" s="59">
        <v>3783</v>
      </c>
      <c r="Q374" s="59">
        <v>3783</v>
      </c>
      <c r="R374" s="59">
        <v>3782846</v>
      </c>
      <c r="S374" s="90"/>
      <c r="T374" s="90"/>
      <c r="U374" s="91"/>
      <c r="V374" s="90"/>
      <c r="W374" s="90"/>
      <c r="X374" s="90"/>
    </row>
    <row r="375" spans="1:24" ht="13.2" x14ac:dyDescent="0.25">
      <c r="A375" s="59" t="s">
        <v>4288</v>
      </c>
      <c r="B375" s="59" t="s">
        <v>5724</v>
      </c>
      <c r="C375" s="59" t="s">
        <v>5736</v>
      </c>
      <c r="D375" s="59" t="s">
        <v>125</v>
      </c>
      <c r="E375" s="59">
        <v>1253</v>
      </c>
      <c r="F375" s="59">
        <v>1253</v>
      </c>
      <c r="G375" s="59">
        <v>1253</v>
      </c>
      <c r="H375" s="59">
        <v>1253</v>
      </c>
      <c r="I375" s="59">
        <v>1253</v>
      </c>
      <c r="J375" s="59">
        <v>1253</v>
      </c>
      <c r="K375" s="59">
        <v>1253</v>
      </c>
      <c r="L375" s="59">
        <v>1253</v>
      </c>
      <c r="M375" s="59">
        <v>1253</v>
      </c>
      <c r="N375" s="59">
        <v>1253</v>
      </c>
      <c r="O375" s="59">
        <v>1613</v>
      </c>
      <c r="P375" s="59">
        <v>1613</v>
      </c>
      <c r="Q375" s="59">
        <v>1635</v>
      </c>
      <c r="R375" s="59">
        <v>1328676</v>
      </c>
      <c r="S375" s="90"/>
      <c r="T375" s="90"/>
      <c r="U375" s="91"/>
      <c r="V375" s="90"/>
      <c r="W375" s="90"/>
      <c r="X375" s="90"/>
    </row>
    <row r="376" spans="1:24" ht="13.2" x14ac:dyDescent="0.25">
      <c r="A376" s="59" t="s">
        <v>4289</v>
      </c>
      <c r="B376" s="59" t="s">
        <v>5724</v>
      </c>
      <c r="C376" s="59" t="s">
        <v>5737</v>
      </c>
      <c r="D376" s="59" t="s">
        <v>125</v>
      </c>
      <c r="E376" s="59">
        <v>0</v>
      </c>
      <c r="F376" s="59">
        <v>0</v>
      </c>
      <c r="G376" s="59">
        <v>0</v>
      </c>
      <c r="H376" s="59">
        <v>0</v>
      </c>
      <c r="I376" s="59">
        <v>0</v>
      </c>
      <c r="J376" s="59">
        <v>0</v>
      </c>
      <c r="K376" s="59">
        <v>0</v>
      </c>
      <c r="L376" s="59">
        <v>0</v>
      </c>
      <c r="M376" s="59">
        <v>0</v>
      </c>
      <c r="N376" s="59">
        <v>0</v>
      </c>
      <c r="O376" s="59">
        <v>0</v>
      </c>
      <c r="P376" s="59">
        <v>0</v>
      </c>
      <c r="Q376" s="59">
        <v>0</v>
      </c>
      <c r="R376" s="59">
        <v>0</v>
      </c>
      <c r="S376" s="90"/>
      <c r="T376" s="90"/>
      <c r="U376" s="91"/>
      <c r="V376" s="90"/>
      <c r="W376" s="90"/>
      <c r="X376" s="90"/>
    </row>
    <row r="377" spans="1:24" ht="13.2" x14ac:dyDescent="0.25">
      <c r="A377" s="59" t="s">
        <v>4290</v>
      </c>
      <c r="B377" s="59" t="s">
        <v>5724</v>
      </c>
      <c r="C377" s="59" t="s">
        <v>5738</v>
      </c>
      <c r="D377" s="59" t="s">
        <v>125</v>
      </c>
      <c r="E377" s="59">
        <v>458</v>
      </c>
      <c r="F377" s="59">
        <v>458</v>
      </c>
      <c r="G377" s="59">
        <v>458</v>
      </c>
      <c r="H377" s="59">
        <v>458</v>
      </c>
      <c r="I377" s="59">
        <v>458</v>
      </c>
      <c r="J377" s="59">
        <v>458</v>
      </c>
      <c r="K377" s="59">
        <v>458</v>
      </c>
      <c r="L377" s="59">
        <v>458</v>
      </c>
      <c r="M377" s="59">
        <v>458</v>
      </c>
      <c r="N377" s="59">
        <v>458</v>
      </c>
      <c r="O377" s="59">
        <v>458</v>
      </c>
      <c r="P377" s="59">
        <v>458</v>
      </c>
      <c r="Q377" s="59">
        <v>458</v>
      </c>
      <c r="R377" s="59">
        <v>457761</v>
      </c>
      <c r="S377" s="90"/>
      <c r="T377" s="90"/>
      <c r="U377" s="91"/>
      <c r="V377" s="90"/>
      <c r="W377" s="90"/>
      <c r="X377" s="90"/>
    </row>
    <row r="378" spans="1:24" ht="13.2" x14ac:dyDescent="0.25">
      <c r="A378" s="59" t="s">
        <v>4291</v>
      </c>
      <c r="B378" s="59" t="s">
        <v>5724</v>
      </c>
      <c r="C378" s="59" t="s">
        <v>5739</v>
      </c>
      <c r="D378" s="59" t="s">
        <v>125</v>
      </c>
      <c r="E378" s="59">
        <v>0</v>
      </c>
      <c r="F378" s="59">
        <v>0</v>
      </c>
      <c r="G378" s="59">
        <v>0</v>
      </c>
      <c r="H378" s="59">
        <v>0</v>
      </c>
      <c r="I378" s="59">
        <v>0</v>
      </c>
      <c r="J378" s="59">
        <v>0</v>
      </c>
      <c r="K378" s="59">
        <v>0</v>
      </c>
      <c r="L378" s="59">
        <v>0</v>
      </c>
      <c r="M378" s="59">
        <v>0</v>
      </c>
      <c r="N378" s="59">
        <v>0</v>
      </c>
      <c r="O378" s="59">
        <v>0</v>
      </c>
      <c r="P378" s="59">
        <v>0</v>
      </c>
      <c r="Q378" s="59">
        <v>0</v>
      </c>
      <c r="R378" s="59">
        <v>0</v>
      </c>
      <c r="S378" s="90"/>
      <c r="T378" s="90"/>
      <c r="U378" s="91"/>
      <c r="V378" s="90"/>
      <c r="W378" s="90"/>
      <c r="X378" s="90"/>
    </row>
    <row r="379" spans="1:24" ht="13.2" x14ac:dyDescent="0.25">
      <c r="A379" s="59" t="s">
        <v>4292</v>
      </c>
      <c r="B379" s="59" t="s">
        <v>5724</v>
      </c>
      <c r="C379" s="59" t="s">
        <v>5740</v>
      </c>
      <c r="D379" s="59" t="s">
        <v>125</v>
      </c>
      <c r="E379" s="59">
        <v>33993</v>
      </c>
      <c r="F379" s="59">
        <v>33993</v>
      </c>
      <c r="G379" s="59">
        <v>33993</v>
      </c>
      <c r="H379" s="59">
        <v>33993</v>
      </c>
      <c r="I379" s="59">
        <v>33993</v>
      </c>
      <c r="J379" s="59">
        <v>33993</v>
      </c>
      <c r="K379" s="59">
        <v>33993</v>
      </c>
      <c r="L379" s="59">
        <v>33993</v>
      </c>
      <c r="M379" s="59">
        <v>33993</v>
      </c>
      <c r="N379" s="59">
        <v>33993</v>
      </c>
      <c r="O379" s="59">
        <v>33993</v>
      </c>
      <c r="P379" s="59">
        <v>33993</v>
      </c>
      <c r="Q379" s="59">
        <v>33993</v>
      </c>
      <c r="R379" s="59">
        <v>33993049</v>
      </c>
      <c r="S379" s="90"/>
      <c r="T379" s="90"/>
      <c r="U379" s="91"/>
      <c r="V379" s="90"/>
      <c r="W379" s="90"/>
      <c r="X379" s="90"/>
    </row>
    <row r="380" spans="1:24" ht="13.2" x14ac:dyDescent="0.25">
      <c r="A380" s="59" t="s">
        <v>4293</v>
      </c>
      <c r="B380" s="59" t="s">
        <v>5724</v>
      </c>
      <c r="C380" s="59" t="s">
        <v>5741</v>
      </c>
      <c r="D380" s="59" t="s">
        <v>125</v>
      </c>
      <c r="E380" s="59">
        <v>978</v>
      </c>
      <c r="F380" s="59">
        <v>1188</v>
      </c>
      <c r="G380" s="59">
        <v>1189</v>
      </c>
      <c r="H380" s="59">
        <v>1189</v>
      </c>
      <c r="I380" s="59">
        <v>1211</v>
      </c>
      <c r="J380" s="59">
        <v>1211</v>
      </c>
      <c r="K380" s="59">
        <v>1211</v>
      </c>
      <c r="L380" s="59">
        <v>1211</v>
      </c>
      <c r="M380" s="59">
        <v>1211</v>
      </c>
      <c r="N380" s="59">
        <v>1211</v>
      </c>
      <c r="O380" s="59">
        <v>1211</v>
      </c>
      <c r="P380" s="59">
        <v>1211</v>
      </c>
      <c r="Q380" s="59">
        <v>1211</v>
      </c>
      <c r="R380" s="59">
        <v>1195897</v>
      </c>
      <c r="S380" s="90"/>
      <c r="T380" s="90"/>
      <c r="U380" s="91"/>
      <c r="V380" s="90"/>
      <c r="W380" s="90"/>
      <c r="X380" s="90"/>
    </row>
    <row r="381" spans="1:24" ht="13.2" x14ac:dyDescent="0.25">
      <c r="A381" s="59" t="s">
        <v>4294</v>
      </c>
      <c r="B381" s="59" t="s">
        <v>5724</v>
      </c>
      <c r="C381" s="59" t="s">
        <v>5742</v>
      </c>
      <c r="D381" s="59" t="s">
        <v>125</v>
      </c>
      <c r="E381" s="59">
        <v>10212</v>
      </c>
      <c r="F381" s="59">
        <v>10212</v>
      </c>
      <c r="G381" s="59">
        <v>10212</v>
      </c>
      <c r="H381" s="59">
        <v>10212</v>
      </c>
      <c r="I381" s="59">
        <v>10212</v>
      </c>
      <c r="J381" s="59">
        <v>10212</v>
      </c>
      <c r="K381" s="59">
        <v>10212</v>
      </c>
      <c r="L381" s="59">
        <v>10212</v>
      </c>
      <c r="M381" s="59">
        <v>10212</v>
      </c>
      <c r="N381" s="59">
        <v>10212</v>
      </c>
      <c r="O381" s="59">
        <v>10212</v>
      </c>
      <c r="P381" s="59">
        <v>10212</v>
      </c>
      <c r="Q381" s="59">
        <v>10212</v>
      </c>
      <c r="R381" s="59">
        <v>10211670</v>
      </c>
      <c r="S381" s="90"/>
      <c r="T381" s="90"/>
      <c r="U381" s="91"/>
      <c r="V381" s="90"/>
      <c r="W381" s="90"/>
      <c r="X381" s="90"/>
    </row>
    <row r="382" spans="1:24" ht="13.2" x14ac:dyDescent="0.25">
      <c r="A382" s="59" t="s">
        <v>4295</v>
      </c>
      <c r="B382" s="59" t="s">
        <v>5724</v>
      </c>
      <c r="C382" s="59" t="s">
        <v>5743</v>
      </c>
      <c r="D382" s="59" t="s">
        <v>125</v>
      </c>
      <c r="E382" s="59">
        <v>0</v>
      </c>
      <c r="F382" s="59">
        <v>0</v>
      </c>
      <c r="G382" s="59">
        <v>0</v>
      </c>
      <c r="H382" s="59">
        <v>0</v>
      </c>
      <c r="I382" s="59">
        <v>0</v>
      </c>
      <c r="J382" s="59">
        <v>0</v>
      </c>
      <c r="K382" s="59">
        <v>0</v>
      </c>
      <c r="L382" s="59">
        <v>0</v>
      </c>
      <c r="M382" s="59">
        <v>0</v>
      </c>
      <c r="N382" s="59">
        <v>0</v>
      </c>
      <c r="O382" s="59">
        <v>0</v>
      </c>
      <c r="P382" s="59">
        <v>0</v>
      </c>
      <c r="Q382" s="59">
        <v>0</v>
      </c>
      <c r="R382" s="59">
        <v>0</v>
      </c>
      <c r="S382" s="90"/>
      <c r="T382" s="90"/>
      <c r="U382" s="91"/>
      <c r="V382" s="90"/>
      <c r="W382" s="90"/>
      <c r="X382" s="90"/>
    </row>
    <row r="383" spans="1:24" ht="13.2" x14ac:dyDescent="0.25">
      <c r="A383" s="59" t="s">
        <v>4296</v>
      </c>
      <c r="B383" s="59" t="s">
        <v>5724</v>
      </c>
      <c r="C383" s="59" t="s">
        <v>5744</v>
      </c>
      <c r="D383" s="59" t="s">
        <v>125</v>
      </c>
      <c r="E383" s="59">
        <v>0</v>
      </c>
      <c r="F383" s="59">
        <v>0</v>
      </c>
      <c r="G383" s="59">
        <v>0</v>
      </c>
      <c r="H383" s="59">
        <v>0</v>
      </c>
      <c r="I383" s="59">
        <v>0</v>
      </c>
      <c r="J383" s="59">
        <v>0</v>
      </c>
      <c r="K383" s="59">
        <v>0</v>
      </c>
      <c r="L383" s="59">
        <v>0</v>
      </c>
      <c r="M383" s="59">
        <v>0</v>
      </c>
      <c r="N383" s="59">
        <v>0</v>
      </c>
      <c r="O383" s="59">
        <v>0</v>
      </c>
      <c r="P383" s="59">
        <v>0</v>
      </c>
      <c r="Q383" s="59">
        <v>0</v>
      </c>
      <c r="R383" s="59">
        <v>0</v>
      </c>
      <c r="S383" s="90"/>
      <c r="T383" s="90"/>
      <c r="U383" s="91"/>
      <c r="V383" s="90"/>
      <c r="W383" s="90"/>
      <c r="X383" s="90"/>
    </row>
    <row r="384" spans="1:24" ht="13.2" x14ac:dyDescent="0.25">
      <c r="A384" s="59" t="s">
        <v>4297</v>
      </c>
      <c r="B384" s="59" t="s">
        <v>5724</v>
      </c>
      <c r="C384" s="59" t="s">
        <v>5745</v>
      </c>
      <c r="D384" s="59" t="s">
        <v>125</v>
      </c>
      <c r="E384" s="59">
        <v>1134</v>
      </c>
      <c r="F384" s="59">
        <v>1134</v>
      </c>
      <c r="G384" s="59">
        <v>1134</v>
      </c>
      <c r="H384" s="59">
        <v>1134</v>
      </c>
      <c r="I384" s="59">
        <v>1134</v>
      </c>
      <c r="J384" s="59">
        <v>1134</v>
      </c>
      <c r="K384" s="59">
        <v>1134</v>
      </c>
      <c r="L384" s="59">
        <v>1134</v>
      </c>
      <c r="M384" s="59">
        <v>1134</v>
      </c>
      <c r="N384" s="59">
        <v>1134</v>
      </c>
      <c r="O384" s="59">
        <v>1134</v>
      </c>
      <c r="P384" s="59">
        <v>1134</v>
      </c>
      <c r="Q384" s="59">
        <v>1134</v>
      </c>
      <c r="R384" s="59">
        <v>1133740</v>
      </c>
      <c r="S384" s="90"/>
      <c r="T384" s="90"/>
      <c r="U384" s="91"/>
      <c r="V384" s="90"/>
      <c r="W384" s="90"/>
      <c r="X384" s="90"/>
    </row>
    <row r="385" spans="1:24" ht="13.2" x14ac:dyDescent="0.25">
      <c r="A385" s="59" t="s">
        <v>4298</v>
      </c>
      <c r="B385" s="59" t="s">
        <v>5724</v>
      </c>
      <c r="C385" s="59" t="s">
        <v>5746</v>
      </c>
      <c r="D385" s="59" t="s">
        <v>125</v>
      </c>
      <c r="E385" s="59">
        <v>2585</v>
      </c>
      <c r="F385" s="59">
        <v>2585</v>
      </c>
      <c r="G385" s="59">
        <v>2585</v>
      </c>
      <c r="H385" s="59">
        <v>2585</v>
      </c>
      <c r="I385" s="59">
        <v>2585</v>
      </c>
      <c r="J385" s="59">
        <v>2585</v>
      </c>
      <c r="K385" s="59">
        <v>2585</v>
      </c>
      <c r="L385" s="59">
        <v>2585</v>
      </c>
      <c r="M385" s="59">
        <v>2585</v>
      </c>
      <c r="N385" s="59">
        <v>2585</v>
      </c>
      <c r="O385" s="59">
        <v>2585</v>
      </c>
      <c r="P385" s="59">
        <v>2585</v>
      </c>
      <c r="Q385" s="59">
        <v>2585</v>
      </c>
      <c r="R385" s="59">
        <v>2585068</v>
      </c>
      <c r="S385" s="90"/>
      <c r="T385" s="90"/>
      <c r="U385" s="91"/>
      <c r="V385" s="90"/>
      <c r="W385" s="90"/>
      <c r="X385" s="90"/>
    </row>
    <row r="386" spans="1:24" ht="13.2" x14ac:dyDescent="0.25">
      <c r="A386" s="59" t="s">
        <v>4299</v>
      </c>
      <c r="B386" s="59" t="s">
        <v>5724</v>
      </c>
      <c r="C386" s="59" t="s">
        <v>5747</v>
      </c>
      <c r="D386" s="59" t="s">
        <v>125</v>
      </c>
      <c r="E386" s="59">
        <v>0</v>
      </c>
      <c r="F386" s="59">
        <v>0</v>
      </c>
      <c r="G386" s="59">
        <v>0</v>
      </c>
      <c r="H386" s="59">
        <v>0</v>
      </c>
      <c r="I386" s="59">
        <v>0</v>
      </c>
      <c r="J386" s="59">
        <v>0</v>
      </c>
      <c r="K386" s="59">
        <v>0</v>
      </c>
      <c r="L386" s="59">
        <v>0</v>
      </c>
      <c r="M386" s="59">
        <v>0</v>
      </c>
      <c r="N386" s="59">
        <v>0</v>
      </c>
      <c r="O386" s="59">
        <v>0</v>
      </c>
      <c r="P386" s="59">
        <v>0</v>
      </c>
      <c r="Q386" s="59">
        <v>0</v>
      </c>
      <c r="R386" s="59">
        <v>0</v>
      </c>
      <c r="S386" s="90"/>
      <c r="T386" s="90"/>
      <c r="U386" s="91"/>
      <c r="V386" s="90"/>
      <c r="W386" s="90"/>
      <c r="X386" s="90"/>
    </row>
    <row r="387" spans="1:24" ht="13.2" x14ac:dyDescent="0.25">
      <c r="A387" s="59" t="s">
        <v>4300</v>
      </c>
      <c r="B387" s="59" t="s">
        <v>5724</v>
      </c>
      <c r="C387" s="59" t="s">
        <v>5748</v>
      </c>
      <c r="D387" s="59" t="s">
        <v>125</v>
      </c>
      <c r="E387" s="59">
        <v>0</v>
      </c>
      <c r="F387" s="59">
        <v>0</v>
      </c>
      <c r="G387" s="59">
        <v>0</v>
      </c>
      <c r="H387" s="59">
        <v>0</v>
      </c>
      <c r="I387" s="59">
        <v>0</v>
      </c>
      <c r="J387" s="59">
        <v>0</v>
      </c>
      <c r="K387" s="59">
        <v>0</v>
      </c>
      <c r="L387" s="59">
        <v>0</v>
      </c>
      <c r="M387" s="59">
        <v>0</v>
      </c>
      <c r="N387" s="59">
        <v>0</v>
      </c>
      <c r="O387" s="59">
        <v>0</v>
      </c>
      <c r="P387" s="59">
        <v>0</v>
      </c>
      <c r="Q387" s="59">
        <v>0</v>
      </c>
      <c r="R387" s="59">
        <v>0</v>
      </c>
      <c r="S387" s="90"/>
      <c r="T387" s="90"/>
      <c r="U387" s="91"/>
      <c r="V387" s="90"/>
      <c r="W387" s="90"/>
      <c r="X387" s="90"/>
    </row>
    <row r="388" spans="1:24" ht="13.2" x14ac:dyDescent="0.25">
      <c r="A388" s="59" t="s">
        <v>4301</v>
      </c>
      <c r="B388" s="59" t="s">
        <v>5724</v>
      </c>
      <c r="C388" s="59" t="s">
        <v>5749</v>
      </c>
      <c r="D388" s="59" t="s">
        <v>125</v>
      </c>
      <c r="E388" s="59">
        <v>1161</v>
      </c>
      <c r="F388" s="59">
        <v>1161</v>
      </c>
      <c r="G388" s="59">
        <v>1161</v>
      </c>
      <c r="H388" s="59">
        <v>1161</v>
      </c>
      <c r="I388" s="59">
        <v>1161</v>
      </c>
      <c r="J388" s="59">
        <v>1161</v>
      </c>
      <c r="K388" s="59">
        <v>1161</v>
      </c>
      <c r="L388" s="59">
        <v>1161</v>
      </c>
      <c r="M388" s="59">
        <v>1486</v>
      </c>
      <c r="N388" s="59">
        <v>1487</v>
      </c>
      <c r="O388" s="59">
        <v>1487</v>
      </c>
      <c r="P388" s="59">
        <v>1487</v>
      </c>
      <c r="Q388" s="59">
        <v>1487</v>
      </c>
      <c r="R388" s="59">
        <v>1283358</v>
      </c>
      <c r="S388" s="90"/>
      <c r="T388" s="90"/>
      <c r="U388" s="91"/>
      <c r="V388" s="90"/>
      <c r="W388" s="90"/>
      <c r="X388" s="90"/>
    </row>
    <row r="389" spans="1:24" ht="13.2" x14ac:dyDescent="0.25">
      <c r="A389" s="59" t="s">
        <v>4302</v>
      </c>
      <c r="B389" s="59" t="s">
        <v>5724</v>
      </c>
      <c r="C389" s="59" t="s">
        <v>5750</v>
      </c>
      <c r="D389" s="59" t="s">
        <v>125</v>
      </c>
      <c r="E389" s="59">
        <v>0</v>
      </c>
      <c r="F389" s="59">
        <v>0</v>
      </c>
      <c r="G389" s="59">
        <v>0</v>
      </c>
      <c r="H389" s="59">
        <v>0</v>
      </c>
      <c r="I389" s="59">
        <v>0</v>
      </c>
      <c r="J389" s="59">
        <v>0</v>
      </c>
      <c r="K389" s="59">
        <v>0</v>
      </c>
      <c r="L389" s="59">
        <v>0</v>
      </c>
      <c r="M389" s="59">
        <v>0</v>
      </c>
      <c r="N389" s="59">
        <v>0</v>
      </c>
      <c r="O389" s="59">
        <v>0</v>
      </c>
      <c r="P389" s="59">
        <v>0</v>
      </c>
      <c r="Q389" s="59">
        <v>0</v>
      </c>
      <c r="R389" s="59">
        <v>0</v>
      </c>
      <c r="S389" s="90"/>
      <c r="T389" s="90"/>
      <c r="U389" s="91"/>
      <c r="V389" s="90"/>
      <c r="W389" s="90"/>
      <c r="X389" s="90"/>
    </row>
    <row r="390" spans="1:24" ht="13.2" x14ac:dyDescent="0.25">
      <c r="A390" s="59" t="s">
        <v>4303</v>
      </c>
      <c r="B390" s="59" t="s">
        <v>5724</v>
      </c>
      <c r="C390" s="59" t="s">
        <v>5751</v>
      </c>
      <c r="D390" s="59" t="s">
        <v>125</v>
      </c>
      <c r="E390" s="59">
        <v>0</v>
      </c>
      <c r="F390" s="59">
        <v>0</v>
      </c>
      <c r="G390" s="59">
        <v>0</v>
      </c>
      <c r="H390" s="59">
        <v>0</v>
      </c>
      <c r="I390" s="59">
        <v>0</v>
      </c>
      <c r="J390" s="59">
        <v>0</v>
      </c>
      <c r="K390" s="59">
        <v>0</v>
      </c>
      <c r="L390" s="59">
        <v>0</v>
      </c>
      <c r="M390" s="59">
        <v>0</v>
      </c>
      <c r="N390" s="59">
        <v>0</v>
      </c>
      <c r="O390" s="59">
        <v>0</v>
      </c>
      <c r="P390" s="59">
        <v>0</v>
      </c>
      <c r="Q390" s="59">
        <v>0</v>
      </c>
      <c r="R390" s="59">
        <v>0</v>
      </c>
      <c r="S390" s="90"/>
      <c r="T390" s="90"/>
      <c r="U390" s="91"/>
      <c r="V390" s="90"/>
      <c r="W390" s="90"/>
      <c r="X390" s="90"/>
    </row>
    <row r="391" spans="1:24" ht="13.2" x14ac:dyDescent="0.25">
      <c r="A391" s="59" t="s">
        <v>4304</v>
      </c>
      <c r="B391" s="59" t="s">
        <v>5724</v>
      </c>
      <c r="C391" s="59" t="s">
        <v>5752</v>
      </c>
      <c r="D391" s="59" t="s">
        <v>125</v>
      </c>
      <c r="E391" s="59">
        <v>3413</v>
      </c>
      <c r="F391" s="59">
        <v>3413</v>
      </c>
      <c r="G391" s="59">
        <v>3413</v>
      </c>
      <c r="H391" s="59">
        <v>3413</v>
      </c>
      <c r="I391" s="59">
        <v>3413</v>
      </c>
      <c r="J391" s="59">
        <v>3413</v>
      </c>
      <c r="K391" s="59">
        <v>3413</v>
      </c>
      <c r="L391" s="59">
        <v>3413</v>
      </c>
      <c r="M391" s="59">
        <v>3413</v>
      </c>
      <c r="N391" s="59">
        <v>3413</v>
      </c>
      <c r="O391" s="59">
        <v>3413</v>
      </c>
      <c r="P391" s="59">
        <v>3413</v>
      </c>
      <c r="Q391" s="59">
        <v>3413</v>
      </c>
      <c r="R391" s="59">
        <v>3413472</v>
      </c>
      <c r="S391" s="90"/>
      <c r="T391" s="90"/>
      <c r="U391" s="91"/>
      <c r="V391" s="90"/>
      <c r="W391" s="90"/>
      <c r="X391" s="90"/>
    </row>
    <row r="392" spans="1:24" ht="13.2" x14ac:dyDescent="0.25">
      <c r="A392" s="59" t="s">
        <v>4305</v>
      </c>
      <c r="B392" s="59" t="s">
        <v>5724</v>
      </c>
      <c r="C392" s="59" t="s">
        <v>5753</v>
      </c>
      <c r="D392" s="59" t="s">
        <v>125</v>
      </c>
      <c r="E392" s="59">
        <v>31394</v>
      </c>
      <c r="F392" s="59">
        <v>31394</v>
      </c>
      <c r="G392" s="59">
        <v>31394</v>
      </c>
      <c r="H392" s="59">
        <v>31394</v>
      </c>
      <c r="I392" s="59">
        <v>31394</v>
      </c>
      <c r="J392" s="59">
        <v>31394</v>
      </c>
      <c r="K392" s="59">
        <v>31394</v>
      </c>
      <c r="L392" s="59">
        <v>31394</v>
      </c>
      <c r="M392" s="59">
        <v>31394</v>
      </c>
      <c r="N392" s="59">
        <v>31394</v>
      </c>
      <c r="O392" s="59">
        <v>31394</v>
      </c>
      <c r="P392" s="59">
        <v>31394</v>
      </c>
      <c r="Q392" s="59">
        <v>31394</v>
      </c>
      <c r="R392" s="59">
        <v>31393617</v>
      </c>
      <c r="S392" s="90"/>
      <c r="T392" s="90"/>
      <c r="U392" s="91"/>
      <c r="V392" s="90"/>
      <c r="W392" s="90"/>
      <c r="X392" s="90"/>
    </row>
    <row r="393" spans="1:24" ht="13.2" x14ac:dyDescent="0.25">
      <c r="A393" s="59" t="s">
        <v>4306</v>
      </c>
      <c r="B393" s="59" t="s">
        <v>5724</v>
      </c>
      <c r="C393" s="59" t="s">
        <v>5754</v>
      </c>
      <c r="D393" s="59" t="s">
        <v>125</v>
      </c>
      <c r="E393" s="59">
        <v>0</v>
      </c>
      <c r="F393" s="59">
        <v>0</v>
      </c>
      <c r="G393" s="59">
        <v>0</v>
      </c>
      <c r="H393" s="59">
        <v>0</v>
      </c>
      <c r="I393" s="59">
        <v>0</v>
      </c>
      <c r="J393" s="59">
        <v>0</v>
      </c>
      <c r="K393" s="59">
        <v>0</v>
      </c>
      <c r="L393" s="59">
        <v>0</v>
      </c>
      <c r="M393" s="59">
        <v>0</v>
      </c>
      <c r="N393" s="59">
        <v>0</v>
      </c>
      <c r="O393" s="59">
        <v>0</v>
      </c>
      <c r="P393" s="59">
        <v>0</v>
      </c>
      <c r="Q393" s="59">
        <v>0</v>
      </c>
      <c r="R393" s="59">
        <v>0</v>
      </c>
      <c r="S393" s="90"/>
      <c r="T393" s="90"/>
      <c r="U393" s="91"/>
      <c r="V393" s="90"/>
      <c r="W393" s="90"/>
      <c r="X393" s="90"/>
    </row>
    <row r="394" spans="1:24" ht="13.2" x14ac:dyDescent="0.25">
      <c r="A394" s="59" t="s">
        <v>4307</v>
      </c>
      <c r="B394" s="59" t="s">
        <v>5724</v>
      </c>
      <c r="C394" s="59" t="s">
        <v>5755</v>
      </c>
      <c r="D394" s="59" t="s">
        <v>125</v>
      </c>
      <c r="E394" s="59">
        <v>11885</v>
      </c>
      <c r="F394" s="59">
        <v>11885</v>
      </c>
      <c r="G394" s="59">
        <v>11885</v>
      </c>
      <c r="H394" s="59">
        <v>11885</v>
      </c>
      <c r="I394" s="59">
        <v>11885</v>
      </c>
      <c r="J394" s="59">
        <v>11885</v>
      </c>
      <c r="K394" s="59">
        <v>11885</v>
      </c>
      <c r="L394" s="59">
        <v>11885</v>
      </c>
      <c r="M394" s="59">
        <v>11885</v>
      </c>
      <c r="N394" s="59">
        <v>11885</v>
      </c>
      <c r="O394" s="59">
        <v>11885</v>
      </c>
      <c r="P394" s="59">
        <v>11885</v>
      </c>
      <c r="Q394" s="59">
        <v>11885</v>
      </c>
      <c r="R394" s="59">
        <v>11884555</v>
      </c>
      <c r="S394" s="90"/>
      <c r="T394" s="90"/>
      <c r="U394" s="91"/>
      <c r="V394" s="90"/>
      <c r="W394" s="90"/>
      <c r="X394" s="90"/>
    </row>
    <row r="395" spans="1:24" ht="13.2" x14ac:dyDescent="0.25">
      <c r="A395" s="59" t="s">
        <v>4308</v>
      </c>
      <c r="B395" s="59" t="s">
        <v>5724</v>
      </c>
      <c r="C395" s="59" t="s">
        <v>5756</v>
      </c>
      <c r="D395" s="59" t="s">
        <v>125</v>
      </c>
      <c r="E395" s="59">
        <v>0</v>
      </c>
      <c r="F395" s="59">
        <v>0</v>
      </c>
      <c r="G395" s="59">
        <v>0</v>
      </c>
      <c r="H395" s="59">
        <v>0</v>
      </c>
      <c r="I395" s="59">
        <v>0</v>
      </c>
      <c r="J395" s="59">
        <v>0</v>
      </c>
      <c r="K395" s="59">
        <v>0</v>
      </c>
      <c r="L395" s="59">
        <v>0</v>
      </c>
      <c r="M395" s="59">
        <v>0</v>
      </c>
      <c r="N395" s="59">
        <v>0</v>
      </c>
      <c r="O395" s="59">
        <v>0</v>
      </c>
      <c r="P395" s="59">
        <v>0</v>
      </c>
      <c r="Q395" s="59">
        <v>0</v>
      </c>
      <c r="R395" s="59">
        <v>0</v>
      </c>
      <c r="S395" s="90"/>
      <c r="T395" s="90"/>
      <c r="U395" s="91"/>
      <c r="V395" s="90"/>
      <c r="W395" s="90"/>
      <c r="X395" s="90"/>
    </row>
    <row r="396" spans="1:24" ht="13.2" x14ac:dyDescent="0.25">
      <c r="A396" s="59" t="s">
        <v>4309</v>
      </c>
      <c r="B396" s="59" t="s">
        <v>5724</v>
      </c>
      <c r="C396" s="59" t="s">
        <v>5757</v>
      </c>
      <c r="D396" s="59" t="s">
        <v>125</v>
      </c>
      <c r="E396" s="59">
        <v>3236</v>
      </c>
      <c r="F396" s="59">
        <v>3236</v>
      </c>
      <c r="G396" s="59">
        <v>3236</v>
      </c>
      <c r="H396" s="59">
        <v>3236</v>
      </c>
      <c r="I396" s="59">
        <v>3236</v>
      </c>
      <c r="J396" s="59">
        <v>3236</v>
      </c>
      <c r="K396" s="59">
        <v>3236</v>
      </c>
      <c r="L396" s="59">
        <v>3236</v>
      </c>
      <c r="M396" s="59">
        <v>3236</v>
      </c>
      <c r="N396" s="59">
        <v>3236</v>
      </c>
      <c r="O396" s="59">
        <v>3236</v>
      </c>
      <c r="P396" s="59">
        <v>3236</v>
      </c>
      <c r="Q396" s="59">
        <v>3236</v>
      </c>
      <c r="R396" s="59">
        <v>3235517</v>
      </c>
      <c r="S396" s="90"/>
      <c r="T396" s="90"/>
      <c r="U396" s="91"/>
      <c r="V396" s="90"/>
      <c r="W396" s="90"/>
      <c r="X396" s="90"/>
    </row>
    <row r="397" spans="1:24" ht="13.2" x14ac:dyDescent="0.25">
      <c r="A397" s="59" t="s">
        <v>4310</v>
      </c>
      <c r="B397" s="59" t="s">
        <v>5724</v>
      </c>
      <c r="C397" s="59" t="s">
        <v>5758</v>
      </c>
      <c r="D397" s="59" t="s">
        <v>125</v>
      </c>
      <c r="E397" s="59">
        <v>0</v>
      </c>
      <c r="F397" s="59">
        <v>0</v>
      </c>
      <c r="G397" s="59">
        <v>0</v>
      </c>
      <c r="H397" s="59">
        <v>0</v>
      </c>
      <c r="I397" s="59">
        <v>0</v>
      </c>
      <c r="J397" s="59">
        <v>0</v>
      </c>
      <c r="K397" s="59">
        <v>0</v>
      </c>
      <c r="L397" s="59">
        <v>0</v>
      </c>
      <c r="M397" s="59">
        <v>0</v>
      </c>
      <c r="N397" s="59">
        <v>0</v>
      </c>
      <c r="O397" s="59">
        <v>0</v>
      </c>
      <c r="P397" s="59">
        <v>0</v>
      </c>
      <c r="Q397" s="59">
        <v>0</v>
      </c>
      <c r="R397" s="59">
        <v>0</v>
      </c>
      <c r="S397" s="90"/>
      <c r="T397" s="90"/>
      <c r="U397" s="91"/>
      <c r="V397" s="90"/>
      <c r="W397" s="90"/>
      <c r="X397" s="90"/>
    </row>
    <row r="398" spans="1:24" ht="13.2" x14ac:dyDescent="0.25">
      <c r="A398" s="59" t="s">
        <v>4311</v>
      </c>
      <c r="B398" s="59" t="s">
        <v>5759</v>
      </c>
      <c r="C398" s="59" t="s">
        <v>5760</v>
      </c>
      <c r="D398" s="59" t="s">
        <v>125</v>
      </c>
      <c r="E398" s="59">
        <v>0</v>
      </c>
      <c r="F398" s="59">
        <v>0</v>
      </c>
      <c r="G398" s="59">
        <v>0</v>
      </c>
      <c r="H398" s="59">
        <v>0</v>
      </c>
      <c r="I398" s="59">
        <v>0</v>
      </c>
      <c r="J398" s="59">
        <v>0</v>
      </c>
      <c r="K398" s="59">
        <v>0</v>
      </c>
      <c r="L398" s="59">
        <v>0</v>
      </c>
      <c r="M398" s="59">
        <v>0</v>
      </c>
      <c r="N398" s="59">
        <v>0</v>
      </c>
      <c r="O398" s="59">
        <v>0</v>
      </c>
      <c r="P398" s="59">
        <v>0</v>
      </c>
      <c r="Q398" s="59">
        <v>0</v>
      </c>
      <c r="R398" s="59">
        <v>0</v>
      </c>
      <c r="S398" s="90"/>
      <c r="T398" s="90"/>
      <c r="U398" s="91"/>
      <c r="V398" s="90"/>
      <c r="W398" s="90"/>
      <c r="X398" s="90"/>
    </row>
    <row r="399" spans="1:24" ht="13.2" x14ac:dyDescent="0.25">
      <c r="A399" s="59" t="s">
        <v>4312</v>
      </c>
      <c r="B399" s="59" t="s">
        <v>5761</v>
      </c>
      <c r="C399" s="59" t="s">
        <v>5762</v>
      </c>
      <c r="D399" s="59" t="s">
        <v>125</v>
      </c>
      <c r="E399" s="59">
        <v>1014</v>
      </c>
      <c r="F399" s="59">
        <v>1014</v>
      </c>
      <c r="G399" s="59">
        <v>1014</v>
      </c>
      <c r="H399" s="59">
        <v>1014</v>
      </c>
      <c r="I399" s="59">
        <v>1014</v>
      </c>
      <c r="J399" s="59">
        <v>1014</v>
      </c>
      <c r="K399" s="59">
        <v>1014</v>
      </c>
      <c r="L399" s="59">
        <v>1014</v>
      </c>
      <c r="M399" s="59">
        <v>1014</v>
      </c>
      <c r="N399" s="59">
        <v>1014</v>
      </c>
      <c r="O399" s="59">
        <v>1014</v>
      </c>
      <c r="P399" s="59">
        <v>1014</v>
      </c>
      <c r="Q399" s="59">
        <v>1014</v>
      </c>
      <c r="R399" s="59">
        <v>1014307</v>
      </c>
      <c r="S399" s="90"/>
      <c r="T399" s="90"/>
      <c r="U399" s="91"/>
      <c r="V399" s="90"/>
      <c r="W399" s="90"/>
      <c r="X399" s="90"/>
    </row>
    <row r="400" spans="1:24" ht="13.2" x14ac:dyDescent="0.25">
      <c r="A400" s="59" t="s">
        <v>4313</v>
      </c>
      <c r="B400" s="59" t="s">
        <v>5761</v>
      </c>
      <c r="C400" s="59" t="s">
        <v>5763</v>
      </c>
      <c r="D400" s="59" t="s">
        <v>125</v>
      </c>
      <c r="E400" s="59">
        <v>0</v>
      </c>
      <c r="F400" s="59">
        <v>0</v>
      </c>
      <c r="G400" s="59">
        <v>0</v>
      </c>
      <c r="H400" s="59">
        <v>0</v>
      </c>
      <c r="I400" s="59">
        <v>0</v>
      </c>
      <c r="J400" s="59">
        <v>0</v>
      </c>
      <c r="K400" s="59">
        <v>0</v>
      </c>
      <c r="L400" s="59">
        <v>0</v>
      </c>
      <c r="M400" s="59">
        <v>0</v>
      </c>
      <c r="N400" s="59">
        <v>0</v>
      </c>
      <c r="O400" s="59">
        <v>0</v>
      </c>
      <c r="P400" s="59">
        <v>0</v>
      </c>
      <c r="Q400" s="59">
        <v>0</v>
      </c>
      <c r="R400" s="59">
        <v>0</v>
      </c>
      <c r="S400" s="90"/>
      <c r="T400" s="90"/>
      <c r="U400" s="91"/>
      <c r="V400" s="90"/>
      <c r="W400" s="90"/>
      <c r="X400" s="90"/>
    </row>
    <row r="401" spans="1:24" ht="13.2" x14ac:dyDescent="0.25">
      <c r="A401" s="59" t="s">
        <v>4314</v>
      </c>
      <c r="B401" s="59" t="s">
        <v>5761</v>
      </c>
      <c r="C401" s="59" t="s">
        <v>5764</v>
      </c>
      <c r="D401" s="59" t="s">
        <v>125</v>
      </c>
      <c r="E401" s="59">
        <v>0</v>
      </c>
      <c r="F401" s="59">
        <v>0</v>
      </c>
      <c r="G401" s="59">
        <v>0</v>
      </c>
      <c r="H401" s="59">
        <v>0</v>
      </c>
      <c r="I401" s="59">
        <v>0</v>
      </c>
      <c r="J401" s="59">
        <v>0</v>
      </c>
      <c r="K401" s="59">
        <v>0</v>
      </c>
      <c r="L401" s="59">
        <v>0</v>
      </c>
      <c r="M401" s="59">
        <v>0</v>
      </c>
      <c r="N401" s="59">
        <v>0</v>
      </c>
      <c r="O401" s="59">
        <v>0</v>
      </c>
      <c r="P401" s="59">
        <v>0</v>
      </c>
      <c r="Q401" s="59">
        <v>0</v>
      </c>
      <c r="R401" s="59">
        <v>0</v>
      </c>
      <c r="S401" s="90"/>
      <c r="T401" s="90"/>
      <c r="U401" s="91"/>
      <c r="V401" s="90"/>
      <c r="W401" s="90"/>
      <c r="X401" s="90"/>
    </row>
    <row r="402" spans="1:24" ht="13.2" x14ac:dyDescent="0.25">
      <c r="A402" s="59" t="s">
        <v>4315</v>
      </c>
      <c r="B402" s="59" t="s">
        <v>5761</v>
      </c>
      <c r="C402" s="59" t="s">
        <v>5765</v>
      </c>
      <c r="D402" s="59" t="s">
        <v>125</v>
      </c>
      <c r="E402" s="59">
        <v>476</v>
      </c>
      <c r="F402" s="59">
        <v>476</v>
      </c>
      <c r="G402" s="59">
        <v>476</v>
      </c>
      <c r="H402" s="59">
        <v>476</v>
      </c>
      <c r="I402" s="59">
        <v>476</v>
      </c>
      <c r="J402" s="59">
        <v>476</v>
      </c>
      <c r="K402" s="59">
        <v>476</v>
      </c>
      <c r="L402" s="59">
        <v>476</v>
      </c>
      <c r="M402" s="59">
        <v>476</v>
      </c>
      <c r="N402" s="59">
        <v>476</v>
      </c>
      <c r="O402" s="59">
        <v>476</v>
      </c>
      <c r="P402" s="59">
        <v>476</v>
      </c>
      <c r="Q402" s="59">
        <v>476</v>
      </c>
      <c r="R402" s="59">
        <v>476309</v>
      </c>
      <c r="S402" s="90"/>
      <c r="T402" s="90"/>
      <c r="U402" s="91"/>
      <c r="V402" s="90"/>
      <c r="W402" s="90"/>
      <c r="X402" s="90"/>
    </row>
    <row r="403" spans="1:24" ht="13.2" x14ac:dyDescent="0.25">
      <c r="A403" s="59" t="s">
        <v>4316</v>
      </c>
      <c r="B403" s="59" t="s">
        <v>5761</v>
      </c>
      <c r="C403" s="59" t="s">
        <v>5766</v>
      </c>
      <c r="D403" s="59" t="s">
        <v>125</v>
      </c>
      <c r="E403" s="59">
        <v>0</v>
      </c>
      <c r="F403" s="59">
        <v>0</v>
      </c>
      <c r="G403" s="59">
        <v>0</v>
      </c>
      <c r="H403" s="59">
        <v>0</v>
      </c>
      <c r="I403" s="59">
        <v>0</v>
      </c>
      <c r="J403" s="59">
        <v>0</v>
      </c>
      <c r="K403" s="59">
        <v>0</v>
      </c>
      <c r="L403" s="59">
        <v>0</v>
      </c>
      <c r="M403" s="59">
        <v>0</v>
      </c>
      <c r="N403" s="59">
        <v>0</v>
      </c>
      <c r="O403" s="59">
        <v>0</v>
      </c>
      <c r="P403" s="59">
        <v>0</v>
      </c>
      <c r="Q403" s="59">
        <v>0</v>
      </c>
      <c r="R403" s="59">
        <v>0</v>
      </c>
      <c r="S403" s="90"/>
      <c r="T403" s="90"/>
      <c r="U403" s="91"/>
      <c r="V403" s="90"/>
      <c r="W403" s="90"/>
      <c r="X403" s="90"/>
    </row>
    <row r="404" spans="1:24" ht="13.2" x14ac:dyDescent="0.25">
      <c r="A404" s="59" t="s">
        <v>4317</v>
      </c>
      <c r="B404" s="59" t="s">
        <v>5761</v>
      </c>
      <c r="C404" s="59" t="s">
        <v>5767</v>
      </c>
      <c r="D404" s="59" t="s">
        <v>125</v>
      </c>
      <c r="E404" s="59">
        <v>8122</v>
      </c>
      <c r="F404" s="59">
        <v>8122</v>
      </c>
      <c r="G404" s="59">
        <v>8122</v>
      </c>
      <c r="H404" s="59">
        <v>8122</v>
      </c>
      <c r="I404" s="59">
        <v>8122</v>
      </c>
      <c r="J404" s="59">
        <v>8122</v>
      </c>
      <c r="K404" s="59">
        <v>8122</v>
      </c>
      <c r="L404" s="59">
        <v>8122</v>
      </c>
      <c r="M404" s="59">
        <v>8122</v>
      </c>
      <c r="N404" s="59">
        <v>8122</v>
      </c>
      <c r="O404" s="59">
        <v>8122</v>
      </c>
      <c r="P404" s="59">
        <v>8122</v>
      </c>
      <c r="Q404" s="59">
        <v>8348</v>
      </c>
      <c r="R404" s="59">
        <v>8131078</v>
      </c>
      <c r="S404" s="90"/>
      <c r="T404" s="90"/>
      <c r="U404" s="91"/>
      <c r="V404" s="90"/>
      <c r="W404" s="90"/>
      <c r="X404" s="90"/>
    </row>
    <row r="405" spans="1:24" ht="13.2" x14ac:dyDescent="0.25">
      <c r="A405" s="59" t="s">
        <v>4318</v>
      </c>
      <c r="B405" s="59" t="s">
        <v>5761</v>
      </c>
      <c r="C405" s="59" t="s">
        <v>5768</v>
      </c>
      <c r="D405" s="59" t="s">
        <v>125</v>
      </c>
      <c r="E405" s="59">
        <v>0</v>
      </c>
      <c r="F405" s="59">
        <v>0</v>
      </c>
      <c r="G405" s="59">
        <v>0</v>
      </c>
      <c r="H405" s="59">
        <v>0</v>
      </c>
      <c r="I405" s="59">
        <v>0</v>
      </c>
      <c r="J405" s="59">
        <v>0</v>
      </c>
      <c r="K405" s="59">
        <v>0</v>
      </c>
      <c r="L405" s="59">
        <v>0</v>
      </c>
      <c r="M405" s="59">
        <v>0</v>
      </c>
      <c r="N405" s="59">
        <v>0</v>
      </c>
      <c r="O405" s="59">
        <v>0</v>
      </c>
      <c r="P405" s="59">
        <v>0</v>
      </c>
      <c r="Q405" s="59">
        <v>0</v>
      </c>
      <c r="R405" s="59">
        <v>0</v>
      </c>
      <c r="S405" s="90"/>
      <c r="T405" s="90"/>
      <c r="U405" s="91"/>
      <c r="V405" s="90"/>
      <c r="W405" s="90"/>
      <c r="X405" s="90"/>
    </row>
    <row r="406" spans="1:24" ht="13.2" x14ac:dyDescent="0.25">
      <c r="A406" s="59" t="s">
        <v>4319</v>
      </c>
      <c r="B406" s="59" t="s">
        <v>5761</v>
      </c>
      <c r="C406" s="59" t="s">
        <v>5769</v>
      </c>
      <c r="D406" s="59" t="s">
        <v>125</v>
      </c>
      <c r="E406" s="59">
        <v>418</v>
      </c>
      <c r="F406" s="59">
        <v>418</v>
      </c>
      <c r="G406" s="59">
        <v>418</v>
      </c>
      <c r="H406" s="59">
        <v>418</v>
      </c>
      <c r="I406" s="59">
        <v>418</v>
      </c>
      <c r="J406" s="59">
        <v>418</v>
      </c>
      <c r="K406" s="59">
        <v>418</v>
      </c>
      <c r="L406" s="59">
        <v>418</v>
      </c>
      <c r="M406" s="59">
        <v>418</v>
      </c>
      <c r="N406" s="59">
        <v>418</v>
      </c>
      <c r="O406" s="59">
        <v>418</v>
      </c>
      <c r="P406" s="59">
        <v>418</v>
      </c>
      <c r="Q406" s="59">
        <v>418</v>
      </c>
      <c r="R406" s="59">
        <v>418443</v>
      </c>
      <c r="S406" s="90"/>
      <c r="T406" s="90"/>
      <c r="U406" s="91"/>
      <c r="V406" s="90"/>
      <c r="W406" s="90"/>
      <c r="X406" s="90"/>
    </row>
    <row r="407" spans="1:24" ht="13.2" x14ac:dyDescent="0.25">
      <c r="A407" s="59" t="s">
        <v>4320</v>
      </c>
      <c r="B407" s="59" t="s">
        <v>5761</v>
      </c>
      <c r="C407" s="59" t="s">
        <v>5770</v>
      </c>
      <c r="D407" s="59" t="s">
        <v>125</v>
      </c>
      <c r="E407" s="59">
        <v>0</v>
      </c>
      <c r="F407" s="59">
        <v>0</v>
      </c>
      <c r="G407" s="59">
        <v>0</v>
      </c>
      <c r="H407" s="59">
        <v>0</v>
      </c>
      <c r="I407" s="59">
        <v>0</v>
      </c>
      <c r="J407" s="59">
        <v>0</v>
      </c>
      <c r="K407" s="59">
        <v>0</v>
      </c>
      <c r="L407" s="59">
        <v>0</v>
      </c>
      <c r="M407" s="59">
        <v>0</v>
      </c>
      <c r="N407" s="59">
        <v>0</v>
      </c>
      <c r="O407" s="59">
        <v>0</v>
      </c>
      <c r="P407" s="59">
        <v>0</v>
      </c>
      <c r="Q407" s="59">
        <v>0</v>
      </c>
      <c r="R407" s="59">
        <v>0</v>
      </c>
      <c r="S407" s="90"/>
      <c r="T407" s="90"/>
      <c r="U407" s="91"/>
      <c r="V407" s="90"/>
      <c r="W407" s="90"/>
      <c r="X407" s="90"/>
    </row>
    <row r="408" spans="1:24" ht="13.2" x14ac:dyDescent="0.25">
      <c r="A408" s="59" t="s">
        <v>4321</v>
      </c>
      <c r="B408" s="59" t="s">
        <v>5761</v>
      </c>
      <c r="C408" s="59" t="s">
        <v>5771</v>
      </c>
      <c r="D408" s="59" t="s">
        <v>125</v>
      </c>
      <c r="E408" s="59">
        <v>1805</v>
      </c>
      <c r="F408" s="59">
        <v>1805</v>
      </c>
      <c r="G408" s="59">
        <v>1805</v>
      </c>
      <c r="H408" s="59">
        <v>1805</v>
      </c>
      <c r="I408" s="59">
        <v>1805</v>
      </c>
      <c r="J408" s="59">
        <v>1805</v>
      </c>
      <c r="K408" s="59">
        <v>1805</v>
      </c>
      <c r="L408" s="59">
        <v>1805</v>
      </c>
      <c r="M408" s="59">
        <v>1805</v>
      </c>
      <c r="N408" s="59">
        <v>1805</v>
      </c>
      <c r="O408" s="59">
        <v>1805</v>
      </c>
      <c r="P408" s="59">
        <v>1805</v>
      </c>
      <c r="Q408" s="59">
        <v>1805</v>
      </c>
      <c r="R408" s="59">
        <v>1804663</v>
      </c>
      <c r="S408" s="90"/>
      <c r="T408" s="90"/>
      <c r="U408" s="91"/>
      <c r="V408" s="90"/>
      <c r="W408" s="90"/>
      <c r="X408" s="90"/>
    </row>
    <row r="409" spans="1:24" ht="13.2" x14ac:dyDescent="0.25">
      <c r="A409" s="59" t="s">
        <v>4322</v>
      </c>
      <c r="B409" s="59" t="s">
        <v>5761</v>
      </c>
      <c r="C409" s="59" t="s">
        <v>5772</v>
      </c>
      <c r="D409" s="59" t="s">
        <v>125</v>
      </c>
      <c r="E409" s="59">
        <v>0</v>
      </c>
      <c r="F409" s="59">
        <v>0</v>
      </c>
      <c r="G409" s="59">
        <v>0</v>
      </c>
      <c r="H409" s="59">
        <v>0</v>
      </c>
      <c r="I409" s="59">
        <v>0</v>
      </c>
      <c r="J409" s="59">
        <v>0</v>
      </c>
      <c r="K409" s="59">
        <v>0</v>
      </c>
      <c r="L409" s="59">
        <v>0</v>
      </c>
      <c r="M409" s="59">
        <v>0</v>
      </c>
      <c r="N409" s="59">
        <v>0</v>
      </c>
      <c r="O409" s="59">
        <v>0</v>
      </c>
      <c r="P409" s="59">
        <v>0</v>
      </c>
      <c r="Q409" s="59">
        <v>0</v>
      </c>
      <c r="R409" s="59">
        <v>0</v>
      </c>
      <c r="S409" s="90"/>
      <c r="T409" s="90"/>
      <c r="U409" s="91"/>
      <c r="V409" s="90"/>
      <c r="W409" s="90"/>
      <c r="X409" s="90"/>
    </row>
    <row r="410" spans="1:24" ht="13.2" x14ac:dyDescent="0.25">
      <c r="A410" s="59" t="s">
        <v>4323</v>
      </c>
      <c r="B410" s="59" t="s">
        <v>5761</v>
      </c>
      <c r="C410" s="59" t="s">
        <v>5773</v>
      </c>
      <c r="D410" s="59" t="s">
        <v>125</v>
      </c>
      <c r="E410" s="59">
        <v>0</v>
      </c>
      <c r="F410" s="59">
        <v>0</v>
      </c>
      <c r="G410" s="59">
        <v>0</v>
      </c>
      <c r="H410" s="59">
        <v>0</v>
      </c>
      <c r="I410" s="59">
        <v>0</v>
      </c>
      <c r="J410" s="59">
        <v>0</v>
      </c>
      <c r="K410" s="59">
        <v>0</v>
      </c>
      <c r="L410" s="59">
        <v>0</v>
      </c>
      <c r="M410" s="59">
        <v>0</v>
      </c>
      <c r="N410" s="59">
        <v>0</v>
      </c>
      <c r="O410" s="59">
        <v>0</v>
      </c>
      <c r="P410" s="59">
        <v>0</v>
      </c>
      <c r="Q410" s="59">
        <v>0</v>
      </c>
      <c r="R410" s="59">
        <v>0</v>
      </c>
      <c r="S410" s="90"/>
      <c r="T410" s="90"/>
      <c r="U410" s="91"/>
      <c r="V410" s="90"/>
      <c r="W410" s="90"/>
      <c r="X410" s="90"/>
    </row>
    <row r="411" spans="1:24" ht="13.2" x14ac:dyDescent="0.25">
      <c r="A411" s="59" t="s">
        <v>4324</v>
      </c>
      <c r="B411" s="59" t="s">
        <v>5761</v>
      </c>
      <c r="C411" s="59" t="s">
        <v>5774</v>
      </c>
      <c r="D411" s="59" t="s">
        <v>125</v>
      </c>
      <c r="E411" s="59">
        <v>3702</v>
      </c>
      <c r="F411" s="59">
        <v>3702</v>
      </c>
      <c r="G411" s="59">
        <v>3702</v>
      </c>
      <c r="H411" s="59">
        <v>3702</v>
      </c>
      <c r="I411" s="59">
        <v>3702</v>
      </c>
      <c r="J411" s="59">
        <v>3702</v>
      </c>
      <c r="K411" s="59">
        <v>3702</v>
      </c>
      <c r="L411" s="59">
        <v>3702</v>
      </c>
      <c r="M411" s="59">
        <v>3702</v>
      </c>
      <c r="N411" s="59">
        <v>3702</v>
      </c>
      <c r="O411" s="59">
        <v>3702</v>
      </c>
      <c r="P411" s="59">
        <v>3702</v>
      </c>
      <c r="Q411" s="59">
        <v>3702</v>
      </c>
      <c r="R411" s="59">
        <v>3702107</v>
      </c>
      <c r="S411" s="90"/>
      <c r="T411" s="90"/>
      <c r="U411" s="91"/>
      <c r="V411" s="90"/>
      <c r="W411" s="90"/>
      <c r="X411" s="90"/>
    </row>
    <row r="412" spans="1:24" ht="13.2" x14ac:dyDescent="0.25">
      <c r="A412" s="59" t="s">
        <v>4325</v>
      </c>
      <c r="B412" s="59" t="s">
        <v>5761</v>
      </c>
      <c r="C412" s="59" t="s">
        <v>5775</v>
      </c>
      <c r="D412" s="59" t="s">
        <v>125</v>
      </c>
      <c r="E412" s="59">
        <v>2726</v>
      </c>
      <c r="F412" s="59">
        <v>2726</v>
      </c>
      <c r="G412" s="59">
        <v>2726</v>
      </c>
      <c r="H412" s="59">
        <v>2726</v>
      </c>
      <c r="I412" s="59">
        <v>2726</v>
      </c>
      <c r="J412" s="59">
        <v>2726</v>
      </c>
      <c r="K412" s="59">
        <v>2726</v>
      </c>
      <c r="L412" s="59">
        <v>2726</v>
      </c>
      <c r="M412" s="59">
        <v>2726</v>
      </c>
      <c r="N412" s="59">
        <v>2726</v>
      </c>
      <c r="O412" s="59">
        <v>2726</v>
      </c>
      <c r="P412" s="59">
        <v>2726</v>
      </c>
      <c r="Q412" s="59">
        <v>2726</v>
      </c>
      <c r="R412" s="59">
        <v>2725685</v>
      </c>
      <c r="S412" s="90"/>
      <c r="T412" s="90"/>
      <c r="U412" s="91"/>
      <c r="V412" s="90"/>
      <c r="W412" s="90"/>
      <c r="X412" s="90"/>
    </row>
    <row r="413" spans="1:24" ht="13.2" x14ac:dyDescent="0.25">
      <c r="A413" s="59" t="s">
        <v>4326</v>
      </c>
      <c r="B413" s="59" t="s">
        <v>5761</v>
      </c>
      <c r="C413" s="59" t="s">
        <v>5776</v>
      </c>
      <c r="D413" s="59" t="s">
        <v>125</v>
      </c>
      <c r="E413" s="59">
        <v>0</v>
      </c>
      <c r="F413" s="59">
        <v>0</v>
      </c>
      <c r="G413" s="59">
        <v>0</v>
      </c>
      <c r="H413" s="59">
        <v>0</v>
      </c>
      <c r="I413" s="59">
        <v>0</v>
      </c>
      <c r="J413" s="59">
        <v>0</v>
      </c>
      <c r="K413" s="59">
        <v>0</v>
      </c>
      <c r="L413" s="59">
        <v>0</v>
      </c>
      <c r="M413" s="59">
        <v>0</v>
      </c>
      <c r="N413" s="59">
        <v>0</v>
      </c>
      <c r="O413" s="59">
        <v>0</v>
      </c>
      <c r="P413" s="59">
        <v>0</v>
      </c>
      <c r="Q413" s="59">
        <v>0</v>
      </c>
      <c r="R413" s="59">
        <v>0</v>
      </c>
      <c r="S413" s="90"/>
      <c r="T413" s="90"/>
      <c r="U413" s="91"/>
      <c r="V413" s="90"/>
      <c r="W413" s="90"/>
      <c r="X413" s="90"/>
    </row>
    <row r="414" spans="1:24" ht="13.2" x14ac:dyDescent="0.25">
      <c r="A414" s="59" t="s">
        <v>4327</v>
      </c>
      <c r="B414" s="59" t="s">
        <v>5761</v>
      </c>
      <c r="C414" s="59" t="s">
        <v>5777</v>
      </c>
      <c r="D414" s="59" t="s">
        <v>125</v>
      </c>
      <c r="E414" s="59">
        <v>1888</v>
      </c>
      <c r="F414" s="59">
        <v>1888</v>
      </c>
      <c r="G414" s="59">
        <v>1888</v>
      </c>
      <c r="H414" s="59">
        <v>1888</v>
      </c>
      <c r="I414" s="59">
        <v>1888</v>
      </c>
      <c r="J414" s="59">
        <v>1888</v>
      </c>
      <c r="K414" s="59">
        <v>1888</v>
      </c>
      <c r="L414" s="59">
        <v>1888</v>
      </c>
      <c r="M414" s="59">
        <v>1888</v>
      </c>
      <c r="N414" s="59">
        <v>1888</v>
      </c>
      <c r="O414" s="59">
        <v>1888</v>
      </c>
      <c r="P414" s="59">
        <v>1888</v>
      </c>
      <c r="Q414" s="59">
        <v>1888</v>
      </c>
      <c r="R414" s="59">
        <v>1887875</v>
      </c>
      <c r="S414" s="90"/>
      <c r="T414" s="90"/>
      <c r="U414" s="91"/>
      <c r="V414" s="90"/>
      <c r="W414" s="90"/>
      <c r="X414" s="90"/>
    </row>
    <row r="415" spans="1:24" ht="13.2" x14ac:dyDescent="0.25">
      <c r="A415" s="59" t="s">
        <v>4328</v>
      </c>
      <c r="B415" s="59" t="s">
        <v>5761</v>
      </c>
      <c r="C415" s="59" t="s">
        <v>5778</v>
      </c>
      <c r="D415" s="59" t="s">
        <v>125</v>
      </c>
      <c r="E415" s="59">
        <v>0</v>
      </c>
      <c r="F415" s="59">
        <v>0</v>
      </c>
      <c r="G415" s="59">
        <v>0</v>
      </c>
      <c r="H415" s="59">
        <v>0</v>
      </c>
      <c r="I415" s="59">
        <v>0</v>
      </c>
      <c r="J415" s="59">
        <v>0</v>
      </c>
      <c r="K415" s="59">
        <v>0</v>
      </c>
      <c r="L415" s="59">
        <v>0</v>
      </c>
      <c r="M415" s="59">
        <v>0</v>
      </c>
      <c r="N415" s="59">
        <v>0</v>
      </c>
      <c r="O415" s="59">
        <v>0</v>
      </c>
      <c r="P415" s="59">
        <v>0</v>
      </c>
      <c r="Q415" s="59">
        <v>0</v>
      </c>
      <c r="R415" s="59">
        <v>0</v>
      </c>
      <c r="S415" s="90"/>
      <c r="T415" s="90"/>
      <c r="U415" s="91"/>
      <c r="V415" s="90"/>
      <c r="W415" s="90"/>
      <c r="X415" s="90"/>
    </row>
    <row r="416" spans="1:24" ht="13.2" x14ac:dyDescent="0.25">
      <c r="A416" s="59" t="s">
        <v>4329</v>
      </c>
      <c r="B416" s="59" t="s">
        <v>5761</v>
      </c>
      <c r="C416" s="59" t="s">
        <v>5779</v>
      </c>
      <c r="D416" s="59" t="s">
        <v>125</v>
      </c>
      <c r="E416" s="59">
        <v>1458</v>
      </c>
      <c r="F416" s="59">
        <v>1458</v>
      </c>
      <c r="G416" s="59">
        <v>1458</v>
      </c>
      <c r="H416" s="59">
        <v>1458</v>
      </c>
      <c r="I416" s="59">
        <v>1458</v>
      </c>
      <c r="J416" s="59">
        <v>1458</v>
      </c>
      <c r="K416" s="59">
        <v>1458</v>
      </c>
      <c r="L416" s="59">
        <v>1458</v>
      </c>
      <c r="M416" s="59">
        <v>1458</v>
      </c>
      <c r="N416" s="59">
        <v>1458</v>
      </c>
      <c r="O416" s="59">
        <v>1458</v>
      </c>
      <c r="P416" s="59">
        <v>1458</v>
      </c>
      <c r="Q416" s="59">
        <v>1458</v>
      </c>
      <c r="R416" s="59">
        <v>1457862</v>
      </c>
      <c r="S416" s="90"/>
      <c r="T416" s="90"/>
      <c r="U416" s="91"/>
      <c r="V416" s="90"/>
      <c r="W416" s="90"/>
      <c r="X416" s="90"/>
    </row>
    <row r="417" spans="1:24" ht="13.2" x14ac:dyDescent="0.25">
      <c r="A417" s="59" t="s">
        <v>4330</v>
      </c>
      <c r="B417" s="59" t="s">
        <v>5761</v>
      </c>
      <c r="C417" s="59" t="s">
        <v>5780</v>
      </c>
      <c r="D417" s="59" t="s">
        <v>125</v>
      </c>
      <c r="E417" s="59">
        <v>0</v>
      </c>
      <c r="F417" s="59">
        <v>0</v>
      </c>
      <c r="G417" s="59">
        <v>0</v>
      </c>
      <c r="H417" s="59">
        <v>0</v>
      </c>
      <c r="I417" s="59">
        <v>0</v>
      </c>
      <c r="J417" s="59">
        <v>0</v>
      </c>
      <c r="K417" s="59">
        <v>0</v>
      </c>
      <c r="L417" s="59">
        <v>0</v>
      </c>
      <c r="M417" s="59">
        <v>0</v>
      </c>
      <c r="N417" s="59">
        <v>0</v>
      </c>
      <c r="O417" s="59">
        <v>0</v>
      </c>
      <c r="P417" s="59">
        <v>0</v>
      </c>
      <c r="Q417" s="59">
        <v>0</v>
      </c>
      <c r="R417" s="59">
        <v>0</v>
      </c>
      <c r="S417" s="90"/>
      <c r="T417" s="90"/>
      <c r="U417" s="91"/>
      <c r="V417" s="90"/>
      <c r="W417" s="90"/>
      <c r="X417" s="90"/>
    </row>
    <row r="418" spans="1:24" ht="13.2" x14ac:dyDescent="0.25">
      <c r="A418" s="59" t="s">
        <v>4331</v>
      </c>
      <c r="B418" s="59" t="s">
        <v>5761</v>
      </c>
      <c r="C418" s="59" t="s">
        <v>5781</v>
      </c>
      <c r="D418" s="59" t="s">
        <v>125</v>
      </c>
      <c r="E418" s="59">
        <v>0</v>
      </c>
      <c r="F418" s="59">
        <v>0</v>
      </c>
      <c r="G418" s="59">
        <v>0</v>
      </c>
      <c r="H418" s="59">
        <v>0</v>
      </c>
      <c r="I418" s="59">
        <v>0</v>
      </c>
      <c r="J418" s="59">
        <v>0</v>
      </c>
      <c r="K418" s="59">
        <v>0</v>
      </c>
      <c r="L418" s="59">
        <v>0</v>
      </c>
      <c r="M418" s="59">
        <v>0</v>
      </c>
      <c r="N418" s="59">
        <v>0</v>
      </c>
      <c r="O418" s="59">
        <v>0</v>
      </c>
      <c r="P418" s="59">
        <v>0</v>
      </c>
      <c r="Q418" s="59">
        <v>0</v>
      </c>
      <c r="R418" s="59">
        <v>0</v>
      </c>
      <c r="S418" s="90"/>
      <c r="T418" s="90"/>
      <c r="U418" s="91"/>
      <c r="V418" s="90"/>
      <c r="W418" s="90"/>
      <c r="X418" s="90"/>
    </row>
    <row r="419" spans="1:24" ht="13.2" x14ac:dyDescent="0.25">
      <c r="A419" s="59" t="s">
        <v>4332</v>
      </c>
      <c r="B419" s="59" t="s">
        <v>5761</v>
      </c>
      <c r="C419" s="59" t="s">
        <v>5782</v>
      </c>
      <c r="D419" s="59" t="s">
        <v>125</v>
      </c>
      <c r="E419" s="59">
        <v>0</v>
      </c>
      <c r="F419" s="59">
        <v>0</v>
      </c>
      <c r="G419" s="59">
        <v>0</v>
      </c>
      <c r="H419" s="59">
        <v>0</v>
      </c>
      <c r="I419" s="59">
        <v>0</v>
      </c>
      <c r="J419" s="59">
        <v>0</v>
      </c>
      <c r="K419" s="59">
        <v>0</v>
      </c>
      <c r="L419" s="59">
        <v>0</v>
      </c>
      <c r="M419" s="59">
        <v>0</v>
      </c>
      <c r="N419" s="59">
        <v>0</v>
      </c>
      <c r="O419" s="59">
        <v>0</v>
      </c>
      <c r="P419" s="59">
        <v>0</v>
      </c>
      <c r="Q419" s="59">
        <v>0</v>
      </c>
      <c r="R419" s="59">
        <v>0</v>
      </c>
      <c r="S419" s="90"/>
      <c r="T419" s="90"/>
      <c r="U419" s="91"/>
      <c r="V419" s="90"/>
      <c r="W419" s="90"/>
      <c r="X419" s="90"/>
    </row>
    <row r="420" spans="1:24" ht="13.2" x14ac:dyDescent="0.25">
      <c r="A420" s="59" t="s">
        <v>4333</v>
      </c>
      <c r="B420" s="59" t="s">
        <v>5761</v>
      </c>
      <c r="C420" s="59" t="s">
        <v>5783</v>
      </c>
      <c r="D420" s="59" t="s">
        <v>125</v>
      </c>
      <c r="E420" s="59">
        <v>3890</v>
      </c>
      <c r="F420" s="59">
        <v>3890</v>
      </c>
      <c r="G420" s="59">
        <v>3890</v>
      </c>
      <c r="H420" s="59">
        <v>3890</v>
      </c>
      <c r="I420" s="59">
        <v>3890</v>
      </c>
      <c r="J420" s="59">
        <v>3890</v>
      </c>
      <c r="K420" s="59">
        <v>3890</v>
      </c>
      <c r="L420" s="59">
        <v>3890</v>
      </c>
      <c r="M420" s="59">
        <v>3890</v>
      </c>
      <c r="N420" s="59">
        <v>3890</v>
      </c>
      <c r="O420" s="59">
        <v>3890</v>
      </c>
      <c r="P420" s="59">
        <v>3890</v>
      </c>
      <c r="Q420" s="59">
        <v>3890</v>
      </c>
      <c r="R420" s="59">
        <v>3889943</v>
      </c>
      <c r="S420" s="90"/>
      <c r="T420" s="90"/>
      <c r="U420" s="91"/>
      <c r="V420" s="90"/>
      <c r="W420" s="90"/>
      <c r="X420" s="90"/>
    </row>
    <row r="421" spans="1:24" ht="13.2" x14ac:dyDescent="0.25">
      <c r="A421" s="59" t="s">
        <v>4334</v>
      </c>
      <c r="B421" s="59" t="s">
        <v>5761</v>
      </c>
      <c r="C421" s="59" t="s">
        <v>5784</v>
      </c>
      <c r="D421" s="59" t="s">
        <v>125</v>
      </c>
      <c r="E421" s="59">
        <v>0</v>
      </c>
      <c r="F421" s="59">
        <v>0</v>
      </c>
      <c r="G421" s="59">
        <v>0</v>
      </c>
      <c r="H421" s="59">
        <v>0</v>
      </c>
      <c r="I421" s="59">
        <v>0</v>
      </c>
      <c r="J421" s="59">
        <v>0</v>
      </c>
      <c r="K421" s="59">
        <v>0</v>
      </c>
      <c r="L421" s="59">
        <v>0</v>
      </c>
      <c r="M421" s="59">
        <v>0</v>
      </c>
      <c r="N421" s="59">
        <v>0</v>
      </c>
      <c r="O421" s="59">
        <v>0</v>
      </c>
      <c r="P421" s="59">
        <v>0</v>
      </c>
      <c r="Q421" s="59">
        <v>0</v>
      </c>
      <c r="R421" s="59">
        <v>0</v>
      </c>
      <c r="S421" s="90"/>
      <c r="T421" s="90"/>
      <c r="U421" s="91"/>
      <c r="V421" s="90"/>
      <c r="W421" s="90"/>
      <c r="X421" s="90"/>
    </row>
    <row r="422" spans="1:24" ht="13.2" x14ac:dyDescent="0.25">
      <c r="A422" s="59" t="s">
        <v>4335</v>
      </c>
      <c r="B422" s="59" t="s">
        <v>5761</v>
      </c>
      <c r="C422" s="59" t="s">
        <v>5785</v>
      </c>
      <c r="D422" s="59" t="s">
        <v>125</v>
      </c>
      <c r="E422" s="59">
        <v>0</v>
      </c>
      <c r="F422" s="59">
        <v>0</v>
      </c>
      <c r="G422" s="59">
        <v>0</v>
      </c>
      <c r="H422" s="59">
        <v>0</v>
      </c>
      <c r="I422" s="59">
        <v>0</v>
      </c>
      <c r="J422" s="59">
        <v>0</v>
      </c>
      <c r="K422" s="59">
        <v>0</v>
      </c>
      <c r="L422" s="59">
        <v>0</v>
      </c>
      <c r="M422" s="59">
        <v>0</v>
      </c>
      <c r="N422" s="59">
        <v>0</v>
      </c>
      <c r="O422" s="59">
        <v>0</v>
      </c>
      <c r="P422" s="59">
        <v>0</v>
      </c>
      <c r="Q422" s="59">
        <v>0</v>
      </c>
      <c r="R422" s="59">
        <v>0</v>
      </c>
      <c r="S422" s="90"/>
      <c r="T422" s="90"/>
      <c r="U422" s="91"/>
      <c r="V422" s="90"/>
      <c r="W422" s="90"/>
      <c r="X422" s="90"/>
    </row>
    <row r="423" spans="1:24" ht="13.2" x14ac:dyDescent="0.25">
      <c r="A423" s="59" t="s">
        <v>4336</v>
      </c>
      <c r="B423" s="59" t="s">
        <v>5761</v>
      </c>
      <c r="C423" s="59" t="s">
        <v>5786</v>
      </c>
      <c r="D423" s="59" t="s">
        <v>125</v>
      </c>
      <c r="E423" s="59">
        <v>134</v>
      </c>
      <c r="F423" s="59">
        <v>134</v>
      </c>
      <c r="G423" s="59">
        <v>134</v>
      </c>
      <c r="H423" s="59">
        <v>134</v>
      </c>
      <c r="I423" s="59">
        <v>134</v>
      </c>
      <c r="J423" s="59">
        <v>134</v>
      </c>
      <c r="K423" s="59">
        <v>134</v>
      </c>
      <c r="L423" s="59">
        <v>134</v>
      </c>
      <c r="M423" s="59">
        <v>134</v>
      </c>
      <c r="N423" s="59">
        <v>134</v>
      </c>
      <c r="O423" s="59">
        <v>134</v>
      </c>
      <c r="P423" s="59">
        <v>134</v>
      </c>
      <c r="Q423" s="59">
        <v>134</v>
      </c>
      <c r="R423" s="59">
        <v>134195</v>
      </c>
      <c r="S423" s="90"/>
      <c r="T423" s="90"/>
      <c r="U423" s="91"/>
      <c r="V423" s="90"/>
      <c r="W423" s="90"/>
      <c r="X423" s="90"/>
    </row>
    <row r="424" spans="1:24" ht="13.2" x14ac:dyDescent="0.25">
      <c r="A424" s="59" t="s">
        <v>4337</v>
      </c>
      <c r="B424" s="59" t="s">
        <v>5761</v>
      </c>
      <c r="C424" s="59" t="s">
        <v>5787</v>
      </c>
      <c r="D424" s="59" t="s">
        <v>125</v>
      </c>
      <c r="E424" s="59">
        <v>0</v>
      </c>
      <c r="F424" s="59">
        <v>0</v>
      </c>
      <c r="G424" s="59">
        <v>0</v>
      </c>
      <c r="H424" s="59">
        <v>0</v>
      </c>
      <c r="I424" s="59">
        <v>0</v>
      </c>
      <c r="J424" s="59">
        <v>0</v>
      </c>
      <c r="K424" s="59">
        <v>0</v>
      </c>
      <c r="L424" s="59">
        <v>0</v>
      </c>
      <c r="M424" s="59">
        <v>0</v>
      </c>
      <c r="N424" s="59">
        <v>0</v>
      </c>
      <c r="O424" s="59">
        <v>0</v>
      </c>
      <c r="P424" s="59">
        <v>0</v>
      </c>
      <c r="Q424" s="59">
        <v>0</v>
      </c>
      <c r="R424" s="59">
        <v>0</v>
      </c>
      <c r="S424" s="90"/>
      <c r="T424" s="90"/>
      <c r="U424" s="91"/>
      <c r="V424" s="90"/>
      <c r="W424" s="90"/>
      <c r="X424" s="90"/>
    </row>
    <row r="425" spans="1:24" ht="13.2" x14ac:dyDescent="0.25">
      <c r="A425" s="59" t="s">
        <v>4338</v>
      </c>
      <c r="B425" s="59" t="s">
        <v>5788</v>
      </c>
      <c r="C425" s="59" t="s">
        <v>5789</v>
      </c>
      <c r="D425" s="59" t="s">
        <v>125</v>
      </c>
      <c r="E425" s="59">
        <v>0</v>
      </c>
      <c r="F425" s="59">
        <v>0</v>
      </c>
      <c r="G425" s="59">
        <v>0</v>
      </c>
      <c r="H425" s="59">
        <v>0</v>
      </c>
      <c r="I425" s="59">
        <v>0</v>
      </c>
      <c r="J425" s="59">
        <v>0</v>
      </c>
      <c r="K425" s="59">
        <v>0</v>
      </c>
      <c r="L425" s="59">
        <v>0</v>
      </c>
      <c r="M425" s="59">
        <v>0</v>
      </c>
      <c r="N425" s="59">
        <v>0</v>
      </c>
      <c r="O425" s="59">
        <v>0</v>
      </c>
      <c r="P425" s="59">
        <v>0</v>
      </c>
      <c r="Q425" s="59">
        <v>0</v>
      </c>
      <c r="R425" s="59">
        <v>0</v>
      </c>
      <c r="S425" s="90"/>
      <c r="T425" s="90"/>
      <c r="U425" s="91"/>
      <c r="V425" s="90"/>
      <c r="W425" s="90"/>
      <c r="X425" s="90"/>
    </row>
    <row r="426" spans="1:24" ht="13.2" x14ac:dyDescent="0.25">
      <c r="A426" s="59" t="s">
        <v>4339</v>
      </c>
      <c r="B426" s="59" t="s">
        <v>5788</v>
      </c>
      <c r="C426" s="59" t="s">
        <v>5790</v>
      </c>
      <c r="D426" s="59" t="s">
        <v>125</v>
      </c>
      <c r="E426" s="59">
        <v>576</v>
      </c>
      <c r="F426" s="59">
        <v>576</v>
      </c>
      <c r="G426" s="59">
        <v>576</v>
      </c>
      <c r="H426" s="59">
        <v>576</v>
      </c>
      <c r="I426" s="59">
        <v>576</v>
      </c>
      <c r="J426" s="59">
        <v>576</v>
      </c>
      <c r="K426" s="59">
        <v>576</v>
      </c>
      <c r="L426" s="59">
        <v>576</v>
      </c>
      <c r="M426" s="59">
        <v>576</v>
      </c>
      <c r="N426" s="59">
        <v>576</v>
      </c>
      <c r="O426" s="59">
        <v>576</v>
      </c>
      <c r="P426" s="59">
        <v>576</v>
      </c>
      <c r="Q426" s="59">
        <v>576</v>
      </c>
      <c r="R426" s="59">
        <v>575843</v>
      </c>
      <c r="S426" s="90"/>
      <c r="T426" s="90"/>
      <c r="U426" s="91"/>
      <c r="V426" s="90"/>
      <c r="W426" s="90"/>
      <c r="X426" s="90"/>
    </row>
    <row r="427" spans="1:24" ht="13.2" x14ac:dyDescent="0.25">
      <c r="A427" s="59" t="s">
        <v>4340</v>
      </c>
      <c r="B427" s="59" t="s">
        <v>5788</v>
      </c>
      <c r="C427" s="59" t="s">
        <v>5791</v>
      </c>
      <c r="D427" s="59" t="s">
        <v>125</v>
      </c>
      <c r="E427" s="59">
        <v>0</v>
      </c>
      <c r="F427" s="59">
        <v>0</v>
      </c>
      <c r="G427" s="59">
        <v>0</v>
      </c>
      <c r="H427" s="59">
        <v>0</v>
      </c>
      <c r="I427" s="59">
        <v>0</v>
      </c>
      <c r="J427" s="59">
        <v>0</v>
      </c>
      <c r="K427" s="59">
        <v>0</v>
      </c>
      <c r="L427" s="59">
        <v>0</v>
      </c>
      <c r="M427" s="59">
        <v>0</v>
      </c>
      <c r="N427" s="59">
        <v>0</v>
      </c>
      <c r="O427" s="59">
        <v>0</v>
      </c>
      <c r="P427" s="59">
        <v>0</v>
      </c>
      <c r="Q427" s="59">
        <v>0</v>
      </c>
      <c r="R427" s="59">
        <v>0</v>
      </c>
      <c r="S427" s="90"/>
      <c r="T427" s="90"/>
      <c r="U427" s="91"/>
      <c r="V427" s="90"/>
      <c r="W427" s="90"/>
      <c r="X427" s="90"/>
    </row>
    <row r="428" spans="1:24" ht="13.2" x14ac:dyDescent="0.25">
      <c r="A428" s="59" t="s">
        <v>4341</v>
      </c>
      <c r="B428" s="59" t="s">
        <v>5788</v>
      </c>
      <c r="C428" s="59" t="s">
        <v>5792</v>
      </c>
      <c r="D428" s="59" t="s">
        <v>125</v>
      </c>
      <c r="E428" s="59">
        <v>29941</v>
      </c>
      <c r="F428" s="59">
        <v>29941</v>
      </c>
      <c r="G428" s="59">
        <v>29941</v>
      </c>
      <c r="H428" s="59">
        <v>29941</v>
      </c>
      <c r="I428" s="59">
        <v>29941</v>
      </c>
      <c r="J428" s="59">
        <v>30464</v>
      </c>
      <c r="K428" s="59">
        <v>30465</v>
      </c>
      <c r="L428" s="59">
        <v>30465</v>
      </c>
      <c r="M428" s="59">
        <v>30465</v>
      </c>
      <c r="N428" s="59">
        <v>30465</v>
      </c>
      <c r="O428" s="59">
        <v>30465</v>
      </c>
      <c r="P428" s="59">
        <v>30465</v>
      </c>
      <c r="Q428" s="59">
        <v>30465</v>
      </c>
      <c r="R428" s="59">
        <v>30268382</v>
      </c>
      <c r="S428" s="90"/>
      <c r="T428" s="90"/>
      <c r="U428" s="91"/>
      <c r="V428" s="90"/>
      <c r="W428" s="90"/>
      <c r="X428" s="90"/>
    </row>
    <row r="429" spans="1:24" ht="13.2" x14ac:dyDescent="0.25">
      <c r="A429" s="59" t="s">
        <v>4342</v>
      </c>
      <c r="B429" s="59" t="s">
        <v>5788</v>
      </c>
      <c r="C429" s="59" t="s">
        <v>5793</v>
      </c>
      <c r="D429" s="59" t="s">
        <v>125</v>
      </c>
      <c r="E429" s="59">
        <v>0</v>
      </c>
      <c r="F429" s="59">
        <v>0</v>
      </c>
      <c r="G429" s="59">
        <v>0</v>
      </c>
      <c r="H429" s="59">
        <v>0</v>
      </c>
      <c r="I429" s="59">
        <v>0</v>
      </c>
      <c r="J429" s="59">
        <v>0</v>
      </c>
      <c r="K429" s="59">
        <v>0</v>
      </c>
      <c r="L429" s="59">
        <v>0</v>
      </c>
      <c r="M429" s="59">
        <v>0</v>
      </c>
      <c r="N429" s="59">
        <v>0</v>
      </c>
      <c r="O429" s="59">
        <v>0</v>
      </c>
      <c r="P429" s="59">
        <v>0</v>
      </c>
      <c r="Q429" s="59">
        <v>0</v>
      </c>
      <c r="R429" s="59">
        <v>0</v>
      </c>
      <c r="S429" s="90"/>
      <c r="T429" s="90"/>
      <c r="U429" s="91"/>
      <c r="V429" s="90"/>
      <c r="W429" s="90"/>
      <c r="X429" s="90"/>
    </row>
    <row r="430" spans="1:24" ht="13.2" x14ac:dyDescent="0.25">
      <c r="A430" s="59" t="s">
        <v>4343</v>
      </c>
      <c r="B430" s="59" t="s">
        <v>5788</v>
      </c>
      <c r="C430" s="59" t="s">
        <v>5794</v>
      </c>
      <c r="D430" s="59" t="s">
        <v>125</v>
      </c>
      <c r="E430" s="59">
        <v>45398</v>
      </c>
      <c r="F430" s="59">
        <v>45398</v>
      </c>
      <c r="G430" s="59">
        <v>45398</v>
      </c>
      <c r="H430" s="59">
        <v>45398</v>
      </c>
      <c r="I430" s="59">
        <v>45398</v>
      </c>
      <c r="J430" s="59">
        <v>45570</v>
      </c>
      <c r="K430" s="59">
        <v>45573</v>
      </c>
      <c r="L430" s="59">
        <v>45573</v>
      </c>
      <c r="M430" s="59">
        <v>45573</v>
      </c>
      <c r="N430" s="59">
        <v>45573</v>
      </c>
      <c r="O430" s="59">
        <v>45635</v>
      </c>
      <c r="P430" s="59">
        <v>45635</v>
      </c>
      <c r="Q430" s="59">
        <v>45715</v>
      </c>
      <c r="R430" s="59">
        <v>45523424</v>
      </c>
      <c r="S430" s="90"/>
      <c r="T430" s="90"/>
      <c r="U430" s="91"/>
      <c r="V430" s="90"/>
      <c r="W430" s="90"/>
      <c r="X430" s="90"/>
    </row>
    <row r="431" spans="1:24" ht="13.2" x14ac:dyDescent="0.25">
      <c r="A431" s="59" t="s">
        <v>4344</v>
      </c>
      <c r="B431" s="59" t="s">
        <v>5788</v>
      </c>
      <c r="C431" s="59" t="s">
        <v>5795</v>
      </c>
      <c r="D431" s="59" t="s">
        <v>125</v>
      </c>
      <c r="E431" s="59">
        <v>54421</v>
      </c>
      <c r="F431" s="59">
        <v>54554</v>
      </c>
      <c r="G431" s="59">
        <v>54569</v>
      </c>
      <c r="H431" s="59">
        <v>54569</v>
      </c>
      <c r="I431" s="59">
        <v>54569</v>
      </c>
      <c r="J431" s="59">
        <v>54569</v>
      </c>
      <c r="K431" s="59">
        <v>54569</v>
      </c>
      <c r="L431" s="59">
        <v>54569</v>
      </c>
      <c r="M431" s="59">
        <v>54569</v>
      </c>
      <c r="N431" s="59">
        <v>54569</v>
      </c>
      <c r="O431" s="59">
        <v>56683</v>
      </c>
      <c r="P431" s="59">
        <v>56685</v>
      </c>
      <c r="Q431" s="59">
        <v>56815</v>
      </c>
      <c r="R431" s="59">
        <v>55007632</v>
      </c>
      <c r="S431" s="90"/>
      <c r="T431" s="90"/>
      <c r="U431" s="91"/>
      <c r="V431" s="90"/>
      <c r="W431" s="90"/>
      <c r="X431" s="90"/>
    </row>
    <row r="432" spans="1:24" ht="13.2" x14ac:dyDescent="0.25">
      <c r="A432" s="59" t="s">
        <v>4345</v>
      </c>
      <c r="B432" s="59" t="s">
        <v>5788</v>
      </c>
      <c r="C432" s="59" t="s">
        <v>5796</v>
      </c>
      <c r="D432" s="59" t="s">
        <v>125</v>
      </c>
      <c r="E432" s="59">
        <v>0</v>
      </c>
      <c r="F432" s="59">
        <v>0</v>
      </c>
      <c r="G432" s="59">
        <v>0</v>
      </c>
      <c r="H432" s="59">
        <v>0</v>
      </c>
      <c r="I432" s="59">
        <v>0</v>
      </c>
      <c r="J432" s="59">
        <v>0</v>
      </c>
      <c r="K432" s="59">
        <v>0</v>
      </c>
      <c r="L432" s="59">
        <v>0</v>
      </c>
      <c r="M432" s="59">
        <v>0</v>
      </c>
      <c r="N432" s="59">
        <v>0</v>
      </c>
      <c r="O432" s="59">
        <v>0</v>
      </c>
      <c r="P432" s="59">
        <v>0</v>
      </c>
      <c r="Q432" s="59">
        <v>0</v>
      </c>
      <c r="R432" s="59">
        <v>0</v>
      </c>
      <c r="S432" s="90"/>
      <c r="T432" s="90"/>
      <c r="U432" s="91"/>
      <c r="V432" s="90"/>
      <c r="W432" s="90"/>
      <c r="X432" s="90"/>
    </row>
    <row r="433" spans="1:24" ht="13.2" x14ac:dyDescent="0.25">
      <c r="A433" s="59" t="s">
        <v>4346</v>
      </c>
      <c r="B433" s="59" t="s">
        <v>5788</v>
      </c>
      <c r="C433" s="59" t="s">
        <v>5797</v>
      </c>
      <c r="D433" s="59" t="s">
        <v>125</v>
      </c>
      <c r="E433" s="59">
        <v>0</v>
      </c>
      <c r="F433" s="59">
        <v>0</v>
      </c>
      <c r="G433" s="59">
        <v>0</v>
      </c>
      <c r="H433" s="59">
        <v>0</v>
      </c>
      <c r="I433" s="59">
        <v>0</v>
      </c>
      <c r="J433" s="59">
        <v>0</v>
      </c>
      <c r="K433" s="59">
        <v>0</v>
      </c>
      <c r="L433" s="59">
        <v>0</v>
      </c>
      <c r="M433" s="59">
        <v>0</v>
      </c>
      <c r="N433" s="59">
        <v>0</v>
      </c>
      <c r="O433" s="59">
        <v>0</v>
      </c>
      <c r="P433" s="59">
        <v>0</v>
      </c>
      <c r="Q433" s="59">
        <v>0</v>
      </c>
      <c r="R433" s="59">
        <v>0</v>
      </c>
      <c r="S433" s="90"/>
      <c r="T433" s="90"/>
      <c r="U433" s="91"/>
      <c r="V433" s="90"/>
      <c r="W433" s="90"/>
      <c r="X433" s="90"/>
    </row>
    <row r="434" spans="1:24" ht="13.2" x14ac:dyDescent="0.25">
      <c r="A434" s="59" t="s">
        <v>4347</v>
      </c>
      <c r="B434" s="59" t="s">
        <v>5788</v>
      </c>
      <c r="C434" s="59" t="s">
        <v>5798</v>
      </c>
      <c r="D434" s="59" t="s">
        <v>125</v>
      </c>
      <c r="E434" s="59">
        <v>0</v>
      </c>
      <c r="F434" s="59">
        <v>0</v>
      </c>
      <c r="G434" s="59">
        <v>0</v>
      </c>
      <c r="H434" s="59">
        <v>0</v>
      </c>
      <c r="I434" s="59">
        <v>0</v>
      </c>
      <c r="J434" s="59">
        <v>0</v>
      </c>
      <c r="K434" s="59">
        <v>0</v>
      </c>
      <c r="L434" s="59">
        <v>0</v>
      </c>
      <c r="M434" s="59">
        <v>0</v>
      </c>
      <c r="N434" s="59">
        <v>0</v>
      </c>
      <c r="O434" s="59">
        <v>0</v>
      </c>
      <c r="P434" s="59">
        <v>0</v>
      </c>
      <c r="Q434" s="59">
        <v>0</v>
      </c>
      <c r="R434" s="59">
        <v>0</v>
      </c>
      <c r="S434" s="90"/>
      <c r="T434" s="90"/>
      <c r="U434" s="91"/>
      <c r="V434" s="90"/>
      <c r="W434" s="90"/>
      <c r="X434" s="90"/>
    </row>
    <row r="435" spans="1:24" ht="13.2" x14ac:dyDescent="0.25">
      <c r="A435" s="59" t="s">
        <v>4348</v>
      </c>
      <c r="B435" s="59" t="s">
        <v>5788</v>
      </c>
      <c r="C435" s="59" t="s">
        <v>5799</v>
      </c>
      <c r="D435" s="59" t="s">
        <v>125</v>
      </c>
      <c r="E435" s="59">
        <v>0</v>
      </c>
      <c r="F435" s="59">
        <v>0</v>
      </c>
      <c r="G435" s="59">
        <v>0</v>
      </c>
      <c r="H435" s="59">
        <v>0</v>
      </c>
      <c r="I435" s="59">
        <v>0</v>
      </c>
      <c r="J435" s="59">
        <v>0</v>
      </c>
      <c r="K435" s="59">
        <v>0</v>
      </c>
      <c r="L435" s="59">
        <v>0</v>
      </c>
      <c r="M435" s="59">
        <v>0</v>
      </c>
      <c r="N435" s="59">
        <v>0</v>
      </c>
      <c r="O435" s="59">
        <v>0</v>
      </c>
      <c r="P435" s="59">
        <v>0</v>
      </c>
      <c r="Q435" s="59">
        <v>0</v>
      </c>
      <c r="R435" s="59">
        <v>0</v>
      </c>
      <c r="S435" s="90"/>
      <c r="T435" s="90"/>
      <c r="U435" s="91"/>
      <c r="V435" s="90"/>
      <c r="W435" s="90"/>
      <c r="X435" s="90"/>
    </row>
    <row r="436" spans="1:24" ht="13.2" x14ac:dyDescent="0.25">
      <c r="A436" s="59" t="s">
        <v>4349</v>
      </c>
      <c r="B436" s="59" t="s">
        <v>5788</v>
      </c>
      <c r="C436" s="59" t="s">
        <v>5800</v>
      </c>
      <c r="D436" s="59" t="s">
        <v>125</v>
      </c>
      <c r="E436" s="59">
        <v>28235</v>
      </c>
      <c r="F436" s="59">
        <v>28235</v>
      </c>
      <c r="G436" s="59">
        <v>28235</v>
      </c>
      <c r="H436" s="59">
        <v>28235</v>
      </c>
      <c r="I436" s="59">
        <v>28235</v>
      </c>
      <c r="J436" s="59">
        <v>28235</v>
      </c>
      <c r="K436" s="59">
        <v>28235</v>
      </c>
      <c r="L436" s="59">
        <v>28235</v>
      </c>
      <c r="M436" s="59">
        <v>28235</v>
      </c>
      <c r="N436" s="59">
        <v>28235</v>
      </c>
      <c r="O436" s="59">
        <v>28235</v>
      </c>
      <c r="P436" s="59">
        <v>28235</v>
      </c>
      <c r="Q436" s="59">
        <v>28235</v>
      </c>
      <c r="R436" s="59">
        <v>28235000</v>
      </c>
      <c r="S436" s="90"/>
      <c r="T436" s="90"/>
      <c r="U436" s="91"/>
      <c r="V436" s="90"/>
      <c r="W436" s="90"/>
      <c r="X436" s="90"/>
    </row>
    <row r="437" spans="1:24" ht="13.2" x14ac:dyDescent="0.25">
      <c r="A437" s="59" t="s">
        <v>4350</v>
      </c>
      <c r="B437" s="59" t="s">
        <v>5788</v>
      </c>
      <c r="C437" s="59" t="s">
        <v>5801</v>
      </c>
      <c r="D437" s="59" t="s">
        <v>125</v>
      </c>
      <c r="E437" s="59">
        <v>5815</v>
      </c>
      <c r="F437" s="59">
        <v>5815</v>
      </c>
      <c r="G437" s="59">
        <v>5815</v>
      </c>
      <c r="H437" s="59">
        <v>5815</v>
      </c>
      <c r="I437" s="59">
        <v>5815</v>
      </c>
      <c r="J437" s="59">
        <v>5878</v>
      </c>
      <c r="K437" s="59">
        <v>5878</v>
      </c>
      <c r="L437" s="59">
        <v>5878</v>
      </c>
      <c r="M437" s="59">
        <v>5878</v>
      </c>
      <c r="N437" s="59">
        <v>5892</v>
      </c>
      <c r="O437" s="59">
        <v>5922</v>
      </c>
      <c r="P437" s="59">
        <v>5922</v>
      </c>
      <c r="Q437" s="59">
        <v>8657</v>
      </c>
      <c r="R437" s="59">
        <v>5978933</v>
      </c>
      <c r="S437" s="90"/>
      <c r="T437" s="90"/>
      <c r="U437" s="91"/>
      <c r="V437" s="90"/>
      <c r="W437" s="90"/>
      <c r="X437" s="90"/>
    </row>
    <row r="438" spans="1:24" ht="13.2" x14ac:dyDescent="0.25">
      <c r="A438" s="59" t="s">
        <v>4351</v>
      </c>
      <c r="B438" s="59" t="s">
        <v>5788</v>
      </c>
      <c r="C438" s="59" t="s">
        <v>5802</v>
      </c>
      <c r="D438" s="59" t="s">
        <v>125</v>
      </c>
      <c r="E438" s="59">
        <v>0</v>
      </c>
      <c r="F438" s="59">
        <v>0</v>
      </c>
      <c r="G438" s="59">
        <v>0</v>
      </c>
      <c r="H438" s="59">
        <v>0</v>
      </c>
      <c r="I438" s="59">
        <v>0</v>
      </c>
      <c r="J438" s="59">
        <v>0</v>
      </c>
      <c r="K438" s="59">
        <v>0</v>
      </c>
      <c r="L438" s="59">
        <v>0</v>
      </c>
      <c r="M438" s="59">
        <v>0</v>
      </c>
      <c r="N438" s="59">
        <v>0</v>
      </c>
      <c r="O438" s="59">
        <v>0</v>
      </c>
      <c r="P438" s="59">
        <v>0</v>
      </c>
      <c r="Q438" s="59">
        <v>0</v>
      </c>
      <c r="R438" s="59">
        <v>0</v>
      </c>
      <c r="S438" s="90"/>
      <c r="T438" s="90"/>
      <c r="U438" s="91"/>
      <c r="V438" s="90"/>
      <c r="W438" s="90"/>
      <c r="X438" s="90"/>
    </row>
    <row r="439" spans="1:24" ht="13.2" x14ac:dyDescent="0.25">
      <c r="A439" s="59" t="s">
        <v>4352</v>
      </c>
      <c r="B439" s="59" t="s">
        <v>5788</v>
      </c>
      <c r="C439" s="59" t="s">
        <v>5803</v>
      </c>
      <c r="D439" s="59" t="s">
        <v>125</v>
      </c>
      <c r="E439" s="59">
        <v>0</v>
      </c>
      <c r="F439" s="59">
        <v>0</v>
      </c>
      <c r="G439" s="59">
        <v>0</v>
      </c>
      <c r="H439" s="59">
        <v>0</v>
      </c>
      <c r="I439" s="59">
        <v>0</v>
      </c>
      <c r="J439" s="59">
        <v>0</v>
      </c>
      <c r="K439" s="59">
        <v>0</v>
      </c>
      <c r="L439" s="59">
        <v>0</v>
      </c>
      <c r="M439" s="59">
        <v>0</v>
      </c>
      <c r="N439" s="59">
        <v>0</v>
      </c>
      <c r="O439" s="59">
        <v>0</v>
      </c>
      <c r="P439" s="59">
        <v>0</v>
      </c>
      <c r="Q439" s="59">
        <v>0</v>
      </c>
      <c r="R439" s="59">
        <v>0</v>
      </c>
      <c r="S439" s="90"/>
      <c r="T439" s="90"/>
      <c r="U439" s="91"/>
      <c r="V439" s="90"/>
      <c r="W439" s="90"/>
      <c r="X439" s="90"/>
    </row>
    <row r="440" spans="1:24" ht="13.2" x14ac:dyDescent="0.25">
      <c r="A440" s="59" t="s">
        <v>4353</v>
      </c>
      <c r="B440" s="59" t="s">
        <v>5788</v>
      </c>
      <c r="C440" s="59" t="s">
        <v>5804</v>
      </c>
      <c r="D440" s="59" t="s">
        <v>125</v>
      </c>
      <c r="E440" s="59">
        <v>10728</v>
      </c>
      <c r="F440" s="59">
        <v>10728</v>
      </c>
      <c r="G440" s="59">
        <v>10728</v>
      </c>
      <c r="H440" s="59">
        <v>10728</v>
      </c>
      <c r="I440" s="59">
        <v>10728</v>
      </c>
      <c r="J440" s="59">
        <v>10718</v>
      </c>
      <c r="K440" s="59">
        <v>10718</v>
      </c>
      <c r="L440" s="59">
        <v>10718</v>
      </c>
      <c r="M440" s="59">
        <v>10959</v>
      </c>
      <c r="N440" s="59">
        <v>10959</v>
      </c>
      <c r="O440" s="59">
        <v>10959</v>
      </c>
      <c r="P440" s="59">
        <v>10959</v>
      </c>
      <c r="Q440" s="59">
        <v>10959</v>
      </c>
      <c r="R440" s="59">
        <v>10812261</v>
      </c>
      <c r="S440" s="90"/>
      <c r="T440" s="90"/>
      <c r="U440" s="91"/>
      <c r="V440" s="90"/>
      <c r="W440" s="90"/>
      <c r="X440" s="90"/>
    </row>
    <row r="441" spans="1:24" ht="13.2" x14ac:dyDescent="0.25">
      <c r="A441" s="59" t="s">
        <v>4354</v>
      </c>
      <c r="B441" s="59" t="s">
        <v>5788</v>
      </c>
      <c r="C441" s="59" t="s">
        <v>5805</v>
      </c>
      <c r="D441" s="59" t="s">
        <v>125</v>
      </c>
      <c r="E441" s="59">
        <v>142992</v>
      </c>
      <c r="F441" s="59">
        <v>142855</v>
      </c>
      <c r="G441" s="59">
        <v>142855</v>
      </c>
      <c r="H441" s="59">
        <v>142617</v>
      </c>
      <c r="I441" s="59">
        <v>142859</v>
      </c>
      <c r="J441" s="59">
        <v>142728</v>
      </c>
      <c r="K441" s="59">
        <v>142661</v>
      </c>
      <c r="L441" s="59">
        <v>142651</v>
      </c>
      <c r="M441" s="59">
        <v>142490</v>
      </c>
      <c r="N441" s="59">
        <v>142493</v>
      </c>
      <c r="O441" s="59">
        <v>142495</v>
      </c>
      <c r="P441" s="59">
        <v>142400</v>
      </c>
      <c r="Q441" s="59">
        <v>142410</v>
      </c>
      <c r="R441" s="59">
        <v>142650422</v>
      </c>
      <c r="S441" s="90"/>
      <c r="T441" s="90"/>
      <c r="U441" s="91"/>
      <c r="V441" s="90"/>
      <c r="W441" s="90"/>
      <c r="X441" s="90"/>
    </row>
    <row r="442" spans="1:24" ht="13.2" x14ac:dyDescent="0.25">
      <c r="A442" s="59" t="s">
        <v>4355</v>
      </c>
      <c r="B442" s="59" t="s">
        <v>5788</v>
      </c>
      <c r="C442" s="59" t="s">
        <v>5806</v>
      </c>
      <c r="D442" s="59" t="s">
        <v>125</v>
      </c>
      <c r="E442" s="59">
        <v>0</v>
      </c>
      <c r="F442" s="59">
        <v>0</v>
      </c>
      <c r="G442" s="59">
        <v>0</v>
      </c>
      <c r="H442" s="59">
        <v>0</v>
      </c>
      <c r="I442" s="59">
        <v>0</v>
      </c>
      <c r="J442" s="59">
        <v>0</v>
      </c>
      <c r="K442" s="59">
        <v>0</v>
      </c>
      <c r="L442" s="59">
        <v>0</v>
      </c>
      <c r="M442" s="59">
        <v>0</v>
      </c>
      <c r="N442" s="59">
        <v>0</v>
      </c>
      <c r="O442" s="59">
        <v>0</v>
      </c>
      <c r="P442" s="59">
        <v>0</v>
      </c>
      <c r="Q442" s="59">
        <v>0</v>
      </c>
      <c r="R442" s="59">
        <v>0</v>
      </c>
      <c r="S442" s="90"/>
      <c r="T442" s="90"/>
      <c r="U442" s="91"/>
      <c r="V442" s="90"/>
      <c r="W442" s="90"/>
      <c r="X442" s="90"/>
    </row>
    <row r="443" spans="1:24" ht="13.2" x14ac:dyDescent="0.25">
      <c r="A443" s="59" t="s">
        <v>4356</v>
      </c>
      <c r="B443" s="59" t="s">
        <v>5788</v>
      </c>
      <c r="C443" s="59" t="s">
        <v>5807</v>
      </c>
      <c r="D443" s="59" t="s">
        <v>125</v>
      </c>
      <c r="E443" s="59">
        <v>583464</v>
      </c>
      <c r="F443" s="59">
        <v>583486</v>
      </c>
      <c r="G443" s="59">
        <v>583480</v>
      </c>
      <c r="H443" s="59">
        <v>583464</v>
      </c>
      <c r="I443" s="59">
        <v>583489</v>
      </c>
      <c r="J443" s="59">
        <v>583441</v>
      </c>
      <c r="K443" s="59">
        <v>583205</v>
      </c>
      <c r="L443" s="59">
        <v>583217</v>
      </c>
      <c r="M443" s="59">
        <v>583188</v>
      </c>
      <c r="N443" s="59">
        <v>583209</v>
      </c>
      <c r="O443" s="59">
        <v>583416</v>
      </c>
      <c r="P443" s="59">
        <v>583094</v>
      </c>
      <c r="Q443" s="59">
        <v>583095</v>
      </c>
      <c r="R443" s="59">
        <v>583330781</v>
      </c>
      <c r="S443" s="90"/>
      <c r="T443" s="90"/>
      <c r="U443" s="91"/>
      <c r="V443" s="90"/>
      <c r="W443" s="90"/>
      <c r="X443" s="90"/>
    </row>
    <row r="444" spans="1:24" ht="13.2" x14ac:dyDescent="0.25">
      <c r="A444" s="59" t="s">
        <v>4357</v>
      </c>
      <c r="B444" s="59" t="s">
        <v>5788</v>
      </c>
      <c r="C444" s="59" t="s">
        <v>5808</v>
      </c>
      <c r="D444" s="59" t="s">
        <v>125</v>
      </c>
      <c r="E444" s="59">
        <v>0</v>
      </c>
      <c r="F444" s="59">
        <v>0</v>
      </c>
      <c r="G444" s="59">
        <v>0</v>
      </c>
      <c r="H444" s="59">
        <v>0</v>
      </c>
      <c r="I444" s="59">
        <v>0</v>
      </c>
      <c r="J444" s="59">
        <v>0</v>
      </c>
      <c r="K444" s="59">
        <v>0</v>
      </c>
      <c r="L444" s="59">
        <v>0</v>
      </c>
      <c r="M444" s="59">
        <v>0</v>
      </c>
      <c r="N444" s="59">
        <v>0</v>
      </c>
      <c r="O444" s="59">
        <v>0</v>
      </c>
      <c r="P444" s="59">
        <v>0</v>
      </c>
      <c r="Q444" s="59">
        <v>0</v>
      </c>
      <c r="R444" s="59">
        <v>0</v>
      </c>
      <c r="S444" s="90"/>
      <c r="T444" s="90"/>
      <c r="U444" s="91"/>
      <c r="V444" s="90"/>
      <c r="W444" s="90"/>
      <c r="X444" s="90"/>
    </row>
    <row r="445" spans="1:24" ht="13.2" x14ac:dyDescent="0.25">
      <c r="A445" s="59" t="s">
        <v>4358</v>
      </c>
      <c r="B445" s="59" t="s">
        <v>5788</v>
      </c>
      <c r="C445" s="59" t="s">
        <v>5809</v>
      </c>
      <c r="D445" s="59" t="s">
        <v>125</v>
      </c>
      <c r="E445" s="59">
        <v>3131</v>
      </c>
      <c r="F445" s="59">
        <v>3131</v>
      </c>
      <c r="G445" s="59">
        <v>3131</v>
      </c>
      <c r="H445" s="59">
        <v>3131</v>
      </c>
      <c r="I445" s="59">
        <v>3131</v>
      </c>
      <c r="J445" s="59">
        <v>3131</v>
      </c>
      <c r="K445" s="59">
        <v>3131</v>
      </c>
      <c r="L445" s="59">
        <v>3131</v>
      </c>
      <c r="M445" s="59">
        <v>3131</v>
      </c>
      <c r="N445" s="59">
        <v>3131</v>
      </c>
      <c r="O445" s="59">
        <v>3131</v>
      </c>
      <c r="P445" s="59">
        <v>3131</v>
      </c>
      <c r="Q445" s="59">
        <v>3131</v>
      </c>
      <c r="R445" s="59">
        <v>3130666</v>
      </c>
      <c r="S445" s="90"/>
      <c r="T445" s="90"/>
      <c r="U445" s="91"/>
      <c r="V445" s="90"/>
      <c r="W445" s="90"/>
      <c r="X445" s="90"/>
    </row>
    <row r="446" spans="1:24" ht="13.2" x14ac:dyDescent="0.25">
      <c r="A446" s="59" t="s">
        <v>4359</v>
      </c>
      <c r="B446" s="59" t="s">
        <v>5788</v>
      </c>
      <c r="C446" s="59" t="s">
        <v>5810</v>
      </c>
      <c r="D446" s="59" t="s">
        <v>125</v>
      </c>
      <c r="E446" s="59">
        <v>299548</v>
      </c>
      <c r="F446" s="59">
        <v>299560</v>
      </c>
      <c r="G446" s="59">
        <v>299551</v>
      </c>
      <c r="H446" s="59">
        <v>299610</v>
      </c>
      <c r="I446" s="59">
        <v>300215</v>
      </c>
      <c r="J446" s="59">
        <v>299588</v>
      </c>
      <c r="K446" s="59">
        <v>299596</v>
      </c>
      <c r="L446" s="59">
        <v>299621</v>
      </c>
      <c r="M446" s="59">
        <v>299660</v>
      </c>
      <c r="N446" s="59">
        <v>299744</v>
      </c>
      <c r="O446" s="59">
        <v>299758</v>
      </c>
      <c r="P446" s="59">
        <v>299673</v>
      </c>
      <c r="Q446" s="59">
        <v>299680</v>
      </c>
      <c r="R446" s="59">
        <v>299682547</v>
      </c>
      <c r="S446" s="90"/>
      <c r="T446" s="90"/>
      <c r="U446" s="91"/>
      <c r="V446" s="90"/>
      <c r="W446" s="90"/>
      <c r="X446" s="90"/>
    </row>
    <row r="447" spans="1:24" ht="13.2" x14ac:dyDescent="0.25">
      <c r="A447" s="59" t="s">
        <v>4360</v>
      </c>
      <c r="B447" s="59" t="s">
        <v>5788</v>
      </c>
      <c r="C447" s="59" t="s">
        <v>5811</v>
      </c>
      <c r="D447" s="59" t="s">
        <v>125</v>
      </c>
      <c r="E447" s="59">
        <v>0</v>
      </c>
      <c r="F447" s="59">
        <v>0</v>
      </c>
      <c r="G447" s="59">
        <v>0</v>
      </c>
      <c r="H447" s="59">
        <v>0</v>
      </c>
      <c r="I447" s="59">
        <v>0</v>
      </c>
      <c r="J447" s="59">
        <v>0</v>
      </c>
      <c r="K447" s="59">
        <v>0</v>
      </c>
      <c r="L447" s="59">
        <v>0</v>
      </c>
      <c r="M447" s="59">
        <v>0</v>
      </c>
      <c r="N447" s="59">
        <v>0</v>
      </c>
      <c r="O447" s="59">
        <v>0</v>
      </c>
      <c r="P447" s="59">
        <v>0</v>
      </c>
      <c r="Q447" s="59">
        <v>0</v>
      </c>
      <c r="R447" s="59">
        <v>0</v>
      </c>
      <c r="S447" s="90"/>
      <c r="T447" s="90"/>
      <c r="U447" s="91"/>
      <c r="V447" s="90"/>
      <c r="W447" s="90"/>
      <c r="X447" s="90"/>
    </row>
    <row r="448" spans="1:24" ht="13.2" x14ac:dyDescent="0.25">
      <c r="A448" s="59" t="s">
        <v>4361</v>
      </c>
      <c r="B448" s="59" t="s">
        <v>5788</v>
      </c>
      <c r="C448" s="59" t="s">
        <v>5812</v>
      </c>
      <c r="D448" s="59" t="s">
        <v>125</v>
      </c>
      <c r="E448" s="59">
        <v>0</v>
      </c>
      <c r="F448" s="59">
        <v>0</v>
      </c>
      <c r="G448" s="59">
        <v>0</v>
      </c>
      <c r="H448" s="59">
        <v>0</v>
      </c>
      <c r="I448" s="59">
        <v>0</v>
      </c>
      <c r="J448" s="59">
        <v>0</v>
      </c>
      <c r="K448" s="59">
        <v>0</v>
      </c>
      <c r="L448" s="59">
        <v>0</v>
      </c>
      <c r="M448" s="59">
        <v>0</v>
      </c>
      <c r="N448" s="59">
        <v>0</v>
      </c>
      <c r="O448" s="59">
        <v>0</v>
      </c>
      <c r="P448" s="59">
        <v>0</v>
      </c>
      <c r="Q448" s="59">
        <v>0</v>
      </c>
      <c r="R448" s="59">
        <v>0</v>
      </c>
      <c r="S448" s="90"/>
      <c r="T448" s="90"/>
      <c r="U448" s="91"/>
      <c r="V448" s="90"/>
      <c r="W448" s="90"/>
      <c r="X448" s="90"/>
    </row>
    <row r="449" spans="1:24" ht="13.2" x14ac:dyDescent="0.25">
      <c r="A449" s="59" t="s">
        <v>4362</v>
      </c>
      <c r="B449" s="59" t="s">
        <v>5788</v>
      </c>
      <c r="C449" s="59" t="s">
        <v>5813</v>
      </c>
      <c r="D449" s="59" t="s">
        <v>125</v>
      </c>
      <c r="E449" s="59">
        <v>67666</v>
      </c>
      <c r="F449" s="59">
        <v>67666</v>
      </c>
      <c r="G449" s="59">
        <v>67666</v>
      </c>
      <c r="H449" s="59">
        <v>67665</v>
      </c>
      <c r="I449" s="59">
        <v>67665</v>
      </c>
      <c r="J449" s="59">
        <v>67593</v>
      </c>
      <c r="K449" s="59">
        <v>67593</v>
      </c>
      <c r="L449" s="59">
        <v>67593</v>
      </c>
      <c r="M449" s="59">
        <v>67593</v>
      </c>
      <c r="N449" s="59">
        <v>67593</v>
      </c>
      <c r="O449" s="59">
        <v>67593</v>
      </c>
      <c r="P449" s="59">
        <v>67593</v>
      </c>
      <c r="Q449" s="59">
        <v>67591</v>
      </c>
      <c r="R449" s="59">
        <v>67620490</v>
      </c>
      <c r="S449" s="90"/>
      <c r="T449" s="90"/>
      <c r="U449" s="91"/>
      <c r="V449" s="90"/>
      <c r="W449" s="90"/>
      <c r="X449" s="90"/>
    </row>
    <row r="450" spans="1:24" ht="13.2" x14ac:dyDescent="0.25">
      <c r="A450" s="59" t="s">
        <v>4363</v>
      </c>
      <c r="B450" s="59" t="s">
        <v>5788</v>
      </c>
      <c r="C450" s="59" t="s">
        <v>5814</v>
      </c>
      <c r="D450" s="59" t="s">
        <v>125</v>
      </c>
      <c r="E450" s="59">
        <v>0</v>
      </c>
      <c r="F450" s="59">
        <v>0</v>
      </c>
      <c r="G450" s="59">
        <v>0</v>
      </c>
      <c r="H450" s="59">
        <v>0</v>
      </c>
      <c r="I450" s="59">
        <v>0</v>
      </c>
      <c r="J450" s="59">
        <v>0</v>
      </c>
      <c r="K450" s="59">
        <v>0</v>
      </c>
      <c r="L450" s="59">
        <v>0</v>
      </c>
      <c r="M450" s="59">
        <v>0</v>
      </c>
      <c r="N450" s="59">
        <v>0</v>
      </c>
      <c r="O450" s="59">
        <v>0</v>
      </c>
      <c r="P450" s="59">
        <v>0</v>
      </c>
      <c r="Q450" s="59">
        <v>0</v>
      </c>
      <c r="R450" s="59">
        <v>0</v>
      </c>
      <c r="S450" s="90"/>
      <c r="T450" s="90"/>
      <c r="U450" s="91"/>
      <c r="V450" s="90"/>
      <c r="W450" s="90"/>
      <c r="X450" s="90"/>
    </row>
    <row r="451" spans="1:24" ht="13.2" x14ac:dyDescent="0.25">
      <c r="A451" s="59" t="s">
        <v>4364</v>
      </c>
      <c r="B451" s="59" t="s">
        <v>5815</v>
      </c>
      <c r="C451" s="59" t="s">
        <v>5816</v>
      </c>
      <c r="D451" s="59" t="s">
        <v>125</v>
      </c>
      <c r="E451" s="59">
        <v>0</v>
      </c>
      <c r="F451" s="59">
        <v>0</v>
      </c>
      <c r="G451" s="59">
        <v>0</v>
      </c>
      <c r="H451" s="59">
        <v>0</v>
      </c>
      <c r="I451" s="59">
        <v>0</v>
      </c>
      <c r="J451" s="59">
        <v>0</v>
      </c>
      <c r="K451" s="59">
        <v>0</v>
      </c>
      <c r="L451" s="59">
        <v>0</v>
      </c>
      <c r="M451" s="59">
        <v>0</v>
      </c>
      <c r="N451" s="59">
        <v>0</v>
      </c>
      <c r="O451" s="59">
        <v>0</v>
      </c>
      <c r="P451" s="59">
        <v>0</v>
      </c>
      <c r="Q451" s="59">
        <v>0</v>
      </c>
      <c r="R451" s="59">
        <v>0</v>
      </c>
      <c r="S451" s="90"/>
      <c r="T451" s="90"/>
      <c r="U451" s="91"/>
      <c r="V451" s="90"/>
      <c r="W451" s="90"/>
      <c r="X451" s="90"/>
    </row>
    <row r="452" spans="1:24" ht="13.2" x14ac:dyDescent="0.25">
      <c r="A452" s="59" t="s">
        <v>4365</v>
      </c>
      <c r="B452" s="59" t="s">
        <v>5815</v>
      </c>
      <c r="C452" s="59" t="s">
        <v>5817</v>
      </c>
      <c r="D452" s="59" t="s">
        <v>125</v>
      </c>
      <c r="E452" s="59">
        <v>0</v>
      </c>
      <c r="F452" s="59">
        <v>0</v>
      </c>
      <c r="G452" s="59">
        <v>0</v>
      </c>
      <c r="H452" s="59">
        <v>0</v>
      </c>
      <c r="I452" s="59">
        <v>0</v>
      </c>
      <c r="J452" s="59">
        <v>0</v>
      </c>
      <c r="K452" s="59">
        <v>0</v>
      </c>
      <c r="L452" s="59">
        <v>0</v>
      </c>
      <c r="M452" s="59">
        <v>0</v>
      </c>
      <c r="N452" s="59">
        <v>0</v>
      </c>
      <c r="O452" s="59">
        <v>0</v>
      </c>
      <c r="P452" s="59">
        <v>0</v>
      </c>
      <c r="Q452" s="59">
        <v>0</v>
      </c>
      <c r="R452" s="59">
        <v>0</v>
      </c>
      <c r="S452" s="90"/>
      <c r="T452" s="90"/>
      <c r="U452" s="91"/>
      <c r="V452" s="90"/>
      <c r="W452" s="90"/>
      <c r="X452" s="90"/>
    </row>
    <row r="453" spans="1:24" ht="13.2" x14ac:dyDescent="0.25">
      <c r="A453" s="59" t="s">
        <v>4366</v>
      </c>
      <c r="B453" s="59" t="s">
        <v>5818</v>
      </c>
      <c r="C453" s="59" t="s">
        <v>5819</v>
      </c>
      <c r="D453" s="59" t="s">
        <v>125</v>
      </c>
      <c r="E453" s="59">
        <v>74376</v>
      </c>
      <c r="F453" s="59">
        <v>74376</v>
      </c>
      <c r="G453" s="59">
        <v>74376</v>
      </c>
      <c r="H453" s="59">
        <v>74376</v>
      </c>
      <c r="I453" s="59">
        <v>74376</v>
      </c>
      <c r="J453" s="59">
        <v>74376</v>
      </c>
      <c r="K453" s="59">
        <v>74376</v>
      </c>
      <c r="L453" s="59">
        <v>74376</v>
      </c>
      <c r="M453" s="59">
        <v>74376</v>
      </c>
      <c r="N453" s="59">
        <v>74335</v>
      </c>
      <c r="O453" s="59">
        <v>74343</v>
      </c>
      <c r="P453" s="59">
        <v>74357</v>
      </c>
      <c r="Q453" s="59">
        <v>75070</v>
      </c>
      <c r="R453" s="59">
        <v>74397216</v>
      </c>
      <c r="S453" s="90"/>
      <c r="T453" s="90"/>
      <c r="U453" s="91"/>
      <c r="V453" s="90"/>
      <c r="W453" s="90"/>
      <c r="X453" s="90"/>
    </row>
    <row r="454" spans="1:24" ht="13.2" x14ac:dyDescent="0.25">
      <c r="A454" s="59" t="s">
        <v>4367</v>
      </c>
      <c r="B454" s="59" t="s">
        <v>5818</v>
      </c>
      <c r="C454" s="59" t="s">
        <v>5820</v>
      </c>
      <c r="D454" s="59" t="s">
        <v>125</v>
      </c>
      <c r="E454" s="59">
        <v>0</v>
      </c>
      <c r="F454" s="59">
        <v>0</v>
      </c>
      <c r="G454" s="59">
        <v>0</v>
      </c>
      <c r="H454" s="59">
        <v>0</v>
      </c>
      <c r="I454" s="59">
        <v>0</v>
      </c>
      <c r="J454" s="59">
        <v>0</v>
      </c>
      <c r="K454" s="59">
        <v>0</v>
      </c>
      <c r="L454" s="59">
        <v>0</v>
      </c>
      <c r="M454" s="59">
        <v>0</v>
      </c>
      <c r="N454" s="59">
        <v>0</v>
      </c>
      <c r="O454" s="59">
        <v>0</v>
      </c>
      <c r="P454" s="59">
        <v>0</v>
      </c>
      <c r="Q454" s="59">
        <v>0</v>
      </c>
      <c r="R454" s="59">
        <v>0</v>
      </c>
      <c r="S454" s="90"/>
      <c r="T454" s="90"/>
      <c r="U454" s="91"/>
      <c r="V454" s="90"/>
      <c r="W454" s="90"/>
      <c r="X454" s="90"/>
    </row>
    <row r="455" spans="1:24" ht="13.2" x14ac:dyDescent="0.25">
      <c r="A455" s="59" t="s">
        <v>4368</v>
      </c>
      <c r="B455" s="59" t="s">
        <v>5818</v>
      </c>
      <c r="C455" s="59" t="s">
        <v>5821</v>
      </c>
      <c r="D455" s="59" t="s">
        <v>125</v>
      </c>
      <c r="E455" s="59">
        <v>48656</v>
      </c>
      <c r="F455" s="59">
        <v>48637</v>
      </c>
      <c r="G455" s="59">
        <v>48637</v>
      </c>
      <c r="H455" s="59">
        <v>48637</v>
      </c>
      <c r="I455" s="59">
        <v>48637</v>
      </c>
      <c r="J455" s="59">
        <v>48637</v>
      </c>
      <c r="K455" s="59">
        <v>48637</v>
      </c>
      <c r="L455" s="59">
        <v>48637</v>
      </c>
      <c r="M455" s="59">
        <v>48637</v>
      </c>
      <c r="N455" s="59">
        <v>48637</v>
      </c>
      <c r="O455" s="59">
        <v>48637</v>
      </c>
      <c r="P455" s="59">
        <v>48637</v>
      </c>
      <c r="Q455" s="59">
        <v>50590</v>
      </c>
      <c r="R455" s="59">
        <v>48718759</v>
      </c>
      <c r="S455" s="90"/>
      <c r="T455" s="90"/>
      <c r="U455" s="91"/>
      <c r="V455" s="90"/>
      <c r="W455" s="90"/>
      <c r="X455" s="90"/>
    </row>
    <row r="456" spans="1:24" ht="13.2" x14ac:dyDescent="0.25">
      <c r="A456" s="59" t="s">
        <v>4369</v>
      </c>
      <c r="B456" s="59" t="s">
        <v>5818</v>
      </c>
      <c r="C456" s="59" t="s">
        <v>5822</v>
      </c>
      <c r="D456" s="59" t="s">
        <v>125</v>
      </c>
      <c r="E456" s="59">
        <v>0</v>
      </c>
      <c r="F456" s="59">
        <v>0</v>
      </c>
      <c r="G456" s="59">
        <v>0</v>
      </c>
      <c r="H456" s="59">
        <v>0</v>
      </c>
      <c r="I456" s="59">
        <v>0</v>
      </c>
      <c r="J456" s="59">
        <v>0</v>
      </c>
      <c r="K456" s="59">
        <v>0</v>
      </c>
      <c r="L456" s="59">
        <v>0</v>
      </c>
      <c r="M456" s="59">
        <v>0</v>
      </c>
      <c r="N456" s="59">
        <v>0</v>
      </c>
      <c r="O456" s="59">
        <v>0</v>
      </c>
      <c r="P456" s="59">
        <v>0</v>
      </c>
      <c r="Q456" s="59">
        <v>0</v>
      </c>
      <c r="R456" s="59">
        <v>0</v>
      </c>
      <c r="S456" s="90"/>
      <c r="T456" s="90"/>
      <c r="U456" s="91"/>
      <c r="V456" s="90"/>
      <c r="W456" s="90"/>
      <c r="X456" s="90"/>
    </row>
    <row r="457" spans="1:24" ht="13.2" x14ac:dyDescent="0.25">
      <c r="A457" s="59" t="s">
        <v>4370</v>
      </c>
      <c r="B457" s="59" t="s">
        <v>5818</v>
      </c>
      <c r="C457" s="59" t="s">
        <v>5823</v>
      </c>
      <c r="D457" s="59" t="s">
        <v>125</v>
      </c>
      <c r="E457" s="59">
        <v>22756</v>
      </c>
      <c r="F457" s="59">
        <v>22756</v>
      </c>
      <c r="G457" s="59">
        <v>22763</v>
      </c>
      <c r="H457" s="59">
        <v>22763</v>
      </c>
      <c r="I457" s="59">
        <v>22763</v>
      </c>
      <c r="J457" s="59">
        <v>22763</v>
      </c>
      <c r="K457" s="59">
        <v>22763</v>
      </c>
      <c r="L457" s="59">
        <v>22763</v>
      </c>
      <c r="M457" s="59">
        <v>22763</v>
      </c>
      <c r="N457" s="59">
        <v>22763</v>
      </c>
      <c r="O457" s="59">
        <v>22763</v>
      </c>
      <c r="P457" s="59">
        <v>22763</v>
      </c>
      <c r="Q457" s="59">
        <v>22763</v>
      </c>
      <c r="R457" s="59">
        <v>22761972</v>
      </c>
      <c r="S457" s="90"/>
      <c r="T457" s="90"/>
      <c r="U457" s="91"/>
      <c r="V457" s="90"/>
      <c r="W457" s="90"/>
      <c r="X457" s="90"/>
    </row>
    <row r="458" spans="1:24" ht="13.2" x14ac:dyDescent="0.25">
      <c r="A458" s="59" t="s">
        <v>4371</v>
      </c>
      <c r="B458" s="59" t="s">
        <v>5818</v>
      </c>
      <c r="C458" s="59" t="s">
        <v>5824</v>
      </c>
      <c r="D458" s="59" t="s">
        <v>125</v>
      </c>
      <c r="E458" s="59">
        <v>0</v>
      </c>
      <c r="F458" s="59">
        <v>0</v>
      </c>
      <c r="G458" s="59">
        <v>0</v>
      </c>
      <c r="H458" s="59">
        <v>0</v>
      </c>
      <c r="I458" s="59">
        <v>0</v>
      </c>
      <c r="J458" s="59">
        <v>0</v>
      </c>
      <c r="K458" s="59">
        <v>0</v>
      </c>
      <c r="L458" s="59">
        <v>0</v>
      </c>
      <c r="M458" s="59">
        <v>0</v>
      </c>
      <c r="N458" s="59">
        <v>0</v>
      </c>
      <c r="O458" s="59">
        <v>0</v>
      </c>
      <c r="P458" s="59">
        <v>0</v>
      </c>
      <c r="Q458" s="59">
        <v>0</v>
      </c>
      <c r="R458" s="59">
        <v>0</v>
      </c>
      <c r="S458" s="90"/>
      <c r="T458" s="90"/>
      <c r="U458" s="91"/>
      <c r="V458" s="90"/>
      <c r="W458" s="90"/>
      <c r="X458" s="90"/>
    </row>
    <row r="459" spans="1:24" ht="13.2" x14ac:dyDescent="0.25">
      <c r="A459" s="59" t="s">
        <v>4372</v>
      </c>
      <c r="B459" s="59" t="s">
        <v>5818</v>
      </c>
      <c r="C459" s="59" t="s">
        <v>5825</v>
      </c>
      <c r="D459" s="59" t="s">
        <v>125</v>
      </c>
      <c r="E459" s="59">
        <v>39371</v>
      </c>
      <c r="F459" s="59">
        <v>39371</v>
      </c>
      <c r="G459" s="59">
        <v>39371</v>
      </c>
      <c r="H459" s="59">
        <v>39371</v>
      </c>
      <c r="I459" s="59">
        <v>39371</v>
      </c>
      <c r="J459" s="59">
        <v>39371</v>
      </c>
      <c r="K459" s="59">
        <v>39601</v>
      </c>
      <c r="L459" s="59">
        <v>40257</v>
      </c>
      <c r="M459" s="59">
        <v>40258</v>
      </c>
      <c r="N459" s="59">
        <v>40258</v>
      </c>
      <c r="O459" s="59">
        <v>40252</v>
      </c>
      <c r="P459" s="59">
        <v>40252</v>
      </c>
      <c r="Q459" s="59">
        <v>40252</v>
      </c>
      <c r="R459" s="59">
        <v>39795500</v>
      </c>
      <c r="S459" s="90"/>
      <c r="T459" s="90"/>
      <c r="U459" s="91"/>
      <c r="V459" s="90"/>
      <c r="W459" s="90"/>
      <c r="X459" s="90"/>
    </row>
    <row r="460" spans="1:24" ht="13.2" x14ac:dyDescent="0.25">
      <c r="A460" s="59" t="s">
        <v>4373</v>
      </c>
      <c r="B460" s="59" t="s">
        <v>5818</v>
      </c>
      <c r="C460" s="59" t="s">
        <v>5826</v>
      </c>
      <c r="D460" s="59" t="s">
        <v>125</v>
      </c>
      <c r="E460" s="59">
        <v>44242</v>
      </c>
      <c r="F460" s="59">
        <v>44242</v>
      </c>
      <c r="G460" s="59">
        <v>44242</v>
      </c>
      <c r="H460" s="59">
        <v>44242</v>
      </c>
      <c r="I460" s="59">
        <v>44242</v>
      </c>
      <c r="J460" s="59">
        <v>44242</v>
      </c>
      <c r="K460" s="59">
        <v>43729</v>
      </c>
      <c r="L460" s="59">
        <v>43626</v>
      </c>
      <c r="M460" s="59">
        <v>43626</v>
      </c>
      <c r="N460" s="59">
        <v>43626</v>
      </c>
      <c r="O460" s="59">
        <v>43626</v>
      </c>
      <c r="P460" s="59">
        <v>43626</v>
      </c>
      <c r="Q460" s="59">
        <v>43626</v>
      </c>
      <c r="R460" s="59">
        <v>43917086</v>
      </c>
      <c r="S460" s="90"/>
      <c r="T460" s="90"/>
      <c r="U460" s="91"/>
      <c r="V460" s="90"/>
      <c r="W460" s="90"/>
      <c r="X460" s="90"/>
    </row>
    <row r="461" spans="1:24" ht="13.2" x14ac:dyDescent="0.25">
      <c r="A461" s="59" t="s">
        <v>4374</v>
      </c>
      <c r="B461" s="59" t="s">
        <v>5818</v>
      </c>
      <c r="C461" s="59" t="s">
        <v>5827</v>
      </c>
      <c r="D461" s="59" t="s">
        <v>125</v>
      </c>
      <c r="E461" s="59">
        <v>0</v>
      </c>
      <c r="F461" s="59">
        <v>0</v>
      </c>
      <c r="G461" s="59">
        <v>0</v>
      </c>
      <c r="H461" s="59">
        <v>0</v>
      </c>
      <c r="I461" s="59">
        <v>0</v>
      </c>
      <c r="J461" s="59">
        <v>0</v>
      </c>
      <c r="K461" s="59">
        <v>0</v>
      </c>
      <c r="L461" s="59">
        <v>0</v>
      </c>
      <c r="M461" s="59">
        <v>0</v>
      </c>
      <c r="N461" s="59">
        <v>0</v>
      </c>
      <c r="O461" s="59">
        <v>0</v>
      </c>
      <c r="P461" s="59">
        <v>0</v>
      </c>
      <c r="Q461" s="59">
        <v>0</v>
      </c>
      <c r="R461" s="59">
        <v>0</v>
      </c>
      <c r="S461" s="90"/>
      <c r="T461" s="90"/>
      <c r="U461" s="91"/>
      <c r="V461" s="90"/>
      <c r="W461" s="90"/>
      <c r="X461" s="90"/>
    </row>
    <row r="462" spans="1:24" ht="13.2" x14ac:dyDescent="0.25">
      <c r="A462" s="59" t="s">
        <v>4375</v>
      </c>
      <c r="B462" s="59" t="s">
        <v>5818</v>
      </c>
      <c r="C462" s="59" t="s">
        <v>5828</v>
      </c>
      <c r="D462" s="59" t="s">
        <v>125</v>
      </c>
      <c r="E462" s="59">
        <v>23249</v>
      </c>
      <c r="F462" s="59">
        <v>23283</v>
      </c>
      <c r="G462" s="59">
        <v>23281</v>
      </c>
      <c r="H462" s="59">
        <v>23302</v>
      </c>
      <c r="I462" s="59">
        <v>23301</v>
      </c>
      <c r="J462" s="59">
        <v>23303</v>
      </c>
      <c r="K462" s="59">
        <v>23303</v>
      </c>
      <c r="L462" s="59">
        <v>23326</v>
      </c>
      <c r="M462" s="59">
        <v>23324</v>
      </c>
      <c r="N462" s="59">
        <v>23324</v>
      </c>
      <c r="O462" s="59">
        <v>23346</v>
      </c>
      <c r="P462" s="59">
        <v>23512</v>
      </c>
      <c r="Q462" s="59">
        <v>23512</v>
      </c>
      <c r="R462" s="59">
        <v>23332178</v>
      </c>
      <c r="S462" s="90"/>
      <c r="T462" s="90"/>
      <c r="U462" s="91"/>
      <c r="V462" s="90"/>
      <c r="W462" s="90"/>
      <c r="X462" s="90"/>
    </row>
    <row r="463" spans="1:24" ht="13.2" x14ac:dyDescent="0.25">
      <c r="A463" s="59" t="s">
        <v>4376</v>
      </c>
      <c r="B463" s="59" t="s">
        <v>5818</v>
      </c>
      <c r="C463" s="59" t="s">
        <v>5829</v>
      </c>
      <c r="D463" s="59" t="s">
        <v>125</v>
      </c>
      <c r="E463" s="59">
        <v>14781</v>
      </c>
      <c r="F463" s="59">
        <v>14781</v>
      </c>
      <c r="G463" s="59">
        <v>14781</v>
      </c>
      <c r="H463" s="59">
        <v>14781</v>
      </c>
      <c r="I463" s="59">
        <v>14781</v>
      </c>
      <c r="J463" s="59">
        <v>14781</v>
      </c>
      <c r="K463" s="59">
        <v>14861</v>
      </c>
      <c r="L463" s="59">
        <v>14781</v>
      </c>
      <c r="M463" s="59">
        <v>14781</v>
      </c>
      <c r="N463" s="59">
        <v>14781</v>
      </c>
      <c r="O463" s="59">
        <v>14781</v>
      </c>
      <c r="P463" s="59">
        <v>14781</v>
      </c>
      <c r="Q463" s="59">
        <v>14781</v>
      </c>
      <c r="R463" s="59">
        <v>14787976</v>
      </c>
      <c r="S463" s="90"/>
      <c r="T463" s="90"/>
      <c r="U463" s="91"/>
      <c r="V463" s="90"/>
      <c r="W463" s="90"/>
      <c r="X463" s="90"/>
    </row>
    <row r="464" spans="1:24" ht="13.2" x14ac:dyDescent="0.25">
      <c r="A464" s="59" t="s">
        <v>4377</v>
      </c>
      <c r="B464" s="59" t="s">
        <v>5818</v>
      </c>
      <c r="C464" s="59" t="s">
        <v>5830</v>
      </c>
      <c r="D464" s="59" t="s">
        <v>125</v>
      </c>
      <c r="E464" s="59">
        <v>0</v>
      </c>
      <c r="F464" s="59">
        <v>0</v>
      </c>
      <c r="G464" s="59">
        <v>0</v>
      </c>
      <c r="H464" s="59">
        <v>0</v>
      </c>
      <c r="I464" s="59">
        <v>0</v>
      </c>
      <c r="J464" s="59">
        <v>0</v>
      </c>
      <c r="K464" s="59">
        <v>0</v>
      </c>
      <c r="L464" s="59">
        <v>0</v>
      </c>
      <c r="M464" s="59">
        <v>0</v>
      </c>
      <c r="N464" s="59">
        <v>0</v>
      </c>
      <c r="O464" s="59">
        <v>0</v>
      </c>
      <c r="P464" s="59">
        <v>0</v>
      </c>
      <c r="Q464" s="59">
        <v>0</v>
      </c>
      <c r="R464" s="59">
        <v>0</v>
      </c>
      <c r="S464" s="90"/>
      <c r="T464" s="90"/>
      <c r="U464" s="91"/>
      <c r="V464" s="90"/>
      <c r="W464" s="90"/>
      <c r="X464" s="90"/>
    </row>
    <row r="465" spans="1:24" ht="13.2" x14ac:dyDescent="0.25">
      <c r="A465" s="59" t="s">
        <v>4378</v>
      </c>
      <c r="B465" s="59" t="s">
        <v>5818</v>
      </c>
      <c r="C465" s="59" t="s">
        <v>5831</v>
      </c>
      <c r="D465" s="59" t="s">
        <v>125</v>
      </c>
      <c r="E465" s="59">
        <v>7769</v>
      </c>
      <c r="F465" s="59">
        <v>7769</v>
      </c>
      <c r="G465" s="59">
        <v>7769</v>
      </c>
      <c r="H465" s="59">
        <v>7770</v>
      </c>
      <c r="I465" s="59">
        <v>7770</v>
      </c>
      <c r="J465" s="59">
        <v>8310</v>
      </c>
      <c r="K465" s="59">
        <v>8316</v>
      </c>
      <c r="L465" s="59">
        <v>8311</v>
      </c>
      <c r="M465" s="59">
        <v>8311</v>
      </c>
      <c r="N465" s="59">
        <v>8311</v>
      </c>
      <c r="O465" s="59">
        <v>8311</v>
      </c>
      <c r="P465" s="59">
        <v>9117</v>
      </c>
      <c r="Q465" s="59">
        <v>9205</v>
      </c>
      <c r="R465" s="59">
        <v>8212516</v>
      </c>
      <c r="S465" s="90"/>
      <c r="T465" s="90"/>
      <c r="U465" s="91"/>
      <c r="V465" s="90"/>
      <c r="W465" s="90"/>
      <c r="X465" s="90"/>
    </row>
    <row r="466" spans="1:24" ht="13.2" x14ac:dyDescent="0.25">
      <c r="A466" s="59" t="s">
        <v>4379</v>
      </c>
      <c r="B466" s="59" t="s">
        <v>5818</v>
      </c>
      <c r="C466" s="59" t="s">
        <v>5832</v>
      </c>
      <c r="D466" s="59" t="s">
        <v>125</v>
      </c>
      <c r="E466" s="59">
        <v>18514</v>
      </c>
      <c r="F466" s="59">
        <v>18514</v>
      </c>
      <c r="G466" s="59">
        <v>18514</v>
      </c>
      <c r="H466" s="59">
        <v>18514</v>
      </c>
      <c r="I466" s="59">
        <v>18514</v>
      </c>
      <c r="J466" s="59">
        <v>18514</v>
      </c>
      <c r="K466" s="59">
        <v>18514</v>
      </c>
      <c r="L466" s="59">
        <v>18514</v>
      </c>
      <c r="M466" s="59">
        <v>18514</v>
      </c>
      <c r="N466" s="59">
        <v>18514</v>
      </c>
      <c r="O466" s="59">
        <v>18514</v>
      </c>
      <c r="P466" s="59">
        <v>17980</v>
      </c>
      <c r="Q466" s="59">
        <v>17980</v>
      </c>
      <c r="R466" s="59">
        <v>18447551</v>
      </c>
      <c r="S466" s="90"/>
      <c r="T466" s="90"/>
      <c r="U466" s="91"/>
      <c r="V466" s="90"/>
      <c r="W466" s="90"/>
      <c r="X466" s="90"/>
    </row>
    <row r="467" spans="1:24" ht="13.2" x14ac:dyDescent="0.25">
      <c r="A467" s="59" t="s">
        <v>4380</v>
      </c>
      <c r="B467" s="59" t="s">
        <v>5818</v>
      </c>
      <c r="C467" s="59" t="s">
        <v>5833</v>
      </c>
      <c r="D467" s="59" t="s">
        <v>125</v>
      </c>
      <c r="E467" s="59">
        <v>0</v>
      </c>
      <c r="F467" s="59">
        <v>0</v>
      </c>
      <c r="G467" s="59">
        <v>0</v>
      </c>
      <c r="H467" s="59">
        <v>0</v>
      </c>
      <c r="I467" s="59">
        <v>0</v>
      </c>
      <c r="J467" s="59">
        <v>0</v>
      </c>
      <c r="K467" s="59">
        <v>0</v>
      </c>
      <c r="L467" s="59">
        <v>0</v>
      </c>
      <c r="M467" s="59">
        <v>0</v>
      </c>
      <c r="N467" s="59">
        <v>0</v>
      </c>
      <c r="O467" s="59">
        <v>0</v>
      </c>
      <c r="P467" s="59">
        <v>0</v>
      </c>
      <c r="Q467" s="59">
        <v>0</v>
      </c>
      <c r="R467" s="59">
        <v>0</v>
      </c>
      <c r="S467" s="90"/>
      <c r="T467" s="90"/>
      <c r="U467" s="91"/>
      <c r="V467" s="90"/>
      <c r="W467" s="90"/>
      <c r="X467" s="90"/>
    </row>
    <row r="468" spans="1:24" ht="13.2" x14ac:dyDescent="0.25">
      <c r="A468" s="59" t="s">
        <v>4381</v>
      </c>
      <c r="B468" s="59" t="s">
        <v>5834</v>
      </c>
      <c r="C468" s="59" t="s">
        <v>5835</v>
      </c>
      <c r="D468" s="59" t="s">
        <v>125</v>
      </c>
      <c r="E468" s="59">
        <v>0</v>
      </c>
      <c r="F468" s="59">
        <v>0</v>
      </c>
      <c r="G468" s="59">
        <v>0</v>
      </c>
      <c r="H468" s="59">
        <v>0</v>
      </c>
      <c r="I468" s="59">
        <v>0</v>
      </c>
      <c r="J468" s="59">
        <v>0</v>
      </c>
      <c r="K468" s="59">
        <v>0</v>
      </c>
      <c r="L468" s="59">
        <v>0</v>
      </c>
      <c r="M468" s="59">
        <v>0</v>
      </c>
      <c r="N468" s="59">
        <v>0</v>
      </c>
      <c r="O468" s="59">
        <v>0</v>
      </c>
      <c r="P468" s="59">
        <v>0</v>
      </c>
      <c r="Q468" s="59">
        <v>0</v>
      </c>
      <c r="R468" s="59">
        <v>0</v>
      </c>
      <c r="S468" s="90"/>
      <c r="T468" s="90"/>
      <c r="U468" s="91"/>
      <c r="V468" s="90"/>
      <c r="W468" s="90"/>
      <c r="X468" s="90"/>
    </row>
    <row r="469" spans="1:24" ht="13.2" x14ac:dyDescent="0.25">
      <c r="A469" s="59" t="s">
        <v>4382</v>
      </c>
      <c r="B469" s="59" t="s">
        <v>5834</v>
      </c>
      <c r="C469" s="59" t="s">
        <v>5836</v>
      </c>
      <c r="D469" s="59" t="s">
        <v>125</v>
      </c>
      <c r="E469" s="59">
        <v>407</v>
      </c>
      <c r="F469" s="59">
        <v>407</v>
      </c>
      <c r="G469" s="59">
        <v>407</v>
      </c>
      <c r="H469" s="59">
        <v>427</v>
      </c>
      <c r="I469" s="59">
        <v>427</v>
      </c>
      <c r="J469" s="59">
        <v>427</v>
      </c>
      <c r="K469" s="59">
        <v>427</v>
      </c>
      <c r="L469" s="59">
        <v>427</v>
      </c>
      <c r="M469" s="59">
        <v>427</v>
      </c>
      <c r="N469" s="59">
        <v>427</v>
      </c>
      <c r="O469" s="59">
        <v>427</v>
      </c>
      <c r="P469" s="59">
        <v>427</v>
      </c>
      <c r="Q469" s="59">
        <v>427</v>
      </c>
      <c r="R469" s="59">
        <v>423091</v>
      </c>
      <c r="S469" s="90"/>
      <c r="T469" s="90"/>
      <c r="U469" s="91"/>
      <c r="V469" s="90"/>
      <c r="W469" s="90"/>
      <c r="X469" s="90"/>
    </row>
    <row r="470" spans="1:24" ht="13.2" x14ac:dyDescent="0.25">
      <c r="A470" s="59" t="s">
        <v>4383</v>
      </c>
      <c r="B470" s="59" t="s">
        <v>5834</v>
      </c>
      <c r="C470" s="59" t="s">
        <v>5837</v>
      </c>
      <c r="D470" s="59" t="s">
        <v>125</v>
      </c>
      <c r="E470" s="59">
        <v>0</v>
      </c>
      <c r="F470" s="59">
        <v>0</v>
      </c>
      <c r="G470" s="59">
        <v>0</v>
      </c>
      <c r="H470" s="59">
        <v>0</v>
      </c>
      <c r="I470" s="59">
        <v>0</v>
      </c>
      <c r="J470" s="59">
        <v>0</v>
      </c>
      <c r="K470" s="59">
        <v>0</v>
      </c>
      <c r="L470" s="59">
        <v>0</v>
      </c>
      <c r="M470" s="59">
        <v>0</v>
      </c>
      <c r="N470" s="59">
        <v>0</v>
      </c>
      <c r="O470" s="59">
        <v>0</v>
      </c>
      <c r="P470" s="59">
        <v>0</v>
      </c>
      <c r="Q470" s="59">
        <v>0</v>
      </c>
      <c r="R470" s="59">
        <v>0</v>
      </c>
      <c r="S470" s="90"/>
      <c r="T470" s="90"/>
      <c r="U470" s="91"/>
      <c r="V470" s="90"/>
      <c r="W470" s="90"/>
      <c r="X470" s="90"/>
    </row>
    <row r="471" spans="1:24" ht="13.2" x14ac:dyDescent="0.25">
      <c r="A471" s="59" t="s">
        <v>4384</v>
      </c>
      <c r="B471" s="59" t="s">
        <v>5834</v>
      </c>
      <c r="C471" s="59" t="s">
        <v>5838</v>
      </c>
      <c r="D471" s="59" t="s">
        <v>125</v>
      </c>
      <c r="E471" s="59">
        <v>2109</v>
      </c>
      <c r="F471" s="59">
        <v>2109</v>
      </c>
      <c r="G471" s="59">
        <v>2109</v>
      </c>
      <c r="H471" s="59">
        <v>2109</v>
      </c>
      <c r="I471" s="59">
        <v>2109</v>
      </c>
      <c r="J471" s="59">
        <v>2109</v>
      </c>
      <c r="K471" s="59">
        <v>2109</v>
      </c>
      <c r="L471" s="59">
        <v>2109</v>
      </c>
      <c r="M471" s="59">
        <v>2109</v>
      </c>
      <c r="N471" s="59">
        <v>2109</v>
      </c>
      <c r="O471" s="59">
        <v>2109</v>
      </c>
      <c r="P471" s="59">
        <v>2109</v>
      </c>
      <c r="Q471" s="59">
        <v>2109</v>
      </c>
      <c r="R471" s="59">
        <v>2109234</v>
      </c>
      <c r="S471" s="90"/>
      <c r="T471" s="90"/>
      <c r="U471" s="91"/>
      <c r="V471" s="90"/>
      <c r="W471" s="90"/>
      <c r="X471" s="90"/>
    </row>
    <row r="472" spans="1:24" ht="13.2" x14ac:dyDescent="0.25">
      <c r="A472" s="59" t="s">
        <v>4385</v>
      </c>
      <c r="B472" s="59" t="s">
        <v>5834</v>
      </c>
      <c r="C472" s="59" t="s">
        <v>5839</v>
      </c>
      <c r="D472" s="59" t="s">
        <v>125</v>
      </c>
      <c r="E472" s="59">
        <v>0</v>
      </c>
      <c r="F472" s="59">
        <v>0</v>
      </c>
      <c r="G472" s="59">
        <v>0</v>
      </c>
      <c r="H472" s="59">
        <v>0</v>
      </c>
      <c r="I472" s="59">
        <v>0</v>
      </c>
      <c r="J472" s="59">
        <v>0</v>
      </c>
      <c r="K472" s="59">
        <v>0</v>
      </c>
      <c r="L472" s="59">
        <v>0</v>
      </c>
      <c r="M472" s="59">
        <v>0</v>
      </c>
      <c r="N472" s="59">
        <v>0</v>
      </c>
      <c r="O472" s="59">
        <v>0</v>
      </c>
      <c r="P472" s="59">
        <v>0</v>
      </c>
      <c r="Q472" s="59">
        <v>0</v>
      </c>
      <c r="R472" s="59">
        <v>0</v>
      </c>
      <c r="S472" s="90"/>
      <c r="T472" s="90"/>
      <c r="U472" s="91"/>
      <c r="V472" s="90"/>
      <c r="W472" s="90"/>
      <c r="X472" s="90"/>
    </row>
    <row r="473" spans="1:24" ht="13.2" x14ac:dyDescent="0.25">
      <c r="A473" s="59" t="s">
        <v>4386</v>
      </c>
      <c r="B473" s="59" t="s">
        <v>5834</v>
      </c>
      <c r="C473" s="59" t="s">
        <v>5840</v>
      </c>
      <c r="D473" s="59" t="s">
        <v>125</v>
      </c>
      <c r="E473" s="59">
        <v>3521</v>
      </c>
      <c r="F473" s="59">
        <v>3521</v>
      </c>
      <c r="G473" s="59">
        <v>3521</v>
      </c>
      <c r="H473" s="59">
        <v>3521</v>
      </c>
      <c r="I473" s="59">
        <v>3521</v>
      </c>
      <c r="J473" s="59">
        <v>3521</v>
      </c>
      <c r="K473" s="59">
        <v>3521</v>
      </c>
      <c r="L473" s="59">
        <v>3521</v>
      </c>
      <c r="M473" s="59">
        <v>3521</v>
      </c>
      <c r="N473" s="59">
        <v>3521</v>
      </c>
      <c r="O473" s="59">
        <v>3521</v>
      </c>
      <c r="P473" s="59">
        <v>3521</v>
      </c>
      <c r="Q473" s="59">
        <v>3521</v>
      </c>
      <c r="R473" s="59">
        <v>3521061</v>
      </c>
      <c r="S473" s="90"/>
      <c r="T473" s="90"/>
      <c r="U473" s="91"/>
      <c r="V473" s="90"/>
      <c r="W473" s="90"/>
      <c r="X473" s="90"/>
    </row>
    <row r="474" spans="1:24" ht="13.2" x14ac:dyDescent="0.25">
      <c r="A474" s="59" t="s">
        <v>4387</v>
      </c>
      <c r="B474" s="59" t="s">
        <v>5834</v>
      </c>
      <c r="C474" s="59" t="s">
        <v>5841</v>
      </c>
      <c r="D474" s="59" t="s">
        <v>125</v>
      </c>
      <c r="E474" s="59">
        <v>0</v>
      </c>
      <c r="F474" s="59">
        <v>0</v>
      </c>
      <c r="G474" s="59">
        <v>0</v>
      </c>
      <c r="H474" s="59">
        <v>0</v>
      </c>
      <c r="I474" s="59">
        <v>0</v>
      </c>
      <c r="J474" s="59">
        <v>0</v>
      </c>
      <c r="K474" s="59">
        <v>0</v>
      </c>
      <c r="L474" s="59">
        <v>0</v>
      </c>
      <c r="M474" s="59">
        <v>0</v>
      </c>
      <c r="N474" s="59">
        <v>0</v>
      </c>
      <c r="O474" s="59">
        <v>0</v>
      </c>
      <c r="P474" s="59">
        <v>0</v>
      </c>
      <c r="Q474" s="59">
        <v>0</v>
      </c>
      <c r="R474" s="59">
        <v>0</v>
      </c>
      <c r="S474" s="90"/>
      <c r="T474" s="90"/>
      <c r="U474" s="91"/>
      <c r="V474" s="90"/>
      <c r="W474" s="90"/>
      <c r="X474" s="90"/>
    </row>
    <row r="475" spans="1:24" ht="13.2" x14ac:dyDescent="0.25">
      <c r="A475" s="59" t="s">
        <v>4388</v>
      </c>
      <c r="B475" s="59" t="s">
        <v>5834</v>
      </c>
      <c r="C475" s="59" t="s">
        <v>5842</v>
      </c>
      <c r="D475" s="59" t="s">
        <v>125</v>
      </c>
      <c r="E475" s="59">
        <v>297</v>
      </c>
      <c r="F475" s="59">
        <v>297</v>
      </c>
      <c r="G475" s="59">
        <v>297</v>
      </c>
      <c r="H475" s="59">
        <v>297</v>
      </c>
      <c r="I475" s="59">
        <v>297</v>
      </c>
      <c r="J475" s="59">
        <v>297</v>
      </c>
      <c r="K475" s="59">
        <v>297</v>
      </c>
      <c r="L475" s="59">
        <v>297</v>
      </c>
      <c r="M475" s="59">
        <v>297</v>
      </c>
      <c r="N475" s="59">
        <v>297</v>
      </c>
      <c r="O475" s="59">
        <v>297</v>
      </c>
      <c r="P475" s="59">
        <v>297</v>
      </c>
      <c r="Q475" s="59">
        <v>297</v>
      </c>
      <c r="R475" s="59">
        <v>296767</v>
      </c>
      <c r="S475" s="90"/>
      <c r="T475" s="90"/>
      <c r="U475" s="91"/>
      <c r="V475" s="90"/>
      <c r="W475" s="90"/>
      <c r="X475" s="90"/>
    </row>
    <row r="476" spans="1:24" ht="13.2" x14ac:dyDescent="0.25">
      <c r="A476" s="59" t="s">
        <v>4389</v>
      </c>
      <c r="B476" s="59" t="s">
        <v>5834</v>
      </c>
      <c r="C476" s="59" t="s">
        <v>5843</v>
      </c>
      <c r="D476" s="59" t="s">
        <v>125</v>
      </c>
      <c r="E476" s="59">
        <v>0</v>
      </c>
      <c r="F476" s="59">
        <v>0</v>
      </c>
      <c r="G476" s="59">
        <v>0</v>
      </c>
      <c r="H476" s="59">
        <v>0</v>
      </c>
      <c r="I476" s="59">
        <v>0</v>
      </c>
      <c r="J476" s="59">
        <v>0</v>
      </c>
      <c r="K476" s="59">
        <v>0</v>
      </c>
      <c r="L476" s="59">
        <v>0</v>
      </c>
      <c r="M476" s="59">
        <v>0</v>
      </c>
      <c r="N476" s="59">
        <v>0</v>
      </c>
      <c r="O476" s="59">
        <v>0</v>
      </c>
      <c r="P476" s="59">
        <v>0</v>
      </c>
      <c r="Q476" s="59">
        <v>0</v>
      </c>
      <c r="R476" s="59">
        <v>0</v>
      </c>
      <c r="S476" s="90"/>
      <c r="T476" s="90"/>
      <c r="U476" s="91"/>
      <c r="V476" s="90"/>
      <c r="W476" s="90"/>
      <c r="X476" s="90"/>
    </row>
    <row r="477" spans="1:24" ht="13.2" x14ac:dyDescent="0.25">
      <c r="A477" s="59" t="s">
        <v>4390</v>
      </c>
      <c r="B477" s="59" t="s">
        <v>5834</v>
      </c>
      <c r="C477" s="59" t="s">
        <v>5844</v>
      </c>
      <c r="D477" s="59" t="s">
        <v>125</v>
      </c>
      <c r="E477" s="59">
        <v>2852</v>
      </c>
      <c r="F477" s="59">
        <v>2852</v>
      </c>
      <c r="G477" s="59">
        <v>2852</v>
      </c>
      <c r="H477" s="59">
        <v>2852</v>
      </c>
      <c r="I477" s="59">
        <v>2852</v>
      </c>
      <c r="J477" s="59">
        <v>2852</v>
      </c>
      <c r="K477" s="59">
        <v>2852</v>
      </c>
      <c r="L477" s="59">
        <v>2852</v>
      </c>
      <c r="M477" s="59">
        <v>2852</v>
      </c>
      <c r="N477" s="59">
        <v>2852</v>
      </c>
      <c r="O477" s="59">
        <v>2852</v>
      </c>
      <c r="P477" s="59">
        <v>2852</v>
      </c>
      <c r="Q477" s="59">
        <v>2852</v>
      </c>
      <c r="R477" s="59">
        <v>2851683</v>
      </c>
      <c r="S477" s="90"/>
      <c r="T477" s="90"/>
      <c r="U477" s="91"/>
      <c r="V477" s="90"/>
      <c r="W477" s="90"/>
      <c r="X477" s="90"/>
    </row>
    <row r="478" spans="1:24" ht="13.2" x14ac:dyDescent="0.25">
      <c r="A478" s="59" t="s">
        <v>4391</v>
      </c>
      <c r="B478" s="59" t="s">
        <v>5834</v>
      </c>
      <c r="C478" s="59" t="s">
        <v>5845</v>
      </c>
      <c r="D478" s="59" t="s">
        <v>125</v>
      </c>
      <c r="E478" s="59">
        <v>0</v>
      </c>
      <c r="F478" s="59">
        <v>0</v>
      </c>
      <c r="G478" s="59">
        <v>0</v>
      </c>
      <c r="H478" s="59">
        <v>0</v>
      </c>
      <c r="I478" s="59">
        <v>0</v>
      </c>
      <c r="J478" s="59">
        <v>0</v>
      </c>
      <c r="K478" s="59">
        <v>0</v>
      </c>
      <c r="L478" s="59">
        <v>0</v>
      </c>
      <c r="M478" s="59">
        <v>0</v>
      </c>
      <c r="N478" s="59">
        <v>0</v>
      </c>
      <c r="O478" s="59">
        <v>0</v>
      </c>
      <c r="P478" s="59">
        <v>0</v>
      </c>
      <c r="Q478" s="59">
        <v>0</v>
      </c>
      <c r="R478" s="59">
        <v>0</v>
      </c>
      <c r="S478" s="90"/>
      <c r="T478" s="90"/>
      <c r="U478" s="91"/>
      <c r="V478" s="90"/>
      <c r="W478" s="90"/>
      <c r="X478" s="90"/>
    </row>
    <row r="479" spans="1:24" ht="13.2" x14ac:dyDescent="0.25">
      <c r="A479" s="59" t="s">
        <v>4392</v>
      </c>
      <c r="B479" s="59" t="s">
        <v>5834</v>
      </c>
      <c r="C479" s="59" t="s">
        <v>5846</v>
      </c>
      <c r="D479" s="59" t="s">
        <v>125</v>
      </c>
      <c r="E479" s="59">
        <v>2060</v>
      </c>
      <c r="F479" s="59">
        <v>2060</v>
      </c>
      <c r="G479" s="59">
        <v>2060</v>
      </c>
      <c r="H479" s="59">
        <v>2060</v>
      </c>
      <c r="I479" s="59">
        <v>2060</v>
      </c>
      <c r="J479" s="59">
        <v>2060</v>
      </c>
      <c r="K479" s="59">
        <v>2060</v>
      </c>
      <c r="L479" s="59">
        <v>2060</v>
      </c>
      <c r="M479" s="59">
        <v>2060</v>
      </c>
      <c r="N479" s="59">
        <v>2060</v>
      </c>
      <c r="O479" s="59">
        <v>2060</v>
      </c>
      <c r="P479" s="59">
        <v>2060</v>
      </c>
      <c r="Q479" s="59">
        <v>2060</v>
      </c>
      <c r="R479" s="59">
        <v>2059820</v>
      </c>
      <c r="S479" s="90"/>
      <c r="T479" s="90"/>
      <c r="U479" s="91"/>
      <c r="V479" s="90"/>
      <c r="W479" s="90"/>
      <c r="X479" s="90"/>
    </row>
    <row r="480" spans="1:24" ht="13.2" x14ac:dyDescent="0.25">
      <c r="A480" s="59" t="s">
        <v>4393</v>
      </c>
      <c r="B480" s="59" t="s">
        <v>5834</v>
      </c>
      <c r="C480" s="59" t="s">
        <v>5847</v>
      </c>
      <c r="D480" s="59" t="s">
        <v>125</v>
      </c>
      <c r="E480" s="59">
        <v>5128</v>
      </c>
      <c r="F480" s="59">
        <v>5128</v>
      </c>
      <c r="G480" s="59">
        <v>5128</v>
      </c>
      <c r="H480" s="59">
        <v>5128</v>
      </c>
      <c r="I480" s="59">
        <v>5128</v>
      </c>
      <c r="J480" s="59">
        <v>5128</v>
      </c>
      <c r="K480" s="59">
        <v>5128</v>
      </c>
      <c r="L480" s="59">
        <v>5128</v>
      </c>
      <c r="M480" s="59">
        <v>5128</v>
      </c>
      <c r="N480" s="59">
        <v>5128</v>
      </c>
      <c r="O480" s="59">
        <v>5128</v>
      </c>
      <c r="P480" s="59">
        <v>5128</v>
      </c>
      <c r="Q480" s="59">
        <v>5304</v>
      </c>
      <c r="R480" s="59">
        <v>5135406</v>
      </c>
      <c r="S480" s="90"/>
      <c r="T480" s="90"/>
      <c r="U480" s="91"/>
      <c r="V480" s="90"/>
      <c r="W480" s="90"/>
      <c r="X480" s="90"/>
    </row>
    <row r="481" spans="1:24" ht="13.2" x14ac:dyDescent="0.25">
      <c r="A481" s="59" t="s">
        <v>4394</v>
      </c>
      <c r="B481" s="59" t="s">
        <v>5834</v>
      </c>
      <c r="C481" s="59" t="s">
        <v>5848</v>
      </c>
      <c r="D481" s="59" t="s">
        <v>125</v>
      </c>
      <c r="E481" s="59">
        <v>0</v>
      </c>
      <c r="F481" s="59">
        <v>0</v>
      </c>
      <c r="G481" s="59">
        <v>0</v>
      </c>
      <c r="H481" s="59">
        <v>0</v>
      </c>
      <c r="I481" s="59">
        <v>0</v>
      </c>
      <c r="J481" s="59">
        <v>0</v>
      </c>
      <c r="K481" s="59">
        <v>0</v>
      </c>
      <c r="L481" s="59">
        <v>0</v>
      </c>
      <c r="M481" s="59">
        <v>0</v>
      </c>
      <c r="N481" s="59">
        <v>0</v>
      </c>
      <c r="O481" s="59">
        <v>0</v>
      </c>
      <c r="P481" s="59">
        <v>0</v>
      </c>
      <c r="Q481" s="59">
        <v>0</v>
      </c>
      <c r="R481" s="59">
        <v>0</v>
      </c>
      <c r="S481" s="90"/>
      <c r="T481" s="90"/>
      <c r="U481" s="91"/>
      <c r="V481" s="90"/>
      <c r="W481" s="90"/>
      <c r="X481" s="90"/>
    </row>
    <row r="482" spans="1:24" ht="13.2" x14ac:dyDescent="0.25">
      <c r="A482" s="59" t="s">
        <v>4395</v>
      </c>
      <c r="B482" s="59" t="s">
        <v>5834</v>
      </c>
      <c r="C482" s="59" t="s">
        <v>5849</v>
      </c>
      <c r="D482" s="59" t="s">
        <v>125</v>
      </c>
      <c r="E482" s="59">
        <v>0</v>
      </c>
      <c r="F482" s="59">
        <v>0</v>
      </c>
      <c r="G482" s="59">
        <v>0</v>
      </c>
      <c r="H482" s="59">
        <v>0</v>
      </c>
      <c r="I482" s="59">
        <v>0</v>
      </c>
      <c r="J482" s="59">
        <v>0</v>
      </c>
      <c r="K482" s="59">
        <v>0</v>
      </c>
      <c r="L482" s="59">
        <v>0</v>
      </c>
      <c r="M482" s="59">
        <v>0</v>
      </c>
      <c r="N482" s="59">
        <v>0</v>
      </c>
      <c r="O482" s="59">
        <v>0</v>
      </c>
      <c r="P482" s="59">
        <v>0</v>
      </c>
      <c r="Q482" s="59">
        <v>0</v>
      </c>
      <c r="R482" s="59">
        <v>0</v>
      </c>
      <c r="S482" s="90"/>
      <c r="T482" s="90"/>
      <c r="U482" s="91"/>
      <c r="V482" s="90"/>
      <c r="W482" s="90"/>
      <c r="X482" s="90"/>
    </row>
    <row r="483" spans="1:24" ht="13.2" x14ac:dyDescent="0.25">
      <c r="A483" s="59" t="s">
        <v>4396</v>
      </c>
      <c r="B483" s="59" t="s">
        <v>5834</v>
      </c>
      <c r="C483" s="59" t="s">
        <v>5850</v>
      </c>
      <c r="D483" s="59" t="s">
        <v>125</v>
      </c>
      <c r="E483" s="59">
        <v>0</v>
      </c>
      <c r="F483" s="59">
        <v>0</v>
      </c>
      <c r="G483" s="59">
        <v>0</v>
      </c>
      <c r="H483" s="59">
        <v>0</v>
      </c>
      <c r="I483" s="59">
        <v>0</v>
      </c>
      <c r="J483" s="59">
        <v>0</v>
      </c>
      <c r="K483" s="59">
        <v>0</v>
      </c>
      <c r="L483" s="59">
        <v>0</v>
      </c>
      <c r="M483" s="59">
        <v>0</v>
      </c>
      <c r="N483" s="59">
        <v>0</v>
      </c>
      <c r="O483" s="59">
        <v>0</v>
      </c>
      <c r="P483" s="59">
        <v>0</v>
      </c>
      <c r="Q483" s="59">
        <v>0</v>
      </c>
      <c r="R483" s="59">
        <v>0</v>
      </c>
      <c r="S483" s="90"/>
      <c r="T483" s="90"/>
      <c r="U483" s="91"/>
      <c r="V483" s="90"/>
      <c r="W483" s="90"/>
      <c r="X483" s="90"/>
    </row>
    <row r="484" spans="1:24" ht="13.2" x14ac:dyDescent="0.25">
      <c r="A484" s="59" t="s">
        <v>4397</v>
      </c>
      <c r="B484" s="59" t="s">
        <v>5834</v>
      </c>
      <c r="C484" s="59" t="s">
        <v>5851</v>
      </c>
      <c r="D484" s="59" t="s">
        <v>125</v>
      </c>
      <c r="E484" s="59">
        <v>0</v>
      </c>
      <c r="F484" s="59">
        <v>0</v>
      </c>
      <c r="G484" s="59">
        <v>0</v>
      </c>
      <c r="H484" s="59">
        <v>0</v>
      </c>
      <c r="I484" s="59">
        <v>0</v>
      </c>
      <c r="J484" s="59">
        <v>0</v>
      </c>
      <c r="K484" s="59">
        <v>0</v>
      </c>
      <c r="L484" s="59">
        <v>0</v>
      </c>
      <c r="M484" s="59">
        <v>0</v>
      </c>
      <c r="N484" s="59">
        <v>0</v>
      </c>
      <c r="O484" s="59">
        <v>0</v>
      </c>
      <c r="P484" s="59">
        <v>0</v>
      </c>
      <c r="Q484" s="59">
        <v>0</v>
      </c>
      <c r="R484" s="59">
        <v>0</v>
      </c>
      <c r="S484" s="90"/>
      <c r="T484" s="90"/>
      <c r="U484" s="91"/>
      <c r="V484" s="90"/>
      <c r="W484" s="90"/>
      <c r="X484" s="90"/>
    </row>
    <row r="485" spans="1:24" ht="13.2" x14ac:dyDescent="0.25">
      <c r="A485" s="59" t="s">
        <v>4398</v>
      </c>
      <c r="B485" s="59" t="s">
        <v>5834</v>
      </c>
      <c r="C485" s="59" t="s">
        <v>5852</v>
      </c>
      <c r="D485" s="59" t="s">
        <v>125</v>
      </c>
      <c r="E485" s="59">
        <v>9468</v>
      </c>
      <c r="F485" s="59">
        <v>9468</v>
      </c>
      <c r="G485" s="59">
        <v>9468</v>
      </c>
      <c r="H485" s="59">
        <v>9468</v>
      </c>
      <c r="I485" s="59">
        <v>9468</v>
      </c>
      <c r="J485" s="59">
        <v>9468</v>
      </c>
      <c r="K485" s="59">
        <v>9468</v>
      </c>
      <c r="L485" s="59">
        <v>9468</v>
      </c>
      <c r="M485" s="59">
        <v>9468</v>
      </c>
      <c r="N485" s="59">
        <v>9468</v>
      </c>
      <c r="O485" s="59">
        <v>9468</v>
      </c>
      <c r="P485" s="59">
        <v>9468</v>
      </c>
      <c r="Q485" s="59">
        <v>9468</v>
      </c>
      <c r="R485" s="59">
        <v>9468135</v>
      </c>
      <c r="S485" s="90"/>
      <c r="T485" s="90"/>
      <c r="U485" s="91"/>
      <c r="V485" s="90"/>
      <c r="W485" s="90"/>
      <c r="X485" s="90"/>
    </row>
    <row r="486" spans="1:24" ht="13.2" x14ac:dyDescent="0.25">
      <c r="A486" s="59" t="s">
        <v>4399</v>
      </c>
      <c r="B486" s="59" t="s">
        <v>5834</v>
      </c>
      <c r="C486" s="59" t="s">
        <v>5853</v>
      </c>
      <c r="D486" s="59" t="s">
        <v>125</v>
      </c>
      <c r="E486" s="59">
        <v>0</v>
      </c>
      <c r="F486" s="59">
        <v>0</v>
      </c>
      <c r="G486" s="59">
        <v>0</v>
      </c>
      <c r="H486" s="59">
        <v>0</v>
      </c>
      <c r="I486" s="59">
        <v>0</v>
      </c>
      <c r="J486" s="59">
        <v>198</v>
      </c>
      <c r="K486" s="59">
        <v>198</v>
      </c>
      <c r="L486" s="59">
        <v>293</v>
      </c>
      <c r="M486" s="59">
        <v>293</v>
      </c>
      <c r="N486" s="59">
        <v>293</v>
      </c>
      <c r="O486" s="59">
        <v>293</v>
      </c>
      <c r="P486" s="59">
        <v>293</v>
      </c>
      <c r="Q486" s="59">
        <v>293</v>
      </c>
      <c r="R486" s="59">
        <v>167316</v>
      </c>
      <c r="S486" s="90"/>
      <c r="T486" s="90"/>
      <c r="U486" s="91"/>
      <c r="V486" s="90"/>
      <c r="W486" s="90"/>
      <c r="X486" s="90"/>
    </row>
    <row r="487" spans="1:24" ht="13.2" x14ac:dyDescent="0.25">
      <c r="A487" s="59" t="s">
        <v>4400</v>
      </c>
      <c r="B487" s="59" t="s">
        <v>5834</v>
      </c>
      <c r="C487" s="59" t="s">
        <v>5854</v>
      </c>
      <c r="D487" s="59" t="s">
        <v>125</v>
      </c>
      <c r="E487" s="59">
        <v>2824</v>
      </c>
      <c r="F487" s="59">
        <v>2824</v>
      </c>
      <c r="G487" s="59">
        <v>2824</v>
      </c>
      <c r="H487" s="59">
        <v>2824</v>
      </c>
      <c r="I487" s="59">
        <v>2824</v>
      </c>
      <c r="J487" s="59">
        <v>2824</v>
      </c>
      <c r="K487" s="59">
        <v>2824</v>
      </c>
      <c r="L487" s="59">
        <v>2824</v>
      </c>
      <c r="M487" s="59">
        <v>2824</v>
      </c>
      <c r="N487" s="59">
        <v>2824</v>
      </c>
      <c r="O487" s="59">
        <v>2824</v>
      </c>
      <c r="P487" s="59">
        <v>2824</v>
      </c>
      <c r="Q487" s="59">
        <v>2824</v>
      </c>
      <c r="R487" s="59">
        <v>2823972</v>
      </c>
      <c r="S487" s="90"/>
      <c r="T487" s="90"/>
      <c r="U487" s="91"/>
      <c r="V487" s="90"/>
      <c r="W487" s="90"/>
      <c r="X487" s="90"/>
    </row>
    <row r="488" spans="1:24" ht="13.2" x14ac:dyDescent="0.25">
      <c r="A488" s="59" t="s">
        <v>4401</v>
      </c>
      <c r="B488" s="59" t="s">
        <v>5834</v>
      </c>
      <c r="C488" s="59" t="s">
        <v>5855</v>
      </c>
      <c r="D488" s="59" t="s">
        <v>125</v>
      </c>
      <c r="E488" s="59">
        <v>0</v>
      </c>
      <c r="F488" s="59">
        <v>0</v>
      </c>
      <c r="G488" s="59">
        <v>0</v>
      </c>
      <c r="H488" s="59">
        <v>0</v>
      </c>
      <c r="I488" s="59">
        <v>0</v>
      </c>
      <c r="J488" s="59">
        <v>0</v>
      </c>
      <c r="K488" s="59">
        <v>0</v>
      </c>
      <c r="L488" s="59">
        <v>0</v>
      </c>
      <c r="M488" s="59">
        <v>0</v>
      </c>
      <c r="N488" s="59">
        <v>0</v>
      </c>
      <c r="O488" s="59">
        <v>0</v>
      </c>
      <c r="P488" s="59">
        <v>0</v>
      </c>
      <c r="Q488" s="59">
        <v>0</v>
      </c>
      <c r="R488" s="59">
        <v>0</v>
      </c>
      <c r="S488" s="90"/>
      <c r="T488" s="90"/>
      <c r="U488" s="91"/>
      <c r="V488" s="90"/>
      <c r="W488" s="90"/>
      <c r="X488" s="90"/>
    </row>
    <row r="489" spans="1:24" ht="13.2" x14ac:dyDescent="0.25">
      <c r="A489" s="59" t="s">
        <v>4402</v>
      </c>
      <c r="B489" s="59" t="s">
        <v>5834</v>
      </c>
      <c r="C489" s="59" t="s">
        <v>5856</v>
      </c>
      <c r="D489" s="59" t="s">
        <v>125</v>
      </c>
      <c r="E489" s="59">
        <v>293</v>
      </c>
      <c r="F489" s="59">
        <v>293</v>
      </c>
      <c r="G489" s="59">
        <v>293</v>
      </c>
      <c r="H489" s="59">
        <v>293</v>
      </c>
      <c r="I489" s="59">
        <v>293</v>
      </c>
      <c r="J489" s="59">
        <v>293</v>
      </c>
      <c r="K489" s="59">
        <v>293</v>
      </c>
      <c r="L489" s="59">
        <v>293</v>
      </c>
      <c r="M489" s="59">
        <v>293</v>
      </c>
      <c r="N489" s="59">
        <v>293</v>
      </c>
      <c r="O489" s="59">
        <v>362</v>
      </c>
      <c r="P489" s="59">
        <v>362</v>
      </c>
      <c r="Q489" s="59">
        <v>362</v>
      </c>
      <c r="R489" s="59">
        <v>307690</v>
      </c>
      <c r="S489" s="90"/>
      <c r="T489" s="90"/>
      <c r="U489" s="91"/>
      <c r="V489" s="90"/>
      <c r="W489" s="90"/>
      <c r="X489" s="90"/>
    </row>
    <row r="490" spans="1:24" ht="13.2" x14ac:dyDescent="0.25">
      <c r="A490" s="59" t="s">
        <v>4403</v>
      </c>
      <c r="B490" s="59" t="s">
        <v>5834</v>
      </c>
      <c r="C490" s="59" t="s">
        <v>5857</v>
      </c>
      <c r="D490" s="59" t="s">
        <v>125</v>
      </c>
      <c r="E490" s="59">
        <v>4082</v>
      </c>
      <c r="F490" s="59">
        <v>4082</v>
      </c>
      <c r="G490" s="59">
        <v>4082</v>
      </c>
      <c r="H490" s="59">
        <v>4082</v>
      </c>
      <c r="I490" s="59">
        <v>4082</v>
      </c>
      <c r="J490" s="59">
        <v>4082</v>
      </c>
      <c r="K490" s="59">
        <v>4082</v>
      </c>
      <c r="L490" s="59">
        <v>4082</v>
      </c>
      <c r="M490" s="59">
        <v>4082</v>
      </c>
      <c r="N490" s="59">
        <v>4082</v>
      </c>
      <c r="O490" s="59">
        <v>4082</v>
      </c>
      <c r="P490" s="59">
        <v>4082</v>
      </c>
      <c r="Q490" s="59">
        <v>4082</v>
      </c>
      <c r="R490" s="59">
        <v>4082462</v>
      </c>
      <c r="S490" s="90"/>
      <c r="T490" s="90"/>
      <c r="U490" s="91"/>
      <c r="V490" s="90"/>
      <c r="W490" s="90"/>
      <c r="X490" s="90"/>
    </row>
    <row r="491" spans="1:24" ht="13.2" x14ac:dyDescent="0.25">
      <c r="A491" s="59" t="s">
        <v>4404</v>
      </c>
      <c r="B491" s="59" t="s">
        <v>5834</v>
      </c>
      <c r="C491" s="59" t="s">
        <v>5858</v>
      </c>
      <c r="D491" s="59" t="s">
        <v>125</v>
      </c>
      <c r="E491" s="59">
        <v>0</v>
      </c>
      <c r="F491" s="59">
        <v>0</v>
      </c>
      <c r="G491" s="59">
        <v>0</v>
      </c>
      <c r="H491" s="59">
        <v>0</v>
      </c>
      <c r="I491" s="59">
        <v>0</v>
      </c>
      <c r="J491" s="59">
        <v>0</v>
      </c>
      <c r="K491" s="59">
        <v>0</v>
      </c>
      <c r="L491" s="59">
        <v>0</v>
      </c>
      <c r="M491" s="59">
        <v>0</v>
      </c>
      <c r="N491" s="59">
        <v>0</v>
      </c>
      <c r="O491" s="59">
        <v>0</v>
      </c>
      <c r="P491" s="59">
        <v>0</v>
      </c>
      <c r="Q491" s="59">
        <v>0</v>
      </c>
      <c r="R491" s="59">
        <v>0</v>
      </c>
      <c r="S491" s="90"/>
      <c r="T491" s="90"/>
      <c r="U491" s="91"/>
      <c r="V491" s="90"/>
      <c r="W491" s="90"/>
      <c r="X491" s="90"/>
    </row>
    <row r="492" spans="1:24" ht="13.2" x14ac:dyDescent="0.25">
      <c r="A492" s="59" t="s">
        <v>4405</v>
      </c>
      <c r="B492" s="59" t="s">
        <v>5834</v>
      </c>
      <c r="C492" s="59" t="s">
        <v>5859</v>
      </c>
      <c r="D492" s="59" t="s">
        <v>125</v>
      </c>
      <c r="E492" s="59">
        <v>0</v>
      </c>
      <c r="F492" s="59">
        <v>0</v>
      </c>
      <c r="G492" s="59">
        <v>0</v>
      </c>
      <c r="H492" s="59">
        <v>0</v>
      </c>
      <c r="I492" s="59">
        <v>0</v>
      </c>
      <c r="J492" s="59">
        <v>0</v>
      </c>
      <c r="K492" s="59">
        <v>0</v>
      </c>
      <c r="L492" s="59">
        <v>0</v>
      </c>
      <c r="M492" s="59">
        <v>0</v>
      </c>
      <c r="N492" s="59">
        <v>0</v>
      </c>
      <c r="O492" s="59">
        <v>0</v>
      </c>
      <c r="P492" s="59">
        <v>0</v>
      </c>
      <c r="Q492" s="59">
        <v>0</v>
      </c>
      <c r="R492" s="59">
        <v>0</v>
      </c>
      <c r="S492" s="90"/>
      <c r="T492" s="90"/>
      <c r="U492" s="91"/>
      <c r="V492" s="90"/>
      <c r="W492" s="90"/>
      <c r="X492" s="90"/>
    </row>
    <row r="493" spans="1:24" ht="13.2" x14ac:dyDescent="0.25">
      <c r="A493" s="59" t="s">
        <v>4406</v>
      </c>
      <c r="B493" s="59" t="s">
        <v>5834</v>
      </c>
      <c r="C493" s="59" t="s">
        <v>5860</v>
      </c>
      <c r="D493" s="59" t="s">
        <v>125</v>
      </c>
      <c r="E493" s="59">
        <v>202</v>
      </c>
      <c r="F493" s="59">
        <v>202</v>
      </c>
      <c r="G493" s="59">
        <v>202</v>
      </c>
      <c r="H493" s="59">
        <v>202</v>
      </c>
      <c r="I493" s="59">
        <v>202</v>
      </c>
      <c r="J493" s="59">
        <v>202</v>
      </c>
      <c r="K493" s="59">
        <v>202</v>
      </c>
      <c r="L493" s="59">
        <v>202</v>
      </c>
      <c r="M493" s="59">
        <v>202</v>
      </c>
      <c r="N493" s="59">
        <v>202</v>
      </c>
      <c r="O493" s="59">
        <v>202</v>
      </c>
      <c r="P493" s="59">
        <v>202</v>
      </c>
      <c r="Q493" s="59">
        <v>202</v>
      </c>
      <c r="R493" s="59">
        <v>201938</v>
      </c>
      <c r="S493" s="90"/>
      <c r="T493" s="90"/>
      <c r="U493" s="91"/>
      <c r="V493" s="90"/>
      <c r="W493" s="90"/>
      <c r="X493" s="90"/>
    </row>
    <row r="494" spans="1:24" ht="13.2" x14ac:dyDescent="0.25">
      <c r="A494" s="59" t="s">
        <v>4407</v>
      </c>
      <c r="B494" s="59" t="s">
        <v>5834</v>
      </c>
      <c r="C494" s="59" t="s">
        <v>5861</v>
      </c>
      <c r="D494" s="59" t="s">
        <v>125</v>
      </c>
      <c r="E494" s="59">
        <v>0</v>
      </c>
      <c r="F494" s="59">
        <v>0</v>
      </c>
      <c r="G494" s="59">
        <v>0</v>
      </c>
      <c r="H494" s="59">
        <v>0</v>
      </c>
      <c r="I494" s="59">
        <v>0</v>
      </c>
      <c r="J494" s="59">
        <v>0</v>
      </c>
      <c r="K494" s="59">
        <v>0</v>
      </c>
      <c r="L494" s="59">
        <v>0</v>
      </c>
      <c r="M494" s="59">
        <v>0</v>
      </c>
      <c r="N494" s="59">
        <v>0</v>
      </c>
      <c r="O494" s="59">
        <v>0</v>
      </c>
      <c r="P494" s="59">
        <v>0</v>
      </c>
      <c r="Q494" s="59">
        <v>0</v>
      </c>
      <c r="R494" s="59">
        <v>0</v>
      </c>
      <c r="S494" s="90"/>
      <c r="T494" s="90"/>
      <c r="U494" s="91"/>
      <c r="V494" s="90"/>
      <c r="W494" s="90"/>
      <c r="X494" s="90"/>
    </row>
    <row r="495" spans="1:24" ht="13.2" x14ac:dyDescent="0.25">
      <c r="A495" s="59" t="s">
        <v>4408</v>
      </c>
      <c r="B495" s="59" t="s">
        <v>5862</v>
      </c>
      <c r="C495" s="59" t="s">
        <v>5863</v>
      </c>
      <c r="D495" s="59" t="s">
        <v>125</v>
      </c>
      <c r="E495" s="59">
        <v>0</v>
      </c>
      <c r="F495" s="59">
        <v>0</v>
      </c>
      <c r="G495" s="59">
        <v>0</v>
      </c>
      <c r="H495" s="59">
        <v>0</v>
      </c>
      <c r="I495" s="59">
        <v>0</v>
      </c>
      <c r="J495" s="59">
        <v>0</v>
      </c>
      <c r="K495" s="59">
        <v>0</v>
      </c>
      <c r="L495" s="59">
        <v>0</v>
      </c>
      <c r="M495" s="59">
        <v>0</v>
      </c>
      <c r="N495" s="59">
        <v>0</v>
      </c>
      <c r="O495" s="59">
        <v>0</v>
      </c>
      <c r="P495" s="59">
        <v>0</v>
      </c>
      <c r="Q495" s="59">
        <v>0</v>
      </c>
      <c r="R495" s="59">
        <v>0</v>
      </c>
      <c r="S495" s="90"/>
      <c r="T495" s="90"/>
      <c r="U495" s="91"/>
      <c r="V495" s="90"/>
      <c r="W495" s="90"/>
      <c r="X495" s="90"/>
    </row>
    <row r="496" spans="1:24" ht="13.2" x14ac:dyDescent="0.25">
      <c r="A496" s="59" t="s">
        <v>4409</v>
      </c>
      <c r="B496" s="59" t="s">
        <v>5862</v>
      </c>
      <c r="C496" s="59" t="s">
        <v>5864</v>
      </c>
      <c r="D496" s="59" t="s">
        <v>125</v>
      </c>
      <c r="E496" s="59">
        <v>13605</v>
      </c>
      <c r="F496" s="59">
        <v>13851</v>
      </c>
      <c r="G496" s="59">
        <v>13851</v>
      </c>
      <c r="H496" s="59">
        <v>13788</v>
      </c>
      <c r="I496" s="59">
        <v>13794</v>
      </c>
      <c r="J496" s="59">
        <v>13724</v>
      </c>
      <c r="K496" s="59">
        <v>13722</v>
      </c>
      <c r="L496" s="59">
        <v>13724</v>
      </c>
      <c r="M496" s="59">
        <v>13720</v>
      </c>
      <c r="N496" s="59">
        <v>13723</v>
      </c>
      <c r="O496" s="59">
        <v>13723</v>
      </c>
      <c r="P496" s="59">
        <v>13721</v>
      </c>
      <c r="Q496" s="59">
        <v>13716</v>
      </c>
      <c r="R496" s="59">
        <v>13750201</v>
      </c>
      <c r="S496" s="90"/>
      <c r="T496" s="90"/>
      <c r="U496" s="91"/>
      <c r="V496" s="90"/>
      <c r="W496" s="90"/>
      <c r="X496" s="90"/>
    </row>
    <row r="497" spans="1:24" ht="13.2" x14ac:dyDescent="0.25">
      <c r="A497" s="59" t="s">
        <v>4410</v>
      </c>
      <c r="B497" s="59" t="s">
        <v>5862</v>
      </c>
      <c r="C497" s="59" t="s">
        <v>5865</v>
      </c>
      <c r="D497" s="59" t="s">
        <v>125</v>
      </c>
      <c r="E497" s="59">
        <v>68475</v>
      </c>
      <c r="F497" s="59">
        <v>68475</v>
      </c>
      <c r="G497" s="59">
        <v>68475</v>
      </c>
      <c r="H497" s="59">
        <v>68475</v>
      </c>
      <c r="I497" s="59">
        <v>68475</v>
      </c>
      <c r="J497" s="59">
        <v>68473</v>
      </c>
      <c r="K497" s="59">
        <v>68472</v>
      </c>
      <c r="L497" s="59">
        <v>68472</v>
      </c>
      <c r="M497" s="59">
        <v>68485</v>
      </c>
      <c r="N497" s="59">
        <v>68469</v>
      </c>
      <c r="O497" s="59">
        <v>68469</v>
      </c>
      <c r="P497" s="59">
        <v>68772</v>
      </c>
      <c r="Q497" s="59">
        <v>68774</v>
      </c>
      <c r="R497" s="59">
        <v>68511497</v>
      </c>
      <c r="S497" s="90"/>
      <c r="T497" s="90"/>
      <c r="U497" s="91"/>
      <c r="V497" s="90"/>
      <c r="W497" s="90"/>
      <c r="X497" s="90"/>
    </row>
    <row r="498" spans="1:24" ht="13.2" x14ac:dyDescent="0.25">
      <c r="A498" s="59" t="s">
        <v>4411</v>
      </c>
      <c r="B498" s="59" t="s">
        <v>5862</v>
      </c>
      <c r="C498" s="59" t="s">
        <v>5866</v>
      </c>
      <c r="D498" s="59" t="s">
        <v>125</v>
      </c>
      <c r="E498" s="59">
        <v>0</v>
      </c>
      <c r="F498" s="59">
        <v>0</v>
      </c>
      <c r="G498" s="59">
        <v>0</v>
      </c>
      <c r="H498" s="59">
        <v>0</v>
      </c>
      <c r="I498" s="59">
        <v>0</v>
      </c>
      <c r="J498" s="59">
        <v>0</v>
      </c>
      <c r="K498" s="59">
        <v>0</v>
      </c>
      <c r="L498" s="59">
        <v>0</v>
      </c>
      <c r="M498" s="59">
        <v>0</v>
      </c>
      <c r="N498" s="59">
        <v>0</v>
      </c>
      <c r="O498" s="59">
        <v>0</v>
      </c>
      <c r="P498" s="59">
        <v>0</v>
      </c>
      <c r="Q498" s="59">
        <v>0</v>
      </c>
      <c r="R498" s="59">
        <v>0</v>
      </c>
      <c r="S498" s="90"/>
      <c r="T498" s="90"/>
      <c r="U498" s="91"/>
      <c r="V498" s="90"/>
      <c r="W498" s="90"/>
      <c r="X498" s="90"/>
    </row>
    <row r="499" spans="1:24" ht="13.2" x14ac:dyDescent="0.25">
      <c r="A499" s="59" t="s">
        <v>4412</v>
      </c>
      <c r="B499" s="59" t="s">
        <v>5862</v>
      </c>
      <c r="C499" s="59" t="s">
        <v>5867</v>
      </c>
      <c r="D499" s="59" t="s">
        <v>125</v>
      </c>
      <c r="E499" s="59">
        <v>9214</v>
      </c>
      <c r="F499" s="59">
        <v>9214</v>
      </c>
      <c r="G499" s="59">
        <v>9214</v>
      </c>
      <c r="H499" s="59">
        <v>9214</v>
      </c>
      <c r="I499" s="59">
        <v>9214</v>
      </c>
      <c r="J499" s="59">
        <v>9214</v>
      </c>
      <c r="K499" s="59">
        <v>9214</v>
      </c>
      <c r="L499" s="59">
        <v>9214</v>
      </c>
      <c r="M499" s="59">
        <v>9214</v>
      </c>
      <c r="N499" s="59">
        <v>9214</v>
      </c>
      <c r="O499" s="59">
        <v>9214</v>
      </c>
      <c r="P499" s="59">
        <v>9214</v>
      </c>
      <c r="Q499" s="59">
        <v>9214</v>
      </c>
      <c r="R499" s="59">
        <v>9214314</v>
      </c>
      <c r="S499" s="90"/>
      <c r="T499" s="90"/>
      <c r="U499" s="91"/>
      <c r="V499" s="90"/>
      <c r="W499" s="90"/>
      <c r="X499" s="90"/>
    </row>
    <row r="500" spans="1:24" ht="13.2" x14ac:dyDescent="0.25">
      <c r="A500" s="59" t="s">
        <v>4413</v>
      </c>
      <c r="B500" s="59" t="s">
        <v>5862</v>
      </c>
      <c r="C500" s="59" t="s">
        <v>5868</v>
      </c>
      <c r="D500" s="59" t="s">
        <v>125</v>
      </c>
      <c r="E500" s="59">
        <v>26651</v>
      </c>
      <c r="F500" s="59">
        <v>26664</v>
      </c>
      <c r="G500" s="59">
        <v>26654</v>
      </c>
      <c r="H500" s="59">
        <v>26643</v>
      </c>
      <c r="I500" s="59">
        <v>26658</v>
      </c>
      <c r="J500" s="59">
        <v>26638</v>
      </c>
      <c r="K500" s="59">
        <v>26636</v>
      </c>
      <c r="L500" s="59">
        <v>26660</v>
      </c>
      <c r="M500" s="59">
        <v>26636</v>
      </c>
      <c r="N500" s="59">
        <v>26636</v>
      </c>
      <c r="O500" s="59">
        <v>26636</v>
      </c>
      <c r="P500" s="59">
        <v>26632</v>
      </c>
      <c r="Q500" s="59">
        <v>26633</v>
      </c>
      <c r="R500" s="59">
        <v>26644643</v>
      </c>
      <c r="S500" s="90"/>
      <c r="T500" s="90"/>
      <c r="U500" s="91"/>
      <c r="V500" s="90"/>
      <c r="W500" s="90"/>
      <c r="X500" s="90"/>
    </row>
    <row r="501" spans="1:24" ht="13.2" x14ac:dyDescent="0.25">
      <c r="A501" s="59" t="s">
        <v>4414</v>
      </c>
      <c r="B501" s="59" t="s">
        <v>5862</v>
      </c>
      <c r="C501" s="59" t="s">
        <v>5869</v>
      </c>
      <c r="D501" s="59" t="s">
        <v>125</v>
      </c>
      <c r="E501" s="59">
        <v>0</v>
      </c>
      <c r="F501" s="59">
        <v>0</v>
      </c>
      <c r="G501" s="59">
        <v>0</v>
      </c>
      <c r="H501" s="59">
        <v>0</v>
      </c>
      <c r="I501" s="59">
        <v>0</v>
      </c>
      <c r="J501" s="59">
        <v>0</v>
      </c>
      <c r="K501" s="59">
        <v>0</v>
      </c>
      <c r="L501" s="59">
        <v>0</v>
      </c>
      <c r="M501" s="59">
        <v>0</v>
      </c>
      <c r="N501" s="59">
        <v>0</v>
      </c>
      <c r="O501" s="59">
        <v>0</v>
      </c>
      <c r="P501" s="59">
        <v>0</v>
      </c>
      <c r="Q501" s="59">
        <v>0</v>
      </c>
      <c r="R501" s="59">
        <v>0</v>
      </c>
      <c r="S501" s="90"/>
      <c r="T501" s="90"/>
      <c r="U501" s="91"/>
      <c r="V501" s="90"/>
      <c r="W501" s="90"/>
      <c r="X501" s="90"/>
    </row>
    <row r="502" spans="1:24" ht="13.2" x14ac:dyDescent="0.25">
      <c r="A502" s="59" t="s">
        <v>4415</v>
      </c>
      <c r="B502" s="59" t="s">
        <v>5862</v>
      </c>
      <c r="C502" s="59" t="s">
        <v>5870</v>
      </c>
      <c r="D502" s="59" t="s">
        <v>125</v>
      </c>
      <c r="E502" s="59">
        <v>1081</v>
      </c>
      <c r="F502" s="59">
        <v>1081</v>
      </c>
      <c r="G502" s="59">
        <v>1081</v>
      </c>
      <c r="H502" s="59">
        <v>1081</v>
      </c>
      <c r="I502" s="59">
        <v>1081</v>
      </c>
      <c r="J502" s="59">
        <v>1081</v>
      </c>
      <c r="K502" s="59">
        <v>1081</v>
      </c>
      <c r="L502" s="59">
        <v>1081</v>
      </c>
      <c r="M502" s="59">
        <v>1081</v>
      </c>
      <c r="N502" s="59">
        <v>1081</v>
      </c>
      <c r="O502" s="59">
        <v>1081</v>
      </c>
      <c r="P502" s="59">
        <v>1081</v>
      </c>
      <c r="Q502" s="59">
        <v>1081</v>
      </c>
      <c r="R502" s="59">
        <v>1081259</v>
      </c>
      <c r="S502" s="90"/>
      <c r="T502" s="90"/>
      <c r="U502" s="91"/>
      <c r="V502" s="90"/>
      <c r="W502" s="90"/>
      <c r="X502" s="90"/>
    </row>
    <row r="503" spans="1:24" ht="13.2" x14ac:dyDescent="0.25">
      <c r="A503" s="59" t="s">
        <v>4416</v>
      </c>
      <c r="B503" s="59" t="s">
        <v>5862</v>
      </c>
      <c r="C503" s="59" t="s">
        <v>5871</v>
      </c>
      <c r="D503" s="59" t="s">
        <v>125</v>
      </c>
      <c r="E503" s="59">
        <v>0</v>
      </c>
      <c r="F503" s="59">
        <v>0</v>
      </c>
      <c r="G503" s="59">
        <v>0</v>
      </c>
      <c r="H503" s="59">
        <v>0</v>
      </c>
      <c r="I503" s="59">
        <v>0</v>
      </c>
      <c r="J503" s="59">
        <v>0</v>
      </c>
      <c r="K503" s="59">
        <v>0</v>
      </c>
      <c r="L503" s="59">
        <v>0</v>
      </c>
      <c r="M503" s="59">
        <v>0</v>
      </c>
      <c r="N503" s="59">
        <v>0</v>
      </c>
      <c r="O503" s="59">
        <v>0</v>
      </c>
      <c r="P503" s="59">
        <v>0</v>
      </c>
      <c r="Q503" s="59">
        <v>0</v>
      </c>
      <c r="R503" s="59">
        <v>0</v>
      </c>
      <c r="S503" s="90"/>
      <c r="T503" s="90"/>
      <c r="U503" s="91"/>
      <c r="V503" s="90"/>
      <c r="W503" s="90"/>
      <c r="X503" s="90"/>
    </row>
    <row r="504" spans="1:24" ht="13.2" x14ac:dyDescent="0.25">
      <c r="A504" s="59" t="s">
        <v>4417</v>
      </c>
      <c r="B504" s="59" t="s">
        <v>5862</v>
      </c>
      <c r="C504" s="59" t="s">
        <v>5872</v>
      </c>
      <c r="D504" s="59" t="s">
        <v>125</v>
      </c>
      <c r="E504" s="59">
        <v>0</v>
      </c>
      <c r="F504" s="59">
        <v>0</v>
      </c>
      <c r="G504" s="59">
        <v>0</v>
      </c>
      <c r="H504" s="59">
        <v>0</v>
      </c>
      <c r="I504" s="59">
        <v>0</v>
      </c>
      <c r="J504" s="59">
        <v>0</v>
      </c>
      <c r="K504" s="59">
        <v>0</v>
      </c>
      <c r="L504" s="59">
        <v>0</v>
      </c>
      <c r="M504" s="59">
        <v>0</v>
      </c>
      <c r="N504" s="59">
        <v>0</v>
      </c>
      <c r="O504" s="59">
        <v>0</v>
      </c>
      <c r="P504" s="59">
        <v>0</v>
      </c>
      <c r="Q504" s="59">
        <v>0</v>
      </c>
      <c r="R504" s="59">
        <v>0</v>
      </c>
      <c r="S504" s="90"/>
      <c r="T504" s="90"/>
      <c r="U504" s="91"/>
      <c r="V504" s="90"/>
      <c r="W504" s="90"/>
      <c r="X504" s="90"/>
    </row>
    <row r="505" spans="1:24" ht="13.2" x14ac:dyDescent="0.25">
      <c r="A505" s="59" t="s">
        <v>4418</v>
      </c>
      <c r="B505" s="59" t="s">
        <v>5873</v>
      </c>
      <c r="C505" s="59" t="s">
        <v>5874</v>
      </c>
      <c r="D505" s="59" t="s">
        <v>125</v>
      </c>
      <c r="E505" s="59">
        <v>0</v>
      </c>
      <c r="F505" s="59">
        <v>0</v>
      </c>
      <c r="G505" s="59">
        <v>0</v>
      </c>
      <c r="H505" s="59">
        <v>0</v>
      </c>
      <c r="I505" s="59">
        <v>0</v>
      </c>
      <c r="J505" s="59">
        <v>0</v>
      </c>
      <c r="K505" s="59">
        <v>0</v>
      </c>
      <c r="L505" s="59">
        <v>0</v>
      </c>
      <c r="M505" s="59">
        <v>0</v>
      </c>
      <c r="N505" s="59">
        <v>0</v>
      </c>
      <c r="O505" s="59">
        <v>0</v>
      </c>
      <c r="P505" s="59">
        <v>0</v>
      </c>
      <c r="Q505" s="59">
        <v>0</v>
      </c>
      <c r="R505" s="59">
        <v>0</v>
      </c>
      <c r="S505" s="90"/>
      <c r="T505" s="90"/>
      <c r="U505" s="91"/>
      <c r="V505" s="90"/>
      <c r="W505" s="90"/>
      <c r="X505" s="90"/>
    </row>
    <row r="506" spans="1:24" ht="13.2" x14ac:dyDescent="0.25">
      <c r="A506" s="59" t="s">
        <v>4419</v>
      </c>
      <c r="B506" s="59" t="s">
        <v>5873</v>
      </c>
      <c r="C506" s="59" t="s">
        <v>5875</v>
      </c>
      <c r="D506" s="59" t="s">
        <v>125</v>
      </c>
      <c r="E506" s="59">
        <v>793</v>
      </c>
      <c r="F506" s="59">
        <v>793</v>
      </c>
      <c r="G506" s="59">
        <v>793</v>
      </c>
      <c r="H506" s="59">
        <v>793</v>
      </c>
      <c r="I506" s="59">
        <v>793</v>
      </c>
      <c r="J506" s="59">
        <v>793</v>
      </c>
      <c r="K506" s="59">
        <v>793</v>
      </c>
      <c r="L506" s="59">
        <v>793</v>
      </c>
      <c r="M506" s="59">
        <v>793</v>
      </c>
      <c r="N506" s="59">
        <v>793</v>
      </c>
      <c r="O506" s="59">
        <v>793</v>
      </c>
      <c r="P506" s="59">
        <v>793</v>
      </c>
      <c r="Q506" s="59">
        <v>793</v>
      </c>
      <c r="R506" s="59">
        <v>792721</v>
      </c>
      <c r="S506" s="90"/>
      <c r="T506" s="90"/>
      <c r="U506" s="91"/>
      <c r="V506" s="90"/>
      <c r="W506" s="90"/>
      <c r="X506" s="90"/>
    </row>
    <row r="507" spans="1:24" ht="13.2" x14ac:dyDescent="0.25">
      <c r="A507" s="59" t="s">
        <v>4420</v>
      </c>
      <c r="B507" s="59" t="s">
        <v>5873</v>
      </c>
      <c r="C507" s="59" t="s">
        <v>5876</v>
      </c>
      <c r="D507" s="59" t="s">
        <v>125</v>
      </c>
      <c r="E507" s="59">
        <v>0</v>
      </c>
      <c r="F507" s="59">
        <v>0</v>
      </c>
      <c r="G507" s="59">
        <v>0</v>
      </c>
      <c r="H507" s="59">
        <v>0</v>
      </c>
      <c r="I507" s="59">
        <v>0</v>
      </c>
      <c r="J507" s="59">
        <v>0</v>
      </c>
      <c r="K507" s="59">
        <v>0</v>
      </c>
      <c r="L507" s="59">
        <v>0</v>
      </c>
      <c r="M507" s="59">
        <v>0</v>
      </c>
      <c r="N507" s="59">
        <v>0</v>
      </c>
      <c r="O507" s="59">
        <v>0</v>
      </c>
      <c r="P507" s="59">
        <v>0</v>
      </c>
      <c r="Q507" s="59">
        <v>0</v>
      </c>
      <c r="R507" s="59">
        <v>0</v>
      </c>
      <c r="S507" s="90"/>
      <c r="T507" s="90"/>
      <c r="U507" s="91"/>
      <c r="V507" s="90"/>
      <c r="W507" s="90"/>
      <c r="X507" s="90"/>
    </row>
    <row r="508" spans="1:24" ht="13.2" x14ac:dyDescent="0.25">
      <c r="A508" s="59" t="s">
        <v>4421</v>
      </c>
      <c r="B508" s="59" t="s">
        <v>5873</v>
      </c>
      <c r="C508" s="59" t="s">
        <v>5877</v>
      </c>
      <c r="D508" s="59" t="s">
        <v>125</v>
      </c>
      <c r="E508" s="59">
        <v>666</v>
      </c>
      <c r="F508" s="59">
        <v>666</v>
      </c>
      <c r="G508" s="59">
        <v>666</v>
      </c>
      <c r="H508" s="59">
        <v>666</v>
      </c>
      <c r="I508" s="59">
        <v>666</v>
      </c>
      <c r="J508" s="59">
        <v>666</v>
      </c>
      <c r="K508" s="59">
        <v>666</v>
      </c>
      <c r="L508" s="59">
        <v>666</v>
      </c>
      <c r="M508" s="59">
        <v>666</v>
      </c>
      <c r="N508" s="59">
        <v>666</v>
      </c>
      <c r="O508" s="59">
        <v>666</v>
      </c>
      <c r="P508" s="59">
        <v>666</v>
      </c>
      <c r="Q508" s="59">
        <v>666</v>
      </c>
      <c r="R508" s="59">
        <v>665876</v>
      </c>
      <c r="S508" s="90"/>
      <c r="T508" s="90"/>
      <c r="U508" s="91"/>
      <c r="V508" s="90"/>
      <c r="W508" s="90"/>
      <c r="X508" s="90"/>
    </row>
    <row r="509" spans="1:24" ht="13.2" x14ac:dyDescent="0.25">
      <c r="A509" s="59" t="s">
        <v>4422</v>
      </c>
      <c r="B509" s="59" t="s">
        <v>5873</v>
      </c>
      <c r="C509" s="59" t="s">
        <v>5878</v>
      </c>
      <c r="D509" s="59" t="s">
        <v>125</v>
      </c>
      <c r="E509" s="59">
        <v>0</v>
      </c>
      <c r="F509" s="59">
        <v>0</v>
      </c>
      <c r="G509" s="59">
        <v>0</v>
      </c>
      <c r="H509" s="59">
        <v>0</v>
      </c>
      <c r="I509" s="59">
        <v>0</v>
      </c>
      <c r="J509" s="59">
        <v>0</v>
      </c>
      <c r="K509" s="59">
        <v>0</v>
      </c>
      <c r="L509" s="59">
        <v>0</v>
      </c>
      <c r="M509" s="59">
        <v>0</v>
      </c>
      <c r="N509" s="59">
        <v>0</v>
      </c>
      <c r="O509" s="59">
        <v>0</v>
      </c>
      <c r="P509" s="59">
        <v>0</v>
      </c>
      <c r="Q509" s="59">
        <v>0</v>
      </c>
      <c r="R509" s="59">
        <v>0</v>
      </c>
      <c r="S509" s="90"/>
      <c r="T509" s="90"/>
      <c r="U509" s="91"/>
      <c r="V509" s="90"/>
      <c r="W509" s="90"/>
      <c r="X509" s="90"/>
    </row>
    <row r="510" spans="1:24" ht="13.2" x14ac:dyDescent="0.25">
      <c r="A510" s="59" t="s">
        <v>4423</v>
      </c>
      <c r="B510" s="59" t="s">
        <v>5873</v>
      </c>
      <c r="C510" s="59" t="s">
        <v>5879</v>
      </c>
      <c r="D510" s="59" t="s">
        <v>125</v>
      </c>
      <c r="E510" s="59">
        <v>156</v>
      </c>
      <c r="F510" s="59">
        <v>156</v>
      </c>
      <c r="G510" s="59">
        <v>156</v>
      </c>
      <c r="H510" s="59">
        <v>156</v>
      </c>
      <c r="I510" s="59">
        <v>156</v>
      </c>
      <c r="J510" s="59">
        <v>156</v>
      </c>
      <c r="K510" s="59">
        <v>156</v>
      </c>
      <c r="L510" s="59">
        <v>156</v>
      </c>
      <c r="M510" s="59">
        <v>156</v>
      </c>
      <c r="N510" s="59">
        <v>156</v>
      </c>
      <c r="O510" s="59">
        <v>156</v>
      </c>
      <c r="P510" s="59">
        <v>156</v>
      </c>
      <c r="Q510" s="59">
        <v>156</v>
      </c>
      <c r="R510" s="59">
        <v>156088</v>
      </c>
      <c r="S510" s="90"/>
      <c r="T510" s="90"/>
      <c r="U510" s="91"/>
      <c r="V510" s="90"/>
      <c r="W510" s="90"/>
      <c r="X510" s="90"/>
    </row>
    <row r="511" spans="1:24" ht="13.2" x14ac:dyDescent="0.25">
      <c r="A511" s="59" t="s">
        <v>4424</v>
      </c>
      <c r="B511" s="59" t="s">
        <v>5873</v>
      </c>
      <c r="C511" s="59" t="s">
        <v>5880</v>
      </c>
      <c r="D511" s="59" t="s">
        <v>125</v>
      </c>
      <c r="E511" s="59">
        <v>0</v>
      </c>
      <c r="F511" s="59">
        <v>0</v>
      </c>
      <c r="G511" s="59">
        <v>0</v>
      </c>
      <c r="H511" s="59">
        <v>0</v>
      </c>
      <c r="I511" s="59">
        <v>0</v>
      </c>
      <c r="J511" s="59">
        <v>0</v>
      </c>
      <c r="K511" s="59">
        <v>0</v>
      </c>
      <c r="L511" s="59">
        <v>0</v>
      </c>
      <c r="M511" s="59">
        <v>0</v>
      </c>
      <c r="N511" s="59">
        <v>0</v>
      </c>
      <c r="O511" s="59">
        <v>0</v>
      </c>
      <c r="P511" s="59">
        <v>0</v>
      </c>
      <c r="Q511" s="59">
        <v>0</v>
      </c>
      <c r="R511" s="59">
        <v>0</v>
      </c>
      <c r="S511" s="90"/>
      <c r="T511" s="90"/>
      <c r="U511" s="91"/>
      <c r="V511" s="90"/>
      <c r="W511" s="90"/>
      <c r="X511" s="90"/>
    </row>
    <row r="512" spans="1:24" ht="13.2" x14ac:dyDescent="0.25">
      <c r="A512" s="59" t="s">
        <v>4425</v>
      </c>
      <c r="B512" s="59" t="s">
        <v>5873</v>
      </c>
      <c r="C512" s="59" t="s">
        <v>5881</v>
      </c>
      <c r="D512" s="59" t="s">
        <v>125</v>
      </c>
      <c r="E512" s="59">
        <v>186</v>
      </c>
      <c r="F512" s="59">
        <v>186</v>
      </c>
      <c r="G512" s="59">
        <v>186</v>
      </c>
      <c r="H512" s="59">
        <v>186</v>
      </c>
      <c r="I512" s="59">
        <v>186</v>
      </c>
      <c r="J512" s="59">
        <v>186</v>
      </c>
      <c r="K512" s="59">
        <v>186</v>
      </c>
      <c r="L512" s="59">
        <v>186</v>
      </c>
      <c r="M512" s="59">
        <v>186</v>
      </c>
      <c r="N512" s="59">
        <v>186</v>
      </c>
      <c r="O512" s="59">
        <v>186</v>
      </c>
      <c r="P512" s="59">
        <v>186</v>
      </c>
      <c r="Q512" s="59">
        <v>186</v>
      </c>
      <c r="R512" s="59">
        <v>186111</v>
      </c>
      <c r="S512" s="90"/>
      <c r="T512" s="90"/>
      <c r="U512" s="91"/>
      <c r="V512" s="90"/>
      <c r="W512" s="90"/>
      <c r="X512" s="90"/>
    </row>
    <row r="513" spans="1:24" ht="13.2" x14ac:dyDescent="0.25">
      <c r="A513" s="59" t="s">
        <v>4426</v>
      </c>
      <c r="B513" s="59" t="s">
        <v>5873</v>
      </c>
      <c r="C513" s="59" t="s">
        <v>5882</v>
      </c>
      <c r="D513" s="59" t="s">
        <v>125</v>
      </c>
      <c r="E513" s="59">
        <v>167</v>
      </c>
      <c r="F513" s="59">
        <v>167</v>
      </c>
      <c r="G513" s="59">
        <v>167</v>
      </c>
      <c r="H513" s="59">
        <v>167</v>
      </c>
      <c r="I513" s="59">
        <v>167</v>
      </c>
      <c r="J513" s="59">
        <v>167</v>
      </c>
      <c r="K513" s="59">
        <v>167</v>
      </c>
      <c r="L513" s="59">
        <v>167</v>
      </c>
      <c r="M513" s="59">
        <v>167</v>
      </c>
      <c r="N513" s="59">
        <v>167</v>
      </c>
      <c r="O513" s="59">
        <v>167</v>
      </c>
      <c r="P513" s="59">
        <v>167</v>
      </c>
      <c r="Q513" s="59">
        <v>167</v>
      </c>
      <c r="R513" s="59">
        <v>167227</v>
      </c>
      <c r="S513" s="90"/>
      <c r="T513" s="90"/>
      <c r="U513" s="91"/>
      <c r="V513" s="90"/>
      <c r="W513" s="90"/>
      <c r="X513" s="90"/>
    </row>
    <row r="514" spans="1:24" ht="13.2" x14ac:dyDescent="0.25">
      <c r="A514" s="59" t="s">
        <v>4427</v>
      </c>
      <c r="B514" s="59" t="s">
        <v>5873</v>
      </c>
      <c r="C514" s="59" t="s">
        <v>5883</v>
      </c>
      <c r="D514" s="59" t="s">
        <v>125</v>
      </c>
      <c r="E514" s="59">
        <v>0</v>
      </c>
      <c r="F514" s="59">
        <v>0</v>
      </c>
      <c r="G514" s="59">
        <v>0</v>
      </c>
      <c r="H514" s="59">
        <v>0</v>
      </c>
      <c r="I514" s="59">
        <v>0</v>
      </c>
      <c r="J514" s="59">
        <v>0</v>
      </c>
      <c r="K514" s="59">
        <v>0</v>
      </c>
      <c r="L514" s="59">
        <v>0</v>
      </c>
      <c r="M514" s="59">
        <v>0</v>
      </c>
      <c r="N514" s="59">
        <v>0</v>
      </c>
      <c r="O514" s="59">
        <v>0</v>
      </c>
      <c r="P514" s="59">
        <v>0</v>
      </c>
      <c r="Q514" s="59">
        <v>0</v>
      </c>
      <c r="R514" s="59">
        <v>0</v>
      </c>
      <c r="S514" s="90"/>
      <c r="T514" s="90"/>
      <c r="U514" s="91"/>
      <c r="V514" s="90"/>
      <c r="W514" s="90"/>
      <c r="X514" s="90"/>
    </row>
    <row r="515" spans="1:24" ht="13.2" x14ac:dyDescent="0.25">
      <c r="A515" s="59" t="s">
        <v>4428</v>
      </c>
      <c r="B515" s="59" t="s">
        <v>5873</v>
      </c>
      <c r="C515" s="59" t="s">
        <v>5884</v>
      </c>
      <c r="D515" s="59" t="s">
        <v>125</v>
      </c>
      <c r="E515" s="59">
        <v>0</v>
      </c>
      <c r="F515" s="59">
        <v>0</v>
      </c>
      <c r="G515" s="59">
        <v>0</v>
      </c>
      <c r="H515" s="59">
        <v>0</v>
      </c>
      <c r="I515" s="59">
        <v>0</v>
      </c>
      <c r="J515" s="59">
        <v>0</v>
      </c>
      <c r="K515" s="59">
        <v>0</v>
      </c>
      <c r="L515" s="59">
        <v>0</v>
      </c>
      <c r="M515" s="59">
        <v>0</v>
      </c>
      <c r="N515" s="59">
        <v>0</v>
      </c>
      <c r="O515" s="59">
        <v>0</v>
      </c>
      <c r="P515" s="59">
        <v>0</v>
      </c>
      <c r="Q515" s="59">
        <v>0</v>
      </c>
      <c r="R515" s="59">
        <v>0</v>
      </c>
      <c r="S515" s="90"/>
      <c r="T515" s="90"/>
      <c r="U515" s="91"/>
      <c r="V515" s="90"/>
      <c r="W515" s="90"/>
      <c r="X515" s="90"/>
    </row>
    <row r="516" spans="1:24" ht="13.2" x14ac:dyDescent="0.25">
      <c r="A516" s="59" t="s">
        <v>4429</v>
      </c>
      <c r="B516" s="59" t="s">
        <v>5873</v>
      </c>
      <c r="C516" s="59" t="s">
        <v>5885</v>
      </c>
      <c r="D516" s="59" t="s">
        <v>125</v>
      </c>
      <c r="E516" s="59">
        <v>2134</v>
      </c>
      <c r="F516" s="59">
        <v>2134</v>
      </c>
      <c r="G516" s="59">
        <v>2134</v>
      </c>
      <c r="H516" s="59">
        <v>2134</v>
      </c>
      <c r="I516" s="59">
        <v>2134</v>
      </c>
      <c r="J516" s="59">
        <v>2134</v>
      </c>
      <c r="K516" s="59">
        <v>2134</v>
      </c>
      <c r="L516" s="59">
        <v>2134</v>
      </c>
      <c r="M516" s="59">
        <v>2134</v>
      </c>
      <c r="N516" s="59">
        <v>2134</v>
      </c>
      <c r="O516" s="59">
        <v>2134</v>
      </c>
      <c r="P516" s="59">
        <v>2134</v>
      </c>
      <c r="Q516" s="59">
        <v>2134</v>
      </c>
      <c r="R516" s="59">
        <v>2134388</v>
      </c>
      <c r="S516" s="90"/>
      <c r="T516" s="90"/>
      <c r="U516" s="91"/>
      <c r="V516" s="90"/>
      <c r="W516" s="90"/>
      <c r="X516" s="90"/>
    </row>
    <row r="517" spans="1:24" ht="13.2" x14ac:dyDescent="0.25">
      <c r="A517" s="59" t="s">
        <v>4430</v>
      </c>
      <c r="B517" s="59" t="s">
        <v>5873</v>
      </c>
      <c r="C517" s="59" t="s">
        <v>5886</v>
      </c>
      <c r="D517" s="59" t="s">
        <v>125</v>
      </c>
      <c r="E517" s="59">
        <v>0</v>
      </c>
      <c r="F517" s="59">
        <v>0</v>
      </c>
      <c r="G517" s="59">
        <v>0</v>
      </c>
      <c r="H517" s="59">
        <v>0</v>
      </c>
      <c r="I517" s="59">
        <v>0</v>
      </c>
      <c r="J517" s="59">
        <v>0</v>
      </c>
      <c r="K517" s="59">
        <v>0</v>
      </c>
      <c r="L517" s="59">
        <v>0</v>
      </c>
      <c r="M517" s="59">
        <v>0</v>
      </c>
      <c r="N517" s="59">
        <v>0</v>
      </c>
      <c r="O517" s="59">
        <v>0</v>
      </c>
      <c r="P517" s="59">
        <v>0</v>
      </c>
      <c r="Q517" s="59">
        <v>0</v>
      </c>
      <c r="R517" s="59">
        <v>0</v>
      </c>
      <c r="S517" s="90"/>
      <c r="T517" s="90"/>
      <c r="U517" s="91"/>
      <c r="V517" s="90"/>
      <c r="W517" s="90"/>
      <c r="X517" s="90"/>
    </row>
    <row r="518" spans="1:24" ht="13.2" x14ac:dyDescent="0.25">
      <c r="A518" s="59" t="s">
        <v>4431</v>
      </c>
      <c r="B518" s="59" t="s">
        <v>5873</v>
      </c>
      <c r="C518" s="59" t="s">
        <v>5887</v>
      </c>
      <c r="D518" s="59" t="s">
        <v>125</v>
      </c>
      <c r="E518" s="59">
        <v>81</v>
      </c>
      <c r="F518" s="59">
        <v>81</v>
      </c>
      <c r="G518" s="59">
        <v>81</v>
      </c>
      <c r="H518" s="59">
        <v>81</v>
      </c>
      <c r="I518" s="59">
        <v>81</v>
      </c>
      <c r="J518" s="59">
        <v>81</v>
      </c>
      <c r="K518" s="59">
        <v>81</v>
      </c>
      <c r="L518" s="59">
        <v>159</v>
      </c>
      <c r="M518" s="59">
        <v>159</v>
      </c>
      <c r="N518" s="59">
        <v>247</v>
      </c>
      <c r="O518" s="59">
        <v>247</v>
      </c>
      <c r="P518" s="59">
        <v>247</v>
      </c>
      <c r="Q518" s="59">
        <v>332</v>
      </c>
      <c r="R518" s="59">
        <v>145863</v>
      </c>
      <c r="S518" s="90"/>
      <c r="T518" s="90"/>
      <c r="U518" s="91"/>
      <c r="V518" s="90"/>
      <c r="W518" s="90"/>
      <c r="X518" s="90"/>
    </row>
    <row r="519" spans="1:24" ht="13.2" x14ac:dyDescent="0.25">
      <c r="A519" s="59" t="s">
        <v>4432</v>
      </c>
      <c r="B519" s="59" t="s">
        <v>5873</v>
      </c>
      <c r="C519" s="59" t="s">
        <v>5888</v>
      </c>
      <c r="D519" s="59" t="s">
        <v>125</v>
      </c>
      <c r="E519" s="59">
        <v>637</v>
      </c>
      <c r="F519" s="59">
        <v>637</v>
      </c>
      <c r="G519" s="59">
        <v>637</v>
      </c>
      <c r="H519" s="59">
        <v>637</v>
      </c>
      <c r="I519" s="59">
        <v>637</v>
      </c>
      <c r="J519" s="59">
        <v>637</v>
      </c>
      <c r="K519" s="59">
        <v>637</v>
      </c>
      <c r="L519" s="59">
        <v>637</v>
      </c>
      <c r="M519" s="59">
        <v>637</v>
      </c>
      <c r="N519" s="59">
        <v>637</v>
      </c>
      <c r="O519" s="59">
        <v>637</v>
      </c>
      <c r="P519" s="59">
        <v>637</v>
      </c>
      <c r="Q519" s="59">
        <v>637</v>
      </c>
      <c r="R519" s="59">
        <v>636604</v>
      </c>
      <c r="S519" s="90"/>
      <c r="T519" s="90"/>
      <c r="U519" s="91"/>
      <c r="V519" s="90"/>
      <c r="W519" s="90"/>
      <c r="X519" s="90"/>
    </row>
    <row r="520" spans="1:24" ht="13.2" x14ac:dyDescent="0.25">
      <c r="A520" s="59" t="s">
        <v>4433</v>
      </c>
      <c r="B520" s="59" t="s">
        <v>5873</v>
      </c>
      <c r="C520" s="59" t="s">
        <v>5889</v>
      </c>
      <c r="D520" s="59" t="s">
        <v>125</v>
      </c>
      <c r="E520" s="59">
        <v>0</v>
      </c>
      <c r="F520" s="59">
        <v>0</v>
      </c>
      <c r="G520" s="59">
        <v>0</v>
      </c>
      <c r="H520" s="59">
        <v>0</v>
      </c>
      <c r="I520" s="59">
        <v>0</v>
      </c>
      <c r="J520" s="59">
        <v>0</v>
      </c>
      <c r="K520" s="59">
        <v>0</v>
      </c>
      <c r="L520" s="59">
        <v>0</v>
      </c>
      <c r="M520" s="59">
        <v>0</v>
      </c>
      <c r="N520" s="59">
        <v>0</v>
      </c>
      <c r="O520" s="59">
        <v>0</v>
      </c>
      <c r="P520" s="59">
        <v>0</v>
      </c>
      <c r="Q520" s="59">
        <v>0</v>
      </c>
      <c r="R520" s="59">
        <v>0</v>
      </c>
      <c r="S520" s="90"/>
      <c r="T520" s="90"/>
      <c r="U520" s="91"/>
      <c r="V520" s="90"/>
      <c r="W520" s="90"/>
      <c r="X520" s="90"/>
    </row>
    <row r="521" spans="1:24" ht="13.2" x14ac:dyDescent="0.25">
      <c r="A521" s="59" t="s">
        <v>4434</v>
      </c>
      <c r="B521" s="59" t="s">
        <v>5873</v>
      </c>
      <c r="C521" s="59" t="s">
        <v>5890</v>
      </c>
      <c r="D521" s="59" t="s">
        <v>125</v>
      </c>
      <c r="E521" s="59">
        <v>0</v>
      </c>
      <c r="F521" s="59">
        <v>0</v>
      </c>
      <c r="G521" s="59">
        <v>0</v>
      </c>
      <c r="H521" s="59">
        <v>0</v>
      </c>
      <c r="I521" s="59">
        <v>0</v>
      </c>
      <c r="J521" s="59">
        <v>0</v>
      </c>
      <c r="K521" s="59">
        <v>0</v>
      </c>
      <c r="L521" s="59">
        <v>0</v>
      </c>
      <c r="M521" s="59">
        <v>0</v>
      </c>
      <c r="N521" s="59">
        <v>0</v>
      </c>
      <c r="O521" s="59">
        <v>0</v>
      </c>
      <c r="P521" s="59">
        <v>0</v>
      </c>
      <c r="Q521" s="59">
        <v>0</v>
      </c>
      <c r="R521" s="59">
        <v>0</v>
      </c>
      <c r="S521" s="90"/>
      <c r="T521" s="90"/>
      <c r="U521" s="91"/>
      <c r="V521" s="90"/>
      <c r="W521" s="90"/>
      <c r="X521" s="90"/>
    </row>
    <row r="522" spans="1:24" ht="13.2" x14ac:dyDescent="0.25">
      <c r="A522" s="59" t="s">
        <v>4435</v>
      </c>
      <c r="B522" s="59" t="s">
        <v>5873</v>
      </c>
      <c r="C522" s="59" t="s">
        <v>5891</v>
      </c>
      <c r="D522" s="59" t="s">
        <v>125</v>
      </c>
      <c r="E522" s="59">
        <v>0</v>
      </c>
      <c r="F522" s="59">
        <v>0</v>
      </c>
      <c r="G522" s="59">
        <v>0</v>
      </c>
      <c r="H522" s="59">
        <v>0</v>
      </c>
      <c r="I522" s="59">
        <v>0</v>
      </c>
      <c r="J522" s="59">
        <v>0</v>
      </c>
      <c r="K522" s="59">
        <v>0</v>
      </c>
      <c r="L522" s="59">
        <v>0</v>
      </c>
      <c r="M522" s="59">
        <v>0</v>
      </c>
      <c r="N522" s="59">
        <v>0</v>
      </c>
      <c r="O522" s="59">
        <v>0</v>
      </c>
      <c r="P522" s="59">
        <v>0</v>
      </c>
      <c r="Q522" s="59">
        <v>0</v>
      </c>
      <c r="R522" s="59">
        <v>0</v>
      </c>
      <c r="S522" s="90"/>
      <c r="T522" s="90"/>
      <c r="U522" s="91"/>
      <c r="V522" s="90"/>
      <c r="W522" s="90"/>
      <c r="X522" s="90"/>
    </row>
    <row r="523" spans="1:24" ht="13.2" x14ac:dyDescent="0.25">
      <c r="A523" s="59" t="s">
        <v>4436</v>
      </c>
      <c r="B523" s="59" t="s">
        <v>5873</v>
      </c>
      <c r="C523" s="59" t="s">
        <v>5892</v>
      </c>
      <c r="D523" s="59" t="s">
        <v>125</v>
      </c>
      <c r="E523" s="59">
        <v>2152</v>
      </c>
      <c r="F523" s="59">
        <v>2152</v>
      </c>
      <c r="G523" s="59">
        <v>2152</v>
      </c>
      <c r="H523" s="59">
        <v>2152</v>
      </c>
      <c r="I523" s="59">
        <v>2152</v>
      </c>
      <c r="J523" s="59">
        <v>2152</v>
      </c>
      <c r="K523" s="59">
        <v>2152</v>
      </c>
      <c r="L523" s="59">
        <v>2152</v>
      </c>
      <c r="M523" s="59">
        <v>2152</v>
      </c>
      <c r="N523" s="59">
        <v>2152</v>
      </c>
      <c r="O523" s="59">
        <v>2152</v>
      </c>
      <c r="P523" s="59">
        <v>2191</v>
      </c>
      <c r="Q523" s="59">
        <v>2191</v>
      </c>
      <c r="R523" s="59">
        <v>2156868</v>
      </c>
      <c r="S523" s="90"/>
      <c r="T523" s="90"/>
      <c r="U523" s="91"/>
      <c r="V523" s="90"/>
      <c r="W523" s="90"/>
      <c r="X523" s="90"/>
    </row>
    <row r="524" spans="1:24" ht="13.2" x14ac:dyDescent="0.25">
      <c r="A524" s="59" t="s">
        <v>4437</v>
      </c>
      <c r="B524" s="59" t="s">
        <v>5873</v>
      </c>
      <c r="C524" s="59" t="s">
        <v>5893</v>
      </c>
      <c r="D524" s="59" t="s">
        <v>125</v>
      </c>
      <c r="E524" s="59">
        <v>0</v>
      </c>
      <c r="F524" s="59">
        <v>0</v>
      </c>
      <c r="G524" s="59">
        <v>0</v>
      </c>
      <c r="H524" s="59">
        <v>0</v>
      </c>
      <c r="I524" s="59">
        <v>0</v>
      </c>
      <c r="J524" s="59">
        <v>0</v>
      </c>
      <c r="K524" s="59">
        <v>0</v>
      </c>
      <c r="L524" s="59">
        <v>0</v>
      </c>
      <c r="M524" s="59">
        <v>0</v>
      </c>
      <c r="N524" s="59">
        <v>0</v>
      </c>
      <c r="O524" s="59">
        <v>0</v>
      </c>
      <c r="P524" s="59">
        <v>0</v>
      </c>
      <c r="Q524" s="59">
        <v>0</v>
      </c>
      <c r="R524" s="59">
        <v>0</v>
      </c>
      <c r="S524" s="90"/>
      <c r="T524" s="90"/>
      <c r="U524" s="91"/>
      <c r="V524" s="90"/>
      <c r="W524" s="90"/>
      <c r="X524" s="90"/>
    </row>
    <row r="525" spans="1:24" ht="13.2" x14ac:dyDescent="0.25">
      <c r="A525" s="59" t="s">
        <v>4438</v>
      </c>
      <c r="B525" s="59" t="s">
        <v>5873</v>
      </c>
      <c r="C525" s="59" t="s">
        <v>5894</v>
      </c>
      <c r="D525" s="59" t="s">
        <v>125</v>
      </c>
      <c r="E525" s="59">
        <v>0</v>
      </c>
      <c r="F525" s="59">
        <v>0</v>
      </c>
      <c r="G525" s="59">
        <v>0</v>
      </c>
      <c r="H525" s="59">
        <v>0</v>
      </c>
      <c r="I525" s="59">
        <v>0</v>
      </c>
      <c r="J525" s="59">
        <v>0</v>
      </c>
      <c r="K525" s="59">
        <v>0</v>
      </c>
      <c r="L525" s="59">
        <v>0</v>
      </c>
      <c r="M525" s="59">
        <v>0</v>
      </c>
      <c r="N525" s="59">
        <v>0</v>
      </c>
      <c r="O525" s="59">
        <v>0</v>
      </c>
      <c r="P525" s="59">
        <v>0</v>
      </c>
      <c r="Q525" s="59">
        <v>0</v>
      </c>
      <c r="R525" s="59">
        <v>0</v>
      </c>
      <c r="S525" s="90"/>
      <c r="T525" s="90"/>
      <c r="U525" s="91"/>
      <c r="V525" s="90"/>
      <c r="W525" s="90"/>
      <c r="X525" s="90"/>
    </row>
    <row r="526" spans="1:24" ht="13.2" x14ac:dyDescent="0.25">
      <c r="A526" s="59" t="s">
        <v>4439</v>
      </c>
      <c r="B526" s="59" t="s">
        <v>5873</v>
      </c>
      <c r="C526" s="59" t="s">
        <v>5895</v>
      </c>
      <c r="D526" s="59" t="s">
        <v>125</v>
      </c>
      <c r="E526" s="59">
        <v>0</v>
      </c>
      <c r="F526" s="59">
        <v>0</v>
      </c>
      <c r="G526" s="59">
        <v>0</v>
      </c>
      <c r="H526" s="59">
        <v>0</v>
      </c>
      <c r="I526" s="59">
        <v>0</v>
      </c>
      <c r="J526" s="59">
        <v>0</v>
      </c>
      <c r="K526" s="59">
        <v>0</v>
      </c>
      <c r="L526" s="59">
        <v>0</v>
      </c>
      <c r="M526" s="59">
        <v>0</v>
      </c>
      <c r="N526" s="59">
        <v>0</v>
      </c>
      <c r="O526" s="59">
        <v>0</v>
      </c>
      <c r="P526" s="59">
        <v>0</v>
      </c>
      <c r="Q526" s="59">
        <v>0</v>
      </c>
      <c r="R526" s="59">
        <v>0</v>
      </c>
      <c r="S526" s="90"/>
      <c r="T526" s="90"/>
      <c r="U526" s="91"/>
      <c r="V526" s="90"/>
      <c r="W526" s="90"/>
      <c r="X526" s="90"/>
    </row>
    <row r="527" spans="1:24" ht="13.2" x14ac:dyDescent="0.25">
      <c r="A527" s="59" t="s">
        <v>4440</v>
      </c>
      <c r="B527" s="59" t="s">
        <v>5873</v>
      </c>
      <c r="C527" s="59" t="s">
        <v>5896</v>
      </c>
      <c r="D527" s="59" t="s">
        <v>125</v>
      </c>
      <c r="E527" s="59">
        <v>46</v>
      </c>
      <c r="F527" s="59">
        <v>46</v>
      </c>
      <c r="G527" s="59">
        <v>46</v>
      </c>
      <c r="H527" s="59">
        <v>46</v>
      </c>
      <c r="I527" s="59">
        <v>46</v>
      </c>
      <c r="J527" s="59">
        <v>46</v>
      </c>
      <c r="K527" s="59">
        <v>46</v>
      </c>
      <c r="L527" s="59">
        <v>46</v>
      </c>
      <c r="M527" s="59">
        <v>46</v>
      </c>
      <c r="N527" s="59">
        <v>46</v>
      </c>
      <c r="O527" s="59">
        <v>46</v>
      </c>
      <c r="P527" s="59">
        <v>46</v>
      </c>
      <c r="Q527" s="59">
        <v>46</v>
      </c>
      <c r="R527" s="59">
        <v>46462</v>
      </c>
      <c r="S527" s="90"/>
      <c r="T527" s="90"/>
      <c r="U527" s="91"/>
      <c r="V527" s="90"/>
      <c r="W527" s="90"/>
      <c r="X527" s="90"/>
    </row>
    <row r="528" spans="1:24" ht="13.2" x14ac:dyDescent="0.25">
      <c r="A528" s="59" t="s">
        <v>4441</v>
      </c>
      <c r="B528" s="59" t="s">
        <v>5897</v>
      </c>
      <c r="C528" s="59" t="s">
        <v>5898</v>
      </c>
      <c r="D528" s="59" t="s">
        <v>125</v>
      </c>
      <c r="E528" s="59">
        <v>479</v>
      </c>
      <c r="F528" s="59">
        <v>479</v>
      </c>
      <c r="G528" s="59">
        <v>479</v>
      </c>
      <c r="H528" s="59">
        <v>479</v>
      </c>
      <c r="I528" s="59">
        <v>479</v>
      </c>
      <c r="J528" s="59">
        <v>479</v>
      </c>
      <c r="K528" s="59">
        <v>479</v>
      </c>
      <c r="L528" s="59">
        <v>479</v>
      </c>
      <c r="M528" s="59">
        <v>479</v>
      </c>
      <c r="N528" s="59">
        <v>479</v>
      </c>
      <c r="O528" s="59">
        <v>479</v>
      </c>
      <c r="P528" s="59">
        <v>479</v>
      </c>
      <c r="Q528" s="59">
        <v>479</v>
      </c>
      <c r="R528" s="59">
        <v>479165</v>
      </c>
      <c r="S528" s="90"/>
      <c r="T528" s="90"/>
      <c r="U528" s="91"/>
      <c r="V528" s="90"/>
      <c r="W528" s="90"/>
      <c r="X528" s="90"/>
    </row>
    <row r="529" spans="1:24" ht="13.2" x14ac:dyDescent="0.25">
      <c r="A529" s="59" t="s">
        <v>4442</v>
      </c>
      <c r="B529" s="59" t="s">
        <v>5897</v>
      </c>
      <c r="C529" s="59" t="s">
        <v>5899</v>
      </c>
      <c r="D529" s="59" t="s">
        <v>125</v>
      </c>
      <c r="E529" s="59">
        <v>0</v>
      </c>
      <c r="F529" s="59">
        <v>0</v>
      </c>
      <c r="G529" s="59">
        <v>0</v>
      </c>
      <c r="H529" s="59">
        <v>0</v>
      </c>
      <c r="I529" s="59">
        <v>0</v>
      </c>
      <c r="J529" s="59">
        <v>0</v>
      </c>
      <c r="K529" s="59">
        <v>0</v>
      </c>
      <c r="L529" s="59">
        <v>0</v>
      </c>
      <c r="M529" s="59">
        <v>0</v>
      </c>
      <c r="N529" s="59">
        <v>0</v>
      </c>
      <c r="O529" s="59">
        <v>0</v>
      </c>
      <c r="P529" s="59">
        <v>0</v>
      </c>
      <c r="Q529" s="59">
        <v>0</v>
      </c>
      <c r="R529" s="59">
        <v>0</v>
      </c>
      <c r="S529" s="90"/>
      <c r="T529" s="90"/>
      <c r="U529" s="91"/>
      <c r="V529" s="90"/>
      <c r="W529" s="90"/>
      <c r="X529" s="90"/>
    </row>
    <row r="530" spans="1:24" ht="13.2" x14ac:dyDescent="0.25">
      <c r="A530" s="59" t="s">
        <v>4443</v>
      </c>
      <c r="B530" s="59" t="s">
        <v>5897</v>
      </c>
      <c r="C530" s="59" t="s">
        <v>5900</v>
      </c>
      <c r="D530" s="59" t="s">
        <v>125</v>
      </c>
      <c r="E530" s="59">
        <v>2820</v>
      </c>
      <c r="F530" s="59">
        <v>2820</v>
      </c>
      <c r="G530" s="59">
        <v>2820</v>
      </c>
      <c r="H530" s="59">
        <v>2820</v>
      </c>
      <c r="I530" s="59">
        <v>2820</v>
      </c>
      <c r="J530" s="59">
        <v>2820</v>
      </c>
      <c r="K530" s="59">
        <v>2820</v>
      </c>
      <c r="L530" s="59">
        <v>2820</v>
      </c>
      <c r="M530" s="59">
        <v>2820</v>
      </c>
      <c r="N530" s="59">
        <v>2820</v>
      </c>
      <c r="O530" s="59">
        <v>2820</v>
      </c>
      <c r="P530" s="59">
        <v>2820</v>
      </c>
      <c r="Q530" s="59">
        <v>2820</v>
      </c>
      <c r="R530" s="59">
        <v>2820159</v>
      </c>
      <c r="S530" s="90"/>
      <c r="T530" s="90"/>
      <c r="U530" s="91"/>
      <c r="V530" s="90"/>
      <c r="W530" s="90"/>
      <c r="X530" s="90"/>
    </row>
    <row r="531" spans="1:24" ht="13.2" x14ac:dyDescent="0.25">
      <c r="A531" s="59" t="s">
        <v>4444</v>
      </c>
      <c r="B531" s="59" t="s">
        <v>5897</v>
      </c>
      <c r="C531" s="59" t="s">
        <v>5901</v>
      </c>
      <c r="D531" s="59" t="s">
        <v>125</v>
      </c>
      <c r="E531" s="59">
        <v>0</v>
      </c>
      <c r="F531" s="59">
        <v>0</v>
      </c>
      <c r="G531" s="59">
        <v>0</v>
      </c>
      <c r="H531" s="59">
        <v>0</v>
      </c>
      <c r="I531" s="59">
        <v>0</v>
      </c>
      <c r="J531" s="59">
        <v>0</v>
      </c>
      <c r="K531" s="59">
        <v>0</v>
      </c>
      <c r="L531" s="59">
        <v>0</v>
      </c>
      <c r="M531" s="59">
        <v>0</v>
      </c>
      <c r="N531" s="59">
        <v>0</v>
      </c>
      <c r="O531" s="59">
        <v>0</v>
      </c>
      <c r="P531" s="59">
        <v>0</v>
      </c>
      <c r="Q531" s="59">
        <v>0</v>
      </c>
      <c r="R531" s="59">
        <v>0</v>
      </c>
      <c r="S531" s="90"/>
      <c r="T531" s="90"/>
      <c r="U531" s="91"/>
      <c r="V531" s="90"/>
      <c r="W531" s="90"/>
      <c r="X531" s="90"/>
    </row>
    <row r="532" spans="1:24" ht="13.2" x14ac:dyDescent="0.25">
      <c r="A532" s="59" t="s">
        <v>4445</v>
      </c>
      <c r="B532" s="59" t="s">
        <v>5897</v>
      </c>
      <c r="C532" s="59" t="s">
        <v>5902</v>
      </c>
      <c r="D532" s="59" t="s">
        <v>125</v>
      </c>
      <c r="E532" s="59">
        <v>677</v>
      </c>
      <c r="F532" s="59">
        <v>677</v>
      </c>
      <c r="G532" s="59">
        <v>677</v>
      </c>
      <c r="H532" s="59">
        <v>677</v>
      </c>
      <c r="I532" s="59">
        <v>677</v>
      </c>
      <c r="J532" s="59">
        <v>677</v>
      </c>
      <c r="K532" s="59">
        <v>677</v>
      </c>
      <c r="L532" s="59">
        <v>677</v>
      </c>
      <c r="M532" s="59">
        <v>677</v>
      </c>
      <c r="N532" s="59">
        <v>677</v>
      </c>
      <c r="O532" s="59">
        <v>677</v>
      </c>
      <c r="P532" s="59">
        <v>677</v>
      </c>
      <c r="Q532" s="59">
        <v>677</v>
      </c>
      <c r="R532" s="59">
        <v>677429</v>
      </c>
      <c r="S532" s="90"/>
      <c r="T532" s="90"/>
      <c r="U532" s="91"/>
      <c r="V532" s="90"/>
      <c r="W532" s="90"/>
      <c r="X532" s="90"/>
    </row>
    <row r="533" spans="1:24" ht="13.2" x14ac:dyDescent="0.25">
      <c r="A533" s="59" t="s">
        <v>4446</v>
      </c>
      <c r="B533" s="59" t="s">
        <v>5897</v>
      </c>
      <c r="C533" s="59" t="s">
        <v>5903</v>
      </c>
      <c r="D533" s="59" t="s">
        <v>125</v>
      </c>
      <c r="E533" s="59">
        <v>29</v>
      </c>
      <c r="F533" s="59">
        <v>29</v>
      </c>
      <c r="G533" s="59">
        <v>29</v>
      </c>
      <c r="H533" s="59">
        <v>29</v>
      </c>
      <c r="I533" s="59">
        <v>29</v>
      </c>
      <c r="J533" s="59">
        <v>29</v>
      </c>
      <c r="K533" s="59">
        <v>29</v>
      </c>
      <c r="L533" s="59">
        <v>29</v>
      </c>
      <c r="M533" s="59">
        <v>29</v>
      </c>
      <c r="N533" s="59">
        <v>29</v>
      </c>
      <c r="O533" s="59">
        <v>29</v>
      </c>
      <c r="P533" s="59">
        <v>29</v>
      </c>
      <c r="Q533" s="59">
        <v>29</v>
      </c>
      <c r="R533" s="59">
        <v>28654</v>
      </c>
      <c r="S533" s="90"/>
      <c r="T533" s="90"/>
      <c r="U533" s="91"/>
      <c r="V533" s="90"/>
      <c r="W533" s="90"/>
      <c r="X533" s="90"/>
    </row>
    <row r="534" spans="1:24" ht="13.2" x14ac:dyDescent="0.25">
      <c r="A534" s="59" t="s">
        <v>4447</v>
      </c>
      <c r="B534" s="59" t="s">
        <v>5897</v>
      </c>
      <c r="C534" s="59" t="s">
        <v>5904</v>
      </c>
      <c r="D534" s="59" t="s">
        <v>125</v>
      </c>
      <c r="E534" s="59">
        <v>0</v>
      </c>
      <c r="F534" s="59">
        <v>0</v>
      </c>
      <c r="G534" s="59">
        <v>0</v>
      </c>
      <c r="H534" s="59">
        <v>0</v>
      </c>
      <c r="I534" s="59">
        <v>0</v>
      </c>
      <c r="J534" s="59">
        <v>0</v>
      </c>
      <c r="K534" s="59">
        <v>0</v>
      </c>
      <c r="L534" s="59">
        <v>0</v>
      </c>
      <c r="M534" s="59">
        <v>0</v>
      </c>
      <c r="N534" s="59">
        <v>0</v>
      </c>
      <c r="O534" s="59">
        <v>0</v>
      </c>
      <c r="P534" s="59">
        <v>0</v>
      </c>
      <c r="Q534" s="59">
        <v>0</v>
      </c>
      <c r="R534" s="59">
        <v>0</v>
      </c>
      <c r="S534" s="90"/>
      <c r="T534" s="90"/>
      <c r="U534" s="91"/>
      <c r="V534" s="90"/>
      <c r="W534" s="90"/>
      <c r="X534" s="90"/>
    </row>
    <row r="535" spans="1:24" ht="13.2" x14ac:dyDescent="0.25">
      <c r="A535" s="59" t="s">
        <v>4448</v>
      </c>
      <c r="B535" s="59" t="s">
        <v>5897</v>
      </c>
      <c r="C535" s="59" t="s">
        <v>5905</v>
      </c>
      <c r="D535" s="59" t="s">
        <v>125</v>
      </c>
      <c r="E535" s="59">
        <v>0</v>
      </c>
      <c r="F535" s="59">
        <v>0</v>
      </c>
      <c r="G535" s="59">
        <v>0</v>
      </c>
      <c r="H535" s="59">
        <v>0</v>
      </c>
      <c r="I535" s="59">
        <v>0</v>
      </c>
      <c r="J535" s="59">
        <v>0</v>
      </c>
      <c r="K535" s="59">
        <v>0</v>
      </c>
      <c r="L535" s="59">
        <v>0</v>
      </c>
      <c r="M535" s="59">
        <v>0</v>
      </c>
      <c r="N535" s="59">
        <v>0</v>
      </c>
      <c r="O535" s="59">
        <v>0</v>
      </c>
      <c r="P535" s="59">
        <v>0</v>
      </c>
      <c r="Q535" s="59">
        <v>0</v>
      </c>
      <c r="R535" s="59">
        <v>0</v>
      </c>
      <c r="S535" s="90"/>
      <c r="T535" s="90"/>
      <c r="U535" s="91"/>
      <c r="V535" s="90"/>
      <c r="W535" s="90"/>
      <c r="X535" s="90"/>
    </row>
    <row r="536" spans="1:24" ht="13.2" x14ac:dyDescent="0.25">
      <c r="A536" s="59" t="s">
        <v>4449</v>
      </c>
      <c r="B536" s="59" t="s">
        <v>5906</v>
      </c>
      <c r="C536" s="59" t="s">
        <v>5907</v>
      </c>
      <c r="D536" s="59" t="s">
        <v>125</v>
      </c>
      <c r="E536" s="59">
        <v>0</v>
      </c>
      <c r="F536" s="59">
        <v>0</v>
      </c>
      <c r="G536" s="59">
        <v>0</v>
      </c>
      <c r="H536" s="59">
        <v>0</v>
      </c>
      <c r="I536" s="59">
        <v>0</v>
      </c>
      <c r="J536" s="59">
        <v>0</v>
      </c>
      <c r="K536" s="59">
        <v>0</v>
      </c>
      <c r="L536" s="59">
        <v>0</v>
      </c>
      <c r="M536" s="59">
        <v>0</v>
      </c>
      <c r="N536" s="59">
        <v>0</v>
      </c>
      <c r="O536" s="59">
        <v>0</v>
      </c>
      <c r="P536" s="59">
        <v>0</v>
      </c>
      <c r="Q536" s="59">
        <v>0</v>
      </c>
      <c r="R536" s="59">
        <v>0</v>
      </c>
      <c r="S536" s="90"/>
      <c r="T536" s="90"/>
      <c r="U536" s="91"/>
      <c r="V536" s="90"/>
      <c r="W536" s="90"/>
      <c r="X536" s="90"/>
    </row>
    <row r="537" spans="1:24" ht="13.2" x14ac:dyDescent="0.25">
      <c r="A537" s="59" t="s">
        <v>4450</v>
      </c>
      <c r="B537" s="59" t="s">
        <v>5906</v>
      </c>
      <c r="C537" s="59" t="s">
        <v>5908</v>
      </c>
      <c r="D537" s="59" t="s">
        <v>125</v>
      </c>
      <c r="E537" s="59">
        <v>413</v>
      </c>
      <c r="F537" s="59">
        <v>413</v>
      </c>
      <c r="G537" s="59">
        <v>461</v>
      </c>
      <c r="H537" s="59">
        <v>461</v>
      </c>
      <c r="I537" s="59">
        <v>461</v>
      </c>
      <c r="J537" s="59">
        <v>461</v>
      </c>
      <c r="K537" s="59">
        <v>461</v>
      </c>
      <c r="L537" s="59">
        <v>461</v>
      </c>
      <c r="M537" s="59">
        <v>461</v>
      </c>
      <c r="N537" s="59">
        <v>461</v>
      </c>
      <c r="O537" s="59">
        <v>461</v>
      </c>
      <c r="P537" s="59">
        <v>501</v>
      </c>
      <c r="Q537" s="59">
        <v>501</v>
      </c>
      <c r="R537" s="59">
        <v>459611</v>
      </c>
      <c r="S537" s="90"/>
      <c r="T537" s="90"/>
      <c r="U537" s="91"/>
      <c r="V537" s="90"/>
      <c r="W537" s="90"/>
      <c r="X537" s="90"/>
    </row>
    <row r="538" spans="1:24" ht="13.2" x14ac:dyDescent="0.25">
      <c r="A538" s="59" t="s">
        <v>4451</v>
      </c>
      <c r="B538" s="59" t="s">
        <v>5906</v>
      </c>
      <c r="C538" s="59" t="s">
        <v>5909</v>
      </c>
      <c r="D538" s="59" t="s">
        <v>125</v>
      </c>
      <c r="E538" s="59">
        <v>0</v>
      </c>
      <c r="F538" s="59">
        <v>0</v>
      </c>
      <c r="G538" s="59">
        <v>0</v>
      </c>
      <c r="H538" s="59">
        <v>0</v>
      </c>
      <c r="I538" s="59">
        <v>0</v>
      </c>
      <c r="J538" s="59">
        <v>0</v>
      </c>
      <c r="K538" s="59">
        <v>0</v>
      </c>
      <c r="L538" s="59">
        <v>0</v>
      </c>
      <c r="M538" s="59">
        <v>0</v>
      </c>
      <c r="N538" s="59">
        <v>0</v>
      </c>
      <c r="O538" s="59">
        <v>0</v>
      </c>
      <c r="P538" s="59">
        <v>0</v>
      </c>
      <c r="Q538" s="59">
        <v>0</v>
      </c>
      <c r="R538" s="59">
        <v>0</v>
      </c>
      <c r="S538" s="90"/>
      <c r="T538" s="90"/>
      <c r="U538" s="91"/>
      <c r="V538" s="90"/>
      <c r="W538" s="90"/>
      <c r="X538" s="90"/>
    </row>
    <row r="539" spans="1:24" ht="13.2" x14ac:dyDescent="0.25">
      <c r="A539" s="59" t="s">
        <v>4452</v>
      </c>
      <c r="B539" s="59" t="s">
        <v>5906</v>
      </c>
      <c r="C539" s="59" t="s">
        <v>5910</v>
      </c>
      <c r="D539" s="59" t="s">
        <v>125</v>
      </c>
      <c r="E539" s="59">
        <v>0</v>
      </c>
      <c r="F539" s="59">
        <v>0</v>
      </c>
      <c r="G539" s="59">
        <v>0</v>
      </c>
      <c r="H539" s="59">
        <v>22</v>
      </c>
      <c r="I539" s="59">
        <v>22</v>
      </c>
      <c r="J539" s="59">
        <v>22</v>
      </c>
      <c r="K539" s="59">
        <v>22</v>
      </c>
      <c r="L539" s="59">
        <v>22</v>
      </c>
      <c r="M539" s="59">
        <v>22</v>
      </c>
      <c r="N539" s="59">
        <v>22</v>
      </c>
      <c r="O539" s="59">
        <v>22</v>
      </c>
      <c r="P539" s="59">
        <v>211</v>
      </c>
      <c r="Q539" s="59">
        <v>49</v>
      </c>
      <c r="R539" s="59">
        <v>34103</v>
      </c>
      <c r="S539" s="90"/>
      <c r="T539" s="90"/>
      <c r="U539" s="91"/>
      <c r="V539" s="90"/>
      <c r="W539" s="90"/>
      <c r="X539" s="90"/>
    </row>
    <row r="540" spans="1:24" ht="13.2" x14ac:dyDescent="0.25">
      <c r="A540" s="59" t="s">
        <v>4453</v>
      </c>
      <c r="B540" s="59" t="s">
        <v>5906</v>
      </c>
      <c r="C540" s="59" t="s">
        <v>5911</v>
      </c>
      <c r="D540" s="59" t="s">
        <v>125</v>
      </c>
      <c r="E540" s="59">
        <v>0</v>
      </c>
      <c r="F540" s="59">
        <v>0</v>
      </c>
      <c r="G540" s="59">
        <v>0</v>
      </c>
      <c r="H540" s="59">
        <v>0</v>
      </c>
      <c r="I540" s="59">
        <v>0</v>
      </c>
      <c r="J540" s="59">
        <v>0</v>
      </c>
      <c r="K540" s="59">
        <v>0</v>
      </c>
      <c r="L540" s="59">
        <v>0</v>
      </c>
      <c r="M540" s="59">
        <v>0</v>
      </c>
      <c r="N540" s="59">
        <v>0</v>
      </c>
      <c r="O540" s="59">
        <v>0</v>
      </c>
      <c r="P540" s="59">
        <v>0</v>
      </c>
      <c r="Q540" s="59">
        <v>0</v>
      </c>
      <c r="R540" s="59">
        <v>0</v>
      </c>
      <c r="S540" s="90"/>
      <c r="T540" s="90"/>
      <c r="U540" s="91"/>
      <c r="V540" s="90"/>
      <c r="W540" s="90"/>
      <c r="X540" s="90"/>
    </row>
    <row r="541" spans="1:24" ht="13.2" x14ac:dyDescent="0.25">
      <c r="A541" s="59" t="s">
        <v>4454</v>
      </c>
      <c r="B541" s="59" t="s">
        <v>5906</v>
      </c>
      <c r="C541" s="59" t="s">
        <v>5912</v>
      </c>
      <c r="D541" s="59" t="s">
        <v>125</v>
      </c>
      <c r="E541" s="59">
        <v>537</v>
      </c>
      <c r="F541" s="59">
        <v>537</v>
      </c>
      <c r="G541" s="59">
        <v>538</v>
      </c>
      <c r="H541" s="59">
        <v>538</v>
      </c>
      <c r="I541" s="59">
        <v>538</v>
      </c>
      <c r="J541" s="59">
        <v>538</v>
      </c>
      <c r="K541" s="59">
        <v>538</v>
      </c>
      <c r="L541" s="59">
        <v>538</v>
      </c>
      <c r="M541" s="59">
        <v>538</v>
      </c>
      <c r="N541" s="59">
        <v>554</v>
      </c>
      <c r="O541" s="59">
        <v>554</v>
      </c>
      <c r="P541" s="59">
        <v>572</v>
      </c>
      <c r="Q541" s="59">
        <v>579</v>
      </c>
      <c r="R541" s="59">
        <v>545167</v>
      </c>
      <c r="S541" s="90"/>
      <c r="T541" s="90"/>
      <c r="U541" s="91"/>
      <c r="V541" s="90"/>
      <c r="W541" s="90"/>
      <c r="X541" s="90"/>
    </row>
    <row r="542" spans="1:24" ht="13.2" x14ac:dyDescent="0.25">
      <c r="A542" s="59" t="s">
        <v>4455</v>
      </c>
      <c r="B542" s="59" t="s">
        <v>5906</v>
      </c>
      <c r="C542" s="59" t="s">
        <v>5913</v>
      </c>
      <c r="D542" s="59" t="s">
        <v>125</v>
      </c>
      <c r="E542" s="59">
        <v>0</v>
      </c>
      <c r="F542" s="59">
        <v>0</v>
      </c>
      <c r="G542" s="59">
        <v>0</v>
      </c>
      <c r="H542" s="59">
        <v>0</v>
      </c>
      <c r="I542" s="59">
        <v>0</v>
      </c>
      <c r="J542" s="59">
        <v>0</v>
      </c>
      <c r="K542" s="59">
        <v>0</v>
      </c>
      <c r="L542" s="59">
        <v>0</v>
      </c>
      <c r="M542" s="59">
        <v>0</v>
      </c>
      <c r="N542" s="59">
        <v>0</v>
      </c>
      <c r="O542" s="59">
        <v>0</v>
      </c>
      <c r="P542" s="59">
        <v>0</v>
      </c>
      <c r="Q542" s="59">
        <v>0</v>
      </c>
      <c r="R542" s="59">
        <v>0</v>
      </c>
      <c r="S542" s="90"/>
      <c r="T542" s="90"/>
      <c r="U542" s="91"/>
      <c r="V542" s="90"/>
      <c r="W542" s="90"/>
      <c r="X542" s="90"/>
    </row>
    <row r="543" spans="1:24" ht="13.2" x14ac:dyDescent="0.25">
      <c r="A543" s="59" t="s">
        <v>4456</v>
      </c>
      <c r="B543" s="59" t="s">
        <v>5906</v>
      </c>
      <c r="C543" s="59" t="s">
        <v>5914</v>
      </c>
      <c r="D543" s="59" t="s">
        <v>125</v>
      </c>
      <c r="E543" s="59">
        <v>449</v>
      </c>
      <c r="F543" s="59">
        <v>449</v>
      </c>
      <c r="G543" s="59">
        <v>615</v>
      </c>
      <c r="H543" s="59">
        <v>615</v>
      </c>
      <c r="I543" s="59">
        <v>615</v>
      </c>
      <c r="J543" s="59">
        <v>615</v>
      </c>
      <c r="K543" s="59">
        <v>615</v>
      </c>
      <c r="L543" s="59">
        <v>615</v>
      </c>
      <c r="M543" s="59">
        <v>615</v>
      </c>
      <c r="N543" s="59">
        <v>615</v>
      </c>
      <c r="O543" s="59">
        <v>615</v>
      </c>
      <c r="P543" s="59">
        <v>648</v>
      </c>
      <c r="Q543" s="59">
        <v>649</v>
      </c>
      <c r="R543" s="59">
        <v>598241</v>
      </c>
      <c r="S543" s="90"/>
      <c r="T543" s="90"/>
      <c r="U543" s="91"/>
      <c r="V543" s="90"/>
      <c r="W543" s="90"/>
      <c r="X543" s="90"/>
    </row>
    <row r="544" spans="1:24" ht="13.2" x14ac:dyDescent="0.25">
      <c r="A544" s="59" t="s">
        <v>4457</v>
      </c>
      <c r="B544" s="59" t="s">
        <v>5906</v>
      </c>
      <c r="C544" s="59" t="s">
        <v>5915</v>
      </c>
      <c r="D544" s="59" t="s">
        <v>125</v>
      </c>
      <c r="E544" s="59">
        <v>0</v>
      </c>
      <c r="F544" s="59">
        <v>0</v>
      </c>
      <c r="G544" s="59">
        <v>0</v>
      </c>
      <c r="H544" s="59">
        <v>0</v>
      </c>
      <c r="I544" s="59">
        <v>0</v>
      </c>
      <c r="J544" s="59">
        <v>0</v>
      </c>
      <c r="K544" s="59">
        <v>0</v>
      </c>
      <c r="L544" s="59">
        <v>0</v>
      </c>
      <c r="M544" s="59">
        <v>0</v>
      </c>
      <c r="N544" s="59">
        <v>0</v>
      </c>
      <c r="O544" s="59">
        <v>0</v>
      </c>
      <c r="P544" s="59">
        <v>0</v>
      </c>
      <c r="Q544" s="59">
        <v>0</v>
      </c>
      <c r="R544" s="59">
        <v>0</v>
      </c>
      <c r="S544" s="90"/>
      <c r="T544" s="90"/>
      <c r="U544" s="91"/>
      <c r="V544" s="90"/>
      <c r="W544" s="90"/>
      <c r="X544" s="90"/>
    </row>
    <row r="545" spans="1:24" ht="13.2" x14ac:dyDescent="0.25">
      <c r="A545" s="59" t="s">
        <v>4458</v>
      </c>
      <c r="B545" s="59" t="s">
        <v>5906</v>
      </c>
      <c r="C545" s="59" t="s">
        <v>5916</v>
      </c>
      <c r="D545" s="59" t="s">
        <v>125</v>
      </c>
      <c r="E545" s="59">
        <v>331</v>
      </c>
      <c r="F545" s="59">
        <v>331</v>
      </c>
      <c r="G545" s="59">
        <v>350</v>
      </c>
      <c r="H545" s="59">
        <v>350</v>
      </c>
      <c r="I545" s="59">
        <v>350</v>
      </c>
      <c r="J545" s="59">
        <v>350</v>
      </c>
      <c r="K545" s="59">
        <v>350</v>
      </c>
      <c r="L545" s="59">
        <v>350</v>
      </c>
      <c r="M545" s="59">
        <v>350</v>
      </c>
      <c r="N545" s="59">
        <v>350</v>
      </c>
      <c r="O545" s="59">
        <v>350</v>
      </c>
      <c r="P545" s="59">
        <v>375</v>
      </c>
      <c r="Q545" s="59">
        <v>381</v>
      </c>
      <c r="R545" s="59">
        <v>350930</v>
      </c>
      <c r="S545" s="90"/>
      <c r="T545" s="90"/>
      <c r="U545" s="91"/>
      <c r="V545" s="90"/>
      <c r="W545" s="90"/>
      <c r="X545" s="90"/>
    </row>
    <row r="546" spans="1:24" ht="13.2" x14ac:dyDescent="0.25">
      <c r="A546" s="59" t="s">
        <v>4459</v>
      </c>
      <c r="B546" s="59" t="s">
        <v>5906</v>
      </c>
      <c r="C546" s="59" t="s">
        <v>5917</v>
      </c>
      <c r="D546" s="59" t="s">
        <v>125</v>
      </c>
      <c r="E546" s="59">
        <v>0</v>
      </c>
      <c r="F546" s="59">
        <v>0</v>
      </c>
      <c r="G546" s="59">
        <v>0</v>
      </c>
      <c r="H546" s="59">
        <v>0</v>
      </c>
      <c r="I546" s="59">
        <v>0</v>
      </c>
      <c r="J546" s="59">
        <v>0</v>
      </c>
      <c r="K546" s="59">
        <v>0</v>
      </c>
      <c r="L546" s="59">
        <v>0</v>
      </c>
      <c r="M546" s="59">
        <v>0</v>
      </c>
      <c r="N546" s="59">
        <v>0</v>
      </c>
      <c r="O546" s="59">
        <v>0</v>
      </c>
      <c r="P546" s="59">
        <v>0</v>
      </c>
      <c r="Q546" s="59">
        <v>0</v>
      </c>
      <c r="R546" s="59">
        <v>0</v>
      </c>
      <c r="S546" s="90"/>
      <c r="T546" s="90"/>
      <c r="U546" s="91"/>
      <c r="V546" s="90"/>
      <c r="W546" s="90"/>
      <c r="X546" s="90"/>
    </row>
    <row r="547" spans="1:24" ht="13.2" x14ac:dyDescent="0.25">
      <c r="A547" s="59" t="s">
        <v>4460</v>
      </c>
      <c r="B547" s="59" t="s">
        <v>5906</v>
      </c>
      <c r="C547" s="59" t="s">
        <v>5918</v>
      </c>
      <c r="D547" s="59" t="s">
        <v>125</v>
      </c>
      <c r="E547" s="59">
        <v>473</v>
      </c>
      <c r="F547" s="59">
        <v>473</v>
      </c>
      <c r="G547" s="59">
        <v>507</v>
      </c>
      <c r="H547" s="59">
        <v>507</v>
      </c>
      <c r="I547" s="59">
        <v>507</v>
      </c>
      <c r="J547" s="59">
        <v>507</v>
      </c>
      <c r="K547" s="59">
        <v>507</v>
      </c>
      <c r="L547" s="59">
        <v>507</v>
      </c>
      <c r="M547" s="59">
        <v>507</v>
      </c>
      <c r="N547" s="59">
        <v>507</v>
      </c>
      <c r="O547" s="59">
        <v>507</v>
      </c>
      <c r="P547" s="59">
        <v>520</v>
      </c>
      <c r="Q547" s="59">
        <v>548</v>
      </c>
      <c r="R547" s="59">
        <v>505303</v>
      </c>
      <c r="S547" s="90"/>
      <c r="T547" s="90"/>
      <c r="U547" s="91"/>
      <c r="V547" s="90"/>
      <c r="W547" s="90"/>
      <c r="X547" s="90"/>
    </row>
    <row r="548" spans="1:24" ht="13.2" x14ac:dyDescent="0.25">
      <c r="A548" s="59" t="s">
        <v>4461</v>
      </c>
      <c r="B548" s="59" t="s">
        <v>5906</v>
      </c>
      <c r="C548" s="59" t="s">
        <v>5919</v>
      </c>
      <c r="D548" s="59" t="s">
        <v>125</v>
      </c>
      <c r="E548" s="59">
        <v>0</v>
      </c>
      <c r="F548" s="59">
        <v>0</v>
      </c>
      <c r="G548" s="59">
        <v>0</v>
      </c>
      <c r="H548" s="59">
        <v>0</v>
      </c>
      <c r="I548" s="59">
        <v>0</v>
      </c>
      <c r="J548" s="59">
        <v>0</v>
      </c>
      <c r="K548" s="59">
        <v>0</v>
      </c>
      <c r="L548" s="59">
        <v>0</v>
      </c>
      <c r="M548" s="59">
        <v>0</v>
      </c>
      <c r="N548" s="59">
        <v>0</v>
      </c>
      <c r="O548" s="59">
        <v>0</v>
      </c>
      <c r="P548" s="59">
        <v>0</v>
      </c>
      <c r="Q548" s="59">
        <v>0</v>
      </c>
      <c r="R548" s="59">
        <v>0</v>
      </c>
      <c r="S548" s="90"/>
      <c r="T548" s="90"/>
      <c r="U548" s="91"/>
      <c r="V548" s="90"/>
      <c r="W548" s="90"/>
      <c r="X548" s="90"/>
    </row>
    <row r="549" spans="1:24" ht="13.2" x14ac:dyDescent="0.25">
      <c r="A549" s="59" t="s">
        <v>4462</v>
      </c>
      <c r="B549" s="59" t="s">
        <v>5906</v>
      </c>
      <c r="C549" s="59" t="s">
        <v>5920</v>
      </c>
      <c r="D549" s="59" t="s">
        <v>125</v>
      </c>
      <c r="E549" s="59">
        <v>0</v>
      </c>
      <c r="F549" s="59">
        <v>0</v>
      </c>
      <c r="G549" s="59">
        <v>0</v>
      </c>
      <c r="H549" s="59">
        <v>0</v>
      </c>
      <c r="I549" s="59">
        <v>0</v>
      </c>
      <c r="J549" s="59">
        <v>0</v>
      </c>
      <c r="K549" s="59">
        <v>0</v>
      </c>
      <c r="L549" s="59">
        <v>0</v>
      </c>
      <c r="M549" s="59">
        <v>0</v>
      </c>
      <c r="N549" s="59">
        <v>0</v>
      </c>
      <c r="O549" s="59">
        <v>0</v>
      </c>
      <c r="P549" s="59">
        <v>0</v>
      </c>
      <c r="Q549" s="59">
        <v>0</v>
      </c>
      <c r="R549" s="59">
        <v>0</v>
      </c>
      <c r="S549" s="90"/>
      <c r="T549" s="90"/>
      <c r="U549" s="91"/>
      <c r="V549" s="90"/>
      <c r="W549" s="90"/>
      <c r="X549" s="90"/>
    </row>
    <row r="550" spans="1:24" ht="13.2" x14ac:dyDescent="0.25">
      <c r="A550" s="59" t="s">
        <v>4463</v>
      </c>
      <c r="B550" s="59" t="s">
        <v>5906</v>
      </c>
      <c r="C550" s="59" t="s">
        <v>5921</v>
      </c>
      <c r="D550" s="59" t="s">
        <v>125</v>
      </c>
      <c r="E550" s="59">
        <v>267</v>
      </c>
      <c r="F550" s="59">
        <v>267</v>
      </c>
      <c r="G550" s="59">
        <v>267</v>
      </c>
      <c r="H550" s="59">
        <v>267</v>
      </c>
      <c r="I550" s="59">
        <v>267</v>
      </c>
      <c r="J550" s="59">
        <v>267</v>
      </c>
      <c r="K550" s="59">
        <v>267</v>
      </c>
      <c r="L550" s="59">
        <v>267</v>
      </c>
      <c r="M550" s="59">
        <v>267</v>
      </c>
      <c r="N550" s="59">
        <v>289</v>
      </c>
      <c r="O550" s="59">
        <v>289</v>
      </c>
      <c r="P550" s="59">
        <v>312</v>
      </c>
      <c r="Q550" s="59">
        <v>322</v>
      </c>
      <c r="R550" s="59">
        <v>276991</v>
      </c>
      <c r="S550" s="90"/>
      <c r="T550" s="90"/>
      <c r="U550" s="91"/>
      <c r="V550" s="90"/>
      <c r="W550" s="90"/>
      <c r="X550" s="90"/>
    </row>
    <row r="551" spans="1:24" ht="13.2" x14ac:dyDescent="0.25">
      <c r="A551" s="59" t="s">
        <v>4464</v>
      </c>
      <c r="B551" s="59" t="s">
        <v>5906</v>
      </c>
      <c r="C551" s="59" t="s">
        <v>5922</v>
      </c>
      <c r="D551" s="59" t="s">
        <v>125</v>
      </c>
      <c r="E551" s="59">
        <v>10</v>
      </c>
      <c r="F551" s="59">
        <v>10</v>
      </c>
      <c r="G551" s="59">
        <v>10</v>
      </c>
      <c r="H551" s="59">
        <v>10</v>
      </c>
      <c r="I551" s="59">
        <v>10</v>
      </c>
      <c r="J551" s="59">
        <v>10</v>
      </c>
      <c r="K551" s="59">
        <v>10</v>
      </c>
      <c r="L551" s="59">
        <v>10</v>
      </c>
      <c r="M551" s="59">
        <v>10</v>
      </c>
      <c r="N551" s="59">
        <v>10</v>
      </c>
      <c r="O551" s="59">
        <v>10</v>
      </c>
      <c r="P551" s="59">
        <v>10</v>
      </c>
      <c r="Q551" s="59">
        <v>10</v>
      </c>
      <c r="R551" s="59">
        <v>10249</v>
      </c>
      <c r="S551" s="90"/>
      <c r="T551" s="90"/>
      <c r="U551" s="91"/>
      <c r="V551" s="90"/>
      <c r="W551" s="90"/>
      <c r="X551" s="90"/>
    </row>
    <row r="552" spans="1:24" ht="13.2" x14ac:dyDescent="0.25">
      <c r="A552" s="59" t="s">
        <v>4465</v>
      </c>
      <c r="B552" s="59" t="s">
        <v>5906</v>
      </c>
      <c r="C552" s="59" t="s">
        <v>5923</v>
      </c>
      <c r="D552" s="59" t="s">
        <v>125</v>
      </c>
      <c r="E552" s="59">
        <v>0</v>
      </c>
      <c r="F552" s="59">
        <v>0</v>
      </c>
      <c r="G552" s="59">
        <v>0</v>
      </c>
      <c r="H552" s="59">
        <v>0</v>
      </c>
      <c r="I552" s="59">
        <v>0</v>
      </c>
      <c r="J552" s="59">
        <v>0</v>
      </c>
      <c r="K552" s="59">
        <v>0</v>
      </c>
      <c r="L552" s="59">
        <v>0</v>
      </c>
      <c r="M552" s="59">
        <v>0</v>
      </c>
      <c r="N552" s="59">
        <v>0</v>
      </c>
      <c r="O552" s="59">
        <v>0</v>
      </c>
      <c r="P552" s="59">
        <v>0</v>
      </c>
      <c r="Q552" s="59">
        <v>0</v>
      </c>
      <c r="R552" s="59">
        <v>0</v>
      </c>
      <c r="S552" s="90"/>
      <c r="T552" s="90"/>
      <c r="U552" s="91"/>
      <c r="V552" s="90"/>
      <c r="W552" s="90"/>
      <c r="X552" s="90"/>
    </row>
    <row r="553" spans="1:24" ht="13.2" x14ac:dyDescent="0.25">
      <c r="A553" s="59" t="s">
        <v>4466</v>
      </c>
      <c r="B553" s="59" t="s">
        <v>5906</v>
      </c>
      <c r="C553" s="59" t="s">
        <v>5924</v>
      </c>
      <c r="D553" s="59" t="s">
        <v>125</v>
      </c>
      <c r="E553" s="59">
        <v>0</v>
      </c>
      <c r="F553" s="59">
        <v>0</v>
      </c>
      <c r="G553" s="59">
        <v>0</v>
      </c>
      <c r="H553" s="59">
        <v>0</v>
      </c>
      <c r="I553" s="59">
        <v>0</v>
      </c>
      <c r="J553" s="59">
        <v>0</v>
      </c>
      <c r="K553" s="59">
        <v>0</v>
      </c>
      <c r="L553" s="59">
        <v>0</v>
      </c>
      <c r="M553" s="59">
        <v>0</v>
      </c>
      <c r="N553" s="59">
        <v>0</v>
      </c>
      <c r="O553" s="59">
        <v>0</v>
      </c>
      <c r="P553" s="59">
        <v>0</v>
      </c>
      <c r="Q553" s="59">
        <v>0</v>
      </c>
      <c r="R553" s="59">
        <v>0</v>
      </c>
      <c r="S553" s="90"/>
      <c r="T553" s="90"/>
      <c r="U553" s="91"/>
      <c r="V553" s="90"/>
      <c r="W553" s="90"/>
      <c r="X553" s="90"/>
    </row>
    <row r="554" spans="1:24" ht="13.2" x14ac:dyDescent="0.25">
      <c r="A554" s="59" t="s">
        <v>4467</v>
      </c>
      <c r="B554" s="59" t="s">
        <v>5906</v>
      </c>
      <c r="C554" s="59" t="s">
        <v>5925</v>
      </c>
      <c r="D554" s="59" t="s">
        <v>125</v>
      </c>
      <c r="E554" s="59">
        <v>61</v>
      </c>
      <c r="F554" s="59">
        <v>61</v>
      </c>
      <c r="G554" s="59">
        <v>61</v>
      </c>
      <c r="H554" s="59">
        <v>61</v>
      </c>
      <c r="I554" s="59">
        <v>61</v>
      </c>
      <c r="J554" s="59">
        <v>61</v>
      </c>
      <c r="K554" s="59">
        <v>61</v>
      </c>
      <c r="L554" s="59">
        <v>61</v>
      </c>
      <c r="M554" s="59">
        <v>61</v>
      </c>
      <c r="N554" s="59">
        <v>61</v>
      </c>
      <c r="O554" s="59">
        <v>61</v>
      </c>
      <c r="P554" s="59">
        <v>61</v>
      </c>
      <c r="Q554" s="59">
        <v>61</v>
      </c>
      <c r="R554" s="59">
        <v>60542</v>
      </c>
      <c r="S554" s="90"/>
      <c r="T554" s="90"/>
      <c r="U554" s="91"/>
      <c r="V554" s="90"/>
      <c r="W554" s="90"/>
      <c r="X554" s="90"/>
    </row>
    <row r="555" spans="1:24" ht="13.2" x14ac:dyDescent="0.25">
      <c r="A555" s="59" t="s">
        <v>4468</v>
      </c>
      <c r="B555" s="59" t="s">
        <v>5906</v>
      </c>
      <c r="C555" s="59" t="s">
        <v>5926</v>
      </c>
      <c r="D555" s="59" t="s">
        <v>125</v>
      </c>
      <c r="E555" s="59">
        <v>321</v>
      </c>
      <c r="F555" s="59">
        <v>321</v>
      </c>
      <c r="G555" s="59">
        <v>354</v>
      </c>
      <c r="H555" s="59">
        <v>354</v>
      </c>
      <c r="I555" s="59">
        <v>354</v>
      </c>
      <c r="J555" s="59">
        <v>354</v>
      </c>
      <c r="K555" s="59">
        <v>354</v>
      </c>
      <c r="L555" s="59">
        <v>354</v>
      </c>
      <c r="M555" s="59">
        <v>354</v>
      </c>
      <c r="N555" s="59">
        <v>354</v>
      </c>
      <c r="O555" s="59">
        <v>354</v>
      </c>
      <c r="P555" s="59">
        <v>359</v>
      </c>
      <c r="Q555" s="59">
        <v>364</v>
      </c>
      <c r="R555" s="59">
        <v>350769</v>
      </c>
      <c r="S555" s="90"/>
      <c r="T555" s="90"/>
      <c r="U555" s="91"/>
      <c r="V555" s="90"/>
      <c r="W555" s="90"/>
      <c r="X555" s="90"/>
    </row>
    <row r="556" spans="1:24" ht="13.2" x14ac:dyDescent="0.25">
      <c r="A556" s="59" t="s">
        <v>4469</v>
      </c>
      <c r="B556" s="59" t="s">
        <v>5906</v>
      </c>
      <c r="C556" s="59" t="s">
        <v>5927</v>
      </c>
      <c r="D556" s="59" t="s">
        <v>125</v>
      </c>
      <c r="E556" s="59">
        <v>0</v>
      </c>
      <c r="F556" s="59">
        <v>0</v>
      </c>
      <c r="G556" s="59">
        <v>0</v>
      </c>
      <c r="H556" s="59">
        <v>0</v>
      </c>
      <c r="I556" s="59">
        <v>0</v>
      </c>
      <c r="J556" s="59">
        <v>0</v>
      </c>
      <c r="K556" s="59">
        <v>0</v>
      </c>
      <c r="L556" s="59">
        <v>0</v>
      </c>
      <c r="M556" s="59">
        <v>0</v>
      </c>
      <c r="N556" s="59">
        <v>0</v>
      </c>
      <c r="O556" s="59">
        <v>0</v>
      </c>
      <c r="P556" s="59">
        <v>0</v>
      </c>
      <c r="Q556" s="59">
        <v>0</v>
      </c>
      <c r="R556" s="59">
        <v>0</v>
      </c>
      <c r="S556" s="90"/>
      <c r="T556" s="90"/>
      <c r="U556" s="91"/>
      <c r="V556" s="90"/>
      <c r="W556" s="90"/>
      <c r="X556" s="90"/>
    </row>
    <row r="557" spans="1:24" ht="13.2" x14ac:dyDescent="0.25">
      <c r="A557" s="59" t="s">
        <v>4470</v>
      </c>
      <c r="B557" s="59" t="s">
        <v>5906</v>
      </c>
      <c r="C557" s="59" t="s">
        <v>5928</v>
      </c>
      <c r="D557" s="59" t="s">
        <v>125</v>
      </c>
      <c r="E557" s="59">
        <v>325</v>
      </c>
      <c r="F557" s="59">
        <v>325</v>
      </c>
      <c r="G557" s="59">
        <v>333</v>
      </c>
      <c r="H557" s="59">
        <v>333</v>
      </c>
      <c r="I557" s="59">
        <v>333</v>
      </c>
      <c r="J557" s="59">
        <v>333</v>
      </c>
      <c r="K557" s="59">
        <v>333</v>
      </c>
      <c r="L557" s="59">
        <v>333</v>
      </c>
      <c r="M557" s="59">
        <v>333</v>
      </c>
      <c r="N557" s="59">
        <v>333</v>
      </c>
      <c r="O557" s="59">
        <v>333</v>
      </c>
      <c r="P557" s="59">
        <v>333</v>
      </c>
      <c r="Q557" s="59">
        <v>333</v>
      </c>
      <c r="R557" s="59">
        <v>332132</v>
      </c>
      <c r="S557" s="90"/>
      <c r="T557" s="90"/>
      <c r="U557" s="91"/>
      <c r="V557" s="90"/>
      <c r="W557" s="90"/>
      <c r="X557" s="90"/>
    </row>
    <row r="558" spans="1:24" ht="13.2" x14ac:dyDescent="0.25">
      <c r="A558" s="59" t="s">
        <v>4471</v>
      </c>
      <c r="B558" s="59" t="s">
        <v>5906</v>
      </c>
      <c r="C558" s="59" t="s">
        <v>5929</v>
      </c>
      <c r="D558" s="59" t="s">
        <v>125</v>
      </c>
      <c r="E558" s="59">
        <v>0</v>
      </c>
      <c r="F558" s="59">
        <v>0</v>
      </c>
      <c r="G558" s="59">
        <v>0</v>
      </c>
      <c r="H558" s="59">
        <v>0</v>
      </c>
      <c r="I558" s="59">
        <v>0</v>
      </c>
      <c r="J558" s="59">
        <v>0</v>
      </c>
      <c r="K558" s="59">
        <v>0</v>
      </c>
      <c r="L558" s="59">
        <v>0</v>
      </c>
      <c r="M558" s="59">
        <v>0</v>
      </c>
      <c r="N558" s="59">
        <v>0</v>
      </c>
      <c r="O558" s="59">
        <v>0</v>
      </c>
      <c r="P558" s="59">
        <v>0</v>
      </c>
      <c r="Q558" s="59">
        <v>0</v>
      </c>
      <c r="R558" s="59">
        <v>0</v>
      </c>
      <c r="S558" s="90"/>
      <c r="T558" s="90"/>
      <c r="U558" s="91"/>
      <c r="V558" s="90"/>
      <c r="W558" s="90"/>
      <c r="X558" s="90"/>
    </row>
    <row r="559" spans="1:24" ht="13.2" x14ac:dyDescent="0.25">
      <c r="A559" s="59" t="s">
        <v>4472</v>
      </c>
      <c r="B559" s="59" t="s">
        <v>5906</v>
      </c>
      <c r="C559" s="59" t="s">
        <v>5930</v>
      </c>
      <c r="D559" s="59" t="s">
        <v>125</v>
      </c>
      <c r="E559" s="59">
        <v>124</v>
      </c>
      <c r="F559" s="59">
        <v>124</v>
      </c>
      <c r="G559" s="59">
        <v>124</v>
      </c>
      <c r="H559" s="59">
        <v>124</v>
      </c>
      <c r="I559" s="59">
        <v>124</v>
      </c>
      <c r="J559" s="59">
        <v>124</v>
      </c>
      <c r="K559" s="59">
        <v>124</v>
      </c>
      <c r="L559" s="59">
        <v>124</v>
      </c>
      <c r="M559" s="59">
        <v>124</v>
      </c>
      <c r="N559" s="59">
        <v>124</v>
      </c>
      <c r="O559" s="59">
        <v>124</v>
      </c>
      <c r="P559" s="59">
        <v>124</v>
      </c>
      <c r="Q559" s="59">
        <v>124</v>
      </c>
      <c r="R559" s="59">
        <v>124261</v>
      </c>
      <c r="S559" s="90"/>
      <c r="T559" s="90"/>
      <c r="U559" s="91"/>
      <c r="V559" s="90"/>
      <c r="W559" s="90"/>
      <c r="X559" s="90"/>
    </row>
    <row r="560" spans="1:24" ht="13.2" x14ac:dyDescent="0.25">
      <c r="A560" s="59" t="s">
        <v>4473</v>
      </c>
      <c r="B560" s="59" t="s">
        <v>5906</v>
      </c>
      <c r="C560" s="59" t="s">
        <v>5931</v>
      </c>
      <c r="D560" s="59" t="s">
        <v>125</v>
      </c>
      <c r="E560" s="59">
        <v>0</v>
      </c>
      <c r="F560" s="59">
        <v>0</v>
      </c>
      <c r="G560" s="59">
        <v>0</v>
      </c>
      <c r="H560" s="59">
        <v>0</v>
      </c>
      <c r="I560" s="59">
        <v>0</v>
      </c>
      <c r="J560" s="59">
        <v>0</v>
      </c>
      <c r="K560" s="59">
        <v>0</v>
      </c>
      <c r="L560" s="59">
        <v>0</v>
      </c>
      <c r="M560" s="59">
        <v>0</v>
      </c>
      <c r="N560" s="59">
        <v>0</v>
      </c>
      <c r="O560" s="59">
        <v>0</v>
      </c>
      <c r="P560" s="59">
        <v>0</v>
      </c>
      <c r="Q560" s="59">
        <v>0</v>
      </c>
      <c r="R560" s="59">
        <v>0</v>
      </c>
      <c r="S560" s="90"/>
      <c r="T560" s="90"/>
      <c r="U560" s="91"/>
      <c r="V560" s="90"/>
      <c r="W560" s="90"/>
      <c r="X560" s="90"/>
    </row>
    <row r="561" spans="1:24" ht="13.2" x14ac:dyDescent="0.25">
      <c r="A561" s="59" t="s">
        <v>4474</v>
      </c>
      <c r="B561" s="59" t="s">
        <v>5906</v>
      </c>
      <c r="C561" s="59" t="s">
        <v>5932</v>
      </c>
      <c r="D561" s="59" t="s">
        <v>125</v>
      </c>
      <c r="E561" s="59">
        <v>0</v>
      </c>
      <c r="F561" s="59">
        <v>0</v>
      </c>
      <c r="G561" s="59">
        <v>0</v>
      </c>
      <c r="H561" s="59">
        <v>0</v>
      </c>
      <c r="I561" s="59">
        <v>0</v>
      </c>
      <c r="J561" s="59">
        <v>0</v>
      </c>
      <c r="K561" s="59">
        <v>0</v>
      </c>
      <c r="L561" s="59">
        <v>0</v>
      </c>
      <c r="M561" s="59">
        <v>0</v>
      </c>
      <c r="N561" s="59">
        <v>0</v>
      </c>
      <c r="O561" s="59">
        <v>0</v>
      </c>
      <c r="P561" s="59">
        <v>0</v>
      </c>
      <c r="Q561" s="59">
        <v>0</v>
      </c>
      <c r="R561" s="59">
        <v>0</v>
      </c>
      <c r="S561" s="90"/>
      <c r="T561" s="90"/>
      <c r="U561" s="91"/>
      <c r="V561" s="90"/>
      <c r="W561" s="90"/>
      <c r="X561" s="90"/>
    </row>
    <row r="562" spans="1:24" ht="13.2" x14ac:dyDescent="0.25">
      <c r="A562" s="59" t="s">
        <v>4475</v>
      </c>
      <c r="B562" s="59" t="s">
        <v>5906</v>
      </c>
      <c r="C562" s="59" t="s">
        <v>5933</v>
      </c>
      <c r="D562" s="59" t="s">
        <v>125</v>
      </c>
      <c r="E562" s="59">
        <v>334</v>
      </c>
      <c r="F562" s="59">
        <v>334</v>
      </c>
      <c r="G562" s="59">
        <v>334</v>
      </c>
      <c r="H562" s="59">
        <v>334</v>
      </c>
      <c r="I562" s="59">
        <v>334</v>
      </c>
      <c r="J562" s="59">
        <v>334</v>
      </c>
      <c r="K562" s="59">
        <v>334</v>
      </c>
      <c r="L562" s="59">
        <v>334</v>
      </c>
      <c r="M562" s="59">
        <v>334</v>
      </c>
      <c r="N562" s="59">
        <v>334</v>
      </c>
      <c r="O562" s="59">
        <v>334</v>
      </c>
      <c r="P562" s="59">
        <v>334</v>
      </c>
      <c r="Q562" s="59">
        <v>334</v>
      </c>
      <c r="R562" s="59">
        <v>333520</v>
      </c>
      <c r="S562" s="90"/>
      <c r="T562" s="90"/>
      <c r="U562" s="91"/>
      <c r="V562" s="90"/>
      <c r="W562" s="90"/>
      <c r="X562" s="90"/>
    </row>
    <row r="563" spans="1:24" ht="13.2" x14ac:dyDescent="0.25">
      <c r="A563" s="59" t="s">
        <v>4476</v>
      </c>
      <c r="B563" s="59" t="s">
        <v>5934</v>
      </c>
      <c r="C563" s="59" t="s">
        <v>5935</v>
      </c>
      <c r="D563" s="59" t="s">
        <v>125</v>
      </c>
      <c r="E563" s="59">
        <v>54363</v>
      </c>
      <c r="F563" s="59">
        <v>54363</v>
      </c>
      <c r="G563" s="59">
        <v>53576</v>
      </c>
      <c r="H563" s="59">
        <v>53576</v>
      </c>
      <c r="I563" s="59">
        <v>53576</v>
      </c>
      <c r="J563" s="59">
        <v>53576</v>
      </c>
      <c r="K563" s="59">
        <v>53576</v>
      </c>
      <c r="L563" s="59">
        <v>53576</v>
      </c>
      <c r="M563" s="59">
        <v>53576</v>
      </c>
      <c r="N563" s="59">
        <v>53576</v>
      </c>
      <c r="O563" s="59">
        <v>53576</v>
      </c>
      <c r="P563" s="59">
        <v>53576</v>
      </c>
      <c r="Q563" s="59">
        <v>53576</v>
      </c>
      <c r="R563" s="59">
        <v>53674342</v>
      </c>
      <c r="S563" s="90"/>
      <c r="T563" s="90"/>
      <c r="U563" s="91"/>
      <c r="V563" s="90"/>
      <c r="W563" s="90"/>
      <c r="X563" s="90"/>
    </row>
    <row r="564" spans="1:24" ht="13.2" x14ac:dyDescent="0.25">
      <c r="A564" s="59" t="s">
        <v>4477</v>
      </c>
      <c r="B564" s="59" t="s">
        <v>5936</v>
      </c>
      <c r="C564" s="59" t="s">
        <v>5937</v>
      </c>
      <c r="D564" s="59" t="s">
        <v>125</v>
      </c>
      <c r="E564" s="59">
        <v>0</v>
      </c>
      <c r="F564" s="59">
        <v>0</v>
      </c>
      <c r="G564" s="59">
        <v>0</v>
      </c>
      <c r="H564" s="59">
        <v>0</v>
      </c>
      <c r="I564" s="59">
        <v>0</v>
      </c>
      <c r="J564" s="59">
        <v>0</v>
      </c>
      <c r="K564" s="59">
        <v>0</v>
      </c>
      <c r="L564" s="59">
        <v>0</v>
      </c>
      <c r="M564" s="59">
        <v>0</v>
      </c>
      <c r="N564" s="59">
        <v>0</v>
      </c>
      <c r="O564" s="59">
        <v>0</v>
      </c>
      <c r="P564" s="59">
        <v>0</v>
      </c>
      <c r="Q564" s="59">
        <v>0</v>
      </c>
      <c r="R564" s="59">
        <v>0</v>
      </c>
      <c r="S564" s="90"/>
      <c r="T564" s="90"/>
      <c r="U564" s="91"/>
      <c r="V564" s="90"/>
      <c r="W564" s="90"/>
      <c r="X564" s="90"/>
    </row>
    <row r="565" spans="1:24" ht="13.2" x14ac:dyDescent="0.25">
      <c r="A565" s="59" t="s">
        <v>4478</v>
      </c>
      <c r="B565" s="59" t="s">
        <v>5936</v>
      </c>
      <c r="C565" s="59" t="s">
        <v>5938</v>
      </c>
      <c r="D565" s="59" t="s">
        <v>125</v>
      </c>
      <c r="E565" s="59">
        <v>4376</v>
      </c>
      <c r="F565" s="59">
        <v>4997</v>
      </c>
      <c r="G565" s="59">
        <v>4997</v>
      </c>
      <c r="H565" s="59">
        <v>5026</v>
      </c>
      <c r="I565" s="59">
        <v>5026</v>
      </c>
      <c r="J565" s="59">
        <v>5026</v>
      </c>
      <c r="K565" s="59">
        <v>5026</v>
      </c>
      <c r="L565" s="59">
        <v>5026</v>
      </c>
      <c r="M565" s="59">
        <v>5026</v>
      </c>
      <c r="N565" s="59">
        <v>5026</v>
      </c>
      <c r="O565" s="59">
        <v>5026</v>
      </c>
      <c r="P565" s="59">
        <v>5026</v>
      </c>
      <c r="Q565" s="59">
        <v>5026</v>
      </c>
      <c r="R565" s="59">
        <v>4993664</v>
      </c>
      <c r="S565" s="90"/>
      <c r="T565" s="90"/>
      <c r="U565" s="91"/>
      <c r="V565" s="90"/>
      <c r="W565" s="90"/>
      <c r="X565" s="90"/>
    </row>
    <row r="566" spans="1:24" ht="13.2" x14ac:dyDescent="0.25">
      <c r="A566" s="59" t="s">
        <v>4479</v>
      </c>
      <c r="B566" s="59" t="s">
        <v>5939</v>
      </c>
      <c r="C566" s="59" t="s">
        <v>3554</v>
      </c>
      <c r="D566" s="59" t="s">
        <v>127</v>
      </c>
      <c r="E566" s="59">
        <v>1741</v>
      </c>
      <c r="F566" s="59">
        <v>1741</v>
      </c>
      <c r="G566" s="59">
        <v>1741</v>
      </c>
      <c r="H566" s="59">
        <v>1741</v>
      </c>
      <c r="I566" s="59">
        <v>1741</v>
      </c>
      <c r="J566" s="59">
        <v>1741</v>
      </c>
      <c r="K566" s="59">
        <v>1741</v>
      </c>
      <c r="L566" s="59">
        <v>1741</v>
      </c>
      <c r="M566" s="59">
        <v>1741</v>
      </c>
      <c r="N566" s="59">
        <v>1741</v>
      </c>
      <c r="O566" s="59">
        <v>1741</v>
      </c>
      <c r="P566" s="59">
        <v>1741</v>
      </c>
      <c r="Q566" s="59">
        <v>1741</v>
      </c>
      <c r="R566" s="59">
        <v>1740818</v>
      </c>
      <c r="S566" s="90"/>
      <c r="T566" s="90"/>
      <c r="U566" s="91"/>
      <c r="V566" s="90"/>
      <c r="W566" s="90"/>
      <c r="X566" s="90"/>
    </row>
    <row r="567" spans="1:24" ht="13.2" x14ac:dyDescent="0.25">
      <c r="A567" s="59" t="s">
        <v>4480</v>
      </c>
      <c r="B567" s="59" t="s">
        <v>5939</v>
      </c>
      <c r="C567" s="59" t="s">
        <v>3555</v>
      </c>
      <c r="D567" s="59" t="s">
        <v>127</v>
      </c>
      <c r="E567" s="59">
        <v>1400</v>
      </c>
      <c r="F567" s="59">
        <v>1400</v>
      </c>
      <c r="G567" s="59">
        <v>1400</v>
      </c>
      <c r="H567" s="59">
        <v>1400</v>
      </c>
      <c r="I567" s="59">
        <v>1400</v>
      </c>
      <c r="J567" s="59">
        <v>1400</v>
      </c>
      <c r="K567" s="59">
        <v>1400</v>
      </c>
      <c r="L567" s="59">
        <v>1400</v>
      </c>
      <c r="M567" s="59">
        <v>1400</v>
      </c>
      <c r="N567" s="59">
        <v>1400</v>
      </c>
      <c r="O567" s="59">
        <v>1400</v>
      </c>
      <c r="P567" s="59">
        <v>1400</v>
      </c>
      <c r="Q567" s="59">
        <v>1400</v>
      </c>
      <c r="R567" s="59">
        <v>1399509</v>
      </c>
      <c r="S567" s="90"/>
      <c r="T567" s="90"/>
      <c r="U567" s="91"/>
      <c r="V567" s="90"/>
      <c r="W567" s="90"/>
      <c r="X567" s="90"/>
    </row>
    <row r="568" spans="1:24" ht="13.2" x14ac:dyDescent="0.25">
      <c r="A568" s="59" t="s">
        <v>4481</v>
      </c>
      <c r="B568" s="59" t="s">
        <v>5939</v>
      </c>
      <c r="C568" s="59" t="s">
        <v>5940</v>
      </c>
      <c r="D568" s="59" t="s">
        <v>127</v>
      </c>
      <c r="E568" s="59">
        <v>1769</v>
      </c>
      <c r="F568" s="59">
        <v>1769</v>
      </c>
      <c r="G568" s="59">
        <v>1769</v>
      </c>
      <c r="H568" s="59">
        <v>1769</v>
      </c>
      <c r="I568" s="59">
        <v>1769</v>
      </c>
      <c r="J568" s="59">
        <v>1769</v>
      </c>
      <c r="K568" s="59">
        <v>1769</v>
      </c>
      <c r="L568" s="59">
        <v>1769</v>
      </c>
      <c r="M568" s="59">
        <v>1769</v>
      </c>
      <c r="N568" s="59">
        <v>1769</v>
      </c>
      <c r="O568" s="59">
        <v>1769</v>
      </c>
      <c r="P568" s="59">
        <v>1769</v>
      </c>
      <c r="Q568" s="59">
        <v>1769</v>
      </c>
      <c r="R568" s="59">
        <v>1769178</v>
      </c>
      <c r="S568" s="90"/>
      <c r="T568" s="90"/>
      <c r="U568" s="91"/>
      <c r="V568" s="90"/>
      <c r="W568" s="90"/>
      <c r="X568" s="90"/>
    </row>
    <row r="569" spans="1:24" ht="13.2" x14ac:dyDescent="0.25">
      <c r="A569" s="59" t="s">
        <v>4482</v>
      </c>
      <c r="B569" s="59" t="s">
        <v>5939</v>
      </c>
      <c r="C569" s="59" t="s">
        <v>5941</v>
      </c>
      <c r="D569" s="59" t="s">
        <v>127</v>
      </c>
      <c r="E569" s="59">
        <v>0</v>
      </c>
      <c r="F569" s="59">
        <v>0</v>
      </c>
      <c r="G569" s="59">
        <v>0</v>
      </c>
      <c r="H569" s="59">
        <v>0</v>
      </c>
      <c r="I569" s="59">
        <v>0</v>
      </c>
      <c r="J569" s="59">
        <v>0</v>
      </c>
      <c r="K569" s="59">
        <v>0</v>
      </c>
      <c r="L569" s="59">
        <v>0</v>
      </c>
      <c r="M569" s="59">
        <v>0</v>
      </c>
      <c r="N569" s="59">
        <v>0</v>
      </c>
      <c r="O569" s="59">
        <v>0</v>
      </c>
      <c r="P569" s="59">
        <v>0</v>
      </c>
      <c r="Q569" s="59">
        <v>0</v>
      </c>
      <c r="R569" s="59">
        <v>0</v>
      </c>
      <c r="S569" s="90"/>
      <c r="T569" s="90"/>
      <c r="U569" s="91"/>
      <c r="V569" s="90"/>
      <c r="W569" s="90"/>
      <c r="X569" s="90"/>
    </row>
    <row r="570" spans="1:24" ht="13.2" x14ac:dyDescent="0.25">
      <c r="A570" s="59" t="s">
        <v>4483</v>
      </c>
      <c r="B570" s="59" t="s">
        <v>5939</v>
      </c>
      <c r="C570" s="59" t="s">
        <v>5942</v>
      </c>
      <c r="D570" s="59" t="s">
        <v>127</v>
      </c>
      <c r="E570" s="59">
        <v>10</v>
      </c>
      <c r="F570" s="59">
        <v>10</v>
      </c>
      <c r="G570" s="59">
        <v>10</v>
      </c>
      <c r="H570" s="59">
        <v>10</v>
      </c>
      <c r="I570" s="59">
        <v>10</v>
      </c>
      <c r="J570" s="59">
        <v>10</v>
      </c>
      <c r="K570" s="59">
        <v>10</v>
      </c>
      <c r="L570" s="59">
        <v>10</v>
      </c>
      <c r="M570" s="59">
        <v>10</v>
      </c>
      <c r="N570" s="59">
        <v>10</v>
      </c>
      <c r="O570" s="59">
        <v>10</v>
      </c>
      <c r="P570" s="59">
        <v>10</v>
      </c>
      <c r="Q570" s="59">
        <v>10</v>
      </c>
      <c r="R570" s="59">
        <v>10247</v>
      </c>
      <c r="S570" s="90"/>
      <c r="T570" s="90"/>
      <c r="U570" s="91"/>
      <c r="V570" s="90"/>
      <c r="W570" s="90"/>
      <c r="X570" s="90"/>
    </row>
    <row r="571" spans="1:24" ht="13.2" x14ac:dyDescent="0.25">
      <c r="A571" s="59" t="s">
        <v>4484</v>
      </c>
      <c r="B571" s="59" t="s">
        <v>5939</v>
      </c>
      <c r="C571" s="59" t="s">
        <v>5943</v>
      </c>
      <c r="D571" s="59" t="s">
        <v>127</v>
      </c>
      <c r="E571" s="59">
        <v>31</v>
      </c>
      <c r="F571" s="59">
        <v>31</v>
      </c>
      <c r="G571" s="59">
        <v>31</v>
      </c>
      <c r="H571" s="59">
        <v>31</v>
      </c>
      <c r="I571" s="59">
        <v>31</v>
      </c>
      <c r="J571" s="59">
        <v>31</v>
      </c>
      <c r="K571" s="59">
        <v>31</v>
      </c>
      <c r="L571" s="59">
        <v>31</v>
      </c>
      <c r="M571" s="59">
        <v>31</v>
      </c>
      <c r="N571" s="59">
        <v>31</v>
      </c>
      <c r="O571" s="59">
        <v>31</v>
      </c>
      <c r="P571" s="59">
        <v>31</v>
      </c>
      <c r="Q571" s="59">
        <v>31</v>
      </c>
      <c r="R571" s="59">
        <v>30604</v>
      </c>
      <c r="S571" s="90"/>
      <c r="T571" s="90"/>
      <c r="U571" s="91"/>
      <c r="V571" s="90"/>
      <c r="W571" s="90"/>
      <c r="X571" s="90"/>
    </row>
    <row r="572" spans="1:24" ht="13.2" x14ac:dyDescent="0.25">
      <c r="A572" s="59" t="s">
        <v>4485</v>
      </c>
      <c r="B572" s="59" t="s">
        <v>5939</v>
      </c>
      <c r="C572" s="59" t="s">
        <v>5944</v>
      </c>
      <c r="D572" s="59" t="s">
        <v>127</v>
      </c>
      <c r="E572" s="59">
        <v>0</v>
      </c>
      <c r="F572" s="59">
        <v>0</v>
      </c>
      <c r="G572" s="59">
        <v>0</v>
      </c>
      <c r="H572" s="59">
        <v>0</v>
      </c>
      <c r="I572" s="59">
        <v>0</v>
      </c>
      <c r="J572" s="59">
        <v>0</v>
      </c>
      <c r="K572" s="59">
        <v>0</v>
      </c>
      <c r="L572" s="59">
        <v>0</v>
      </c>
      <c r="M572" s="59">
        <v>0</v>
      </c>
      <c r="N572" s="59">
        <v>0</v>
      </c>
      <c r="O572" s="59">
        <v>0</v>
      </c>
      <c r="P572" s="59">
        <v>0</v>
      </c>
      <c r="Q572" s="59">
        <v>0</v>
      </c>
      <c r="R572" s="59">
        <v>0</v>
      </c>
      <c r="S572" s="90"/>
      <c r="T572" s="90"/>
      <c r="U572" s="91"/>
      <c r="V572" s="90"/>
      <c r="W572" s="90"/>
      <c r="X572" s="90"/>
    </row>
    <row r="573" spans="1:24" ht="13.2" x14ac:dyDescent="0.25">
      <c r="A573" s="59" t="s">
        <v>4486</v>
      </c>
      <c r="B573" s="59" t="s">
        <v>5939</v>
      </c>
      <c r="C573" s="59" t="s">
        <v>5945</v>
      </c>
      <c r="D573" s="59" t="s">
        <v>127</v>
      </c>
      <c r="E573" s="59">
        <v>52</v>
      </c>
      <c r="F573" s="59">
        <v>52</v>
      </c>
      <c r="G573" s="59">
        <v>52</v>
      </c>
      <c r="H573" s="59">
        <v>52</v>
      </c>
      <c r="I573" s="59">
        <v>52</v>
      </c>
      <c r="J573" s="59">
        <v>52</v>
      </c>
      <c r="K573" s="59">
        <v>52</v>
      </c>
      <c r="L573" s="59">
        <v>52</v>
      </c>
      <c r="M573" s="59">
        <v>52</v>
      </c>
      <c r="N573" s="59">
        <v>52</v>
      </c>
      <c r="O573" s="59">
        <v>52</v>
      </c>
      <c r="P573" s="59">
        <v>52</v>
      </c>
      <c r="Q573" s="59">
        <v>52</v>
      </c>
      <c r="R573" s="59">
        <v>52087</v>
      </c>
      <c r="S573" s="90"/>
      <c r="T573" s="90"/>
      <c r="U573" s="91"/>
      <c r="V573" s="90"/>
      <c r="W573" s="90"/>
      <c r="X573" s="90"/>
    </row>
    <row r="574" spans="1:24" ht="13.2" x14ac:dyDescent="0.25">
      <c r="A574" s="59" t="s">
        <v>4487</v>
      </c>
      <c r="B574" s="59" t="s">
        <v>5946</v>
      </c>
      <c r="C574" s="59" t="s">
        <v>5947</v>
      </c>
      <c r="D574" s="59" t="s">
        <v>127</v>
      </c>
      <c r="E574" s="59">
        <v>461</v>
      </c>
      <c r="F574" s="59">
        <v>461</v>
      </c>
      <c r="G574" s="59">
        <v>461</v>
      </c>
      <c r="H574" s="59">
        <v>461</v>
      </c>
      <c r="I574" s="59">
        <v>461</v>
      </c>
      <c r="J574" s="59">
        <v>461</v>
      </c>
      <c r="K574" s="59">
        <v>461</v>
      </c>
      <c r="L574" s="59">
        <v>461</v>
      </c>
      <c r="M574" s="59">
        <v>461</v>
      </c>
      <c r="N574" s="59">
        <v>461</v>
      </c>
      <c r="O574" s="59">
        <v>461</v>
      </c>
      <c r="P574" s="59">
        <v>461</v>
      </c>
      <c r="Q574" s="59">
        <v>461</v>
      </c>
      <c r="R574" s="59">
        <v>460720</v>
      </c>
      <c r="S574" s="90"/>
      <c r="T574" s="90"/>
      <c r="U574" s="91"/>
      <c r="V574" s="90"/>
      <c r="W574" s="90"/>
      <c r="X574" s="90"/>
    </row>
    <row r="575" spans="1:24" ht="13.2" x14ac:dyDescent="0.25">
      <c r="A575" s="59" t="s">
        <v>4488</v>
      </c>
      <c r="B575" s="59" t="s">
        <v>5946</v>
      </c>
      <c r="C575" s="59" t="s">
        <v>5948</v>
      </c>
      <c r="D575" s="59" t="s">
        <v>127</v>
      </c>
      <c r="E575" s="59">
        <v>0</v>
      </c>
      <c r="F575" s="59">
        <v>0</v>
      </c>
      <c r="G575" s="59">
        <v>0</v>
      </c>
      <c r="H575" s="59">
        <v>0</v>
      </c>
      <c r="I575" s="59">
        <v>0</v>
      </c>
      <c r="J575" s="59">
        <v>0</v>
      </c>
      <c r="K575" s="59">
        <v>0</v>
      </c>
      <c r="L575" s="59">
        <v>0</v>
      </c>
      <c r="M575" s="59">
        <v>0</v>
      </c>
      <c r="N575" s="59">
        <v>0</v>
      </c>
      <c r="O575" s="59">
        <v>0</v>
      </c>
      <c r="P575" s="59">
        <v>0</v>
      </c>
      <c r="Q575" s="59">
        <v>0</v>
      </c>
      <c r="R575" s="59">
        <v>0</v>
      </c>
      <c r="S575" s="90"/>
      <c r="T575" s="90"/>
      <c r="U575" s="91"/>
      <c r="V575" s="90"/>
      <c r="W575" s="90"/>
      <c r="X575" s="90"/>
    </row>
    <row r="576" spans="1:24" ht="13.2" x14ac:dyDescent="0.25">
      <c r="A576" s="59" t="s">
        <v>4489</v>
      </c>
      <c r="B576" s="59" t="s">
        <v>5946</v>
      </c>
      <c r="C576" s="59" t="s">
        <v>5949</v>
      </c>
      <c r="D576" s="59" t="s">
        <v>127</v>
      </c>
      <c r="E576" s="59">
        <v>0</v>
      </c>
      <c r="F576" s="59">
        <v>0</v>
      </c>
      <c r="G576" s="59">
        <v>0</v>
      </c>
      <c r="H576" s="59">
        <v>0</v>
      </c>
      <c r="I576" s="59">
        <v>0</v>
      </c>
      <c r="J576" s="59">
        <v>0</v>
      </c>
      <c r="K576" s="59">
        <v>0</v>
      </c>
      <c r="L576" s="59">
        <v>0</v>
      </c>
      <c r="M576" s="59">
        <v>0</v>
      </c>
      <c r="N576" s="59">
        <v>0</v>
      </c>
      <c r="O576" s="59">
        <v>0</v>
      </c>
      <c r="P576" s="59">
        <v>0</v>
      </c>
      <c r="Q576" s="59">
        <v>0</v>
      </c>
      <c r="R576" s="59">
        <v>0</v>
      </c>
      <c r="S576" s="90"/>
      <c r="T576" s="90"/>
      <c r="U576" s="91"/>
      <c r="V576" s="90"/>
      <c r="W576" s="90"/>
      <c r="X576" s="90"/>
    </row>
    <row r="577" spans="1:24" ht="13.2" x14ac:dyDescent="0.25">
      <c r="A577" s="59" t="s">
        <v>4490</v>
      </c>
      <c r="B577" s="59" t="s">
        <v>5946</v>
      </c>
      <c r="C577" s="59" t="s">
        <v>5950</v>
      </c>
      <c r="D577" s="59" t="s">
        <v>127</v>
      </c>
      <c r="E577" s="59">
        <v>16973</v>
      </c>
      <c r="F577" s="59">
        <v>16975</v>
      </c>
      <c r="G577" s="59">
        <v>16977</v>
      </c>
      <c r="H577" s="59">
        <v>16977</v>
      </c>
      <c r="I577" s="59">
        <v>16977</v>
      </c>
      <c r="J577" s="59">
        <v>16977</v>
      </c>
      <c r="K577" s="59">
        <v>16977</v>
      </c>
      <c r="L577" s="59">
        <v>16977</v>
      </c>
      <c r="M577" s="59">
        <v>16978</v>
      </c>
      <c r="N577" s="59">
        <v>16978</v>
      </c>
      <c r="O577" s="59">
        <v>16978</v>
      </c>
      <c r="P577" s="59">
        <v>17053</v>
      </c>
      <c r="Q577" s="59">
        <v>17053</v>
      </c>
      <c r="R577" s="59">
        <v>16986315</v>
      </c>
      <c r="S577" s="90"/>
      <c r="T577" s="90"/>
      <c r="U577" s="91"/>
      <c r="V577" s="90"/>
      <c r="W577" s="90"/>
      <c r="X577" s="90"/>
    </row>
    <row r="578" spans="1:24" ht="13.2" x14ac:dyDescent="0.25">
      <c r="A578" s="59" t="s">
        <v>4491</v>
      </c>
      <c r="B578" s="59" t="s">
        <v>5946</v>
      </c>
      <c r="C578" s="59" t="s">
        <v>5951</v>
      </c>
      <c r="D578" s="59" t="s">
        <v>127</v>
      </c>
      <c r="E578" s="59">
        <v>682</v>
      </c>
      <c r="F578" s="59">
        <v>682</v>
      </c>
      <c r="G578" s="59">
        <v>682</v>
      </c>
      <c r="H578" s="59">
        <v>682</v>
      </c>
      <c r="I578" s="59">
        <v>682</v>
      </c>
      <c r="J578" s="59">
        <v>682</v>
      </c>
      <c r="K578" s="59">
        <v>682</v>
      </c>
      <c r="L578" s="59">
        <v>682</v>
      </c>
      <c r="M578" s="59">
        <v>682</v>
      </c>
      <c r="N578" s="59">
        <v>682</v>
      </c>
      <c r="O578" s="59">
        <v>682</v>
      </c>
      <c r="P578" s="59">
        <v>682</v>
      </c>
      <c r="Q578" s="59">
        <v>682</v>
      </c>
      <c r="R578" s="59">
        <v>682303</v>
      </c>
      <c r="S578" s="90"/>
      <c r="T578" s="90"/>
      <c r="U578" s="91"/>
      <c r="V578" s="90"/>
      <c r="W578" s="90"/>
      <c r="X578" s="90"/>
    </row>
    <row r="579" spans="1:24" ht="13.2" x14ac:dyDescent="0.25">
      <c r="A579" s="59" t="s">
        <v>4492</v>
      </c>
      <c r="B579" s="59" t="s">
        <v>5946</v>
      </c>
      <c r="C579" s="59" t="s">
        <v>5952</v>
      </c>
      <c r="D579" s="59" t="s">
        <v>127</v>
      </c>
      <c r="E579" s="59">
        <v>1071</v>
      </c>
      <c r="F579" s="59">
        <v>1071</v>
      </c>
      <c r="G579" s="59">
        <v>1071</v>
      </c>
      <c r="H579" s="59">
        <v>1071</v>
      </c>
      <c r="I579" s="59">
        <v>1071</v>
      </c>
      <c r="J579" s="59">
        <v>1071</v>
      </c>
      <c r="K579" s="59">
        <v>1071</v>
      </c>
      <c r="L579" s="59">
        <v>1071</v>
      </c>
      <c r="M579" s="59">
        <v>1071</v>
      </c>
      <c r="N579" s="59">
        <v>1071</v>
      </c>
      <c r="O579" s="59">
        <v>1071</v>
      </c>
      <c r="P579" s="59">
        <v>1071</v>
      </c>
      <c r="Q579" s="59">
        <v>1071</v>
      </c>
      <c r="R579" s="59">
        <v>1071124</v>
      </c>
      <c r="S579" s="90"/>
      <c r="T579" s="90"/>
      <c r="U579" s="91"/>
      <c r="V579" s="90"/>
      <c r="W579" s="90"/>
      <c r="X579" s="90"/>
    </row>
    <row r="580" spans="1:24" ht="13.2" x14ac:dyDescent="0.25">
      <c r="A580" s="59" t="s">
        <v>4493</v>
      </c>
      <c r="B580" s="59" t="s">
        <v>5946</v>
      </c>
      <c r="C580" s="59" t="s">
        <v>5953</v>
      </c>
      <c r="D580" s="59" t="s">
        <v>127</v>
      </c>
      <c r="E580" s="59">
        <v>0</v>
      </c>
      <c r="F580" s="59">
        <v>0</v>
      </c>
      <c r="G580" s="59">
        <v>0</v>
      </c>
      <c r="H580" s="59">
        <v>0</v>
      </c>
      <c r="I580" s="59">
        <v>0</v>
      </c>
      <c r="J580" s="59">
        <v>0</v>
      </c>
      <c r="K580" s="59">
        <v>0</v>
      </c>
      <c r="L580" s="59">
        <v>0</v>
      </c>
      <c r="M580" s="59">
        <v>0</v>
      </c>
      <c r="N580" s="59">
        <v>0</v>
      </c>
      <c r="O580" s="59">
        <v>0</v>
      </c>
      <c r="P580" s="59">
        <v>0</v>
      </c>
      <c r="Q580" s="59">
        <v>0</v>
      </c>
      <c r="R580" s="59">
        <v>0</v>
      </c>
      <c r="S580" s="90"/>
      <c r="T580" s="90"/>
      <c r="U580" s="91"/>
      <c r="V580" s="90"/>
      <c r="W580" s="90"/>
      <c r="X580" s="90"/>
    </row>
    <row r="581" spans="1:24" ht="13.2" x14ac:dyDescent="0.25">
      <c r="A581" s="59" t="s">
        <v>4494</v>
      </c>
      <c r="B581" s="59" t="s">
        <v>5946</v>
      </c>
      <c r="C581" s="59" t="s">
        <v>5954</v>
      </c>
      <c r="D581" s="59" t="s">
        <v>127</v>
      </c>
      <c r="E581" s="59">
        <v>0</v>
      </c>
      <c r="F581" s="59">
        <v>0</v>
      </c>
      <c r="G581" s="59">
        <v>0</v>
      </c>
      <c r="H581" s="59">
        <v>0</v>
      </c>
      <c r="I581" s="59">
        <v>0</v>
      </c>
      <c r="J581" s="59">
        <v>0</v>
      </c>
      <c r="K581" s="59">
        <v>0</v>
      </c>
      <c r="L581" s="59">
        <v>0</v>
      </c>
      <c r="M581" s="59">
        <v>0</v>
      </c>
      <c r="N581" s="59">
        <v>0</v>
      </c>
      <c r="O581" s="59">
        <v>0</v>
      </c>
      <c r="P581" s="59">
        <v>0</v>
      </c>
      <c r="Q581" s="59">
        <v>0</v>
      </c>
      <c r="R581" s="59">
        <v>0</v>
      </c>
      <c r="S581" s="90"/>
      <c r="T581" s="90"/>
      <c r="U581" s="91"/>
      <c r="V581" s="90"/>
      <c r="W581" s="90"/>
      <c r="X581" s="90"/>
    </row>
    <row r="582" spans="1:24" ht="13.2" x14ac:dyDescent="0.25">
      <c r="A582" s="59" t="s">
        <v>4495</v>
      </c>
      <c r="B582" s="59" t="s">
        <v>5946</v>
      </c>
      <c r="C582" s="59" t="s">
        <v>5955</v>
      </c>
      <c r="D582" s="59" t="s">
        <v>127</v>
      </c>
      <c r="E582" s="59">
        <v>2603</v>
      </c>
      <c r="F582" s="59">
        <v>2603</v>
      </c>
      <c r="G582" s="59">
        <v>2603</v>
      </c>
      <c r="H582" s="59">
        <v>2603</v>
      </c>
      <c r="I582" s="59">
        <v>2603</v>
      </c>
      <c r="J582" s="59">
        <v>2603</v>
      </c>
      <c r="K582" s="59">
        <v>2603</v>
      </c>
      <c r="L582" s="59">
        <v>2604</v>
      </c>
      <c r="M582" s="59">
        <v>2605</v>
      </c>
      <c r="N582" s="59">
        <v>2605</v>
      </c>
      <c r="O582" s="59">
        <v>2606</v>
      </c>
      <c r="P582" s="59">
        <v>2606</v>
      </c>
      <c r="Q582" s="59">
        <v>2606</v>
      </c>
      <c r="R582" s="59">
        <v>2604116</v>
      </c>
      <c r="S582" s="90"/>
      <c r="T582" s="90"/>
      <c r="U582" s="91"/>
      <c r="V582" s="90"/>
      <c r="W582" s="90"/>
      <c r="X582" s="90"/>
    </row>
    <row r="583" spans="1:24" ht="13.2" x14ac:dyDescent="0.25">
      <c r="A583" s="59" t="s">
        <v>4496</v>
      </c>
      <c r="B583" s="59" t="s">
        <v>5946</v>
      </c>
      <c r="C583" s="59" t="s">
        <v>5956</v>
      </c>
      <c r="D583" s="59" t="s">
        <v>127</v>
      </c>
      <c r="E583" s="59">
        <v>2499</v>
      </c>
      <c r="F583" s="59">
        <v>2499</v>
      </c>
      <c r="G583" s="59">
        <v>2499</v>
      </c>
      <c r="H583" s="59">
        <v>2499</v>
      </c>
      <c r="I583" s="59">
        <v>2499</v>
      </c>
      <c r="J583" s="59">
        <v>2499</v>
      </c>
      <c r="K583" s="59">
        <v>2499</v>
      </c>
      <c r="L583" s="59">
        <v>2499</v>
      </c>
      <c r="M583" s="59">
        <v>2499</v>
      </c>
      <c r="N583" s="59">
        <v>2499</v>
      </c>
      <c r="O583" s="59">
        <v>2552</v>
      </c>
      <c r="P583" s="59">
        <v>2552</v>
      </c>
      <c r="Q583" s="59">
        <v>2552</v>
      </c>
      <c r="R583" s="59">
        <v>2509716</v>
      </c>
      <c r="S583" s="90"/>
      <c r="T583" s="90"/>
      <c r="U583" s="91"/>
      <c r="V583" s="90"/>
      <c r="W583" s="90"/>
      <c r="X583" s="90"/>
    </row>
    <row r="584" spans="1:24" ht="13.2" x14ac:dyDescent="0.25">
      <c r="A584" s="59" t="s">
        <v>4497</v>
      </c>
      <c r="B584" s="59" t="s">
        <v>5946</v>
      </c>
      <c r="C584" s="59" t="s">
        <v>5957</v>
      </c>
      <c r="D584" s="59" t="s">
        <v>127</v>
      </c>
      <c r="E584" s="59">
        <v>0</v>
      </c>
      <c r="F584" s="59">
        <v>0</v>
      </c>
      <c r="G584" s="59">
        <v>0</v>
      </c>
      <c r="H584" s="59">
        <v>0</v>
      </c>
      <c r="I584" s="59">
        <v>0</v>
      </c>
      <c r="J584" s="59">
        <v>0</v>
      </c>
      <c r="K584" s="59">
        <v>0</v>
      </c>
      <c r="L584" s="59">
        <v>0</v>
      </c>
      <c r="M584" s="59">
        <v>0</v>
      </c>
      <c r="N584" s="59">
        <v>0</v>
      </c>
      <c r="O584" s="59">
        <v>0</v>
      </c>
      <c r="P584" s="59">
        <v>0</v>
      </c>
      <c r="Q584" s="59">
        <v>0</v>
      </c>
      <c r="R584" s="59">
        <v>0</v>
      </c>
      <c r="S584" s="90"/>
      <c r="T584" s="90"/>
      <c r="U584" s="91"/>
      <c r="V584" s="90"/>
      <c r="W584" s="90"/>
      <c r="X584" s="90"/>
    </row>
    <row r="585" spans="1:24" ht="13.2" x14ac:dyDescent="0.25">
      <c r="A585" s="59" t="s">
        <v>4498</v>
      </c>
      <c r="B585" s="59" t="s">
        <v>5946</v>
      </c>
      <c r="C585" s="59" t="s">
        <v>5958</v>
      </c>
      <c r="D585" s="59" t="s">
        <v>127</v>
      </c>
      <c r="E585" s="59">
        <v>0</v>
      </c>
      <c r="F585" s="59">
        <v>0</v>
      </c>
      <c r="G585" s="59">
        <v>0</v>
      </c>
      <c r="H585" s="59">
        <v>0</v>
      </c>
      <c r="I585" s="59">
        <v>0</v>
      </c>
      <c r="J585" s="59">
        <v>0</v>
      </c>
      <c r="K585" s="59">
        <v>0</v>
      </c>
      <c r="L585" s="59">
        <v>0</v>
      </c>
      <c r="M585" s="59">
        <v>0</v>
      </c>
      <c r="N585" s="59">
        <v>0</v>
      </c>
      <c r="O585" s="59">
        <v>0</v>
      </c>
      <c r="P585" s="59">
        <v>0</v>
      </c>
      <c r="Q585" s="59">
        <v>0</v>
      </c>
      <c r="R585" s="59">
        <v>0</v>
      </c>
      <c r="S585" s="90"/>
      <c r="T585" s="90"/>
      <c r="U585" s="91"/>
      <c r="V585" s="90"/>
      <c r="W585" s="90"/>
      <c r="X585" s="90"/>
    </row>
    <row r="586" spans="1:24" ht="13.2" x14ac:dyDescent="0.25">
      <c r="A586" s="59" t="s">
        <v>4499</v>
      </c>
      <c r="B586" s="59" t="s">
        <v>5946</v>
      </c>
      <c r="C586" s="59" t="s">
        <v>5959</v>
      </c>
      <c r="D586" s="59" t="s">
        <v>127</v>
      </c>
      <c r="E586" s="59">
        <v>20312</v>
      </c>
      <c r="F586" s="59">
        <v>20312</v>
      </c>
      <c r="G586" s="59">
        <v>20312</v>
      </c>
      <c r="H586" s="59">
        <v>20312</v>
      </c>
      <c r="I586" s="59">
        <v>20312</v>
      </c>
      <c r="J586" s="59">
        <v>20312</v>
      </c>
      <c r="K586" s="59">
        <v>20312</v>
      </c>
      <c r="L586" s="59">
        <v>20312</v>
      </c>
      <c r="M586" s="59">
        <v>20312</v>
      </c>
      <c r="N586" s="59">
        <v>20312</v>
      </c>
      <c r="O586" s="59">
        <v>20312</v>
      </c>
      <c r="P586" s="59">
        <v>20312</v>
      </c>
      <c r="Q586" s="59">
        <v>20312</v>
      </c>
      <c r="R586" s="59">
        <v>20311643</v>
      </c>
      <c r="S586" s="90"/>
      <c r="T586" s="90"/>
      <c r="U586" s="91"/>
      <c r="V586" s="90"/>
      <c r="W586" s="90"/>
      <c r="X586" s="90"/>
    </row>
    <row r="587" spans="1:24" ht="13.2" x14ac:dyDescent="0.25">
      <c r="A587" s="59" t="s">
        <v>4500</v>
      </c>
      <c r="B587" s="59" t="s">
        <v>5946</v>
      </c>
      <c r="C587" s="59" t="s">
        <v>5960</v>
      </c>
      <c r="D587" s="59" t="s">
        <v>127</v>
      </c>
      <c r="E587" s="59">
        <v>70</v>
      </c>
      <c r="F587" s="59">
        <v>70</v>
      </c>
      <c r="G587" s="59">
        <v>70</v>
      </c>
      <c r="H587" s="59">
        <v>70</v>
      </c>
      <c r="I587" s="59">
        <v>70</v>
      </c>
      <c r="J587" s="59">
        <v>70</v>
      </c>
      <c r="K587" s="59">
        <v>70</v>
      </c>
      <c r="L587" s="59">
        <v>70</v>
      </c>
      <c r="M587" s="59">
        <v>70</v>
      </c>
      <c r="N587" s="59">
        <v>70</v>
      </c>
      <c r="O587" s="59">
        <v>70</v>
      </c>
      <c r="P587" s="59">
        <v>70</v>
      </c>
      <c r="Q587" s="59">
        <v>70</v>
      </c>
      <c r="R587" s="59">
        <v>69900</v>
      </c>
      <c r="S587" s="90"/>
      <c r="T587" s="90"/>
      <c r="U587" s="91"/>
      <c r="V587" s="90"/>
      <c r="W587" s="90"/>
      <c r="X587" s="90"/>
    </row>
    <row r="588" spans="1:24" ht="13.2" x14ac:dyDescent="0.25">
      <c r="A588" s="59" t="s">
        <v>4501</v>
      </c>
      <c r="B588" s="59" t="s">
        <v>5946</v>
      </c>
      <c r="C588" s="59" t="s">
        <v>5961</v>
      </c>
      <c r="D588" s="59" t="s">
        <v>127</v>
      </c>
      <c r="E588" s="59">
        <v>57</v>
      </c>
      <c r="F588" s="59">
        <v>57</v>
      </c>
      <c r="G588" s="59">
        <v>57</v>
      </c>
      <c r="H588" s="59">
        <v>57</v>
      </c>
      <c r="I588" s="59">
        <v>57</v>
      </c>
      <c r="J588" s="59">
        <v>57</v>
      </c>
      <c r="K588" s="59">
        <v>57</v>
      </c>
      <c r="L588" s="59">
        <v>57</v>
      </c>
      <c r="M588" s="59">
        <v>57</v>
      </c>
      <c r="N588" s="59">
        <v>57</v>
      </c>
      <c r="O588" s="59">
        <v>57</v>
      </c>
      <c r="P588" s="59">
        <v>57</v>
      </c>
      <c r="Q588" s="59">
        <v>57</v>
      </c>
      <c r="R588" s="59">
        <v>56577</v>
      </c>
      <c r="S588" s="90"/>
      <c r="T588" s="90"/>
      <c r="U588" s="91"/>
      <c r="V588" s="90"/>
      <c r="W588" s="90"/>
      <c r="X588" s="90"/>
    </row>
    <row r="589" spans="1:24" ht="13.2" x14ac:dyDescent="0.25">
      <c r="A589" s="59" t="s">
        <v>4502</v>
      </c>
      <c r="B589" s="59" t="s">
        <v>5962</v>
      </c>
      <c r="C589" s="59" t="s">
        <v>3554</v>
      </c>
      <c r="D589" s="59" t="s">
        <v>127</v>
      </c>
      <c r="E589" s="59">
        <v>8314</v>
      </c>
      <c r="F589" s="59">
        <v>8314</v>
      </c>
      <c r="G589" s="59">
        <v>8314</v>
      </c>
      <c r="H589" s="59">
        <v>8314</v>
      </c>
      <c r="I589" s="59">
        <v>8314</v>
      </c>
      <c r="J589" s="59">
        <v>8314</v>
      </c>
      <c r="K589" s="59">
        <v>8314</v>
      </c>
      <c r="L589" s="59">
        <v>8314</v>
      </c>
      <c r="M589" s="59">
        <v>8314</v>
      </c>
      <c r="N589" s="59">
        <v>8314</v>
      </c>
      <c r="O589" s="59">
        <v>8314</v>
      </c>
      <c r="P589" s="59">
        <v>8314</v>
      </c>
      <c r="Q589" s="59">
        <v>8314</v>
      </c>
      <c r="R589" s="59">
        <v>8314304</v>
      </c>
      <c r="S589" s="90"/>
      <c r="T589" s="90"/>
      <c r="U589" s="91"/>
      <c r="V589" s="90"/>
      <c r="W589" s="90"/>
      <c r="X589" s="90"/>
    </row>
    <row r="590" spans="1:24" ht="13.2" x14ac:dyDescent="0.25">
      <c r="A590" s="59" t="s">
        <v>4503</v>
      </c>
      <c r="B590" s="59" t="s">
        <v>5962</v>
      </c>
      <c r="C590" s="59" t="s">
        <v>3555</v>
      </c>
      <c r="D590" s="59" t="s">
        <v>127</v>
      </c>
      <c r="E590" s="59">
        <v>0</v>
      </c>
      <c r="F590" s="59">
        <v>0</v>
      </c>
      <c r="G590" s="59">
        <v>0</v>
      </c>
      <c r="H590" s="59">
        <v>0</v>
      </c>
      <c r="I590" s="59">
        <v>0</v>
      </c>
      <c r="J590" s="59">
        <v>0</v>
      </c>
      <c r="K590" s="59">
        <v>0</v>
      </c>
      <c r="L590" s="59">
        <v>0</v>
      </c>
      <c r="M590" s="59">
        <v>0</v>
      </c>
      <c r="N590" s="59">
        <v>0</v>
      </c>
      <c r="O590" s="59">
        <v>0</v>
      </c>
      <c r="P590" s="59">
        <v>0</v>
      </c>
      <c r="Q590" s="59">
        <v>0</v>
      </c>
      <c r="R590" s="59">
        <v>0</v>
      </c>
      <c r="S590" s="90"/>
      <c r="T590" s="90"/>
      <c r="U590" s="91"/>
      <c r="V590" s="90"/>
      <c r="W590" s="90"/>
      <c r="X590" s="90"/>
    </row>
    <row r="591" spans="1:24" ht="13.2" x14ac:dyDescent="0.25">
      <c r="A591" s="59" t="s">
        <v>4504</v>
      </c>
      <c r="B591" s="59" t="s">
        <v>5963</v>
      </c>
      <c r="C591" s="59" t="s">
        <v>3554</v>
      </c>
      <c r="D591" s="59" t="s">
        <v>127</v>
      </c>
      <c r="E591" s="59">
        <v>1045</v>
      </c>
      <c r="F591" s="59">
        <v>1005</v>
      </c>
      <c r="G591" s="59">
        <v>1005</v>
      </c>
      <c r="H591" s="59">
        <v>1005</v>
      </c>
      <c r="I591" s="59">
        <v>1005</v>
      </c>
      <c r="J591" s="59">
        <v>1005</v>
      </c>
      <c r="K591" s="59">
        <v>1005</v>
      </c>
      <c r="L591" s="59">
        <v>1005</v>
      </c>
      <c r="M591" s="59">
        <v>1005</v>
      </c>
      <c r="N591" s="59">
        <v>1005</v>
      </c>
      <c r="O591" s="59">
        <v>1005</v>
      </c>
      <c r="P591" s="59">
        <v>1005</v>
      </c>
      <c r="Q591" s="59">
        <v>1005</v>
      </c>
      <c r="R591" s="59">
        <v>1006987</v>
      </c>
      <c r="S591" s="90"/>
      <c r="T591" s="90"/>
      <c r="U591" s="91"/>
      <c r="V591" s="90"/>
      <c r="W591" s="90"/>
      <c r="X591" s="90"/>
    </row>
    <row r="592" spans="1:24" ht="13.2" x14ac:dyDescent="0.25">
      <c r="A592" s="59" t="s">
        <v>4505</v>
      </c>
      <c r="B592" s="59" t="s">
        <v>5963</v>
      </c>
      <c r="C592" s="59" t="s">
        <v>3555</v>
      </c>
      <c r="D592" s="59" t="s">
        <v>127</v>
      </c>
      <c r="E592" s="59">
        <v>11099</v>
      </c>
      <c r="F592" s="59">
        <v>11139</v>
      </c>
      <c r="G592" s="59">
        <v>11139</v>
      </c>
      <c r="H592" s="59">
        <v>11139</v>
      </c>
      <c r="I592" s="59">
        <v>11139</v>
      </c>
      <c r="J592" s="59">
        <v>11139</v>
      </c>
      <c r="K592" s="59">
        <v>11099</v>
      </c>
      <c r="L592" s="59">
        <v>11099</v>
      </c>
      <c r="M592" s="59">
        <v>11099</v>
      </c>
      <c r="N592" s="59">
        <v>11099</v>
      </c>
      <c r="O592" s="59">
        <v>11099</v>
      </c>
      <c r="P592" s="59">
        <v>11099</v>
      </c>
      <c r="Q592" s="59">
        <v>11099</v>
      </c>
      <c r="R592" s="59">
        <v>11115523</v>
      </c>
      <c r="S592" s="90"/>
      <c r="T592" s="90"/>
      <c r="U592" s="91"/>
      <c r="V592" s="90"/>
      <c r="W592" s="90"/>
      <c r="X592" s="90"/>
    </row>
    <row r="593" spans="1:24" ht="13.2" x14ac:dyDescent="0.25">
      <c r="A593" s="59" t="s">
        <v>4506</v>
      </c>
      <c r="B593" s="59" t="s">
        <v>5964</v>
      </c>
      <c r="C593" s="59" t="s">
        <v>5965</v>
      </c>
      <c r="D593" s="59" t="s">
        <v>127</v>
      </c>
      <c r="E593" s="59">
        <v>2</v>
      </c>
      <c r="F593" s="59">
        <v>2</v>
      </c>
      <c r="G593" s="59">
        <v>2</v>
      </c>
      <c r="H593" s="59">
        <v>2</v>
      </c>
      <c r="I593" s="59">
        <v>2</v>
      </c>
      <c r="J593" s="59">
        <v>2</v>
      </c>
      <c r="K593" s="59">
        <v>2</v>
      </c>
      <c r="L593" s="59">
        <v>2</v>
      </c>
      <c r="M593" s="59">
        <v>2</v>
      </c>
      <c r="N593" s="59">
        <v>2</v>
      </c>
      <c r="O593" s="59">
        <v>2</v>
      </c>
      <c r="P593" s="59">
        <v>2</v>
      </c>
      <c r="Q593" s="59">
        <v>2</v>
      </c>
      <c r="R593" s="59">
        <v>1908</v>
      </c>
      <c r="S593" s="90"/>
      <c r="T593" s="90"/>
      <c r="U593" s="91"/>
      <c r="V593" s="90"/>
      <c r="W593" s="90"/>
      <c r="X593" s="90"/>
    </row>
    <row r="594" spans="1:24" ht="13.2" x14ac:dyDescent="0.25">
      <c r="A594" s="59" t="s">
        <v>4507</v>
      </c>
      <c r="B594" s="59" t="s">
        <v>5964</v>
      </c>
      <c r="C594" s="59" t="s">
        <v>5966</v>
      </c>
      <c r="D594" s="59" t="s">
        <v>127</v>
      </c>
      <c r="E594" s="59">
        <v>4</v>
      </c>
      <c r="F594" s="59">
        <v>4</v>
      </c>
      <c r="G594" s="59">
        <v>4</v>
      </c>
      <c r="H594" s="59">
        <v>4</v>
      </c>
      <c r="I594" s="59">
        <v>4</v>
      </c>
      <c r="J594" s="59">
        <v>4</v>
      </c>
      <c r="K594" s="59">
        <v>4</v>
      </c>
      <c r="L594" s="59">
        <v>4</v>
      </c>
      <c r="M594" s="59">
        <v>4</v>
      </c>
      <c r="N594" s="59">
        <v>4</v>
      </c>
      <c r="O594" s="59">
        <v>4</v>
      </c>
      <c r="P594" s="59">
        <v>4</v>
      </c>
      <c r="Q594" s="59">
        <v>4</v>
      </c>
      <c r="R594" s="59">
        <v>3624</v>
      </c>
      <c r="S594" s="90"/>
      <c r="T594" s="90"/>
      <c r="U594" s="91"/>
      <c r="V594" s="90"/>
      <c r="W594" s="90"/>
      <c r="X594" s="90"/>
    </row>
    <row r="595" spans="1:24" ht="13.2" x14ac:dyDescent="0.25">
      <c r="A595" s="59" t="s">
        <v>4508</v>
      </c>
      <c r="B595" s="59" t="s">
        <v>5964</v>
      </c>
      <c r="C595" s="59" t="s">
        <v>5967</v>
      </c>
      <c r="D595" s="59" t="s">
        <v>127</v>
      </c>
      <c r="E595" s="59">
        <v>29</v>
      </c>
      <c r="F595" s="59">
        <v>29</v>
      </c>
      <c r="G595" s="59">
        <v>29</v>
      </c>
      <c r="H595" s="59">
        <v>29</v>
      </c>
      <c r="I595" s="59">
        <v>29</v>
      </c>
      <c r="J595" s="59">
        <v>29</v>
      </c>
      <c r="K595" s="59">
        <v>29</v>
      </c>
      <c r="L595" s="59">
        <v>29</v>
      </c>
      <c r="M595" s="59">
        <v>29</v>
      </c>
      <c r="N595" s="59">
        <v>29</v>
      </c>
      <c r="O595" s="59">
        <v>29</v>
      </c>
      <c r="P595" s="59">
        <v>29</v>
      </c>
      <c r="Q595" s="59">
        <v>29</v>
      </c>
      <c r="R595" s="59">
        <v>28500</v>
      </c>
      <c r="S595" s="90"/>
      <c r="T595" s="90"/>
      <c r="U595" s="91"/>
      <c r="V595" s="90"/>
      <c r="W595" s="90"/>
      <c r="X595" s="90"/>
    </row>
    <row r="596" spans="1:24" ht="13.2" x14ac:dyDescent="0.25">
      <c r="A596" s="59" t="s">
        <v>4509</v>
      </c>
      <c r="B596" s="59" t="s">
        <v>5964</v>
      </c>
      <c r="C596" s="59" t="s">
        <v>5968</v>
      </c>
      <c r="D596" s="59" t="s">
        <v>127</v>
      </c>
      <c r="E596" s="59">
        <v>0</v>
      </c>
      <c r="F596" s="59">
        <v>0</v>
      </c>
      <c r="G596" s="59">
        <v>0</v>
      </c>
      <c r="H596" s="59">
        <v>0</v>
      </c>
      <c r="I596" s="59">
        <v>0</v>
      </c>
      <c r="J596" s="59">
        <v>0</v>
      </c>
      <c r="K596" s="59">
        <v>0</v>
      </c>
      <c r="L596" s="59">
        <v>0</v>
      </c>
      <c r="M596" s="59">
        <v>0</v>
      </c>
      <c r="N596" s="59">
        <v>0</v>
      </c>
      <c r="O596" s="59">
        <v>0</v>
      </c>
      <c r="P596" s="59">
        <v>0</v>
      </c>
      <c r="Q596" s="59">
        <v>0</v>
      </c>
      <c r="R596" s="59">
        <v>0</v>
      </c>
      <c r="S596" s="90"/>
      <c r="T596" s="90"/>
      <c r="U596" s="91"/>
      <c r="V596" s="90"/>
      <c r="W596" s="90"/>
      <c r="X596" s="90"/>
    </row>
    <row r="597" spans="1:24" ht="13.2" x14ac:dyDescent="0.25">
      <c r="A597" s="59" t="s">
        <v>4510</v>
      </c>
      <c r="B597" s="59" t="s">
        <v>5964</v>
      </c>
      <c r="C597" s="59" t="s">
        <v>5969</v>
      </c>
      <c r="D597" s="59" t="s">
        <v>127</v>
      </c>
      <c r="E597" s="59">
        <v>132</v>
      </c>
      <c r="F597" s="59">
        <v>132</v>
      </c>
      <c r="G597" s="59">
        <v>132</v>
      </c>
      <c r="H597" s="59">
        <v>132</v>
      </c>
      <c r="I597" s="59">
        <v>132</v>
      </c>
      <c r="J597" s="59">
        <v>132</v>
      </c>
      <c r="K597" s="59">
        <v>132</v>
      </c>
      <c r="L597" s="59">
        <v>132</v>
      </c>
      <c r="M597" s="59">
        <v>132</v>
      </c>
      <c r="N597" s="59">
        <v>132</v>
      </c>
      <c r="O597" s="59">
        <v>132</v>
      </c>
      <c r="P597" s="59">
        <v>132</v>
      </c>
      <c r="Q597" s="59">
        <v>132</v>
      </c>
      <c r="R597" s="59">
        <v>132335</v>
      </c>
      <c r="S597" s="90"/>
      <c r="T597" s="90"/>
      <c r="U597" s="91"/>
      <c r="V597" s="90"/>
      <c r="W597" s="90"/>
      <c r="X597" s="90"/>
    </row>
    <row r="598" spans="1:24" ht="13.2" x14ac:dyDescent="0.25">
      <c r="A598" s="59" t="s">
        <v>4511</v>
      </c>
      <c r="B598" s="59" t="s">
        <v>5964</v>
      </c>
      <c r="C598" s="59" t="s">
        <v>5970</v>
      </c>
      <c r="D598" s="59" t="s">
        <v>127</v>
      </c>
      <c r="E598" s="59">
        <v>1</v>
      </c>
      <c r="F598" s="59">
        <v>1</v>
      </c>
      <c r="G598" s="59">
        <v>1</v>
      </c>
      <c r="H598" s="59">
        <v>1</v>
      </c>
      <c r="I598" s="59">
        <v>1</v>
      </c>
      <c r="J598" s="59">
        <v>1</v>
      </c>
      <c r="K598" s="59">
        <v>1</v>
      </c>
      <c r="L598" s="59">
        <v>1</v>
      </c>
      <c r="M598" s="59">
        <v>1</v>
      </c>
      <c r="N598" s="59">
        <v>1</v>
      </c>
      <c r="O598" s="59">
        <v>1</v>
      </c>
      <c r="P598" s="59">
        <v>1</v>
      </c>
      <c r="Q598" s="59">
        <v>1</v>
      </c>
      <c r="R598" s="59">
        <v>965</v>
      </c>
      <c r="S598" s="90"/>
      <c r="T598" s="90"/>
      <c r="U598" s="91"/>
      <c r="V598" s="90"/>
      <c r="W598" s="90"/>
      <c r="X598" s="90"/>
    </row>
    <row r="599" spans="1:24" ht="13.2" x14ac:dyDescent="0.25">
      <c r="A599" s="59" t="s">
        <v>4512</v>
      </c>
      <c r="B599" s="59" t="s">
        <v>5964</v>
      </c>
      <c r="C599" s="59" t="s">
        <v>5971</v>
      </c>
      <c r="D599" s="59" t="s">
        <v>127</v>
      </c>
      <c r="E599" s="59">
        <v>7</v>
      </c>
      <c r="F599" s="59">
        <v>7</v>
      </c>
      <c r="G599" s="59">
        <v>7</v>
      </c>
      <c r="H599" s="59">
        <v>7</v>
      </c>
      <c r="I599" s="59">
        <v>7</v>
      </c>
      <c r="J599" s="59">
        <v>7</v>
      </c>
      <c r="K599" s="59">
        <v>7</v>
      </c>
      <c r="L599" s="59">
        <v>7</v>
      </c>
      <c r="M599" s="59">
        <v>7</v>
      </c>
      <c r="N599" s="59">
        <v>7</v>
      </c>
      <c r="O599" s="59">
        <v>7</v>
      </c>
      <c r="P599" s="59">
        <v>7</v>
      </c>
      <c r="Q599" s="59">
        <v>7</v>
      </c>
      <c r="R599" s="59">
        <v>6965</v>
      </c>
      <c r="S599" s="90"/>
      <c r="T599" s="90"/>
      <c r="U599" s="91"/>
      <c r="V599" s="90"/>
      <c r="W599" s="90"/>
      <c r="X599" s="90"/>
    </row>
    <row r="600" spans="1:24" ht="13.2" x14ac:dyDescent="0.25">
      <c r="A600" s="59" t="s">
        <v>4513</v>
      </c>
      <c r="B600" s="59" t="s">
        <v>5972</v>
      </c>
      <c r="C600" s="59" t="s">
        <v>5973</v>
      </c>
      <c r="D600" s="59" t="s">
        <v>127</v>
      </c>
      <c r="E600" s="59">
        <v>1276</v>
      </c>
      <c r="F600" s="59">
        <v>1276</v>
      </c>
      <c r="G600" s="59">
        <v>1276</v>
      </c>
      <c r="H600" s="59">
        <v>1276</v>
      </c>
      <c r="I600" s="59">
        <v>1276</v>
      </c>
      <c r="J600" s="59">
        <v>1276</v>
      </c>
      <c r="K600" s="59">
        <v>1276</v>
      </c>
      <c r="L600" s="59">
        <v>1276</v>
      </c>
      <c r="M600" s="59">
        <v>1276</v>
      </c>
      <c r="N600" s="59">
        <v>1276</v>
      </c>
      <c r="O600" s="59">
        <v>1276</v>
      </c>
      <c r="P600" s="59">
        <v>1276</v>
      </c>
      <c r="Q600" s="59">
        <v>1276</v>
      </c>
      <c r="R600" s="59">
        <v>1276264</v>
      </c>
      <c r="S600" s="90"/>
      <c r="T600" s="90"/>
      <c r="U600" s="91"/>
      <c r="V600" s="90"/>
      <c r="W600" s="90"/>
      <c r="X600" s="90"/>
    </row>
    <row r="601" spans="1:24" ht="13.2" x14ac:dyDescent="0.25">
      <c r="A601" s="59" t="s">
        <v>4514</v>
      </c>
      <c r="B601" s="59" t="s">
        <v>5972</v>
      </c>
      <c r="C601" s="59" t="s">
        <v>5974</v>
      </c>
      <c r="D601" s="59" t="s">
        <v>127</v>
      </c>
      <c r="E601" s="59">
        <v>0</v>
      </c>
      <c r="F601" s="59">
        <v>0</v>
      </c>
      <c r="G601" s="59">
        <v>0</v>
      </c>
      <c r="H601" s="59">
        <v>0</v>
      </c>
      <c r="I601" s="59">
        <v>0</v>
      </c>
      <c r="J601" s="59">
        <v>0</v>
      </c>
      <c r="K601" s="59">
        <v>0</v>
      </c>
      <c r="L601" s="59">
        <v>0</v>
      </c>
      <c r="M601" s="59">
        <v>0</v>
      </c>
      <c r="N601" s="59">
        <v>0</v>
      </c>
      <c r="O601" s="59">
        <v>0</v>
      </c>
      <c r="P601" s="59">
        <v>0</v>
      </c>
      <c r="Q601" s="59">
        <v>0</v>
      </c>
      <c r="R601" s="59">
        <v>0</v>
      </c>
      <c r="S601" s="90"/>
      <c r="T601" s="90"/>
      <c r="U601" s="91"/>
      <c r="V601" s="90"/>
      <c r="W601" s="90"/>
      <c r="X601" s="90"/>
    </row>
    <row r="602" spans="1:24" ht="13.2" x14ac:dyDescent="0.25">
      <c r="A602" s="59" t="s">
        <v>4515</v>
      </c>
      <c r="B602" s="59" t="s">
        <v>5972</v>
      </c>
      <c r="C602" s="59" t="s">
        <v>5975</v>
      </c>
      <c r="D602" s="59" t="s">
        <v>127</v>
      </c>
      <c r="E602" s="59">
        <v>0</v>
      </c>
      <c r="F602" s="59">
        <v>0</v>
      </c>
      <c r="G602" s="59">
        <v>0</v>
      </c>
      <c r="H602" s="59">
        <v>0</v>
      </c>
      <c r="I602" s="59">
        <v>0</v>
      </c>
      <c r="J602" s="59">
        <v>0</v>
      </c>
      <c r="K602" s="59">
        <v>0</v>
      </c>
      <c r="L602" s="59">
        <v>0</v>
      </c>
      <c r="M602" s="59">
        <v>0</v>
      </c>
      <c r="N602" s="59">
        <v>0</v>
      </c>
      <c r="O602" s="59">
        <v>0</v>
      </c>
      <c r="P602" s="59">
        <v>0</v>
      </c>
      <c r="Q602" s="59">
        <v>0</v>
      </c>
      <c r="R602" s="59">
        <v>0</v>
      </c>
      <c r="S602" s="90"/>
      <c r="T602" s="90"/>
      <c r="U602" s="91"/>
      <c r="V602" s="90"/>
      <c r="W602" s="90"/>
      <c r="X602" s="90"/>
    </row>
    <row r="603" spans="1:24" ht="13.2" x14ac:dyDescent="0.25">
      <c r="A603" s="59" t="s">
        <v>4516</v>
      </c>
      <c r="B603" s="59" t="s">
        <v>5972</v>
      </c>
      <c r="C603" s="59" t="s">
        <v>5976</v>
      </c>
      <c r="D603" s="59" t="s">
        <v>127</v>
      </c>
      <c r="E603" s="59">
        <v>489</v>
      </c>
      <c r="F603" s="59">
        <v>489</v>
      </c>
      <c r="G603" s="59">
        <v>489</v>
      </c>
      <c r="H603" s="59">
        <v>489</v>
      </c>
      <c r="I603" s="59">
        <v>489</v>
      </c>
      <c r="J603" s="59">
        <v>489</v>
      </c>
      <c r="K603" s="59">
        <v>489</v>
      </c>
      <c r="L603" s="59">
        <v>489</v>
      </c>
      <c r="M603" s="59">
        <v>489</v>
      </c>
      <c r="N603" s="59">
        <v>489</v>
      </c>
      <c r="O603" s="59">
        <v>489</v>
      </c>
      <c r="P603" s="59">
        <v>489</v>
      </c>
      <c r="Q603" s="59">
        <v>425</v>
      </c>
      <c r="R603" s="59">
        <v>486087</v>
      </c>
      <c r="S603" s="90"/>
      <c r="T603" s="90"/>
      <c r="U603" s="91"/>
      <c r="V603" s="90"/>
      <c r="W603" s="90"/>
      <c r="X603" s="90"/>
    </row>
    <row r="604" spans="1:24" ht="13.2" x14ac:dyDescent="0.25">
      <c r="A604" s="59" t="s">
        <v>4517</v>
      </c>
      <c r="B604" s="59" t="s">
        <v>5972</v>
      </c>
      <c r="C604" s="59" t="s">
        <v>5977</v>
      </c>
      <c r="D604" s="59" t="s">
        <v>127</v>
      </c>
      <c r="E604" s="59">
        <v>0</v>
      </c>
      <c r="F604" s="59">
        <v>0</v>
      </c>
      <c r="G604" s="59">
        <v>0</v>
      </c>
      <c r="H604" s="59">
        <v>0</v>
      </c>
      <c r="I604" s="59">
        <v>0</v>
      </c>
      <c r="J604" s="59">
        <v>0</v>
      </c>
      <c r="K604" s="59">
        <v>0</v>
      </c>
      <c r="L604" s="59">
        <v>0</v>
      </c>
      <c r="M604" s="59">
        <v>0</v>
      </c>
      <c r="N604" s="59">
        <v>0</v>
      </c>
      <c r="O604" s="59">
        <v>0</v>
      </c>
      <c r="P604" s="59">
        <v>0</v>
      </c>
      <c r="Q604" s="59">
        <v>0</v>
      </c>
      <c r="R604" s="59">
        <v>0</v>
      </c>
      <c r="S604" s="90"/>
      <c r="T604" s="90"/>
      <c r="U604" s="91"/>
      <c r="V604" s="90"/>
      <c r="W604" s="90"/>
      <c r="X604" s="90"/>
    </row>
    <row r="605" spans="1:24" ht="13.2" x14ac:dyDescent="0.25">
      <c r="A605" s="59" t="s">
        <v>4518</v>
      </c>
      <c r="B605" s="59" t="s">
        <v>5972</v>
      </c>
      <c r="C605" s="59" t="s">
        <v>5978</v>
      </c>
      <c r="D605" s="59" t="s">
        <v>127</v>
      </c>
      <c r="E605" s="59">
        <v>0</v>
      </c>
      <c r="F605" s="59">
        <v>0</v>
      </c>
      <c r="G605" s="59">
        <v>0</v>
      </c>
      <c r="H605" s="59">
        <v>0</v>
      </c>
      <c r="I605" s="59">
        <v>0</v>
      </c>
      <c r="J605" s="59">
        <v>0</v>
      </c>
      <c r="K605" s="59">
        <v>0</v>
      </c>
      <c r="L605" s="59">
        <v>0</v>
      </c>
      <c r="M605" s="59">
        <v>0</v>
      </c>
      <c r="N605" s="59">
        <v>0</v>
      </c>
      <c r="O605" s="59">
        <v>0</v>
      </c>
      <c r="P605" s="59">
        <v>0</v>
      </c>
      <c r="Q605" s="59">
        <v>0</v>
      </c>
      <c r="R605" s="59">
        <v>0</v>
      </c>
      <c r="S605" s="90"/>
      <c r="T605" s="90"/>
      <c r="U605" s="91"/>
      <c r="V605" s="90"/>
      <c r="W605" s="90"/>
      <c r="X605" s="90"/>
    </row>
    <row r="606" spans="1:24" ht="13.2" x14ac:dyDescent="0.25">
      <c r="A606" s="59" t="s">
        <v>4519</v>
      </c>
      <c r="B606" s="59" t="s">
        <v>5972</v>
      </c>
      <c r="C606" s="59" t="s">
        <v>5979</v>
      </c>
      <c r="D606" s="59" t="s">
        <v>127</v>
      </c>
      <c r="E606" s="59">
        <v>0</v>
      </c>
      <c r="F606" s="59">
        <v>0</v>
      </c>
      <c r="G606" s="59">
        <v>0</v>
      </c>
      <c r="H606" s="59">
        <v>0</v>
      </c>
      <c r="I606" s="59">
        <v>0</v>
      </c>
      <c r="J606" s="59">
        <v>0</v>
      </c>
      <c r="K606" s="59">
        <v>0</v>
      </c>
      <c r="L606" s="59">
        <v>0</v>
      </c>
      <c r="M606" s="59">
        <v>0</v>
      </c>
      <c r="N606" s="59">
        <v>0</v>
      </c>
      <c r="O606" s="59">
        <v>0</v>
      </c>
      <c r="P606" s="59">
        <v>0</v>
      </c>
      <c r="Q606" s="59">
        <v>0</v>
      </c>
      <c r="R606" s="59">
        <v>0</v>
      </c>
      <c r="S606" s="90"/>
      <c r="T606" s="90"/>
      <c r="U606" s="91"/>
      <c r="V606" s="90"/>
      <c r="W606" s="90"/>
      <c r="X606" s="90"/>
    </row>
    <row r="607" spans="1:24" ht="13.2" x14ac:dyDescent="0.25">
      <c r="A607" s="59" t="s">
        <v>4520</v>
      </c>
      <c r="B607" s="59" t="s">
        <v>5972</v>
      </c>
      <c r="C607" s="59" t="s">
        <v>5980</v>
      </c>
      <c r="D607" s="59" t="s">
        <v>127</v>
      </c>
      <c r="E607" s="59">
        <v>0</v>
      </c>
      <c r="F607" s="59">
        <v>0</v>
      </c>
      <c r="G607" s="59">
        <v>0</v>
      </c>
      <c r="H607" s="59">
        <v>0</v>
      </c>
      <c r="I607" s="59">
        <v>0</v>
      </c>
      <c r="J607" s="59">
        <v>0</v>
      </c>
      <c r="K607" s="59">
        <v>0</v>
      </c>
      <c r="L607" s="59">
        <v>0</v>
      </c>
      <c r="M607" s="59">
        <v>0</v>
      </c>
      <c r="N607" s="59">
        <v>0</v>
      </c>
      <c r="O607" s="59">
        <v>0</v>
      </c>
      <c r="P607" s="59">
        <v>0</v>
      </c>
      <c r="Q607" s="59">
        <v>0</v>
      </c>
      <c r="R607" s="59">
        <v>0</v>
      </c>
      <c r="S607" s="90"/>
      <c r="T607" s="90"/>
      <c r="U607" s="91"/>
      <c r="V607" s="90"/>
      <c r="W607" s="90"/>
      <c r="X607" s="90"/>
    </row>
    <row r="608" spans="1:24" ht="13.2" x14ac:dyDescent="0.25">
      <c r="A608" s="59" t="s">
        <v>4521</v>
      </c>
      <c r="B608" s="59" t="s">
        <v>5972</v>
      </c>
      <c r="C608" s="59" t="s">
        <v>5981</v>
      </c>
      <c r="D608" s="59" t="s">
        <v>127</v>
      </c>
      <c r="E608" s="59">
        <v>0</v>
      </c>
      <c r="F608" s="59">
        <v>0</v>
      </c>
      <c r="G608" s="59">
        <v>0</v>
      </c>
      <c r="H608" s="59">
        <v>0</v>
      </c>
      <c r="I608" s="59">
        <v>0</v>
      </c>
      <c r="J608" s="59">
        <v>0</v>
      </c>
      <c r="K608" s="59">
        <v>0</v>
      </c>
      <c r="L608" s="59">
        <v>0</v>
      </c>
      <c r="M608" s="59">
        <v>0</v>
      </c>
      <c r="N608" s="59">
        <v>0</v>
      </c>
      <c r="O608" s="59">
        <v>0</v>
      </c>
      <c r="P608" s="59">
        <v>0</v>
      </c>
      <c r="Q608" s="59">
        <v>0</v>
      </c>
      <c r="R608" s="59">
        <v>0</v>
      </c>
      <c r="S608" s="90"/>
      <c r="T608" s="90"/>
      <c r="U608" s="91"/>
      <c r="V608" s="90"/>
      <c r="W608" s="90"/>
      <c r="X608" s="90"/>
    </row>
    <row r="609" spans="1:24" ht="13.2" x14ac:dyDescent="0.25">
      <c r="A609" s="59" t="s">
        <v>4522</v>
      </c>
      <c r="B609" s="59" t="s">
        <v>5972</v>
      </c>
      <c r="C609" s="59" t="s">
        <v>5982</v>
      </c>
      <c r="D609" s="59" t="s">
        <v>127</v>
      </c>
      <c r="E609" s="59">
        <v>4530</v>
      </c>
      <c r="F609" s="59">
        <v>4530</v>
      </c>
      <c r="G609" s="59">
        <v>4530</v>
      </c>
      <c r="H609" s="59">
        <v>4530</v>
      </c>
      <c r="I609" s="59">
        <v>4530</v>
      </c>
      <c r="J609" s="59">
        <v>4530</v>
      </c>
      <c r="K609" s="59">
        <v>4530</v>
      </c>
      <c r="L609" s="59">
        <v>4530</v>
      </c>
      <c r="M609" s="59">
        <v>4531</v>
      </c>
      <c r="N609" s="59">
        <v>4531</v>
      </c>
      <c r="O609" s="59">
        <v>4531</v>
      </c>
      <c r="P609" s="59">
        <v>4531</v>
      </c>
      <c r="Q609" s="59">
        <v>4531</v>
      </c>
      <c r="R609" s="59">
        <v>4530262</v>
      </c>
      <c r="S609" s="90"/>
      <c r="T609" s="90"/>
      <c r="U609" s="91"/>
      <c r="V609" s="90"/>
      <c r="W609" s="90"/>
      <c r="X609" s="90"/>
    </row>
    <row r="610" spans="1:24" ht="13.2" x14ac:dyDescent="0.25">
      <c r="A610" s="59" t="s">
        <v>4523</v>
      </c>
      <c r="B610" s="59" t="s">
        <v>5983</v>
      </c>
      <c r="C610" s="59" t="s">
        <v>5984</v>
      </c>
      <c r="D610" s="59" t="s">
        <v>127</v>
      </c>
      <c r="E610" s="59">
        <v>1875</v>
      </c>
      <c r="F610" s="59">
        <v>1875</v>
      </c>
      <c r="G610" s="59">
        <v>1875</v>
      </c>
      <c r="H610" s="59">
        <v>1875</v>
      </c>
      <c r="I610" s="59">
        <v>1875</v>
      </c>
      <c r="J610" s="59">
        <v>1875</v>
      </c>
      <c r="K610" s="59">
        <v>1875</v>
      </c>
      <c r="L610" s="59">
        <v>1875</v>
      </c>
      <c r="M610" s="59">
        <v>1875</v>
      </c>
      <c r="N610" s="59">
        <v>1875</v>
      </c>
      <c r="O610" s="59">
        <v>1875</v>
      </c>
      <c r="P610" s="59">
        <v>1875</v>
      </c>
      <c r="Q610" s="59">
        <v>1875</v>
      </c>
      <c r="R610" s="59">
        <v>1875043</v>
      </c>
      <c r="S610" s="90"/>
      <c r="T610" s="90"/>
      <c r="U610" s="91"/>
      <c r="V610" s="90"/>
      <c r="W610" s="90"/>
      <c r="X610" s="90"/>
    </row>
    <row r="611" spans="1:24" ht="13.2" x14ac:dyDescent="0.25">
      <c r="A611" s="59" t="s">
        <v>4524</v>
      </c>
      <c r="B611" s="59" t="s">
        <v>5983</v>
      </c>
      <c r="C611" s="59" t="s">
        <v>5982</v>
      </c>
      <c r="D611" s="59" t="s">
        <v>127</v>
      </c>
      <c r="E611" s="59">
        <v>1760</v>
      </c>
      <c r="F611" s="59">
        <v>1760</v>
      </c>
      <c r="G611" s="59">
        <v>1760</v>
      </c>
      <c r="H611" s="59">
        <v>1760</v>
      </c>
      <c r="I611" s="59">
        <v>1760</v>
      </c>
      <c r="J611" s="59">
        <v>1760</v>
      </c>
      <c r="K611" s="59">
        <v>1760</v>
      </c>
      <c r="L611" s="59">
        <v>1760</v>
      </c>
      <c r="M611" s="59">
        <v>1760</v>
      </c>
      <c r="N611" s="59">
        <v>1760</v>
      </c>
      <c r="O611" s="59">
        <v>1760</v>
      </c>
      <c r="P611" s="59">
        <v>1760</v>
      </c>
      <c r="Q611" s="59">
        <v>1760</v>
      </c>
      <c r="R611" s="59">
        <v>1759634</v>
      </c>
      <c r="S611" s="90"/>
      <c r="T611" s="90"/>
      <c r="U611" s="91"/>
      <c r="V611" s="90"/>
      <c r="W611" s="90"/>
      <c r="X611" s="90"/>
    </row>
    <row r="612" spans="1:24" ht="13.2" x14ac:dyDescent="0.25">
      <c r="A612" s="59" t="s">
        <v>4525</v>
      </c>
      <c r="B612" s="59" t="s">
        <v>5983</v>
      </c>
      <c r="C612" s="59" t="s">
        <v>5985</v>
      </c>
      <c r="D612" s="59" t="s">
        <v>127</v>
      </c>
      <c r="E612" s="59">
        <v>0</v>
      </c>
      <c r="F612" s="59">
        <v>0</v>
      </c>
      <c r="G612" s="59">
        <v>0</v>
      </c>
      <c r="H612" s="59">
        <v>0</v>
      </c>
      <c r="I612" s="59">
        <v>0</v>
      </c>
      <c r="J612" s="59">
        <v>0</v>
      </c>
      <c r="K612" s="59">
        <v>0</v>
      </c>
      <c r="L612" s="59">
        <v>0</v>
      </c>
      <c r="M612" s="59">
        <v>0</v>
      </c>
      <c r="N612" s="59">
        <v>0</v>
      </c>
      <c r="O612" s="59">
        <v>0</v>
      </c>
      <c r="P612" s="59">
        <v>0</v>
      </c>
      <c r="Q612" s="59">
        <v>0</v>
      </c>
      <c r="R612" s="59">
        <v>0</v>
      </c>
      <c r="S612" s="90"/>
      <c r="T612" s="90"/>
      <c r="U612" s="91"/>
      <c r="V612" s="90"/>
      <c r="W612" s="90"/>
      <c r="X612" s="90"/>
    </row>
    <row r="613" spans="1:24" ht="13.2" x14ac:dyDescent="0.25">
      <c r="A613" s="59" t="s">
        <v>4526</v>
      </c>
      <c r="B613" s="59" t="s">
        <v>5986</v>
      </c>
      <c r="C613" s="59" t="s">
        <v>5987</v>
      </c>
      <c r="D613" s="59" t="s">
        <v>127</v>
      </c>
      <c r="E613" s="59">
        <v>0</v>
      </c>
      <c r="F613" s="59">
        <v>0</v>
      </c>
      <c r="G613" s="59">
        <v>0</v>
      </c>
      <c r="H613" s="59">
        <v>0</v>
      </c>
      <c r="I613" s="59">
        <v>0</v>
      </c>
      <c r="J613" s="59">
        <v>0</v>
      </c>
      <c r="K613" s="59">
        <v>0</v>
      </c>
      <c r="L613" s="59">
        <v>0</v>
      </c>
      <c r="M613" s="59">
        <v>0</v>
      </c>
      <c r="N613" s="59">
        <v>0</v>
      </c>
      <c r="O613" s="59">
        <v>0</v>
      </c>
      <c r="P613" s="59">
        <v>0</v>
      </c>
      <c r="Q613" s="59">
        <v>0</v>
      </c>
      <c r="R613" s="59">
        <v>0</v>
      </c>
      <c r="S613" s="90"/>
      <c r="T613" s="90"/>
      <c r="U613" s="91"/>
      <c r="V613" s="90"/>
      <c r="W613" s="90"/>
      <c r="X613" s="90"/>
    </row>
    <row r="614" spans="1:24" ht="13.2" x14ac:dyDescent="0.25">
      <c r="A614" s="59" t="s">
        <v>4527</v>
      </c>
      <c r="B614" s="59" t="s">
        <v>5986</v>
      </c>
      <c r="C614" s="59" t="s">
        <v>5988</v>
      </c>
      <c r="D614" s="59" t="s">
        <v>127</v>
      </c>
      <c r="E614" s="59">
        <v>0</v>
      </c>
      <c r="F614" s="59">
        <v>0</v>
      </c>
      <c r="G614" s="59">
        <v>0</v>
      </c>
      <c r="H614" s="59">
        <v>0</v>
      </c>
      <c r="I614" s="59">
        <v>0</v>
      </c>
      <c r="J614" s="59">
        <v>0</v>
      </c>
      <c r="K614" s="59">
        <v>0</v>
      </c>
      <c r="L614" s="59">
        <v>0</v>
      </c>
      <c r="M614" s="59">
        <v>0</v>
      </c>
      <c r="N614" s="59">
        <v>0</v>
      </c>
      <c r="O614" s="59">
        <v>0</v>
      </c>
      <c r="P614" s="59">
        <v>0</v>
      </c>
      <c r="Q614" s="59">
        <v>0</v>
      </c>
      <c r="R614" s="59">
        <v>0</v>
      </c>
      <c r="S614" s="90"/>
      <c r="T614" s="90"/>
      <c r="U614" s="91"/>
      <c r="V614" s="90"/>
      <c r="W614" s="90"/>
      <c r="X614" s="90"/>
    </row>
    <row r="615" spans="1:24" ht="13.2" x14ac:dyDescent="0.25">
      <c r="A615" s="59" t="s">
        <v>4528</v>
      </c>
      <c r="B615" s="59" t="s">
        <v>5986</v>
      </c>
      <c r="C615" s="59" t="s">
        <v>5989</v>
      </c>
      <c r="D615" s="59" t="s">
        <v>127</v>
      </c>
      <c r="E615" s="59">
        <v>0</v>
      </c>
      <c r="F615" s="59">
        <v>0</v>
      </c>
      <c r="G615" s="59">
        <v>0</v>
      </c>
      <c r="H615" s="59">
        <v>0</v>
      </c>
      <c r="I615" s="59">
        <v>0</v>
      </c>
      <c r="J615" s="59">
        <v>0</v>
      </c>
      <c r="K615" s="59">
        <v>0</v>
      </c>
      <c r="L615" s="59">
        <v>0</v>
      </c>
      <c r="M615" s="59">
        <v>0</v>
      </c>
      <c r="N615" s="59">
        <v>0</v>
      </c>
      <c r="O615" s="59">
        <v>0</v>
      </c>
      <c r="P615" s="59">
        <v>0</v>
      </c>
      <c r="Q615" s="59">
        <v>0</v>
      </c>
      <c r="R615" s="59">
        <v>0</v>
      </c>
      <c r="S615" s="90"/>
      <c r="T615" s="90"/>
      <c r="U615" s="91"/>
      <c r="V615" s="90"/>
      <c r="W615" s="90"/>
      <c r="X615" s="90"/>
    </row>
    <row r="616" spans="1:24" ht="13.2" x14ac:dyDescent="0.25">
      <c r="A616" s="59" t="s">
        <v>4529</v>
      </c>
      <c r="B616" s="59" t="s">
        <v>5986</v>
      </c>
      <c r="C616" s="59" t="s">
        <v>5990</v>
      </c>
      <c r="D616" s="59" t="s">
        <v>127</v>
      </c>
      <c r="E616" s="59">
        <v>0</v>
      </c>
      <c r="F616" s="59">
        <v>0</v>
      </c>
      <c r="G616" s="59">
        <v>0</v>
      </c>
      <c r="H616" s="59">
        <v>0</v>
      </c>
      <c r="I616" s="59">
        <v>0</v>
      </c>
      <c r="J616" s="59">
        <v>0</v>
      </c>
      <c r="K616" s="59">
        <v>0</v>
      </c>
      <c r="L616" s="59">
        <v>0</v>
      </c>
      <c r="M616" s="59">
        <v>0</v>
      </c>
      <c r="N616" s="59">
        <v>0</v>
      </c>
      <c r="O616" s="59">
        <v>0</v>
      </c>
      <c r="P616" s="59">
        <v>0</v>
      </c>
      <c r="Q616" s="59">
        <v>0</v>
      </c>
      <c r="R616" s="59">
        <v>0</v>
      </c>
      <c r="S616" s="90"/>
      <c r="T616" s="90"/>
      <c r="U616" s="91"/>
      <c r="V616" s="90"/>
      <c r="W616" s="90"/>
      <c r="X616" s="90"/>
    </row>
    <row r="617" spans="1:24" ht="13.2" x14ac:dyDescent="0.25">
      <c r="A617" s="59" t="s">
        <v>4530</v>
      </c>
      <c r="B617" s="59" t="s">
        <v>5986</v>
      </c>
      <c r="C617" s="59" t="s">
        <v>5982</v>
      </c>
      <c r="D617" s="59" t="s">
        <v>127</v>
      </c>
      <c r="E617" s="59">
        <v>2256</v>
      </c>
      <c r="F617" s="59">
        <v>2256</v>
      </c>
      <c r="G617" s="59">
        <v>2256</v>
      </c>
      <c r="H617" s="59">
        <v>2256</v>
      </c>
      <c r="I617" s="59">
        <v>2256</v>
      </c>
      <c r="J617" s="59">
        <v>2256</v>
      </c>
      <c r="K617" s="59">
        <v>2256</v>
      </c>
      <c r="L617" s="59">
        <v>2256</v>
      </c>
      <c r="M617" s="59">
        <v>2256</v>
      </c>
      <c r="N617" s="59">
        <v>2256</v>
      </c>
      <c r="O617" s="59">
        <v>2256</v>
      </c>
      <c r="P617" s="59">
        <v>2256</v>
      </c>
      <c r="Q617" s="59">
        <v>2256</v>
      </c>
      <c r="R617" s="59">
        <v>2255721</v>
      </c>
      <c r="S617" s="90"/>
      <c r="T617" s="90"/>
      <c r="U617" s="91"/>
      <c r="V617" s="90"/>
      <c r="W617" s="90"/>
      <c r="X617" s="90"/>
    </row>
    <row r="618" spans="1:24" ht="13.2" x14ac:dyDescent="0.25">
      <c r="A618" s="59" t="s">
        <v>4531</v>
      </c>
      <c r="B618" s="59" t="s">
        <v>5986</v>
      </c>
      <c r="C618" s="59" t="s">
        <v>5985</v>
      </c>
      <c r="D618" s="59" t="s">
        <v>127</v>
      </c>
      <c r="E618" s="59">
        <v>0</v>
      </c>
      <c r="F618" s="59">
        <v>0</v>
      </c>
      <c r="G618" s="59">
        <v>0</v>
      </c>
      <c r="H618" s="59">
        <v>0</v>
      </c>
      <c r="I618" s="59">
        <v>0</v>
      </c>
      <c r="J618" s="59">
        <v>0</v>
      </c>
      <c r="K618" s="59">
        <v>0</v>
      </c>
      <c r="L618" s="59">
        <v>0</v>
      </c>
      <c r="M618" s="59">
        <v>0</v>
      </c>
      <c r="N618" s="59">
        <v>0</v>
      </c>
      <c r="O618" s="59">
        <v>0</v>
      </c>
      <c r="P618" s="59">
        <v>0</v>
      </c>
      <c r="Q618" s="59">
        <v>0</v>
      </c>
      <c r="R618" s="59">
        <v>0</v>
      </c>
      <c r="S618" s="90"/>
      <c r="T618" s="90"/>
      <c r="U618" s="91"/>
      <c r="V618" s="90"/>
      <c r="W618" s="90"/>
      <c r="X618" s="90"/>
    </row>
    <row r="619" spans="1:24" ht="13.2" x14ac:dyDescent="0.25">
      <c r="A619" s="59" t="s">
        <v>4532</v>
      </c>
      <c r="B619" s="59" t="s">
        <v>5991</v>
      </c>
      <c r="C619" s="59" t="s">
        <v>5992</v>
      </c>
      <c r="D619" s="59" t="s">
        <v>127</v>
      </c>
      <c r="E619" s="59">
        <v>40</v>
      </c>
      <c r="F619" s="59">
        <v>40</v>
      </c>
      <c r="G619" s="59">
        <v>40</v>
      </c>
      <c r="H619" s="59">
        <v>40</v>
      </c>
      <c r="I619" s="59">
        <v>40</v>
      </c>
      <c r="J619" s="59">
        <v>40</v>
      </c>
      <c r="K619" s="59">
        <v>40</v>
      </c>
      <c r="L619" s="59">
        <v>40</v>
      </c>
      <c r="M619" s="59">
        <v>40</v>
      </c>
      <c r="N619" s="59">
        <v>40</v>
      </c>
      <c r="O619" s="59">
        <v>40</v>
      </c>
      <c r="P619" s="59">
        <v>40</v>
      </c>
      <c r="Q619" s="59">
        <v>40</v>
      </c>
      <c r="R619" s="59">
        <v>40015</v>
      </c>
      <c r="S619" s="90"/>
      <c r="T619" s="90"/>
      <c r="U619" s="91"/>
      <c r="V619" s="90"/>
      <c r="W619" s="90"/>
      <c r="X619" s="90"/>
    </row>
    <row r="620" spans="1:24" ht="13.2" x14ac:dyDescent="0.25">
      <c r="A620" s="59" t="s">
        <v>4533</v>
      </c>
      <c r="B620" s="59" t="s">
        <v>5991</v>
      </c>
      <c r="C620" s="59" t="s">
        <v>5993</v>
      </c>
      <c r="D620" s="59" t="s">
        <v>127</v>
      </c>
      <c r="E620" s="59">
        <v>0</v>
      </c>
      <c r="F620" s="59">
        <v>0</v>
      </c>
      <c r="G620" s="59">
        <v>0</v>
      </c>
      <c r="H620" s="59">
        <v>0</v>
      </c>
      <c r="I620" s="59">
        <v>0</v>
      </c>
      <c r="J620" s="59">
        <v>0</v>
      </c>
      <c r="K620" s="59">
        <v>0</v>
      </c>
      <c r="L620" s="59">
        <v>0</v>
      </c>
      <c r="M620" s="59">
        <v>0</v>
      </c>
      <c r="N620" s="59">
        <v>0</v>
      </c>
      <c r="O620" s="59">
        <v>0</v>
      </c>
      <c r="P620" s="59">
        <v>0</v>
      </c>
      <c r="Q620" s="59">
        <v>0</v>
      </c>
      <c r="R620" s="59">
        <v>0</v>
      </c>
      <c r="S620" s="90"/>
      <c r="T620" s="90"/>
      <c r="U620" s="91"/>
      <c r="V620" s="90"/>
      <c r="W620" s="90"/>
      <c r="X620" s="90"/>
    </row>
    <row r="621" spans="1:24" ht="13.2" x14ac:dyDescent="0.25">
      <c r="A621" s="59" t="s">
        <v>4534</v>
      </c>
      <c r="B621" s="59" t="s">
        <v>5991</v>
      </c>
      <c r="C621" s="59" t="s">
        <v>5994</v>
      </c>
      <c r="D621" s="59" t="s">
        <v>127</v>
      </c>
      <c r="E621" s="59">
        <v>0</v>
      </c>
      <c r="F621" s="59">
        <v>0</v>
      </c>
      <c r="G621" s="59">
        <v>0</v>
      </c>
      <c r="H621" s="59">
        <v>0</v>
      </c>
      <c r="I621" s="59">
        <v>0</v>
      </c>
      <c r="J621" s="59">
        <v>0</v>
      </c>
      <c r="K621" s="59">
        <v>0</v>
      </c>
      <c r="L621" s="59">
        <v>0</v>
      </c>
      <c r="M621" s="59">
        <v>0</v>
      </c>
      <c r="N621" s="59">
        <v>0</v>
      </c>
      <c r="O621" s="59">
        <v>0</v>
      </c>
      <c r="P621" s="59">
        <v>0</v>
      </c>
      <c r="Q621" s="59">
        <v>0</v>
      </c>
      <c r="R621" s="59">
        <v>0</v>
      </c>
      <c r="S621" s="90"/>
      <c r="T621" s="90"/>
      <c r="U621" s="91"/>
      <c r="V621" s="90"/>
      <c r="W621" s="90"/>
      <c r="X621" s="90"/>
    </row>
    <row r="622" spans="1:24" ht="13.2" x14ac:dyDescent="0.25">
      <c r="A622" s="59" t="s">
        <v>4535</v>
      </c>
      <c r="B622" s="59" t="s">
        <v>5991</v>
      </c>
      <c r="C622" s="59" t="s">
        <v>5995</v>
      </c>
      <c r="D622" s="59" t="s">
        <v>127</v>
      </c>
      <c r="E622" s="59">
        <v>0</v>
      </c>
      <c r="F622" s="59">
        <v>0</v>
      </c>
      <c r="G622" s="59">
        <v>0</v>
      </c>
      <c r="H622" s="59">
        <v>0</v>
      </c>
      <c r="I622" s="59">
        <v>0</v>
      </c>
      <c r="J622" s="59">
        <v>0</v>
      </c>
      <c r="K622" s="59">
        <v>0</v>
      </c>
      <c r="L622" s="59">
        <v>0</v>
      </c>
      <c r="M622" s="59">
        <v>0</v>
      </c>
      <c r="N622" s="59">
        <v>0</v>
      </c>
      <c r="O622" s="59">
        <v>0</v>
      </c>
      <c r="P622" s="59">
        <v>0</v>
      </c>
      <c r="Q622" s="59">
        <v>0</v>
      </c>
      <c r="R622" s="59">
        <v>0</v>
      </c>
      <c r="S622" s="90"/>
      <c r="T622" s="90"/>
      <c r="U622" s="91"/>
      <c r="V622" s="90"/>
      <c r="W622" s="90"/>
      <c r="X622" s="90"/>
    </row>
    <row r="623" spans="1:24" ht="13.2" x14ac:dyDescent="0.25">
      <c r="A623" s="59" t="s">
        <v>4536</v>
      </c>
      <c r="B623" s="59" t="s">
        <v>5991</v>
      </c>
      <c r="C623" s="59" t="s">
        <v>5996</v>
      </c>
      <c r="D623" s="59" t="s">
        <v>127</v>
      </c>
      <c r="E623" s="59">
        <v>1684</v>
      </c>
      <c r="F623" s="59">
        <v>1684</v>
      </c>
      <c r="G623" s="59">
        <v>1684</v>
      </c>
      <c r="H623" s="59">
        <v>1684</v>
      </c>
      <c r="I623" s="59">
        <v>1684</v>
      </c>
      <c r="J623" s="59">
        <v>1684</v>
      </c>
      <c r="K623" s="59">
        <v>1684</v>
      </c>
      <c r="L623" s="59">
        <v>1684</v>
      </c>
      <c r="M623" s="59">
        <v>1684</v>
      </c>
      <c r="N623" s="59">
        <v>1684</v>
      </c>
      <c r="O623" s="59">
        <v>1684</v>
      </c>
      <c r="P623" s="59">
        <v>1684</v>
      </c>
      <c r="Q623" s="59">
        <v>1684</v>
      </c>
      <c r="R623" s="59">
        <v>1684036</v>
      </c>
      <c r="S623" s="90"/>
      <c r="T623" s="90"/>
      <c r="U623" s="91"/>
      <c r="V623" s="90"/>
      <c r="W623" s="90"/>
      <c r="X623" s="90"/>
    </row>
    <row r="624" spans="1:24" ht="13.2" x14ac:dyDescent="0.25">
      <c r="A624" s="59" t="s">
        <v>4537</v>
      </c>
      <c r="B624" s="59" t="s">
        <v>5991</v>
      </c>
      <c r="C624" s="59" t="s">
        <v>5997</v>
      </c>
      <c r="D624" s="59" t="s">
        <v>127</v>
      </c>
      <c r="E624" s="59">
        <v>0</v>
      </c>
      <c r="F624" s="59">
        <v>0</v>
      </c>
      <c r="G624" s="59">
        <v>0</v>
      </c>
      <c r="H624" s="59">
        <v>0</v>
      </c>
      <c r="I624" s="59">
        <v>0</v>
      </c>
      <c r="J624" s="59">
        <v>0</v>
      </c>
      <c r="K624" s="59">
        <v>0</v>
      </c>
      <c r="L624" s="59">
        <v>0</v>
      </c>
      <c r="M624" s="59">
        <v>0</v>
      </c>
      <c r="N624" s="59">
        <v>0</v>
      </c>
      <c r="O624" s="59">
        <v>0</v>
      </c>
      <c r="P624" s="59">
        <v>0</v>
      </c>
      <c r="Q624" s="59">
        <v>0</v>
      </c>
      <c r="R624" s="59">
        <v>0</v>
      </c>
      <c r="S624" s="90"/>
      <c r="T624" s="90"/>
      <c r="U624" s="91"/>
      <c r="V624" s="90"/>
      <c r="W624" s="90"/>
      <c r="X624" s="90"/>
    </row>
    <row r="625" spans="1:24" ht="13.2" x14ac:dyDescent="0.25">
      <c r="A625" s="59" t="s">
        <v>4538</v>
      </c>
      <c r="B625" s="59" t="s">
        <v>5991</v>
      </c>
      <c r="C625" s="59" t="s">
        <v>5998</v>
      </c>
      <c r="D625" s="59" t="s">
        <v>127</v>
      </c>
      <c r="E625" s="59">
        <v>153</v>
      </c>
      <c r="F625" s="59">
        <v>153</v>
      </c>
      <c r="G625" s="59">
        <v>153</v>
      </c>
      <c r="H625" s="59">
        <v>153</v>
      </c>
      <c r="I625" s="59">
        <v>153</v>
      </c>
      <c r="J625" s="59">
        <v>153</v>
      </c>
      <c r="K625" s="59">
        <v>153</v>
      </c>
      <c r="L625" s="59">
        <v>153</v>
      </c>
      <c r="M625" s="59">
        <v>153</v>
      </c>
      <c r="N625" s="59">
        <v>153</v>
      </c>
      <c r="O625" s="59">
        <v>153</v>
      </c>
      <c r="P625" s="59">
        <v>153</v>
      </c>
      <c r="Q625" s="59">
        <v>153</v>
      </c>
      <c r="R625" s="59">
        <v>153083</v>
      </c>
      <c r="S625" s="90"/>
      <c r="T625" s="90"/>
      <c r="U625" s="91"/>
      <c r="V625" s="90"/>
      <c r="W625" s="90"/>
      <c r="X625" s="90"/>
    </row>
    <row r="626" spans="1:24" ht="13.2" x14ac:dyDescent="0.25">
      <c r="A626" s="59" t="s">
        <v>4539</v>
      </c>
      <c r="B626" s="59" t="s">
        <v>5991</v>
      </c>
      <c r="C626" s="59" t="s">
        <v>5999</v>
      </c>
      <c r="D626" s="59" t="s">
        <v>127</v>
      </c>
      <c r="E626" s="59">
        <v>0</v>
      </c>
      <c r="F626" s="59">
        <v>0</v>
      </c>
      <c r="G626" s="59">
        <v>0</v>
      </c>
      <c r="H626" s="59">
        <v>0</v>
      </c>
      <c r="I626" s="59">
        <v>0</v>
      </c>
      <c r="J626" s="59">
        <v>0</v>
      </c>
      <c r="K626" s="59">
        <v>0</v>
      </c>
      <c r="L626" s="59">
        <v>0</v>
      </c>
      <c r="M626" s="59">
        <v>0</v>
      </c>
      <c r="N626" s="59">
        <v>0</v>
      </c>
      <c r="O626" s="59">
        <v>0</v>
      </c>
      <c r="P626" s="59">
        <v>0</v>
      </c>
      <c r="Q626" s="59">
        <v>0</v>
      </c>
      <c r="R626" s="59">
        <v>0</v>
      </c>
      <c r="S626" s="90"/>
      <c r="T626" s="90"/>
      <c r="U626" s="91"/>
      <c r="V626" s="90"/>
      <c r="W626" s="90"/>
      <c r="X626" s="90"/>
    </row>
    <row r="627" spans="1:24" ht="13.2" x14ac:dyDescent="0.25">
      <c r="A627" s="59" t="s">
        <v>4540</v>
      </c>
      <c r="B627" s="59" t="s">
        <v>5991</v>
      </c>
      <c r="C627" s="59" t="s">
        <v>6000</v>
      </c>
      <c r="D627" s="59" t="s">
        <v>127</v>
      </c>
      <c r="E627" s="59">
        <v>0</v>
      </c>
      <c r="F627" s="59">
        <v>0</v>
      </c>
      <c r="G627" s="59">
        <v>0</v>
      </c>
      <c r="H627" s="59">
        <v>0</v>
      </c>
      <c r="I627" s="59">
        <v>0</v>
      </c>
      <c r="J627" s="59">
        <v>0</v>
      </c>
      <c r="K627" s="59">
        <v>0</v>
      </c>
      <c r="L627" s="59">
        <v>0</v>
      </c>
      <c r="M627" s="59">
        <v>0</v>
      </c>
      <c r="N627" s="59">
        <v>0</v>
      </c>
      <c r="O627" s="59">
        <v>0</v>
      </c>
      <c r="P627" s="59">
        <v>0</v>
      </c>
      <c r="Q627" s="59">
        <v>0</v>
      </c>
      <c r="R627" s="59">
        <v>0</v>
      </c>
      <c r="S627" s="90"/>
      <c r="T627" s="90"/>
      <c r="U627" s="91"/>
      <c r="V627" s="90"/>
      <c r="W627" s="90"/>
      <c r="X627" s="90"/>
    </row>
    <row r="628" spans="1:24" ht="13.2" x14ac:dyDescent="0.25">
      <c r="A628" s="59" t="s">
        <v>4541</v>
      </c>
      <c r="B628" s="59" t="s">
        <v>5991</v>
      </c>
      <c r="C628" s="59" t="s">
        <v>6001</v>
      </c>
      <c r="D628" s="59" t="s">
        <v>127</v>
      </c>
      <c r="E628" s="59">
        <v>0</v>
      </c>
      <c r="F628" s="59">
        <v>0</v>
      </c>
      <c r="G628" s="59">
        <v>0</v>
      </c>
      <c r="H628" s="59">
        <v>0</v>
      </c>
      <c r="I628" s="59">
        <v>0</v>
      </c>
      <c r="J628" s="59">
        <v>0</v>
      </c>
      <c r="K628" s="59">
        <v>0</v>
      </c>
      <c r="L628" s="59">
        <v>0</v>
      </c>
      <c r="M628" s="59">
        <v>0</v>
      </c>
      <c r="N628" s="59">
        <v>0</v>
      </c>
      <c r="O628" s="59">
        <v>0</v>
      </c>
      <c r="P628" s="59">
        <v>0</v>
      </c>
      <c r="Q628" s="59">
        <v>0</v>
      </c>
      <c r="R628" s="59">
        <v>0</v>
      </c>
      <c r="S628" s="90"/>
      <c r="T628" s="90"/>
      <c r="U628" s="91"/>
      <c r="V628" s="90"/>
      <c r="W628" s="90"/>
      <c r="X628" s="90"/>
    </row>
    <row r="629" spans="1:24" ht="13.2" x14ac:dyDescent="0.25">
      <c r="A629" s="59" t="s">
        <v>4542</v>
      </c>
      <c r="B629" s="59" t="s">
        <v>5991</v>
      </c>
      <c r="C629" s="59" t="s">
        <v>6002</v>
      </c>
      <c r="D629" s="59" t="s">
        <v>127</v>
      </c>
      <c r="E629" s="59">
        <v>79</v>
      </c>
      <c r="F629" s="59">
        <v>79</v>
      </c>
      <c r="G629" s="59">
        <v>79</v>
      </c>
      <c r="H629" s="59">
        <v>79</v>
      </c>
      <c r="I629" s="59">
        <v>79</v>
      </c>
      <c r="J629" s="59">
        <v>79</v>
      </c>
      <c r="K629" s="59">
        <v>79</v>
      </c>
      <c r="L629" s="59">
        <v>79</v>
      </c>
      <c r="M629" s="59">
        <v>79</v>
      </c>
      <c r="N629" s="59">
        <v>79</v>
      </c>
      <c r="O629" s="59">
        <v>79</v>
      </c>
      <c r="P629" s="59">
        <v>79</v>
      </c>
      <c r="Q629" s="59">
        <v>79</v>
      </c>
      <c r="R629" s="59">
        <v>79169</v>
      </c>
      <c r="S629" s="90"/>
      <c r="T629" s="90"/>
      <c r="U629" s="91"/>
      <c r="V629" s="90"/>
      <c r="W629" s="90"/>
      <c r="X629" s="90"/>
    </row>
    <row r="630" spans="1:24" ht="13.2" x14ac:dyDescent="0.25">
      <c r="A630" s="59" t="s">
        <v>4543</v>
      </c>
      <c r="B630" s="59" t="s">
        <v>5991</v>
      </c>
      <c r="C630" s="59" t="s">
        <v>6003</v>
      </c>
      <c r="D630" s="59" t="s">
        <v>127</v>
      </c>
      <c r="E630" s="59">
        <v>0</v>
      </c>
      <c r="F630" s="59">
        <v>0</v>
      </c>
      <c r="G630" s="59">
        <v>0</v>
      </c>
      <c r="H630" s="59">
        <v>0</v>
      </c>
      <c r="I630" s="59">
        <v>0</v>
      </c>
      <c r="J630" s="59">
        <v>0</v>
      </c>
      <c r="K630" s="59">
        <v>0</v>
      </c>
      <c r="L630" s="59">
        <v>0</v>
      </c>
      <c r="M630" s="59">
        <v>0</v>
      </c>
      <c r="N630" s="59">
        <v>0</v>
      </c>
      <c r="O630" s="59">
        <v>0</v>
      </c>
      <c r="P630" s="59">
        <v>0</v>
      </c>
      <c r="Q630" s="59">
        <v>0</v>
      </c>
      <c r="R630" s="59">
        <v>0</v>
      </c>
      <c r="S630" s="90"/>
      <c r="T630" s="90"/>
      <c r="U630" s="91"/>
      <c r="V630" s="90"/>
      <c r="W630" s="90"/>
      <c r="X630" s="90"/>
    </row>
    <row r="631" spans="1:24" ht="13.2" x14ac:dyDescent="0.25">
      <c r="A631" s="59" t="s">
        <v>4544</v>
      </c>
      <c r="B631" s="59" t="s">
        <v>6004</v>
      </c>
      <c r="C631" s="59" t="s">
        <v>6005</v>
      </c>
      <c r="D631" s="59" t="s">
        <v>127</v>
      </c>
      <c r="E631" s="59">
        <v>0</v>
      </c>
      <c r="F631" s="59">
        <v>0</v>
      </c>
      <c r="G631" s="59">
        <v>0</v>
      </c>
      <c r="H631" s="59">
        <v>0</v>
      </c>
      <c r="I631" s="59">
        <v>0</v>
      </c>
      <c r="J631" s="59">
        <v>0</v>
      </c>
      <c r="K631" s="59">
        <v>0</v>
      </c>
      <c r="L631" s="59">
        <v>0</v>
      </c>
      <c r="M631" s="59">
        <v>0</v>
      </c>
      <c r="N631" s="59">
        <v>0</v>
      </c>
      <c r="O631" s="59">
        <v>0</v>
      </c>
      <c r="P631" s="59">
        <v>0</v>
      </c>
      <c r="Q631" s="59">
        <v>0</v>
      </c>
      <c r="R631" s="59">
        <v>0</v>
      </c>
      <c r="S631" s="90"/>
      <c r="T631" s="90"/>
      <c r="U631" s="91"/>
      <c r="V631" s="90"/>
      <c r="W631" s="90"/>
      <c r="X631" s="90"/>
    </row>
    <row r="632" spans="1:24" ht="13.2" x14ac:dyDescent="0.25">
      <c r="A632" s="59" t="s">
        <v>4545</v>
      </c>
      <c r="B632" s="59" t="s">
        <v>6004</v>
      </c>
      <c r="C632" s="59" t="s">
        <v>6006</v>
      </c>
      <c r="D632" s="59" t="s">
        <v>127</v>
      </c>
      <c r="E632" s="59">
        <v>0</v>
      </c>
      <c r="F632" s="59">
        <v>0</v>
      </c>
      <c r="G632" s="59">
        <v>0</v>
      </c>
      <c r="H632" s="59">
        <v>0</v>
      </c>
      <c r="I632" s="59">
        <v>0</v>
      </c>
      <c r="J632" s="59">
        <v>0</v>
      </c>
      <c r="K632" s="59">
        <v>0</v>
      </c>
      <c r="L632" s="59">
        <v>0</v>
      </c>
      <c r="M632" s="59">
        <v>0</v>
      </c>
      <c r="N632" s="59">
        <v>0</v>
      </c>
      <c r="O632" s="59">
        <v>0</v>
      </c>
      <c r="P632" s="59">
        <v>0</v>
      </c>
      <c r="Q632" s="59">
        <v>0</v>
      </c>
      <c r="R632" s="59">
        <v>0</v>
      </c>
      <c r="S632" s="90"/>
      <c r="T632" s="90"/>
      <c r="U632" s="91"/>
      <c r="V632" s="90"/>
      <c r="W632" s="90"/>
      <c r="X632" s="90"/>
    </row>
    <row r="633" spans="1:24" ht="13.2" x14ac:dyDescent="0.25">
      <c r="A633" s="59" t="s">
        <v>4546</v>
      </c>
      <c r="B633" s="59" t="s">
        <v>6004</v>
      </c>
      <c r="C633" s="59" t="s">
        <v>6007</v>
      </c>
      <c r="D633" s="59" t="s">
        <v>127</v>
      </c>
      <c r="E633" s="59">
        <v>0</v>
      </c>
      <c r="F633" s="59">
        <v>0</v>
      </c>
      <c r="G633" s="59">
        <v>0</v>
      </c>
      <c r="H633" s="59">
        <v>0</v>
      </c>
      <c r="I633" s="59">
        <v>0</v>
      </c>
      <c r="J633" s="59">
        <v>0</v>
      </c>
      <c r="K633" s="59">
        <v>0</v>
      </c>
      <c r="L633" s="59">
        <v>0</v>
      </c>
      <c r="M633" s="59">
        <v>0</v>
      </c>
      <c r="N633" s="59">
        <v>0</v>
      </c>
      <c r="O633" s="59">
        <v>0</v>
      </c>
      <c r="P633" s="59">
        <v>0</v>
      </c>
      <c r="Q633" s="59">
        <v>0</v>
      </c>
      <c r="R633" s="59">
        <v>0</v>
      </c>
      <c r="S633" s="90"/>
      <c r="T633" s="90"/>
      <c r="U633" s="91"/>
      <c r="V633" s="90"/>
      <c r="W633" s="90"/>
      <c r="X633" s="90"/>
    </row>
    <row r="634" spans="1:24" ht="13.2" x14ac:dyDescent="0.25">
      <c r="A634" s="59" t="s">
        <v>4547</v>
      </c>
      <c r="B634" s="59" t="s">
        <v>6004</v>
      </c>
      <c r="C634" s="59" t="s">
        <v>6008</v>
      </c>
      <c r="D634" s="59" t="s">
        <v>127</v>
      </c>
      <c r="E634" s="59">
        <v>0</v>
      </c>
      <c r="F634" s="59">
        <v>0</v>
      </c>
      <c r="G634" s="59">
        <v>0</v>
      </c>
      <c r="H634" s="59">
        <v>0</v>
      </c>
      <c r="I634" s="59">
        <v>0</v>
      </c>
      <c r="J634" s="59">
        <v>0</v>
      </c>
      <c r="K634" s="59">
        <v>0</v>
      </c>
      <c r="L634" s="59">
        <v>0</v>
      </c>
      <c r="M634" s="59">
        <v>0</v>
      </c>
      <c r="N634" s="59">
        <v>0</v>
      </c>
      <c r="O634" s="59">
        <v>0</v>
      </c>
      <c r="P634" s="59">
        <v>0</v>
      </c>
      <c r="Q634" s="59">
        <v>0</v>
      </c>
      <c r="R634" s="59">
        <v>0</v>
      </c>
      <c r="S634" s="90"/>
      <c r="T634" s="90"/>
      <c r="U634" s="91"/>
      <c r="V634" s="90"/>
      <c r="W634" s="90"/>
      <c r="X634" s="90"/>
    </row>
    <row r="635" spans="1:24" ht="13.2" x14ac:dyDescent="0.25">
      <c r="A635" s="59" t="s">
        <v>4548</v>
      </c>
      <c r="B635" s="59" t="s">
        <v>6004</v>
      </c>
      <c r="C635" s="59" t="s">
        <v>6009</v>
      </c>
      <c r="D635" s="59" t="s">
        <v>127</v>
      </c>
      <c r="E635" s="59">
        <v>38759</v>
      </c>
      <c r="F635" s="59">
        <v>38759</v>
      </c>
      <c r="G635" s="59">
        <v>38759</v>
      </c>
      <c r="H635" s="59">
        <v>38759</v>
      </c>
      <c r="I635" s="59">
        <v>38759</v>
      </c>
      <c r="J635" s="59">
        <v>38759</v>
      </c>
      <c r="K635" s="59">
        <v>38759</v>
      </c>
      <c r="L635" s="59">
        <v>38759</v>
      </c>
      <c r="M635" s="59">
        <v>38759</v>
      </c>
      <c r="N635" s="59">
        <v>38759</v>
      </c>
      <c r="O635" s="59">
        <v>38759</v>
      </c>
      <c r="P635" s="59">
        <v>38759</v>
      </c>
      <c r="Q635" s="59">
        <v>38759</v>
      </c>
      <c r="R635" s="59">
        <v>38758572</v>
      </c>
      <c r="S635" s="90"/>
      <c r="T635" s="90"/>
      <c r="U635" s="91"/>
      <c r="V635" s="90"/>
      <c r="W635" s="90"/>
      <c r="X635" s="90"/>
    </row>
    <row r="636" spans="1:24" ht="13.2" x14ac:dyDescent="0.25">
      <c r="A636" s="59" t="s">
        <v>4549</v>
      </c>
      <c r="B636" s="59" t="s">
        <v>6004</v>
      </c>
      <c r="C636" s="59" t="s">
        <v>6010</v>
      </c>
      <c r="D636" s="59" t="s">
        <v>127</v>
      </c>
      <c r="E636" s="59">
        <v>0</v>
      </c>
      <c r="F636" s="59">
        <v>0</v>
      </c>
      <c r="G636" s="59">
        <v>0</v>
      </c>
      <c r="H636" s="59">
        <v>0</v>
      </c>
      <c r="I636" s="59">
        <v>0</v>
      </c>
      <c r="J636" s="59">
        <v>0</v>
      </c>
      <c r="K636" s="59">
        <v>0</v>
      </c>
      <c r="L636" s="59">
        <v>0</v>
      </c>
      <c r="M636" s="59">
        <v>0</v>
      </c>
      <c r="N636" s="59">
        <v>0</v>
      </c>
      <c r="O636" s="59">
        <v>0</v>
      </c>
      <c r="P636" s="59">
        <v>0</v>
      </c>
      <c r="Q636" s="59">
        <v>0</v>
      </c>
      <c r="R636" s="59">
        <v>0</v>
      </c>
      <c r="S636" s="90"/>
      <c r="T636" s="90"/>
      <c r="U636" s="91"/>
      <c r="V636" s="90"/>
      <c r="W636" s="90"/>
      <c r="X636" s="90"/>
    </row>
    <row r="637" spans="1:24" ht="13.2" x14ac:dyDescent="0.25">
      <c r="A637" s="59" t="s">
        <v>4550</v>
      </c>
      <c r="B637" s="59" t="s">
        <v>6004</v>
      </c>
      <c r="C637" s="59" t="s">
        <v>6011</v>
      </c>
      <c r="D637" s="59" t="s">
        <v>127</v>
      </c>
      <c r="E637" s="59">
        <v>0</v>
      </c>
      <c r="F637" s="59">
        <v>0</v>
      </c>
      <c r="G637" s="59">
        <v>0</v>
      </c>
      <c r="H637" s="59">
        <v>0</v>
      </c>
      <c r="I637" s="59">
        <v>0</v>
      </c>
      <c r="J637" s="59">
        <v>0</v>
      </c>
      <c r="K637" s="59">
        <v>0</v>
      </c>
      <c r="L637" s="59">
        <v>0</v>
      </c>
      <c r="M637" s="59">
        <v>0</v>
      </c>
      <c r="N637" s="59">
        <v>0</v>
      </c>
      <c r="O637" s="59">
        <v>0</v>
      </c>
      <c r="P637" s="59">
        <v>0</v>
      </c>
      <c r="Q637" s="59">
        <v>0</v>
      </c>
      <c r="R637" s="59">
        <v>0</v>
      </c>
      <c r="S637" s="90"/>
      <c r="T637" s="90"/>
      <c r="U637" s="91"/>
      <c r="V637" s="90"/>
      <c r="W637" s="90"/>
      <c r="X637" s="90"/>
    </row>
    <row r="638" spans="1:24" ht="13.2" x14ac:dyDescent="0.25">
      <c r="A638" s="59" t="s">
        <v>4551</v>
      </c>
      <c r="B638" s="59" t="s">
        <v>6004</v>
      </c>
      <c r="C638" s="59" t="s">
        <v>6012</v>
      </c>
      <c r="D638" s="59" t="s">
        <v>127</v>
      </c>
      <c r="E638" s="59">
        <v>21071</v>
      </c>
      <c r="F638" s="59">
        <v>21199</v>
      </c>
      <c r="G638" s="59">
        <v>21203</v>
      </c>
      <c r="H638" s="59">
        <v>21210</v>
      </c>
      <c r="I638" s="59">
        <v>21217</v>
      </c>
      <c r="J638" s="59">
        <v>21233</v>
      </c>
      <c r="K638" s="59">
        <v>21237</v>
      </c>
      <c r="L638" s="59">
        <v>21252</v>
      </c>
      <c r="M638" s="59">
        <v>21262</v>
      </c>
      <c r="N638" s="59">
        <v>21363</v>
      </c>
      <c r="O638" s="59">
        <v>21393</v>
      </c>
      <c r="P638" s="59">
        <v>21414</v>
      </c>
      <c r="Q638" s="59">
        <v>21430</v>
      </c>
      <c r="R638" s="59">
        <v>21269377</v>
      </c>
      <c r="S638" s="90"/>
      <c r="T638" s="90"/>
      <c r="U638" s="91"/>
      <c r="V638" s="90"/>
      <c r="W638" s="90"/>
      <c r="X638" s="90"/>
    </row>
    <row r="639" spans="1:24" ht="13.2" x14ac:dyDescent="0.25">
      <c r="A639" s="59" t="s">
        <v>4552</v>
      </c>
      <c r="B639" s="59" t="s">
        <v>6004</v>
      </c>
      <c r="C639" s="59" t="s">
        <v>6013</v>
      </c>
      <c r="D639" s="59" t="s">
        <v>127</v>
      </c>
      <c r="E639" s="59">
        <v>0</v>
      </c>
      <c r="F639" s="59">
        <v>0</v>
      </c>
      <c r="G639" s="59">
        <v>0</v>
      </c>
      <c r="H639" s="59">
        <v>0</v>
      </c>
      <c r="I639" s="59">
        <v>0</v>
      </c>
      <c r="J639" s="59">
        <v>0</v>
      </c>
      <c r="K639" s="59">
        <v>0</v>
      </c>
      <c r="L639" s="59">
        <v>0</v>
      </c>
      <c r="M639" s="59">
        <v>0</v>
      </c>
      <c r="N639" s="59">
        <v>0</v>
      </c>
      <c r="O639" s="59">
        <v>0</v>
      </c>
      <c r="P639" s="59">
        <v>0</v>
      </c>
      <c r="Q639" s="59">
        <v>0</v>
      </c>
      <c r="R639" s="59">
        <v>0</v>
      </c>
      <c r="S639" s="90"/>
      <c r="T639" s="90"/>
      <c r="U639" s="91"/>
      <c r="V639" s="90"/>
      <c r="W639" s="90"/>
      <c r="X639" s="90"/>
    </row>
    <row r="640" spans="1:24" ht="13.2" x14ac:dyDescent="0.25">
      <c r="A640" s="59" t="s">
        <v>4553</v>
      </c>
      <c r="B640" s="59" t="s">
        <v>6004</v>
      </c>
      <c r="C640" s="59" t="s">
        <v>6014</v>
      </c>
      <c r="D640" s="59" t="s">
        <v>127</v>
      </c>
      <c r="E640" s="59">
        <v>0</v>
      </c>
      <c r="F640" s="59">
        <v>0</v>
      </c>
      <c r="G640" s="59">
        <v>0</v>
      </c>
      <c r="H640" s="59">
        <v>0</v>
      </c>
      <c r="I640" s="59">
        <v>0</v>
      </c>
      <c r="J640" s="59">
        <v>0</v>
      </c>
      <c r="K640" s="59">
        <v>0</v>
      </c>
      <c r="L640" s="59">
        <v>0</v>
      </c>
      <c r="M640" s="59">
        <v>0</v>
      </c>
      <c r="N640" s="59">
        <v>0</v>
      </c>
      <c r="O640" s="59">
        <v>0</v>
      </c>
      <c r="P640" s="59">
        <v>0</v>
      </c>
      <c r="Q640" s="59">
        <v>0</v>
      </c>
      <c r="R640" s="59">
        <v>0</v>
      </c>
      <c r="S640" s="90"/>
      <c r="T640" s="90"/>
      <c r="U640" s="91"/>
      <c r="V640" s="90"/>
      <c r="W640" s="90"/>
      <c r="X640" s="90"/>
    </row>
    <row r="641" spans="1:24" ht="13.2" x14ac:dyDescent="0.25">
      <c r="A641" s="59" t="s">
        <v>4554</v>
      </c>
      <c r="B641" s="59" t="s">
        <v>6004</v>
      </c>
      <c r="C641" s="59" t="s">
        <v>6015</v>
      </c>
      <c r="D641" s="59" t="s">
        <v>127</v>
      </c>
      <c r="E641" s="59">
        <v>0</v>
      </c>
      <c r="F641" s="59">
        <v>0</v>
      </c>
      <c r="G641" s="59">
        <v>0</v>
      </c>
      <c r="H641" s="59">
        <v>0</v>
      </c>
      <c r="I641" s="59">
        <v>0</v>
      </c>
      <c r="J641" s="59">
        <v>0</v>
      </c>
      <c r="K641" s="59">
        <v>0</v>
      </c>
      <c r="L641" s="59">
        <v>0</v>
      </c>
      <c r="M641" s="59">
        <v>0</v>
      </c>
      <c r="N641" s="59">
        <v>0</v>
      </c>
      <c r="O641" s="59">
        <v>0</v>
      </c>
      <c r="P641" s="59">
        <v>0</v>
      </c>
      <c r="Q641" s="59">
        <v>0</v>
      </c>
      <c r="R641" s="59">
        <v>0</v>
      </c>
      <c r="S641" s="90"/>
      <c r="T641" s="90"/>
      <c r="U641" s="91"/>
      <c r="V641" s="90"/>
      <c r="W641" s="90"/>
      <c r="X641" s="90"/>
    </row>
    <row r="642" spans="1:24" ht="13.2" x14ac:dyDescent="0.25">
      <c r="A642" s="59" t="s">
        <v>4555</v>
      </c>
      <c r="B642" s="59" t="s">
        <v>6004</v>
      </c>
      <c r="C642" s="59" t="s">
        <v>6016</v>
      </c>
      <c r="D642" s="59" t="s">
        <v>127</v>
      </c>
      <c r="E642" s="59">
        <v>0</v>
      </c>
      <c r="F642" s="59">
        <v>0</v>
      </c>
      <c r="G642" s="59">
        <v>0</v>
      </c>
      <c r="H642" s="59">
        <v>0</v>
      </c>
      <c r="I642" s="59">
        <v>0</v>
      </c>
      <c r="J642" s="59">
        <v>0</v>
      </c>
      <c r="K642" s="59">
        <v>0</v>
      </c>
      <c r="L642" s="59">
        <v>0</v>
      </c>
      <c r="M642" s="59">
        <v>0</v>
      </c>
      <c r="N642" s="59">
        <v>0</v>
      </c>
      <c r="O642" s="59">
        <v>0</v>
      </c>
      <c r="P642" s="59">
        <v>0</v>
      </c>
      <c r="Q642" s="59">
        <v>0</v>
      </c>
      <c r="R642" s="59">
        <v>0</v>
      </c>
      <c r="S642" s="90"/>
      <c r="T642" s="90"/>
      <c r="U642" s="91"/>
      <c r="V642" s="90"/>
      <c r="W642" s="90"/>
      <c r="X642" s="90"/>
    </row>
    <row r="643" spans="1:24" ht="13.2" x14ac:dyDescent="0.25">
      <c r="A643" s="59" t="s">
        <v>4556</v>
      </c>
      <c r="B643" s="59" t="s">
        <v>6004</v>
      </c>
      <c r="C643" s="59" t="s">
        <v>6017</v>
      </c>
      <c r="D643" s="59" t="s">
        <v>127</v>
      </c>
      <c r="E643" s="59">
        <v>0</v>
      </c>
      <c r="F643" s="59">
        <v>0</v>
      </c>
      <c r="G643" s="59">
        <v>0</v>
      </c>
      <c r="H643" s="59">
        <v>0</v>
      </c>
      <c r="I643" s="59">
        <v>0</v>
      </c>
      <c r="J643" s="59">
        <v>0</v>
      </c>
      <c r="K643" s="59">
        <v>0</v>
      </c>
      <c r="L643" s="59">
        <v>0</v>
      </c>
      <c r="M643" s="59">
        <v>0</v>
      </c>
      <c r="N643" s="59">
        <v>0</v>
      </c>
      <c r="O643" s="59">
        <v>0</v>
      </c>
      <c r="P643" s="59">
        <v>0</v>
      </c>
      <c r="Q643" s="59">
        <v>0</v>
      </c>
      <c r="R643" s="59">
        <v>0</v>
      </c>
      <c r="S643" s="90"/>
      <c r="T643" s="90"/>
      <c r="U643" s="91"/>
      <c r="V643" s="90"/>
      <c r="W643" s="90"/>
      <c r="X643" s="90"/>
    </row>
    <row r="644" spans="1:24" ht="13.2" x14ac:dyDescent="0.25">
      <c r="A644" s="59" t="s">
        <v>4557</v>
      </c>
      <c r="B644" s="59" t="s">
        <v>6004</v>
      </c>
      <c r="C644" s="59" t="s">
        <v>6018</v>
      </c>
      <c r="D644" s="59" t="s">
        <v>127</v>
      </c>
      <c r="E644" s="59">
        <v>0</v>
      </c>
      <c r="F644" s="59">
        <v>0</v>
      </c>
      <c r="G644" s="59">
        <v>0</v>
      </c>
      <c r="H644" s="59">
        <v>0</v>
      </c>
      <c r="I644" s="59">
        <v>0</v>
      </c>
      <c r="J644" s="59">
        <v>0</v>
      </c>
      <c r="K644" s="59">
        <v>0</v>
      </c>
      <c r="L644" s="59">
        <v>0</v>
      </c>
      <c r="M644" s="59">
        <v>0</v>
      </c>
      <c r="N644" s="59">
        <v>0</v>
      </c>
      <c r="O644" s="59">
        <v>0</v>
      </c>
      <c r="P644" s="59">
        <v>0</v>
      </c>
      <c r="Q644" s="59">
        <v>0</v>
      </c>
      <c r="R644" s="59">
        <v>0</v>
      </c>
      <c r="S644" s="90"/>
      <c r="T644" s="90"/>
      <c r="U644" s="91"/>
      <c r="V644" s="90"/>
      <c r="W644" s="90"/>
      <c r="X644" s="90"/>
    </row>
    <row r="645" spans="1:24" ht="13.2" x14ac:dyDescent="0.25">
      <c r="A645" s="59" t="s">
        <v>4558</v>
      </c>
      <c r="B645" s="59" t="s">
        <v>6004</v>
      </c>
      <c r="C645" s="59" t="s">
        <v>6019</v>
      </c>
      <c r="D645" s="59" t="s">
        <v>127</v>
      </c>
      <c r="E645" s="59">
        <v>0</v>
      </c>
      <c r="F645" s="59">
        <v>0</v>
      </c>
      <c r="G645" s="59">
        <v>0</v>
      </c>
      <c r="H645" s="59">
        <v>0</v>
      </c>
      <c r="I645" s="59">
        <v>0</v>
      </c>
      <c r="J645" s="59">
        <v>0</v>
      </c>
      <c r="K645" s="59">
        <v>0</v>
      </c>
      <c r="L645" s="59">
        <v>0</v>
      </c>
      <c r="M645" s="59">
        <v>0</v>
      </c>
      <c r="N645" s="59">
        <v>0</v>
      </c>
      <c r="O645" s="59">
        <v>0</v>
      </c>
      <c r="P645" s="59">
        <v>0</v>
      </c>
      <c r="Q645" s="59">
        <v>0</v>
      </c>
      <c r="R645" s="59">
        <v>0</v>
      </c>
      <c r="S645" s="90"/>
      <c r="T645" s="90"/>
      <c r="U645" s="91"/>
      <c r="V645" s="90"/>
      <c r="W645" s="90"/>
      <c r="X645" s="90"/>
    </row>
    <row r="646" spans="1:24" ht="13.2" x14ac:dyDescent="0.25">
      <c r="A646" s="59" t="s">
        <v>4559</v>
      </c>
      <c r="B646" s="59" t="s">
        <v>6004</v>
      </c>
      <c r="C646" s="59" t="s">
        <v>6020</v>
      </c>
      <c r="D646" s="59" t="s">
        <v>127</v>
      </c>
      <c r="E646" s="59">
        <v>0</v>
      </c>
      <c r="F646" s="59">
        <v>0</v>
      </c>
      <c r="G646" s="59">
        <v>0</v>
      </c>
      <c r="H646" s="59">
        <v>0</v>
      </c>
      <c r="I646" s="59">
        <v>0</v>
      </c>
      <c r="J646" s="59">
        <v>0</v>
      </c>
      <c r="K646" s="59">
        <v>0</v>
      </c>
      <c r="L646" s="59">
        <v>0</v>
      </c>
      <c r="M646" s="59">
        <v>0</v>
      </c>
      <c r="N646" s="59">
        <v>0</v>
      </c>
      <c r="O646" s="59">
        <v>0</v>
      </c>
      <c r="P646" s="59">
        <v>0</v>
      </c>
      <c r="Q646" s="59">
        <v>0</v>
      </c>
      <c r="R646" s="59">
        <v>0</v>
      </c>
      <c r="S646" s="90"/>
      <c r="T646" s="90"/>
      <c r="U646" s="91"/>
      <c r="V646" s="90"/>
      <c r="W646" s="90"/>
      <c r="X646" s="90"/>
    </row>
    <row r="647" spans="1:24" ht="13.2" x14ac:dyDescent="0.25">
      <c r="A647" s="59" t="s">
        <v>4560</v>
      </c>
      <c r="B647" s="59" t="s">
        <v>6004</v>
      </c>
      <c r="C647" s="59" t="s">
        <v>6021</v>
      </c>
      <c r="D647" s="59" t="s">
        <v>127</v>
      </c>
      <c r="E647" s="59">
        <v>0</v>
      </c>
      <c r="F647" s="59">
        <v>0</v>
      </c>
      <c r="G647" s="59">
        <v>0</v>
      </c>
      <c r="H647" s="59">
        <v>0</v>
      </c>
      <c r="I647" s="59">
        <v>0</v>
      </c>
      <c r="J647" s="59">
        <v>0</v>
      </c>
      <c r="K647" s="59">
        <v>0</v>
      </c>
      <c r="L647" s="59">
        <v>0</v>
      </c>
      <c r="M647" s="59">
        <v>0</v>
      </c>
      <c r="N647" s="59">
        <v>0</v>
      </c>
      <c r="O647" s="59">
        <v>0</v>
      </c>
      <c r="P647" s="59">
        <v>0</v>
      </c>
      <c r="Q647" s="59">
        <v>0</v>
      </c>
      <c r="R647" s="59">
        <v>0</v>
      </c>
      <c r="S647" s="90"/>
      <c r="T647" s="90"/>
      <c r="U647" s="91"/>
      <c r="V647" s="90"/>
      <c r="W647" s="90"/>
      <c r="X647" s="90"/>
    </row>
    <row r="648" spans="1:24" ht="13.2" x14ac:dyDescent="0.25">
      <c r="A648" s="59" t="s">
        <v>4561</v>
      </c>
      <c r="B648" s="59" t="s">
        <v>6004</v>
      </c>
      <c r="C648" s="59" t="s">
        <v>6022</v>
      </c>
      <c r="D648" s="59" t="s">
        <v>127</v>
      </c>
      <c r="E648" s="59">
        <v>0</v>
      </c>
      <c r="F648" s="59">
        <v>0</v>
      </c>
      <c r="G648" s="59">
        <v>0</v>
      </c>
      <c r="H648" s="59">
        <v>0</v>
      </c>
      <c r="I648" s="59">
        <v>0</v>
      </c>
      <c r="J648" s="59">
        <v>0</v>
      </c>
      <c r="K648" s="59">
        <v>0</v>
      </c>
      <c r="L648" s="59">
        <v>0</v>
      </c>
      <c r="M648" s="59">
        <v>0</v>
      </c>
      <c r="N648" s="59">
        <v>0</v>
      </c>
      <c r="O648" s="59">
        <v>0</v>
      </c>
      <c r="P648" s="59">
        <v>0</v>
      </c>
      <c r="Q648" s="59">
        <v>0</v>
      </c>
      <c r="R648" s="59">
        <v>0</v>
      </c>
      <c r="S648" s="90"/>
      <c r="T648" s="90"/>
      <c r="U648" s="91"/>
      <c r="V648" s="90"/>
      <c r="W648" s="90"/>
      <c r="X648" s="90"/>
    </row>
    <row r="649" spans="1:24" ht="13.2" x14ac:dyDescent="0.25">
      <c r="A649" s="59" t="s">
        <v>4562</v>
      </c>
      <c r="B649" s="59" t="s">
        <v>6004</v>
      </c>
      <c r="C649" s="59" t="s">
        <v>6023</v>
      </c>
      <c r="D649" s="59" t="s">
        <v>127</v>
      </c>
      <c r="E649" s="59">
        <v>3427</v>
      </c>
      <c r="F649" s="59">
        <v>3427</v>
      </c>
      <c r="G649" s="59">
        <v>3427</v>
      </c>
      <c r="H649" s="59">
        <v>3427</v>
      </c>
      <c r="I649" s="59">
        <v>3427</v>
      </c>
      <c r="J649" s="59">
        <v>3427</v>
      </c>
      <c r="K649" s="59">
        <v>3427</v>
      </c>
      <c r="L649" s="59">
        <v>3427</v>
      </c>
      <c r="M649" s="59">
        <v>3427</v>
      </c>
      <c r="N649" s="59">
        <v>3427</v>
      </c>
      <c r="O649" s="59">
        <v>3427</v>
      </c>
      <c r="P649" s="59">
        <v>3427</v>
      </c>
      <c r="Q649" s="59">
        <v>3427</v>
      </c>
      <c r="R649" s="59">
        <v>3427089</v>
      </c>
      <c r="S649" s="90"/>
      <c r="T649" s="90"/>
      <c r="U649" s="91"/>
      <c r="V649" s="90"/>
      <c r="W649" s="90"/>
      <c r="X649" s="90"/>
    </row>
    <row r="650" spans="1:24" ht="13.2" x14ac:dyDescent="0.25">
      <c r="A650" s="59" t="s">
        <v>4563</v>
      </c>
      <c r="B650" s="59" t="s">
        <v>6004</v>
      </c>
      <c r="C650" s="59" t="s">
        <v>6024</v>
      </c>
      <c r="D650" s="59" t="s">
        <v>127</v>
      </c>
      <c r="E650" s="59">
        <v>4293</v>
      </c>
      <c r="F650" s="59">
        <v>4293</v>
      </c>
      <c r="G650" s="59">
        <v>4293</v>
      </c>
      <c r="H650" s="59">
        <v>4293</v>
      </c>
      <c r="I650" s="59">
        <v>4293</v>
      </c>
      <c r="J650" s="59">
        <v>4293</v>
      </c>
      <c r="K650" s="59">
        <v>4293</v>
      </c>
      <c r="L650" s="59">
        <v>4293</v>
      </c>
      <c r="M650" s="59">
        <v>4293</v>
      </c>
      <c r="N650" s="59">
        <v>4293</v>
      </c>
      <c r="O650" s="59">
        <v>4293</v>
      </c>
      <c r="P650" s="59">
        <v>4293</v>
      </c>
      <c r="Q650" s="59">
        <v>4293</v>
      </c>
      <c r="R650" s="59">
        <v>4292698</v>
      </c>
      <c r="S650" s="90"/>
      <c r="T650" s="90"/>
      <c r="U650" s="91"/>
      <c r="V650" s="90"/>
      <c r="W650" s="90"/>
      <c r="X650" s="90"/>
    </row>
    <row r="651" spans="1:24" ht="13.2" x14ac:dyDescent="0.25">
      <c r="A651" s="59" t="s">
        <v>4564</v>
      </c>
      <c r="B651" s="59" t="s">
        <v>6004</v>
      </c>
      <c r="C651" s="59" t="s">
        <v>6025</v>
      </c>
      <c r="D651" s="59" t="s">
        <v>127</v>
      </c>
      <c r="E651" s="59">
        <v>255266</v>
      </c>
      <c r="F651" s="59">
        <v>254211</v>
      </c>
      <c r="G651" s="59">
        <v>254361</v>
      </c>
      <c r="H651" s="59">
        <v>254391</v>
      </c>
      <c r="I651" s="59">
        <v>92054</v>
      </c>
      <c r="J651" s="59">
        <v>103176</v>
      </c>
      <c r="K651" s="59">
        <v>103181</v>
      </c>
      <c r="L651" s="59">
        <v>104597</v>
      </c>
      <c r="M651" s="59">
        <v>104708</v>
      </c>
      <c r="N651" s="59">
        <v>104790</v>
      </c>
      <c r="O651" s="59">
        <v>104786</v>
      </c>
      <c r="P651" s="59">
        <v>104786</v>
      </c>
      <c r="Q651" s="59">
        <v>104786</v>
      </c>
      <c r="R651" s="59">
        <v>147088965</v>
      </c>
      <c r="S651" s="90"/>
      <c r="T651" s="90"/>
      <c r="U651" s="91"/>
      <c r="V651" s="90"/>
      <c r="W651" s="90"/>
      <c r="X651" s="90"/>
    </row>
    <row r="652" spans="1:24" ht="13.2" x14ac:dyDescent="0.25">
      <c r="A652" s="59" t="s">
        <v>4565</v>
      </c>
      <c r="B652" s="59" t="s">
        <v>6004</v>
      </c>
      <c r="C652" s="59" t="s">
        <v>6026</v>
      </c>
      <c r="D652" s="59" t="s">
        <v>127</v>
      </c>
      <c r="E652" s="59">
        <v>0</v>
      </c>
      <c r="F652" s="59">
        <v>0</v>
      </c>
      <c r="G652" s="59">
        <v>0</v>
      </c>
      <c r="H652" s="59">
        <v>0</v>
      </c>
      <c r="I652" s="59">
        <v>0</v>
      </c>
      <c r="J652" s="59">
        <v>0</v>
      </c>
      <c r="K652" s="59">
        <v>0</v>
      </c>
      <c r="L652" s="59">
        <v>0</v>
      </c>
      <c r="M652" s="59">
        <v>0</v>
      </c>
      <c r="N652" s="59">
        <v>0</v>
      </c>
      <c r="O652" s="59">
        <v>0</v>
      </c>
      <c r="P652" s="59">
        <v>0</v>
      </c>
      <c r="Q652" s="59">
        <v>0</v>
      </c>
      <c r="R652" s="59">
        <v>0</v>
      </c>
      <c r="S652" s="90"/>
      <c r="T652" s="90"/>
      <c r="U652" s="91"/>
      <c r="V652" s="90"/>
      <c r="W652" s="90"/>
      <c r="X652" s="90"/>
    </row>
    <row r="653" spans="1:24" ht="13.2" x14ac:dyDescent="0.25">
      <c r="A653" s="59" t="s">
        <v>4566</v>
      </c>
      <c r="B653" s="59" t="s">
        <v>6004</v>
      </c>
      <c r="C653" s="59" t="s">
        <v>6027</v>
      </c>
      <c r="D653" s="59" t="s">
        <v>127</v>
      </c>
      <c r="E653" s="59">
        <v>0</v>
      </c>
      <c r="F653" s="59">
        <v>0</v>
      </c>
      <c r="G653" s="59">
        <v>0</v>
      </c>
      <c r="H653" s="59">
        <v>0</v>
      </c>
      <c r="I653" s="59">
        <v>0</v>
      </c>
      <c r="J653" s="59">
        <v>0</v>
      </c>
      <c r="K653" s="59">
        <v>0</v>
      </c>
      <c r="L653" s="59">
        <v>0</v>
      </c>
      <c r="M653" s="59">
        <v>0</v>
      </c>
      <c r="N653" s="59">
        <v>0</v>
      </c>
      <c r="O653" s="59">
        <v>0</v>
      </c>
      <c r="P653" s="59">
        <v>0</v>
      </c>
      <c r="Q653" s="59">
        <v>0</v>
      </c>
      <c r="R653" s="59">
        <v>0</v>
      </c>
      <c r="S653" s="90"/>
      <c r="T653" s="90"/>
      <c r="U653" s="91"/>
      <c r="V653" s="90"/>
      <c r="W653" s="90"/>
      <c r="X653" s="90"/>
    </row>
    <row r="654" spans="1:24" ht="13.2" x14ac:dyDescent="0.25">
      <c r="A654" s="59" t="s">
        <v>4567</v>
      </c>
      <c r="B654" s="59" t="s">
        <v>6004</v>
      </c>
      <c r="C654" s="59" t="s">
        <v>6028</v>
      </c>
      <c r="D654" s="59" t="s">
        <v>127</v>
      </c>
      <c r="E654" s="59">
        <v>0</v>
      </c>
      <c r="F654" s="59">
        <v>0</v>
      </c>
      <c r="G654" s="59">
        <v>0</v>
      </c>
      <c r="H654" s="59">
        <v>0</v>
      </c>
      <c r="I654" s="59">
        <v>0</v>
      </c>
      <c r="J654" s="59">
        <v>0</v>
      </c>
      <c r="K654" s="59">
        <v>0</v>
      </c>
      <c r="L654" s="59">
        <v>0</v>
      </c>
      <c r="M654" s="59">
        <v>0</v>
      </c>
      <c r="N654" s="59">
        <v>0</v>
      </c>
      <c r="O654" s="59">
        <v>0</v>
      </c>
      <c r="P654" s="59">
        <v>0</v>
      </c>
      <c r="Q654" s="59">
        <v>0</v>
      </c>
      <c r="R654" s="59">
        <v>0</v>
      </c>
      <c r="S654" s="90"/>
      <c r="T654" s="90"/>
      <c r="U654" s="91"/>
      <c r="V654" s="90"/>
      <c r="W654" s="90"/>
      <c r="X654" s="90"/>
    </row>
    <row r="655" spans="1:24" ht="13.2" x14ac:dyDescent="0.25">
      <c r="A655" s="59" t="s">
        <v>4568</v>
      </c>
      <c r="B655" s="59" t="s">
        <v>6004</v>
      </c>
      <c r="C655" s="59" t="s">
        <v>6029</v>
      </c>
      <c r="D655" s="59" t="s">
        <v>127</v>
      </c>
      <c r="E655" s="59">
        <v>0</v>
      </c>
      <c r="F655" s="59">
        <v>0</v>
      </c>
      <c r="G655" s="59">
        <v>0</v>
      </c>
      <c r="H655" s="59">
        <v>0</v>
      </c>
      <c r="I655" s="59">
        <v>0</v>
      </c>
      <c r="J655" s="59">
        <v>0</v>
      </c>
      <c r="K655" s="59">
        <v>0</v>
      </c>
      <c r="L655" s="59">
        <v>0</v>
      </c>
      <c r="M655" s="59">
        <v>0</v>
      </c>
      <c r="N655" s="59">
        <v>0</v>
      </c>
      <c r="O655" s="59">
        <v>0</v>
      </c>
      <c r="P655" s="59">
        <v>0</v>
      </c>
      <c r="Q655" s="59">
        <v>0</v>
      </c>
      <c r="R655" s="59">
        <v>0</v>
      </c>
      <c r="S655" s="90"/>
      <c r="T655" s="90"/>
      <c r="U655" s="91"/>
      <c r="V655" s="90"/>
      <c r="W655" s="90"/>
      <c r="X655" s="90"/>
    </row>
    <row r="656" spans="1:24" ht="13.2" x14ac:dyDescent="0.25">
      <c r="A656" s="59" t="s">
        <v>4569</v>
      </c>
      <c r="B656" s="59" t="s">
        <v>6030</v>
      </c>
      <c r="C656" s="59" t="s">
        <v>6031</v>
      </c>
      <c r="D656" s="59" t="s">
        <v>127</v>
      </c>
      <c r="E656" s="59">
        <v>0</v>
      </c>
      <c r="F656" s="59">
        <v>0</v>
      </c>
      <c r="G656" s="59">
        <v>0</v>
      </c>
      <c r="H656" s="59">
        <v>0</v>
      </c>
      <c r="I656" s="59">
        <v>0</v>
      </c>
      <c r="J656" s="59">
        <v>0</v>
      </c>
      <c r="K656" s="59">
        <v>0</v>
      </c>
      <c r="L656" s="59">
        <v>0</v>
      </c>
      <c r="M656" s="59">
        <v>0</v>
      </c>
      <c r="N656" s="59">
        <v>0</v>
      </c>
      <c r="O656" s="59">
        <v>0</v>
      </c>
      <c r="P656" s="59">
        <v>0</v>
      </c>
      <c r="Q656" s="59">
        <v>0</v>
      </c>
      <c r="R656" s="59">
        <v>0</v>
      </c>
      <c r="S656" s="90"/>
      <c r="T656" s="90"/>
      <c r="U656" s="91"/>
      <c r="V656" s="90"/>
      <c r="W656" s="90"/>
      <c r="X656" s="90"/>
    </row>
    <row r="657" spans="1:24" ht="13.2" x14ac:dyDescent="0.25">
      <c r="A657" s="59" t="s">
        <v>4570</v>
      </c>
      <c r="B657" s="59" t="s">
        <v>6030</v>
      </c>
      <c r="C657" s="59" t="s">
        <v>6032</v>
      </c>
      <c r="D657" s="59" t="s">
        <v>127</v>
      </c>
      <c r="E657" s="59">
        <v>0</v>
      </c>
      <c r="F657" s="59">
        <v>0</v>
      </c>
      <c r="G657" s="59">
        <v>0</v>
      </c>
      <c r="H657" s="59">
        <v>0</v>
      </c>
      <c r="I657" s="59">
        <v>0</v>
      </c>
      <c r="J657" s="59">
        <v>0</v>
      </c>
      <c r="K657" s="59">
        <v>0</v>
      </c>
      <c r="L657" s="59">
        <v>0</v>
      </c>
      <c r="M657" s="59">
        <v>0</v>
      </c>
      <c r="N657" s="59">
        <v>0</v>
      </c>
      <c r="O657" s="59">
        <v>0</v>
      </c>
      <c r="P657" s="59">
        <v>0</v>
      </c>
      <c r="Q657" s="59">
        <v>0</v>
      </c>
      <c r="R657" s="59">
        <v>0</v>
      </c>
      <c r="S657" s="90"/>
      <c r="T657" s="90"/>
      <c r="U657" s="91"/>
      <c r="V657" s="90"/>
      <c r="W657" s="90"/>
      <c r="X657" s="90"/>
    </row>
    <row r="658" spans="1:24" ht="13.2" x14ac:dyDescent="0.25">
      <c r="A658" s="59" t="s">
        <v>4571</v>
      </c>
      <c r="B658" s="59" t="s">
        <v>6030</v>
      </c>
      <c r="C658" s="59" t="s">
        <v>6033</v>
      </c>
      <c r="D658" s="59" t="s">
        <v>127</v>
      </c>
      <c r="E658" s="59">
        <v>0</v>
      </c>
      <c r="F658" s="59">
        <v>0</v>
      </c>
      <c r="G658" s="59">
        <v>0</v>
      </c>
      <c r="H658" s="59">
        <v>0</v>
      </c>
      <c r="I658" s="59">
        <v>0</v>
      </c>
      <c r="J658" s="59">
        <v>0</v>
      </c>
      <c r="K658" s="59">
        <v>0</v>
      </c>
      <c r="L658" s="59">
        <v>0</v>
      </c>
      <c r="M658" s="59">
        <v>0</v>
      </c>
      <c r="N658" s="59">
        <v>0</v>
      </c>
      <c r="O658" s="59">
        <v>0</v>
      </c>
      <c r="P658" s="59">
        <v>0</v>
      </c>
      <c r="Q658" s="59">
        <v>0</v>
      </c>
      <c r="R658" s="59">
        <v>0</v>
      </c>
      <c r="S658" s="90"/>
      <c r="T658" s="90"/>
      <c r="U658" s="91"/>
      <c r="V658" s="90"/>
      <c r="W658" s="90"/>
      <c r="X658" s="90"/>
    </row>
    <row r="659" spans="1:24" ht="13.2" x14ac:dyDescent="0.25">
      <c r="A659" s="59" t="s">
        <v>4572</v>
      </c>
      <c r="B659" s="59" t="s">
        <v>6030</v>
      </c>
      <c r="C659" s="59" t="s">
        <v>6034</v>
      </c>
      <c r="D659" s="59" t="s">
        <v>127</v>
      </c>
      <c r="E659" s="59">
        <v>0</v>
      </c>
      <c r="F659" s="59">
        <v>0</v>
      </c>
      <c r="G659" s="59">
        <v>0</v>
      </c>
      <c r="H659" s="59">
        <v>0</v>
      </c>
      <c r="I659" s="59">
        <v>0</v>
      </c>
      <c r="J659" s="59">
        <v>0</v>
      </c>
      <c r="K659" s="59">
        <v>0</v>
      </c>
      <c r="L659" s="59">
        <v>0</v>
      </c>
      <c r="M659" s="59">
        <v>0</v>
      </c>
      <c r="N659" s="59">
        <v>0</v>
      </c>
      <c r="O659" s="59">
        <v>0</v>
      </c>
      <c r="P659" s="59">
        <v>0</v>
      </c>
      <c r="Q659" s="59">
        <v>0</v>
      </c>
      <c r="R659" s="59">
        <v>0</v>
      </c>
      <c r="S659" s="90"/>
      <c r="T659" s="90"/>
      <c r="U659" s="91"/>
      <c r="V659" s="90"/>
      <c r="W659" s="90"/>
      <c r="X659" s="90"/>
    </row>
    <row r="660" spans="1:24" ht="13.2" x14ac:dyDescent="0.25">
      <c r="A660" s="59" t="s">
        <v>4573</v>
      </c>
      <c r="B660" s="59" t="s">
        <v>6030</v>
      </c>
      <c r="C660" s="59" t="s">
        <v>6035</v>
      </c>
      <c r="D660" s="59" t="s">
        <v>127</v>
      </c>
      <c r="E660" s="59">
        <v>0</v>
      </c>
      <c r="F660" s="59">
        <v>0</v>
      </c>
      <c r="G660" s="59">
        <v>0</v>
      </c>
      <c r="H660" s="59">
        <v>0</v>
      </c>
      <c r="I660" s="59">
        <v>0</v>
      </c>
      <c r="J660" s="59">
        <v>0</v>
      </c>
      <c r="K660" s="59">
        <v>0</v>
      </c>
      <c r="L660" s="59">
        <v>0</v>
      </c>
      <c r="M660" s="59">
        <v>0</v>
      </c>
      <c r="N660" s="59">
        <v>0</v>
      </c>
      <c r="O660" s="59">
        <v>0</v>
      </c>
      <c r="P660" s="59">
        <v>0</v>
      </c>
      <c r="Q660" s="59">
        <v>0</v>
      </c>
      <c r="R660" s="59">
        <v>0</v>
      </c>
      <c r="S660" s="90"/>
      <c r="T660" s="90"/>
      <c r="U660" s="91"/>
      <c r="V660" s="90"/>
      <c r="W660" s="90"/>
      <c r="X660" s="90"/>
    </row>
    <row r="661" spans="1:24" ht="13.2" x14ac:dyDescent="0.25">
      <c r="A661" s="59" t="s">
        <v>4574</v>
      </c>
      <c r="B661" s="59" t="s">
        <v>6030</v>
      </c>
      <c r="C661" s="59" t="s">
        <v>6036</v>
      </c>
      <c r="D661" s="59" t="s">
        <v>127</v>
      </c>
      <c r="E661" s="59">
        <v>0</v>
      </c>
      <c r="F661" s="59">
        <v>0</v>
      </c>
      <c r="G661" s="59">
        <v>0</v>
      </c>
      <c r="H661" s="59">
        <v>0</v>
      </c>
      <c r="I661" s="59">
        <v>0</v>
      </c>
      <c r="J661" s="59">
        <v>0</v>
      </c>
      <c r="K661" s="59">
        <v>0</v>
      </c>
      <c r="L661" s="59">
        <v>0</v>
      </c>
      <c r="M661" s="59">
        <v>0</v>
      </c>
      <c r="N661" s="59">
        <v>0</v>
      </c>
      <c r="O661" s="59">
        <v>0</v>
      </c>
      <c r="P661" s="59">
        <v>0</v>
      </c>
      <c r="Q661" s="59">
        <v>0</v>
      </c>
      <c r="R661" s="59">
        <v>0</v>
      </c>
      <c r="S661" s="90"/>
      <c r="T661" s="90"/>
      <c r="U661" s="91"/>
      <c r="V661" s="90"/>
      <c r="W661" s="90"/>
      <c r="X661" s="90"/>
    </row>
    <row r="662" spans="1:24" ht="13.2" x14ac:dyDescent="0.25">
      <c r="A662" s="59" t="s">
        <v>4575</v>
      </c>
      <c r="B662" s="59" t="s">
        <v>6030</v>
      </c>
      <c r="C662" s="59" t="s">
        <v>6037</v>
      </c>
      <c r="D662" s="59" t="s">
        <v>127</v>
      </c>
      <c r="E662" s="59">
        <v>0</v>
      </c>
      <c r="F662" s="59">
        <v>0</v>
      </c>
      <c r="G662" s="59">
        <v>0</v>
      </c>
      <c r="H662" s="59">
        <v>0</v>
      </c>
      <c r="I662" s="59">
        <v>0</v>
      </c>
      <c r="J662" s="59">
        <v>0</v>
      </c>
      <c r="K662" s="59">
        <v>0</v>
      </c>
      <c r="L662" s="59">
        <v>0</v>
      </c>
      <c r="M662" s="59">
        <v>0</v>
      </c>
      <c r="N662" s="59">
        <v>0</v>
      </c>
      <c r="O662" s="59">
        <v>0</v>
      </c>
      <c r="P662" s="59">
        <v>0</v>
      </c>
      <c r="Q662" s="59">
        <v>0</v>
      </c>
      <c r="R662" s="59">
        <v>0</v>
      </c>
      <c r="S662" s="90"/>
      <c r="T662" s="90"/>
      <c r="U662" s="91"/>
      <c r="V662" s="90"/>
      <c r="W662" s="90"/>
      <c r="X662" s="90"/>
    </row>
    <row r="663" spans="1:24" ht="13.2" x14ac:dyDescent="0.25">
      <c r="A663" s="59" t="s">
        <v>4576</v>
      </c>
      <c r="B663" s="59" t="s">
        <v>6030</v>
      </c>
      <c r="C663" s="59" t="s">
        <v>6038</v>
      </c>
      <c r="D663" s="59" t="s">
        <v>127</v>
      </c>
      <c r="E663" s="59">
        <v>0</v>
      </c>
      <c r="F663" s="59">
        <v>0</v>
      </c>
      <c r="G663" s="59">
        <v>0</v>
      </c>
      <c r="H663" s="59">
        <v>0</v>
      </c>
      <c r="I663" s="59">
        <v>0</v>
      </c>
      <c r="J663" s="59">
        <v>0</v>
      </c>
      <c r="K663" s="59">
        <v>0</v>
      </c>
      <c r="L663" s="59">
        <v>0</v>
      </c>
      <c r="M663" s="59">
        <v>0</v>
      </c>
      <c r="N663" s="59">
        <v>0</v>
      </c>
      <c r="O663" s="59">
        <v>0</v>
      </c>
      <c r="P663" s="59">
        <v>0</v>
      </c>
      <c r="Q663" s="59">
        <v>0</v>
      </c>
      <c r="R663" s="59">
        <v>0</v>
      </c>
      <c r="S663" s="90"/>
      <c r="T663" s="90"/>
      <c r="U663" s="91"/>
      <c r="V663" s="90"/>
      <c r="W663" s="90"/>
      <c r="X663" s="90"/>
    </row>
    <row r="664" spans="1:24" ht="13.2" x14ac:dyDescent="0.25">
      <c r="A664" s="59" t="s">
        <v>4577</v>
      </c>
      <c r="B664" s="59" t="s">
        <v>6030</v>
      </c>
      <c r="C664" s="59" t="s">
        <v>6039</v>
      </c>
      <c r="D664" s="59" t="s">
        <v>127</v>
      </c>
      <c r="E664" s="59">
        <v>0</v>
      </c>
      <c r="F664" s="59">
        <v>0</v>
      </c>
      <c r="G664" s="59">
        <v>0</v>
      </c>
      <c r="H664" s="59">
        <v>0</v>
      </c>
      <c r="I664" s="59">
        <v>0</v>
      </c>
      <c r="J664" s="59">
        <v>0</v>
      </c>
      <c r="K664" s="59">
        <v>0</v>
      </c>
      <c r="L664" s="59">
        <v>0</v>
      </c>
      <c r="M664" s="59">
        <v>0</v>
      </c>
      <c r="N664" s="59">
        <v>0</v>
      </c>
      <c r="O664" s="59">
        <v>0</v>
      </c>
      <c r="P664" s="59">
        <v>0</v>
      </c>
      <c r="Q664" s="59">
        <v>0</v>
      </c>
      <c r="R664" s="59">
        <v>0</v>
      </c>
      <c r="S664" s="90"/>
      <c r="T664" s="90"/>
      <c r="U664" s="91"/>
      <c r="V664" s="90"/>
      <c r="W664" s="90"/>
      <c r="X664" s="90"/>
    </row>
    <row r="665" spans="1:24" ht="13.2" x14ac:dyDescent="0.25">
      <c r="A665" s="59" t="s">
        <v>4578</v>
      </c>
      <c r="B665" s="59" t="s">
        <v>6030</v>
      </c>
      <c r="C665" s="59" t="s">
        <v>6040</v>
      </c>
      <c r="D665" s="59" t="s">
        <v>127</v>
      </c>
      <c r="E665" s="59">
        <v>0</v>
      </c>
      <c r="F665" s="59">
        <v>0</v>
      </c>
      <c r="G665" s="59">
        <v>0</v>
      </c>
      <c r="H665" s="59">
        <v>0</v>
      </c>
      <c r="I665" s="59">
        <v>0</v>
      </c>
      <c r="J665" s="59">
        <v>0</v>
      </c>
      <c r="K665" s="59">
        <v>0</v>
      </c>
      <c r="L665" s="59">
        <v>0</v>
      </c>
      <c r="M665" s="59">
        <v>0</v>
      </c>
      <c r="N665" s="59">
        <v>0</v>
      </c>
      <c r="O665" s="59">
        <v>0</v>
      </c>
      <c r="P665" s="59">
        <v>0</v>
      </c>
      <c r="Q665" s="59">
        <v>0</v>
      </c>
      <c r="R665" s="59">
        <v>0</v>
      </c>
      <c r="S665" s="90"/>
      <c r="T665" s="90"/>
      <c r="U665" s="91"/>
      <c r="V665" s="90"/>
      <c r="W665" s="90"/>
      <c r="X665" s="90"/>
    </row>
    <row r="666" spans="1:24" ht="13.2" x14ac:dyDescent="0.25">
      <c r="A666" s="59" t="s">
        <v>4579</v>
      </c>
      <c r="B666" s="59" t="s">
        <v>6030</v>
      </c>
      <c r="C666" s="59" t="s">
        <v>6041</v>
      </c>
      <c r="D666" s="59" t="s">
        <v>127</v>
      </c>
      <c r="E666" s="59">
        <v>0</v>
      </c>
      <c r="F666" s="59">
        <v>0</v>
      </c>
      <c r="G666" s="59">
        <v>0</v>
      </c>
      <c r="H666" s="59">
        <v>0</v>
      </c>
      <c r="I666" s="59">
        <v>0</v>
      </c>
      <c r="J666" s="59">
        <v>0</v>
      </c>
      <c r="K666" s="59">
        <v>0</v>
      </c>
      <c r="L666" s="59">
        <v>0</v>
      </c>
      <c r="M666" s="59">
        <v>0</v>
      </c>
      <c r="N666" s="59">
        <v>0</v>
      </c>
      <c r="O666" s="59">
        <v>0</v>
      </c>
      <c r="P666" s="59">
        <v>0</v>
      </c>
      <c r="Q666" s="59">
        <v>0</v>
      </c>
      <c r="R666" s="59">
        <v>0</v>
      </c>
      <c r="S666" s="90"/>
      <c r="T666" s="90"/>
      <c r="U666" s="91"/>
      <c r="V666" s="90"/>
      <c r="W666" s="90"/>
      <c r="X666" s="90"/>
    </row>
    <row r="667" spans="1:24" ht="13.2" x14ac:dyDescent="0.25">
      <c r="A667" s="59" t="s">
        <v>4580</v>
      </c>
      <c r="B667" s="59" t="s">
        <v>6030</v>
      </c>
      <c r="C667" s="59" t="s">
        <v>6042</v>
      </c>
      <c r="D667" s="59" t="s">
        <v>127</v>
      </c>
      <c r="E667" s="59">
        <v>0</v>
      </c>
      <c r="F667" s="59">
        <v>0</v>
      </c>
      <c r="G667" s="59">
        <v>0</v>
      </c>
      <c r="H667" s="59">
        <v>0</v>
      </c>
      <c r="I667" s="59">
        <v>0</v>
      </c>
      <c r="J667" s="59">
        <v>0</v>
      </c>
      <c r="K667" s="59">
        <v>0</v>
      </c>
      <c r="L667" s="59">
        <v>0</v>
      </c>
      <c r="M667" s="59">
        <v>0</v>
      </c>
      <c r="N667" s="59">
        <v>0</v>
      </c>
      <c r="O667" s="59">
        <v>0</v>
      </c>
      <c r="P667" s="59">
        <v>0</v>
      </c>
      <c r="Q667" s="59">
        <v>0</v>
      </c>
      <c r="R667" s="59">
        <v>0</v>
      </c>
      <c r="S667" s="90"/>
      <c r="T667" s="90"/>
      <c r="U667" s="91"/>
      <c r="V667" s="90"/>
      <c r="W667" s="90"/>
      <c r="X667" s="90"/>
    </row>
    <row r="668" spans="1:24" ht="13.2" x14ac:dyDescent="0.25">
      <c r="A668" s="59" t="s">
        <v>4581</v>
      </c>
      <c r="B668" s="59" t="s">
        <v>6030</v>
      </c>
      <c r="C668" s="59" t="s">
        <v>6043</v>
      </c>
      <c r="D668" s="59" t="s">
        <v>127</v>
      </c>
      <c r="E668" s="59">
        <v>0</v>
      </c>
      <c r="F668" s="59">
        <v>0</v>
      </c>
      <c r="G668" s="59">
        <v>0</v>
      </c>
      <c r="H668" s="59">
        <v>0</v>
      </c>
      <c r="I668" s="59">
        <v>0</v>
      </c>
      <c r="J668" s="59">
        <v>0</v>
      </c>
      <c r="K668" s="59">
        <v>0</v>
      </c>
      <c r="L668" s="59">
        <v>0</v>
      </c>
      <c r="M668" s="59">
        <v>0</v>
      </c>
      <c r="N668" s="59">
        <v>0</v>
      </c>
      <c r="O668" s="59">
        <v>0</v>
      </c>
      <c r="P668" s="59">
        <v>0</v>
      </c>
      <c r="Q668" s="59">
        <v>0</v>
      </c>
      <c r="R668" s="59">
        <v>0</v>
      </c>
      <c r="S668" s="90"/>
      <c r="T668" s="90"/>
      <c r="U668" s="91"/>
      <c r="V668" s="90"/>
      <c r="W668" s="90"/>
      <c r="X668" s="90"/>
    </row>
    <row r="669" spans="1:24" ht="13.2" x14ac:dyDescent="0.25">
      <c r="A669" s="59" t="s">
        <v>4582</v>
      </c>
      <c r="B669" s="59" t="s">
        <v>6030</v>
      </c>
      <c r="C669" s="59" t="s">
        <v>6017</v>
      </c>
      <c r="D669" s="59" t="s">
        <v>127</v>
      </c>
      <c r="E669" s="59">
        <v>0</v>
      </c>
      <c r="F669" s="59">
        <v>0</v>
      </c>
      <c r="G669" s="59">
        <v>0</v>
      </c>
      <c r="H669" s="59">
        <v>0</v>
      </c>
      <c r="I669" s="59">
        <v>0</v>
      </c>
      <c r="J669" s="59">
        <v>0</v>
      </c>
      <c r="K669" s="59">
        <v>0</v>
      </c>
      <c r="L669" s="59">
        <v>0</v>
      </c>
      <c r="M669" s="59">
        <v>0</v>
      </c>
      <c r="N669" s="59">
        <v>0</v>
      </c>
      <c r="O669" s="59">
        <v>0</v>
      </c>
      <c r="P669" s="59">
        <v>0</v>
      </c>
      <c r="Q669" s="59">
        <v>0</v>
      </c>
      <c r="R669" s="59">
        <v>0</v>
      </c>
      <c r="S669" s="90"/>
      <c r="T669" s="90"/>
      <c r="U669" s="91"/>
      <c r="V669" s="90"/>
      <c r="W669" s="90"/>
      <c r="X669" s="90"/>
    </row>
    <row r="670" spans="1:24" ht="13.2" x14ac:dyDescent="0.25">
      <c r="A670" s="59" t="s">
        <v>4583</v>
      </c>
      <c r="B670" s="59" t="s">
        <v>6030</v>
      </c>
      <c r="C670" s="59" t="s">
        <v>6044</v>
      </c>
      <c r="D670" s="59" t="s">
        <v>127</v>
      </c>
      <c r="E670" s="59">
        <v>0</v>
      </c>
      <c r="F670" s="59">
        <v>0</v>
      </c>
      <c r="G670" s="59">
        <v>0</v>
      </c>
      <c r="H670" s="59">
        <v>0</v>
      </c>
      <c r="I670" s="59">
        <v>0</v>
      </c>
      <c r="J670" s="59">
        <v>0</v>
      </c>
      <c r="K670" s="59">
        <v>0</v>
      </c>
      <c r="L670" s="59">
        <v>0</v>
      </c>
      <c r="M670" s="59">
        <v>0</v>
      </c>
      <c r="N670" s="59">
        <v>0</v>
      </c>
      <c r="O670" s="59">
        <v>0</v>
      </c>
      <c r="P670" s="59">
        <v>0</v>
      </c>
      <c r="Q670" s="59">
        <v>0</v>
      </c>
      <c r="R670" s="59">
        <v>0</v>
      </c>
      <c r="S670" s="90"/>
      <c r="T670" s="90"/>
      <c r="U670" s="91"/>
      <c r="V670" s="90"/>
      <c r="W670" s="90"/>
      <c r="X670" s="90"/>
    </row>
    <row r="671" spans="1:24" ht="13.2" x14ac:dyDescent="0.25">
      <c r="A671" s="59" t="s">
        <v>4584</v>
      </c>
      <c r="B671" s="59" t="s">
        <v>6030</v>
      </c>
      <c r="C671" s="59" t="s">
        <v>6019</v>
      </c>
      <c r="D671" s="59" t="s">
        <v>127</v>
      </c>
      <c r="E671" s="59">
        <v>0</v>
      </c>
      <c r="F671" s="59">
        <v>0</v>
      </c>
      <c r="G671" s="59">
        <v>0</v>
      </c>
      <c r="H671" s="59">
        <v>0</v>
      </c>
      <c r="I671" s="59">
        <v>0</v>
      </c>
      <c r="J671" s="59">
        <v>0</v>
      </c>
      <c r="K671" s="59">
        <v>0</v>
      </c>
      <c r="L671" s="59">
        <v>0</v>
      </c>
      <c r="M671" s="59">
        <v>0</v>
      </c>
      <c r="N671" s="59">
        <v>0</v>
      </c>
      <c r="O671" s="59">
        <v>0</v>
      </c>
      <c r="P671" s="59">
        <v>0</v>
      </c>
      <c r="Q671" s="59">
        <v>0</v>
      </c>
      <c r="R671" s="59">
        <v>0</v>
      </c>
      <c r="S671" s="90"/>
      <c r="T671" s="90"/>
      <c r="U671" s="91"/>
      <c r="V671" s="90"/>
      <c r="W671" s="90"/>
      <c r="X671" s="90"/>
    </row>
    <row r="672" spans="1:24" ht="13.2" x14ac:dyDescent="0.25">
      <c r="A672" s="59" t="s">
        <v>4585</v>
      </c>
      <c r="B672" s="59" t="s">
        <v>6030</v>
      </c>
      <c r="C672" s="59" t="s">
        <v>6045</v>
      </c>
      <c r="D672" s="59" t="s">
        <v>127</v>
      </c>
      <c r="E672" s="59">
        <v>0</v>
      </c>
      <c r="F672" s="59">
        <v>0</v>
      </c>
      <c r="G672" s="59">
        <v>0</v>
      </c>
      <c r="H672" s="59">
        <v>0</v>
      </c>
      <c r="I672" s="59">
        <v>0</v>
      </c>
      <c r="J672" s="59">
        <v>0</v>
      </c>
      <c r="K672" s="59">
        <v>0</v>
      </c>
      <c r="L672" s="59">
        <v>0</v>
      </c>
      <c r="M672" s="59">
        <v>0</v>
      </c>
      <c r="N672" s="59">
        <v>0</v>
      </c>
      <c r="O672" s="59">
        <v>0</v>
      </c>
      <c r="P672" s="59">
        <v>0</v>
      </c>
      <c r="Q672" s="59">
        <v>0</v>
      </c>
      <c r="R672" s="59">
        <v>0</v>
      </c>
      <c r="S672" s="90"/>
      <c r="T672" s="90"/>
      <c r="U672" s="91"/>
      <c r="V672" s="90"/>
      <c r="W672" s="90"/>
      <c r="X672" s="90"/>
    </row>
    <row r="673" spans="1:24" ht="13.2" x14ac:dyDescent="0.25">
      <c r="A673" s="59" t="s">
        <v>4586</v>
      </c>
      <c r="B673" s="59" t="s">
        <v>6030</v>
      </c>
      <c r="C673" s="59" t="s">
        <v>6046</v>
      </c>
      <c r="D673" s="59" t="s">
        <v>127</v>
      </c>
      <c r="E673" s="59">
        <v>0</v>
      </c>
      <c r="F673" s="59">
        <v>0</v>
      </c>
      <c r="G673" s="59">
        <v>0</v>
      </c>
      <c r="H673" s="59">
        <v>0</v>
      </c>
      <c r="I673" s="59">
        <v>0</v>
      </c>
      <c r="J673" s="59">
        <v>0</v>
      </c>
      <c r="K673" s="59">
        <v>0</v>
      </c>
      <c r="L673" s="59">
        <v>0</v>
      </c>
      <c r="M673" s="59">
        <v>0</v>
      </c>
      <c r="N673" s="59">
        <v>0</v>
      </c>
      <c r="O673" s="59">
        <v>0</v>
      </c>
      <c r="P673" s="59">
        <v>0</v>
      </c>
      <c r="Q673" s="59">
        <v>0</v>
      </c>
      <c r="R673" s="59">
        <v>0</v>
      </c>
      <c r="S673" s="90"/>
      <c r="T673" s="90"/>
      <c r="U673" s="91"/>
      <c r="V673" s="90"/>
      <c r="W673" s="90"/>
      <c r="X673" s="90"/>
    </row>
    <row r="674" spans="1:24" ht="13.2" x14ac:dyDescent="0.25">
      <c r="A674" s="59" t="s">
        <v>4587</v>
      </c>
      <c r="B674" s="59" t="s">
        <v>6030</v>
      </c>
      <c r="C674" s="59" t="s">
        <v>6047</v>
      </c>
      <c r="D674" s="59" t="s">
        <v>127</v>
      </c>
      <c r="E674" s="59">
        <v>0</v>
      </c>
      <c r="F674" s="59">
        <v>0</v>
      </c>
      <c r="G674" s="59">
        <v>0</v>
      </c>
      <c r="H674" s="59">
        <v>0</v>
      </c>
      <c r="I674" s="59">
        <v>0</v>
      </c>
      <c r="J674" s="59">
        <v>0</v>
      </c>
      <c r="K674" s="59">
        <v>0</v>
      </c>
      <c r="L674" s="59">
        <v>0</v>
      </c>
      <c r="M674" s="59">
        <v>0</v>
      </c>
      <c r="N674" s="59">
        <v>0</v>
      </c>
      <c r="O674" s="59">
        <v>0</v>
      </c>
      <c r="P674" s="59">
        <v>0</v>
      </c>
      <c r="Q674" s="59">
        <v>0</v>
      </c>
      <c r="R674" s="59">
        <v>0</v>
      </c>
      <c r="S674" s="90"/>
      <c r="T674" s="90"/>
      <c r="U674" s="91"/>
      <c r="V674" s="90"/>
      <c r="W674" s="90"/>
      <c r="X674" s="90"/>
    </row>
    <row r="675" spans="1:24" ht="13.2" x14ac:dyDescent="0.25">
      <c r="A675" s="59" t="s">
        <v>4588</v>
      </c>
      <c r="B675" s="59" t="s">
        <v>6030</v>
      </c>
      <c r="C675" s="59" t="s">
        <v>6048</v>
      </c>
      <c r="D675" s="59" t="s">
        <v>127</v>
      </c>
      <c r="E675" s="59">
        <v>0</v>
      </c>
      <c r="F675" s="59">
        <v>0</v>
      </c>
      <c r="G675" s="59">
        <v>0</v>
      </c>
      <c r="H675" s="59">
        <v>0</v>
      </c>
      <c r="I675" s="59">
        <v>0</v>
      </c>
      <c r="J675" s="59">
        <v>0</v>
      </c>
      <c r="K675" s="59">
        <v>0</v>
      </c>
      <c r="L675" s="59">
        <v>0</v>
      </c>
      <c r="M675" s="59">
        <v>0</v>
      </c>
      <c r="N675" s="59">
        <v>0</v>
      </c>
      <c r="O675" s="59">
        <v>0</v>
      </c>
      <c r="P675" s="59">
        <v>0</v>
      </c>
      <c r="Q675" s="59">
        <v>0</v>
      </c>
      <c r="R675" s="59">
        <v>0</v>
      </c>
      <c r="S675" s="90"/>
      <c r="T675" s="90"/>
      <c r="U675" s="91"/>
      <c r="V675" s="90"/>
      <c r="W675" s="90"/>
      <c r="X675" s="90"/>
    </row>
    <row r="676" spans="1:24" ht="13.2" x14ac:dyDescent="0.25">
      <c r="A676" s="59" t="s">
        <v>4589</v>
      </c>
      <c r="B676" s="59" t="s">
        <v>6030</v>
      </c>
      <c r="C676" s="59" t="s">
        <v>6049</v>
      </c>
      <c r="D676" s="59" t="s">
        <v>127</v>
      </c>
      <c r="E676" s="59">
        <v>0</v>
      </c>
      <c r="F676" s="59">
        <v>0</v>
      </c>
      <c r="G676" s="59">
        <v>0</v>
      </c>
      <c r="H676" s="59">
        <v>0</v>
      </c>
      <c r="I676" s="59">
        <v>0</v>
      </c>
      <c r="J676" s="59">
        <v>0</v>
      </c>
      <c r="K676" s="59">
        <v>0</v>
      </c>
      <c r="L676" s="59">
        <v>0</v>
      </c>
      <c r="M676" s="59">
        <v>0</v>
      </c>
      <c r="N676" s="59">
        <v>0</v>
      </c>
      <c r="O676" s="59">
        <v>0</v>
      </c>
      <c r="P676" s="59">
        <v>0</v>
      </c>
      <c r="Q676" s="59">
        <v>0</v>
      </c>
      <c r="R676" s="59">
        <v>0</v>
      </c>
      <c r="S676" s="90"/>
      <c r="T676" s="90"/>
      <c r="U676" s="91"/>
      <c r="V676" s="90"/>
      <c r="W676" s="90"/>
      <c r="X676" s="90"/>
    </row>
    <row r="677" spans="1:24" ht="13.2" x14ac:dyDescent="0.25">
      <c r="A677" s="59" t="s">
        <v>4590</v>
      </c>
      <c r="B677" s="59" t="s">
        <v>6030</v>
      </c>
      <c r="C677" s="59" t="s">
        <v>6050</v>
      </c>
      <c r="D677" s="59" t="s">
        <v>127</v>
      </c>
      <c r="E677" s="59">
        <v>573</v>
      </c>
      <c r="F677" s="59">
        <v>573</v>
      </c>
      <c r="G677" s="59">
        <v>573</v>
      </c>
      <c r="H677" s="59">
        <v>573</v>
      </c>
      <c r="I677" s="59">
        <v>573</v>
      </c>
      <c r="J677" s="59">
        <v>573</v>
      </c>
      <c r="K677" s="59">
        <v>573</v>
      </c>
      <c r="L677" s="59">
        <v>573</v>
      </c>
      <c r="M677" s="59">
        <v>573</v>
      </c>
      <c r="N677" s="59">
        <v>573</v>
      </c>
      <c r="O677" s="59">
        <v>573</v>
      </c>
      <c r="P677" s="59">
        <v>573</v>
      </c>
      <c r="Q677" s="59">
        <v>573</v>
      </c>
      <c r="R677" s="59">
        <v>573152</v>
      </c>
      <c r="S677" s="90"/>
      <c r="T677" s="90"/>
      <c r="U677" s="91"/>
      <c r="V677" s="90"/>
      <c r="W677" s="90"/>
      <c r="X677" s="90"/>
    </row>
    <row r="678" spans="1:24" ht="13.2" x14ac:dyDescent="0.25">
      <c r="A678" s="59" t="s">
        <v>4591</v>
      </c>
      <c r="B678" s="59" t="s">
        <v>6030</v>
      </c>
      <c r="C678" s="59" t="s">
        <v>6051</v>
      </c>
      <c r="D678" s="59" t="s">
        <v>127</v>
      </c>
      <c r="E678" s="59">
        <v>0</v>
      </c>
      <c r="F678" s="59">
        <v>0</v>
      </c>
      <c r="G678" s="59">
        <v>0</v>
      </c>
      <c r="H678" s="59">
        <v>0</v>
      </c>
      <c r="I678" s="59">
        <v>0</v>
      </c>
      <c r="J678" s="59">
        <v>0</v>
      </c>
      <c r="K678" s="59">
        <v>0</v>
      </c>
      <c r="L678" s="59">
        <v>0</v>
      </c>
      <c r="M678" s="59">
        <v>0</v>
      </c>
      <c r="N678" s="59">
        <v>0</v>
      </c>
      <c r="O678" s="59">
        <v>0</v>
      </c>
      <c r="P678" s="59">
        <v>0</v>
      </c>
      <c r="Q678" s="59">
        <v>0</v>
      </c>
      <c r="R678" s="59">
        <v>0</v>
      </c>
      <c r="S678" s="90"/>
      <c r="T678" s="90"/>
      <c r="U678" s="91"/>
      <c r="V678" s="90"/>
      <c r="W678" s="90"/>
      <c r="X678" s="90"/>
    </row>
    <row r="679" spans="1:24" ht="13.2" x14ac:dyDescent="0.25">
      <c r="A679" s="59" t="s">
        <v>4592</v>
      </c>
      <c r="B679" s="59" t="s">
        <v>6030</v>
      </c>
      <c r="C679" s="59" t="s">
        <v>6052</v>
      </c>
      <c r="D679" s="59" t="s">
        <v>127</v>
      </c>
      <c r="E679" s="59">
        <v>0</v>
      </c>
      <c r="F679" s="59">
        <v>0</v>
      </c>
      <c r="G679" s="59">
        <v>0</v>
      </c>
      <c r="H679" s="59">
        <v>0</v>
      </c>
      <c r="I679" s="59">
        <v>0</v>
      </c>
      <c r="J679" s="59">
        <v>0</v>
      </c>
      <c r="K679" s="59">
        <v>0</v>
      </c>
      <c r="L679" s="59">
        <v>0</v>
      </c>
      <c r="M679" s="59">
        <v>0</v>
      </c>
      <c r="N679" s="59">
        <v>0</v>
      </c>
      <c r="O679" s="59">
        <v>0</v>
      </c>
      <c r="P679" s="59">
        <v>0</v>
      </c>
      <c r="Q679" s="59">
        <v>0</v>
      </c>
      <c r="R679" s="59">
        <v>0</v>
      </c>
      <c r="S679" s="90"/>
      <c r="T679" s="90"/>
      <c r="U679" s="91"/>
      <c r="V679" s="90"/>
      <c r="W679" s="90"/>
      <c r="X679" s="90"/>
    </row>
    <row r="680" spans="1:24" ht="13.2" x14ac:dyDescent="0.25">
      <c r="A680" s="59" t="s">
        <v>4593</v>
      </c>
      <c r="B680" s="59" t="s">
        <v>6030</v>
      </c>
      <c r="C680" s="59" t="s">
        <v>6053</v>
      </c>
      <c r="D680" s="59" t="s">
        <v>127</v>
      </c>
      <c r="E680" s="59">
        <v>0</v>
      </c>
      <c r="F680" s="59">
        <v>0</v>
      </c>
      <c r="G680" s="59">
        <v>0</v>
      </c>
      <c r="H680" s="59">
        <v>0</v>
      </c>
      <c r="I680" s="59">
        <v>0</v>
      </c>
      <c r="J680" s="59">
        <v>0</v>
      </c>
      <c r="K680" s="59">
        <v>0</v>
      </c>
      <c r="L680" s="59">
        <v>0</v>
      </c>
      <c r="M680" s="59">
        <v>0</v>
      </c>
      <c r="N680" s="59">
        <v>0</v>
      </c>
      <c r="O680" s="59">
        <v>0</v>
      </c>
      <c r="P680" s="59">
        <v>0</v>
      </c>
      <c r="Q680" s="59">
        <v>0</v>
      </c>
      <c r="R680" s="59">
        <v>0</v>
      </c>
      <c r="S680" s="90"/>
      <c r="T680" s="90"/>
      <c r="U680" s="91"/>
      <c r="V680" s="90"/>
      <c r="W680" s="90"/>
      <c r="X680" s="90"/>
    </row>
    <row r="681" spans="1:24" ht="13.2" x14ac:dyDescent="0.25">
      <c r="A681" s="59" t="s">
        <v>4594</v>
      </c>
      <c r="B681" s="59" t="s">
        <v>6030</v>
      </c>
      <c r="C681" s="59" t="s">
        <v>6054</v>
      </c>
      <c r="D681" s="59" t="s">
        <v>127</v>
      </c>
      <c r="E681" s="59">
        <v>0</v>
      </c>
      <c r="F681" s="59">
        <v>0</v>
      </c>
      <c r="G681" s="59">
        <v>0</v>
      </c>
      <c r="H681" s="59">
        <v>0</v>
      </c>
      <c r="I681" s="59">
        <v>0</v>
      </c>
      <c r="J681" s="59">
        <v>0</v>
      </c>
      <c r="K681" s="59">
        <v>0</v>
      </c>
      <c r="L681" s="59">
        <v>0</v>
      </c>
      <c r="M681" s="59">
        <v>0</v>
      </c>
      <c r="N681" s="59">
        <v>0</v>
      </c>
      <c r="O681" s="59">
        <v>0</v>
      </c>
      <c r="P681" s="59">
        <v>0</v>
      </c>
      <c r="Q681" s="59">
        <v>0</v>
      </c>
      <c r="R681" s="59">
        <v>0</v>
      </c>
      <c r="S681" s="90"/>
      <c r="T681" s="90"/>
      <c r="U681" s="91"/>
      <c r="V681" s="90"/>
      <c r="W681" s="90"/>
      <c r="X681" s="90"/>
    </row>
    <row r="682" spans="1:24" ht="13.2" x14ac:dyDescent="0.25">
      <c r="A682" s="59" t="s">
        <v>4595</v>
      </c>
      <c r="B682" s="59" t="s">
        <v>6030</v>
      </c>
      <c r="C682" s="59" t="s">
        <v>6055</v>
      </c>
      <c r="D682" s="59" t="s">
        <v>127</v>
      </c>
      <c r="E682" s="59">
        <v>0</v>
      </c>
      <c r="F682" s="59">
        <v>0</v>
      </c>
      <c r="G682" s="59">
        <v>0</v>
      </c>
      <c r="H682" s="59">
        <v>0</v>
      </c>
      <c r="I682" s="59">
        <v>0</v>
      </c>
      <c r="J682" s="59">
        <v>0</v>
      </c>
      <c r="K682" s="59">
        <v>0</v>
      </c>
      <c r="L682" s="59">
        <v>0</v>
      </c>
      <c r="M682" s="59">
        <v>0</v>
      </c>
      <c r="N682" s="59">
        <v>0</v>
      </c>
      <c r="O682" s="59">
        <v>0</v>
      </c>
      <c r="P682" s="59">
        <v>0</v>
      </c>
      <c r="Q682" s="59">
        <v>0</v>
      </c>
      <c r="R682" s="59">
        <v>0</v>
      </c>
      <c r="S682" s="90"/>
      <c r="T682" s="90"/>
      <c r="U682" s="91"/>
      <c r="V682" s="90"/>
      <c r="W682" s="90"/>
      <c r="X682" s="90"/>
    </row>
    <row r="683" spans="1:24" ht="13.2" x14ac:dyDescent="0.25">
      <c r="A683" s="59" t="s">
        <v>4596</v>
      </c>
      <c r="B683" s="59" t="s">
        <v>6030</v>
      </c>
      <c r="C683" s="59" t="s">
        <v>6056</v>
      </c>
      <c r="D683" s="59" t="s">
        <v>127</v>
      </c>
      <c r="E683" s="59">
        <v>0</v>
      </c>
      <c r="F683" s="59">
        <v>0</v>
      </c>
      <c r="G683" s="59">
        <v>0</v>
      </c>
      <c r="H683" s="59">
        <v>0</v>
      </c>
      <c r="I683" s="59">
        <v>165962</v>
      </c>
      <c r="J683" s="59">
        <v>150905</v>
      </c>
      <c r="K683" s="59">
        <v>151398</v>
      </c>
      <c r="L683" s="59">
        <v>150193</v>
      </c>
      <c r="M683" s="59">
        <v>150631</v>
      </c>
      <c r="N683" s="59">
        <v>150651</v>
      </c>
      <c r="O683" s="59">
        <v>160146</v>
      </c>
      <c r="P683" s="59">
        <v>160939</v>
      </c>
      <c r="Q683" s="59">
        <v>163270</v>
      </c>
      <c r="R683" s="59">
        <v>110205017</v>
      </c>
      <c r="S683" s="90"/>
      <c r="T683" s="90"/>
      <c r="U683" s="91"/>
      <c r="V683" s="90"/>
      <c r="W683" s="90"/>
      <c r="X683" s="90"/>
    </row>
    <row r="684" spans="1:24" ht="13.2" x14ac:dyDescent="0.25">
      <c r="A684" s="59" t="s">
        <v>4597</v>
      </c>
      <c r="B684" s="59" t="s">
        <v>6030</v>
      </c>
      <c r="C684" s="59" t="s">
        <v>6057</v>
      </c>
      <c r="D684" s="59" t="s">
        <v>127</v>
      </c>
      <c r="E684" s="59">
        <v>0</v>
      </c>
      <c r="F684" s="59">
        <v>0</v>
      </c>
      <c r="G684" s="59">
        <v>0</v>
      </c>
      <c r="H684" s="59">
        <v>0</v>
      </c>
      <c r="I684" s="59">
        <v>0</v>
      </c>
      <c r="J684" s="59">
        <v>0</v>
      </c>
      <c r="K684" s="59">
        <v>0</v>
      </c>
      <c r="L684" s="59">
        <v>0</v>
      </c>
      <c r="M684" s="59">
        <v>0</v>
      </c>
      <c r="N684" s="59">
        <v>0</v>
      </c>
      <c r="O684" s="59">
        <v>0</v>
      </c>
      <c r="P684" s="59">
        <v>0</v>
      </c>
      <c r="Q684" s="59">
        <v>0</v>
      </c>
      <c r="R684" s="59">
        <v>0</v>
      </c>
      <c r="S684" s="90"/>
      <c r="T684" s="90"/>
      <c r="U684" s="91"/>
      <c r="V684" s="90"/>
      <c r="W684" s="90"/>
      <c r="X684" s="90"/>
    </row>
    <row r="685" spans="1:24" ht="13.2" x14ac:dyDescent="0.25">
      <c r="A685" s="59" t="s">
        <v>4598</v>
      </c>
      <c r="B685" s="59" t="s">
        <v>6058</v>
      </c>
      <c r="C685" s="59" t="s">
        <v>6059</v>
      </c>
      <c r="D685" s="59" t="s">
        <v>127</v>
      </c>
      <c r="E685" s="59">
        <v>0</v>
      </c>
      <c r="F685" s="59">
        <v>0</v>
      </c>
      <c r="G685" s="59">
        <v>0</v>
      </c>
      <c r="H685" s="59">
        <v>0</v>
      </c>
      <c r="I685" s="59">
        <v>0</v>
      </c>
      <c r="J685" s="59">
        <v>0</v>
      </c>
      <c r="K685" s="59">
        <v>0</v>
      </c>
      <c r="L685" s="59">
        <v>0</v>
      </c>
      <c r="M685" s="59">
        <v>0</v>
      </c>
      <c r="N685" s="59">
        <v>0</v>
      </c>
      <c r="O685" s="59">
        <v>0</v>
      </c>
      <c r="P685" s="59">
        <v>0</v>
      </c>
      <c r="Q685" s="59">
        <v>0</v>
      </c>
      <c r="R685" s="59">
        <v>0</v>
      </c>
      <c r="S685" s="90"/>
      <c r="T685" s="90"/>
      <c r="U685" s="91"/>
      <c r="V685" s="90"/>
      <c r="W685" s="90"/>
      <c r="X685" s="90"/>
    </row>
    <row r="686" spans="1:24" ht="13.2" x14ac:dyDescent="0.25">
      <c r="A686" s="59" t="s">
        <v>4599</v>
      </c>
      <c r="B686" s="59" t="s">
        <v>6058</v>
      </c>
      <c r="C686" s="59" t="s">
        <v>6060</v>
      </c>
      <c r="D686" s="59" t="s">
        <v>127</v>
      </c>
      <c r="E686" s="59">
        <v>0</v>
      </c>
      <c r="F686" s="59">
        <v>0</v>
      </c>
      <c r="G686" s="59">
        <v>0</v>
      </c>
      <c r="H686" s="59">
        <v>0</v>
      </c>
      <c r="I686" s="59">
        <v>0</v>
      </c>
      <c r="J686" s="59">
        <v>0</v>
      </c>
      <c r="K686" s="59">
        <v>0</v>
      </c>
      <c r="L686" s="59">
        <v>0</v>
      </c>
      <c r="M686" s="59">
        <v>0</v>
      </c>
      <c r="N686" s="59">
        <v>0</v>
      </c>
      <c r="O686" s="59">
        <v>0</v>
      </c>
      <c r="P686" s="59">
        <v>0</v>
      </c>
      <c r="Q686" s="59">
        <v>0</v>
      </c>
      <c r="R686" s="59">
        <v>0</v>
      </c>
      <c r="S686" s="90"/>
      <c r="T686" s="90"/>
      <c r="U686" s="91"/>
      <c r="V686" s="90"/>
      <c r="W686" s="90"/>
      <c r="X686" s="90"/>
    </row>
    <row r="687" spans="1:24" ht="13.2" x14ac:dyDescent="0.25">
      <c r="A687" s="59" t="s">
        <v>4600</v>
      </c>
      <c r="B687" s="59" t="s">
        <v>6058</v>
      </c>
      <c r="C687" s="59" t="s">
        <v>6061</v>
      </c>
      <c r="D687" s="59" t="s">
        <v>127</v>
      </c>
      <c r="E687" s="59">
        <v>0</v>
      </c>
      <c r="F687" s="59">
        <v>0</v>
      </c>
      <c r="G687" s="59">
        <v>0</v>
      </c>
      <c r="H687" s="59">
        <v>0</v>
      </c>
      <c r="I687" s="59">
        <v>0</v>
      </c>
      <c r="J687" s="59">
        <v>0</v>
      </c>
      <c r="K687" s="59">
        <v>0</v>
      </c>
      <c r="L687" s="59">
        <v>0</v>
      </c>
      <c r="M687" s="59">
        <v>0</v>
      </c>
      <c r="N687" s="59">
        <v>0</v>
      </c>
      <c r="O687" s="59">
        <v>0</v>
      </c>
      <c r="P687" s="59">
        <v>0</v>
      </c>
      <c r="Q687" s="59">
        <v>0</v>
      </c>
      <c r="R687" s="59">
        <v>0</v>
      </c>
      <c r="S687" s="90"/>
      <c r="T687" s="90"/>
      <c r="U687" s="91"/>
      <c r="V687" s="90"/>
      <c r="W687" s="90"/>
      <c r="X687" s="90"/>
    </row>
    <row r="688" spans="1:24" ht="13.2" x14ac:dyDescent="0.25">
      <c r="A688" s="59" t="s">
        <v>4601</v>
      </c>
      <c r="B688" s="59" t="s">
        <v>6058</v>
      </c>
      <c r="C688" s="59" t="s">
        <v>6062</v>
      </c>
      <c r="D688" s="59" t="s">
        <v>127</v>
      </c>
      <c r="E688" s="59">
        <v>0</v>
      </c>
      <c r="F688" s="59">
        <v>0</v>
      </c>
      <c r="G688" s="59">
        <v>0</v>
      </c>
      <c r="H688" s="59">
        <v>0</v>
      </c>
      <c r="I688" s="59">
        <v>0</v>
      </c>
      <c r="J688" s="59">
        <v>0</v>
      </c>
      <c r="K688" s="59">
        <v>0</v>
      </c>
      <c r="L688" s="59">
        <v>0</v>
      </c>
      <c r="M688" s="59">
        <v>0</v>
      </c>
      <c r="N688" s="59">
        <v>0</v>
      </c>
      <c r="O688" s="59">
        <v>0</v>
      </c>
      <c r="P688" s="59">
        <v>0</v>
      </c>
      <c r="Q688" s="59">
        <v>0</v>
      </c>
      <c r="R688" s="59">
        <v>0</v>
      </c>
      <c r="S688" s="90"/>
      <c r="T688" s="90"/>
      <c r="U688" s="91"/>
      <c r="V688" s="90"/>
      <c r="W688" s="90"/>
      <c r="X688" s="90"/>
    </row>
    <row r="689" spans="1:24" ht="13.2" x14ac:dyDescent="0.25">
      <c r="A689" s="59" t="s">
        <v>4602</v>
      </c>
      <c r="B689" s="59" t="s">
        <v>6058</v>
      </c>
      <c r="C689" s="59" t="s">
        <v>6063</v>
      </c>
      <c r="D689" s="59" t="s">
        <v>127</v>
      </c>
      <c r="E689" s="59">
        <v>0</v>
      </c>
      <c r="F689" s="59">
        <v>0</v>
      </c>
      <c r="G689" s="59">
        <v>0</v>
      </c>
      <c r="H689" s="59">
        <v>0</v>
      </c>
      <c r="I689" s="59">
        <v>0</v>
      </c>
      <c r="J689" s="59">
        <v>0</v>
      </c>
      <c r="K689" s="59">
        <v>0</v>
      </c>
      <c r="L689" s="59">
        <v>0</v>
      </c>
      <c r="M689" s="59">
        <v>0</v>
      </c>
      <c r="N689" s="59">
        <v>0</v>
      </c>
      <c r="O689" s="59">
        <v>0</v>
      </c>
      <c r="P689" s="59">
        <v>0</v>
      </c>
      <c r="Q689" s="59">
        <v>0</v>
      </c>
      <c r="R689" s="59">
        <v>0</v>
      </c>
      <c r="S689" s="90"/>
      <c r="T689" s="90"/>
      <c r="U689" s="91"/>
      <c r="V689" s="90"/>
      <c r="W689" s="90"/>
      <c r="X689" s="90"/>
    </row>
    <row r="690" spans="1:24" ht="13.2" x14ac:dyDescent="0.25">
      <c r="A690" s="59" t="s">
        <v>4603</v>
      </c>
      <c r="B690" s="59" t="s">
        <v>6058</v>
      </c>
      <c r="C690" s="59" t="s">
        <v>6064</v>
      </c>
      <c r="D690" s="59" t="s">
        <v>127</v>
      </c>
      <c r="E690" s="59">
        <v>0</v>
      </c>
      <c r="F690" s="59">
        <v>0</v>
      </c>
      <c r="G690" s="59">
        <v>0</v>
      </c>
      <c r="H690" s="59">
        <v>0</v>
      </c>
      <c r="I690" s="59">
        <v>0</v>
      </c>
      <c r="J690" s="59">
        <v>0</v>
      </c>
      <c r="K690" s="59">
        <v>0</v>
      </c>
      <c r="L690" s="59">
        <v>0</v>
      </c>
      <c r="M690" s="59">
        <v>0</v>
      </c>
      <c r="N690" s="59">
        <v>0</v>
      </c>
      <c r="O690" s="59">
        <v>0</v>
      </c>
      <c r="P690" s="59">
        <v>0</v>
      </c>
      <c r="Q690" s="59">
        <v>0</v>
      </c>
      <c r="R690" s="59">
        <v>0</v>
      </c>
      <c r="S690" s="90"/>
      <c r="T690" s="90"/>
      <c r="U690" s="91"/>
      <c r="V690" s="90"/>
      <c r="W690" s="90"/>
      <c r="X690" s="90"/>
    </row>
    <row r="691" spans="1:24" ht="13.2" x14ac:dyDescent="0.25">
      <c r="A691" s="59" t="s">
        <v>4604</v>
      </c>
      <c r="B691" s="59" t="s">
        <v>6058</v>
      </c>
      <c r="C691" s="59" t="s">
        <v>6065</v>
      </c>
      <c r="D691" s="59" t="s">
        <v>127</v>
      </c>
      <c r="E691" s="59">
        <v>0</v>
      </c>
      <c r="F691" s="59">
        <v>0</v>
      </c>
      <c r="G691" s="59">
        <v>0</v>
      </c>
      <c r="H691" s="59">
        <v>0</v>
      </c>
      <c r="I691" s="59">
        <v>0</v>
      </c>
      <c r="J691" s="59">
        <v>0</v>
      </c>
      <c r="K691" s="59">
        <v>0</v>
      </c>
      <c r="L691" s="59">
        <v>0</v>
      </c>
      <c r="M691" s="59">
        <v>0</v>
      </c>
      <c r="N691" s="59">
        <v>0</v>
      </c>
      <c r="O691" s="59">
        <v>0</v>
      </c>
      <c r="P691" s="59">
        <v>0</v>
      </c>
      <c r="Q691" s="59">
        <v>0</v>
      </c>
      <c r="R691" s="59">
        <v>0</v>
      </c>
      <c r="S691" s="90"/>
      <c r="T691" s="90"/>
      <c r="U691" s="91"/>
      <c r="V691" s="90"/>
      <c r="W691" s="90"/>
      <c r="X691" s="90"/>
    </row>
    <row r="692" spans="1:24" ht="13.2" x14ac:dyDescent="0.25">
      <c r="A692" s="59" t="s">
        <v>4605</v>
      </c>
      <c r="B692" s="59" t="s">
        <v>6058</v>
      </c>
      <c r="C692" s="59" t="s">
        <v>6066</v>
      </c>
      <c r="D692" s="59" t="s">
        <v>127</v>
      </c>
      <c r="E692" s="59">
        <v>0</v>
      </c>
      <c r="F692" s="59">
        <v>0</v>
      </c>
      <c r="G692" s="59">
        <v>0</v>
      </c>
      <c r="H692" s="59">
        <v>0</v>
      </c>
      <c r="I692" s="59">
        <v>0</v>
      </c>
      <c r="J692" s="59">
        <v>0</v>
      </c>
      <c r="K692" s="59">
        <v>0</v>
      </c>
      <c r="L692" s="59">
        <v>0</v>
      </c>
      <c r="M692" s="59">
        <v>0</v>
      </c>
      <c r="N692" s="59">
        <v>0</v>
      </c>
      <c r="O692" s="59">
        <v>0</v>
      </c>
      <c r="P692" s="59">
        <v>0</v>
      </c>
      <c r="Q692" s="59">
        <v>0</v>
      </c>
      <c r="R692" s="59">
        <v>0</v>
      </c>
      <c r="S692" s="90"/>
      <c r="T692" s="90"/>
      <c r="U692" s="91"/>
      <c r="V692" s="90"/>
      <c r="W692" s="90"/>
      <c r="X692" s="90"/>
    </row>
    <row r="693" spans="1:24" ht="13.2" x14ac:dyDescent="0.25">
      <c r="A693" s="59" t="s">
        <v>4606</v>
      </c>
      <c r="B693" s="59" t="s">
        <v>6058</v>
      </c>
      <c r="C693" s="59" t="s">
        <v>6067</v>
      </c>
      <c r="D693" s="59" t="s">
        <v>127</v>
      </c>
      <c r="E693" s="59">
        <v>0</v>
      </c>
      <c r="F693" s="59">
        <v>0</v>
      </c>
      <c r="G693" s="59">
        <v>0</v>
      </c>
      <c r="H693" s="59">
        <v>0</v>
      </c>
      <c r="I693" s="59">
        <v>0</v>
      </c>
      <c r="J693" s="59">
        <v>0</v>
      </c>
      <c r="K693" s="59">
        <v>0</v>
      </c>
      <c r="L693" s="59">
        <v>0</v>
      </c>
      <c r="M693" s="59">
        <v>0</v>
      </c>
      <c r="N693" s="59">
        <v>0</v>
      </c>
      <c r="O693" s="59">
        <v>0</v>
      </c>
      <c r="P693" s="59">
        <v>0</v>
      </c>
      <c r="Q693" s="59">
        <v>0</v>
      </c>
      <c r="R693" s="59">
        <v>0</v>
      </c>
      <c r="S693" s="90"/>
      <c r="T693" s="90"/>
      <c r="U693" s="91"/>
      <c r="V693" s="90"/>
      <c r="W693" s="90"/>
      <c r="X693" s="90"/>
    </row>
    <row r="694" spans="1:24" ht="13.2" x14ac:dyDescent="0.25">
      <c r="A694" s="59" t="s">
        <v>4607</v>
      </c>
      <c r="B694" s="59" t="s">
        <v>6058</v>
      </c>
      <c r="C694" s="59" t="s">
        <v>6068</v>
      </c>
      <c r="D694" s="59" t="s">
        <v>127</v>
      </c>
      <c r="E694" s="59">
        <v>0</v>
      </c>
      <c r="F694" s="59">
        <v>0</v>
      </c>
      <c r="G694" s="59">
        <v>0</v>
      </c>
      <c r="H694" s="59">
        <v>0</v>
      </c>
      <c r="I694" s="59">
        <v>0</v>
      </c>
      <c r="J694" s="59">
        <v>0</v>
      </c>
      <c r="K694" s="59">
        <v>0</v>
      </c>
      <c r="L694" s="59">
        <v>0</v>
      </c>
      <c r="M694" s="59">
        <v>0</v>
      </c>
      <c r="N694" s="59">
        <v>0</v>
      </c>
      <c r="O694" s="59">
        <v>0</v>
      </c>
      <c r="P694" s="59">
        <v>0</v>
      </c>
      <c r="Q694" s="59">
        <v>0</v>
      </c>
      <c r="R694" s="59">
        <v>0</v>
      </c>
      <c r="S694" s="90"/>
      <c r="T694" s="90"/>
      <c r="U694" s="91"/>
      <c r="V694" s="90"/>
      <c r="W694" s="90"/>
      <c r="X694" s="90"/>
    </row>
    <row r="695" spans="1:24" ht="13.2" x14ac:dyDescent="0.25">
      <c r="A695" s="59" t="s">
        <v>4608</v>
      </c>
      <c r="B695" s="59" t="s">
        <v>6058</v>
      </c>
      <c r="C695" s="59" t="s">
        <v>6069</v>
      </c>
      <c r="D695" s="59" t="s">
        <v>127</v>
      </c>
      <c r="E695" s="59">
        <v>0</v>
      </c>
      <c r="F695" s="59">
        <v>0</v>
      </c>
      <c r="G695" s="59">
        <v>0</v>
      </c>
      <c r="H695" s="59">
        <v>0</v>
      </c>
      <c r="I695" s="59">
        <v>0</v>
      </c>
      <c r="J695" s="59">
        <v>0</v>
      </c>
      <c r="K695" s="59">
        <v>0</v>
      </c>
      <c r="L695" s="59">
        <v>0</v>
      </c>
      <c r="M695" s="59">
        <v>0</v>
      </c>
      <c r="N695" s="59">
        <v>0</v>
      </c>
      <c r="O695" s="59">
        <v>0</v>
      </c>
      <c r="P695" s="59">
        <v>0</v>
      </c>
      <c r="Q695" s="59">
        <v>0</v>
      </c>
      <c r="R695" s="59">
        <v>0</v>
      </c>
      <c r="S695" s="90"/>
      <c r="T695" s="90"/>
      <c r="U695" s="91"/>
      <c r="V695" s="90"/>
      <c r="W695" s="90"/>
      <c r="X695" s="90"/>
    </row>
    <row r="696" spans="1:24" ht="13.2" x14ac:dyDescent="0.25">
      <c r="A696" s="59" t="s">
        <v>4609</v>
      </c>
      <c r="B696" s="59" t="s">
        <v>6058</v>
      </c>
      <c r="C696" s="59" t="s">
        <v>6070</v>
      </c>
      <c r="D696" s="59" t="s">
        <v>127</v>
      </c>
      <c r="E696" s="59">
        <v>0</v>
      </c>
      <c r="F696" s="59">
        <v>0</v>
      </c>
      <c r="G696" s="59">
        <v>0</v>
      </c>
      <c r="H696" s="59">
        <v>0</v>
      </c>
      <c r="I696" s="59">
        <v>0</v>
      </c>
      <c r="J696" s="59">
        <v>0</v>
      </c>
      <c r="K696" s="59">
        <v>0</v>
      </c>
      <c r="L696" s="59">
        <v>0</v>
      </c>
      <c r="M696" s="59">
        <v>0</v>
      </c>
      <c r="N696" s="59">
        <v>0</v>
      </c>
      <c r="O696" s="59">
        <v>0</v>
      </c>
      <c r="P696" s="59">
        <v>0</v>
      </c>
      <c r="Q696" s="59">
        <v>0</v>
      </c>
      <c r="R696" s="59">
        <v>0</v>
      </c>
      <c r="S696" s="90"/>
      <c r="T696" s="90"/>
      <c r="U696" s="91"/>
      <c r="V696" s="90"/>
      <c r="W696" s="90"/>
      <c r="X696" s="90"/>
    </row>
    <row r="697" spans="1:24" ht="13.2" x14ac:dyDescent="0.25">
      <c r="A697" s="59" t="s">
        <v>4610</v>
      </c>
      <c r="B697" s="59" t="s">
        <v>6058</v>
      </c>
      <c r="C697" s="59" t="s">
        <v>6071</v>
      </c>
      <c r="D697" s="59" t="s">
        <v>127</v>
      </c>
      <c r="E697" s="59">
        <v>0</v>
      </c>
      <c r="F697" s="59">
        <v>0</v>
      </c>
      <c r="G697" s="59">
        <v>0</v>
      </c>
      <c r="H697" s="59">
        <v>0</v>
      </c>
      <c r="I697" s="59">
        <v>0</v>
      </c>
      <c r="J697" s="59">
        <v>0</v>
      </c>
      <c r="K697" s="59">
        <v>0</v>
      </c>
      <c r="L697" s="59">
        <v>0</v>
      </c>
      <c r="M697" s="59">
        <v>0</v>
      </c>
      <c r="N697" s="59">
        <v>0</v>
      </c>
      <c r="O697" s="59">
        <v>0</v>
      </c>
      <c r="P697" s="59">
        <v>0</v>
      </c>
      <c r="Q697" s="59">
        <v>0</v>
      </c>
      <c r="R697" s="59">
        <v>0</v>
      </c>
      <c r="S697" s="90"/>
      <c r="T697" s="90"/>
      <c r="U697" s="91"/>
      <c r="V697" s="90"/>
      <c r="W697" s="90"/>
      <c r="X697" s="90"/>
    </row>
    <row r="698" spans="1:24" ht="13.2" x14ac:dyDescent="0.25">
      <c r="A698" s="59" t="s">
        <v>4611</v>
      </c>
      <c r="B698" s="59" t="s">
        <v>6058</v>
      </c>
      <c r="C698" s="59" t="s">
        <v>6072</v>
      </c>
      <c r="D698" s="59" t="s">
        <v>127</v>
      </c>
      <c r="E698" s="59">
        <v>0</v>
      </c>
      <c r="F698" s="59">
        <v>0</v>
      </c>
      <c r="G698" s="59">
        <v>0</v>
      </c>
      <c r="H698" s="59">
        <v>0</v>
      </c>
      <c r="I698" s="59">
        <v>0</v>
      </c>
      <c r="J698" s="59">
        <v>0</v>
      </c>
      <c r="K698" s="59">
        <v>0</v>
      </c>
      <c r="L698" s="59">
        <v>0</v>
      </c>
      <c r="M698" s="59">
        <v>0</v>
      </c>
      <c r="N698" s="59">
        <v>0</v>
      </c>
      <c r="O698" s="59">
        <v>0</v>
      </c>
      <c r="P698" s="59">
        <v>0</v>
      </c>
      <c r="Q698" s="59">
        <v>0</v>
      </c>
      <c r="R698" s="59">
        <v>0</v>
      </c>
      <c r="S698" s="90"/>
      <c r="T698" s="90"/>
      <c r="U698" s="91"/>
      <c r="V698" s="90"/>
      <c r="W698" s="90"/>
      <c r="X698" s="90"/>
    </row>
    <row r="699" spans="1:24" ht="13.2" x14ac:dyDescent="0.25">
      <c r="A699" s="59" t="s">
        <v>4612</v>
      </c>
      <c r="B699" s="59" t="s">
        <v>6058</v>
      </c>
      <c r="C699" s="59" t="s">
        <v>6073</v>
      </c>
      <c r="D699" s="59" t="s">
        <v>127</v>
      </c>
      <c r="E699" s="59">
        <v>0</v>
      </c>
      <c r="F699" s="59">
        <v>0</v>
      </c>
      <c r="G699" s="59">
        <v>0</v>
      </c>
      <c r="H699" s="59">
        <v>0</v>
      </c>
      <c r="I699" s="59">
        <v>0</v>
      </c>
      <c r="J699" s="59">
        <v>0</v>
      </c>
      <c r="K699" s="59">
        <v>0</v>
      </c>
      <c r="L699" s="59">
        <v>0</v>
      </c>
      <c r="M699" s="59">
        <v>0</v>
      </c>
      <c r="N699" s="59">
        <v>0</v>
      </c>
      <c r="O699" s="59">
        <v>0</v>
      </c>
      <c r="P699" s="59">
        <v>0</v>
      </c>
      <c r="Q699" s="59">
        <v>0</v>
      </c>
      <c r="R699" s="59">
        <v>0</v>
      </c>
      <c r="S699" s="90"/>
      <c r="T699" s="90"/>
      <c r="U699" s="91"/>
      <c r="V699" s="90"/>
      <c r="W699" s="90"/>
      <c r="X699" s="90"/>
    </row>
    <row r="700" spans="1:24" ht="13.2" x14ac:dyDescent="0.25">
      <c r="A700" s="59" t="s">
        <v>4613</v>
      </c>
      <c r="B700" s="59" t="s">
        <v>6058</v>
      </c>
      <c r="C700" s="59" t="s">
        <v>6074</v>
      </c>
      <c r="D700" s="59" t="s">
        <v>127</v>
      </c>
      <c r="E700" s="59">
        <v>0</v>
      </c>
      <c r="F700" s="59">
        <v>0</v>
      </c>
      <c r="G700" s="59">
        <v>0</v>
      </c>
      <c r="H700" s="59">
        <v>0</v>
      </c>
      <c r="I700" s="59">
        <v>0</v>
      </c>
      <c r="J700" s="59">
        <v>0</v>
      </c>
      <c r="K700" s="59">
        <v>0</v>
      </c>
      <c r="L700" s="59">
        <v>0</v>
      </c>
      <c r="M700" s="59">
        <v>0</v>
      </c>
      <c r="N700" s="59">
        <v>0</v>
      </c>
      <c r="O700" s="59">
        <v>0</v>
      </c>
      <c r="P700" s="59">
        <v>0</v>
      </c>
      <c r="Q700" s="59">
        <v>0</v>
      </c>
      <c r="R700" s="59">
        <v>0</v>
      </c>
      <c r="S700" s="90"/>
      <c r="T700" s="90"/>
      <c r="U700" s="91"/>
      <c r="V700" s="90"/>
      <c r="W700" s="90"/>
      <c r="X700" s="90"/>
    </row>
    <row r="701" spans="1:24" ht="13.2" x14ac:dyDescent="0.25">
      <c r="A701" s="59" t="s">
        <v>4614</v>
      </c>
      <c r="B701" s="59" t="s">
        <v>6058</v>
      </c>
      <c r="C701" s="59" t="s">
        <v>6075</v>
      </c>
      <c r="D701" s="59" t="s">
        <v>127</v>
      </c>
      <c r="E701" s="59">
        <v>0</v>
      </c>
      <c r="F701" s="59">
        <v>0</v>
      </c>
      <c r="G701" s="59">
        <v>0</v>
      </c>
      <c r="H701" s="59">
        <v>0</v>
      </c>
      <c r="I701" s="59">
        <v>0</v>
      </c>
      <c r="J701" s="59">
        <v>0</v>
      </c>
      <c r="K701" s="59">
        <v>0</v>
      </c>
      <c r="L701" s="59">
        <v>0</v>
      </c>
      <c r="M701" s="59">
        <v>0</v>
      </c>
      <c r="N701" s="59">
        <v>0</v>
      </c>
      <c r="O701" s="59">
        <v>0</v>
      </c>
      <c r="P701" s="59">
        <v>0</v>
      </c>
      <c r="Q701" s="59">
        <v>0</v>
      </c>
      <c r="R701" s="59">
        <v>0</v>
      </c>
      <c r="S701" s="90"/>
      <c r="T701" s="90"/>
      <c r="U701" s="91"/>
      <c r="V701" s="90"/>
      <c r="W701" s="90"/>
      <c r="X701" s="90"/>
    </row>
    <row r="702" spans="1:24" ht="13.2" x14ac:dyDescent="0.25">
      <c r="A702" s="59" t="s">
        <v>4615</v>
      </c>
      <c r="B702" s="59" t="s">
        <v>6058</v>
      </c>
      <c r="C702" s="59" t="s">
        <v>6076</v>
      </c>
      <c r="D702" s="59" t="s">
        <v>127</v>
      </c>
      <c r="E702" s="59">
        <v>0</v>
      </c>
      <c r="F702" s="59">
        <v>0</v>
      </c>
      <c r="G702" s="59">
        <v>0</v>
      </c>
      <c r="H702" s="59">
        <v>0</v>
      </c>
      <c r="I702" s="59">
        <v>0</v>
      </c>
      <c r="J702" s="59">
        <v>0</v>
      </c>
      <c r="K702" s="59">
        <v>0</v>
      </c>
      <c r="L702" s="59">
        <v>0</v>
      </c>
      <c r="M702" s="59">
        <v>0</v>
      </c>
      <c r="N702" s="59">
        <v>0</v>
      </c>
      <c r="O702" s="59">
        <v>0</v>
      </c>
      <c r="P702" s="59">
        <v>0</v>
      </c>
      <c r="Q702" s="59">
        <v>0</v>
      </c>
      <c r="R702" s="59">
        <v>0</v>
      </c>
      <c r="S702" s="90"/>
      <c r="T702" s="90"/>
      <c r="U702" s="91"/>
      <c r="V702" s="90"/>
      <c r="W702" s="90"/>
      <c r="X702" s="90"/>
    </row>
    <row r="703" spans="1:24" ht="13.2" x14ac:dyDescent="0.25">
      <c r="A703" s="59" t="s">
        <v>4616</v>
      </c>
      <c r="B703" s="59" t="s">
        <v>6058</v>
      </c>
      <c r="C703" s="59" t="s">
        <v>6077</v>
      </c>
      <c r="D703" s="59" t="s">
        <v>127</v>
      </c>
      <c r="E703" s="59">
        <v>0</v>
      </c>
      <c r="F703" s="59">
        <v>0</v>
      </c>
      <c r="G703" s="59">
        <v>0</v>
      </c>
      <c r="H703" s="59">
        <v>0</v>
      </c>
      <c r="I703" s="59">
        <v>0</v>
      </c>
      <c r="J703" s="59">
        <v>0</v>
      </c>
      <c r="K703" s="59">
        <v>0</v>
      </c>
      <c r="L703" s="59">
        <v>0</v>
      </c>
      <c r="M703" s="59">
        <v>0</v>
      </c>
      <c r="N703" s="59">
        <v>0</v>
      </c>
      <c r="O703" s="59">
        <v>0</v>
      </c>
      <c r="P703" s="59">
        <v>0</v>
      </c>
      <c r="Q703" s="59">
        <v>0</v>
      </c>
      <c r="R703" s="59">
        <v>0</v>
      </c>
      <c r="S703" s="90"/>
      <c r="T703" s="90"/>
      <c r="U703" s="91"/>
      <c r="V703" s="90"/>
      <c r="W703" s="90"/>
      <c r="X703" s="90"/>
    </row>
    <row r="704" spans="1:24" ht="13.2" x14ac:dyDescent="0.25">
      <c r="A704" s="59" t="s">
        <v>4617</v>
      </c>
      <c r="B704" s="59" t="s">
        <v>6058</v>
      </c>
      <c r="C704" s="59" t="s">
        <v>6078</v>
      </c>
      <c r="D704" s="59" t="s">
        <v>127</v>
      </c>
      <c r="E704" s="59">
        <v>0</v>
      </c>
      <c r="F704" s="59">
        <v>0</v>
      </c>
      <c r="G704" s="59">
        <v>0</v>
      </c>
      <c r="H704" s="59">
        <v>0</v>
      </c>
      <c r="I704" s="59">
        <v>0</v>
      </c>
      <c r="J704" s="59">
        <v>0</v>
      </c>
      <c r="K704" s="59">
        <v>0</v>
      </c>
      <c r="L704" s="59">
        <v>0</v>
      </c>
      <c r="M704" s="59">
        <v>0</v>
      </c>
      <c r="N704" s="59">
        <v>0</v>
      </c>
      <c r="O704" s="59">
        <v>0</v>
      </c>
      <c r="P704" s="59">
        <v>0</v>
      </c>
      <c r="Q704" s="59">
        <v>0</v>
      </c>
      <c r="R704" s="59">
        <v>0</v>
      </c>
      <c r="S704" s="90"/>
      <c r="T704" s="90"/>
      <c r="U704" s="91"/>
      <c r="V704" s="90"/>
      <c r="W704" s="90"/>
      <c r="X704" s="90"/>
    </row>
    <row r="705" spans="1:24" ht="13.2" x14ac:dyDescent="0.25">
      <c r="A705" s="59" t="s">
        <v>4618</v>
      </c>
      <c r="B705" s="59" t="s">
        <v>6058</v>
      </c>
      <c r="C705" s="59" t="s">
        <v>6031</v>
      </c>
      <c r="D705" s="59" t="s">
        <v>127</v>
      </c>
      <c r="E705" s="59">
        <v>0</v>
      </c>
      <c r="F705" s="59">
        <v>0</v>
      </c>
      <c r="G705" s="59">
        <v>0</v>
      </c>
      <c r="H705" s="59">
        <v>0</v>
      </c>
      <c r="I705" s="59">
        <v>0</v>
      </c>
      <c r="J705" s="59">
        <v>0</v>
      </c>
      <c r="K705" s="59">
        <v>0</v>
      </c>
      <c r="L705" s="59">
        <v>0</v>
      </c>
      <c r="M705" s="59">
        <v>0</v>
      </c>
      <c r="N705" s="59">
        <v>0</v>
      </c>
      <c r="O705" s="59">
        <v>0</v>
      </c>
      <c r="P705" s="59">
        <v>0</v>
      </c>
      <c r="Q705" s="59">
        <v>0</v>
      </c>
      <c r="R705" s="59">
        <v>0</v>
      </c>
      <c r="S705" s="90"/>
      <c r="T705" s="90"/>
      <c r="U705" s="91"/>
      <c r="V705" s="90"/>
      <c r="W705" s="90"/>
      <c r="X705" s="90"/>
    </row>
    <row r="706" spans="1:24" ht="13.2" x14ac:dyDescent="0.25">
      <c r="A706" s="59" t="s">
        <v>4619</v>
      </c>
      <c r="B706" s="59" t="s">
        <v>6058</v>
      </c>
      <c r="C706" s="59" t="s">
        <v>6032</v>
      </c>
      <c r="D706" s="59" t="s">
        <v>127</v>
      </c>
      <c r="E706" s="59">
        <v>0</v>
      </c>
      <c r="F706" s="59">
        <v>0</v>
      </c>
      <c r="G706" s="59">
        <v>0</v>
      </c>
      <c r="H706" s="59">
        <v>0</v>
      </c>
      <c r="I706" s="59">
        <v>0</v>
      </c>
      <c r="J706" s="59">
        <v>0</v>
      </c>
      <c r="K706" s="59">
        <v>0</v>
      </c>
      <c r="L706" s="59">
        <v>0</v>
      </c>
      <c r="M706" s="59">
        <v>0</v>
      </c>
      <c r="N706" s="59">
        <v>0</v>
      </c>
      <c r="O706" s="59">
        <v>0</v>
      </c>
      <c r="P706" s="59">
        <v>0</v>
      </c>
      <c r="Q706" s="59">
        <v>0</v>
      </c>
      <c r="R706" s="59">
        <v>0</v>
      </c>
      <c r="S706" s="90"/>
      <c r="T706" s="90"/>
      <c r="U706" s="91"/>
      <c r="V706" s="90"/>
      <c r="W706" s="90"/>
      <c r="X706" s="90"/>
    </row>
    <row r="707" spans="1:24" ht="13.2" x14ac:dyDescent="0.25">
      <c r="A707" s="59" t="s">
        <v>4620</v>
      </c>
      <c r="B707" s="59" t="s">
        <v>6058</v>
      </c>
      <c r="C707" s="59" t="s">
        <v>6033</v>
      </c>
      <c r="D707" s="59" t="s">
        <v>127</v>
      </c>
      <c r="E707" s="59">
        <v>0</v>
      </c>
      <c r="F707" s="59">
        <v>0</v>
      </c>
      <c r="G707" s="59">
        <v>0</v>
      </c>
      <c r="H707" s="59">
        <v>0</v>
      </c>
      <c r="I707" s="59">
        <v>0</v>
      </c>
      <c r="J707" s="59">
        <v>0</v>
      </c>
      <c r="K707" s="59">
        <v>0</v>
      </c>
      <c r="L707" s="59">
        <v>0</v>
      </c>
      <c r="M707" s="59">
        <v>0</v>
      </c>
      <c r="N707" s="59">
        <v>0</v>
      </c>
      <c r="O707" s="59">
        <v>0</v>
      </c>
      <c r="P707" s="59">
        <v>0</v>
      </c>
      <c r="Q707" s="59">
        <v>0</v>
      </c>
      <c r="R707" s="59">
        <v>0</v>
      </c>
      <c r="S707" s="90"/>
      <c r="T707" s="90"/>
      <c r="U707" s="91"/>
      <c r="V707" s="90"/>
      <c r="W707" s="90"/>
      <c r="X707" s="90"/>
    </row>
    <row r="708" spans="1:24" ht="13.2" x14ac:dyDescent="0.25">
      <c r="A708" s="59" t="s">
        <v>4621</v>
      </c>
      <c r="B708" s="59" t="s">
        <v>6058</v>
      </c>
      <c r="C708" s="59" t="s">
        <v>6034</v>
      </c>
      <c r="D708" s="59" t="s">
        <v>127</v>
      </c>
      <c r="E708" s="59">
        <v>0</v>
      </c>
      <c r="F708" s="59">
        <v>0</v>
      </c>
      <c r="G708" s="59">
        <v>0</v>
      </c>
      <c r="H708" s="59">
        <v>0</v>
      </c>
      <c r="I708" s="59">
        <v>0</v>
      </c>
      <c r="J708" s="59">
        <v>0</v>
      </c>
      <c r="K708" s="59">
        <v>0</v>
      </c>
      <c r="L708" s="59">
        <v>0</v>
      </c>
      <c r="M708" s="59">
        <v>0</v>
      </c>
      <c r="N708" s="59">
        <v>0</v>
      </c>
      <c r="O708" s="59">
        <v>0</v>
      </c>
      <c r="P708" s="59">
        <v>0</v>
      </c>
      <c r="Q708" s="59">
        <v>0</v>
      </c>
      <c r="R708" s="59">
        <v>0</v>
      </c>
      <c r="S708" s="90"/>
      <c r="T708" s="90"/>
      <c r="U708" s="91"/>
      <c r="V708" s="90"/>
      <c r="W708" s="90"/>
      <c r="X708" s="90"/>
    </row>
    <row r="709" spans="1:24" ht="13.2" x14ac:dyDescent="0.25">
      <c r="A709" s="59" t="s">
        <v>4622</v>
      </c>
      <c r="B709" s="59" t="s">
        <v>6058</v>
      </c>
      <c r="C709" s="59" t="s">
        <v>6035</v>
      </c>
      <c r="D709" s="59" t="s">
        <v>127</v>
      </c>
      <c r="E709" s="59">
        <v>4275</v>
      </c>
      <c r="F709" s="59">
        <v>4275</v>
      </c>
      <c r="G709" s="59">
        <v>4275</v>
      </c>
      <c r="H709" s="59">
        <v>4275</v>
      </c>
      <c r="I709" s="59">
        <v>4275</v>
      </c>
      <c r="J709" s="59">
        <v>4275</v>
      </c>
      <c r="K709" s="59">
        <v>4275</v>
      </c>
      <c r="L709" s="59">
        <v>4275</v>
      </c>
      <c r="M709" s="59">
        <v>4275</v>
      </c>
      <c r="N709" s="59">
        <v>4275</v>
      </c>
      <c r="O709" s="59">
        <v>4275</v>
      </c>
      <c r="P709" s="59">
        <v>4275</v>
      </c>
      <c r="Q709" s="59">
        <v>4275</v>
      </c>
      <c r="R709" s="59">
        <v>4275337</v>
      </c>
      <c r="S709" s="90"/>
      <c r="T709" s="90"/>
      <c r="U709" s="91"/>
      <c r="V709" s="90"/>
      <c r="W709" s="90"/>
      <c r="X709" s="90"/>
    </row>
    <row r="710" spans="1:24" ht="13.2" x14ac:dyDescent="0.25">
      <c r="A710" s="59" t="s">
        <v>4623</v>
      </c>
      <c r="B710" s="59" t="s">
        <v>6058</v>
      </c>
      <c r="C710" s="59" t="s">
        <v>6036</v>
      </c>
      <c r="D710" s="59" t="s">
        <v>127</v>
      </c>
      <c r="E710" s="59">
        <v>0</v>
      </c>
      <c r="F710" s="59">
        <v>0</v>
      </c>
      <c r="G710" s="59">
        <v>0</v>
      </c>
      <c r="H710" s="59">
        <v>0</v>
      </c>
      <c r="I710" s="59">
        <v>0</v>
      </c>
      <c r="J710" s="59">
        <v>0</v>
      </c>
      <c r="K710" s="59">
        <v>0</v>
      </c>
      <c r="L710" s="59">
        <v>0</v>
      </c>
      <c r="M710" s="59">
        <v>0</v>
      </c>
      <c r="N710" s="59">
        <v>0</v>
      </c>
      <c r="O710" s="59">
        <v>0</v>
      </c>
      <c r="P710" s="59">
        <v>0</v>
      </c>
      <c r="Q710" s="59">
        <v>0</v>
      </c>
      <c r="R710" s="59">
        <v>0</v>
      </c>
      <c r="S710" s="90"/>
      <c r="T710" s="90"/>
      <c r="U710" s="91"/>
      <c r="V710" s="90"/>
      <c r="W710" s="90"/>
      <c r="X710" s="90"/>
    </row>
    <row r="711" spans="1:24" ht="13.2" x14ac:dyDescent="0.25">
      <c r="A711" s="59" t="s">
        <v>4624</v>
      </c>
      <c r="B711" s="59" t="s">
        <v>6058</v>
      </c>
      <c r="C711" s="59" t="s">
        <v>6079</v>
      </c>
      <c r="D711" s="59" t="s">
        <v>127</v>
      </c>
      <c r="E711" s="59">
        <v>0</v>
      </c>
      <c r="F711" s="59">
        <v>0</v>
      </c>
      <c r="G711" s="59">
        <v>0</v>
      </c>
      <c r="H711" s="59">
        <v>0</v>
      </c>
      <c r="I711" s="59">
        <v>0</v>
      </c>
      <c r="J711" s="59">
        <v>0</v>
      </c>
      <c r="K711" s="59">
        <v>0</v>
      </c>
      <c r="L711" s="59">
        <v>0</v>
      </c>
      <c r="M711" s="59">
        <v>0</v>
      </c>
      <c r="N711" s="59">
        <v>0</v>
      </c>
      <c r="O711" s="59">
        <v>0</v>
      </c>
      <c r="P711" s="59">
        <v>0</v>
      </c>
      <c r="Q711" s="59">
        <v>0</v>
      </c>
      <c r="R711" s="59">
        <v>0</v>
      </c>
      <c r="S711" s="90"/>
      <c r="T711" s="90"/>
      <c r="U711" s="91"/>
      <c r="V711" s="90"/>
      <c r="W711" s="90"/>
      <c r="X711" s="90"/>
    </row>
    <row r="712" spans="1:24" ht="13.2" x14ac:dyDescent="0.25">
      <c r="A712" s="59" t="s">
        <v>4625</v>
      </c>
      <c r="B712" s="59" t="s">
        <v>6058</v>
      </c>
      <c r="C712" s="59" t="s">
        <v>6080</v>
      </c>
      <c r="D712" s="59" t="s">
        <v>127</v>
      </c>
      <c r="E712" s="59">
        <v>0</v>
      </c>
      <c r="F712" s="59">
        <v>0</v>
      </c>
      <c r="G712" s="59">
        <v>0</v>
      </c>
      <c r="H712" s="59">
        <v>0</v>
      </c>
      <c r="I712" s="59">
        <v>0</v>
      </c>
      <c r="J712" s="59">
        <v>0</v>
      </c>
      <c r="K712" s="59">
        <v>0</v>
      </c>
      <c r="L712" s="59">
        <v>0</v>
      </c>
      <c r="M712" s="59">
        <v>0</v>
      </c>
      <c r="N712" s="59">
        <v>0</v>
      </c>
      <c r="O712" s="59">
        <v>0</v>
      </c>
      <c r="P712" s="59">
        <v>0</v>
      </c>
      <c r="Q712" s="59">
        <v>0</v>
      </c>
      <c r="R712" s="59">
        <v>0</v>
      </c>
      <c r="S712" s="90"/>
      <c r="T712" s="90"/>
      <c r="U712" s="91"/>
      <c r="V712" s="90"/>
      <c r="W712" s="90"/>
      <c r="X712" s="90"/>
    </row>
    <row r="713" spans="1:24" ht="13.2" x14ac:dyDescent="0.25">
      <c r="A713" s="59" t="s">
        <v>4626</v>
      </c>
      <c r="B713" s="59" t="s">
        <v>6058</v>
      </c>
      <c r="C713" s="59" t="s">
        <v>6038</v>
      </c>
      <c r="D713" s="59" t="s">
        <v>127</v>
      </c>
      <c r="E713" s="59">
        <v>0</v>
      </c>
      <c r="F713" s="59">
        <v>0</v>
      </c>
      <c r="G713" s="59">
        <v>0</v>
      </c>
      <c r="H713" s="59">
        <v>0</v>
      </c>
      <c r="I713" s="59">
        <v>0</v>
      </c>
      <c r="J713" s="59">
        <v>0</v>
      </c>
      <c r="K713" s="59">
        <v>0</v>
      </c>
      <c r="L713" s="59">
        <v>0</v>
      </c>
      <c r="M713" s="59">
        <v>0</v>
      </c>
      <c r="N713" s="59">
        <v>0</v>
      </c>
      <c r="O713" s="59">
        <v>0</v>
      </c>
      <c r="P713" s="59">
        <v>0</v>
      </c>
      <c r="Q713" s="59">
        <v>0</v>
      </c>
      <c r="R713" s="59">
        <v>0</v>
      </c>
      <c r="S713" s="90"/>
      <c r="T713" s="90"/>
      <c r="U713" s="91"/>
      <c r="V713" s="90"/>
      <c r="W713" s="90"/>
      <c r="X713" s="90"/>
    </row>
    <row r="714" spans="1:24" ht="13.2" x14ac:dyDescent="0.25">
      <c r="A714" s="59" t="s">
        <v>4627</v>
      </c>
      <c r="B714" s="59" t="s">
        <v>6058</v>
      </c>
      <c r="C714" s="59" t="s">
        <v>6039</v>
      </c>
      <c r="D714" s="59" t="s">
        <v>127</v>
      </c>
      <c r="E714" s="59">
        <v>0</v>
      </c>
      <c r="F714" s="59">
        <v>0</v>
      </c>
      <c r="G714" s="59">
        <v>0</v>
      </c>
      <c r="H714" s="59">
        <v>0</v>
      </c>
      <c r="I714" s="59">
        <v>0</v>
      </c>
      <c r="J714" s="59">
        <v>0</v>
      </c>
      <c r="K714" s="59">
        <v>0</v>
      </c>
      <c r="L714" s="59">
        <v>0</v>
      </c>
      <c r="M714" s="59">
        <v>0</v>
      </c>
      <c r="N714" s="59">
        <v>0</v>
      </c>
      <c r="O714" s="59">
        <v>0</v>
      </c>
      <c r="P714" s="59">
        <v>0</v>
      </c>
      <c r="Q714" s="59">
        <v>0</v>
      </c>
      <c r="R714" s="59">
        <v>0</v>
      </c>
      <c r="S714" s="90"/>
      <c r="T714" s="90"/>
      <c r="U714" s="91"/>
      <c r="V714" s="90"/>
      <c r="W714" s="90"/>
      <c r="X714" s="90"/>
    </row>
    <row r="715" spans="1:24" ht="13.2" x14ac:dyDescent="0.25">
      <c r="A715" s="59" t="s">
        <v>4628</v>
      </c>
      <c r="B715" s="59" t="s">
        <v>6058</v>
      </c>
      <c r="C715" s="59" t="s">
        <v>6040</v>
      </c>
      <c r="D715" s="59" t="s">
        <v>127</v>
      </c>
      <c r="E715" s="59">
        <v>795</v>
      </c>
      <c r="F715" s="59">
        <v>795</v>
      </c>
      <c r="G715" s="59">
        <v>795</v>
      </c>
      <c r="H715" s="59">
        <v>795</v>
      </c>
      <c r="I715" s="59">
        <v>795</v>
      </c>
      <c r="J715" s="59">
        <v>795</v>
      </c>
      <c r="K715" s="59">
        <v>795</v>
      </c>
      <c r="L715" s="59">
        <v>795</v>
      </c>
      <c r="M715" s="59">
        <v>795</v>
      </c>
      <c r="N715" s="59">
        <v>795</v>
      </c>
      <c r="O715" s="59">
        <v>795</v>
      </c>
      <c r="P715" s="59">
        <v>795</v>
      </c>
      <c r="Q715" s="59">
        <v>795</v>
      </c>
      <c r="R715" s="59">
        <v>795330</v>
      </c>
      <c r="S715" s="90"/>
      <c r="T715" s="90"/>
      <c r="U715" s="91"/>
      <c r="V715" s="90"/>
      <c r="W715" s="90"/>
      <c r="X715" s="90"/>
    </row>
    <row r="716" spans="1:24" ht="13.2" x14ac:dyDescent="0.25">
      <c r="A716" s="59" t="s">
        <v>4629</v>
      </c>
      <c r="B716" s="59" t="s">
        <v>6058</v>
      </c>
      <c r="C716" s="59" t="s">
        <v>6041</v>
      </c>
      <c r="D716" s="59" t="s">
        <v>127</v>
      </c>
      <c r="E716" s="59">
        <v>0</v>
      </c>
      <c r="F716" s="59">
        <v>0</v>
      </c>
      <c r="G716" s="59">
        <v>0</v>
      </c>
      <c r="H716" s="59">
        <v>0</v>
      </c>
      <c r="I716" s="59">
        <v>0</v>
      </c>
      <c r="J716" s="59">
        <v>0</v>
      </c>
      <c r="K716" s="59">
        <v>0</v>
      </c>
      <c r="L716" s="59">
        <v>0</v>
      </c>
      <c r="M716" s="59">
        <v>0</v>
      </c>
      <c r="N716" s="59">
        <v>0</v>
      </c>
      <c r="O716" s="59">
        <v>0</v>
      </c>
      <c r="P716" s="59">
        <v>0</v>
      </c>
      <c r="Q716" s="59">
        <v>0</v>
      </c>
      <c r="R716" s="59">
        <v>0</v>
      </c>
      <c r="S716" s="90"/>
      <c r="T716" s="90"/>
      <c r="U716" s="91"/>
      <c r="V716" s="90"/>
      <c r="W716" s="90"/>
      <c r="X716" s="90"/>
    </row>
    <row r="717" spans="1:24" ht="13.2" x14ac:dyDescent="0.25">
      <c r="A717" s="59" t="s">
        <v>4630</v>
      </c>
      <c r="B717" s="59" t="s">
        <v>6058</v>
      </c>
      <c r="C717" s="59" t="s">
        <v>6042</v>
      </c>
      <c r="D717" s="59" t="s">
        <v>127</v>
      </c>
      <c r="E717" s="59">
        <v>0</v>
      </c>
      <c r="F717" s="59">
        <v>0</v>
      </c>
      <c r="G717" s="59">
        <v>0</v>
      </c>
      <c r="H717" s="59">
        <v>0</v>
      </c>
      <c r="I717" s="59">
        <v>0</v>
      </c>
      <c r="J717" s="59">
        <v>0</v>
      </c>
      <c r="K717" s="59">
        <v>0</v>
      </c>
      <c r="L717" s="59">
        <v>0</v>
      </c>
      <c r="M717" s="59">
        <v>0</v>
      </c>
      <c r="N717" s="59">
        <v>0</v>
      </c>
      <c r="O717" s="59">
        <v>0</v>
      </c>
      <c r="P717" s="59">
        <v>0</v>
      </c>
      <c r="Q717" s="59">
        <v>0</v>
      </c>
      <c r="R717" s="59">
        <v>0</v>
      </c>
      <c r="S717" s="90"/>
      <c r="T717" s="90"/>
      <c r="U717" s="91"/>
      <c r="V717" s="90"/>
      <c r="W717" s="90"/>
      <c r="X717" s="90"/>
    </row>
    <row r="718" spans="1:24" ht="13.2" x14ac:dyDescent="0.25">
      <c r="A718" s="59" t="s">
        <v>4631</v>
      </c>
      <c r="B718" s="59" t="s">
        <v>6058</v>
      </c>
      <c r="C718" s="59" t="s">
        <v>6043</v>
      </c>
      <c r="D718" s="59" t="s">
        <v>127</v>
      </c>
      <c r="E718" s="59">
        <v>0</v>
      </c>
      <c r="F718" s="59">
        <v>0</v>
      </c>
      <c r="G718" s="59">
        <v>0</v>
      </c>
      <c r="H718" s="59">
        <v>0</v>
      </c>
      <c r="I718" s="59">
        <v>0</v>
      </c>
      <c r="J718" s="59">
        <v>0</v>
      </c>
      <c r="K718" s="59">
        <v>0</v>
      </c>
      <c r="L718" s="59">
        <v>0</v>
      </c>
      <c r="M718" s="59">
        <v>0</v>
      </c>
      <c r="N718" s="59">
        <v>0</v>
      </c>
      <c r="O718" s="59">
        <v>0</v>
      </c>
      <c r="P718" s="59">
        <v>0</v>
      </c>
      <c r="Q718" s="59">
        <v>0</v>
      </c>
      <c r="R718" s="59">
        <v>0</v>
      </c>
      <c r="S718" s="90"/>
      <c r="T718" s="90"/>
      <c r="U718" s="91"/>
      <c r="V718" s="90"/>
      <c r="W718" s="90"/>
      <c r="X718" s="90"/>
    </row>
    <row r="719" spans="1:24" ht="13.2" x14ac:dyDescent="0.25">
      <c r="A719" s="59" t="s">
        <v>4632</v>
      </c>
      <c r="B719" s="59" t="s">
        <v>6058</v>
      </c>
      <c r="C719" s="59" t="s">
        <v>6017</v>
      </c>
      <c r="D719" s="59" t="s">
        <v>127</v>
      </c>
      <c r="E719" s="59">
        <v>0</v>
      </c>
      <c r="F719" s="59">
        <v>0</v>
      </c>
      <c r="G719" s="59">
        <v>0</v>
      </c>
      <c r="H719" s="59">
        <v>0</v>
      </c>
      <c r="I719" s="59">
        <v>0</v>
      </c>
      <c r="J719" s="59">
        <v>0</v>
      </c>
      <c r="K719" s="59">
        <v>0</v>
      </c>
      <c r="L719" s="59">
        <v>0</v>
      </c>
      <c r="M719" s="59">
        <v>0</v>
      </c>
      <c r="N719" s="59">
        <v>0</v>
      </c>
      <c r="O719" s="59">
        <v>0</v>
      </c>
      <c r="P719" s="59">
        <v>0</v>
      </c>
      <c r="Q719" s="59">
        <v>0</v>
      </c>
      <c r="R719" s="59">
        <v>0</v>
      </c>
      <c r="S719" s="90"/>
      <c r="T719" s="90"/>
      <c r="U719" s="91"/>
      <c r="V719" s="90"/>
      <c r="W719" s="90"/>
      <c r="X719" s="90"/>
    </row>
    <row r="720" spans="1:24" ht="13.2" x14ac:dyDescent="0.25">
      <c r="A720" s="59" t="s">
        <v>4633</v>
      </c>
      <c r="B720" s="59" t="s">
        <v>6058</v>
      </c>
      <c r="C720" s="59" t="s">
        <v>6018</v>
      </c>
      <c r="D720" s="59" t="s">
        <v>127</v>
      </c>
      <c r="E720" s="59">
        <v>0</v>
      </c>
      <c r="F720" s="59">
        <v>0</v>
      </c>
      <c r="G720" s="59">
        <v>0</v>
      </c>
      <c r="H720" s="59">
        <v>0</v>
      </c>
      <c r="I720" s="59">
        <v>0</v>
      </c>
      <c r="J720" s="59">
        <v>0</v>
      </c>
      <c r="K720" s="59">
        <v>0</v>
      </c>
      <c r="L720" s="59">
        <v>0</v>
      </c>
      <c r="M720" s="59">
        <v>0</v>
      </c>
      <c r="N720" s="59">
        <v>0</v>
      </c>
      <c r="O720" s="59">
        <v>0</v>
      </c>
      <c r="P720" s="59">
        <v>0</v>
      </c>
      <c r="Q720" s="59">
        <v>0</v>
      </c>
      <c r="R720" s="59">
        <v>0</v>
      </c>
      <c r="S720" s="90"/>
      <c r="T720" s="90"/>
      <c r="U720" s="91"/>
      <c r="V720" s="90"/>
      <c r="W720" s="90"/>
      <c r="X720" s="90"/>
    </row>
    <row r="721" spans="1:24" ht="13.2" x14ac:dyDescent="0.25">
      <c r="A721" s="59" t="s">
        <v>4634</v>
      </c>
      <c r="B721" s="59" t="s">
        <v>6058</v>
      </c>
      <c r="C721" s="59" t="s">
        <v>6081</v>
      </c>
      <c r="D721" s="59" t="s">
        <v>127</v>
      </c>
      <c r="E721" s="59">
        <v>0</v>
      </c>
      <c r="F721" s="59">
        <v>0</v>
      </c>
      <c r="G721" s="59">
        <v>0</v>
      </c>
      <c r="H721" s="59">
        <v>0</v>
      </c>
      <c r="I721" s="59">
        <v>0</v>
      </c>
      <c r="J721" s="59">
        <v>0</v>
      </c>
      <c r="K721" s="59">
        <v>0</v>
      </c>
      <c r="L721" s="59">
        <v>0</v>
      </c>
      <c r="M721" s="59">
        <v>0</v>
      </c>
      <c r="N721" s="59">
        <v>0</v>
      </c>
      <c r="O721" s="59">
        <v>0</v>
      </c>
      <c r="P721" s="59">
        <v>0</v>
      </c>
      <c r="Q721" s="59">
        <v>0</v>
      </c>
      <c r="R721" s="59">
        <v>0</v>
      </c>
      <c r="S721" s="90"/>
      <c r="T721" s="90"/>
      <c r="U721" s="91"/>
      <c r="V721" s="90"/>
      <c r="W721" s="90"/>
      <c r="X721" s="90"/>
    </row>
    <row r="722" spans="1:24" ht="13.2" x14ac:dyDescent="0.25">
      <c r="A722" s="59" t="s">
        <v>4635</v>
      </c>
      <c r="B722" s="59" t="s">
        <v>6058</v>
      </c>
      <c r="C722" s="59" t="s">
        <v>6044</v>
      </c>
      <c r="D722" s="59" t="s">
        <v>127</v>
      </c>
      <c r="E722" s="59">
        <v>0</v>
      </c>
      <c r="F722" s="59">
        <v>0</v>
      </c>
      <c r="G722" s="59">
        <v>0</v>
      </c>
      <c r="H722" s="59">
        <v>0</v>
      </c>
      <c r="I722" s="59">
        <v>0</v>
      </c>
      <c r="J722" s="59">
        <v>0</v>
      </c>
      <c r="K722" s="59">
        <v>0</v>
      </c>
      <c r="L722" s="59">
        <v>0</v>
      </c>
      <c r="M722" s="59">
        <v>0</v>
      </c>
      <c r="N722" s="59">
        <v>0</v>
      </c>
      <c r="O722" s="59">
        <v>0</v>
      </c>
      <c r="P722" s="59">
        <v>0</v>
      </c>
      <c r="Q722" s="59">
        <v>0</v>
      </c>
      <c r="R722" s="59">
        <v>0</v>
      </c>
      <c r="S722" s="90"/>
      <c r="T722" s="90"/>
      <c r="U722" s="91"/>
      <c r="V722" s="90"/>
      <c r="W722" s="90"/>
      <c r="X722" s="90"/>
    </row>
    <row r="723" spans="1:24" ht="13.2" x14ac:dyDescent="0.25">
      <c r="A723" s="59" t="s">
        <v>4636</v>
      </c>
      <c r="B723" s="59" t="s">
        <v>6058</v>
      </c>
      <c r="C723" s="59" t="s">
        <v>6019</v>
      </c>
      <c r="D723" s="59" t="s">
        <v>127</v>
      </c>
      <c r="E723" s="59">
        <v>0</v>
      </c>
      <c r="F723" s="59">
        <v>0</v>
      </c>
      <c r="G723" s="59">
        <v>0</v>
      </c>
      <c r="H723" s="59">
        <v>0</v>
      </c>
      <c r="I723" s="59">
        <v>0</v>
      </c>
      <c r="J723" s="59">
        <v>0</v>
      </c>
      <c r="K723" s="59">
        <v>0</v>
      </c>
      <c r="L723" s="59">
        <v>0</v>
      </c>
      <c r="M723" s="59">
        <v>0</v>
      </c>
      <c r="N723" s="59">
        <v>0</v>
      </c>
      <c r="O723" s="59">
        <v>0</v>
      </c>
      <c r="P723" s="59">
        <v>0</v>
      </c>
      <c r="Q723" s="59">
        <v>0</v>
      </c>
      <c r="R723" s="59">
        <v>0</v>
      </c>
      <c r="S723" s="90"/>
      <c r="T723" s="90"/>
      <c r="U723" s="91"/>
      <c r="V723" s="90"/>
      <c r="W723" s="90"/>
      <c r="X723" s="90"/>
    </row>
    <row r="724" spans="1:24" ht="13.2" x14ac:dyDescent="0.25">
      <c r="A724" s="59" t="s">
        <v>4637</v>
      </c>
      <c r="B724" s="59" t="s">
        <v>6058</v>
      </c>
      <c r="C724" s="59" t="s">
        <v>6045</v>
      </c>
      <c r="D724" s="59" t="s">
        <v>127</v>
      </c>
      <c r="E724" s="59">
        <v>0</v>
      </c>
      <c r="F724" s="59">
        <v>0</v>
      </c>
      <c r="G724" s="59">
        <v>0</v>
      </c>
      <c r="H724" s="59">
        <v>0</v>
      </c>
      <c r="I724" s="59">
        <v>0</v>
      </c>
      <c r="J724" s="59">
        <v>0</v>
      </c>
      <c r="K724" s="59">
        <v>0</v>
      </c>
      <c r="L724" s="59">
        <v>0</v>
      </c>
      <c r="M724" s="59">
        <v>0</v>
      </c>
      <c r="N724" s="59">
        <v>0</v>
      </c>
      <c r="O724" s="59">
        <v>0</v>
      </c>
      <c r="P724" s="59">
        <v>0</v>
      </c>
      <c r="Q724" s="59">
        <v>0</v>
      </c>
      <c r="R724" s="59">
        <v>0</v>
      </c>
      <c r="S724" s="90"/>
      <c r="T724" s="90"/>
      <c r="U724" s="91"/>
      <c r="V724" s="90"/>
      <c r="W724" s="90"/>
      <c r="X724" s="90"/>
    </row>
    <row r="725" spans="1:24" ht="13.2" x14ac:dyDescent="0.25">
      <c r="A725" s="59" t="s">
        <v>4638</v>
      </c>
      <c r="B725" s="59" t="s">
        <v>6058</v>
      </c>
      <c r="C725" s="59" t="s">
        <v>6046</v>
      </c>
      <c r="D725" s="59" t="s">
        <v>127</v>
      </c>
      <c r="E725" s="59">
        <v>0</v>
      </c>
      <c r="F725" s="59">
        <v>0</v>
      </c>
      <c r="G725" s="59">
        <v>0</v>
      </c>
      <c r="H725" s="59">
        <v>0</v>
      </c>
      <c r="I725" s="59">
        <v>0</v>
      </c>
      <c r="J725" s="59">
        <v>0</v>
      </c>
      <c r="K725" s="59">
        <v>0</v>
      </c>
      <c r="L725" s="59">
        <v>0</v>
      </c>
      <c r="M725" s="59">
        <v>0</v>
      </c>
      <c r="N725" s="59">
        <v>0</v>
      </c>
      <c r="O725" s="59">
        <v>0</v>
      </c>
      <c r="P725" s="59">
        <v>0</v>
      </c>
      <c r="Q725" s="59">
        <v>0</v>
      </c>
      <c r="R725" s="59">
        <v>0</v>
      </c>
      <c r="S725" s="90"/>
      <c r="T725" s="90"/>
      <c r="U725" s="91"/>
      <c r="V725" s="90"/>
      <c r="W725" s="90"/>
      <c r="X725" s="90"/>
    </row>
    <row r="726" spans="1:24" ht="13.2" x14ac:dyDescent="0.25">
      <c r="A726" s="59" t="s">
        <v>4639</v>
      </c>
      <c r="B726" s="59" t="s">
        <v>6058</v>
      </c>
      <c r="C726" s="59" t="s">
        <v>6047</v>
      </c>
      <c r="D726" s="59" t="s">
        <v>127</v>
      </c>
      <c r="E726" s="59">
        <v>0</v>
      </c>
      <c r="F726" s="59">
        <v>0</v>
      </c>
      <c r="G726" s="59">
        <v>0</v>
      </c>
      <c r="H726" s="59">
        <v>0</v>
      </c>
      <c r="I726" s="59">
        <v>0</v>
      </c>
      <c r="J726" s="59">
        <v>0</v>
      </c>
      <c r="K726" s="59">
        <v>0</v>
      </c>
      <c r="L726" s="59">
        <v>0</v>
      </c>
      <c r="M726" s="59">
        <v>0</v>
      </c>
      <c r="N726" s="59">
        <v>0</v>
      </c>
      <c r="O726" s="59">
        <v>0</v>
      </c>
      <c r="P726" s="59">
        <v>0</v>
      </c>
      <c r="Q726" s="59">
        <v>0</v>
      </c>
      <c r="R726" s="59">
        <v>0</v>
      </c>
      <c r="S726" s="90"/>
      <c r="T726" s="90"/>
      <c r="U726" s="91"/>
      <c r="V726" s="90"/>
      <c r="W726" s="90"/>
      <c r="X726" s="90"/>
    </row>
    <row r="727" spans="1:24" ht="13.2" x14ac:dyDescent="0.25">
      <c r="A727" s="59" t="s">
        <v>4640</v>
      </c>
      <c r="B727" s="59" t="s">
        <v>6058</v>
      </c>
      <c r="C727" s="59" t="s">
        <v>6048</v>
      </c>
      <c r="D727" s="59" t="s">
        <v>127</v>
      </c>
      <c r="E727" s="59">
        <v>0</v>
      </c>
      <c r="F727" s="59">
        <v>0</v>
      </c>
      <c r="G727" s="59">
        <v>0</v>
      </c>
      <c r="H727" s="59">
        <v>0</v>
      </c>
      <c r="I727" s="59">
        <v>0</v>
      </c>
      <c r="J727" s="59">
        <v>0</v>
      </c>
      <c r="K727" s="59">
        <v>0</v>
      </c>
      <c r="L727" s="59">
        <v>0</v>
      </c>
      <c r="M727" s="59">
        <v>0</v>
      </c>
      <c r="N727" s="59">
        <v>0</v>
      </c>
      <c r="O727" s="59">
        <v>0</v>
      </c>
      <c r="P727" s="59">
        <v>0</v>
      </c>
      <c r="Q727" s="59">
        <v>0</v>
      </c>
      <c r="R727" s="59">
        <v>0</v>
      </c>
      <c r="S727" s="90"/>
      <c r="T727" s="90"/>
      <c r="U727" s="91"/>
      <c r="V727" s="90"/>
      <c r="W727" s="90"/>
      <c r="X727" s="90"/>
    </row>
    <row r="728" spans="1:24" ht="13.2" x14ac:dyDescent="0.25">
      <c r="A728" s="59" t="s">
        <v>4641</v>
      </c>
      <c r="B728" s="59" t="s">
        <v>6058</v>
      </c>
      <c r="C728" s="59" t="s">
        <v>6050</v>
      </c>
      <c r="D728" s="59" t="s">
        <v>127</v>
      </c>
      <c r="E728" s="59">
        <v>0</v>
      </c>
      <c r="F728" s="59">
        <v>0</v>
      </c>
      <c r="G728" s="59">
        <v>0</v>
      </c>
      <c r="H728" s="59">
        <v>0</v>
      </c>
      <c r="I728" s="59">
        <v>0</v>
      </c>
      <c r="J728" s="59">
        <v>0</v>
      </c>
      <c r="K728" s="59">
        <v>0</v>
      </c>
      <c r="L728" s="59">
        <v>0</v>
      </c>
      <c r="M728" s="59">
        <v>0</v>
      </c>
      <c r="N728" s="59">
        <v>0</v>
      </c>
      <c r="O728" s="59">
        <v>0</v>
      </c>
      <c r="P728" s="59">
        <v>0</v>
      </c>
      <c r="Q728" s="59">
        <v>0</v>
      </c>
      <c r="R728" s="59">
        <v>0</v>
      </c>
      <c r="S728" s="90"/>
      <c r="T728" s="90"/>
      <c r="U728" s="91"/>
      <c r="V728" s="90"/>
      <c r="W728" s="90"/>
      <c r="X728" s="90"/>
    </row>
    <row r="729" spans="1:24" ht="13.2" x14ac:dyDescent="0.25">
      <c r="A729" s="59" t="s">
        <v>4642</v>
      </c>
      <c r="B729" s="59" t="s">
        <v>6058</v>
      </c>
      <c r="C729" s="59" t="s">
        <v>6052</v>
      </c>
      <c r="D729" s="59" t="s">
        <v>127</v>
      </c>
      <c r="E729" s="59">
        <v>0</v>
      </c>
      <c r="F729" s="59">
        <v>0</v>
      </c>
      <c r="G729" s="59">
        <v>0</v>
      </c>
      <c r="H729" s="59">
        <v>0</v>
      </c>
      <c r="I729" s="59">
        <v>0</v>
      </c>
      <c r="J729" s="59">
        <v>0</v>
      </c>
      <c r="K729" s="59">
        <v>0</v>
      </c>
      <c r="L729" s="59">
        <v>0</v>
      </c>
      <c r="M729" s="59">
        <v>0</v>
      </c>
      <c r="N729" s="59">
        <v>0</v>
      </c>
      <c r="O729" s="59">
        <v>0</v>
      </c>
      <c r="P729" s="59">
        <v>0</v>
      </c>
      <c r="Q729" s="59">
        <v>0</v>
      </c>
      <c r="R729" s="59">
        <v>0</v>
      </c>
      <c r="S729" s="90"/>
      <c r="T729" s="90"/>
      <c r="U729" s="91"/>
      <c r="V729" s="90"/>
      <c r="W729" s="90"/>
      <c r="X729" s="90"/>
    </row>
    <row r="730" spans="1:24" ht="13.2" x14ac:dyDescent="0.25">
      <c r="A730" s="59" t="s">
        <v>4643</v>
      </c>
      <c r="B730" s="59" t="s">
        <v>6058</v>
      </c>
      <c r="C730" s="59" t="s">
        <v>6053</v>
      </c>
      <c r="D730" s="59" t="s">
        <v>127</v>
      </c>
      <c r="E730" s="59">
        <v>0</v>
      </c>
      <c r="F730" s="59">
        <v>0</v>
      </c>
      <c r="G730" s="59">
        <v>0</v>
      </c>
      <c r="H730" s="59">
        <v>0</v>
      </c>
      <c r="I730" s="59">
        <v>0</v>
      </c>
      <c r="J730" s="59">
        <v>0</v>
      </c>
      <c r="K730" s="59">
        <v>0</v>
      </c>
      <c r="L730" s="59">
        <v>0</v>
      </c>
      <c r="M730" s="59">
        <v>0</v>
      </c>
      <c r="N730" s="59">
        <v>0</v>
      </c>
      <c r="O730" s="59">
        <v>0</v>
      </c>
      <c r="P730" s="59">
        <v>0</v>
      </c>
      <c r="Q730" s="59">
        <v>0</v>
      </c>
      <c r="R730" s="59">
        <v>0</v>
      </c>
      <c r="S730" s="90"/>
      <c r="T730" s="90"/>
      <c r="U730" s="91"/>
      <c r="V730" s="90"/>
      <c r="W730" s="90"/>
      <c r="X730" s="90"/>
    </row>
    <row r="731" spans="1:24" ht="13.2" x14ac:dyDescent="0.25">
      <c r="A731" s="59" t="s">
        <v>4644</v>
      </c>
      <c r="B731" s="59" t="s">
        <v>6058</v>
      </c>
      <c r="C731" s="59" t="s">
        <v>6054</v>
      </c>
      <c r="D731" s="59" t="s">
        <v>127</v>
      </c>
      <c r="E731" s="59">
        <v>0</v>
      </c>
      <c r="F731" s="59">
        <v>0</v>
      </c>
      <c r="G731" s="59">
        <v>0</v>
      </c>
      <c r="H731" s="59">
        <v>0</v>
      </c>
      <c r="I731" s="59">
        <v>0</v>
      </c>
      <c r="J731" s="59">
        <v>0</v>
      </c>
      <c r="K731" s="59">
        <v>0</v>
      </c>
      <c r="L731" s="59">
        <v>0</v>
      </c>
      <c r="M731" s="59">
        <v>0</v>
      </c>
      <c r="N731" s="59">
        <v>0</v>
      </c>
      <c r="O731" s="59">
        <v>0</v>
      </c>
      <c r="P731" s="59">
        <v>0</v>
      </c>
      <c r="Q731" s="59">
        <v>0</v>
      </c>
      <c r="R731" s="59">
        <v>0</v>
      </c>
      <c r="S731" s="90"/>
      <c r="T731" s="90"/>
      <c r="U731" s="91"/>
      <c r="V731" s="90"/>
      <c r="W731" s="90"/>
      <c r="X731" s="90"/>
    </row>
    <row r="732" spans="1:24" ht="13.2" x14ac:dyDescent="0.25">
      <c r="A732" s="59" t="s">
        <v>4645</v>
      </c>
      <c r="B732" s="59" t="s">
        <v>6058</v>
      </c>
      <c r="C732" s="59" t="s">
        <v>6055</v>
      </c>
      <c r="D732" s="59" t="s">
        <v>127</v>
      </c>
      <c r="E732" s="59">
        <v>0</v>
      </c>
      <c r="F732" s="59">
        <v>0</v>
      </c>
      <c r="G732" s="59">
        <v>0</v>
      </c>
      <c r="H732" s="59">
        <v>0</v>
      </c>
      <c r="I732" s="59">
        <v>0</v>
      </c>
      <c r="J732" s="59">
        <v>0</v>
      </c>
      <c r="K732" s="59">
        <v>0</v>
      </c>
      <c r="L732" s="59">
        <v>0</v>
      </c>
      <c r="M732" s="59">
        <v>0</v>
      </c>
      <c r="N732" s="59">
        <v>0</v>
      </c>
      <c r="O732" s="59">
        <v>0</v>
      </c>
      <c r="P732" s="59">
        <v>0</v>
      </c>
      <c r="Q732" s="59">
        <v>0</v>
      </c>
      <c r="R732" s="59">
        <v>0</v>
      </c>
      <c r="S732" s="90"/>
      <c r="T732" s="90"/>
      <c r="U732" s="91"/>
      <c r="V732" s="90"/>
      <c r="W732" s="90"/>
      <c r="X732" s="90"/>
    </row>
    <row r="733" spans="1:24" ht="13.2" x14ac:dyDescent="0.25">
      <c r="A733" s="59" t="s">
        <v>4646</v>
      </c>
      <c r="B733" s="59" t="s">
        <v>6058</v>
      </c>
      <c r="C733" s="59" t="s">
        <v>6082</v>
      </c>
      <c r="D733" s="59" t="s">
        <v>127</v>
      </c>
      <c r="E733" s="59">
        <v>0</v>
      </c>
      <c r="F733" s="59">
        <v>0</v>
      </c>
      <c r="G733" s="59">
        <v>0</v>
      </c>
      <c r="H733" s="59">
        <v>0</v>
      </c>
      <c r="I733" s="59">
        <v>0</v>
      </c>
      <c r="J733" s="59">
        <v>0</v>
      </c>
      <c r="K733" s="59">
        <v>0</v>
      </c>
      <c r="L733" s="59">
        <v>0</v>
      </c>
      <c r="M733" s="59">
        <v>0</v>
      </c>
      <c r="N733" s="59">
        <v>0</v>
      </c>
      <c r="O733" s="59">
        <v>0</v>
      </c>
      <c r="P733" s="59">
        <v>0</v>
      </c>
      <c r="Q733" s="59">
        <v>0</v>
      </c>
      <c r="R733" s="59">
        <v>0</v>
      </c>
      <c r="S733" s="90"/>
      <c r="T733" s="90"/>
      <c r="U733" s="91"/>
      <c r="V733" s="90"/>
      <c r="W733" s="90"/>
      <c r="X733" s="90"/>
    </row>
    <row r="734" spans="1:24" ht="13.2" x14ac:dyDescent="0.25">
      <c r="A734" s="59" t="s">
        <v>4647</v>
      </c>
      <c r="B734" s="59" t="s">
        <v>6058</v>
      </c>
      <c r="C734" s="59" t="s">
        <v>6083</v>
      </c>
      <c r="D734" s="59" t="s">
        <v>127</v>
      </c>
      <c r="E734" s="59">
        <v>0</v>
      </c>
      <c r="F734" s="59">
        <v>0</v>
      </c>
      <c r="G734" s="59">
        <v>0</v>
      </c>
      <c r="H734" s="59">
        <v>0</v>
      </c>
      <c r="I734" s="59">
        <v>0</v>
      </c>
      <c r="J734" s="59">
        <v>0</v>
      </c>
      <c r="K734" s="59">
        <v>0</v>
      </c>
      <c r="L734" s="59">
        <v>0</v>
      </c>
      <c r="M734" s="59">
        <v>0</v>
      </c>
      <c r="N734" s="59">
        <v>0</v>
      </c>
      <c r="O734" s="59">
        <v>0</v>
      </c>
      <c r="P734" s="59">
        <v>0</v>
      </c>
      <c r="Q734" s="59">
        <v>0</v>
      </c>
      <c r="R734" s="59">
        <v>0</v>
      </c>
      <c r="S734" s="90"/>
      <c r="T734" s="90"/>
      <c r="U734" s="91"/>
      <c r="V734" s="90"/>
      <c r="W734" s="90"/>
      <c r="X734" s="90"/>
    </row>
    <row r="735" spans="1:24" ht="13.2" x14ac:dyDescent="0.25">
      <c r="A735" s="59" t="s">
        <v>4648</v>
      </c>
      <c r="B735" s="59" t="s">
        <v>6058</v>
      </c>
      <c r="C735" s="59" t="s">
        <v>6084</v>
      </c>
      <c r="D735" s="59" t="s">
        <v>127</v>
      </c>
      <c r="E735" s="59">
        <v>0</v>
      </c>
      <c r="F735" s="59">
        <v>0</v>
      </c>
      <c r="G735" s="59">
        <v>0</v>
      </c>
      <c r="H735" s="59">
        <v>0</v>
      </c>
      <c r="I735" s="59">
        <v>0</v>
      </c>
      <c r="J735" s="59">
        <v>0</v>
      </c>
      <c r="K735" s="59">
        <v>0</v>
      </c>
      <c r="L735" s="59">
        <v>0</v>
      </c>
      <c r="M735" s="59">
        <v>0</v>
      </c>
      <c r="N735" s="59">
        <v>0</v>
      </c>
      <c r="O735" s="59">
        <v>0</v>
      </c>
      <c r="P735" s="59">
        <v>0</v>
      </c>
      <c r="Q735" s="59">
        <v>0</v>
      </c>
      <c r="R735" s="59">
        <v>136</v>
      </c>
      <c r="S735" s="90"/>
      <c r="T735" s="90"/>
      <c r="U735" s="91"/>
      <c r="V735" s="90"/>
      <c r="W735" s="90"/>
      <c r="X735" s="90"/>
    </row>
    <row r="736" spans="1:24" ht="13.2" x14ac:dyDescent="0.25">
      <c r="A736" s="59" t="s">
        <v>4649</v>
      </c>
      <c r="B736" s="59" t="s">
        <v>6058</v>
      </c>
      <c r="C736" s="59" t="s">
        <v>6085</v>
      </c>
      <c r="D736" s="59" t="s">
        <v>127</v>
      </c>
      <c r="E736" s="59">
        <v>0</v>
      </c>
      <c r="F736" s="59">
        <v>0</v>
      </c>
      <c r="G736" s="59">
        <v>0</v>
      </c>
      <c r="H736" s="59">
        <v>0</v>
      </c>
      <c r="I736" s="59">
        <v>0</v>
      </c>
      <c r="J736" s="59">
        <v>0</v>
      </c>
      <c r="K736" s="59">
        <v>0</v>
      </c>
      <c r="L736" s="59">
        <v>0</v>
      </c>
      <c r="M736" s="59">
        <v>0</v>
      </c>
      <c r="N736" s="59">
        <v>0</v>
      </c>
      <c r="O736" s="59">
        <v>0</v>
      </c>
      <c r="P736" s="59">
        <v>0</v>
      </c>
      <c r="Q736" s="59">
        <v>0</v>
      </c>
      <c r="R736" s="59">
        <v>0</v>
      </c>
      <c r="S736" s="90"/>
      <c r="T736" s="90"/>
      <c r="U736" s="91"/>
      <c r="V736" s="90"/>
      <c r="W736" s="90"/>
      <c r="X736" s="90"/>
    </row>
    <row r="737" spans="1:24" ht="13.2" x14ac:dyDescent="0.25">
      <c r="A737" s="59" t="s">
        <v>4650</v>
      </c>
      <c r="B737" s="59" t="s">
        <v>6058</v>
      </c>
      <c r="C737" s="59" t="s">
        <v>6056</v>
      </c>
      <c r="D737" s="59" t="s">
        <v>127</v>
      </c>
      <c r="E737" s="59">
        <v>190900</v>
      </c>
      <c r="F737" s="59">
        <v>190900</v>
      </c>
      <c r="G737" s="59">
        <v>190893</v>
      </c>
      <c r="H737" s="59">
        <v>190828</v>
      </c>
      <c r="I737" s="59">
        <v>188742</v>
      </c>
      <c r="J737" s="59">
        <v>188736</v>
      </c>
      <c r="K737" s="59">
        <v>188694</v>
      </c>
      <c r="L737" s="59">
        <v>188106</v>
      </c>
      <c r="M737" s="59">
        <v>188019</v>
      </c>
      <c r="N737" s="59">
        <v>187811</v>
      </c>
      <c r="O737" s="59">
        <v>187799</v>
      </c>
      <c r="P737" s="59">
        <v>187799</v>
      </c>
      <c r="Q737" s="59">
        <v>187799</v>
      </c>
      <c r="R737" s="59">
        <v>188972996</v>
      </c>
      <c r="S737" s="90"/>
      <c r="T737" s="90"/>
      <c r="U737" s="91"/>
      <c r="V737" s="90"/>
      <c r="W737" s="90"/>
      <c r="X737" s="90"/>
    </row>
    <row r="738" spans="1:24" ht="13.2" x14ac:dyDescent="0.25">
      <c r="A738" s="59" t="s">
        <v>4651</v>
      </c>
      <c r="B738" s="59" t="s">
        <v>6058</v>
      </c>
      <c r="C738" s="59" t="s">
        <v>6057</v>
      </c>
      <c r="D738" s="59" t="s">
        <v>127</v>
      </c>
      <c r="E738" s="59">
        <v>0</v>
      </c>
      <c r="F738" s="59">
        <v>0</v>
      </c>
      <c r="G738" s="59">
        <v>0</v>
      </c>
      <c r="H738" s="59">
        <v>0</v>
      </c>
      <c r="I738" s="59">
        <v>0</v>
      </c>
      <c r="J738" s="59">
        <v>0</v>
      </c>
      <c r="K738" s="59">
        <v>0</v>
      </c>
      <c r="L738" s="59">
        <v>0</v>
      </c>
      <c r="M738" s="59">
        <v>0</v>
      </c>
      <c r="N738" s="59">
        <v>0</v>
      </c>
      <c r="O738" s="59">
        <v>0</v>
      </c>
      <c r="P738" s="59">
        <v>0</v>
      </c>
      <c r="Q738" s="59">
        <v>0</v>
      </c>
      <c r="R738" s="59">
        <v>0</v>
      </c>
      <c r="S738" s="90"/>
      <c r="T738" s="90"/>
      <c r="U738" s="91"/>
      <c r="V738" s="90"/>
      <c r="W738" s="90"/>
      <c r="X738" s="90"/>
    </row>
    <row r="739" spans="1:24" ht="13.2" x14ac:dyDescent="0.25">
      <c r="A739" s="59" t="s">
        <v>4652</v>
      </c>
      <c r="B739" s="59" t="s">
        <v>6086</v>
      </c>
      <c r="C739" s="59" t="s">
        <v>6087</v>
      </c>
      <c r="D739" s="59" t="s">
        <v>127</v>
      </c>
      <c r="E739" s="59">
        <v>405</v>
      </c>
      <c r="F739" s="59">
        <v>405</v>
      </c>
      <c r="G739" s="59">
        <v>405</v>
      </c>
      <c r="H739" s="59">
        <v>405</v>
      </c>
      <c r="I739" s="59">
        <v>405</v>
      </c>
      <c r="J739" s="59">
        <v>405</v>
      </c>
      <c r="K739" s="59">
        <v>405</v>
      </c>
      <c r="L739" s="59">
        <v>405</v>
      </c>
      <c r="M739" s="59">
        <v>405</v>
      </c>
      <c r="N739" s="59">
        <v>405</v>
      </c>
      <c r="O739" s="59">
        <v>405</v>
      </c>
      <c r="P739" s="59">
        <v>405</v>
      </c>
      <c r="Q739" s="59">
        <v>405</v>
      </c>
      <c r="R739" s="59">
        <v>405246</v>
      </c>
      <c r="S739" s="90"/>
      <c r="T739" s="90"/>
      <c r="U739" s="91"/>
      <c r="V739" s="90"/>
      <c r="W739" s="90"/>
      <c r="X739" s="90"/>
    </row>
    <row r="740" spans="1:24" ht="13.2" x14ac:dyDescent="0.25">
      <c r="A740" s="59" t="s">
        <v>4653</v>
      </c>
      <c r="B740" s="59" t="s">
        <v>6086</v>
      </c>
      <c r="C740" s="59" t="s">
        <v>6088</v>
      </c>
      <c r="D740" s="59" t="s">
        <v>127</v>
      </c>
      <c r="E740" s="59">
        <v>0</v>
      </c>
      <c r="F740" s="59">
        <v>0</v>
      </c>
      <c r="G740" s="59">
        <v>0</v>
      </c>
      <c r="H740" s="59">
        <v>0</v>
      </c>
      <c r="I740" s="59">
        <v>0</v>
      </c>
      <c r="J740" s="59">
        <v>0</v>
      </c>
      <c r="K740" s="59">
        <v>0</v>
      </c>
      <c r="L740" s="59">
        <v>0</v>
      </c>
      <c r="M740" s="59">
        <v>0</v>
      </c>
      <c r="N740" s="59">
        <v>0</v>
      </c>
      <c r="O740" s="59">
        <v>0</v>
      </c>
      <c r="P740" s="59">
        <v>0</v>
      </c>
      <c r="Q740" s="59">
        <v>0</v>
      </c>
      <c r="R740" s="59">
        <v>0</v>
      </c>
      <c r="S740" s="90"/>
      <c r="T740" s="90"/>
      <c r="U740" s="91"/>
      <c r="V740" s="90"/>
      <c r="W740" s="90"/>
      <c r="X740" s="90"/>
    </row>
    <row r="741" spans="1:24" ht="13.2" x14ac:dyDescent="0.25">
      <c r="A741" s="59" t="s">
        <v>4654</v>
      </c>
      <c r="B741" s="59" t="s">
        <v>6089</v>
      </c>
      <c r="C741" s="59" t="s">
        <v>6090</v>
      </c>
      <c r="D741" s="59" t="s">
        <v>127</v>
      </c>
      <c r="E741" s="59">
        <v>144</v>
      </c>
      <c r="F741" s="59">
        <v>144</v>
      </c>
      <c r="G741" s="59">
        <v>144</v>
      </c>
      <c r="H741" s="59">
        <v>144</v>
      </c>
      <c r="I741" s="59">
        <v>144</v>
      </c>
      <c r="J741" s="59">
        <v>144</v>
      </c>
      <c r="K741" s="59">
        <v>144</v>
      </c>
      <c r="L741" s="59">
        <v>144</v>
      </c>
      <c r="M741" s="59">
        <v>144</v>
      </c>
      <c r="N741" s="59">
        <v>144</v>
      </c>
      <c r="O741" s="59">
        <v>144</v>
      </c>
      <c r="P741" s="59">
        <v>144</v>
      </c>
      <c r="Q741" s="59">
        <v>144</v>
      </c>
      <c r="R741" s="59">
        <v>144100</v>
      </c>
      <c r="S741" s="90"/>
      <c r="T741" s="90"/>
      <c r="U741" s="91"/>
      <c r="V741" s="90"/>
      <c r="W741" s="90"/>
      <c r="X741" s="90"/>
    </row>
    <row r="742" spans="1:24" ht="13.2" x14ac:dyDescent="0.25">
      <c r="A742" s="59" t="s">
        <v>4655</v>
      </c>
      <c r="B742" s="59" t="s">
        <v>6089</v>
      </c>
      <c r="C742" s="59" t="s">
        <v>6091</v>
      </c>
      <c r="D742" s="59" t="s">
        <v>127</v>
      </c>
      <c r="E742" s="59">
        <v>0</v>
      </c>
      <c r="F742" s="59">
        <v>0</v>
      </c>
      <c r="G742" s="59">
        <v>0</v>
      </c>
      <c r="H742" s="59">
        <v>0</v>
      </c>
      <c r="I742" s="59">
        <v>0</v>
      </c>
      <c r="J742" s="59">
        <v>0</v>
      </c>
      <c r="K742" s="59">
        <v>0</v>
      </c>
      <c r="L742" s="59">
        <v>0</v>
      </c>
      <c r="M742" s="59">
        <v>0</v>
      </c>
      <c r="N742" s="59">
        <v>0</v>
      </c>
      <c r="O742" s="59">
        <v>0</v>
      </c>
      <c r="P742" s="59">
        <v>0</v>
      </c>
      <c r="Q742" s="59">
        <v>0</v>
      </c>
      <c r="R742" s="59">
        <v>0</v>
      </c>
      <c r="S742" s="90"/>
      <c r="T742" s="90"/>
      <c r="U742" s="91"/>
      <c r="V742" s="90"/>
      <c r="W742" s="90"/>
      <c r="X742" s="90"/>
    </row>
    <row r="743" spans="1:24" ht="13.2" x14ac:dyDescent="0.25">
      <c r="A743" s="59" t="s">
        <v>4656</v>
      </c>
      <c r="B743" s="59" t="s">
        <v>6089</v>
      </c>
      <c r="C743" s="59" t="s">
        <v>6092</v>
      </c>
      <c r="D743" s="59" t="s">
        <v>127</v>
      </c>
      <c r="E743" s="59">
        <v>134</v>
      </c>
      <c r="F743" s="59">
        <v>134</v>
      </c>
      <c r="G743" s="59">
        <v>134</v>
      </c>
      <c r="H743" s="59">
        <v>134</v>
      </c>
      <c r="I743" s="59">
        <v>134</v>
      </c>
      <c r="J743" s="59">
        <v>134</v>
      </c>
      <c r="K743" s="59">
        <v>134</v>
      </c>
      <c r="L743" s="59">
        <v>134</v>
      </c>
      <c r="M743" s="59">
        <v>134</v>
      </c>
      <c r="N743" s="59">
        <v>134</v>
      </c>
      <c r="O743" s="59">
        <v>134</v>
      </c>
      <c r="P743" s="59">
        <v>134</v>
      </c>
      <c r="Q743" s="59">
        <v>134</v>
      </c>
      <c r="R743" s="59">
        <v>134338</v>
      </c>
      <c r="S743" s="90"/>
      <c r="T743" s="90"/>
      <c r="U743" s="91"/>
      <c r="V743" s="90"/>
      <c r="W743" s="90"/>
      <c r="X743" s="90"/>
    </row>
    <row r="744" spans="1:24" ht="13.2" x14ac:dyDescent="0.25">
      <c r="A744" s="59" t="s">
        <v>4657</v>
      </c>
      <c r="B744" s="59" t="s">
        <v>6089</v>
      </c>
      <c r="C744" s="59" t="s">
        <v>6093</v>
      </c>
      <c r="D744" s="59" t="s">
        <v>127</v>
      </c>
      <c r="E744" s="59">
        <v>0</v>
      </c>
      <c r="F744" s="59">
        <v>0</v>
      </c>
      <c r="G744" s="59">
        <v>0</v>
      </c>
      <c r="H744" s="59">
        <v>0</v>
      </c>
      <c r="I744" s="59">
        <v>0</v>
      </c>
      <c r="J744" s="59">
        <v>0</v>
      </c>
      <c r="K744" s="59">
        <v>0</v>
      </c>
      <c r="L744" s="59">
        <v>0</v>
      </c>
      <c r="M744" s="59">
        <v>0</v>
      </c>
      <c r="N744" s="59">
        <v>0</v>
      </c>
      <c r="O744" s="59">
        <v>0</v>
      </c>
      <c r="P744" s="59">
        <v>0</v>
      </c>
      <c r="Q744" s="59">
        <v>0</v>
      </c>
      <c r="R744" s="59">
        <v>0</v>
      </c>
      <c r="S744" s="90"/>
      <c r="T744" s="90"/>
      <c r="U744" s="91"/>
      <c r="V744" s="90"/>
      <c r="W744" s="90"/>
      <c r="X744" s="90"/>
    </row>
    <row r="745" spans="1:24" ht="13.2" x14ac:dyDescent="0.25">
      <c r="A745" s="59" t="s">
        <v>4658</v>
      </c>
      <c r="B745" s="59" t="s">
        <v>6089</v>
      </c>
      <c r="C745" s="59" t="s">
        <v>6094</v>
      </c>
      <c r="D745" s="59" t="s">
        <v>127</v>
      </c>
      <c r="E745" s="59">
        <v>1231</v>
      </c>
      <c r="F745" s="59">
        <v>1231</v>
      </c>
      <c r="G745" s="59">
        <v>1231</v>
      </c>
      <c r="H745" s="59">
        <v>1231</v>
      </c>
      <c r="I745" s="59">
        <v>1231</v>
      </c>
      <c r="J745" s="59">
        <v>1231</v>
      </c>
      <c r="K745" s="59">
        <v>1231</v>
      </c>
      <c r="L745" s="59">
        <v>1231</v>
      </c>
      <c r="M745" s="59">
        <v>1231</v>
      </c>
      <c r="N745" s="59">
        <v>1231</v>
      </c>
      <c r="O745" s="59">
        <v>1231</v>
      </c>
      <c r="P745" s="59">
        <v>1231</v>
      </c>
      <c r="Q745" s="59">
        <v>1231</v>
      </c>
      <c r="R745" s="59">
        <v>1231131</v>
      </c>
      <c r="S745" s="90"/>
      <c r="T745" s="90"/>
      <c r="U745" s="91"/>
      <c r="V745" s="90"/>
      <c r="W745" s="90"/>
      <c r="X745" s="90"/>
    </row>
    <row r="746" spans="1:24" ht="13.2" x14ac:dyDescent="0.25">
      <c r="A746" s="59" t="s">
        <v>4659</v>
      </c>
      <c r="B746" s="59" t="s">
        <v>6089</v>
      </c>
      <c r="C746" s="59" t="s">
        <v>6095</v>
      </c>
      <c r="D746" s="59" t="s">
        <v>127</v>
      </c>
      <c r="E746" s="59">
        <v>3515</v>
      </c>
      <c r="F746" s="59">
        <v>3515</v>
      </c>
      <c r="G746" s="59">
        <v>3515</v>
      </c>
      <c r="H746" s="59">
        <v>3515</v>
      </c>
      <c r="I746" s="59">
        <v>3515</v>
      </c>
      <c r="J746" s="59">
        <v>3515</v>
      </c>
      <c r="K746" s="59">
        <v>3515</v>
      </c>
      <c r="L746" s="59">
        <v>3515</v>
      </c>
      <c r="M746" s="59">
        <v>3515</v>
      </c>
      <c r="N746" s="59">
        <v>3515</v>
      </c>
      <c r="O746" s="59">
        <v>3515</v>
      </c>
      <c r="P746" s="59">
        <v>3515</v>
      </c>
      <c r="Q746" s="59">
        <v>3515</v>
      </c>
      <c r="R746" s="59">
        <v>3515294</v>
      </c>
      <c r="S746" s="90"/>
      <c r="T746" s="90"/>
      <c r="U746" s="91"/>
      <c r="V746" s="90"/>
      <c r="W746" s="90"/>
      <c r="X746" s="90"/>
    </row>
    <row r="747" spans="1:24" ht="13.2" x14ac:dyDescent="0.25">
      <c r="A747" s="59" t="s">
        <v>4660</v>
      </c>
      <c r="B747" s="59" t="s">
        <v>6089</v>
      </c>
      <c r="C747" s="59" t="s">
        <v>6096</v>
      </c>
      <c r="D747" s="59" t="s">
        <v>127</v>
      </c>
      <c r="E747" s="59">
        <v>0</v>
      </c>
      <c r="F747" s="59">
        <v>0</v>
      </c>
      <c r="G747" s="59">
        <v>0</v>
      </c>
      <c r="H747" s="59">
        <v>0</v>
      </c>
      <c r="I747" s="59">
        <v>0</v>
      </c>
      <c r="J747" s="59">
        <v>0</v>
      </c>
      <c r="K747" s="59">
        <v>0</v>
      </c>
      <c r="L747" s="59">
        <v>0</v>
      </c>
      <c r="M747" s="59">
        <v>0</v>
      </c>
      <c r="N747" s="59">
        <v>0</v>
      </c>
      <c r="O747" s="59">
        <v>0</v>
      </c>
      <c r="P747" s="59">
        <v>0</v>
      </c>
      <c r="Q747" s="59">
        <v>0</v>
      </c>
      <c r="R747" s="59">
        <v>0</v>
      </c>
      <c r="S747" s="90"/>
      <c r="T747" s="90"/>
      <c r="U747" s="91"/>
      <c r="V747" s="90"/>
      <c r="W747" s="90"/>
      <c r="X747" s="90"/>
    </row>
    <row r="748" spans="1:24" ht="13.2" x14ac:dyDescent="0.25">
      <c r="A748" s="59" t="s">
        <v>4661</v>
      </c>
      <c r="B748" s="59" t="s">
        <v>6089</v>
      </c>
      <c r="C748" s="59" t="s">
        <v>6097</v>
      </c>
      <c r="D748" s="59" t="s">
        <v>127</v>
      </c>
      <c r="E748" s="59">
        <v>0</v>
      </c>
      <c r="F748" s="59">
        <v>0</v>
      </c>
      <c r="G748" s="59">
        <v>0</v>
      </c>
      <c r="H748" s="59">
        <v>0</v>
      </c>
      <c r="I748" s="59">
        <v>0</v>
      </c>
      <c r="J748" s="59">
        <v>0</v>
      </c>
      <c r="K748" s="59">
        <v>0</v>
      </c>
      <c r="L748" s="59">
        <v>0</v>
      </c>
      <c r="M748" s="59">
        <v>0</v>
      </c>
      <c r="N748" s="59">
        <v>0</v>
      </c>
      <c r="O748" s="59">
        <v>0</v>
      </c>
      <c r="P748" s="59">
        <v>0</v>
      </c>
      <c r="Q748" s="59">
        <v>0</v>
      </c>
      <c r="R748" s="59">
        <v>0</v>
      </c>
      <c r="S748" s="90"/>
      <c r="T748" s="90"/>
      <c r="U748" s="91"/>
      <c r="V748" s="90"/>
      <c r="W748" s="90"/>
      <c r="X748" s="90"/>
    </row>
    <row r="749" spans="1:24" ht="13.2" x14ac:dyDescent="0.25">
      <c r="A749" s="59" t="s">
        <v>4662</v>
      </c>
      <c r="B749" s="59" t="s">
        <v>6089</v>
      </c>
      <c r="C749" s="59" t="s">
        <v>6098</v>
      </c>
      <c r="D749" s="59" t="s">
        <v>127</v>
      </c>
      <c r="E749" s="59">
        <v>112</v>
      </c>
      <c r="F749" s="59">
        <v>112</v>
      </c>
      <c r="G749" s="59">
        <v>112</v>
      </c>
      <c r="H749" s="59">
        <v>112</v>
      </c>
      <c r="I749" s="59">
        <v>112</v>
      </c>
      <c r="J749" s="59">
        <v>112</v>
      </c>
      <c r="K749" s="59">
        <v>112</v>
      </c>
      <c r="L749" s="59">
        <v>112</v>
      </c>
      <c r="M749" s="59">
        <v>112</v>
      </c>
      <c r="N749" s="59">
        <v>112</v>
      </c>
      <c r="O749" s="59">
        <v>112</v>
      </c>
      <c r="P749" s="59">
        <v>112</v>
      </c>
      <c r="Q749" s="59">
        <v>112</v>
      </c>
      <c r="R749" s="59">
        <v>112021</v>
      </c>
      <c r="S749" s="90"/>
      <c r="T749" s="90"/>
      <c r="U749" s="91"/>
      <c r="V749" s="90"/>
      <c r="W749" s="90"/>
      <c r="X749" s="90"/>
    </row>
    <row r="750" spans="1:24" ht="13.2" x14ac:dyDescent="0.25">
      <c r="A750" s="59" t="s">
        <v>4663</v>
      </c>
      <c r="B750" s="59" t="s">
        <v>6089</v>
      </c>
      <c r="C750" s="59" t="s">
        <v>6099</v>
      </c>
      <c r="D750" s="59" t="s">
        <v>127</v>
      </c>
      <c r="E750" s="59">
        <v>0</v>
      </c>
      <c r="F750" s="59">
        <v>0</v>
      </c>
      <c r="G750" s="59">
        <v>0</v>
      </c>
      <c r="H750" s="59">
        <v>0</v>
      </c>
      <c r="I750" s="59">
        <v>0</v>
      </c>
      <c r="J750" s="59">
        <v>0</v>
      </c>
      <c r="K750" s="59">
        <v>0</v>
      </c>
      <c r="L750" s="59">
        <v>0</v>
      </c>
      <c r="M750" s="59">
        <v>0</v>
      </c>
      <c r="N750" s="59">
        <v>0</v>
      </c>
      <c r="O750" s="59">
        <v>0</v>
      </c>
      <c r="P750" s="59">
        <v>0</v>
      </c>
      <c r="Q750" s="59">
        <v>0</v>
      </c>
      <c r="R750" s="59">
        <v>0</v>
      </c>
      <c r="S750" s="90"/>
      <c r="T750" s="90"/>
      <c r="U750" s="91"/>
      <c r="V750" s="90"/>
      <c r="W750" s="90"/>
      <c r="X750" s="90"/>
    </row>
    <row r="751" spans="1:24" ht="13.2" x14ac:dyDescent="0.25">
      <c r="A751" s="59" t="s">
        <v>4664</v>
      </c>
      <c r="B751" s="59" t="s">
        <v>6089</v>
      </c>
      <c r="C751" s="59" t="s">
        <v>6100</v>
      </c>
      <c r="D751" s="59" t="s">
        <v>127</v>
      </c>
      <c r="E751" s="59">
        <v>0</v>
      </c>
      <c r="F751" s="59">
        <v>0</v>
      </c>
      <c r="G751" s="59">
        <v>0</v>
      </c>
      <c r="H751" s="59">
        <v>0</v>
      </c>
      <c r="I751" s="59">
        <v>0</v>
      </c>
      <c r="J751" s="59">
        <v>0</v>
      </c>
      <c r="K751" s="59">
        <v>0</v>
      </c>
      <c r="L751" s="59">
        <v>0</v>
      </c>
      <c r="M751" s="59">
        <v>0</v>
      </c>
      <c r="N751" s="59">
        <v>0</v>
      </c>
      <c r="O751" s="59">
        <v>0</v>
      </c>
      <c r="P751" s="59">
        <v>0</v>
      </c>
      <c r="Q751" s="59">
        <v>0</v>
      </c>
      <c r="R751" s="59">
        <v>0</v>
      </c>
      <c r="S751" s="90"/>
      <c r="T751" s="90"/>
      <c r="U751" s="91"/>
      <c r="V751" s="90"/>
      <c r="W751" s="90"/>
      <c r="X751" s="90"/>
    </row>
    <row r="752" spans="1:24" ht="13.2" x14ac:dyDescent="0.25">
      <c r="A752" s="59" t="s">
        <v>4665</v>
      </c>
      <c r="B752" s="59" t="s">
        <v>6089</v>
      </c>
      <c r="C752" s="59" t="s">
        <v>6101</v>
      </c>
      <c r="D752" s="59" t="s">
        <v>127</v>
      </c>
      <c r="E752" s="59">
        <v>5413</v>
      </c>
      <c r="F752" s="59">
        <v>5413</v>
      </c>
      <c r="G752" s="59">
        <v>5413</v>
      </c>
      <c r="H752" s="59">
        <v>5413</v>
      </c>
      <c r="I752" s="59">
        <v>5413</v>
      </c>
      <c r="J752" s="59">
        <v>5413</v>
      </c>
      <c r="K752" s="59">
        <v>5413</v>
      </c>
      <c r="L752" s="59">
        <v>5413</v>
      </c>
      <c r="M752" s="59">
        <v>5413</v>
      </c>
      <c r="N752" s="59">
        <v>5413</v>
      </c>
      <c r="O752" s="59">
        <v>5413</v>
      </c>
      <c r="P752" s="59">
        <v>5413</v>
      </c>
      <c r="Q752" s="59">
        <v>5413</v>
      </c>
      <c r="R752" s="59">
        <v>5413075</v>
      </c>
      <c r="S752" s="90"/>
      <c r="T752" s="90"/>
      <c r="U752" s="91"/>
      <c r="V752" s="90"/>
      <c r="W752" s="90"/>
      <c r="X752" s="90"/>
    </row>
    <row r="753" spans="1:24" ht="13.2" x14ac:dyDescent="0.25">
      <c r="A753" s="59" t="s">
        <v>4666</v>
      </c>
      <c r="B753" s="59" t="s">
        <v>6089</v>
      </c>
      <c r="C753" s="59" t="s">
        <v>6102</v>
      </c>
      <c r="D753" s="59" t="s">
        <v>127</v>
      </c>
      <c r="E753" s="59">
        <v>0</v>
      </c>
      <c r="F753" s="59">
        <v>0</v>
      </c>
      <c r="G753" s="59">
        <v>0</v>
      </c>
      <c r="H753" s="59">
        <v>0</v>
      </c>
      <c r="I753" s="59">
        <v>0</v>
      </c>
      <c r="J753" s="59">
        <v>0</v>
      </c>
      <c r="K753" s="59">
        <v>0</v>
      </c>
      <c r="L753" s="59">
        <v>0</v>
      </c>
      <c r="M753" s="59">
        <v>0</v>
      </c>
      <c r="N753" s="59">
        <v>0</v>
      </c>
      <c r="O753" s="59">
        <v>0</v>
      </c>
      <c r="P753" s="59">
        <v>0</v>
      </c>
      <c r="Q753" s="59">
        <v>0</v>
      </c>
      <c r="R753" s="59">
        <v>0</v>
      </c>
      <c r="S753" s="90"/>
      <c r="T753" s="90"/>
      <c r="U753" s="91"/>
      <c r="V753" s="90"/>
      <c r="W753" s="90"/>
      <c r="X753" s="90"/>
    </row>
    <row r="754" spans="1:24" ht="13.2" x14ac:dyDescent="0.25">
      <c r="A754" s="59" t="s">
        <v>4667</v>
      </c>
      <c r="B754" s="59" t="s">
        <v>6089</v>
      </c>
      <c r="C754" s="59" t="s">
        <v>6103</v>
      </c>
      <c r="D754" s="59" t="s">
        <v>127</v>
      </c>
      <c r="E754" s="59">
        <v>5619</v>
      </c>
      <c r="F754" s="59">
        <v>5619</v>
      </c>
      <c r="G754" s="59">
        <v>5619</v>
      </c>
      <c r="H754" s="59">
        <v>5619</v>
      </c>
      <c r="I754" s="59">
        <v>5619</v>
      </c>
      <c r="J754" s="59">
        <v>5619</v>
      </c>
      <c r="K754" s="59">
        <v>5619</v>
      </c>
      <c r="L754" s="59">
        <v>5619</v>
      </c>
      <c r="M754" s="59">
        <v>5619</v>
      </c>
      <c r="N754" s="59">
        <v>5619</v>
      </c>
      <c r="O754" s="59">
        <v>5619</v>
      </c>
      <c r="P754" s="59">
        <v>5619</v>
      </c>
      <c r="Q754" s="59">
        <v>5619</v>
      </c>
      <c r="R754" s="59">
        <v>5618562</v>
      </c>
      <c r="S754" s="90"/>
      <c r="T754" s="90"/>
      <c r="U754" s="91"/>
      <c r="V754" s="90"/>
      <c r="W754" s="90"/>
      <c r="X754" s="90"/>
    </row>
    <row r="755" spans="1:24" ht="13.2" x14ac:dyDescent="0.25">
      <c r="A755" s="59" t="s">
        <v>4668</v>
      </c>
      <c r="B755" s="59" t="s">
        <v>6089</v>
      </c>
      <c r="C755" s="59" t="s">
        <v>6104</v>
      </c>
      <c r="D755" s="59" t="s">
        <v>127</v>
      </c>
      <c r="E755" s="59">
        <v>0</v>
      </c>
      <c r="F755" s="59">
        <v>0</v>
      </c>
      <c r="G755" s="59">
        <v>0</v>
      </c>
      <c r="H755" s="59">
        <v>0</v>
      </c>
      <c r="I755" s="59">
        <v>0</v>
      </c>
      <c r="J755" s="59">
        <v>0</v>
      </c>
      <c r="K755" s="59">
        <v>0</v>
      </c>
      <c r="L755" s="59">
        <v>0</v>
      </c>
      <c r="M755" s="59">
        <v>0</v>
      </c>
      <c r="N755" s="59">
        <v>0</v>
      </c>
      <c r="O755" s="59">
        <v>0</v>
      </c>
      <c r="P755" s="59">
        <v>0</v>
      </c>
      <c r="Q755" s="59">
        <v>0</v>
      </c>
      <c r="R755" s="59">
        <v>0</v>
      </c>
      <c r="S755" s="90"/>
      <c r="T755" s="90"/>
      <c r="U755" s="91"/>
      <c r="V755" s="90"/>
      <c r="W755" s="90"/>
      <c r="X755" s="90"/>
    </row>
    <row r="756" spans="1:24" ht="13.2" x14ac:dyDescent="0.25">
      <c r="A756" s="59" t="s">
        <v>4669</v>
      </c>
      <c r="B756" s="59" t="s">
        <v>6089</v>
      </c>
      <c r="C756" s="59" t="s">
        <v>6105</v>
      </c>
      <c r="D756" s="59" t="s">
        <v>127</v>
      </c>
      <c r="E756" s="59">
        <v>5035</v>
      </c>
      <c r="F756" s="59">
        <v>5035</v>
      </c>
      <c r="G756" s="59">
        <v>5035</v>
      </c>
      <c r="H756" s="59">
        <v>5035</v>
      </c>
      <c r="I756" s="59">
        <v>5035</v>
      </c>
      <c r="J756" s="59">
        <v>5035</v>
      </c>
      <c r="K756" s="59">
        <v>5035</v>
      </c>
      <c r="L756" s="59">
        <v>5035</v>
      </c>
      <c r="M756" s="59">
        <v>5035</v>
      </c>
      <c r="N756" s="59">
        <v>5035</v>
      </c>
      <c r="O756" s="59">
        <v>5035</v>
      </c>
      <c r="P756" s="59">
        <v>5035</v>
      </c>
      <c r="Q756" s="59">
        <v>5035</v>
      </c>
      <c r="R756" s="59">
        <v>5035075</v>
      </c>
      <c r="S756" s="90"/>
      <c r="T756" s="90"/>
      <c r="U756" s="91"/>
      <c r="V756" s="90"/>
      <c r="W756" s="90"/>
      <c r="X756" s="90"/>
    </row>
    <row r="757" spans="1:24" ht="13.2" x14ac:dyDescent="0.25">
      <c r="A757" s="59" t="s">
        <v>4670</v>
      </c>
      <c r="B757" s="59" t="s">
        <v>6089</v>
      </c>
      <c r="C757" s="59" t="s">
        <v>6106</v>
      </c>
      <c r="D757" s="59" t="s">
        <v>127</v>
      </c>
      <c r="E757" s="59">
        <v>0</v>
      </c>
      <c r="F757" s="59">
        <v>0</v>
      </c>
      <c r="G757" s="59">
        <v>0</v>
      </c>
      <c r="H757" s="59">
        <v>0</v>
      </c>
      <c r="I757" s="59">
        <v>0</v>
      </c>
      <c r="J757" s="59">
        <v>0</v>
      </c>
      <c r="K757" s="59">
        <v>0</v>
      </c>
      <c r="L757" s="59">
        <v>0</v>
      </c>
      <c r="M757" s="59">
        <v>0</v>
      </c>
      <c r="N757" s="59">
        <v>0</v>
      </c>
      <c r="O757" s="59">
        <v>0</v>
      </c>
      <c r="P757" s="59">
        <v>0</v>
      </c>
      <c r="Q757" s="59">
        <v>0</v>
      </c>
      <c r="R757" s="59">
        <v>0</v>
      </c>
      <c r="S757" s="90"/>
      <c r="T757" s="90"/>
      <c r="U757" s="91"/>
      <c r="V757" s="90"/>
      <c r="W757" s="90"/>
      <c r="X757" s="90"/>
    </row>
    <row r="758" spans="1:24" ht="13.2" x14ac:dyDescent="0.25">
      <c r="A758" s="59" t="s">
        <v>4671</v>
      </c>
      <c r="B758" s="59" t="s">
        <v>6089</v>
      </c>
      <c r="C758" s="59" t="s">
        <v>6107</v>
      </c>
      <c r="D758" s="59" t="s">
        <v>127</v>
      </c>
      <c r="E758" s="59">
        <v>3189</v>
      </c>
      <c r="F758" s="59">
        <v>3189</v>
      </c>
      <c r="G758" s="59">
        <v>3189</v>
      </c>
      <c r="H758" s="59">
        <v>3189</v>
      </c>
      <c r="I758" s="59">
        <v>3189</v>
      </c>
      <c r="J758" s="59">
        <v>3189</v>
      </c>
      <c r="K758" s="59">
        <v>3189</v>
      </c>
      <c r="L758" s="59">
        <v>3189</v>
      </c>
      <c r="M758" s="59">
        <v>3189</v>
      </c>
      <c r="N758" s="59">
        <v>3189</v>
      </c>
      <c r="O758" s="59">
        <v>3189</v>
      </c>
      <c r="P758" s="59">
        <v>3189</v>
      </c>
      <c r="Q758" s="59">
        <v>3189</v>
      </c>
      <c r="R758" s="59">
        <v>3188706</v>
      </c>
      <c r="S758" s="90"/>
      <c r="T758" s="90"/>
      <c r="U758" s="91"/>
      <c r="V758" s="90"/>
      <c r="W758" s="90"/>
      <c r="X758" s="90"/>
    </row>
    <row r="759" spans="1:24" ht="13.2" x14ac:dyDescent="0.25">
      <c r="A759" s="59" t="s">
        <v>4672</v>
      </c>
      <c r="B759" s="59" t="s">
        <v>6089</v>
      </c>
      <c r="C759" s="59" t="s">
        <v>6108</v>
      </c>
      <c r="D759" s="59" t="s">
        <v>127</v>
      </c>
      <c r="E759" s="59">
        <v>0</v>
      </c>
      <c r="F759" s="59">
        <v>0</v>
      </c>
      <c r="G759" s="59">
        <v>0</v>
      </c>
      <c r="H759" s="59">
        <v>0</v>
      </c>
      <c r="I759" s="59">
        <v>0</v>
      </c>
      <c r="J759" s="59">
        <v>0</v>
      </c>
      <c r="K759" s="59">
        <v>0</v>
      </c>
      <c r="L759" s="59">
        <v>0</v>
      </c>
      <c r="M759" s="59">
        <v>0</v>
      </c>
      <c r="N759" s="59">
        <v>0</v>
      </c>
      <c r="O759" s="59">
        <v>0</v>
      </c>
      <c r="P759" s="59">
        <v>0</v>
      </c>
      <c r="Q759" s="59">
        <v>0</v>
      </c>
      <c r="R759" s="59">
        <v>0</v>
      </c>
      <c r="S759" s="90"/>
      <c r="T759" s="90"/>
      <c r="U759" s="91"/>
      <c r="V759" s="90"/>
      <c r="W759" s="90"/>
      <c r="X759" s="90"/>
    </row>
    <row r="760" spans="1:24" ht="13.2" x14ac:dyDescent="0.25">
      <c r="A760" s="59" t="s">
        <v>4673</v>
      </c>
      <c r="B760" s="59" t="s">
        <v>6089</v>
      </c>
      <c r="C760" s="59" t="s">
        <v>6109</v>
      </c>
      <c r="D760" s="59" t="s">
        <v>127</v>
      </c>
      <c r="E760" s="59">
        <v>3718</v>
      </c>
      <c r="F760" s="59">
        <v>3718</v>
      </c>
      <c r="G760" s="59">
        <v>3718</v>
      </c>
      <c r="H760" s="59">
        <v>3718</v>
      </c>
      <c r="I760" s="59">
        <v>3718</v>
      </c>
      <c r="J760" s="59">
        <v>3718</v>
      </c>
      <c r="K760" s="59">
        <v>3774</v>
      </c>
      <c r="L760" s="59">
        <v>3774</v>
      </c>
      <c r="M760" s="59">
        <v>3774</v>
      </c>
      <c r="N760" s="59">
        <v>3774</v>
      </c>
      <c r="O760" s="59">
        <v>3774</v>
      </c>
      <c r="P760" s="59">
        <v>3774</v>
      </c>
      <c r="Q760" s="59">
        <v>3774</v>
      </c>
      <c r="R760" s="59">
        <v>3748440</v>
      </c>
      <c r="S760" s="90"/>
      <c r="T760" s="90"/>
      <c r="U760" s="91"/>
      <c r="V760" s="90"/>
      <c r="W760" s="90"/>
      <c r="X760" s="90"/>
    </row>
    <row r="761" spans="1:24" ht="13.2" x14ac:dyDescent="0.25">
      <c r="A761" s="59" t="s">
        <v>4674</v>
      </c>
      <c r="B761" s="59" t="s">
        <v>6089</v>
      </c>
      <c r="C761" s="59" t="s">
        <v>6110</v>
      </c>
      <c r="D761" s="59" t="s">
        <v>127</v>
      </c>
      <c r="E761" s="59">
        <v>0</v>
      </c>
      <c r="F761" s="59">
        <v>0</v>
      </c>
      <c r="G761" s="59">
        <v>0</v>
      </c>
      <c r="H761" s="59">
        <v>0</v>
      </c>
      <c r="I761" s="59">
        <v>0</v>
      </c>
      <c r="J761" s="59">
        <v>0</v>
      </c>
      <c r="K761" s="59">
        <v>0</v>
      </c>
      <c r="L761" s="59">
        <v>0</v>
      </c>
      <c r="M761" s="59">
        <v>0</v>
      </c>
      <c r="N761" s="59">
        <v>0</v>
      </c>
      <c r="O761" s="59">
        <v>0</v>
      </c>
      <c r="P761" s="59">
        <v>0</v>
      </c>
      <c r="Q761" s="59">
        <v>0</v>
      </c>
      <c r="R761" s="59">
        <v>0</v>
      </c>
      <c r="S761" s="90"/>
      <c r="T761" s="90"/>
      <c r="U761" s="91"/>
      <c r="V761" s="90"/>
      <c r="W761" s="90"/>
      <c r="X761" s="90"/>
    </row>
    <row r="762" spans="1:24" ht="13.2" x14ac:dyDescent="0.25">
      <c r="A762" s="59" t="s">
        <v>4675</v>
      </c>
      <c r="B762" s="59" t="s">
        <v>6089</v>
      </c>
      <c r="C762" s="59" t="s">
        <v>6111</v>
      </c>
      <c r="D762" s="59" t="s">
        <v>127</v>
      </c>
      <c r="E762" s="59">
        <v>1732</v>
      </c>
      <c r="F762" s="59">
        <v>1732</v>
      </c>
      <c r="G762" s="59">
        <v>1732</v>
      </c>
      <c r="H762" s="59">
        <v>1732</v>
      </c>
      <c r="I762" s="59">
        <v>1732</v>
      </c>
      <c r="J762" s="59">
        <v>1732</v>
      </c>
      <c r="K762" s="59">
        <v>1732</v>
      </c>
      <c r="L762" s="59">
        <v>1732</v>
      </c>
      <c r="M762" s="59">
        <v>1732</v>
      </c>
      <c r="N762" s="59">
        <v>1732</v>
      </c>
      <c r="O762" s="59">
        <v>1732</v>
      </c>
      <c r="P762" s="59">
        <v>1732</v>
      </c>
      <c r="Q762" s="59">
        <v>1732</v>
      </c>
      <c r="R762" s="59">
        <v>1732090</v>
      </c>
      <c r="S762" s="90"/>
      <c r="T762" s="90"/>
      <c r="U762" s="91"/>
      <c r="V762" s="90"/>
      <c r="W762" s="90"/>
      <c r="X762" s="90"/>
    </row>
    <row r="763" spans="1:24" ht="13.2" x14ac:dyDescent="0.25">
      <c r="A763" s="59" t="s">
        <v>4676</v>
      </c>
      <c r="B763" s="59" t="s">
        <v>6089</v>
      </c>
      <c r="C763" s="59" t="s">
        <v>6112</v>
      </c>
      <c r="D763" s="59" t="s">
        <v>127</v>
      </c>
      <c r="E763" s="59">
        <v>0</v>
      </c>
      <c r="F763" s="59">
        <v>0</v>
      </c>
      <c r="G763" s="59">
        <v>0</v>
      </c>
      <c r="H763" s="59">
        <v>0</v>
      </c>
      <c r="I763" s="59">
        <v>0</v>
      </c>
      <c r="J763" s="59">
        <v>0</v>
      </c>
      <c r="K763" s="59">
        <v>0</v>
      </c>
      <c r="L763" s="59">
        <v>0</v>
      </c>
      <c r="M763" s="59">
        <v>0</v>
      </c>
      <c r="N763" s="59">
        <v>0</v>
      </c>
      <c r="O763" s="59">
        <v>0</v>
      </c>
      <c r="P763" s="59">
        <v>0</v>
      </c>
      <c r="Q763" s="59">
        <v>0</v>
      </c>
      <c r="R763" s="59">
        <v>0</v>
      </c>
      <c r="S763" s="90"/>
      <c r="T763" s="90"/>
      <c r="U763" s="91"/>
      <c r="V763" s="90"/>
      <c r="W763" s="90"/>
      <c r="X763" s="90"/>
    </row>
    <row r="764" spans="1:24" ht="13.2" x14ac:dyDescent="0.25">
      <c r="A764" s="59" t="s">
        <v>4677</v>
      </c>
      <c r="B764" s="59" t="s">
        <v>6089</v>
      </c>
      <c r="C764" s="59" t="s">
        <v>6113</v>
      </c>
      <c r="D764" s="59" t="s">
        <v>127</v>
      </c>
      <c r="E764" s="59">
        <v>411</v>
      </c>
      <c r="F764" s="59">
        <v>411</v>
      </c>
      <c r="G764" s="59">
        <v>411</v>
      </c>
      <c r="H764" s="59">
        <v>411</v>
      </c>
      <c r="I764" s="59">
        <v>411</v>
      </c>
      <c r="J764" s="59">
        <v>411</v>
      </c>
      <c r="K764" s="59">
        <v>411</v>
      </c>
      <c r="L764" s="59">
        <v>411</v>
      </c>
      <c r="M764" s="59">
        <v>411</v>
      </c>
      <c r="N764" s="59">
        <v>411</v>
      </c>
      <c r="O764" s="59">
        <v>411</v>
      </c>
      <c r="P764" s="59">
        <v>411</v>
      </c>
      <c r="Q764" s="59">
        <v>411</v>
      </c>
      <c r="R764" s="59">
        <v>411060</v>
      </c>
      <c r="S764" s="90"/>
      <c r="T764" s="90"/>
      <c r="U764" s="91"/>
      <c r="V764" s="90"/>
      <c r="W764" s="90"/>
      <c r="X764" s="90"/>
    </row>
    <row r="765" spans="1:24" ht="13.2" x14ac:dyDescent="0.25">
      <c r="A765" s="59" t="s">
        <v>4678</v>
      </c>
      <c r="B765" s="59" t="s">
        <v>6089</v>
      </c>
      <c r="C765" s="59" t="s">
        <v>6114</v>
      </c>
      <c r="D765" s="59" t="s">
        <v>127</v>
      </c>
      <c r="E765" s="59">
        <v>0</v>
      </c>
      <c r="F765" s="59">
        <v>0</v>
      </c>
      <c r="G765" s="59">
        <v>0</v>
      </c>
      <c r="H765" s="59">
        <v>0</v>
      </c>
      <c r="I765" s="59">
        <v>0</v>
      </c>
      <c r="J765" s="59">
        <v>0</v>
      </c>
      <c r="K765" s="59">
        <v>0</v>
      </c>
      <c r="L765" s="59">
        <v>0</v>
      </c>
      <c r="M765" s="59">
        <v>0</v>
      </c>
      <c r="N765" s="59">
        <v>0</v>
      </c>
      <c r="O765" s="59">
        <v>0</v>
      </c>
      <c r="P765" s="59">
        <v>0</v>
      </c>
      <c r="Q765" s="59">
        <v>0</v>
      </c>
      <c r="R765" s="59">
        <v>0</v>
      </c>
      <c r="S765" s="90"/>
      <c r="T765" s="90"/>
      <c r="U765" s="91"/>
      <c r="V765" s="90"/>
      <c r="W765" s="90"/>
      <c r="X765" s="90"/>
    </row>
    <row r="766" spans="1:24" ht="13.2" x14ac:dyDescent="0.25">
      <c r="A766" s="59" t="s">
        <v>4679</v>
      </c>
      <c r="B766" s="59" t="s">
        <v>6089</v>
      </c>
      <c r="C766" s="59" t="s">
        <v>6115</v>
      </c>
      <c r="D766" s="59" t="s">
        <v>127</v>
      </c>
      <c r="E766" s="59">
        <v>0</v>
      </c>
      <c r="F766" s="59">
        <v>0</v>
      </c>
      <c r="G766" s="59">
        <v>0</v>
      </c>
      <c r="H766" s="59">
        <v>0</v>
      </c>
      <c r="I766" s="59">
        <v>0</v>
      </c>
      <c r="J766" s="59">
        <v>0</v>
      </c>
      <c r="K766" s="59">
        <v>0</v>
      </c>
      <c r="L766" s="59">
        <v>0</v>
      </c>
      <c r="M766" s="59">
        <v>0</v>
      </c>
      <c r="N766" s="59">
        <v>0</v>
      </c>
      <c r="O766" s="59">
        <v>0</v>
      </c>
      <c r="P766" s="59">
        <v>0</v>
      </c>
      <c r="Q766" s="59">
        <v>0</v>
      </c>
      <c r="R766" s="59">
        <v>0</v>
      </c>
      <c r="S766" s="90"/>
      <c r="T766" s="90"/>
      <c r="U766" s="91"/>
      <c r="V766" s="90"/>
      <c r="W766" s="90"/>
      <c r="X766" s="90"/>
    </row>
    <row r="767" spans="1:24" ht="13.2" x14ac:dyDescent="0.25">
      <c r="A767" s="59" t="s">
        <v>4680</v>
      </c>
      <c r="B767" s="59" t="s">
        <v>6089</v>
      </c>
      <c r="C767" s="59" t="s">
        <v>6116</v>
      </c>
      <c r="D767" s="59" t="s">
        <v>127</v>
      </c>
      <c r="E767" s="59">
        <v>8796</v>
      </c>
      <c r="F767" s="59">
        <v>8796</v>
      </c>
      <c r="G767" s="59">
        <v>8796</v>
      </c>
      <c r="H767" s="59">
        <v>8796</v>
      </c>
      <c r="I767" s="59">
        <v>8796</v>
      </c>
      <c r="J767" s="59">
        <v>8796</v>
      </c>
      <c r="K767" s="59">
        <v>8796</v>
      </c>
      <c r="L767" s="59">
        <v>8796</v>
      </c>
      <c r="M767" s="59">
        <v>8796</v>
      </c>
      <c r="N767" s="59">
        <v>8796</v>
      </c>
      <c r="O767" s="59">
        <v>8796</v>
      </c>
      <c r="P767" s="59">
        <v>8796</v>
      </c>
      <c r="Q767" s="59">
        <v>8796</v>
      </c>
      <c r="R767" s="59">
        <v>8795959</v>
      </c>
      <c r="S767" s="90"/>
      <c r="T767" s="90"/>
      <c r="U767" s="91"/>
      <c r="V767" s="90"/>
      <c r="W767" s="90"/>
      <c r="X767" s="90"/>
    </row>
    <row r="768" spans="1:24" ht="13.2" x14ac:dyDescent="0.25">
      <c r="A768" s="59" t="s">
        <v>4681</v>
      </c>
      <c r="B768" s="59" t="s">
        <v>6089</v>
      </c>
      <c r="C768" s="59" t="s">
        <v>6117</v>
      </c>
      <c r="D768" s="59" t="s">
        <v>127</v>
      </c>
      <c r="E768" s="59">
        <v>0</v>
      </c>
      <c r="F768" s="59">
        <v>0</v>
      </c>
      <c r="G768" s="59">
        <v>0</v>
      </c>
      <c r="H768" s="59">
        <v>0</v>
      </c>
      <c r="I768" s="59">
        <v>0</v>
      </c>
      <c r="J768" s="59">
        <v>0</v>
      </c>
      <c r="K768" s="59">
        <v>0</v>
      </c>
      <c r="L768" s="59">
        <v>0</v>
      </c>
      <c r="M768" s="59">
        <v>0</v>
      </c>
      <c r="N768" s="59">
        <v>0</v>
      </c>
      <c r="O768" s="59">
        <v>0</v>
      </c>
      <c r="P768" s="59">
        <v>0</v>
      </c>
      <c r="Q768" s="59">
        <v>0</v>
      </c>
      <c r="R768" s="59">
        <v>0</v>
      </c>
      <c r="S768" s="90"/>
      <c r="T768" s="90"/>
      <c r="U768" s="91"/>
      <c r="V768" s="90"/>
      <c r="W768" s="90"/>
      <c r="X768" s="90"/>
    </row>
    <row r="769" spans="1:24" ht="13.2" x14ac:dyDescent="0.25">
      <c r="A769" s="59" t="s">
        <v>4682</v>
      </c>
      <c r="B769" s="59" t="s">
        <v>6089</v>
      </c>
      <c r="C769" s="59" t="s">
        <v>6118</v>
      </c>
      <c r="D769" s="59" t="s">
        <v>127</v>
      </c>
      <c r="E769" s="59">
        <v>9150</v>
      </c>
      <c r="F769" s="59">
        <v>9150</v>
      </c>
      <c r="G769" s="59">
        <v>9150</v>
      </c>
      <c r="H769" s="59">
        <v>9150</v>
      </c>
      <c r="I769" s="59">
        <v>9150</v>
      </c>
      <c r="J769" s="59">
        <v>9150</v>
      </c>
      <c r="K769" s="59">
        <v>9356</v>
      </c>
      <c r="L769" s="59">
        <v>9356</v>
      </c>
      <c r="M769" s="59">
        <v>9357</v>
      </c>
      <c r="N769" s="59">
        <v>9357</v>
      </c>
      <c r="O769" s="59">
        <v>9357</v>
      </c>
      <c r="P769" s="59">
        <v>9357</v>
      </c>
      <c r="Q769" s="59">
        <v>9357</v>
      </c>
      <c r="R769" s="59">
        <v>9261638</v>
      </c>
      <c r="S769" s="90"/>
      <c r="T769" s="90"/>
      <c r="U769" s="91"/>
      <c r="V769" s="90"/>
      <c r="W769" s="90"/>
      <c r="X769" s="90"/>
    </row>
    <row r="770" spans="1:24" ht="13.2" x14ac:dyDescent="0.25">
      <c r="A770" s="59" t="s">
        <v>4683</v>
      </c>
      <c r="B770" s="59" t="s">
        <v>6089</v>
      </c>
      <c r="C770" s="59" t="s">
        <v>6119</v>
      </c>
      <c r="D770" s="59" t="s">
        <v>127</v>
      </c>
      <c r="E770" s="59">
        <v>0</v>
      </c>
      <c r="F770" s="59">
        <v>0</v>
      </c>
      <c r="G770" s="59">
        <v>0</v>
      </c>
      <c r="H770" s="59">
        <v>0</v>
      </c>
      <c r="I770" s="59">
        <v>0</v>
      </c>
      <c r="J770" s="59">
        <v>0</v>
      </c>
      <c r="K770" s="59">
        <v>0</v>
      </c>
      <c r="L770" s="59">
        <v>0</v>
      </c>
      <c r="M770" s="59">
        <v>0</v>
      </c>
      <c r="N770" s="59">
        <v>0</v>
      </c>
      <c r="O770" s="59">
        <v>0</v>
      </c>
      <c r="P770" s="59">
        <v>0</v>
      </c>
      <c r="Q770" s="59">
        <v>0</v>
      </c>
      <c r="R770" s="59">
        <v>423</v>
      </c>
      <c r="S770" s="90"/>
      <c r="T770" s="90"/>
      <c r="U770" s="91"/>
      <c r="V770" s="90"/>
      <c r="W770" s="90"/>
      <c r="X770" s="90"/>
    </row>
    <row r="771" spans="1:24" ht="13.2" x14ac:dyDescent="0.25">
      <c r="A771" s="59" t="s">
        <v>4684</v>
      </c>
      <c r="B771" s="59" t="s">
        <v>6089</v>
      </c>
      <c r="C771" s="59" t="s">
        <v>6120</v>
      </c>
      <c r="D771" s="59" t="s">
        <v>127</v>
      </c>
      <c r="E771" s="59">
        <v>0</v>
      </c>
      <c r="F771" s="59">
        <v>0</v>
      </c>
      <c r="G771" s="59">
        <v>0</v>
      </c>
      <c r="H771" s="59">
        <v>0</v>
      </c>
      <c r="I771" s="59">
        <v>0</v>
      </c>
      <c r="J771" s="59">
        <v>0</v>
      </c>
      <c r="K771" s="59">
        <v>0</v>
      </c>
      <c r="L771" s="59">
        <v>0</v>
      </c>
      <c r="M771" s="59">
        <v>0</v>
      </c>
      <c r="N771" s="59">
        <v>0</v>
      </c>
      <c r="O771" s="59">
        <v>0</v>
      </c>
      <c r="P771" s="59">
        <v>0</v>
      </c>
      <c r="Q771" s="59">
        <v>0</v>
      </c>
      <c r="R771" s="59">
        <v>0</v>
      </c>
      <c r="S771" s="90"/>
      <c r="T771" s="90"/>
      <c r="U771" s="91"/>
      <c r="V771" s="90"/>
      <c r="W771" s="90"/>
      <c r="X771" s="90"/>
    </row>
    <row r="772" spans="1:24" ht="13.2" x14ac:dyDescent="0.25">
      <c r="A772" s="59" t="s">
        <v>4685</v>
      </c>
      <c r="B772" s="59" t="s">
        <v>6089</v>
      </c>
      <c r="C772" s="59" t="s">
        <v>6121</v>
      </c>
      <c r="D772" s="59" t="s">
        <v>127</v>
      </c>
      <c r="E772" s="59">
        <v>2700</v>
      </c>
      <c r="F772" s="59">
        <v>2700</v>
      </c>
      <c r="G772" s="59">
        <v>2700</v>
      </c>
      <c r="H772" s="59">
        <v>2700</v>
      </c>
      <c r="I772" s="59">
        <v>2700</v>
      </c>
      <c r="J772" s="59">
        <v>2700</v>
      </c>
      <c r="K772" s="59">
        <v>2700</v>
      </c>
      <c r="L772" s="59">
        <v>2700</v>
      </c>
      <c r="M772" s="59">
        <v>2700</v>
      </c>
      <c r="N772" s="59">
        <v>2700</v>
      </c>
      <c r="O772" s="59">
        <v>2700</v>
      </c>
      <c r="P772" s="59">
        <v>2700</v>
      </c>
      <c r="Q772" s="59">
        <v>2700</v>
      </c>
      <c r="R772" s="59">
        <v>2700205</v>
      </c>
      <c r="S772" s="90"/>
      <c r="T772" s="90"/>
      <c r="U772" s="91"/>
      <c r="V772" s="90"/>
      <c r="W772" s="90"/>
      <c r="X772" s="90"/>
    </row>
    <row r="773" spans="1:24" ht="13.2" x14ac:dyDescent="0.25">
      <c r="A773" s="59" t="s">
        <v>4686</v>
      </c>
      <c r="B773" s="59" t="s">
        <v>6089</v>
      </c>
      <c r="C773" s="59" t="s">
        <v>6122</v>
      </c>
      <c r="D773" s="59" t="s">
        <v>127</v>
      </c>
      <c r="E773" s="59">
        <v>0</v>
      </c>
      <c r="F773" s="59">
        <v>0</v>
      </c>
      <c r="G773" s="59">
        <v>0</v>
      </c>
      <c r="H773" s="59">
        <v>0</v>
      </c>
      <c r="I773" s="59">
        <v>0</v>
      </c>
      <c r="J773" s="59">
        <v>0</v>
      </c>
      <c r="K773" s="59">
        <v>0</v>
      </c>
      <c r="L773" s="59">
        <v>0</v>
      </c>
      <c r="M773" s="59">
        <v>0</v>
      </c>
      <c r="N773" s="59">
        <v>0</v>
      </c>
      <c r="O773" s="59">
        <v>0</v>
      </c>
      <c r="P773" s="59">
        <v>0</v>
      </c>
      <c r="Q773" s="59">
        <v>0</v>
      </c>
      <c r="R773" s="59">
        <v>0</v>
      </c>
      <c r="S773" s="90"/>
      <c r="T773" s="90"/>
      <c r="U773" s="91"/>
      <c r="V773" s="90"/>
      <c r="W773" s="90"/>
      <c r="X773" s="90"/>
    </row>
    <row r="774" spans="1:24" ht="13.2" x14ac:dyDescent="0.25">
      <c r="A774" s="59" t="s">
        <v>4687</v>
      </c>
      <c r="B774" s="59" t="s">
        <v>6089</v>
      </c>
      <c r="C774" s="59" t="s">
        <v>6123</v>
      </c>
      <c r="D774" s="59" t="s">
        <v>127</v>
      </c>
      <c r="E774" s="59">
        <v>23954</v>
      </c>
      <c r="F774" s="59">
        <v>23954</v>
      </c>
      <c r="G774" s="59">
        <v>23954</v>
      </c>
      <c r="H774" s="59">
        <v>23954</v>
      </c>
      <c r="I774" s="59">
        <v>23954</v>
      </c>
      <c r="J774" s="59">
        <v>23954</v>
      </c>
      <c r="K774" s="59">
        <v>24159</v>
      </c>
      <c r="L774" s="59">
        <v>24159</v>
      </c>
      <c r="M774" s="59">
        <v>24160</v>
      </c>
      <c r="N774" s="59">
        <v>24160</v>
      </c>
      <c r="O774" s="59">
        <v>24160</v>
      </c>
      <c r="P774" s="59">
        <v>24160</v>
      </c>
      <c r="Q774" s="59">
        <v>24160</v>
      </c>
      <c r="R774" s="59">
        <v>24065540</v>
      </c>
      <c r="S774" s="90"/>
      <c r="T774" s="90"/>
      <c r="U774" s="91"/>
      <c r="V774" s="90"/>
      <c r="W774" s="90"/>
      <c r="X774" s="90"/>
    </row>
    <row r="775" spans="1:24" ht="13.2" x14ac:dyDescent="0.25">
      <c r="A775" s="59" t="s">
        <v>4688</v>
      </c>
      <c r="B775" s="59" t="s">
        <v>6089</v>
      </c>
      <c r="C775" s="59" t="s">
        <v>6124</v>
      </c>
      <c r="D775" s="59" t="s">
        <v>127</v>
      </c>
      <c r="E775" s="59">
        <v>0</v>
      </c>
      <c r="F775" s="59">
        <v>0</v>
      </c>
      <c r="G775" s="59">
        <v>0</v>
      </c>
      <c r="H775" s="59">
        <v>0</v>
      </c>
      <c r="I775" s="59">
        <v>0</v>
      </c>
      <c r="J775" s="59">
        <v>0</v>
      </c>
      <c r="K775" s="59">
        <v>0</v>
      </c>
      <c r="L775" s="59">
        <v>0</v>
      </c>
      <c r="M775" s="59">
        <v>0</v>
      </c>
      <c r="N775" s="59">
        <v>0</v>
      </c>
      <c r="O775" s="59">
        <v>0</v>
      </c>
      <c r="P775" s="59">
        <v>0</v>
      </c>
      <c r="Q775" s="59">
        <v>0</v>
      </c>
      <c r="R775" s="59">
        <v>0</v>
      </c>
      <c r="S775" s="90"/>
      <c r="T775" s="90"/>
      <c r="U775" s="91"/>
      <c r="V775" s="90"/>
      <c r="W775" s="90"/>
      <c r="X775" s="90"/>
    </row>
    <row r="776" spans="1:24" ht="13.2" x14ac:dyDescent="0.25">
      <c r="A776" s="59" t="s">
        <v>4689</v>
      </c>
      <c r="B776" s="59" t="s">
        <v>6089</v>
      </c>
      <c r="C776" s="59" t="s">
        <v>6125</v>
      </c>
      <c r="D776" s="59" t="s">
        <v>127</v>
      </c>
      <c r="E776" s="59">
        <v>1783</v>
      </c>
      <c r="F776" s="59">
        <v>1783</v>
      </c>
      <c r="G776" s="59">
        <v>1783</v>
      </c>
      <c r="H776" s="59">
        <v>1783</v>
      </c>
      <c r="I776" s="59">
        <v>1783</v>
      </c>
      <c r="J776" s="59">
        <v>1783</v>
      </c>
      <c r="K776" s="59">
        <v>1783</v>
      </c>
      <c r="L776" s="59">
        <v>1783</v>
      </c>
      <c r="M776" s="59">
        <v>1783</v>
      </c>
      <c r="N776" s="59">
        <v>1783</v>
      </c>
      <c r="O776" s="59">
        <v>1783</v>
      </c>
      <c r="P776" s="59">
        <v>1783</v>
      </c>
      <c r="Q776" s="59">
        <v>1783</v>
      </c>
      <c r="R776" s="59">
        <v>1782985</v>
      </c>
      <c r="S776" s="90"/>
      <c r="T776" s="90"/>
      <c r="U776" s="91"/>
      <c r="V776" s="90"/>
      <c r="W776" s="90"/>
      <c r="X776" s="90"/>
    </row>
    <row r="777" spans="1:24" ht="13.2" x14ac:dyDescent="0.25">
      <c r="A777" s="59" t="s">
        <v>4690</v>
      </c>
      <c r="B777" s="59" t="s">
        <v>6089</v>
      </c>
      <c r="C777" s="59" t="s">
        <v>6126</v>
      </c>
      <c r="D777" s="59" t="s">
        <v>127</v>
      </c>
      <c r="E777" s="59">
        <v>0</v>
      </c>
      <c r="F777" s="59">
        <v>0</v>
      </c>
      <c r="G777" s="59">
        <v>0</v>
      </c>
      <c r="H777" s="59">
        <v>0</v>
      </c>
      <c r="I777" s="59">
        <v>0</v>
      </c>
      <c r="J777" s="59">
        <v>0</v>
      </c>
      <c r="K777" s="59">
        <v>0</v>
      </c>
      <c r="L777" s="59">
        <v>0</v>
      </c>
      <c r="M777" s="59">
        <v>0</v>
      </c>
      <c r="N777" s="59">
        <v>0</v>
      </c>
      <c r="O777" s="59">
        <v>0</v>
      </c>
      <c r="P777" s="59">
        <v>0</v>
      </c>
      <c r="Q777" s="59">
        <v>0</v>
      </c>
      <c r="R777" s="59">
        <v>0</v>
      </c>
      <c r="S777" s="90"/>
      <c r="T777" s="90"/>
      <c r="U777" s="91"/>
      <c r="V777" s="90"/>
      <c r="W777" s="90"/>
      <c r="X777" s="90"/>
    </row>
    <row r="778" spans="1:24" ht="13.2" x14ac:dyDescent="0.25">
      <c r="A778" s="59" t="s">
        <v>4691</v>
      </c>
      <c r="B778" s="59" t="s">
        <v>6089</v>
      </c>
      <c r="C778" s="59" t="s">
        <v>6127</v>
      </c>
      <c r="D778" s="59" t="s">
        <v>127</v>
      </c>
      <c r="E778" s="59">
        <v>31</v>
      </c>
      <c r="F778" s="59">
        <v>31</v>
      </c>
      <c r="G778" s="59">
        <v>31</v>
      </c>
      <c r="H778" s="59">
        <v>31</v>
      </c>
      <c r="I778" s="59">
        <v>31</v>
      </c>
      <c r="J778" s="59">
        <v>31</v>
      </c>
      <c r="K778" s="59">
        <v>31</v>
      </c>
      <c r="L778" s="59">
        <v>31</v>
      </c>
      <c r="M778" s="59">
        <v>31</v>
      </c>
      <c r="N778" s="59">
        <v>31</v>
      </c>
      <c r="O778" s="59">
        <v>31</v>
      </c>
      <c r="P778" s="59">
        <v>31</v>
      </c>
      <c r="Q778" s="59">
        <v>31</v>
      </c>
      <c r="R778" s="59">
        <v>30560</v>
      </c>
      <c r="S778" s="90"/>
      <c r="T778" s="90"/>
      <c r="U778" s="91"/>
      <c r="V778" s="90"/>
      <c r="W778" s="90"/>
      <c r="X778" s="90"/>
    </row>
    <row r="779" spans="1:24" ht="13.2" x14ac:dyDescent="0.25">
      <c r="A779" s="59" t="s">
        <v>4692</v>
      </c>
      <c r="B779" s="59" t="s">
        <v>6089</v>
      </c>
      <c r="C779" s="59" t="s">
        <v>6128</v>
      </c>
      <c r="D779" s="59" t="s">
        <v>127</v>
      </c>
      <c r="E779" s="59">
        <v>0</v>
      </c>
      <c r="F779" s="59">
        <v>0</v>
      </c>
      <c r="G779" s="59">
        <v>0</v>
      </c>
      <c r="H779" s="59">
        <v>0</v>
      </c>
      <c r="I779" s="59">
        <v>0</v>
      </c>
      <c r="J779" s="59">
        <v>0</v>
      </c>
      <c r="K779" s="59">
        <v>0</v>
      </c>
      <c r="L779" s="59">
        <v>0</v>
      </c>
      <c r="M779" s="59">
        <v>0</v>
      </c>
      <c r="N779" s="59">
        <v>0</v>
      </c>
      <c r="O779" s="59">
        <v>0</v>
      </c>
      <c r="P779" s="59">
        <v>0</v>
      </c>
      <c r="Q779" s="59">
        <v>0</v>
      </c>
      <c r="R779" s="59">
        <v>0</v>
      </c>
      <c r="S779" s="90"/>
      <c r="T779" s="90"/>
      <c r="U779" s="91"/>
      <c r="V779" s="90"/>
      <c r="W779" s="90"/>
      <c r="X779" s="90"/>
    </row>
    <row r="780" spans="1:24" ht="13.2" x14ac:dyDescent="0.25">
      <c r="A780" s="59" t="s">
        <v>4693</v>
      </c>
      <c r="B780" s="59" t="s">
        <v>6089</v>
      </c>
      <c r="C780" s="59" t="s">
        <v>6129</v>
      </c>
      <c r="D780" s="59" t="s">
        <v>127</v>
      </c>
      <c r="E780" s="59">
        <v>180</v>
      </c>
      <c r="F780" s="59">
        <v>180</v>
      </c>
      <c r="G780" s="59">
        <v>180</v>
      </c>
      <c r="H780" s="59">
        <v>206</v>
      </c>
      <c r="I780" s="59">
        <v>206</v>
      </c>
      <c r="J780" s="59">
        <v>206</v>
      </c>
      <c r="K780" s="59">
        <v>206</v>
      </c>
      <c r="L780" s="59">
        <v>206</v>
      </c>
      <c r="M780" s="59">
        <v>206</v>
      </c>
      <c r="N780" s="59">
        <v>206</v>
      </c>
      <c r="O780" s="59">
        <v>206</v>
      </c>
      <c r="P780" s="59">
        <v>206</v>
      </c>
      <c r="Q780" s="59">
        <v>206</v>
      </c>
      <c r="R780" s="59">
        <v>200462</v>
      </c>
      <c r="S780" s="90"/>
      <c r="T780" s="90"/>
      <c r="U780" s="91"/>
      <c r="V780" s="90"/>
      <c r="W780" s="90"/>
      <c r="X780" s="90"/>
    </row>
    <row r="781" spans="1:24" ht="13.2" x14ac:dyDescent="0.25">
      <c r="A781" s="59" t="s">
        <v>4694</v>
      </c>
      <c r="B781" s="59" t="s">
        <v>6089</v>
      </c>
      <c r="C781" s="59" t="s">
        <v>6130</v>
      </c>
      <c r="D781" s="59" t="s">
        <v>127</v>
      </c>
      <c r="E781" s="59">
        <v>0</v>
      </c>
      <c r="F781" s="59">
        <v>0</v>
      </c>
      <c r="G781" s="59">
        <v>0</v>
      </c>
      <c r="H781" s="59">
        <v>0</v>
      </c>
      <c r="I781" s="59">
        <v>0</v>
      </c>
      <c r="J781" s="59">
        <v>0</v>
      </c>
      <c r="K781" s="59">
        <v>0</v>
      </c>
      <c r="L781" s="59">
        <v>0</v>
      </c>
      <c r="M781" s="59">
        <v>0</v>
      </c>
      <c r="N781" s="59">
        <v>0</v>
      </c>
      <c r="O781" s="59">
        <v>0</v>
      </c>
      <c r="P781" s="59">
        <v>0</v>
      </c>
      <c r="Q781" s="59">
        <v>0</v>
      </c>
      <c r="R781" s="59">
        <v>0</v>
      </c>
      <c r="S781" s="90"/>
      <c r="T781" s="90"/>
      <c r="U781" s="91"/>
      <c r="V781" s="90"/>
      <c r="W781" s="90"/>
      <c r="X781" s="90"/>
    </row>
    <row r="782" spans="1:24" ht="13.2" x14ac:dyDescent="0.25">
      <c r="A782" s="59" t="s">
        <v>4695</v>
      </c>
      <c r="B782" s="59" t="s">
        <v>6089</v>
      </c>
      <c r="C782" s="59" t="s">
        <v>6131</v>
      </c>
      <c r="D782" s="59" t="s">
        <v>127</v>
      </c>
      <c r="E782" s="59">
        <v>127</v>
      </c>
      <c r="F782" s="59">
        <v>127</v>
      </c>
      <c r="G782" s="59">
        <v>127</v>
      </c>
      <c r="H782" s="59">
        <v>127</v>
      </c>
      <c r="I782" s="59">
        <v>127</v>
      </c>
      <c r="J782" s="59">
        <v>127</v>
      </c>
      <c r="K782" s="59">
        <v>127</v>
      </c>
      <c r="L782" s="59">
        <v>127</v>
      </c>
      <c r="M782" s="59">
        <v>127</v>
      </c>
      <c r="N782" s="59">
        <v>127</v>
      </c>
      <c r="O782" s="59">
        <v>127</v>
      </c>
      <c r="P782" s="59">
        <v>127</v>
      </c>
      <c r="Q782" s="59">
        <v>127</v>
      </c>
      <c r="R782" s="59">
        <v>126549</v>
      </c>
      <c r="S782" s="90"/>
      <c r="T782" s="90"/>
      <c r="U782" s="91"/>
      <c r="V782" s="90"/>
      <c r="W782" s="90"/>
      <c r="X782" s="90"/>
    </row>
    <row r="783" spans="1:24" ht="13.2" x14ac:dyDescent="0.25">
      <c r="A783" s="59" t="s">
        <v>4696</v>
      </c>
      <c r="B783" s="59" t="s">
        <v>6089</v>
      </c>
      <c r="C783" s="59" t="s">
        <v>6132</v>
      </c>
      <c r="D783" s="59" t="s">
        <v>127</v>
      </c>
      <c r="E783" s="59">
        <v>0</v>
      </c>
      <c r="F783" s="59">
        <v>0</v>
      </c>
      <c r="G783" s="59">
        <v>0</v>
      </c>
      <c r="H783" s="59">
        <v>0</v>
      </c>
      <c r="I783" s="59">
        <v>0</v>
      </c>
      <c r="J783" s="59">
        <v>0</v>
      </c>
      <c r="K783" s="59">
        <v>0</v>
      </c>
      <c r="L783" s="59">
        <v>0</v>
      </c>
      <c r="M783" s="59">
        <v>0</v>
      </c>
      <c r="N783" s="59">
        <v>0</v>
      </c>
      <c r="O783" s="59">
        <v>0</v>
      </c>
      <c r="P783" s="59">
        <v>0</v>
      </c>
      <c r="Q783" s="59">
        <v>0</v>
      </c>
      <c r="R783" s="59">
        <v>0</v>
      </c>
      <c r="S783" s="90"/>
      <c r="T783" s="90"/>
      <c r="U783" s="91"/>
      <c r="V783" s="90"/>
      <c r="W783" s="90"/>
      <c r="X783" s="90"/>
    </row>
    <row r="784" spans="1:24" ht="13.2" x14ac:dyDescent="0.25">
      <c r="A784" s="59" t="s">
        <v>4697</v>
      </c>
      <c r="B784" s="59" t="s">
        <v>6089</v>
      </c>
      <c r="C784" s="59" t="s">
        <v>6133</v>
      </c>
      <c r="D784" s="59" t="s">
        <v>127</v>
      </c>
      <c r="E784" s="59">
        <v>4059</v>
      </c>
      <c r="F784" s="59">
        <v>4059</v>
      </c>
      <c r="G784" s="59">
        <v>4059</v>
      </c>
      <c r="H784" s="59">
        <v>4059</v>
      </c>
      <c r="I784" s="59">
        <v>4059</v>
      </c>
      <c r="J784" s="59">
        <v>4059</v>
      </c>
      <c r="K784" s="59">
        <v>4059</v>
      </c>
      <c r="L784" s="59">
        <v>4059</v>
      </c>
      <c r="M784" s="59">
        <v>4059</v>
      </c>
      <c r="N784" s="59">
        <v>4059</v>
      </c>
      <c r="O784" s="59">
        <v>4059</v>
      </c>
      <c r="P784" s="59">
        <v>4059</v>
      </c>
      <c r="Q784" s="59">
        <v>4059</v>
      </c>
      <c r="R784" s="59">
        <v>4058986</v>
      </c>
      <c r="S784" s="90"/>
      <c r="T784" s="90"/>
      <c r="U784" s="91"/>
      <c r="V784" s="90"/>
      <c r="W784" s="90"/>
      <c r="X784" s="90"/>
    </row>
    <row r="785" spans="1:24" ht="13.2" x14ac:dyDescent="0.25">
      <c r="A785" s="59" t="s">
        <v>4698</v>
      </c>
      <c r="B785" s="59" t="s">
        <v>6089</v>
      </c>
      <c r="C785" s="59" t="s">
        <v>6134</v>
      </c>
      <c r="D785" s="59" t="s">
        <v>127</v>
      </c>
      <c r="E785" s="59">
        <v>0</v>
      </c>
      <c r="F785" s="59">
        <v>0</v>
      </c>
      <c r="G785" s="59">
        <v>0</v>
      </c>
      <c r="H785" s="59">
        <v>0</v>
      </c>
      <c r="I785" s="59">
        <v>0</v>
      </c>
      <c r="J785" s="59">
        <v>0</v>
      </c>
      <c r="K785" s="59">
        <v>0</v>
      </c>
      <c r="L785" s="59">
        <v>0</v>
      </c>
      <c r="M785" s="59">
        <v>0</v>
      </c>
      <c r="N785" s="59">
        <v>0</v>
      </c>
      <c r="O785" s="59">
        <v>0</v>
      </c>
      <c r="P785" s="59">
        <v>0</v>
      </c>
      <c r="Q785" s="59">
        <v>0</v>
      </c>
      <c r="R785" s="59">
        <v>0</v>
      </c>
      <c r="S785" s="90"/>
      <c r="T785" s="90"/>
      <c r="U785" s="91"/>
      <c r="V785" s="90"/>
      <c r="W785" s="90"/>
      <c r="X785" s="90"/>
    </row>
    <row r="786" spans="1:24" ht="13.2" x14ac:dyDescent="0.25">
      <c r="A786" s="59" t="s">
        <v>4699</v>
      </c>
      <c r="B786" s="59" t="s">
        <v>6089</v>
      </c>
      <c r="C786" s="59" t="s">
        <v>6135</v>
      </c>
      <c r="D786" s="59" t="s">
        <v>127</v>
      </c>
      <c r="E786" s="59">
        <v>4730</v>
      </c>
      <c r="F786" s="59">
        <v>4730</v>
      </c>
      <c r="G786" s="59">
        <v>4730</v>
      </c>
      <c r="H786" s="59">
        <v>4730</v>
      </c>
      <c r="I786" s="59">
        <v>4730</v>
      </c>
      <c r="J786" s="59">
        <v>4730</v>
      </c>
      <c r="K786" s="59">
        <v>4730</v>
      </c>
      <c r="L786" s="59">
        <v>4730</v>
      </c>
      <c r="M786" s="59">
        <v>4730</v>
      </c>
      <c r="N786" s="59">
        <v>4730</v>
      </c>
      <c r="O786" s="59">
        <v>4730</v>
      </c>
      <c r="P786" s="59">
        <v>4730</v>
      </c>
      <c r="Q786" s="59">
        <v>4730</v>
      </c>
      <c r="R786" s="59">
        <v>4729803</v>
      </c>
      <c r="S786" s="90"/>
      <c r="T786" s="90"/>
      <c r="U786" s="91"/>
      <c r="V786" s="90"/>
      <c r="W786" s="90"/>
      <c r="X786" s="90"/>
    </row>
    <row r="787" spans="1:24" ht="13.2" x14ac:dyDescent="0.25">
      <c r="A787" s="59" t="s">
        <v>4700</v>
      </c>
      <c r="B787" s="59" t="s">
        <v>6089</v>
      </c>
      <c r="C787" s="59" t="s">
        <v>6136</v>
      </c>
      <c r="D787" s="59" t="s">
        <v>127</v>
      </c>
      <c r="E787" s="59">
        <v>0</v>
      </c>
      <c r="F787" s="59">
        <v>0</v>
      </c>
      <c r="G787" s="59">
        <v>0</v>
      </c>
      <c r="H787" s="59">
        <v>0</v>
      </c>
      <c r="I787" s="59">
        <v>0</v>
      </c>
      <c r="J787" s="59">
        <v>0</v>
      </c>
      <c r="K787" s="59">
        <v>0</v>
      </c>
      <c r="L787" s="59">
        <v>0</v>
      </c>
      <c r="M787" s="59">
        <v>0</v>
      </c>
      <c r="N787" s="59">
        <v>0</v>
      </c>
      <c r="O787" s="59">
        <v>0</v>
      </c>
      <c r="P787" s="59">
        <v>0</v>
      </c>
      <c r="Q787" s="59">
        <v>0</v>
      </c>
      <c r="R787" s="59">
        <v>0</v>
      </c>
      <c r="S787" s="90"/>
      <c r="T787" s="90"/>
      <c r="U787" s="91"/>
      <c r="V787" s="90"/>
      <c r="W787" s="90"/>
      <c r="X787" s="90"/>
    </row>
    <row r="788" spans="1:24" ht="13.2" x14ac:dyDescent="0.25">
      <c r="A788" s="59" t="s">
        <v>4701</v>
      </c>
      <c r="B788" s="59" t="s">
        <v>6089</v>
      </c>
      <c r="C788" s="59" t="s">
        <v>6137</v>
      </c>
      <c r="D788" s="59" t="s">
        <v>127</v>
      </c>
      <c r="E788" s="59">
        <v>0</v>
      </c>
      <c r="F788" s="59">
        <v>0</v>
      </c>
      <c r="G788" s="59">
        <v>0</v>
      </c>
      <c r="H788" s="59">
        <v>0</v>
      </c>
      <c r="I788" s="59">
        <v>0</v>
      </c>
      <c r="J788" s="59">
        <v>0</v>
      </c>
      <c r="K788" s="59">
        <v>0</v>
      </c>
      <c r="L788" s="59">
        <v>0</v>
      </c>
      <c r="M788" s="59">
        <v>0</v>
      </c>
      <c r="N788" s="59">
        <v>0</v>
      </c>
      <c r="O788" s="59">
        <v>0</v>
      </c>
      <c r="P788" s="59">
        <v>0</v>
      </c>
      <c r="Q788" s="59">
        <v>0</v>
      </c>
      <c r="R788" s="59">
        <v>0</v>
      </c>
      <c r="S788" s="90"/>
      <c r="T788" s="90"/>
      <c r="U788" s="91"/>
      <c r="V788" s="90"/>
      <c r="W788" s="90"/>
      <c r="X788" s="90"/>
    </row>
    <row r="789" spans="1:24" ht="13.2" x14ac:dyDescent="0.25">
      <c r="A789" s="59" t="s">
        <v>4702</v>
      </c>
      <c r="B789" s="59" t="s">
        <v>6089</v>
      </c>
      <c r="C789" s="59" t="s">
        <v>6138</v>
      </c>
      <c r="D789" s="59" t="s">
        <v>127</v>
      </c>
      <c r="E789" s="59">
        <v>0</v>
      </c>
      <c r="F789" s="59">
        <v>0</v>
      </c>
      <c r="G789" s="59">
        <v>0</v>
      </c>
      <c r="H789" s="59">
        <v>0</v>
      </c>
      <c r="I789" s="59">
        <v>0</v>
      </c>
      <c r="J789" s="59">
        <v>0</v>
      </c>
      <c r="K789" s="59">
        <v>0</v>
      </c>
      <c r="L789" s="59">
        <v>0</v>
      </c>
      <c r="M789" s="59">
        <v>0</v>
      </c>
      <c r="N789" s="59">
        <v>0</v>
      </c>
      <c r="O789" s="59">
        <v>0</v>
      </c>
      <c r="P789" s="59">
        <v>0</v>
      </c>
      <c r="Q789" s="59">
        <v>0</v>
      </c>
      <c r="R789" s="59">
        <v>0</v>
      </c>
      <c r="S789" s="90"/>
      <c r="T789" s="90"/>
      <c r="U789" s="91"/>
      <c r="V789" s="90"/>
      <c r="W789" s="90"/>
      <c r="X789" s="90"/>
    </row>
    <row r="790" spans="1:24" ht="13.2" x14ac:dyDescent="0.25">
      <c r="A790" s="59" t="s">
        <v>4703</v>
      </c>
      <c r="B790" s="59" t="s">
        <v>6089</v>
      </c>
      <c r="C790" s="59" t="s">
        <v>6139</v>
      </c>
      <c r="D790" s="59" t="s">
        <v>127</v>
      </c>
      <c r="E790" s="59">
        <v>209</v>
      </c>
      <c r="F790" s="59">
        <v>209</v>
      </c>
      <c r="G790" s="59">
        <v>209</v>
      </c>
      <c r="H790" s="59">
        <v>209</v>
      </c>
      <c r="I790" s="59">
        <v>209</v>
      </c>
      <c r="J790" s="59">
        <v>209</v>
      </c>
      <c r="K790" s="59">
        <v>209</v>
      </c>
      <c r="L790" s="59">
        <v>209</v>
      </c>
      <c r="M790" s="59">
        <v>209</v>
      </c>
      <c r="N790" s="59">
        <v>209</v>
      </c>
      <c r="O790" s="59">
        <v>209</v>
      </c>
      <c r="P790" s="59">
        <v>209</v>
      </c>
      <c r="Q790" s="59">
        <v>209</v>
      </c>
      <c r="R790" s="59">
        <v>208637</v>
      </c>
      <c r="S790" s="90"/>
      <c r="T790" s="90"/>
      <c r="U790" s="91"/>
      <c r="V790" s="90"/>
      <c r="W790" s="90"/>
      <c r="X790" s="90"/>
    </row>
    <row r="791" spans="1:24" ht="13.2" x14ac:dyDescent="0.25">
      <c r="A791" s="59" t="s">
        <v>4704</v>
      </c>
      <c r="B791" s="59" t="s">
        <v>6089</v>
      </c>
      <c r="C791" s="59" t="s">
        <v>6140</v>
      </c>
      <c r="D791" s="59" t="s">
        <v>127</v>
      </c>
      <c r="E791" s="59">
        <v>267</v>
      </c>
      <c r="F791" s="59">
        <v>267</v>
      </c>
      <c r="G791" s="59">
        <v>267</v>
      </c>
      <c r="H791" s="59">
        <v>267</v>
      </c>
      <c r="I791" s="59">
        <v>267</v>
      </c>
      <c r="J791" s="59">
        <v>267</v>
      </c>
      <c r="K791" s="59">
        <v>267</v>
      </c>
      <c r="L791" s="59">
        <v>267</v>
      </c>
      <c r="M791" s="59">
        <v>267</v>
      </c>
      <c r="N791" s="59">
        <v>267</v>
      </c>
      <c r="O791" s="59">
        <v>187</v>
      </c>
      <c r="P791" s="59">
        <v>187</v>
      </c>
      <c r="Q791" s="59">
        <v>187</v>
      </c>
      <c r="R791" s="59">
        <v>249918</v>
      </c>
      <c r="S791" s="90"/>
      <c r="T791" s="90"/>
      <c r="U791" s="91"/>
      <c r="V791" s="90"/>
      <c r="W791" s="90"/>
      <c r="X791" s="90"/>
    </row>
    <row r="792" spans="1:24" ht="13.2" x14ac:dyDescent="0.25">
      <c r="A792" s="59" t="s">
        <v>4705</v>
      </c>
      <c r="B792" s="59" t="s">
        <v>6089</v>
      </c>
      <c r="C792" s="59" t="s">
        <v>6141</v>
      </c>
      <c r="D792" s="59" t="s">
        <v>127</v>
      </c>
      <c r="E792" s="59">
        <v>26</v>
      </c>
      <c r="F792" s="59">
        <v>26</v>
      </c>
      <c r="G792" s="59">
        <v>26</v>
      </c>
      <c r="H792" s="59">
        <v>26</v>
      </c>
      <c r="I792" s="59">
        <v>26</v>
      </c>
      <c r="J792" s="59">
        <v>26</v>
      </c>
      <c r="K792" s="59">
        <v>26</v>
      </c>
      <c r="L792" s="59">
        <v>26</v>
      </c>
      <c r="M792" s="59">
        <v>26</v>
      </c>
      <c r="N792" s="59">
        <v>26</v>
      </c>
      <c r="O792" s="59">
        <v>26</v>
      </c>
      <c r="P792" s="59">
        <v>26</v>
      </c>
      <c r="Q792" s="59">
        <v>26</v>
      </c>
      <c r="R792" s="59">
        <v>25891</v>
      </c>
      <c r="S792" s="90"/>
      <c r="T792" s="90"/>
      <c r="U792" s="91"/>
      <c r="V792" s="90"/>
      <c r="W792" s="90"/>
      <c r="X792" s="90"/>
    </row>
    <row r="793" spans="1:24" ht="13.2" x14ac:dyDescent="0.25">
      <c r="A793" s="59" t="s">
        <v>4706</v>
      </c>
      <c r="B793" s="59" t="s">
        <v>6089</v>
      </c>
      <c r="C793" s="59" t="s">
        <v>6142</v>
      </c>
      <c r="D793" s="59" t="s">
        <v>127</v>
      </c>
      <c r="E793" s="59">
        <v>0</v>
      </c>
      <c r="F793" s="59">
        <v>0</v>
      </c>
      <c r="G793" s="59">
        <v>0</v>
      </c>
      <c r="H793" s="59">
        <v>0</v>
      </c>
      <c r="I793" s="59">
        <v>0</v>
      </c>
      <c r="J793" s="59">
        <v>0</v>
      </c>
      <c r="K793" s="59">
        <v>0</v>
      </c>
      <c r="L793" s="59">
        <v>0</v>
      </c>
      <c r="M793" s="59">
        <v>0</v>
      </c>
      <c r="N793" s="59">
        <v>0</v>
      </c>
      <c r="O793" s="59">
        <v>0</v>
      </c>
      <c r="P793" s="59">
        <v>0</v>
      </c>
      <c r="Q793" s="59">
        <v>0</v>
      </c>
      <c r="R793" s="59">
        <v>0</v>
      </c>
      <c r="S793" s="90"/>
      <c r="T793" s="90"/>
      <c r="U793" s="91"/>
      <c r="V793" s="90"/>
      <c r="W793" s="90"/>
      <c r="X793" s="90"/>
    </row>
    <row r="794" spans="1:24" ht="13.2" x14ac:dyDescent="0.25">
      <c r="A794" s="59" t="s">
        <v>4707</v>
      </c>
      <c r="B794" s="59" t="s">
        <v>6089</v>
      </c>
      <c r="C794" s="59" t="s">
        <v>6143</v>
      </c>
      <c r="D794" s="59" t="s">
        <v>127</v>
      </c>
      <c r="E794" s="59">
        <v>2835</v>
      </c>
      <c r="F794" s="59">
        <v>2835</v>
      </c>
      <c r="G794" s="59">
        <v>2835</v>
      </c>
      <c r="H794" s="59">
        <v>2835</v>
      </c>
      <c r="I794" s="59">
        <v>2835</v>
      </c>
      <c r="J794" s="59">
        <v>2835</v>
      </c>
      <c r="K794" s="59">
        <v>2835</v>
      </c>
      <c r="L794" s="59">
        <v>2835</v>
      </c>
      <c r="M794" s="59">
        <v>2835</v>
      </c>
      <c r="N794" s="59">
        <v>2835</v>
      </c>
      <c r="O794" s="59">
        <v>2835</v>
      </c>
      <c r="P794" s="59">
        <v>2835</v>
      </c>
      <c r="Q794" s="59">
        <v>2835</v>
      </c>
      <c r="R794" s="59">
        <v>2835144</v>
      </c>
      <c r="S794" s="90"/>
      <c r="T794" s="90"/>
      <c r="U794" s="91"/>
      <c r="V794" s="90"/>
      <c r="W794" s="90"/>
      <c r="X794" s="90"/>
    </row>
    <row r="795" spans="1:24" ht="13.2" x14ac:dyDescent="0.25">
      <c r="A795" s="59" t="s">
        <v>4708</v>
      </c>
      <c r="B795" s="59" t="s">
        <v>6089</v>
      </c>
      <c r="C795" s="59" t="s">
        <v>6144</v>
      </c>
      <c r="D795" s="59" t="s">
        <v>127</v>
      </c>
      <c r="E795" s="59">
        <v>0</v>
      </c>
      <c r="F795" s="59">
        <v>0</v>
      </c>
      <c r="G795" s="59">
        <v>0</v>
      </c>
      <c r="H795" s="59">
        <v>0</v>
      </c>
      <c r="I795" s="59">
        <v>0</v>
      </c>
      <c r="J795" s="59">
        <v>0</v>
      </c>
      <c r="K795" s="59">
        <v>0</v>
      </c>
      <c r="L795" s="59">
        <v>0</v>
      </c>
      <c r="M795" s="59">
        <v>0</v>
      </c>
      <c r="N795" s="59">
        <v>0</v>
      </c>
      <c r="O795" s="59">
        <v>0</v>
      </c>
      <c r="P795" s="59">
        <v>0</v>
      </c>
      <c r="Q795" s="59">
        <v>0</v>
      </c>
      <c r="R795" s="59">
        <v>0</v>
      </c>
      <c r="S795" s="90"/>
      <c r="T795" s="90"/>
      <c r="U795" s="91"/>
      <c r="V795" s="90"/>
      <c r="W795" s="90"/>
      <c r="X795" s="90"/>
    </row>
    <row r="796" spans="1:24" ht="13.2" x14ac:dyDescent="0.25">
      <c r="A796" s="59" t="s">
        <v>4709</v>
      </c>
      <c r="B796" s="59" t="s">
        <v>6089</v>
      </c>
      <c r="C796" s="59" t="s">
        <v>6145</v>
      </c>
      <c r="D796" s="59" t="s">
        <v>127</v>
      </c>
      <c r="E796" s="59">
        <v>3525</v>
      </c>
      <c r="F796" s="59">
        <v>3525</v>
      </c>
      <c r="G796" s="59">
        <v>3525</v>
      </c>
      <c r="H796" s="59">
        <v>3525</v>
      </c>
      <c r="I796" s="59">
        <v>3525</v>
      </c>
      <c r="J796" s="59">
        <v>3525</v>
      </c>
      <c r="K796" s="59">
        <v>3525</v>
      </c>
      <c r="L796" s="59">
        <v>3525</v>
      </c>
      <c r="M796" s="59">
        <v>3525</v>
      </c>
      <c r="N796" s="59">
        <v>3525</v>
      </c>
      <c r="O796" s="59">
        <v>3525</v>
      </c>
      <c r="P796" s="59">
        <v>3525</v>
      </c>
      <c r="Q796" s="59">
        <v>3525</v>
      </c>
      <c r="R796" s="59">
        <v>3525000</v>
      </c>
      <c r="S796" s="90"/>
      <c r="T796" s="90"/>
      <c r="U796" s="91"/>
      <c r="V796" s="90"/>
      <c r="W796" s="90"/>
      <c r="X796" s="90"/>
    </row>
    <row r="797" spans="1:24" ht="13.2" x14ac:dyDescent="0.25">
      <c r="A797" s="59" t="s">
        <v>4710</v>
      </c>
      <c r="B797" s="59" t="s">
        <v>6089</v>
      </c>
      <c r="C797" s="59" t="s">
        <v>6146</v>
      </c>
      <c r="D797" s="59" t="s">
        <v>127</v>
      </c>
      <c r="E797" s="59">
        <v>0</v>
      </c>
      <c r="F797" s="59">
        <v>0</v>
      </c>
      <c r="G797" s="59">
        <v>0</v>
      </c>
      <c r="H797" s="59">
        <v>0</v>
      </c>
      <c r="I797" s="59">
        <v>0</v>
      </c>
      <c r="J797" s="59">
        <v>0</v>
      </c>
      <c r="K797" s="59">
        <v>0</v>
      </c>
      <c r="L797" s="59">
        <v>0</v>
      </c>
      <c r="M797" s="59">
        <v>0</v>
      </c>
      <c r="N797" s="59">
        <v>0</v>
      </c>
      <c r="O797" s="59">
        <v>0</v>
      </c>
      <c r="P797" s="59">
        <v>0</v>
      </c>
      <c r="Q797" s="59">
        <v>0</v>
      </c>
      <c r="R797" s="59">
        <v>0</v>
      </c>
      <c r="S797" s="90"/>
      <c r="T797" s="90"/>
      <c r="U797" s="91"/>
      <c r="V797" s="90"/>
      <c r="W797" s="90"/>
      <c r="X797" s="90"/>
    </row>
    <row r="798" spans="1:24" ht="13.2" x14ac:dyDescent="0.25">
      <c r="A798" s="59" t="s">
        <v>4711</v>
      </c>
      <c r="B798" s="59" t="s">
        <v>6089</v>
      </c>
      <c r="C798" s="59" t="s">
        <v>6147</v>
      </c>
      <c r="D798" s="59" t="s">
        <v>127</v>
      </c>
      <c r="E798" s="59">
        <v>137</v>
      </c>
      <c r="F798" s="59">
        <v>137</v>
      </c>
      <c r="G798" s="59">
        <v>137</v>
      </c>
      <c r="H798" s="59">
        <v>137</v>
      </c>
      <c r="I798" s="59">
        <v>137</v>
      </c>
      <c r="J798" s="59">
        <v>137</v>
      </c>
      <c r="K798" s="59">
        <v>137</v>
      </c>
      <c r="L798" s="59">
        <v>137</v>
      </c>
      <c r="M798" s="59">
        <v>137</v>
      </c>
      <c r="N798" s="59">
        <v>137</v>
      </c>
      <c r="O798" s="59">
        <v>137</v>
      </c>
      <c r="P798" s="59">
        <v>137</v>
      </c>
      <c r="Q798" s="59">
        <v>137</v>
      </c>
      <c r="R798" s="59">
        <v>136831</v>
      </c>
      <c r="S798" s="90"/>
      <c r="T798" s="90"/>
      <c r="U798" s="91"/>
      <c r="V798" s="90"/>
      <c r="W798" s="90"/>
      <c r="X798" s="90"/>
    </row>
    <row r="799" spans="1:24" ht="13.2" x14ac:dyDescent="0.25">
      <c r="A799" s="59" t="s">
        <v>4712</v>
      </c>
      <c r="B799" s="59" t="s">
        <v>6089</v>
      </c>
      <c r="C799" s="59" t="s">
        <v>6148</v>
      </c>
      <c r="D799" s="59" t="s">
        <v>127</v>
      </c>
      <c r="E799" s="59">
        <v>0</v>
      </c>
      <c r="F799" s="59">
        <v>0</v>
      </c>
      <c r="G799" s="59">
        <v>0</v>
      </c>
      <c r="H799" s="59">
        <v>0</v>
      </c>
      <c r="I799" s="59">
        <v>0</v>
      </c>
      <c r="J799" s="59">
        <v>0</v>
      </c>
      <c r="K799" s="59">
        <v>0</v>
      </c>
      <c r="L799" s="59">
        <v>0</v>
      </c>
      <c r="M799" s="59">
        <v>0</v>
      </c>
      <c r="N799" s="59">
        <v>0</v>
      </c>
      <c r="O799" s="59">
        <v>0</v>
      </c>
      <c r="P799" s="59">
        <v>0</v>
      </c>
      <c r="Q799" s="59">
        <v>0</v>
      </c>
      <c r="R799" s="59">
        <v>0</v>
      </c>
      <c r="S799" s="90"/>
      <c r="T799" s="90"/>
      <c r="U799" s="91"/>
      <c r="V799" s="90"/>
      <c r="W799" s="90"/>
      <c r="X799" s="90"/>
    </row>
    <row r="800" spans="1:24" ht="13.2" x14ac:dyDescent="0.25">
      <c r="A800" s="59" t="s">
        <v>4713</v>
      </c>
      <c r="B800" s="59" t="s">
        <v>6089</v>
      </c>
      <c r="C800" s="59" t="s">
        <v>6149</v>
      </c>
      <c r="D800" s="59" t="s">
        <v>127</v>
      </c>
      <c r="E800" s="59">
        <v>13</v>
      </c>
      <c r="F800" s="59">
        <v>13</v>
      </c>
      <c r="G800" s="59">
        <v>13</v>
      </c>
      <c r="H800" s="59">
        <v>13</v>
      </c>
      <c r="I800" s="59">
        <v>13</v>
      </c>
      <c r="J800" s="59">
        <v>13</v>
      </c>
      <c r="K800" s="59">
        <v>13</v>
      </c>
      <c r="L800" s="59">
        <v>13</v>
      </c>
      <c r="M800" s="59">
        <v>13</v>
      </c>
      <c r="N800" s="59">
        <v>13</v>
      </c>
      <c r="O800" s="59">
        <v>13</v>
      </c>
      <c r="P800" s="59">
        <v>13</v>
      </c>
      <c r="Q800" s="59">
        <v>13</v>
      </c>
      <c r="R800" s="59">
        <v>13113</v>
      </c>
      <c r="S800" s="90"/>
      <c r="T800" s="90"/>
      <c r="U800" s="91"/>
      <c r="V800" s="90"/>
      <c r="W800" s="90"/>
      <c r="X800" s="90"/>
    </row>
    <row r="801" spans="1:24" ht="13.2" x14ac:dyDescent="0.25">
      <c r="A801" s="59" t="s">
        <v>4714</v>
      </c>
      <c r="B801" s="59" t="s">
        <v>6089</v>
      </c>
      <c r="C801" s="59" t="s">
        <v>6150</v>
      </c>
      <c r="D801" s="59" t="s">
        <v>127</v>
      </c>
      <c r="E801" s="59">
        <v>0</v>
      </c>
      <c r="F801" s="59">
        <v>0</v>
      </c>
      <c r="G801" s="59">
        <v>0</v>
      </c>
      <c r="H801" s="59">
        <v>0</v>
      </c>
      <c r="I801" s="59">
        <v>0</v>
      </c>
      <c r="J801" s="59">
        <v>0</v>
      </c>
      <c r="K801" s="59">
        <v>0</v>
      </c>
      <c r="L801" s="59">
        <v>0</v>
      </c>
      <c r="M801" s="59">
        <v>0</v>
      </c>
      <c r="N801" s="59">
        <v>0</v>
      </c>
      <c r="O801" s="59">
        <v>0</v>
      </c>
      <c r="P801" s="59">
        <v>0</v>
      </c>
      <c r="Q801" s="59">
        <v>0</v>
      </c>
      <c r="R801" s="59">
        <v>0</v>
      </c>
      <c r="S801" s="90"/>
      <c r="T801" s="90"/>
      <c r="U801" s="91"/>
      <c r="V801" s="90"/>
      <c r="W801" s="90"/>
      <c r="X801" s="90"/>
    </row>
    <row r="802" spans="1:24" ht="13.2" x14ac:dyDescent="0.25">
      <c r="A802" s="59" t="s">
        <v>4715</v>
      </c>
      <c r="B802" s="59" t="s">
        <v>6089</v>
      </c>
      <c r="C802" s="59" t="s">
        <v>6151</v>
      </c>
      <c r="D802" s="59" t="s">
        <v>127</v>
      </c>
      <c r="E802" s="59">
        <v>2706</v>
      </c>
      <c r="F802" s="59">
        <v>2706</v>
      </c>
      <c r="G802" s="59">
        <v>2706</v>
      </c>
      <c r="H802" s="59">
        <v>2706</v>
      </c>
      <c r="I802" s="59">
        <v>2706</v>
      </c>
      <c r="J802" s="59">
        <v>2706</v>
      </c>
      <c r="K802" s="59">
        <v>2706</v>
      </c>
      <c r="L802" s="59">
        <v>2706</v>
      </c>
      <c r="M802" s="59">
        <v>2706</v>
      </c>
      <c r="N802" s="59">
        <v>2706</v>
      </c>
      <c r="O802" s="59">
        <v>2706</v>
      </c>
      <c r="P802" s="59">
        <v>2706</v>
      </c>
      <c r="Q802" s="59">
        <v>2706</v>
      </c>
      <c r="R802" s="59">
        <v>2705503</v>
      </c>
      <c r="S802" s="90"/>
      <c r="T802" s="90"/>
      <c r="U802" s="91"/>
      <c r="V802" s="90"/>
      <c r="W802" s="90"/>
      <c r="X802" s="90"/>
    </row>
    <row r="803" spans="1:24" ht="13.2" x14ac:dyDescent="0.25">
      <c r="A803" s="59" t="s">
        <v>4716</v>
      </c>
      <c r="B803" s="59" t="s">
        <v>6089</v>
      </c>
      <c r="C803" s="59" t="s">
        <v>6152</v>
      </c>
      <c r="D803" s="59" t="s">
        <v>127</v>
      </c>
      <c r="E803" s="59">
        <v>0</v>
      </c>
      <c r="F803" s="59">
        <v>0</v>
      </c>
      <c r="G803" s="59">
        <v>0</v>
      </c>
      <c r="H803" s="59">
        <v>0</v>
      </c>
      <c r="I803" s="59">
        <v>0</v>
      </c>
      <c r="J803" s="59">
        <v>0</v>
      </c>
      <c r="K803" s="59">
        <v>0</v>
      </c>
      <c r="L803" s="59">
        <v>0</v>
      </c>
      <c r="M803" s="59">
        <v>0</v>
      </c>
      <c r="N803" s="59">
        <v>0</v>
      </c>
      <c r="O803" s="59">
        <v>0</v>
      </c>
      <c r="P803" s="59">
        <v>0</v>
      </c>
      <c r="Q803" s="59">
        <v>0</v>
      </c>
      <c r="R803" s="59">
        <v>0</v>
      </c>
      <c r="S803" s="90"/>
      <c r="T803" s="90"/>
      <c r="U803" s="91"/>
      <c r="V803" s="90"/>
      <c r="W803" s="90"/>
      <c r="X803" s="90"/>
    </row>
    <row r="804" spans="1:24" ht="13.2" x14ac:dyDescent="0.25">
      <c r="A804" s="59" t="s">
        <v>4717</v>
      </c>
      <c r="B804" s="59" t="s">
        <v>6089</v>
      </c>
      <c r="C804" s="59" t="s">
        <v>6153</v>
      </c>
      <c r="D804" s="59" t="s">
        <v>127</v>
      </c>
      <c r="E804" s="59">
        <v>2885</v>
      </c>
      <c r="F804" s="59">
        <v>2885</v>
      </c>
      <c r="G804" s="59">
        <v>2885</v>
      </c>
      <c r="H804" s="59">
        <v>2885</v>
      </c>
      <c r="I804" s="59">
        <v>2885</v>
      </c>
      <c r="J804" s="59">
        <v>2885</v>
      </c>
      <c r="K804" s="59">
        <v>2885</v>
      </c>
      <c r="L804" s="59">
        <v>2885</v>
      </c>
      <c r="M804" s="59">
        <v>2885</v>
      </c>
      <c r="N804" s="59">
        <v>2885</v>
      </c>
      <c r="O804" s="59">
        <v>2885</v>
      </c>
      <c r="P804" s="59">
        <v>2885</v>
      </c>
      <c r="Q804" s="59">
        <v>2885</v>
      </c>
      <c r="R804" s="59">
        <v>2885148</v>
      </c>
      <c r="S804" s="90"/>
      <c r="T804" s="90"/>
      <c r="U804" s="91"/>
      <c r="V804" s="90"/>
      <c r="W804" s="90"/>
      <c r="X804" s="90"/>
    </row>
    <row r="805" spans="1:24" ht="13.2" x14ac:dyDescent="0.25">
      <c r="A805" s="59" t="s">
        <v>4718</v>
      </c>
      <c r="B805" s="59" t="s">
        <v>6089</v>
      </c>
      <c r="C805" s="59" t="s">
        <v>6154</v>
      </c>
      <c r="D805" s="59" t="s">
        <v>127</v>
      </c>
      <c r="E805" s="59">
        <v>0</v>
      </c>
      <c r="F805" s="59">
        <v>0</v>
      </c>
      <c r="G805" s="59">
        <v>0</v>
      </c>
      <c r="H805" s="59">
        <v>0</v>
      </c>
      <c r="I805" s="59">
        <v>0</v>
      </c>
      <c r="J805" s="59">
        <v>0</v>
      </c>
      <c r="K805" s="59">
        <v>0</v>
      </c>
      <c r="L805" s="59">
        <v>0</v>
      </c>
      <c r="M805" s="59">
        <v>0</v>
      </c>
      <c r="N805" s="59">
        <v>0</v>
      </c>
      <c r="O805" s="59">
        <v>0</v>
      </c>
      <c r="P805" s="59">
        <v>0</v>
      </c>
      <c r="Q805" s="59">
        <v>0</v>
      </c>
      <c r="R805" s="59">
        <v>0</v>
      </c>
      <c r="S805" s="90"/>
      <c r="T805" s="90"/>
      <c r="U805" s="91"/>
      <c r="V805" s="90"/>
      <c r="W805" s="90"/>
      <c r="X805" s="90"/>
    </row>
    <row r="806" spans="1:24" ht="13.2" x14ac:dyDescent="0.25">
      <c r="A806" s="59" t="s">
        <v>4719</v>
      </c>
      <c r="B806" s="59" t="s">
        <v>6089</v>
      </c>
      <c r="C806" s="59" t="s">
        <v>6155</v>
      </c>
      <c r="D806" s="59" t="s">
        <v>127</v>
      </c>
      <c r="E806" s="59">
        <v>2128</v>
      </c>
      <c r="F806" s="59">
        <v>2128</v>
      </c>
      <c r="G806" s="59">
        <v>2128</v>
      </c>
      <c r="H806" s="59">
        <v>2128</v>
      </c>
      <c r="I806" s="59">
        <v>2128</v>
      </c>
      <c r="J806" s="59">
        <v>2128</v>
      </c>
      <c r="K806" s="59">
        <v>2128</v>
      </c>
      <c r="L806" s="59">
        <v>2128</v>
      </c>
      <c r="M806" s="59">
        <v>2128</v>
      </c>
      <c r="N806" s="59">
        <v>2128</v>
      </c>
      <c r="O806" s="59">
        <v>2128</v>
      </c>
      <c r="P806" s="59">
        <v>2128</v>
      </c>
      <c r="Q806" s="59">
        <v>2128</v>
      </c>
      <c r="R806" s="59">
        <v>2128003</v>
      </c>
      <c r="S806" s="90"/>
      <c r="T806" s="90"/>
      <c r="U806" s="91"/>
      <c r="V806" s="90"/>
      <c r="W806" s="90"/>
      <c r="X806" s="90"/>
    </row>
    <row r="807" spans="1:24" ht="13.2" x14ac:dyDescent="0.25">
      <c r="A807" s="59" t="s">
        <v>4720</v>
      </c>
      <c r="B807" s="59" t="s">
        <v>6089</v>
      </c>
      <c r="C807" s="59" t="s">
        <v>6156</v>
      </c>
      <c r="D807" s="59" t="s">
        <v>127</v>
      </c>
      <c r="E807" s="59">
        <v>0</v>
      </c>
      <c r="F807" s="59">
        <v>0</v>
      </c>
      <c r="G807" s="59">
        <v>0</v>
      </c>
      <c r="H807" s="59">
        <v>0</v>
      </c>
      <c r="I807" s="59">
        <v>0</v>
      </c>
      <c r="J807" s="59">
        <v>0</v>
      </c>
      <c r="K807" s="59">
        <v>0</v>
      </c>
      <c r="L807" s="59">
        <v>0</v>
      </c>
      <c r="M807" s="59">
        <v>0</v>
      </c>
      <c r="N807" s="59">
        <v>0</v>
      </c>
      <c r="O807" s="59">
        <v>0</v>
      </c>
      <c r="P807" s="59">
        <v>0</v>
      </c>
      <c r="Q807" s="59">
        <v>0</v>
      </c>
      <c r="R807" s="59">
        <v>0</v>
      </c>
      <c r="S807" s="90"/>
      <c r="T807" s="90"/>
      <c r="U807" s="91"/>
      <c r="V807" s="90"/>
      <c r="W807" s="90"/>
      <c r="X807" s="90"/>
    </row>
    <row r="808" spans="1:24" ht="13.2" x14ac:dyDescent="0.25">
      <c r="A808" s="59" t="s">
        <v>4721</v>
      </c>
      <c r="B808" s="59" t="s">
        <v>6089</v>
      </c>
      <c r="C808" s="59" t="s">
        <v>6157</v>
      </c>
      <c r="D808" s="59" t="s">
        <v>127</v>
      </c>
      <c r="E808" s="59">
        <v>0</v>
      </c>
      <c r="F808" s="59">
        <v>0</v>
      </c>
      <c r="G808" s="59">
        <v>0</v>
      </c>
      <c r="H808" s="59">
        <v>0</v>
      </c>
      <c r="I808" s="59">
        <v>0</v>
      </c>
      <c r="J808" s="59">
        <v>0</v>
      </c>
      <c r="K808" s="59">
        <v>0</v>
      </c>
      <c r="L808" s="59">
        <v>0</v>
      </c>
      <c r="M808" s="59">
        <v>0</v>
      </c>
      <c r="N808" s="59">
        <v>0</v>
      </c>
      <c r="O808" s="59">
        <v>0</v>
      </c>
      <c r="P808" s="59">
        <v>0</v>
      </c>
      <c r="Q808" s="59">
        <v>0</v>
      </c>
      <c r="R808" s="59">
        <v>0</v>
      </c>
      <c r="S808" s="90"/>
      <c r="T808" s="90"/>
      <c r="U808" s="91"/>
      <c r="V808" s="90"/>
      <c r="W808" s="90"/>
      <c r="X808" s="90"/>
    </row>
    <row r="809" spans="1:24" ht="13.2" x14ac:dyDescent="0.25">
      <c r="A809" s="59" t="s">
        <v>4722</v>
      </c>
      <c r="B809" s="59" t="s">
        <v>6089</v>
      </c>
      <c r="C809" s="59" t="s">
        <v>6158</v>
      </c>
      <c r="D809" s="59" t="s">
        <v>127</v>
      </c>
      <c r="E809" s="59">
        <v>10815</v>
      </c>
      <c r="F809" s="59">
        <v>10815</v>
      </c>
      <c r="G809" s="59">
        <v>10815</v>
      </c>
      <c r="H809" s="59">
        <v>10815</v>
      </c>
      <c r="I809" s="59">
        <v>10815</v>
      </c>
      <c r="J809" s="59">
        <v>10815</v>
      </c>
      <c r="K809" s="59">
        <v>10815</v>
      </c>
      <c r="L809" s="59">
        <v>10815</v>
      </c>
      <c r="M809" s="59">
        <v>10815</v>
      </c>
      <c r="N809" s="59">
        <v>10815</v>
      </c>
      <c r="O809" s="59">
        <v>10815</v>
      </c>
      <c r="P809" s="59">
        <v>10815</v>
      </c>
      <c r="Q809" s="59">
        <v>10815</v>
      </c>
      <c r="R809" s="59">
        <v>10814697</v>
      </c>
      <c r="S809" s="90"/>
      <c r="T809" s="90"/>
      <c r="U809" s="91"/>
      <c r="V809" s="90"/>
      <c r="W809" s="90"/>
      <c r="X809" s="90"/>
    </row>
    <row r="810" spans="1:24" ht="13.2" x14ac:dyDescent="0.25">
      <c r="A810" s="59" t="s">
        <v>4723</v>
      </c>
      <c r="B810" s="59" t="s">
        <v>6089</v>
      </c>
      <c r="C810" s="59" t="s">
        <v>6159</v>
      </c>
      <c r="D810" s="59" t="s">
        <v>127</v>
      </c>
      <c r="E810" s="59">
        <v>9688</v>
      </c>
      <c r="F810" s="59">
        <v>9688</v>
      </c>
      <c r="G810" s="59">
        <v>9688</v>
      </c>
      <c r="H810" s="59">
        <v>9688</v>
      </c>
      <c r="I810" s="59">
        <v>9688</v>
      </c>
      <c r="J810" s="59">
        <v>9688</v>
      </c>
      <c r="K810" s="59">
        <v>9688</v>
      </c>
      <c r="L810" s="59">
        <v>9688</v>
      </c>
      <c r="M810" s="59">
        <v>9688</v>
      </c>
      <c r="N810" s="59">
        <v>9688</v>
      </c>
      <c r="O810" s="59">
        <v>9688</v>
      </c>
      <c r="P810" s="59">
        <v>9688</v>
      </c>
      <c r="Q810" s="59">
        <v>9688</v>
      </c>
      <c r="R810" s="59">
        <v>9687864</v>
      </c>
      <c r="S810" s="90"/>
      <c r="T810" s="90"/>
      <c r="U810" s="91"/>
      <c r="V810" s="90"/>
      <c r="W810" s="90"/>
      <c r="X810" s="90"/>
    </row>
    <row r="811" spans="1:24" ht="13.2" x14ac:dyDescent="0.25">
      <c r="A811" s="59" t="s">
        <v>4724</v>
      </c>
      <c r="B811" s="59" t="s">
        <v>6089</v>
      </c>
      <c r="C811" s="59" t="s">
        <v>6160</v>
      </c>
      <c r="D811" s="59" t="s">
        <v>127</v>
      </c>
      <c r="E811" s="59">
        <v>8292</v>
      </c>
      <c r="F811" s="59">
        <v>8292</v>
      </c>
      <c r="G811" s="59">
        <v>8292</v>
      </c>
      <c r="H811" s="59">
        <v>8292</v>
      </c>
      <c r="I811" s="59">
        <v>8292</v>
      </c>
      <c r="J811" s="59">
        <v>8292</v>
      </c>
      <c r="K811" s="59">
        <v>8292</v>
      </c>
      <c r="L811" s="59">
        <v>8292</v>
      </c>
      <c r="M811" s="59">
        <v>8292</v>
      </c>
      <c r="N811" s="59">
        <v>8292</v>
      </c>
      <c r="O811" s="59">
        <v>8292</v>
      </c>
      <c r="P811" s="59">
        <v>8292</v>
      </c>
      <c r="Q811" s="59">
        <v>8292</v>
      </c>
      <c r="R811" s="59">
        <v>8292075</v>
      </c>
      <c r="S811" s="90"/>
      <c r="T811" s="90"/>
      <c r="U811" s="91"/>
      <c r="V811" s="90"/>
      <c r="W811" s="90"/>
      <c r="X811" s="90"/>
    </row>
    <row r="812" spans="1:24" ht="13.2" x14ac:dyDescent="0.25">
      <c r="A812" s="59" t="s">
        <v>4725</v>
      </c>
      <c r="B812" s="59" t="s">
        <v>6089</v>
      </c>
      <c r="C812" s="59" t="s">
        <v>6161</v>
      </c>
      <c r="D812" s="59" t="s">
        <v>127</v>
      </c>
      <c r="E812" s="59">
        <v>0</v>
      </c>
      <c r="F812" s="59">
        <v>0</v>
      </c>
      <c r="G812" s="59">
        <v>0</v>
      </c>
      <c r="H812" s="59">
        <v>0</v>
      </c>
      <c r="I812" s="59">
        <v>0</v>
      </c>
      <c r="J812" s="59">
        <v>0</v>
      </c>
      <c r="K812" s="59">
        <v>0</v>
      </c>
      <c r="L812" s="59">
        <v>0</v>
      </c>
      <c r="M812" s="59">
        <v>0</v>
      </c>
      <c r="N812" s="59">
        <v>0</v>
      </c>
      <c r="O812" s="59">
        <v>0</v>
      </c>
      <c r="P812" s="59">
        <v>0</v>
      </c>
      <c r="Q812" s="59">
        <v>0</v>
      </c>
      <c r="R812" s="59">
        <v>0</v>
      </c>
      <c r="S812" s="90"/>
      <c r="T812" s="90"/>
      <c r="U812" s="91"/>
      <c r="V812" s="90"/>
      <c r="W812" s="90"/>
      <c r="X812" s="90"/>
    </row>
    <row r="813" spans="1:24" ht="13.2" x14ac:dyDescent="0.25">
      <c r="A813" s="59" t="s">
        <v>4726</v>
      </c>
      <c r="B813" s="59" t="s">
        <v>6089</v>
      </c>
      <c r="C813" s="59" t="s">
        <v>6162</v>
      </c>
      <c r="D813" s="59" t="s">
        <v>127</v>
      </c>
      <c r="E813" s="59">
        <v>152</v>
      </c>
      <c r="F813" s="59">
        <v>152</v>
      </c>
      <c r="G813" s="59">
        <v>152</v>
      </c>
      <c r="H813" s="59">
        <v>152</v>
      </c>
      <c r="I813" s="59">
        <v>152</v>
      </c>
      <c r="J813" s="59">
        <v>152</v>
      </c>
      <c r="K813" s="59">
        <v>152</v>
      </c>
      <c r="L813" s="59">
        <v>152</v>
      </c>
      <c r="M813" s="59">
        <v>152</v>
      </c>
      <c r="N813" s="59">
        <v>152</v>
      </c>
      <c r="O813" s="59">
        <v>152</v>
      </c>
      <c r="P813" s="59">
        <v>152</v>
      </c>
      <c r="Q813" s="59">
        <v>152</v>
      </c>
      <c r="R813" s="59">
        <v>151581</v>
      </c>
      <c r="S813" s="90"/>
      <c r="T813" s="90"/>
      <c r="U813" s="91"/>
      <c r="V813" s="90"/>
      <c r="W813" s="90"/>
      <c r="X813" s="90"/>
    </row>
    <row r="814" spans="1:24" ht="13.2" x14ac:dyDescent="0.25">
      <c r="A814" s="59" t="s">
        <v>4727</v>
      </c>
      <c r="B814" s="59" t="s">
        <v>6089</v>
      </c>
      <c r="C814" s="59" t="s">
        <v>6163</v>
      </c>
      <c r="D814" s="59" t="s">
        <v>127</v>
      </c>
      <c r="E814" s="59">
        <v>0</v>
      </c>
      <c r="F814" s="59">
        <v>0</v>
      </c>
      <c r="G814" s="59">
        <v>0</v>
      </c>
      <c r="H814" s="59">
        <v>0</v>
      </c>
      <c r="I814" s="59">
        <v>0</v>
      </c>
      <c r="J814" s="59">
        <v>0</v>
      </c>
      <c r="K814" s="59">
        <v>0</v>
      </c>
      <c r="L814" s="59">
        <v>0</v>
      </c>
      <c r="M814" s="59">
        <v>0</v>
      </c>
      <c r="N814" s="59">
        <v>0</v>
      </c>
      <c r="O814" s="59">
        <v>0</v>
      </c>
      <c r="P814" s="59">
        <v>0</v>
      </c>
      <c r="Q814" s="59">
        <v>0</v>
      </c>
      <c r="R814" s="59">
        <v>0</v>
      </c>
      <c r="S814" s="90"/>
      <c r="T814" s="90"/>
      <c r="U814" s="91"/>
      <c r="V814" s="90"/>
      <c r="W814" s="90"/>
      <c r="X814" s="90"/>
    </row>
    <row r="815" spans="1:24" ht="13.2" x14ac:dyDescent="0.25">
      <c r="A815" s="59" t="s">
        <v>4728</v>
      </c>
      <c r="B815" s="59" t="s">
        <v>6089</v>
      </c>
      <c r="C815" s="59" t="s">
        <v>6164</v>
      </c>
      <c r="D815" s="59" t="s">
        <v>127</v>
      </c>
      <c r="E815" s="59">
        <v>0</v>
      </c>
      <c r="F815" s="59">
        <v>0</v>
      </c>
      <c r="G815" s="59">
        <v>0</v>
      </c>
      <c r="H815" s="59">
        <v>0</v>
      </c>
      <c r="I815" s="59">
        <v>0</v>
      </c>
      <c r="J815" s="59">
        <v>0</v>
      </c>
      <c r="K815" s="59">
        <v>0</v>
      </c>
      <c r="L815" s="59">
        <v>0</v>
      </c>
      <c r="M815" s="59">
        <v>0</v>
      </c>
      <c r="N815" s="59">
        <v>0</v>
      </c>
      <c r="O815" s="59">
        <v>0</v>
      </c>
      <c r="P815" s="59">
        <v>0</v>
      </c>
      <c r="Q815" s="59">
        <v>0</v>
      </c>
      <c r="R815" s="59">
        <v>0</v>
      </c>
      <c r="S815" s="90"/>
      <c r="T815" s="90"/>
      <c r="U815" s="91"/>
      <c r="V815" s="90"/>
      <c r="W815" s="90"/>
      <c r="X815" s="90"/>
    </row>
    <row r="816" spans="1:24" ht="13.2" x14ac:dyDescent="0.25">
      <c r="A816" s="59" t="s">
        <v>4729</v>
      </c>
      <c r="B816" s="59" t="s">
        <v>6089</v>
      </c>
      <c r="C816" s="59" t="s">
        <v>6165</v>
      </c>
      <c r="D816" s="59" t="s">
        <v>127</v>
      </c>
      <c r="E816" s="59">
        <v>159</v>
      </c>
      <c r="F816" s="59">
        <v>159</v>
      </c>
      <c r="G816" s="59">
        <v>159</v>
      </c>
      <c r="H816" s="59">
        <v>159</v>
      </c>
      <c r="I816" s="59">
        <v>159</v>
      </c>
      <c r="J816" s="59">
        <v>159</v>
      </c>
      <c r="K816" s="59">
        <v>159</v>
      </c>
      <c r="L816" s="59">
        <v>159</v>
      </c>
      <c r="M816" s="59">
        <v>159</v>
      </c>
      <c r="N816" s="59">
        <v>159</v>
      </c>
      <c r="O816" s="59">
        <v>159</v>
      </c>
      <c r="P816" s="59">
        <v>159</v>
      </c>
      <c r="Q816" s="59">
        <v>159</v>
      </c>
      <c r="R816" s="59">
        <v>158947</v>
      </c>
      <c r="S816" s="90"/>
      <c r="T816" s="90"/>
      <c r="U816" s="91"/>
      <c r="V816" s="90"/>
      <c r="W816" s="90"/>
      <c r="X816" s="90"/>
    </row>
    <row r="817" spans="1:24" ht="13.2" x14ac:dyDescent="0.25">
      <c r="A817" s="59" t="s">
        <v>4730</v>
      </c>
      <c r="B817" s="59" t="s">
        <v>6089</v>
      </c>
      <c r="C817" s="59" t="s">
        <v>6166</v>
      </c>
      <c r="D817" s="59" t="s">
        <v>127</v>
      </c>
      <c r="E817" s="59">
        <v>0</v>
      </c>
      <c r="F817" s="59">
        <v>0</v>
      </c>
      <c r="G817" s="59">
        <v>0</v>
      </c>
      <c r="H817" s="59">
        <v>0</v>
      </c>
      <c r="I817" s="59">
        <v>0</v>
      </c>
      <c r="J817" s="59">
        <v>0</v>
      </c>
      <c r="K817" s="59">
        <v>0</v>
      </c>
      <c r="L817" s="59">
        <v>0</v>
      </c>
      <c r="M817" s="59">
        <v>0</v>
      </c>
      <c r="N817" s="59">
        <v>0</v>
      </c>
      <c r="O817" s="59">
        <v>0</v>
      </c>
      <c r="P817" s="59">
        <v>0</v>
      </c>
      <c r="Q817" s="59">
        <v>0</v>
      </c>
      <c r="R817" s="59">
        <v>0</v>
      </c>
      <c r="S817" s="90"/>
      <c r="T817" s="90"/>
      <c r="U817" s="91"/>
      <c r="V817" s="90"/>
      <c r="W817" s="90"/>
      <c r="X817" s="90"/>
    </row>
    <row r="818" spans="1:24" ht="13.2" x14ac:dyDescent="0.25">
      <c r="A818" s="59" t="s">
        <v>4731</v>
      </c>
      <c r="B818" s="59" t="s">
        <v>6167</v>
      </c>
      <c r="C818" s="59" t="s">
        <v>6168</v>
      </c>
      <c r="D818" s="59" t="s">
        <v>127</v>
      </c>
      <c r="E818" s="59">
        <v>0</v>
      </c>
      <c r="F818" s="59">
        <v>0</v>
      </c>
      <c r="G818" s="59">
        <v>0</v>
      </c>
      <c r="H818" s="59">
        <v>0</v>
      </c>
      <c r="I818" s="59">
        <v>0</v>
      </c>
      <c r="J818" s="59">
        <v>0</v>
      </c>
      <c r="K818" s="59">
        <v>0</v>
      </c>
      <c r="L818" s="59">
        <v>0</v>
      </c>
      <c r="M818" s="59">
        <v>0</v>
      </c>
      <c r="N818" s="59">
        <v>0</v>
      </c>
      <c r="O818" s="59">
        <v>0</v>
      </c>
      <c r="P818" s="59">
        <v>0</v>
      </c>
      <c r="Q818" s="59">
        <v>0</v>
      </c>
      <c r="R818" s="59">
        <v>0</v>
      </c>
      <c r="S818" s="90"/>
      <c r="T818" s="90"/>
      <c r="U818" s="91"/>
      <c r="V818" s="90"/>
      <c r="W818" s="90"/>
      <c r="X818" s="90"/>
    </row>
    <row r="819" spans="1:24" ht="13.2" x14ac:dyDescent="0.25">
      <c r="A819" s="59" t="s">
        <v>4732</v>
      </c>
      <c r="B819" s="59" t="s">
        <v>6167</v>
      </c>
      <c r="C819" s="59" t="s">
        <v>6169</v>
      </c>
      <c r="D819" s="59" t="s">
        <v>127</v>
      </c>
      <c r="E819" s="59">
        <v>0</v>
      </c>
      <c r="F819" s="59">
        <v>0</v>
      </c>
      <c r="G819" s="59">
        <v>0</v>
      </c>
      <c r="H819" s="59">
        <v>0</v>
      </c>
      <c r="I819" s="59">
        <v>0</v>
      </c>
      <c r="J819" s="59">
        <v>0</v>
      </c>
      <c r="K819" s="59">
        <v>0</v>
      </c>
      <c r="L819" s="59">
        <v>0</v>
      </c>
      <c r="M819" s="59">
        <v>0</v>
      </c>
      <c r="N819" s="59">
        <v>0</v>
      </c>
      <c r="O819" s="59">
        <v>0</v>
      </c>
      <c r="P819" s="59">
        <v>0</v>
      </c>
      <c r="Q819" s="59">
        <v>0</v>
      </c>
      <c r="R819" s="59">
        <v>0</v>
      </c>
      <c r="S819" s="90"/>
      <c r="T819" s="90"/>
      <c r="U819" s="91"/>
      <c r="V819" s="90"/>
      <c r="W819" s="90"/>
      <c r="X819" s="90"/>
    </row>
    <row r="820" spans="1:24" ht="13.2" x14ac:dyDescent="0.25">
      <c r="A820" s="59" t="s">
        <v>4733</v>
      </c>
      <c r="B820" s="59" t="s">
        <v>6167</v>
      </c>
      <c r="C820" s="59" t="s">
        <v>6170</v>
      </c>
      <c r="D820" s="59" t="s">
        <v>127</v>
      </c>
      <c r="E820" s="59">
        <v>26963</v>
      </c>
      <c r="F820" s="59">
        <v>26963</v>
      </c>
      <c r="G820" s="59">
        <v>26963</v>
      </c>
      <c r="H820" s="59">
        <v>26963</v>
      </c>
      <c r="I820" s="59">
        <v>26963</v>
      </c>
      <c r="J820" s="59">
        <v>26963</v>
      </c>
      <c r="K820" s="59">
        <v>26963</v>
      </c>
      <c r="L820" s="59">
        <v>26963</v>
      </c>
      <c r="M820" s="59">
        <v>26963</v>
      </c>
      <c r="N820" s="59">
        <v>26963</v>
      </c>
      <c r="O820" s="59">
        <v>26963</v>
      </c>
      <c r="P820" s="59">
        <v>26963</v>
      </c>
      <c r="Q820" s="59">
        <v>26963</v>
      </c>
      <c r="R820" s="59">
        <v>26962980</v>
      </c>
      <c r="S820" s="90"/>
      <c r="T820" s="90"/>
      <c r="U820" s="91"/>
      <c r="V820" s="90"/>
      <c r="W820" s="90"/>
      <c r="X820" s="90"/>
    </row>
    <row r="821" spans="1:24" ht="13.2" x14ac:dyDescent="0.25">
      <c r="A821" s="59" t="s">
        <v>4734</v>
      </c>
      <c r="B821" s="59" t="s">
        <v>6167</v>
      </c>
      <c r="C821" s="59" t="s">
        <v>6171</v>
      </c>
      <c r="D821" s="59" t="s">
        <v>127</v>
      </c>
      <c r="E821" s="59">
        <v>22781</v>
      </c>
      <c r="F821" s="59">
        <v>22781</v>
      </c>
      <c r="G821" s="59">
        <v>22781</v>
      </c>
      <c r="H821" s="59">
        <v>22781</v>
      </c>
      <c r="I821" s="59">
        <v>22781</v>
      </c>
      <c r="J821" s="59">
        <v>22781</v>
      </c>
      <c r="K821" s="59">
        <v>22781</v>
      </c>
      <c r="L821" s="59">
        <v>22781</v>
      </c>
      <c r="M821" s="59">
        <v>22781</v>
      </c>
      <c r="N821" s="59">
        <v>22781</v>
      </c>
      <c r="O821" s="59">
        <v>22781</v>
      </c>
      <c r="P821" s="59">
        <v>22781</v>
      </c>
      <c r="Q821" s="59">
        <v>22781</v>
      </c>
      <c r="R821" s="59">
        <v>22781417</v>
      </c>
      <c r="S821" s="90"/>
      <c r="T821" s="90"/>
      <c r="U821" s="91"/>
      <c r="V821" s="90"/>
      <c r="W821" s="90"/>
      <c r="X821" s="90"/>
    </row>
    <row r="822" spans="1:24" ht="13.2" x14ac:dyDescent="0.25">
      <c r="A822" s="59" t="s">
        <v>4735</v>
      </c>
      <c r="B822" s="59" t="s">
        <v>6167</v>
      </c>
      <c r="C822" s="59" t="s">
        <v>6172</v>
      </c>
      <c r="D822" s="59" t="s">
        <v>127</v>
      </c>
      <c r="E822" s="59">
        <v>0</v>
      </c>
      <c r="F822" s="59">
        <v>0</v>
      </c>
      <c r="G822" s="59">
        <v>0</v>
      </c>
      <c r="H822" s="59">
        <v>0</v>
      </c>
      <c r="I822" s="59">
        <v>0</v>
      </c>
      <c r="J822" s="59">
        <v>0</v>
      </c>
      <c r="K822" s="59">
        <v>0</v>
      </c>
      <c r="L822" s="59">
        <v>0</v>
      </c>
      <c r="M822" s="59">
        <v>0</v>
      </c>
      <c r="N822" s="59">
        <v>0</v>
      </c>
      <c r="O822" s="59">
        <v>0</v>
      </c>
      <c r="P822" s="59">
        <v>0</v>
      </c>
      <c r="Q822" s="59">
        <v>0</v>
      </c>
      <c r="R822" s="59">
        <v>0</v>
      </c>
      <c r="S822" s="90"/>
      <c r="T822" s="90"/>
      <c r="U822" s="91"/>
      <c r="V822" s="90"/>
      <c r="W822" s="90"/>
      <c r="X822" s="90"/>
    </row>
    <row r="823" spans="1:24" ht="13.2" x14ac:dyDescent="0.25">
      <c r="A823" s="59" t="s">
        <v>4736</v>
      </c>
      <c r="B823" s="59" t="s">
        <v>6167</v>
      </c>
      <c r="C823" s="59" t="s">
        <v>6173</v>
      </c>
      <c r="D823" s="59" t="s">
        <v>127</v>
      </c>
      <c r="E823" s="59">
        <v>14486</v>
      </c>
      <c r="F823" s="59">
        <v>14486</v>
      </c>
      <c r="G823" s="59">
        <v>14486</v>
      </c>
      <c r="H823" s="59">
        <v>14486</v>
      </c>
      <c r="I823" s="59">
        <v>14486</v>
      </c>
      <c r="J823" s="59">
        <v>14486</v>
      </c>
      <c r="K823" s="59">
        <v>14486</v>
      </c>
      <c r="L823" s="59">
        <v>14486</v>
      </c>
      <c r="M823" s="59">
        <v>14486</v>
      </c>
      <c r="N823" s="59">
        <v>14486</v>
      </c>
      <c r="O823" s="59">
        <v>14486</v>
      </c>
      <c r="P823" s="59">
        <v>14486</v>
      </c>
      <c r="Q823" s="59">
        <v>14486</v>
      </c>
      <c r="R823" s="59">
        <v>14485598</v>
      </c>
      <c r="S823" s="90"/>
      <c r="T823" s="90"/>
      <c r="U823" s="91"/>
      <c r="V823" s="90"/>
      <c r="W823" s="90"/>
      <c r="X823" s="90"/>
    </row>
    <row r="824" spans="1:24" ht="13.2" x14ac:dyDescent="0.25">
      <c r="A824" s="59" t="s">
        <v>4737</v>
      </c>
      <c r="B824" s="59" t="s">
        <v>6167</v>
      </c>
      <c r="C824" s="59" t="s">
        <v>6174</v>
      </c>
      <c r="D824" s="59" t="s">
        <v>127</v>
      </c>
      <c r="E824" s="59">
        <v>20589</v>
      </c>
      <c r="F824" s="59">
        <v>20589</v>
      </c>
      <c r="G824" s="59">
        <v>20589</v>
      </c>
      <c r="H824" s="59">
        <v>20589</v>
      </c>
      <c r="I824" s="59">
        <v>20589</v>
      </c>
      <c r="J824" s="59">
        <v>20589</v>
      </c>
      <c r="K824" s="59">
        <v>20589</v>
      </c>
      <c r="L824" s="59">
        <v>20589</v>
      </c>
      <c r="M824" s="59">
        <v>20589</v>
      </c>
      <c r="N824" s="59">
        <v>20589</v>
      </c>
      <c r="O824" s="59">
        <v>20589</v>
      </c>
      <c r="P824" s="59">
        <v>20589</v>
      </c>
      <c r="Q824" s="59">
        <v>20589</v>
      </c>
      <c r="R824" s="59">
        <v>20589184</v>
      </c>
      <c r="S824" s="90"/>
      <c r="T824" s="90"/>
      <c r="U824" s="91"/>
      <c r="V824" s="90"/>
      <c r="W824" s="90"/>
      <c r="X824" s="90"/>
    </row>
    <row r="825" spans="1:24" ht="13.2" x14ac:dyDescent="0.25">
      <c r="A825" s="59" t="s">
        <v>4738</v>
      </c>
      <c r="B825" s="59" t="s">
        <v>6167</v>
      </c>
      <c r="C825" s="59" t="s">
        <v>6175</v>
      </c>
      <c r="D825" s="59" t="s">
        <v>127</v>
      </c>
      <c r="E825" s="59">
        <v>0</v>
      </c>
      <c r="F825" s="59">
        <v>0</v>
      </c>
      <c r="G825" s="59">
        <v>0</v>
      </c>
      <c r="H825" s="59">
        <v>0</v>
      </c>
      <c r="I825" s="59">
        <v>0</v>
      </c>
      <c r="J825" s="59">
        <v>0</v>
      </c>
      <c r="K825" s="59">
        <v>0</v>
      </c>
      <c r="L825" s="59">
        <v>0</v>
      </c>
      <c r="M825" s="59">
        <v>0</v>
      </c>
      <c r="N825" s="59">
        <v>0</v>
      </c>
      <c r="O825" s="59">
        <v>0</v>
      </c>
      <c r="P825" s="59">
        <v>0</v>
      </c>
      <c r="Q825" s="59">
        <v>0</v>
      </c>
      <c r="R825" s="59">
        <v>0</v>
      </c>
      <c r="S825" s="90"/>
      <c r="T825" s="90"/>
      <c r="U825" s="91"/>
      <c r="V825" s="90"/>
      <c r="W825" s="90"/>
      <c r="X825" s="90"/>
    </row>
    <row r="826" spans="1:24" ht="13.2" x14ac:dyDescent="0.25">
      <c r="A826" s="59" t="s">
        <v>4739</v>
      </c>
      <c r="B826" s="59" t="s">
        <v>6167</v>
      </c>
      <c r="C826" s="59" t="s">
        <v>6176</v>
      </c>
      <c r="D826" s="59" t="s">
        <v>127</v>
      </c>
      <c r="E826" s="59">
        <v>0</v>
      </c>
      <c r="F826" s="59">
        <v>0</v>
      </c>
      <c r="G826" s="59">
        <v>0</v>
      </c>
      <c r="H826" s="59">
        <v>0</v>
      </c>
      <c r="I826" s="59">
        <v>0</v>
      </c>
      <c r="J826" s="59">
        <v>0</v>
      </c>
      <c r="K826" s="59">
        <v>0</v>
      </c>
      <c r="L826" s="59">
        <v>0</v>
      </c>
      <c r="M826" s="59">
        <v>0</v>
      </c>
      <c r="N826" s="59">
        <v>0</v>
      </c>
      <c r="O826" s="59">
        <v>0</v>
      </c>
      <c r="P826" s="59">
        <v>0</v>
      </c>
      <c r="Q826" s="59">
        <v>0</v>
      </c>
      <c r="R826" s="59">
        <v>0</v>
      </c>
      <c r="S826" s="90"/>
      <c r="T826" s="90"/>
      <c r="U826" s="91"/>
      <c r="V826" s="90"/>
      <c r="W826" s="90"/>
      <c r="X826" s="90"/>
    </row>
    <row r="827" spans="1:24" ht="13.2" x14ac:dyDescent="0.25">
      <c r="A827" s="59" t="s">
        <v>4740</v>
      </c>
      <c r="B827" s="59" t="s">
        <v>6167</v>
      </c>
      <c r="C827" s="59" t="s">
        <v>6177</v>
      </c>
      <c r="D827" s="59" t="s">
        <v>127</v>
      </c>
      <c r="E827" s="59">
        <v>0</v>
      </c>
      <c r="F827" s="59">
        <v>0</v>
      </c>
      <c r="G827" s="59">
        <v>0</v>
      </c>
      <c r="H827" s="59">
        <v>0</v>
      </c>
      <c r="I827" s="59">
        <v>0</v>
      </c>
      <c r="J827" s="59">
        <v>0</v>
      </c>
      <c r="K827" s="59">
        <v>0</v>
      </c>
      <c r="L827" s="59">
        <v>0</v>
      </c>
      <c r="M827" s="59">
        <v>0</v>
      </c>
      <c r="N827" s="59">
        <v>0</v>
      </c>
      <c r="O827" s="59">
        <v>0</v>
      </c>
      <c r="P827" s="59">
        <v>0</v>
      </c>
      <c r="Q827" s="59">
        <v>0</v>
      </c>
      <c r="R827" s="59">
        <v>0</v>
      </c>
      <c r="S827" s="90"/>
      <c r="T827" s="90"/>
      <c r="U827" s="91"/>
      <c r="V827" s="90"/>
      <c r="W827" s="90"/>
      <c r="X827" s="90"/>
    </row>
    <row r="828" spans="1:24" ht="13.2" x14ac:dyDescent="0.25">
      <c r="A828" s="59" t="s">
        <v>4741</v>
      </c>
      <c r="B828" s="59" t="s">
        <v>6167</v>
      </c>
      <c r="C828" s="59" t="s">
        <v>6178</v>
      </c>
      <c r="D828" s="59" t="s">
        <v>127</v>
      </c>
      <c r="E828" s="59">
        <v>0</v>
      </c>
      <c r="F828" s="59">
        <v>0</v>
      </c>
      <c r="G828" s="59">
        <v>0</v>
      </c>
      <c r="H828" s="59">
        <v>0</v>
      </c>
      <c r="I828" s="59">
        <v>0</v>
      </c>
      <c r="J828" s="59">
        <v>0</v>
      </c>
      <c r="K828" s="59">
        <v>0</v>
      </c>
      <c r="L828" s="59">
        <v>0</v>
      </c>
      <c r="M828" s="59">
        <v>0</v>
      </c>
      <c r="N828" s="59">
        <v>0</v>
      </c>
      <c r="O828" s="59">
        <v>0</v>
      </c>
      <c r="P828" s="59">
        <v>0</v>
      </c>
      <c r="Q828" s="59">
        <v>0</v>
      </c>
      <c r="R828" s="59">
        <v>0</v>
      </c>
      <c r="S828" s="90"/>
      <c r="T828" s="90"/>
      <c r="U828" s="91"/>
      <c r="V828" s="90"/>
      <c r="W828" s="90"/>
      <c r="X828" s="90"/>
    </row>
    <row r="829" spans="1:24" ht="13.2" x14ac:dyDescent="0.25">
      <c r="A829" s="59" t="s">
        <v>4742</v>
      </c>
      <c r="B829" s="59" t="s">
        <v>6167</v>
      </c>
      <c r="C829" s="59" t="s">
        <v>6179</v>
      </c>
      <c r="D829" s="59" t="s">
        <v>127</v>
      </c>
      <c r="E829" s="59">
        <v>0</v>
      </c>
      <c r="F829" s="59">
        <v>0</v>
      </c>
      <c r="G829" s="59">
        <v>0</v>
      </c>
      <c r="H829" s="59">
        <v>0</v>
      </c>
      <c r="I829" s="59">
        <v>0</v>
      </c>
      <c r="J829" s="59">
        <v>0</v>
      </c>
      <c r="K829" s="59">
        <v>0</v>
      </c>
      <c r="L829" s="59">
        <v>0</v>
      </c>
      <c r="M829" s="59">
        <v>0</v>
      </c>
      <c r="N829" s="59">
        <v>0</v>
      </c>
      <c r="O829" s="59">
        <v>0</v>
      </c>
      <c r="P829" s="59">
        <v>0</v>
      </c>
      <c r="Q829" s="59">
        <v>0</v>
      </c>
      <c r="R829" s="59">
        <v>0</v>
      </c>
      <c r="S829" s="90"/>
      <c r="T829" s="90"/>
      <c r="U829" s="91"/>
      <c r="V829" s="90"/>
      <c r="W829" s="90"/>
      <c r="X829" s="90"/>
    </row>
    <row r="830" spans="1:24" ht="13.2" x14ac:dyDescent="0.25">
      <c r="A830" s="59" t="s">
        <v>4743</v>
      </c>
      <c r="B830" s="59" t="s">
        <v>6167</v>
      </c>
      <c r="C830" s="59" t="s">
        <v>6180</v>
      </c>
      <c r="D830" s="59" t="s">
        <v>127</v>
      </c>
      <c r="E830" s="59">
        <v>5744</v>
      </c>
      <c r="F830" s="59">
        <v>5744</v>
      </c>
      <c r="G830" s="59">
        <v>5744</v>
      </c>
      <c r="H830" s="59">
        <v>5744</v>
      </c>
      <c r="I830" s="59">
        <v>5744</v>
      </c>
      <c r="J830" s="59">
        <v>5744</v>
      </c>
      <c r="K830" s="59">
        <v>5744</v>
      </c>
      <c r="L830" s="59">
        <v>5744</v>
      </c>
      <c r="M830" s="59">
        <v>5744</v>
      </c>
      <c r="N830" s="59">
        <v>5744</v>
      </c>
      <c r="O830" s="59">
        <v>5744</v>
      </c>
      <c r="P830" s="59">
        <v>5744</v>
      </c>
      <c r="Q830" s="59">
        <v>5744</v>
      </c>
      <c r="R830" s="59">
        <v>5744097</v>
      </c>
      <c r="S830" s="90"/>
      <c r="T830" s="90"/>
      <c r="U830" s="91"/>
      <c r="V830" s="90"/>
      <c r="W830" s="90"/>
      <c r="X830" s="90"/>
    </row>
    <row r="831" spans="1:24" ht="13.2" x14ac:dyDescent="0.25">
      <c r="A831" s="59" t="s">
        <v>4744</v>
      </c>
      <c r="B831" s="59" t="s">
        <v>6167</v>
      </c>
      <c r="C831" s="59" t="s">
        <v>6181</v>
      </c>
      <c r="D831" s="59" t="s">
        <v>127</v>
      </c>
      <c r="E831" s="59">
        <v>0</v>
      </c>
      <c r="F831" s="59">
        <v>0</v>
      </c>
      <c r="G831" s="59">
        <v>0</v>
      </c>
      <c r="H831" s="59">
        <v>0</v>
      </c>
      <c r="I831" s="59">
        <v>0</v>
      </c>
      <c r="J831" s="59">
        <v>0</v>
      </c>
      <c r="K831" s="59">
        <v>0</v>
      </c>
      <c r="L831" s="59">
        <v>0</v>
      </c>
      <c r="M831" s="59">
        <v>0</v>
      </c>
      <c r="N831" s="59">
        <v>0</v>
      </c>
      <c r="O831" s="59">
        <v>0</v>
      </c>
      <c r="P831" s="59">
        <v>0</v>
      </c>
      <c r="Q831" s="59">
        <v>0</v>
      </c>
      <c r="R831" s="59">
        <v>0</v>
      </c>
      <c r="S831" s="90"/>
      <c r="T831" s="90"/>
      <c r="U831" s="91"/>
      <c r="V831" s="90"/>
      <c r="W831" s="90"/>
      <c r="X831" s="90"/>
    </row>
    <row r="832" spans="1:24" ht="13.2" x14ac:dyDescent="0.25">
      <c r="A832" s="59" t="s">
        <v>4745</v>
      </c>
      <c r="B832" s="59" t="s">
        <v>6167</v>
      </c>
      <c r="C832" s="59" t="s">
        <v>6182</v>
      </c>
      <c r="D832" s="59" t="s">
        <v>127</v>
      </c>
      <c r="E832" s="59">
        <v>0</v>
      </c>
      <c r="F832" s="59">
        <v>0</v>
      </c>
      <c r="G832" s="59">
        <v>0</v>
      </c>
      <c r="H832" s="59">
        <v>0</v>
      </c>
      <c r="I832" s="59">
        <v>0</v>
      </c>
      <c r="J832" s="59">
        <v>0</v>
      </c>
      <c r="K832" s="59">
        <v>0</v>
      </c>
      <c r="L832" s="59">
        <v>0</v>
      </c>
      <c r="M832" s="59">
        <v>0</v>
      </c>
      <c r="N832" s="59">
        <v>0</v>
      </c>
      <c r="O832" s="59">
        <v>0</v>
      </c>
      <c r="P832" s="59">
        <v>0</v>
      </c>
      <c r="Q832" s="59">
        <v>0</v>
      </c>
      <c r="R832" s="59">
        <v>0</v>
      </c>
      <c r="S832" s="90"/>
      <c r="T832" s="90"/>
      <c r="U832" s="91"/>
      <c r="V832" s="90"/>
      <c r="W832" s="90"/>
      <c r="X832" s="90"/>
    </row>
    <row r="833" spans="1:24" ht="13.2" x14ac:dyDescent="0.25">
      <c r="A833" s="59" t="s">
        <v>4746</v>
      </c>
      <c r="B833" s="59" t="s">
        <v>6167</v>
      </c>
      <c r="C833" s="59" t="s">
        <v>6183</v>
      </c>
      <c r="D833" s="59" t="s">
        <v>127</v>
      </c>
      <c r="E833" s="59">
        <v>0</v>
      </c>
      <c r="F833" s="59">
        <v>0</v>
      </c>
      <c r="G833" s="59">
        <v>0</v>
      </c>
      <c r="H833" s="59">
        <v>0</v>
      </c>
      <c r="I833" s="59">
        <v>0</v>
      </c>
      <c r="J833" s="59">
        <v>0</v>
      </c>
      <c r="K833" s="59">
        <v>0</v>
      </c>
      <c r="L833" s="59">
        <v>0</v>
      </c>
      <c r="M833" s="59">
        <v>0</v>
      </c>
      <c r="N833" s="59">
        <v>0</v>
      </c>
      <c r="O833" s="59">
        <v>0</v>
      </c>
      <c r="P833" s="59">
        <v>0</v>
      </c>
      <c r="Q833" s="59">
        <v>0</v>
      </c>
      <c r="R833" s="59">
        <v>0</v>
      </c>
      <c r="S833" s="90"/>
      <c r="T833" s="90"/>
      <c r="U833" s="91"/>
      <c r="V833" s="90"/>
      <c r="W833" s="90"/>
      <c r="X833" s="90"/>
    </row>
    <row r="834" spans="1:24" ht="13.2" x14ac:dyDescent="0.25">
      <c r="A834" s="59" t="s">
        <v>4747</v>
      </c>
      <c r="B834" s="59" t="s">
        <v>6184</v>
      </c>
      <c r="C834" s="59" t="s">
        <v>6185</v>
      </c>
      <c r="D834" s="59" t="s">
        <v>127</v>
      </c>
      <c r="E834" s="59">
        <v>0</v>
      </c>
      <c r="F834" s="59">
        <v>0</v>
      </c>
      <c r="G834" s="59">
        <v>0</v>
      </c>
      <c r="H834" s="59">
        <v>0</v>
      </c>
      <c r="I834" s="59">
        <v>0</v>
      </c>
      <c r="J834" s="59">
        <v>0</v>
      </c>
      <c r="K834" s="59">
        <v>0</v>
      </c>
      <c r="L834" s="59">
        <v>0</v>
      </c>
      <c r="M834" s="59">
        <v>0</v>
      </c>
      <c r="N834" s="59">
        <v>0</v>
      </c>
      <c r="O834" s="59">
        <v>0</v>
      </c>
      <c r="P834" s="59">
        <v>0</v>
      </c>
      <c r="Q834" s="59">
        <v>0</v>
      </c>
      <c r="R834" s="59">
        <v>0</v>
      </c>
      <c r="S834" s="90"/>
      <c r="T834" s="90"/>
      <c r="U834" s="91"/>
      <c r="V834" s="90"/>
      <c r="W834" s="90"/>
      <c r="X834" s="90"/>
    </row>
    <row r="835" spans="1:24" ht="13.2" x14ac:dyDescent="0.25">
      <c r="A835" s="59" t="s">
        <v>4748</v>
      </c>
      <c r="B835" s="59" t="s">
        <v>6186</v>
      </c>
      <c r="C835" s="59" t="s">
        <v>6187</v>
      </c>
      <c r="D835" s="59" t="s">
        <v>127</v>
      </c>
      <c r="E835" s="59">
        <v>0</v>
      </c>
      <c r="F835" s="59">
        <v>0</v>
      </c>
      <c r="G835" s="59">
        <v>0</v>
      </c>
      <c r="H835" s="59">
        <v>0</v>
      </c>
      <c r="I835" s="59">
        <v>0</v>
      </c>
      <c r="J835" s="59">
        <v>0</v>
      </c>
      <c r="K835" s="59">
        <v>0</v>
      </c>
      <c r="L835" s="59">
        <v>0</v>
      </c>
      <c r="M835" s="59">
        <v>0</v>
      </c>
      <c r="N835" s="59">
        <v>0</v>
      </c>
      <c r="O835" s="59">
        <v>0</v>
      </c>
      <c r="P835" s="59">
        <v>0</v>
      </c>
      <c r="Q835" s="59">
        <v>0</v>
      </c>
      <c r="R835" s="59">
        <v>0</v>
      </c>
      <c r="S835" s="90"/>
      <c r="T835" s="90"/>
      <c r="U835" s="91"/>
      <c r="V835" s="90"/>
      <c r="W835" s="90"/>
      <c r="X835" s="90"/>
    </row>
    <row r="836" spans="1:24" ht="13.2" x14ac:dyDescent="0.25">
      <c r="A836" s="59" t="s">
        <v>4749</v>
      </c>
      <c r="B836" s="59" t="s">
        <v>6186</v>
      </c>
      <c r="C836" s="59" t="s">
        <v>6188</v>
      </c>
      <c r="D836" s="59" t="s">
        <v>127</v>
      </c>
      <c r="E836" s="59">
        <v>0</v>
      </c>
      <c r="F836" s="59">
        <v>0</v>
      </c>
      <c r="G836" s="59">
        <v>0</v>
      </c>
      <c r="H836" s="59">
        <v>0</v>
      </c>
      <c r="I836" s="59">
        <v>0</v>
      </c>
      <c r="J836" s="59">
        <v>0</v>
      </c>
      <c r="K836" s="59">
        <v>0</v>
      </c>
      <c r="L836" s="59">
        <v>0</v>
      </c>
      <c r="M836" s="59">
        <v>0</v>
      </c>
      <c r="N836" s="59">
        <v>0</v>
      </c>
      <c r="O836" s="59">
        <v>0</v>
      </c>
      <c r="P836" s="59">
        <v>0</v>
      </c>
      <c r="Q836" s="59">
        <v>0</v>
      </c>
      <c r="R836" s="59">
        <v>0</v>
      </c>
      <c r="S836" s="90"/>
      <c r="T836" s="90"/>
      <c r="U836" s="91"/>
      <c r="V836" s="90"/>
      <c r="W836" s="90"/>
      <c r="X836" s="90"/>
    </row>
    <row r="837" spans="1:24" ht="13.2" x14ac:dyDescent="0.25">
      <c r="A837" s="59" t="s">
        <v>4750</v>
      </c>
      <c r="B837" s="59" t="s">
        <v>6186</v>
      </c>
      <c r="C837" s="59" t="s">
        <v>6189</v>
      </c>
      <c r="D837" s="59" t="s">
        <v>127</v>
      </c>
      <c r="E837" s="59">
        <v>1507</v>
      </c>
      <c r="F837" s="59">
        <v>1507</v>
      </c>
      <c r="G837" s="59">
        <v>1507</v>
      </c>
      <c r="H837" s="59">
        <v>1503</v>
      </c>
      <c r="I837" s="59">
        <v>1503</v>
      </c>
      <c r="J837" s="59">
        <v>1503</v>
      </c>
      <c r="K837" s="59">
        <v>1503</v>
      </c>
      <c r="L837" s="59">
        <v>1503</v>
      </c>
      <c r="M837" s="59">
        <v>1503</v>
      </c>
      <c r="N837" s="59">
        <v>1503</v>
      </c>
      <c r="O837" s="59">
        <v>1503</v>
      </c>
      <c r="P837" s="59">
        <v>1503</v>
      </c>
      <c r="Q837" s="59">
        <v>1503</v>
      </c>
      <c r="R837" s="59">
        <v>1504148</v>
      </c>
      <c r="S837" s="90"/>
      <c r="T837" s="90"/>
      <c r="U837" s="91"/>
      <c r="V837" s="90"/>
      <c r="W837" s="90"/>
      <c r="X837" s="90"/>
    </row>
    <row r="838" spans="1:24" ht="13.2" x14ac:dyDescent="0.25">
      <c r="A838" s="59" t="s">
        <v>4751</v>
      </c>
      <c r="B838" s="59" t="s">
        <v>6190</v>
      </c>
      <c r="C838" s="59" t="s">
        <v>6191</v>
      </c>
      <c r="D838" s="59" t="s">
        <v>127</v>
      </c>
      <c r="E838" s="59">
        <v>89</v>
      </c>
      <c r="F838" s="59">
        <v>89</v>
      </c>
      <c r="G838" s="59">
        <v>89</v>
      </c>
      <c r="H838" s="59">
        <v>89</v>
      </c>
      <c r="I838" s="59">
        <v>89</v>
      </c>
      <c r="J838" s="59">
        <v>89</v>
      </c>
      <c r="K838" s="59">
        <v>89</v>
      </c>
      <c r="L838" s="59">
        <v>89</v>
      </c>
      <c r="M838" s="59">
        <v>89</v>
      </c>
      <c r="N838" s="59">
        <v>89</v>
      </c>
      <c r="O838" s="59">
        <v>89</v>
      </c>
      <c r="P838" s="59">
        <v>89</v>
      </c>
      <c r="Q838" s="59">
        <v>89</v>
      </c>
      <c r="R838" s="59">
        <v>88577</v>
      </c>
      <c r="S838" s="90"/>
      <c r="T838" s="90"/>
      <c r="U838" s="91"/>
      <c r="V838" s="90"/>
      <c r="W838" s="90"/>
      <c r="X838" s="90"/>
    </row>
    <row r="839" spans="1:24" ht="13.2" x14ac:dyDescent="0.25">
      <c r="A839" s="59" t="s">
        <v>4752</v>
      </c>
      <c r="B839" s="59" t="s">
        <v>6190</v>
      </c>
      <c r="C839" s="59" t="s">
        <v>6192</v>
      </c>
      <c r="D839" s="59" t="s">
        <v>127</v>
      </c>
      <c r="E839" s="59">
        <v>0</v>
      </c>
      <c r="F839" s="59">
        <v>0</v>
      </c>
      <c r="G839" s="59">
        <v>0</v>
      </c>
      <c r="H839" s="59">
        <v>0</v>
      </c>
      <c r="I839" s="59">
        <v>0</v>
      </c>
      <c r="J839" s="59">
        <v>0</v>
      </c>
      <c r="K839" s="59">
        <v>0</v>
      </c>
      <c r="L839" s="59">
        <v>0</v>
      </c>
      <c r="M839" s="59">
        <v>0</v>
      </c>
      <c r="N839" s="59">
        <v>0</v>
      </c>
      <c r="O839" s="59">
        <v>0</v>
      </c>
      <c r="P839" s="59">
        <v>0</v>
      </c>
      <c r="Q839" s="59">
        <v>0</v>
      </c>
      <c r="R839" s="59">
        <v>267</v>
      </c>
      <c r="S839" s="90"/>
      <c r="T839" s="90"/>
      <c r="U839" s="91"/>
      <c r="V839" s="90"/>
      <c r="W839" s="90"/>
      <c r="X839" s="90"/>
    </row>
    <row r="840" spans="1:24" ht="13.2" x14ac:dyDescent="0.25">
      <c r="A840" s="59" t="s">
        <v>4753</v>
      </c>
      <c r="B840" s="59" t="s">
        <v>6190</v>
      </c>
      <c r="C840" s="59" t="s">
        <v>6193</v>
      </c>
      <c r="D840" s="59" t="s">
        <v>127</v>
      </c>
      <c r="E840" s="59">
        <v>0</v>
      </c>
      <c r="F840" s="59">
        <v>0</v>
      </c>
      <c r="G840" s="59">
        <v>0</v>
      </c>
      <c r="H840" s="59">
        <v>0</v>
      </c>
      <c r="I840" s="59">
        <v>0</v>
      </c>
      <c r="J840" s="59">
        <v>0</v>
      </c>
      <c r="K840" s="59">
        <v>0</v>
      </c>
      <c r="L840" s="59">
        <v>0</v>
      </c>
      <c r="M840" s="59">
        <v>0</v>
      </c>
      <c r="N840" s="59">
        <v>0</v>
      </c>
      <c r="O840" s="59">
        <v>0</v>
      </c>
      <c r="P840" s="59">
        <v>0</v>
      </c>
      <c r="Q840" s="59">
        <v>0</v>
      </c>
      <c r="R840" s="59">
        <v>0</v>
      </c>
      <c r="S840" s="90"/>
      <c r="T840" s="90"/>
      <c r="U840" s="91"/>
      <c r="V840" s="90"/>
      <c r="W840" s="90"/>
      <c r="X840" s="90"/>
    </row>
    <row r="841" spans="1:24" ht="13.2" x14ac:dyDescent="0.25">
      <c r="A841" s="59" t="s">
        <v>4754</v>
      </c>
      <c r="B841" s="59" t="s">
        <v>6190</v>
      </c>
      <c r="C841" s="59" t="s">
        <v>6194</v>
      </c>
      <c r="D841" s="59" t="s">
        <v>127</v>
      </c>
      <c r="E841" s="59">
        <v>0</v>
      </c>
      <c r="F841" s="59">
        <v>0</v>
      </c>
      <c r="G841" s="59">
        <v>0</v>
      </c>
      <c r="H841" s="59">
        <v>0</v>
      </c>
      <c r="I841" s="59">
        <v>0</v>
      </c>
      <c r="J841" s="59">
        <v>0</v>
      </c>
      <c r="K841" s="59">
        <v>0</v>
      </c>
      <c r="L841" s="59">
        <v>0</v>
      </c>
      <c r="M841" s="59">
        <v>0</v>
      </c>
      <c r="N841" s="59">
        <v>0</v>
      </c>
      <c r="O841" s="59">
        <v>0</v>
      </c>
      <c r="P841" s="59">
        <v>0</v>
      </c>
      <c r="Q841" s="59">
        <v>0</v>
      </c>
      <c r="R841" s="59">
        <v>0</v>
      </c>
      <c r="S841" s="90"/>
      <c r="T841" s="90"/>
      <c r="U841" s="91"/>
      <c r="V841" s="90"/>
      <c r="W841" s="90"/>
      <c r="X841" s="90"/>
    </row>
    <row r="842" spans="1:24" ht="13.2" x14ac:dyDescent="0.25">
      <c r="A842" s="59" t="s">
        <v>4755</v>
      </c>
      <c r="B842" s="59" t="s">
        <v>6190</v>
      </c>
      <c r="C842" s="59" t="s">
        <v>6195</v>
      </c>
      <c r="D842" s="59" t="s">
        <v>127</v>
      </c>
      <c r="E842" s="59">
        <v>45</v>
      </c>
      <c r="F842" s="59">
        <v>45</v>
      </c>
      <c r="G842" s="59">
        <v>45</v>
      </c>
      <c r="H842" s="59">
        <v>45</v>
      </c>
      <c r="I842" s="59">
        <v>45</v>
      </c>
      <c r="J842" s="59">
        <v>45</v>
      </c>
      <c r="K842" s="59">
        <v>45</v>
      </c>
      <c r="L842" s="59">
        <v>45</v>
      </c>
      <c r="M842" s="59">
        <v>45</v>
      </c>
      <c r="N842" s="59">
        <v>45</v>
      </c>
      <c r="O842" s="59">
        <v>45</v>
      </c>
      <c r="P842" s="59">
        <v>45</v>
      </c>
      <c r="Q842" s="59">
        <v>45</v>
      </c>
      <c r="R842" s="59">
        <v>44555</v>
      </c>
      <c r="S842" s="90"/>
      <c r="T842" s="90"/>
      <c r="U842" s="91"/>
      <c r="V842" s="90"/>
      <c r="W842" s="90"/>
      <c r="X842" s="90"/>
    </row>
    <row r="843" spans="1:24" ht="13.2" x14ac:dyDescent="0.25">
      <c r="A843" s="59" t="s">
        <v>4756</v>
      </c>
      <c r="B843" s="59" t="s">
        <v>6190</v>
      </c>
      <c r="C843" s="59" t="s">
        <v>6196</v>
      </c>
      <c r="D843" s="59" t="s">
        <v>127</v>
      </c>
      <c r="E843" s="59">
        <v>0</v>
      </c>
      <c r="F843" s="59">
        <v>0</v>
      </c>
      <c r="G843" s="59">
        <v>0</v>
      </c>
      <c r="H843" s="59">
        <v>0</v>
      </c>
      <c r="I843" s="59">
        <v>0</v>
      </c>
      <c r="J843" s="59">
        <v>0</v>
      </c>
      <c r="K843" s="59">
        <v>0</v>
      </c>
      <c r="L843" s="59">
        <v>0</v>
      </c>
      <c r="M843" s="59">
        <v>0</v>
      </c>
      <c r="N843" s="59">
        <v>0</v>
      </c>
      <c r="O843" s="59">
        <v>0</v>
      </c>
      <c r="P843" s="59">
        <v>0</v>
      </c>
      <c r="Q843" s="59">
        <v>0</v>
      </c>
      <c r="R843" s="59">
        <v>0</v>
      </c>
      <c r="S843" s="90"/>
      <c r="T843" s="90"/>
      <c r="U843" s="91"/>
      <c r="V843" s="90"/>
      <c r="W843" s="90"/>
      <c r="X843" s="90"/>
    </row>
    <row r="844" spans="1:24" ht="13.2" x14ac:dyDescent="0.25">
      <c r="A844" s="59" t="s">
        <v>4757</v>
      </c>
      <c r="B844" s="59" t="s">
        <v>6190</v>
      </c>
      <c r="C844" s="59" t="s">
        <v>6197</v>
      </c>
      <c r="D844" s="59" t="s">
        <v>127</v>
      </c>
      <c r="E844" s="59">
        <v>0</v>
      </c>
      <c r="F844" s="59">
        <v>0</v>
      </c>
      <c r="G844" s="59">
        <v>0</v>
      </c>
      <c r="H844" s="59">
        <v>0</v>
      </c>
      <c r="I844" s="59">
        <v>0</v>
      </c>
      <c r="J844" s="59">
        <v>0</v>
      </c>
      <c r="K844" s="59">
        <v>0</v>
      </c>
      <c r="L844" s="59">
        <v>0</v>
      </c>
      <c r="M844" s="59">
        <v>0</v>
      </c>
      <c r="N844" s="59">
        <v>0</v>
      </c>
      <c r="O844" s="59">
        <v>0</v>
      </c>
      <c r="P844" s="59">
        <v>0</v>
      </c>
      <c r="Q844" s="59">
        <v>0</v>
      </c>
      <c r="R844" s="59">
        <v>0</v>
      </c>
      <c r="S844" s="90"/>
      <c r="T844" s="90"/>
      <c r="U844" s="91"/>
      <c r="V844" s="90"/>
      <c r="W844" s="90"/>
      <c r="X844" s="90"/>
    </row>
    <row r="845" spans="1:24" ht="13.2" x14ac:dyDescent="0.25">
      <c r="A845" s="59" t="s">
        <v>4758</v>
      </c>
      <c r="B845" s="59" t="s">
        <v>6190</v>
      </c>
      <c r="C845" s="59" t="s">
        <v>6198</v>
      </c>
      <c r="D845" s="59" t="s">
        <v>127</v>
      </c>
      <c r="E845" s="59">
        <v>0</v>
      </c>
      <c r="F845" s="59">
        <v>0</v>
      </c>
      <c r="G845" s="59">
        <v>0</v>
      </c>
      <c r="H845" s="59">
        <v>0</v>
      </c>
      <c r="I845" s="59">
        <v>0</v>
      </c>
      <c r="J845" s="59">
        <v>0</v>
      </c>
      <c r="K845" s="59">
        <v>0</v>
      </c>
      <c r="L845" s="59">
        <v>0</v>
      </c>
      <c r="M845" s="59">
        <v>0</v>
      </c>
      <c r="N845" s="59">
        <v>0</v>
      </c>
      <c r="O845" s="59">
        <v>0</v>
      </c>
      <c r="P845" s="59">
        <v>0</v>
      </c>
      <c r="Q845" s="59">
        <v>0</v>
      </c>
      <c r="R845" s="59">
        <v>0</v>
      </c>
      <c r="S845" s="90"/>
      <c r="T845" s="90"/>
      <c r="U845" s="91"/>
      <c r="V845" s="90"/>
      <c r="W845" s="90"/>
      <c r="X845" s="90"/>
    </row>
    <row r="846" spans="1:24" ht="13.2" x14ac:dyDescent="0.25">
      <c r="A846" s="59" t="s">
        <v>4759</v>
      </c>
      <c r="B846" s="59" t="s">
        <v>6199</v>
      </c>
      <c r="C846" s="59" t="s">
        <v>6200</v>
      </c>
      <c r="D846" s="59" t="s">
        <v>127</v>
      </c>
      <c r="E846" s="59">
        <v>88271</v>
      </c>
      <c r="F846" s="59">
        <v>74499</v>
      </c>
      <c r="G846" s="59">
        <v>74496</v>
      </c>
      <c r="H846" s="59">
        <v>90787</v>
      </c>
      <c r="I846" s="59">
        <v>90806</v>
      </c>
      <c r="J846" s="59">
        <v>90764</v>
      </c>
      <c r="K846" s="59">
        <v>90658</v>
      </c>
      <c r="L846" s="59">
        <v>90658</v>
      </c>
      <c r="M846" s="59">
        <v>90659</v>
      </c>
      <c r="N846" s="59">
        <v>90661</v>
      </c>
      <c r="O846" s="59">
        <v>90717</v>
      </c>
      <c r="P846" s="59">
        <v>90717</v>
      </c>
      <c r="Q846" s="59">
        <v>90659</v>
      </c>
      <c r="R846" s="59">
        <v>87907222</v>
      </c>
      <c r="S846" s="90"/>
      <c r="T846" s="90"/>
      <c r="U846" s="91"/>
      <c r="V846" s="90"/>
      <c r="W846" s="90"/>
      <c r="X846" s="90"/>
    </row>
    <row r="847" spans="1:24" ht="13.2" x14ac:dyDescent="0.25">
      <c r="A847" s="59" t="s">
        <v>4760</v>
      </c>
      <c r="B847" s="59" t="s">
        <v>6199</v>
      </c>
      <c r="C847" s="59" t="s">
        <v>6201</v>
      </c>
      <c r="D847" s="59" t="s">
        <v>127</v>
      </c>
      <c r="E847" s="59">
        <v>0</v>
      </c>
      <c r="F847" s="59">
        <v>0</v>
      </c>
      <c r="G847" s="59">
        <v>0</v>
      </c>
      <c r="H847" s="59">
        <v>0</v>
      </c>
      <c r="I847" s="59">
        <v>0</v>
      </c>
      <c r="J847" s="59">
        <v>0</v>
      </c>
      <c r="K847" s="59">
        <v>0</v>
      </c>
      <c r="L847" s="59">
        <v>0</v>
      </c>
      <c r="M847" s="59">
        <v>0</v>
      </c>
      <c r="N847" s="59">
        <v>0</v>
      </c>
      <c r="O847" s="59">
        <v>0</v>
      </c>
      <c r="P847" s="59">
        <v>0</v>
      </c>
      <c r="Q847" s="59">
        <v>0</v>
      </c>
      <c r="R847" s="59">
        <v>0</v>
      </c>
      <c r="S847" s="90"/>
      <c r="T847" s="90"/>
      <c r="U847" s="91"/>
      <c r="V847" s="90"/>
      <c r="W847" s="90"/>
      <c r="X847" s="90"/>
    </row>
    <row r="848" spans="1:24" ht="13.2" x14ac:dyDescent="0.25">
      <c r="A848" s="59" t="s">
        <v>4761</v>
      </c>
      <c r="B848" s="59" t="s">
        <v>6199</v>
      </c>
      <c r="C848" s="59" t="s">
        <v>6202</v>
      </c>
      <c r="D848" s="59" t="s">
        <v>127</v>
      </c>
      <c r="E848" s="59">
        <v>204</v>
      </c>
      <c r="F848" s="59">
        <v>204</v>
      </c>
      <c r="G848" s="59">
        <v>204</v>
      </c>
      <c r="H848" s="59">
        <v>204</v>
      </c>
      <c r="I848" s="59">
        <v>204</v>
      </c>
      <c r="J848" s="59">
        <v>204</v>
      </c>
      <c r="K848" s="59">
        <v>204</v>
      </c>
      <c r="L848" s="59">
        <v>204</v>
      </c>
      <c r="M848" s="59">
        <v>204</v>
      </c>
      <c r="N848" s="59">
        <v>204</v>
      </c>
      <c r="O848" s="59">
        <v>204</v>
      </c>
      <c r="P848" s="59">
        <v>204</v>
      </c>
      <c r="Q848" s="59">
        <v>204</v>
      </c>
      <c r="R848" s="59">
        <v>204200</v>
      </c>
      <c r="S848" s="90"/>
      <c r="T848" s="90"/>
      <c r="U848" s="91"/>
      <c r="V848" s="90"/>
      <c r="W848" s="90"/>
      <c r="X848" s="90"/>
    </row>
    <row r="849" spans="1:24" ht="13.2" x14ac:dyDescent="0.25">
      <c r="A849" s="59" t="s">
        <v>4762</v>
      </c>
      <c r="B849" s="59" t="s">
        <v>6199</v>
      </c>
      <c r="C849" s="59" t="s">
        <v>6203</v>
      </c>
      <c r="D849" s="59" t="s">
        <v>127</v>
      </c>
      <c r="E849" s="59">
        <v>0</v>
      </c>
      <c r="F849" s="59">
        <v>0</v>
      </c>
      <c r="G849" s="59">
        <v>0</v>
      </c>
      <c r="H849" s="59">
        <v>0</v>
      </c>
      <c r="I849" s="59">
        <v>0</v>
      </c>
      <c r="J849" s="59">
        <v>0</v>
      </c>
      <c r="K849" s="59">
        <v>0</v>
      </c>
      <c r="L849" s="59">
        <v>0</v>
      </c>
      <c r="M849" s="59">
        <v>0</v>
      </c>
      <c r="N849" s="59">
        <v>0</v>
      </c>
      <c r="O849" s="59">
        <v>0</v>
      </c>
      <c r="P849" s="59">
        <v>0</v>
      </c>
      <c r="Q849" s="59">
        <v>0</v>
      </c>
      <c r="R849" s="59">
        <v>0</v>
      </c>
      <c r="S849" s="90"/>
      <c r="T849" s="90"/>
      <c r="U849" s="91"/>
      <c r="V849" s="90"/>
      <c r="W849" s="90"/>
      <c r="X849" s="90"/>
    </row>
    <row r="850" spans="1:24" ht="13.2" x14ac:dyDescent="0.25">
      <c r="A850" s="59" t="s">
        <v>4763</v>
      </c>
      <c r="B850" s="59" t="s">
        <v>6199</v>
      </c>
      <c r="C850" s="59" t="s">
        <v>6204</v>
      </c>
      <c r="D850" s="59" t="s">
        <v>127</v>
      </c>
      <c r="E850" s="59">
        <v>0</v>
      </c>
      <c r="F850" s="59">
        <v>0</v>
      </c>
      <c r="G850" s="59">
        <v>0</v>
      </c>
      <c r="H850" s="59">
        <v>0</v>
      </c>
      <c r="I850" s="59">
        <v>0</v>
      </c>
      <c r="J850" s="59">
        <v>0</v>
      </c>
      <c r="K850" s="59">
        <v>0</v>
      </c>
      <c r="L850" s="59">
        <v>0</v>
      </c>
      <c r="M850" s="59">
        <v>0</v>
      </c>
      <c r="N850" s="59">
        <v>0</v>
      </c>
      <c r="O850" s="59">
        <v>0</v>
      </c>
      <c r="P850" s="59">
        <v>0</v>
      </c>
      <c r="Q850" s="59">
        <v>0</v>
      </c>
      <c r="R850" s="59">
        <v>0</v>
      </c>
      <c r="S850" s="90"/>
      <c r="T850" s="90"/>
      <c r="U850" s="91"/>
      <c r="V850" s="90"/>
      <c r="W850" s="90"/>
      <c r="X850" s="90"/>
    </row>
    <row r="851" spans="1:24" ht="13.2" x14ac:dyDescent="0.25">
      <c r="A851" s="59" t="s">
        <v>4764</v>
      </c>
      <c r="B851" s="59" t="s">
        <v>6199</v>
      </c>
      <c r="C851" s="59" t="s">
        <v>6205</v>
      </c>
      <c r="D851" s="59" t="s">
        <v>127</v>
      </c>
      <c r="E851" s="59">
        <v>0</v>
      </c>
      <c r="F851" s="59">
        <v>0</v>
      </c>
      <c r="G851" s="59">
        <v>0</v>
      </c>
      <c r="H851" s="59">
        <v>0</v>
      </c>
      <c r="I851" s="59">
        <v>0</v>
      </c>
      <c r="J851" s="59">
        <v>0</v>
      </c>
      <c r="K851" s="59">
        <v>0</v>
      </c>
      <c r="L851" s="59">
        <v>0</v>
      </c>
      <c r="M851" s="59">
        <v>0</v>
      </c>
      <c r="N851" s="59">
        <v>0</v>
      </c>
      <c r="O851" s="59">
        <v>0</v>
      </c>
      <c r="P851" s="59">
        <v>0</v>
      </c>
      <c r="Q851" s="59">
        <v>0</v>
      </c>
      <c r="R851" s="59">
        <v>0</v>
      </c>
      <c r="S851" s="90"/>
      <c r="T851" s="90"/>
      <c r="U851" s="91"/>
      <c r="V851" s="90"/>
      <c r="W851" s="90"/>
      <c r="X851" s="90"/>
    </row>
    <row r="852" spans="1:24" ht="13.2" x14ac:dyDescent="0.25">
      <c r="A852" s="59" t="s">
        <v>4765</v>
      </c>
      <c r="B852" s="59" t="s">
        <v>6199</v>
      </c>
      <c r="C852" s="59" t="s">
        <v>6206</v>
      </c>
      <c r="D852" s="59" t="s">
        <v>127</v>
      </c>
      <c r="E852" s="59">
        <v>0</v>
      </c>
      <c r="F852" s="59">
        <v>0</v>
      </c>
      <c r="G852" s="59">
        <v>0</v>
      </c>
      <c r="H852" s="59">
        <v>0</v>
      </c>
      <c r="I852" s="59">
        <v>0</v>
      </c>
      <c r="J852" s="59">
        <v>0</v>
      </c>
      <c r="K852" s="59">
        <v>0</v>
      </c>
      <c r="L852" s="59">
        <v>0</v>
      </c>
      <c r="M852" s="59">
        <v>0</v>
      </c>
      <c r="N852" s="59">
        <v>0</v>
      </c>
      <c r="O852" s="59">
        <v>0</v>
      </c>
      <c r="P852" s="59">
        <v>0</v>
      </c>
      <c r="Q852" s="59">
        <v>0</v>
      </c>
      <c r="R852" s="59">
        <v>0</v>
      </c>
      <c r="S852" s="90"/>
      <c r="T852" s="90"/>
      <c r="U852" s="91"/>
      <c r="V852" s="90"/>
      <c r="W852" s="90"/>
      <c r="X852" s="90"/>
    </row>
    <row r="853" spans="1:24" ht="13.2" x14ac:dyDescent="0.25">
      <c r="A853" s="59" t="s">
        <v>4766</v>
      </c>
      <c r="B853" s="59" t="s">
        <v>6199</v>
      </c>
      <c r="C853" s="59" t="s">
        <v>6207</v>
      </c>
      <c r="D853" s="59" t="s">
        <v>127</v>
      </c>
      <c r="E853" s="59">
        <v>0</v>
      </c>
      <c r="F853" s="59">
        <v>0</v>
      </c>
      <c r="G853" s="59">
        <v>0</v>
      </c>
      <c r="H853" s="59">
        <v>0</v>
      </c>
      <c r="I853" s="59">
        <v>0</v>
      </c>
      <c r="J853" s="59">
        <v>0</v>
      </c>
      <c r="K853" s="59">
        <v>0</v>
      </c>
      <c r="L853" s="59">
        <v>0</v>
      </c>
      <c r="M853" s="59">
        <v>0</v>
      </c>
      <c r="N853" s="59">
        <v>0</v>
      </c>
      <c r="O853" s="59">
        <v>0</v>
      </c>
      <c r="P853" s="59">
        <v>0</v>
      </c>
      <c r="Q853" s="59">
        <v>0</v>
      </c>
      <c r="R853" s="59">
        <v>0</v>
      </c>
      <c r="S853" s="90"/>
      <c r="T853" s="90"/>
      <c r="U853" s="91"/>
      <c r="V853" s="90"/>
      <c r="W853" s="90"/>
      <c r="X853" s="90"/>
    </row>
    <row r="854" spans="1:24" ht="13.2" x14ac:dyDescent="0.25">
      <c r="A854" s="59" t="s">
        <v>4767</v>
      </c>
      <c r="B854" s="59" t="s">
        <v>6199</v>
      </c>
      <c r="C854" s="59" t="s">
        <v>6208</v>
      </c>
      <c r="D854" s="59" t="s">
        <v>127</v>
      </c>
      <c r="E854" s="59">
        <v>0</v>
      </c>
      <c r="F854" s="59">
        <v>0</v>
      </c>
      <c r="G854" s="59">
        <v>0</v>
      </c>
      <c r="H854" s="59">
        <v>0</v>
      </c>
      <c r="I854" s="59">
        <v>0</v>
      </c>
      <c r="J854" s="59">
        <v>0</v>
      </c>
      <c r="K854" s="59">
        <v>0</v>
      </c>
      <c r="L854" s="59">
        <v>0</v>
      </c>
      <c r="M854" s="59">
        <v>0</v>
      </c>
      <c r="N854" s="59">
        <v>0</v>
      </c>
      <c r="O854" s="59">
        <v>0</v>
      </c>
      <c r="P854" s="59">
        <v>0</v>
      </c>
      <c r="Q854" s="59">
        <v>0</v>
      </c>
      <c r="R854" s="59">
        <v>0</v>
      </c>
      <c r="S854" s="90"/>
      <c r="T854" s="90"/>
      <c r="U854" s="91"/>
      <c r="V854" s="90"/>
      <c r="W854" s="90"/>
      <c r="X854" s="90"/>
    </row>
    <row r="855" spans="1:24" ht="13.2" x14ac:dyDescent="0.25">
      <c r="A855" s="59" t="s">
        <v>4768</v>
      </c>
      <c r="B855" s="59" t="s">
        <v>6199</v>
      </c>
      <c r="C855" s="59" t="s">
        <v>6209</v>
      </c>
      <c r="D855" s="59" t="s">
        <v>127</v>
      </c>
      <c r="E855" s="59">
        <v>0</v>
      </c>
      <c r="F855" s="59">
        <v>0</v>
      </c>
      <c r="G855" s="59">
        <v>0</v>
      </c>
      <c r="H855" s="59">
        <v>0</v>
      </c>
      <c r="I855" s="59">
        <v>0</v>
      </c>
      <c r="J855" s="59">
        <v>0</v>
      </c>
      <c r="K855" s="59">
        <v>0</v>
      </c>
      <c r="L855" s="59">
        <v>0</v>
      </c>
      <c r="M855" s="59">
        <v>0</v>
      </c>
      <c r="N855" s="59">
        <v>0</v>
      </c>
      <c r="O855" s="59">
        <v>0</v>
      </c>
      <c r="P855" s="59">
        <v>0</v>
      </c>
      <c r="Q855" s="59">
        <v>0</v>
      </c>
      <c r="R855" s="59">
        <v>0</v>
      </c>
      <c r="S855" s="90"/>
      <c r="T855" s="90"/>
      <c r="U855" s="91"/>
      <c r="V855" s="90"/>
      <c r="W855" s="90"/>
      <c r="X855" s="90"/>
    </row>
    <row r="856" spans="1:24" ht="13.2" x14ac:dyDescent="0.25">
      <c r="A856" s="59" t="s">
        <v>4769</v>
      </c>
      <c r="B856" s="59" t="s">
        <v>6199</v>
      </c>
      <c r="C856" s="59" t="s">
        <v>6210</v>
      </c>
      <c r="D856" s="59" t="s">
        <v>127</v>
      </c>
      <c r="E856" s="59">
        <v>0</v>
      </c>
      <c r="F856" s="59">
        <v>0</v>
      </c>
      <c r="G856" s="59">
        <v>0</v>
      </c>
      <c r="H856" s="59">
        <v>0</v>
      </c>
      <c r="I856" s="59">
        <v>0</v>
      </c>
      <c r="J856" s="59">
        <v>0</v>
      </c>
      <c r="K856" s="59">
        <v>0</v>
      </c>
      <c r="L856" s="59">
        <v>0</v>
      </c>
      <c r="M856" s="59">
        <v>0</v>
      </c>
      <c r="N856" s="59">
        <v>0</v>
      </c>
      <c r="O856" s="59">
        <v>0</v>
      </c>
      <c r="P856" s="59">
        <v>0</v>
      </c>
      <c r="Q856" s="59">
        <v>0</v>
      </c>
      <c r="R856" s="59">
        <v>0</v>
      </c>
      <c r="S856" s="90"/>
      <c r="T856" s="90"/>
      <c r="U856" s="91"/>
      <c r="V856" s="90"/>
      <c r="W856" s="90"/>
      <c r="X856" s="90"/>
    </row>
    <row r="857" spans="1:24" ht="13.2" x14ac:dyDescent="0.25">
      <c r="A857" s="59" t="s">
        <v>4770</v>
      </c>
      <c r="B857" s="59" t="s">
        <v>6199</v>
      </c>
      <c r="C857" s="59" t="s">
        <v>6211</v>
      </c>
      <c r="D857" s="59" t="s">
        <v>127</v>
      </c>
      <c r="E857" s="59">
        <v>3517</v>
      </c>
      <c r="F857" s="59">
        <v>3517</v>
      </c>
      <c r="G857" s="59">
        <v>3517</v>
      </c>
      <c r="H857" s="59">
        <v>3517</v>
      </c>
      <c r="I857" s="59">
        <v>3517</v>
      </c>
      <c r="J857" s="59">
        <v>3517</v>
      </c>
      <c r="K857" s="59">
        <v>3517</v>
      </c>
      <c r="L857" s="59">
        <v>3517</v>
      </c>
      <c r="M857" s="59">
        <v>3517</v>
      </c>
      <c r="N857" s="59">
        <v>3517</v>
      </c>
      <c r="O857" s="59">
        <v>3517</v>
      </c>
      <c r="P857" s="59">
        <v>3517</v>
      </c>
      <c r="Q857" s="59">
        <v>3517</v>
      </c>
      <c r="R857" s="59">
        <v>3516565</v>
      </c>
      <c r="S857" s="90"/>
      <c r="T857" s="90"/>
      <c r="U857" s="91"/>
      <c r="V857" s="90"/>
      <c r="W857" s="90"/>
      <c r="X857" s="90"/>
    </row>
    <row r="858" spans="1:24" ht="13.2" x14ac:dyDescent="0.25">
      <c r="A858" s="59" t="s">
        <v>4771</v>
      </c>
      <c r="B858" s="59" t="s">
        <v>6199</v>
      </c>
      <c r="C858" s="59" t="s">
        <v>6212</v>
      </c>
      <c r="D858" s="59" t="s">
        <v>127</v>
      </c>
      <c r="E858" s="59">
        <v>0</v>
      </c>
      <c r="F858" s="59">
        <v>0</v>
      </c>
      <c r="G858" s="59">
        <v>0</v>
      </c>
      <c r="H858" s="59">
        <v>0</v>
      </c>
      <c r="I858" s="59">
        <v>0</v>
      </c>
      <c r="J858" s="59">
        <v>0</v>
      </c>
      <c r="K858" s="59">
        <v>0</v>
      </c>
      <c r="L858" s="59">
        <v>0</v>
      </c>
      <c r="M858" s="59">
        <v>0</v>
      </c>
      <c r="N858" s="59">
        <v>0</v>
      </c>
      <c r="O858" s="59">
        <v>0</v>
      </c>
      <c r="P858" s="59">
        <v>0</v>
      </c>
      <c r="Q858" s="59">
        <v>0</v>
      </c>
      <c r="R858" s="59">
        <v>0</v>
      </c>
      <c r="S858" s="90"/>
      <c r="T858" s="90"/>
      <c r="U858" s="91"/>
      <c r="V858" s="90"/>
      <c r="W858" s="90"/>
      <c r="X858" s="90"/>
    </row>
    <row r="859" spans="1:24" ht="13.2" x14ac:dyDescent="0.25">
      <c r="A859" s="59" t="s">
        <v>4772</v>
      </c>
      <c r="B859" s="59" t="s">
        <v>6199</v>
      </c>
      <c r="C859" s="59" t="s">
        <v>6213</v>
      </c>
      <c r="D859" s="59" t="s">
        <v>127</v>
      </c>
      <c r="E859" s="59">
        <v>0</v>
      </c>
      <c r="F859" s="59">
        <v>0</v>
      </c>
      <c r="G859" s="59">
        <v>0</v>
      </c>
      <c r="H859" s="59">
        <v>0</v>
      </c>
      <c r="I859" s="59">
        <v>0</v>
      </c>
      <c r="J859" s="59">
        <v>0</v>
      </c>
      <c r="K859" s="59">
        <v>0</v>
      </c>
      <c r="L859" s="59">
        <v>0</v>
      </c>
      <c r="M859" s="59">
        <v>0</v>
      </c>
      <c r="N859" s="59">
        <v>0</v>
      </c>
      <c r="O859" s="59">
        <v>0</v>
      </c>
      <c r="P859" s="59">
        <v>0</v>
      </c>
      <c r="Q859" s="59">
        <v>0</v>
      </c>
      <c r="R859" s="59">
        <v>0</v>
      </c>
      <c r="S859" s="90"/>
      <c r="T859" s="90"/>
      <c r="U859" s="91"/>
      <c r="V859" s="90"/>
      <c r="W859" s="90"/>
      <c r="X859" s="90"/>
    </row>
    <row r="860" spans="1:24" ht="13.2" x14ac:dyDescent="0.25">
      <c r="A860" s="59" t="s">
        <v>4773</v>
      </c>
      <c r="B860" s="59" t="s">
        <v>6199</v>
      </c>
      <c r="C860" s="59" t="s">
        <v>6214</v>
      </c>
      <c r="D860" s="59" t="s">
        <v>127</v>
      </c>
      <c r="E860" s="59">
        <v>0</v>
      </c>
      <c r="F860" s="59">
        <v>0</v>
      </c>
      <c r="G860" s="59">
        <v>0</v>
      </c>
      <c r="H860" s="59">
        <v>0</v>
      </c>
      <c r="I860" s="59">
        <v>0</v>
      </c>
      <c r="J860" s="59">
        <v>0</v>
      </c>
      <c r="K860" s="59">
        <v>0</v>
      </c>
      <c r="L860" s="59">
        <v>0</v>
      </c>
      <c r="M860" s="59">
        <v>0</v>
      </c>
      <c r="N860" s="59">
        <v>0</v>
      </c>
      <c r="O860" s="59">
        <v>0</v>
      </c>
      <c r="P860" s="59">
        <v>0</v>
      </c>
      <c r="Q860" s="59">
        <v>0</v>
      </c>
      <c r="R860" s="59">
        <v>0</v>
      </c>
      <c r="S860" s="90"/>
      <c r="T860" s="90"/>
      <c r="U860" s="91"/>
      <c r="V860" s="90"/>
      <c r="W860" s="90"/>
      <c r="X860" s="90"/>
    </row>
    <row r="861" spans="1:24" ht="13.2" x14ac:dyDescent="0.25">
      <c r="A861" s="59" t="s">
        <v>4774</v>
      </c>
      <c r="B861" s="59" t="s">
        <v>6199</v>
      </c>
      <c r="C861" s="59" t="s">
        <v>6215</v>
      </c>
      <c r="D861" s="59" t="s">
        <v>127</v>
      </c>
      <c r="E861" s="59">
        <v>0</v>
      </c>
      <c r="F861" s="59">
        <v>0</v>
      </c>
      <c r="G861" s="59">
        <v>0</v>
      </c>
      <c r="H861" s="59">
        <v>0</v>
      </c>
      <c r="I861" s="59">
        <v>0</v>
      </c>
      <c r="J861" s="59">
        <v>0</v>
      </c>
      <c r="K861" s="59">
        <v>0</v>
      </c>
      <c r="L861" s="59">
        <v>0</v>
      </c>
      <c r="M861" s="59">
        <v>0</v>
      </c>
      <c r="N861" s="59">
        <v>0</v>
      </c>
      <c r="O861" s="59">
        <v>0</v>
      </c>
      <c r="P861" s="59">
        <v>0</v>
      </c>
      <c r="Q861" s="59">
        <v>0</v>
      </c>
      <c r="R861" s="59">
        <v>0</v>
      </c>
      <c r="S861" s="90"/>
      <c r="T861" s="90"/>
      <c r="U861" s="91"/>
      <c r="V861" s="90"/>
      <c r="W861" s="90"/>
      <c r="X861" s="90"/>
    </row>
    <row r="862" spans="1:24" ht="13.2" x14ac:dyDescent="0.25">
      <c r="A862" s="59" t="s">
        <v>4775</v>
      </c>
      <c r="B862" s="59" t="s">
        <v>6199</v>
      </c>
      <c r="C862" s="59" t="s">
        <v>6216</v>
      </c>
      <c r="D862" s="59" t="s">
        <v>127</v>
      </c>
      <c r="E862" s="59">
        <v>0</v>
      </c>
      <c r="F862" s="59">
        <v>0</v>
      </c>
      <c r="G862" s="59">
        <v>0</v>
      </c>
      <c r="H862" s="59">
        <v>0</v>
      </c>
      <c r="I862" s="59">
        <v>0</v>
      </c>
      <c r="J862" s="59">
        <v>0</v>
      </c>
      <c r="K862" s="59">
        <v>0</v>
      </c>
      <c r="L862" s="59">
        <v>0</v>
      </c>
      <c r="M862" s="59">
        <v>0</v>
      </c>
      <c r="N862" s="59">
        <v>0</v>
      </c>
      <c r="O862" s="59">
        <v>0</v>
      </c>
      <c r="P862" s="59">
        <v>0</v>
      </c>
      <c r="Q862" s="59">
        <v>0</v>
      </c>
      <c r="R862" s="59">
        <v>0</v>
      </c>
      <c r="S862" s="90"/>
      <c r="T862" s="90"/>
      <c r="U862" s="91"/>
      <c r="V862" s="90"/>
      <c r="W862" s="90"/>
      <c r="X862" s="90"/>
    </row>
    <row r="863" spans="1:24" ht="13.2" x14ac:dyDescent="0.25">
      <c r="A863" s="59" t="s">
        <v>4776</v>
      </c>
      <c r="B863" s="59" t="s">
        <v>6199</v>
      </c>
      <c r="C863" s="59" t="s">
        <v>6217</v>
      </c>
      <c r="D863" s="59" t="s">
        <v>127</v>
      </c>
      <c r="E863" s="59">
        <v>0</v>
      </c>
      <c r="F863" s="59">
        <v>0</v>
      </c>
      <c r="G863" s="59">
        <v>0</v>
      </c>
      <c r="H863" s="59">
        <v>0</v>
      </c>
      <c r="I863" s="59">
        <v>0</v>
      </c>
      <c r="J863" s="59">
        <v>0</v>
      </c>
      <c r="K863" s="59">
        <v>0</v>
      </c>
      <c r="L863" s="59">
        <v>0</v>
      </c>
      <c r="M863" s="59">
        <v>0</v>
      </c>
      <c r="N863" s="59">
        <v>0</v>
      </c>
      <c r="O863" s="59">
        <v>0</v>
      </c>
      <c r="P863" s="59">
        <v>0</v>
      </c>
      <c r="Q863" s="59">
        <v>0</v>
      </c>
      <c r="R863" s="59">
        <v>0</v>
      </c>
      <c r="S863" s="90"/>
      <c r="T863" s="90"/>
      <c r="U863" s="91"/>
      <c r="V863" s="90"/>
      <c r="W863" s="90"/>
      <c r="X863" s="90"/>
    </row>
    <row r="864" spans="1:24" ht="13.2" x14ac:dyDescent="0.25">
      <c r="A864" s="59" t="s">
        <v>4777</v>
      </c>
      <c r="B864" s="59" t="s">
        <v>6199</v>
      </c>
      <c r="C864" s="59" t="s">
        <v>6218</v>
      </c>
      <c r="D864" s="59" t="s">
        <v>127</v>
      </c>
      <c r="E864" s="59">
        <v>0</v>
      </c>
      <c r="F864" s="59">
        <v>0</v>
      </c>
      <c r="G864" s="59">
        <v>0</v>
      </c>
      <c r="H864" s="59">
        <v>0</v>
      </c>
      <c r="I864" s="59">
        <v>0</v>
      </c>
      <c r="J864" s="59">
        <v>0</v>
      </c>
      <c r="K864" s="59">
        <v>0</v>
      </c>
      <c r="L864" s="59">
        <v>0</v>
      </c>
      <c r="M864" s="59">
        <v>0</v>
      </c>
      <c r="N864" s="59">
        <v>0</v>
      </c>
      <c r="O864" s="59">
        <v>0</v>
      </c>
      <c r="P864" s="59">
        <v>0</v>
      </c>
      <c r="Q864" s="59">
        <v>0</v>
      </c>
      <c r="R864" s="59">
        <v>0</v>
      </c>
      <c r="S864" s="90"/>
      <c r="T864" s="90"/>
      <c r="U864" s="91"/>
      <c r="V864" s="90"/>
      <c r="W864" s="90"/>
      <c r="X864" s="90"/>
    </row>
    <row r="865" spans="1:24" ht="13.2" x14ac:dyDescent="0.25">
      <c r="A865" s="59" t="s">
        <v>4778</v>
      </c>
      <c r="B865" s="59" t="s">
        <v>6199</v>
      </c>
      <c r="C865" s="59" t="s">
        <v>6219</v>
      </c>
      <c r="D865" s="59" t="s">
        <v>127</v>
      </c>
      <c r="E865" s="59">
        <v>753</v>
      </c>
      <c r="F865" s="59">
        <v>679</v>
      </c>
      <c r="G865" s="59">
        <v>679</v>
      </c>
      <c r="H865" s="59">
        <v>679</v>
      </c>
      <c r="I865" s="59">
        <v>679</v>
      </c>
      <c r="J865" s="59">
        <v>679</v>
      </c>
      <c r="K865" s="59">
        <v>679</v>
      </c>
      <c r="L865" s="59">
        <v>679</v>
      </c>
      <c r="M865" s="59">
        <v>679</v>
      </c>
      <c r="N865" s="59">
        <v>679</v>
      </c>
      <c r="O865" s="59">
        <v>679</v>
      </c>
      <c r="P865" s="59">
        <v>679</v>
      </c>
      <c r="Q865" s="59">
        <v>716</v>
      </c>
      <c r="R865" s="59">
        <v>683580</v>
      </c>
      <c r="S865" s="90"/>
      <c r="T865" s="90"/>
      <c r="U865" s="91"/>
      <c r="V865" s="90"/>
      <c r="W865" s="90"/>
      <c r="X865" s="90"/>
    </row>
    <row r="866" spans="1:24" ht="13.2" x14ac:dyDescent="0.25">
      <c r="A866" s="59" t="s">
        <v>4779</v>
      </c>
      <c r="B866" s="59" t="s">
        <v>6199</v>
      </c>
      <c r="C866" s="59" t="s">
        <v>6220</v>
      </c>
      <c r="D866" s="59" t="s">
        <v>127</v>
      </c>
      <c r="E866" s="59">
        <v>0</v>
      </c>
      <c r="F866" s="59">
        <v>0</v>
      </c>
      <c r="G866" s="59">
        <v>0</v>
      </c>
      <c r="H866" s="59">
        <v>0</v>
      </c>
      <c r="I866" s="59">
        <v>0</v>
      </c>
      <c r="J866" s="59">
        <v>0</v>
      </c>
      <c r="K866" s="59">
        <v>0</v>
      </c>
      <c r="L866" s="59">
        <v>0</v>
      </c>
      <c r="M866" s="59">
        <v>0</v>
      </c>
      <c r="N866" s="59">
        <v>0</v>
      </c>
      <c r="O866" s="59">
        <v>0</v>
      </c>
      <c r="P866" s="59">
        <v>0</v>
      </c>
      <c r="Q866" s="59">
        <v>0</v>
      </c>
      <c r="R866" s="59">
        <v>0</v>
      </c>
      <c r="S866" s="90"/>
      <c r="T866" s="90"/>
      <c r="U866" s="91"/>
      <c r="V866" s="90"/>
      <c r="W866" s="90"/>
      <c r="X866" s="90"/>
    </row>
    <row r="867" spans="1:24" ht="13.2" x14ac:dyDescent="0.25">
      <c r="A867" s="59" t="s">
        <v>4780</v>
      </c>
      <c r="B867" s="59" t="s">
        <v>6199</v>
      </c>
      <c r="C867" s="59" t="s">
        <v>6221</v>
      </c>
      <c r="D867" s="59" t="s">
        <v>127</v>
      </c>
      <c r="E867" s="59">
        <v>5509</v>
      </c>
      <c r="F867" s="59">
        <v>5509</v>
      </c>
      <c r="G867" s="59">
        <v>5509</v>
      </c>
      <c r="H867" s="59">
        <v>5509</v>
      </c>
      <c r="I867" s="59">
        <v>5509</v>
      </c>
      <c r="J867" s="59">
        <v>5509</v>
      </c>
      <c r="K867" s="59">
        <v>5509</v>
      </c>
      <c r="L867" s="59">
        <v>5509</v>
      </c>
      <c r="M867" s="59">
        <v>5509</v>
      </c>
      <c r="N867" s="59">
        <v>5509</v>
      </c>
      <c r="O867" s="59">
        <v>5509</v>
      </c>
      <c r="P867" s="59">
        <v>5509</v>
      </c>
      <c r="Q867" s="59">
        <v>5509</v>
      </c>
      <c r="R867" s="59">
        <v>5509002</v>
      </c>
      <c r="S867" s="90"/>
      <c r="T867" s="90"/>
      <c r="U867" s="91"/>
      <c r="V867" s="90"/>
      <c r="W867" s="90"/>
      <c r="X867" s="90"/>
    </row>
    <row r="868" spans="1:24" ht="13.2" x14ac:dyDescent="0.25">
      <c r="A868" s="59" t="s">
        <v>4781</v>
      </c>
      <c r="B868" s="59" t="s">
        <v>6199</v>
      </c>
      <c r="C868" s="59" t="s">
        <v>6222</v>
      </c>
      <c r="D868" s="59" t="s">
        <v>127</v>
      </c>
      <c r="E868" s="59">
        <v>0</v>
      </c>
      <c r="F868" s="59">
        <v>0</v>
      </c>
      <c r="G868" s="59">
        <v>0</v>
      </c>
      <c r="H868" s="59">
        <v>0</v>
      </c>
      <c r="I868" s="59">
        <v>0</v>
      </c>
      <c r="J868" s="59">
        <v>0</v>
      </c>
      <c r="K868" s="59">
        <v>0</v>
      </c>
      <c r="L868" s="59">
        <v>0</v>
      </c>
      <c r="M868" s="59">
        <v>0</v>
      </c>
      <c r="N868" s="59">
        <v>0</v>
      </c>
      <c r="O868" s="59">
        <v>0</v>
      </c>
      <c r="P868" s="59">
        <v>0</v>
      </c>
      <c r="Q868" s="59">
        <v>0</v>
      </c>
      <c r="R868" s="59">
        <v>0</v>
      </c>
      <c r="S868" s="90"/>
      <c r="T868" s="90"/>
      <c r="U868" s="91"/>
      <c r="V868" s="90"/>
      <c r="W868" s="90"/>
      <c r="X868" s="90"/>
    </row>
    <row r="869" spans="1:24" ht="13.2" x14ac:dyDescent="0.25">
      <c r="A869" s="59" t="s">
        <v>4782</v>
      </c>
      <c r="B869" s="59" t="s">
        <v>6223</v>
      </c>
      <c r="C869" s="59" t="s">
        <v>6224</v>
      </c>
      <c r="D869" s="59" t="s">
        <v>127</v>
      </c>
      <c r="E869" s="59">
        <v>93992</v>
      </c>
      <c r="F869" s="59">
        <v>98159</v>
      </c>
      <c r="G869" s="59">
        <v>100451</v>
      </c>
      <c r="H869" s="59">
        <v>100350</v>
      </c>
      <c r="I869" s="59">
        <v>100989</v>
      </c>
      <c r="J869" s="59">
        <v>99802</v>
      </c>
      <c r="K869" s="59">
        <v>100705</v>
      </c>
      <c r="L869" s="59">
        <v>100506</v>
      </c>
      <c r="M869" s="59">
        <v>100699</v>
      </c>
      <c r="N869" s="59">
        <v>100610</v>
      </c>
      <c r="O869" s="59">
        <v>111617</v>
      </c>
      <c r="P869" s="59">
        <v>113270</v>
      </c>
      <c r="Q869" s="59">
        <v>114799</v>
      </c>
      <c r="R869" s="59">
        <v>102629465</v>
      </c>
      <c r="S869" s="90"/>
      <c r="T869" s="90"/>
      <c r="U869" s="91"/>
      <c r="V869" s="90"/>
      <c r="W869" s="90"/>
      <c r="X869" s="90"/>
    </row>
    <row r="870" spans="1:24" ht="13.2" x14ac:dyDescent="0.25">
      <c r="A870" s="59" t="s">
        <v>4783</v>
      </c>
      <c r="B870" s="59" t="s">
        <v>6223</v>
      </c>
      <c r="C870" s="59" t="s">
        <v>6225</v>
      </c>
      <c r="D870" s="59" t="s">
        <v>127</v>
      </c>
      <c r="E870" s="59">
        <v>0</v>
      </c>
      <c r="F870" s="59">
        <v>0</v>
      </c>
      <c r="G870" s="59">
        <v>0</v>
      </c>
      <c r="H870" s="59">
        <v>0</v>
      </c>
      <c r="I870" s="59">
        <v>0</v>
      </c>
      <c r="J870" s="59">
        <v>0</v>
      </c>
      <c r="K870" s="59">
        <v>0</v>
      </c>
      <c r="L870" s="59">
        <v>0</v>
      </c>
      <c r="M870" s="59">
        <v>0</v>
      </c>
      <c r="N870" s="59">
        <v>0</v>
      </c>
      <c r="O870" s="59">
        <v>0</v>
      </c>
      <c r="P870" s="59">
        <v>0</v>
      </c>
      <c r="Q870" s="59">
        <v>0</v>
      </c>
      <c r="R870" s="59">
        <v>0</v>
      </c>
      <c r="S870" s="90"/>
      <c r="T870" s="90"/>
      <c r="U870" s="91"/>
      <c r="V870" s="90"/>
      <c r="W870" s="90"/>
      <c r="X870" s="90"/>
    </row>
    <row r="871" spans="1:24" ht="13.2" x14ac:dyDescent="0.25">
      <c r="A871" s="59" t="s">
        <v>4784</v>
      </c>
      <c r="B871" s="59" t="s">
        <v>6226</v>
      </c>
      <c r="C871" s="59" t="s">
        <v>6227</v>
      </c>
      <c r="D871" s="59" t="s">
        <v>127</v>
      </c>
      <c r="E871" s="59">
        <v>1314</v>
      </c>
      <c r="F871" s="59">
        <v>1314</v>
      </c>
      <c r="G871" s="59">
        <v>1314</v>
      </c>
      <c r="H871" s="59">
        <v>1314</v>
      </c>
      <c r="I871" s="59">
        <v>1314</v>
      </c>
      <c r="J871" s="59">
        <v>1314</v>
      </c>
      <c r="K871" s="59">
        <v>1314</v>
      </c>
      <c r="L871" s="59">
        <v>1314</v>
      </c>
      <c r="M871" s="59">
        <v>1314</v>
      </c>
      <c r="N871" s="59">
        <v>1314</v>
      </c>
      <c r="O871" s="59">
        <v>1314</v>
      </c>
      <c r="P871" s="59">
        <v>1314</v>
      </c>
      <c r="Q871" s="59">
        <v>1314</v>
      </c>
      <c r="R871" s="59">
        <v>1314040</v>
      </c>
      <c r="S871" s="90"/>
      <c r="T871" s="90"/>
      <c r="U871" s="91"/>
      <c r="V871" s="90"/>
      <c r="W871" s="90"/>
      <c r="X871" s="90"/>
    </row>
    <row r="872" spans="1:24" ht="13.2" x14ac:dyDescent="0.25">
      <c r="A872" s="59" t="s">
        <v>4785</v>
      </c>
      <c r="B872" s="59" t="s">
        <v>6226</v>
      </c>
      <c r="C872" s="59" t="s">
        <v>6228</v>
      </c>
      <c r="D872" s="59" t="s">
        <v>127</v>
      </c>
      <c r="E872" s="59">
        <v>0</v>
      </c>
      <c r="F872" s="59">
        <v>0</v>
      </c>
      <c r="G872" s="59">
        <v>0</v>
      </c>
      <c r="H872" s="59">
        <v>0</v>
      </c>
      <c r="I872" s="59">
        <v>0</v>
      </c>
      <c r="J872" s="59">
        <v>0</v>
      </c>
      <c r="K872" s="59">
        <v>0</v>
      </c>
      <c r="L872" s="59">
        <v>0</v>
      </c>
      <c r="M872" s="59">
        <v>0</v>
      </c>
      <c r="N872" s="59">
        <v>0</v>
      </c>
      <c r="O872" s="59">
        <v>0</v>
      </c>
      <c r="P872" s="59">
        <v>0</v>
      </c>
      <c r="Q872" s="59">
        <v>0</v>
      </c>
      <c r="R872" s="59">
        <v>0</v>
      </c>
      <c r="S872" s="90"/>
      <c r="T872" s="90"/>
      <c r="U872" s="91"/>
      <c r="V872" s="90"/>
      <c r="W872" s="90"/>
      <c r="X872" s="90"/>
    </row>
    <row r="873" spans="1:24" ht="13.2" x14ac:dyDescent="0.25">
      <c r="A873" s="59" t="s">
        <v>4786</v>
      </c>
      <c r="B873" s="59" t="s">
        <v>6226</v>
      </c>
      <c r="C873" s="59" t="s">
        <v>6224</v>
      </c>
      <c r="D873" s="59" t="s">
        <v>127</v>
      </c>
      <c r="E873" s="59">
        <v>161100</v>
      </c>
      <c r="F873" s="59">
        <v>161100</v>
      </c>
      <c r="G873" s="59">
        <v>161099</v>
      </c>
      <c r="H873" s="59">
        <v>161099</v>
      </c>
      <c r="I873" s="59">
        <v>161099</v>
      </c>
      <c r="J873" s="59">
        <v>161099</v>
      </c>
      <c r="K873" s="59">
        <v>161080</v>
      </c>
      <c r="L873" s="59">
        <v>161080</v>
      </c>
      <c r="M873" s="59">
        <v>161080</v>
      </c>
      <c r="N873" s="59">
        <v>161080</v>
      </c>
      <c r="O873" s="59">
        <v>161080</v>
      </c>
      <c r="P873" s="59">
        <v>161080</v>
      </c>
      <c r="Q873" s="59">
        <v>161127</v>
      </c>
      <c r="R873" s="59">
        <v>161090737</v>
      </c>
      <c r="S873" s="90"/>
      <c r="T873" s="90"/>
      <c r="U873" s="91"/>
      <c r="V873" s="90"/>
      <c r="W873" s="90"/>
      <c r="X873" s="90"/>
    </row>
    <row r="874" spans="1:24" ht="13.2" x14ac:dyDescent="0.25">
      <c r="A874" s="59" t="s">
        <v>4787</v>
      </c>
      <c r="B874" s="59" t="s">
        <v>6226</v>
      </c>
      <c r="C874" s="59" t="s">
        <v>6204</v>
      </c>
      <c r="D874" s="59" t="s">
        <v>127</v>
      </c>
      <c r="E874" s="59">
        <v>7370</v>
      </c>
      <c r="F874" s="59">
        <v>7370</v>
      </c>
      <c r="G874" s="59">
        <v>7370</v>
      </c>
      <c r="H874" s="59">
        <v>7370</v>
      </c>
      <c r="I874" s="59">
        <v>7370</v>
      </c>
      <c r="J874" s="59">
        <v>7370</v>
      </c>
      <c r="K874" s="59">
        <v>7370</v>
      </c>
      <c r="L874" s="59">
        <v>7370</v>
      </c>
      <c r="M874" s="59">
        <v>7370</v>
      </c>
      <c r="N874" s="59">
        <v>7370</v>
      </c>
      <c r="O874" s="59">
        <v>7370</v>
      </c>
      <c r="P874" s="59">
        <v>7370</v>
      </c>
      <c r="Q874" s="59">
        <v>7370</v>
      </c>
      <c r="R874" s="59">
        <v>7370081</v>
      </c>
      <c r="S874" s="90"/>
      <c r="T874" s="90"/>
      <c r="U874" s="91"/>
      <c r="V874" s="90"/>
      <c r="W874" s="90"/>
      <c r="X874" s="90"/>
    </row>
    <row r="875" spans="1:24" ht="13.2" x14ac:dyDescent="0.25">
      <c r="A875" s="59" t="s">
        <v>4788</v>
      </c>
      <c r="B875" s="59" t="s">
        <v>6226</v>
      </c>
      <c r="C875" s="59" t="s">
        <v>6229</v>
      </c>
      <c r="D875" s="59" t="s">
        <v>127</v>
      </c>
      <c r="E875" s="59">
        <v>0</v>
      </c>
      <c r="F875" s="59">
        <v>0</v>
      </c>
      <c r="G875" s="59">
        <v>0</v>
      </c>
      <c r="H875" s="59">
        <v>0</v>
      </c>
      <c r="I875" s="59">
        <v>0</v>
      </c>
      <c r="J875" s="59">
        <v>0</v>
      </c>
      <c r="K875" s="59">
        <v>0</v>
      </c>
      <c r="L875" s="59">
        <v>0</v>
      </c>
      <c r="M875" s="59">
        <v>0</v>
      </c>
      <c r="N875" s="59">
        <v>0</v>
      </c>
      <c r="O875" s="59">
        <v>0</v>
      </c>
      <c r="P875" s="59">
        <v>0</v>
      </c>
      <c r="Q875" s="59">
        <v>0</v>
      </c>
      <c r="R875" s="59">
        <v>0</v>
      </c>
      <c r="S875" s="90"/>
      <c r="T875" s="90"/>
      <c r="U875" s="91"/>
      <c r="V875" s="90"/>
      <c r="W875" s="90"/>
      <c r="X875" s="90"/>
    </row>
    <row r="876" spans="1:24" ht="13.2" x14ac:dyDescent="0.25">
      <c r="A876" s="59" t="s">
        <v>4789</v>
      </c>
      <c r="B876" s="59" t="s">
        <v>6226</v>
      </c>
      <c r="C876" s="59" t="s">
        <v>6230</v>
      </c>
      <c r="D876" s="59" t="s">
        <v>127</v>
      </c>
      <c r="E876" s="59">
        <v>0</v>
      </c>
      <c r="F876" s="59">
        <v>0</v>
      </c>
      <c r="G876" s="59">
        <v>0</v>
      </c>
      <c r="H876" s="59">
        <v>0</v>
      </c>
      <c r="I876" s="59">
        <v>0</v>
      </c>
      <c r="J876" s="59">
        <v>0</v>
      </c>
      <c r="K876" s="59">
        <v>0</v>
      </c>
      <c r="L876" s="59">
        <v>0</v>
      </c>
      <c r="M876" s="59">
        <v>0</v>
      </c>
      <c r="N876" s="59">
        <v>0</v>
      </c>
      <c r="O876" s="59">
        <v>0</v>
      </c>
      <c r="P876" s="59">
        <v>0</v>
      </c>
      <c r="Q876" s="59">
        <v>0</v>
      </c>
      <c r="R876" s="59">
        <v>0</v>
      </c>
      <c r="S876" s="90"/>
      <c r="T876" s="90"/>
      <c r="U876" s="91"/>
      <c r="V876" s="90"/>
      <c r="W876" s="90"/>
      <c r="X876" s="90"/>
    </row>
    <row r="877" spans="1:24" ht="13.2" x14ac:dyDescent="0.25">
      <c r="A877" s="59" t="s">
        <v>4790</v>
      </c>
      <c r="B877" s="59" t="s">
        <v>6226</v>
      </c>
      <c r="C877" s="59" t="s">
        <v>6231</v>
      </c>
      <c r="D877" s="59" t="s">
        <v>127</v>
      </c>
      <c r="E877" s="59">
        <v>0</v>
      </c>
      <c r="F877" s="59">
        <v>0</v>
      </c>
      <c r="G877" s="59">
        <v>0</v>
      </c>
      <c r="H877" s="59">
        <v>0</v>
      </c>
      <c r="I877" s="59">
        <v>0</v>
      </c>
      <c r="J877" s="59">
        <v>0</v>
      </c>
      <c r="K877" s="59">
        <v>0</v>
      </c>
      <c r="L877" s="59">
        <v>0</v>
      </c>
      <c r="M877" s="59">
        <v>0</v>
      </c>
      <c r="N877" s="59">
        <v>0</v>
      </c>
      <c r="O877" s="59">
        <v>0</v>
      </c>
      <c r="P877" s="59">
        <v>0</v>
      </c>
      <c r="Q877" s="59">
        <v>0</v>
      </c>
      <c r="R877" s="59">
        <v>0</v>
      </c>
      <c r="S877" s="90"/>
      <c r="T877" s="90"/>
      <c r="U877" s="91"/>
      <c r="V877" s="90"/>
      <c r="W877" s="90"/>
      <c r="X877" s="90"/>
    </row>
    <row r="878" spans="1:24" ht="13.2" x14ac:dyDescent="0.25">
      <c r="A878" s="59" t="s">
        <v>4791</v>
      </c>
      <c r="B878" s="59" t="s">
        <v>6226</v>
      </c>
      <c r="C878" s="59" t="s">
        <v>6232</v>
      </c>
      <c r="D878" s="59" t="s">
        <v>127</v>
      </c>
      <c r="E878" s="59">
        <v>0</v>
      </c>
      <c r="F878" s="59">
        <v>0</v>
      </c>
      <c r="G878" s="59">
        <v>0</v>
      </c>
      <c r="H878" s="59">
        <v>0</v>
      </c>
      <c r="I878" s="59">
        <v>0</v>
      </c>
      <c r="J878" s="59">
        <v>0</v>
      </c>
      <c r="K878" s="59">
        <v>0</v>
      </c>
      <c r="L878" s="59">
        <v>0</v>
      </c>
      <c r="M878" s="59">
        <v>0</v>
      </c>
      <c r="N878" s="59">
        <v>0</v>
      </c>
      <c r="O878" s="59">
        <v>0</v>
      </c>
      <c r="P878" s="59">
        <v>0</v>
      </c>
      <c r="Q878" s="59">
        <v>0</v>
      </c>
      <c r="R878" s="59">
        <v>0</v>
      </c>
      <c r="S878" s="90"/>
      <c r="T878" s="90"/>
      <c r="U878" s="91"/>
      <c r="V878" s="90"/>
      <c r="W878" s="90"/>
      <c r="X878" s="90"/>
    </row>
    <row r="879" spans="1:24" ht="13.2" x14ac:dyDescent="0.25">
      <c r="A879" s="59" t="s">
        <v>4792</v>
      </c>
      <c r="B879" s="59" t="s">
        <v>6226</v>
      </c>
      <c r="C879" s="59" t="s">
        <v>6233</v>
      </c>
      <c r="D879" s="59" t="s">
        <v>127</v>
      </c>
      <c r="E879" s="59">
        <v>0</v>
      </c>
      <c r="F879" s="59">
        <v>0</v>
      </c>
      <c r="G879" s="59">
        <v>0</v>
      </c>
      <c r="H879" s="59">
        <v>0</v>
      </c>
      <c r="I879" s="59">
        <v>0</v>
      </c>
      <c r="J879" s="59">
        <v>0</v>
      </c>
      <c r="K879" s="59">
        <v>0</v>
      </c>
      <c r="L879" s="59">
        <v>0</v>
      </c>
      <c r="M879" s="59">
        <v>0</v>
      </c>
      <c r="N879" s="59">
        <v>0</v>
      </c>
      <c r="O879" s="59">
        <v>0</v>
      </c>
      <c r="P879" s="59">
        <v>0</v>
      </c>
      <c r="Q879" s="59">
        <v>0</v>
      </c>
      <c r="R879" s="59">
        <v>0</v>
      </c>
      <c r="S879" s="90"/>
      <c r="T879" s="90"/>
      <c r="U879" s="91"/>
      <c r="V879" s="90"/>
      <c r="W879" s="90"/>
      <c r="X879" s="90"/>
    </row>
    <row r="880" spans="1:24" ht="13.2" x14ac:dyDescent="0.25">
      <c r="A880" s="59" t="s">
        <v>4793</v>
      </c>
      <c r="B880" s="59" t="s">
        <v>6226</v>
      </c>
      <c r="C880" s="59" t="s">
        <v>6234</v>
      </c>
      <c r="D880" s="59" t="s">
        <v>127</v>
      </c>
      <c r="E880" s="59">
        <v>0</v>
      </c>
      <c r="F880" s="59">
        <v>0</v>
      </c>
      <c r="G880" s="59">
        <v>0</v>
      </c>
      <c r="H880" s="59">
        <v>0</v>
      </c>
      <c r="I880" s="59">
        <v>0</v>
      </c>
      <c r="J880" s="59">
        <v>0</v>
      </c>
      <c r="K880" s="59">
        <v>0</v>
      </c>
      <c r="L880" s="59">
        <v>0</v>
      </c>
      <c r="M880" s="59">
        <v>0</v>
      </c>
      <c r="N880" s="59">
        <v>0</v>
      </c>
      <c r="O880" s="59">
        <v>0</v>
      </c>
      <c r="P880" s="59">
        <v>0</v>
      </c>
      <c r="Q880" s="59">
        <v>0</v>
      </c>
      <c r="R880" s="59">
        <v>0</v>
      </c>
      <c r="S880" s="90"/>
      <c r="T880" s="90"/>
      <c r="U880" s="91"/>
      <c r="V880" s="90"/>
      <c r="W880" s="90"/>
      <c r="X880" s="90"/>
    </row>
    <row r="881" spans="1:24" ht="13.2" x14ac:dyDescent="0.25">
      <c r="A881" s="59" t="s">
        <v>4794</v>
      </c>
      <c r="B881" s="59" t="s">
        <v>6226</v>
      </c>
      <c r="C881" s="59" t="s">
        <v>6214</v>
      </c>
      <c r="D881" s="59" t="s">
        <v>127</v>
      </c>
      <c r="E881" s="59">
        <v>0</v>
      </c>
      <c r="F881" s="59">
        <v>0</v>
      </c>
      <c r="G881" s="59">
        <v>0</v>
      </c>
      <c r="H881" s="59">
        <v>0</v>
      </c>
      <c r="I881" s="59">
        <v>0</v>
      </c>
      <c r="J881" s="59">
        <v>0</v>
      </c>
      <c r="K881" s="59">
        <v>0</v>
      </c>
      <c r="L881" s="59">
        <v>0</v>
      </c>
      <c r="M881" s="59">
        <v>0</v>
      </c>
      <c r="N881" s="59">
        <v>0</v>
      </c>
      <c r="O881" s="59">
        <v>0</v>
      </c>
      <c r="P881" s="59">
        <v>0</v>
      </c>
      <c r="Q881" s="59">
        <v>0</v>
      </c>
      <c r="R881" s="59">
        <v>0</v>
      </c>
      <c r="S881" s="90"/>
      <c r="T881" s="90"/>
      <c r="U881" s="91"/>
      <c r="V881" s="90"/>
      <c r="W881" s="90"/>
      <c r="X881" s="90"/>
    </row>
    <row r="882" spans="1:24" ht="13.2" x14ac:dyDescent="0.25">
      <c r="A882" s="59" t="s">
        <v>4795</v>
      </c>
      <c r="B882" s="59" t="s">
        <v>6226</v>
      </c>
      <c r="C882" s="59" t="s">
        <v>6215</v>
      </c>
      <c r="D882" s="59" t="s">
        <v>127</v>
      </c>
      <c r="E882" s="59">
        <v>0</v>
      </c>
      <c r="F882" s="59">
        <v>0</v>
      </c>
      <c r="G882" s="59">
        <v>0</v>
      </c>
      <c r="H882" s="59">
        <v>0</v>
      </c>
      <c r="I882" s="59">
        <v>0</v>
      </c>
      <c r="J882" s="59">
        <v>0</v>
      </c>
      <c r="K882" s="59">
        <v>0</v>
      </c>
      <c r="L882" s="59">
        <v>0</v>
      </c>
      <c r="M882" s="59">
        <v>0</v>
      </c>
      <c r="N882" s="59">
        <v>0</v>
      </c>
      <c r="O882" s="59">
        <v>0</v>
      </c>
      <c r="P882" s="59">
        <v>0</v>
      </c>
      <c r="Q882" s="59">
        <v>0</v>
      </c>
      <c r="R882" s="59">
        <v>0</v>
      </c>
      <c r="S882" s="90"/>
      <c r="T882" s="90"/>
      <c r="U882" s="91"/>
      <c r="V882" s="90"/>
      <c r="W882" s="90"/>
      <c r="X882" s="90"/>
    </row>
    <row r="883" spans="1:24" ht="13.2" x14ac:dyDescent="0.25">
      <c r="A883" s="59" t="s">
        <v>4796</v>
      </c>
      <c r="B883" s="59" t="s">
        <v>6226</v>
      </c>
      <c r="C883" s="59" t="s">
        <v>6235</v>
      </c>
      <c r="D883" s="59" t="s">
        <v>127</v>
      </c>
      <c r="E883" s="59">
        <v>0</v>
      </c>
      <c r="F883" s="59">
        <v>0</v>
      </c>
      <c r="G883" s="59">
        <v>0</v>
      </c>
      <c r="H883" s="59">
        <v>0</v>
      </c>
      <c r="I883" s="59">
        <v>0</v>
      </c>
      <c r="J883" s="59">
        <v>0</v>
      </c>
      <c r="K883" s="59">
        <v>0</v>
      </c>
      <c r="L883" s="59">
        <v>0</v>
      </c>
      <c r="M883" s="59">
        <v>0</v>
      </c>
      <c r="N883" s="59">
        <v>0</v>
      </c>
      <c r="O883" s="59">
        <v>0</v>
      </c>
      <c r="P883" s="59">
        <v>0</v>
      </c>
      <c r="Q883" s="59">
        <v>0</v>
      </c>
      <c r="R883" s="59">
        <v>0</v>
      </c>
      <c r="S883" s="90"/>
      <c r="T883" s="90"/>
      <c r="U883" s="91"/>
      <c r="V883" s="90"/>
      <c r="W883" s="90"/>
      <c r="X883" s="90"/>
    </row>
    <row r="884" spans="1:24" ht="13.2" x14ac:dyDescent="0.25">
      <c r="A884" s="59" t="s">
        <v>4797</v>
      </c>
      <c r="B884" s="59" t="s">
        <v>6226</v>
      </c>
      <c r="C884" s="59" t="s">
        <v>6236</v>
      </c>
      <c r="D884" s="59" t="s">
        <v>127</v>
      </c>
      <c r="E884" s="59">
        <v>214</v>
      </c>
      <c r="F884" s="59">
        <v>214</v>
      </c>
      <c r="G884" s="59">
        <v>214</v>
      </c>
      <c r="H884" s="59">
        <v>214</v>
      </c>
      <c r="I884" s="59">
        <v>214</v>
      </c>
      <c r="J884" s="59">
        <v>214</v>
      </c>
      <c r="K884" s="59">
        <v>214</v>
      </c>
      <c r="L884" s="59">
        <v>214</v>
      </c>
      <c r="M884" s="59">
        <v>214</v>
      </c>
      <c r="N884" s="59">
        <v>214</v>
      </c>
      <c r="O884" s="59">
        <v>214</v>
      </c>
      <c r="P884" s="59">
        <v>214</v>
      </c>
      <c r="Q884" s="59">
        <v>214</v>
      </c>
      <c r="R884" s="59">
        <v>214027</v>
      </c>
      <c r="S884" s="90"/>
      <c r="T884" s="90"/>
      <c r="U884" s="91"/>
      <c r="V884" s="90"/>
      <c r="W884" s="90"/>
      <c r="X884" s="90"/>
    </row>
    <row r="885" spans="1:24" ht="13.2" x14ac:dyDescent="0.25">
      <c r="A885" s="59" t="s">
        <v>4798</v>
      </c>
      <c r="B885" s="59" t="s">
        <v>6226</v>
      </c>
      <c r="C885" s="59" t="s">
        <v>6237</v>
      </c>
      <c r="D885" s="59" t="s">
        <v>127</v>
      </c>
      <c r="E885" s="59">
        <v>0</v>
      </c>
      <c r="F885" s="59">
        <v>0</v>
      </c>
      <c r="G885" s="59">
        <v>0</v>
      </c>
      <c r="H885" s="59">
        <v>0</v>
      </c>
      <c r="I885" s="59">
        <v>0</v>
      </c>
      <c r="J885" s="59">
        <v>0</v>
      </c>
      <c r="K885" s="59">
        <v>0</v>
      </c>
      <c r="L885" s="59">
        <v>0</v>
      </c>
      <c r="M885" s="59">
        <v>0</v>
      </c>
      <c r="N885" s="59">
        <v>0</v>
      </c>
      <c r="O885" s="59">
        <v>0</v>
      </c>
      <c r="P885" s="59">
        <v>0</v>
      </c>
      <c r="Q885" s="59">
        <v>0</v>
      </c>
      <c r="R885" s="59">
        <v>0</v>
      </c>
      <c r="S885" s="90"/>
      <c r="T885" s="90"/>
      <c r="U885" s="91"/>
      <c r="V885" s="90"/>
      <c r="W885" s="90"/>
      <c r="X885" s="90"/>
    </row>
    <row r="886" spans="1:24" ht="13.2" x14ac:dyDescent="0.25">
      <c r="A886" s="59" t="s">
        <v>4799</v>
      </c>
      <c r="B886" s="59" t="s">
        <v>6226</v>
      </c>
      <c r="C886" s="59" t="s">
        <v>6225</v>
      </c>
      <c r="D886" s="59" t="s">
        <v>127</v>
      </c>
      <c r="E886" s="59">
        <v>0</v>
      </c>
      <c r="F886" s="59">
        <v>0</v>
      </c>
      <c r="G886" s="59">
        <v>0</v>
      </c>
      <c r="H886" s="59">
        <v>0</v>
      </c>
      <c r="I886" s="59">
        <v>0</v>
      </c>
      <c r="J886" s="59">
        <v>0</v>
      </c>
      <c r="K886" s="59">
        <v>0</v>
      </c>
      <c r="L886" s="59">
        <v>0</v>
      </c>
      <c r="M886" s="59">
        <v>0</v>
      </c>
      <c r="N886" s="59">
        <v>0</v>
      </c>
      <c r="O886" s="59">
        <v>0</v>
      </c>
      <c r="P886" s="59">
        <v>0</v>
      </c>
      <c r="Q886" s="59">
        <v>0</v>
      </c>
      <c r="R886" s="59">
        <v>0</v>
      </c>
      <c r="S886" s="90"/>
      <c r="T886" s="90"/>
      <c r="U886" s="91"/>
      <c r="V886" s="90"/>
      <c r="W886" s="90"/>
      <c r="X886" s="90"/>
    </row>
    <row r="887" spans="1:24" ht="13.2" x14ac:dyDescent="0.25">
      <c r="A887" s="59" t="s">
        <v>4800</v>
      </c>
      <c r="B887" s="59" t="s">
        <v>6238</v>
      </c>
      <c r="C887" s="59" t="s">
        <v>6239</v>
      </c>
      <c r="D887" s="59" t="s">
        <v>127</v>
      </c>
      <c r="E887" s="59">
        <v>49</v>
      </c>
      <c r="F887" s="59">
        <v>49</v>
      </c>
      <c r="G887" s="59">
        <v>49</v>
      </c>
      <c r="H887" s="59">
        <v>49</v>
      </c>
      <c r="I887" s="59">
        <v>49</v>
      </c>
      <c r="J887" s="59">
        <v>49</v>
      </c>
      <c r="K887" s="59">
        <v>49</v>
      </c>
      <c r="L887" s="59">
        <v>49</v>
      </c>
      <c r="M887" s="59">
        <v>49</v>
      </c>
      <c r="N887" s="59">
        <v>49</v>
      </c>
      <c r="O887" s="59">
        <v>49</v>
      </c>
      <c r="P887" s="59">
        <v>49</v>
      </c>
      <c r="Q887" s="59">
        <v>49</v>
      </c>
      <c r="R887" s="59">
        <v>49007</v>
      </c>
      <c r="S887" s="90"/>
      <c r="T887" s="90"/>
      <c r="U887" s="91"/>
      <c r="V887" s="90"/>
      <c r="W887" s="90"/>
      <c r="X887" s="90"/>
    </row>
    <row r="888" spans="1:24" ht="13.2" x14ac:dyDescent="0.25">
      <c r="A888" s="59" t="s">
        <v>4801</v>
      </c>
      <c r="B888" s="59" t="s">
        <v>6238</v>
      </c>
      <c r="C888" s="59" t="s">
        <v>6240</v>
      </c>
      <c r="D888" s="59" t="s">
        <v>127</v>
      </c>
      <c r="E888" s="59">
        <v>0</v>
      </c>
      <c r="F888" s="59">
        <v>0</v>
      </c>
      <c r="G888" s="59">
        <v>0</v>
      </c>
      <c r="H888" s="59">
        <v>0</v>
      </c>
      <c r="I888" s="59">
        <v>0</v>
      </c>
      <c r="J888" s="59">
        <v>0</v>
      </c>
      <c r="K888" s="59">
        <v>0</v>
      </c>
      <c r="L888" s="59">
        <v>0</v>
      </c>
      <c r="M888" s="59">
        <v>0</v>
      </c>
      <c r="N888" s="59">
        <v>0</v>
      </c>
      <c r="O888" s="59">
        <v>0</v>
      </c>
      <c r="P888" s="59">
        <v>0</v>
      </c>
      <c r="Q888" s="59">
        <v>0</v>
      </c>
      <c r="R888" s="59">
        <v>0</v>
      </c>
      <c r="S888" s="90"/>
      <c r="T888" s="90"/>
      <c r="U888" s="91"/>
      <c r="V888" s="90"/>
      <c r="W888" s="90"/>
      <c r="X888" s="90"/>
    </row>
    <row r="889" spans="1:24" ht="13.2" x14ac:dyDescent="0.25">
      <c r="A889" s="59" t="s">
        <v>4802</v>
      </c>
      <c r="B889" s="59" t="s">
        <v>6238</v>
      </c>
      <c r="C889" s="59" t="s">
        <v>6241</v>
      </c>
      <c r="D889" s="59" t="s">
        <v>127</v>
      </c>
      <c r="E889" s="59">
        <v>89</v>
      </c>
      <c r="F889" s="59">
        <v>89</v>
      </c>
      <c r="G889" s="59">
        <v>89</v>
      </c>
      <c r="H889" s="59">
        <v>89</v>
      </c>
      <c r="I889" s="59">
        <v>89</v>
      </c>
      <c r="J889" s="59">
        <v>89</v>
      </c>
      <c r="K889" s="59">
        <v>89</v>
      </c>
      <c r="L889" s="59">
        <v>89</v>
      </c>
      <c r="M889" s="59">
        <v>89</v>
      </c>
      <c r="N889" s="59">
        <v>89</v>
      </c>
      <c r="O889" s="59">
        <v>89</v>
      </c>
      <c r="P889" s="59">
        <v>89</v>
      </c>
      <c r="Q889" s="59">
        <v>89</v>
      </c>
      <c r="R889" s="59">
        <v>88692</v>
      </c>
      <c r="S889" s="90"/>
      <c r="T889" s="90"/>
      <c r="U889" s="91"/>
      <c r="V889" s="90"/>
      <c r="W889" s="90"/>
      <c r="X889" s="90"/>
    </row>
    <row r="890" spans="1:24" ht="13.2" x14ac:dyDescent="0.25">
      <c r="A890" s="59" t="s">
        <v>4803</v>
      </c>
      <c r="B890" s="59" t="s">
        <v>6238</v>
      </c>
      <c r="C890" s="59" t="s">
        <v>6242</v>
      </c>
      <c r="D890" s="59" t="s">
        <v>127</v>
      </c>
      <c r="E890" s="59">
        <v>0</v>
      </c>
      <c r="F890" s="59">
        <v>0</v>
      </c>
      <c r="G890" s="59">
        <v>0</v>
      </c>
      <c r="H890" s="59">
        <v>0</v>
      </c>
      <c r="I890" s="59">
        <v>0</v>
      </c>
      <c r="J890" s="59">
        <v>0</v>
      </c>
      <c r="K890" s="59">
        <v>0</v>
      </c>
      <c r="L890" s="59">
        <v>0</v>
      </c>
      <c r="M890" s="59">
        <v>0</v>
      </c>
      <c r="N890" s="59">
        <v>0</v>
      </c>
      <c r="O890" s="59">
        <v>0</v>
      </c>
      <c r="P890" s="59">
        <v>0</v>
      </c>
      <c r="Q890" s="59">
        <v>0</v>
      </c>
      <c r="R890" s="59">
        <v>0</v>
      </c>
      <c r="S890" s="90"/>
      <c r="T890" s="90"/>
      <c r="U890" s="91"/>
      <c r="V890" s="90"/>
      <c r="W890" s="90"/>
      <c r="X890" s="90"/>
    </row>
    <row r="891" spans="1:24" ht="13.2" x14ac:dyDescent="0.25">
      <c r="A891" s="59" t="s">
        <v>4804</v>
      </c>
      <c r="B891" s="59" t="s">
        <v>6238</v>
      </c>
      <c r="C891" s="59" t="s">
        <v>6243</v>
      </c>
      <c r="D891" s="59" t="s">
        <v>127</v>
      </c>
      <c r="E891" s="59">
        <v>0</v>
      </c>
      <c r="F891" s="59">
        <v>0</v>
      </c>
      <c r="G891" s="59">
        <v>0</v>
      </c>
      <c r="H891" s="59">
        <v>0</v>
      </c>
      <c r="I891" s="59">
        <v>0</v>
      </c>
      <c r="J891" s="59">
        <v>0</v>
      </c>
      <c r="K891" s="59">
        <v>0</v>
      </c>
      <c r="L891" s="59">
        <v>0</v>
      </c>
      <c r="M891" s="59">
        <v>0</v>
      </c>
      <c r="N891" s="59">
        <v>0</v>
      </c>
      <c r="O891" s="59">
        <v>0</v>
      </c>
      <c r="P891" s="59">
        <v>0</v>
      </c>
      <c r="Q891" s="59">
        <v>0</v>
      </c>
      <c r="R891" s="59">
        <v>0</v>
      </c>
      <c r="S891" s="90"/>
      <c r="T891" s="90"/>
      <c r="U891" s="91"/>
      <c r="V891" s="90"/>
      <c r="W891" s="90"/>
      <c r="X891" s="90"/>
    </row>
    <row r="892" spans="1:24" ht="13.2" x14ac:dyDescent="0.25">
      <c r="A892" s="59" t="s">
        <v>4805</v>
      </c>
      <c r="B892" s="59" t="s">
        <v>6238</v>
      </c>
      <c r="C892" s="59" t="s">
        <v>6244</v>
      </c>
      <c r="D892" s="59" t="s">
        <v>127</v>
      </c>
      <c r="E892" s="59">
        <v>0</v>
      </c>
      <c r="F892" s="59">
        <v>0</v>
      </c>
      <c r="G892" s="59">
        <v>0</v>
      </c>
      <c r="H892" s="59">
        <v>0</v>
      </c>
      <c r="I892" s="59">
        <v>0</v>
      </c>
      <c r="J892" s="59">
        <v>0</v>
      </c>
      <c r="K892" s="59">
        <v>0</v>
      </c>
      <c r="L892" s="59">
        <v>0</v>
      </c>
      <c r="M892" s="59">
        <v>0</v>
      </c>
      <c r="N892" s="59">
        <v>0</v>
      </c>
      <c r="O892" s="59">
        <v>0</v>
      </c>
      <c r="P892" s="59">
        <v>0</v>
      </c>
      <c r="Q892" s="59">
        <v>0</v>
      </c>
      <c r="R892" s="59">
        <v>0</v>
      </c>
      <c r="S892" s="90"/>
      <c r="T892" s="90"/>
      <c r="U892" s="91"/>
      <c r="V892" s="90"/>
      <c r="W892" s="90"/>
      <c r="X892" s="90"/>
    </row>
    <row r="893" spans="1:24" ht="13.2" x14ac:dyDescent="0.25">
      <c r="A893" s="59" t="s">
        <v>4806</v>
      </c>
      <c r="B893" s="59" t="s">
        <v>6238</v>
      </c>
      <c r="C893" s="59" t="s">
        <v>6245</v>
      </c>
      <c r="D893" s="59" t="s">
        <v>127</v>
      </c>
      <c r="E893" s="59">
        <v>1545</v>
      </c>
      <c r="F893" s="59">
        <v>1545</v>
      </c>
      <c r="G893" s="59">
        <v>1545</v>
      </c>
      <c r="H893" s="59">
        <v>1545</v>
      </c>
      <c r="I893" s="59">
        <v>1545</v>
      </c>
      <c r="J893" s="59">
        <v>1545</v>
      </c>
      <c r="K893" s="59">
        <v>1545</v>
      </c>
      <c r="L893" s="59">
        <v>1545</v>
      </c>
      <c r="M893" s="59">
        <v>1545</v>
      </c>
      <c r="N893" s="59">
        <v>1545</v>
      </c>
      <c r="O893" s="59">
        <v>1545</v>
      </c>
      <c r="P893" s="59">
        <v>1545</v>
      </c>
      <c r="Q893" s="59">
        <v>1545</v>
      </c>
      <c r="R893" s="59">
        <v>1544999</v>
      </c>
      <c r="S893" s="90"/>
      <c r="T893" s="90"/>
      <c r="U893" s="91"/>
      <c r="V893" s="90"/>
      <c r="W893" s="90"/>
      <c r="X893" s="90"/>
    </row>
    <row r="894" spans="1:24" ht="13.2" x14ac:dyDescent="0.25">
      <c r="A894" s="59" t="s">
        <v>4807</v>
      </c>
      <c r="B894" s="59" t="s">
        <v>6238</v>
      </c>
      <c r="C894" s="59" t="s">
        <v>6246</v>
      </c>
      <c r="D894" s="59" t="s">
        <v>127</v>
      </c>
      <c r="E894" s="59">
        <v>11</v>
      </c>
      <c r="F894" s="59">
        <v>11</v>
      </c>
      <c r="G894" s="59">
        <v>11</v>
      </c>
      <c r="H894" s="59">
        <v>11</v>
      </c>
      <c r="I894" s="59">
        <v>11</v>
      </c>
      <c r="J894" s="59">
        <v>11</v>
      </c>
      <c r="K894" s="59">
        <v>11</v>
      </c>
      <c r="L894" s="59">
        <v>11</v>
      </c>
      <c r="M894" s="59">
        <v>11</v>
      </c>
      <c r="N894" s="59">
        <v>11</v>
      </c>
      <c r="O894" s="59">
        <v>11</v>
      </c>
      <c r="P894" s="59">
        <v>11</v>
      </c>
      <c r="Q894" s="59">
        <v>11</v>
      </c>
      <c r="R894" s="59">
        <v>11360</v>
      </c>
      <c r="S894" s="90"/>
      <c r="T894" s="90"/>
      <c r="U894" s="91"/>
      <c r="V894" s="90"/>
      <c r="W894" s="90"/>
      <c r="X894" s="90"/>
    </row>
    <row r="895" spans="1:24" ht="13.2" x14ac:dyDescent="0.25">
      <c r="A895" s="59" t="s">
        <v>4808</v>
      </c>
      <c r="B895" s="59" t="s">
        <v>6238</v>
      </c>
      <c r="C895" s="59" t="s">
        <v>6247</v>
      </c>
      <c r="D895" s="59" t="s">
        <v>127</v>
      </c>
      <c r="E895" s="59">
        <v>0</v>
      </c>
      <c r="F895" s="59">
        <v>0</v>
      </c>
      <c r="G895" s="59">
        <v>0</v>
      </c>
      <c r="H895" s="59">
        <v>0</v>
      </c>
      <c r="I895" s="59">
        <v>0</v>
      </c>
      <c r="J895" s="59">
        <v>0</v>
      </c>
      <c r="K895" s="59">
        <v>0</v>
      </c>
      <c r="L895" s="59">
        <v>0</v>
      </c>
      <c r="M895" s="59">
        <v>0</v>
      </c>
      <c r="N895" s="59">
        <v>0</v>
      </c>
      <c r="O895" s="59">
        <v>0</v>
      </c>
      <c r="P895" s="59">
        <v>0</v>
      </c>
      <c r="Q895" s="59">
        <v>0</v>
      </c>
      <c r="R895" s="59">
        <v>0</v>
      </c>
      <c r="S895" s="90"/>
      <c r="T895" s="90"/>
      <c r="U895" s="91"/>
      <c r="V895" s="90"/>
      <c r="W895" s="90"/>
      <c r="X895" s="90"/>
    </row>
    <row r="896" spans="1:24" ht="13.2" x14ac:dyDescent="0.25">
      <c r="A896" s="59" t="s">
        <v>4809</v>
      </c>
      <c r="B896" s="59" t="s">
        <v>6238</v>
      </c>
      <c r="C896" s="59" t="s">
        <v>6248</v>
      </c>
      <c r="D896" s="59" t="s">
        <v>127</v>
      </c>
      <c r="E896" s="59">
        <v>935</v>
      </c>
      <c r="F896" s="59">
        <v>935</v>
      </c>
      <c r="G896" s="59">
        <v>935</v>
      </c>
      <c r="H896" s="59">
        <v>935</v>
      </c>
      <c r="I896" s="59">
        <v>935</v>
      </c>
      <c r="J896" s="59">
        <v>935</v>
      </c>
      <c r="K896" s="59">
        <v>935</v>
      </c>
      <c r="L896" s="59">
        <v>935</v>
      </c>
      <c r="M896" s="59">
        <v>935</v>
      </c>
      <c r="N896" s="59">
        <v>935</v>
      </c>
      <c r="O896" s="59">
        <v>935</v>
      </c>
      <c r="P896" s="59">
        <v>935</v>
      </c>
      <c r="Q896" s="59">
        <v>935</v>
      </c>
      <c r="R896" s="59">
        <v>935092</v>
      </c>
      <c r="S896" s="90"/>
      <c r="T896" s="90"/>
      <c r="U896" s="91"/>
      <c r="V896" s="90"/>
      <c r="W896" s="90"/>
      <c r="X896" s="90"/>
    </row>
    <row r="897" spans="1:24" ht="13.2" x14ac:dyDescent="0.25">
      <c r="A897" s="59" t="s">
        <v>4810</v>
      </c>
      <c r="B897" s="59" t="s">
        <v>6238</v>
      </c>
      <c r="C897" s="59" t="s">
        <v>6249</v>
      </c>
      <c r="D897" s="59" t="s">
        <v>127</v>
      </c>
      <c r="E897" s="59">
        <v>0</v>
      </c>
      <c r="F897" s="59">
        <v>0</v>
      </c>
      <c r="G897" s="59">
        <v>0</v>
      </c>
      <c r="H897" s="59">
        <v>0</v>
      </c>
      <c r="I897" s="59">
        <v>0</v>
      </c>
      <c r="J897" s="59">
        <v>0</v>
      </c>
      <c r="K897" s="59">
        <v>0</v>
      </c>
      <c r="L897" s="59">
        <v>0</v>
      </c>
      <c r="M897" s="59">
        <v>0</v>
      </c>
      <c r="N897" s="59">
        <v>0</v>
      </c>
      <c r="O897" s="59">
        <v>0</v>
      </c>
      <c r="P897" s="59">
        <v>0</v>
      </c>
      <c r="Q897" s="59">
        <v>0</v>
      </c>
      <c r="R897" s="59">
        <v>0</v>
      </c>
      <c r="S897" s="90"/>
      <c r="T897" s="90"/>
      <c r="U897" s="91"/>
      <c r="V897" s="90"/>
      <c r="W897" s="90"/>
      <c r="X897" s="90"/>
    </row>
    <row r="898" spans="1:24" ht="13.2" x14ac:dyDescent="0.25">
      <c r="A898" s="59" t="s">
        <v>4811</v>
      </c>
      <c r="B898" s="59" t="s">
        <v>6238</v>
      </c>
      <c r="C898" s="59" t="s">
        <v>6250</v>
      </c>
      <c r="D898" s="59" t="s">
        <v>127</v>
      </c>
      <c r="E898" s="59">
        <v>19</v>
      </c>
      <c r="F898" s="59">
        <v>19</v>
      </c>
      <c r="G898" s="59">
        <v>19</v>
      </c>
      <c r="H898" s="59">
        <v>19</v>
      </c>
      <c r="I898" s="59">
        <v>19</v>
      </c>
      <c r="J898" s="59">
        <v>19</v>
      </c>
      <c r="K898" s="59">
        <v>19</v>
      </c>
      <c r="L898" s="59">
        <v>19</v>
      </c>
      <c r="M898" s="59">
        <v>19</v>
      </c>
      <c r="N898" s="59">
        <v>19</v>
      </c>
      <c r="O898" s="59">
        <v>19</v>
      </c>
      <c r="P898" s="59">
        <v>19</v>
      </c>
      <c r="Q898" s="59">
        <v>19</v>
      </c>
      <c r="R898" s="59">
        <v>19272</v>
      </c>
      <c r="S898" s="90"/>
      <c r="T898" s="90"/>
      <c r="U898" s="91"/>
      <c r="V898" s="90"/>
      <c r="W898" s="90"/>
      <c r="X898" s="90"/>
    </row>
    <row r="899" spans="1:24" ht="13.2" x14ac:dyDescent="0.25">
      <c r="A899" s="59" t="s">
        <v>4812</v>
      </c>
      <c r="B899" s="59" t="s">
        <v>6238</v>
      </c>
      <c r="C899" s="59" t="s">
        <v>6251</v>
      </c>
      <c r="D899" s="59" t="s">
        <v>127</v>
      </c>
      <c r="E899" s="59">
        <v>0</v>
      </c>
      <c r="F899" s="59">
        <v>0</v>
      </c>
      <c r="G899" s="59">
        <v>0</v>
      </c>
      <c r="H899" s="59">
        <v>0</v>
      </c>
      <c r="I899" s="59">
        <v>0</v>
      </c>
      <c r="J899" s="59">
        <v>0</v>
      </c>
      <c r="K899" s="59">
        <v>0</v>
      </c>
      <c r="L899" s="59">
        <v>0</v>
      </c>
      <c r="M899" s="59">
        <v>0</v>
      </c>
      <c r="N899" s="59">
        <v>0</v>
      </c>
      <c r="O899" s="59">
        <v>0</v>
      </c>
      <c r="P899" s="59">
        <v>0</v>
      </c>
      <c r="Q899" s="59">
        <v>0</v>
      </c>
      <c r="R899" s="59">
        <v>0</v>
      </c>
      <c r="S899" s="90"/>
      <c r="T899" s="90"/>
      <c r="U899" s="91"/>
      <c r="V899" s="90"/>
      <c r="W899" s="90"/>
      <c r="X899" s="90"/>
    </row>
    <row r="900" spans="1:24" ht="13.2" x14ac:dyDescent="0.25">
      <c r="A900" s="59" t="s">
        <v>4813</v>
      </c>
      <c r="B900" s="59" t="s">
        <v>6238</v>
      </c>
      <c r="C900" s="59" t="s">
        <v>6252</v>
      </c>
      <c r="D900" s="59" t="s">
        <v>127</v>
      </c>
      <c r="E900" s="59">
        <v>0</v>
      </c>
      <c r="F900" s="59">
        <v>0</v>
      </c>
      <c r="G900" s="59">
        <v>0</v>
      </c>
      <c r="H900" s="59">
        <v>0</v>
      </c>
      <c r="I900" s="59">
        <v>0</v>
      </c>
      <c r="J900" s="59">
        <v>0</v>
      </c>
      <c r="K900" s="59">
        <v>0</v>
      </c>
      <c r="L900" s="59">
        <v>0</v>
      </c>
      <c r="M900" s="59">
        <v>0</v>
      </c>
      <c r="N900" s="59">
        <v>0</v>
      </c>
      <c r="O900" s="59">
        <v>0</v>
      </c>
      <c r="P900" s="59">
        <v>0</v>
      </c>
      <c r="Q900" s="59">
        <v>0</v>
      </c>
      <c r="R900" s="59">
        <v>236</v>
      </c>
      <c r="S900" s="90"/>
      <c r="T900" s="90"/>
      <c r="U900" s="91"/>
      <c r="V900" s="90"/>
      <c r="W900" s="90"/>
      <c r="X900" s="90"/>
    </row>
    <row r="901" spans="1:24" ht="13.2" x14ac:dyDescent="0.25">
      <c r="A901" s="59" t="s">
        <v>4814</v>
      </c>
      <c r="B901" s="59" t="s">
        <v>6238</v>
      </c>
      <c r="C901" s="59" t="s">
        <v>6253</v>
      </c>
      <c r="D901" s="59" t="s">
        <v>127</v>
      </c>
      <c r="E901" s="59">
        <v>0</v>
      </c>
      <c r="F901" s="59">
        <v>0</v>
      </c>
      <c r="G901" s="59">
        <v>0</v>
      </c>
      <c r="H901" s="59">
        <v>0</v>
      </c>
      <c r="I901" s="59">
        <v>0</v>
      </c>
      <c r="J901" s="59">
        <v>0</v>
      </c>
      <c r="K901" s="59">
        <v>0</v>
      </c>
      <c r="L901" s="59">
        <v>0</v>
      </c>
      <c r="M901" s="59">
        <v>0</v>
      </c>
      <c r="N901" s="59">
        <v>0</v>
      </c>
      <c r="O901" s="59">
        <v>0</v>
      </c>
      <c r="P901" s="59">
        <v>0</v>
      </c>
      <c r="Q901" s="59">
        <v>0</v>
      </c>
      <c r="R901" s="59">
        <v>0</v>
      </c>
      <c r="S901" s="90"/>
      <c r="T901" s="90"/>
      <c r="U901" s="91"/>
      <c r="V901" s="90"/>
      <c r="W901" s="90"/>
      <c r="X901" s="90"/>
    </row>
    <row r="902" spans="1:24" ht="13.2" x14ac:dyDescent="0.25">
      <c r="A902" s="59" t="s">
        <v>4815</v>
      </c>
      <c r="B902" s="59" t="s">
        <v>6238</v>
      </c>
      <c r="C902" s="59" t="s">
        <v>6254</v>
      </c>
      <c r="D902" s="59" t="s">
        <v>127</v>
      </c>
      <c r="E902" s="59">
        <v>237</v>
      </c>
      <c r="F902" s="59">
        <v>237</v>
      </c>
      <c r="G902" s="59">
        <v>237</v>
      </c>
      <c r="H902" s="59">
        <v>237</v>
      </c>
      <c r="I902" s="59">
        <v>237</v>
      </c>
      <c r="J902" s="59">
        <v>237</v>
      </c>
      <c r="K902" s="59">
        <v>237</v>
      </c>
      <c r="L902" s="59">
        <v>237</v>
      </c>
      <c r="M902" s="59">
        <v>237</v>
      </c>
      <c r="N902" s="59">
        <v>237</v>
      </c>
      <c r="O902" s="59">
        <v>237</v>
      </c>
      <c r="P902" s="59">
        <v>237</v>
      </c>
      <c r="Q902" s="59">
        <v>237</v>
      </c>
      <c r="R902" s="59">
        <v>236935</v>
      </c>
      <c r="S902" s="90"/>
      <c r="T902" s="90"/>
      <c r="U902" s="91"/>
      <c r="V902" s="90"/>
      <c r="W902" s="90"/>
      <c r="X902" s="90"/>
    </row>
    <row r="903" spans="1:24" ht="13.2" x14ac:dyDescent="0.25">
      <c r="A903" s="59" t="s">
        <v>4816</v>
      </c>
      <c r="B903" s="59" t="s">
        <v>6238</v>
      </c>
      <c r="C903" s="59" t="s">
        <v>6255</v>
      </c>
      <c r="D903" s="59" t="s">
        <v>127</v>
      </c>
      <c r="E903" s="59">
        <v>0</v>
      </c>
      <c r="F903" s="59">
        <v>0</v>
      </c>
      <c r="G903" s="59">
        <v>0</v>
      </c>
      <c r="H903" s="59">
        <v>0</v>
      </c>
      <c r="I903" s="59">
        <v>0</v>
      </c>
      <c r="J903" s="59">
        <v>0</v>
      </c>
      <c r="K903" s="59">
        <v>0</v>
      </c>
      <c r="L903" s="59">
        <v>0</v>
      </c>
      <c r="M903" s="59">
        <v>0</v>
      </c>
      <c r="N903" s="59">
        <v>0</v>
      </c>
      <c r="O903" s="59">
        <v>0</v>
      </c>
      <c r="P903" s="59">
        <v>0</v>
      </c>
      <c r="Q903" s="59">
        <v>0</v>
      </c>
      <c r="R903" s="59">
        <v>0</v>
      </c>
      <c r="S903" s="90"/>
      <c r="T903" s="90"/>
      <c r="U903" s="91"/>
      <c r="V903" s="90"/>
      <c r="W903" s="90"/>
      <c r="X903" s="90"/>
    </row>
    <row r="904" spans="1:24" ht="13.2" x14ac:dyDescent="0.25">
      <c r="A904" s="59" t="s">
        <v>4817</v>
      </c>
      <c r="B904" s="59" t="s">
        <v>6238</v>
      </c>
      <c r="C904" s="59" t="s">
        <v>6256</v>
      </c>
      <c r="D904" s="59" t="s">
        <v>127</v>
      </c>
      <c r="E904" s="59">
        <v>63</v>
      </c>
      <c r="F904" s="59">
        <v>63</v>
      </c>
      <c r="G904" s="59">
        <v>63</v>
      </c>
      <c r="H904" s="59">
        <v>63</v>
      </c>
      <c r="I904" s="59">
        <v>63</v>
      </c>
      <c r="J904" s="59">
        <v>63</v>
      </c>
      <c r="K904" s="59">
        <v>63</v>
      </c>
      <c r="L904" s="59">
        <v>63</v>
      </c>
      <c r="M904" s="59">
        <v>63</v>
      </c>
      <c r="N904" s="59">
        <v>63</v>
      </c>
      <c r="O904" s="59">
        <v>63</v>
      </c>
      <c r="P904" s="59">
        <v>63</v>
      </c>
      <c r="Q904" s="59">
        <v>63</v>
      </c>
      <c r="R904" s="59">
        <v>62500</v>
      </c>
      <c r="S904" s="90"/>
      <c r="T904" s="90"/>
      <c r="U904" s="91"/>
      <c r="V904" s="90"/>
      <c r="W904" s="90"/>
      <c r="X904" s="90"/>
    </row>
    <row r="905" spans="1:24" ht="13.2" x14ac:dyDescent="0.25">
      <c r="A905" s="59" t="s">
        <v>4818</v>
      </c>
      <c r="B905" s="59" t="s">
        <v>6238</v>
      </c>
      <c r="C905" s="59" t="s">
        <v>6257</v>
      </c>
      <c r="D905" s="59" t="s">
        <v>127</v>
      </c>
      <c r="E905" s="59">
        <v>0</v>
      </c>
      <c r="F905" s="59">
        <v>0</v>
      </c>
      <c r="G905" s="59">
        <v>0</v>
      </c>
      <c r="H905" s="59">
        <v>0</v>
      </c>
      <c r="I905" s="59">
        <v>0</v>
      </c>
      <c r="J905" s="59">
        <v>0</v>
      </c>
      <c r="K905" s="59">
        <v>0</v>
      </c>
      <c r="L905" s="59">
        <v>0</v>
      </c>
      <c r="M905" s="59">
        <v>0</v>
      </c>
      <c r="N905" s="59">
        <v>0</v>
      </c>
      <c r="O905" s="59">
        <v>0</v>
      </c>
      <c r="P905" s="59">
        <v>0</v>
      </c>
      <c r="Q905" s="59">
        <v>0</v>
      </c>
      <c r="R905" s="59">
        <v>0</v>
      </c>
      <c r="S905" s="90"/>
      <c r="T905" s="90"/>
      <c r="U905" s="91"/>
      <c r="V905" s="90"/>
      <c r="W905" s="90"/>
      <c r="X905" s="90"/>
    </row>
    <row r="906" spans="1:24" ht="13.2" x14ac:dyDescent="0.25">
      <c r="A906" s="59" t="s">
        <v>4819</v>
      </c>
      <c r="B906" s="59" t="s">
        <v>6238</v>
      </c>
      <c r="C906" s="59" t="s">
        <v>6258</v>
      </c>
      <c r="D906" s="59" t="s">
        <v>127</v>
      </c>
      <c r="E906" s="59">
        <v>0</v>
      </c>
      <c r="F906" s="59">
        <v>0</v>
      </c>
      <c r="G906" s="59">
        <v>0</v>
      </c>
      <c r="H906" s="59">
        <v>0</v>
      </c>
      <c r="I906" s="59">
        <v>0</v>
      </c>
      <c r="J906" s="59">
        <v>0</v>
      </c>
      <c r="K906" s="59">
        <v>0</v>
      </c>
      <c r="L906" s="59">
        <v>0</v>
      </c>
      <c r="M906" s="59">
        <v>0</v>
      </c>
      <c r="N906" s="59">
        <v>0</v>
      </c>
      <c r="O906" s="59">
        <v>0</v>
      </c>
      <c r="P906" s="59">
        <v>0</v>
      </c>
      <c r="Q906" s="59">
        <v>0</v>
      </c>
      <c r="R906" s="59">
        <v>0</v>
      </c>
      <c r="S906" s="90"/>
      <c r="T906" s="90"/>
      <c r="U906" s="91"/>
      <c r="V906" s="90"/>
      <c r="W906" s="90"/>
      <c r="X906" s="90"/>
    </row>
    <row r="907" spans="1:24" ht="13.2" x14ac:dyDescent="0.25">
      <c r="A907" s="59" t="s">
        <v>4820</v>
      </c>
      <c r="B907" s="59" t="s">
        <v>6238</v>
      </c>
      <c r="C907" s="59" t="s">
        <v>6259</v>
      </c>
      <c r="D907" s="59" t="s">
        <v>127</v>
      </c>
      <c r="E907" s="59">
        <v>89</v>
      </c>
      <c r="F907" s="59">
        <v>89</v>
      </c>
      <c r="G907" s="59">
        <v>89</v>
      </c>
      <c r="H907" s="59">
        <v>89</v>
      </c>
      <c r="I907" s="59">
        <v>89</v>
      </c>
      <c r="J907" s="59">
        <v>89</v>
      </c>
      <c r="K907" s="59">
        <v>89</v>
      </c>
      <c r="L907" s="59">
        <v>89</v>
      </c>
      <c r="M907" s="59">
        <v>89</v>
      </c>
      <c r="N907" s="59">
        <v>89</v>
      </c>
      <c r="O907" s="59">
        <v>89</v>
      </c>
      <c r="P907" s="59">
        <v>89</v>
      </c>
      <c r="Q907" s="59">
        <v>89</v>
      </c>
      <c r="R907" s="59">
        <v>89222</v>
      </c>
      <c r="S907" s="90"/>
      <c r="T907" s="90"/>
      <c r="U907" s="91"/>
      <c r="V907" s="90"/>
      <c r="W907" s="90"/>
      <c r="X907" s="90"/>
    </row>
    <row r="908" spans="1:24" ht="13.2" x14ac:dyDescent="0.25">
      <c r="A908" s="59" t="s">
        <v>4821</v>
      </c>
      <c r="B908" s="59" t="s">
        <v>6238</v>
      </c>
      <c r="C908" s="59" t="s">
        <v>6260</v>
      </c>
      <c r="D908" s="59" t="s">
        <v>127</v>
      </c>
      <c r="E908" s="59">
        <v>152</v>
      </c>
      <c r="F908" s="59">
        <v>152</v>
      </c>
      <c r="G908" s="59">
        <v>152</v>
      </c>
      <c r="H908" s="59">
        <v>152</v>
      </c>
      <c r="I908" s="59">
        <v>152</v>
      </c>
      <c r="J908" s="59">
        <v>152</v>
      </c>
      <c r="K908" s="59">
        <v>152</v>
      </c>
      <c r="L908" s="59">
        <v>152</v>
      </c>
      <c r="M908" s="59">
        <v>152</v>
      </c>
      <c r="N908" s="59">
        <v>152</v>
      </c>
      <c r="O908" s="59">
        <v>152</v>
      </c>
      <c r="P908" s="59">
        <v>152</v>
      </c>
      <c r="Q908" s="59">
        <v>152</v>
      </c>
      <c r="R908" s="59">
        <v>151700</v>
      </c>
      <c r="S908" s="90"/>
      <c r="T908" s="90"/>
      <c r="U908" s="91"/>
      <c r="V908" s="90"/>
      <c r="W908" s="90"/>
      <c r="X908" s="90"/>
    </row>
    <row r="909" spans="1:24" ht="13.2" x14ac:dyDescent="0.25">
      <c r="A909" s="59" t="s">
        <v>4822</v>
      </c>
      <c r="B909" s="59" t="s">
        <v>6238</v>
      </c>
      <c r="C909" s="59" t="s">
        <v>6261</v>
      </c>
      <c r="D909" s="59" t="s">
        <v>127</v>
      </c>
      <c r="E909" s="59">
        <v>0</v>
      </c>
      <c r="F909" s="59">
        <v>0</v>
      </c>
      <c r="G909" s="59">
        <v>0</v>
      </c>
      <c r="H909" s="59">
        <v>0</v>
      </c>
      <c r="I909" s="59">
        <v>0</v>
      </c>
      <c r="J909" s="59">
        <v>0</v>
      </c>
      <c r="K909" s="59">
        <v>0</v>
      </c>
      <c r="L909" s="59">
        <v>0</v>
      </c>
      <c r="M909" s="59">
        <v>0</v>
      </c>
      <c r="N909" s="59">
        <v>0</v>
      </c>
      <c r="O909" s="59">
        <v>0</v>
      </c>
      <c r="P909" s="59">
        <v>0</v>
      </c>
      <c r="Q909" s="59">
        <v>0</v>
      </c>
      <c r="R909" s="59">
        <v>0</v>
      </c>
      <c r="S909" s="90"/>
      <c r="T909" s="90"/>
      <c r="U909" s="91"/>
      <c r="V909" s="90"/>
      <c r="W909" s="90"/>
      <c r="X909" s="90"/>
    </row>
    <row r="910" spans="1:24" ht="13.2" x14ac:dyDescent="0.25">
      <c r="A910" s="59" t="s">
        <v>4823</v>
      </c>
      <c r="B910" s="59" t="s">
        <v>6238</v>
      </c>
      <c r="C910" s="59" t="s">
        <v>6262</v>
      </c>
      <c r="D910" s="59" t="s">
        <v>127</v>
      </c>
      <c r="E910" s="59">
        <v>1156</v>
      </c>
      <c r="F910" s="59">
        <v>1156</v>
      </c>
      <c r="G910" s="59">
        <v>1156</v>
      </c>
      <c r="H910" s="59">
        <v>1156</v>
      </c>
      <c r="I910" s="59">
        <v>1156</v>
      </c>
      <c r="J910" s="59">
        <v>1156</v>
      </c>
      <c r="K910" s="59">
        <v>1156</v>
      </c>
      <c r="L910" s="59">
        <v>1156</v>
      </c>
      <c r="M910" s="59">
        <v>1156</v>
      </c>
      <c r="N910" s="59">
        <v>1156</v>
      </c>
      <c r="O910" s="59">
        <v>1156</v>
      </c>
      <c r="P910" s="59">
        <v>1156</v>
      </c>
      <c r="Q910" s="59">
        <v>1156</v>
      </c>
      <c r="R910" s="59">
        <v>1155954</v>
      </c>
      <c r="S910" s="90"/>
      <c r="T910" s="90"/>
      <c r="U910" s="91"/>
      <c r="V910" s="90"/>
      <c r="W910" s="90"/>
      <c r="X910" s="90"/>
    </row>
    <row r="911" spans="1:24" ht="13.2" x14ac:dyDescent="0.25">
      <c r="A911" s="59" t="s">
        <v>4824</v>
      </c>
      <c r="B911" s="59" t="s">
        <v>6238</v>
      </c>
      <c r="C911" s="59" t="s">
        <v>6263</v>
      </c>
      <c r="D911" s="59" t="s">
        <v>127</v>
      </c>
      <c r="E911" s="59">
        <v>0</v>
      </c>
      <c r="F911" s="59">
        <v>0</v>
      </c>
      <c r="G911" s="59">
        <v>0</v>
      </c>
      <c r="H911" s="59">
        <v>0</v>
      </c>
      <c r="I911" s="59">
        <v>0</v>
      </c>
      <c r="J911" s="59">
        <v>0</v>
      </c>
      <c r="K911" s="59">
        <v>0</v>
      </c>
      <c r="L911" s="59">
        <v>0</v>
      </c>
      <c r="M911" s="59">
        <v>0</v>
      </c>
      <c r="N911" s="59">
        <v>0</v>
      </c>
      <c r="O911" s="59">
        <v>0</v>
      </c>
      <c r="P911" s="59">
        <v>0</v>
      </c>
      <c r="Q911" s="59">
        <v>0</v>
      </c>
      <c r="R911" s="59">
        <v>0</v>
      </c>
      <c r="S911" s="90"/>
      <c r="T911" s="90"/>
      <c r="U911" s="91"/>
      <c r="V911" s="90"/>
      <c r="W911" s="90"/>
      <c r="X911" s="90"/>
    </row>
    <row r="912" spans="1:24" ht="13.2" x14ac:dyDescent="0.25">
      <c r="A912" s="59" t="s">
        <v>4825</v>
      </c>
      <c r="B912" s="59" t="s">
        <v>6238</v>
      </c>
      <c r="C912" s="59" t="s">
        <v>6264</v>
      </c>
      <c r="D912" s="59" t="s">
        <v>127</v>
      </c>
      <c r="E912" s="59">
        <v>4534</v>
      </c>
      <c r="F912" s="59">
        <v>4534</v>
      </c>
      <c r="G912" s="59">
        <v>4534</v>
      </c>
      <c r="H912" s="59">
        <v>4534</v>
      </c>
      <c r="I912" s="59">
        <v>4534</v>
      </c>
      <c r="J912" s="59">
        <v>4534</v>
      </c>
      <c r="K912" s="59">
        <v>4534</v>
      </c>
      <c r="L912" s="59">
        <v>4534</v>
      </c>
      <c r="M912" s="59">
        <v>4534</v>
      </c>
      <c r="N912" s="59">
        <v>4534</v>
      </c>
      <c r="O912" s="59">
        <v>4534</v>
      </c>
      <c r="P912" s="59">
        <v>4534</v>
      </c>
      <c r="Q912" s="59">
        <v>4534</v>
      </c>
      <c r="R912" s="59">
        <v>4534314</v>
      </c>
      <c r="S912" s="90"/>
      <c r="T912" s="90"/>
      <c r="U912" s="91"/>
      <c r="V912" s="90"/>
      <c r="W912" s="90"/>
      <c r="X912" s="90"/>
    </row>
    <row r="913" spans="1:24" ht="13.2" x14ac:dyDescent="0.25">
      <c r="A913" s="59" t="s">
        <v>4826</v>
      </c>
      <c r="B913" s="59" t="s">
        <v>6238</v>
      </c>
      <c r="C913" s="59" t="s">
        <v>6265</v>
      </c>
      <c r="D913" s="59" t="s">
        <v>127</v>
      </c>
      <c r="E913" s="59">
        <v>0</v>
      </c>
      <c r="F913" s="59">
        <v>0</v>
      </c>
      <c r="G913" s="59">
        <v>0</v>
      </c>
      <c r="H913" s="59">
        <v>0</v>
      </c>
      <c r="I913" s="59">
        <v>0</v>
      </c>
      <c r="J913" s="59">
        <v>0</v>
      </c>
      <c r="K913" s="59">
        <v>0</v>
      </c>
      <c r="L913" s="59">
        <v>0</v>
      </c>
      <c r="M913" s="59">
        <v>0</v>
      </c>
      <c r="N913" s="59">
        <v>0</v>
      </c>
      <c r="O913" s="59">
        <v>0</v>
      </c>
      <c r="P913" s="59">
        <v>0</v>
      </c>
      <c r="Q913" s="59">
        <v>0</v>
      </c>
      <c r="R913" s="59">
        <v>0</v>
      </c>
      <c r="S913" s="90"/>
      <c r="T913" s="90"/>
      <c r="U913" s="91"/>
      <c r="V913" s="90"/>
      <c r="W913" s="90"/>
      <c r="X913" s="90"/>
    </row>
    <row r="914" spans="1:24" ht="13.2" x14ac:dyDescent="0.25">
      <c r="A914" s="59" t="s">
        <v>4827</v>
      </c>
      <c r="B914" s="59" t="s">
        <v>6266</v>
      </c>
      <c r="C914" s="59" t="s">
        <v>6267</v>
      </c>
      <c r="D914" s="59" t="s">
        <v>127</v>
      </c>
      <c r="E914" s="59">
        <v>23641</v>
      </c>
      <c r="F914" s="59">
        <v>23641</v>
      </c>
      <c r="G914" s="59">
        <v>23641</v>
      </c>
      <c r="H914" s="59">
        <v>23641</v>
      </c>
      <c r="I914" s="59">
        <v>23641</v>
      </c>
      <c r="J914" s="59">
        <v>23641</v>
      </c>
      <c r="K914" s="59">
        <v>23641</v>
      </c>
      <c r="L914" s="59">
        <v>23641</v>
      </c>
      <c r="M914" s="59">
        <v>23641</v>
      </c>
      <c r="N914" s="59">
        <v>23641</v>
      </c>
      <c r="O914" s="59">
        <v>23641</v>
      </c>
      <c r="P914" s="59">
        <v>23641</v>
      </c>
      <c r="Q914" s="59">
        <v>23641</v>
      </c>
      <c r="R914" s="59">
        <v>23640685</v>
      </c>
      <c r="S914" s="90"/>
      <c r="T914" s="90"/>
      <c r="U914" s="91"/>
      <c r="V914" s="90"/>
      <c r="W914" s="90"/>
      <c r="X914" s="90"/>
    </row>
    <row r="915" spans="1:24" ht="13.2" x14ac:dyDescent="0.25">
      <c r="A915" s="59" t="s">
        <v>4828</v>
      </c>
      <c r="B915" s="59" t="s">
        <v>6266</v>
      </c>
      <c r="C915" s="59" t="s">
        <v>6268</v>
      </c>
      <c r="D915" s="59" t="s">
        <v>127</v>
      </c>
      <c r="E915" s="59">
        <v>0</v>
      </c>
      <c r="F915" s="59">
        <v>0</v>
      </c>
      <c r="G915" s="59">
        <v>0</v>
      </c>
      <c r="H915" s="59">
        <v>0</v>
      </c>
      <c r="I915" s="59">
        <v>0</v>
      </c>
      <c r="J915" s="59">
        <v>0</v>
      </c>
      <c r="K915" s="59">
        <v>0</v>
      </c>
      <c r="L915" s="59">
        <v>0</v>
      </c>
      <c r="M915" s="59">
        <v>0</v>
      </c>
      <c r="N915" s="59">
        <v>0</v>
      </c>
      <c r="O915" s="59">
        <v>0</v>
      </c>
      <c r="P915" s="59">
        <v>0</v>
      </c>
      <c r="Q915" s="59">
        <v>0</v>
      </c>
      <c r="R915" s="59">
        <v>0</v>
      </c>
      <c r="S915" s="90"/>
      <c r="T915" s="90"/>
      <c r="U915" s="91"/>
      <c r="V915" s="90"/>
      <c r="W915" s="90"/>
      <c r="X915" s="90"/>
    </row>
    <row r="916" spans="1:24" ht="13.2" x14ac:dyDescent="0.25">
      <c r="A916" s="59" t="s">
        <v>4829</v>
      </c>
      <c r="B916" s="59" t="s">
        <v>6266</v>
      </c>
      <c r="C916" s="59" t="s">
        <v>6269</v>
      </c>
      <c r="D916" s="59" t="s">
        <v>127</v>
      </c>
      <c r="E916" s="59">
        <v>0</v>
      </c>
      <c r="F916" s="59">
        <v>0</v>
      </c>
      <c r="G916" s="59">
        <v>0</v>
      </c>
      <c r="H916" s="59">
        <v>0</v>
      </c>
      <c r="I916" s="59">
        <v>0</v>
      </c>
      <c r="J916" s="59">
        <v>0</v>
      </c>
      <c r="K916" s="59">
        <v>0</v>
      </c>
      <c r="L916" s="59">
        <v>0</v>
      </c>
      <c r="M916" s="59">
        <v>0</v>
      </c>
      <c r="N916" s="59">
        <v>0</v>
      </c>
      <c r="O916" s="59">
        <v>0</v>
      </c>
      <c r="P916" s="59">
        <v>0</v>
      </c>
      <c r="Q916" s="59">
        <v>0</v>
      </c>
      <c r="R916" s="59">
        <v>0</v>
      </c>
      <c r="S916" s="90"/>
      <c r="T916" s="90"/>
      <c r="U916" s="91"/>
      <c r="V916" s="90"/>
      <c r="W916" s="90"/>
      <c r="X916" s="90"/>
    </row>
    <row r="917" spans="1:24" ht="13.2" x14ac:dyDescent="0.25">
      <c r="A917" s="59" t="s">
        <v>4830</v>
      </c>
      <c r="B917" s="59" t="s">
        <v>6266</v>
      </c>
      <c r="C917" s="59" t="s">
        <v>6270</v>
      </c>
      <c r="D917" s="59" t="s">
        <v>127</v>
      </c>
      <c r="E917" s="59">
        <v>12904</v>
      </c>
      <c r="F917" s="59">
        <v>12904</v>
      </c>
      <c r="G917" s="59">
        <v>12904</v>
      </c>
      <c r="H917" s="59">
        <v>12904</v>
      </c>
      <c r="I917" s="59">
        <v>12904</v>
      </c>
      <c r="J917" s="59">
        <v>12904</v>
      </c>
      <c r="K917" s="59">
        <v>12904</v>
      </c>
      <c r="L917" s="59">
        <v>12904</v>
      </c>
      <c r="M917" s="59">
        <v>12904</v>
      </c>
      <c r="N917" s="59">
        <v>12904</v>
      </c>
      <c r="O917" s="59">
        <v>12904</v>
      </c>
      <c r="P917" s="59">
        <v>12904</v>
      </c>
      <c r="Q917" s="59">
        <v>12904</v>
      </c>
      <c r="R917" s="59">
        <v>12903739</v>
      </c>
      <c r="S917" s="90"/>
      <c r="T917" s="90"/>
      <c r="U917" s="91"/>
      <c r="V917" s="90"/>
      <c r="W917" s="90"/>
      <c r="X917" s="90"/>
    </row>
    <row r="918" spans="1:24" ht="13.2" x14ac:dyDescent="0.25">
      <c r="A918" s="59" t="s">
        <v>4831</v>
      </c>
      <c r="B918" s="59" t="s">
        <v>6266</v>
      </c>
      <c r="C918" s="59" t="s">
        <v>6271</v>
      </c>
      <c r="D918" s="59" t="s">
        <v>127</v>
      </c>
      <c r="E918" s="59">
        <v>19732</v>
      </c>
      <c r="F918" s="59">
        <v>19732</v>
      </c>
      <c r="G918" s="59">
        <v>19732</v>
      </c>
      <c r="H918" s="59">
        <v>19732</v>
      </c>
      <c r="I918" s="59">
        <v>19732</v>
      </c>
      <c r="J918" s="59">
        <v>19732</v>
      </c>
      <c r="K918" s="59">
        <v>19732</v>
      </c>
      <c r="L918" s="59">
        <v>19732</v>
      </c>
      <c r="M918" s="59">
        <v>19732</v>
      </c>
      <c r="N918" s="59">
        <v>19732</v>
      </c>
      <c r="O918" s="59">
        <v>19732</v>
      </c>
      <c r="P918" s="59">
        <v>19732</v>
      </c>
      <c r="Q918" s="59">
        <v>19732</v>
      </c>
      <c r="R918" s="59">
        <v>19732280</v>
      </c>
      <c r="S918" s="90"/>
      <c r="T918" s="90"/>
      <c r="U918" s="91"/>
      <c r="V918" s="90"/>
      <c r="W918" s="90"/>
      <c r="X918" s="90"/>
    </row>
    <row r="919" spans="1:24" ht="13.2" x14ac:dyDescent="0.25">
      <c r="A919" s="59" t="s">
        <v>4832</v>
      </c>
      <c r="B919" s="59" t="s">
        <v>6266</v>
      </c>
      <c r="C919" s="59" t="s">
        <v>6272</v>
      </c>
      <c r="D919" s="59" t="s">
        <v>127</v>
      </c>
      <c r="E919" s="59">
        <v>0</v>
      </c>
      <c r="F919" s="59">
        <v>0</v>
      </c>
      <c r="G919" s="59">
        <v>0</v>
      </c>
      <c r="H919" s="59">
        <v>0</v>
      </c>
      <c r="I919" s="59">
        <v>0</v>
      </c>
      <c r="J919" s="59">
        <v>0</v>
      </c>
      <c r="K919" s="59">
        <v>0</v>
      </c>
      <c r="L919" s="59">
        <v>0</v>
      </c>
      <c r="M919" s="59">
        <v>0</v>
      </c>
      <c r="N919" s="59">
        <v>0</v>
      </c>
      <c r="O919" s="59">
        <v>0</v>
      </c>
      <c r="P919" s="59">
        <v>0</v>
      </c>
      <c r="Q919" s="59">
        <v>0</v>
      </c>
      <c r="R919" s="59">
        <v>0</v>
      </c>
      <c r="S919" s="90"/>
      <c r="T919" s="90"/>
      <c r="U919" s="91"/>
      <c r="V919" s="90"/>
      <c r="W919" s="90"/>
      <c r="X919" s="90"/>
    </row>
    <row r="920" spans="1:24" ht="13.2" x14ac:dyDescent="0.25">
      <c r="A920" s="59" t="s">
        <v>4833</v>
      </c>
      <c r="B920" s="59" t="s">
        <v>6266</v>
      </c>
      <c r="C920" s="59" t="s">
        <v>6273</v>
      </c>
      <c r="D920" s="59" t="s">
        <v>127</v>
      </c>
      <c r="E920" s="59">
        <v>0</v>
      </c>
      <c r="F920" s="59">
        <v>0</v>
      </c>
      <c r="G920" s="59">
        <v>0</v>
      </c>
      <c r="H920" s="59">
        <v>0</v>
      </c>
      <c r="I920" s="59">
        <v>0</v>
      </c>
      <c r="J920" s="59">
        <v>0</v>
      </c>
      <c r="K920" s="59">
        <v>0</v>
      </c>
      <c r="L920" s="59">
        <v>0</v>
      </c>
      <c r="M920" s="59">
        <v>0</v>
      </c>
      <c r="N920" s="59">
        <v>0</v>
      </c>
      <c r="O920" s="59">
        <v>0</v>
      </c>
      <c r="P920" s="59">
        <v>0</v>
      </c>
      <c r="Q920" s="59">
        <v>0</v>
      </c>
      <c r="R920" s="59">
        <v>0</v>
      </c>
      <c r="S920" s="90"/>
      <c r="T920" s="90"/>
      <c r="U920" s="91"/>
      <c r="V920" s="90"/>
      <c r="W920" s="90"/>
      <c r="X920" s="90"/>
    </row>
    <row r="921" spans="1:24" ht="13.2" x14ac:dyDescent="0.25">
      <c r="A921" s="59" t="s">
        <v>4834</v>
      </c>
      <c r="B921" s="59" t="s">
        <v>6266</v>
      </c>
      <c r="C921" s="59" t="s">
        <v>6274</v>
      </c>
      <c r="D921" s="59" t="s">
        <v>127</v>
      </c>
      <c r="E921" s="59">
        <v>0</v>
      </c>
      <c r="F921" s="59">
        <v>0</v>
      </c>
      <c r="G921" s="59">
        <v>0</v>
      </c>
      <c r="H921" s="59">
        <v>0</v>
      </c>
      <c r="I921" s="59">
        <v>0</v>
      </c>
      <c r="J921" s="59">
        <v>0</v>
      </c>
      <c r="K921" s="59">
        <v>0</v>
      </c>
      <c r="L921" s="59">
        <v>0</v>
      </c>
      <c r="M921" s="59">
        <v>0</v>
      </c>
      <c r="N921" s="59">
        <v>0</v>
      </c>
      <c r="O921" s="59">
        <v>0</v>
      </c>
      <c r="P921" s="59">
        <v>0</v>
      </c>
      <c r="Q921" s="59">
        <v>0</v>
      </c>
      <c r="R921" s="59">
        <v>0</v>
      </c>
      <c r="S921" s="90"/>
      <c r="T921" s="90"/>
      <c r="U921" s="91"/>
      <c r="V921" s="90"/>
      <c r="W921" s="90"/>
      <c r="X921" s="90"/>
    </row>
    <row r="922" spans="1:24" ht="13.2" x14ac:dyDescent="0.25">
      <c r="A922" s="59" t="s">
        <v>4835</v>
      </c>
      <c r="B922" s="59" t="s">
        <v>6266</v>
      </c>
      <c r="C922" s="59" t="s">
        <v>6275</v>
      </c>
      <c r="D922" s="59" t="s">
        <v>127</v>
      </c>
      <c r="E922" s="59">
        <v>0</v>
      </c>
      <c r="F922" s="59">
        <v>0</v>
      </c>
      <c r="G922" s="59">
        <v>0</v>
      </c>
      <c r="H922" s="59">
        <v>0</v>
      </c>
      <c r="I922" s="59">
        <v>0</v>
      </c>
      <c r="J922" s="59">
        <v>0</v>
      </c>
      <c r="K922" s="59">
        <v>0</v>
      </c>
      <c r="L922" s="59">
        <v>0</v>
      </c>
      <c r="M922" s="59">
        <v>0</v>
      </c>
      <c r="N922" s="59">
        <v>0</v>
      </c>
      <c r="O922" s="59">
        <v>0</v>
      </c>
      <c r="P922" s="59">
        <v>0</v>
      </c>
      <c r="Q922" s="59">
        <v>0</v>
      </c>
      <c r="R922" s="59">
        <v>0</v>
      </c>
      <c r="S922" s="90"/>
      <c r="T922" s="90"/>
      <c r="U922" s="91"/>
      <c r="V922" s="90"/>
      <c r="W922" s="90"/>
      <c r="X922" s="90"/>
    </row>
    <row r="923" spans="1:24" ht="13.2" x14ac:dyDescent="0.25">
      <c r="A923" s="59" t="s">
        <v>4836</v>
      </c>
      <c r="B923" s="59" t="s">
        <v>6266</v>
      </c>
      <c r="C923" s="59" t="s">
        <v>6276</v>
      </c>
      <c r="D923" s="59" t="s">
        <v>127</v>
      </c>
      <c r="E923" s="59">
        <v>0</v>
      </c>
      <c r="F923" s="59">
        <v>0</v>
      </c>
      <c r="G923" s="59">
        <v>0</v>
      </c>
      <c r="H923" s="59">
        <v>0</v>
      </c>
      <c r="I923" s="59">
        <v>0</v>
      </c>
      <c r="J923" s="59">
        <v>0</v>
      </c>
      <c r="K923" s="59">
        <v>0</v>
      </c>
      <c r="L923" s="59">
        <v>0</v>
      </c>
      <c r="M923" s="59">
        <v>0</v>
      </c>
      <c r="N923" s="59">
        <v>0</v>
      </c>
      <c r="O923" s="59">
        <v>0</v>
      </c>
      <c r="P923" s="59">
        <v>0</v>
      </c>
      <c r="Q923" s="59">
        <v>0</v>
      </c>
      <c r="R923" s="59">
        <v>0</v>
      </c>
      <c r="S923" s="90"/>
      <c r="T923" s="90"/>
      <c r="U923" s="91"/>
      <c r="V923" s="90"/>
      <c r="W923" s="90"/>
      <c r="X923" s="90"/>
    </row>
    <row r="924" spans="1:24" ht="13.2" x14ac:dyDescent="0.25">
      <c r="A924" s="59" t="s">
        <v>4837</v>
      </c>
      <c r="B924" s="59" t="s">
        <v>6266</v>
      </c>
      <c r="C924" s="59" t="s">
        <v>6277</v>
      </c>
      <c r="D924" s="59" t="s">
        <v>127</v>
      </c>
      <c r="E924" s="59">
        <v>0</v>
      </c>
      <c r="F924" s="59">
        <v>0</v>
      </c>
      <c r="G924" s="59">
        <v>0</v>
      </c>
      <c r="H924" s="59">
        <v>0</v>
      </c>
      <c r="I924" s="59">
        <v>0</v>
      </c>
      <c r="J924" s="59">
        <v>0</v>
      </c>
      <c r="K924" s="59">
        <v>0</v>
      </c>
      <c r="L924" s="59">
        <v>0</v>
      </c>
      <c r="M924" s="59">
        <v>0</v>
      </c>
      <c r="N924" s="59">
        <v>0</v>
      </c>
      <c r="O924" s="59">
        <v>0</v>
      </c>
      <c r="P924" s="59">
        <v>0</v>
      </c>
      <c r="Q924" s="59">
        <v>0</v>
      </c>
      <c r="R924" s="59">
        <v>0</v>
      </c>
      <c r="S924" s="90"/>
      <c r="T924" s="90"/>
      <c r="U924" s="91"/>
      <c r="V924" s="90"/>
      <c r="W924" s="90"/>
      <c r="X924" s="90"/>
    </row>
    <row r="925" spans="1:24" ht="13.2" x14ac:dyDescent="0.25">
      <c r="A925" s="59" t="s">
        <v>4838</v>
      </c>
      <c r="B925" s="59" t="s">
        <v>6266</v>
      </c>
      <c r="C925" s="59" t="s">
        <v>6278</v>
      </c>
      <c r="D925" s="59" t="s">
        <v>127</v>
      </c>
      <c r="E925" s="59">
        <v>0</v>
      </c>
      <c r="F925" s="59">
        <v>0</v>
      </c>
      <c r="G925" s="59">
        <v>0</v>
      </c>
      <c r="H925" s="59">
        <v>0</v>
      </c>
      <c r="I925" s="59">
        <v>0</v>
      </c>
      <c r="J925" s="59">
        <v>0</v>
      </c>
      <c r="K925" s="59">
        <v>0</v>
      </c>
      <c r="L925" s="59">
        <v>0</v>
      </c>
      <c r="M925" s="59">
        <v>0</v>
      </c>
      <c r="N925" s="59">
        <v>0</v>
      </c>
      <c r="O925" s="59">
        <v>0</v>
      </c>
      <c r="P925" s="59">
        <v>0</v>
      </c>
      <c r="Q925" s="59">
        <v>0</v>
      </c>
      <c r="R925" s="59">
        <v>0</v>
      </c>
      <c r="S925" s="90"/>
      <c r="T925" s="90"/>
      <c r="U925" s="91"/>
      <c r="V925" s="90"/>
      <c r="W925" s="90"/>
      <c r="X925" s="90"/>
    </row>
    <row r="926" spans="1:24" ht="13.2" x14ac:dyDescent="0.25">
      <c r="A926" s="59" t="s">
        <v>4839</v>
      </c>
      <c r="B926" s="59" t="s">
        <v>6266</v>
      </c>
      <c r="C926" s="59" t="s">
        <v>6279</v>
      </c>
      <c r="D926" s="59" t="s">
        <v>127</v>
      </c>
      <c r="E926" s="59">
        <v>12701</v>
      </c>
      <c r="F926" s="59">
        <v>12701</v>
      </c>
      <c r="G926" s="59">
        <v>12701</v>
      </c>
      <c r="H926" s="59">
        <v>12701</v>
      </c>
      <c r="I926" s="59">
        <v>12701</v>
      </c>
      <c r="J926" s="59">
        <v>12701</v>
      </c>
      <c r="K926" s="59">
        <v>12701</v>
      </c>
      <c r="L926" s="59">
        <v>12701</v>
      </c>
      <c r="M926" s="59">
        <v>12701</v>
      </c>
      <c r="N926" s="59">
        <v>12701</v>
      </c>
      <c r="O926" s="59">
        <v>12701</v>
      </c>
      <c r="P926" s="59">
        <v>12701</v>
      </c>
      <c r="Q926" s="59">
        <v>12701</v>
      </c>
      <c r="R926" s="59">
        <v>12700860</v>
      </c>
      <c r="S926" s="90"/>
      <c r="T926" s="90"/>
      <c r="U926" s="91"/>
      <c r="V926" s="90"/>
      <c r="W926" s="90"/>
      <c r="X926" s="90"/>
    </row>
    <row r="927" spans="1:24" ht="13.2" x14ac:dyDescent="0.25">
      <c r="A927" s="59" t="s">
        <v>4840</v>
      </c>
      <c r="B927" s="59" t="s">
        <v>6266</v>
      </c>
      <c r="C927" s="59" t="s">
        <v>6280</v>
      </c>
      <c r="D927" s="59" t="s">
        <v>127</v>
      </c>
      <c r="E927" s="59">
        <v>0</v>
      </c>
      <c r="F927" s="59">
        <v>0</v>
      </c>
      <c r="G927" s="59">
        <v>0</v>
      </c>
      <c r="H927" s="59">
        <v>0</v>
      </c>
      <c r="I927" s="59">
        <v>0</v>
      </c>
      <c r="J927" s="59">
        <v>0</v>
      </c>
      <c r="K927" s="59">
        <v>0</v>
      </c>
      <c r="L927" s="59">
        <v>0</v>
      </c>
      <c r="M927" s="59">
        <v>0</v>
      </c>
      <c r="N927" s="59">
        <v>0</v>
      </c>
      <c r="O927" s="59">
        <v>0</v>
      </c>
      <c r="P927" s="59">
        <v>0</v>
      </c>
      <c r="Q927" s="59">
        <v>0</v>
      </c>
      <c r="R927" s="59">
        <v>0</v>
      </c>
      <c r="S927" s="90"/>
      <c r="T927" s="90"/>
      <c r="U927" s="91"/>
      <c r="V927" s="90"/>
      <c r="W927" s="90"/>
      <c r="X927" s="90"/>
    </row>
    <row r="928" spans="1:24" ht="13.2" x14ac:dyDescent="0.25">
      <c r="A928" s="59" t="s">
        <v>4841</v>
      </c>
      <c r="B928" s="59" t="s">
        <v>6266</v>
      </c>
      <c r="C928" s="59" t="s">
        <v>6281</v>
      </c>
      <c r="D928" s="59" t="s">
        <v>127</v>
      </c>
      <c r="E928" s="59">
        <v>0</v>
      </c>
      <c r="F928" s="59">
        <v>0</v>
      </c>
      <c r="G928" s="59">
        <v>0</v>
      </c>
      <c r="H928" s="59">
        <v>0</v>
      </c>
      <c r="I928" s="59">
        <v>0</v>
      </c>
      <c r="J928" s="59">
        <v>0</v>
      </c>
      <c r="K928" s="59">
        <v>0</v>
      </c>
      <c r="L928" s="59">
        <v>0</v>
      </c>
      <c r="M928" s="59">
        <v>0</v>
      </c>
      <c r="N928" s="59">
        <v>0</v>
      </c>
      <c r="O928" s="59">
        <v>0</v>
      </c>
      <c r="P928" s="59">
        <v>0</v>
      </c>
      <c r="Q928" s="59">
        <v>0</v>
      </c>
      <c r="R928" s="59">
        <v>0</v>
      </c>
      <c r="S928" s="90"/>
      <c r="T928" s="90"/>
      <c r="U928" s="91"/>
      <c r="V928" s="90"/>
      <c r="W928" s="90"/>
      <c r="X928" s="90"/>
    </row>
    <row r="929" spans="1:24" ht="13.2" x14ac:dyDescent="0.25">
      <c r="A929" s="59" t="s">
        <v>4842</v>
      </c>
      <c r="B929" s="59" t="s">
        <v>6266</v>
      </c>
      <c r="C929" s="59" t="s">
        <v>6282</v>
      </c>
      <c r="D929" s="59" t="s">
        <v>127</v>
      </c>
      <c r="E929" s="59">
        <v>0</v>
      </c>
      <c r="F929" s="59">
        <v>0</v>
      </c>
      <c r="G929" s="59">
        <v>0</v>
      </c>
      <c r="H929" s="59">
        <v>0</v>
      </c>
      <c r="I929" s="59">
        <v>0</v>
      </c>
      <c r="J929" s="59">
        <v>0</v>
      </c>
      <c r="K929" s="59">
        <v>0</v>
      </c>
      <c r="L929" s="59">
        <v>0</v>
      </c>
      <c r="M929" s="59">
        <v>0</v>
      </c>
      <c r="N929" s="59">
        <v>0</v>
      </c>
      <c r="O929" s="59">
        <v>0</v>
      </c>
      <c r="P929" s="59">
        <v>0</v>
      </c>
      <c r="Q929" s="59">
        <v>0</v>
      </c>
      <c r="R929" s="59">
        <v>0</v>
      </c>
      <c r="S929" s="90"/>
      <c r="T929" s="90"/>
      <c r="U929" s="91"/>
      <c r="V929" s="90"/>
      <c r="W929" s="90"/>
      <c r="X929" s="90"/>
    </row>
    <row r="930" spans="1:24" ht="13.2" x14ac:dyDescent="0.25">
      <c r="A930" s="59" t="s">
        <v>4843</v>
      </c>
      <c r="B930" s="59" t="s">
        <v>6266</v>
      </c>
      <c r="C930" s="59" t="s">
        <v>6283</v>
      </c>
      <c r="D930" s="59" t="s">
        <v>127</v>
      </c>
      <c r="E930" s="59">
        <v>0</v>
      </c>
      <c r="F930" s="59">
        <v>0</v>
      </c>
      <c r="G930" s="59">
        <v>0</v>
      </c>
      <c r="H930" s="59">
        <v>0</v>
      </c>
      <c r="I930" s="59">
        <v>0</v>
      </c>
      <c r="J930" s="59">
        <v>0</v>
      </c>
      <c r="K930" s="59">
        <v>0</v>
      </c>
      <c r="L930" s="59">
        <v>0</v>
      </c>
      <c r="M930" s="59">
        <v>0</v>
      </c>
      <c r="N930" s="59">
        <v>0</v>
      </c>
      <c r="O930" s="59">
        <v>0</v>
      </c>
      <c r="P930" s="59">
        <v>0</v>
      </c>
      <c r="Q930" s="59">
        <v>0</v>
      </c>
      <c r="R930" s="59">
        <v>0</v>
      </c>
      <c r="S930" s="90"/>
      <c r="T930" s="90"/>
      <c r="U930" s="91"/>
      <c r="V930" s="90"/>
      <c r="W930" s="90"/>
      <c r="X930" s="90"/>
    </row>
    <row r="931" spans="1:24" ht="13.2" x14ac:dyDescent="0.25">
      <c r="A931" s="59" t="s">
        <v>4844</v>
      </c>
      <c r="B931" s="59" t="s">
        <v>6266</v>
      </c>
      <c r="C931" s="59" t="s">
        <v>6284</v>
      </c>
      <c r="D931" s="59" t="s">
        <v>127</v>
      </c>
      <c r="E931" s="59">
        <v>0</v>
      </c>
      <c r="F931" s="59">
        <v>0</v>
      </c>
      <c r="G931" s="59">
        <v>0</v>
      </c>
      <c r="H931" s="59">
        <v>0</v>
      </c>
      <c r="I931" s="59">
        <v>0</v>
      </c>
      <c r="J931" s="59">
        <v>0</v>
      </c>
      <c r="K931" s="59">
        <v>0</v>
      </c>
      <c r="L931" s="59">
        <v>0</v>
      </c>
      <c r="M931" s="59">
        <v>0</v>
      </c>
      <c r="N931" s="59">
        <v>0</v>
      </c>
      <c r="O931" s="59">
        <v>0</v>
      </c>
      <c r="P931" s="59">
        <v>0</v>
      </c>
      <c r="Q931" s="59">
        <v>0</v>
      </c>
      <c r="R931" s="59">
        <v>0</v>
      </c>
      <c r="S931" s="90"/>
      <c r="T931" s="90"/>
      <c r="U931" s="91"/>
      <c r="V931" s="90"/>
      <c r="W931" s="90"/>
      <c r="X931" s="90"/>
    </row>
    <row r="932" spans="1:24" ht="13.2" x14ac:dyDescent="0.25">
      <c r="A932" s="59" t="s">
        <v>4845</v>
      </c>
      <c r="B932" s="59" t="s">
        <v>6266</v>
      </c>
      <c r="C932" s="59" t="s">
        <v>6285</v>
      </c>
      <c r="D932" s="59" t="s">
        <v>127</v>
      </c>
      <c r="E932" s="59">
        <v>0</v>
      </c>
      <c r="F932" s="59">
        <v>0</v>
      </c>
      <c r="G932" s="59">
        <v>0</v>
      </c>
      <c r="H932" s="59">
        <v>0</v>
      </c>
      <c r="I932" s="59">
        <v>0</v>
      </c>
      <c r="J932" s="59">
        <v>0</v>
      </c>
      <c r="K932" s="59">
        <v>0</v>
      </c>
      <c r="L932" s="59">
        <v>0</v>
      </c>
      <c r="M932" s="59">
        <v>0</v>
      </c>
      <c r="N932" s="59">
        <v>0</v>
      </c>
      <c r="O932" s="59">
        <v>0</v>
      </c>
      <c r="P932" s="59">
        <v>0</v>
      </c>
      <c r="Q932" s="59">
        <v>0</v>
      </c>
      <c r="R932" s="59">
        <v>0</v>
      </c>
      <c r="S932" s="90"/>
      <c r="T932" s="90"/>
      <c r="U932" s="91"/>
      <c r="V932" s="90"/>
      <c r="W932" s="90"/>
      <c r="X932" s="90"/>
    </row>
    <row r="933" spans="1:24" ht="13.2" x14ac:dyDescent="0.25">
      <c r="A933" s="59" t="s">
        <v>4846</v>
      </c>
      <c r="B933" s="59" t="s">
        <v>6266</v>
      </c>
      <c r="C933" s="59" t="s">
        <v>6286</v>
      </c>
      <c r="D933" s="59" t="s">
        <v>127</v>
      </c>
      <c r="E933" s="59">
        <v>0</v>
      </c>
      <c r="F933" s="59">
        <v>0</v>
      </c>
      <c r="G933" s="59">
        <v>0</v>
      </c>
      <c r="H933" s="59">
        <v>0</v>
      </c>
      <c r="I933" s="59">
        <v>0</v>
      </c>
      <c r="J933" s="59">
        <v>0</v>
      </c>
      <c r="K933" s="59">
        <v>0</v>
      </c>
      <c r="L933" s="59">
        <v>0</v>
      </c>
      <c r="M933" s="59">
        <v>0</v>
      </c>
      <c r="N933" s="59">
        <v>0</v>
      </c>
      <c r="O933" s="59">
        <v>0</v>
      </c>
      <c r="P933" s="59">
        <v>0</v>
      </c>
      <c r="Q933" s="59">
        <v>0</v>
      </c>
      <c r="R933" s="59">
        <v>0</v>
      </c>
      <c r="S933" s="90"/>
      <c r="T933" s="90"/>
      <c r="U933" s="91"/>
      <c r="V933" s="90"/>
      <c r="W933" s="90"/>
      <c r="X933" s="90"/>
    </row>
    <row r="934" spans="1:24" ht="13.2" x14ac:dyDescent="0.25">
      <c r="A934" s="59" t="s">
        <v>4847</v>
      </c>
      <c r="B934" s="59" t="s">
        <v>6266</v>
      </c>
      <c r="C934" s="59" t="s">
        <v>6287</v>
      </c>
      <c r="D934" s="59" t="s">
        <v>127</v>
      </c>
      <c r="E934" s="59">
        <v>0</v>
      </c>
      <c r="F934" s="59">
        <v>0</v>
      </c>
      <c r="G934" s="59">
        <v>0</v>
      </c>
      <c r="H934" s="59">
        <v>0</v>
      </c>
      <c r="I934" s="59">
        <v>0</v>
      </c>
      <c r="J934" s="59">
        <v>0</v>
      </c>
      <c r="K934" s="59">
        <v>0</v>
      </c>
      <c r="L934" s="59">
        <v>0</v>
      </c>
      <c r="M934" s="59">
        <v>0</v>
      </c>
      <c r="N934" s="59">
        <v>0</v>
      </c>
      <c r="O934" s="59">
        <v>0</v>
      </c>
      <c r="P934" s="59">
        <v>0</v>
      </c>
      <c r="Q934" s="59">
        <v>0</v>
      </c>
      <c r="R934" s="59">
        <v>0</v>
      </c>
      <c r="S934" s="90"/>
      <c r="T934" s="90"/>
      <c r="U934" s="91"/>
      <c r="V934" s="90"/>
      <c r="W934" s="90"/>
      <c r="X934" s="90"/>
    </row>
    <row r="935" spans="1:24" ht="13.2" x14ac:dyDescent="0.25">
      <c r="A935" s="59" t="s">
        <v>4848</v>
      </c>
      <c r="B935" s="59" t="s">
        <v>6266</v>
      </c>
      <c r="C935" s="59" t="s">
        <v>6288</v>
      </c>
      <c r="D935" s="59" t="s">
        <v>127</v>
      </c>
      <c r="E935" s="59">
        <v>286</v>
      </c>
      <c r="F935" s="59">
        <v>286</v>
      </c>
      <c r="G935" s="59">
        <v>286</v>
      </c>
      <c r="H935" s="59">
        <v>286</v>
      </c>
      <c r="I935" s="59">
        <v>286</v>
      </c>
      <c r="J935" s="59">
        <v>286</v>
      </c>
      <c r="K935" s="59">
        <v>286</v>
      </c>
      <c r="L935" s="59">
        <v>286</v>
      </c>
      <c r="M935" s="59">
        <v>286</v>
      </c>
      <c r="N935" s="59">
        <v>286</v>
      </c>
      <c r="O935" s="59">
        <v>286</v>
      </c>
      <c r="P935" s="59">
        <v>286</v>
      </c>
      <c r="Q935" s="59">
        <v>286</v>
      </c>
      <c r="R935" s="59">
        <v>285560</v>
      </c>
      <c r="S935" s="90"/>
      <c r="T935" s="90"/>
      <c r="U935" s="91"/>
      <c r="V935" s="90"/>
      <c r="W935" s="90"/>
      <c r="X935" s="90"/>
    </row>
    <row r="936" spans="1:24" ht="13.2" x14ac:dyDescent="0.25">
      <c r="A936" s="59" t="s">
        <v>4849</v>
      </c>
      <c r="B936" s="59" t="s">
        <v>6266</v>
      </c>
      <c r="C936" s="59" t="s">
        <v>6289</v>
      </c>
      <c r="D936" s="59" t="s">
        <v>127</v>
      </c>
      <c r="E936" s="59">
        <v>0</v>
      </c>
      <c r="F936" s="59">
        <v>0</v>
      </c>
      <c r="G936" s="59">
        <v>0</v>
      </c>
      <c r="H936" s="59">
        <v>0</v>
      </c>
      <c r="I936" s="59">
        <v>0</v>
      </c>
      <c r="J936" s="59">
        <v>0</v>
      </c>
      <c r="K936" s="59">
        <v>0</v>
      </c>
      <c r="L936" s="59">
        <v>0</v>
      </c>
      <c r="M936" s="59">
        <v>0</v>
      </c>
      <c r="N936" s="59">
        <v>0</v>
      </c>
      <c r="O936" s="59">
        <v>0</v>
      </c>
      <c r="P936" s="59">
        <v>0</v>
      </c>
      <c r="Q936" s="59">
        <v>0</v>
      </c>
      <c r="R936" s="59">
        <v>0</v>
      </c>
      <c r="S936" s="90"/>
      <c r="T936" s="90"/>
      <c r="U936" s="91"/>
      <c r="V936" s="90"/>
      <c r="W936" s="90"/>
      <c r="X936" s="90"/>
    </row>
    <row r="937" spans="1:24" ht="13.2" x14ac:dyDescent="0.25">
      <c r="A937" s="59" t="s">
        <v>4850</v>
      </c>
      <c r="B937" s="59" t="s">
        <v>6266</v>
      </c>
      <c r="C937" s="59" t="s">
        <v>6290</v>
      </c>
      <c r="D937" s="59" t="s">
        <v>127</v>
      </c>
      <c r="E937" s="59">
        <v>5400</v>
      </c>
      <c r="F937" s="59">
        <v>5400</v>
      </c>
      <c r="G937" s="59">
        <v>5400</v>
      </c>
      <c r="H937" s="59">
        <v>5400</v>
      </c>
      <c r="I937" s="59">
        <v>5400</v>
      </c>
      <c r="J937" s="59">
        <v>5400</v>
      </c>
      <c r="K937" s="59">
        <v>5400</v>
      </c>
      <c r="L937" s="59">
        <v>5400</v>
      </c>
      <c r="M937" s="59">
        <v>5400</v>
      </c>
      <c r="N937" s="59">
        <v>5400</v>
      </c>
      <c r="O937" s="59">
        <v>5400</v>
      </c>
      <c r="P937" s="59">
        <v>5400</v>
      </c>
      <c r="Q937" s="59">
        <v>5400</v>
      </c>
      <c r="R937" s="59">
        <v>5400292</v>
      </c>
      <c r="S937" s="90"/>
      <c r="T937" s="90"/>
      <c r="U937" s="91"/>
      <c r="V937" s="90"/>
      <c r="W937" s="90"/>
      <c r="X937" s="90"/>
    </row>
    <row r="938" spans="1:24" ht="13.2" x14ac:dyDescent="0.25">
      <c r="A938" s="59" t="s">
        <v>4851</v>
      </c>
      <c r="B938" s="59" t="s">
        <v>6266</v>
      </c>
      <c r="C938" s="59" t="s">
        <v>6291</v>
      </c>
      <c r="D938" s="59" t="s">
        <v>127</v>
      </c>
      <c r="E938" s="59">
        <v>0</v>
      </c>
      <c r="F938" s="59">
        <v>0</v>
      </c>
      <c r="G938" s="59">
        <v>0</v>
      </c>
      <c r="H938" s="59">
        <v>0</v>
      </c>
      <c r="I938" s="59">
        <v>0</v>
      </c>
      <c r="J938" s="59">
        <v>0</v>
      </c>
      <c r="K938" s="59">
        <v>0</v>
      </c>
      <c r="L938" s="59">
        <v>0</v>
      </c>
      <c r="M938" s="59">
        <v>0</v>
      </c>
      <c r="N938" s="59">
        <v>0</v>
      </c>
      <c r="O938" s="59">
        <v>0</v>
      </c>
      <c r="P938" s="59">
        <v>0</v>
      </c>
      <c r="Q938" s="59">
        <v>0</v>
      </c>
      <c r="R938" s="59">
        <v>0</v>
      </c>
      <c r="S938" s="90"/>
      <c r="T938" s="90"/>
      <c r="U938" s="91"/>
      <c r="V938" s="90"/>
      <c r="W938" s="90"/>
      <c r="X938" s="90"/>
    </row>
    <row r="939" spans="1:24" ht="13.2" x14ac:dyDescent="0.25">
      <c r="A939" s="59" t="s">
        <v>4852</v>
      </c>
      <c r="B939" s="59" t="s">
        <v>6266</v>
      </c>
      <c r="C939" s="59" t="s">
        <v>6292</v>
      </c>
      <c r="D939" s="59" t="s">
        <v>127</v>
      </c>
      <c r="E939" s="59">
        <v>0</v>
      </c>
      <c r="F939" s="59">
        <v>0</v>
      </c>
      <c r="G939" s="59">
        <v>0</v>
      </c>
      <c r="H939" s="59">
        <v>0</v>
      </c>
      <c r="I939" s="59">
        <v>0</v>
      </c>
      <c r="J939" s="59">
        <v>0</v>
      </c>
      <c r="K939" s="59">
        <v>0</v>
      </c>
      <c r="L939" s="59">
        <v>0</v>
      </c>
      <c r="M939" s="59">
        <v>0</v>
      </c>
      <c r="N939" s="59">
        <v>0</v>
      </c>
      <c r="O939" s="59">
        <v>0</v>
      </c>
      <c r="P939" s="59">
        <v>0</v>
      </c>
      <c r="Q939" s="59">
        <v>0</v>
      </c>
      <c r="R939" s="59">
        <v>0</v>
      </c>
      <c r="S939" s="90"/>
      <c r="T939" s="90"/>
      <c r="U939" s="91"/>
      <c r="V939" s="90"/>
      <c r="W939" s="90"/>
      <c r="X939" s="90"/>
    </row>
    <row r="940" spans="1:24" ht="13.2" x14ac:dyDescent="0.25">
      <c r="A940" s="59" t="s">
        <v>4853</v>
      </c>
      <c r="B940" s="59" t="s">
        <v>6266</v>
      </c>
      <c r="C940" s="59" t="s">
        <v>6293</v>
      </c>
      <c r="D940" s="59" t="s">
        <v>127</v>
      </c>
      <c r="E940" s="59">
        <v>67010</v>
      </c>
      <c r="F940" s="59">
        <v>80590</v>
      </c>
      <c r="G940" s="59">
        <v>80619</v>
      </c>
      <c r="H940" s="59">
        <v>64518</v>
      </c>
      <c r="I940" s="59">
        <v>64557</v>
      </c>
      <c r="J940" s="59">
        <v>64560</v>
      </c>
      <c r="K940" s="59">
        <v>65501</v>
      </c>
      <c r="L940" s="59">
        <v>65505</v>
      </c>
      <c r="M940" s="59">
        <v>65509</v>
      </c>
      <c r="N940" s="59">
        <v>65509</v>
      </c>
      <c r="O940" s="59">
        <v>65510</v>
      </c>
      <c r="P940" s="59">
        <v>65510</v>
      </c>
      <c r="Q940" s="59">
        <v>69992</v>
      </c>
      <c r="R940" s="59">
        <v>68032641</v>
      </c>
      <c r="S940" s="90"/>
      <c r="T940" s="90"/>
      <c r="U940" s="91"/>
      <c r="V940" s="90"/>
      <c r="W940" s="90"/>
      <c r="X940" s="90"/>
    </row>
    <row r="941" spans="1:24" ht="13.2" x14ac:dyDescent="0.25">
      <c r="A941" s="59" t="s">
        <v>4854</v>
      </c>
      <c r="B941" s="59" t="s">
        <v>6266</v>
      </c>
      <c r="C941" s="59" t="s">
        <v>6294</v>
      </c>
      <c r="D941" s="59" t="s">
        <v>127</v>
      </c>
      <c r="E941" s="59">
        <v>0</v>
      </c>
      <c r="F941" s="59">
        <v>0</v>
      </c>
      <c r="G941" s="59">
        <v>0</v>
      </c>
      <c r="H941" s="59">
        <v>0</v>
      </c>
      <c r="I941" s="59">
        <v>0</v>
      </c>
      <c r="J941" s="59">
        <v>0</v>
      </c>
      <c r="K941" s="59">
        <v>0</v>
      </c>
      <c r="L941" s="59">
        <v>0</v>
      </c>
      <c r="M941" s="59">
        <v>0</v>
      </c>
      <c r="N941" s="59">
        <v>0</v>
      </c>
      <c r="O941" s="59">
        <v>0</v>
      </c>
      <c r="P941" s="59">
        <v>0</v>
      </c>
      <c r="Q941" s="59">
        <v>0</v>
      </c>
      <c r="R941" s="59">
        <v>0</v>
      </c>
      <c r="S941" s="90"/>
      <c r="T941" s="90"/>
      <c r="U941" s="91"/>
      <c r="V941" s="90"/>
      <c r="W941" s="90"/>
      <c r="X941" s="90"/>
    </row>
    <row r="942" spans="1:24" ht="13.2" x14ac:dyDescent="0.25">
      <c r="A942" s="59" t="s">
        <v>4855</v>
      </c>
      <c r="B942" s="59" t="s">
        <v>6295</v>
      </c>
      <c r="C942" s="59" t="s">
        <v>6296</v>
      </c>
      <c r="D942" s="59" t="s">
        <v>127</v>
      </c>
      <c r="E942" s="59">
        <v>34338</v>
      </c>
      <c r="F942" s="59">
        <v>32792</v>
      </c>
      <c r="G942" s="59">
        <v>33264</v>
      </c>
      <c r="H942" s="59">
        <v>33243</v>
      </c>
      <c r="I942" s="59">
        <v>33269</v>
      </c>
      <c r="J942" s="59">
        <v>33326</v>
      </c>
      <c r="K942" s="59">
        <v>33643</v>
      </c>
      <c r="L942" s="59">
        <v>33972</v>
      </c>
      <c r="M942" s="59">
        <v>33983</v>
      </c>
      <c r="N942" s="59">
        <v>33983</v>
      </c>
      <c r="O942" s="59">
        <v>34070</v>
      </c>
      <c r="P942" s="59">
        <v>34097</v>
      </c>
      <c r="Q942" s="59">
        <v>34072</v>
      </c>
      <c r="R942" s="59">
        <v>33653922</v>
      </c>
      <c r="S942" s="90"/>
      <c r="T942" s="90"/>
      <c r="U942" s="91"/>
      <c r="V942" s="90"/>
      <c r="W942" s="90"/>
      <c r="X942" s="90"/>
    </row>
    <row r="943" spans="1:24" ht="13.2" x14ac:dyDescent="0.25">
      <c r="A943" s="59" t="s">
        <v>4856</v>
      </c>
      <c r="B943" s="59" t="s">
        <v>6295</v>
      </c>
      <c r="C943" s="59" t="s">
        <v>6297</v>
      </c>
      <c r="D943" s="59" t="s">
        <v>127</v>
      </c>
      <c r="E943" s="59">
        <v>0</v>
      </c>
      <c r="F943" s="59">
        <v>0</v>
      </c>
      <c r="G943" s="59">
        <v>0</v>
      </c>
      <c r="H943" s="59">
        <v>0</v>
      </c>
      <c r="I943" s="59">
        <v>0</v>
      </c>
      <c r="J943" s="59">
        <v>0</v>
      </c>
      <c r="K943" s="59">
        <v>0</v>
      </c>
      <c r="L943" s="59">
        <v>0</v>
      </c>
      <c r="M943" s="59">
        <v>0</v>
      </c>
      <c r="N943" s="59">
        <v>0</v>
      </c>
      <c r="O943" s="59">
        <v>0</v>
      </c>
      <c r="P943" s="59">
        <v>0</v>
      </c>
      <c r="Q943" s="59">
        <v>0</v>
      </c>
      <c r="R943" s="59">
        <v>0</v>
      </c>
      <c r="S943" s="90"/>
      <c r="T943" s="90"/>
      <c r="U943" s="91"/>
      <c r="V943" s="90"/>
      <c r="W943" s="90"/>
      <c r="X943" s="90"/>
    </row>
    <row r="944" spans="1:24" ht="13.2" x14ac:dyDescent="0.25">
      <c r="A944" s="59" t="s">
        <v>4857</v>
      </c>
      <c r="B944" s="59" t="s">
        <v>6298</v>
      </c>
      <c r="C944" s="59" t="s">
        <v>6299</v>
      </c>
      <c r="D944" s="59" t="s">
        <v>127</v>
      </c>
      <c r="E944" s="59">
        <v>557</v>
      </c>
      <c r="F944" s="59">
        <v>557</v>
      </c>
      <c r="G944" s="59">
        <v>557</v>
      </c>
      <c r="H944" s="59">
        <v>557</v>
      </c>
      <c r="I944" s="59">
        <v>557</v>
      </c>
      <c r="J944" s="59">
        <v>557</v>
      </c>
      <c r="K944" s="59">
        <v>557</v>
      </c>
      <c r="L944" s="59">
        <v>557</v>
      </c>
      <c r="M944" s="59">
        <v>557</v>
      </c>
      <c r="N944" s="59">
        <v>557</v>
      </c>
      <c r="O944" s="59">
        <v>557</v>
      </c>
      <c r="P944" s="59">
        <v>557</v>
      </c>
      <c r="Q944" s="59">
        <v>557</v>
      </c>
      <c r="R944" s="59">
        <v>556599</v>
      </c>
      <c r="S944" s="90"/>
      <c r="T944" s="90"/>
      <c r="U944" s="91"/>
      <c r="V944" s="90"/>
      <c r="W944" s="90"/>
      <c r="X944" s="90"/>
    </row>
    <row r="945" spans="1:24" ht="13.2" x14ac:dyDescent="0.25">
      <c r="A945" s="59" t="s">
        <v>4858</v>
      </c>
      <c r="B945" s="59" t="s">
        <v>6298</v>
      </c>
      <c r="C945" s="59" t="s">
        <v>6300</v>
      </c>
      <c r="D945" s="59" t="s">
        <v>127</v>
      </c>
      <c r="E945" s="59">
        <v>0</v>
      </c>
      <c r="F945" s="59">
        <v>0</v>
      </c>
      <c r="G945" s="59">
        <v>0</v>
      </c>
      <c r="H945" s="59">
        <v>0</v>
      </c>
      <c r="I945" s="59">
        <v>0</v>
      </c>
      <c r="J945" s="59">
        <v>0</v>
      </c>
      <c r="K945" s="59">
        <v>0</v>
      </c>
      <c r="L945" s="59">
        <v>0</v>
      </c>
      <c r="M945" s="59">
        <v>0</v>
      </c>
      <c r="N945" s="59">
        <v>0</v>
      </c>
      <c r="O945" s="59">
        <v>0</v>
      </c>
      <c r="P945" s="59">
        <v>0</v>
      </c>
      <c r="Q945" s="59">
        <v>0</v>
      </c>
      <c r="R945" s="59">
        <v>0</v>
      </c>
      <c r="S945" s="90"/>
      <c r="T945" s="90"/>
      <c r="U945" s="91"/>
      <c r="V945" s="90"/>
      <c r="W945" s="90"/>
      <c r="X945" s="90"/>
    </row>
    <row r="946" spans="1:24" ht="13.2" x14ac:dyDescent="0.25">
      <c r="A946" s="59" t="s">
        <v>4859</v>
      </c>
      <c r="B946" s="59" t="s">
        <v>6298</v>
      </c>
      <c r="C946" s="59" t="s">
        <v>6269</v>
      </c>
      <c r="D946" s="59" t="s">
        <v>127</v>
      </c>
      <c r="E946" s="59">
        <v>6098</v>
      </c>
      <c r="F946" s="59">
        <v>6098</v>
      </c>
      <c r="G946" s="59">
        <v>6098</v>
      </c>
      <c r="H946" s="59">
        <v>6098</v>
      </c>
      <c r="I946" s="59">
        <v>6098</v>
      </c>
      <c r="J946" s="59">
        <v>6098</v>
      </c>
      <c r="K946" s="59">
        <v>6098</v>
      </c>
      <c r="L946" s="59">
        <v>6098</v>
      </c>
      <c r="M946" s="59">
        <v>6098</v>
      </c>
      <c r="N946" s="59">
        <v>6098</v>
      </c>
      <c r="O946" s="59">
        <v>6098</v>
      </c>
      <c r="P946" s="59">
        <v>6098</v>
      </c>
      <c r="Q946" s="59">
        <v>6098</v>
      </c>
      <c r="R946" s="59">
        <v>6097570</v>
      </c>
      <c r="S946" s="90"/>
      <c r="T946" s="90"/>
      <c r="U946" s="91"/>
      <c r="V946" s="90"/>
      <c r="W946" s="90"/>
      <c r="X946" s="90"/>
    </row>
    <row r="947" spans="1:24" ht="13.2" x14ac:dyDescent="0.25">
      <c r="A947" s="59" t="s">
        <v>4860</v>
      </c>
      <c r="B947" s="59" t="s">
        <v>6298</v>
      </c>
      <c r="C947" s="59" t="s">
        <v>6301</v>
      </c>
      <c r="D947" s="59" t="s">
        <v>127</v>
      </c>
      <c r="E947" s="59">
        <v>0</v>
      </c>
      <c r="F947" s="59">
        <v>0</v>
      </c>
      <c r="G947" s="59">
        <v>0</v>
      </c>
      <c r="H947" s="59">
        <v>0</v>
      </c>
      <c r="I947" s="59">
        <v>0</v>
      </c>
      <c r="J947" s="59">
        <v>0</v>
      </c>
      <c r="K947" s="59">
        <v>0</v>
      </c>
      <c r="L947" s="59">
        <v>0</v>
      </c>
      <c r="M947" s="59">
        <v>0</v>
      </c>
      <c r="N947" s="59">
        <v>0</v>
      </c>
      <c r="O947" s="59">
        <v>0</v>
      </c>
      <c r="P947" s="59">
        <v>0</v>
      </c>
      <c r="Q947" s="59">
        <v>0</v>
      </c>
      <c r="R947" s="59">
        <v>0</v>
      </c>
      <c r="S947" s="90"/>
      <c r="T947" s="90"/>
      <c r="U947" s="91"/>
      <c r="V947" s="90"/>
      <c r="W947" s="90"/>
      <c r="X947" s="90"/>
    </row>
    <row r="948" spans="1:24" ht="13.2" x14ac:dyDescent="0.25">
      <c r="A948" s="59" t="s">
        <v>4861</v>
      </c>
      <c r="B948" s="59" t="s">
        <v>6298</v>
      </c>
      <c r="C948" s="59" t="s">
        <v>6302</v>
      </c>
      <c r="D948" s="59" t="s">
        <v>127</v>
      </c>
      <c r="E948" s="59">
        <v>0</v>
      </c>
      <c r="F948" s="59">
        <v>0</v>
      </c>
      <c r="G948" s="59">
        <v>0</v>
      </c>
      <c r="H948" s="59">
        <v>0</v>
      </c>
      <c r="I948" s="59">
        <v>0</v>
      </c>
      <c r="J948" s="59">
        <v>0</v>
      </c>
      <c r="K948" s="59">
        <v>0</v>
      </c>
      <c r="L948" s="59">
        <v>0</v>
      </c>
      <c r="M948" s="59">
        <v>0</v>
      </c>
      <c r="N948" s="59">
        <v>0</v>
      </c>
      <c r="O948" s="59">
        <v>0</v>
      </c>
      <c r="P948" s="59">
        <v>0</v>
      </c>
      <c r="Q948" s="59">
        <v>0</v>
      </c>
      <c r="R948" s="59">
        <v>0</v>
      </c>
      <c r="S948" s="90"/>
      <c r="T948" s="90"/>
      <c r="U948" s="91"/>
      <c r="V948" s="90"/>
      <c r="W948" s="90"/>
      <c r="X948" s="90"/>
    </row>
    <row r="949" spans="1:24" ht="13.2" x14ac:dyDescent="0.25">
      <c r="A949" s="59" t="s">
        <v>4862</v>
      </c>
      <c r="B949" s="59" t="s">
        <v>6298</v>
      </c>
      <c r="C949" s="59" t="s">
        <v>6303</v>
      </c>
      <c r="D949" s="59" t="s">
        <v>127</v>
      </c>
      <c r="E949" s="59">
        <v>0</v>
      </c>
      <c r="F949" s="59">
        <v>0</v>
      </c>
      <c r="G949" s="59">
        <v>0</v>
      </c>
      <c r="H949" s="59">
        <v>0</v>
      </c>
      <c r="I949" s="59">
        <v>0</v>
      </c>
      <c r="J949" s="59">
        <v>0</v>
      </c>
      <c r="K949" s="59">
        <v>0</v>
      </c>
      <c r="L949" s="59">
        <v>0</v>
      </c>
      <c r="M949" s="59">
        <v>0</v>
      </c>
      <c r="N949" s="59">
        <v>0</v>
      </c>
      <c r="O949" s="59">
        <v>0</v>
      </c>
      <c r="P949" s="59">
        <v>0</v>
      </c>
      <c r="Q949" s="59">
        <v>0</v>
      </c>
      <c r="R949" s="59">
        <v>0</v>
      </c>
      <c r="S949" s="90"/>
      <c r="T949" s="90"/>
      <c r="U949" s="91"/>
      <c r="V949" s="90"/>
      <c r="W949" s="90"/>
      <c r="X949" s="90"/>
    </row>
    <row r="950" spans="1:24" ht="13.2" x14ac:dyDescent="0.25">
      <c r="A950" s="59" t="s">
        <v>4863</v>
      </c>
      <c r="B950" s="59" t="s">
        <v>6298</v>
      </c>
      <c r="C950" s="59" t="s">
        <v>6304</v>
      </c>
      <c r="D950" s="59" t="s">
        <v>127</v>
      </c>
      <c r="E950" s="59">
        <v>0</v>
      </c>
      <c r="F950" s="59">
        <v>0</v>
      </c>
      <c r="G950" s="59">
        <v>0</v>
      </c>
      <c r="H950" s="59">
        <v>0</v>
      </c>
      <c r="I950" s="59">
        <v>0</v>
      </c>
      <c r="J950" s="59">
        <v>0</v>
      </c>
      <c r="K950" s="59">
        <v>0</v>
      </c>
      <c r="L950" s="59">
        <v>0</v>
      </c>
      <c r="M950" s="59">
        <v>0</v>
      </c>
      <c r="N950" s="59">
        <v>0</v>
      </c>
      <c r="O950" s="59">
        <v>0</v>
      </c>
      <c r="P950" s="59">
        <v>0</v>
      </c>
      <c r="Q950" s="59">
        <v>0</v>
      </c>
      <c r="R950" s="59">
        <v>0</v>
      </c>
      <c r="S950" s="90"/>
      <c r="T950" s="90"/>
      <c r="U950" s="91"/>
      <c r="V950" s="90"/>
      <c r="W950" s="90"/>
      <c r="X950" s="90"/>
    </row>
    <row r="951" spans="1:24" ht="13.2" x14ac:dyDescent="0.25">
      <c r="A951" s="59" t="s">
        <v>4864</v>
      </c>
      <c r="B951" s="59" t="s">
        <v>6298</v>
      </c>
      <c r="C951" s="59" t="s">
        <v>6305</v>
      </c>
      <c r="D951" s="59" t="s">
        <v>127</v>
      </c>
      <c r="E951" s="59">
        <v>0</v>
      </c>
      <c r="F951" s="59">
        <v>0</v>
      </c>
      <c r="G951" s="59">
        <v>0</v>
      </c>
      <c r="H951" s="59">
        <v>0</v>
      </c>
      <c r="I951" s="59">
        <v>0</v>
      </c>
      <c r="J951" s="59">
        <v>0</v>
      </c>
      <c r="K951" s="59">
        <v>0</v>
      </c>
      <c r="L951" s="59">
        <v>0</v>
      </c>
      <c r="M951" s="59">
        <v>0</v>
      </c>
      <c r="N951" s="59">
        <v>0</v>
      </c>
      <c r="O951" s="59">
        <v>0</v>
      </c>
      <c r="P951" s="59">
        <v>0</v>
      </c>
      <c r="Q951" s="59">
        <v>0</v>
      </c>
      <c r="R951" s="59">
        <v>0</v>
      </c>
      <c r="S951" s="90"/>
      <c r="T951" s="90"/>
      <c r="U951" s="91"/>
      <c r="V951" s="90"/>
      <c r="W951" s="90"/>
      <c r="X951" s="90"/>
    </row>
    <row r="952" spans="1:24" ht="13.2" x14ac:dyDescent="0.25">
      <c r="A952" s="59" t="s">
        <v>4865</v>
      </c>
      <c r="B952" s="59" t="s">
        <v>6298</v>
      </c>
      <c r="C952" s="59" t="s">
        <v>6306</v>
      </c>
      <c r="D952" s="59" t="s">
        <v>127</v>
      </c>
      <c r="E952" s="59">
        <v>0</v>
      </c>
      <c r="F952" s="59">
        <v>0</v>
      </c>
      <c r="G952" s="59">
        <v>0</v>
      </c>
      <c r="H952" s="59">
        <v>0</v>
      </c>
      <c r="I952" s="59">
        <v>0</v>
      </c>
      <c r="J952" s="59">
        <v>0</v>
      </c>
      <c r="K952" s="59">
        <v>0</v>
      </c>
      <c r="L952" s="59">
        <v>0</v>
      </c>
      <c r="M952" s="59">
        <v>0</v>
      </c>
      <c r="N952" s="59">
        <v>0</v>
      </c>
      <c r="O952" s="59">
        <v>0</v>
      </c>
      <c r="P952" s="59">
        <v>0</v>
      </c>
      <c r="Q952" s="59">
        <v>0</v>
      </c>
      <c r="R952" s="59">
        <v>0</v>
      </c>
      <c r="S952" s="90"/>
      <c r="T952" s="90"/>
      <c r="U952" s="91"/>
      <c r="V952" s="90"/>
      <c r="W952" s="90"/>
      <c r="X952" s="90"/>
    </row>
    <row r="953" spans="1:24" ht="13.2" x14ac:dyDescent="0.25">
      <c r="A953" s="59" t="s">
        <v>4866</v>
      </c>
      <c r="B953" s="59" t="s">
        <v>6298</v>
      </c>
      <c r="C953" s="59" t="s">
        <v>6307</v>
      </c>
      <c r="D953" s="59" t="s">
        <v>127</v>
      </c>
      <c r="E953" s="59">
        <v>0</v>
      </c>
      <c r="F953" s="59">
        <v>0</v>
      </c>
      <c r="G953" s="59">
        <v>0</v>
      </c>
      <c r="H953" s="59">
        <v>0</v>
      </c>
      <c r="I953" s="59">
        <v>0</v>
      </c>
      <c r="J953" s="59">
        <v>0</v>
      </c>
      <c r="K953" s="59">
        <v>0</v>
      </c>
      <c r="L953" s="59">
        <v>0</v>
      </c>
      <c r="M953" s="59">
        <v>0</v>
      </c>
      <c r="N953" s="59">
        <v>0</v>
      </c>
      <c r="O953" s="59">
        <v>0</v>
      </c>
      <c r="P953" s="59">
        <v>0</v>
      </c>
      <c r="Q953" s="59">
        <v>0</v>
      </c>
      <c r="R953" s="59">
        <v>0</v>
      </c>
      <c r="S953" s="90"/>
      <c r="T953" s="90"/>
      <c r="U953" s="91"/>
      <c r="V953" s="90"/>
      <c r="W953" s="90"/>
      <c r="X953" s="90"/>
    </row>
    <row r="954" spans="1:24" ht="13.2" x14ac:dyDescent="0.25">
      <c r="A954" s="59" t="s">
        <v>4867</v>
      </c>
      <c r="B954" s="59" t="s">
        <v>6298</v>
      </c>
      <c r="C954" s="59" t="s">
        <v>6281</v>
      </c>
      <c r="D954" s="59" t="s">
        <v>127</v>
      </c>
      <c r="E954" s="59">
        <v>0</v>
      </c>
      <c r="F954" s="59">
        <v>0</v>
      </c>
      <c r="G954" s="59">
        <v>0</v>
      </c>
      <c r="H954" s="59">
        <v>0</v>
      </c>
      <c r="I954" s="59">
        <v>0</v>
      </c>
      <c r="J954" s="59">
        <v>0</v>
      </c>
      <c r="K954" s="59">
        <v>0</v>
      </c>
      <c r="L954" s="59">
        <v>0</v>
      </c>
      <c r="M954" s="59">
        <v>0</v>
      </c>
      <c r="N954" s="59">
        <v>0</v>
      </c>
      <c r="O954" s="59">
        <v>0</v>
      </c>
      <c r="P954" s="59">
        <v>0</v>
      </c>
      <c r="Q954" s="59">
        <v>0</v>
      </c>
      <c r="R954" s="59">
        <v>0</v>
      </c>
      <c r="S954" s="90"/>
      <c r="T954" s="90"/>
      <c r="U954" s="91"/>
      <c r="V954" s="90"/>
      <c r="W954" s="90"/>
      <c r="X954" s="90"/>
    </row>
    <row r="955" spans="1:24" ht="13.2" x14ac:dyDescent="0.25">
      <c r="A955" s="59" t="s">
        <v>4868</v>
      </c>
      <c r="B955" s="59" t="s">
        <v>6298</v>
      </c>
      <c r="C955" s="59" t="s">
        <v>6283</v>
      </c>
      <c r="D955" s="59" t="s">
        <v>127</v>
      </c>
      <c r="E955" s="59">
        <v>0</v>
      </c>
      <c r="F955" s="59">
        <v>0</v>
      </c>
      <c r="G955" s="59">
        <v>0</v>
      </c>
      <c r="H955" s="59">
        <v>0</v>
      </c>
      <c r="I955" s="59">
        <v>0</v>
      </c>
      <c r="J955" s="59">
        <v>0</v>
      </c>
      <c r="K955" s="59">
        <v>0</v>
      </c>
      <c r="L955" s="59">
        <v>0</v>
      </c>
      <c r="M955" s="59">
        <v>0</v>
      </c>
      <c r="N955" s="59">
        <v>0</v>
      </c>
      <c r="O955" s="59">
        <v>0</v>
      </c>
      <c r="P955" s="59">
        <v>0</v>
      </c>
      <c r="Q955" s="59">
        <v>0</v>
      </c>
      <c r="R955" s="59">
        <v>0</v>
      </c>
      <c r="S955" s="90"/>
      <c r="T955" s="90"/>
      <c r="U955" s="91"/>
      <c r="V955" s="90"/>
      <c r="W955" s="90"/>
      <c r="X955" s="90"/>
    </row>
    <row r="956" spans="1:24" ht="13.2" x14ac:dyDescent="0.25">
      <c r="A956" s="59" t="s">
        <v>4869</v>
      </c>
      <c r="B956" s="59" t="s">
        <v>6298</v>
      </c>
      <c r="C956" s="59" t="s">
        <v>6308</v>
      </c>
      <c r="D956" s="59" t="s">
        <v>127</v>
      </c>
      <c r="E956" s="59">
        <v>0</v>
      </c>
      <c r="F956" s="59">
        <v>0</v>
      </c>
      <c r="G956" s="59">
        <v>0</v>
      </c>
      <c r="H956" s="59">
        <v>0</v>
      </c>
      <c r="I956" s="59">
        <v>0</v>
      </c>
      <c r="J956" s="59">
        <v>0</v>
      </c>
      <c r="K956" s="59">
        <v>0</v>
      </c>
      <c r="L956" s="59">
        <v>0</v>
      </c>
      <c r="M956" s="59">
        <v>0</v>
      </c>
      <c r="N956" s="59">
        <v>0</v>
      </c>
      <c r="O956" s="59">
        <v>0</v>
      </c>
      <c r="P956" s="59">
        <v>0</v>
      </c>
      <c r="Q956" s="59">
        <v>0</v>
      </c>
      <c r="R956" s="59">
        <v>0</v>
      </c>
      <c r="S956" s="90"/>
      <c r="T956" s="90"/>
      <c r="U956" s="91"/>
      <c r="V956" s="90"/>
      <c r="W956" s="90"/>
      <c r="X956" s="90"/>
    </row>
    <row r="957" spans="1:24" ht="13.2" x14ac:dyDescent="0.25">
      <c r="A957" s="59" t="s">
        <v>4870</v>
      </c>
      <c r="B957" s="59" t="s">
        <v>6298</v>
      </c>
      <c r="C957" s="59" t="s">
        <v>6309</v>
      </c>
      <c r="D957" s="59" t="s">
        <v>127</v>
      </c>
      <c r="E957" s="59">
        <v>0</v>
      </c>
      <c r="F957" s="59">
        <v>0</v>
      </c>
      <c r="G957" s="59">
        <v>0</v>
      </c>
      <c r="H957" s="59">
        <v>0</v>
      </c>
      <c r="I957" s="59">
        <v>0</v>
      </c>
      <c r="J957" s="59">
        <v>0</v>
      </c>
      <c r="K957" s="59">
        <v>0</v>
      </c>
      <c r="L957" s="59">
        <v>0</v>
      </c>
      <c r="M957" s="59">
        <v>0</v>
      </c>
      <c r="N957" s="59">
        <v>0</v>
      </c>
      <c r="O957" s="59">
        <v>0</v>
      </c>
      <c r="P957" s="59">
        <v>0</v>
      </c>
      <c r="Q957" s="59">
        <v>0</v>
      </c>
      <c r="R957" s="59">
        <v>0</v>
      </c>
      <c r="S957" s="90"/>
      <c r="T957" s="90"/>
      <c r="U957" s="91"/>
      <c r="V957" s="90"/>
      <c r="W957" s="90"/>
      <c r="X957" s="90"/>
    </row>
    <row r="958" spans="1:24" ht="13.2" x14ac:dyDescent="0.25">
      <c r="A958" s="59" t="s">
        <v>4871</v>
      </c>
      <c r="B958" s="59" t="s">
        <v>6298</v>
      </c>
      <c r="C958" s="59" t="s">
        <v>6310</v>
      </c>
      <c r="D958" s="59" t="s">
        <v>127</v>
      </c>
      <c r="E958" s="59">
        <v>0</v>
      </c>
      <c r="F958" s="59">
        <v>0</v>
      </c>
      <c r="G958" s="59">
        <v>0</v>
      </c>
      <c r="H958" s="59">
        <v>0</v>
      </c>
      <c r="I958" s="59">
        <v>0</v>
      </c>
      <c r="J958" s="59">
        <v>0</v>
      </c>
      <c r="K958" s="59">
        <v>0</v>
      </c>
      <c r="L958" s="59">
        <v>0</v>
      </c>
      <c r="M958" s="59">
        <v>0</v>
      </c>
      <c r="N958" s="59">
        <v>0</v>
      </c>
      <c r="O958" s="59">
        <v>0</v>
      </c>
      <c r="P958" s="59">
        <v>0</v>
      </c>
      <c r="Q958" s="59">
        <v>0</v>
      </c>
      <c r="R958" s="59">
        <v>0</v>
      </c>
      <c r="S958" s="90"/>
      <c r="T958" s="90"/>
      <c r="U958" s="91"/>
      <c r="V958" s="90"/>
      <c r="W958" s="90"/>
      <c r="X958" s="90"/>
    </row>
    <row r="959" spans="1:24" ht="13.2" x14ac:dyDescent="0.25">
      <c r="A959" s="59" t="s">
        <v>4872</v>
      </c>
      <c r="B959" s="59" t="s">
        <v>6298</v>
      </c>
      <c r="C959" s="59" t="s">
        <v>6311</v>
      </c>
      <c r="D959" s="59" t="s">
        <v>127</v>
      </c>
      <c r="E959" s="59">
        <v>683</v>
      </c>
      <c r="F959" s="59">
        <v>683</v>
      </c>
      <c r="G959" s="59">
        <v>683</v>
      </c>
      <c r="H959" s="59">
        <v>683</v>
      </c>
      <c r="I959" s="59">
        <v>683</v>
      </c>
      <c r="J959" s="59">
        <v>683</v>
      </c>
      <c r="K959" s="59">
        <v>683</v>
      </c>
      <c r="L959" s="59">
        <v>683</v>
      </c>
      <c r="M959" s="59">
        <v>683</v>
      </c>
      <c r="N959" s="59">
        <v>683</v>
      </c>
      <c r="O959" s="59">
        <v>683</v>
      </c>
      <c r="P959" s="59">
        <v>683</v>
      </c>
      <c r="Q959" s="59">
        <v>683</v>
      </c>
      <c r="R959" s="59">
        <v>683462</v>
      </c>
      <c r="S959" s="90"/>
      <c r="T959" s="90"/>
      <c r="U959" s="91"/>
      <c r="V959" s="90"/>
      <c r="W959" s="90"/>
      <c r="X959" s="90"/>
    </row>
    <row r="960" spans="1:24" ht="13.2" x14ac:dyDescent="0.25">
      <c r="A960" s="59" t="s">
        <v>4873</v>
      </c>
      <c r="B960" s="59" t="s">
        <v>6298</v>
      </c>
      <c r="C960" s="59" t="s">
        <v>6312</v>
      </c>
      <c r="D960" s="59" t="s">
        <v>127</v>
      </c>
      <c r="E960" s="59">
        <v>0</v>
      </c>
      <c r="F960" s="59">
        <v>0</v>
      </c>
      <c r="G960" s="59">
        <v>0</v>
      </c>
      <c r="H960" s="59">
        <v>0</v>
      </c>
      <c r="I960" s="59">
        <v>0</v>
      </c>
      <c r="J960" s="59">
        <v>0</v>
      </c>
      <c r="K960" s="59">
        <v>0</v>
      </c>
      <c r="L960" s="59">
        <v>0</v>
      </c>
      <c r="M960" s="59">
        <v>0</v>
      </c>
      <c r="N960" s="59">
        <v>0</v>
      </c>
      <c r="O960" s="59">
        <v>0</v>
      </c>
      <c r="P960" s="59">
        <v>0</v>
      </c>
      <c r="Q960" s="59">
        <v>0</v>
      </c>
      <c r="R960" s="59">
        <v>0</v>
      </c>
      <c r="S960" s="90"/>
      <c r="T960" s="90"/>
      <c r="U960" s="91"/>
      <c r="V960" s="90"/>
      <c r="W960" s="90"/>
      <c r="X960" s="90"/>
    </row>
    <row r="961" spans="1:24" ht="13.2" x14ac:dyDescent="0.25">
      <c r="A961" s="59" t="s">
        <v>4874</v>
      </c>
      <c r="B961" s="59" t="s">
        <v>6298</v>
      </c>
      <c r="C961" s="59" t="s">
        <v>6296</v>
      </c>
      <c r="D961" s="59" t="s">
        <v>127</v>
      </c>
      <c r="E961" s="59">
        <v>124993</v>
      </c>
      <c r="F961" s="59">
        <v>125251</v>
      </c>
      <c r="G961" s="59">
        <v>125257</v>
      </c>
      <c r="H961" s="59">
        <v>125270</v>
      </c>
      <c r="I961" s="59">
        <v>125278</v>
      </c>
      <c r="J961" s="59">
        <v>125279</v>
      </c>
      <c r="K961" s="59">
        <v>125280</v>
      </c>
      <c r="L961" s="59">
        <v>125280</v>
      </c>
      <c r="M961" s="59">
        <v>125280</v>
      </c>
      <c r="N961" s="59">
        <v>125280</v>
      </c>
      <c r="O961" s="59">
        <v>125280</v>
      </c>
      <c r="P961" s="59">
        <v>125280</v>
      </c>
      <c r="Q961" s="59">
        <v>125280</v>
      </c>
      <c r="R961" s="59">
        <v>125262579</v>
      </c>
      <c r="S961" s="90"/>
      <c r="T961" s="90"/>
      <c r="U961" s="91"/>
      <c r="V961" s="90"/>
      <c r="W961" s="90"/>
      <c r="X961" s="90"/>
    </row>
    <row r="962" spans="1:24" ht="13.2" x14ac:dyDescent="0.25">
      <c r="A962" s="59" t="s">
        <v>4875</v>
      </c>
      <c r="B962" s="59" t="s">
        <v>6298</v>
      </c>
      <c r="C962" s="59" t="s">
        <v>6297</v>
      </c>
      <c r="D962" s="59" t="s">
        <v>127</v>
      </c>
      <c r="E962" s="59">
        <v>0</v>
      </c>
      <c r="F962" s="59">
        <v>0</v>
      </c>
      <c r="G962" s="59">
        <v>0</v>
      </c>
      <c r="H962" s="59">
        <v>0</v>
      </c>
      <c r="I962" s="59">
        <v>0</v>
      </c>
      <c r="J962" s="59">
        <v>0</v>
      </c>
      <c r="K962" s="59">
        <v>0</v>
      </c>
      <c r="L962" s="59">
        <v>0</v>
      </c>
      <c r="M962" s="59">
        <v>0</v>
      </c>
      <c r="N962" s="59">
        <v>0</v>
      </c>
      <c r="O962" s="59">
        <v>0</v>
      </c>
      <c r="P962" s="59">
        <v>0</v>
      </c>
      <c r="Q962" s="59">
        <v>0</v>
      </c>
      <c r="R962" s="59">
        <v>0</v>
      </c>
      <c r="S962" s="90"/>
      <c r="T962" s="90"/>
      <c r="U962" s="91"/>
      <c r="V962" s="90"/>
      <c r="W962" s="90"/>
      <c r="X962" s="90"/>
    </row>
    <row r="963" spans="1:24" ht="13.2" x14ac:dyDescent="0.25">
      <c r="A963" s="59" t="s">
        <v>4876</v>
      </c>
      <c r="B963" s="59" t="s">
        <v>6298</v>
      </c>
      <c r="C963" s="59" t="s">
        <v>6313</v>
      </c>
      <c r="D963" s="59" t="s">
        <v>127</v>
      </c>
      <c r="E963" s="59">
        <v>0</v>
      </c>
      <c r="F963" s="59">
        <v>0</v>
      </c>
      <c r="G963" s="59">
        <v>0</v>
      </c>
      <c r="H963" s="59">
        <v>0</v>
      </c>
      <c r="I963" s="59">
        <v>0</v>
      </c>
      <c r="J963" s="59">
        <v>0</v>
      </c>
      <c r="K963" s="59">
        <v>0</v>
      </c>
      <c r="L963" s="59">
        <v>0</v>
      </c>
      <c r="M963" s="59">
        <v>0</v>
      </c>
      <c r="N963" s="59">
        <v>0</v>
      </c>
      <c r="O963" s="59">
        <v>0</v>
      </c>
      <c r="P963" s="59">
        <v>0</v>
      </c>
      <c r="Q963" s="59">
        <v>0</v>
      </c>
      <c r="R963" s="59">
        <v>0</v>
      </c>
      <c r="S963" s="90"/>
      <c r="T963" s="90"/>
      <c r="U963" s="91"/>
      <c r="V963" s="90"/>
      <c r="W963" s="90"/>
      <c r="X963" s="90"/>
    </row>
    <row r="964" spans="1:24" ht="13.2" x14ac:dyDescent="0.25">
      <c r="A964" s="59" t="s">
        <v>4877</v>
      </c>
      <c r="B964" s="59" t="s">
        <v>6314</v>
      </c>
      <c r="C964" s="59" t="s">
        <v>6315</v>
      </c>
      <c r="D964" s="59" t="s">
        <v>127</v>
      </c>
      <c r="E964" s="59">
        <v>254</v>
      </c>
      <c r="F964" s="59">
        <v>254</v>
      </c>
      <c r="G964" s="59">
        <v>254</v>
      </c>
      <c r="H964" s="59">
        <v>254</v>
      </c>
      <c r="I964" s="59">
        <v>254</v>
      </c>
      <c r="J964" s="59">
        <v>254</v>
      </c>
      <c r="K964" s="59">
        <v>254</v>
      </c>
      <c r="L964" s="59">
        <v>254</v>
      </c>
      <c r="M964" s="59">
        <v>254</v>
      </c>
      <c r="N964" s="59">
        <v>254</v>
      </c>
      <c r="O964" s="59">
        <v>254</v>
      </c>
      <c r="P964" s="59">
        <v>254</v>
      </c>
      <c r="Q964" s="59">
        <v>254</v>
      </c>
      <c r="R964" s="59">
        <v>254414</v>
      </c>
      <c r="S964" s="90"/>
      <c r="T964" s="90"/>
      <c r="U964" s="91"/>
      <c r="V964" s="90"/>
      <c r="W964" s="90"/>
      <c r="X964" s="90"/>
    </row>
    <row r="965" spans="1:24" ht="13.2" x14ac:dyDescent="0.25">
      <c r="A965" s="59" t="s">
        <v>4878</v>
      </c>
      <c r="B965" s="59" t="s">
        <v>6314</v>
      </c>
      <c r="C965" s="59" t="s">
        <v>6316</v>
      </c>
      <c r="D965" s="59" t="s">
        <v>127</v>
      </c>
      <c r="E965" s="59">
        <v>269</v>
      </c>
      <c r="F965" s="59">
        <v>269</v>
      </c>
      <c r="G965" s="59">
        <v>269</v>
      </c>
      <c r="H965" s="59">
        <v>269</v>
      </c>
      <c r="I965" s="59">
        <v>269</v>
      </c>
      <c r="J965" s="59">
        <v>269</v>
      </c>
      <c r="K965" s="59">
        <v>269</v>
      </c>
      <c r="L965" s="59">
        <v>269</v>
      </c>
      <c r="M965" s="59">
        <v>269</v>
      </c>
      <c r="N965" s="59">
        <v>269</v>
      </c>
      <c r="O965" s="59">
        <v>269</v>
      </c>
      <c r="P965" s="59">
        <v>269</v>
      </c>
      <c r="Q965" s="59">
        <v>269</v>
      </c>
      <c r="R965" s="59">
        <v>268533</v>
      </c>
      <c r="S965" s="90"/>
      <c r="T965" s="90"/>
      <c r="U965" s="91"/>
      <c r="V965" s="90"/>
      <c r="W965" s="90"/>
      <c r="X965" s="90"/>
    </row>
    <row r="966" spans="1:24" ht="13.2" x14ac:dyDescent="0.25">
      <c r="A966" s="59" t="s">
        <v>4879</v>
      </c>
      <c r="B966" s="59" t="s">
        <v>6314</v>
      </c>
      <c r="C966" s="59" t="s">
        <v>6317</v>
      </c>
      <c r="D966" s="59" t="s">
        <v>127</v>
      </c>
      <c r="E966" s="59">
        <v>0</v>
      </c>
      <c r="F966" s="59">
        <v>0</v>
      </c>
      <c r="G966" s="59">
        <v>0</v>
      </c>
      <c r="H966" s="59">
        <v>0</v>
      </c>
      <c r="I966" s="59">
        <v>0</v>
      </c>
      <c r="J966" s="59">
        <v>0</v>
      </c>
      <c r="K966" s="59">
        <v>0</v>
      </c>
      <c r="L966" s="59">
        <v>0</v>
      </c>
      <c r="M966" s="59">
        <v>0</v>
      </c>
      <c r="N966" s="59">
        <v>0</v>
      </c>
      <c r="O966" s="59">
        <v>0</v>
      </c>
      <c r="P966" s="59">
        <v>0</v>
      </c>
      <c r="Q966" s="59">
        <v>0</v>
      </c>
      <c r="R966" s="59">
        <v>0</v>
      </c>
      <c r="S966" s="90"/>
      <c r="T966" s="90"/>
      <c r="U966" s="91"/>
      <c r="V966" s="90"/>
      <c r="W966" s="90"/>
      <c r="X966" s="90"/>
    </row>
    <row r="967" spans="1:24" ht="13.2" x14ac:dyDescent="0.25">
      <c r="A967" s="59" t="s">
        <v>4880</v>
      </c>
      <c r="B967" s="59" t="s">
        <v>6314</v>
      </c>
      <c r="C967" s="59" t="s">
        <v>6318</v>
      </c>
      <c r="D967" s="59" t="s">
        <v>127</v>
      </c>
      <c r="E967" s="59">
        <v>0</v>
      </c>
      <c r="F967" s="59">
        <v>0</v>
      </c>
      <c r="G967" s="59">
        <v>0</v>
      </c>
      <c r="H967" s="59">
        <v>0</v>
      </c>
      <c r="I967" s="59">
        <v>0</v>
      </c>
      <c r="J967" s="59">
        <v>0</v>
      </c>
      <c r="K967" s="59">
        <v>0</v>
      </c>
      <c r="L967" s="59">
        <v>0</v>
      </c>
      <c r="M967" s="59">
        <v>0</v>
      </c>
      <c r="N967" s="59">
        <v>0</v>
      </c>
      <c r="O967" s="59">
        <v>0</v>
      </c>
      <c r="P967" s="59">
        <v>0</v>
      </c>
      <c r="Q967" s="59">
        <v>0</v>
      </c>
      <c r="R967" s="59">
        <v>0</v>
      </c>
      <c r="S967" s="90"/>
      <c r="T967" s="90"/>
      <c r="U967" s="91"/>
      <c r="V967" s="90"/>
      <c r="W967" s="90"/>
      <c r="X967" s="90"/>
    </row>
    <row r="968" spans="1:24" ht="13.2" x14ac:dyDescent="0.25">
      <c r="A968" s="59" t="s">
        <v>4881</v>
      </c>
      <c r="B968" s="59" t="s">
        <v>6314</v>
      </c>
      <c r="C968" s="59" t="s">
        <v>6319</v>
      </c>
      <c r="D968" s="59" t="s">
        <v>127</v>
      </c>
      <c r="E968" s="59">
        <v>0</v>
      </c>
      <c r="F968" s="59">
        <v>0</v>
      </c>
      <c r="G968" s="59">
        <v>0</v>
      </c>
      <c r="H968" s="59">
        <v>0</v>
      </c>
      <c r="I968" s="59">
        <v>0</v>
      </c>
      <c r="J968" s="59">
        <v>0</v>
      </c>
      <c r="K968" s="59">
        <v>0</v>
      </c>
      <c r="L968" s="59">
        <v>0</v>
      </c>
      <c r="M968" s="59">
        <v>0</v>
      </c>
      <c r="N968" s="59">
        <v>0</v>
      </c>
      <c r="O968" s="59">
        <v>0</v>
      </c>
      <c r="P968" s="59">
        <v>0</v>
      </c>
      <c r="Q968" s="59">
        <v>0</v>
      </c>
      <c r="R968" s="59">
        <v>0</v>
      </c>
      <c r="S968" s="90"/>
      <c r="T968" s="90"/>
      <c r="U968" s="91"/>
      <c r="V968" s="90"/>
      <c r="W968" s="90"/>
      <c r="X968" s="90"/>
    </row>
    <row r="969" spans="1:24" ht="13.2" x14ac:dyDescent="0.25">
      <c r="A969" s="59" t="s">
        <v>4882</v>
      </c>
      <c r="B969" s="59" t="s">
        <v>6314</v>
      </c>
      <c r="C969" s="59" t="s">
        <v>6320</v>
      </c>
      <c r="D969" s="59" t="s">
        <v>127</v>
      </c>
      <c r="E969" s="59">
        <v>1665</v>
      </c>
      <c r="F969" s="59">
        <v>1665</v>
      </c>
      <c r="G969" s="59">
        <v>1665</v>
      </c>
      <c r="H969" s="59">
        <v>1665</v>
      </c>
      <c r="I969" s="59">
        <v>1665</v>
      </c>
      <c r="J969" s="59">
        <v>1665</v>
      </c>
      <c r="K969" s="59">
        <v>1665</v>
      </c>
      <c r="L969" s="59">
        <v>1665</v>
      </c>
      <c r="M969" s="59">
        <v>1665</v>
      </c>
      <c r="N969" s="59">
        <v>1665</v>
      </c>
      <c r="O969" s="59">
        <v>1665</v>
      </c>
      <c r="P969" s="59">
        <v>1665</v>
      </c>
      <c r="Q969" s="59">
        <v>1665</v>
      </c>
      <c r="R969" s="59">
        <v>1664799</v>
      </c>
      <c r="S969" s="90"/>
      <c r="T969" s="90"/>
      <c r="U969" s="91"/>
      <c r="V969" s="90"/>
      <c r="W969" s="90"/>
      <c r="X969" s="90"/>
    </row>
    <row r="970" spans="1:24" ht="13.2" x14ac:dyDescent="0.25">
      <c r="A970" s="59" t="s">
        <v>4883</v>
      </c>
      <c r="B970" s="59" t="s">
        <v>6314</v>
      </c>
      <c r="C970" s="59" t="s">
        <v>6321</v>
      </c>
      <c r="D970" s="59" t="s">
        <v>127</v>
      </c>
      <c r="E970" s="59">
        <v>0</v>
      </c>
      <c r="F970" s="59">
        <v>0</v>
      </c>
      <c r="G970" s="59">
        <v>0</v>
      </c>
      <c r="H970" s="59">
        <v>0</v>
      </c>
      <c r="I970" s="59">
        <v>0</v>
      </c>
      <c r="J970" s="59">
        <v>0</v>
      </c>
      <c r="K970" s="59">
        <v>0</v>
      </c>
      <c r="L970" s="59">
        <v>0</v>
      </c>
      <c r="M970" s="59">
        <v>0</v>
      </c>
      <c r="N970" s="59">
        <v>0</v>
      </c>
      <c r="O970" s="59">
        <v>0</v>
      </c>
      <c r="P970" s="59">
        <v>0</v>
      </c>
      <c r="Q970" s="59">
        <v>0</v>
      </c>
      <c r="R970" s="59">
        <v>0</v>
      </c>
      <c r="S970" s="90"/>
      <c r="T970" s="90"/>
      <c r="U970" s="91"/>
      <c r="V970" s="90"/>
      <c r="W970" s="90"/>
      <c r="X970" s="90"/>
    </row>
    <row r="971" spans="1:24" ht="13.2" x14ac:dyDescent="0.25">
      <c r="A971" s="59" t="s">
        <v>4884</v>
      </c>
      <c r="B971" s="59" t="s">
        <v>6314</v>
      </c>
      <c r="C971" s="59" t="s">
        <v>6322</v>
      </c>
      <c r="D971" s="59" t="s">
        <v>127</v>
      </c>
      <c r="E971" s="59">
        <v>3</v>
      </c>
      <c r="F971" s="59">
        <v>3</v>
      </c>
      <c r="G971" s="59">
        <v>3</v>
      </c>
      <c r="H971" s="59">
        <v>3</v>
      </c>
      <c r="I971" s="59">
        <v>3</v>
      </c>
      <c r="J971" s="59">
        <v>3</v>
      </c>
      <c r="K971" s="59">
        <v>3</v>
      </c>
      <c r="L971" s="59">
        <v>3</v>
      </c>
      <c r="M971" s="59">
        <v>3</v>
      </c>
      <c r="N971" s="59">
        <v>3</v>
      </c>
      <c r="O971" s="59">
        <v>3</v>
      </c>
      <c r="P971" s="59">
        <v>3</v>
      </c>
      <c r="Q971" s="59">
        <v>3</v>
      </c>
      <c r="R971" s="59">
        <v>3337</v>
      </c>
      <c r="S971" s="90"/>
      <c r="T971" s="90"/>
      <c r="U971" s="91"/>
      <c r="V971" s="90"/>
      <c r="W971" s="90"/>
      <c r="X971" s="90"/>
    </row>
    <row r="972" spans="1:24" ht="13.2" x14ac:dyDescent="0.25">
      <c r="A972" s="59" t="s">
        <v>4885</v>
      </c>
      <c r="B972" s="59" t="s">
        <v>6314</v>
      </c>
      <c r="C972" s="59" t="s">
        <v>6323</v>
      </c>
      <c r="D972" s="59" t="s">
        <v>127</v>
      </c>
      <c r="E972" s="59">
        <v>0</v>
      </c>
      <c r="F972" s="59">
        <v>0</v>
      </c>
      <c r="G972" s="59">
        <v>0</v>
      </c>
      <c r="H972" s="59">
        <v>0</v>
      </c>
      <c r="I972" s="59">
        <v>0</v>
      </c>
      <c r="J972" s="59">
        <v>0</v>
      </c>
      <c r="K972" s="59">
        <v>0</v>
      </c>
      <c r="L972" s="59">
        <v>0</v>
      </c>
      <c r="M972" s="59">
        <v>0</v>
      </c>
      <c r="N972" s="59">
        <v>0</v>
      </c>
      <c r="O972" s="59">
        <v>0</v>
      </c>
      <c r="P972" s="59">
        <v>0</v>
      </c>
      <c r="Q972" s="59">
        <v>0</v>
      </c>
      <c r="R972" s="59">
        <v>0</v>
      </c>
      <c r="S972" s="90"/>
      <c r="T972" s="90"/>
      <c r="U972" s="91"/>
      <c r="V972" s="90"/>
      <c r="W972" s="90"/>
      <c r="X972" s="90"/>
    </row>
    <row r="973" spans="1:24" ht="13.2" x14ac:dyDescent="0.25">
      <c r="A973" s="59" t="s">
        <v>4886</v>
      </c>
      <c r="B973" s="59" t="s">
        <v>6314</v>
      </c>
      <c r="C973" s="59" t="s">
        <v>6324</v>
      </c>
      <c r="D973" s="59" t="s">
        <v>127</v>
      </c>
      <c r="E973" s="59">
        <v>0</v>
      </c>
      <c r="F973" s="59">
        <v>0</v>
      </c>
      <c r="G973" s="59">
        <v>0</v>
      </c>
      <c r="H973" s="59">
        <v>0</v>
      </c>
      <c r="I973" s="59">
        <v>0</v>
      </c>
      <c r="J973" s="59">
        <v>0</v>
      </c>
      <c r="K973" s="59">
        <v>0</v>
      </c>
      <c r="L973" s="59">
        <v>0</v>
      </c>
      <c r="M973" s="59">
        <v>0</v>
      </c>
      <c r="N973" s="59">
        <v>0</v>
      </c>
      <c r="O973" s="59">
        <v>0</v>
      </c>
      <c r="P973" s="59">
        <v>0</v>
      </c>
      <c r="Q973" s="59">
        <v>0</v>
      </c>
      <c r="R973" s="59">
        <v>0</v>
      </c>
      <c r="S973" s="90"/>
      <c r="T973" s="90"/>
      <c r="U973" s="91"/>
      <c r="V973" s="90"/>
      <c r="W973" s="90"/>
      <c r="X973" s="90"/>
    </row>
    <row r="974" spans="1:24" ht="13.2" x14ac:dyDescent="0.25">
      <c r="A974" s="59" t="s">
        <v>4887</v>
      </c>
      <c r="B974" s="59" t="s">
        <v>6314</v>
      </c>
      <c r="C974" s="59" t="s">
        <v>6325</v>
      </c>
      <c r="D974" s="59" t="s">
        <v>127</v>
      </c>
      <c r="E974" s="59">
        <v>252</v>
      </c>
      <c r="F974" s="59">
        <v>252</v>
      </c>
      <c r="G974" s="59">
        <v>252</v>
      </c>
      <c r="H974" s="59">
        <v>252</v>
      </c>
      <c r="I974" s="59">
        <v>252</v>
      </c>
      <c r="J974" s="59">
        <v>252</v>
      </c>
      <c r="K974" s="59">
        <v>252</v>
      </c>
      <c r="L974" s="59">
        <v>252</v>
      </c>
      <c r="M974" s="59">
        <v>252</v>
      </c>
      <c r="N974" s="59">
        <v>252</v>
      </c>
      <c r="O974" s="59">
        <v>252</v>
      </c>
      <c r="P974" s="59">
        <v>252</v>
      </c>
      <c r="Q974" s="59">
        <v>252</v>
      </c>
      <c r="R974" s="59">
        <v>251566</v>
      </c>
      <c r="S974" s="90"/>
      <c r="T974" s="90"/>
      <c r="U974" s="91"/>
      <c r="V974" s="90"/>
      <c r="W974" s="90"/>
      <c r="X974" s="90"/>
    </row>
    <row r="975" spans="1:24" ht="13.2" x14ac:dyDescent="0.25">
      <c r="A975" s="59" t="s">
        <v>4888</v>
      </c>
      <c r="B975" s="59" t="s">
        <v>6314</v>
      </c>
      <c r="C975" s="59" t="s">
        <v>6326</v>
      </c>
      <c r="D975" s="59" t="s">
        <v>127</v>
      </c>
      <c r="E975" s="59">
        <v>9</v>
      </c>
      <c r="F975" s="59">
        <v>9</v>
      </c>
      <c r="G975" s="59">
        <v>9</v>
      </c>
      <c r="H975" s="59">
        <v>9</v>
      </c>
      <c r="I975" s="59">
        <v>9</v>
      </c>
      <c r="J975" s="59">
        <v>9</v>
      </c>
      <c r="K975" s="59">
        <v>9</v>
      </c>
      <c r="L975" s="59">
        <v>9</v>
      </c>
      <c r="M975" s="59">
        <v>9</v>
      </c>
      <c r="N975" s="59">
        <v>9</v>
      </c>
      <c r="O975" s="59">
        <v>9</v>
      </c>
      <c r="P975" s="59">
        <v>9</v>
      </c>
      <c r="Q975" s="59">
        <v>9</v>
      </c>
      <c r="R975" s="59">
        <v>9387</v>
      </c>
      <c r="S975" s="90"/>
      <c r="T975" s="90"/>
      <c r="U975" s="91"/>
      <c r="V975" s="90"/>
      <c r="W975" s="90"/>
      <c r="X975" s="90"/>
    </row>
    <row r="976" spans="1:24" ht="13.2" x14ac:dyDescent="0.25">
      <c r="A976" s="59" t="s">
        <v>4889</v>
      </c>
      <c r="B976" s="59" t="s">
        <v>6314</v>
      </c>
      <c r="C976" s="59" t="s">
        <v>6327</v>
      </c>
      <c r="D976" s="59" t="s">
        <v>127</v>
      </c>
      <c r="E976" s="59">
        <v>0</v>
      </c>
      <c r="F976" s="59">
        <v>0</v>
      </c>
      <c r="G976" s="59">
        <v>0</v>
      </c>
      <c r="H976" s="59">
        <v>0</v>
      </c>
      <c r="I976" s="59">
        <v>0</v>
      </c>
      <c r="J976" s="59">
        <v>0</v>
      </c>
      <c r="K976" s="59">
        <v>0</v>
      </c>
      <c r="L976" s="59">
        <v>0</v>
      </c>
      <c r="M976" s="59">
        <v>0</v>
      </c>
      <c r="N976" s="59">
        <v>0</v>
      </c>
      <c r="O976" s="59">
        <v>0</v>
      </c>
      <c r="P976" s="59">
        <v>0</v>
      </c>
      <c r="Q976" s="59">
        <v>0</v>
      </c>
      <c r="R976" s="59">
        <v>0</v>
      </c>
      <c r="S976" s="90"/>
      <c r="T976" s="90"/>
      <c r="U976" s="91"/>
      <c r="V976" s="90"/>
      <c r="W976" s="90"/>
      <c r="X976" s="90"/>
    </row>
    <row r="977" spans="1:24" ht="13.2" x14ac:dyDescent="0.25">
      <c r="A977" s="59" t="s">
        <v>4890</v>
      </c>
      <c r="B977" s="59" t="s">
        <v>6314</v>
      </c>
      <c r="C977" s="59" t="s">
        <v>6328</v>
      </c>
      <c r="D977" s="59" t="s">
        <v>127</v>
      </c>
      <c r="E977" s="59">
        <v>0</v>
      </c>
      <c r="F977" s="59">
        <v>0</v>
      </c>
      <c r="G977" s="59">
        <v>0</v>
      </c>
      <c r="H977" s="59">
        <v>0</v>
      </c>
      <c r="I977" s="59">
        <v>0</v>
      </c>
      <c r="J977" s="59">
        <v>0</v>
      </c>
      <c r="K977" s="59">
        <v>0</v>
      </c>
      <c r="L977" s="59">
        <v>0</v>
      </c>
      <c r="M977" s="59">
        <v>0</v>
      </c>
      <c r="N977" s="59">
        <v>0</v>
      </c>
      <c r="O977" s="59">
        <v>0</v>
      </c>
      <c r="P977" s="59">
        <v>0</v>
      </c>
      <c r="Q977" s="59">
        <v>0</v>
      </c>
      <c r="R977" s="59">
        <v>0</v>
      </c>
      <c r="S977" s="90"/>
      <c r="T977" s="90"/>
      <c r="U977" s="91"/>
      <c r="V977" s="90"/>
      <c r="W977" s="90"/>
      <c r="X977" s="90"/>
    </row>
    <row r="978" spans="1:24" ht="13.2" x14ac:dyDescent="0.25">
      <c r="A978" s="59" t="s">
        <v>4891</v>
      </c>
      <c r="B978" s="59" t="s">
        <v>6314</v>
      </c>
      <c r="C978" s="59" t="s">
        <v>6329</v>
      </c>
      <c r="D978" s="59" t="s">
        <v>127</v>
      </c>
      <c r="E978" s="59">
        <v>0</v>
      </c>
      <c r="F978" s="59">
        <v>0</v>
      </c>
      <c r="G978" s="59">
        <v>0</v>
      </c>
      <c r="H978" s="59">
        <v>0</v>
      </c>
      <c r="I978" s="59">
        <v>0</v>
      </c>
      <c r="J978" s="59">
        <v>0</v>
      </c>
      <c r="K978" s="59">
        <v>0</v>
      </c>
      <c r="L978" s="59">
        <v>0</v>
      </c>
      <c r="M978" s="59">
        <v>0</v>
      </c>
      <c r="N978" s="59">
        <v>0</v>
      </c>
      <c r="O978" s="59">
        <v>0</v>
      </c>
      <c r="P978" s="59">
        <v>0</v>
      </c>
      <c r="Q978" s="59">
        <v>0</v>
      </c>
      <c r="R978" s="59">
        <v>0</v>
      </c>
      <c r="S978" s="90"/>
      <c r="T978" s="90"/>
      <c r="U978" s="91"/>
      <c r="V978" s="90"/>
      <c r="W978" s="90"/>
      <c r="X978" s="90"/>
    </row>
    <row r="979" spans="1:24" ht="13.2" x14ac:dyDescent="0.25">
      <c r="A979" s="59" t="s">
        <v>4892</v>
      </c>
      <c r="B979" s="59" t="s">
        <v>6314</v>
      </c>
      <c r="C979" s="59" t="s">
        <v>6330</v>
      </c>
      <c r="D979" s="59" t="s">
        <v>127</v>
      </c>
      <c r="E979" s="59">
        <v>164</v>
      </c>
      <c r="F979" s="59">
        <v>164</v>
      </c>
      <c r="G979" s="59">
        <v>164</v>
      </c>
      <c r="H979" s="59">
        <v>164</v>
      </c>
      <c r="I979" s="59">
        <v>164</v>
      </c>
      <c r="J979" s="59">
        <v>164</v>
      </c>
      <c r="K979" s="59">
        <v>164</v>
      </c>
      <c r="L979" s="59">
        <v>164</v>
      </c>
      <c r="M979" s="59">
        <v>164</v>
      </c>
      <c r="N979" s="59">
        <v>164</v>
      </c>
      <c r="O979" s="59">
        <v>164</v>
      </c>
      <c r="P979" s="59">
        <v>164</v>
      </c>
      <c r="Q979" s="59">
        <v>164</v>
      </c>
      <c r="R979" s="59">
        <v>164163</v>
      </c>
      <c r="S979" s="90"/>
      <c r="T979" s="90"/>
      <c r="U979" s="91"/>
      <c r="V979" s="90"/>
      <c r="W979" s="90"/>
      <c r="X979" s="90"/>
    </row>
    <row r="980" spans="1:24" ht="13.2" x14ac:dyDescent="0.25">
      <c r="A980" s="59" t="s">
        <v>4893</v>
      </c>
      <c r="B980" s="59" t="s">
        <v>6314</v>
      </c>
      <c r="C980" s="59" t="s">
        <v>6331</v>
      </c>
      <c r="D980" s="59" t="s">
        <v>127</v>
      </c>
      <c r="E980" s="59">
        <v>103</v>
      </c>
      <c r="F980" s="59">
        <v>103</v>
      </c>
      <c r="G980" s="59">
        <v>103</v>
      </c>
      <c r="H980" s="59">
        <v>103</v>
      </c>
      <c r="I980" s="59">
        <v>103</v>
      </c>
      <c r="J980" s="59">
        <v>103</v>
      </c>
      <c r="K980" s="59">
        <v>103</v>
      </c>
      <c r="L980" s="59">
        <v>103</v>
      </c>
      <c r="M980" s="59">
        <v>103</v>
      </c>
      <c r="N980" s="59">
        <v>103</v>
      </c>
      <c r="O980" s="59">
        <v>103</v>
      </c>
      <c r="P980" s="59">
        <v>103</v>
      </c>
      <c r="Q980" s="59">
        <v>103</v>
      </c>
      <c r="R980" s="59">
        <v>103401</v>
      </c>
      <c r="S980" s="90"/>
      <c r="T980" s="90"/>
      <c r="U980" s="91"/>
      <c r="V980" s="90"/>
      <c r="W980" s="90"/>
      <c r="X980" s="90"/>
    </row>
    <row r="981" spans="1:24" ht="13.2" x14ac:dyDescent="0.25">
      <c r="A981" s="59" t="s">
        <v>4894</v>
      </c>
      <c r="B981" s="59" t="s">
        <v>6314</v>
      </c>
      <c r="C981" s="59" t="s">
        <v>6332</v>
      </c>
      <c r="D981" s="59" t="s">
        <v>127</v>
      </c>
      <c r="E981" s="59">
        <v>63</v>
      </c>
      <c r="F981" s="59">
        <v>63</v>
      </c>
      <c r="G981" s="59">
        <v>63</v>
      </c>
      <c r="H981" s="59">
        <v>63</v>
      </c>
      <c r="I981" s="59">
        <v>63</v>
      </c>
      <c r="J981" s="59">
        <v>63</v>
      </c>
      <c r="K981" s="59">
        <v>63</v>
      </c>
      <c r="L981" s="59">
        <v>63</v>
      </c>
      <c r="M981" s="59">
        <v>63</v>
      </c>
      <c r="N981" s="59">
        <v>63</v>
      </c>
      <c r="O981" s="59">
        <v>63</v>
      </c>
      <c r="P981" s="59">
        <v>63</v>
      </c>
      <c r="Q981" s="59">
        <v>63</v>
      </c>
      <c r="R981" s="59">
        <v>62500</v>
      </c>
      <c r="S981" s="90"/>
      <c r="T981" s="90"/>
      <c r="U981" s="91"/>
      <c r="V981" s="90"/>
      <c r="W981" s="90"/>
      <c r="X981" s="90"/>
    </row>
    <row r="982" spans="1:24" ht="13.2" x14ac:dyDescent="0.25">
      <c r="A982" s="59" t="s">
        <v>4895</v>
      </c>
      <c r="B982" s="59" t="s">
        <v>6314</v>
      </c>
      <c r="C982" s="59" t="s">
        <v>6333</v>
      </c>
      <c r="D982" s="59" t="s">
        <v>127</v>
      </c>
      <c r="E982" s="59">
        <v>0</v>
      </c>
      <c r="F982" s="59">
        <v>0</v>
      </c>
      <c r="G982" s="59">
        <v>0</v>
      </c>
      <c r="H982" s="59">
        <v>0</v>
      </c>
      <c r="I982" s="59">
        <v>0</v>
      </c>
      <c r="J982" s="59">
        <v>0</v>
      </c>
      <c r="K982" s="59">
        <v>0</v>
      </c>
      <c r="L982" s="59">
        <v>0</v>
      </c>
      <c r="M982" s="59">
        <v>0</v>
      </c>
      <c r="N982" s="59">
        <v>0</v>
      </c>
      <c r="O982" s="59">
        <v>0</v>
      </c>
      <c r="P982" s="59">
        <v>0</v>
      </c>
      <c r="Q982" s="59">
        <v>0</v>
      </c>
      <c r="R982" s="59">
        <v>0</v>
      </c>
      <c r="S982" s="90"/>
      <c r="T982" s="90"/>
      <c r="U982" s="91"/>
      <c r="V982" s="90"/>
      <c r="W982" s="90"/>
      <c r="X982" s="90"/>
    </row>
    <row r="983" spans="1:24" ht="13.2" x14ac:dyDescent="0.25">
      <c r="A983" s="59" t="s">
        <v>4896</v>
      </c>
      <c r="B983" s="59" t="s">
        <v>6314</v>
      </c>
      <c r="C983" s="59" t="s">
        <v>6334</v>
      </c>
      <c r="D983" s="59" t="s">
        <v>127</v>
      </c>
      <c r="E983" s="59">
        <v>28</v>
      </c>
      <c r="F983" s="59">
        <v>68</v>
      </c>
      <c r="G983" s="59">
        <v>68</v>
      </c>
      <c r="H983" s="59">
        <v>68</v>
      </c>
      <c r="I983" s="59">
        <v>68</v>
      </c>
      <c r="J983" s="59">
        <v>68</v>
      </c>
      <c r="K983" s="59">
        <v>68</v>
      </c>
      <c r="L983" s="59">
        <v>68</v>
      </c>
      <c r="M983" s="59">
        <v>68</v>
      </c>
      <c r="N983" s="59">
        <v>68</v>
      </c>
      <c r="O983" s="59">
        <v>68</v>
      </c>
      <c r="P983" s="59">
        <v>68</v>
      </c>
      <c r="Q983" s="59">
        <v>68</v>
      </c>
      <c r="R983" s="59">
        <v>66205</v>
      </c>
      <c r="S983" s="90"/>
      <c r="T983" s="90"/>
      <c r="U983" s="91"/>
      <c r="V983" s="90"/>
      <c r="W983" s="90"/>
      <c r="X983" s="90"/>
    </row>
    <row r="984" spans="1:24" ht="13.2" x14ac:dyDescent="0.25">
      <c r="A984" s="59" t="s">
        <v>4897</v>
      </c>
      <c r="B984" s="59" t="s">
        <v>6314</v>
      </c>
      <c r="C984" s="59" t="s">
        <v>6335</v>
      </c>
      <c r="D984" s="59" t="s">
        <v>127</v>
      </c>
      <c r="E984" s="59">
        <v>0</v>
      </c>
      <c r="F984" s="59">
        <v>0</v>
      </c>
      <c r="G984" s="59">
        <v>0</v>
      </c>
      <c r="H984" s="59">
        <v>0</v>
      </c>
      <c r="I984" s="59">
        <v>0</v>
      </c>
      <c r="J984" s="59">
        <v>0</v>
      </c>
      <c r="K984" s="59">
        <v>0</v>
      </c>
      <c r="L984" s="59">
        <v>0</v>
      </c>
      <c r="M984" s="59">
        <v>0</v>
      </c>
      <c r="N984" s="59">
        <v>0</v>
      </c>
      <c r="O984" s="59">
        <v>0</v>
      </c>
      <c r="P984" s="59">
        <v>0</v>
      </c>
      <c r="Q984" s="59">
        <v>0</v>
      </c>
      <c r="R984" s="59">
        <v>0</v>
      </c>
      <c r="S984" s="90"/>
      <c r="T984" s="90"/>
      <c r="U984" s="91"/>
      <c r="V984" s="90"/>
      <c r="W984" s="90"/>
      <c r="X984" s="90"/>
    </row>
    <row r="985" spans="1:24" ht="13.2" x14ac:dyDescent="0.25">
      <c r="A985" s="59" t="s">
        <v>4898</v>
      </c>
      <c r="B985" s="59" t="s">
        <v>6314</v>
      </c>
      <c r="C985" s="59" t="s">
        <v>6336</v>
      </c>
      <c r="D985" s="59" t="s">
        <v>127</v>
      </c>
      <c r="E985" s="59">
        <v>59</v>
      </c>
      <c r="F985" s="59">
        <v>59</v>
      </c>
      <c r="G985" s="59">
        <v>59</v>
      </c>
      <c r="H985" s="59">
        <v>59</v>
      </c>
      <c r="I985" s="59">
        <v>59</v>
      </c>
      <c r="J985" s="59">
        <v>59</v>
      </c>
      <c r="K985" s="59">
        <v>59</v>
      </c>
      <c r="L985" s="59">
        <v>59</v>
      </c>
      <c r="M985" s="59">
        <v>59</v>
      </c>
      <c r="N985" s="59">
        <v>59</v>
      </c>
      <c r="O985" s="59">
        <v>59</v>
      </c>
      <c r="P985" s="59">
        <v>59</v>
      </c>
      <c r="Q985" s="59">
        <v>59</v>
      </c>
      <c r="R985" s="59">
        <v>59157</v>
      </c>
      <c r="S985" s="90"/>
      <c r="T985" s="90"/>
      <c r="U985" s="91"/>
      <c r="V985" s="90"/>
      <c r="W985" s="90"/>
      <c r="X985" s="90"/>
    </row>
    <row r="986" spans="1:24" ht="13.2" x14ac:dyDescent="0.25">
      <c r="A986" s="59" t="s">
        <v>4899</v>
      </c>
      <c r="B986" s="59" t="s">
        <v>6314</v>
      </c>
      <c r="C986" s="59" t="s">
        <v>6337</v>
      </c>
      <c r="D986" s="59" t="s">
        <v>127</v>
      </c>
      <c r="E986" s="59">
        <v>0</v>
      </c>
      <c r="F986" s="59">
        <v>0</v>
      </c>
      <c r="G986" s="59">
        <v>0</v>
      </c>
      <c r="H986" s="59">
        <v>0</v>
      </c>
      <c r="I986" s="59">
        <v>0</v>
      </c>
      <c r="J986" s="59">
        <v>0</v>
      </c>
      <c r="K986" s="59">
        <v>0</v>
      </c>
      <c r="L986" s="59">
        <v>0</v>
      </c>
      <c r="M986" s="59">
        <v>0</v>
      </c>
      <c r="N986" s="59">
        <v>0</v>
      </c>
      <c r="O986" s="59">
        <v>0</v>
      </c>
      <c r="P986" s="59">
        <v>0</v>
      </c>
      <c r="Q986" s="59">
        <v>0</v>
      </c>
      <c r="R986" s="59">
        <v>0</v>
      </c>
      <c r="S986" s="90"/>
      <c r="T986" s="90"/>
      <c r="U986" s="91"/>
      <c r="V986" s="90"/>
      <c r="W986" s="90"/>
      <c r="X986" s="90"/>
    </row>
    <row r="987" spans="1:24" ht="13.2" x14ac:dyDescent="0.25">
      <c r="A987" s="59" t="s">
        <v>4900</v>
      </c>
      <c r="B987" s="59" t="s">
        <v>6314</v>
      </c>
      <c r="C987" s="59" t="s">
        <v>6338</v>
      </c>
      <c r="D987" s="59" t="s">
        <v>127</v>
      </c>
      <c r="E987" s="59">
        <v>378</v>
      </c>
      <c r="F987" s="59">
        <v>378</v>
      </c>
      <c r="G987" s="59">
        <v>378</v>
      </c>
      <c r="H987" s="59">
        <v>378</v>
      </c>
      <c r="I987" s="59">
        <v>378</v>
      </c>
      <c r="J987" s="59">
        <v>378</v>
      </c>
      <c r="K987" s="59">
        <v>378</v>
      </c>
      <c r="L987" s="59">
        <v>378</v>
      </c>
      <c r="M987" s="59">
        <v>378</v>
      </c>
      <c r="N987" s="59">
        <v>378</v>
      </c>
      <c r="O987" s="59">
        <v>378</v>
      </c>
      <c r="P987" s="59">
        <v>378</v>
      </c>
      <c r="Q987" s="59">
        <v>378</v>
      </c>
      <c r="R987" s="59">
        <v>377727</v>
      </c>
      <c r="S987" s="90"/>
      <c r="T987" s="90"/>
      <c r="U987" s="91"/>
      <c r="V987" s="90"/>
      <c r="W987" s="90"/>
      <c r="X987" s="90"/>
    </row>
    <row r="988" spans="1:24" ht="13.2" x14ac:dyDescent="0.25">
      <c r="A988" s="59" t="s">
        <v>4901</v>
      </c>
      <c r="B988" s="59" t="s">
        <v>6314</v>
      </c>
      <c r="C988" s="59" t="s">
        <v>6339</v>
      </c>
      <c r="D988" s="59" t="s">
        <v>127</v>
      </c>
      <c r="E988" s="59">
        <v>0</v>
      </c>
      <c r="F988" s="59">
        <v>0</v>
      </c>
      <c r="G988" s="59">
        <v>0</v>
      </c>
      <c r="H988" s="59">
        <v>0</v>
      </c>
      <c r="I988" s="59">
        <v>0</v>
      </c>
      <c r="J988" s="59">
        <v>0</v>
      </c>
      <c r="K988" s="59">
        <v>0</v>
      </c>
      <c r="L988" s="59">
        <v>0</v>
      </c>
      <c r="M988" s="59">
        <v>0</v>
      </c>
      <c r="N988" s="59">
        <v>0</v>
      </c>
      <c r="O988" s="59">
        <v>0</v>
      </c>
      <c r="P988" s="59">
        <v>0</v>
      </c>
      <c r="Q988" s="59">
        <v>0</v>
      </c>
      <c r="R988" s="59">
        <v>0</v>
      </c>
      <c r="S988" s="90"/>
      <c r="T988" s="90"/>
      <c r="U988" s="91"/>
      <c r="V988" s="90"/>
      <c r="W988" s="90"/>
      <c r="X988" s="90"/>
    </row>
    <row r="989" spans="1:24" ht="13.2" x14ac:dyDescent="0.25">
      <c r="A989" s="59" t="s">
        <v>4902</v>
      </c>
      <c r="B989" s="59" t="s">
        <v>6314</v>
      </c>
      <c r="C989" s="59" t="s">
        <v>6340</v>
      </c>
      <c r="D989" s="59" t="s">
        <v>127</v>
      </c>
      <c r="E989" s="59">
        <v>3023</v>
      </c>
      <c r="F989" s="59">
        <v>3023</v>
      </c>
      <c r="G989" s="59">
        <v>3023</v>
      </c>
      <c r="H989" s="59">
        <v>3023</v>
      </c>
      <c r="I989" s="59">
        <v>3023</v>
      </c>
      <c r="J989" s="59">
        <v>3023</v>
      </c>
      <c r="K989" s="59">
        <v>3023</v>
      </c>
      <c r="L989" s="59">
        <v>3023</v>
      </c>
      <c r="M989" s="59">
        <v>3023</v>
      </c>
      <c r="N989" s="59">
        <v>3023</v>
      </c>
      <c r="O989" s="59">
        <v>3023</v>
      </c>
      <c r="P989" s="59">
        <v>3023</v>
      </c>
      <c r="Q989" s="59">
        <v>3023</v>
      </c>
      <c r="R989" s="59">
        <v>3022875</v>
      </c>
      <c r="S989" s="90"/>
      <c r="T989" s="90"/>
      <c r="U989" s="91"/>
      <c r="V989" s="90"/>
      <c r="W989" s="90"/>
      <c r="X989" s="90"/>
    </row>
    <row r="990" spans="1:24" ht="13.2" x14ac:dyDescent="0.25">
      <c r="A990" s="59" t="s">
        <v>4903</v>
      </c>
      <c r="B990" s="59" t="s">
        <v>6314</v>
      </c>
      <c r="C990" s="59" t="s">
        <v>6341</v>
      </c>
      <c r="D990" s="59" t="s">
        <v>127</v>
      </c>
      <c r="E990" s="59">
        <v>0</v>
      </c>
      <c r="F990" s="59">
        <v>0</v>
      </c>
      <c r="G990" s="59">
        <v>0</v>
      </c>
      <c r="H990" s="59">
        <v>0</v>
      </c>
      <c r="I990" s="59">
        <v>0</v>
      </c>
      <c r="J990" s="59">
        <v>0</v>
      </c>
      <c r="K990" s="59">
        <v>0</v>
      </c>
      <c r="L990" s="59">
        <v>0</v>
      </c>
      <c r="M990" s="59">
        <v>0</v>
      </c>
      <c r="N990" s="59">
        <v>0</v>
      </c>
      <c r="O990" s="59">
        <v>0</v>
      </c>
      <c r="P990" s="59">
        <v>0</v>
      </c>
      <c r="Q990" s="59">
        <v>0</v>
      </c>
      <c r="R990" s="59">
        <v>0</v>
      </c>
      <c r="S990" s="90"/>
      <c r="T990" s="90"/>
      <c r="U990" s="91"/>
      <c r="V990" s="90"/>
      <c r="W990" s="90"/>
      <c r="X990" s="90"/>
    </row>
    <row r="991" spans="1:24" ht="13.2" x14ac:dyDescent="0.25">
      <c r="A991" s="59" t="s">
        <v>4904</v>
      </c>
      <c r="B991" s="59" t="s">
        <v>6342</v>
      </c>
      <c r="C991" s="59" t="s">
        <v>6343</v>
      </c>
      <c r="D991" s="59" t="s">
        <v>127</v>
      </c>
      <c r="E991" s="59">
        <v>0</v>
      </c>
      <c r="F991" s="59">
        <v>0</v>
      </c>
      <c r="G991" s="59">
        <v>0</v>
      </c>
      <c r="H991" s="59">
        <v>0</v>
      </c>
      <c r="I991" s="59">
        <v>0</v>
      </c>
      <c r="J991" s="59">
        <v>0</v>
      </c>
      <c r="K991" s="59">
        <v>0</v>
      </c>
      <c r="L991" s="59">
        <v>0</v>
      </c>
      <c r="M991" s="59">
        <v>0</v>
      </c>
      <c r="N991" s="59">
        <v>0</v>
      </c>
      <c r="O991" s="59">
        <v>0</v>
      </c>
      <c r="P991" s="59">
        <v>0</v>
      </c>
      <c r="Q991" s="59">
        <v>0</v>
      </c>
      <c r="R991" s="59">
        <v>0</v>
      </c>
      <c r="S991" s="90"/>
      <c r="T991" s="90"/>
      <c r="U991" s="91"/>
      <c r="V991" s="90"/>
      <c r="W991" s="90"/>
      <c r="X991" s="90"/>
    </row>
    <row r="992" spans="1:24" ht="13.2" x14ac:dyDescent="0.25">
      <c r="A992" s="59" t="s">
        <v>4905</v>
      </c>
      <c r="B992" s="59" t="s">
        <v>6342</v>
      </c>
      <c r="C992" s="59" t="s">
        <v>6344</v>
      </c>
      <c r="D992" s="59" t="s">
        <v>127</v>
      </c>
      <c r="E992" s="59">
        <v>0</v>
      </c>
      <c r="F992" s="59">
        <v>0</v>
      </c>
      <c r="G992" s="59">
        <v>0</v>
      </c>
      <c r="H992" s="59">
        <v>0</v>
      </c>
      <c r="I992" s="59">
        <v>0</v>
      </c>
      <c r="J992" s="59">
        <v>0</v>
      </c>
      <c r="K992" s="59">
        <v>0</v>
      </c>
      <c r="L992" s="59">
        <v>0</v>
      </c>
      <c r="M992" s="59">
        <v>0</v>
      </c>
      <c r="N992" s="59">
        <v>0</v>
      </c>
      <c r="O992" s="59">
        <v>0</v>
      </c>
      <c r="P992" s="59">
        <v>0</v>
      </c>
      <c r="Q992" s="59">
        <v>0</v>
      </c>
      <c r="R992" s="59">
        <v>0</v>
      </c>
      <c r="S992" s="90"/>
      <c r="T992" s="90"/>
      <c r="U992" s="91"/>
      <c r="V992" s="90"/>
      <c r="W992" s="90"/>
      <c r="X992" s="90"/>
    </row>
    <row r="993" spans="1:24" ht="13.2" x14ac:dyDescent="0.25">
      <c r="A993" s="59" t="s">
        <v>4906</v>
      </c>
      <c r="B993" s="59" t="s">
        <v>6345</v>
      </c>
      <c r="C993" s="59" t="s">
        <v>6344</v>
      </c>
      <c r="D993" s="59" t="s">
        <v>127</v>
      </c>
      <c r="E993" s="59">
        <v>0</v>
      </c>
      <c r="F993" s="59">
        <v>0</v>
      </c>
      <c r="G993" s="59">
        <v>0</v>
      </c>
      <c r="H993" s="59">
        <v>0</v>
      </c>
      <c r="I993" s="59">
        <v>0</v>
      </c>
      <c r="J993" s="59">
        <v>0</v>
      </c>
      <c r="K993" s="59">
        <v>0</v>
      </c>
      <c r="L993" s="59">
        <v>0</v>
      </c>
      <c r="M993" s="59">
        <v>0</v>
      </c>
      <c r="N993" s="59">
        <v>0</v>
      </c>
      <c r="O993" s="59">
        <v>0</v>
      </c>
      <c r="P993" s="59">
        <v>0</v>
      </c>
      <c r="Q993" s="59">
        <v>0</v>
      </c>
      <c r="R993" s="59">
        <v>0</v>
      </c>
      <c r="S993" s="90"/>
      <c r="T993" s="90"/>
      <c r="U993" s="91"/>
      <c r="V993" s="90"/>
      <c r="W993" s="90"/>
      <c r="X993" s="90"/>
    </row>
    <row r="994" spans="1:24" ht="13.2" x14ac:dyDescent="0.25">
      <c r="A994" s="59" t="s">
        <v>4907</v>
      </c>
      <c r="B994" s="59" t="s">
        <v>6346</v>
      </c>
      <c r="C994" s="59" t="s">
        <v>6347</v>
      </c>
      <c r="D994" s="59" t="s">
        <v>127</v>
      </c>
      <c r="E994" s="59">
        <v>701</v>
      </c>
      <c r="F994" s="59">
        <v>701</v>
      </c>
      <c r="G994" s="59">
        <v>701</v>
      </c>
      <c r="H994" s="59">
        <v>701</v>
      </c>
      <c r="I994" s="59">
        <v>701</v>
      </c>
      <c r="J994" s="59">
        <v>701</v>
      </c>
      <c r="K994" s="59">
        <v>701</v>
      </c>
      <c r="L994" s="59">
        <v>701</v>
      </c>
      <c r="M994" s="59">
        <v>701</v>
      </c>
      <c r="N994" s="59">
        <v>701</v>
      </c>
      <c r="O994" s="59">
        <v>701</v>
      </c>
      <c r="P994" s="59">
        <v>701</v>
      </c>
      <c r="Q994" s="59">
        <v>701</v>
      </c>
      <c r="R994" s="59">
        <v>700575</v>
      </c>
      <c r="S994" s="90"/>
      <c r="T994" s="90"/>
      <c r="U994" s="91"/>
      <c r="V994" s="90"/>
      <c r="W994" s="90"/>
      <c r="X994" s="90"/>
    </row>
    <row r="995" spans="1:24" ht="13.2" x14ac:dyDescent="0.25">
      <c r="A995" s="59" t="s">
        <v>4908</v>
      </c>
      <c r="B995" s="59" t="s">
        <v>6346</v>
      </c>
      <c r="C995" s="59" t="s">
        <v>6348</v>
      </c>
      <c r="D995" s="59" t="s">
        <v>127</v>
      </c>
      <c r="E995" s="59">
        <v>0</v>
      </c>
      <c r="F995" s="59">
        <v>0</v>
      </c>
      <c r="G995" s="59">
        <v>0</v>
      </c>
      <c r="H995" s="59">
        <v>0</v>
      </c>
      <c r="I995" s="59">
        <v>0</v>
      </c>
      <c r="J995" s="59">
        <v>0</v>
      </c>
      <c r="K995" s="59">
        <v>0</v>
      </c>
      <c r="L995" s="59">
        <v>0</v>
      </c>
      <c r="M995" s="59">
        <v>0</v>
      </c>
      <c r="N995" s="59">
        <v>0</v>
      </c>
      <c r="O995" s="59">
        <v>0</v>
      </c>
      <c r="P995" s="59">
        <v>0</v>
      </c>
      <c r="Q995" s="59">
        <v>0</v>
      </c>
      <c r="R995" s="59">
        <v>0</v>
      </c>
      <c r="S995" s="90"/>
      <c r="T995" s="90"/>
      <c r="U995" s="91"/>
      <c r="V995" s="90"/>
      <c r="W995" s="90"/>
      <c r="X995" s="90"/>
    </row>
    <row r="996" spans="1:24" ht="13.2" x14ac:dyDescent="0.25">
      <c r="A996" s="59" t="s">
        <v>4909</v>
      </c>
      <c r="B996" s="59" t="s">
        <v>6346</v>
      </c>
      <c r="C996" s="59" t="s">
        <v>6349</v>
      </c>
      <c r="D996" s="59" t="s">
        <v>127</v>
      </c>
      <c r="E996" s="59">
        <v>0</v>
      </c>
      <c r="F996" s="59">
        <v>0</v>
      </c>
      <c r="G996" s="59">
        <v>0</v>
      </c>
      <c r="H996" s="59">
        <v>0</v>
      </c>
      <c r="I996" s="59">
        <v>0</v>
      </c>
      <c r="J996" s="59">
        <v>0</v>
      </c>
      <c r="K996" s="59">
        <v>0</v>
      </c>
      <c r="L996" s="59">
        <v>0</v>
      </c>
      <c r="M996" s="59">
        <v>0</v>
      </c>
      <c r="N996" s="59">
        <v>0</v>
      </c>
      <c r="O996" s="59">
        <v>0</v>
      </c>
      <c r="P996" s="59">
        <v>0</v>
      </c>
      <c r="Q996" s="59">
        <v>0</v>
      </c>
      <c r="R996" s="59">
        <v>0</v>
      </c>
      <c r="S996" s="90"/>
      <c r="T996" s="90"/>
      <c r="U996" s="91"/>
      <c r="V996" s="90"/>
      <c r="W996" s="90"/>
      <c r="X996" s="90"/>
    </row>
    <row r="997" spans="1:24" ht="13.2" x14ac:dyDescent="0.25">
      <c r="A997" s="59" t="s">
        <v>4910</v>
      </c>
      <c r="B997" s="59" t="s">
        <v>6350</v>
      </c>
      <c r="C997" s="59" t="s">
        <v>6351</v>
      </c>
      <c r="D997" s="59" t="s">
        <v>127</v>
      </c>
      <c r="E997" s="59">
        <v>0</v>
      </c>
      <c r="F997" s="59">
        <v>0</v>
      </c>
      <c r="G997" s="59">
        <v>0</v>
      </c>
      <c r="H997" s="59">
        <v>0</v>
      </c>
      <c r="I997" s="59">
        <v>0</v>
      </c>
      <c r="J997" s="59">
        <v>0</v>
      </c>
      <c r="K997" s="59">
        <v>0</v>
      </c>
      <c r="L997" s="59">
        <v>0</v>
      </c>
      <c r="M997" s="59">
        <v>0</v>
      </c>
      <c r="N997" s="59">
        <v>0</v>
      </c>
      <c r="O997" s="59">
        <v>0</v>
      </c>
      <c r="P997" s="59">
        <v>0</v>
      </c>
      <c r="Q997" s="59">
        <v>0</v>
      </c>
      <c r="R997" s="59">
        <v>0</v>
      </c>
      <c r="S997" s="90"/>
      <c r="T997" s="90"/>
      <c r="U997" s="91"/>
      <c r="V997" s="90"/>
      <c r="W997" s="90"/>
      <c r="X997" s="90"/>
    </row>
    <row r="998" spans="1:24" ht="13.2" x14ac:dyDescent="0.25">
      <c r="A998" s="59" t="s">
        <v>4911</v>
      </c>
      <c r="B998" s="59" t="s">
        <v>6350</v>
      </c>
      <c r="C998" s="59" t="s">
        <v>6352</v>
      </c>
      <c r="D998" s="59" t="s">
        <v>127</v>
      </c>
      <c r="E998" s="59">
        <v>0</v>
      </c>
      <c r="F998" s="59">
        <v>0</v>
      </c>
      <c r="G998" s="59">
        <v>0</v>
      </c>
      <c r="H998" s="59">
        <v>0</v>
      </c>
      <c r="I998" s="59">
        <v>0</v>
      </c>
      <c r="J998" s="59">
        <v>0</v>
      </c>
      <c r="K998" s="59">
        <v>0</v>
      </c>
      <c r="L998" s="59">
        <v>0</v>
      </c>
      <c r="M998" s="59">
        <v>0</v>
      </c>
      <c r="N998" s="59">
        <v>0</v>
      </c>
      <c r="O998" s="59">
        <v>0</v>
      </c>
      <c r="P998" s="59">
        <v>0</v>
      </c>
      <c r="Q998" s="59">
        <v>0</v>
      </c>
      <c r="R998" s="59">
        <v>0</v>
      </c>
      <c r="S998" s="90"/>
      <c r="T998" s="90"/>
      <c r="U998" s="91"/>
      <c r="V998" s="90"/>
      <c r="W998" s="90"/>
      <c r="X998" s="90"/>
    </row>
    <row r="999" spans="1:24" ht="13.2" x14ac:dyDescent="0.25">
      <c r="A999" s="59" t="s">
        <v>4912</v>
      </c>
      <c r="B999" s="59" t="s">
        <v>6350</v>
      </c>
      <c r="C999" s="59" t="s">
        <v>6353</v>
      </c>
      <c r="D999" s="59" t="s">
        <v>127</v>
      </c>
      <c r="E999" s="59">
        <v>0</v>
      </c>
      <c r="F999" s="59">
        <v>0</v>
      </c>
      <c r="G999" s="59">
        <v>0</v>
      </c>
      <c r="H999" s="59">
        <v>0</v>
      </c>
      <c r="I999" s="59">
        <v>0</v>
      </c>
      <c r="J999" s="59">
        <v>0</v>
      </c>
      <c r="K999" s="59">
        <v>0</v>
      </c>
      <c r="L999" s="59">
        <v>0</v>
      </c>
      <c r="M999" s="59">
        <v>0</v>
      </c>
      <c r="N999" s="59">
        <v>0</v>
      </c>
      <c r="O999" s="59">
        <v>0</v>
      </c>
      <c r="P999" s="59">
        <v>0</v>
      </c>
      <c r="Q999" s="59">
        <v>0</v>
      </c>
      <c r="R999" s="59">
        <v>0</v>
      </c>
      <c r="S999" s="90"/>
      <c r="T999" s="90"/>
      <c r="U999" s="91"/>
      <c r="V999" s="90"/>
      <c r="W999" s="90"/>
      <c r="X999" s="90"/>
    </row>
    <row r="1000" spans="1:24" ht="13.2" x14ac:dyDescent="0.25">
      <c r="A1000" s="59" t="s">
        <v>4913</v>
      </c>
      <c r="B1000" s="59" t="s">
        <v>6350</v>
      </c>
      <c r="C1000" s="59" t="s">
        <v>6354</v>
      </c>
      <c r="D1000" s="59" t="s">
        <v>127</v>
      </c>
      <c r="E1000" s="59">
        <v>510</v>
      </c>
      <c r="F1000" s="59">
        <v>510</v>
      </c>
      <c r="G1000" s="59">
        <v>510</v>
      </c>
      <c r="H1000" s="59">
        <v>510</v>
      </c>
      <c r="I1000" s="59">
        <v>510</v>
      </c>
      <c r="J1000" s="59">
        <v>510</v>
      </c>
      <c r="K1000" s="59">
        <v>510</v>
      </c>
      <c r="L1000" s="59">
        <v>510</v>
      </c>
      <c r="M1000" s="59">
        <v>510</v>
      </c>
      <c r="N1000" s="59">
        <v>510</v>
      </c>
      <c r="O1000" s="59">
        <v>510</v>
      </c>
      <c r="P1000" s="59">
        <v>510</v>
      </c>
      <c r="Q1000" s="59">
        <v>510</v>
      </c>
      <c r="R1000" s="59">
        <v>510284</v>
      </c>
      <c r="S1000" s="90"/>
      <c r="T1000" s="90"/>
      <c r="U1000" s="91"/>
      <c r="V1000" s="90"/>
      <c r="W1000" s="90"/>
      <c r="X1000" s="90"/>
    </row>
    <row r="1001" spans="1:24" ht="13.2" x14ac:dyDescent="0.25">
      <c r="A1001" s="59" t="s">
        <v>4914</v>
      </c>
      <c r="B1001" s="59" t="s">
        <v>6355</v>
      </c>
      <c r="C1001" s="59" t="s">
        <v>6356</v>
      </c>
      <c r="D1001" s="59" t="s">
        <v>127</v>
      </c>
      <c r="E1001" s="59">
        <v>0</v>
      </c>
      <c r="F1001" s="59">
        <v>0</v>
      </c>
      <c r="G1001" s="59">
        <v>0</v>
      </c>
      <c r="H1001" s="59">
        <v>0</v>
      </c>
      <c r="I1001" s="59">
        <v>0</v>
      </c>
      <c r="J1001" s="59">
        <v>0</v>
      </c>
      <c r="K1001" s="59">
        <v>0</v>
      </c>
      <c r="L1001" s="59">
        <v>0</v>
      </c>
      <c r="M1001" s="59">
        <v>0</v>
      </c>
      <c r="N1001" s="59">
        <v>0</v>
      </c>
      <c r="O1001" s="59">
        <v>0</v>
      </c>
      <c r="P1001" s="59">
        <v>0</v>
      </c>
      <c r="Q1001" s="59">
        <v>0</v>
      </c>
      <c r="R1001" s="59">
        <v>0</v>
      </c>
      <c r="S1001" s="90"/>
      <c r="T1001" s="90"/>
      <c r="U1001" s="91"/>
      <c r="V1001" s="90"/>
      <c r="W1001" s="90"/>
      <c r="X1001" s="90"/>
    </row>
    <row r="1002" spans="1:24" ht="13.2" x14ac:dyDescent="0.25">
      <c r="A1002" s="59" t="s">
        <v>4915</v>
      </c>
      <c r="B1002" s="59" t="s">
        <v>6355</v>
      </c>
      <c r="C1002" s="59" t="s">
        <v>6357</v>
      </c>
      <c r="D1002" s="59" t="s">
        <v>127</v>
      </c>
      <c r="E1002" s="59">
        <v>0</v>
      </c>
      <c r="F1002" s="59">
        <v>0</v>
      </c>
      <c r="G1002" s="59">
        <v>0</v>
      </c>
      <c r="H1002" s="59">
        <v>0</v>
      </c>
      <c r="I1002" s="59">
        <v>0</v>
      </c>
      <c r="J1002" s="59">
        <v>0</v>
      </c>
      <c r="K1002" s="59">
        <v>0</v>
      </c>
      <c r="L1002" s="59">
        <v>0</v>
      </c>
      <c r="M1002" s="59">
        <v>0</v>
      </c>
      <c r="N1002" s="59">
        <v>0</v>
      </c>
      <c r="O1002" s="59">
        <v>0</v>
      </c>
      <c r="P1002" s="59">
        <v>0</v>
      </c>
      <c r="Q1002" s="59">
        <v>0</v>
      </c>
      <c r="R1002" s="59">
        <v>0</v>
      </c>
      <c r="S1002" s="90"/>
      <c r="T1002" s="90"/>
      <c r="U1002" s="91"/>
      <c r="V1002" s="90"/>
      <c r="W1002" s="90"/>
      <c r="X1002" s="90"/>
    </row>
    <row r="1003" spans="1:24" ht="13.2" x14ac:dyDescent="0.25">
      <c r="A1003" s="59" t="s">
        <v>4916</v>
      </c>
      <c r="B1003" s="59" t="s">
        <v>6355</v>
      </c>
      <c r="C1003" s="59" t="s">
        <v>6358</v>
      </c>
      <c r="D1003" s="59" t="s">
        <v>127</v>
      </c>
      <c r="E1003" s="59">
        <v>0</v>
      </c>
      <c r="F1003" s="59">
        <v>0</v>
      </c>
      <c r="G1003" s="59">
        <v>0</v>
      </c>
      <c r="H1003" s="59">
        <v>0</v>
      </c>
      <c r="I1003" s="59">
        <v>0</v>
      </c>
      <c r="J1003" s="59">
        <v>0</v>
      </c>
      <c r="K1003" s="59">
        <v>0</v>
      </c>
      <c r="L1003" s="59">
        <v>0</v>
      </c>
      <c r="M1003" s="59">
        <v>0</v>
      </c>
      <c r="N1003" s="59">
        <v>0</v>
      </c>
      <c r="O1003" s="59">
        <v>0</v>
      </c>
      <c r="P1003" s="59">
        <v>0</v>
      </c>
      <c r="Q1003" s="59">
        <v>0</v>
      </c>
      <c r="R1003" s="59">
        <v>0</v>
      </c>
      <c r="S1003" s="90"/>
      <c r="T1003" s="90"/>
      <c r="U1003" s="91"/>
      <c r="V1003" s="90"/>
      <c r="W1003" s="90"/>
      <c r="X1003" s="90"/>
    </row>
    <row r="1004" spans="1:24" ht="13.2" x14ac:dyDescent="0.25">
      <c r="A1004" s="59" t="s">
        <v>4917</v>
      </c>
      <c r="B1004" s="59" t="s">
        <v>6359</v>
      </c>
      <c r="C1004" s="59" t="s">
        <v>6360</v>
      </c>
      <c r="D1004" s="59" t="s">
        <v>127</v>
      </c>
      <c r="E1004" s="59">
        <v>0</v>
      </c>
      <c r="F1004" s="59">
        <v>0</v>
      </c>
      <c r="G1004" s="59">
        <v>0</v>
      </c>
      <c r="H1004" s="59">
        <v>0</v>
      </c>
      <c r="I1004" s="59">
        <v>0</v>
      </c>
      <c r="J1004" s="59">
        <v>0</v>
      </c>
      <c r="K1004" s="59">
        <v>0</v>
      </c>
      <c r="L1004" s="59">
        <v>0</v>
      </c>
      <c r="M1004" s="59">
        <v>0</v>
      </c>
      <c r="N1004" s="59">
        <v>0</v>
      </c>
      <c r="O1004" s="59">
        <v>0</v>
      </c>
      <c r="P1004" s="59">
        <v>0</v>
      </c>
      <c r="Q1004" s="59">
        <v>0</v>
      </c>
      <c r="R1004" s="59">
        <v>0</v>
      </c>
      <c r="S1004" s="90"/>
      <c r="T1004" s="90"/>
      <c r="U1004" s="91"/>
      <c r="V1004" s="90"/>
      <c r="W1004" s="90"/>
      <c r="X1004" s="90"/>
    </row>
    <row r="1005" spans="1:24" ht="13.2" x14ac:dyDescent="0.25">
      <c r="A1005" s="59" t="s">
        <v>4918</v>
      </c>
      <c r="B1005" s="59" t="s">
        <v>6361</v>
      </c>
      <c r="C1005" s="59" t="s">
        <v>6362</v>
      </c>
      <c r="D1005" s="59" t="s">
        <v>127</v>
      </c>
      <c r="E1005" s="59">
        <v>0</v>
      </c>
      <c r="F1005" s="59">
        <v>0</v>
      </c>
      <c r="G1005" s="59">
        <v>0</v>
      </c>
      <c r="H1005" s="59">
        <v>0</v>
      </c>
      <c r="I1005" s="59">
        <v>0</v>
      </c>
      <c r="J1005" s="59">
        <v>0</v>
      </c>
      <c r="K1005" s="59">
        <v>0</v>
      </c>
      <c r="L1005" s="59">
        <v>0</v>
      </c>
      <c r="M1005" s="59">
        <v>0</v>
      </c>
      <c r="N1005" s="59">
        <v>0</v>
      </c>
      <c r="O1005" s="59">
        <v>0</v>
      </c>
      <c r="P1005" s="59">
        <v>0</v>
      </c>
      <c r="Q1005" s="59">
        <v>0</v>
      </c>
      <c r="R1005" s="59">
        <v>0</v>
      </c>
      <c r="S1005" s="90"/>
      <c r="T1005" s="90"/>
      <c r="U1005" s="91"/>
      <c r="V1005" s="90"/>
      <c r="W1005" s="90"/>
      <c r="X1005" s="90"/>
    </row>
    <row r="1006" spans="1:24" ht="13.2" x14ac:dyDescent="0.25">
      <c r="A1006" s="59" t="s">
        <v>4919</v>
      </c>
      <c r="B1006" s="59" t="s">
        <v>6361</v>
      </c>
      <c r="C1006" s="59" t="s">
        <v>6363</v>
      </c>
      <c r="D1006" s="59" t="s">
        <v>127</v>
      </c>
      <c r="E1006" s="59">
        <v>0</v>
      </c>
      <c r="F1006" s="59">
        <v>0</v>
      </c>
      <c r="G1006" s="59">
        <v>0</v>
      </c>
      <c r="H1006" s="59">
        <v>0</v>
      </c>
      <c r="I1006" s="59">
        <v>0</v>
      </c>
      <c r="J1006" s="59">
        <v>0</v>
      </c>
      <c r="K1006" s="59">
        <v>0</v>
      </c>
      <c r="L1006" s="59">
        <v>0</v>
      </c>
      <c r="M1006" s="59">
        <v>0</v>
      </c>
      <c r="N1006" s="59">
        <v>0</v>
      </c>
      <c r="O1006" s="59">
        <v>0</v>
      </c>
      <c r="P1006" s="59">
        <v>0</v>
      </c>
      <c r="Q1006" s="59">
        <v>0</v>
      </c>
      <c r="R1006" s="59">
        <v>0</v>
      </c>
      <c r="S1006" s="90"/>
      <c r="T1006" s="90"/>
      <c r="U1006" s="91"/>
      <c r="V1006" s="90"/>
      <c r="W1006" s="90"/>
      <c r="X1006" s="90"/>
    </row>
    <row r="1007" spans="1:24" ht="13.2" x14ac:dyDescent="0.25">
      <c r="A1007" s="59" t="s">
        <v>4920</v>
      </c>
      <c r="B1007" s="59" t="s">
        <v>6361</v>
      </c>
      <c r="C1007" s="59" t="s">
        <v>6364</v>
      </c>
      <c r="D1007" s="59" t="s">
        <v>127</v>
      </c>
      <c r="E1007" s="59">
        <v>2933</v>
      </c>
      <c r="F1007" s="59">
        <v>2933</v>
      </c>
      <c r="G1007" s="59">
        <v>2933</v>
      </c>
      <c r="H1007" s="59">
        <v>2933</v>
      </c>
      <c r="I1007" s="59">
        <v>2933</v>
      </c>
      <c r="J1007" s="59">
        <v>2933</v>
      </c>
      <c r="K1007" s="59">
        <v>2933</v>
      </c>
      <c r="L1007" s="59">
        <v>2933</v>
      </c>
      <c r="M1007" s="59">
        <v>2933</v>
      </c>
      <c r="N1007" s="59">
        <v>2933</v>
      </c>
      <c r="O1007" s="59">
        <v>2933</v>
      </c>
      <c r="P1007" s="59">
        <v>2933</v>
      </c>
      <c r="Q1007" s="59">
        <v>2933</v>
      </c>
      <c r="R1007" s="59">
        <v>2932873</v>
      </c>
      <c r="S1007" s="90"/>
      <c r="T1007" s="90"/>
      <c r="U1007" s="91"/>
      <c r="V1007" s="90"/>
      <c r="W1007" s="90"/>
      <c r="X1007" s="90"/>
    </row>
    <row r="1008" spans="1:24" ht="13.2" x14ac:dyDescent="0.25">
      <c r="A1008" s="59" t="s">
        <v>4921</v>
      </c>
      <c r="B1008" s="59" t="s">
        <v>6365</v>
      </c>
      <c r="C1008" s="59" t="s">
        <v>6366</v>
      </c>
      <c r="D1008" s="59" t="s">
        <v>127</v>
      </c>
      <c r="E1008" s="59">
        <v>3475</v>
      </c>
      <c r="F1008" s="59">
        <v>3475</v>
      </c>
      <c r="G1008" s="59">
        <v>3475</v>
      </c>
      <c r="H1008" s="59">
        <v>3475</v>
      </c>
      <c r="I1008" s="59">
        <v>3475</v>
      </c>
      <c r="J1008" s="59">
        <v>3475</v>
      </c>
      <c r="K1008" s="59">
        <v>3475</v>
      </c>
      <c r="L1008" s="59">
        <v>3475</v>
      </c>
      <c r="M1008" s="59">
        <v>3475</v>
      </c>
      <c r="N1008" s="59">
        <v>3475</v>
      </c>
      <c r="O1008" s="59">
        <v>3475</v>
      </c>
      <c r="P1008" s="59">
        <v>3475</v>
      </c>
      <c r="Q1008" s="59">
        <v>3475</v>
      </c>
      <c r="R1008" s="59">
        <v>3475101</v>
      </c>
      <c r="S1008" s="90"/>
      <c r="T1008" s="90"/>
      <c r="U1008" s="91"/>
      <c r="V1008" s="90"/>
      <c r="W1008" s="90"/>
      <c r="X1008" s="90"/>
    </row>
    <row r="1009" spans="1:24" ht="13.2" x14ac:dyDescent="0.25">
      <c r="A1009" s="59" t="s">
        <v>4922</v>
      </c>
      <c r="B1009" s="59" t="s">
        <v>6365</v>
      </c>
      <c r="C1009" s="59" t="s">
        <v>6367</v>
      </c>
      <c r="D1009" s="59" t="s">
        <v>127</v>
      </c>
      <c r="E1009" s="59">
        <v>0</v>
      </c>
      <c r="F1009" s="59">
        <v>0</v>
      </c>
      <c r="G1009" s="59">
        <v>0</v>
      </c>
      <c r="H1009" s="59">
        <v>0</v>
      </c>
      <c r="I1009" s="59">
        <v>0</v>
      </c>
      <c r="J1009" s="59">
        <v>0</v>
      </c>
      <c r="K1009" s="59">
        <v>0</v>
      </c>
      <c r="L1009" s="59">
        <v>0</v>
      </c>
      <c r="M1009" s="59">
        <v>0</v>
      </c>
      <c r="N1009" s="59">
        <v>0</v>
      </c>
      <c r="O1009" s="59">
        <v>0</v>
      </c>
      <c r="P1009" s="59">
        <v>0</v>
      </c>
      <c r="Q1009" s="59">
        <v>0</v>
      </c>
      <c r="R1009" s="59">
        <v>0</v>
      </c>
      <c r="S1009" s="90"/>
      <c r="T1009" s="90"/>
      <c r="U1009" s="91"/>
      <c r="V1009" s="90"/>
      <c r="W1009" s="90"/>
      <c r="X1009" s="90"/>
    </row>
    <row r="1010" spans="1:24" ht="13.2" x14ac:dyDescent="0.25">
      <c r="A1010" s="59" t="s">
        <v>4923</v>
      </c>
      <c r="B1010" s="59" t="s">
        <v>6365</v>
      </c>
      <c r="C1010" s="59" t="s">
        <v>6368</v>
      </c>
      <c r="D1010" s="59" t="s">
        <v>127</v>
      </c>
      <c r="E1010" s="59">
        <v>22546</v>
      </c>
      <c r="F1010" s="59">
        <v>22546</v>
      </c>
      <c r="G1010" s="59">
        <v>22546</v>
      </c>
      <c r="H1010" s="59">
        <v>22546</v>
      </c>
      <c r="I1010" s="59">
        <v>22546</v>
      </c>
      <c r="J1010" s="59">
        <v>22546</v>
      </c>
      <c r="K1010" s="59">
        <v>22546</v>
      </c>
      <c r="L1010" s="59">
        <v>22546</v>
      </c>
      <c r="M1010" s="59">
        <v>22546</v>
      </c>
      <c r="N1010" s="59">
        <v>22546</v>
      </c>
      <c r="O1010" s="59">
        <v>22546</v>
      </c>
      <c r="P1010" s="59">
        <v>22546</v>
      </c>
      <c r="Q1010" s="59">
        <v>22546</v>
      </c>
      <c r="R1010" s="59">
        <v>22545729</v>
      </c>
      <c r="S1010" s="90"/>
      <c r="T1010" s="90"/>
      <c r="U1010" s="91"/>
      <c r="V1010" s="90"/>
      <c r="W1010" s="90"/>
      <c r="X1010" s="90"/>
    </row>
    <row r="1011" spans="1:24" ht="13.2" x14ac:dyDescent="0.25">
      <c r="A1011" s="59" t="s">
        <v>4924</v>
      </c>
      <c r="B1011" s="59" t="s">
        <v>6365</v>
      </c>
      <c r="C1011" s="59" t="s">
        <v>6369</v>
      </c>
      <c r="D1011" s="59" t="s">
        <v>127</v>
      </c>
      <c r="E1011" s="59">
        <v>0</v>
      </c>
      <c r="F1011" s="59">
        <v>0</v>
      </c>
      <c r="G1011" s="59">
        <v>0</v>
      </c>
      <c r="H1011" s="59">
        <v>0</v>
      </c>
      <c r="I1011" s="59">
        <v>0</v>
      </c>
      <c r="J1011" s="59">
        <v>0</v>
      </c>
      <c r="K1011" s="59">
        <v>0</v>
      </c>
      <c r="L1011" s="59">
        <v>0</v>
      </c>
      <c r="M1011" s="59">
        <v>0</v>
      </c>
      <c r="N1011" s="59">
        <v>0</v>
      </c>
      <c r="O1011" s="59">
        <v>0</v>
      </c>
      <c r="P1011" s="59">
        <v>0</v>
      </c>
      <c r="Q1011" s="59">
        <v>0</v>
      </c>
      <c r="R1011" s="59">
        <v>0</v>
      </c>
      <c r="S1011" s="90"/>
      <c r="T1011" s="90"/>
      <c r="U1011" s="91"/>
      <c r="V1011" s="90"/>
      <c r="W1011" s="90"/>
      <c r="X1011" s="90"/>
    </row>
    <row r="1012" spans="1:24" ht="13.2" x14ac:dyDescent="0.25">
      <c r="A1012" s="59" t="s">
        <v>4925</v>
      </c>
      <c r="B1012" s="59" t="s">
        <v>6365</v>
      </c>
      <c r="C1012" s="59" t="s">
        <v>6370</v>
      </c>
      <c r="D1012" s="59" t="s">
        <v>127</v>
      </c>
      <c r="E1012" s="59">
        <v>3837</v>
      </c>
      <c r="F1012" s="59">
        <v>3837</v>
      </c>
      <c r="G1012" s="59">
        <v>3837</v>
      </c>
      <c r="H1012" s="59">
        <v>3837</v>
      </c>
      <c r="I1012" s="59">
        <v>3837</v>
      </c>
      <c r="J1012" s="59">
        <v>3837</v>
      </c>
      <c r="K1012" s="59">
        <v>3837</v>
      </c>
      <c r="L1012" s="59">
        <v>3837</v>
      </c>
      <c r="M1012" s="59">
        <v>3837</v>
      </c>
      <c r="N1012" s="59">
        <v>3837</v>
      </c>
      <c r="O1012" s="59">
        <v>3837</v>
      </c>
      <c r="P1012" s="59">
        <v>3837</v>
      </c>
      <c r="Q1012" s="59">
        <v>3837</v>
      </c>
      <c r="R1012" s="59">
        <v>3836676</v>
      </c>
      <c r="S1012" s="90"/>
      <c r="T1012" s="90"/>
      <c r="U1012" s="91"/>
      <c r="V1012" s="90"/>
      <c r="W1012" s="90"/>
      <c r="X1012" s="90"/>
    </row>
    <row r="1013" spans="1:24" ht="13.2" x14ac:dyDescent="0.25">
      <c r="A1013" s="59" t="s">
        <v>4926</v>
      </c>
      <c r="B1013" s="59" t="s">
        <v>6365</v>
      </c>
      <c r="C1013" s="59" t="s">
        <v>6371</v>
      </c>
      <c r="D1013" s="59" t="s">
        <v>127</v>
      </c>
      <c r="E1013" s="59">
        <v>0</v>
      </c>
      <c r="F1013" s="59">
        <v>0</v>
      </c>
      <c r="G1013" s="59">
        <v>0</v>
      </c>
      <c r="H1013" s="59">
        <v>0</v>
      </c>
      <c r="I1013" s="59">
        <v>0</v>
      </c>
      <c r="J1013" s="59">
        <v>0</v>
      </c>
      <c r="K1013" s="59">
        <v>0</v>
      </c>
      <c r="L1013" s="59">
        <v>0</v>
      </c>
      <c r="M1013" s="59">
        <v>0</v>
      </c>
      <c r="N1013" s="59">
        <v>0</v>
      </c>
      <c r="O1013" s="59">
        <v>0</v>
      </c>
      <c r="P1013" s="59">
        <v>0</v>
      </c>
      <c r="Q1013" s="59">
        <v>0</v>
      </c>
      <c r="R1013" s="59">
        <v>0</v>
      </c>
      <c r="S1013" s="90"/>
      <c r="T1013" s="90"/>
      <c r="U1013" s="91"/>
      <c r="V1013" s="90"/>
      <c r="W1013" s="90"/>
      <c r="X1013" s="90"/>
    </row>
    <row r="1014" spans="1:24" ht="13.2" x14ac:dyDescent="0.25">
      <c r="A1014" s="59" t="s">
        <v>4927</v>
      </c>
      <c r="B1014" s="59" t="s">
        <v>6365</v>
      </c>
      <c r="C1014" s="59" t="s">
        <v>6372</v>
      </c>
      <c r="D1014" s="59" t="s">
        <v>127</v>
      </c>
      <c r="E1014" s="59">
        <v>0</v>
      </c>
      <c r="F1014" s="59">
        <v>0</v>
      </c>
      <c r="G1014" s="59">
        <v>0</v>
      </c>
      <c r="H1014" s="59">
        <v>0</v>
      </c>
      <c r="I1014" s="59">
        <v>0</v>
      </c>
      <c r="J1014" s="59">
        <v>0</v>
      </c>
      <c r="K1014" s="59">
        <v>0</v>
      </c>
      <c r="L1014" s="59">
        <v>0</v>
      </c>
      <c r="M1014" s="59">
        <v>0</v>
      </c>
      <c r="N1014" s="59">
        <v>0</v>
      </c>
      <c r="O1014" s="59">
        <v>0</v>
      </c>
      <c r="P1014" s="59">
        <v>0</v>
      </c>
      <c r="Q1014" s="59">
        <v>0</v>
      </c>
      <c r="R1014" s="59">
        <v>0</v>
      </c>
      <c r="S1014" s="90"/>
      <c r="T1014" s="90"/>
      <c r="U1014" s="91"/>
      <c r="V1014" s="90"/>
      <c r="W1014" s="90"/>
      <c r="X1014" s="90"/>
    </row>
    <row r="1015" spans="1:24" ht="13.2" x14ac:dyDescent="0.25">
      <c r="A1015" s="59" t="s">
        <v>4928</v>
      </c>
      <c r="B1015" s="59" t="s">
        <v>6365</v>
      </c>
      <c r="C1015" s="59" t="s">
        <v>6373</v>
      </c>
      <c r="D1015" s="59" t="s">
        <v>127</v>
      </c>
      <c r="E1015" s="59">
        <v>1080</v>
      </c>
      <c r="F1015" s="59">
        <v>1080</v>
      </c>
      <c r="G1015" s="59">
        <v>1080</v>
      </c>
      <c r="H1015" s="59">
        <v>1080</v>
      </c>
      <c r="I1015" s="59">
        <v>1080</v>
      </c>
      <c r="J1015" s="59">
        <v>1080</v>
      </c>
      <c r="K1015" s="59">
        <v>1080</v>
      </c>
      <c r="L1015" s="59">
        <v>1080</v>
      </c>
      <c r="M1015" s="59">
        <v>1080</v>
      </c>
      <c r="N1015" s="59">
        <v>1080</v>
      </c>
      <c r="O1015" s="59">
        <v>1080</v>
      </c>
      <c r="P1015" s="59">
        <v>1080</v>
      </c>
      <c r="Q1015" s="59">
        <v>1080</v>
      </c>
      <c r="R1015" s="59">
        <v>1080001</v>
      </c>
      <c r="S1015" s="90"/>
      <c r="T1015" s="90"/>
      <c r="U1015" s="91"/>
      <c r="V1015" s="90"/>
      <c r="W1015" s="90"/>
      <c r="X1015" s="90"/>
    </row>
    <row r="1016" spans="1:24" ht="13.2" x14ac:dyDescent="0.25">
      <c r="A1016" s="59" t="s">
        <v>4929</v>
      </c>
      <c r="B1016" s="59" t="s">
        <v>6365</v>
      </c>
      <c r="C1016" s="59" t="s">
        <v>6374</v>
      </c>
      <c r="D1016" s="59" t="s">
        <v>127</v>
      </c>
      <c r="E1016" s="59">
        <v>0</v>
      </c>
      <c r="F1016" s="59">
        <v>0</v>
      </c>
      <c r="G1016" s="59">
        <v>0</v>
      </c>
      <c r="H1016" s="59">
        <v>0</v>
      </c>
      <c r="I1016" s="59">
        <v>0</v>
      </c>
      <c r="J1016" s="59">
        <v>0</v>
      </c>
      <c r="K1016" s="59">
        <v>0</v>
      </c>
      <c r="L1016" s="59">
        <v>0</v>
      </c>
      <c r="M1016" s="59">
        <v>0</v>
      </c>
      <c r="N1016" s="59">
        <v>0</v>
      </c>
      <c r="O1016" s="59">
        <v>0</v>
      </c>
      <c r="P1016" s="59">
        <v>0</v>
      </c>
      <c r="Q1016" s="59">
        <v>0</v>
      </c>
      <c r="R1016" s="59">
        <v>0</v>
      </c>
      <c r="S1016" s="90"/>
      <c r="T1016" s="90"/>
      <c r="U1016" s="91"/>
      <c r="V1016" s="90"/>
      <c r="W1016" s="90"/>
      <c r="X1016" s="90"/>
    </row>
    <row r="1017" spans="1:24" ht="13.2" x14ac:dyDescent="0.25">
      <c r="A1017" s="59" t="s">
        <v>4930</v>
      </c>
      <c r="B1017" s="59" t="s">
        <v>6365</v>
      </c>
      <c r="C1017" s="59" t="s">
        <v>6375</v>
      </c>
      <c r="D1017" s="59" t="s">
        <v>127</v>
      </c>
      <c r="E1017" s="59">
        <v>3086</v>
      </c>
      <c r="F1017" s="59">
        <v>3086</v>
      </c>
      <c r="G1017" s="59">
        <v>3086</v>
      </c>
      <c r="H1017" s="59">
        <v>3086</v>
      </c>
      <c r="I1017" s="59">
        <v>3086</v>
      </c>
      <c r="J1017" s="59">
        <v>3086</v>
      </c>
      <c r="K1017" s="59">
        <v>3086</v>
      </c>
      <c r="L1017" s="59">
        <v>3086</v>
      </c>
      <c r="M1017" s="59">
        <v>3086</v>
      </c>
      <c r="N1017" s="59">
        <v>3086</v>
      </c>
      <c r="O1017" s="59">
        <v>3086</v>
      </c>
      <c r="P1017" s="59">
        <v>3086</v>
      </c>
      <c r="Q1017" s="59">
        <v>3086</v>
      </c>
      <c r="R1017" s="59">
        <v>3086351</v>
      </c>
      <c r="S1017" s="90"/>
      <c r="T1017" s="90"/>
      <c r="U1017" s="91"/>
      <c r="V1017" s="90"/>
      <c r="W1017" s="90"/>
      <c r="X1017" s="90"/>
    </row>
    <row r="1018" spans="1:24" ht="13.2" x14ac:dyDescent="0.25">
      <c r="A1018" s="59" t="s">
        <v>4931</v>
      </c>
      <c r="B1018" s="59" t="s">
        <v>6376</v>
      </c>
      <c r="C1018" s="59" t="s">
        <v>6377</v>
      </c>
      <c r="D1018" s="59" t="s">
        <v>127</v>
      </c>
      <c r="E1018" s="59">
        <v>820</v>
      </c>
      <c r="F1018" s="59">
        <v>820</v>
      </c>
      <c r="G1018" s="59">
        <v>820</v>
      </c>
      <c r="H1018" s="59">
        <v>820</v>
      </c>
      <c r="I1018" s="59">
        <v>820</v>
      </c>
      <c r="J1018" s="59">
        <v>820</v>
      </c>
      <c r="K1018" s="59">
        <v>820</v>
      </c>
      <c r="L1018" s="59">
        <v>820</v>
      </c>
      <c r="M1018" s="59">
        <v>820</v>
      </c>
      <c r="N1018" s="59">
        <v>820</v>
      </c>
      <c r="O1018" s="59">
        <v>820</v>
      </c>
      <c r="P1018" s="59">
        <v>820</v>
      </c>
      <c r="Q1018" s="59">
        <v>820</v>
      </c>
      <c r="R1018" s="59">
        <v>819764</v>
      </c>
      <c r="S1018" s="90"/>
      <c r="T1018" s="90"/>
      <c r="U1018" s="91"/>
      <c r="V1018" s="90"/>
      <c r="W1018" s="90"/>
      <c r="X1018" s="90"/>
    </row>
    <row r="1019" spans="1:24" ht="13.2" x14ac:dyDescent="0.25">
      <c r="A1019" s="59" t="s">
        <v>4932</v>
      </c>
      <c r="B1019" s="59" t="s">
        <v>6376</v>
      </c>
      <c r="C1019" s="59" t="s">
        <v>6378</v>
      </c>
      <c r="D1019" s="59" t="s">
        <v>127</v>
      </c>
      <c r="E1019" s="59">
        <v>75</v>
      </c>
      <c r="F1019" s="59">
        <v>75</v>
      </c>
      <c r="G1019" s="59">
        <v>75</v>
      </c>
      <c r="H1019" s="59">
        <v>75</v>
      </c>
      <c r="I1019" s="59">
        <v>75</v>
      </c>
      <c r="J1019" s="59">
        <v>75</v>
      </c>
      <c r="K1019" s="59">
        <v>75</v>
      </c>
      <c r="L1019" s="59">
        <v>75</v>
      </c>
      <c r="M1019" s="59">
        <v>75</v>
      </c>
      <c r="N1019" s="59">
        <v>75</v>
      </c>
      <c r="O1019" s="59">
        <v>75</v>
      </c>
      <c r="P1019" s="59">
        <v>75</v>
      </c>
      <c r="Q1019" s="59">
        <v>75</v>
      </c>
      <c r="R1019" s="59">
        <v>74854</v>
      </c>
      <c r="S1019" s="90"/>
      <c r="T1019" s="90"/>
      <c r="U1019" s="91"/>
      <c r="V1019" s="90"/>
      <c r="W1019" s="90"/>
      <c r="X1019" s="90"/>
    </row>
    <row r="1020" spans="1:24" ht="13.2" x14ac:dyDescent="0.25">
      <c r="A1020" s="59" t="s">
        <v>4933</v>
      </c>
      <c r="B1020" s="59" t="s">
        <v>6376</v>
      </c>
      <c r="C1020" s="59" t="s">
        <v>6379</v>
      </c>
      <c r="D1020" s="59" t="s">
        <v>127</v>
      </c>
      <c r="E1020" s="59">
        <v>0</v>
      </c>
      <c r="F1020" s="59">
        <v>0</v>
      </c>
      <c r="G1020" s="59">
        <v>0</v>
      </c>
      <c r="H1020" s="59">
        <v>0</v>
      </c>
      <c r="I1020" s="59">
        <v>0</v>
      </c>
      <c r="J1020" s="59">
        <v>0</v>
      </c>
      <c r="K1020" s="59">
        <v>0</v>
      </c>
      <c r="L1020" s="59">
        <v>0</v>
      </c>
      <c r="M1020" s="59">
        <v>0</v>
      </c>
      <c r="N1020" s="59">
        <v>0</v>
      </c>
      <c r="O1020" s="59">
        <v>0</v>
      </c>
      <c r="P1020" s="59">
        <v>0</v>
      </c>
      <c r="Q1020" s="59">
        <v>0</v>
      </c>
      <c r="R1020" s="59">
        <v>0</v>
      </c>
      <c r="S1020" s="90"/>
      <c r="T1020" s="90"/>
      <c r="U1020" s="91"/>
      <c r="V1020" s="90"/>
      <c r="W1020" s="90"/>
      <c r="X1020" s="90"/>
    </row>
    <row r="1021" spans="1:24" ht="13.2" x14ac:dyDescent="0.25">
      <c r="A1021" s="59" t="s">
        <v>4934</v>
      </c>
      <c r="B1021" s="59" t="s">
        <v>6376</v>
      </c>
      <c r="C1021" s="59" t="s">
        <v>6380</v>
      </c>
      <c r="D1021" s="59" t="s">
        <v>127</v>
      </c>
      <c r="E1021" s="59">
        <v>0</v>
      </c>
      <c r="F1021" s="59">
        <v>0</v>
      </c>
      <c r="G1021" s="59">
        <v>0</v>
      </c>
      <c r="H1021" s="59">
        <v>0</v>
      </c>
      <c r="I1021" s="59">
        <v>0</v>
      </c>
      <c r="J1021" s="59">
        <v>0</v>
      </c>
      <c r="K1021" s="59">
        <v>0</v>
      </c>
      <c r="L1021" s="59">
        <v>0</v>
      </c>
      <c r="M1021" s="59">
        <v>0</v>
      </c>
      <c r="N1021" s="59">
        <v>0</v>
      </c>
      <c r="O1021" s="59">
        <v>0</v>
      </c>
      <c r="P1021" s="59">
        <v>0</v>
      </c>
      <c r="Q1021" s="59">
        <v>0</v>
      </c>
      <c r="R1021" s="59">
        <v>0</v>
      </c>
      <c r="S1021" s="90"/>
      <c r="T1021" s="90"/>
      <c r="U1021" s="91"/>
      <c r="V1021" s="90"/>
      <c r="W1021" s="90"/>
      <c r="X1021" s="90"/>
    </row>
    <row r="1022" spans="1:24" ht="13.2" x14ac:dyDescent="0.25">
      <c r="A1022" s="59" t="s">
        <v>4935</v>
      </c>
      <c r="B1022" s="59" t="s">
        <v>6376</v>
      </c>
      <c r="C1022" s="59" t="s">
        <v>6381</v>
      </c>
      <c r="D1022" s="59" t="s">
        <v>127</v>
      </c>
      <c r="E1022" s="59">
        <v>114</v>
      </c>
      <c r="F1022" s="59">
        <v>114</v>
      </c>
      <c r="G1022" s="59">
        <v>114</v>
      </c>
      <c r="H1022" s="59">
        <v>114</v>
      </c>
      <c r="I1022" s="59">
        <v>114</v>
      </c>
      <c r="J1022" s="59">
        <v>114</v>
      </c>
      <c r="K1022" s="59">
        <v>114</v>
      </c>
      <c r="L1022" s="59">
        <v>114</v>
      </c>
      <c r="M1022" s="59">
        <v>114</v>
      </c>
      <c r="N1022" s="59">
        <v>114</v>
      </c>
      <c r="O1022" s="59">
        <v>114</v>
      </c>
      <c r="P1022" s="59">
        <v>114</v>
      </c>
      <c r="Q1022" s="59">
        <v>114</v>
      </c>
      <c r="R1022" s="59">
        <v>113968</v>
      </c>
      <c r="S1022" s="90"/>
      <c r="T1022" s="90"/>
      <c r="U1022" s="91"/>
      <c r="V1022" s="90"/>
      <c r="W1022" s="90"/>
      <c r="X1022" s="90"/>
    </row>
    <row r="1023" spans="1:24" ht="13.2" x14ac:dyDescent="0.25">
      <c r="A1023" s="59" t="s">
        <v>4936</v>
      </c>
      <c r="B1023" s="59" t="s">
        <v>6376</v>
      </c>
      <c r="C1023" s="59" t="s">
        <v>6382</v>
      </c>
      <c r="D1023" s="59" t="s">
        <v>127</v>
      </c>
      <c r="E1023" s="59">
        <v>331</v>
      </c>
      <c r="F1023" s="59">
        <v>331</v>
      </c>
      <c r="G1023" s="59">
        <v>331</v>
      </c>
      <c r="H1023" s="59">
        <v>331</v>
      </c>
      <c r="I1023" s="59">
        <v>331</v>
      </c>
      <c r="J1023" s="59">
        <v>331</v>
      </c>
      <c r="K1023" s="59">
        <v>331</v>
      </c>
      <c r="L1023" s="59">
        <v>331</v>
      </c>
      <c r="M1023" s="59">
        <v>331</v>
      </c>
      <c r="N1023" s="59">
        <v>331</v>
      </c>
      <c r="O1023" s="59">
        <v>331</v>
      </c>
      <c r="P1023" s="59">
        <v>331</v>
      </c>
      <c r="Q1023" s="59">
        <v>331</v>
      </c>
      <c r="R1023" s="59">
        <v>331427</v>
      </c>
      <c r="S1023" s="90"/>
      <c r="T1023" s="90"/>
      <c r="U1023" s="91"/>
      <c r="V1023" s="90"/>
      <c r="W1023" s="90"/>
      <c r="X1023" s="90"/>
    </row>
    <row r="1024" spans="1:24" ht="13.2" x14ac:dyDescent="0.25">
      <c r="A1024" s="59" t="s">
        <v>4937</v>
      </c>
      <c r="B1024" s="59" t="s">
        <v>6376</v>
      </c>
      <c r="C1024" s="59" t="s">
        <v>6383</v>
      </c>
      <c r="D1024" s="59" t="s">
        <v>127</v>
      </c>
      <c r="E1024" s="59">
        <v>0</v>
      </c>
      <c r="F1024" s="59">
        <v>0</v>
      </c>
      <c r="G1024" s="59">
        <v>0</v>
      </c>
      <c r="H1024" s="59">
        <v>0</v>
      </c>
      <c r="I1024" s="59">
        <v>0</v>
      </c>
      <c r="J1024" s="59">
        <v>0</v>
      </c>
      <c r="K1024" s="59">
        <v>0</v>
      </c>
      <c r="L1024" s="59">
        <v>0</v>
      </c>
      <c r="M1024" s="59">
        <v>0</v>
      </c>
      <c r="N1024" s="59">
        <v>0</v>
      </c>
      <c r="O1024" s="59">
        <v>0</v>
      </c>
      <c r="P1024" s="59">
        <v>0</v>
      </c>
      <c r="Q1024" s="59">
        <v>0</v>
      </c>
      <c r="R1024" s="59">
        <v>0</v>
      </c>
      <c r="S1024" s="90"/>
      <c r="T1024" s="90"/>
      <c r="U1024" s="91"/>
      <c r="V1024" s="90"/>
      <c r="W1024" s="90"/>
      <c r="X1024" s="90"/>
    </row>
    <row r="1025" spans="1:24" ht="13.2" x14ac:dyDescent="0.25">
      <c r="A1025" s="59" t="s">
        <v>4938</v>
      </c>
      <c r="B1025" s="59" t="s">
        <v>6376</v>
      </c>
      <c r="C1025" s="59" t="s">
        <v>6384</v>
      </c>
      <c r="D1025" s="59" t="s">
        <v>127</v>
      </c>
      <c r="E1025" s="59">
        <v>0</v>
      </c>
      <c r="F1025" s="59">
        <v>0</v>
      </c>
      <c r="G1025" s="59">
        <v>0</v>
      </c>
      <c r="H1025" s="59">
        <v>0</v>
      </c>
      <c r="I1025" s="59">
        <v>0</v>
      </c>
      <c r="J1025" s="59">
        <v>0</v>
      </c>
      <c r="K1025" s="59">
        <v>0</v>
      </c>
      <c r="L1025" s="59">
        <v>0</v>
      </c>
      <c r="M1025" s="59">
        <v>0</v>
      </c>
      <c r="N1025" s="59">
        <v>0</v>
      </c>
      <c r="O1025" s="59">
        <v>0</v>
      </c>
      <c r="P1025" s="59">
        <v>0</v>
      </c>
      <c r="Q1025" s="59">
        <v>0</v>
      </c>
      <c r="R1025" s="59">
        <v>0</v>
      </c>
      <c r="S1025" s="90"/>
      <c r="T1025" s="90"/>
      <c r="U1025" s="91"/>
      <c r="V1025" s="90"/>
      <c r="W1025" s="90"/>
      <c r="X1025" s="90"/>
    </row>
    <row r="1026" spans="1:24" ht="13.2" x14ac:dyDescent="0.25">
      <c r="A1026" s="59" t="s">
        <v>4939</v>
      </c>
      <c r="B1026" s="59" t="s">
        <v>6376</v>
      </c>
      <c r="C1026" s="59" t="s">
        <v>6385</v>
      </c>
      <c r="D1026" s="59" t="s">
        <v>127</v>
      </c>
      <c r="E1026" s="59">
        <v>0</v>
      </c>
      <c r="F1026" s="59">
        <v>0</v>
      </c>
      <c r="G1026" s="59">
        <v>0</v>
      </c>
      <c r="H1026" s="59">
        <v>0</v>
      </c>
      <c r="I1026" s="59">
        <v>0</v>
      </c>
      <c r="J1026" s="59">
        <v>0</v>
      </c>
      <c r="K1026" s="59">
        <v>0</v>
      </c>
      <c r="L1026" s="59">
        <v>0</v>
      </c>
      <c r="M1026" s="59">
        <v>0</v>
      </c>
      <c r="N1026" s="59">
        <v>0</v>
      </c>
      <c r="O1026" s="59">
        <v>0</v>
      </c>
      <c r="P1026" s="59">
        <v>0</v>
      </c>
      <c r="Q1026" s="59">
        <v>0</v>
      </c>
      <c r="R1026" s="59">
        <v>0</v>
      </c>
      <c r="S1026" s="90"/>
      <c r="T1026" s="90"/>
      <c r="U1026" s="91"/>
      <c r="V1026" s="90"/>
      <c r="W1026" s="90"/>
      <c r="X1026" s="90"/>
    </row>
    <row r="1027" spans="1:24" ht="13.2" x14ac:dyDescent="0.25">
      <c r="A1027" s="59" t="s">
        <v>4940</v>
      </c>
      <c r="B1027" s="59" t="s">
        <v>6386</v>
      </c>
      <c r="C1027" s="59" t="s">
        <v>6387</v>
      </c>
      <c r="D1027" s="59" t="s">
        <v>127</v>
      </c>
      <c r="E1027" s="59">
        <v>0</v>
      </c>
      <c r="F1027" s="59">
        <v>0</v>
      </c>
      <c r="G1027" s="59">
        <v>0</v>
      </c>
      <c r="H1027" s="59">
        <v>0</v>
      </c>
      <c r="I1027" s="59">
        <v>0</v>
      </c>
      <c r="J1027" s="59">
        <v>0</v>
      </c>
      <c r="K1027" s="59">
        <v>0</v>
      </c>
      <c r="L1027" s="59">
        <v>0</v>
      </c>
      <c r="M1027" s="59">
        <v>0</v>
      </c>
      <c r="N1027" s="59">
        <v>0</v>
      </c>
      <c r="O1027" s="59">
        <v>0</v>
      </c>
      <c r="P1027" s="59">
        <v>0</v>
      </c>
      <c r="Q1027" s="59">
        <v>0</v>
      </c>
      <c r="R1027" s="59">
        <v>0</v>
      </c>
      <c r="S1027" s="90"/>
      <c r="T1027" s="90"/>
      <c r="U1027" s="91"/>
      <c r="V1027" s="90"/>
      <c r="W1027" s="90"/>
      <c r="X1027" s="90"/>
    </row>
    <row r="1028" spans="1:24" ht="13.2" x14ac:dyDescent="0.25">
      <c r="A1028" s="59" t="s">
        <v>4941</v>
      </c>
      <c r="B1028" s="59" t="s">
        <v>6388</v>
      </c>
      <c r="C1028" s="59" t="s">
        <v>6377</v>
      </c>
      <c r="D1028" s="59" t="s">
        <v>127</v>
      </c>
      <c r="E1028" s="59">
        <v>568</v>
      </c>
      <c r="F1028" s="59">
        <v>568</v>
      </c>
      <c r="G1028" s="59">
        <v>568</v>
      </c>
      <c r="H1028" s="59">
        <v>568</v>
      </c>
      <c r="I1028" s="59">
        <v>568</v>
      </c>
      <c r="J1028" s="59">
        <v>568</v>
      </c>
      <c r="K1028" s="59">
        <v>568</v>
      </c>
      <c r="L1028" s="59">
        <v>568</v>
      </c>
      <c r="M1028" s="59">
        <v>568</v>
      </c>
      <c r="N1028" s="59">
        <v>568</v>
      </c>
      <c r="O1028" s="59">
        <v>568</v>
      </c>
      <c r="P1028" s="59">
        <v>568</v>
      </c>
      <c r="Q1028" s="59">
        <v>568</v>
      </c>
      <c r="R1028" s="59">
        <v>568185</v>
      </c>
      <c r="S1028" s="90"/>
      <c r="T1028" s="90"/>
      <c r="U1028" s="91"/>
      <c r="V1028" s="90"/>
      <c r="W1028" s="90"/>
      <c r="X1028" s="90"/>
    </row>
    <row r="1029" spans="1:24" ht="13.2" x14ac:dyDescent="0.25">
      <c r="A1029" s="59" t="s">
        <v>4942</v>
      </c>
      <c r="B1029" s="59" t="s">
        <v>6388</v>
      </c>
      <c r="C1029" s="59" t="s">
        <v>6389</v>
      </c>
      <c r="D1029" s="59" t="s">
        <v>127</v>
      </c>
      <c r="E1029" s="59">
        <v>0</v>
      </c>
      <c r="F1029" s="59">
        <v>0</v>
      </c>
      <c r="G1029" s="59">
        <v>0</v>
      </c>
      <c r="H1029" s="59">
        <v>0</v>
      </c>
      <c r="I1029" s="59">
        <v>0</v>
      </c>
      <c r="J1029" s="59">
        <v>0</v>
      </c>
      <c r="K1029" s="59">
        <v>0</v>
      </c>
      <c r="L1029" s="59">
        <v>0</v>
      </c>
      <c r="M1029" s="59">
        <v>0</v>
      </c>
      <c r="N1029" s="59">
        <v>0</v>
      </c>
      <c r="O1029" s="59">
        <v>0</v>
      </c>
      <c r="P1029" s="59">
        <v>0</v>
      </c>
      <c r="Q1029" s="59">
        <v>0</v>
      </c>
      <c r="R1029" s="59">
        <v>0</v>
      </c>
      <c r="S1029" s="90"/>
      <c r="T1029" s="90"/>
      <c r="U1029" s="91"/>
      <c r="V1029" s="90"/>
      <c r="W1029" s="90"/>
      <c r="X1029" s="90"/>
    </row>
    <row r="1030" spans="1:24" ht="13.2" x14ac:dyDescent="0.25">
      <c r="A1030" s="59" t="s">
        <v>4943</v>
      </c>
      <c r="B1030" s="59" t="s">
        <v>6388</v>
      </c>
      <c r="C1030" s="59" t="s">
        <v>6390</v>
      </c>
      <c r="D1030" s="59" t="s">
        <v>127</v>
      </c>
      <c r="E1030" s="59">
        <v>0</v>
      </c>
      <c r="F1030" s="59">
        <v>0</v>
      </c>
      <c r="G1030" s="59">
        <v>0</v>
      </c>
      <c r="H1030" s="59">
        <v>0</v>
      </c>
      <c r="I1030" s="59">
        <v>0</v>
      </c>
      <c r="J1030" s="59">
        <v>0</v>
      </c>
      <c r="K1030" s="59">
        <v>0</v>
      </c>
      <c r="L1030" s="59">
        <v>0</v>
      </c>
      <c r="M1030" s="59">
        <v>0</v>
      </c>
      <c r="N1030" s="59">
        <v>0</v>
      </c>
      <c r="O1030" s="59">
        <v>0</v>
      </c>
      <c r="P1030" s="59">
        <v>0</v>
      </c>
      <c r="Q1030" s="59">
        <v>0</v>
      </c>
      <c r="R1030" s="59">
        <v>0</v>
      </c>
      <c r="S1030" s="90"/>
      <c r="T1030" s="90"/>
      <c r="U1030" s="91"/>
      <c r="V1030" s="90"/>
      <c r="W1030" s="90"/>
      <c r="X1030" s="90"/>
    </row>
    <row r="1031" spans="1:24" ht="13.2" x14ac:dyDescent="0.25">
      <c r="A1031" s="59" t="s">
        <v>4944</v>
      </c>
      <c r="B1031" s="59" t="s">
        <v>6388</v>
      </c>
      <c r="C1031" s="59" t="s">
        <v>6391</v>
      </c>
      <c r="D1031" s="59" t="s">
        <v>127</v>
      </c>
      <c r="E1031" s="59">
        <v>0</v>
      </c>
      <c r="F1031" s="59">
        <v>0</v>
      </c>
      <c r="G1031" s="59">
        <v>0</v>
      </c>
      <c r="H1031" s="59">
        <v>0</v>
      </c>
      <c r="I1031" s="59">
        <v>0</v>
      </c>
      <c r="J1031" s="59">
        <v>0</v>
      </c>
      <c r="K1031" s="59">
        <v>0</v>
      </c>
      <c r="L1031" s="59">
        <v>0</v>
      </c>
      <c r="M1031" s="59">
        <v>0</v>
      </c>
      <c r="N1031" s="59">
        <v>0</v>
      </c>
      <c r="O1031" s="59">
        <v>0</v>
      </c>
      <c r="P1031" s="59">
        <v>0</v>
      </c>
      <c r="Q1031" s="59">
        <v>0</v>
      </c>
      <c r="R1031" s="59">
        <v>0</v>
      </c>
      <c r="S1031" s="90"/>
      <c r="T1031" s="90"/>
      <c r="U1031" s="91"/>
      <c r="V1031" s="90"/>
      <c r="W1031" s="90"/>
      <c r="X1031" s="90"/>
    </row>
    <row r="1032" spans="1:24" ht="13.2" x14ac:dyDescent="0.25">
      <c r="A1032" s="59" t="s">
        <v>4945</v>
      </c>
      <c r="B1032" s="59" t="s">
        <v>6388</v>
      </c>
      <c r="C1032" s="59" t="s">
        <v>6392</v>
      </c>
      <c r="D1032" s="59" t="s">
        <v>127</v>
      </c>
      <c r="E1032" s="59">
        <v>0</v>
      </c>
      <c r="F1032" s="59">
        <v>0</v>
      </c>
      <c r="G1032" s="59">
        <v>0</v>
      </c>
      <c r="H1032" s="59">
        <v>0</v>
      </c>
      <c r="I1032" s="59">
        <v>0</v>
      </c>
      <c r="J1032" s="59">
        <v>0</v>
      </c>
      <c r="K1032" s="59">
        <v>0</v>
      </c>
      <c r="L1032" s="59">
        <v>0</v>
      </c>
      <c r="M1032" s="59">
        <v>0</v>
      </c>
      <c r="N1032" s="59">
        <v>0</v>
      </c>
      <c r="O1032" s="59">
        <v>0</v>
      </c>
      <c r="P1032" s="59">
        <v>0</v>
      </c>
      <c r="Q1032" s="59">
        <v>0</v>
      </c>
      <c r="R1032" s="59">
        <v>0</v>
      </c>
      <c r="S1032" s="90"/>
      <c r="T1032" s="90"/>
      <c r="U1032" s="91"/>
      <c r="V1032" s="90"/>
      <c r="W1032" s="90"/>
      <c r="X1032" s="90"/>
    </row>
    <row r="1033" spans="1:24" ht="13.2" x14ac:dyDescent="0.25">
      <c r="A1033" s="59" t="s">
        <v>4946</v>
      </c>
      <c r="B1033" s="59" t="s">
        <v>6393</v>
      </c>
      <c r="C1033" s="59" t="s">
        <v>6394</v>
      </c>
      <c r="D1033" s="59" t="s">
        <v>127</v>
      </c>
      <c r="E1033" s="59">
        <v>3787</v>
      </c>
      <c r="F1033" s="59">
        <v>3787</v>
      </c>
      <c r="G1033" s="59">
        <v>3787</v>
      </c>
      <c r="H1033" s="59">
        <v>3787</v>
      </c>
      <c r="I1033" s="59">
        <v>3787</v>
      </c>
      <c r="J1033" s="59">
        <v>3787</v>
      </c>
      <c r="K1033" s="59">
        <v>3787</v>
      </c>
      <c r="L1033" s="59">
        <v>3787</v>
      </c>
      <c r="M1033" s="59">
        <v>3787</v>
      </c>
      <c r="N1033" s="59">
        <v>3787</v>
      </c>
      <c r="O1033" s="59">
        <v>3787</v>
      </c>
      <c r="P1033" s="59">
        <v>3787</v>
      </c>
      <c r="Q1033" s="59">
        <v>4472</v>
      </c>
      <c r="R1033" s="59">
        <v>3815567</v>
      </c>
      <c r="S1033" s="90"/>
      <c r="T1033" s="90"/>
      <c r="U1033" s="91"/>
      <c r="V1033" s="90"/>
      <c r="W1033" s="90"/>
      <c r="X1033" s="90"/>
    </row>
    <row r="1034" spans="1:24" ht="13.2" x14ac:dyDescent="0.25">
      <c r="A1034" s="59" t="s">
        <v>4947</v>
      </c>
      <c r="B1034" s="59" t="s">
        <v>6393</v>
      </c>
      <c r="C1034" s="59" t="s">
        <v>6395</v>
      </c>
      <c r="D1034" s="59" t="s">
        <v>127</v>
      </c>
      <c r="E1034" s="59">
        <v>8</v>
      </c>
      <c r="F1034" s="59">
        <v>8</v>
      </c>
      <c r="G1034" s="59">
        <v>8</v>
      </c>
      <c r="H1034" s="59">
        <v>8</v>
      </c>
      <c r="I1034" s="59">
        <v>8</v>
      </c>
      <c r="J1034" s="59">
        <v>8</v>
      </c>
      <c r="K1034" s="59">
        <v>8</v>
      </c>
      <c r="L1034" s="59">
        <v>8</v>
      </c>
      <c r="M1034" s="59">
        <v>8</v>
      </c>
      <c r="N1034" s="59">
        <v>8</v>
      </c>
      <c r="O1034" s="59">
        <v>8</v>
      </c>
      <c r="P1034" s="59">
        <v>8</v>
      </c>
      <c r="Q1034" s="59">
        <v>8</v>
      </c>
      <c r="R1034" s="59">
        <v>8021</v>
      </c>
      <c r="S1034" s="90"/>
      <c r="T1034" s="90"/>
      <c r="U1034" s="91"/>
      <c r="V1034" s="90"/>
      <c r="W1034" s="90"/>
      <c r="X1034" s="90"/>
    </row>
    <row r="1035" spans="1:24" ht="13.2" x14ac:dyDescent="0.25">
      <c r="A1035" s="59" t="s">
        <v>4948</v>
      </c>
      <c r="B1035" s="59" t="s">
        <v>6393</v>
      </c>
      <c r="C1035" s="59" t="s">
        <v>6396</v>
      </c>
      <c r="D1035" s="59" t="s">
        <v>127</v>
      </c>
      <c r="E1035" s="59">
        <v>0</v>
      </c>
      <c r="F1035" s="59">
        <v>0</v>
      </c>
      <c r="G1035" s="59">
        <v>0</v>
      </c>
      <c r="H1035" s="59">
        <v>0</v>
      </c>
      <c r="I1035" s="59">
        <v>0</v>
      </c>
      <c r="J1035" s="59">
        <v>0</v>
      </c>
      <c r="K1035" s="59">
        <v>0</v>
      </c>
      <c r="L1035" s="59">
        <v>0</v>
      </c>
      <c r="M1035" s="59">
        <v>0</v>
      </c>
      <c r="N1035" s="59">
        <v>0</v>
      </c>
      <c r="O1035" s="59">
        <v>0</v>
      </c>
      <c r="P1035" s="59">
        <v>0</v>
      </c>
      <c r="Q1035" s="59">
        <v>0</v>
      </c>
      <c r="R1035" s="59">
        <v>0</v>
      </c>
      <c r="S1035" s="90"/>
      <c r="T1035" s="90"/>
      <c r="U1035" s="91"/>
      <c r="V1035" s="90"/>
      <c r="W1035" s="90"/>
      <c r="X1035" s="90"/>
    </row>
    <row r="1036" spans="1:24" ht="13.2" x14ac:dyDescent="0.25">
      <c r="A1036" s="59" t="s">
        <v>4949</v>
      </c>
      <c r="B1036" s="59" t="s">
        <v>6393</v>
      </c>
      <c r="C1036" s="59" t="s">
        <v>6397</v>
      </c>
      <c r="D1036" s="59" t="s">
        <v>127</v>
      </c>
      <c r="E1036" s="59">
        <v>0</v>
      </c>
      <c r="F1036" s="59">
        <v>0</v>
      </c>
      <c r="G1036" s="59">
        <v>0</v>
      </c>
      <c r="H1036" s="59">
        <v>0</v>
      </c>
      <c r="I1036" s="59">
        <v>0</v>
      </c>
      <c r="J1036" s="59">
        <v>0</v>
      </c>
      <c r="K1036" s="59">
        <v>0</v>
      </c>
      <c r="L1036" s="59">
        <v>0</v>
      </c>
      <c r="M1036" s="59">
        <v>0</v>
      </c>
      <c r="N1036" s="59">
        <v>0</v>
      </c>
      <c r="O1036" s="59">
        <v>0</v>
      </c>
      <c r="P1036" s="59">
        <v>0</v>
      </c>
      <c r="Q1036" s="59">
        <v>0</v>
      </c>
      <c r="R1036" s="59">
        <v>0</v>
      </c>
      <c r="S1036" s="90"/>
      <c r="T1036" s="90"/>
      <c r="U1036" s="91"/>
      <c r="V1036" s="90"/>
      <c r="W1036" s="90"/>
      <c r="X1036" s="90"/>
    </row>
    <row r="1037" spans="1:24" ht="13.2" x14ac:dyDescent="0.25">
      <c r="A1037" s="59" t="s">
        <v>4950</v>
      </c>
      <c r="B1037" s="59" t="s">
        <v>6393</v>
      </c>
      <c r="C1037" s="59" t="s">
        <v>6398</v>
      </c>
      <c r="D1037" s="59" t="s">
        <v>127</v>
      </c>
      <c r="E1037" s="59">
        <v>0</v>
      </c>
      <c r="F1037" s="59">
        <v>0</v>
      </c>
      <c r="G1037" s="59">
        <v>0</v>
      </c>
      <c r="H1037" s="59">
        <v>0</v>
      </c>
      <c r="I1037" s="59">
        <v>0</v>
      </c>
      <c r="J1037" s="59">
        <v>0</v>
      </c>
      <c r="K1037" s="59">
        <v>0</v>
      </c>
      <c r="L1037" s="59">
        <v>0</v>
      </c>
      <c r="M1037" s="59">
        <v>0</v>
      </c>
      <c r="N1037" s="59">
        <v>0</v>
      </c>
      <c r="O1037" s="59">
        <v>0</v>
      </c>
      <c r="P1037" s="59">
        <v>0</v>
      </c>
      <c r="Q1037" s="59">
        <v>0</v>
      </c>
      <c r="R1037" s="59">
        <v>0</v>
      </c>
      <c r="S1037" s="90"/>
      <c r="T1037" s="90"/>
      <c r="U1037" s="91"/>
      <c r="V1037" s="90"/>
      <c r="W1037" s="90"/>
      <c r="X1037" s="90"/>
    </row>
    <row r="1038" spans="1:24" ht="13.2" x14ac:dyDescent="0.25">
      <c r="A1038" s="59" t="s">
        <v>4951</v>
      </c>
      <c r="B1038" s="59" t="s">
        <v>5703</v>
      </c>
      <c r="C1038" s="59" t="s">
        <v>6399</v>
      </c>
      <c r="D1038" s="59" t="s">
        <v>127</v>
      </c>
      <c r="E1038" s="59">
        <v>0</v>
      </c>
      <c r="F1038" s="59">
        <v>0</v>
      </c>
      <c r="G1038" s="59">
        <v>0</v>
      </c>
      <c r="H1038" s="59">
        <v>0</v>
      </c>
      <c r="I1038" s="59">
        <v>0</v>
      </c>
      <c r="J1038" s="59">
        <v>0</v>
      </c>
      <c r="K1038" s="59">
        <v>0</v>
      </c>
      <c r="L1038" s="59">
        <v>0</v>
      </c>
      <c r="M1038" s="59">
        <v>0</v>
      </c>
      <c r="N1038" s="59">
        <v>0</v>
      </c>
      <c r="O1038" s="59">
        <v>0</v>
      </c>
      <c r="P1038" s="59">
        <v>0</v>
      </c>
      <c r="Q1038" s="59">
        <v>0</v>
      </c>
      <c r="R1038" s="59">
        <v>0</v>
      </c>
      <c r="S1038" s="90"/>
      <c r="T1038" s="90"/>
      <c r="U1038" s="91"/>
      <c r="V1038" s="90"/>
      <c r="W1038" s="90"/>
      <c r="X1038" s="90"/>
    </row>
    <row r="1039" spans="1:24" ht="13.2" x14ac:dyDescent="0.25">
      <c r="A1039" s="59" t="s">
        <v>4952</v>
      </c>
      <c r="B1039" s="59" t="s">
        <v>6400</v>
      </c>
      <c r="C1039" s="59" t="s">
        <v>3565</v>
      </c>
      <c r="D1039" s="59" t="s">
        <v>128</v>
      </c>
      <c r="E1039" s="59">
        <v>11505</v>
      </c>
      <c r="F1039" s="59">
        <v>8684</v>
      </c>
      <c r="G1039" s="59">
        <v>8684</v>
      </c>
      <c r="H1039" s="59">
        <v>8684</v>
      </c>
      <c r="I1039" s="59">
        <v>8695</v>
      </c>
      <c r="J1039" s="59">
        <v>8695</v>
      </c>
      <c r="K1039" s="59">
        <v>8695</v>
      </c>
      <c r="L1039" s="59">
        <v>8684</v>
      </c>
      <c r="M1039" s="59">
        <v>8684</v>
      </c>
      <c r="N1039" s="59">
        <v>8684</v>
      </c>
      <c r="O1039" s="59">
        <v>8684</v>
      </c>
      <c r="P1039" s="59">
        <v>8684</v>
      </c>
      <c r="Q1039" s="59">
        <v>10766</v>
      </c>
      <c r="R1039" s="59">
        <v>8891425</v>
      </c>
      <c r="S1039" s="90"/>
      <c r="T1039" s="90"/>
      <c r="U1039" s="91"/>
      <c r="V1039" s="90"/>
      <c r="W1039" s="90"/>
      <c r="X1039" s="90"/>
    </row>
    <row r="1040" spans="1:24" ht="13.2" x14ac:dyDescent="0.25">
      <c r="A1040" s="59" t="s">
        <v>4953</v>
      </c>
      <c r="B1040" s="59" t="s">
        <v>6400</v>
      </c>
      <c r="C1040" s="59" t="s">
        <v>3566</v>
      </c>
      <c r="D1040" s="59" t="s">
        <v>128</v>
      </c>
      <c r="E1040" s="59">
        <v>30575</v>
      </c>
      <c r="F1040" s="59">
        <v>33403</v>
      </c>
      <c r="G1040" s="59">
        <v>33403</v>
      </c>
      <c r="H1040" s="59">
        <v>33403</v>
      </c>
      <c r="I1040" s="59">
        <v>33404</v>
      </c>
      <c r="J1040" s="59">
        <v>33404</v>
      </c>
      <c r="K1040" s="59">
        <v>33404</v>
      </c>
      <c r="L1040" s="59">
        <v>33415</v>
      </c>
      <c r="M1040" s="59">
        <v>33412</v>
      </c>
      <c r="N1040" s="59">
        <v>33413</v>
      </c>
      <c r="O1040" s="59">
        <v>33414</v>
      </c>
      <c r="P1040" s="59">
        <v>33420</v>
      </c>
      <c r="Q1040" s="59">
        <v>33435</v>
      </c>
      <c r="R1040" s="59">
        <v>33291706</v>
      </c>
      <c r="S1040" s="90"/>
      <c r="T1040" s="90"/>
      <c r="U1040" s="91"/>
      <c r="V1040" s="90"/>
      <c r="W1040" s="90"/>
      <c r="X1040" s="90"/>
    </row>
    <row r="1041" spans="1:24" ht="13.2" x14ac:dyDescent="0.25">
      <c r="A1041" s="59" t="s">
        <v>4954</v>
      </c>
      <c r="B1041" s="59" t="s">
        <v>6400</v>
      </c>
      <c r="C1041" s="59" t="s">
        <v>6401</v>
      </c>
      <c r="D1041" s="59" t="s">
        <v>128</v>
      </c>
      <c r="E1041" s="59">
        <v>256</v>
      </c>
      <c r="F1041" s="59">
        <v>256</v>
      </c>
      <c r="G1041" s="59">
        <v>256</v>
      </c>
      <c r="H1041" s="59">
        <v>256</v>
      </c>
      <c r="I1041" s="59">
        <v>256</v>
      </c>
      <c r="J1041" s="59">
        <v>256</v>
      </c>
      <c r="K1041" s="59">
        <v>256</v>
      </c>
      <c r="L1041" s="59">
        <v>256</v>
      </c>
      <c r="M1041" s="59">
        <v>256</v>
      </c>
      <c r="N1041" s="59">
        <v>256</v>
      </c>
      <c r="O1041" s="59">
        <v>256</v>
      </c>
      <c r="P1041" s="59">
        <v>256</v>
      </c>
      <c r="Q1041" s="59">
        <v>256</v>
      </c>
      <c r="R1041" s="59">
        <v>255812</v>
      </c>
      <c r="S1041" s="90"/>
      <c r="T1041" s="90"/>
      <c r="U1041" s="91"/>
      <c r="V1041" s="90"/>
      <c r="W1041" s="90"/>
      <c r="X1041" s="90"/>
    </row>
    <row r="1042" spans="1:24" ht="13.2" x14ac:dyDescent="0.25">
      <c r="A1042" s="59" t="s">
        <v>4955</v>
      </c>
      <c r="B1042" s="59" t="s">
        <v>6400</v>
      </c>
      <c r="C1042" s="59" t="s">
        <v>6402</v>
      </c>
      <c r="D1042" s="59" t="s">
        <v>128</v>
      </c>
      <c r="E1042" s="59">
        <v>31</v>
      </c>
      <c r="F1042" s="59">
        <v>31</v>
      </c>
      <c r="G1042" s="59">
        <v>31</v>
      </c>
      <c r="H1042" s="59">
        <v>31</v>
      </c>
      <c r="I1042" s="59">
        <v>31</v>
      </c>
      <c r="J1042" s="59">
        <v>31</v>
      </c>
      <c r="K1042" s="59">
        <v>31</v>
      </c>
      <c r="L1042" s="59">
        <v>31</v>
      </c>
      <c r="M1042" s="59">
        <v>31</v>
      </c>
      <c r="N1042" s="59">
        <v>31</v>
      </c>
      <c r="O1042" s="59">
        <v>31</v>
      </c>
      <c r="P1042" s="59">
        <v>31</v>
      </c>
      <c r="Q1042" s="59">
        <v>31</v>
      </c>
      <c r="R1042" s="59">
        <v>31040</v>
      </c>
      <c r="S1042" s="90"/>
      <c r="T1042" s="90"/>
      <c r="U1042" s="91"/>
      <c r="V1042" s="90"/>
      <c r="W1042" s="90"/>
      <c r="X1042" s="90"/>
    </row>
    <row r="1043" spans="1:24" ht="13.2" x14ac:dyDescent="0.25">
      <c r="A1043" s="59" t="s">
        <v>4956</v>
      </c>
      <c r="B1043" s="59" t="s">
        <v>6400</v>
      </c>
      <c r="C1043" s="59" t="s">
        <v>6403</v>
      </c>
      <c r="D1043" s="59" t="s">
        <v>128</v>
      </c>
      <c r="E1043" s="59">
        <v>5</v>
      </c>
      <c r="F1043" s="59">
        <v>5</v>
      </c>
      <c r="G1043" s="59">
        <v>5</v>
      </c>
      <c r="H1043" s="59">
        <v>5</v>
      </c>
      <c r="I1043" s="59">
        <v>5</v>
      </c>
      <c r="J1043" s="59">
        <v>5</v>
      </c>
      <c r="K1043" s="59">
        <v>5</v>
      </c>
      <c r="L1043" s="59">
        <v>5</v>
      </c>
      <c r="M1043" s="59">
        <v>5</v>
      </c>
      <c r="N1043" s="59">
        <v>5</v>
      </c>
      <c r="O1043" s="59">
        <v>5</v>
      </c>
      <c r="P1043" s="59">
        <v>5</v>
      </c>
      <c r="Q1043" s="59">
        <v>5</v>
      </c>
      <c r="R1043" s="59">
        <v>4766</v>
      </c>
      <c r="S1043" s="90"/>
      <c r="T1043" s="90"/>
      <c r="U1043" s="91"/>
      <c r="V1043" s="90"/>
      <c r="W1043" s="90"/>
      <c r="X1043" s="90"/>
    </row>
    <row r="1044" spans="1:24" ht="13.2" x14ac:dyDescent="0.25">
      <c r="A1044" s="59" t="s">
        <v>4957</v>
      </c>
      <c r="B1044" s="59" t="s">
        <v>6400</v>
      </c>
      <c r="C1044" s="59" t="s">
        <v>6404</v>
      </c>
      <c r="D1044" s="59" t="s">
        <v>128</v>
      </c>
      <c r="E1044" s="59">
        <v>12</v>
      </c>
      <c r="F1044" s="59">
        <v>12</v>
      </c>
      <c r="G1044" s="59">
        <v>12</v>
      </c>
      <c r="H1044" s="59">
        <v>12</v>
      </c>
      <c r="I1044" s="59">
        <v>12</v>
      </c>
      <c r="J1044" s="59">
        <v>12</v>
      </c>
      <c r="K1044" s="59">
        <v>12</v>
      </c>
      <c r="L1044" s="59">
        <v>12</v>
      </c>
      <c r="M1044" s="59">
        <v>12</v>
      </c>
      <c r="N1044" s="59">
        <v>12</v>
      </c>
      <c r="O1044" s="59">
        <v>12</v>
      </c>
      <c r="P1044" s="59">
        <v>12</v>
      </c>
      <c r="Q1044" s="59">
        <v>12</v>
      </c>
      <c r="R1044" s="59">
        <v>12337</v>
      </c>
      <c r="S1044" s="90"/>
      <c r="T1044" s="90"/>
      <c r="U1044" s="91"/>
      <c r="V1044" s="90"/>
      <c r="W1044" s="90"/>
      <c r="X1044" s="90"/>
    </row>
    <row r="1045" spans="1:24" ht="13.2" x14ac:dyDescent="0.25">
      <c r="A1045" s="59" t="s">
        <v>4958</v>
      </c>
      <c r="B1045" s="59" t="s">
        <v>6400</v>
      </c>
      <c r="C1045" s="59" t="s">
        <v>6405</v>
      </c>
      <c r="D1045" s="59" t="s">
        <v>128</v>
      </c>
      <c r="E1045" s="59">
        <v>204</v>
      </c>
      <c r="F1045" s="59">
        <v>204</v>
      </c>
      <c r="G1045" s="59">
        <v>204</v>
      </c>
      <c r="H1045" s="59">
        <v>204</v>
      </c>
      <c r="I1045" s="59">
        <v>204</v>
      </c>
      <c r="J1045" s="59">
        <v>204</v>
      </c>
      <c r="K1045" s="59">
        <v>204</v>
      </c>
      <c r="L1045" s="59">
        <v>204</v>
      </c>
      <c r="M1045" s="59">
        <v>204</v>
      </c>
      <c r="N1045" s="59">
        <v>204</v>
      </c>
      <c r="O1045" s="59">
        <v>204</v>
      </c>
      <c r="P1045" s="59">
        <v>204</v>
      </c>
      <c r="Q1045" s="59">
        <v>204</v>
      </c>
      <c r="R1045" s="59">
        <v>204314</v>
      </c>
      <c r="S1045" s="90"/>
      <c r="T1045" s="90"/>
      <c r="U1045" s="91"/>
      <c r="V1045" s="90"/>
      <c r="W1045" s="90"/>
      <c r="X1045" s="90"/>
    </row>
    <row r="1046" spans="1:24" ht="13.2" x14ac:dyDescent="0.25">
      <c r="A1046" s="59" t="s">
        <v>4959</v>
      </c>
      <c r="B1046" s="59" t="s">
        <v>6400</v>
      </c>
      <c r="C1046" s="59" t="s">
        <v>6406</v>
      </c>
      <c r="D1046" s="59" t="s">
        <v>128</v>
      </c>
      <c r="E1046" s="59">
        <v>4</v>
      </c>
      <c r="F1046" s="59">
        <v>4</v>
      </c>
      <c r="G1046" s="59">
        <v>4</v>
      </c>
      <c r="H1046" s="59">
        <v>4</v>
      </c>
      <c r="I1046" s="59">
        <v>4</v>
      </c>
      <c r="J1046" s="59">
        <v>4</v>
      </c>
      <c r="K1046" s="59">
        <v>4</v>
      </c>
      <c r="L1046" s="59">
        <v>4</v>
      </c>
      <c r="M1046" s="59">
        <v>4</v>
      </c>
      <c r="N1046" s="59">
        <v>4</v>
      </c>
      <c r="O1046" s="59">
        <v>4</v>
      </c>
      <c r="P1046" s="59">
        <v>4</v>
      </c>
      <c r="Q1046" s="59">
        <v>4</v>
      </c>
      <c r="R1046" s="59">
        <v>4494</v>
      </c>
      <c r="S1046" s="90"/>
      <c r="T1046" s="90"/>
      <c r="U1046" s="91"/>
      <c r="V1046" s="90"/>
      <c r="W1046" s="90"/>
      <c r="X1046" s="90"/>
    </row>
    <row r="1047" spans="1:24" ht="13.2" x14ac:dyDescent="0.25">
      <c r="A1047" s="59" t="s">
        <v>4960</v>
      </c>
      <c r="B1047" s="59" t="s">
        <v>6400</v>
      </c>
      <c r="C1047" s="59" t="s">
        <v>6407</v>
      </c>
      <c r="D1047" s="59" t="s">
        <v>128</v>
      </c>
      <c r="E1047" s="59">
        <v>0</v>
      </c>
      <c r="F1047" s="59">
        <v>0</v>
      </c>
      <c r="G1047" s="59">
        <v>0</v>
      </c>
      <c r="H1047" s="59">
        <v>0</v>
      </c>
      <c r="I1047" s="59">
        <v>0</v>
      </c>
      <c r="J1047" s="59">
        <v>0</v>
      </c>
      <c r="K1047" s="59">
        <v>0</v>
      </c>
      <c r="L1047" s="59">
        <v>0</v>
      </c>
      <c r="M1047" s="59">
        <v>0</v>
      </c>
      <c r="N1047" s="59">
        <v>0</v>
      </c>
      <c r="O1047" s="59">
        <v>0</v>
      </c>
      <c r="P1047" s="59">
        <v>0</v>
      </c>
      <c r="Q1047" s="59">
        <v>0</v>
      </c>
      <c r="R1047" s="59">
        <v>0</v>
      </c>
      <c r="S1047" s="90"/>
      <c r="T1047" s="90"/>
      <c r="U1047" s="91"/>
      <c r="V1047" s="90"/>
      <c r="W1047" s="90"/>
      <c r="X1047" s="90"/>
    </row>
    <row r="1048" spans="1:24" ht="13.2" x14ac:dyDescent="0.25">
      <c r="A1048" s="59" t="s">
        <v>4961</v>
      </c>
      <c r="B1048" s="59" t="s">
        <v>6400</v>
      </c>
      <c r="C1048" s="59" t="s">
        <v>6408</v>
      </c>
      <c r="D1048" s="59" t="s">
        <v>128</v>
      </c>
      <c r="E1048" s="59">
        <v>5</v>
      </c>
      <c r="F1048" s="59">
        <v>5</v>
      </c>
      <c r="G1048" s="59">
        <v>5</v>
      </c>
      <c r="H1048" s="59">
        <v>5</v>
      </c>
      <c r="I1048" s="59">
        <v>5</v>
      </c>
      <c r="J1048" s="59">
        <v>5</v>
      </c>
      <c r="K1048" s="59">
        <v>5</v>
      </c>
      <c r="L1048" s="59">
        <v>5</v>
      </c>
      <c r="M1048" s="59">
        <v>5</v>
      </c>
      <c r="N1048" s="59">
        <v>5</v>
      </c>
      <c r="O1048" s="59">
        <v>5</v>
      </c>
      <c r="P1048" s="59">
        <v>5</v>
      </c>
      <c r="Q1048" s="59">
        <v>5</v>
      </c>
      <c r="R1048" s="59">
        <v>4635</v>
      </c>
      <c r="S1048" s="90"/>
      <c r="T1048" s="90"/>
      <c r="U1048" s="91"/>
      <c r="V1048" s="90"/>
      <c r="W1048" s="90"/>
      <c r="X1048" s="90"/>
    </row>
    <row r="1049" spans="1:24" ht="13.2" x14ac:dyDescent="0.25">
      <c r="A1049" s="59" t="s">
        <v>4962</v>
      </c>
      <c r="B1049" s="59" t="s">
        <v>6400</v>
      </c>
      <c r="C1049" s="59" t="s">
        <v>6409</v>
      </c>
      <c r="D1049" s="59" t="s">
        <v>128</v>
      </c>
      <c r="E1049" s="59">
        <v>381</v>
      </c>
      <c r="F1049" s="59">
        <v>381</v>
      </c>
      <c r="G1049" s="59">
        <v>381</v>
      </c>
      <c r="H1049" s="59">
        <v>381</v>
      </c>
      <c r="I1049" s="59">
        <v>381</v>
      </c>
      <c r="J1049" s="59">
        <v>381</v>
      </c>
      <c r="K1049" s="59">
        <v>381</v>
      </c>
      <c r="L1049" s="59">
        <v>381</v>
      </c>
      <c r="M1049" s="59">
        <v>381</v>
      </c>
      <c r="N1049" s="59">
        <v>381</v>
      </c>
      <c r="O1049" s="59">
        <v>381</v>
      </c>
      <c r="P1049" s="59">
        <v>381</v>
      </c>
      <c r="Q1049" s="59">
        <v>381</v>
      </c>
      <c r="R1049" s="59">
        <v>381411</v>
      </c>
      <c r="S1049" s="90"/>
      <c r="T1049" s="90"/>
      <c r="U1049" s="91"/>
      <c r="V1049" s="90"/>
      <c r="W1049" s="90"/>
      <c r="X1049" s="90"/>
    </row>
    <row r="1050" spans="1:24" ht="13.2" x14ac:dyDescent="0.25">
      <c r="A1050" s="59" t="s">
        <v>4963</v>
      </c>
      <c r="B1050" s="59" t="s">
        <v>6410</v>
      </c>
      <c r="C1050" s="59" t="s">
        <v>3571</v>
      </c>
      <c r="D1050" s="59" t="s">
        <v>128</v>
      </c>
      <c r="E1050" s="59">
        <v>54</v>
      </c>
      <c r="F1050" s="59">
        <v>54</v>
      </c>
      <c r="G1050" s="59">
        <v>54</v>
      </c>
      <c r="H1050" s="59">
        <v>54</v>
      </c>
      <c r="I1050" s="59">
        <v>54</v>
      </c>
      <c r="J1050" s="59">
        <v>54</v>
      </c>
      <c r="K1050" s="59">
        <v>54</v>
      </c>
      <c r="L1050" s="59">
        <v>54</v>
      </c>
      <c r="M1050" s="59">
        <v>54</v>
      </c>
      <c r="N1050" s="59">
        <v>54</v>
      </c>
      <c r="O1050" s="59">
        <v>54</v>
      </c>
      <c r="P1050" s="59">
        <v>54</v>
      </c>
      <c r="Q1050" s="59">
        <v>54</v>
      </c>
      <c r="R1050" s="59">
        <v>54386</v>
      </c>
      <c r="S1050" s="90"/>
      <c r="T1050" s="90"/>
      <c r="U1050" s="91"/>
      <c r="V1050" s="90"/>
      <c r="W1050" s="90"/>
      <c r="X1050" s="90"/>
    </row>
    <row r="1051" spans="1:24" ht="13.2" x14ac:dyDescent="0.25">
      <c r="A1051" s="59" t="s">
        <v>4964</v>
      </c>
      <c r="B1051" s="59" t="s">
        <v>6410</v>
      </c>
      <c r="C1051" s="59" t="s">
        <v>6075</v>
      </c>
      <c r="D1051" s="59" t="s">
        <v>128</v>
      </c>
      <c r="E1051" s="59">
        <v>0</v>
      </c>
      <c r="F1051" s="59">
        <v>0</v>
      </c>
      <c r="G1051" s="59">
        <v>0</v>
      </c>
      <c r="H1051" s="59">
        <v>0</v>
      </c>
      <c r="I1051" s="59">
        <v>0</v>
      </c>
      <c r="J1051" s="59">
        <v>0</v>
      </c>
      <c r="K1051" s="59">
        <v>0</v>
      </c>
      <c r="L1051" s="59">
        <v>0</v>
      </c>
      <c r="M1051" s="59">
        <v>0</v>
      </c>
      <c r="N1051" s="59">
        <v>0</v>
      </c>
      <c r="O1051" s="59">
        <v>0</v>
      </c>
      <c r="P1051" s="59">
        <v>0</v>
      </c>
      <c r="Q1051" s="59">
        <v>0</v>
      </c>
      <c r="R1051" s="59">
        <v>0</v>
      </c>
      <c r="S1051" s="90"/>
      <c r="T1051" s="90"/>
      <c r="U1051" s="91"/>
      <c r="V1051" s="90"/>
      <c r="W1051" s="90"/>
      <c r="X1051" s="90"/>
    </row>
    <row r="1052" spans="1:24" ht="13.2" x14ac:dyDescent="0.25">
      <c r="A1052" s="59" t="s">
        <v>4965</v>
      </c>
      <c r="B1052" s="59" t="s">
        <v>6410</v>
      </c>
      <c r="C1052" s="59" t="s">
        <v>6411</v>
      </c>
      <c r="D1052" s="59" t="s">
        <v>128</v>
      </c>
      <c r="E1052" s="59">
        <v>6334</v>
      </c>
      <c r="F1052" s="59">
        <v>6335</v>
      </c>
      <c r="G1052" s="59">
        <v>6335</v>
      </c>
      <c r="H1052" s="59">
        <v>6335</v>
      </c>
      <c r="I1052" s="59">
        <v>6335</v>
      </c>
      <c r="J1052" s="59">
        <v>6335</v>
      </c>
      <c r="K1052" s="59">
        <v>6335</v>
      </c>
      <c r="L1052" s="59">
        <v>6335</v>
      </c>
      <c r="M1052" s="59">
        <v>6335</v>
      </c>
      <c r="N1052" s="59">
        <v>6335</v>
      </c>
      <c r="O1052" s="59">
        <v>6335</v>
      </c>
      <c r="P1052" s="59">
        <v>6335</v>
      </c>
      <c r="Q1052" s="59">
        <v>6335</v>
      </c>
      <c r="R1052" s="59">
        <v>6334732</v>
      </c>
      <c r="S1052" s="90"/>
      <c r="T1052" s="90"/>
      <c r="U1052" s="91"/>
      <c r="V1052" s="90"/>
      <c r="W1052" s="90"/>
      <c r="X1052" s="90"/>
    </row>
    <row r="1053" spans="1:24" ht="13.2" x14ac:dyDescent="0.25">
      <c r="A1053" s="59" t="s">
        <v>4966</v>
      </c>
      <c r="B1053" s="59" t="s">
        <v>6410</v>
      </c>
      <c r="C1053" s="59" t="s">
        <v>6412</v>
      </c>
      <c r="D1053" s="59" t="s">
        <v>128</v>
      </c>
      <c r="E1053" s="59">
        <v>0</v>
      </c>
      <c r="F1053" s="59">
        <v>0</v>
      </c>
      <c r="G1053" s="59">
        <v>0</v>
      </c>
      <c r="H1053" s="59">
        <v>0</v>
      </c>
      <c r="I1053" s="59">
        <v>0</v>
      </c>
      <c r="J1053" s="59">
        <v>0</v>
      </c>
      <c r="K1053" s="59">
        <v>0</v>
      </c>
      <c r="L1053" s="59">
        <v>0</v>
      </c>
      <c r="M1053" s="59">
        <v>0</v>
      </c>
      <c r="N1053" s="59">
        <v>0</v>
      </c>
      <c r="O1053" s="59">
        <v>0</v>
      </c>
      <c r="P1053" s="59">
        <v>0</v>
      </c>
      <c r="Q1053" s="59">
        <v>0</v>
      </c>
      <c r="R1053" s="59">
        <v>0</v>
      </c>
      <c r="S1053" s="90"/>
      <c r="T1053" s="90"/>
      <c r="U1053" s="91"/>
      <c r="V1053" s="90"/>
      <c r="W1053" s="90"/>
      <c r="X1053" s="90"/>
    </row>
    <row r="1054" spans="1:24" ht="13.2" x14ac:dyDescent="0.25">
      <c r="A1054" s="59" t="s">
        <v>4967</v>
      </c>
      <c r="B1054" s="59" t="s">
        <v>6413</v>
      </c>
      <c r="C1054" s="59" t="s">
        <v>6414</v>
      </c>
      <c r="D1054" s="59" t="s">
        <v>128</v>
      </c>
      <c r="E1054" s="59">
        <v>0</v>
      </c>
      <c r="F1054" s="59">
        <v>0</v>
      </c>
      <c r="G1054" s="59">
        <v>0</v>
      </c>
      <c r="H1054" s="59">
        <v>0</v>
      </c>
      <c r="I1054" s="59">
        <v>0</v>
      </c>
      <c r="J1054" s="59">
        <v>0</v>
      </c>
      <c r="K1054" s="59">
        <v>0</v>
      </c>
      <c r="L1054" s="59">
        <v>0</v>
      </c>
      <c r="M1054" s="59">
        <v>0</v>
      </c>
      <c r="N1054" s="59">
        <v>0</v>
      </c>
      <c r="O1054" s="59">
        <v>0</v>
      </c>
      <c r="P1054" s="59">
        <v>0</v>
      </c>
      <c r="Q1054" s="59">
        <v>0</v>
      </c>
      <c r="R1054" s="59">
        <v>0</v>
      </c>
      <c r="S1054" s="90"/>
      <c r="T1054" s="90"/>
      <c r="U1054" s="91"/>
      <c r="V1054" s="90"/>
      <c r="W1054" s="90"/>
      <c r="X1054" s="90"/>
    </row>
    <row r="1055" spans="1:24" ht="13.2" x14ac:dyDescent="0.25">
      <c r="A1055" s="59" t="s">
        <v>4968</v>
      </c>
      <c r="B1055" s="59" t="s">
        <v>6413</v>
      </c>
      <c r="C1055" s="59" t="s">
        <v>6415</v>
      </c>
      <c r="D1055" s="59" t="s">
        <v>128</v>
      </c>
      <c r="E1055" s="59">
        <v>0</v>
      </c>
      <c r="F1055" s="59">
        <v>0</v>
      </c>
      <c r="G1055" s="59">
        <v>0</v>
      </c>
      <c r="H1055" s="59">
        <v>0</v>
      </c>
      <c r="I1055" s="59">
        <v>0</v>
      </c>
      <c r="J1055" s="59">
        <v>0</v>
      </c>
      <c r="K1055" s="59">
        <v>0</v>
      </c>
      <c r="L1055" s="59">
        <v>0</v>
      </c>
      <c r="M1055" s="59">
        <v>0</v>
      </c>
      <c r="N1055" s="59">
        <v>0</v>
      </c>
      <c r="O1055" s="59">
        <v>0</v>
      </c>
      <c r="P1055" s="59">
        <v>0</v>
      </c>
      <c r="Q1055" s="59">
        <v>0</v>
      </c>
      <c r="R1055" s="59">
        <v>0</v>
      </c>
      <c r="S1055" s="90"/>
      <c r="T1055" s="90"/>
      <c r="U1055" s="91"/>
      <c r="V1055" s="90"/>
      <c r="W1055" s="90"/>
      <c r="X1055" s="90"/>
    </row>
    <row r="1056" spans="1:24" ht="13.2" x14ac:dyDescent="0.25">
      <c r="A1056" s="59" t="s">
        <v>4969</v>
      </c>
      <c r="B1056" s="59" t="s">
        <v>6413</v>
      </c>
      <c r="C1056" s="59" t="s">
        <v>6416</v>
      </c>
      <c r="D1056" s="59" t="s">
        <v>128</v>
      </c>
      <c r="E1056" s="59">
        <v>0</v>
      </c>
      <c r="F1056" s="59">
        <v>0</v>
      </c>
      <c r="G1056" s="59">
        <v>0</v>
      </c>
      <c r="H1056" s="59">
        <v>0</v>
      </c>
      <c r="I1056" s="59">
        <v>0</v>
      </c>
      <c r="J1056" s="59">
        <v>0</v>
      </c>
      <c r="K1056" s="59">
        <v>0</v>
      </c>
      <c r="L1056" s="59">
        <v>0</v>
      </c>
      <c r="M1056" s="59">
        <v>0</v>
      </c>
      <c r="N1056" s="59">
        <v>0</v>
      </c>
      <c r="O1056" s="59">
        <v>0</v>
      </c>
      <c r="P1056" s="59">
        <v>0</v>
      </c>
      <c r="Q1056" s="59">
        <v>0</v>
      </c>
      <c r="R1056" s="59">
        <v>0</v>
      </c>
      <c r="S1056" s="90"/>
      <c r="T1056" s="90"/>
      <c r="U1056" s="91"/>
      <c r="V1056" s="90"/>
      <c r="W1056" s="90"/>
      <c r="X1056" s="90"/>
    </row>
    <row r="1057" spans="1:24" ht="13.2" x14ac:dyDescent="0.25">
      <c r="A1057" s="59" t="s">
        <v>4970</v>
      </c>
      <c r="B1057" s="59" t="s">
        <v>6417</v>
      </c>
      <c r="C1057" s="59" t="s">
        <v>6418</v>
      </c>
      <c r="D1057" s="59" t="s">
        <v>128</v>
      </c>
      <c r="E1057" s="59">
        <v>0</v>
      </c>
      <c r="F1057" s="59">
        <v>0</v>
      </c>
      <c r="G1057" s="59">
        <v>0</v>
      </c>
      <c r="H1057" s="59">
        <v>0</v>
      </c>
      <c r="I1057" s="59">
        <v>0</v>
      </c>
      <c r="J1057" s="59">
        <v>0</v>
      </c>
      <c r="K1057" s="59">
        <v>0</v>
      </c>
      <c r="L1057" s="59">
        <v>0</v>
      </c>
      <c r="M1057" s="59">
        <v>0</v>
      </c>
      <c r="N1057" s="59">
        <v>0</v>
      </c>
      <c r="O1057" s="59">
        <v>0</v>
      </c>
      <c r="P1057" s="59">
        <v>0</v>
      </c>
      <c r="Q1057" s="59">
        <v>0</v>
      </c>
      <c r="R1057" s="59">
        <v>0</v>
      </c>
      <c r="S1057" s="90"/>
      <c r="T1057" s="90"/>
      <c r="U1057" s="91"/>
      <c r="V1057" s="90"/>
      <c r="W1057" s="90"/>
      <c r="X1057" s="90"/>
    </row>
    <row r="1058" spans="1:24" ht="13.2" x14ac:dyDescent="0.25">
      <c r="A1058" s="59" t="s">
        <v>4971</v>
      </c>
      <c r="B1058" s="59" t="s">
        <v>6417</v>
      </c>
      <c r="C1058" s="59" t="s">
        <v>6419</v>
      </c>
      <c r="D1058" s="59" t="s">
        <v>128</v>
      </c>
      <c r="E1058" s="59">
        <v>0</v>
      </c>
      <c r="F1058" s="59">
        <v>0</v>
      </c>
      <c r="G1058" s="59">
        <v>0</v>
      </c>
      <c r="H1058" s="59">
        <v>0</v>
      </c>
      <c r="I1058" s="59">
        <v>0</v>
      </c>
      <c r="J1058" s="59">
        <v>0</v>
      </c>
      <c r="K1058" s="59">
        <v>0</v>
      </c>
      <c r="L1058" s="59">
        <v>0</v>
      </c>
      <c r="M1058" s="59">
        <v>0</v>
      </c>
      <c r="N1058" s="59">
        <v>0</v>
      </c>
      <c r="O1058" s="59">
        <v>0</v>
      </c>
      <c r="P1058" s="59">
        <v>0</v>
      </c>
      <c r="Q1058" s="59">
        <v>0</v>
      </c>
      <c r="R1058" s="59">
        <v>0</v>
      </c>
      <c r="S1058" s="90"/>
      <c r="T1058" s="90"/>
      <c r="U1058" s="91"/>
      <c r="V1058" s="90"/>
      <c r="W1058" s="90"/>
      <c r="X1058" s="90"/>
    </row>
    <row r="1059" spans="1:24" ht="13.2" x14ac:dyDescent="0.25">
      <c r="A1059" s="59" t="s">
        <v>4972</v>
      </c>
      <c r="B1059" s="59" t="s">
        <v>6417</v>
      </c>
      <c r="C1059" s="59" t="s">
        <v>6420</v>
      </c>
      <c r="D1059" s="59" t="s">
        <v>128</v>
      </c>
      <c r="E1059" s="59">
        <v>0</v>
      </c>
      <c r="F1059" s="59">
        <v>0</v>
      </c>
      <c r="G1059" s="59">
        <v>0</v>
      </c>
      <c r="H1059" s="59">
        <v>0</v>
      </c>
      <c r="I1059" s="59">
        <v>0</v>
      </c>
      <c r="J1059" s="59">
        <v>0</v>
      </c>
      <c r="K1059" s="59">
        <v>0</v>
      </c>
      <c r="L1059" s="59">
        <v>0</v>
      </c>
      <c r="M1059" s="59">
        <v>0</v>
      </c>
      <c r="N1059" s="59">
        <v>0</v>
      </c>
      <c r="O1059" s="59">
        <v>0</v>
      </c>
      <c r="P1059" s="59">
        <v>0</v>
      </c>
      <c r="Q1059" s="59">
        <v>0</v>
      </c>
      <c r="R1059" s="59">
        <v>0</v>
      </c>
      <c r="S1059" s="90"/>
      <c r="T1059" s="90"/>
      <c r="U1059" s="91"/>
      <c r="V1059" s="90"/>
      <c r="W1059" s="90"/>
      <c r="X1059" s="90"/>
    </row>
    <row r="1060" spans="1:24" ht="13.2" x14ac:dyDescent="0.25">
      <c r="A1060" s="59" t="s">
        <v>4973</v>
      </c>
      <c r="B1060" s="59" t="s">
        <v>6417</v>
      </c>
      <c r="C1060" s="59" t="s">
        <v>6421</v>
      </c>
      <c r="D1060" s="59" t="s">
        <v>128</v>
      </c>
      <c r="E1060" s="59">
        <v>0</v>
      </c>
      <c r="F1060" s="59">
        <v>0</v>
      </c>
      <c r="G1060" s="59">
        <v>0</v>
      </c>
      <c r="H1060" s="59">
        <v>0</v>
      </c>
      <c r="I1060" s="59">
        <v>0</v>
      </c>
      <c r="J1060" s="59">
        <v>0</v>
      </c>
      <c r="K1060" s="59">
        <v>0</v>
      </c>
      <c r="L1060" s="59">
        <v>0</v>
      </c>
      <c r="M1060" s="59">
        <v>0</v>
      </c>
      <c r="N1060" s="59">
        <v>0</v>
      </c>
      <c r="O1060" s="59">
        <v>0</v>
      </c>
      <c r="P1060" s="59">
        <v>0</v>
      </c>
      <c r="Q1060" s="59">
        <v>0</v>
      </c>
      <c r="R1060" s="59">
        <v>0</v>
      </c>
      <c r="S1060" s="90"/>
      <c r="T1060" s="90"/>
      <c r="U1060" s="91"/>
      <c r="V1060" s="90"/>
      <c r="W1060" s="90"/>
      <c r="X1060" s="90"/>
    </row>
    <row r="1061" spans="1:24" ht="13.2" x14ac:dyDescent="0.25">
      <c r="A1061" s="59" t="s">
        <v>4974</v>
      </c>
      <c r="B1061" s="59" t="s">
        <v>6417</v>
      </c>
      <c r="C1061" s="59" t="s">
        <v>6422</v>
      </c>
      <c r="D1061" s="59" t="s">
        <v>128</v>
      </c>
      <c r="E1061" s="59">
        <v>0</v>
      </c>
      <c r="F1061" s="59">
        <v>0</v>
      </c>
      <c r="G1061" s="59">
        <v>0</v>
      </c>
      <c r="H1061" s="59">
        <v>0</v>
      </c>
      <c r="I1061" s="59">
        <v>0</v>
      </c>
      <c r="J1061" s="59">
        <v>0</v>
      </c>
      <c r="K1061" s="59">
        <v>0</v>
      </c>
      <c r="L1061" s="59">
        <v>0</v>
      </c>
      <c r="M1061" s="59">
        <v>0</v>
      </c>
      <c r="N1061" s="59">
        <v>0</v>
      </c>
      <c r="O1061" s="59">
        <v>0</v>
      </c>
      <c r="P1061" s="59">
        <v>0</v>
      </c>
      <c r="Q1061" s="59">
        <v>0</v>
      </c>
      <c r="R1061" s="59">
        <v>0</v>
      </c>
      <c r="S1061" s="90"/>
      <c r="T1061" s="90"/>
      <c r="U1061" s="91"/>
      <c r="V1061" s="90"/>
      <c r="W1061" s="90"/>
      <c r="X1061" s="90"/>
    </row>
    <row r="1062" spans="1:24" ht="13.2" x14ac:dyDescent="0.25">
      <c r="A1062" s="59" t="s">
        <v>4975</v>
      </c>
      <c r="B1062" s="59" t="s">
        <v>6417</v>
      </c>
      <c r="C1062" s="59" t="s">
        <v>6423</v>
      </c>
      <c r="D1062" s="59" t="s">
        <v>128</v>
      </c>
      <c r="E1062" s="59">
        <v>0</v>
      </c>
      <c r="F1062" s="59">
        <v>0</v>
      </c>
      <c r="G1062" s="59">
        <v>0</v>
      </c>
      <c r="H1062" s="59">
        <v>0</v>
      </c>
      <c r="I1062" s="59">
        <v>0</v>
      </c>
      <c r="J1062" s="59">
        <v>0</v>
      </c>
      <c r="K1062" s="59">
        <v>0</v>
      </c>
      <c r="L1062" s="59">
        <v>0</v>
      </c>
      <c r="M1062" s="59">
        <v>0</v>
      </c>
      <c r="N1062" s="59">
        <v>0</v>
      </c>
      <c r="O1062" s="59">
        <v>0</v>
      </c>
      <c r="P1062" s="59">
        <v>0</v>
      </c>
      <c r="Q1062" s="59">
        <v>0</v>
      </c>
      <c r="R1062" s="59">
        <v>0</v>
      </c>
      <c r="S1062" s="90"/>
      <c r="T1062" s="90"/>
      <c r="U1062" s="91"/>
      <c r="V1062" s="90"/>
      <c r="W1062" s="90"/>
      <c r="X1062" s="90"/>
    </row>
    <row r="1063" spans="1:24" ht="13.2" x14ac:dyDescent="0.25">
      <c r="A1063" s="59" t="s">
        <v>4976</v>
      </c>
      <c r="B1063" s="59" t="s">
        <v>6417</v>
      </c>
      <c r="C1063" s="59" t="s">
        <v>6424</v>
      </c>
      <c r="D1063" s="59" t="s">
        <v>128</v>
      </c>
      <c r="E1063" s="59">
        <v>0</v>
      </c>
      <c r="F1063" s="59">
        <v>0</v>
      </c>
      <c r="G1063" s="59">
        <v>0</v>
      </c>
      <c r="H1063" s="59">
        <v>0</v>
      </c>
      <c r="I1063" s="59">
        <v>0</v>
      </c>
      <c r="J1063" s="59">
        <v>0</v>
      </c>
      <c r="K1063" s="59">
        <v>0</v>
      </c>
      <c r="L1063" s="59">
        <v>0</v>
      </c>
      <c r="M1063" s="59">
        <v>0</v>
      </c>
      <c r="N1063" s="59">
        <v>0</v>
      </c>
      <c r="O1063" s="59">
        <v>0</v>
      </c>
      <c r="P1063" s="59">
        <v>0</v>
      </c>
      <c r="Q1063" s="59">
        <v>0</v>
      </c>
      <c r="R1063" s="59">
        <v>0</v>
      </c>
      <c r="S1063" s="90"/>
      <c r="T1063" s="90"/>
      <c r="U1063" s="91"/>
      <c r="V1063" s="90"/>
      <c r="W1063" s="90"/>
      <c r="X1063" s="90"/>
    </row>
    <row r="1064" spans="1:24" ht="13.2" x14ac:dyDescent="0.25">
      <c r="A1064" s="59" t="s">
        <v>4977</v>
      </c>
      <c r="B1064" s="59" t="s">
        <v>6417</v>
      </c>
      <c r="C1064" s="59" t="s">
        <v>6425</v>
      </c>
      <c r="D1064" s="59" t="s">
        <v>128</v>
      </c>
      <c r="E1064" s="59">
        <v>0</v>
      </c>
      <c r="F1064" s="59">
        <v>0</v>
      </c>
      <c r="G1064" s="59">
        <v>0</v>
      </c>
      <c r="H1064" s="59">
        <v>0</v>
      </c>
      <c r="I1064" s="59">
        <v>0</v>
      </c>
      <c r="J1064" s="59">
        <v>0</v>
      </c>
      <c r="K1064" s="59">
        <v>0</v>
      </c>
      <c r="L1064" s="59">
        <v>0</v>
      </c>
      <c r="M1064" s="59">
        <v>0</v>
      </c>
      <c r="N1064" s="59">
        <v>0</v>
      </c>
      <c r="O1064" s="59">
        <v>0</v>
      </c>
      <c r="P1064" s="59">
        <v>0</v>
      </c>
      <c r="Q1064" s="59">
        <v>0</v>
      </c>
      <c r="R1064" s="59">
        <v>0</v>
      </c>
      <c r="S1064" s="90"/>
      <c r="T1064" s="90"/>
      <c r="U1064" s="91"/>
      <c r="V1064" s="90"/>
      <c r="W1064" s="90"/>
      <c r="X1064" s="90"/>
    </row>
    <row r="1065" spans="1:24" ht="13.2" x14ac:dyDescent="0.25">
      <c r="A1065" s="59" t="s">
        <v>4978</v>
      </c>
      <c r="B1065" s="59" t="s">
        <v>6417</v>
      </c>
      <c r="C1065" s="59" t="s">
        <v>6426</v>
      </c>
      <c r="D1065" s="59" t="s">
        <v>128</v>
      </c>
      <c r="E1065" s="59">
        <v>0</v>
      </c>
      <c r="F1065" s="59">
        <v>0</v>
      </c>
      <c r="G1065" s="59">
        <v>0</v>
      </c>
      <c r="H1065" s="59">
        <v>0</v>
      </c>
      <c r="I1065" s="59">
        <v>0</v>
      </c>
      <c r="J1065" s="59">
        <v>0</v>
      </c>
      <c r="K1065" s="59">
        <v>0</v>
      </c>
      <c r="L1065" s="59">
        <v>0</v>
      </c>
      <c r="M1065" s="59">
        <v>0</v>
      </c>
      <c r="N1065" s="59">
        <v>0</v>
      </c>
      <c r="O1065" s="59">
        <v>0</v>
      </c>
      <c r="P1065" s="59">
        <v>0</v>
      </c>
      <c r="Q1065" s="59">
        <v>0</v>
      </c>
      <c r="R1065" s="59">
        <v>0</v>
      </c>
      <c r="S1065" s="90"/>
      <c r="T1065" s="90"/>
      <c r="U1065" s="91"/>
      <c r="V1065" s="90"/>
      <c r="W1065" s="90"/>
      <c r="X1065" s="90"/>
    </row>
    <row r="1066" spans="1:24" ht="13.2" x14ac:dyDescent="0.25">
      <c r="A1066" s="59" t="s">
        <v>4979</v>
      </c>
      <c r="B1066" s="59" t="s">
        <v>6417</v>
      </c>
      <c r="C1066" s="59" t="s">
        <v>6427</v>
      </c>
      <c r="D1066" s="59" t="s">
        <v>128</v>
      </c>
      <c r="E1066" s="59">
        <v>0</v>
      </c>
      <c r="F1066" s="59">
        <v>0</v>
      </c>
      <c r="G1066" s="59">
        <v>0</v>
      </c>
      <c r="H1066" s="59">
        <v>0</v>
      </c>
      <c r="I1066" s="59">
        <v>0</v>
      </c>
      <c r="J1066" s="59">
        <v>0</v>
      </c>
      <c r="K1066" s="59">
        <v>0</v>
      </c>
      <c r="L1066" s="59">
        <v>0</v>
      </c>
      <c r="M1066" s="59">
        <v>0</v>
      </c>
      <c r="N1066" s="59">
        <v>0</v>
      </c>
      <c r="O1066" s="59">
        <v>0</v>
      </c>
      <c r="P1066" s="59">
        <v>0</v>
      </c>
      <c r="Q1066" s="59">
        <v>0</v>
      </c>
      <c r="R1066" s="59">
        <v>0</v>
      </c>
      <c r="S1066" s="90"/>
      <c r="T1066" s="90"/>
      <c r="U1066" s="91"/>
      <c r="V1066" s="90"/>
      <c r="W1066" s="90"/>
      <c r="X1066" s="90"/>
    </row>
    <row r="1067" spans="1:24" ht="13.2" x14ac:dyDescent="0.25">
      <c r="A1067" s="59" t="s">
        <v>4980</v>
      </c>
      <c r="B1067" s="59" t="s">
        <v>6417</v>
      </c>
      <c r="C1067" s="59" t="s">
        <v>6428</v>
      </c>
      <c r="D1067" s="59" t="s">
        <v>128</v>
      </c>
      <c r="E1067" s="59">
        <v>0</v>
      </c>
      <c r="F1067" s="59">
        <v>0</v>
      </c>
      <c r="G1067" s="59">
        <v>0</v>
      </c>
      <c r="H1067" s="59">
        <v>0</v>
      </c>
      <c r="I1067" s="59">
        <v>0</v>
      </c>
      <c r="J1067" s="59">
        <v>0</v>
      </c>
      <c r="K1067" s="59">
        <v>0</v>
      </c>
      <c r="L1067" s="59">
        <v>0</v>
      </c>
      <c r="M1067" s="59">
        <v>0</v>
      </c>
      <c r="N1067" s="59">
        <v>0</v>
      </c>
      <c r="O1067" s="59">
        <v>0</v>
      </c>
      <c r="P1067" s="59">
        <v>0</v>
      </c>
      <c r="Q1067" s="59">
        <v>0</v>
      </c>
      <c r="R1067" s="59">
        <v>0</v>
      </c>
      <c r="S1067" s="90"/>
      <c r="T1067" s="90"/>
      <c r="U1067" s="91"/>
      <c r="V1067" s="90"/>
      <c r="W1067" s="90"/>
      <c r="X1067" s="90"/>
    </row>
    <row r="1068" spans="1:24" ht="13.2" x14ac:dyDescent="0.25">
      <c r="A1068" s="59" t="s">
        <v>4981</v>
      </c>
      <c r="B1068" s="59" t="s">
        <v>6417</v>
      </c>
      <c r="C1068" s="59" t="s">
        <v>6429</v>
      </c>
      <c r="D1068" s="59" t="s">
        <v>128</v>
      </c>
      <c r="E1068" s="59">
        <v>8019</v>
      </c>
      <c r="F1068" s="59">
        <v>8019</v>
      </c>
      <c r="G1068" s="59">
        <v>8019</v>
      </c>
      <c r="H1068" s="59">
        <v>8103</v>
      </c>
      <c r="I1068" s="59">
        <v>8103</v>
      </c>
      <c r="J1068" s="59">
        <v>8103</v>
      </c>
      <c r="K1068" s="59">
        <v>8103</v>
      </c>
      <c r="L1068" s="59">
        <v>8103</v>
      </c>
      <c r="M1068" s="59">
        <v>8103</v>
      </c>
      <c r="N1068" s="59">
        <v>8103</v>
      </c>
      <c r="O1068" s="59">
        <v>8103</v>
      </c>
      <c r="P1068" s="59">
        <v>8103</v>
      </c>
      <c r="Q1068" s="59">
        <v>8103</v>
      </c>
      <c r="R1068" s="59">
        <v>8085159</v>
      </c>
      <c r="S1068" s="90"/>
      <c r="T1068" s="90"/>
      <c r="U1068" s="91"/>
      <c r="V1068" s="90"/>
      <c r="W1068" s="90"/>
      <c r="X1068" s="90"/>
    </row>
    <row r="1069" spans="1:24" ht="13.2" x14ac:dyDescent="0.25">
      <c r="A1069" s="59" t="s">
        <v>4982</v>
      </c>
      <c r="B1069" s="59" t="s">
        <v>6417</v>
      </c>
      <c r="C1069" s="59" t="s">
        <v>3584</v>
      </c>
      <c r="D1069" s="59" t="s">
        <v>128</v>
      </c>
      <c r="E1069" s="59">
        <v>0</v>
      </c>
      <c r="F1069" s="59">
        <v>0</v>
      </c>
      <c r="G1069" s="59">
        <v>0</v>
      </c>
      <c r="H1069" s="59">
        <v>0</v>
      </c>
      <c r="I1069" s="59">
        <v>0</v>
      </c>
      <c r="J1069" s="59">
        <v>0</v>
      </c>
      <c r="K1069" s="59">
        <v>0</v>
      </c>
      <c r="L1069" s="59">
        <v>0</v>
      </c>
      <c r="M1069" s="59">
        <v>0</v>
      </c>
      <c r="N1069" s="59">
        <v>0</v>
      </c>
      <c r="O1069" s="59">
        <v>0</v>
      </c>
      <c r="P1069" s="59">
        <v>0</v>
      </c>
      <c r="Q1069" s="59">
        <v>0</v>
      </c>
      <c r="R1069" s="59">
        <v>0</v>
      </c>
      <c r="S1069" s="90"/>
      <c r="T1069" s="90"/>
      <c r="U1069" s="91"/>
      <c r="V1069" s="90"/>
      <c r="W1069" s="90"/>
      <c r="X1069" s="90"/>
    </row>
    <row r="1070" spans="1:24" ht="13.2" x14ac:dyDescent="0.25">
      <c r="A1070" s="59" t="s">
        <v>4983</v>
      </c>
      <c r="B1070" s="59" t="s">
        <v>6430</v>
      </c>
      <c r="C1070" s="59" t="s">
        <v>6431</v>
      </c>
      <c r="D1070" s="59" t="s">
        <v>128</v>
      </c>
      <c r="E1070" s="59">
        <v>0</v>
      </c>
      <c r="F1070" s="59">
        <v>0</v>
      </c>
      <c r="G1070" s="59">
        <v>0</v>
      </c>
      <c r="H1070" s="59">
        <v>0</v>
      </c>
      <c r="I1070" s="59">
        <v>0</v>
      </c>
      <c r="J1070" s="59">
        <v>0</v>
      </c>
      <c r="K1070" s="59">
        <v>0</v>
      </c>
      <c r="L1070" s="59">
        <v>0</v>
      </c>
      <c r="M1070" s="59">
        <v>0</v>
      </c>
      <c r="N1070" s="59">
        <v>0</v>
      </c>
      <c r="O1070" s="59">
        <v>0</v>
      </c>
      <c r="P1070" s="59">
        <v>0</v>
      </c>
      <c r="Q1070" s="59">
        <v>0</v>
      </c>
      <c r="R1070" s="59">
        <v>0</v>
      </c>
      <c r="S1070" s="90"/>
      <c r="T1070" s="90"/>
      <c r="U1070" s="91"/>
      <c r="V1070" s="90"/>
      <c r="W1070" s="90"/>
      <c r="X1070" s="90"/>
    </row>
    <row r="1071" spans="1:24" ht="13.2" x14ac:dyDescent="0.25">
      <c r="A1071" s="59" t="s">
        <v>4984</v>
      </c>
      <c r="B1071" s="59" t="s">
        <v>6430</v>
      </c>
      <c r="C1071" s="59" t="s">
        <v>6432</v>
      </c>
      <c r="D1071" s="59" t="s">
        <v>128</v>
      </c>
      <c r="E1071" s="59">
        <v>0</v>
      </c>
      <c r="F1071" s="59">
        <v>0</v>
      </c>
      <c r="G1071" s="59">
        <v>0</v>
      </c>
      <c r="H1071" s="59">
        <v>0</v>
      </c>
      <c r="I1071" s="59">
        <v>0</v>
      </c>
      <c r="J1071" s="59">
        <v>0</v>
      </c>
      <c r="K1071" s="59">
        <v>0</v>
      </c>
      <c r="L1071" s="59">
        <v>0</v>
      </c>
      <c r="M1071" s="59">
        <v>0</v>
      </c>
      <c r="N1071" s="59">
        <v>0</v>
      </c>
      <c r="O1071" s="59">
        <v>0</v>
      </c>
      <c r="P1071" s="59">
        <v>0</v>
      </c>
      <c r="Q1071" s="59">
        <v>0</v>
      </c>
      <c r="R1071" s="59">
        <v>0</v>
      </c>
      <c r="S1071" s="90"/>
      <c r="T1071" s="90"/>
      <c r="U1071" s="91"/>
      <c r="V1071" s="90"/>
      <c r="W1071" s="90"/>
      <c r="X1071" s="90"/>
    </row>
    <row r="1072" spans="1:24" ht="13.2" x14ac:dyDescent="0.25">
      <c r="A1072" s="59" t="s">
        <v>4985</v>
      </c>
      <c r="B1072" s="59" t="s">
        <v>6430</v>
      </c>
      <c r="C1072" s="59" t="s">
        <v>6418</v>
      </c>
      <c r="D1072" s="59" t="s">
        <v>128</v>
      </c>
      <c r="E1072" s="59">
        <v>0</v>
      </c>
      <c r="F1072" s="59">
        <v>0</v>
      </c>
      <c r="G1072" s="59">
        <v>0</v>
      </c>
      <c r="H1072" s="59">
        <v>0</v>
      </c>
      <c r="I1072" s="59">
        <v>0</v>
      </c>
      <c r="J1072" s="59">
        <v>0</v>
      </c>
      <c r="K1072" s="59">
        <v>0</v>
      </c>
      <c r="L1072" s="59">
        <v>0</v>
      </c>
      <c r="M1072" s="59">
        <v>0</v>
      </c>
      <c r="N1072" s="59">
        <v>0</v>
      </c>
      <c r="O1072" s="59">
        <v>0</v>
      </c>
      <c r="P1072" s="59">
        <v>0</v>
      </c>
      <c r="Q1072" s="59">
        <v>0</v>
      </c>
      <c r="R1072" s="59">
        <v>0</v>
      </c>
      <c r="S1072" s="90"/>
      <c r="T1072" s="90"/>
      <c r="U1072" s="91"/>
      <c r="V1072" s="90"/>
      <c r="W1072" s="90"/>
      <c r="X1072" s="90"/>
    </row>
    <row r="1073" spans="1:24" ht="13.2" x14ac:dyDescent="0.25">
      <c r="A1073" s="59" t="s">
        <v>4986</v>
      </c>
      <c r="B1073" s="59" t="s">
        <v>6430</v>
      </c>
      <c r="C1073" s="59" t="s">
        <v>6419</v>
      </c>
      <c r="D1073" s="59" t="s">
        <v>128</v>
      </c>
      <c r="E1073" s="59">
        <v>0</v>
      </c>
      <c r="F1073" s="59">
        <v>0</v>
      </c>
      <c r="G1073" s="59">
        <v>0</v>
      </c>
      <c r="H1073" s="59">
        <v>0</v>
      </c>
      <c r="I1073" s="59">
        <v>0</v>
      </c>
      <c r="J1073" s="59">
        <v>0</v>
      </c>
      <c r="K1073" s="59">
        <v>0</v>
      </c>
      <c r="L1073" s="59">
        <v>0</v>
      </c>
      <c r="M1073" s="59">
        <v>0</v>
      </c>
      <c r="N1073" s="59">
        <v>0</v>
      </c>
      <c r="O1073" s="59">
        <v>0</v>
      </c>
      <c r="P1073" s="59">
        <v>0</v>
      </c>
      <c r="Q1073" s="59">
        <v>0</v>
      </c>
      <c r="R1073" s="59">
        <v>0</v>
      </c>
      <c r="S1073" s="90"/>
      <c r="T1073" s="90"/>
      <c r="U1073" s="91"/>
      <c r="V1073" s="90"/>
      <c r="W1073" s="90"/>
      <c r="X1073" s="90"/>
    </row>
    <row r="1074" spans="1:24" ht="13.2" x14ac:dyDescent="0.25">
      <c r="A1074" s="59" t="s">
        <v>4987</v>
      </c>
      <c r="B1074" s="59" t="s">
        <v>6430</v>
      </c>
      <c r="C1074" s="59" t="s">
        <v>6433</v>
      </c>
      <c r="D1074" s="59" t="s">
        <v>128</v>
      </c>
      <c r="E1074" s="59">
        <v>0</v>
      </c>
      <c r="F1074" s="59">
        <v>0</v>
      </c>
      <c r="G1074" s="59">
        <v>0</v>
      </c>
      <c r="H1074" s="59">
        <v>0</v>
      </c>
      <c r="I1074" s="59">
        <v>0</v>
      </c>
      <c r="J1074" s="59">
        <v>0</v>
      </c>
      <c r="K1074" s="59">
        <v>0</v>
      </c>
      <c r="L1074" s="59">
        <v>0</v>
      </c>
      <c r="M1074" s="59">
        <v>0</v>
      </c>
      <c r="N1074" s="59">
        <v>0</v>
      </c>
      <c r="O1074" s="59">
        <v>0</v>
      </c>
      <c r="P1074" s="59">
        <v>0</v>
      </c>
      <c r="Q1074" s="59">
        <v>0</v>
      </c>
      <c r="R1074" s="59">
        <v>0</v>
      </c>
      <c r="S1074" s="90"/>
      <c r="T1074" s="90"/>
      <c r="U1074" s="91"/>
      <c r="V1074" s="90"/>
      <c r="W1074" s="90"/>
      <c r="X1074" s="90"/>
    </row>
    <row r="1075" spans="1:24" ht="13.2" x14ac:dyDescent="0.25">
      <c r="A1075" s="59" t="s">
        <v>4988</v>
      </c>
      <c r="B1075" s="59" t="s">
        <v>6430</v>
      </c>
      <c r="C1075" s="59" t="s">
        <v>6434</v>
      </c>
      <c r="D1075" s="59" t="s">
        <v>128</v>
      </c>
      <c r="E1075" s="59">
        <v>0</v>
      </c>
      <c r="F1075" s="59">
        <v>0</v>
      </c>
      <c r="G1075" s="59">
        <v>0</v>
      </c>
      <c r="H1075" s="59">
        <v>0</v>
      </c>
      <c r="I1075" s="59">
        <v>0</v>
      </c>
      <c r="J1075" s="59">
        <v>0</v>
      </c>
      <c r="K1075" s="59">
        <v>0</v>
      </c>
      <c r="L1075" s="59">
        <v>0</v>
      </c>
      <c r="M1075" s="59">
        <v>0</v>
      </c>
      <c r="N1075" s="59">
        <v>0</v>
      </c>
      <c r="O1075" s="59">
        <v>0</v>
      </c>
      <c r="P1075" s="59">
        <v>0</v>
      </c>
      <c r="Q1075" s="59">
        <v>0</v>
      </c>
      <c r="R1075" s="59">
        <v>0</v>
      </c>
      <c r="S1075" s="90"/>
      <c r="T1075" s="90"/>
      <c r="U1075" s="91"/>
      <c r="V1075" s="90"/>
      <c r="W1075" s="90"/>
      <c r="X1075" s="90"/>
    </row>
    <row r="1076" spans="1:24" ht="13.2" x14ac:dyDescent="0.25">
      <c r="A1076" s="59" t="s">
        <v>4989</v>
      </c>
      <c r="B1076" s="59" t="s">
        <v>6430</v>
      </c>
      <c r="C1076" s="59" t="s">
        <v>6420</v>
      </c>
      <c r="D1076" s="59" t="s">
        <v>128</v>
      </c>
      <c r="E1076" s="59">
        <v>0</v>
      </c>
      <c r="F1076" s="59">
        <v>0</v>
      </c>
      <c r="G1076" s="59">
        <v>0</v>
      </c>
      <c r="H1076" s="59">
        <v>0</v>
      </c>
      <c r="I1076" s="59">
        <v>0</v>
      </c>
      <c r="J1076" s="59">
        <v>0</v>
      </c>
      <c r="K1076" s="59">
        <v>0</v>
      </c>
      <c r="L1076" s="59">
        <v>0</v>
      </c>
      <c r="M1076" s="59">
        <v>0</v>
      </c>
      <c r="N1076" s="59">
        <v>0</v>
      </c>
      <c r="O1076" s="59">
        <v>0</v>
      </c>
      <c r="P1076" s="59">
        <v>0</v>
      </c>
      <c r="Q1076" s="59">
        <v>0</v>
      </c>
      <c r="R1076" s="59">
        <v>0</v>
      </c>
      <c r="S1076" s="90"/>
      <c r="T1076" s="90"/>
      <c r="U1076" s="91"/>
      <c r="V1076" s="90"/>
      <c r="W1076" s="90"/>
      <c r="X1076" s="90"/>
    </row>
    <row r="1077" spans="1:24" ht="13.2" x14ac:dyDescent="0.25">
      <c r="A1077" s="59" t="s">
        <v>4990</v>
      </c>
      <c r="B1077" s="59" t="s">
        <v>6430</v>
      </c>
      <c r="C1077" s="59" t="s">
        <v>6435</v>
      </c>
      <c r="D1077" s="59" t="s">
        <v>128</v>
      </c>
      <c r="E1077" s="59">
        <v>0</v>
      </c>
      <c r="F1077" s="59">
        <v>0</v>
      </c>
      <c r="G1077" s="59">
        <v>0</v>
      </c>
      <c r="H1077" s="59">
        <v>0</v>
      </c>
      <c r="I1077" s="59">
        <v>0</v>
      </c>
      <c r="J1077" s="59">
        <v>0</v>
      </c>
      <c r="K1077" s="59">
        <v>0</v>
      </c>
      <c r="L1077" s="59">
        <v>0</v>
      </c>
      <c r="M1077" s="59">
        <v>0</v>
      </c>
      <c r="N1077" s="59">
        <v>0</v>
      </c>
      <c r="O1077" s="59">
        <v>0</v>
      </c>
      <c r="P1077" s="59">
        <v>0</v>
      </c>
      <c r="Q1077" s="59">
        <v>0</v>
      </c>
      <c r="R1077" s="59">
        <v>0</v>
      </c>
      <c r="S1077" s="90"/>
      <c r="T1077" s="90"/>
      <c r="U1077" s="91"/>
      <c r="V1077" s="90"/>
      <c r="W1077" s="90"/>
      <c r="X1077" s="90"/>
    </row>
    <row r="1078" spans="1:24" ht="13.2" x14ac:dyDescent="0.25">
      <c r="A1078" s="59" t="s">
        <v>4991</v>
      </c>
      <c r="B1078" s="59" t="s">
        <v>6430</v>
      </c>
      <c r="C1078" s="59" t="s">
        <v>6436</v>
      </c>
      <c r="D1078" s="59" t="s">
        <v>128</v>
      </c>
      <c r="E1078" s="59">
        <v>0</v>
      </c>
      <c r="F1078" s="59">
        <v>0</v>
      </c>
      <c r="G1078" s="59">
        <v>0</v>
      </c>
      <c r="H1078" s="59">
        <v>0</v>
      </c>
      <c r="I1078" s="59">
        <v>0</v>
      </c>
      <c r="J1078" s="59">
        <v>0</v>
      </c>
      <c r="K1078" s="59">
        <v>0</v>
      </c>
      <c r="L1078" s="59">
        <v>0</v>
      </c>
      <c r="M1078" s="59">
        <v>0</v>
      </c>
      <c r="N1078" s="59">
        <v>0</v>
      </c>
      <c r="O1078" s="59">
        <v>0</v>
      </c>
      <c r="P1078" s="59">
        <v>0</v>
      </c>
      <c r="Q1078" s="59">
        <v>0</v>
      </c>
      <c r="R1078" s="59">
        <v>0</v>
      </c>
      <c r="S1078" s="90"/>
      <c r="T1078" s="90"/>
      <c r="U1078" s="91"/>
      <c r="V1078" s="90"/>
      <c r="W1078" s="90"/>
      <c r="X1078" s="90"/>
    </row>
    <row r="1079" spans="1:24" ht="13.2" x14ac:dyDescent="0.25">
      <c r="A1079" s="59" t="s">
        <v>4992</v>
      </c>
      <c r="B1079" s="59" t="s">
        <v>6430</v>
      </c>
      <c r="C1079" s="59" t="s">
        <v>6437</v>
      </c>
      <c r="D1079" s="59" t="s">
        <v>128</v>
      </c>
      <c r="E1079" s="59">
        <v>0</v>
      </c>
      <c r="F1079" s="59">
        <v>0</v>
      </c>
      <c r="G1079" s="59">
        <v>0</v>
      </c>
      <c r="H1079" s="59">
        <v>0</v>
      </c>
      <c r="I1079" s="59">
        <v>0</v>
      </c>
      <c r="J1079" s="59">
        <v>0</v>
      </c>
      <c r="K1079" s="59">
        <v>0</v>
      </c>
      <c r="L1079" s="59">
        <v>0</v>
      </c>
      <c r="M1079" s="59">
        <v>0</v>
      </c>
      <c r="N1079" s="59">
        <v>0</v>
      </c>
      <c r="O1079" s="59">
        <v>0</v>
      </c>
      <c r="P1079" s="59">
        <v>0</v>
      </c>
      <c r="Q1079" s="59">
        <v>0</v>
      </c>
      <c r="R1079" s="59">
        <v>0</v>
      </c>
      <c r="S1079" s="90"/>
      <c r="T1079" s="90"/>
      <c r="U1079" s="91"/>
      <c r="V1079" s="90"/>
      <c r="W1079" s="90"/>
      <c r="X1079" s="90"/>
    </row>
    <row r="1080" spans="1:24" ht="13.2" x14ac:dyDescent="0.25">
      <c r="A1080" s="59" t="s">
        <v>4993</v>
      </c>
      <c r="B1080" s="59" t="s">
        <v>6430</v>
      </c>
      <c r="C1080" s="59" t="s">
        <v>6438</v>
      </c>
      <c r="D1080" s="59" t="s">
        <v>128</v>
      </c>
      <c r="E1080" s="59">
        <v>0</v>
      </c>
      <c r="F1080" s="59">
        <v>0</v>
      </c>
      <c r="G1080" s="59">
        <v>0</v>
      </c>
      <c r="H1080" s="59">
        <v>0</v>
      </c>
      <c r="I1080" s="59">
        <v>0</v>
      </c>
      <c r="J1080" s="59">
        <v>0</v>
      </c>
      <c r="K1080" s="59">
        <v>0</v>
      </c>
      <c r="L1080" s="59">
        <v>0</v>
      </c>
      <c r="M1080" s="59">
        <v>0</v>
      </c>
      <c r="N1080" s="59">
        <v>0</v>
      </c>
      <c r="O1080" s="59">
        <v>0</v>
      </c>
      <c r="P1080" s="59">
        <v>0</v>
      </c>
      <c r="Q1080" s="59">
        <v>0</v>
      </c>
      <c r="R1080" s="59">
        <v>0</v>
      </c>
      <c r="S1080" s="90"/>
      <c r="T1080" s="90"/>
      <c r="U1080" s="91"/>
      <c r="V1080" s="90"/>
      <c r="W1080" s="90"/>
      <c r="X1080" s="90"/>
    </row>
    <row r="1081" spans="1:24" ht="13.2" x14ac:dyDescent="0.25">
      <c r="A1081" s="59" t="s">
        <v>4994</v>
      </c>
      <c r="B1081" s="59" t="s">
        <v>6430</v>
      </c>
      <c r="C1081" s="59" t="s">
        <v>6422</v>
      </c>
      <c r="D1081" s="59" t="s">
        <v>128</v>
      </c>
      <c r="E1081" s="59">
        <v>0</v>
      </c>
      <c r="F1081" s="59">
        <v>0</v>
      </c>
      <c r="G1081" s="59">
        <v>0</v>
      </c>
      <c r="H1081" s="59">
        <v>0</v>
      </c>
      <c r="I1081" s="59">
        <v>0</v>
      </c>
      <c r="J1081" s="59">
        <v>0</v>
      </c>
      <c r="K1081" s="59">
        <v>0</v>
      </c>
      <c r="L1081" s="59">
        <v>0</v>
      </c>
      <c r="M1081" s="59">
        <v>0</v>
      </c>
      <c r="N1081" s="59">
        <v>0</v>
      </c>
      <c r="O1081" s="59">
        <v>0</v>
      </c>
      <c r="P1081" s="59">
        <v>0</v>
      </c>
      <c r="Q1081" s="59">
        <v>0</v>
      </c>
      <c r="R1081" s="59">
        <v>0</v>
      </c>
      <c r="S1081" s="90"/>
      <c r="T1081" s="90"/>
      <c r="U1081" s="91"/>
      <c r="V1081" s="90"/>
      <c r="W1081" s="90"/>
      <c r="X1081" s="90"/>
    </row>
    <row r="1082" spans="1:24" ht="13.2" x14ac:dyDescent="0.25">
      <c r="A1082" s="59" t="s">
        <v>4995</v>
      </c>
      <c r="B1082" s="59" t="s">
        <v>6430</v>
      </c>
      <c r="C1082" s="59" t="s">
        <v>6439</v>
      </c>
      <c r="D1082" s="59" t="s">
        <v>128</v>
      </c>
      <c r="E1082" s="59">
        <v>0</v>
      </c>
      <c r="F1082" s="59">
        <v>0</v>
      </c>
      <c r="G1082" s="59">
        <v>0</v>
      </c>
      <c r="H1082" s="59">
        <v>0</v>
      </c>
      <c r="I1082" s="59">
        <v>0</v>
      </c>
      <c r="J1082" s="59">
        <v>0</v>
      </c>
      <c r="K1082" s="59">
        <v>0</v>
      </c>
      <c r="L1082" s="59">
        <v>0</v>
      </c>
      <c r="M1082" s="59">
        <v>0</v>
      </c>
      <c r="N1082" s="59">
        <v>0</v>
      </c>
      <c r="O1082" s="59">
        <v>0</v>
      </c>
      <c r="P1082" s="59">
        <v>0</v>
      </c>
      <c r="Q1082" s="59">
        <v>0</v>
      </c>
      <c r="R1082" s="59">
        <v>0</v>
      </c>
      <c r="S1082" s="90"/>
      <c r="T1082" s="90"/>
      <c r="U1082" s="91"/>
      <c r="V1082" s="90"/>
      <c r="W1082" s="90"/>
      <c r="X1082" s="90"/>
    </row>
    <row r="1083" spans="1:24" ht="13.2" x14ac:dyDescent="0.25">
      <c r="A1083" s="59" t="s">
        <v>4996</v>
      </c>
      <c r="B1083" s="59" t="s">
        <v>6430</v>
      </c>
      <c r="C1083" s="59" t="s">
        <v>6440</v>
      </c>
      <c r="D1083" s="59" t="s">
        <v>128</v>
      </c>
      <c r="E1083" s="59">
        <v>0</v>
      </c>
      <c r="F1083" s="59">
        <v>0</v>
      </c>
      <c r="G1083" s="59">
        <v>0</v>
      </c>
      <c r="H1083" s="59">
        <v>0</v>
      </c>
      <c r="I1083" s="59">
        <v>0</v>
      </c>
      <c r="J1083" s="59">
        <v>0</v>
      </c>
      <c r="K1083" s="59">
        <v>0</v>
      </c>
      <c r="L1083" s="59">
        <v>0</v>
      </c>
      <c r="M1083" s="59">
        <v>0</v>
      </c>
      <c r="N1083" s="59">
        <v>0</v>
      </c>
      <c r="O1083" s="59">
        <v>0</v>
      </c>
      <c r="P1083" s="59">
        <v>0</v>
      </c>
      <c r="Q1083" s="59">
        <v>0</v>
      </c>
      <c r="R1083" s="59">
        <v>0</v>
      </c>
      <c r="S1083" s="90"/>
      <c r="T1083" s="90"/>
      <c r="U1083" s="91"/>
      <c r="V1083" s="90"/>
      <c r="W1083" s="90"/>
      <c r="X1083" s="90"/>
    </row>
    <row r="1084" spans="1:24" ht="13.2" x14ac:dyDescent="0.25">
      <c r="A1084" s="59" t="s">
        <v>4997</v>
      </c>
      <c r="B1084" s="59" t="s">
        <v>6430</v>
      </c>
      <c r="C1084" s="59" t="s">
        <v>6441</v>
      </c>
      <c r="D1084" s="59" t="s">
        <v>128</v>
      </c>
      <c r="E1084" s="59">
        <v>0</v>
      </c>
      <c r="F1084" s="59">
        <v>0</v>
      </c>
      <c r="G1084" s="59">
        <v>0</v>
      </c>
      <c r="H1084" s="59">
        <v>0</v>
      </c>
      <c r="I1084" s="59">
        <v>0</v>
      </c>
      <c r="J1084" s="59">
        <v>0</v>
      </c>
      <c r="K1084" s="59">
        <v>0</v>
      </c>
      <c r="L1084" s="59">
        <v>0</v>
      </c>
      <c r="M1084" s="59">
        <v>0</v>
      </c>
      <c r="N1084" s="59">
        <v>0</v>
      </c>
      <c r="O1084" s="59">
        <v>0</v>
      </c>
      <c r="P1084" s="59">
        <v>0</v>
      </c>
      <c r="Q1084" s="59">
        <v>0</v>
      </c>
      <c r="R1084" s="59">
        <v>0</v>
      </c>
      <c r="S1084" s="90"/>
      <c r="T1084" s="90"/>
      <c r="U1084" s="91"/>
      <c r="V1084" s="90"/>
      <c r="W1084" s="90"/>
      <c r="X1084" s="90"/>
    </row>
    <row r="1085" spans="1:24" ht="13.2" x14ac:dyDescent="0.25">
      <c r="A1085" s="59" t="s">
        <v>4998</v>
      </c>
      <c r="B1085" s="59" t="s">
        <v>6430</v>
      </c>
      <c r="C1085" s="59" t="s">
        <v>6442</v>
      </c>
      <c r="D1085" s="59" t="s">
        <v>128</v>
      </c>
      <c r="E1085" s="59">
        <v>0</v>
      </c>
      <c r="F1085" s="59">
        <v>0</v>
      </c>
      <c r="G1085" s="59">
        <v>0</v>
      </c>
      <c r="H1085" s="59">
        <v>0</v>
      </c>
      <c r="I1085" s="59">
        <v>0</v>
      </c>
      <c r="J1085" s="59">
        <v>0</v>
      </c>
      <c r="K1085" s="59">
        <v>0</v>
      </c>
      <c r="L1085" s="59">
        <v>0</v>
      </c>
      <c r="M1085" s="59">
        <v>0</v>
      </c>
      <c r="N1085" s="59">
        <v>0</v>
      </c>
      <c r="O1085" s="59">
        <v>0</v>
      </c>
      <c r="P1085" s="59">
        <v>0</v>
      </c>
      <c r="Q1085" s="59">
        <v>0</v>
      </c>
      <c r="R1085" s="59">
        <v>0</v>
      </c>
      <c r="S1085" s="90"/>
      <c r="T1085" s="90"/>
      <c r="U1085" s="91"/>
      <c r="V1085" s="90"/>
      <c r="W1085" s="90"/>
      <c r="X1085" s="90"/>
    </row>
    <row r="1086" spans="1:24" ht="13.2" x14ac:dyDescent="0.25">
      <c r="A1086" s="59" t="s">
        <v>4999</v>
      </c>
      <c r="B1086" s="59" t="s">
        <v>6430</v>
      </c>
      <c r="C1086" s="59" t="s">
        <v>6443</v>
      </c>
      <c r="D1086" s="59" t="s">
        <v>128</v>
      </c>
      <c r="E1086" s="59">
        <v>0</v>
      </c>
      <c r="F1086" s="59">
        <v>0</v>
      </c>
      <c r="G1086" s="59">
        <v>0</v>
      </c>
      <c r="H1086" s="59">
        <v>0</v>
      </c>
      <c r="I1086" s="59">
        <v>0</v>
      </c>
      <c r="J1086" s="59">
        <v>0</v>
      </c>
      <c r="K1086" s="59">
        <v>0</v>
      </c>
      <c r="L1086" s="59">
        <v>0</v>
      </c>
      <c r="M1086" s="59">
        <v>0</v>
      </c>
      <c r="N1086" s="59">
        <v>0</v>
      </c>
      <c r="O1086" s="59">
        <v>0</v>
      </c>
      <c r="P1086" s="59">
        <v>0</v>
      </c>
      <c r="Q1086" s="59">
        <v>0</v>
      </c>
      <c r="R1086" s="59">
        <v>0</v>
      </c>
      <c r="S1086" s="90"/>
      <c r="T1086" s="90"/>
      <c r="U1086" s="91"/>
      <c r="V1086" s="90"/>
      <c r="W1086" s="90"/>
      <c r="X1086" s="90"/>
    </row>
    <row r="1087" spans="1:24" ht="13.2" x14ac:dyDescent="0.25">
      <c r="A1087" s="59" t="s">
        <v>5000</v>
      </c>
      <c r="B1087" s="59" t="s">
        <v>6430</v>
      </c>
      <c r="C1087" s="59" t="s">
        <v>6423</v>
      </c>
      <c r="D1087" s="59" t="s">
        <v>128</v>
      </c>
      <c r="E1087" s="59">
        <v>0</v>
      </c>
      <c r="F1087" s="59">
        <v>0</v>
      </c>
      <c r="G1087" s="59">
        <v>0</v>
      </c>
      <c r="H1087" s="59">
        <v>0</v>
      </c>
      <c r="I1087" s="59">
        <v>0</v>
      </c>
      <c r="J1087" s="59">
        <v>0</v>
      </c>
      <c r="K1087" s="59">
        <v>0</v>
      </c>
      <c r="L1087" s="59">
        <v>0</v>
      </c>
      <c r="M1087" s="59">
        <v>0</v>
      </c>
      <c r="N1087" s="59">
        <v>0</v>
      </c>
      <c r="O1087" s="59">
        <v>0</v>
      </c>
      <c r="P1087" s="59">
        <v>0</v>
      </c>
      <c r="Q1087" s="59">
        <v>0</v>
      </c>
      <c r="R1087" s="59">
        <v>0</v>
      </c>
      <c r="S1087" s="90"/>
      <c r="T1087" s="90"/>
      <c r="U1087" s="91"/>
      <c r="V1087" s="90"/>
      <c r="W1087" s="90"/>
      <c r="X1087" s="90"/>
    </row>
    <row r="1088" spans="1:24" ht="13.2" x14ac:dyDescent="0.25">
      <c r="A1088" s="59" t="s">
        <v>5001</v>
      </c>
      <c r="B1088" s="59" t="s">
        <v>6430</v>
      </c>
      <c r="C1088" s="59" t="s">
        <v>6444</v>
      </c>
      <c r="D1088" s="59" t="s">
        <v>128</v>
      </c>
      <c r="E1088" s="59">
        <v>0</v>
      </c>
      <c r="F1088" s="59">
        <v>0</v>
      </c>
      <c r="G1088" s="59">
        <v>0</v>
      </c>
      <c r="H1088" s="59">
        <v>0</v>
      </c>
      <c r="I1088" s="59">
        <v>0</v>
      </c>
      <c r="J1088" s="59">
        <v>0</v>
      </c>
      <c r="K1088" s="59">
        <v>0</v>
      </c>
      <c r="L1088" s="59">
        <v>0</v>
      </c>
      <c r="M1088" s="59">
        <v>0</v>
      </c>
      <c r="N1088" s="59">
        <v>0</v>
      </c>
      <c r="O1088" s="59">
        <v>0</v>
      </c>
      <c r="P1088" s="59">
        <v>0</v>
      </c>
      <c r="Q1088" s="59">
        <v>0</v>
      </c>
      <c r="R1088" s="59">
        <v>0</v>
      </c>
      <c r="S1088" s="90"/>
      <c r="T1088" s="90"/>
      <c r="U1088" s="91"/>
      <c r="V1088" s="90"/>
      <c r="W1088" s="90"/>
      <c r="X1088" s="90"/>
    </row>
    <row r="1089" spans="1:24" ht="13.2" x14ac:dyDescent="0.25">
      <c r="A1089" s="59" t="s">
        <v>5002</v>
      </c>
      <c r="B1089" s="59" t="s">
        <v>6430</v>
      </c>
      <c r="C1089" s="59" t="s">
        <v>6445</v>
      </c>
      <c r="D1089" s="59" t="s">
        <v>128</v>
      </c>
      <c r="E1089" s="59">
        <v>0</v>
      </c>
      <c r="F1089" s="59">
        <v>0</v>
      </c>
      <c r="G1089" s="59">
        <v>0</v>
      </c>
      <c r="H1089" s="59">
        <v>0</v>
      </c>
      <c r="I1089" s="59">
        <v>0</v>
      </c>
      <c r="J1089" s="59">
        <v>0</v>
      </c>
      <c r="K1089" s="59">
        <v>0</v>
      </c>
      <c r="L1089" s="59">
        <v>0</v>
      </c>
      <c r="M1089" s="59">
        <v>0</v>
      </c>
      <c r="N1089" s="59">
        <v>0</v>
      </c>
      <c r="O1089" s="59">
        <v>0</v>
      </c>
      <c r="P1089" s="59">
        <v>0</v>
      </c>
      <c r="Q1089" s="59">
        <v>0</v>
      </c>
      <c r="R1089" s="59">
        <v>0</v>
      </c>
      <c r="S1089" s="90"/>
      <c r="T1089" s="90"/>
      <c r="U1089" s="91"/>
      <c r="V1089" s="90"/>
      <c r="W1089" s="90"/>
      <c r="X1089" s="90"/>
    </row>
    <row r="1090" spans="1:24" ht="13.2" x14ac:dyDescent="0.25">
      <c r="A1090" s="59" t="s">
        <v>5003</v>
      </c>
      <c r="B1090" s="59" t="s">
        <v>6430</v>
      </c>
      <c r="C1090" s="59" t="s">
        <v>6425</v>
      </c>
      <c r="D1090" s="59" t="s">
        <v>128</v>
      </c>
      <c r="E1090" s="59">
        <v>0</v>
      </c>
      <c r="F1090" s="59">
        <v>0</v>
      </c>
      <c r="G1090" s="59">
        <v>0</v>
      </c>
      <c r="H1090" s="59">
        <v>0</v>
      </c>
      <c r="I1090" s="59">
        <v>0</v>
      </c>
      <c r="J1090" s="59">
        <v>0</v>
      </c>
      <c r="K1090" s="59">
        <v>0</v>
      </c>
      <c r="L1090" s="59">
        <v>0</v>
      </c>
      <c r="M1090" s="59">
        <v>0</v>
      </c>
      <c r="N1090" s="59">
        <v>0</v>
      </c>
      <c r="O1090" s="59">
        <v>0</v>
      </c>
      <c r="P1090" s="59">
        <v>0</v>
      </c>
      <c r="Q1090" s="59">
        <v>0</v>
      </c>
      <c r="R1090" s="59">
        <v>0</v>
      </c>
      <c r="S1090" s="90"/>
      <c r="T1090" s="90"/>
      <c r="U1090" s="91"/>
      <c r="V1090" s="90"/>
      <c r="W1090" s="90"/>
      <c r="X1090" s="90"/>
    </row>
    <row r="1091" spans="1:24" ht="13.2" x14ac:dyDescent="0.25">
      <c r="A1091" s="59" t="s">
        <v>5004</v>
      </c>
      <c r="B1091" s="59" t="s">
        <v>6430</v>
      </c>
      <c r="C1091" s="59" t="s">
        <v>6446</v>
      </c>
      <c r="D1091" s="59" t="s">
        <v>128</v>
      </c>
      <c r="E1091" s="59">
        <v>0</v>
      </c>
      <c r="F1091" s="59">
        <v>0</v>
      </c>
      <c r="G1091" s="59">
        <v>0</v>
      </c>
      <c r="H1091" s="59">
        <v>0</v>
      </c>
      <c r="I1091" s="59">
        <v>0</v>
      </c>
      <c r="J1091" s="59">
        <v>0</v>
      </c>
      <c r="K1091" s="59">
        <v>0</v>
      </c>
      <c r="L1091" s="59">
        <v>0</v>
      </c>
      <c r="M1091" s="59">
        <v>0</v>
      </c>
      <c r="N1091" s="59">
        <v>0</v>
      </c>
      <c r="O1091" s="59">
        <v>0</v>
      </c>
      <c r="P1091" s="59">
        <v>0</v>
      </c>
      <c r="Q1091" s="59">
        <v>0</v>
      </c>
      <c r="R1091" s="59">
        <v>0</v>
      </c>
      <c r="S1091" s="90"/>
      <c r="T1091" s="90"/>
      <c r="U1091" s="91"/>
      <c r="V1091" s="90"/>
      <c r="W1091" s="90"/>
      <c r="X1091" s="90"/>
    </row>
    <row r="1092" spans="1:24" ht="13.2" x14ac:dyDescent="0.25">
      <c r="A1092" s="59" t="s">
        <v>5005</v>
      </c>
      <c r="B1092" s="59" t="s">
        <v>6430</v>
      </c>
      <c r="C1092" s="59" t="s">
        <v>6426</v>
      </c>
      <c r="D1092" s="59" t="s">
        <v>128</v>
      </c>
      <c r="E1092" s="59">
        <v>0</v>
      </c>
      <c r="F1092" s="59">
        <v>0</v>
      </c>
      <c r="G1092" s="59">
        <v>0</v>
      </c>
      <c r="H1092" s="59">
        <v>0</v>
      </c>
      <c r="I1092" s="59">
        <v>0</v>
      </c>
      <c r="J1092" s="59">
        <v>0</v>
      </c>
      <c r="K1092" s="59">
        <v>0</v>
      </c>
      <c r="L1092" s="59">
        <v>0</v>
      </c>
      <c r="M1092" s="59">
        <v>0</v>
      </c>
      <c r="N1092" s="59">
        <v>0</v>
      </c>
      <c r="O1092" s="59">
        <v>0</v>
      </c>
      <c r="P1092" s="59">
        <v>0</v>
      </c>
      <c r="Q1092" s="59">
        <v>0</v>
      </c>
      <c r="R1092" s="59">
        <v>0</v>
      </c>
      <c r="S1092" s="90"/>
      <c r="T1092" s="90"/>
      <c r="U1092" s="91"/>
      <c r="V1092" s="90"/>
      <c r="W1092" s="90"/>
      <c r="X1092" s="90"/>
    </row>
    <row r="1093" spans="1:24" ht="13.2" x14ac:dyDescent="0.25">
      <c r="A1093" s="59" t="s">
        <v>5006</v>
      </c>
      <c r="B1093" s="59" t="s">
        <v>6430</v>
      </c>
      <c r="C1093" s="59" t="s">
        <v>6447</v>
      </c>
      <c r="D1093" s="59" t="s">
        <v>128</v>
      </c>
      <c r="E1093" s="59">
        <v>0</v>
      </c>
      <c r="F1093" s="59">
        <v>0</v>
      </c>
      <c r="G1093" s="59">
        <v>0</v>
      </c>
      <c r="H1093" s="59">
        <v>0</v>
      </c>
      <c r="I1093" s="59">
        <v>0</v>
      </c>
      <c r="J1093" s="59">
        <v>0</v>
      </c>
      <c r="K1093" s="59">
        <v>0</v>
      </c>
      <c r="L1093" s="59">
        <v>0</v>
      </c>
      <c r="M1093" s="59">
        <v>0</v>
      </c>
      <c r="N1093" s="59">
        <v>0</v>
      </c>
      <c r="O1093" s="59">
        <v>0</v>
      </c>
      <c r="P1093" s="59">
        <v>0</v>
      </c>
      <c r="Q1093" s="59">
        <v>0</v>
      </c>
      <c r="R1093" s="59">
        <v>0</v>
      </c>
      <c r="S1093" s="90"/>
      <c r="T1093" s="90"/>
      <c r="U1093" s="91"/>
      <c r="V1093" s="90"/>
      <c r="W1093" s="90"/>
      <c r="X1093" s="90"/>
    </row>
    <row r="1094" spans="1:24" ht="13.2" x14ac:dyDescent="0.25">
      <c r="A1094" s="59" t="s">
        <v>5007</v>
      </c>
      <c r="B1094" s="59" t="s">
        <v>6430</v>
      </c>
      <c r="C1094" s="59" t="s">
        <v>6428</v>
      </c>
      <c r="D1094" s="59" t="s">
        <v>128</v>
      </c>
      <c r="E1094" s="59">
        <v>0</v>
      </c>
      <c r="F1094" s="59">
        <v>0</v>
      </c>
      <c r="G1094" s="59">
        <v>0</v>
      </c>
      <c r="H1094" s="59">
        <v>0</v>
      </c>
      <c r="I1094" s="59">
        <v>0</v>
      </c>
      <c r="J1094" s="59">
        <v>0</v>
      </c>
      <c r="K1094" s="59">
        <v>0</v>
      </c>
      <c r="L1094" s="59">
        <v>0</v>
      </c>
      <c r="M1094" s="59">
        <v>0</v>
      </c>
      <c r="N1094" s="59">
        <v>0</v>
      </c>
      <c r="O1094" s="59">
        <v>0</v>
      </c>
      <c r="P1094" s="59">
        <v>0</v>
      </c>
      <c r="Q1094" s="59">
        <v>0</v>
      </c>
      <c r="R1094" s="59">
        <v>0</v>
      </c>
      <c r="S1094" s="90"/>
      <c r="T1094" s="90"/>
      <c r="U1094" s="91"/>
      <c r="V1094" s="90"/>
      <c r="W1094" s="90"/>
      <c r="X1094" s="90"/>
    </row>
    <row r="1095" spans="1:24" ht="13.2" x14ac:dyDescent="0.25">
      <c r="A1095" s="59" t="s">
        <v>5008</v>
      </c>
      <c r="B1095" s="59" t="s">
        <v>6430</v>
      </c>
      <c r="C1095" s="59" t="s">
        <v>6448</v>
      </c>
      <c r="D1095" s="59" t="s">
        <v>128</v>
      </c>
      <c r="E1095" s="59">
        <v>0</v>
      </c>
      <c r="F1095" s="59">
        <v>0</v>
      </c>
      <c r="G1095" s="59">
        <v>0</v>
      </c>
      <c r="H1095" s="59">
        <v>0</v>
      </c>
      <c r="I1095" s="59">
        <v>0</v>
      </c>
      <c r="J1095" s="59">
        <v>0</v>
      </c>
      <c r="K1095" s="59">
        <v>0</v>
      </c>
      <c r="L1095" s="59">
        <v>0</v>
      </c>
      <c r="M1095" s="59">
        <v>0</v>
      </c>
      <c r="N1095" s="59">
        <v>0</v>
      </c>
      <c r="O1095" s="59">
        <v>0</v>
      </c>
      <c r="P1095" s="59">
        <v>0</v>
      </c>
      <c r="Q1095" s="59">
        <v>0</v>
      </c>
      <c r="R1095" s="59">
        <v>0</v>
      </c>
      <c r="S1095" s="90"/>
      <c r="T1095" s="90"/>
      <c r="U1095" s="91"/>
      <c r="V1095" s="90"/>
      <c r="W1095" s="90"/>
      <c r="X1095" s="90"/>
    </row>
    <row r="1096" spans="1:24" ht="13.2" x14ac:dyDescent="0.25">
      <c r="A1096" s="59" t="s">
        <v>5009</v>
      </c>
      <c r="B1096" s="59" t="s">
        <v>6430</v>
      </c>
      <c r="C1096" s="59" t="s">
        <v>6449</v>
      </c>
      <c r="D1096" s="59" t="s">
        <v>128</v>
      </c>
      <c r="E1096" s="59">
        <v>0</v>
      </c>
      <c r="F1096" s="59">
        <v>0</v>
      </c>
      <c r="G1096" s="59">
        <v>0</v>
      </c>
      <c r="H1096" s="59">
        <v>0</v>
      </c>
      <c r="I1096" s="59">
        <v>0</v>
      </c>
      <c r="J1096" s="59">
        <v>0</v>
      </c>
      <c r="K1096" s="59">
        <v>0</v>
      </c>
      <c r="L1096" s="59">
        <v>0</v>
      </c>
      <c r="M1096" s="59">
        <v>0</v>
      </c>
      <c r="N1096" s="59">
        <v>0</v>
      </c>
      <c r="O1096" s="59">
        <v>0</v>
      </c>
      <c r="P1096" s="59">
        <v>0</v>
      </c>
      <c r="Q1096" s="59">
        <v>0</v>
      </c>
      <c r="R1096" s="59">
        <v>0</v>
      </c>
      <c r="S1096" s="90"/>
      <c r="T1096" s="90"/>
      <c r="U1096" s="91"/>
      <c r="V1096" s="90"/>
      <c r="W1096" s="90"/>
      <c r="X1096" s="90"/>
    </row>
    <row r="1097" spans="1:24" ht="13.2" x14ac:dyDescent="0.25">
      <c r="A1097" s="59" t="s">
        <v>5010</v>
      </c>
      <c r="B1097" s="59" t="s">
        <v>6430</v>
      </c>
      <c r="C1097" s="59" t="s">
        <v>6450</v>
      </c>
      <c r="D1097" s="59" t="s">
        <v>128</v>
      </c>
      <c r="E1097" s="59">
        <v>0</v>
      </c>
      <c r="F1097" s="59">
        <v>0</v>
      </c>
      <c r="G1097" s="59">
        <v>0</v>
      </c>
      <c r="H1097" s="59">
        <v>0</v>
      </c>
      <c r="I1097" s="59">
        <v>0</v>
      </c>
      <c r="J1097" s="59">
        <v>0</v>
      </c>
      <c r="K1097" s="59">
        <v>0</v>
      </c>
      <c r="L1097" s="59">
        <v>0</v>
      </c>
      <c r="M1097" s="59">
        <v>0</v>
      </c>
      <c r="N1097" s="59">
        <v>0</v>
      </c>
      <c r="O1097" s="59">
        <v>0</v>
      </c>
      <c r="P1097" s="59">
        <v>0</v>
      </c>
      <c r="Q1097" s="59">
        <v>0</v>
      </c>
      <c r="R1097" s="59">
        <v>0</v>
      </c>
      <c r="S1097" s="90"/>
      <c r="T1097" s="90"/>
      <c r="U1097" s="91"/>
      <c r="V1097" s="90"/>
      <c r="W1097" s="90"/>
      <c r="X1097" s="90"/>
    </row>
    <row r="1098" spans="1:24" ht="13.2" x14ac:dyDescent="0.25">
      <c r="A1098" s="59" t="s">
        <v>5011</v>
      </c>
      <c r="B1098" s="59" t="s">
        <v>6430</v>
      </c>
      <c r="C1098" s="59" t="s">
        <v>6451</v>
      </c>
      <c r="D1098" s="59" t="s">
        <v>128</v>
      </c>
      <c r="E1098" s="59">
        <v>181</v>
      </c>
      <c r="F1098" s="59">
        <v>181</v>
      </c>
      <c r="G1098" s="59">
        <v>181</v>
      </c>
      <c r="H1098" s="59">
        <v>181</v>
      </c>
      <c r="I1098" s="59">
        <v>181</v>
      </c>
      <c r="J1098" s="59">
        <v>181</v>
      </c>
      <c r="K1098" s="59">
        <v>181</v>
      </c>
      <c r="L1098" s="59">
        <v>181</v>
      </c>
      <c r="M1098" s="59">
        <v>181</v>
      </c>
      <c r="N1098" s="59">
        <v>181</v>
      </c>
      <c r="O1098" s="59">
        <v>181</v>
      </c>
      <c r="P1098" s="59">
        <v>181</v>
      </c>
      <c r="Q1098" s="59">
        <v>181</v>
      </c>
      <c r="R1098" s="59">
        <v>180679</v>
      </c>
      <c r="S1098" s="90"/>
      <c r="T1098" s="90"/>
      <c r="U1098" s="91"/>
      <c r="V1098" s="90"/>
      <c r="W1098" s="90"/>
      <c r="X1098" s="90"/>
    </row>
    <row r="1099" spans="1:24" ht="13.2" x14ac:dyDescent="0.25">
      <c r="A1099" s="59" t="s">
        <v>5012</v>
      </c>
      <c r="B1099" s="59" t="s">
        <v>6430</v>
      </c>
      <c r="C1099" s="59" t="s">
        <v>6452</v>
      </c>
      <c r="D1099" s="59" t="s">
        <v>128</v>
      </c>
      <c r="E1099" s="59">
        <v>0</v>
      </c>
      <c r="F1099" s="59">
        <v>0</v>
      </c>
      <c r="G1099" s="59">
        <v>0</v>
      </c>
      <c r="H1099" s="59">
        <v>0</v>
      </c>
      <c r="I1099" s="59">
        <v>0</v>
      </c>
      <c r="J1099" s="59">
        <v>0</v>
      </c>
      <c r="K1099" s="59">
        <v>0</v>
      </c>
      <c r="L1099" s="59">
        <v>0</v>
      </c>
      <c r="M1099" s="59">
        <v>0</v>
      </c>
      <c r="N1099" s="59">
        <v>0</v>
      </c>
      <c r="O1099" s="59">
        <v>0</v>
      </c>
      <c r="P1099" s="59">
        <v>0</v>
      </c>
      <c r="Q1099" s="59">
        <v>0</v>
      </c>
      <c r="R1099" s="59">
        <v>0</v>
      </c>
      <c r="S1099" s="90"/>
      <c r="T1099" s="90"/>
      <c r="U1099" s="91"/>
      <c r="V1099" s="90"/>
      <c r="W1099" s="90"/>
      <c r="X1099" s="90"/>
    </row>
    <row r="1100" spans="1:24" ht="13.2" x14ac:dyDescent="0.25">
      <c r="A1100" s="59" t="s">
        <v>5013</v>
      </c>
      <c r="B1100" s="59" t="s">
        <v>6430</v>
      </c>
      <c r="C1100" s="59" t="s">
        <v>6453</v>
      </c>
      <c r="D1100" s="59" t="s">
        <v>128</v>
      </c>
      <c r="E1100" s="59">
        <v>450894</v>
      </c>
      <c r="F1100" s="59">
        <v>450918</v>
      </c>
      <c r="G1100" s="59">
        <v>454219</v>
      </c>
      <c r="H1100" s="59">
        <v>453699</v>
      </c>
      <c r="I1100" s="59">
        <v>453832</v>
      </c>
      <c r="J1100" s="59">
        <v>457998</v>
      </c>
      <c r="K1100" s="59">
        <v>455976</v>
      </c>
      <c r="L1100" s="59">
        <v>456023</v>
      </c>
      <c r="M1100" s="59">
        <v>456439</v>
      </c>
      <c r="N1100" s="59">
        <v>458720</v>
      </c>
      <c r="O1100" s="59">
        <v>463601</v>
      </c>
      <c r="P1100" s="59">
        <v>464951</v>
      </c>
      <c r="Q1100" s="59">
        <v>471186</v>
      </c>
      <c r="R1100" s="59">
        <v>457284644</v>
      </c>
      <c r="S1100" s="90"/>
      <c r="T1100" s="90"/>
      <c r="U1100" s="91"/>
      <c r="V1100" s="90"/>
      <c r="W1100" s="90"/>
      <c r="X1100" s="90"/>
    </row>
    <row r="1101" spans="1:24" ht="13.2" x14ac:dyDescent="0.25">
      <c r="A1101" s="59" t="s">
        <v>5014</v>
      </c>
      <c r="B1101" s="59" t="s">
        <v>6430</v>
      </c>
      <c r="C1101" s="59" t="s">
        <v>6454</v>
      </c>
      <c r="D1101" s="59" t="s">
        <v>128</v>
      </c>
      <c r="E1101" s="59">
        <v>0</v>
      </c>
      <c r="F1101" s="59">
        <v>0</v>
      </c>
      <c r="G1101" s="59">
        <v>0</v>
      </c>
      <c r="H1101" s="59">
        <v>0</v>
      </c>
      <c r="I1101" s="59">
        <v>0</v>
      </c>
      <c r="J1101" s="59">
        <v>0</v>
      </c>
      <c r="K1101" s="59">
        <v>0</v>
      </c>
      <c r="L1101" s="59">
        <v>0</v>
      </c>
      <c r="M1101" s="59">
        <v>0</v>
      </c>
      <c r="N1101" s="59">
        <v>0</v>
      </c>
      <c r="O1101" s="59">
        <v>0</v>
      </c>
      <c r="P1101" s="59">
        <v>0</v>
      </c>
      <c r="Q1101" s="59">
        <v>0</v>
      </c>
      <c r="R1101" s="59">
        <v>0</v>
      </c>
      <c r="S1101" s="90"/>
      <c r="T1101" s="90"/>
      <c r="U1101" s="91"/>
      <c r="V1101" s="90"/>
      <c r="W1101" s="90"/>
      <c r="X1101" s="90"/>
    </row>
    <row r="1102" spans="1:24" ht="13.2" x14ac:dyDescent="0.25">
      <c r="A1102" s="59" t="s">
        <v>5015</v>
      </c>
      <c r="B1102" s="59" t="s">
        <v>6455</v>
      </c>
      <c r="C1102" s="59" t="s">
        <v>6456</v>
      </c>
      <c r="D1102" s="59" t="s">
        <v>128</v>
      </c>
      <c r="E1102" s="59">
        <v>1048</v>
      </c>
      <c r="F1102" s="59">
        <v>1048</v>
      </c>
      <c r="G1102" s="59">
        <v>1048</v>
      </c>
      <c r="H1102" s="59">
        <v>1101</v>
      </c>
      <c r="I1102" s="59">
        <v>1101</v>
      </c>
      <c r="J1102" s="59">
        <v>1101</v>
      </c>
      <c r="K1102" s="59">
        <v>1101</v>
      </c>
      <c r="L1102" s="59">
        <v>1101</v>
      </c>
      <c r="M1102" s="59">
        <v>1101</v>
      </c>
      <c r="N1102" s="59">
        <v>1101</v>
      </c>
      <c r="O1102" s="59">
        <v>1101</v>
      </c>
      <c r="P1102" s="59">
        <v>1101</v>
      </c>
      <c r="Q1102" s="59">
        <v>1101</v>
      </c>
      <c r="R1102" s="59">
        <v>1090190</v>
      </c>
      <c r="S1102" s="90"/>
      <c r="T1102" s="90"/>
      <c r="U1102" s="91"/>
      <c r="V1102" s="90"/>
      <c r="W1102" s="90"/>
      <c r="X1102" s="90"/>
    </row>
    <row r="1103" spans="1:24" ht="13.2" x14ac:dyDescent="0.25">
      <c r="A1103" s="59" t="s">
        <v>5016</v>
      </c>
      <c r="B1103" s="59" t="s">
        <v>6455</v>
      </c>
      <c r="C1103" s="59" t="s">
        <v>6457</v>
      </c>
      <c r="D1103" s="59" t="s">
        <v>128</v>
      </c>
      <c r="E1103" s="59">
        <v>0</v>
      </c>
      <c r="F1103" s="59">
        <v>0</v>
      </c>
      <c r="G1103" s="59">
        <v>0</v>
      </c>
      <c r="H1103" s="59">
        <v>0</v>
      </c>
      <c r="I1103" s="59">
        <v>0</v>
      </c>
      <c r="J1103" s="59">
        <v>0</v>
      </c>
      <c r="K1103" s="59">
        <v>0</v>
      </c>
      <c r="L1103" s="59">
        <v>0</v>
      </c>
      <c r="M1103" s="59">
        <v>0</v>
      </c>
      <c r="N1103" s="59">
        <v>0</v>
      </c>
      <c r="O1103" s="59">
        <v>0</v>
      </c>
      <c r="P1103" s="59">
        <v>0</v>
      </c>
      <c r="Q1103" s="59">
        <v>0</v>
      </c>
      <c r="R1103" s="59">
        <v>0</v>
      </c>
      <c r="S1103" s="90"/>
      <c r="T1103" s="90"/>
      <c r="U1103" s="91"/>
      <c r="V1103" s="90"/>
      <c r="W1103" s="90"/>
      <c r="X1103" s="90"/>
    </row>
    <row r="1104" spans="1:24" ht="13.2" x14ac:dyDescent="0.25">
      <c r="A1104" s="59" t="s">
        <v>5017</v>
      </c>
      <c r="B1104" s="59" t="s">
        <v>6458</v>
      </c>
      <c r="C1104" s="59" t="s">
        <v>6459</v>
      </c>
      <c r="D1104" s="59" t="s">
        <v>128</v>
      </c>
      <c r="E1104" s="59">
        <v>0</v>
      </c>
      <c r="F1104" s="59">
        <v>0</v>
      </c>
      <c r="G1104" s="59">
        <v>0</v>
      </c>
      <c r="H1104" s="59">
        <v>0</v>
      </c>
      <c r="I1104" s="59">
        <v>0</v>
      </c>
      <c r="J1104" s="59">
        <v>0</v>
      </c>
      <c r="K1104" s="59">
        <v>0</v>
      </c>
      <c r="L1104" s="59">
        <v>0</v>
      </c>
      <c r="M1104" s="59">
        <v>0</v>
      </c>
      <c r="N1104" s="59">
        <v>0</v>
      </c>
      <c r="O1104" s="59">
        <v>0</v>
      </c>
      <c r="P1104" s="59">
        <v>0</v>
      </c>
      <c r="Q1104" s="59">
        <v>0</v>
      </c>
      <c r="R1104" s="59">
        <v>0</v>
      </c>
      <c r="S1104" s="90"/>
      <c r="T1104" s="90"/>
      <c r="U1104" s="91"/>
      <c r="V1104" s="90"/>
      <c r="W1104" s="90"/>
      <c r="X1104" s="90"/>
    </row>
    <row r="1105" spans="1:24" ht="13.2" x14ac:dyDescent="0.25">
      <c r="A1105" s="59" t="s">
        <v>5018</v>
      </c>
      <c r="B1105" s="59" t="s">
        <v>6458</v>
      </c>
      <c r="C1105" s="59" t="s">
        <v>6460</v>
      </c>
      <c r="D1105" s="59" t="s">
        <v>128</v>
      </c>
      <c r="E1105" s="59">
        <v>0</v>
      </c>
      <c r="F1105" s="59">
        <v>0</v>
      </c>
      <c r="G1105" s="59">
        <v>0</v>
      </c>
      <c r="H1105" s="59">
        <v>0</v>
      </c>
      <c r="I1105" s="59">
        <v>0</v>
      </c>
      <c r="J1105" s="59">
        <v>0</v>
      </c>
      <c r="K1105" s="59">
        <v>0</v>
      </c>
      <c r="L1105" s="59">
        <v>0</v>
      </c>
      <c r="M1105" s="59">
        <v>0</v>
      </c>
      <c r="N1105" s="59">
        <v>0</v>
      </c>
      <c r="O1105" s="59">
        <v>0</v>
      </c>
      <c r="P1105" s="59">
        <v>0</v>
      </c>
      <c r="Q1105" s="59">
        <v>0</v>
      </c>
      <c r="R1105" s="59">
        <v>0</v>
      </c>
      <c r="S1105" s="90"/>
      <c r="T1105" s="90"/>
      <c r="U1105" s="91"/>
      <c r="V1105" s="90"/>
      <c r="W1105" s="90"/>
      <c r="X1105" s="90"/>
    </row>
    <row r="1106" spans="1:24" ht="13.2" x14ac:dyDescent="0.25">
      <c r="A1106" s="59" t="s">
        <v>5019</v>
      </c>
      <c r="B1106" s="59" t="s">
        <v>6458</v>
      </c>
      <c r="C1106" s="59" t="s">
        <v>6461</v>
      </c>
      <c r="D1106" s="59" t="s">
        <v>128</v>
      </c>
      <c r="E1106" s="59">
        <v>0</v>
      </c>
      <c r="F1106" s="59">
        <v>0</v>
      </c>
      <c r="G1106" s="59">
        <v>0</v>
      </c>
      <c r="H1106" s="59">
        <v>0</v>
      </c>
      <c r="I1106" s="59">
        <v>0</v>
      </c>
      <c r="J1106" s="59">
        <v>0</v>
      </c>
      <c r="K1106" s="59">
        <v>0</v>
      </c>
      <c r="L1106" s="59">
        <v>0</v>
      </c>
      <c r="M1106" s="59">
        <v>0</v>
      </c>
      <c r="N1106" s="59">
        <v>0</v>
      </c>
      <c r="O1106" s="59">
        <v>0</v>
      </c>
      <c r="P1106" s="59">
        <v>0</v>
      </c>
      <c r="Q1106" s="59">
        <v>0</v>
      </c>
      <c r="R1106" s="59">
        <v>0</v>
      </c>
      <c r="S1106" s="90"/>
      <c r="T1106" s="90"/>
      <c r="U1106" s="91"/>
      <c r="V1106" s="90"/>
      <c r="W1106" s="90"/>
      <c r="X1106" s="90"/>
    </row>
    <row r="1107" spans="1:24" ht="13.2" x14ac:dyDescent="0.25">
      <c r="A1107" s="59" t="s">
        <v>5020</v>
      </c>
      <c r="B1107" s="59" t="s">
        <v>6458</v>
      </c>
      <c r="C1107" s="59" t="s">
        <v>6462</v>
      </c>
      <c r="D1107" s="59" t="s">
        <v>128</v>
      </c>
      <c r="E1107" s="59">
        <v>0</v>
      </c>
      <c r="F1107" s="59">
        <v>0</v>
      </c>
      <c r="G1107" s="59">
        <v>0</v>
      </c>
      <c r="H1107" s="59">
        <v>0</v>
      </c>
      <c r="I1107" s="59">
        <v>0</v>
      </c>
      <c r="J1107" s="59">
        <v>0</v>
      </c>
      <c r="K1107" s="59">
        <v>0</v>
      </c>
      <c r="L1107" s="59">
        <v>0</v>
      </c>
      <c r="M1107" s="59">
        <v>0</v>
      </c>
      <c r="N1107" s="59">
        <v>0</v>
      </c>
      <c r="O1107" s="59">
        <v>0</v>
      </c>
      <c r="P1107" s="59">
        <v>0</v>
      </c>
      <c r="Q1107" s="59">
        <v>0</v>
      </c>
      <c r="R1107" s="59">
        <v>0</v>
      </c>
      <c r="S1107" s="90"/>
      <c r="T1107" s="90"/>
      <c r="U1107" s="91"/>
      <c r="V1107" s="90"/>
      <c r="W1107" s="90"/>
      <c r="X1107" s="90"/>
    </row>
    <row r="1108" spans="1:24" ht="13.2" x14ac:dyDescent="0.25">
      <c r="A1108" s="59" t="s">
        <v>5021</v>
      </c>
      <c r="B1108" s="59" t="s">
        <v>6458</v>
      </c>
      <c r="C1108" s="59" t="s">
        <v>6463</v>
      </c>
      <c r="D1108" s="59" t="s">
        <v>128</v>
      </c>
      <c r="E1108" s="59">
        <v>0</v>
      </c>
      <c r="F1108" s="59">
        <v>0</v>
      </c>
      <c r="G1108" s="59">
        <v>0</v>
      </c>
      <c r="H1108" s="59">
        <v>0</v>
      </c>
      <c r="I1108" s="59">
        <v>0</v>
      </c>
      <c r="J1108" s="59">
        <v>0</v>
      </c>
      <c r="K1108" s="59">
        <v>0</v>
      </c>
      <c r="L1108" s="59">
        <v>0</v>
      </c>
      <c r="M1108" s="59">
        <v>0</v>
      </c>
      <c r="N1108" s="59">
        <v>0</v>
      </c>
      <c r="O1108" s="59">
        <v>0</v>
      </c>
      <c r="P1108" s="59">
        <v>0</v>
      </c>
      <c r="Q1108" s="59">
        <v>0</v>
      </c>
      <c r="R1108" s="59">
        <v>0</v>
      </c>
      <c r="S1108" s="90"/>
      <c r="T1108" s="90"/>
      <c r="U1108" s="91"/>
      <c r="V1108" s="90"/>
      <c r="W1108" s="90"/>
      <c r="X1108" s="90"/>
    </row>
    <row r="1109" spans="1:24" ht="13.2" x14ac:dyDescent="0.25">
      <c r="A1109" s="59" t="s">
        <v>5022</v>
      </c>
      <c r="B1109" s="59" t="s">
        <v>6458</v>
      </c>
      <c r="C1109" s="59" t="s">
        <v>6464</v>
      </c>
      <c r="D1109" s="59" t="s">
        <v>128</v>
      </c>
      <c r="E1109" s="59">
        <v>0</v>
      </c>
      <c r="F1109" s="59">
        <v>0</v>
      </c>
      <c r="G1109" s="59">
        <v>0</v>
      </c>
      <c r="H1109" s="59">
        <v>0</v>
      </c>
      <c r="I1109" s="59">
        <v>0</v>
      </c>
      <c r="J1109" s="59">
        <v>0</v>
      </c>
      <c r="K1109" s="59">
        <v>0</v>
      </c>
      <c r="L1109" s="59">
        <v>0</v>
      </c>
      <c r="M1109" s="59">
        <v>0</v>
      </c>
      <c r="N1109" s="59">
        <v>0</v>
      </c>
      <c r="O1109" s="59">
        <v>0</v>
      </c>
      <c r="P1109" s="59">
        <v>0</v>
      </c>
      <c r="Q1109" s="59">
        <v>0</v>
      </c>
      <c r="R1109" s="59">
        <v>0</v>
      </c>
      <c r="S1109" s="90"/>
      <c r="T1109" s="90"/>
      <c r="U1109" s="91"/>
      <c r="V1109" s="90"/>
      <c r="W1109" s="90"/>
      <c r="X1109" s="90"/>
    </row>
    <row r="1110" spans="1:24" ht="13.2" x14ac:dyDescent="0.25">
      <c r="A1110" s="59" t="s">
        <v>5023</v>
      </c>
      <c r="B1110" s="59" t="s">
        <v>6458</v>
      </c>
      <c r="C1110" s="59" t="s">
        <v>6465</v>
      </c>
      <c r="D1110" s="59" t="s">
        <v>128</v>
      </c>
      <c r="E1110" s="59">
        <v>71</v>
      </c>
      <c r="F1110" s="59">
        <v>71</v>
      </c>
      <c r="G1110" s="59">
        <v>71</v>
      </c>
      <c r="H1110" s="59">
        <v>71</v>
      </c>
      <c r="I1110" s="59">
        <v>71</v>
      </c>
      <c r="J1110" s="59">
        <v>71</v>
      </c>
      <c r="K1110" s="59">
        <v>71</v>
      </c>
      <c r="L1110" s="59">
        <v>71</v>
      </c>
      <c r="M1110" s="59">
        <v>71</v>
      </c>
      <c r="N1110" s="59">
        <v>71</v>
      </c>
      <c r="O1110" s="59">
        <v>71</v>
      </c>
      <c r="P1110" s="59">
        <v>71</v>
      </c>
      <c r="Q1110" s="59">
        <v>71</v>
      </c>
      <c r="R1110" s="59">
        <v>71312</v>
      </c>
      <c r="S1110" s="90"/>
      <c r="T1110" s="90"/>
      <c r="U1110" s="91"/>
      <c r="V1110" s="90"/>
      <c r="W1110" s="90"/>
      <c r="X1110" s="90"/>
    </row>
    <row r="1111" spans="1:24" ht="13.2" x14ac:dyDescent="0.25">
      <c r="A1111" s="59" t="s">
        <v>5024</v>
      </c>
      <c r="B1111" s="59" t="s">
        <v>6458</v>
      </c>
      <c r="C1111" s="59" t="s">
        <v>6466</v>
      </c>
      <c r="D1111" s="59" t="s">
        <v>128</v>
      </c>
      <c r="E1111" s="59">
        <v>0</v>
      </c>
      <c r="F1111" s="59">
        <v>0</v>
      </c>
      <c r="G1111" s="59">
        <v>0</v>
      </c>
      <c r="H1111" s="59">
        <v>0</v>
      </c>
      <c r="I1111" s="59">
        <v>0</v>
      </c>
      <c r="J1111" s="59">
        <v>0</v>
      </c>
      <c r="K1111" s="59">
        <v>0</v>
      </c>
      <c r="L1111" s="59">
        <v>0</v>
      </c>
      <c r="M1111" s="59">
        <v>0</v>
      </c>
      <c r="N1111" s="59">
        <v>0</v>
      </c>
      <c r="O1111" s="59">
        <v>0</v>
      </c>
      <c r="P1111" s="59">
        <v>0</v>
      </c>
      <c r="Q1111" s="59">
        <v>0</v>
      </c>
      <c r="R1111" s="59">
        <v>0</v>
      </c>
      <c r="S1111" s="90"/>
      <c r="T1111" s="90"/>
      <c r="U1111" s="91"/>
      <c r="V1111" s="90"/>
      <c r="W1111" s="90"/>
      <c r="X1111" s="90"/>
    </row>
    <row r="1112" spans="1:24" ht="13.2" x14ac:dyDescent="0.25">
      <c r="A1112" s="59" t="s">
        <v>5025</v>
      </c>
      <c r="B1112" s="59" t="s">
        <v>6458</v>
      </c>
      <c r="C1112" s="59" t="s">
        <v>6467</v>
      </c>
      <c r="D1112" s="59" t="s">
        <v>128</v>
      </c>
      <c r="E1112" s="59">
        <v>0</v>
      </c>
      <c r="F1112" s="59">
        <v>0</v>
      </c>
      <c r="G1112" s="59">
        <v>0</v>
      </c>
      <c r="H1112" s="59">
        <v>0</v>
      </c>
      <c r="I1112" s="59">
        <v>0</v>
      </c>
      <c r="J1112" s="59">
        <v>0</v>
      </c>
      <c r="K1112" s="59">
        <v>0</v>
      </c>
      <c r="L1112" s="59">
        <v>0</v>
      </c>
      <c r="M1112" s="59">
        <v>0</v>
      </c>
      <c r="N1112" s="59">
        <v>0</v>
      </c>
      <c r="O1112" s="59">
        <v>0</v>
      </c>
      <c r="P1112" s="59">
        <v>0</v>
      </c>
      <c r="Q1112" s="59">
        <v>0</v>
      </c>
      <c r="R1112" s="59">
        <v>0</v>
      </c>
      <c r="S1112" s="90"/>
      <c r="T1112" s="90"/>
      <c r="U1112" s="91"/>
      <c r="V1112" s="90"/>
      <c r="W1112" s="90"/>
      <c r="X1112" s="90"/>
    </row>
    <row r="1113" spans="1:24" ht="13.2" x14ac:dyDescent="0.25">
      <c r="A1113" s="59" t="s">
        <v>5026</v>
      </c>
      <c r="B1113" s="59" t="s">
        <v>6458</v>
      </c>
      <c r="C1113" s="59" t="s">
        <v>6468</v>
      </c>
      <c r="D1113" s="59" t="s">
        <v>128</v>
      </c>
      <c r="E1113" s="59">
        <v>0</v>
      </c>
      <c r="F1113" s="59">
        <v>0</v>
      </c>
      <c r="G1113" s="59">
        <v>0</v>
      </c>
      <c r="H1113" s="59">
        <v>0</v>
      </c>
      <c r="I1113" s="59">
        <v>0</v>
      </c>
      <c r="J1113" s="59">
        <v>0</v>
      </c>
      <c r="K1113" s="59">
        <v>0</v>
      </c>
      <c r="L1113" s="59">
        <v>0</v>
      </c>
      <c r="M1113" s="59">
        <v>0</v>
      </c>
      <c r="N1113" s="59">
        <v>0</v>
      </c>
      <c r="O1113" s="59">
        <v>0</v>
      </c>
      <c r="P1113" s="59">
        <v>0</v>
      </c>
      <c r="Q1113" s="59">
        <v>0</v>
      </c>
      <c r="R1113" s="59">
        <v>0</v>
      </c>
      <c r="S1113" s="90"/>
      <c r="T1113" s="90"/>
      <c r="U1113" s="91"/>
      <c r="V1113" s="90"/>
      <c r="W1113" s="90"/>
      <c r="X1113" s="90"/>
    </row>
    <row r="1114" spans="1:24" ht="13.2" x14ac:dyDescent="0.25">
      <c r="A1114" s="59" t="s">
        <v>5027</v>
      </c>
      <c r="B1114" s="59" t="s">
        <v>6458</v>
      </c>
      <c r="C1114" s="59" t="s">
        <v>6469</v>
      </c>
      <c r="D1114" s="59" t="s">
        <v>128</v>
      </c>
      <c r="E1114" s="59">
        <v>366549</v>
      </c>
      <c r="F1114" s="59">
        <v>369714</v>
      </c>
      <c r="G1114" s="59">
        <v>370334</v>
      </c>
      <c r="H1114" s="59">
        <v>369302</v>
      </c>
      <c r="I1114" s="59">
        <v>368747</v>
      </c>
      <c r="J1114" s="59">
        <v>370358</v>
      </c>
      <c r="K1114" s="59">
        <v>370996</v>
      </c>
      <c r="L1114" s="59">
        <v>372013</v>
      </c>
      <c r="M1114" s="59">
        <v>373211</v>
      </c>
      <c r="N1114" s="59">
        <v>374738</v>
      </c>
      <c r="O1114" s="59">
        <v>376650</v>
      </c>
      <c r="P1114" s="59">
        <v>380360</v>
      </c>
      <c r="Q1114" s="59">
        <v>387177</v>
      </c>
      <c r="R1114" s="59">
        <v>372773811</v>
      </c>
      <c r="S1114" s="90"/>
      <c r="T1114" s="90"/>
      <c r="U1114" s="91"/>
      <c r="V1114" s="90"/>
      <c r="W1114" s="90"/>
      <c r="X1114" s="90"/>
    </row>
    <row r="1115" spans="1:24" ht="13.2" x14ac:dyDescent="0.25">
      <c r="A1115" s="59" t="s">
        <v>5028</v>
      </c>
      <c r="B1115" s="59" t="s">
        <v>6470</v>
      </c>
      <c r="C1115" s="59" t="s">
        <v>6471</v>
      </c>
      <c r="D1115" s="59" t="s">
        <v>128</v>
      </c>
      <c r="E1115" s="59">
        <v>0</v>
      </c>
      <c r="F1115" s="59">
        <v>0</v>
      </c>
      <c r="G1115" s="59">
        <v>0</v>
      </c>
      <c r="H1115" s="59">
        <v>0</v>
      </c>
      <c r="I1115" s="59">
        <v>0</v>
      </c>
      <c r="J1115" s="59">
        <v>0</v>
      </c>
      <c r="K1115" s="59">
        <v>0</v>
      </c>
      <c r="L1115" s="59">
        <v>0</v>
      </c>
      <c r="M1115" s="59">
        <v>0</v>
      </c>
      <c r="N1115" s="59">
        <v>0</v>
      </c>
      <c r="O1115" s="59">
        <v>0</v>
      </c>
      <c r="P1115" s="59">
        <v>0</v>
      </c>
      <c r="Q1115" s="59">
        <v>0</v>
      </c>
      <c r="R1115" s="59">
        <v>0</v>
      </c>
      <c r="S1115" s="90"/>
      <c r="T1115" s="90"/>
      <c r="U1115" s="91"/>
      <c r="V1115" s="90"/>
      <c r="W1115" s="90"/>
      <c r="X1115" s="90"/>
    </row>
    <row r="1116" spans="1:24" ht="13.2" x14ac:dyDescent="0.25">
      <c r="A1116" s="59" t="s">
        <v>5029</v>
      </c>
      <c r="B1116" s="59" t="s">
        <v>6470</v>
      </c>
      <c r="C1116" s="59" t="s">
        <v>6472</v>
      </c>
      <c r="D1116" s="59" t="s">
        <v>128</v>
      </c>
      <c r="E1116" s="59">
        <v>0</v>
      </c>
      <c r="F1116" s="59">
        <v>0</v>
      </c>
      <c r="G1116" s="59">
        <v>0</v>
      </c>
      <c r="H1116" s="59">
        <v>0</v>
      </c>
      <c r="I1116" s="59">
        <v>0</v>
      </c>
      <c r="J1116" s="59">
        <v>0</v>
      </c>
      <c r="K1116" s="59">
        <v>0</v>
      </c>
      <c r="L1116" s="59">
        <v>0</v>
      </c>
      <c r="M1116" s="59">
        <v>0</v>
      </c>
      <c r="N1116" s="59">
        <v>0</v>
      </c>
      <c r="O1116" s="59">
        <v>0</v>
      </c>
      <c r="P1116" s="59">
        <v>0</v>
      </c>
      <c r="Q1116" s="59">
        <v>0</v>
      </c>
      <c r="R1116" s="59">
        <v>0</v>
      </c>
      <c r="S1116" s="90"/>
      <c r="T1116" s="90"/>
      <c r="U1116" s="91"/>
      <c r="V1116" s="90"/>
      <c r="W1116" s="90"/>
      <c r="X1116" s="90"/>
    </row>
    <row r="1117" spans="1:24" ht="13.2" x14ac:dyDescent="0.25">
      <c r="A1117" s="59" t="s">
        <v>5030</v>
      </c>
      <c r="B1117" s="59" t="s">
        <v>6470</v>
      </c>
      <c r="C1117" s="59" t="s">
        <v>6473</v>
      </c>
      <c r="D1117" s="59" t="s">
        <v>128</v>
      </c>
      <c r="E1117" s="59">
        <v>0</v>
      </c>
      <c r="F1117" s="59">
        <v>0</v>
      </c>
      <c r="G1117" s="59">
        <v>0</v>
      </c>
      <c r="H1117" s="59">
        <v>0</v>
      </c>
      <c r="I1117" s="59">
        <v>0</v>
      </c>
      <c r="J1117" s="59">
        <v>0</v>
      </c>
      <c r="K1117" s="59">
        <v>0</v>
      </c>
      <c r="L1117" s="59">
        <v>0</v>
      </c>
      <c r="M1117" s="59">
        <v>0</v>
      </c>
      <c r="N1117" s="59">
        <v>0</v>
      </c>
      <c r="O1117" s="59">
        <v>0</v>
      </c>
      <c r="P1117" s="59">
        <v>0</v>
      </c>
      <c r="Q1117" s="59">
        <v>0</v>
      </c>
      <c r="R1117" s="59">
        <v>0</v>
      </c>
      <c r="S1117" s="90"/>
      <c r="T1117" s="90"/>
      <c r="U1117" s="91"/>
      <c r="V1117" s="90"/>
      <c r="W1117" s="90"/>
      <c r="X1117" s="90"/>
    </row>
    <row r="1118" spans="1:24" ht="13.2" x14ac:dyDescent="0.25">
      <c r="A1118" s="59" t="s">
        <v>5031</v>
      </c>
      <c r="B1118" s="59" t="s">
        <v>6470</v>
      </c>
      <c r="C1118" s="59" t="s">
        <v>6474</v>
      </c>
      <c r="D1118" s="59" t="s">
        <v>128</v>
      </c>
      <c r="E1118" s="59">
        <v>0</v>
      </c>
      <c r="F1118" s="59">
        <v>0</v>
      </c>
      <c r="G1118" s="59">
        <v>0</v>
      </c>
      <c r="H1118" s="59">
        <v>0</v>
      </c>
      <c r="I1118" s="59">
        <v>0</v>
      </c>
      <c r="J1118" s="59">
        <v>0</v>
      </c>
      <c r="K1118" s="59">
        <v>0</v>
      </c>
      <c r="L1118" s="59">
        <v>0</v>
      </c>
      <c r="M1118" s="59">
        <v>0</v>
      </c>
      <c r="N1118" s="59">
        <v>0</v>
      </c>
      <c r="O1118" s="59">
        <v>0</v>
      </c>
      <c r="P1118" s="59">
        <v>0</v>
      </c>
      <c r="Q1118" s="59">
        <v>0</v>
      </c>
      <c r="R1118" s="59">
        <v>0</v>
      </c>
      <c r="S1118" s="90"/>
      <c r="T1118" s="90"/>
      <c r="U1118" s="91"/>
      <c r="V1118" s="90"/>
      <c r="W1118" s="90"/>
      <c r="X1118" s="90"/>
    </row>
    <row r="1119" spans="1:24" ht="13.2" x14ac:dyDescent="0.25">
      <c r="A1119" s="59" t="s">
        <v>5032</v>
      </c>
      <c r="B1119" s="59" t="s">
        <v>6470</v>
      </c>
      <c r="C1119" s="59" t="s">
        <v>6475</v>
      </c>
      <c r="D1119" s="59" t="s">
        <v>128</v>
      </c>
      <c r="E1119" s="59">
        <v>0</v>
      </c>
      <c r="F1119" s="59">
        <v>0</v>
      </c>
      <c r="G1119" s="59">
        <v>0</v>
      </c>
      <c r="H1119" s="59">
        <v>0</v>
      </c>
      <c r="I1119" s="59">
        <v>0</v>
      </c>
      <c r="J1119" s="59">
        <v>0</v>
      </c>
      <c r="K1119" s="59">
        <v>0</v>
      </c>
      <c r="L1119" s="59">
        <v>0</v>
      </c>
      <c r="M1119" s="59">
        <v>0</v>
      </c>
      <c r="N1119" s="59">
        <v>0</v>
      </c>
      <c r="O1119" s="59">
        <v>0</v>
      </c>
      <c r="P1119" s="59">
        <v>0</v>
      </c>
      <c r="Q1119" s="59">
        <v>0</v>
      </c>
      <c r="R1119" s="59">
        <v>0</v>
      </c>
      <c r="S1119" s="90"/>
      <c r="T1119" s="90"/>
      <c r="U1119" s="91"/>
      <c r="V1119" s="90"/>
      <c r="W1119" s="90"/>
      <c r="X1119" s="90"/>
    </row>
    <row r="1120" spans="1:24" ht="13.2" x14ac:dyDescent="0.25">
      <c r="A1120" s="59" t="s">
        <v>5033</v>
      </c>
      <c r="B1120" s="59" t="s">
        <v>6470</v>
      </c>
      <c r="C1120" s="59" t="s">
        <v>6476</v>
      </c>
      <c r="D1120" s="59" t="s">
        <v>128</v>
      </c>
      <c r="E1120" s="59">
        <v>75</v>
      </c>
      <c r="F1120" s="59">
        <v>75</v>
      </c>
      <c r="G1120" s="59">
        <v>75</v>
      </c>
      <c r="H1120" s="59">
        <v>75</v>
      </c>
      <c r="I1120" s="59">
        <v>75</v>
      </c>
      <c r="J1120" s="59">
        <v>75</v>
      </c>
      <c r="K1120" s="59">
        <v>75</v>
      </c>
      <c r="L1120" s="59">
        <v>75</v>
      </c>
      <c r="M1120" s="59">
        <v>75</v>
      </c>
      <c r="N1120" s="59">
        <v>75</v>
      </c>
      <c r="O1120" s="59">
        <v>75</v>
      </c>
      <c r="P1120" s="59">
        <v>75</v>
      </c>
      <c r="Q1120" s="59">
        <v>75</v>
      </c>
      <c r="R1120" s="59">
        <v>75387</v>
      </c>
      <c r="S1120" s="90"/>
      <c r="T1120" s="90"/>
      <c r="U1120" s="91"/>
      <c r="V1120" s="90"/>
      <c r="W1120" s="90"/>
      <c r="X1120" s="90"/>
    </row>
    <row r="1121" spans="1:24" ht="13.2" x14ac:dyDescent="0.25">
      <c r="A1121" s="59" t="s">
        <v>5034</v>
      </c>
      <c r="B1121" s="59" t="s">
        <v>6470</v>
      </c>
      <c r="C1121" s="59" t="s">
        <v>6477</v>
      </c>
      <c r="D1121" s="59" t="s">
        <v>128</v>
      </c>
      <c r="E1121" s="59">
        <v>445929</v>
      </c>
      <c r="F1121" s="59">
        <v>448292</v>
      </c>
      <c r="G1121" s="59">
        <v>448095</v>
      </c>
      <c r="H1121" s="59">
        <v>449624</v>
      </c>
      <c r="I1121" s="59">
        <v>451390</v>
      </c>
      <c r="J1121" s="59">
        <v>452540</v>
      </c>
      <c r="K1121" s="59">
        <v>453065</v>
      </c>
      <c r="L1121" s="59">
        <v>454560</v>
      </c>
      <c r="M1121" s="59">
        <v>455426</v>
      </c>
      <c r="N1121" s="59">
        <v>456256</v>
      </c>
      <c r="O1121" s="59">
        <v>458380</v>
      </c>
      <c r="P1121" s="59">
        <v>462363</v>
      </c>
      <c r="Q1121" s="59">
        <v>470279</v>
      </c>
      <c r="R1121" s="59">
        <v>454007925</v>
      </c>
      <c r="S1121" s="90"/>
      <c r="T1121" s="90"/>
      <c r="U1121" s="91"/>
      <c r="V1121" s="90"/>
      <c r="W1121" s="90"/>
      <c r="X1121" s="90"/>
    </row>
    <row r="1122" spans="1:24" ht="13.2" x14ac:dyDescent="0.25">
      <c r="A1122" s="59" t="s">
        <v>5035</v>
      </c>
      <c r="B1122" s="59" t="s">
        <v>6470</v>
      </c>
      <c r="C1122" s="59" t="s">
        <v>6478</v>
      </c>
      <c r="D1122" s="59" t="s">
        <v>128</v>
      </c>
      <c r="E1122" s="59">
        <v>0</v>
      </c>
      <c r="F1122" s="59">
        <v>0</v>
      </c>
      <c r="G1122" s="59">
        <v>0</v>
      </c>
      <c r="H1122" s="59">
        <v>0</v>
      </c>
      <c r="I1122" s="59">
        <v>0</v>
      </c>
      <c r="J1122" s="59">
        <v>0</v>
      </c>
      <c r="K1122" s="59">
        <v>0</v>
      </c>
      <c r="L1122" s="59">
        <v>0</v>
      </c>
      <c r="M1122" s="59">
        <v>0</v>
      </c>
      <c r="N1122" s="59">
        <v>0</v>
      </c>
      <c r="O1122" s="59">
        <v>0</v>
      </c>
      <c r="P1122" s="59">
        <v>0</v>
      </c>
      <c r="Q1122" s="59">
        <v>0</v>
      </c>
      <c r="R1122" s="59">
        <v>0</v>
      </c>
      <c r="S1122" s="90"/>
      <c r="T1122" s="90"/>
      <c r="U1122" s="91"/>
      <c r="V1122" s="90"/>
      <c r="W1122" s="90"/>
      <c r="X1122" s="90"/>
    </row>
    <row r="1123" spans="1:24" ht="13.2" x14ac:dyDescent="0.25">
      <c r="A1123" s="59" t="s">
        <v>5036</v>
      </c>
      <c r="B1123" s="59" t="s">
        <v>6479</v>
      </c>
      <c r="C1123" s="59" t="s">
        <v>6480</v>
      </c>
      <c r="D1123" s="59" t="s">
        <v>128</v>
      </c>
      <c r="E1123" s="59">
        <v>0</v>
      </c>
      <c r="F1123" s="59">
        <v>0</v>
      </c>
      <c r="G1123" s="59">
        <v>0</v>
      </c>
      <c r="H1123" s="59">
        <v>0</v>
      </c>
      <c r="I1123" s="59">
        <v>0</v>
      </c>
      <c r="J1123" s="59">
        <v>0</v>
      </c>
      <c r="K1123" s="59">
        <v>0</v>
      </c>
      <c r="L1123" s="59">
        <v>0</v>
      </c>
      <c r="M1123" s="59">
        <v>0</v>
      </c>
      <c r="N1123" s="59">
        <v>0</v>
      </c>
      <c r="O1123" s="59">
        <v>0</v>
      </c>
      <c r="P1123" s="59">
        <v>0</v>
      </c>
      <c r="Q1123" s="59">
        <v>0</v>
      </c>
      <c r="R1123" s="59">
        <v>0</v>
      </c>
      <c r="S1123" s="90"/>
      <c r="T1123" s="90"/>
      <c r="U1123" s="91"/>
      <c r="V1123" s="90"/>
      <c r="W1123" s="90"/>
      <c r="X1123" s="90"/>
    </row>
    <row r="1124" spans="1:24" ht="13.2" x14ac:dyDescent="0.25">
      <c r="A1124" s="59" t="s">
        <v>5037</v>
      </c>
      <c r="B1124" s="59" t="s">
        <v>6479</v>
      </c>
      <c r="C1124" s="59" t="s">
        <v>6481</v>
      </c>
      <c r="D1124" s="59" t="s">
        <v>128</v>
      </c>
      <c r="E1124" s="59">
        <v>0</v>
      </c>
      <c r="F1124" s="59">
        <v>0</v>
      </c>
      <c r="G1124" s="59">
        <v>0</v>
      </c>
      <c r="H1124" s="59">
        <v>0</v>
      </c>
      <c r="I1124" s="59">
        <v>0</v>
      </c>
      <c r="J1124" s="59">
        <v>0</v>
      </c>
      <c r="K1124" s="59">
        <v>0</v>
      </c>
      <c r="L1124" s="59">
        <v>0</v>
      </c>
      <c r="M1124" s="59">
        <v>0</v>
      </c>
      <c r="N1124" s="59">
        <v>0</v>
      </c>
      <c r="O1124" s="59">
        <v>0</v>
      </c>
      <c r="P1124" s="59">
        <v>0</v>
      </c>
      <c r="Q1124" s="59">
        <v>0</v>
      </c>
      <c r="R1124" s="59">
        <v>0</v>
      </c>
      <c r="S1124" s="90"/>
      <c r="T1124" s="90"/>
      <c r="U1124" s="91"/>
      <c r="V1124" s="90"/>
      <c r="W1124" s="90"/>
      <c r="X1124" s="90"/>
    </row>
    <row r="1125" spans="1:24" ht="13.2" x14ac:dyDescent="0.25">
      <c r="A1125" s="59" t="s">
        <v>5038</v>
      </c>
      <c r="B1125" s="59" t="s">
        <v>6479</v>
      </c>
      <c r="C1125" s="59" t="s">
        <v>6482</v>
      </c>
      <c r="D1125" s="59" t="s">
        <v>128</v>
      </c>
      <c r="E1125" s="59">
        <v>0</v>
      </c>
      <c r="F1125" s="59">
        <v>0</v>
      </c>
      <c r="G1125" s="59">
        <v>0</v>
      </c>
      <c r="H1125" s="59">
        <v>0</v>
      </c>
      <c r="I1125" s="59">
        <v>0</v>
      </c>
      <c r="J1125" s="59">
        <v>0</v>
      </c>
      <c r="K1125" s="59">
        <v>0</v>
      </c>
      <c r="L1125" s="59">
        <v>0</v>
      </c>
      <c r="M1125" s="59">
        <v>0</v>
      </c>
      <c r="N1125" s="59">
        <v>0</v>
      </c>
      <c r="O1125" s="59">
        <v>0</v>
      </c>
      <c r="P1125" s="59">
        <v>0</v>
      </c>
      <c r="Q1125" s="59">
        <v>0</v>
      </c>
      <c r="R1125" s="59">
        <v>0</v>
      </c>
      <c r="S1125" s="90"/>
      <c r="T1125" s="90"/>
      <c r="U1125" s="91"/>
      <c r="V1125" s="90"/>
      <c r="W1125" s="90"/>
      <c r="X1125" s="90"/>
    </row>
    <row r="1126" spans="1:24" ht="13.2" x14ac:dyDescent="0.25">
      <c r="A1126" s="59" t="s">
        <v>5039</v>
      </c>
      <c r="B1126" s="59" t="s">
        <v>6479</v>
      </c>
      <c r="C1126" s="59" t="s">
        <v>6483</v>
      </c>
      <c r="D1126" s="59" t="s">
        <v>128</v>
      </c>
      <c r="E1126" s="59">
        <v>0</v>
      </c>
      <c r="F1126" s="59">
        <v>0</v>
      </c>
      <c r="G1126" s="59">
        <v>0</v>
      </c>
      <c r="H1126" s="59">
        <v>0</v>
      </c>
      <c r="I1126" s="59">
        <v>0</v>
      </c>
      <c r="J1126" s="59">
        <v>0</v>
      </c>
      <c r="K1126" s="59">
        <v>0</v>
      </c>
      <c r="L1126" s="59">
        <v>0</v>
      </c>
      <c r="M1126" s="59">
        <v>0</v>
      </c>
      <c r="N1126" s="59">
        <v>0</v>
      </c>
      <c r="O1126" s="59">
        <v>0</v>
      </c>
      <c r="P1126" s="59">
        <v>0</v>
      </c>
      <c r="Q1126" s="59">
        <v>0</v>
      </c>
      <c r="R1126" s="59">
        <v>0</v>
      </c>
      <c r="S1126" s="90"/>
      <c r="T1126" s="90"/>
      <c r="U1126" s="91"/>
      <c r="V1126" s="90"/>
      <c r="W1126" s="90"/>
      <c r="X1126" s="90"/>
    </row>
    <row r="1127" spans="1:24" ht="13.2" x14ac:dyDescent="0.25">
      <c r="A1127" s="59" t="s">
        <v>5040</v>
      </c>
      <c r="B1127" s="59" t="s">
        <v>6479</v>
      </c>
      <c r="C1127" s="59" t="s">
        <v>6484</v>
      </c>
      <c r="D1127" s="59" t="s">
        <v>128</v>
      </c>
      <c r="E1127" s="59">
        <v>0</v>
      </c>
      <c r="F1127" s="59">
        <v>0</v>
      </c>
      <c r="G1127" s="59">
        <v>0</v>
      </c>
      <c r="H1127" s="59">
        <v>0</v>
      </c>
      <c r="I1127" s="59">
        <v>0</v>
      </c>
      <c r="J1127" s="59">
        <v>0</v>
      </c>
      <c r="K1127" s="59">
        <v>0</v>
      </c>
      <c r="L1127" s="59">
        <v>0</v>
      </c>
      <c r="M1127" s="59">
        <v>0</v>
      </c>
      <c r="N1127" s="59">
        <v>0</v>
      </c>
      <c r="O1127" s="59">
        <v>0</v>
      </c>
      <c r="P1127" s="59">
        <v>0</v>
      </c>
      <c r="Q1127" s="59">
        <v>0</v>
      </c>
      <c r="R1127" s="59">
        <v>0</v>
      </c>
      <c r="S1127" s="90"/>
      <c r="T1127" s="90"/>
      <c r="U1127" s="91"/>
      <c r="V1127" s="90"/>
      <c r="W1127" s="90"/>
      <c r="X1127" s="90"/>
    </row>
    <row r="1128" spans="1:24" ht="13.2" x14ac:dyDescent="0.25">
      <c r="A1128" s="59" t="s">
        <v>5041</v>
      </c>
      <c r="B1128" s="59" t="s">
        <v>6479</v>
      </c>
      <c r="C1128" s="59" t="s">
        <v>6485</v>
      </c>
      <c r="D1128" s="59" t="s">
        <v>128</v>
      </c>
      <c r="E1128" s="59">
        <v>0</v>
      </c>
      <c r="F1128" s="59">
        <v>0</v>
      </c>
      <c r="G1128" s="59">
        <v>0</v>
      </c>
      <c r="H1128" s="59">
        <v>0</v>
      </c>
      <c r="I1128" s="59">
        <v>0</v>
      </c>
      <c r="J1128" s="59">
        <v>0</v>
      </c>
      <c r="K1128" s="59">
        <v>0</v>
      </c>
      <c r="L1128" s="59">
        <v>0</v>
      </c>
      <c r="M1128" s="59">
        <v>0</v>
      </c>
      <c r="N1128" s="59">
        <v>0</v>
      </c>
      <c r="O1128" s="59">
        <v>0</v>
      </c>
      <c r="P1128" s="59">
        <v>0</v>
      </c>
      <c r="Q1128" s="59">
        <v>0</v>
      </c>
      <c r="R1128" s="59">
        <v>0</v>
      </c>
      <c r="S1128" s="90"/>
      <c r="T1128" s="90"/>
      <c r="U1128" s="91"/>
      <c r="V1128" s="90"/>
      <c r="W1128" s="90"/>
      <c r="X1128" s="90"/>
    </row>
    <row r="1129" spans="1:24" ht="13.2" x14ac:dyDescent="0.25">
      <c r="A1129" s="59" t="s">
        <v>5042</v>
      </c>
      <c r="B1129" s="59" t="s">
        <v>6479</v>
      </c>
      <c r="C1129" s="59" t="s">
        <v>6486</v>
      </c>
      <c r="D1129" s="59" t="s">
        <v>128</v>
      </c>
      <c r="E1129" s="59">
        <v>708531</v>
      </c>
      <c r="F1129" s="59">
        <v>709377</v>
      </c>
      <c r="G1129" s="59">
        <v>711146</v>
      </c>
      <c r="H1129" s="59">
        <v>710827</v>
      </c>
      <c r="I1129" s="59">
        <v>713402</v>
      </c>
      <c r="J1129" s="59">
        <v>716968</v>
      </c>
      <c r="K1129" s="59">
        <v>718473</v>
      </c>
      <c r="L1129" s="59">
        <v>722203</v>
      </c>
      <c r="M1129" s="59">
        <v>723471</v>
      </c>
      <c r="N1129" s="59">
        <v>726837</v>
      </c>
      <c r="O1129" s="59">
        <v>731215</v>
      </c>
      <c r="P1129" s="59">
        <v>735660</v>
      </c>
      <c r="Q1129" s="59">
        <v>742386</v>
      </c>
      <c r="R1129" s="59">
        <v>720419940</v>
      </c>
      <c r="S1129" s="90"/>
      <c r="T1129" s="90"/>
      <c r="U1129" s="91"/>
      <c r="V1129" s="90"/>
      <c r="W1129" s="90"/>
      <c r="X1129" s="90"/>
    </row>
    <row r="1130" spans="1:24" ht="13.2" x14ac:dyDescent="0.25">
      <c r="A1130" s="59" t="s">
        <v>5043</v>
      </c>
      <c r="B1130" s="59" t="s">
        <v>6479</v>
      </c>
      <c r="C1130" s="59" t="s">
        <v>6487</v>
      </c>
      <c r="D1130" s="59" t="s">
        <v>128</v>
      </c>
      <c r="E1130" s="59">
        <v>0</v>
      </c>
      <c r="F1130" s="59">
        <v>0</v>
      </c>
      <c r="G1130" s="59">
        <v>0</v>
      </c>
      <c r="H1130" s="59">
        <v>0</v>
      </c>
      <c r="I1130" s="59">
        <v>0</v>
      </c>
      <c r="J1130" s="59">
        <v>0</v>
      </c>
      <c r="K1130" s="59">
        <v>0</v>
      </c>
      <c r="L1130" s="59">
        <v>0</v>
      </c>
      <c r="M1130" s="59">
        <v>0</v>
      </c>
      <c r="N1130" s="59">
        <v>0</v>
      </c>
      <c r="O1130" s="59">
        <v>0</v>
      </c>
      <c r="P1130" s="59">
        <v>0</v>
      </c>
      <c r="Q1130" s="59">
        <v>0</v>
      </c>
      <c r="R1130" s="59">
        <v>0</v>
      </c>
      <c r="S1130" s="90"/>
      <c r="T1130" s="90"/>
      <c r="U1130" s="91"/>
      <c r="V1130" s="90"/>
      <c r="W1130" s="90"/>
      <c r="X1130" s="90"/>
    </row>
    <row r="1131" spans="1:24" ht="13.2" x14ac:dyDescent="0.25">
      <c r="A1131" s="59" t="s">
        <v>5044</v>
      </c>
      <c r="B1131" s="59" t="s">
        <v>6479</v>
      </c>
      <c r="C1131" s="59" t="s">
        <v>6488</v>
      </c>
      <c r="D1131" s="59" t="s">
        <v>128</v>
      </c>
      <c r="E1131" s="59">
        <v>0</v>
      </c>
      <c r="F1131" s="59">
        <v>0</v>
      </c>
      <c r="G1131" s="59">
        <v>0</v>
      </c>
      <c r="H1131" s="59">
        <v>0</v>
      </c>
      <c r="I1131" s="59">
        <v>0</v>
      </c>
      <c r="J1131" s="59">
        <v>0</v>
      </c>
      <c r="K1131" s="59">
        <v>0</v>
      </c>
      <c r="L1131" s="59">
        <v>0</v>
      </c>
      <c r="M1131" s="59">
        <v>0</v>
      </c>
      <c r="N1131" s="59">
        <v>0</v>
      </c>
      <c r="O1131" s="59">
        <v>0</v>
      </c>
      <c r="P1131" s="59">
        <v>0</v>
      </c>
      <c r="Q1131" s="59">
        <v>0</v>
      </c>
      <c r="R1131" s="59">
        <v>0</v>
      </c>
      <c r="S1131" s="90"/>
      <c r="T1131" s="90"/>
      <c r="U1131" s="91"/>
      <c r="V1131" s="90"/>
      <c r="W1131" s="90"/>
      <c r="X1131" s="90"/>
    </row>
    <row r="1132" spans="1:24" ht="13.2" x14ac:dyDescent="0.25">
      <c r="A1132" s="59" t="s">
        <v>5045</v>
      </c>
      <c r="B1132" s="59" t="s">
        <v>6479</v>
      </c>
      <c r="C1132" s="59" t="s">
        <v>6489</v>
      </c>
      <c r="D1132" s="59" t="s">
        <v>128</v>
      </c>
      <c r="E1132" s="59">
        <v>0</v>
      </c>
      <c r="F1132" s="59">
        <v>0</v>
      </c>
      <c r="G1132" s="59">
        <v>0</v>
      </c>
      <c r="H1132" s="59">
        <v>0</v>
      </c>
      <c r="I1132" s="59">
        <v>0</v>
      </c>
      <c r="J1132" s="59">
        <v>0</v>
      </c>
      <c r="K1132" s="59">
        <v>0</v>
      </c>
      <c r="L1132" s="59">
        <v>0</v>
      </c>
      <c r="M1132" s="59">
        <v>0</v>
      </c>
      <c r="N1132" s="59">
        <v>0</v>
      </c>
      <c r="O1132" s="59">
        <v>0</v>
      </c>
      <c r="P1132" s="59">
        <v>0</v>
      </c>
      <c r="Q1132" s="59">
        <v>0</v>
      </c>
      <c r="R1132" s="59">
        <v>0</v>
      </c>
      <c r="S1132" s="90"/>
      <c r="T1132" s="90"/>
      <c r="U1132" s="91"/>
      <c r="V1132" s="90"/>
      <c r="W1132" s="90"/>
      <c r="X1132" s="90"/>
    </row>
    <row r="1133" spans="1:24" ht="13.2" x14ac:dyDescent="0.25">
      <c r="A1133" s="59" t="s">
        <v>5046</v>
      </c>
      <c r="B1133" s="59" t="s">
        <v>6479</v>
      </c>
      <c r="C1133" s="59" t="s">
        <v>6490</v>
      </c>
      <c r="D1133" s="59" t="s">
        <v>128</v>
      </c>
      <c r="E1133" s="59">
        <v>0</v>
      </c>
      <c r="F1133" s="59">
        <v>0</v>
      </c>
      <c r="G1133" s="59">
        <v>0</v>
      </c>
      <c r="H1133" s="59">
        <v>0</v>
      </c>
      <c r="I1133" s="59">
        <v>0</v>
      </c>
      <c r="J1133" s="59">
        <v>0</v>
      </c>
      <c r="K1133" s="59">
        <v>0</v>
      </c>
      <c r="L1133" s="59">
        <v>0</v>
      </c>
      <c r="M1133" s="59">
        <v>0</v>
      </c>
      <c r="N1133" s="59">
        <v>0</v>
      </c>
      <c r="O1133" s="59">
        <v>0</v>
      </c>
      <c r="P1133" s="59">
        <v>0</v>
      </c>
      <c r="Q1133" s="59">
        <v>0</v>
      </c>
      <c r="R1133" s="59">
        <v>0</v>
      </c>
      <c r="S1133" s="90"/>
      <c r="T1133" s="90"/>
      <c r="U1133" s="91"/>
      <c r="V1133" s="90"/>
      <c r="W1133" s="90"/>
      <c r="X1133" s="90"/>
    </row>
    <row r="1134" spans="1:24" ht="13.2" x14ac:dyDescent="0.25">
      <c r="A1134" s="59" t="s">
        <v>5047</v>
      </c>
      <c r="B1134" s="59" t="s">
        <v>6491</v>
      </c>
      <c r="C1134" s="59" t="s">
        <v>6492</v>
      </c>
      <c r="D1134" s="59" t="s">
        <v>128</v>
      </c>
      <c r="E1134" s="59">
        <v>0</v>
      </c>
      <c r="F1134" s="59">
        <v>0</v>
      </c>
      <c r="G1134" s="59">
        <v>0</v>
      </c>
      <c r="H1134" s="59">
        <v>0</v>
      </c>
      <c r="I1134" s="59">
        <v>0</v>
      </c>
      <c r="J1134" s="59">
        <v>0</v>
      </c>
      <c r="K1134" s="59">
        <v>0</v>
      </c>
      <c r="L1134" s="59">
        <v>0</v>
      </c>
      <c r="M1134" s="59">
        <v>0</v>
      </c>
      <c r="N1134" s="59">
        <v>0</v>
      </c>
      <c r="O1134" s="59">
        <v>0</v>
      </c>
      <c r="P1134" s="59">
        <v>0</v>
      </c>
      <c r="Q1134" s="59">
        <v>0</v>
      </c>
      <c r="R1134" s="59">
        <v>0</v>
      </c>
      <c r="S1134" s="90"/>
      <c r="T1134" s="90"/>
      <c r="U1134" s="91"/>
      <c r="V1134" s="90"/>
      <c r="W1134" s="90"/>
      <c r="X1134" s="90"/>
    </row>
    <row r="1135" spans="1:24" ht="13.2" x14ac:dyDescent="0.25">
      <c r="A1135" s="59" t="s">
        <v>5048</v>
      </c>
      <c r="B1135" s="59" t="s">
        <v>6491</v>
      </c>
      <c r="C1135" s="59" t="s">
        <v>6493</v>
      </c>
      <c r="D1135" s="59" t="s">
        <v>128</v>
      </c>
      <c r="E1135" s="59">
        <v>0</v>
      </c>
      <c r="F1135" s="59">
        <v>0</v>
      </c>
      <c r="G1135" s="59">
        <v>0</v>
      </c>
      <c r="H1135" s="59">
        <v>0</v>
      </c>
      <c r="I1135" s="59">
        <v>0</v>
      </c>
      <c r="J1135" s="59">
        <v>0</v>
      </c>
      <c r="K1135" s="59">
        <v>0</v>
      </c>
      <c r="L1135" s="59">
        <v>0</v>
      </c>
      <c r="M1135" s="59">
        <v>0</v>
      </c>
      <c r="N1135" s="59">
        <v>0</v>
      </c>
      <c r="O1135" s="59">
        <v>0</v>
      </c>
      <c r="P1135" s="59">
        <v>0</v>
      </c>
      <c r="Q1135" s="59">
        <v>0</v>
      </c>
      <c r="R1135" s="59">
        <v>0</v>
      </c>
      <c r="S1135" s="90"/>
      <c r="T1135" s="90"/>
      <c r="U1135" s="91"/>
      <c r="V1135" s="90"/>
      <c r="W1135" s="90"/>
      <c r="X1135" s="90"/>
    </row>
    <row r="1136" spans="1:24" ht="13.2" x14ac:dyDescent="0.25">
      <c r="A1136" s="59" t="s">
        <v>5049</v>
      </c>
      <c r="B1136" s="59" t="s">
        <v>6491</v>
      </c>
      <c r="C1136" s="59" t="s">
        <v>6494</v>
      </c>
      <c r="D1136" s="59" t="s">
        <v>128</v>
      </c>
      <c r="E1136" s="59">
        <v>0</v>
      </c>
      <c r="F1136" s="59">
        <v>0</v>
      </c>
      <c r="G1136" s="59">
        <v>0</v>
      </c>
      <c r="H1136" s="59">
        <v>0</v>
      </c>
      <c r="I1136" s="59">
        <v>0</v>
      </c>
      <c r="J1136" s="59">
        <v>0</v>
      </c>
      <c r="K1136" s="59">
        <v>0</v>
      </c>
      <c r="L1136" s="59">
        <v>0</v>
      </c>
      <c r="M1136" s="59">
        <v>0</v>
      </c>
      <c r="N1136" s="59">
        <v>0</v>
      </c>
      <c r="O1136" s="59">
        <v>0</v>
      </c>
      <c r="P1136" s="59">
        <v>0</v>
      </c>
      <c r="Q1136" s="59">
        <v>0</v>
      </c>
      <c r="R1136" s="59">
        <v>0</v>
      </c>
      <c r="S1136" s="90"/>
      <c r="T1136" s="90"/>
      <c r="U1136" s="91"/>
      <c r="V1136" s="90"/>
      <c r="W1136" s="90"/>
      <c r="X1136" s="90"/>
    </row>
    <row r="1137" spans="1:24" ht="13.2" x14ac:dyDescent="0.25">
      <c r="A1137" s="59" t="s">
        <v>5050</v>
      </c>
      <c r="B1137" s="59" t="s">
        <v>6491</v>
      </c>
      <c r="C1137" s="59" t="s">
        <v>6495</v>
      </c>
      <c r="D1137" s="59" t="s">
        <v>128</v>
      </c>
      <c r="E1137" s="59">
        <v>0</v>
      </c>
      <c r="F1137" s="59">
        <v>0</v>
      </c>
      <c r="G1137" s="59">
        <v>0</v>
      </c>
      <c r="H1137" s="59">
        <v>0</v>
      </c>
      <c r="I1137" s="59">
        <v>0</v>
      </c>
      <c r="J1137" s="59">
        <v>0</v>
      </c>
      <c r="K1137" s="59">
        <v>0</v>
      </c>
      <c r="L1137" s="59">
        <v>0</v>
      </c>
      <c r="M1137" s="59">
        <v>0</v>
      </c>
      <c r="N1137" s="59">
        <v>0</v>
      </c>
      <c r="O1137" s="59">
        <v>0</v>
      </c>
      <c r="P1137" s="59">
        <v>0</v>
      </c>
      <c r="Q1137" s="59">
        <v>0</v>
      </c>
      <c r="R1137" s="59">
        <v>0</v>
      </c>
      <c r="S1137" s="90"/>
      <c r="T1137" s="90"/>
      <c r="U1137" s="91"/>
      <c r="V1137" s="90"/>
      <c r="W1137" s="90"/>
      <c r="X1137" s="90"/>
    </row>
    <row r="1138" spans="1:24" ht="13.2" x14ac:dyDescent="0.25">
      <c r="A1138" s="59" t="s">
        <v>5051</v>
      </c>
      <c r="B1138" s="59" t="s">
        <v>6491</v>
      </c>
      <c r="C1138" s="59" t="s">
        <v>6496</v>
      </c>
      <c r="D1138" s="59" t="s">
        <v>128</v>
      </c>
      <c r="E1138" s="59">
        <v>0</v>
      </c>
      <c r="F1138" s="59">
        <v>0</v>
      </c>
      <c r="G1138" s="59">
        <v>0</v>
      </c>
      <c r="H1138" s="59">
        <v>0</v>
      </c>
      <c r="I1138" s="59">
        <v>0</v>
      </c>
      <c r="J1138" s="59">
        <v>0</v>
      </c>
      <c r="K1138" s="59">
        <v>0</v>
      </c>
      <c r="L1138" s="59">
        <v>0</v>
      </c>
      <c r="M1138" s="59">
        <v>0</v>
      </c>
      <c r="N1138" s="59">
        <v>0</v>
      </c>
      <c r="O1138" s="59">
        <v>0</v>
      </c>
      <c r="P1138" s="59">
        <v>0</v>
      </c>
      <c r="Q1138" s="59">
        <v>0</v>
      </c>
      <c r="R1138" s="59">
        <v>0</v>
      </c>
      <c r="S1138" s="90"/>
      <c r="T1138" s="90"/>
      <c r="U1138" s="91"/>
      <c r="V1138" s="90"/>
      <c r="W1138" s="90"/>
      <c r="X1138" s="90"/>
    </row>
    <row r="1139" spans="1:24" ht="13.2" x14ac:dyDescent="0.25">
      <c r="A1139" s="59" t="s">
        <v>5052</v>
      </c>
      <c r="B1139" s="59" t="s">
        <v>6491</v>
      </c>
      <c r="C1139" s="59" t="s">
        <v>6497</v>
      </c>
      <c r="D1139" s="59" t="s">
        <v>128</v>
      </c>
      <c r="E1139" s="59">
        <v>0</v>
      </c>
      <c r="F1139" s="59">
        <v>0</v>
      </c>
      <c r="G1139" s="59">
        <v>0</v>
      </c>
      <c r="H1139" s="59">
        <v>0</v>
      </c>
      <c r="I1139" s="59">
        <v>0</v>
      </c>
      <c r="J1139" s="59">
        <v>0</v>
      </c>
      <c r="K1139" s="59">
        <v>0</v>
      </c>
      <c r="L1139" s="59">
        <v>0</v>
      </c>
      <c r="M1139" s="59">
        <v>0</v>
      </c>
      <c r="N1139" s="59">
        <v>0</v>
      </c>
      <c r="O1139" s="59">
        <v>0</v>
      </c>
      <c r="P1139" s="59">
        <v>0</v>
      </c>
      <c r="Q1139" s="59">
        <v>0</v>
      </c>
      <c r="R1139" s="59">
        <v>0</v>
      </c>
      <c r="S1139" s="90"/>
      <c r="T1139" s="90"/>
      <c r="U1139" s="91"/>
      <c r="V1139" s="90"/>
      <c r="W1139" s="90"/>
      <c r="X1139" s="90"/>
    </row>
    <row r="1140" spans="1:24" ht="13.2" x14ac:dyDescent="0.25">
      <c r="A1140" s="59" t="s">
        <v>5053</v>
      </c>
      <c r="B1140" s="59" t="s">
        <v>6491</v>
      </c>
      <c r="C1140" s="59" t="s">
        <v>6498</v>
      </c>
      <c r="D1140" s="59" t="s">
        <v>128</v>
      </c>
      <c r="E1140" s="59">
        <v>0</v>
      </c>
      <c r="F1140" s="59">
        <v>0</v>
      </c>
      <c r="G1140" s="59">
        <v>0</v>
      </c>
      <c r="H1140" s="59">
        <v>0</v>
      </c>
      <c r="I1140" s="59">
        <v>0</v>
      </c>
      <c r="J1140" s="59">
        <v>0</v>
      </c>
      <c r="K1140" s="59">
        <v>0</v>
      </c>
      <c r="L1140" s="59">
        <v>0</v>
      </c>
      <c r="M1140" s="59">
        <v>0</v>
      </c>
      <c r="N1140" s="59">
        <v>0</v>
      </c>
      <c r="O1140" s="59">
        <v>0</v>
      </c>
      <c r="P1140" s="59">
        <v>0</v>
      </c>
      <c r="Q1140" s="59">
        <v>0</v>
      </c>
      <c r="R1140" s="59">
        <v>0</v>
      </c>
      <c r="S1140" s="90"/>
      <c r="T1140" s="90"/>
      <c r="U1140" s="91"/>
      <c r="V1140" s="90"/>
      <c r="W1140" s="90"/>
      <c r="X1140" s="90"/>
    </row>
    <row r="1141" spans="1:24" ht="13.2" x14ac:dyDescent="0.25">
      <c r="A1141" s="59" t="s">
        <v>5054</v>
      </c>
      <c r="B1141" s="59" t="s">
        <v>6491</v>
      </c>
      <c r="C1141" s="59" t="s">
        <v>6499</v>
      </c>
      <c r="D1141" s="59" t="s">
        <v>128</v>
      </c>
      <c r="E1141" s="59">
        <v>0</v>
      </c>
      <c r="F1141" s="59">
        <v>0</v>
      </c>
      <c r="G1141" s="59">
        <v>0</v>
      </c>
      <c r="H1141" s="59">
        <v>0</v>
      </c>
      <c r="I1141" s="59">
        <v>0</v>
      </c>
      <c r="J1141" s="59">
        <v>0</v>
      </c>
      <c r="K1141" s="59">
        <v>0</v>
      </c>
      <c r="L1141" s="59">
        <v>0</v>
      </c>
      <c r="M1141" s="59">
        <v>0</v>
      </c>
      <c r="N1141" s="59">
        <v>0</v>
      </c>
      <c r="O1141" s="59">
        <v>0</v>
      </c>
      <c r="P1141" s="59">
        <v>0</v>
      </c>
      <c r="Q1141" s="59">
        <v>0</v>
      </c>
      <c r="R1141" s="59">
        <v>0</v>
      </c>
      <c r="S1141" s="90"/>
      <c r="T1141" s="90"/>
      <c r="U1141" s="91"/>
      <c r="V1141" s="90"/>
      <c r="W1141" s="90"/>
      <c r="X1141" s="90"/>
    </row>
    <row r="1142" spans="1:24" ht="13.2" x14ac:dyDescent="0.25">
      <c r="A1142" s="59" t="s">
        <v>5055</v>
      </c>
      <c r="B1142" s="59" t="s">
        <v>6491</v>
      </c>
      <c r="C1142" s="59" t="s">
        <v>6500</v>
      </c>
      <c r="D1142" s="59" t="s">
        <v>128</v>
      </c>
      <c r="E1142" s="59">
        <v>918878</v>
      </c>
      <c r="F1142" s="59">
        <v>922313</v>
      </c>
      <c r="G1142" s="59">
        <v>926816</v>
      </c>
      <c r="H1142" s="59">
        <v>930804</v>
      </c>
      <c r="I1142" s="59">
        <v>933367</v>
      </c>
      <c r="J1142" s="59">
        <v>938918</v>
      </c>
      <c r="K1142" s="59">
        <v>942290</v>
      </c>
      <c r="L1142" s="59">
        <v>949164</v>
      </c>
      <c r="M1142" s="59">
        <v>955528</v>
      </c>
      <c r="N1142" s="59">
        <v>960320</v>
      </c>
      <c r="O1142" s="59">
        <v>967767</v>
      </c>
      <c r="P1142" s="59">
        <v>974575</v>
      </c>
      <c r="Q1142" s="59">
        <v>982990</v>
      </c>
      <c r="R1142" s="59">
        <v>946066160</v>
      </c>
      <c r="S1142" s="90"/>
      <c r="T1142" s="90"/>
      <c r="U1142" s="91"/>
      <c r="V1142" s="90"/>
      <c r="W1142" s="90"/>
      <c r="X1142" s="90"/>
    </row>
    <row r="1143" spans="1:24" ht="13.2" x14ac:dyDescent="0.25">
      <c r="A1143" s="59" t="s">
        <v>5056</v>
      </c>
      <c r="B1143" s="59" t="s">
        <v>6501</v>
      </c>
      <c r="C1143" s="59" t="s">
        <v>6502</v>
      </c>
      <c r="D1143" s="59" t="s">
        <v>128</v>
      </c>
      <c r="E1143" s="59">
        <v>481753</v>
      </c>
      <c r="F1143" s="59">
        <v>483491</v>
      </c>
      <c r="G1143" s="59">
        <v>485387</v>
      </c>
      <c r="H1143" s="59">
        <v>489155</v>
      </c>
      <c r="I1143" s="59">
        <v>489491</v>
      </c>
      <c r="J1143" s="59">
        <v>489738</v>
      </c>
      <c r="K1143" s="59">
        <v>491301</v>
      </c>
      <c r="L1143" s="59">
        <v>492760</v>
      </c>
      <c r="M1143" s="59">
        <v>493957</v>
      </c>
      <c r="N1143" s="59">
        <v>496349</v>
      </c>
      <c r="O1143" s="59">
        <v>496202</v>
      </c>
      <c r="P1143" s="59">
        <v>497669</v>
      </c>
      <c r="Q1143" s="59">
        <v>499517</v>
      </c>
      <c r="R1143" s="59">
        <v>491344638</v>
      </c>
      <c r="S1143" s="90"/>
      <c r="T1143" s="90"/>
      <c r="U1143" s="91"/>
      <c r="V1143" s="90"/>
      <c r="W1143" s="90"/>
      <c r="X1143" s="90"/>
    </row>
    <row r="1144" spans="1:24" ht="13.2" x14ac:dyDescent="0.25">
      <c r="A1144" s="59" t="s">
        <v>5057</v>
      </c>
      <c r="B1144" s="59" t="s">
        <v>6501</v>
      </c>
      <c r="C1144" s="59" t="s">
        <v>6503</v>
      </c>
      <c r="D1144" s="59" t="s">
        <v>128</v>
      </c>
      <c r="E1144" s="59">
        <v>0</v>
      </c>
      <c r="F1144" s="59">
        <v>0</v>
      </c>
      <c r="G1144" s="59">
        <v>0</v>
      </c>
      <c r="H1144" s="59">
        <v>0</v>
      </c>
      <c r="I1144" s="59">
        <v>0</v>
      </c>
      <c r="J1144" s="59">
        <v>0</v>
      </c>
      <c r="K1144" s="59">
        <v>0</v>
      </c>
      <c r="L1144" s="59">
        <v>0</v>
      </c>
      <c r="M1144" s="59">
        <v>0</v>
      </c>
      <c r="N1144" s="59">
        <v>0</v>
      </c>
      <c r="O1144" s="59">
        <v>0</v>
      </c>
      <c r="P1144" s="59">
        <v>0</v>
      </c>
      <c r="Q1144" s="59">
        <v>0</v>
      </c>
      <c r="R1144" s="59">
        <v>0</v>
      </c>
      <c r="S1144" s="90"/>
      <c r="T1144" s="90"/>
      <c r="U1144" s="91"/>
      <c r="V1144" s="90"/>
      <c r="W1144" s="90"/>
      <c r="X1144" s="90"/>
    </row>
    <row r="1145" spans="1:24" ht="13.2" x14ac:dyDescent="0.25">
      <c r="A1145" s="59" t="s">
        <v>5058</v>
      </c>
      <c r="B1145" s="59" t="s">
        <v>6504</v>
      </c>
      <c r="C1145" s="59" t="s">
        <v>6505</v>
      </c>
      <c r="D1145" s="59" t="s">
        <v>128</v>
      </c>
      <c r="E1145" s="59">
        <v>185266</v>
      </c>
      <c r="F1145" s="59">
        <v>185913</v>
      </c>
      <c r="G1145" s="59">
        <v>186124</v>
      </c>
      <c r="H1145" s="59">
        <v>186413</v>
      </c>
      <c r="I1145" s="59">
        <v>186634</v>
      </c>
      <c r="J1145" s="59">
        <v>186806</v>
      </c>
      <c r="K1145" s="59">
        <v>186935</v>
      </c>
      <c r="L1145" s="59">
        <v>187017</v>
      </c>
      <c r="M1145" s="59">
        <v>187276</v>
      </c>
      <c r="N1145" s="59">
        <v>187677</v>
      </c>
      <c r="O1145" s="59">
        <v>188219</v>
      </c>
      <c r="P1145" s="59">
        <v>188528</v>
      </c>
      <c r="Q1145" s="59">
        <v>189026</v>
      </c>
      <c r="R1145" s="59">
        <v>187057274</v>
      </c>
      <c r="S1145" s="90"/>
      <c r="T1145" s="90"/>
      <c r="U1145" s="91"/>
      <c r="V1145" s="90"/>
      <c r="W1145" s="90"/>
      <c r="X1145" s="90"/>
    </row>
    <row r="1146" spans="1:24" ht="13.2" x14ac:dyDescent="0.25">
      <c r="A1146" s="59" t="s">
        <v>5059</v>
      </c>
      <c r="B1146" s="59" t="s">
        <v>6504</v>
      </c>
      <c r="C1146" s="59" t="s">
        <v>6506</v>
      </c>
      <c r="D1146" s="59" t="s">
        <v>128</v>
      </c>
      <c r="E1146" s="59">
        <v>0</v>
      </c>
      <c r="F1146" s="59">
        <v>0</v>
      </c>
      <c r="G1146" s="59">
        <v>0</v>
      </c>
      <c r="H1146" s="59">
        <v>0</v>
      </c>
      <c r="I1146" s="59">
        <v>0</v>
      </c>
      <c r="J1146" s="59">
        <v>0</v>
      </c>
      <c r="K1146" s="59">
        <v>0</v>
      </c>
      <c r="L1146" s="59">
        <v>0</v>
      </c>
      <c r="M1146" s="59">
        <v>0</v>
      </c>
      <c r="N1146" s="59">
        <v>0</v>
      </c>
      <c r="O1146" s="59">
        <v>0</v>
      </c>
      <c r="P1146" s="59">
        <v>0</v>
      </c>
      <c r="Q1146" s="59">
        <v>0</v>
      </c>
      <c r="R1146" s="59">
        <v>0</v>
      </c>
      <c r="S1146" s="90"/>
      <c r="T1146" s="90"/>
      <c r="U1146" s="91"/>
      <c r="V1146" s="90"/>
      <c r="W1146" s="90"/>
      <c r="X1146" s="90"/>
    </row>
    <row r="1147" spans="1:24" ht="13.2" x14ac:dyDescent="0.25">
      <c r="A1147" s="59" t="s">
        <v>5060</v>
      </c>
      <c r="B1147" s="59" t="s">
        <v>6507</v>
      </c>
      <c r="C1147" s="59" t="s">
        <v>6508</v>
      </c>
      <c r="D1147" s="59" t="s">
        <v>128</v>
      </c>
      <c r="E1147" s="59">
        <v>0</v>
      </c>
      <c r="F1147" s="59">
        <v>0</v>
      </c>
      <c r="G1147" s="59">
        <v>0</v>
      </c>
      <c r="H1147" s="59">
        <v>0</v>
      </c>
      <c r="I1147" s="59">
        <v>0</v>
      </c>
      <c r="J1147" s="59">
        <v>0</v>
      </c>
      <c r="K1147" s="59">
        <v>0</v>
      </c>
      <c r="L1147" s="59">
        <v>0</v>
      </c>
      <c r="M1147" s="59">
        <v>0</v>
      </c>
      <c r="N1147" s="59">
        <v>0</v>
      </c>
      <c r="O1147" s="59">
        <v>0</v>
      </c>
      <c r="P1147" s="59">
        <v>0</v>
      </c>
      <c r="Q1147" s="59">
        <v>0</v>
      </c>
      <c r="R1147" s="59">
        <v>0</v>
      </c>
      <c r="S1147" s="90"/>
      <c r="T1147" s="90"/>
      <c r="U1147" s="91"/>
      <c r="V1147" s="90"/>
      <c r="W1147" s="90"/>
      <c r="X1147" s="90"/>
    </row>
    <row r="1148" spans="1:24" ht="13.2" x14ac:dyDescent="0.25">
      <c r="A1148" s="59" t="s">
        <v>5061</v>
      </c>
      <c r="B1148" s="59" t="s">
        <v>6507</v>
      </c>
      <c r="C1148" s="59" t="s">
        <v>6509</v>
      </c>
      <c r="D1148" s="59" t="s">
        <v>128</v>
      </c>
      <c r="E1148" s="59">
        <v>153129</v>
      </c>
      <c r="F1148" s="59">
        <v>153269</v>
      </c>
      <c r="G1148" s="59">
        <v>153444</v>
      </c>
      <c r="H1148" s="59">
        <v>153667</v>
      </c>
      <c r="I1148" s="59">
        <v>154311</v>
      </c>
      <c r="J1148" s="59">
        <v>153814</v>
      </c>
      <c r="K1148" s="59">
        <v>153370</v>
      </c>
      <c r="L1148" s="59">
        <v>153321</v>
      </c>
      <c r="M1148" s="59">
        <v>152534</v>
      </c>
      <c r="N1148" s="59">
        <v>151790</v>
      </c>
      <c r="O1148" s="59">
        <v>150636</v>
      </c>
      <c r="P1148" s="59">
        <v>149578</v>
      </c>
      <c r="Q1148" s="59">
        <v>148860</v>
      </c>
      <c r="R1148" s="59">
        <v>152560709</v>
      </c>
      <c r="S1148" s="90"/>
      <c r="T1148" s="90"/>
      <c r="U1148" s="91"/>
      <c r="V1148" s="90"/>
      <c r="W1148" s="90"/>
      <c r="X1148" s="90"/>
    </row>
    <row r="1149" spans="1:24" ht="13.2" x14ac:dyDescent="0.25">
      <c r="A1149" s="59" t="s">
        <v>5062</v>
      </c>
      <c r="B1149" s="59" t="s">
        <v>6507</v>
      </c>
      <c r="C1149" s="59" t="s">
        <v>6510</v>
      </c>
      <c r="D1149" s="59" t="s">
        <v>128</v>
      </c>
      <c r="E1149" s="59">
        <v>0</v>
      </c>
      <c r="F1149" s="59">
        <v>0</v>
      </c>
      <c r="G1149" s="59">
        <v>0</v>
      </c>
      <c r="H1149" s="59">
        <v>0</v>
      </c>
      <c r="I1149" s="59">
        <v>0</v>
      </c>
      <c r="J1149" s="59">
        <v>0</v>
      </c>
      <c r="K1149" s="59">
        <v>0</v>
      </c>
      <c r="L1149" s="59">
        <v>0</v>
      </c>
      <c r="M1149" s="59">
        <v>0</v>
      </c>
      <c r="N1149" s="59">
        <v>0</v>
      </c>
      <c r="O1149" s="59">
        <v>0</v>
      </c>
      <c r="P1149" s="59">
        <v>0</v>
      </c>
      <c r="Q1149" s="59">
        <v>0</v>
      </c>
      <c r="R1149" s="59">
        <v>0</v>
      </c>
      <c r="S1149" s="90"/>
      <c r="T1149" s="90"/>
      <c r="U1149" s="91"/>
      <c r="V1149" s="90"/>
      <c r="W1149" s="90"/>
      <c r="X1149" s="90"/>
    </row>
    <row r="1150" spans="1:24" ht="13.2" x14ac:dyDescent="0.25">
      <c r="A1150" s="59" t="s">
        <v>5063</v>
      </c>
      <c r="B1150" s="59" t="s">
        <v>6511</v>
      </c>
      <c r="C1150" s="59" t="s">
        <v>6512</v>
      </c>
      <c r="D1150" s="59" t="s">
        <v>128</v>
      </c>
      <c r="E1150" s="59">
        <v>38</v>
      </c>
      <c r="F1150" s="59">
        <v>38</v>
      </c>
      <c r="G1150" s="59">
        <v>38</v>
      </c>
      <c r="H1150" s="59">
        <v>15653</v>
      </c>
      <c r="I1150" s="59">
        <v>15653</v>
      </c>
      <c r="J1150" s="59">
        <v>15653</v>
      </c>
      <c r="K1150" s="59">
        <v>15651</v>
      </c>
      <c r="L1150" s="59">
        <v>19542</v>
      </c>
      <c r="M1150" s="59">
        <v>20138</v>
      </c>
      <c r="N1150" s="59">
        <v>23398</v>
      </c>
      <c r="O1150" s="59">
        <v>31071</v>
      </c>
      <c r="P1150" s="59">
        <v>31199</v>
      </c>
      <c r="Q1150" s="59">
        <v>32500</v>
      </c>
      <c r="R1150" s="59">
        <v>17025150</v>
      </c>
      <c r="S1150" s="90"/>
      <c r="T1150" s="90"/>
      <c r="U1150" s="91"/>
      <c r="V1150" s="90"/>
      <c r="W1150" s="90"/>
      <c r="X1150" s="90"/>
    </row>
    <row r="1151" spans="1:24" ht="13.2" x14ac:dyDescent="0.25">
      <c r="A1151" s="59" t="s">
        <v>5064</v>
      </c>
      <c r="B1151" s="59" t="s">
        <v>6511</v>
      </c>
      <c r="C1151" s="59" t="s">
        <v>6513</v>
      </c>
      <c r="D1151" s="59" t="s">
        <v>128</v>
      </c>
      <c r="E1151" s="59">
        <v>0</v>
      </c>
      <c r="F1151" s="59">
        <v>0</v>
      </c>
      <c r="G1151" s="59">
        <v>0</v>
      </c>
      <c r="H1151" s="59">
        <v>0</v>
      </c>
      <c r="I1151" s="59">
        <v>0</v>
      </c>
      <c r="J1151" s="59">
        <v>0</v>
      </c>
      <c r="K1151" s="59">
        <v>0</v>
      </c>
      <c r="L1151" s="59">
        <v>0</v>
      </c>
      <c r="M1151" s="59">
        <v>0</v>
      </c>
      <c r="N1151" s="59">
        <v>0</v>
      </c>
      <c r="O1151" s="59">
        <v>0</v>
      </c>
      <c r="P1151" s="59">
        <v>0</v>
      </c>
      <c r="Q1151" s="59">
        <v>0</v>
      </c>
      <c r="R1151" s="59">
        <v>0</v>
      </c>
      <c r="S1151" s="90"/>
      <c r="T1151" s="90"/>
      <c r="U1151" s="91"/>
      <c r="V1151" s="90"/>
      <c r="W1151" s="90"/>
      <c r="X1151" s="90"/>
    </row>
    <row r="1152" spans="1:24" ht="13.2" x14ac:dyDescent="0.25">
      <c r="A1152" s="59" t="s">
        <v>5065</v>
      </c>
      <c r="B1152" s="59" t="s">
        <v>6514</v>
      </c>
      <c r="C1152" s="59" t="s">
        <v>6515</v>
      </c>
      <c r="D1152" s="59" t="s">
        <v>128</v>
      </c>
      <c r="E1152" s="59">
        <v>0</v>
      </c>
      <c r="F1152" s="59">
        <v>0</v>
      </c>
      <c r="G1152" s="59">
        <v>0</v>
      </c>
      <c r="H1152" s="59">
        <v>0</v>
      </c>
      <c r="I1152" s="59">
        <v>0</v>
      </c>
      <c r="J1152" s="59">
        <v>0</v>
      </c>
      <c r="K1152" s="59">
        <v>0</v>
      </c>
      <c r="L1152" s="59">
        <v>0</v>
      </c>
      <c r="M1152" s="59">
        <v>0</v>
      </c>
      <c r="N1152" s="59">
        <v>0</v>
      </c>
      <c r="O1152" s="59">
        <v>0</v>
      </c>
      <c r="P1152" s="59">
        <v>0</v>
      </c>
      <c r="Q1152" s="59">
        <v>0</v>
      </c>
      <c r="R1152" s="59">
        <v>0</v>
      </c>
      <c r="S1152" s="90"/>
      <c r="T1152" s="90"/>
      <c r="U1152" s="91"/>
      <c r="V1152" s="90"/>
      <c r="W1152" s="90"/>
      <c r="X1152" s="90"/>
    </row>
    <row r="1153" spans="1:24" ht="13.2" x14ac:dyDescent="0.25">
      <c r="A1153" s="59" t="s">
        <v>5066</v>
      </c>
      <c r="B1153" s="59" t="s">
        <v>6516</v>
      </c>
      <c r="C1153" s="59" t="s">
        <v>6517</v>
      </c>
      <c r="D1153" s="59" t="s">
        <v>128</v>
      </c>
      <c r="E1153" s="59">
        <v>0</v>
      </c>
      <c r="F1153" s="59">
        <v>0</v>
      </c>
      <c r="G1153" s="59">
        <v>0</v>
      </c>
      <c r="H1153" s="59">
        <v>0</v>
      </c>
      <c r="I1153" s="59">
        <v>0</v>
      </c>
      <c r="J1153" s="59">
        <v>0</v>
      </c>
      <c r="K1153" s="59">
        <v>0</v>
      </c>
      <c r="L1153" s="59">
        <v>0</v>
      </c>
      <c r="M1153" s="59">
        <v>0</v>
      </c>
      <c r="N1153" s="59">
        <v>0</v>
      </c>
      <c r="O1153" s="59">
        <v>0</v>
      </c>
      <c r="P1153" s="59">
        <v>0</v>
      </c>
      <c r="Q1153" s="59">
        <v>0</v>
      </c>
      <c r="R1153" s="59">
        <v>0</v>
      </c>
      <c r="S1153" s="90"/>
      <c r="T1153" s="90"/>
      <c r="U1153" s="91"/>
      <c r="V1153" s="90"/>
      <c r="W1153" s="90"/>
      <c r="X1153" s="90"/>
    </row>
    <row r="1154" spans="1:24" ht="13.2" x14ac:dyDescent="0.25">
      <c r="A1154" s="59" t="s">
        <v>5067</v>
      </c>
      <c r="B1154" s="59" t="s">
        <v>6518</v>
      </c>
      <c r="C1154" s="59" t="s">
        <v>6519</v>
      </c>
      <c r="D1154" s="59" t="s">
        <v>128</v>
      </c>
      <c r="E1154" s="59">
        <v>0</v>
      </c>
      <c r="F1154" s="59">
        <v>0</v>
      </c>
      <c r="G1154" s="59">
        <v>0</v>
      </c>
      <c r="H1154" s="59">
        <v>0</v>
      </c>
      <c r="I1154" s="59">
        <v>0</v>
      </c>
      <c r="J1154" s="59">
        <v>0</v>
      </c>
      <c r="K1154" s="59">
        <v>0</v>
      </c>
      <c r="L1154" s="59">
        <v>0</v>
      </c>
      <c r="M1154" s="59">
        <v>0</v>
      </c>
      <c r="N1154" s="59">
        <v>0</v>
      </c>
      <c r="O1154" s="59">
        <v>0</v>
      </c>
      <c r="P1154" s="59">
        <v>0</v>
      </c>
      <c r="Q1154" s="59">
        <v>0</v>
      </c>
      <c r="R1154" s="59">
        <v>0</v>
      </c>
      <c r="S1154" s="90"/>
      <c r="T1154" s="90"/>
      <c r="U1154" s="91"/>
      <c r="V1154" s="90"/>
      <c r="W1154" s="90"/>
      <c r="X1154" s="90"/>
    </row>
    <row r="1155" spans="1:24" ht="13.2" x14ac:dyDescent="0.25">
      <c r="A1155" s="59" t="s">
        <v>5068</v>
      </c>
      <c r="B1155" s="59" t="s">
        <v>6520</v>
      </c>
      <c r="C1155" s="59" t="s">
        <v>6521</v>
      </c>
      <c r="D1155" s="59" t="s">
        <v>128</v>
      </c>
      <c r="E1155" s="59">
        <v>0</v>
      </c>
      <c r="F1155" s="59">
        <v>0</v>
      </c>
      <c r="G1155" s="59">
        <v>0</v>
      </c>
      <c r="H1155" s="59">
        <v>0</v>
      </c>
      <c r="I1155" s="59">
        <v>0</v>
      </c>
      <c r="J1155" s="59">
        <v>0</v>
      </c>
      <c r="K1155" s="59">
        <v>0</v>
      </c>
      <c r="L1155" s="59">
        <v>0</v>
      </c>
      <c r="M1155" s="59">
        <v>0</v>
      </c>
      <c r="N1155" s="59">
        <v>0</v>
      </c>
      <c r="O1155" s="59">
        <v>0</v>
      </c>
      <c r="P1155" s="59">
        <v>0</v>
      </c>
      <c r="Q1155" s="59">
        <v>0</v>
      </c>
      <c r="R1155" s="59">
        <v>0</v>
      </c>
      <c r="S1155" s="90"/>
      <c r="T1155" s="90"/>
      <c r="U1155" s="91"/>
      <c r="V1155" s="90"/>
      <c r="W1155" s="90"/>
      <c r="X1155" s="90"/>
    </row>
    <row r="1156" spans="1:24" ht="13.2" x14ac:dyDescent="0.25">
      <c r="A1156" s="59" t="s">
        <v>5069</v>
      </c>
      <c r="B1156" s="59" t="s">
        <v>6522</v>
      </c>
      <c r="C1156" s="59" t="s">
        <v>6523</v>
      </c>
      <c r="D1156" s="59" t="s">
        <v>128</v>
      </c>
      <c r="E1156" s="59">
        <v>55229</v>
      </c>
      <c r="F1156" s="59">
        <v>55547</v>
      </c>
      <c r="G1156" s="59">
        <v>55575</v>
      </c>
      <c r="H1156" s="59">
        <v>55422</v>
      </c>
      <c r="I1156" s="59">
        <v>55383</v>
      </c>
      <c r="J1156" s="59">
        <v>55221</v>
      </c>
      <c r="K1156" s="59">
        <v>55285</v>
      </c>
      <c r="L1156" s="59">
        <v>55271</v>
      </c>
      <c r="M1156" s="59">
        <v>55218</v>
      </c>
      <c r="N1156" s="59">
        <v>55177</v>
      </c>
      <c r="O1156" s="59">
        <v>55150</v>
      </c>
      <c r="P1156" s="59">
        <v>55182</v>
      </c>
      <c r="Q1156" s="59">
        <v>57241</v>
      </c>
      <c r="R1156" s="59">
        <v>55388796</v>
      </c>
      <c r="S1156" s="90"/>
      <c r="T1156" s="90"/>
      <c r="U1156" s="91"/>
      <c r="V1156" s="90"/>
      <c r="W1156" s="90"/>
      <c r="X1156" s="90"/>
    </row>
    <row r="1157" spans="1:24" ht="13.2" x14ac:dyDescent="0.25">
      <c r="A1157" s="59" t="s">
        <v>5070</v>
      </c>
      <c r="B1157" s="59" t="s">
        <v>6522</v>
      </c>
      <c r="C1157" s="59" t="s">
        <v>6524</v>
      </c>
      <c r="D1157" s="59" t="s">
        <v>128</v>
      </c>
      <c r="E1157" s="59">
        <v>0</v>
      </c>
      <c r="F1157" s="59">
        <v>0</v>
      </c>
      <c r="G1157" s="59">
        <v>0</v>
      </c>
      <c r="H1157" s="59">
        <v>0</v>
      </c>
      <c r="I1157" s="59">
        <v>0</v>
      </c>
      <c r="J1157" s="59">
        <v>0</v>
      </c>
      <c r="K1157" s="59">
        <v>0</v>
      </c>
      <c r="L1157" s="59">
        <v>0</v>
      </c>
      <c r="M1157" s="59">
        <v>0</v>
      </c>
      <c r="N1157" s="59">
        <v>0</v>
      </c>
      <c r="O1157" s="59">
        <v>0</v>
      </c>
      <c r="P1157" s="59">
        <v>0</v>
      </c>
      <c r="Q1157" s="59">
        <v>0</v>
      </c>
      <c r="R1157" s="59">
        <v>0</v>
      </c>
      <c r="S1157" s="90"/>
      <c r="T1157" s="90"/>
      <c r="U1157" s="91"/>
      <c r="V1157" s="90"/>
      <c r="W1157" s="90"/>
      <c r="X1157" s="90"/>
    </row>
    <row r="1158" spans="1:24" ht="13.2" x14ac:dyDescent="0.25">
      <c r="A1158" s="59" t="s">
        <v>5071</v>
      </c>
      <c r="B1158" s="59" t="s">
        <v>6525</v>
      </c>
      <c r="C1158" s="59" t="s">
        <v>3694</v>
      </c>
      <c r="D1158" s="59" t="s">
        <v>128</v>
      </c>
      <c r="E1158" s="59">
        <v>3412</v>
      </c>
      <c r="F1158" s="59">
        <v>3412</v>
      </c>
      <c r="G1158" s="59">
        <v>3412</v>
      </c>
      <c r="H1158" s="59">
        <v>3412</v>
      </c>
      <c r="I1158" s="59">
        <v>3412</v>
      </c>
      <c r="J1158" s="59">
        <v>3412</v>
      </c>
      <c r="K1158" s="59">
        <v>3412</v>
      </c>
      <c r="L1158" s="59">
        <v>3412</v>
      </c>
      <c r="M1158" s="59">
        <v>3412</v>
      </c>
      <c r="N1158" s="59">
        <v>3412</v>
      </c>
      <c r="O1158" s="59">
        <v>3412</v>
      </c>
      <c r="P1158" s="59">
        <v>3412</v>
      </c>
      <c r="Q1158" s="59">
        <v>2343</v>
      </c>
      <c r="R1158" s="59">
        <v>3367727</v>
      </c>
      <c r="S1158" s="90"/>
      <c r="T1158" s="90"/>
      <c r="U1158" s="91"/>
      <c r="V1158" s="90"/>
      <c r="W1158" s="90"/>
      <c r="X1158" s="90"/>
    </row>
    <row r="1159" spans="1:24" ht="13.2" x14ac:dyDescent="0.25">
      <c r="A1159" s="59" t="s">
        <v>5072</v>
      </c>
      <c r="B1159" s="59" t="s">
        <v>5703</v>
      </c>
      <c r="C1159" s="59" t="s">
        <v>6526</v>
      </c>
      <c r="D1159" s="59" t="s">
        <v>128</v>
      </c>
      <c r="E1159" s="59">
        <v>0</v>
      </c>
      <c r="F1159" s="59">
        <v>0</v>
      </c>
      <c r="G1159" s="59">
        <v>0</v>
      </c>
      <c r="H1159" s="59">
        <v>0</v>
      </c>
      <c r="I1159" s="59">
        <v>0</v>
      </c>
      <c r="J1159" s="59">
        <v>0</v>
      </c>
      <c r="K1159" s="59">
        <v>0</v>
      </c>
      <c r="L1159" s="59">
        <v>0</v>
      </c>
      <c r="M1159" s="59">
        <v>0</v>
      </c>
      <c r="N1159" s="59">
        <v>0</v>
      </c>
      <c r="O1159" s="59">
        <v>0</v>
      </c>
      <c r="P1159" s="59">
        <v>0</v>
      </c>
      <c r="Q1159" s="59">
        <v>0</v>
      </c>
      <c r="R1159" s="59">
        <v>0</v>
      </c>
      <c r="S1159" s="90"/>
      <c r="T1159" s="90"/>
      <c r="U1159" s="91"/>
      <c r="V1159" s="90"/>
      <c r="W1159" s="90"/>
      <c r="X1159" s="90"/>
    </row>
    <row r="1160" spans="1:24" ht="13.2" x14ac:dyDescent="0.25">
      <c r="A1160" s="59" t="s">
        <v>5073</v>
      </c>
      <c r="B1160" s="59" t="s">
        <v>6527</v>
      </c>
      <c r="C1160" s="59" t="s">
        <v>3696</v>
      </c>
      <c r="D1160" s="59" t="s">
        <v>129</v>
      </c>
      <c r="E1160" s="59">
        <v>404</v>
      </c>
      <c r="F1160" s="59">
        <v>404</v>
      </c>
      <c r="G1160" s="59">
        <v>404</v>
      </c>
      <c r="H1160" s="59">
        <v>404</v>
      </c>
      <c r="I1160" s="59">
        <v>404</v>
      </c>
      <c r="J1160" s="59">
        <v>404</v>
      </c>
      <c r="K1160" s="59">
        <v>404</v>
      </c>
      <c r="L1160" s="59">
        <v>404</v>
      </c>
      <c r="M1160" s="59">
        <v>404</v>
      </c>
      <c r="N1160" s="59">
        <v>404</v>
      </c>
      <c r="O1160" s="59">
        <v>404</v>
      </c>
      <c r="P1160" s="59">
        <v>404</v>
      </c>
      <c r="Q1160" s="59">
        <v>404</v>
      </c>
      <c r="R1160" s="59">
        <v>404023</v>
      </c>
      <c r="S1160" s="90"/>
      <c r="T1160" s="90"/>
      <c r="U1160" s="91"/>
      <c r="V1160" s="90"/>
      <c r="W1160" s="90"/>
      <c r="X1160" s="90"/>
    </row>
    <row r="1161" spans="1:24" ht="13.2" x14ac:dyDescent="0.25">
      <c r="A1161" s="59" t="s">
        <v>5074</v>
      </c>
      <c r="B1161" s="59" t="s">
        <v>6527</v>
      </c>
      <c r="C1161" s="59" t="s">
        <v>3697</v>
      </c>
      <c r="D1161" s="59" t="s">
        <v>129</v>
      </c>
      <c r="E1161" s="59">
        <v>5117</v>
      </c>
      <c r="F1161" s="59">
        <v>5117</v>
      </c>
      <c r="G1161" s="59">
        <v>5117</v>
      </c>
      <c r="H1161" s="59">
        <v>5117</v>
      </c>
      <c r="I1161" s="59">
        <v>5117</v>
      </c>
      <c r="J1161" s="59">
        <v>5117</v>
      </c>
      <c r="K1161" s="59">
        <v>5117</v>
      </c>
      <c r="L1161" s="59">
        <v>5117</v>
      </c>
      <c r="M1161" s="59">
        <v>5117</v>
      </c>
      <c r="N1161" s="59">
        <v>5117</v>
      </c>
      <c r="O1161" s="59">
        <v>5117</v>
      </c>
      <c r="P1161" s="59">
        <v>5117</v>
      </c>
      <c r="Q1161" s="59">
        <v>5117</v>
      </c>
      <c r="R1161" s="59">
        <v>5116919</v>
      </c>
      <c r="S1161" s="90"/>
      <c r="T1161" s="90"/>
      <c r="U1161" s="91"/>
      <c r="V1161" s="90"/>
      <c r="W1161" s="90"/>
      <c r="X1161" s="90"/>
    </row>
    <row r="1162" spans="1:24" ht="13.2" x14ac:dyDescent="0.25">
      <c r="A1162" s="59" t="s">
        <v>5075</v>
      </c>
      <c r="B1162" s="59" t="s">
        <v>6528</v>
      </c>
      <c r="C1162" s="59" t="s">
        <v>6529</v>
      </c>
      <c r="D1162" s="59" t="s">
        <v>129</v>
      </c>
      <c r="E1162" s="59">
        <v>0</v>
      </c>
      <c r="F1162" s="59">
        <v>0</v>
      </c>
      <c r="G1162" s="59">
        <v>0</v>
      </c>
      <c r="H1162" s="59">
        <v>0</v>
      </c>
      <c r="I1162" s="59">
        <v>0</v>
      </c>
      <c r="J1162" s="59">
        <v>0</v>
      </c>
      <c r="K1162" s="59">
        <v>0</v>
      </c>
      <c r="L1162" s="59">
        <v>0</v>
      </c>
      <c r="M1162" s="59">
        <v>0</v>
      </c>
      <c r="N1162" s="59">
        <v>0</v>
      </c>
      <c r="O1162" s="59">
        <v>0</v>
      </c>
      <c r="P1162" s="59">
        <v>0</v>
      </c>
      <c r="Q1162" s="59">
        <v>0</v>
      </c>
      <c r="R1162" s="59">
        <v>0</v>
      </c>
      <c r="S1162" s="90"/>
      <c r="T1162" s="90"/>
      <c r="U1162" s="91"/>
      <c r="V1162" s="90"/>
      <c r="W1162" s="90"/>
      <c r="X1162" s="90"/>
    </row>
    <row r="1163" spans="1:24" ht="13.2" x14ac:dyDescent="0.25">
      <c r="A1163" s="59" t="s">
        <v>5076</v>
      </c>
      <c r="B1163" s="59" t="s">
        <v>6528</v>
      </c>
      <c r="C1163" s="59" t="s">
        <v>6530</v>
      </c>
      <c r="D1163" s="59" t="s">
        <v>129</v>
      </c>
      <c r="E1163" s="59">
        <v>0</v>
      </c>
      <c r="F1163" s="59">
        <v>0</v>
      </c>
      <c r="G1163" s="59">
        <v>0</v>
      </c>
      <c r="H1163" s="59">
        <v>0</v>
      </c>
      <c r="I1163" s="59">
        <v>0</v>
      </c>
      <c r="J1163" s="59">
        <v>0</v>
      </c>
      <c r="K1163" s="59">
        <v>0</v>
      </c>
      <c r="L1163" s="59">
        <v>0</v>
      </c>
      <c r="M1163" s="59">
        <v>0</v>
      </c>
      <c r="N1163" s="59">
        <v>0</v>
      </c>
      <c r="O1163" s="59">
        <v>0</v>
      </c>
      <c r="P1163" s="59">
        <v>0</v>
      </c>
      <c r="Q1163" s="59">
        <v>0</v>
      </c>
      <c r="R1163" s="59">
        <v>0</v>
      </c>
      <c r="S1163" s="90"/>
      <c r="T1163" s="90"/>
      <c r="U1163" s="91"/>
      <c r="V1163" s="90"/>
      <c r="W1163" s="90"/>
      <c r="X1163" s="90"/>
    </row>
    <row r="1164" spans="1:24" ht="13.2" x14ac:dyDescent="0.25">
      <c r="A1164" s="59" t="s">
        <v>5077</v>
      </c>
      <c r="B1164" s="59" t="s">
        <v>6528</v>
      </c>
      <c r="C1164" s="59" t="s">
        <v>6531</v>
      </c>
      <c r="D1164" s="59" t="s">
        <v>129</v>
      </c>
      <c r="E1164" s="59">
        <v>0</v>
      </c>
      <c r="F1164" s="59">
        <v>0</v>
      </c>
      <c r="G1164" s="59">
        <v>0</v>
      </c>
      <c r="H1164" s="59">
        <v>0</v>
      </c>
      <c r="I1164" s="59">
        <v>0</v>
      </c>
      <c r="J1164" s="59">
        <v>0</v>
      </c>
      <c r="K1164" s="59">
        <v>0</v>
      </c>
      <c r="L1164" s="59">
        <v>0</v>
      </c>
      <c r="M1164" s="59">
        <v>0</v>
      </c>
      <c r="N1164" s="59">
        <v>0</v>
      </c>
      <c r="O1164" s="59">
        <v>0</v>
      </c>
      <c r="P1164" s="59">
        <v>0</v>
      </c>
      <c r="Q1164" s="59">
        <v>0</v>
      </c>
      <c r="R1164" s="59">
        <v>0</v>
      </c>
      <c r="S1164" s="90"/>
      <c r="T1164" s="90"/>
      <c r="U1164" s="91"/>
      <c r="V1164" s="90"/>
      <c r="W1164" s="90"/>
      <c r="X1164" s="90"/>
    </row>
    <row r="1165" spans="1:24" ht="13.2" x14ac:dyDescent="0.25">
      <c r="A1165" s="59" t="s">
        <v>5078</v>
      </c>
      <c r="B1165" s="59" t="s">
        <v>6528</v>
      </c>
      <c r="C1165" s="59" t="s">
        <v>6532</v>
      </c>
      <c r="D1165" s="59" t="s">
        <v>129</v>
      </c>
      <c r="E1165" s="59">
        <v>0</v>
      </c>
      <c r="F1165" s="59">
        <v>0</v>
      </c>
      <c r="G1165" s="59">
        <v>0</v>
      </c>
      <c r="H1165" s="59">
        <v>0</v>
      </c>
      <c r="I1165" s="59">
        <v>0</v>
      </c>
      <c r="J1165" s="59">
        <v>0</v>
      </c>
      <c r="K1165" s="59">
        <v>0</v>
      </c>
      <c r="L1165" s="59">
        <v>0</v>
      </c>
      <c r="M1165" s="59">
        <v>0</v>
      </c>
      <c r="N1165" s="59">
        <v>0</v>
      </c>
      <c r="O1165" s="59">
        <v>0</v>
      </c>
      <c r="P1165" s="59">
        <v>0</v>
      </c>
      <c r="Q1165" s="59">
        <v>0</v>
      </c>
      <c r="R1165" s="59">
        <v>0</v>
      </c>
      <c r="S1165" s="90"/>
      <c r="T1165" s="90"/>
      <c r="U1165" s="91"/>
      <c r="V1165" s="90"/>
      <c r="W1165" s="90"/>
      <c r="X1165" s="90"/>
    </row>
    <row r="1166" spans="1:24" ht="13.2" x14ac:dyDescent="0.25">
      <c r="A1166" s="59" t="s">
        <v>5079</v>
      </c>
      <c r="B1166" s="59" t="s">
        <v>6528</v>
      </c>
      <c r="C1166" s="59" t="s">
        <v>6533</v>
      </c>
      <c r="D1166" s="59" t="s">
        <v>129</v>
      </c>
      <c r="E1166" s="59">
        <v>0</v>
      </c>
      <c r="F1166" s="59">
        <v>0</v>
      </c>
      <c r="G1166" s="59">
        <v>0</v>
      </c>
      <c r="H1166" s="59">
        <v>0</v>
      </c>
      <c r="I1166" s="59">
        <v>0</v>
      </c>
      <c r="J1166" s="59">
        <v>0</v>
      </c>
      <c r="K1166" s="59">
        <v>0</v>
      </c>
      <c r="L1166" s="59">
        <v>0</v>
      </c>
      <c r="M1166" s="59">
        <v>0</v>
      </c>
      <c r="N1166" s="59">
        <v>0</v>
      </c>
      <c r="O1166" s="59">
        <v>0</v>
      </c>
      <c r="P1166" s="59">
        <v>0</v>
      </c>
      <c r="Q1166" s="59">
        <v>0</v>
      </c>
      <c r="R1166" s="59">
        <v>0</v>
      </c>
      <c r="S1166" s="90"/>
      <c r="T1166" s="90"/>
      <c r="U1166" s="91"/>
      <c r="V1166" s="90"/>
      <c r="W1166" s="90"/>
      <c r="X1166" s="90"/>
    </row>
    <row r="1167" spans="1:24" ht="13.2" x14ac:dyDescent="0.25">
      <c r="A1167" s="59" t="s">
        <v>5080</v>
      </c>
      <c r="B1167" s="59" t="s">
        <v>6528</v>
      </c>
      <c r="C1167" s="59" t="s">
        <v>6534</v>
      </c>
      <c r="D1167" s="59" t="s">
        <v>129</v>
      </c>
      <c r="E1167" s="59">
        <v>0</v>
      </c>
      <c r="F1167" s="59">
        <v>0</v>
      </c>
      <c r="G1167" s="59">
        <v>0</v>
      </c>
      <c r="H1167" s="59">
        <v>0</v>
      </c>
      <c r="I1167" s="59">
        <v>0</v>
      </c>
      <c r="J1167" s="59">
        <v>0</v>
      </c>
      <c r="K1167" s="59">
        <v>0</v>
      </c>
      <c r="L1167" s="59">
        <v>0</v>
      </c>
      <c r="M1167" s="59">
        <v>0</v>
      </c>
      <c r="N1167" s="59">
        <v>0</v>
      </c>
      <c r="O1167" s="59">
        <v>0</v>
      </c>
      <c r="P1167" s="59">
        <v>0</v>
      </c>
      <c r="Q1167" s="59">
        <v>0</v>
      </c>
      <c r="R1167" s="59">
        <v>0</v>
      </c>
      <c r="S1167" s="90"/>
      <c r="T1167" s="90"/>
      <c r="U1167" s="91"/>
      <c r="V1167" s="90"/>
      <c r="W1167" s="90"/>
      <c r="X1167" s="90"/>
    </row>
    <row r="1168" spans="1:24" ht="13.2" x14ac:dyDescent="0.25">
      <c r="A1168" s="59" t="s">
        <v>5081</v>
      </c>
      <c r="B1168" s="59" t="s">
        <v>6528</v>
      </c>
      <c r="C1168" s="59" t="s">
        <v>6535</v>
      </c>
      <c r="D1168" s="59" t="s">
        <v>129</v>
      </c>
      <c r="E1168" s="59">
        <v>0</v>
      </c>
      <c r="F1168" s="59">
        <v>0</v>
      </c>
      <c r="G1168" s="59">
        <v>0</v>
      </c>
      <c r="H1168" s="59">
        <v>0</v>
      </c>
      <c r="I1168" s="59">
        <v>0</v>
      </c>
      <c r="J1168" s="59">
        <v>0</v>
      </c>
      <c r="K1168" s="59">
        <v>0</v>
      </c>
      <c r="L1168" s="59">
        <v>0</v>
      </c>
      <c r="M1168" s="59">
        <v>0</v>
      </c>
      <c r="N1168" s="59">
        <v>0</v>
      </c>
      <c r="O1168" s="59">
        <v>0</v>
      </c>
      <c r="P1168" s="59">
        <v>0</v>
      </c>
      <c r="Q1168" s="59">
        <v>0</v>
      </c>
      <c r="R1168" s="59">
        <v>0</v>
      </c>
      <c r="S1168" s="90"/>
      <c r="T1168" s="90"/>
      <c r="U1168" s="91"/>
      <c r="V1168" s="90"/>
      <c r="W1168" s="90"/>
      <c r="X1168" s="90"/>
    </row>
    <row r="1169" spans="1:24" ht="13.2" x14ac:dyDescent="0.25">
      <c r="A1169" s="59" t="s">
        <v>5082</v>
      </c>
      <c r="B1169" s="59" t="s">
        <v>6528</v>
      </c>
      <c r="C1169" s="59" t="s">
        <v>6536</v>
      </c>
      <c r="D1169" s="59" t="s">
        <v>129</v>
      </c>
      <c r="E1169" s="59">
        <v>0</v>
      </c>
      <c r="F1169" s="59">
        <v>0</v>
      </c>
      <c r="G1169" s="59">
        <v>0</v>
      </c>
      <c r="H1169" s="59">
        <v>0</v>
      </c>
      <c r="I1169" s="59">
        <v>0</v>
      </c>
      <c r="J1169" s="59">
        <v>0</v>
      </c>
      <c r="K1169" s="59">
        <v>0</v>
      </c>
      <c r="L1169" s="59">
        <v>0</v>
      </c>
      <c r="M1169" s="59">
        <v>0</v>
      </c>
      <c r="N1169" s="59">
        <v>0</v>
      </c>
      <c r="O1169" s="59">
        <v>0</v>
      </c>
      <c r="P1169" s="59">
        <v>0</v>
      </c>
      <c r="Q1169" s="59">
        <v>0</v>
      </c>
      <c r="R1169" s="59">
        <v>0</v>
      </c>
      <c r="S1169" s="90"/>
      <c r="T1169" s="90"/>
      <c r="U1169" s="91"/>
      <c r="V1169" s="90"/>
      <c r="W1169" s="90"/>
      <c r="X1169" s="90"/>
    </row>
    <row r="1170" spans="1:24" ht="13.2" x14ac:dyDescent="0.25">
      <c r="A1170" s="59" t="s">
        <v>5083</v>
      </c>
      <c r="B1170" s="59" t="s">
        <v>6528</v>
      </c>
      <c r="C1170" s="59" t="s">
        <v>6537</v>
      </c>
      <c r="D1170" s="59" t="s">
        <v>129</v>
      </c>
      <c r="E1170" s="59">
        <v>0</v>
      </c>
      <c r="F1170" s="59">
        <v>0</v>
      </c>
      <c r="G1170" s="59">
        <v>0</v>
      </c>
      <c r="H1170" s="59">
        <v>0</v>
      </c>
      <c r="I1170" s="59">
        <v>0</v>
      </c>
      <c r="J1170" s="59">
        <v>0</v>
      </c>
      <c r="K1170" s="59">
        <v>0</v>
      </c>
      <c r="L1170" s="59">
        <v>0</v>
      </c>
      <c r="M1170" s="59">
        <v>0</v>
      </c>
      <c r="N1170" s="59">
        <v>0</v>
      </c>
      <c r="O1170" s="59">
        <v>0</v>
      </c>
      <c r="P1170" s="59">
        <v>0</v>
      </c>
      <c r="Q1170" s="59">
        <v>0</v>
      </c>
      <c r="R1170" s="59">
        <v>0</v>
      </c>
      <c r="S1170" s="90"/>
      <c r="T1170" s="90"/>
      <c r="U1170" s="91"/>
      <c r="V1170" s="90"/>
      <c r="W1170" s="90"/>
      <c r="X1170" s="90"/>
    </row>
    <row r="1171" spans="1:24" ht="13.2" x14ac:dyDescent="0.25">
      <c r="A1171" s="59" t="s">
        <v>5084</v>
      </c>
      <c r="B1171" s="59" t="s">
        <v>6528</v>
      </c>
      <c r="C1171" s="59" t="s">
        <v>6538</v>
      </c>
      <c r="D1171" s="59" t="s">
        <v>129</v>
      </c>
      <c r="E1171" s="59">
        <v>0</v>
      </c>
      <c r="F1171" s="59">
        <v>0</v>
      </c>
      <c r="G1171" s="59">
        <v>0</v>
      </c>
      <c r="H1171" s="59">
        <v>0</v>
      </c>
      <c r="I1171" s="59">
        <v>0</v>
      </c>
      <c r="J1171" s="59">
        <v>0</v>
      </c>
      <c r="K1171" s="59">
        <v>0</v>
      </c>
      <c r="L1171" s="59">
        <v>0</v>
      </c>
      <c r="M1171" s="59">
        <v>0</v>
      </c>
      <c r="N1171" s="59">
        <v>0</v>
      </c>
      <c r="O1171" s="59">
        <v>0</v>
      </c>
      <c r="P1171" s="59">
        <v>0</v>
      </c>
      <c r="Q1171" s="59">
        <v>0</v>
      </c>
      <c r="R1171" s="59">
        <v>0</v>
      </c>
      <c r="S1171" s="90"/>
      <c r="T1171" s="90"/>
      <c r="U1171" s="91"/>
      <c r="V1171" s="90"/>
      <c r="W1171" s="90"/>
      <c r="X1171" s="90"/>
    </row>
    <row r="1172" spans="1:24" ht="13.2" x14ac:dyDescent="0.25">
      <c r="A1172" s="59" t="s">
        <v>5085</v>
      </c>
      <c r="B1172" s="59" t="s">
        <v>6528</v>
      </c>
      <c r="C1172" s="59" t="s">
        <v>6539</v>
      </c>
      <c r="D1172" s="59" t="s">
        <v>129</v>
      </c>
      <c r="E1172" s="59">
        <v>0</v>
      </c>
      <c r="F1172" s="59">
        <v>0</v>
      </c>
      <c r="G1172" s="59">
        <v>0</v>
      </c>
      <c r="H1172" s="59">
        <v>0</v>
      </c>
      <c r="I1172" s="59">
        <v>0</v>
      </c>
      <c r="J1172" s="59">
        <v>0</v>
      </c>
      <c r="K1172" s="59">
        <v>0</v>
      </c>
      <c r="L1172" s="59">
        <v>0</v>
      </c>
      <c r="M1172" s="59">
        <v>0</v>
      </c>
      <c r="N1172" s="59">
        <v>0</v>
      </c>
      <c r="O1172" s="59">
        <v>0</v>
      </c>
      <c r="P1172" s="59">
        <v>0</v>
      </c>
      <c r="Q1172" s="59">
        <v>0</v>
      </c>
      <c r="R1172" s="59">
        <v>0</v>
      </c>
      <c r="S1172" s="90"/>
      <c r="T1172" s="90"/>
      <c r="U1172" s="91"/>
      <c r="V1172" s="90"/>
      <c r="W1172" s="90"/>
      <c r="X1172" s="90"/>
    </row>
    <row r="1173" spans="1:24" ht="13.2" x14ac:dyDescent="0.25">
      <c r="A1173" s="59" t="s">
        <v>5086</v>
      </c>
      <c r="B1173" s="59" t="s">
        <v>6528</v>
      </c>
      <c r="C1173" s="59" t="s">
        <v>6540</v>
      </c>
      <c r="D1173" s="59" t="s">
        <v>129</v>
      </c>
      <c r="E1173" s="59">
        <v>0</v>
      </c>
      <c r="F1173" s="59">
        <v>0</v>
      </c>
      <c r="G1173" s="59">
        <v>0</v>
      </c>
      <c r="H1173" s="59">
        <v>0</v>
      </c>
      <c r="I1173" s="59">
        <v>0</v>
      </c>
      <c r="J1173" s="59">
        <v>0</v>
      </c>
      <c r="K1173" s="59">
        <v>0</v>
      </c>
      <c r="L1173" s="59">
        <v>0</v>
      </c>
      <c r="M1173" s="59">
        <v>0</v>
      </c>
      <c r="N1173" s="59">
        <v>0</v>
      </c>
      <c r="O1173" s="59">
        <v>0</v>
      </c>
      <c r="P1173" s="59">
        <v>0</v>
      </c>
      <c r="Q1173" s="59">
        <v>0</v>
      </c>
      <c r="R1173" s="59">
        <v>0</v>
      </c>
      <c r="S1173" s="90"/>
      <c r="T1173" s="90"/>
      <c r="U1173" s="91"/>
      <c r="V1173" s="90"/>
      <c r="W1173" s="90"/>
      <c r="X1173" s="90"/>
    </row>
    <row r="1174" spans="1:24" ht="13.2" x14ac:dyDescent="0.25">
      <c r="A1174" s="59" t="s">
        <v>5087</v>
      </c>
      <c r="B1174" s="59" t="s">
        <v>6528</v>
      </c>
      <c r="C1174" s="59" t="s">
        <v>6541</v>
      </c>
      <c r="D1174" s="59" t="s">
        <v>129</v>
      </c>
      <c r="E1174" s="59">
        <v>0</v>
      </c>
      <c r="F1174" s="59">
        <v>0</v>
      </c>
      <c r="G1174" s="59">
        <v>0</v>
      </c>
      <c r="H1174" s="59">
        <v>0</v>
      </c>
      <c r="I1174" s="59">
        <v>0</v>
      </c>
      <c r="J1174" s="59">
        <v>0</v>
      </c>
      <c r="K1174" s="59">
        <v>0</v>
      </c>
      <c r="L1174" s="59">
        <v>0</v>
      </c>
      <c r="M1174" s="59">
        <v>0</v>
      </c>
      <c r="N1174" s="59">
        <v>0</v>
      </c>
      <c r="O1174" s="59">
        <v>0</v>
      </c>
      <c r="P1174" s="59">
        <v>0</v>
      </c>
      <c r="Q1174" s="59">
        <v>0</v>
      </c>
      <c r="R1174" s="59">
        <v>0</v>
      </c>
      <c r="S1174" s="90"/>
      <c r="T1174" s="90"/>
      <c r="U1174" s="91"/>
      <c r="V1174" s="90"/>
      <c r="W1174" s="90"/>
      <c r="X1174" s="90"/>
    </row>
    <row r="1175" spans="1:24" ht="13.2" x14ac:dyDescent="0.25">
      <c r="A1175" s="59" t="s">
        <v>5088</v>
      </c>
      <c r="B1175" s="59" t="s">
        <v>6528</v>
      </c>
      <c r="C1175" s="59" t="s">
        <v>6542</v>
      </c>
      <c r="D1175" s="59" t="s">
        <v>129</v>
      </c>
      <c r="E1175" s="59">
        <v>0</v>
      </c>
      <c r="F1175" s="59">
        <v>0</v>
      </c>
      <c r="G1175" s="59">
        <v>0</v>
      </c>
      <c r="H1175" s="59">
        <v>0</v>
      </c>
      <c r="I1175" s="59">
        <v>0</v>
      </c>
      <c r="J1175" s="59">
        <v>0</v>
      </c>
      <c r="K1175" s="59">
        <v>0</v>
      </c>
      <c r="L1175" s="59">
        <v>0</v>
      </c>
      <c r="M1175" s="59">
        <v>0</v>
      </c>
      <c r="N1175" s="59">
        <v>0</v>
      </c>
      <c r="O1175" s="59">
        <v>0</v>
      </c>
      <c r="P1175" s="59">
        <v>0</v>
      </c>
      <c r="Q1175" s="59">
        <v>0</v>
      </c>
      <c r="R1175" s="59">
        <v>0</v>
      </c>
      <c r="S1175" s="90"/>
      <c r="T1175" s="90"/>
      <c r="U1175" s="91"/>
      <c r="V1175" s="90"/>
      <c r="W1175" s="90"/>
      <c r="X1175" s="90"/>
    </row>
    <row r="1176" spans="1:24" ht="13.2" x14ac:dyDescent="0.25">
      <c r="A1176" s="59" t="s">
        <v>5089</v>
      </c>
      <c r="B1176" s="59" t="s">
        <v>6528</v>
      </c>
      <c r="C1176" s="59" t="s">
        <v>6543</v>
      </c>
      <c r="D1176" s="59" t="s">
        <v>129</v>
      </c>
      <c r="E1176" s="59">
        <v>20918</v>
      </c>
      <c r="F1176" s="59">
        <v>20918</v>
      </c>
      <c r="G1176" s="59">
        <v>20918</v>
      </c>
      <c r="H1176" s="59">
        <v>20918</v>
      </c>
      <c r="I1176" s="59">
        <v>20918</v>
      </c>
      <c r="J1176" s="59">
        <v>20918</v>
      </c>
      <c r="K1176" s="59">
        <v>20918</v>
      </c>
      <c r="L1176" s="59">
        <v>20918</v>
      </c>
      <c r="M1176" s="59">
        <v>20918</v>
      </c>
      <c r="N1176" s="59">
        <v>20918</v>
      </c>
      <c r="O1176" s="59">
        <v>20918</v>
      </c>
      <c r="P1176" s="59">
        <v>20918</v>
      </c>
      <c r="Q1176" s="59">
        <v>20918</v>
      </c>
      <c r="R1176" s="59">
        <v>20917598</v>
      </c>
      <c r="S1176" s="90"/>
      <c r="T1176" s="90"/>
      <c r="U1176" s="91"/>
      <c r="V1176" s="90"/>
      <c r="W1176" s="90"/>
      <c r="X1176" s="90"/>
    </row>
    <row r="1177" spans="1:24" ht="13.2" x14ac:dyDescent="0.25">
      <c r="A1177" s="59" t="s">
        <v>5090</v>
      </c>
      <c r="B1177" s="59" t="s">
        <v>6528</v>
      </c>
      <c r="C1177" s="59" t="s">
        <v>6544</v>
      </c>
      <c r="D1177" s="59" t="s">
        <v>129</v>
      </c>
      <c r="E1177" s="59">
        <v>539</v>
      </c>
      <c r="F1177" s="59">
        <v>539</v>
      </c>
      <c r="G1177" s="59">
        <v>539</v>
      </c>
      <c r="H1177" s="59">
        <v>539</v>
      </c>
      <c r="I1177" s="59">
        <v>539</v>
      </c>
      <c r="J1177" s="59">
        <v>539</v>
      </c>
      <c r="K1177" s="59">
        <v>539</v>
      </c>
      <c r="L1177" s="59">
        <v>539</v>
      </c>
      <c r="M1177" s="59">
        <v>539</v>
      </c>
      <c r="N1177" s="59">
        <v>539</v>
      </c>
      <c r="O1177" s="59">
        <v>539</v>
      </c>
      <c r="P1177" s="59">
        <v>539</v>
      </c>
      <c r="Q1177" s="59">
        <v>539</v>
      </c>
      <c r="R1177" s="59">
        <v>539295</v>
      </c>
      <c r="S1177" s="90"/>
      <c r="T1177" s="90"/>
      <c r="U1177" s="91"/>
      <c r="V1177" s="90"/>
      <c r="W1177" s="90"/>
      <c r="X1177" s="90"/>
    </row>
    <row r="1178" spans="1:24" ht="13.2" x14ac:dyDescent="0.25">
      <c r="A1178" s="59" t="s">
        <v>5091</v>
      </c>
      <c r="B1178" s="59" t="s">
        <v>6528</v>
      </c>
      <c r="C1178" s="59" t="s">
        <v>6545</v>
      </c>
      <c r="D1178" s="59" t="s">
        <v>129</v>
      </c>
      <c r="E1178" s="59">
        <v>0</v>
      </c>
      <c r="F1178" s="59">
        <v>0</v>
      </c>
      <c r="G1178" s="59">
        <v>0</v>
      </c>
      <c r="H1178" s="59">
        <v>0</v>
      </c>
      <c r="I1178" s="59">
        <v>0</v>
      </c>
      <c r="J1178" s="59">
        <v>0</v>
      </c>
      <c r="K1178" s="59">
        <v>0</v>
      </c>
      <c r="L1178" s="59">
        <v>0</v>
      </c>
      <c r="M1178" s="59">
        <v>0</v>
      </c>
      <c r="N1178" s="59">
        <v>0</v>
      </c>
      <c r="O1178" s="59">
        <v>0</v>
      </c>
      <c r="P1178" s="59">
        <v>0</v>
      </c>
      <c r="Q1178" s="59">
        <v>0</v>
      </c>
      <c r="R1178" s="59">
        <v>0</v>
      </c>
      <c r="S1178" s="90"/>
      <c r="T1178" s="90"/>
      <c r="U1178" s="91"/>
      <c r="V1178" s="90"/>
      <c r="W1178" s="90"/>
      <c r="X1178" s="90"/>
    </row>
    <row r="1179" spans="1:24" ht="13.2" x14ac:dyDescent="0.25">
      <c r="A1179" s="59" t="s">
        <v>5092</v>
      </c>
      <c r="B1179" s="59" t="s">
        <v>6528</v>
      </c>
      <c r="C1179" s="59" t="s">
        <v>6546</v>
      </c>
      <c r="D1179" s="59" t="s">
        <v>129</v>
      </c>
      <c r="E1179" s="59">
        <v>735</v>
      </c>
      <c r="F1179" s="59">
        <v>735</v>
      </c>
      <c r="G1179" s="59">
        <v>735</v>
      </c>
      <c r="H1179" s="59">
        <v>735</v>
      </c>
      <c r="I1179" s="59">
        <v>735</v>
      </c>
      <c r="J1179" s="59">
        <v>735</v>
      </c>
      <c r="K1179" s="59">
        <v>735</v>
      </c>
      <c r="L1179" s="59">
        <v>735</v>
      </c>
      <c r="M1179" s="59">
        <v>735</v>
      </c>
      <c r="N1179" s="59">
        <v>735</v>
      </c>
      <c r="O1179" s="59">
        <v>735</v>
      </c>
      <c r="P1179" s="59">
        <v>735</v>
      </c>
      <c r="Q1179" s="59">
        <v>735</v>
      </c>
      <c r="R1179" s="59">
        <v>735273</v>
      </c>
      <c r="S1179" s="90"/>
      <c r="T1179" s="90"/>
      <c r="U1179" s="91"/>
      <c r="V1179" s="90"/>
      <c r="W1179" s="90"/>
      <c r="X1179" s="90"/>
    </row>
    <row r="1180" spans="1:24" ht="13.2" x14ac:dyDescent="0.25">
      <c r="A1180" s="59" t="s">
        <v>5093</v>
      </c>
      <c r="B1180" s="59" t="s">
        <v>6528</v>
      </c>
      <c r="C1180" s="59" t="s">
        <v>6547</v>
      </c>
      <c r="D1180" s="59" t="s">
        <v>129</v>
      </c>
      <c r="E1180" s="59">
        <v>0</v>
      </c>
      <c r="F1180" s="59">
        <v>0</v>
      </c>
      <c r="G1180" s="59">
        <v>0</v>
      </c>
      <c r="H1180" s="59">
        <v>0</v>
      </c>
      <c r="I1180" s="59">
        <v>0</v>
      </c>
      <c r="J1180" s="59">
        <v>0</v>
      </c>
      <c r="K1180" s="59">
        <v>0</v>
      </c>
      <c r="L1180" s="59">
        <v>0</v>
      </c>
      <c r="M1180" s="59">
        <v>0</v>
      </c>
      <c r="N1180" s="59">
        <v>0</v>
      </c>
      <c r="O1180" s="59">
        <v>0</v>
      </c>
      <c r="P1180" s="59">
        <v>0</v>
      </c>
      <c r="Q1180" s="59">
        <v>0</v>
      </c>
      <c r="R1180" s="59">
        <v>0</v>
      </c>
      <c r="S1180" s="90"/>
      <c r="T1180" s="90"/>
      <c r="U1180" s="91"/>
      <c r="V1180" s="90"/>
      <c r="W1180" s="90"/>
      <c r="X1180" s="90"/>
    </row>
    <row r="1181" spans="1:24" ht="13.2" x14ac:dyDescent="0.25">
      <c r="A1181" s="59" t="s">
        <v>5094</v>
      </c>
      <c r="B1181" s="59" t="s">
        <v>6528</v>
      </c>
      <c r="C1181" s="59" t="s">
        <v>6548</v>
      </c>
      <c r="D1181" s="59" t="s">
        <v>129</v>
      </c>
      <c r="E1181" s="59">
        <v>44528</v>
      </c>
      <c r="F1181" s="59">
        <v>44108</v>
      </c>
      <c r="G1181" s="59">
        <v>44466</v>
      </c>
      <c r="H1181" s="59">
        <v>44620</v>
      </c>
      <c r="I1181" s="59">
        <v>44629</v>
      </c>
      <c r="J1181" s="59">
        <v>46375</v>
      </c>
      <c r="K1181" s="59">
        <v>47124</v>
      </c>
      <c r="L1181" s="59">
        <v>47394</v>
      </c>
      <c r="M1181" s="59">
        <v>47400</v>
      </c>
      <c r="N1181" s="59">
        <v>47401</v>
      </c>
      <c r="O1181" s="59">
        <v>47387</v>
      </c>
      <c r="P1181" s="59">
        <v>47387</v>
      </c>
      <c r="Q1181" s="59">
        <v>48094</v>
      </c>
      <c r="R1181" s="59">
        <v>46216862</v>
      </c>
      <c r="S1181" s="90"/>
      <c r="T1181" s="90"/>
      <c r="U1181" s="91"/>
      <c r="V1181" s="90"/>
      <c r="W1181" s="90"/>
      <c r="X1181" s="90"/>
    </row>
    <row r="1182" spans="1:24" ht="13.2" x14ac:dyDescent="0.25">
      <c r="A1182" s="59" t="s">
        <v>5095</v>
      </c>
      <c r="B1182" s="59" t="s">
        <v>6528</v>
      </c>
      <c r="C1182" s="59" t="s">
        <v>6549</v>
      </c>
      <c r="D1182" s="59" t="s">
        <v>129</v>
      </c>
      <c r="E1182" s="59">
        <v>0</v>
      </c>
      <c r="F1182" s="59">
        <v>0</v>
      </c>
      <c r="G1182" s="59">
        <v>0</v>
      </c>
      <c r="H1182" s="59">
        <v>0</v>
      </c>
      <c r="I1182" s="59">
        <v>0</v>
      </c>
      <c r="J1182" s="59">
        <v>0</v>
      </c>
      <c r="K1182" s="59">
        <v>0</v>
      </c>
      <c r="L1182" s="59">
        <v>0</v>
      </c>
      <c r="M1182" s="59">
        <v>0</v>
      </c>
      <c r="N1182" s="59">
        <v>0</v>
      </c>
      <c r="O1182" s="59">
        <v>0</v>
      </c>
      <c r="P1182" s="59">
        <v>0</v>
      </c>
      <c r="Q1182" s="59">
        <v>0</v>
      </c>
      <c r="R1182" s="59">
        <v>0</v>
      </c>
      <c r="S1182" s="90"/>
      <c r="T1182" s="90"/>
      <c r="U1182" s="91"/>
      <c r="V1182" s="90"/>
      <c r="W1182" s="90"/>
      <c r="X1182" s="90"/>
    </row>
    <row r="1183" spans="1:24" ht="13.2" x14ac:dyDescent="0.25">
      <c r="A1183" s="59" t="s">
        <v>5096</v>
      </c>
      <c r="B1183" s="59" t="s">
        <v>6550</v>
      </c>
      <c r="C1183" s="59" t="s">
        <v>6551</v>
      </c>
      <c r="D1183" s="59" t="s">
        <v>129</v>
      </c>
      <c r="E1183" s="59">
        <v>170</v>
      </c>
      <c r="F1183" s="59">
        <v>170</v>
      </c>
      <c r="G1183" s="59">
        <v>170</v>
      </c>
      <c r="H1183" s="59">
        <v>170</v>
      </c>
      <c r="I1183" s="59">
        <v>170</v>
      </c>
      <c r="J1183" s="59">
        <v>170</v>
      </c>
      <c r="K1183" s="59">
        <v>170</v>
      </c>
      <c r="L1183" s="59">
        <v>170</v>
      </c>
      <c r="M1183" s="59">
        <v>170</v>
      </c>
      <c r="N1183" s="59">
        <v>170</v>
      </c>
      <c r="O1183" s="59">
        <v>170</v>
      </c>
      <c r="P1183" s="59">
        <v>170</v>
      </c>
      <c r="Q1183" s="59">
        <v>170</v>
      </c>
      <c r="R1183" s="59">
        <v>170443</v>
      </c>
      <c r="S1183" s="90"/>
      <c r="T1183" s="90"/>
      <c r="U1183" s="91"/>
      <c r="V1183" s="90"/>
      <c r="W1183" s="90"/>
      <c r="X1183" s="90"/>
    </row>
    <row r="1184" spans="1:24" ht="13.2" x14ac:dyDescent="0.25">
      <c r="A1184" s="59" t="s">
        <v>5097</v>
      </c>
      <c r="B1184" s="59" t="s">
        <v>6550</v>
      </c>
      <c r="C1184" s="59" t="s">
        <v>6552</v>
      </c>
      <c r="D1184" s="59" t="s">
        <v>129</v>
      </c>
      <c r="E1184" s="59">
        <v>0</v>
      </c>
      <c r="F1184" s="59">
        <v>0</v>
      </c>
      <c r="G1184" s="59">
        <v>0</v>
      </c>
      <c r="H1184" s="59">
        <v>0</v>
      </c>
      <c r="I1184" s="59">
        <v>0</v>
      </c>
      <c r="J1184" s="59">
        <v>0</v>
      </c>
      <c r="K1184" s="59">
        <v>0</v>
      </c>
      <c r="L1184" s="59">
        <v>0</v>
      </c>
      <c r="M1184" s="59">
        <v>0</v>
      </c>
      <c r="N1184" s="59">
        <v>0</v>
      </c>
      <c r="O1184" s="59">
        <v>0</v>
      </c>
      <c r="P1184" s="59">
        <v>0</v>
      </c>
      <c r="Q1184" s="59">
        <v>0</v>
      </c>
      <c r="R1184" s="59">
        <v>0</v>
      </c>
      <c r="S1184" s="90"/>
      <c r="T1184" s="90"/>
      <c r="U1184" s="91"/>
      <c r="V1184" s="90"/>
      <c r="W1184" s="90"/>
      <c r="X1184" s="90"/>
    </row>
    <row r="1185" spans="1:24" ht="13.2" x14ac:dyDescent="0.25">
      <c r="A1185" s="59" t="s">
        <v>5098</v>
      </c>
      <c r="B1185" s="59" t="s">
        <v>6550</v>
      </c>
      <c r="C1185" s="59" t="s">
        <v>6553</v>
      </c>
      <c r="D1185" s="59" t="s">
        <v>129</v>
      </c>
      <c r="E1185" s="59">
        <v>14</v>
      </c>
      <c r="F1185" s="59">
        <v>14</v>
      </c>
      <c r="G1185" s="59">
        <v>14</v>
      </c>
      <c r="H1185" s="59">
        <v>14</v>
      </c>
      <c r="I1185" s="59">
        <v>14</v>
      </c>
      <c r="J1185" s="59">
        <v>14</v>
      </c>
      <c r="K1185" s="59">
        <v>14</v>
      </c>
      <c r="L1185" s="59">
        <v>14</v>
      </c>
      <c r="M1185" s="59">
        <v>14</v>
      </c>
      <c r="N1185" s="59">
        <v>14</v>
      </c>
      <c r="O1185" s="59">
        <v>14</v>
      </c>
      <c r="P1185" s="59">
        <v>14</v>
      </c>
      <c r="Q1185" s="59">
        <v>14</v>
      </c>
      <c r="R1185" s="59">
        <v>14333</v>
      </c>
      <c r="S1185" s="90"/>
      <c r="T1185" s="90"/>
      <c r="U1185" s="91"/>
      <c r="V1185" s="90"/>
      <c r="W1185" s="90"/>
      <c r="X1185" s="90"/>
    </row>
    <row r="1186" spans="1:24" ht="13.2" x14ac:dyDescent="0.25">
      <c r="A1186" s="59" t="s">
        <v>5099</v>
      </c>
      <c r="B1186" s="59" t="s">
        <v>6550</v>
      </c>
      <c r="C1186" s="59" t="s">
        <v>6554</v>
      </c>
      <c r="D1186" s="59" t="s">
        <v>129</v>
      </c>
      <c r="E1186" s="59">
        <v>0</v>
      </c>
      <c r="F1186" s="59">
        <v>0</v>
      </c>
      <c r="G1186" s="59">
        <v>0</v>
      </c>
      <c r="H1186" s="59">
        <v>0</v>
      </c>
      <c r="I1186" s="59">
        <v>0</v>
      </c>
      <c r="J1186" s="59">
        <v>0</v>
      </c>
      <c r="K1186" s="59">
        <v>0</v>
      </c>
      <c r="L1186" s="59">
        <v>0</v>
      </c>
      <c r="M1186" s="59">
        <v>0</v>
      </c>
      <c r="N1186" s="59">
        <v>0</v>
      </c>
      <c r="O1186" s="59">
        <v>0</v>
      </c>
      <c r="P1186" s="59">
        <v>0</v>
      </c>
      <c r="Q1186" s="59">
        <v>0</v>
      </c>
      <c r="R1186" s="59">
        <v>0</v>
      </c>
      <c r="S1186" s="90"/>
      <c r="T1186" s="90"/>
      <c r="U1186" s="91"/>
      <c r="V1186" s="90"/>
      <c r="W1186" s="90"/>
      <c r="X1186" s="90"/>
    </row>
    <row r="1187" spans="1:24" ht="13.2" x14ac:dyDescent="0.25">
      <c r="A1187" s="59" t="s">
        <v>5100</v>
      </c>
      <c r="B1187" s="59" t="s">
        <v>6550</v>
      </c>
      <c r="C1187" s="59" t="s">
        <v>6555</v>
      </c>
      <c r="D1187" s="59" t="s">
        <v>129</v>
      </c>
      <c r="E1187" s="59">
        <v>0</v>
      </c>
      <c r="F1187" s="59">
        <v>0</v>
      </c>
      <c r="G1187" s="59">
        <v>0</v>
      </c>
      <c r="H1187" s="59">
        <v>0</v>
      </c>
      <c r="I1187" s="59">
        <v>0</v>
      </c>
      <c r="J1187" s="59">
        <v>0</v>
      </c>
      <c r="K1187" s="59">
        <v>0</v>
      </c>
      <c r="L1187" s="59">
        <v>0</v>
      </c>
      <c r="M1187" s="59">
        <v>0</v>
      </c>
      <c r="N1187" s="59">
        <v>0</v>
      </c>
      <c r="O1187" s="59">
        <v>0</v>
      </c>
      <c r="P1187" s="59">
        <v>0</v>
      </c>
      <c r="Q1187" s="59">
        <v>0</v>
      </c>
      <c r="R1187" s="59">
        <v>0</v>
      </c>
      <c r="S1187" s="90"/>
      <c r="T1187" s="90"/>
      <c r="U1187" s="91"/>
      <c r="V1187" s="90"/>
      <c r="W1187" s="90"/>
      <c r="X1187" s="90"/>
    </row>
    <row r="1188" spans="1:24" ht="13.2" x14ac:dyDescent="0.25">
      <c r="A1188" s="59" t="s">
        <v>5101</v>
      </c>
      <c r="B1188" s="59" t="s">
        <v>6550</v>
      </c>
      <c r="C1188" s="59" t="s">
        <v>6556</v>
      </c>
      <c r="D1188" s="59" t="s">
        <v>129</v>
      </c>
      <c r="E1188" s="59">
        <v>0</v>
      </c>
      <c r="F1188" s="59">
        <v>0</v>
      </c>
      <c r="G1188" s="59">
        <v>0</v>
      </c>
      <c r="H1188" s="59">
        <v>0</v>
      </c>
      <c r="I1188" s="59">
        <v>0</v>
      </c>
      <c r="J1188" s="59">
        <v>0</v>
      </c>
      <c r="K1188" s="59">
        <v>0</v>
      </c>
      <c r="L1188" s="59">
        <v>0</v>
      </c>
      <c r="M1188" s="59">
        <v>0</v>
      </c>
      <c r="N1188" s="59">
        <v>0</v>
      </c>
      <c r="O1188" s="59">
        <v>0</v>
      </c>
      <c r="P1188" s="59">
        <v>0</v>
      </c>
      <c r="Q1188" s="59">
        <v>0</v>
      </c>
      <c r="R1188" s="59">
        <v>0</v>
      </c>
      <c r="S1188" s="90"/>
      <c r="T1188" s="90"/>
      <c r="U1188" s="91"/>
      <c r="V1188" s="90"/>
      <c r="W1188" s="90"/>
      <c r="X1188" s="90"/>
    </row>
    <row r="1189" spans="1:24" ht="13.2" x14ac:dyDescent="0.25">
      <c r="A1189" s="59" t="s">
        <v>5102</v>
      </c>
      <c r="B1189" s="59" t="s">
        <v>6550</v>
      </c>
      <c r="C1189" s="59" t="s">
        <v>6557</v>
      </c>
      <c r="D1189" s="59" t="s">
        <v>129</v>
      </c>
      <c r="E1189" s="59">
        <v>0</v>
      </c>
      <c r="F1189" s="59">
        <v>0</v>
      </c>
      <c r="G1189" s="59">
        <v>0</v>
      </c>
      <c r="H1189" s="59">
        <v>0</v>
      </c>
      <c r="I1189" s="59">
        <v>0</v>
      </c>
      <c r="J1189" s="59">
        <v>0</v>
      </c>
      <c r="K1189" s="59">
        <v>0</v>
      </c>
      <c r="L1189" s="59">
        <v>0</v>
      </c>
      <c r="M1189" s="59">
        <v>0</v>
      </c>
      <c r="N1189" s="59">
        <v>0</v>
      </c>
      <c r="O1189" s="59">
        <v>0</v>
      </c>
      <c r="P1189" s="59">
        <v>0</v>
      </c>
      <c r="Q1189" s="59">
        <v>0</v>
      </c>
      <c r="R1189" s="59">
        <v>0</v>
      </c>
      <c r="S1189" s="90"/>
      <c r="T1189" s="90"/>
      <c r="U1189" s="91"/>
      <c r="V1189" s="90"/>
      <c r="W1189" s="90"/>
      <c r="X1189" s="90"/>
    </row>
    <row r="1190" spans="1:24" ht="13.2" x14ac:dyDescent="0.25">
      <c r="A1190" s="59" t="s">
        <v>5103</v>
      </c>
      <c r="B1190" s="59" t="s">
        <v>6550</v>
      </c>
      <c r="C1190" s="59" t="s">
        <v>6558</v>
      </c>
      <c r="D1190" s="59" t="s">
        <v>129</v>
      </c>
      <c r="E1190" s="59">
        <v>0</v>
      </c>
      <c r="F1190" s="59">
        <v>0</v>
      </c>
      <c r="G1190" s="59">
        <v>0</v>
      </c>
      <c r="H1190" s="59">
        <v>0</v>
      </c>
      <c r="I1190" s="59">
        <v>0</v>
      </c>
      <c r="J1190" s="59">
        <v>0</v>
      </c>
      <c r="K1190" s="59">
        <v>0</v>
      </c>
      <c r="L1190" s="59">
        <v>0</v>
      </c>
      <c r="M1190" s="59">
        <v>0</v>
      </c>
      <c r="N1190" s="59">
        <v>0</v>
      </c>
      <c r="O1190" s="59">
        <v>0</v>
      </c>
      <c r="P1190" s="59">
        <v>0</v>
      </c>
      <c r="Q1190" s="59">
        <v>0</v>
      </c>
      <c r="R1190" s="59">
        <v>0</v>
      </c>
      <c r="S1190" s="90"/>
      <c r="T1190" s="90"/>
      <c r="U1190" s="91"/>
      <c r="V1190" s="90"/>
      <c r="W1190" s="90"/>
      <c r="X1190" s="90"/>
    </row>
    <row r="1191" spans="1:24" ht="13.2" x14ac:dyDescent="0.25">
      <c r="A1191" s="59" t="s">
        <v>5104</v>
      </c>
      <c r="B1191" s="59" t="s">
        <v>6559</v>
      </c>
      <c r="C1191" s="59" t="s">
        <v>6560</v>
      </c>
      <c r="D1191" s="59" t="s">
        <v>129</v>
      </c>
      <c r="E1191" s="59">
        <v>0</v>
      </c>
      <c r="F1191" s="59">
        <v>0</v>
      </c>
      <c r="G1191" s="59">
        <v>0</v>
      </c>
      <c r="H1191" s="59">
        <v>0</v>
      </c>
      <c r="I1191" s="59">
        <v>0</v>
      </c>
      <c r="J1191" s="59">
        <v>0</v>
      </c>
      <c r="K1191" s="59">
        <v>0</v>
      </c>
      <c r="L1191" s="59">
        <v>0</v>
      </c>
      <c r="M1191" s="59">
        <v>0</v>
      </c>
      <c r="N1191" s="59">
        <v>0</v>
      </c>
      <c r="O1191" s="59">
        <v>0</v>
      </c>
      <c r="P1191" s="59">
        <v>0</v>
      </c>
      <c r="Q1191" s="59">
        <v>0</v>
      </c>
      <c r="R1191" s="59">
        <v>0</v>
      </c>
      <c r="S1191" s="90"/>
      <c r="T1191" s="90"/>
      <c r="U1191" s="91"/>
      <c r="V1191" s="90"/>
      <c r="W1191" s="90"/>
      <c r="X1191" s="90"/>
    </row>
    <row r="1192" spans="1:24" ht="13.2" x14ac:dyDescent="0.25">
      <c r="A1192" s="59" t="s">
        <v>5105</v>
      </c>
      <c r="B1192" s="59" t="s">
        <v>6559</v>
      </c>
      <c r="C1192" s="59" t="s">
        <v>6561</v>
      </c>
      <c r="D1192" s="59" t="s">
        <v>129</v>
      </c>
      <c r="E1192" s="59">
        <v>0</v>
      </c>
      <c r="F1192" s="59">
        <v>0</v>
      </c>
      <c r="G1192" s="59">
        <v>0</v>
      </c>
      <c r="H1192" s="59">
        <v>0</v>
      </c>
      <c r="I1192" s="59">
        <v>0</v>
      </c>
      <c r="J1192" s="59">
        <v>0</v>
      </c>
      <c r="K1192" s="59">
        <v>0</v>
      </c>
      <c r="L1192" s="59">
        <v>0</v>
      </c>
      <c r="M1192" s="59">
        <v>0</v>
      </c>
      <c r="N1192" s="59">
        <v>0</v>
      </c>
      <c r="O1192" s="59">
        <v>0</v>
      </c>
      <c r="P1192" s="59">
        <v>0</v>
      </c>
      <c r="Q1192" s="59">
        <v>0</v>
      </c>
      <c r="R1192" s="59">
        <v>0</v>
      </c>
      <c r="S1192" s="90"/>
      <c r="T1192" s="90"/>
      <c r="U1192" s="91"/>
      <c r="V1192" s="90"/>
      <c r="W1192" s="90"/>
      <c r="X1192" s="90"/>
    </row>
    <row r="1193" spans="1:24" ht="13.2" x14ac:dyDescent="0.25">
      <c r="A1193" s="59" t="s">
        <v>5106</v>
      </c>
      <c r="B1193" s="59" t="s">
        <v>6559</v>
      </c>
      <c r="C1193" s="59" t="s">
        <v>6562</v>
      </c>
      <c r="D1193" s="59" t="s">
        <v>129</v>
      </c>
      <c r="E1193" s="59">
        <v>0</v>
      </c>
      <c r="F1193" s="59">
        <v>0</v>
      </c>
      <c r="G1193" s="59">
        <v>0</v>
      </c>
      <c r="H1193" s="59">
        <v>0</v>
      </c>
      <c r="I1193" s="59">
        <v>0</v>
      </c>
      <c r="J1193" s="59">
        <v>0</v>
      </c>
      <c r="K1193" s="59">
        <v>0</v>
      </c>
      <c r="L1193" s="59">
        <v>0</v>
      </c>
      <c r="M1193" s="59">
        <v>0</v>
      </c>
      <c r="N1193" s="59">
        <v>0</v>
      </c>
      <c r="O1193" s="59">
        <v>0</v>
      </c>
      <c r="P1193" s="59">
        <v>0</v>
      </c>
      <c r="Q1193" s="59">
        <v>0</v>
      </c>
      <c r="R1193" s="59">
        <v>0</v>
      </c>
      <c r="S1193" s="90"/>
      <c r="T1193" s="90"/>
      <c r="U1193" s="91"/>
      <c r="V1193" s="90"/>
      <c r="W1193" s="90"/>
      <c r="X1193" s="90"/>
    </row>
    <row r="1194" spans="1:24" ht="13.2" x14ac:dyDescent="0.25">
      <c r="A1194" s="59" t="s">
        <v>5107</v>
      </c>
      <c r="B1194" s="59" t="s">
        <v>6563</v>
      </c>
      <c r="C1194" s="59" t="s">
        <v>6564</v>
      </c>
      <c r="D1194" s="59" t="s">
        <v>129</v>
      </c>
      <c r="E1194" s="59">
        <v>105</v>
      </c>
      <c r="F1194" s="59">
        <v>105</v>
      </c>
      <c r="G1194" s="59">
        <v>105</v>
      </c>
      <c r="H1194" s="59">
        <v>105</v>
      </c>
      <c r="I1194" s="59">
        <v>105</v>
      </c>
      <c r="J1194" s="59">
        <v>105</v>
      </c>
      <c r="K1194" s="59">
        <v>105</v>
      </c>
      <c r="L1194" s="59">
        <v>0</v>
      </c>
      <c r="M1194" s="59">
        <v>0</v>
      </c>
      <c r="N1194" s="59">
        <v>0</v>
      </c>
      <c r="O1194" s="59">
        <v>0</v>
      </c>
      <c r="P1194" s="59">
        <v>0</v>
      </c>
      <c r="Q1194" s="59">
        <v>0</v>
      </c>
      <c r="R1194" s="59">
        <v>56875</v>
      </c>
      <c r="S1194" s="90"/>
      <c r="T1194" s="90"/>
      <c r="U1194" s="91"/>
      <c r="V1194" s="90"/>
      <c r="W1194" s="90"/>
      <c r="X1194" s="90"/>
    </row>
    <row r="1195" spans="1:24" ht="13.2" x14ac:dyDescent="0.25">
      <c r="A1195" s="59" t="s">
        <v>5108</v>
      </c>
      <c r="B1195" s="59" t="s">
        <v>6563</v>
      </c>
      <c r="C1195" s="59" t="s">
        <v>6565</v>
      </c>
      <c r="D1195" s="59" t="s">
        <v>129</v>
      </c>
      <c r="E1195" s="59">
        <v>0</v>
      </c>
      <c r="F1195" s="59">
        <v>0</v>
      </c>
      <c r="G1195" s="59">
        <v>0</v>
      </c>
      <c r="H1195" s="59">
        <v>0</v>
      </c>
      <c r="I1195" s="59">
        <v>0</v>
      </c>
      <c r="J1195" s="59">
        <v>0</v>
      </c>
      <c r="K1195" s="59">
        <v>0</v>
      </c>
      <c r="L1195" s="59">
        <v>0</v>
      </c>
      <c r="M1195" s="59">
        <v>0</v>
      </c>
      <c r="N1195" s="59">
        <v>0</v>
      </c>
      <c r="O1195" s="59">
        <v>0</v>
      </c>
      <c r="P1195" s="59">
        <v>0</v>
      </c>
      <c r="Q1195" s="59">
        <v>0</v>
      </c>
      <c r="R1195" s="59">
        <v>0</v>
      </c>
      <c r="S1195" s="90"/>
      <c r="T1195" s="90"/>
      <c r="U1195" s="91"/>
      <c r="V1195" s="90"/>
      <c r="W1195" s="90"/>
      <c r="X1195" s="90"/>
    </row>
    <row r="1196" spans="1:24" ht="13.2" x14ac:dyDescent="0.25">
      <c r="A1196" s="59" t="s">
        <v>5109</v>
      </c>
      <c r="B1196" s="59" t="s">
        <v>6563</v>
      </c>
      <c r="C1196" s="59" t="s">
        <v>6566</v>
      </c>
      <c r="D1196" s="59" t="s">
        <v>129</v>
      </c>
      <c r="E1196" s="59">
        <v>471</v>
      </c>
      <c r="F1196" s="59">
        <v>471</v>
      </c>
      <c r="G1196" s="59">
        <v>471</v>
      </c>
      <c r="H1196" s="59">
        <v>471</v>
      </c>
      <c r="I1196" s="59">
        <v>471</v>
      </c>
      <c r="J1196" s="59">
        <v>471</v>
      </c>
      <c r="K1196" s="59">
        <v>471</v>
      </c>
      <c r="L1196" s="59">
        <v>471</v>
      </c>
      <c r="M1196" s="59">
        <v>471</v>
      </c>
      <c r="N1196" s="59">
        <v>471</v>
      </c>
      <c r="O1196" s="59">
        <v>471</v>
      </c>
      <c r="P1196" s="59">
        <v>471</v>
      </c>
      <c r="Q1196" s="59">
        <v>471</v>
      </c>
      <c r="R1196" s="59">
        <v>470534</v>
      </c>
      <c r="S1196" s="90"/>
      <c r="T1196" s="90"/>
      <c r="U1196" s="91"/>
      <c r="V1196" s="90"/>
      <c r="W1196" s="90"/>
      <c r="X1196" s="90"/>
    </row>
    <row r="1197" spans="1:24" ht="13.2" x14ac:dyDescent="0.25">
      <c r="A1197" s="59" t="s">
        <v>5110</v>
      </c>
      <c r="B1197" s="59" t="s">
        <v>6563</v>
      </c>
      <c r="C1197" s="59" t="s">
        <v>6567</v>
      </c>
      <c r="D1197" s="59" t="s">
        <v>129</v>
      </c>
      <c r="E1197" s="59">
        <v>0</v>
      </c>
      <c r="F1197" s="59">
        <v>0</v>
      </c>
      <c r="G1197" s="59">
        <v>0</v>
      </c>
      <c r="H1197" s="59">
        <v>0</v>
      </c>
      <c r="I1197" s="59">
        <v>0</v>
      </c>
      <c r="J1197" s="59">
        <v>0</v>
      </c>
      <c r="K1197" s="59">
        <v>0</v>
      </c>
      <c r="L1197" s="59">
        <v>0</v>
      </c>
      <c r="M1197" s="59">
        <v>0</v>
      </c>
      <c r="N1197" s="59">
        <v>0</v>
      </c>
      <c r="O1197" s="59">
        <v>0</v>
      </c>
      <c r="P1197" s="59">
        <v>0</v>
      </c>
      <c r="Q1197" s="59">
        <v>0</v>
      </c>
      <c r="R1197" s="59">
        <v>0</v>
      </c>
      <c r="S1197" s="90"/>
      <c r="T1197" s="90"/>
      <c r="U1197" s="91"/>
      <c r="V1197" s="90"/>
      <c r="W1197" s="90"/>
      <c r="X1197" s="90"/>
    </row>
    <row r="1198" spans="1:24" ht="13.2" x14ac:dyDescent="0.25">
      <c r="A1198" s="59" t="s">
        <v>5111</v>
      </c>
      <c r="B1198" s="59" t="s">
        <v>6563</v>
      </c>
      <c r="C1198" s="59" t="s">
        <v>6568</v>
      </c>
      <c r="D1198" s="59" t="s">
        <v>129</v>
      </c>
      <c r="E1198" s="59">
        <v>0</v>
      </c>
      <c r="F1198" s="59">
        <v>0</v>
      </c>
      <c r="G1198" s="59">
        <v>0</v>
      </c>
      <c r="H1198" s="59">
        <v>0</v>
      </c>
      <c r="I1198" s="59">
        <v>0</v>
      </c>
      <c r="J1198" s="59">
        <v>0</v>
      </c>
      <c r="K1198" s="59">
        <v>0</v>
      </c>
      <c r="L1198" s="59">
        <v>0</v>
      </c>
      <c r="M1198" s="59">
        <v>0</v>
      </c>
      <c r="N1198" s="59">
        <v>0</v>
      </c>
      <c r="O1198" s="59">
        <v>0</v>
      </c>
      <c r="P1198" s="59">
        <v>0</v>
      </c>
      <c r="Q1198" s="59">
        <v>0</v>
      </c>
      <c r="R1198" s="59">
        <v>0</v>
      </c>
      <c r="S1198" s="90"/>
      <c r="T1198" s="90"/>
      <c r="U1198" s="91"/>
      <c r="V1198" s="90"/>
      <c r="W1198" s="90"/>
      <c r="X1198" s="90"/>
    </row>
    <row r="1199" spans="1:24" ht="13.2" x14ac:dyDescent="0.25">
      <c r="A1199" s="59" t="s">
        <v>5112</v>
      </c>
      <c r="B1199" s="59" t="s">
        <v>6563</v>
      </c>
      <c r="C1199" s="59" t="s">
        <v>6569</v>
      </c>
      <c r="D1199" s="59" t="s">
        <v>129</v>
      </c>
      <c r="E1199" s="59">
        <v>0</v>
      </c>
      <c r="F1199" s="59">
        <v>0</v>
      </c>
      <c r="G1199" s="59">
        <v>0</v>
      </c>
      <c r="H1199" s="59">
        <v>0</v>
      </c>
      <c r="I1199" s="59">
        <v>0</v>
      </c>
      <c r="J1199" s="59">
        <v>0</v>
      </c>
      <c r="K1199" s="59">
        <v>0</v>
      </c>
      <c r="L1199" s="59">
        <v>0</v>
      </c>
      <c r="M1199" s="59">
        <v>0</v>
      </c>
      <c r="N1199" s="59">
        <v>0</v>
      </c>
      <c r="O1199" s="59">
        <v>0</v>
      </c>
      <c r="P1199" s="59">
        <v>0</v>
      </c>
      <c r="Q1199" s="59">
        <v>0</v>
      </c>
      <c r="R1199" s="59">
        <v>0</v>
      </c>
      <c r="S1199" s="90"/>
      <c r="T1199" s="90"/>
      <c r="U1199" s="91"/>
      <c r="V1199" s="90"/>
      <c r="W1199" s="90"/>
      <c r="X1199" s="90"/>
    </row>
    <row r="1200" spans="1:24" ht="13.2" x14ac:dyDescent="0.25">
      <c r="A1200" s="59" t="s">
        <v>5113</v>
      </c>
      <c r="B1200" s="59" t="s">
        <v>6563</v>
      </c>
      <c r="C1200" s="59" t="s">
        <v>6570</v>
      </c>
      <c r="D1200" s="59" t="s">
        <v>129</v>
      </c>
      <c r="E1200" s="59">
        <v>3</v>
      </c>
      <c r="F1200" s="59">
        <v>3</v>
      </c>
      <c r="G1200" s="59">
        <v>3</v>
      </c>
      <c r="H1200" s="59">
        <v>3</v>
      </c>
      <c r="I1200" s="59">
        <v>3</v>
      </c>
      <c r="J1200" s="59">
        <v>3</v>
      </c>
      <c r="K1200" s="59">
        <v>3</v>
      </c>
      <c r="L1200" s="59">
        <v>3</v>
      </c>
      <c r="M1200" s="59">
        <v>3</v>
      </c>
      <c r="N1200" s="59">
        <v>3</v>
      </c>
      <c r="O1200" s="59">
        <v>3</v>
      </c>
      <c r="P1200" s="59">
        <v>3</v>
      </c>
      <c r="Q1200" s="59">
        <v>3</v>
      </c>
      <c r="R1200" s="59">
        <v>2891</v>
      </c>
      <c r="S1200" s="90"/>
      <c r="T1200" s="90"/>
      <c r="U1200" s="91"/>
      <c r="V1200" s="90"/>
      <c r="W1200" s="90"/>
      <c r="X1200" s="90"/>
    </row>
    <row r="1201" spans="1:24" ht="13.2" x14ac:dyDescent="0.25">
      <c r="A1201" s="59" t="s">
        <v>5114</v>
      </c>
      <c r="B1201" s="59" t="s">
        <v>6563</v>
      </c>
      <c r="C1201" s="59" t="s">
        <v>6571</v>
      </c>
      <c r="D1201" s="59" t="s">
        <v>129</v>
      </c>
      <c r="E1201" s="59">
        <v>0</v>
      </c>
      <c r="F1201" s="59">
        <v>0</v>
      </c>
      <c r="G1201" s="59">
        <v>0</v>
      </c>
      <c r="H1201" s="59">
        <v>0</v>
      </c>
      <c r="I1201" s="59">
        <v>0</v>
      </c>
      <c r="J1201" s="59">
        <v>0</v>
      </c>
      <c r="K1201" s="59">
        <v>0</v>
      </c>
      <c r="L1201" s="59">
        <v>0</v>
      </c>
      <c r="M1201" s="59">
        <v>0</v>
      </c>
      <c r="N1201" s="59">
        <v>0</v>
      </c>
      <c r="O1201" s="59">
        <v>0</v>
      </c>
      <c r="P1201" s="59">
        <v>0</v>
      </c>
      <c r="Q1201" s="59">
        <v>0</v>
      </c>
      <c r="R1201" s="59">
        <v>0</v>
      </c>
      <c r="S1201" s="90"/>
      <c r="T1201" s="90"/>
      <c r="U1201" s="91"/>
      <c r="V1201" s="90"/>
      <c r="W1201" s="90"/>
      <c r="X1201" s="90"/>
    </row>
    <row r="1202" spans="1:24" ht="13.2" x14ac:dyDescent="0.25">
      <c r="A1202" s="59" t="s">
        <v>5115</v>
      </c>
      <c r="B1202" s="59" t="s">
        <v>6563</v>
      </c>
      <c r="C1202" s="59" t="s">
        <v>6572</v>
      </c>
      <c r="D1202" s="59" t="s">
        <v>129</v>
      </c>
      <c r="E1202" s="59">
        <v>0</v>
      </c>
      <c r="F1202" s="59">
        <v>0</v>
      </c>
      <c r="G1202" s="59">
        <v>0</v>
      </c>
      <c r="H1202" s="59">
        <v>0</v>
      </c>
      <c r="I1202" s="59">
        <v>0</v>
      </c>
      <c r="J1202" s="59">
        <v>0</v>
      </c>
      <c r="K1202" s="59">
        <v>0</v>
      </c>
      <c r="L1202" s="59">
        <v>0</v>
      </c>
      <c r="M1202" s="59">
        <v>0</v>
      </c>
      <c r="N1202" s="59">
        <v>0</v>
      </c>
      <c r="O1202" s="59">
        <v>0</v>
      </c>
      <c r="P1202" s="59">
        <v>0</v>
      </c>
      <c r="Q1202" s="59">
        <v>0</v>
      </c>
      <c r="R1202" s="59">
        <v>0</v>
      </c>
      <c r="S1202" s="90"/>
      <c r="T1202" s="90"/>
      <c r="U1202" s="91"/>
      <c r="V1202" s="90"/>
      <c r="W1202" s="90"/>
      <c r="X1202" s="90"/>
    </row>
    <row r="1203" spans="1:24" ht="13.2" x14ac:dyDescent="0.25">
      <c r="A1203" s="59" t="s">
        <v>5116</v>
      </c>
      <c r="B1203" s="59" t="s">
        <v>6563</v>
      </c>
      <c r="C1203" s="59" t="s">
        <v>6573</v>
      </c>
      <c r="D1203" s="59" t="s">
        <v>129</v>
      </c>
      <c r="E1203" s="59">
        <v>7</v>
      </c>
      <c r="F1203" s="59">
        <v>7</v>
      </c>
      <c r="G1203" s="59">
        <v>7</v>
      </c>
      <c r="H1203" s="59">
        <v>7</v>
      </c>
      <c r="I1203" s="59">
        <v>7</v>
      </c>
      <c r="J1203" s="59">
        <v>7</v>
      </c>
      <c r="K1203" s="59">
        <v>7</v>
      </c>
      <c r="L1203" s="59">
        <v>7</v>
      </c>
      <c r="M1203" s="59">
        <v>7</v>
      </c>
      <c r="N1203" s="59">
        <v>7</v>
      </c>
      <c r="O1203" s="59">
        <v>7</v>
      </c>
      <c r="P1203" s="59">
        <v>7</v>
      </c>
      <c r="Q1203" s="59">
        <v>7</v>
      </c>
      <c r="R1203" s="59">
        <v>6824</v>
      </c>
      <c r="S1203" s="90"/>
      <c r="T1203" s="90"/>
      <c r="U1203" s="91"/>
      <c r="V1203" s="90"/>
      <c r="W1203" s="90"/>
      <c r="X1203" s="90"/>
    </row>
    <row r="1204" spans="1:24" ht="13.2" x14ac:dyDescent="0.25">
      <c r="A1204" s="59" t="s">
        <v>5117</v>
      </c>
      <c r="B1204" s="59" t="s">
        <v>6563</v>
      </c>
      <c r="C1204" s="59" t="s">
        <v>6574</v>
      </c>
      <c r="D1204" s="59" t="s">
        <v>129</v>
      </c>
      <c r="E1204" s="59">
        <v>0</v>
      </c>
      <c r="F1204" s="59">
        <v>0</v>
      </c>
      <c r="G1204" s="59">
        <v>0</v>
      </c>
      <c r="H1204" s="59">
        <v>0</v>
      </c>
      <c r="I1204" s="59">
        <v>0</v>
      </c>
      <c r="J1204" s="59">
        <v>0</v>
      </c>
      <c r="K1204" s="59">
        <v>0</v>
      </c>
      <c r="L1204" s="59">
        <v>105</v>
      </c>
      <c r="M1204" s="59">
        <v>105</v>
      </c>
      <c r="N1204" s="59">
        <v>105</v>
      </c>
      <c r="O1204" s="59">
        <v>105</v>
      </c>
      <c r="P1204" s="59">
        <v>105</v>
      </c>
      <c r="Q1204" s="59">
        <v>105</v>
      </c>
      <c r="R1204" s="59">
        <v>48125</v>
      </c>
      <c r="S1204" s="90"/>
      <c r="T1204" s="90"/>
      <c r="U1204" s="91"/>
      <c r="V1204" s="90"/>
      <c r="W1204" s="90"/>
      <c r="X1204" s="90"/>
    </row>
    <row r="1205" spans="1:24" ht="13.2" x14ac:dyDescent="0.25">
      <c r="A1205" s="59" t="s">
        <v>5118</v>
      </c>
      <c r="B1205" s="59" t="s">
        <v>6563</v>
      </c>
      <c r="C1205" s="59" t="s">
        <v>6575</v>
      </c>
      <c r="D1205" s="59" t="s">
        <v>129</v>
      </c>
      <c r="E1205" s="59">
        <v>0</v>
      </c>
      <c r="F1205" s="59">
        <v>0</v>
      </c>
      <c r="G1205" s="59">
        <v>0</v>
      </c>
      <c r="H1205" s="59">
        <v>0</v>
      </c>
      <c r="I1205" s="59">
        <v>0</v>
      </c>
      <c r="J1205" s="59">
        <v>0</v>
      </c>
      <c r="K1205" s="59">
        <v>0</v>
      </c>
      <c r="L1205" s="59">
        <v>0</v>
      </c>
      <c r="M1205" s="59">
        <v>0</v>
      </c>
      <c r="N1205" s="59">
        <v>0</v>
      </c>
      <c r="O1205" s="59">
        <v>0</v>
      </c>
      <c r="P1205" s="59">
        <v>0</v>
      </c>
      <c r="Q1205" s="59">
        <v>0</v>
      </c>
      <c r="R1205" s="59">
        <v>0</v>
      </c>
      <c r="S1205" s="90"/>
      <c r="T1205" s="90"/>
      <c r="U1205" s="91"/>
      <c r="V1205" s="90"/>
      <c r="W1205" s="90"/>
      <c r="X1205" s="90"/>
    </row>
    <row r="1206" spans="1:24" ht="13.2" x14ac:dyDescent="0.25">
      <c r="A1206" s="59" t="s">
        <v>5119</v>
      </c>
      <c r="B1206" s="59" t="s">
        <v>6563</v>
      </c>
      <c r="C1206" s="59" t="s">
        <v>6576</v>
      </c>
      <c r="D1206" s="59" t="s">
        <v>129</v>
      </c>
      <c r="E1206" s="59">
        <v>25</v>
      </c>
      <c r="F1206" s="59">
        <v>25</v>
      </c>
      <c r="G1206" s="59">
        <v>25</v>
      </c>
      <c r="H1206" s="59">
        <v>25</v>
      </c>
      <c r="I1206" s="59">
        <v>25</v>
      </c>
      <c r="J1206" s="59">
        <v>25</v>
      </c>
      <c r="K1206" s="59">
        <v>25</v>
      </c>
      <c r="L1206" s="59">
        <v>0</v>
      </c>
      <c r="M1206" s="59">
        <v>0</v>
      </c>
      <c r="N1206" s="59">
        <v>0</v>
      </c>
      <c r="O1206" s="59">
        <v>0</v>
      </c>
      <c r="P1206" s="59">
        <v>0</v>
      </c>
      <c r="Q1206" s="59">
        <v>0</v>
      </c>
      <c r="R1206" s="59">
        <v>13631</v>
      </c>
      <c r="S1206" s="90"/>
      <c r="T1206" s="90"/>
      <c r="U1206" s="91"/>
      <c r="V1206" s="90"/>
      <c r="W1206" s="90"/>
      <c r="X1206" s="90"/>
    </row>
    <row r="1207" spans="1:24" ht="13.2" x14ac:dyDescent="0.25">
      <c r="A1207" s="59" t="s">
        <v>5120</v>
      </c>
      <c r="B1207" s="59" t="s">
        <v>6563</v>
      </c>
      <c r="C1207" s="59" t="s">
        <v>6577</v>
      </c>
      <c r="D1207" s="59" t="s">
        <v>129</v>
      </c>
      <c r="E1207" s="59">
        <v>0</v>
      </c>
      <c r="F1207" s="59">
        <v>0</v>
      </c>
      <c r="G1207" s="59">
        <v>0</v>
      </c>
      <c r="H1207" s="59">
        <v>0</v>
      </c>
      <c r="I1207" s="59">
        <v>0</v>
      </c>
      <c r="J1207" s="59">
        <v>0</v>
      </c>
      <c r="K1207" s="59">
        <v>0</v>
      </c>
      <c r="L1207" s="59">
        <v>0</v>
      </c>
      <c r="M1207" s="59">
        <v>0</v>
      </c>
      <c r="N1207" s="59">
        <v>0</v>
      </c>
      <c r="O1207" s="59">
        <v>0</v>
      </c>
      <c r="P1207" s="59">
        <v>0</v>
      </c>
      <c r="Q1207" s="59">
        <v>0</v>
      </c>
      <c r="R1207" s="59">
        <v>0</v>
      </c>
      <c r="S1207" s="90"/>
      <c r="T1207" s="90"/>
      <c r="U1207" s="91"/>
      <c r="V1207" s="90"/>
      <c r="W1207" s="90"/>
      <c r="X1207" s="90"/>
    </row>
    <row r="1208" spans="1:24" ht="13.2" x14ac:dyDescent="0.25">
      <c r="A1208" s="59" t="s">
        <v>5121</v>
      </c>
      <c r="B1208" s="59" t="s">
        <v>6563</v>
      </c>
      <c r="C1208" s="59" t="s">
        <v>6578</v>
      </c>
      <c r="D1208" s="59" t="s">
        <v>129</v>
      </c>
      <c r="E1208" s="59">
        <v>46</v>
      </c>
      <c r="F1208" s="59">
        <v>46</v>
      </c>
      <c r="G1208" s="59">
        <v>46</v>
      </c>
      <c r="H1208" s="59">
        <v>46</v>
      </c>
      <c r="I1208" s="59">
        <v>46</v>
      </c>
      <c r="J1208" s="59">
        <v>46</v>
      </c>
      <c r="K1208" s="59">
        <v>46</v>
      </c>
      <c r="L1208" s="59">
        <v>46</v>
      </c>
      <c r="M1208" s="59">
        <v>46</v>
      </c>
      <c r="N1208" s="59">
        <v>46</v>
      </c>
      <c r="O1208" s="59">
        <v>46</v>
      </c>
      <c r="P1208" s="59">
        <v>46</v>
      </c>
      <c r="Q1208" s="59">
        <v>46</v>
      </c>
      <c r="R1208" s="59">
        <v>45505</v>
      </c>
      <c r="S1208" s="90"/>
      <c r="T1208" s="90"/>
      <c r="U1208" s="91"/>
      <c r="V1208" s="90"/>
      <c r="W1208" s="90"/>
      <c r="X1208" s="90"/>
    </row>
    <row r="1209" spans="1:24" ht="13.2" x14ac:dyDescent="0.25">
      <c r="A1209" s="59" t="s">
        <v>5122</v>
      </c>
      <c r="B1209" s="59" t="s">
        <v>6563</v>
      </c>
      <c r="C1209" s="59" t="s">
        <v>6579</v>
      </c>
      <c r="D1209" s="59" t="s">
        <v>129</v>
      </c>
      <c r="E1209" s="59">
        <v>0</v>
      </c>
      <c r="F1209" s="59">
        <v>0</v>
      </c>
      <c r="G1209" s="59">
        <v>0</v>
      </c>
      <c r="H1209" s="59">
        <v>0</v>
      </c>
      <c r="I1209" s="59">
        <v>0</v>
      </c>
      <c r="J1209" s="59">
        <v>0</v>
      </c>
      <c r="K1209" s="59">
        <v>0</v>
      </c>
      <c r="L1209" s="59">
        <v>0</v>
      </c>
      <c r="M1209" s="59">
        <v>0</v>
      </c>
      <c r="N1209" s="59">
        <v>0</v>
      </c>
      <c r="O1209" s="59">
        <v>0</v>
      </c>
      <c r="P1209" s="59">
        <v>0</v>
      </c>
      <c r="Q1209" s="59">
        <v>0</v>
      </c>
      <c r="R1209" s="59">
        <v>0</v>
      </c>
      <c r="S1209" s="90"/>
      <c r="T1209" s="90"/>
      <c r="U1209" s="91"/>
      <c r="V1209" s="90"/>
      <c r="W1209" s="90"/>
      <c r="X1209" s="90"/>
    </row>
    <row r="1210" spans="1:24" ht="13.2" x14ac:dyDescent="0.25">
      <c r="A1210" s="59" t="s">
        <v>5123</v>
      </c>
      <c r="B1210" s="59" t="s">
        <v>6563</v>
      </c>
      <c r="C1210" s="59" t="s">
        <v>6580</v>
      </c>
      <c r="D1210" s="59" t="s">
        <v>129</v>
      </c>
      <c r="E1210" s="59">
        <v>0</v>
      </c>
      <c r="F1210" s="59">
        <v>0</v>
      </c>
      <c r="G1210" s="59">
        <v>0</v>
      </c>
      <c r="H1210" s="59">
        <v>0</v>
      </c>
      <c r="I1210" s="59">
        <v>0</v>
      </c>
      <c r="J1210" s="59">
        <v>0</v>
      </c>
      <c r="K1210" s="59">
        <v>0</v>
      </c>
      <c r="L1210" s="59">
        <v>0</v>
      </c>
      <c r="M1210" s="59">
        <v>0</v>
      </c>
      <c r="N1210" s="59">
        <v>0</v>
      </c>
      <c r="O1210" s="59">
        <v>0</v>
      </c>
      <c r="P1210" s="59">
        <v>0</v>
      </c>
      <c r="Q1210" s="59">
        <v>0</v>
      </c>
      <c r="R1210" s="59">
        <v>0</v>
      </c>
      <c r="S1210" s="90"/>
      <c r="T1210" s="90"/>
      <c r="U1210" s="91"/>
      <c r="V1210" s="90"/>
      <c r="W1210" s="90"/>
      <c r="X1210" s="90"/>
    </row>
    <row r="1211" spans="1:24" ht="13.2" x14ac:dyDescent="0.25">
      <c r="A1211" s="59" t="s">
        <v>5124</v>
      </c>
      <c r="B1211" s="59" t="s">
        <v>6563</v>
      </c>
      <c r="C1211" s="59" t="s">
        <v>6581</v>
      </c>
      <c r="D1211" s="59" t="s">
        <v>129</v>
      </c>
      <c r="E1211" s="59">
        <v>0</v>
      </c>
      <c r="F1211" s="59">
        <v>0</v>
      </c>
      <c r="G1211" s="59">
        <v>0</v>
      </c>
      <c r="H1211" s="59">
        <v>0</v>
      </c>
      <c r="I1211" s="59">
        <v>0</v>
      </c>
      <c r="J1211" s="59">
        <v>0</v>
      </c>
      <c r="K1211" s="59">
        <v>0</v>
      </c>
      <c r="L1211" s="59">
        <v>0</v>
      </c>
      <c r="M1211" s="59">
        <v>0</v>
      </c>
      <c r="N1211" s="59">
        <v>0</v>
      </c>
      <c r="O1211" s="59">
        <v>0</v>
      </c>
      <c r="P1211" s="59">
        <v>0</v>
      </c>
      <c r="Q1211" s="59">
        <v>0</v>
      </c>
      <c r="R1211" s="59">
        <v>0</v>
      </c>
      <c r="S1211" s="90"/>
      <c r="T1211" s="90"/>
      <c r="U1211" s="91"/>
      <c r="V1211" s="90"/>
      <c r="W1211" s="90"/>
      <c r="X1211" s="90"/>
    </row>
    <row r="1212" spans="1:24" ht="13.2" x14ac:dyDescent="0.25">
      <c r="A1212" s="59" t="s">
        <v>5125</v>
      </c>
      <c r="B1212" s="59" t="s">
        <v>6563</v>
      </c>
      <c r="C1212" s="59" t="s">
        <v>6582</v>
      </c>
      <c r="D1212" s="59" t="s">
        <v>129</v>
      </c>
      <c r="E1212" s="59">
        <v>0</v>
      </c>
      <c r="F1212" s="59">
        <v>0</v>
      </c>
      <c r="G1212" s="59">
        <v>0</v>
      </c>
      <c r="H1212" s="59">
        <v>0</v>
      </c>
      <c r="I1212" s="59">
        <v>0</v>
      </c>
      <c r="J1212" s="59">
        <v>0</v>
      </c>
      <c r="K1212" s="59">
        <v>0</v>
      </c>
      <c r="L1212" s="59">
        <v>0</v>
      </c>
      <c r="M1212" s="59">
        <v>0</v>
      </c>
      <c r="N1212" s="59">
        <v>0</v>
      </c>
      <c r="O1212" s="59">
        <v>0</v>
      </c>
      <c r="P1212" s="59">
        <v>0</v>
      </c>
      <c r="Q1212" s="59">
        <v>0</v>
      </c>
      <c r="R1212" s="59">
        <v>0</v>
      </c>
      <c r="S1212" s="90"/>
      <c r="T1212" s="90"/>
      <c r="U1212" s="91"/>
      <c r="V1212" s="90"/>
      <c r="W1212" s="90"/>
      <c r="X1212" s="90"/>
    </row>
    <row r="1213" spans="1:24" ht="13.2" x14ac:dyDescent="0.25">
      <c r="A1213" s="59" t="s">
        <v>5126</v>
      </c>
      <c r="B1213" s="59" t="s">
        <v>6563</v>
      </c>
      <c r="C1213" s="59" t="s">
        <v>6583</v>
      </c>
      <c r="D1213" s="59" t="s">
        <v>129</v>
      </c>
      <c r="E1213" s="59">
        <v>0</v>
      </c>
      <c r="F1213" s="59">
        <v>0</v>
      </c>
      <c r="G1213" s="59">
        <v>0</v>
      </c>
      <c r="H1213" s="59">
        <v>0</v>
      </c>
      <c r="I1213" s="59">
        <v>0</v>
      </c>
      <c r="J1213" s="59">
        <v>0</v>
      </c>
      <c r="K1213" s="59">
        <v>0</v>
      </c>
      <c r="L1213" s="59">
        <v>0</v>
      </c>
      <c r="M1213" s="59">
        <v>0</v>
      </c>
      <c r="N1213" s="59">
        <v>0</v>
      </c>
      <c r="O1213" s="59">
        <v>0</v>
      </c>
      <c r="P1213" s="59">
        <v>0</v>
      </c>
      <c r="Q1213" s="59">
        <v>0</v>
      </c>
      <c r="R1213" s="59">
        <v>0</v>
      </c>
      <c r="S1213" s="90"/>
      <c r="T1213" s="90"/>
      <c r="U1213" s="91"/>
      <c r="V1213" s="90"/>
      <c r="W1213" s="90"/>
      <c r="X1213" s="90"/>
    </row>
    <row r="1214" spans="1:24" ht="13.2" x14ac:dyDescent="0.25">
      <c r="A1214" s="59" t="s">
        <v>5127</v>
      </c>
      <c r="B1214" s="59" t="s">
        <v>6563</v>
      </c>
      <c r="C1214" s="59" t="s">
        <v>6584</v>
      </c>
      <c r="D1214" s="59" t="s">
        <v>129</v>
      </c>
      <c r="E1214" s="59">
        <v>22</v>
      </c>
      <c r="F1214" s="59">
        <v>22</v>
      </c>
      <c r="G1214" s="59">
        <v>22</v>
      </c>
      <c r="H1214" s="59">
        <v>22</v>
      </c>
      <c r="I1214" s="59">
        <v>22</v>
      </c>
      <c r="J1214" s="59">
        <v>22</v>
      </c>
      <c r="K1214" s="59">
        <v>22</v>
      </c>
      <c r="L1214" s="59">
        <v>212</v>
      </c>
      <c r="M1214" s="59">
        <v>212</v>
      </c>
      <c r="N1214" s="59">
        <v>212</v>
      </c>
      <c r="O1214" s="59">
        <v>212</v>
      </c>
      <c r="P1214" s="59">
        <v>212</v>
      </c>
      <c r="Q1214" s="59">
        <v>212</v>
      </c>
      <c r="R1214" s="59">
        <v>108805</v>
      </c>
      <c r="S1214" s="90"/>
      <c r="T1214" s="90"/>
      <c r="U1214" s="91"/>
      <c r="V1214" s="90"/>
      <c r="W1214" s="90"/>
      <c r="X1214" s="90"/>
    </row>
    <row r="1215" spans="1:24" ht="13.2" x14ac:dyDescent="0.25">
      <c r="A1215" s="59" t="s">
        <v>5128</v>
      </c>
      <c r="B1215" s="59" t="s">
        <v>6563</v>
      </c>
      <c r="C1215" s="59" t="s">
        <v>6585</v>
      </c>
      <c r="D1215" s="59" t="s">
        <v>129</v>
      </c>
      <c r="E1215" s="59">
        <v>20</v>
      </c>
      <c r="F1215" s="59">
        <v>20</v>
      </c>
      <c r="G1215" s="59">
        <v>20</v>
      </c>
      <c r="H1215" s="59">
        <v>20</v>
      </c>
      <c r="I1215" s="59">
        <v>20</v>
      </c>
      <c r="J1215" s="59">
        <v>20</v>
      </c>
      <c r="K1215" s="59">
        <v>20</v>
      </c>
      <c r="L1215" s="59">
        <v>45</v>
      </c>
      <c r="M1215" s="59">
        <v>45</v>
      </c>
      <c r="N1215" s="59">
        <v>45</v>
      </c>
      <c r="O1215" s="59">
        <v>45</v>
      </c>
      <c r="P1215" s="59">
        <v>45</v>
      </c>
      <c r="Q1215" s="59">
        <v>45</v>
      </c>
      <c r="R1215" s="59">
        <v>31789</v>
      </c>
      <c r="S1215" s="90"/>
      <c r="T1215" s="90"/>
      <c r="U1215" s="91"/>
      <c r="V1215" s="90"/>
      <c r="W1215" s="90"/>
      <c r="X1215" s="90"/>
    </row>
    <row r="1216" spans="1:24" ht="13.2" x14ac:dyDescent="0.25">
      <c r="A1216" s="59" t="s">
        <v>5129</v>
      </c>
      <c r="B1216" s="59" t="s">
        <v>6563</v>
      </c>
      <c r="C1216" s="59" t="s">
        <v>6586</v>
      </c>
      <c r="D1216" s="59" t="s">
        <v>129</v>
      </c>
      <c r="E1216" s="59">
        <v>0</v>
      </c>
      <c r="F1216" s="59">
        <v>0</v>
      </c>
      <c r="G1216" s="59">
        <v>0</v>
      </c>
      <c r="H1216" s="59">
        <v>0</v>
      </c>
      <c r="I1216" s="59">
        <v>0</v>
      </c>
      <c r="J1216" s="59">
        <v>0</v>
      </c>
      <c r="K1216" s="59">
        <v>0</v>
      </c>
      <c r="L1216" s="59">
        <v>0</v>
      </c>
      <c r="M1216" s="59">
        <v>0</v>
      </c>
      <c r="N1216" s="59">
        <v>0</v>
      </c>
      <c r="O1216" s="59">
        <v>0</v>
      </c>
      <c r="P1216" s="59">
        <v>0</v>
      </c>
      <c r="Q1216" s="59">
        <v>0</v>
      </c>
      <c r="R1216" s="59">
        <v>0</v>
      </c>
      <c r="S1216" s="90"/>
      <c r="T1216" s="90"/>
      <c r="U1216" s="91"/>
      <c r="V1216" s="90"/>
      <c r="W1216" s="90"/>
      <c r="X1216" s="90"/>
    </row>
    <row r="1217" spans="1:24" ht="13.2" x14ac:dyDescent="0.25">
      <c r="A1217" s="59" t="s">
        <v>5130</v>
      </c>
      <c r="B1217" s="59" t="s">
        <v>6563</v>
      </c>
      <c r="C1217" s="59" t="s">
        <v>3706</v>
      </c>
      <c r="D1217" s="59" t="s">
        <v>129</v>
      </c>
      <c r="E1217" s="59">
        <v>971</v>
      </c>
      <c r="F1217" s="59">
        <v>971</v>
      </c>
      <c r="G1217" s="59">
        <v>971</v>
      </c>
      <c r="H1217" s="59">
        <v>971</v>
      </c>
      <c r="I1217" s="59">
        <v>971</v>
      </c>
      <c r="J1217" s="59">
        <v>971</v>
      </c>
      <c r="K1217" s="59">
        <v>971</v>
      </c>
      <c r="L1217" s="59">
        <v>3340</v>
      </c>
      <c r="M1217" s="59">
        <v>3340</v>
      </c>
      <c r="N1217" s="59">
        <v>3037</v>
      </c>
      <c r="O1217" s="59">
        <v>3037</v>
      </c>
      <c r="P1217" s="59">
        <v>3037</v>
      </c>
      <c r="Q1217" s="59">
        <v>3037</v>
      </c>
      <c r="R1217" s="59">
        <v>1968217</v>
      </c>
      <c r="S1217" s="90"/>
      <c r="T1217" s="90"/>
      <c r="U1217" s="91"/>
      <c r="V1217" s="90"/>
      <c r="W1217" s="90"/>
      <c r="X1217" s="90"/>
    </row>
    <row r="1218" spans="1:24" ht="13.2" x14ac:dyDescent="0.25">
      <c r="A1218" s="59" t="s">
        <v>5131</v>
      </c>
      <c r="B1218" s="59" t="s">
        <v>6563</v>
      </c>
      <c r="C1218" s="59" t="s">
        <v>3707</v>
      </c>
      <c r="D1218" s="59" t="s">
        <v>129</v>
      </c>
      <c r="E1218" s="59">
        <v>2563</v>
      </c>
      <c r="F1218" s="59">
        <v>2563</v>
      </c>
      <c r="G1218" s="59">
        <v>2563</v>
      </c>
      <c r="H1218" s="59">
        <v>2563</v>
      </c>
      <c r="I1218" s="59">
        <v>2563</v>
      </c>
      <c r="J1218" s="59">
        <v>2563</v>
      </c>
      <c r="K1218" s="59">
        <v>2563</v>
      </c>
      <c r="L1218" s="59">
        <v>0</v>
      </c>
      <c r="M1218" s="59">
        <v>0</v>
      </c>
      <c r="N1218" s="59">
        <v>0</v>
      </c>
      <c r="O1218" s="59">
        <v>0</v>
      </c>
      <c r="P1218" s="59">
        <v>0</v>
      </c>
      <c r="Q1218" s="59">
        <v>0</v>
      </c>
      <c r="R1218" s="59">
        <v>1388075</v>
      </c>
      <c r="S1218" s="90"/>
      <c r="T1218" s="90"/>
      <c r="U1218" s="91"/>
      <c r="V1218" s="90"/>
      <c r="W1218" s="90"/>
      <c r="X1218" s="90"/>
    </row>
    <row r="1219" spans="1:24" ht="13.2" x14ac:dyDescent="0.25">
      <c r="A1219" s="59" t="s">
        <v>5132</v>
      </c>
      <c r="B1219" s="59" t="s">
        <v>6563</v>
      </c>
      <c r="C1219" s="59" t="s">
        <v>3708</v>
      </c>
      <c r="D1219" s="59" t="s">
        <v>129</v>
      </c>
      <c r="E1219" s="59">
        <v>0</v>
      </c>
      <c r="F1219" s="59">
        <v>0</v>
      </c>
      <c r="G1219" s="59">
        <v>0</v>
      </c>
      <c r="H1219" s="59">
        <v>0</v>
      </c>
      <c r="I1219" s="59">
        <v>0</v>
      </c>
      <c r="J1219" s="59">
        <v>0</v>
      </c>
      <c r="K1219" s="59">
        <v>0</v>
      </c>
      <c r="L1219" s="59">
        <v>0</v>
      </c>
      <c r="M1219" s="59">
        <v>0</v>
      </c>
      <c r="N1219" s="59">
        <v>0</v>
      </c>
      <c r="O1219" s="59">
        <v>0</v>
      </c>
      <c r="P1219" s="59">
        <v>0</v>
      </c>
      <c r="Q1219" s="59">
        <v>0</v>
      </c>
      <c r="R1219" s="59">
        <v>0</v>
      </c>
      <c r="S1219" s="90"/>
      <c r="T1219" s="90"/>
      <c r="U1219" s="91"/>
      <c r="V1219" s="90"/>
      <c r="W1219" s="90"/>
      <c r="X1219" s="90"/>
    </row>
    <row r="1220" spans="1:24" ht="13.2" x14ac:dyDescent="0.25">
      <c r="A1220" s="59" t="s">
        <v>5133</v>
      </c>
      <c r="B1220" s="59" t="s">
        <v>6563</v>
      </c>
      <c r="C1220" s="59" t="s">
        <v>6587</v>
      </c>
      <c r="D1220" s="59" t="s">
        <v>129</v>
      </c>
      <c r="E1220" s="59">
        <v>22</v>
      </c>
      <c r="F1220" s="59">
        <v>22</v>
      </c>
      <c r="G1220" s="59">
        <v>22</v>
      </c>
      <c r="H1220" s="59">
        <v>22</v>
      </c>
      <c r="I1220" s="59">
        <v>22</v>
      </c>
      <c r="J1220" s="59">
        <v>22</v>
      </c>
      <c r="K1220" s="59">
        <v>22</v>
      </c>
      <c r="L1220" s="59">
        <v>25</v>
      </c>
      <c r="M1220" s="59">
        <v>25</v>
      </c>
      <c r="N1220" s="59">
        <v>25</v>
      </c>
      <c r="O1220" s="59">
        <v>25</v>
      </c>
      <c r="P1220" s="59">
        <v>25</v>
      </c>
      <c r="Q1220" s="59">
        <v>25</v>
      </c>
      <c r="R1220" s="59">
        <v>22949</v>
      </c>
      <c r="S1220" s="90"/>
      <c r="T1220" s="90"/>
      <c r="U1220" s="91"/>
      <c r="V1220" s="90"/>
      <c r="W1220" s="90"/>
      <c r="X1220" s="90"/>
    </row>
    <row r="1221" spans="1:24" ht="13.2" x14ac:dyDescent="0.25">
      <c r="A1221" s="59" t="s">
        <v>5134</v>
      </c>
      <c r="B1221" s="59" t="s">
        <v>6563</v>
      </c>
      <c r="C1221" s="59" t="s">
        <v>6588</v>
      </c>
      <c r="D1221" s="59" t="s">
        <v>129</v>
      </c>
      <c r="E1221" s="59">
        <v>0</v>
      </c>
      <c r="F1221" s="59">
        <v>0</v>
      </c>
      <c r="G1221" s="59">
        <v>0</v>
      </c>
      <c r="H1221" s="59">
        <v>0</v>
      </c>
      <c r="I1221" s="59">
        <v>0</v>
      </c>
      <c r="J1221" s="59">
        <v>0</v>
      </c>
      <c r="K1221" s="59">
        <v>0</v>
      </c>
      <c r="L1221" s="59">
        <v>0</v>
      </c>
      <c r="M1221" s="59">
        <v>0</v>
      </c>
      <c r="N1221" s="59">
        <v>0</v>
      </c>
      <c r="O1221" s="59">
        <v>0</v>
      </c>
      <c r="P1221" s="59">
        <v>0</v>
      </c>
      <c r="Q1221" s="59">
        <v>0</v>
      </c>
      <c r="R1221" s="59">
        <v>0</v>
      </c>
      <c r="S1221" s="90"/>
      <c r="T1221" s="90"/>
      <c r="U1221" s="91"/>
      <c r="V1221" s="90"/>
      <c r="W1221" s="90"/>
      <c r="X1221" s="90"/>
    </row>
    <row r="1222" spans="1:24" ht="13.2" x14ac:dyDescent="0.25">
      <c r="A1222" s="59" t="s">
        <v>5135</v>
      </c>
      <c r="B1222" s="59" t="s">
        <v>6589</v>
      </c>
      <c r="C1222" s="59" t="s">
        <v>6590</v>
      </c>
      <c r="D1222" s="59" t="s">
        <v>129</v>
      </c>
      <c r="E1222" s="59">
        <v>0</v>
      </c>
      <c r="F1222" s="59">
        <v>0</v>
      </c>
      <c r="G1222" s="59">
        <v>0</v>
      </c>
      <c r="H1222" s="59">
        <v>0</v>
      </c>
      <c r="I1222" s="59">
        <v>0</v>
      </c>
      <c r="J1222" s="59">
        <v>0</v>
      </c>
      <c r="K1222" s="59">
        <v>0</v>
      </c>
      <c r="L1222" s="59">
        <v>0</v>
      </c>
      <c r="M1222" s="59">
        <v>0</v>
      </c>
      <c r="N1222" s="59">
        <v>0</v>
      </c>
      <c r="O1222" s="59">
        <v>0</v>
      </c>
      <c r="P1222" s="59">
        <v>0</v>
      </c>
      <c r="Q1222" s="59">
        <v>0</v>
      </c>
      <c r="R1222" s="59">
        <v>0</v>
      </c>
      <c r="S1222" s="90"/>
      <c r="T1222" s="90"/>
      <c r="U1222" s="91"/>
      <c r="V1222" s="90"/>
      <c r="W1222" s="90"/>
      <c r="X1222" s="90"/>
    </row>
    <row r="1223" spans="1:24" ht="13.2" x14ac:dyDescent="0.25">
      <c r="A1223" s="59" t="s">
        <v>5136</v>
      </c>
      <c r="B1223" s="59" t="s">
        <v>6589</v>
      </c>
      <c r="C1223" s="59" t="s">
        <v>6591</v>
      </c>
      <c r="D1223" s="59" t="s">
        <v>129</v>
      </c>
      <c r="E1223" s="59">
        <v>1855</v>
      </c>
      <c r="F1223" s="59">
        <v>1855</v>
      </c>
      <c r="G1223" s="59">
        <v>1855</v>
      </c>
      <c r="H1223" s="59">
        <v>1855</v>
      </c>
      <c r="I1223" s="59">
        <v>1855</v>
      </c>
      <c r="J1223" s="59">
        <v>1855</v>
      </c>
      <c r="K1223" s="59">
        <v>1855</v>
      </c>
      <c r="L1223" s="59">
        <v>1855</v>
      </c>
      <c r="M1223" s="59">
        <v>1855</v>
      </c>
      <c r="N1223" s="59">
        <v>1855</v>
      </c>
      <c r="O1223" s="59">
        <v>1855</v>
      </c>
      <c r="P1223" s="59">
        <v>1855</v>
      </c>
      <c r="Q1223" s="59">
        <v>0</v>
      </c>
      <c r="R1223" s="59">
        <v>1777830</v>
      </c>
      <c r="S1223" s="90"/>
      <c r="T1223" s="90"/>
      <c r="U1223" s="91"/>
      <c r="V1223" s="90"/>
      <c r="W1223" s="90"/>
      <c r="X1223" s="90"/>
    </row>
    <row r="1224" spans="1:24" ht="13.2" x14ac:dyDescent="0.25">
      <c r="A1224" s="59" t="s">
        <v>5137</v>
      </c>
      <c r="B1224" s="59" t="s">
        <v>6589</v>
      </c>
      <c r="C1224" s="59" t="s">
        <v>6592</v>
      </c>
      <c r="D1224" s="59" t="s">
        <v>129</v>
      </c>
      <c r="E1224" s="59">
        <v>0</v>
      </c>
      <c r="F1224" s="59">
        <v>0</v>
      </c>
      <c r="G1224" s="59">
        <v>0</v>
      </c>
      <c r="H1224" s="59">
        <v>0</v>
      </c>
      <c r="I1224" s="59">
        <v>0</v>
      </c>
      <c r="J1224" s="59">
        <v>0</v>
      </c>
      <c r="K1224" s="59">
        <v>0</v>
      </c>
      <c r="L1224" s="59">
        <v>0</v>
      </c>
      <c r="M1224" s="59">
        <v>0</v>
      </c>
      <c r="N1224" s="59">
        <v>0</v>
      </c>
      <c r="O1224" s="59">
        <v>0</v>
      </c>
      <c r="P1224" s="59">
        <v>0</v>
      </c>
      <c r="Q1224" s="59">
        <v>0</v>
      </c>
      <c r="R1224" s="59">
        <v>0</v>
      </c>
      <c r="S1224" s="90"/>
      <c r="T1224" s="90"/>
      <c r="U1224" s="91"/>
      <c r="V1224" s="90"/>
      <c r="W1224" s="90"/>
      <c r="X1224" s="90"/>
    </row>
    <row r="1225" spans="1:24" ht="13.2" x14ac:dyDescent="0.25">
      <c r="A1225" s="59" t="s">
        <v>5138</v>
      </c>
      <c r="B1225" s="59" t="s">
        <v>6589</v>
      </c>
      <c r="C1225" s="59" t="s">
        <v>6593</v>
      </c>
      <c r="D1225" s="59" t="s">
        <v>129</v>
      </c>
      <c r="E1225" s="59">
        <v>0</v>
      </c>
      <c r="F1225" s="59">
        <v>0</v>
      </c>
      <c r="G1225" s="59">
        <v>0</v>
      </c>
      <c r="H1225" s="59">
        <v>0</v>
      </c>
      <c r="I1225" s="59">
        <v>0</v>
      </c>
      <c r="J1225" s="59">
        <v>0</v>
      </c>
      <c r="K1225" s="59">
        <v>0</v>
      </c>
      <c r="L1225" s="59">
        <v>0</v>
      </c>
      <c r="M1225" s="59">
        <v>0</v>
      </c>
      <c r="N1225" s="59">
        <v>0</v>
      </c>
      <c r="O1225" s="59">
        <v>0</v>
      </c>
      <c r="P1225" s="59">
        <v>0</v>
      </c>
      <c r="Q1225" s="59">
        <v>0</v>
      </c>
      <c r="R1225" s="59">
        <v>0</v>
      </c>
      <c r="S1225" s="90"/>
      <c r="T1225" s="90"/>
      <c r="U1225" s="91"/>
      <c r="V1225" s="90"/>
      <c r="W1225" s="90"/>
      <c r="X1225" s="90"/>
    </row>
    <row r="1226" spans="1:24" ht="13.2" x14ac:dyDescent="0.25">
      <c r="A1226" s="59" t="s">
        <v>5139</v>
      </c>
      <c r="B1226" s="59" t="s">
        <v>6589</v>
      </c>
      <c r="C1226" s="59" t="s">
        <v>6594</v>
      </c>
      <c r="D1226" s="59" t="s">
        <v>129</v>
      </c>
      <c r="E1226" s="59">
        <v>84</v>
      </c>
      <c r="F1226" s="59">
        <v>84</v>
      </c>
      <c r="G1226" s="59">
        <v>84</v>
      </c>
      <c r="H1226" s="59">
        <v>84</v>
      </c>
      <c r="I1226" s="59">
        <v>84</v>
      </c>
      <c r="J1226" s="59">
        <v>84</v>
      </c>
      <c r="K1226" s="59">
        <v>84</v>
      </c>
      <c r="L1226" s="59">
        <v>84</v>
      </c>
      <c r="M1226" s="59">
        <v>84</v>
      </c>
      <c r="N1226" s="59">
        <v>84</v>
      </c>
      <c r="O1226" s="59">
        <v>84</v>
      </c>
      <c r="P1226" s="59">
        <v>84</v>
      </c>
      <c r="Q1226" s="59">
        <v>84</v>
      </c>
      <c r="R1226" s="59">
        <v>83654</v>
      </c>
      <c r="S1226" s="90"/>
      <c r="T1226" s="90"/>
      <c r="U1226" s="91"/>
      <c r="V1226" s="90"/>
      <c r="W1226" s="90"/>
      <c r="X1226" s="90"/>
    </row>
    <row r="1227" spans="1:24" ht="13.2" x14ac:dyDescent="0.25">
      <c r="A1227" s="59" t="s">
        <v>5140</v>
      </c>
      <c r="B1227" s="59" t="s">
        <v>6589</v>
      </c>
      <c r="C1227" s="59" t="s">
        <v>6595</v>
      </c>
      <c r="D1227" s="59" t="s">
        <v>129</v>
      </c>
      <c r="E1227" s="59">
        <v>0</v>
      </c>
      <c r="F1227" s="59">
        <v>0</v>
      </c>
      <c r="G1227" s="59">
        <v>0</v>
      </c>
      <c r="H1227" s="59">
        <v>0</v>
      </c>
      <c r="I1227" s="59">
        <v>0</v>
      </c>
      <c r="J1227" s="59">
        <v>0</v>
      </c>
      <c r="K1227" s="59">
        <v>0</v>
      </c>
      <c r="L1227" s="59">
        <v>0</v>
      </c>
      <c r="M1227" s="59">
        <v>0</v>
      </c>
      <c r="N1227" s="59">
        <v>0</v>
      </c>
      <c r="O1227" s="59">
        <v>0</v>
      </c>
      <c r="P1227" s="59">
        <v>0</v>
      </c>
      <c r="Q1227" s="59">
        <v>0</v>
      </c>
      <c r="R1227" s="59">
        <v>0</v>
      </c>
      <c r="S1227" s="90"/>
      <c r="T1227" s="90"/>
      <c r="U1227" s="91"/>
      <c r="V1227" s="90"/>
      <c r="W1227" s="90"/>
      <c r="X1227" s="90"/>
    </row>
    <row r="1228" spans="1:24" ht="13.2" x14ac:dyDescent="0.25">
      <c r="A1228" s="59" t="s">
        <v>5141</v>
      </c>
      <c r="B1228" s="59" t="s">
        <v>6589</v>
      </c>
      <c r="C1228" s="59" t="s">
        <v>6596</v>
      </c>
      <c r="D1228" s="59" t="s">
        <v>129</v>
      </c>
      <c r="E1228" s="59">
        <v>1653</v>
      </c>
      <c r="F1228" s="59">
        <v>1653</v>
      </c>
      <c r="G1228" s="59">
        <v>1653</v>
      </c>
      <c r="H1228" s="59">
        <v>1653</v>
      </c>
      <c r="I1228" s="59">
        <v>1653</v>
      </c>
      <c r="J1228" s="59">
        <v>1653</v>
      </c>
      <c r="K1228" s="59">
        <v>1653</v>
      </c>
      <c r="L1228" s="59">
        <v>0</v>
      </c>
      <c r="M1228" s="59">
        <v>0</v>
      </c>
      <c r="N1228" s="59">
        <v>0</v>
      </c>
      <c r="O1228" s="59">
        <v>0</v>
      </c>
      <c r="P1228" s="59">
        <v>0</v>
      </c>
      <c r="Q1228" s="59">
        <v>0</v>
      </c>
      <c r="R1228" s="59">
        <v>895128</v>
      </c>
      <c r="S1228" s="90"/>
      <c r="T1228" s="90"/>
      <c r="U1228" s="91"/>
      <c r="V1228" s="90"/>
      <c r="W1228" s="90"/>
      <c r="X1228" s="90"/>
    </row>
    <row r="1229" spans="1:24" ht="13.2" x14ac:dyDescent="0.25">
      <c r="A1229" s="59" t="s">
        <v>5142</v>
      </c>
      <c r="B1229" s="59" t="s">
        <v>6589</v>
      </c>
      <c r="C1229" s="59" t="s">
        <v>6597</v>
      </c>
      <c r="D1229" s="59" t="s">
        <v>129</v>
      </c>
      <c r="E1229" s="59">
        <v>0</v>
      </c>
      <c r="F1229" s="59">
        <v>0</v>
      </c>
      <c r="G1229" s="59">
        <v>0</v>
      </c>
      <c r="H1229" s="59">
        <v>0</v>
      </c>
      <c r="I1229" s="59">
        <v>0</v>
      </c>
      <c r="J1229" s="59">
        <v>0</v>
      </c>
      <c r="K1229" s="59">
        <v>0</v>
      </c>
      <c r="L1229" s="59">
        <v>0</v>
      </c>
      <c r="M1229" s="59">
        <v>0</v>
      </c>
      <c r="N1229" s="59">
        <v>0</v>
      </c>
      <c r="O1229" s="59">
        <v>0</v>
      </c>
      <c r="P1229" s="59">
        <v>0</v>
      </c>
      <c r="Q1229" s="59">
        <v>0</v>
      </c>
      <c r="R1229" s="59">
        <v>0</v>
      </c>
      <c r="S1229" s="90"/>
      <c r="T1229" s="90"/>
      <c r="U1229" s="91"/>
      <c r="V1229" s="90"/>
      <c r="W1229" s="90"/>
      <c r="X1229" s="90"/>
    </row>
    <row r="1230" spans="1:24" ht="13.2" x14ac:dyDescent="0.25">
      <c r="A1230" s="59" t="s">
        <v>5143</v>
      </c>
      <c r="B1230" s="59" t="s">
        <v>6589</v>
      </c>
      <c r="C1230" s="59" t="s">
        <v>6598</v>
      </c>
      <c r="D1230" s="59" t="s">
        <v>129</v>
      </c>
      <c r="E1230" s="59">
        <v>720</v>
      </c>
      <c r="F1230" s="59">
        <v>720</v>
      </c>
      <c r="G1230" s="59">
        <v>720</v>
      </c>
      <c r="H1230" s="59">
        <v>720</v>
      </c>
      <c r="I1230" s="59">
        <v>720</v>
      </c>
      <c r="J1230" s="59">
        <v>720</v>
      </c>
      <c r="K1230" s="59">
        <v>235</v>
      </c>
      <c r="L1230" s="59">
        <v>235</v>
      </c>
      <c r="M1230" s="59">
        <v>235</v>
      </c>
      <c r="N1230" s="59">
        <v>235</v>
      </c>
      <c r="O1230" s="59">
        <v>235</v>
      </c>
      <c r="P1230" s="59">
        <v>235</v>
      </c>
      <c r="Q1230" s="59">
        <v>191</v>
      </c>
      <c r="R1230" s="59">
        <v>455290</v>
      </c>
      <c r="S1230" s="90"/>
      <c r="T1230" s="90"/>
      <c r="U1230" s="91"/>
      <c r="V1230" s="90"/>
      <c r="W1230" s="90"/>
      <c r="X1230" s="90"/>
    </row>
    <row r="1231" spans="1:24" ht="13.2" x14ac:dyDescent="0.25">
      <c r="A1231" s="59" t="s">
        <v>5144</v>
      </c>
      <c r="B1231" s="59" t="s">
        <v>6589</v>
      </c>
      <c r="C1231" s="59" t="s">
        <v>6599</v>
      </c>
      <c r="D1231" s="59" t="s">
        <v>129</v>
      </c>
      <c r="E1231" s="59">
        <v>0</v>
      </c>
      <c r="F1231" s="59">
        <v>0</v>
      </c>
      <c r="G1231" s="59">
        <v>0</v>
      </c>
      <c r="H1231" s="59">
        <v>0</v>
      </c>
      <c r="I1231" s="59">
        <v>0</v>
      </c>
      <c r="J1231" s="59">
        <v>0</v>
      </c>
      <c r="K1231" s="59">
        <v>0</v>
      </c>
      <c r="L1231" s="59">
        <v>0</v>
      </c>
      <c r="M1231" s="59">
        <v>0</v>
      </c>
      <c r="N1231" s="59">
        <v>0</v>
      </c>
      <c r="O1231" s="59">
        <v>0</v>
      </c>
      <c r="P1231" s="59">
        <v>0</v>
      </c>
      <c r="Q1231" s="59">
        <v>0</v>
      </c>
      <c r="R1231" s="59">
        <v>0</v>
      </c>
      <c r="S1231" s="90"/>
      <c r="T1231" s="90"/>
      <c r="U1231" s="91"/>
      <c r="V1231" s="90"/>
      <c r="W1231" s="90"/>
      <c r="X1231" s="90"/>
    </row>
    <row r="1232" spans="1:24" ht="13.2" x14ac:dyDescent="0.25">
      <c r="A1232" s="59" t="s">
        <v>5145</v>
      </c>
      <c r="B1232" s="59" t="s">
        <v>6589</v>
      </c>
      <c r="C1232" s="59" t="s">
        <v>6600</v>
      </c>
      <c r="D1232" s="59" t="s">
        <v>129</v>
      </c>
      <c r="E1232" s="59">
        <v>-17</v>
      </c>
      <c r="F1232" s="59">
        <v>-17</v>
      </c>
      <c r="G1232" s="59">
        <v>-17</v>
      </c>
      <c r="H1232" s="59">
        <v>35</v>
      </c>
      <c r="I1232" s="59">
        <v>35</v>
      </c>
      <c r="J1232" s="59">
        <v>35</v>
      </c>
      <c r="K1232" s="59">
        <v>35</v>
      </c>
      <c r="L1232" s="59">
        <v>35</v>
      </c>
      <c r="M1232" s="59">
        <v>35</v>
      </c>
      <c r="N1232" s="59">
        <v>35</v>
      </c>
      <c r="O1232" s="59">
        <v>35</v>
      </c>
      <c r="P1232" s="59">
        <v>35</v>
      </c>
      <c r="Q1232" s="59">
        <v>35</v>
      </c>
      <c r="R1232" s="59">
        <v>24046</v>
      </c>
      <c r="S1232" s="90"/>
      <c r="T1232" s="90"/>
      <c r="U1232" s="91"/>
      <c r="V1232" s="90"/>
      <c r="W1232" s="90"/>
      <c r="X1232" s="90"/>
    </row>
    <row r="1233" spans="1:24" ht="13.2" x14ac:dyDescent="0.25">
      <c r="A1233" s="59" t="s">
        <v>5146</v>
      </c>
      <c r="B1233" s="59" t="s">
        <v>6589</v>
      </c>
      <c r="C1233" s="59" t="s">
        <v>6601</v>
      </c>
      <c r="D1233" s="59" t="s">
        <v>129</v>
      </c>
      <c r="E1233" s="59">
        <v>0</v>
      </c>
      <c r="F1233" s="59">
        <v>0</v>
      </c>
      <c r="G1233" s="59">
        <v>0</v>
      </c>
      <c r="H1233" s="59">
        <v>0</v>
      </c>
      <c r="I1233" s="59">
        <v>0</v>
      </c>
      <c r="J1233" s="59">
        <v>0</v>
      </c>
      <c r="K1233" s="59">
        <v>0</v>
      </c>
      <c r="L1233" s="59">
        <v>0</v>
      </c>
      <c r="M1233" s="59">
        <v>0</v>
      </c>
      <c r="N1233" s="59">
        <v>0</v>
      </c>
      <c r="O1233" s="59">
        <v>0</v>
      </c>
      <c r="P1233" s="59">
        <v>0</v>
      </c>
      <c r="Q1233" s="59">
        <v>0</v>
      </c>
      <c r="R1233" s="59">
        <v>0</v>
      </c>
      <c r="S1233" s="90"/>
      <c r="T1233" s="90"/>
      <c r="U1233" s="91"/>
      <c r="V1233" s="90"/>
      <c r="W1233" s="90"/>
      <c r="X1233" s="90"/>
    </row>
    <row r="1234" spans="1:24" ht="13.2" x14ac:dyDescent="0.25">
      <c r="A1234" s="59" t="s">
        <v>5147</v>
      </c>
      <c r="B1234" s="59" t="s">
        <v>6589</v>
      </c>
      <c r="C1234" s="59" t="s">
        <v>6602</v>
      </c>
      <c r="D1234" s="59" t="s">
        <v>129</v>
      </c>
      <c r="E1234" s="59">
        <v>27</v>
      </c>
      <c r="F1234" s="59">
        <v>27</v>
      </c>
      <c r="G1234" s="59">
        <v>27</v>
      </c>
      <c r="H1234" s="59">
        <v>27</v>
      </c>
      <c r="I1234" s="59">
        <v>27</v>
      </c>
      <c r="J1234" s="59">
        <v>27</v>
      </c>
      <c r="K1234" s="59">
        <v>27</v>
      </c>
      <c r="L1234" s="59">
        <v>0</v>
      </c>
      <c r="M1234" s="59">
        <v>0</v>
      </c>
      <c r="N1234" s="59">
        <v>0</v>
      </c>
      <c r="O1234" s="59">
        <v>0</v>
      </c>
      <c r="P1234" s="59">
        <v>0</v>
      </c>
      <c r="Q1234" s="59">
        <v>0</v>
      </c>
      <c r="R1234" s="59">
        <v>14867</v>
      </c>
      <c r="S1234" s="90"/>
      <c r="T1234" s="90"/>
      <c r="U1234" s="91"/>
      <c r="V1234" s="90"/>
      <c r="W1234" s="90"/>
      <c r="X1234" s="90"/>
    </row>
    <row r="1235" spans="1:24" ht="13.2" x14ac:dyDescent="0.25">
      <c r="A1235" s="59" t="s">
        <v>5148</v>
      </c>
      <c r="B1235" s="59" t="s">
        <v>6589</v>
      </c>
      <c r="C1235" s="59" t="s">
        <v>6603</v>
      </c>
      <c r="D1235" s="59" t="s">
        <v>129</v>
      </c>
      <c r="E1235" s="59">
        <v>0</v>
      </c>
      <c r="F1235" s="59">
        <v>0</v>
      </c>
      <c r="G1235" s="59">
        <v>0</v>
      </c>
      <c r="H1235" s="59">
        <v>0</v>
      </c>
      <c r="I1235" s="59">
        <v>0</v>
      </c>
      <c r="J1235" s="59">
        <v>0</v>
      </c>
      <c r="K1235" s="59">
        <v>0</v>
      </c>
      <c r="L1235" s="59">
        <v>0</v>
      </c>
      <c r="M1235" s="59">
        <v>0</v>
      </c>
      <c r="N1235" s="59">
        <v>0</v>
      </c>
      <c r="O1235" s="59">
        <v>0</v>
      </c>
      <c r="P1235" s="59">
        <v>0</v>
      </c>
      <c r="Q1235" s="59">
        <v>0</v>
      </c>
      <c r="R1235" s="59">
        <v>0</v>
      </c>
      <c r="S1235" s="90"/>
      <c r="T1235" s="90"/>
      <c r="U1235" s="91"/>
      <c r="V1235" s="90"/>
      <c r="W1235" s="90"/>
      <c r="X1235" s="90"/>
    </row>
    <row r="1236" spans="1:24" ht="13.2" x14ac:dyDescent="0.25">
      <c r="A1236" s="59" t="s">
        <v>5149</v>
      </c>
      <c r="B1236" s="59" t="s">
        <v>6589</v>
      </c>
      <c r="C1236" s="59" t="s">
        <v>6604</v>
      </c>
      <c r="D1236" s="59" t="s">
        <v>129</v>
      </c>
      <c r="E1236" s="59">
        <v>64</v>
      </c>
      <c r="F1236" s="59">
        <v>64</v>
      </c>
      <c r="G1236" s="59">
        <v>64</v>
      </c>
      <c r="H1236" s="59">
        <v>64</v>
      </c>
      <c r="I1236" s="59">
        <v>64</v>
      </c>
      <c r="J1236" s="59">
        <v>64</v>
      </c>
      <c r="K1236" s="59">
        <v>0</v>
      </c>
      <c r="L1236" s="59">
        <v>0</v>
      </c>
      <c r="M1236" s="59">
        <v>0</v>
      </c>
      <c r="N1236" s="59">
        <v>0</v>
      </c>
      <c r="O1236" s="59">
        <v>0</v>
      </c>
      <c r="P1236" s="59">
        <v>0</v>
      </c>
      <c r="Q1236" s="59">
        <v>0</v>
      </c>
      <c r="R1236" s="59">
        <v>29366</v>
      </c>
      <c r="S1236" s="90"/>
      <c r="T1236" s="90"/>
      <c r="U1236" s="91"/>
      <c r="V1236" s="90"/>
      <c r="W1236" s="90"/>
      <c r="X1236" s="90"/>
    </row>
    <row r="1237" spans="1:24" ht="13.2" x14ac:dyDescent="0.25">
      <c r="A1237" s="59" t="s">
        <v>5150</v>
      </c>
      <c r="B1237" s="59" t="s">
        <v>6589</v>
      </c>
      <c r="C1237" s="59" t="s">
        <v>6605</v>
      </c>
      <c r="D1237" s="59" t="s">
        <v>129</v>
      </c>
      <c r="E1237" s="59">
        <v>0</v>
      </c>
      <c r="F1237" s="59">
        <v>0</v>
      </c>
      <c r="G1237" s="59">
        <v>0</v>
      </c>
      <c r="H1237" s="59">
        <v>0</v>
      </c>
      <c r="I1237" s="59">
        <v>0</v>
      </c>
      <c r="J1237" s="59">
        <v>0</v>
      </c>
      <c r="K1237" s="59">
        <v>0</v>
      </c>
      <c r="L1237" s="59">
        <v>0</v>
      </c>
      <c r="M1237" s="59">
        <v>0</v>
      </c>
      <c r="N1237" s="59">
        <v>0</v>
      </c>
      <c r="O1237" s="59">
        <v>0</v>
      </c>
      <c r="P1237" s="59">
        <v>0</v>
      </c>
      <c r="Q1237" s="59">
        <v>0</v>
      </c>
      <c r="R1237" s="59">
        <v>0</v>
      </c>
      <c r="S1237" s="90"/>
      <c r="T1237" s="90"/>
      <c r="U1237" s="91"/>
      <c r="V1237" s="90"/>
      <c r="W1237" s="90"/>
      <c r="X1237" s="90"/>
    </row>
    <row r="1238" spans="1:24" ht="13.2" x14ac:dyDescent="0.25">
      <c r="A1238" s="59" t="s">
        <v>5151</v>
      </c>
      <c r="B1238" s="59" t="s">
        <v>6589</v>
      </c>
      <c r="C1238" s="59" t="s">
        <v>6606</v>
      </c>
      <c r="D1238" s="59" t="s">
        <v>129</v>
      </c>
      <c r="E1238" s="59">
        <v>0</v>
      </c>
      <c r="F1238" s="59">
        <v>0</v>
      </c>
      <c r="G1238" s="59">
        <v>0</v>
      </c>
      <c r="H1238" s="59">
        <v>0</v>
      </c>
      <c r="I1238" s="59">
        <v>0</v>
      </c>
      <c r="J1238" s="59">
        <v>0</v>
      </c>
      <c r="K1238" s="59">
        <v>0</v>
      </c>
      <c r="L1238" s="59">
        <v>0</v>
      </c>
      <c r="M1238" s="59">
        <v>0</v>
      </c>
      <c r="N1238" s="59">
        <v>0</v>
      </c>
      <c r="O1238" s="59">
        <v>0</v>
      </c>
      <c r="P1238" s="59">
        <v>0</v>
      </c>
      <c r="Q1238" s="59">
        <v>0</v>
      </c>
      <c r="R1238" s="59">
        <v>0</v>
      </c>
      <c r="S1238" s="90"/>
      <c r="T1238" s="90"/>
      <c r="U1238" s="91"/>
      <c r="V1238" s="90"/>
      <c r="W1238" s="90"/>
      <c r="X1238" s="90"/>
    </row>
    <row r="1239" spans="1:24" ht="13.2" x14ac:dyDescent="0.25">
      <c r="A1239" s="59" t="s">
        <v>5152</v>
      </c>
      <c r="B1239" s="59" t="s">
        <v>6589</v>
      </c>
      <c r="C1239" s="59" t="s">
        <v>6607</v>
      </c>
      <c r="D1239" s="59" t="s">
        <v>129</v>
      </c>
      <c r="E1239" s="59">
        <v>0</v>
      </c>
      <c r="F1239" s="59">
        <v>0</v>
      </c>
      <c r="G1239" s="59">
        <v>0</v>
      </c>
      <c r="H1239" s="59">
        <v>0</v>
      </c>
      <c r="I1239" s="59">
        <v>0</v>
      </c>
      <c r="J1239" s="59">
        <v>0</v>
      </c>
      <c r="K1239" s="59">
        <v>0</v>
      </c>
      <c r="L1239" s="59">
        <v>0</v>
      </c>
      <c r="M1239" s="59">
        <v>0</v>
      </c>
      <c r="N1239" s="59">
        <v>0</v>
      </c>
      <c r="O1239" s="59">
        <v>0</v>
      </c>
      <c r="P1239" s="59">
        <v>0</v>
      </c>
      <c r="Q1239" s="59">
        <v>0</v>
      </c>
      <c r="R1239" s="59">
        <v>0</v>
      </c>
      <c r="S1239" s="90"/>
      <c r="T1239" s="90"/>
      <c r="U1239" s="91"/>
      <c r="V1239" s="90"/>
      <c r="W1239" s="90"/>
      <c r="X1239" s="90"/>
    </row>
    <row r="1240" spans="1:24" ht="13.2" x14ac:dyDescent="0.25">
      <c r="A1240" s="59" t="s">
        <v>5153</v>
      </c>
      <c r="B1240" s="59" t="s">
        <v>6589</v>
      </c>
      <c r="C1240" s="59" t="s">
        <v>6608</v>
      </c>
      <c r="D1240" s="59" t="s">
        <v>129</v>
      </c>
      <c r="E1240" s="59">
        <v>571</v>
      </c>
      <c r="F1240" s="59">
        <v>571</v>
      </c>
      <c r="G1240" s="59">
        <v>571</v>
      </c>
      <c r="H1240" s="59">
        <v>571</v>
      </c>
      <c r="I1240" s="59">
        <v>571</v>
      </c>
      <c r="J1240" s="59">
        <v>571</v>
      </c>
      <c r="K1240" s="59">
        <v>4</v>
      </c>
      <c r="L1240" s="59">
        <v>4</v>
      </c>
      <c r="M1240" s="59">
        <v>0</v>
      </c>
      <c r="N1240" s="59">
        <v>0</v>
      </c>
      <c r="O1240" s="59">
        <v>0</v>
      </c>
      <c r="P1240" s="59">
        <v>0</v>
      </c>
      <c r="Q1240" s="59">
        <v>0</v>
      </c>
      <c r="R1240" s="59">
        <v>262569</v>
      </c>
      <c r="S1240" s="90"/>
      <c r="T1240" s="90"/>
      <c r="U1240" s="91"/>
      <c r="V1240" s="90"/>
      <c r="W1240" s="90"/>
      <c r="X1240" s="90"/>
    </row>
    <row r="1241" spans="1:24" ht="13.2" x14ac:dyDescent="0.25">
      <c r="A1241" s="59" t="s">
        <v>5154</v>
      </c>
      <c r="B1241" s="59" t="s">
        <v>6589</v>
      </c>
      <c r="C1241" s="59" t="s">
        <v>6609</v>
      </c>
      <c r="D1241" s="59" t="s">
        <v>129</v>
      </c>
      <c r="E1241" s="59">
        <v>0</v>
      </c>
      <c r="F1241" s="59">
        <v>0</v>
      </c>
      <c r="G1241" s="59">
        <v>0</v>
      </c>
      <c r="H1241" s="59">
        <v>0</v>
      </c>
      <c r="I1241" s="59">
        <v>0</v>
      </c>
      <c r="J1241" s="59">
        <v>0</v>
      </c>
      <c r="K1241" s="59">
        <v>0</v>
      </c>
      <c r="L1241" s="59">
        <v>0</v>
      </c>
      <c r="M1241" s="59">
        <v>0</v>
      </c>
      <c r="N1241" s="59">
        <v>0</v>
      </c>
      <c r="O1241" s="59">
        <v>0</v>
      </c>
      <c r="P1241" s="59">
        <v>0</v>
      </c>
      <c r="Q1241" s="59">
        <v>0</v>
      </c>
      <c r="R1241" s="59">
        <v>0</v>
      </c>
      <c r="S1241" s="90"/>
      <c r="T1241" s="90"/>
      <c r="U1241" s="91"/>
      <c r="V1241" s="90"/>
      <c r="W1241" s="90"/>
      <c r="X1241" s="90"/>
    </row>
    <row r="1242" spans="1:24" ht="13.2" x14ac:dyDescent="0.25">
      <c r="A1242" s="59" t="s">
        <v>5155</v>
      </c>
      <c r="B1242" s="59" t="s">
        <v>6589</v>
      </c>
      <c r="C1242" s="59" t="s">
        <v>6610</v>
      </c>
      <c r="D1242" s="59" t="s">
        <v>129</v>
      </c>
      <c r="E1242" s="59">
        <v>0</v>
      </c>
      <c r="F1242" s="59">
        <v>0</v>
      </c>
      <c r="G1242" s="59">
        <v>0</v>
      </c>
      <c r="H1242" s="59">
        <v>0</v>
      </c>
      <c r="I1242" s="59">
        <v>0</v>
      </c>
      <c r="J1242" s="59">
        <v>0</v>
      </c>
      <c r="K1242" s="59">
        <v>0</v>
      </c>
      <c r="L1242" s="59">
        <v>0</v>
      </c>
      <c r="M1242" s="59">
        <v>0</v>
      </c>
      <c r="N1242" s="59">
        <v>0</v>
      </c>
      <c r="O1242" s="59">
        <v>0</v>
      </c>
      <c r="P1242" s="59">
        <v>0</v>
      </c>
      <c r="Q1242" s="59">
        <v>0</v>
      </c>
      <c r="R1242" s="59">
        <v>0</v>
      </c>
      <c r="S1242" s="90"/>
      <c r="T1242" s="90"/>
      <c r="U1242" s="91"/>
      <c r="V1242" s="90"/>
      <c r="W1242" s="90"/>
      <c r="X1242" s="90"/>
    </row>
    <row r="1243" spans="1:24" ht="13.2" x14ac:dyDescent="0.25">
      <c r="A1243" s="59" t="s">
        <v>5156</v>
      </c>
      <c r="B1243" s="59" t="s">
        <v>6589</v>
      </c>
      <c r="C1243" s="59" t="s">
        <v>6611</v>
      </c>
      <c r="D1243" s="59" t="s">
        <v>129</v>
      </c>
      <c r="E1243" s="59">
        <v>0</v>
      </c>
      <c r="F1243" s="59">
        <v>0</v>
      </c>
      <c r="G1243" s="59">
        <v>0</v>
      </c>
      <c r="H1243" s="59">
        <v>0</v>
      </c>
      <c r="I1243" s="59">
        <v>0</v>
      </c>
      <c r="J1243" s="59">
        <v>0</v>
      </c>
      <c r="K1243" s="59">
        <v>0</v>
      </c>
      <c r="L1243" s="59">
        <v>0</v>
      </c>
      <c r="M1243" s="59">
        <v>0</v>
      </c>
      <c r="N1243" s="59">
        <v>0</v>
      </c>
      <c r="O1243" s="59">
        <v>0</v>
      </c>
      <c r="P1243" s="59">
        <v>0</v>
      </c>
      <c r="Q1243" s="59">
        <v>0</v>
      </c>
      <c r="R1243" s="59">
        <v>0</v>
      </c>
      <c r="S1243" s="90"/>
      <c r="T1243" s="90"/>
      <c r="U1243" s="91"/>
      <c r="V1243" s="90"/>
      <c r="W1243" s="90"/>
      <c r="X1243" s="90"/>
    </row>
    <row r="1244" spans="1:24" ht="13.2" x14ac:dyDescent="0.25">
      <c r="A1244" s="59" t="s">
        <v>5157</v>
      </c>
      <c r="B1244" s="59" t="s">
        <v>6589</v>
      </c>
      <c r="C1244" s="59" t="s">
        <v>3710</v>
      </c>
      <c r="D1244" s="59" t="s">
        <v>129</v>
      </c>
      <c r="E1244" s="59">
        <v>16852</v>
      </c>
      <c r="F1244" s="59">
        <v>16725</v>
      </c>
      <c r="G1244" s="59">
        <v>17091</v>
      </c>
      <c r="H1244" s="59">
        <v>17177</v>
      </c>
      <c r="I1244" s="59">
        <v>17201</v>
      </c>
      <c r="J1244" s="59">
        <v>13035</v>
      </c>
      <c r="K1244" s="59">
        <v>13229</v>
      </c>
      <c r="L1244" s="59">
        <v>13494</v>
      </c>
      <c r="M1244" s="59">
        <v>14278</v>
      </c>
      <c r="N1244" s="59">
        <v>14957</v>
      </c>
      <c r="O1244" s="59">
        <v>16183</v>
      </c>
      <c r="P1244" s="59">
        <v>16648</v>
      </c>
      <c r="Q1244" s="59">
        <v>15661</v>
      </c>
      <c r="R1244" s="59">
        <v>15522796</v>
      </c>
      <c r="S1244" s="90"/>
      <c r="T1244" s="90"/>
      <c r="U1244" s="91"/>
      <c r="V1244" s="90"/>
      <c r="W1244" s="90"/>
      <c r="X1244" s="90"/>
    </row>
    <row r="1245" spans="1:24" ht="13.2" x14ac:dyDescent="0.25">
      <c r="A1245" s="59" t="s">
        <v>5158</v>
      </c>
      <c r="B1245" s="59" t="s">
        <v>6589</v>
      </c>
      <c r="C1245" s="59" t="s">
        <v>3711</v>
      </c>
      <c r="D1245" s="59" t="s">
        <v>129</v>
      </c>
      <c r="E1245" s="59">
        <v>0</v>
      </c>
      <c r="F1245" s="59">
        <v>0</v>
      </c>
      <c r="G1245" s="59">
        <v>0</v>
      </c>
      <c r="H1245" s="59">
        <v>0</v>
      </c>
      <c r="I1245" s="59">
        <v>0</v>
      </c>
      <c r="J1245" s="59">
        <v>0</v>
      </c>
      <c r="K1245" s="59">
        <v>0</v>
      </c>
      <c r="L1245" s="59">
        <v>0</v>
      </c>
      <c r="M1245" s="59">
        <v>0</v>
      </c>
      <c r="N1245" s="59">
        <v>0</v>
      </c>
      <c r="O1245" s="59">
        <v>0</v>
      </c>
      <c r="P1245" s="59">
        <v>0</v>
      </c>
      <c r="Q1245" s="59">
        <v>0</v>
      </c>
      <c r="R1245" s="59">
        <v>0</v>
      </c>
      <c r="S1245" s="90"/>
      <c r="T1245" s="90"/>
      <c r="U1245" s="91"/>
      <c r="V1245" s="90"/>
      <c r="W1245" s="90"/>
      <c r="X1245" s="90"/>
    </row>
    <row r="1246" spans="1:24" ht="13.2" x14ac:dyDescent="0.25">
      <c r="A1246" s="59" t="s">
        <v>5159</v>
      </c>
      <c r="B1246" s="59" t="s">
        <v>6589</v>
      </c>
      <c r="C1246" s="59" t="s">
        <v>6612</v>
      </c>
      <c r="D1246" s="59" t="s">
        <v>129</v>
      </c>
      <c r="E1246" s="59">
        <v>0</v>
      </c>
      <c r="F1246" s="59">
        <v>0</v>
      </c>
      <c r="G1246" s="59">
        <v>0</v>
      </c>
      <c r="H1246" s="59">
        <v>0</v>
      </c>
      <c r="I1246" s="59">
        <v>0</v>
      </c>
      <c r="J1246" s="59">
        <v>0</v>
      </c>
      <c r="K1246" s="59">
        <v>0</v>
      </c>
      <c r="L1246" s="59">
        <v>0</v>
      </c>
      <c r="M1246" s="59">
        <v>0</v>
      </c>
      <c r="N1246" s="59">
        <v>0</v>
      </c>
      <c r="O1246" s="59">
        <v>0</v>
      </c>
      <c r="P1246" s="59">
        <v>0</v>
      </c>
      <c r="Q1246" s="59">
        <v>0</v>
      </c>
      <c r="R1246" s="59">
        <v>0</v>
      </c>
      <c r="S1246" s="90"/>
      <c r="T1246" s="90"/>
      <c r="U1246" s="91"/>
      <c r="V1246" s="90"/>
      <c r="W1246" s="90"/>
      <c r="X1246" s="90"/>
    </row>
    <row r="1247" spans="1:24" ht="13.2" x14ac:dyDescent="0.25">
      <c r="A1247" s="59" t="s">
        <v>5160</v>
      </c>
      <c r="B1247" s="59" t="s">
        <v>6589</v>
      </c>
      <c r="C1247" s="59" t="s">
        <v>6613</v>
      </c>
      <c r="D1247" s="59" t="s">
        <v>129</v>
      </c>
      <c r="E1247" s="59">
        <v>62</v>
      </c>
      <c r="F1247" s="59">
        <v>62</v>
      </c>
      <c r="G1247" s="59">
        <v>62</v>
      </c>
      <c r="H1247" s="59">
        <v>62</v>
      </c>
      <c r="I1247" s="59">
        <v>62</v>
      </c>
      <c r="J1247" s="59">
        <v>62</v>
      </c>
      <c r="K1247" s="59">
        <v>62</v>
      </c>
      <c r="L1247" s="59">
        <v>62</v>
      </c>
      <c r="M1247" s="59">
        <v>62</v>
      </c>
      <c r="N1247" s="59">
        <v>62</v>
      </c>
      <c r="O1247" s="59">
        <v>62</v>
      </c>
      <c r="P1247" s="59">
        <v>62</v>
      </c>
      <c r="Q1247" s="59">
        <v>0</v>
      </c>
      <c r="R1247" s="59">
        <v>59412</v>
      </c>
      <c r="S1247" s="90"/>
      <c r="T1247" s="90"/>
      <c r="U1247" s="91"/>
      <c r="V1247" s="90"/>
      <c r="W1247" s="90"/>
      <c r="X1247" s="90"/>
    </row>
    <row r="1248" spans="1:24" ht="13.2" x14ac:dyDescent="0.25">
      <c r="A1248" s="59" t="s">
        <v>5161</v>
      </c>
      <c r="B1248" s="59" t="s">
        <v>6589</v>
      </c>
      <c r="C1248" s="59" t="s">
        <v>6614</v>
      </c>
      <c r="D1248" s="59" t="s">
        <v>129</v>
      </c>
      <c r="E1248" s="59">
        <v>47</v>
      </c>
      <c r="F1248" s="59">
        <v>47</v>
      </c>
      <c r="G1248" s="59">
        <v>47</v>
      </c>
      <c r="H1248" s="59">
        <v>47</v>
      </c>
      <c r="I1248" s="59">
        <v>47</v>
      </c>
      <c r="J1248" s="59">
        <v>47</v>
      </c>
      <c r="K1248" s="59">
        <v>47</v>
      </c>
      <c r="L1248" s="59">
        <v>47</v>
      </c>
      <c r="M1248" s="59">
        <v>47</v>
      </c>
      <c r="N1248" s="59">
        <v>47</v>
      </c>
      <c r="O1248" s="59">
        <v>47</v>
      </c>
      <c r="P1248" s="59">
        <v>47</v>
      </c>
      <c r="Q1248" s="59">
        <v>0</v>
      </c>
      <c r="R1248" s="59">
        <v>44819</v>
      </c>
      <c r="S1248" s="90"/>
      <c r="T1248" s="90"/>
      <c r="U1248" s="91"/>
      <c r="V1248" s="90"/>
      <c r="W1248" s="90"/>
      <c r="X1248" s="90"/>
    </row>
    <row r="1249" spans="1:24" ht="13.2" x14ac:dyDescent="0.25">
      <c r="A1249" s="59" t="s">
        <v>5162</v>
      </c>
      <c r="B1249" s="59" t="s">
        <v>6589</v>
      </c>
      <c r="C1249" s="59" t="s">
        <v>6615</v>
      </c>
      <c r="D1249" s="59" t="s">
        <v>129</v>
      </c>
      <c r="E1249" s="59">
        <v>0</v>
      </c>
      <c r="F1249" s="59">
        <v>0</v>
      </c>
      <c r="G1249" s="59">
        <v>0</v>
      </c>
      <c r="H1249" s="59">
        <v>0</v>
      </c>
      <c r="I1249" s="59">
        <v>0</v>
      </c>
      <c r="J1249" s="59">
        <v>0</v>
      </c>
      <c r="K1249" s="59">
        <v>0</v>
      </c>
      <c r="L1249" s="59">
        <v>0</v>
      </c>
      <c r="M1249" s="59">
        <v>0</v>
      </c>
      <c r="N1249" s="59">
        <v>0</v>
      </c>
      <c r="O1249" s="59">
        <v>0</v>
      </c>
      <c r="P1249" s="59">
        <v>0</v>
      </c>
      <c r="Q1249" s="59">
        <v>0</v>
      </c>
      <c r="R1249" s="59">
        <v>0</v>
      </c>
      <c r="S1249" s="90"/>
      <c r="T1249" s="90"/>
      <c r="U1249" s="91"/>
      <c r="V1249" s="90"/>
      <c r="W1249" s="90"/>
      <c r="X1249" s="90"/>
    </row>
    <row r="1250" spans="1:24" ht="13.2" x14ac:dyDescent="0.25">
      <c r="A1250" s="59" t="s">
        <v>5163</v>
      </c>
      <c r="B1250" s="59" t="s">
        <v>6589</v>
      </c>
      <c r="C1250" s="59" t="s">
        <v>6616</v>
      </c>
      <c r="D1250" s="59" t="s">
        <v>129</v>
      </c>
      <c r="E1250" s="59">
        <v>0</v>
      </c>
      <c r="F1250" s="59">
        <v>0</v>
      </c>
      <c r="G1250" s="59">
        <v>0</v>
      </c>
      <c r="H1250" s="59">
        <v>0</v>
      </c>
      <c r="I1250" s="59">
        <v>0</v>
      </c>
      <c r="J1250" s="59">
        <v>0</v>
      </c>
      <c r="K1250" s="59">
        <v>0</v>
      </c>
      <c r="L1250" s="59">
        <v>0</v>
      </c>
      <c r="M1250" s="59">
        <v>0</v>
      </c>
      <c r="N1250" s="59">
        <v>0</v>
      </c>
      <c r="O1250" s="59">
        <v>0</v>
      </c>
      <c r="P1250" s="59">
        <v>0</v>
      </c>
      <c r="Q1250" s="59">
        <v>0</v>
      </c>
      <c r="R1250" s="59">
        <v>0</v>
      </c>
      <c r="S1250" s="90"/>
      <c r="T1250" s="90"/>
      <c r="U1250" s="91"/>
      <c r="V1250" s="90"/>
      <c r="W1250" s="90"/>
      <c r="X1250" s="90"/>
    </row>
    <row r="1251" spans="1:24" ht="13.2" x14ac:dyDescent="0.25">
      <c r="A1251" s="59" t="s">
        <v>5164</v>
      </c>
      <c r="B1251" s="59" t="s">
        <v>6589</v>
      </c>
      <c r="C1251" s="59" t="s">
        <v>6617</v>
      </c>
      <c r="D1251" s="59" t="s">
        <v>129</v>
      </c>
      <c r="E1251" s="59">
        <v>0</v>
      </c>
      <c r="F1251" s="59">
        <v>0</v>
      </c>
      <c r="G1251" s="59">
        <v>0</v>
      </c>
      <c r="H1251" s="59">
        <v>0</v>
      </c>
      <c r="I1251" s="59">
        <v>0</v>
      </c>
      <c r="J1251" s="59">
        <v>0</v>
      </c>
      <c r="K1251" s="59">
        <v>0</v>
      </c>
      <c r="L1251" s="59">
        <v>0</v>
      </c>
      <c r="M1251" s="59">
        <v>0</v>
      </c>
      <c r="N1251" s="59">
        <v>0</v>
      </c>
      <c r="O1251" s="59">
        <v>0</v>
      </c>
      <c r="P1251" s="59">
        <v>0</v>
      </c>
      <c r="Q1251" s="59">
        <v>0</v>
      </c>
      <c r="R1251" s="59">
        <v>0</v>
      </c>
      <c r="S1251" s="90"/>
      <c r="T1251" s="90"/>
      <c r="U1251" s="91"/>
      <c r="V1251" s="90"/>
      <c r="W1251" s="90"/>
      <c r="X1251" s="90"/>
    </row>
    <row r="1252" spans="1:24" ht="13.2" x14ac:dyDescent="0.25">
      <c r="A1252" s="59" t="s">
        <v>5165</v>
      </c>
      <c r="B1252" s="59" t="s">
        <v>6589</v>
      </c>
      <c r="C1252" s="59" t="s">
        <v>6618</v>
      </c>
      <c r="D1252" s="59" t="s">
        <v>129</v>
      </c>
      <c r="E1252" s="59">
        <v>72</v>
      </c>
      <c r="F1252" s="59">
        <v>72</v>
      </c>
      <c r="G1252" s="59">
        <v>72</v>
      </c>
      <c r="H1252" s="59">
        <v>72</v>
      </c>
      <c r="I1252" s="59">
        <v>72</v>
      </c>
      <c r="J1252" s="59">
        <v>72</v>
      </c>
      <c r="K1252" s="59">
        <v>72</v>
      </c>
      <c r="L1252" s="59">
        <v>72</v>
      </c>
      <c r="M1252" s="59">
        <v>72</v>
      </c>
      <c r="N1252" s="59">
        <v>72</v>
      </c>
      <c r="O1252" s="59">
        <v>72</v>
      </c>
      <c r="P1252" s="59">
        <v>72</v>
      </c>
      <c r="Q1252" s="59">
        <v>72</v>
      </c>
      <c r="R1252" s="59">
        <v>71744</v>
      </c>
      <c r="S1252" s="90"/>
      <c r="T1252" s="90"/>
      <c r="U1252" s="91"/>
      <c r="V1252" s="90"/>
      <c r="W1252" s="90"/>
      <c r="X1252" s="90"/>
    </row>
    <row r="1253" spans="1:24" ht="13.2" x14ac:dyDescent="0.25">
      <c r="A1253" s="59" t="s">
        <v>5166</v>
      </c>
      <c r="B1253" s="59" t="s">
        <v>6589</v>
      </c>
      <c r="C1253" s="59" t="s">
        <v>6619</v>
      </c>
      <c r="D1253" s="59" t="s">
        <v>129</v>
      </c>
      <c r="E1253" s="59">
        <v>0</v>
      </c>
      <c r="F1253" s="59">
        <v>0</v>
      </c>
      <c r="G1253" s="59">
        <v>0</v>
      </c>
      <c r="H1253" s="59">
        <v>0</v>
      </c>
      <c r="I1253" s="59">
        <v>0</v>
      </c>
      <c r="J1253" s="59">
        <v>0</v>
      </c>
      <c r="K1253" s="59">
        <v>0</v>
      </c>
      <c r="L1253" s="59">
        <v>0</v>
      </c>
      <c r="M1253" s="59">
        <v>0</v>
      </c>
      <c r="N1253" s="59">
        <v>0</v>
      </c>
      <c r="O1253" s="59">
        <v>0</v>
      </c>
      <c r="P1253" s="59">
        <v>0</v>
      </c>
      <c r="Q1253" s="59">
        <v>0</v>
      </c>
      <c r="R1253" s="59">
        <v>0</v>
      </c>
      <c r="S1253" s="90"/>
      <c r="T1253" s="90"/>
      <c r="U1253" s="91"/>
      <c r="V1253" s="90"/>
      <c r="W1253" s="90"/>
      <c r="X1253" s="90"/>
    </row>
    <row r="1254" spans="1:24" ht="13.2" x14ac:dyDescent="0.25">
      <c r="A1254" s="59" t="s">
        <v>5167</v>
      </c>
      <c r="B1254" s="59" t="s">
        <v>6589</v>
      </c>
      <c r="C1254" s="59" t="s">
        <v>6620</v>
      </c>
      <c r="D1254" s="59" t="s">
        <v>129</v>
      </c>
      <c r="E1254" s="59">
        <v>5</v>
      </c>
      <c r="F1254" s="59">
        <v>5</v>
      </c>
      <c r="G1254" s="59">
        <v>5</v>
      </c>
      <c r="H1254" s="59">
        <v>5</v>
      </c>
      <c r="I1254" s="59">
        <v>5</v>
      </c>
      <c r="J1254" s="59">
        <v>5</v>
      </c>
      <c r="K1254" s="59">
        <v>5</v>
      </c>
      <c r="L1254" s="59">
        <v>5</v>
      </c>
      <c r="M1254" s="59">
        <v>5</v>
      </c>
      <c r="N1254" s="59">
        <v>5</v>
      </c>
      <c r="O1254" s="59">
        <v>5</v>
      </c>
      <c r="P1254" s="59">
        <v>5</v>
      </c>
      <c r="Q1254" s="59">
        <v>5</v>
      </c>
      <c r="R1254" s="59">
        <v>4881</v>
      </c>
      <c r="S1254" s="90"/>
      <c r="T1254" s="90"/>
      <c r="U1254" s="91"/>
      <c r="V1254" s="90"/>
      <c r="W1254" s="90"/>
      <c r="X1254" s="90"/>
    </row>
    <row r="1255" spans="1:24" ht="13.2" x14ac:dyDescent="0.25">
      <c r="A1255" s="59" t="s">
        <v>5168</v>
      </c>
      <c r="B1255" s="59" t="s">
        <v>6589</v>
      </c>
      <c r="C1255" s="59" t="s">
        <v>6621</v>
      </c>
      <c r="D1255" s="59" t="s">
        <v>129</v>
      </c>
      <c r="E1255" s="59">
        <v>53</v>
      </c>
      <c r="F1255" s="59">
        <v>53</v>
      </c>
      <c r="G1255" s="59">
        <v>53</v>
      </c>
      <c r="H1255" s="59">
        <v>53</v>
      </c>
      <c r="I1255" s="59">
        <v>53</v>
      </c>
      <c r="J1255" s="59">
        <v>53</v>
      </c>
      <c r="K1255" s="59">
        <v>53</v>
      </c>
      <c r="L1255" s="59">
        <v>53</v>
      </c>
      <c r="M1255" s="59">
        <v>53</v>
      </c>
      <c r="N1255" s="59">
        <v>53</v>
      </c>
      <c r="O1255" s="59">
        <v>53</v>
      </c>
      <c r="P1255" s="59">
        <v>53</v>
      </c>
      <c r="Q1255" s="59">
        <v>53</v>
      </c>
      <c r="R1255" s="59">
        <v>53224</v>
      </c>
      <c r="S1255" s="90"/>
      <c r="T1255" s="90"/>
      <c r="U1255" s="91"/>
      <c r="V1255" s="90"/>
      <c r="W1255" s="90"/>
      <c r="X1255" s="90"/>
    </row>
    <row r="1256" spans="1:24" ht="13.2" x14ac:dyDescent="0.25">
      <c r="A1256" s="59" t="s">
        <v>5169</v>
      </c>
      <c r="B1256" s="59" t="s">
        <v>6589</v>
      </c>
      <c r="C1256" s="59" t="s">
        <v>6622</v>
      </c>
      <c r="D1256" s="59" t="s">
        <v>129</v>
      </c>
      <c r="E1256" s="59">
        <v>0</v>
      </c>
      <c r="F1256" s="59">
        <v>0</v>
      </c>
      <c r="G1256" s="59">
        <v>0</v>
      </c>
      <c r="H1256" s="59">
        <v>0</v>
      </c>
      <c r="I1256" s="59">
        <v>0</v>
      </c>
      <c r="J1256" s="59">
        <v>0</v>
      </c>
      <c r="K1256" s="59">
        <v>0</v>
      </c>
      <c r="L1256" s="59">
        <v>0</v>
      </c>
      <c r="M1256" s="59">
        <v>0</v>
      </c>
      <c r="N1256" s="59">
        <v>0</v>
      </c>
      <c r="O1256" s="59">
        <v>0</v>
      </c>
      <c r="P1256" s="59">
        <v>0</v>
      </c>
      <c r="Q1256" s="59">
        <v>0</v>
      </c>
      <c r="R1256" s="59">
        <v>0</v>
      </c>
      <c r="S1256" s="90"/>
      <c r="T1256" s="90"/>
      <c r="U1256" s="91"/>
      <c r="V1256" s="90"/>
      <c r="W1256" s="90"/>
      <c r="X1256" s="90"/>
    </row>
    <row r="1257" spans="1:24" ht="13.2" x14ac:dyDescent="0.25">
      <c r="A1257" s="59" t="s">
        <v>5170</v>
      </c>
      <c r="B1257" s="59" t="s">
        <v>6589</v>
      </c>
      <c r="C1257" s="59" t="s">
        <v>6623</v>
      </c>
      <c r="D1257" s="59" t="s">
        <v>129</v>
      </c>
      <c r="E1257" s="59">
        <v>0</v>
      </c>
      <c r="F1257" s="59">
        <v>0</v>
      </c>
      <c r="G1257" s="59">
        <v>0</v>
      </c>
      <c r="H1257" s="59">
        <v>0</v>
      </c>
      <c r="I1257" s="59">
        <v>0</v>
      </c>
      <c r="J1257" s="59">
        <v>0</v>
      </c>
      <c r="K1257" s="59">
        <v>0</v>
      </c>
      <c r="L1257" s="59">
        <v>0</v>
      </c>
      <c r="M1257" s="59">
        <v>0</v>
      </c>
      <c r="N1257" s="59">
        <v>0</v>
      </c>
      <c r="O1257" s="59">
        <v>0</v>
      </c>
      <c r="P1257" s="59">
        <v>0</v>
      </c>
      <c r="Q1257" s="59">
        <v>0</v>
      </c>
      <c r="R1257" s="59">
        <v>0</v>
      </c>
      <c r="S1257" s="90"/>
      <c r="T1257" s="90"/>
      <c r="U1257" s="91"/>
      <c r="V1257" s="90"/>
      <c r="W1257" s="90"/>
      <c r="X1257" s="90"/>
    </row>
    <row r="1258" spans="1:24" ht="13.2" x14ac:dyDescent="0.25">
      <c r="A1258" s="59" t="s">
        <v>5171</v>
      </c>
      <c r="B1258" s="59" t="s">
        <v>6589</v>
      </c>
      <c r="C1258" s="59" t="s">
        <v>6624</v>
      </c>
      <c r="D1258" s="59" t="s">
        <v>129</v>
      </c>
      <c r="E1258" s="59">
        <v>555</v>
      </c>
      <c r="F1258" s="59">
        <v>555</v>
      </c>
      <c r="G1258" s="59">
        <v>555</v>
      </c>
      <c r="H1258" s="59">
        <v>555</v>
      </c>
      <c r="I1258" s="59">
        <v>555</v>
      </c>
      <c r="J1258" s="59">
        <v>555</v>
      </c>
      <c r="K1258" s="59">
        <v>555</v>
      </c>
      <c r="L1258" s="59">
        <v>555</v>
      </c>
      <c r="M1258" s="59">
        <v>555</v>
      </c>
      <c r="N1258" s="59">
        <v>555</v>
      </c>
      <c r="O1258" s="59">
        <v>555</v>
      </c>
      <c r="P1258" s="59">
        <v>555</v>
      </c>
      <c r="Q1258" s="59">
        <v>555</v>
      </c>
      <c r="R1258" s="59">
        <v>555347</v>
      </c>
      <c r="S1258" s="90"/>
      <c r="T1258" s="90"/>
      <c r="U1258" s="91"/>
      <c r="V1258" s="90"/>
      <c r="W1258" s="90"/>
      <c r="X1258" s="90"/>
    </row>
    <row r="1259" spans="1:24" ht="13.2" x14ac:dyDescent="0.25">
      <c r="A1259" s="59" t="s">
        <v>5172</v>
      </c>
      <c r="B1259" s="59" t="s">
        <v>6589</v>
      </c>
      <c r="C1259" s="59" t="s">
        <v>6625</v>
      </c>
      <c r="D1259" s="59" t="s">
        <v>129</v>
      </c>
      <c r="E1259" s="59">
        <v>0</v>
      </c>
      <c r="F1259" s="59">
        <v>0</v>
      </c>
      <c r="G1259" s="59">
        <v>0</v>
      </c>
      <c r="H1259" s="59">
        <v>0</v>
      </c>
      <c r="I1259" s="59">
        <v>0</v>
      </c>
      <c r="J1259" s="59">
        <v>0</v>
      </c>
      <c r="K1259" s="59">
        <v>0</v>
      </c>
      <c r="L1259" s="59">
        <v>0</v>
      </c>
      <c r="M1259" s="59">
        <v>0</v>
      </c>
      <c r="N1259" s="59">
        <v>0</v>
      </c>
      <c r="O1259" s="59">
        <v>0</v>
      </c>
      <c r="P1259" s="59">
        <v>0</v>
      </c>
      <c r="Q1259" s="59">
        <v>0</v>
      </c>
      <c r="R1259" s="59">
        <v>0</v>
      </c>
      <c r="S1259" s="90"/>
      <c r="T1259" s="90"/>
      <c r="U1259" s="91"/>
      <c r="V1259" s="90"/>
      <c r="W1259" s="90"/>
      <c r="X1259" s="90"/>
    </row>
    <row r="1260" spans="1:24" ht="13.2" x14ac:dyDescent="0.25">
      <c r="A1260" s="59" t="s">
        <v>5173</v>
      </c>
      <c r="B1260" s="59" t="s">
        <v>6626</v>
      </c>
      <c r="C1260" s="59" t="s">
        <v>3714</v>
      </c>
      <c r="D1260" s="59" t="s">
        <v>129</v>
      </c>
      <c r="E1260" s="59">
        <v>0</v>
      </c>
      <c r="F1260" s="59">
        <v>0</v>
      </c>
      <c r="G1260" s="59">
        <v>0</v>
      </c>
      <c r="H1260" s="59">
        <v>0</v>
      </c>
      <c r="I1260" s="59">
        <v>0</v>
      </c>
      <c r="J1260" s="59">
        <v>0</v>
      </c>
      <c r="K1260" s="59">
        <v>0</v>
      </c>
      <c r="L1260" s="59">
        <v>0</v>
      </c>
      <c r="M1260" s="59">
        <v>0</v>
      </c>
      <c r="N1260" s="59">
        <v>0</v>
      </c>
      <c r="O1260" s="59">
        <v>0</v>
      </c>
      <c r="P1260" s="59">
        <v>0</v>
      </c>
      <c r="Q1260" s="59">
        <v>0</v>
      </c>
      <c r="R1260" s="59">
        <v>0</v>
      </c>
      <c r="S1260" s="90"/>
      <c r="T1260" s="90"/>
      <c r="U1260" s="91"/>
      <c r="V1260" s="90"/>
      <c r="W1260" s="90"/>
      <c r="X1260" s="90"/>
    </row>
    <row r="1261" spans="1:24" ht="13.2" x14ac:dyDescent="0.25">
      <c r="A1261" s="59" t="s">
        <v>5174</v>
      </c>
      <c r="B1261" s="59" t="s">
        <v>6626</v>
      </c>
      <c r="C1261" s="59" t="s">
        <v>3715</v>
      </c>
      <c r="D1261" s="59" t="s">
        <v>129</v>
      </c>
      <c r="E1261" s="59">
        <v>0</v>
      </c>
      <c r="F1261" s="59">
        <v>0</v>
      </c>
      <c r="G1261" s="59">
        <v>0</v>
      </c>
      <c r="H1261" s="59">
        <v>0</v>
      </c>
      <c r="I1261" s="59">
        <v>0</v>
      </c>
      <c r="J1261" s="59">
        <v>0</v>
      </c>
      <c r="K1261" s="59">
        <v>0</v>
      </c>
      <c r="L1261" s="59">
        <v>0</v>
      </c>
      <c r="M1261" s="59">
        <v>0</v>
      </c>
      <c r="N1261" s="59">
        <v>0</v>
      </c>
      <c r="O1261" s="59">
        <v>0</v>
      </c>
      <c r="P1261" s="59">
        <v>0</v>
      </c>
      <c r="Q1261" s="59">
        <v>0</v>
      </c>
      <c r="R1261" s="59">
        <v>0</v>
      </c>
      <c r="S1261" s="90"/>
      <c r="T1261" s="90"/>
      <c r="U1261" s="91"/>
      <c r="V1261" s="90"/>
      <c r="W1261" s="90"/>
      <c r="X1261" s="90"/>
    </row>
    <row r="1262" spans="1:24" ht="13.2" x14ac:dyDescent="0.25">
      <c r="A1262" s="59" t="s">
        <v>5175</v>
      </c>
      <c r="B1262" s="59" t="s">
        <v>6627</v>
      </c>
      <c r="C1262" s="59" t="s">
        <v>6628</v>
      </c>
      <c r="D1262" s="59" t="s">
        <v>129</v>
      </c>
      <c r="E1262" s="59">
        <v>0</v>
      </c>
      <c r="F1262" s="59">
        <v>0</v>
      </c>
      <c r="G1262" s="59">
        <v>0</v>
      </c>
      <c r="H1262" s="59">
        <v>0</v>
      </c>
      <c r="I1262" s="59">
        <v>0</v>
      </c>
      <c r="J1262" s="59">
        <v>0</v>
      </c>
      <c r="K1262" s="59">
        <v>0</v>
      </c>
      <c r="L1262" s="59">
        <v>0</v>
      </c>
      <c r="M1262" s="59">
        <v>0</v>
      </c>
      <c r="N1262" s="59">
        <v>0</v>
      </c>
      <c r="O1262" s="59">
        <v>0</v>
      </c>
      <c r="P1262" s="59">
        <v>0</v>
      </c>
      <c r="Q1262" s="59">
        <v>0</v>
      </c>
      <c r="R1262" s="59">
        <v>0</v>
      </c>
      <c r="S1262" s="90"/>
      <c r="T1262" s="90"/>
      <c r="U1262" s="91"/>
      <c r="V1262" s="90"/>
      <c r="W1262" s="90"/>
      <c r="X1262" s="90"/>
    </row>
    <row r="1263" spans="1:24" ht="13.2" x14ac:dyDescent="0.25">
      <c r="A1263" s="59" t="s">
        <v>5176</v>
      </c>
      <c r="B1263" s="59" t="s">
        <v>6629</v>
      </c>
      <c r="C1263" s="59" t="s">
        <v>6630</v>
      </c>
      <c r="D1263" s="59" t="s">
        <v>129</v>
      </c>
      <c r="E1263" s="59">
        <v>99</v>
      </c>
      <c r="F1263" s="59">
        <v>99</v>
      </c>
      <c r="G1263" s="59">
        <v>99</v>
      </c>
      <c r="H1263" s="59">
        <v>145</v>
      </c>
      <c r="I1263" s="59">
        <v>145</v>
      </c>
      <c r="J1263" s="59">
        <v>145</v>
      </c>
      <c r="K1263" s="59">
        <v>145</v>
      </c>
      <c r="L1263" s="59">
        <v>145</v>
      </c>
      <c r="M1263" s="59">
        <v>145</v>
      </c>
      <c r="N1263" s="59">
        <v>148</v>
      </c>
      <c r="O1263" s="59">
        <v>152</v>
      </c>
      <c r="P1263" s="59">
        <v>152</v>
      </c>
      <c r="Q1263" s="59">
        <v>152</v>
      </c>
      <c r="R1263" s="59">
        <v>137123</v>
      </c>
      <c r="S1263" s="90"/>
      <c r="T1263" s="90"/>
      <c r="U1263" s="91"/>
      <c r="V1263" s="90"/>
      <c r="W1263" s="90"/>
      <c r="X1263" s="90"/>
    </row>
    <row r="1264" spans="1:24" ht="13.2" x14ac:dyDescent="0.25">
      <c r="A1264" s="59" t="s">
        <v>5177</v>
      </c>
      <c r="B1264" s="59" t="s">
        <v>6629</v>
      </c>
      <c r="C1264" s="59" t="s">
        <v>6631</v>
      </c>
      <c r="D1264" s="59" t="s">
        <v>129</v>
      </c>
      <c r="E1264" s="59">
        <v>99</v>
      </c>
      <c r="F1264" s="59">
        <v>99</v>
      </c>
      <c r="G1264" s="59">
        <v>99</v>
      </c>
      <c r="H1264" s="59">
        <v>145</v>
      </c>
      <c r="I1264" s="59">
        <v>145</v>
      </c>
      <c r="J1264" s="59">
        <v>145</v>
      </c>
      <c r="K1264" s="59">
        <v>145</v>
      </c>
      <c r="L1264" s="59">
        <v>145</v>
      </c>
      <c r="M1264" s="59">
        <v>145</v>
      </c>
      <c r="N1264" s="59">
        <v>148</v>
      </c>
      <c r="O1264" s="59">
        <v>152</v>
      </c>
      <c r="P1264" s="59">
        <v>152</v>
      </c>
      <c r="Q1264" s="59">
        <v>152</v>
      </c>
      <c r="R1264" s="59">
        <v>137123</v>
      </c>
      <c r="S1264" s="90"/>
      <c r="T1264" s="90"/>
      <c r="U1264" s="91"/>
      <c r="V1264" s="90"/>
      <c r="W1264" s="90"/>
      <c r="X1264" s="90"/>
    </row>
    <row r="1265" spans="1:24" ht="13.2" x14ac:dyDescent="0.25">
      <c r="A1265" s="59" t="s">
        <v>5178</v>
      </c>
      <c r="B1265" s="59" t="s">
        <v>6629</v>
      </c>
      <c r="C1265" s="59" t="s">
        <v>6632</v>
      </c>
      <c r="D1265" s="59" t="s">
        <v>129</v>
      </c>
      <c r="E1265" s="59">
        <v>63</v>
      </c>
      <c r="F1265" s="59">
        <v>63</v>
      </c>
      <c r="G1265" s="59">
        <v>63</v>
      </c>
      <c r="H1265" s="59">
        <v>97</v>
      </c>
      <c r="I1265" s="59">
        <v>97</v>
      </c>
      <c r="J1265" s="59">
        <v>97</v>
      </c>
      <c r="K1265" s="59">
        <v>97</v>
      </c>
      <c r="L1265" s="59">
        <v>97</v>
      </c>
      <c r="M1265" s="59">
        <v>97</v>
      </c>
      <c r="N1265" s="59">
        <v>99</v>
      </c>
      <c r="O1265" s="59">
        <v>102</v>
      </c>
      <c r="P1265" s="59">
        <v>102</v>
      </c>
      <c r="Q1265" s="59">
        <v>102</v>
      </c>
      <c r="R1265" s="59">
        <v>91188</v>
      </c>
      <c r="S1265" s="90"/>
      <c r="T1265" s="90"/>
      <c r="U1265" s="91"/>
      <c r="V1265" s="90"/>
      <c r="W1265" s="90"/>
      <c r="X1265" s="90"/>
    </row>
    <row r="1266" spans="1:24" ht="13.2" x14ac:dyDescent="0.25">
      <c r="A1266" s="59" t="s">
        <v>5179</v>
      </c>
      <c r="B1266" s="59" t="s">
        <v>6629</v>
      </c>
      <c r="C1266" s="59" t="s">
        <v>6633</v>
      </c>
      <c r="D1266" s="59" t="s">
        <v>129</v>
      </c>
      <c r="E1266" s="59">
        <v>63</v>
      </c>
      <c r="F1266" s="59">
        <v>63</v>
      </c>
      <c r="G1266" s="59">
        <v>63</v>
      </c>
      <c r="H1266" s="59">
        <v>92</v>
      </c>
      <c r="I1266" s="59">
        <v>92</v>
      </c>
      <c r="J1266" s="59">
        <v>92</v>
      </c>
      <c r="K1266" s="59">
        <v>92</v>
      </c>
      <c r="L1266" s="59">
        <v>92</v>
      </c>
      <c r="M1266" s="59">
        <v>92</v>
      </c>
      <c r="N1266" s="59">
        <v>94</v>
      </c>
      <c r="O1266" s="59">
        <v>96</v>
      </c>
      <c r="P1266" s="59">
        <v>96</v>
      </c>
      <c r="Q1266" s="59">
        <v>96</v>
      </c>
      <c r="R1266" s="59">
        <v>86866</v>
      </c>
      <c r="S1266" s="90"/>
      <c r="T1266" s="90"/>
      <c r="U1266" s="91"/>
      <c r="V1266" s="90"/>
      <c r="W1266" s="90"/>
      <c r="X1266" s="90"/>
    </row>
    <row r="1267" spans="1:24" ht="13.2" x14ac:dyDescent="0.25">
      <c r="A1267" s="59" t="s">
        <v>5180</v>
      </c>
      <c r="B1267" s="59" t="s">
        <v>6629</v>
      </c>
      <c r="C1267" s="59" t="s">
        <v>6634</v>
      </c>
      <c r="D1267" s="59" t="s">
        <v>129</v>
      </c>
      <c r="E1267" s="59">
        <v>0</v>
      </c>
      <c r="F1267" s="59">
        <v>0</v>
      </c>
      <c r="G1267" s="59">
        <v>0</v>
      </c>
      <c r="H1267" s="59">
        <v>0</v>
      </c>
      <c r="I1267" s="59">
        <v>0</v>
      </c>
      <c r="J1267" s="59">
        <v>0</v>
      </c>
      <c r="K1267" s="59">
        <v>0</v>
      </c>
      <c r="L1267" s="59">
        <v>0</v>
      </c>
      <c r="M1267" s="59">
        <v>0</v>
      </c>
      <c r="N1267" s="59">
        <v>0</v>
      </c>
      <c r="O1267" s="59">
        <v>0</v>
      </c>
      <c r="P1267" s="59">
        <v>0</v>
      </c>
      <c r="Q1267" s="59">
        <v>0</v>
      </c>
      <c r="R1267" s="59">
        <v>0</v>
      </c>
      <c r="S1267" s="90"/>
      <c r="T1267" s="90"/>
      <c r="U1267" s="91"/>
      <c r="V1267" s="90"/>
      <c r="W1267" s="90"/>
      <c r="X1267" s="90"/>
    </row>
    <row r="1268" spans="1:24" ht="13.2" x14ac:dyDescent="0.25">
      <c r="A1268" s="59" t="s">
        <v>5181</v>
      </c>
      <c r="B1268" s="59" t="s">
        <v>6629</v>
      </c>
      <c r="C1268" s="59" t="s">
        <v>6635</v>
      </c>
      <c r="D1268" s="59" t="s">
        <v>129</v>
      </c>
      <c r="E1268" s="59">
        <v>0</v>
      </c>
      <c r="F1268" s="59">
        <v>0</v>
      </c>
      <c r="G1268" s="59">
        <v>0</v>
      </c>
      <c r="H1268" s="59">
        <v>0</v>
      </c>
      <c r="I1268" s="59">
        <v>0</v>
      </c>
      <c r="J1268" s="59">
        <v>0</v>
      </c>
      <c r="K1268" s="59">
        <v>0</v>
      </c>
      <c r="L1268" s="59">
        <v>0</v>
      </c>
      <c r="M1268" s="59">
        <v>0</v>
      </c>
      <c r="N1268" s="59">
        <v>0</v>
      </c>
      <c r="O1268" s="59">
        <v>0</v>
      </c>
      <c r="P1268" s="59">
        <v>0</v>
      </c>
      <c r="Q1268" s="59">
        <v>0</v>
      </c>
      <c r="R1268" s="59">
        <v>0</v>
      </c>
      <c r="S1268" s="90"/>
      <c r="T1268" s="90"/>
      <c r="U1268" s="91"/>
      <c r="V1268" s="90"/>
      <c r="W1268" s="90"/>
      <c r="X1268" s="90"/>
    </row>
    <row r="1269" spans="1:24" ht="13.2" x14ac:dyDescent="0.25">
      <c r="A1269" s="59" t="s">
        <v>5182</v>
      </c>
      <c r="B1269" s="59" t="s">
        <v>6629</v>
      </c>
      <c r="C1269" s="59" t="s">
        <v>6636</v>
      </c>
      <c r="D1269" s="59" t="s">
        <v>129</v>
      </c>
      <c r="E1269" s="59">
        <v>0</v>
      </c>
      <c r="F1269" s="59">
        <v>0</v>
      </c>
      <c r="G1269" s="59">
        <v>0</v>
      </c>
      <c r="H1269" s="59">
        <v>0</v>
      </c>
      <c r="I1269" s="59">
        <v>0</v>
      </c>
      <c r="J1269" s="59">
        <v>0</v>
      </c>
      <c r="K1269" s="59">
        <v>0</v>
      </c>
      <c r="L1269" s="59">
        <v>0</v>
      </c>
      <c r="M1269" s="59">
        <v>0</v>
      </c>
      <c r="N1269" s="59">
        <v>0</v>
      </c>
      <c r="O1269" s="59">
        <v>0</v>
      </c>
      <c r="P1269" s="59">
        <v>0</v>
      </c>
      <c r="Q1269" s="59">
        <v>0</v>
      </c>
      <c r="R1269" s="59">
        <v>0</v>
      </c>
      <c r="S1269" s="90"/>
      <c r="T1269" s="90"/>
      <c r="U1269" s="91"/>
      <c r="V1269" s="90"/>
      <c r="W1269" s="90"/>
      <c r="X1269" s="90"/>
    </row>
    <row r="1270" spans="1:24" ht="13.2" x14ac:dyDescent="0.25">
      <c r="A1270" s="59" t="s">
        <v>5183</v>
      </c>
      <c r="B1270" s="59" t="s">
        <v>6629</v>
      </c>
      <c r="C1270" s="59" t="s">
        <v>6637</v>
      </c>
      <c r="D1270" s="59" t="s">
        <v>129</v>
      </c>
      <c r="E1270" s="59">
        <v>0</v>
      </c>
      <c r="F1270" s="59">
        <v>0</v>
      </c>
      <c r="G1270" s="59">
        <v>0</v>
      </c>
      <c r="H1270" s="59">
        <v>0</v>
      </c>
      <c r="I1270" s="59">
        <v>0</v>
      </c>
      <c r="J1270" s="59">
        <v>0</v>
      </c>
      <c r="K1270" s="59">
        <v>0</v>
      </c>
      <c r="L1270" s="59">
        <v>0</v>
      </c>
      <c r="M1270" s="59">
        <v>0</v>
      </c>
      <c r="N1270" s="59">
        <v>0</v>
      </c>
      <c r="O1270" s="59">
        <v>0</v>
      </c>
      <c r="P1270" s="59">
        <v>0</v>
      </c>
      <c r="Q1270" s="59">
        <v>0</v>
      </c>
      <c r="R1270" s="59">
        <v>0</v>
      </c>
      <c r="S1270" s="90"/>
      <c r="T1270" s="90"/>
      <c r="U1270" s="91"/>
      <c r="V1270" s="90"/>
      <c r="W1270" s="90"/>
      <c r="X1270" s="90"/>
    </row>
    <row r="1271" spans="1:24" ht="13.2" x14ac:dyDescent="0.25">
      <c r="A1271" s="59" t="s">
        <v>5184</v>
      </c>
      <c r="B1271" s="59" t="s">
        <v>6629</v>
      </c>
      <c r="C1271" s="59" t="s">
        <v>3723</v>
      </c>
      <c r="D1271" s="59" t="s">
        <v>129</v>
      </c>
      <c r="E1271" s="59">
        <v>9043</v>
      </c>
      <c r="F1271" s="59">
        <v>9043</v>
      </c>
      <c r="G1271" s="59">
        <v>9043</v>
      </c>
      <c r="H1271" s="59">
        <v>10463</v>
      </c>
      <c r="I1271" s="59">
        <v>10463</v>
      </c>
      <c r="J1271" s="59">
        <v>10463</v>
      </c>
      <c r="K1271" s="59">
        <v>10463</v>
      </c>
      <c r="L1271" s="59">
        <v>10499</v>
      </c>
      <c r="M1271" s="59">
        <v>10499</v>
      </c>
      <c r="N1271" s="59">
        <v>10499</v>
      </c>
      <c r="O1271" s="59">
        <v>10515</v>
      </c>
      <c r="P1271" s="59">
        <v>10623</v>
      </c>
      <c r="Q1271" s="59">
        <v>10679</v>
      </c>
      <c r="R1271" s="59">
        <v>10202825</v>
      </c>
      <c r="S1271" s="90"/>
      <c r="T1271" s="90"/>
      <c r="U1271" s="91"/>
      <c r="V1271" s="90"/>
      <c r="W1271" s="90"/>
      <c r="X1271" s="90"/>
    </row>
    <row r="1272" spans="1:24" ht="13.2" x14ac:dyDescent="0.25">
      <c r="A1272" s="59" t="s">
        <v>5185</v>
      </c>
      <c r="B1272" s="59" t="s">
        <v>6629</v>
      </c>
      <c r="C1272" s="59" t="s">
        <v>3725</v>
      </c>
      <c r="D1272" s="59" t="s">
        <v>129</v>
      </c>
      <c r="E1272" s="59">
        <v>0</v>
      </c>
      <c r="F1272" s="59">
        <v>0</v>
      </c>
      <c r="G1272" s="59">
        <v>0</v>
      </c>
      <c r="H1272" s="59">
        <v>0</v>
      </c>
      <c r="I1272" s="59">
        <v>0</v>
      </c>
      <c r="J1272" s="59">
        <v>0</v>
      </c>
      <c r="K1272" s="59">
        <v>0</v>
      </c>
      <c r="L1272" s="59">
        <v>0</v>
      </c>
      <c r="M1272" s="59">
        <v>0</v>
      </c>
      <c r="N1272" s="59">
        <v>0</v>
      </c>
      <c r="O1272" s="59">
        <v>0</v>
      </c>
      <c r="P1272" s="59">
        <v>0</v>
      </c>
      <c r="Q1272" s="59">
        <v>0</v>
      </c>
      <c r="R1272" s="59">
        <v>72</v>
      </c>
      <c r="S1272" s="90"/>
      <c r="T1272" s="90"/>
      <c r="U1272" s="91"/>
      <c r="V1272" s="90"/>
      <c r="W1272" s="90"/>
      <c r="X1272" s="90"/>
    </row>
    <row r="1273" spans="1:24" ht="13.2" x14ac:dyDescent="0.25">
      <c r="A1273" s="59" t="s">
        <v>5186</v>
      </c>
      <c r="B1273" s="59" t="s">
        <v>6629</v>
      </c>
      <c r="C1273" s="59" t="s">
        <v>3726</v>
      </c>
      <c r="D1273" s="59" t="s">
        <v>129</v>
      </c>
      <c r="E1273" s="59">
        <v>0</v>
      </c>
      <c r="F1273" s="59">
        <v>0</v>
      </c>
      <c r="G1273" s="59">
        <v>0</v>
      </c>
      <c r="H1273" s="59">
        <v>0</v>
      </c>
      <c r="I1273" s="59">
        <v>0</v>
      </c>
      <c r="J1273" s="59">
        <v>0</v>
      </c>
      <c r="K1273" s="59">
        <v>0</v>
      </c>
      <c r="L1273" s="59">
        <v>0</v>
      </c>
      <c r="M1273" s="59">
        <v>0</v>
      </c>
      <c r="N1273" s="59">
        <v>0</v>
      </c>
      <c r="O1273" s="59">
        <v>0</v>
      </c>
      <c r="P1273" s="59">
        <v>0</v>
      </c>
      <c r="Q1273" s="59">
        <v>0</v>
      </c>
      <c r="R1273" s="59">
        <v>0</v>
      </c>
      <c r="S1273" s="90"/>
      <c r="T1273" s="90"/>
      <c r="U1273" s="91"/>
      <c r="V1273" s="90"/>
      <c r="W1273" s="90"/>
      <c r="X1273" s="90"/>
    </row>
    <row r="1274" spans="1:24" ht="13.2" x14ac:dyDescent="0.25">
      <c r="A1274" s="59" t="s">
        <v>5187</v>
      </c>
      <c r="B1274" s="59" t="s">
        <v>6629</v>
      </c>
      <c r="C1274" s="59" t="s">
        <v>6638</v>
      </c>
      <c r="D1274" s="59" t="s">
        <v>129</v>
      </c>
      <c r="E1274" s="59">
        <v>23</v>
      </c>
      <c r="F1274" s="59">
        <v>23</v>
      </c>
      <c r="G1274" s="59">
        <v>23</v>
      </c>
      <c r="H1274" s="59">
        <v>23</v>
      </c>
      <c r="I1274" s="59">
        <v>23</v>
      </c>
      <c r="J1274" s="59">
        <v>23</v>
      </c>
      <c r="K1274" s="59">
        <v>23</v>
      </c>
      <c r="L1274" s="59">
        <v>23</v>
      </c>
      <c r="M1274" s="59">
        <v>23</v>
      </c>
      <c r="N1274" s="59">
        <v>23</v>
      </c>
      <c r="O1274" s="59">
        <v>23</v>
      </c>
      <c r="P1274" s="59">
        <v>23</v>
      </c>
      <c r="Q1274" s="59">
        <v>23</v>
      </c>
      <c r="R1274" s="59">
        <v>22994</v>
      </c>
      <c r="S1274" s="90"/>
      <c r="T1274" s="90"/>
      <c r="U1274" s="91"/>
      <c r="V1274" s="90"/>
      <c r="W1274" s="90"/>
      <c r="X1274" s="90"/>
    </row>
    <row r="1275" spans="1:24" ht="13.2" x14ac:dyDescent="0.25">
      <c r="A1275" s="59" t="s">
        <v>5188</v>
      </c>
      <c r="B1275" s="59" t="s">
        <v>6629</v>
      </c>
      <c r="C1275" s="59" t="s">
        <v>6639</v>
      </c>
      <c r="D1275" s="59" t="s">
        <v>129</v>
      </c>
      <c r="E1275" s="59">
        <v>0</v>
      </c>
      <c r="F1275" s="59">
        <v>0</v>
      </c>
      <c r="G1275" s="59">
        <v>0</v>
      </c>
      <c r="H1275" s="59">
        <v>0</v>
      </c>
      <c r="I1275" s="59">
        <v>0</v>
      </c>
      <c r="J1275" s="59">
        <v>0</v>
      </c>
      <c r="K1275" s="59">
        <v>0</v>
      </c>
      <c r="L1275" s="59">
        <v>0</v>
      </c>
      <c r="M1275" s="59">
        <v>0</v>
      </c>
      <c r="N1275" s="59">
        <v>0</v>
      </c>
      <c r="O1275" s="59">
        <v>0</v>
      </c>
      <c r="P1275" s="59">
        <v>0</v>
      </c>
      <c r="Q1275" s="59">
        <v>0</v>
      </c>
      <c r="R1275" s="59">
        <v>0</v>
      </c>
      <c r="S1275" s="90"/>
      <c r="T1275" s="90"/>
      <c r="U1275" s="91"/>
      <c r="V1275" s="90"/>
      <c r="W1275" s="90"/>
      <c r="X1275" s="90"/>
    </row>
    <row r="1276" spans="1:24" ht="13.2" x14ac:dyDescent="0.25">
      <c r="A1276" s="59" t="s">
        <v>5189</v>
      </c>
      <c r="B1276" s="59" t="s">
        <v>6629</v>
      </c>
      <c r="C1276" s="59" t="s">
        <v>6640</v>
      </c>
      <c r="D1276" s="59" t="s">
        <v>129</v>
      </c>
      <c r="E1276" s="59">
        <v>26</v>
      </c>
      <c r="F1276" s="59">
        <v>0</v>
      </c>
      <c r="G1276" s="59">
        <v>0</v>
      </c>
      <c r="H1276" s="59">
        <v>0</v>
      </c>
      <c r="I1276" s="59">
        <v>0</v>
      </c>
      <c r="J1276" s="59">
        <v>0</v>
      </c>
      <c r="K1276" s="59">
        <v>0</v>
      </c>
      <c r="L1276" s="59">
        <v>0</v>
      </c>
      <c r="M1276" s="59">
        <v>0</v>
      </c>
      <c r="N1276" s="59">
        <v>0</v>
      </c>
      <c r="O1276" s="59">
        <v>0</v>
      </c>
      <c r="P1276" s="59">
        <v>0</v>
      </c>
      <c r="Q1276" s="59">
        <v>0</v>
      </c>
      <c r="R1276" s="59">
        <v>1100</v>
      </c>
      <c r="S1276" s="90"/>
      <c r="T1276" s="90"/>
      <c r="U1276" s="91"/>
      <c r="V1276" s="90"/>
      <c r="W1276" s="90"/>
      <c r="X1276" s="90"/>
    </row>
    <row r="1277" spans="1:24" ht="13.2" x14ac:dyDescent="0.25">
      <c r="A1277" s="59" t="s">
        <v>5190</v>
      </c>
      <c r="B1277" s="59" t="s">
        <v>6629</v>
      </c>
      <c r="C1277" s="59" t="s">
        <v>6641</v>
      </c>
      <c r="D1277" s="59" t="s">
        <v>129</v>
      </c>
      <c r="E1277" s="59">
        <v>0</v>
      </c>
      <c r="F1277" s="59">
        <v>0</v>
      </c>
      <c r="G1277" s="59">
        <v>0</v>
      </c>
      <c r="H1277" s="59">
        <v>0</v>
      </c>
      <c r="I1277" s="59">
        <v>0</v>
      </c>
      <c r="J1277" s="59">
        <v>0</v>
      </c>
      <c r="K1277" s="59">
        <v>0</v>
      </c>
      <c r="L1277" s="59">
        <v>0</v>
      </c>
      <c r="M1277" s="59">
        <v>0</v>
      </c>
      <c r="N1277" s="59">
        <v>0</v>
      </c>
      <c r="O1277" s="59">
        <v>0</v>
      </c>
      <c r="P1277" s="59">
        <v>0</v>
      </c>
      <c r="Q1277" s="59">
        <v>0</v>
      </c>
      <c r="R1277" s="59">
        <v>0</v>
      </c>
      <c r="S1277" s="90"/>
      <c r="T1277" s="90"/>
      <c r="U1277" s="91"/>
      <c r="V1277" s="90"/>
      <c r="W1277" s="90"/>
      <c r="X1277" s="90"/>
    </row>
    <row r="1278" spans="1:24" ht="13.2" x14ac:dyDescent="0.25">
      <c r="A1278" s="59" t="s">
        <v>5191</v>
      </c>
      <c r="B1278" s="59" t="s">
        <v>6642</v>
      </c>
      <c r="C1278" s="59" t="s">
        <v>3728</v>
      </c>
      <c r="D1278" s="59" t="s">
        <v>129</v>
      </c>
      <c r="E1278" s="59">
        <v>171</v>
      </c>
      <c r="F1278" s="59">
        <v>171</v>
      </c>
      <c r="G1278" s="59">
        <v>171</v>
      </c>
      <c r="H1278" s="59">
        <v>171</v>
      </c>
      <c r="I1278" s="59">
        <v>171</v>
      </c>
      <c r="J1278" s="59">
        <v>171</v>
      </c>
      <c r="K1278" s="59">
        <v>171</v>
      </c>
      <c r="L1278" s="59">
        <v>171</v>
      </c>
      <c r="M1278" s="59">
        <v>171</v>
      </c>
      <c r="N1278" s="59">
        <v>171</v>
      </c>
      <c r="O1278" s="59">
        <v>171</v>
      </c>
      <c r="P1278" s="59">
        <v>171</v>
      </c>
      <c r="Q1278" s="59">
        <v>171</v>
      </c>
      <c r="R1278" s="59">
        <v>170596</v>
      </c>
      <c r="S1278" s="90"/>
      <c r="T1278" s="90"/>
      <c r="U1278" s="91"/>
      <c r="V1278" s="90"/>
      <c r="W1278" s="90"/>
      <c r="X1278" s="90"/>
    </row>
    <row r="1279" spans="1:24" ht="13.2" x14ac:dyDescent="0.25">
      <c r="A1279" s="59" t="s">
        <v>5192</v>
      </c>
      <c r="B1279" s="59" t="s">
        <v>6642</v>
      </c>
      <c r="C1279" s="59" t="s">
        <v>3729</v>
      </c>
      <c r="D1279" s="59" t="s">
        <v>129</v>
      </c>
      <c r="E1279" s="59">
        <v>0</v>
      </c>
      <c r="F1279" s="59">
        <v>0</v>
      </c>
      <c r="G1279" s="59">
        <v>0</v>
      </c>
      <c r="H1279" s="59">
        <v>0</v>
      </c>
      <c r="I1279" s="59">
        <v>0</v>
      </c>
      <c r="J1279" s="59">
        <v>0</v>
      </c>
      <c r="K1279" s="59">
        <v>0</v>
      </c>
      <c r="L1279" s="59">
        <v>0</v>
      </c>
      <c r="M1279" s="59">
        <v>0</v>
      </c>
      <c r="N1279" s="59">
        <v>0</v>
      </c>
      <c r="O1279" s="59">
        <v>0</v>
      </c>
      <c r="P1279" s="59">
        <v>0</v>
      </c>
      <c r="Q1279" s="59">
        <v>0</v>
      </c>
      <c r="R1279" s="59">
        <v>0</v>
      </c>
      <c r="S1279" s="90"/>
      <c r="T1279" s="90"/>
      <c r="U1279" s="91"/>
      <c r="V1279" s="90"/>
      <c r="W1279" s="90"/>
      <c r="X1279" s="90"/>
    </row>
    <row r="1280" spans="1:24" ht="13.2" x14ac:dyDescent="0.25">
      <c r="A1280" s="59" t="s">
        <v>5193</v>
      </c>
      <c r="B1280" s="59" t="s">
        <v>6642</v>
      </c>
      <c r="C1280" s="59" t="s">
        <v>3730</v>
      </c>
      <c r="D1280" s="59" t="s">
        <v>129</v>
      </c>
      <c r="E1280" s="59">
        <v>0</v>
      </c>
      <c r="F1280" s="59">
        <v>0</v>
      </c>
      <c r="G1280" s="59">
        <v>0</v>
      </c>
      <c r="H1280" s="59">
        <v>0</v>
      </c>
      <c r="I1280" s="59">
        <v>0</v>
      </c>
      <c r="J1280" s="59">
        <v>0</v>
      </c>
      <c r="K1280" s="59">
        <v>0</v>
      </c>
      <c r="L1280" s="59">
        <v>0</v>
      </c>
      <c r="M1280" s="59">
        <v>0</v>
      </c>
      <c r="N1280" s="59">
        <v>0</v>
      </c>
      <c r="O1280" s="59">
        <v>0</v>
      </c>
      <c r="P1280" s="59">
        <v>0</v>
      </c>
      <c r="Q1280" s="59">
        <v>0</v>
      </c>
      <c r="R1280" s="59">
        <v>0</v>
      </c>
      <c r="S1280" s="90"/>
      <c r="T1280" s="90"/>
      <c r="U1280" s="91"/>
      <c r="V1280" s="90"/>
      <c r="W1280" s="90"/>
      <c r="X1280" s="90"/>
    </row>
    <row r="1281" spans="1:24" ht="13.2" x14ac:dyDescent="0.25">
      <c r="A1281" s="59" t="s">
        <v>5194</v>
      </c>
      <c r="B1281" s="59" t="s">
        <v>6643</v>
      </c>
      <c r="C1281" s="59" t="s">
        <v>6644</v>
      </c>
      <c r="D1281" s="59" t="s">
        <v>129</v>
      </c>
      <c r="E1281" s="59">
        <v>0</v>
      </c>
      <c r="F1281" s="59">
        <v>0</v>
      </c>
      <c r="G1281" s="59">
        <v>0</v>
      </c>
      <c r="H1281" s="59">
        <v>0</v>
      </c>
      <c r="I1281" s="59">
        <v>0</v>
      </c>
      <c r="J1281" s="59">
        <v>0</v>
      </c>
      <c r="K1281" s="59">
        <v>0</v>
      </c>
      <c r="L1281" s="59">
        <v>0</v>
      </c>
      <c r="M1281" s="59">
        <v>0</v>
      </c>
      <c r="N1281" s="59">
        <v>0</v>
      </c>
      <c r="O1281" s="59">
        <v>0</v>
      </c>
      <c r="P1281" s="59">
        <v>0</v>
      </c>
      <c r="Q1281" s="59">
        <v>0</v>
      </c>
      <c r="R1281" s="59">
        <v>0</v>
      </c>
      <c r="S1281" s="90"/>
      <c r="T1281" s="90"/>
      <c r="U1281" s="91"/>
      <c r="V1281" s="90"/>
      <c r="W1281" s="90"/>
      <c r="X1281" s="90"/>
    </row>
    <row r="1282" spans="1:24" ht="13.2" x14ac:dyDescent="0.25">
      <c r="A1282" s="59" t="s">
        <v>5195</v>
      </c>
      <c r="B1282" s="59" t="s">
        <v>6645</v>
      </c>
      <c r="C1282" s="59" t="s">
        <v>6646</v>
      </c>
      <c r="D1282" s="59" t="s">
        <v>129</v>
      </c>
      <c r="E1282" s="59">
        <v>0</v>
      </c>
      <c r="F1282" s="59">
        <v>0</v>
      </c>
      <c r="G1282" s="59">
        <v>0</v>
      </c>
      <c r="H1282" s="59">
        <v>0</v>
      </c>
      <c r="I1282" s="59">
        <v>0</v>
      </c>
      <c r="J1282" s="59">
        <v>0</v>
      </c>
      <c r="K1282" s="59">
        <v>0</v>
      </c>
      <c r="L1282" s="59">
        <v>0</v>
      </c>
      <c r="M1282" s="59">
        <v>0</v>
      </c>
      <c r="N1282" s="59">
        <v>0</v>
      </c>
      <c r="O1282" s="59">
        <v>0</v>
      </c>
      <c r="P1282" s="59">
        <v>0</v>
      </c>
      <c r="Q1282" s="59">
        <v>0</v>
      </c>
      <c r="R1282" s="59">
        <v>0</v>
      </c>
      <c r="S1282" s="90"/>
      <c r="T1282" s="90"/>
      <c r="U1282" s="91"/>
      <c r="V1282" s="90"/>
      <c r="W1282" s="90"/>
      <c r="X1282" s="90"/>
    </row>
    <row r="1283" spans="1:24" ht="13.2" x14ac:dyDescent="0.25">
      <c r="A1283" s="59" t="s">
        <v>5196</v>
      </c>
      <c r="B1283" s="59" t="s">
        <v>6645</v>
      </c>
      <c r="C1283" s="59" t="s">
        <v>6647</v>
      </c>
      <c r="D1283" s="59" t="s">
        <v>129</v>
      </c>
      <c r="E1283" s="59">
        <v>24</v>
      </c>
      <c r="F1283" s="59">
        <v>24</v>
      </c>
      <c r="G1283" s="59">
        <v>24</v>
      </c>
      <c r="H1283" s="59">
        <v>24</v>
      </c>
      <c r="I1283" s="59">
        <v>24</v>
      </c>
      <c r="J1283" s="59">
        <v>24</v>
      </c>
      <c r="K1283" s="59">
        <v>24</v>
      </c>
      <c r="L1283" s="59">
        <v>24</v>
      </c>
      <c r="M1283" s="59">
        <v>24</v>
      </c>
      <c r="N1283" s="59">
        <v>24</v>
      </c>
      <c r="O1283" s="59">
        <v>24</v>
      </c>
      <c r="P1283" s="59">
        <v>24</v>
      </c>
      <c r="Q1283" s="59">
        <v>24</v>
      </c>
      <c r="R1283" s="59">
        <v>23785</v>
      </c>
      <c r="S1283" s="90"/>
      <c r="T1283" s="90"/>
      <c r="U1283" s="91"/>
      <c r="V1283" s="90"/>
      <c r="W1283" s="90"/>
      <c r="X1283" s="90"/>
    </row>
    <row r="1284" spans="1:24" ht="13.2" x14ac:dyDescent="0.25">
      <c r="A1284" s="59" t="s">
        <v>5197</v>
      </c>
      <c r="B1284" s="59" t="s">
        <v>6645</v>
      </c>
      <c r="C1284" s="59" t="s">
        <v>6648</v>
      </c>
      <c r="D1284" s="59" t="s">
        <v>129</v>
      </c>
      <c r="E1284" s="59">
        <v>313</v>
      </c>
      <c r="F1284" s="59">
        <v>313</v>
      </c>
      <c r="G1284" s="59">
        <v>313</v>
      </c>
      <c r="H1284" s="59">
        <v>313</v>
      </c>
      <c r="I1284" s="59">
        <v>313</v>
      </c>
      <c r="J1284" s="59">
        <v>313</v>
      </c>
      <c r="K1284" s="59">
        <v>313</v>
      </c>
      <c r="L1284" s="59">
        <v>313</v>
      </c>
      <c r="M1284" s="59">
        <v>313</v>
      </c>
      <c r="N1284" s="59">
        <v>313</v>
      </c>
      <c r="O1284" s="59">
        <v>313</v>
      </c>
      <c r="P1284" s="59">
        <v>313</v>
      </c>
      <c r="Q1284" s="59">
        <v>313</v>
      </c>
      <c r="R1284" s="59">
        <v>312542</v>
      </c>
      <c r="S1284" s="90"/>
      <c r="T1284" s="90"/>
      <c r="U1284" s="91"/>
      <c r="V1284" s="90"/>
      <c r="W1284" s="90"/>
      <c r="X1284" s="90"/>
    </row>
    <row r="1285" spans="1:24" ht="13.2" x14ac:dyDescent="0.25">
      <c r="A1285" s="59" t="s">
        <v>5198</v>
      </c>
      <c r="B1285" s="59" t="s">
        <v>6645</v>
      </c>
      <c r="C1285" s="59" t="s">
        <v>6649</v>
      </c>
      <c r="D1285" s="59" t="s">
        <v>129</v>
      </c>
      <c r="E1285" s="59">
        <v>0</v>
      </c>
      <c r="F1285" s="59">
        <v>0</v>
      </c>
      <c r="G1285" s="59">
        <v>0</v>
      </c>
      <c r="H1285" s="59">
        <v>0</v>
      </c>
      <c r="I1285" s="59">
        <v>0</v>
      </c>
      <c r="J1285" s="59">
        <v>0</v>
      </c>
      <c r="K1285" s="59">
        <v>0</v>
      </c>
      <c r="L1285" s="59">
        <v>0</v>
      </c>
      <c r="M1285" s="59">
        <v>0</v>
      </c>
      <c r="N1285" s="59">
        <v>0</v>
      </c>
      <c r="O1285" s="59">
        <v>0</v>
      </c>
      <c r="P1285" s="59">
        <v>0</v>
      </c>
      <c r="Q1285" s="59">
        <v>0</v>
      </c>
      <c r="R1285" s="59">
        <v>0</v>
      </c>
      <c r="S1285" s="90"/>
      <c r="T1285" s="90"/>
      <c r="U1285" s="91"/>
      <c r="V1285" s="90"/>
      <c r="W1285" s="90"/>
      <c r="X1285" s="90"/>
    </row>
    <row r="1286" spans="1:24" ht="13.2" x14ac:dyDescent="0.25">
      <c r="A1286" s="59" t="s">
        <v>5199</v>
      </c>
      <c r="B1286" s="59" t="s">
        <v>6645</v>
      </c>
      <c r="C1286" s="59" t="s">
        <v>6650</v>
      </c>
      <c r="D1286" s="59" t="s">
        <v>129</v>
      </c>
      <c r="E1286" s="59">
        <v>198</v>
      </c>
      <c r="F1286" s="59">
        <v>200</v>
      </c>
      <c r="G1286" s="59">
        <v>201</v>
      </c>
      <c r="H1286" s="59">
        <v>201</v>
      </c>
      <c r="I1286" s="59">
        <v>201</v>
      </c>
      <c r="J1286" s="59">
        <v>201</v>
      </c>
      <c r="K1286" s="59">
        <v>201</v>
      </c>
      <c r="L1286" s="59">
        <v>201</v>
      </c>
      <c r="M1286" s="59">
        <v>201</v>
      </c>
      <c r="N1286" s="59">
        <v>204</v>
      </c>
      <c r="O1286" s="59">
        <v>204</v>
      </c>
      <c r="P1286" s="59">
        <v>204</v>
      </c>
      <c r="Q1286" s="59">
        <v>204</v>
      </c>
      <c r="R1286" s="59">
        <v>201984</v>
      </c>
      <c r="S1286" s="90"/>
      <c r="T1286" s="90"/>
      <c r="U1286" s="91"/>
      <c r="V1286" s="90"/>
      <c r="W1286" s="90"/>
      <c r="X1286" s="90"/>
    </row>
    <row r="1287" spans="1:24" ht="13.2" x14ac:dyDescent="0.25">
      <c r="A1287" s="59" t="s">
        <v>5200</v>
      </c>
      <c r="B1287" s="59" t="s">
        <v>6645</v>
      </c>
      <c r="C1287" s="59" t="s">
        <v>6651</v>
      </c>
      <c r="D1287" s="59" t="s">
        <v>129</v>
      </c>
      <c r="E1287" s="59">
        <v>0</v>
      </c>
      <c r="F1287" s="59">
        <v>0</v>
      </c>
      <c r="G1287" s="59">
        <v>0</v>
      </c>
      <c r="H1287" s="59">
        <v>0</v>
      </c>
      <c r="I1287" s="59">
        <v>0</v>
      </c>
      <c r="J1287" s="59">
        <v>0</v>
      </c>
      <c r="K1287" s="59">
        <v>0</v>
      </c>
      <c r="L1287" s="59">
        <v>0</v>
      </c>
      <c r="M1287" s="59">
        <v>0</v>
      </c>
      <c r="N1287" s="59">
        <v>0</v>
      </c>
      <c r="O1287" s="59">
        <v>0</v>
      </c>
      <c r="P1287" s="59">
        <v>0</v>
      </c>
      <c r="Q1287" s="59">
        <v>0</v>
      </c>
      <c r="R1287" s="59">
        <v>0</v>
      </c>
      <c r="S1287" s="90"/>
      <c r="T1287" s="90"/>
      <c r="U1287" s="91"/>
      <c r="V1287" s="90"/>
      <c r="W1287" s="90"/>
      <c r="X1287" s="90"/>
    </row>
    <row r="1288" spans="1:24" ht="13.2" x14ac:dyDescent="0.25">
      <c r="A1288" s="59" t="s">
        <v>5201</v>
      </c>
      <c r="B1288" s="59" t="s">
        <v>6645</v>
      </c>
      <c r="C1288" s="59" t="s">
        <v>6652</v>
      </c>
      <c r="D1288" s="59" t="s">
        <v>129</v>
      </c>
      <c r="E1288" s="59">
        <v>185</v>
      </c>
      <c r="F1288" s="59">
        <v>186</v>
      </c>
      <c r="G1288" s="59">
        <v>187</v>
      </c>
      <c r="H1288" s="59">
        <v>188</v>
      </c>
      <c r="I1288" s="59">
        <v>188</v>
      </c>
      <c r="J1288" s="59">
        <v>188</v>
      </c>
      <c r="K1288" s="59">
        <v>188</v>
      </c>
      <c r="L1288" s="59">
        <v>188</v>
      </c>
      <c r="M1288" s="59">
        <v>188</v>
      </c>
      <c r="N1288" s="59">
        <v>191</v>
      </c>
      <c r="O1288" s="59">
        <v>191</v>
      </c>
      <c r="P1288" s="59">
        <v>191</v>
      </c>
      <c r="Q1288" s="59">
        <v>191</v>
      </c>
      <c r="R1288" s="59">
        <v>188367</v>
      </c>
      <c r="S1288" s="90"/>
      <c r="T1288" s="90"/>
      <c r="U1288" s="91"/>
      <c r="V1288" s="90"/>
      <c r="W1288" s="90"/>
      <c r="X1288" s="90"/>
    </row>
    <row r="1289" spans="1:24" ht="13.2" x14ac:dyDescent="0.25">
      <c r="A1289" s="59" t="s">
        <v>5202</v>
      </c>
      <c r="B1289" s="59" t="s">
        <v>6645</v>
      </c>
      <c r="C1289" s="59" t="s">
        <v>6653</v>
      </c>
      <c r="D1289" s="59" t="s">
        <v>129</v>
      </c>
      <c r="E1289" s="59">
        <v>0</v>
      </c>
      <c r="F1289" s="59">
        <v>0</v>
      </c>
      <c r="G1289" s="59">
        <v>0</v>
      </c>
      <c r="H1289" s="59">
        <v>0</v>
      </c>
      <c r="I1289" s="59">
        <v>0</v>
      </c>
      <c r="J1289" s="59">
        <v>0</v>
      </c>
      <c r="K1289" s="59">
        <v>0</v>
      </c>
      <c r="L1289" s="59">
        <v>0</v>
      </c>
      <c r="M1289" s="59">
        <v>0</v>
      </c>
      <c r="N1289" s="59">
        <v>0</v>
      </c>
      <c r="O1289" s="59">
        <v>0</v>
      </c>
      <c r="P1289" s="59">
        <v>0</v>
      </c>
      <c r="Q1289" s="59">
        <v>0</v>
      </c>
      <c r="R1289" s="59">
        <v>0</v>
      </c>
      <c r="S1289" s="90"/>
      <c r="T1289" s="90"/>
      <c r="U1289" s="91"/>
      <c r="V1289" s="90"/>
      <c r="W1289" s="90"/>
      <c r="X1289" s="90"/>
    </row>
    <row r="1290" spans="1:24" ht="13.2" x14ac:dyDescent="0.25">
      <c r="A1290" s="59" t="s">
        <v>5203</v>
      </c>
      <c r="B1290" s="59" t="s">
        <v>6645</v>
      </c>
      <c r="C1290" s="59" t="s">
        <v>6654</v>
      </c>
      <c r="D1290" s="59" t="s">
        <v>129</v>
      </c>
      <c r="E1290" s="59">
        <v>143</v>
      </c>
      <c r="F1290" s="59">
        <v>144</v>
      </c>
      <c r="G1290" s="59">
        <v>145</v>
      </c>
      <c r="H1290" s="59">
        <v>146</v>
      </c>
      <c r="I1290" s="59">
        <v>146</v>
      </c>
      <c r="J1290" s="59">
        <v>146</v>
      </c>
      <c r="K1290" s="59">
        <v>146</v>
      </c>
      <c r="L1290" s="59">
        <v>146</v>
      </c>
      <c r="M1290" s="59">
        <v>147</v>
      </c>
      <c r="N1290" s="59">
        <v>147</v>
      </c>
      <c r="O1290" s="59">
        <v>147</v>
      </c>
      <c r="P1290" s="59">
        <v>147</v>
      </c>
      <c r="Q1290" s="59">
        <v>147</v>
      </c>
      <c r="R1290" s="59">
        <v>145805</v>
      </c>
      <c r="S1290" s="90"/>
      <c r="T1290" s="90"/>
      <c r="U1290" s="91"/>
      <c r="V1290" s="90"/>
      <c r="W1290" s="90"/>
      <c r="X1290" s="90"/>
    </row>
    <row r="1291" spans="1:24" ht="13.2" x14ac:dyDescent="0.25">
      <c r="A1291" s="59" t="s">
        <v>5204</v>
      </c>
      <c r="B1291" s="59" t="s">
        <v>6645</v>
      </c>
      <c r="C1291" s="59" t="s">
        <v>6655</v>
      </c>
      <c r="D1291" s="59" t="s">
        <v>129</v>
      </c>
      <c r="E1291" s="59">
        <v>0</v>
      </c>
      <c r="F1291" s="59">
        <v>0</v>
      </c>
      <c r="G1291" s="59">
        <v>0</v>
      </c>
      <c r="H1291" s="59">
        <v>0</v>
      </c>
      <c r="I1291" s="59">
        <v>0</v>
      </c>
      <c r="J1291" s="59">
        <v>0</v>
      </c>
      <c r="K1291" s="59">
        <v>0</v>
      </c>
      <c r="L1291" s="59">
        <v>0</v>
      </c>
      <c r="M1291" s="59">
        <v>0</v>
      </c>
      <c r="N1291" s="59">
        <v>0</v>
      </c>
      <c r="O1291" s="59">
        <v>0</v>
      </c>
      <c r="P1291" s="59">
        <v>0</v>
      </c>
      <c r="Q1291" s="59">
        <v>0</v>
      </c>
      <c r="R1291" s="59">
        <v>0</v>
      </c>
      <c r="S1291" s="90"/>
      <c r="T1291" s="90"/>
      <c r="U1291" s="91"/>
      <c r="V1291" s="90"/>
      <c r="W1291" s="90"/>
      <c r="X1291" s="90"/>
    </row>
    <row r="1292" spans="1:24" ht="13.2" x14ac:dyDescent="0.25">
      <c r="A1292" s="59" t="s">
        <v>5205</v>
      </c>
      <c r="B1292" s="59" t="s">
        <v>6645</v>
      </c>
      <c r="C1292" s="59" t="s">
        <v>6656</v>
      </c>
      <c r="D1292" s="59" t="s">
        <v>129</v>
      </c>
      <c r="E1292" s="59">
        <v>137</v>
      </c>
      <c r="F1292" s="59">
        <v>137</v>
      </c>
      <c r="G1292" s="59">
        <v>138</v>
      </c>
      <c r="H1292" s="59">
        <v>139</v>
      </c>
      <c r="I1292" s="59">
        <v>139</v>
      </c>
      <c r="J1292" s="59">
        <v>139</v>
      </c>
      <c r="K1292" s="59">
        <v>139</v>
      </c>
      <c r="L1292" s="59">
        <v>139</v>
      </c>
      <c r="M1292" s="59">
        <v>140</v>
      </c>
      <c r="N1292" s="59">
        <v>140</v>
      </c>
      <c r="O1292" s="59">
        <v>140</v>
      </c>
      <c r="P1292" s="59">
        <v>140</v>
      </c>
      <c r="Q1292" s="59">
        <v>140</v>
      </c>
      <c r="R1292" s="59">
        <v>139027</v>
      </c>
      <c r="S1292" s="90"/>
      <c r="T1292" s="90"/>
      <c r="U1292" s="91"/>
      <c r="V1292" s="90"/>
      <c r="W1292" s="90"/>
      <c r="X1292" s="90"/>
    </row>
    <row r="1293" spans="1:24" ht="13.2" x14ac:dyDescent="0.25">
      <c r="A1293" s="59" t="s">
        <v>5206</v>
      </c>
      <c r="B1293" s="59" t="s">
        <v>6645</v>
      </c>
      <c r="C1293" s="59" t="s">
        <v>6657</v>
      </c>
      <c r="D1293" s="59" t="s">
        <v>129</v>
      </c>
      <c r="E1293" s="59">
        <v>0</v>
      </c>
      <c r="F1293" s="59">
        <v>0</v>
      </c>
      <c r="G1293" s="59">
        <v>0</v>
      </c>
      <c r="H1293" s="59">
        <v>0</v>
      </c>
      <c r="I1293" s="59">
        <v>0</v>
      </c>
      <c r="J1293" s="59">
        <v>0</v>
      </c>
      <c r="K1293" s="59">
        <v>0</v>
      </c>
      <c r="L1293" s="59">
        <v>0</v>
      </c>
      <c r="M1293" s="59">
        <v>0</v>
      </c>
      <c r="N1293" s="59">
        <v>0</v>
      </c>
      <c r="O1293" s="59">
        <v>0</v>
      </c>
      <c r="P1293" s="59">
        <v>0</v>
      </c>
      <c r="Q1293" s="59">
        <v>0</v>
      </c>
      <c r="R1293" s="59">
        <v>0</v>
      </c>
      <c r="S1293" s="90"/>
      <c r="T1293" s="90"/>
      <c r="U1293" s="91"/>
      <c r="V1293" s="90"/>
      <c r="W1293" s="90"/>
      <c r="X1293" s="90"/>
    </row>
    <row r="1294" spans="1:24" ht="13.2" x14ac:dyDescent="0.25">
      <c r="A1294" s="59" t="s">
        <v>5207</v>
      </c>
      <c r="B1294" s="59" t="s">
        <v>6645</v>
      </c>
      <c r="C1294" s="59" t="s">
        <v>6658</v>
      </c>
      <c r="D1294" s="59" t="s">
        <v>129</v>
      </c>
      <c r="E1294" s="59">
        <v>49</v>
      </c>
      <c r="F1294" s="59">
        <v>49</v>
      </c>
      <c r="G1294" s="59">
        <v>49</v>
      </c>
      <c r="H1294" s="59">
        <v>49</v>
      </c>
      <c r="I1294" s="59">
        <v>49</v>
      </c>
      <c r="J1294" s="59">
        <v>49</v>
      </c>
      <c r="K1294" s="59">
        <v>49</v>
      </c>
      <c r="L1294" s="59">
        <v>49</v>
      </c>
      <c r="M1294" s="59">
        <v>49</v>
      </c>
      <c r="N1294" s="59">
        <v>49</v>
      </c>
      <c r="O1294" s="59">
        <v>49</v>
      </c>
      <c r="P1294" s="59">
        <v>49</v>
      </c>
      <c r="Q1294" s="59">
        <v>49</v>
      </c>
      <c r="R1294" s="59">
        <v>49486</v>
      </c>
      <c r="S1294" s="90"/>
      <c r="T1294" s="90"/>
      <c r="U1294" s="91"/>
      <c r="V1294" s="90"/>
      <c r="W1294" s="90"/>
      <c r="X1294" s="90"/>
    </row>
    <row r="1295" spans="1:24" ht="13.2" x14ac:dyDescent="0.25">
      <c r="A1295" s="59" t="s">
        <v>5208</v>
      </c>
      <c r="B1295" s="59" t="s">
        <v>6645</v>
      </c>
      <c r="C1295" s="59" t="s">
        <v>6659</v>
      </c>
      <c r="D1295" s="59" t="s">
        <v>129</v>
      </c>
      <c r="E1295" s="59">
        <v>0</v>
      </c>
      <c r="F1295" s="59">
        <v>0</v>
      </c>
      <c r="G1295" s="59">
        <v>0</v>
      </c>
      <c r="H1295" s="59">
        <v>0</v>
      </c>
      <c r="I1295" s="59">
        <v>0</v>
      </c>
      <c r="J1295" s="59">
        <v>0</v>
      </c>
      <c r="K1295" s="59">
        <v>0</v>
      </c>
      <c r="L1295" s="59">
        <v>0</v>
      </c>
      <c r="M1295" s="59">
        <v>0</v>
      </c>
      <c r="N1295" s="59">
        <v>0</v>
      </c>
      <c r="O1295" s="59">
        <v>0</v>
      </c>
      <c r="P1295" s="59">
        <v>0</v>
      </c>
      <c r="Q1295" s="59">
        <v>0</v>
      </c>
      <c r="R1295" s="59">
        <v>0</v>
      </c>
      <c r="S1295" s="90"/>
      <c r="T1295" s="90"/>
      <c r="U1295" s="91"/>
      <c r="V1295" s="90"/>
      <c r="W1295" s="90"/>
      <c r="X1295" s="90"/>
    </row>
    <row r="1296" spans="1:24" ht="13.2" x14ac:dyDescent="0.25">
      <c r="A1296" s="59" t="s">
        <v>5209</v>
      </c>
      <c r="B1296" s="59" t="s">
        <v>6645</v>
      </c>
      <c r="C1296" s="59" t="s">
        <v>6660</v>
      </c>
      <c r="D1296" s="59" t="s">
        <v>129</v>
      </c>
      <c r="E1296" s="59">
        <v>0</v>
      </c>
      <c r="F1296" s="59">
        <v>0</v>
      </c>
      <c r="G1296" s="59">
        <v>0</v>
      </c>
      <c r="H1296" s="59">
        <v>0</v>
      </c>
      <c r="I1296" s="59">
        <v>0</v>
      </c>
      <c r="J1296" s="59">
        <v>0</v>
      </c>
      <c r="K1296" s="59">
        <v>0</v>
      </c>
      <c r="L1296" s="59">
        <v>0</v>
      </c>
      <c r="M1296" s="59">
        <v>0</v>
      </c>
      <c r="N1296" s="59">
        <v>0</v>
      </c>
      <c r="O1296" s="59">
        <v>0</v>
      </c>
      <c r="P1296" s="59">
        <v>0</v>
      </c>
      <c r="Q1296" s="59">
        <v>0</v>
      </c>
      <c r="R1296" s="59">
        <v>0</v>
      </c>
      <c r="S1296" s="90"/>
      <c r="T1296" s="90"/>
      <c r="U1296" s="91"/>
      <c r="V1296" s="90"/>
      <c r="W1296" s="90"/>
      <c r="X1296" s="90"/>
    </row>
    <row r="1297" spans="1:24" ht="13.2" x14ac:dyDescent="0.25">
      <c r="A1297" s="59" t="s">
        <v>5210</v>
      </c>
      <c r="B1297" s="59" t="s">
        <v>6645</v>
      </c>
      <c r="C1297" s="59" t="s">
        <v>6661</v>
      </c>
      <c r="D1297" s="59" t="s">
        <v>129</v>
      </c>
      <c r="E1297" s="59">
        <v>0</v>
      </c>
      <c r="F1297" s="59">
        <v>0</v>
      </c>
      <c r="G1297" s="59">
        <v>0</v>
      </c>
      <c r="H1297" s="59">
        <v>0</v>
      </c>
      <c r="I1297" s="59">
        <v>0</v>
      </c>
      <c r="J1297" s="59">
        <v>0</v>
      </c>
      <c r="K1297" s="59">
        <v>0</v>
      </c>
      <c r="L1297" s="59">
        <v>0</v>
      </c>
      <c r="M1297" s="59">
        <v>0</v>
      </c>
      <c r="N1297" s="59">
        <v>0</v>
      </c>
      <c r="O1297" s="59">
        <v>0</v>
      </c>
      <c r="P1297" s="59">
        <v>0</v>
      </c>
      <c r="Q1297" s="59">
        <v>0</v>
      </c>
      <c r="R1297" s="59">
        <v>0</v>
      </c>
      <c r="S1297" s="90"/>
      <c r="T1297" s="90"/>
      <c r="U1297" s="91"/>
      <c r="V1297" s="90"/>
      <c r="W1297" s="90"/>
      <c r="X1297" s="90"/>
    </row>
    <row r="1298" spans="1:24" ht="13.2" x14ac:dyDescent="0.25">
      <c r="A1298" s="59" t="s">
        <v>5211</v>
      </c>
      <c r="B1298" s="59" t="s">
        <v>6645</v>
      </c>
      <c r="C1298" s="59" t="s">
        <v>3734</v>
      </c>
      <c r="D1298" s="59" t="s">
        <v>129</v>
      </c>
      <c r="E1298" s="59">
        <v>0</v>
      </c>
      <c r="F1298" s="59">
        <v>0</v>
      </c>
      <c r="G1298" s="59">
        <v>0</v>
      </c>
      <c r="H1298" s="59">
        <v>0</v>
      </c>
      <c r="I1298" s="59">
        <v>0</v>
      </c>
      <c r="J1298" s="59">
        <v>0</v>
      </c>
      <c r="K1298" s="59">
        <v>0</v>
      </c>
      <c r="L1298" s="59">
        <v>0</v>
      </c>
      <c r="M1298" s="59">
        <v>0</v>
      </c>
      <c r="N1298" s="59">
        <v>0</v>
      </c>
      <c r="O1298" s="59">
        <v>0</v>
      </c>
      <c r="P1298" s="59">
        <v>0</v>
      </c>
      <c r="Q1298" s="59">
        <v>0</v>
      </c>
      <c r="R1298" s="59">
        <v>0</v>
      </c>
      <c r="S1298" s="90"/>
      <c r="T1298" s="90"/>
      <c r="U1298" s="91"/>
      <c r="V1298" s="90"/>
      <c r="W1298" s="90"/>
      <c r="X1298" s="90"/>
    </row>
    <row r="1299" spans="1:24" ht="13.2" x14ac:dyDescent="0.25">
      <c r="A1299" s="59" t="s">
        <v>5212</v>
      </c>
      <c r="B1299" s="59" t="s">
        <v>6645</v>
      </c>
      <c r="C1299" s="59" t="s">
        <v>3735</v>
      </c>
      <c r="D1299" s="59" t="s">
        <v>129</v>
      </c>
      <c r="E1299" s="59">
        <v>9796</v>
      </c>
      <c r="F1299" s="59">
        <v>9362</v>
      </c>
      <c r="G1299" s="59">
        <v>9362</v>
      </c>
      <c r="H1299" s="59">
        <v>9367</v>
      </c>
      <c r="I1299" s="59">
        <v>9367</v>
      </c>
      <c r="J1299" s="59">
        <v>9367</v>
      </c>
      <c r="K1299" s="59">
        <v>9367</v>
      </c>
      <c r="L1299" s="59">
        <v>10130</v>
      </c>
      <c r="M1299" s="59">
        <v>10130</v>
      </c>
      <c r="N1299" s="59">
        <v>10127</v>
      </c>
      <c r="O1299" s="59">
        <v>10127</v>
      </c>
      <c r="P1299" s="59">
        <v>10143</v>
      </c>
      <c r="Q1299" s="59">
        <v>12162</v>
      </c>
      <c r="R1299" s="59">
        <v>9819186</v>
      </c>
      <c r="S1299" s="90"/>
      <c r="T1299" s="90"/>
      <c r="U1299" s="91"/>
      <c r="V1299" s="90"/>
      <c r="W1299" s="90"/>
      <c r="X1299" s="90"/>
    </row>
    <row r="1300" spans="1:24" ht="13.2" x14ac:dyDescent="0.25">
      <c r="A1300" s="59" t="s">
        <v>5213</v>
      </c>
      <c r="B1300" s="59" t="s">
        <v>6645</v>
      </c>
      <c r="C1300" s="59" t="s">
        <v>3736</v>
      </c>
      <c r="D1300" s="59" t="s">
        <v>129</v>
      </c>
      <c r="E1300" s="59">
        <v>763</v>
      </c>
      <c r="F1300" s="59">
        <v>763</v>
      </c>
      <c r="G1300" s="59">
        <v>763</v>
      </c>
      <c r="H1300" s="59">
        <v>763</v>
      </c>
      <c r="I1300" s="59">
        <v>763</v>
      </c>
      <c r="J1300" s="59">
        <v>763</v>
      </c>
      <c r="K1300" s="59">
        <v>763</v>
      </c>
      <c r="L1300" s="59">
        <v>0</v>
      </c>
      <c r="M1300" s="59">
        <v>0</v>
      </c>
      <c r="N1300" s="59">
        <v>0</v>
      </c>
      <c r="O1300" s="59">
        <v>0</v>
      </c>
      <c r="P1300" s="59">
        <v>0</v>
      </c>
      <c r="Q1300" s="59">
        <v>0</v>
      </c>
      <c r="R1300" s="59">
        <v>413328</v>
      </c>
      <c r="S1300" s="90"/>
      <c r="T1300" s="90"/>
      <c r="U1300" s="91"/>
      <c r="V1300" s="90"/>
      <c r="W1300" s="90"/>
      <c r="X1300" s="90"/>
    </row>
    <row r="1301" spans="1:24" ht="13.2" x14ac:dyDescent="0.25">
      <c r="A1301" s="59" t="s">
        <v>5214</v>
      </c>
      <c r="B1301" s="59" t="s">
        <v>6645</v>
      </c>
      <c r="C1301" s="59" t="s">
        <v>3737</v>
      </c>
      <c r="D1301" s="59" t="s">
        <v>129</v>
      </c>
      <c r="E1301" s="59">
        <v>0</v>
      </c>
      <c r="F1301" s="59">
        <v>0</v>
      </c>
      <c r="G1301" s="59">
        <v>0</v>
      </c>
      <c r="H1301" s="59">
        <v>0</v>
      </c>
      <c r="I1301" s="59">
        <v>0</v>
      </c>
      <c r="J1301" s="59">
        <v>0</v>
      </c>
      <c r="K1301" s="59">
        <v>0</v>
      </c>
      <c r="L1301" s="59">
        <v>0</v>
      </c>
      <c r="M1301" s="59">
        <v>0</v>
      </c>
      <c r="N1301" s="59">
        <v>0</v>
      </c>
      <c r="O1301" s="59">
        <v>0</v>
      </c>
      <c r="P1301" s="59">
        <v>0</v>
      </c>
      <c r="Q1301" s="59">
        <v>0</v>
      </c>
      <c r="R1301" s="59">
        <v>0</v>
      </c>
      <c r="S1301" s="90"/>
      <c r="T1301" s="90"/>
      <c r="U1301" s="91"/>
      <c r="V1301" s="90"/>
      <c r="W1301" s="90"/>
      <c r="X1301" s="90"/>
    </row>
    <row r="1302" spans="1:24" ht="13.2" x14ac:dyDescent="0.25">
      <c r="A1302" s="59" t="s">
        <v>5215</v>
      </c>
      <c r="B1302" s="59" t="s">
        <v>6662</v>
      </c>
      <c r="C1302" s="59" t="s">
        <v>6663</v>
      </c>
      <c r="D1302" s="59" t="s">
        <v>129</v>
      </c>
      <c r="E1302" s="59">
        <v>0</v>
      </c>
      <c r="F1302" s="59">
        <v>0</v>
      </c>
      <c r="G1302" s="59">
        <v>0</v>
      </c>
      <c r="H1302" s="59">
        <v>0</v>
      </c>
      <c r="I1302" s="59">
        <v>0</v>
      </c>
      <c r="J1302" s="59">
        <v>0</v>
      </c>
      <c r="K1302" s="59">
        <v>0</v>
      </c>
      <c r="L1302" s="59">
        <v>0</v>
      </c>
      <c r="M1302" s="59">
        <v>0</v>
      </c>
      <c r="N1302" s="59">
        <v>0</v>
      </c>
      <c r="O1302" s="59">
        <v>0</v>
      </c>
      <c r="P1302" s="59">
        <v>0</v>
      </c>
      <c r="Q1302" s="59">
        <v>0</v>
      </c>
      <c r="R1302" s="59">
        <v>0</v>
      </c>
      <c r="S1302" s="90"/>
      <c r="T1302" s="90"/>
      <c r="U1302" s="91"/>
      <c r="V1302" s="90"/>
      <c r="W1302" s="90"/>
      <c r="X1302" s="90"/>
    </row>
    <row r="1303" spans="1:24" ht="13.2" x14ac:dyDescent="0.25">
      <c r="A1303" s="59" t="s">
        <v>5216</v>
      </c>
      <c r="B1303" s="59" t="s">
        <v>6664</v>
      </c>
      <c r="C1303" s="59" t="s">
        <v>6665</v>
      </c>
      <c r="D1303" s="59" t="s">
        <v>129</v>
      </c>
      <c r="E1303" s="59">
        <v>0</v>
      </c>
      <c r="F1303" s="59">
        <v>0</v>
      </c>
      <c r="G1303" s="59">
        <v>0</v>
      </c>
      <c r="H1303" s="59">
        <v>0</v>
      </c>
      <c r="I1303" s="59">
        <v>0</v>
      </c>
      <c r="J1303" s="59">
        <v>0</v>
      </c>
      <c r="K1303" s="59">
        <v>0</v>
      </c>
      <c r="L1303" s="59">
        <v>0</v>
      </c>
      <c r="M1303" s="59">
        <v>0</v>
      </c>
      <c r="N1303" s="59">
        <v>0</v>
      </c>
      <c r="O1303" s="59">
        <v>0</v>
      </c>
      <c r="P1303" s="59">
        <v>0</v>
      </c>
      <c r="Q1303" s="59">
        <v>0</v>
      </c>
      <c r="R1303" s="59">
        <v>0</v>
      </c>
      <c r="S1303" s="90"/>
      <c r="T1303" s="90"/>
      <c r="U1303" s="91"/>
      <c r="V1303" s="90"/>
      <c r="W1303" s="90"/>
      <c r="X1303" s="90"/>
    </row>
    <row r="1304" spans="1:24" ht="13.2" x14ac:dyDescent="0.25">
      <c r="A1304" s="59" t="s">
        <v>5217</v>
      </c>
      <c r="B1304" s="59" t="s">
        <v>6666</v>
      </c>
      <c r="C1304" s="59" t="s">
        <v>3745</v>
      </c>
      <c r="D1304" s="59" t="s">
        <v>129</v>
      </c>
      <c r="E1304" s="59">
        <v>3096</v>
      </c>
      <c r="F1304" s="59">
        <v>3096</v>
      </c>
      <c r="G1304" s="59">
        <v>3097</v>
      </c>
      <c r="H1304" s="59">
        <v>3097</v>
      </c>
      <c r="I1304" s="59">
        <v>3097</v>
      </c>
      <c r="J1304" s="59">
        <v>3097</v>
      </c>
      <c r="K1304" s="59">
        <v>3097</v>
      </c>
      <c r="L1304" s="59">
        <v>8009</v>
      </c>
      <c r="M1304" s="59">
        <v>8009</v>
      </c>
      <c r="N1304" s="59">
        <v>7820</v>
      </c>
      <c r="O1304" s="59">
        <v>7820</v>
      </c>
      <c r="P1304" s="59">
        <v>7820</v>
      </c>
      <c r="Q1304" s="59">
        <v>7820</v>
      </c>
      <c r="R1304" s="59">
        <v>5292878</v>
      </c>
      <c r="S1304" s="90"/>
      <c r="T1304" s="90"/>
      <c r="U1304" s="91"/>
      <c r="V1304" s="90"/>
      <c r="W1304" s="90"/>
      <c r="X1304" s="90"/>
    </row>
    <row r="1305" spans="1:24" ht="13.2" x14ac:dyDescent="0.25">
      <c r="A1305" s="59" t="s">
        <v>5218</v>
      </c>
      <c r="B1305" s="59" t="s">
        <v>6666</v>
      </c>
      <c r="C1305" s="59" t="s">
        <v>3746</v>
      </c>
      <c r="D1305" s="59" t="s">
        <v>129</v>
      </c>
      <c r="E1305" s="59">
        <v>0</v>
      </c>
      <c r="F1305" s="59">
        <v>0</v>
      </c>
      <c r="G1305" s="59">
        <v>0</v>
      </c>
      <c r="H1305" s="59">
        <v>0</v>
      </c>
      <c r="I1305" s="59">
        <v>0</v>
      </c>
      <c r="J1305" s="59">
        <v>0</v>
      </c>
      <c r="K1305" s="59">
        <v>0</v>
      </c>
      <c r="L1305" s="59">
        <v>0</v>
      </c>
      <c r="M1305" s="59">
        <v>0</v>
      </c>
      <c r="N1305" s="59">
        <v>0</v>
      </c>
      <c r="O1305" s="59">
        <v>0</v>
      </c>
      <c r="P1305" s="59">
        <v>0</v>
      </c>
      <c r="Q1305" s="59">
        <v>0</v>
      </c>
      <c r="R1305" s="59">
        <v>0</v>
      </c>
      <c r="S1305" s="90"/>
      <c r="T1305" s="90"/>
      <c r="U1305" s="91"/>
      <c r="V1305" s="90"/>
      <c r="W1305" s="90"/>
      <c r="X1305" s="90"/>
    </row>
    <row r="1306" spans="1:24" ht="13.2" x14ac:dyDescent="0.25">
      <c r="A1306" s="59" t="s">
        <v>5219</v>
      </c>
      <c r="B1306" s="59" t="s">
        <v>6666</v>
      </c>
      <c r="C1306" s="59" t="s">
        <v>3747</v>
      </c>
      <c r="D1306" s="59" t="s">
        <v>129</v>
      </c>
      <c r="E1306" s="59">
        <v>4913</v>
      </c>
      <c r="F1306" s="59">
        <v>4913</v>
      </c>
      <c r="G1306" s="59">
        <v>4913</v>
      </c>
      <c r="H1306" s="59">
        <v>4913</v>
      </c>
      <c r="I1306" s="59">
        <v>4913</v>
      </c>
      <c r="J1306" s="59">
        <v>4913</v>
      </c>
      <c r="K1306" s="59">
        <v>4913</v>
      </c>
      <c r="L1306" s="59">
        <v>0</v>
      </c>
      <c r="M1306" s="59">
        <v>0</v>
      </c>
      <c r="N1306" s="59">
        <v>0</v>
      </c>
      <c r="O1306" s="59">
        <v>0</v>
      </c>
      <c r="P1306" s="59">
        <v>0</v>
      </c>
      <c r="Q1306" s="59">
        <v>0</v>
      </c>
      <c r="R1306" s="59">
        <v>2660940</v>
      </c>
      <c r="S1306" s="90"/>
      <c r="T1306" s="90"/>
      <c r="U1306" s="91"/>
      <c r="V1306" s="90"/>
      <c r="W1306" s="90"/>
      <c r="X1306" s="90"/>
    </row>
    <row r="1307" spans="1:24" ht="13.2" x14ac:dyDescent="0.25">
      <c r="A1307" s="59" t="s">
        <v>5220</v>
      </c>
      <c r="B1307" s="59" t="s">
        <v>6666</v>
      </c>
      <c r="C1307" s="59" t="s">
        <v>3748</v>
      </c>
      <c r="D1307" s="59" t="s">
        <v>129</v>
      </c>
      <c r="E1307" s="59">
        <v>0</v>
      </c>
      <c r="F1307" s="59">
        <v>0</v>
      </c>
      <c r="G1307" s="59">
        <v>0</v>
      </c>
      <c r="H1307" s="59">
        <v>0</v>
      </c>
      <c r="I1307" s="59">
        <v>0</v>
      </c>
      <c r="J1307" s="59">
        <v>0</v>
      </c>
      <c r="K1307" s="59">
        <v>0</v>
      </c>
      <c r="L1307" s="59">
        <v>0</v>
      </c>
      <c r="M1307" s="59">
        <v>0</v>
      </c>
      <c r="N1307" s="59">
        <v>0</v>
      </c>
      <c r="O1307" s="59">
        <v>0</v>
      </c>
      <c r="P1307" s="59">
        <v>0</v>
      </c>
      <c r="Q1307" s="59">
        <v>0</v>
      </c>
      <c r="R1307" s="59">
        <v>0</v>
      </c>
      <c r="S1307" s="90"/>
      <c r="T1307" s="90"/>
      <c r="U1307" s="91"/>
      <c r="V1307" s="90"/>
      <c r="W1307" s="90"/>
      <c r="X1307" s="90"/>
    </row>
    <row r="1308" spans="1:24" ht="13.2" x14ac:dyDescent="0.25">
      <c r="A1308" s="59" t="s">
        <v>5221</v>
      </c>
      <c r="B1308" s="59" t="s">
        <v>6667</v>
      </c>
      <c r="C1308" s="59" t="s">
        <v>6668</v>
      </c>
      <c r="D1308" s="59" t="s">
        <v>129</v>
      </c>
      <c r="E1308" s="59">
        <v>0</v>
      </c>
      <c r="F1308" s="59">
        <v>0</v>
      </c>
      <c r="G1308" s="59">
        <v>0</v>
      </c>
      <c r="H1308" s="59">
        <v>0</v>
      </c>
      <c r="I1308" s="59">
        <v>0</v>
      </c>
      <c r="J1308" s="59">
        <v>0</v>
      </c>
      <c r="K1308" s="59">
        <v>0</v>
      </c>
      <c r="L1308" s="59">
        <v>0</v>
      </c>
      <c r="M1308" s="59">
        <v>0</v>
      </c>
      <c r="N1308" s="59">
        <v>0</v>
      </c>
      <c r="O1308" s="59">
        <v>0</v>
      </c>
      <c r="P1308" s="59">
        <v>0</v>
      </c>
      <c r="Q1308" s="59">
        <v>0</v>
      </c>
      <c r="R1308" s="59">
        <v>0</v>
      </c>
      <c r="S1308" s="90"/>
      <c r="T1308" s="90"/>
      <c r="U1308" s="91"/>
      <c r="V1308" s="90"/>
      <c r="W1308" s="90"/>
      <c r="X1308" s="90"/>
    </row>
    <row r="1309" spans="1:24" ht="13.2" x14ac:dyDescent="0.25">
      <c r="A1309" s="59" t="s">
        <v>5222</v>
      </c>
      <c r="B1309" s="59" t="s">
        <v>6669</v>
      </c>
      <c r="C1309" s="59" t="s">
        <v>6670</v>
      </c>
      <c r="D1309" s="59" t="s">
        <v>129</v>
      </c>
      <c r="E1309" s="59">
        <v>169</v>
      </c>
      <c r="F1309" s="59">
        <v>177</v>
      </c>
      <c r="G1309" s="59">
        <v>177</v>
      </c>
      <c r="H1309" s="59">
        <v>132</v>
      </c>
      <c r="I1309" s="59">
        <v>132</v>
      </c>
      <c r="J1309" s="59">
        <v>132</v>
      </c>
      <c r="K1309" s="59">
        <v>139</v>
      </c>
      <c r="L1309" s="59">
        <v>139</v>
      </c>
      <c r="M1309" s="59">
        <v>139</v>
      </c>
      <c r="N1309" s="59">
        <v>139</v>
      </c>
      <c r="O1309" s="59">
        <v>139</v>
      </c>
      <c r="P1309" s="59">
        <v>141</v>
      </c>
      <c r="Q1309" s="59">
        <v>141</v>
      </c>
      <c r="R1309" s="59">
        <v>145164</v>
      </c>
      <c r="S1309" s="90"/>
      <c r="T1309" s="90"/>
      <c r="U1309" s="91"/>
      <c r="V1309" s="90"/>
      <c r="W1309" s="90"/>
      <c r="X1309" s="90"/>
    </row>
    <row r="1310" spans="1:24" ht="13.2" x14ac:dyDescent="0.25">
      <c r="A1310" s="59" t="s">
        <v>5223</v>
      </c>
      <c r="B1310" s="59" t="s">
        <v>6669</v>
      </c>
      <c r="C1310" s="59" t="s">
        <v>6671</v>
      </c>
      <c r="D1310" s="59" t="s">
        <v>129</v>
      </c>
      <c r="E1310" s="59">
        <v>169</v>
      </c>
      <c r="F1310" s="59">
        <v>177</v>
      </c>
      <c r="G1310" s="59">
        <v>177</v>
      </c>
      <c r="H1310" s="59">
        <v>132</v>
      </c>
      <c r="I1310" s="59">
        <v>132</v>
      </c>
      <c r="J1310" s="59">
        <v>132</v>
      </c>
      <c r="K1310" s="59">
        <v>139</v>
      </c>
      <c r="L1310" s="59">
        <v>139</v>
      </c>
      <c r="M1310" s="59">
        <v>139</v>
      </c>
      <c r="N1310" s="59">
        <v>139</v>
      </c>
      <c r="O1310" s="59">
        <v>139</v>
      </c>
      <c r="P1310" s="59">
        <v>141</v>
      </c>
      <c r="Q1310" s="59">
        <v>141</v>
      </c>
      <c r="R1310" s="59">
        <v>145163</v>
      </c>
      <c r="S1310" s="90"/>
      <c r="T1310" s="90"/>
      <c r="U1310" s="91"/>
      <c r="V1310" s="90"/>
      <c r="W1310" s="90"/>
      <c r="X1310" s="90"/>
    </row>
    <row r="1311" spans="1:24" ht="13.2" x14ac:dyDescent="0.25">
      <c r="A1311" s="59" t="s">
        <v>5224</v>
      </c>
      <c r="B1311" s="59" t="s">
        <v>6669</v>
      </c>
      <c r="C1311" s="59" t="s">
        <v>6672</v>
      </c>
      <c r="D1311" s="59" t="s">
        <v>129</v>
      </c>
      <c r="E1311" s="59">
        <v>111</v>
      </c>
      <c r="F1311" s="59">
        <v>116</v>
      </c>
      <c r="G1311" s="59">
        <v>116</v>
      </c>
      <c r="H1311" s="59">
        <v>82</v>
      </c>
      <c r="I1311" s="59">
        <v>82</v>
      </c>
      <c r="J1311" s="59">
        <v>82</v>
      </c>
      <c r="K1311" s="59">
        <v>87</v>
      </c>
      <c r="L1311" s="59">
        <v>87</v>
      </c>
      <c r="M1311" s="59">
        <v>87</v>
      </c>
      <c r="N1311" s="59">
        <v>87</v>
      </c>
      <c r="O1311" s="59">
        <v>87</v>
      </c>
      <c r="P1311" s="59">
        <v>87</v>
      </c>
      <c r="Q1311" s="59">
        <v>89</v>
      </c>
      <c r="R1311" s="59">
        <v>91915</v>
      </c>
      <c r="S1311" s="90"/>
      <c r="T1311" s="90"/>
      <c r="U1311" s="91"/>
      <c r="V1311" s="90"/>
      <c r="W1311" s="90"/>
      <c r="X1311" s="90"/>
    </row>
    <row r="1312" spans="1:24" ht="13.2" x14ac:dyDescent="0.25">
      <c r="A1312" s="59" t="s">
        <v>5225</v>
      </c>
      <c r="B1312" s="59" t="s">
        <v>6669</v>
      </c>
      <c r="C1312" s="59" t="s">
        <v>6673</v>
      </c>
      <c r="D1312" s="59" t="s">
        <v>129</v>
      </c>
      <c r="E1312" s="59">
        <v>112</v>
      </c>
      <c r="F1312" s="59">
        <v>117</v>
      </c>
      <c r="G1312" s="59">
        <v>117</v>
      </c>
      <c r="H1312" s="59">
        <v>89</v>
      </c>
      <c r="I1312" s="59">
        <v>89</v>
      </c>
      <c r="J1312" s="59">
        <v>89</v>
      </c>
      <c r="K1312" s="59">
        <v>94</v>
      </c>
      <c r="L1312" s="59">
        <v>94</v>
      </c>
      <c r="M1312" s="59">
        <v>94</v>
      </c>
      <c r="N1312" s="59">
        <v>94</v>
      </c>
      <c r="O1312" s="59">
        <v>94</v>
      </c>
      <c r="P1312" s="59">
        <v>94</v>
      </c>
      <c r="Q1312" s="59">
        <v>95</v>
      </c>
      <c r="R1312" s="59">
        <v>97296</v>
      </c>
      <c r="S1312" s="90"/>
      <c r="T1312" s="90"/>
      <c r="U1312" s="91"/>
      <c r="V1312" s="90"/>
      <c r="W1312" s="90"/>
      <c r="X1312" s="90"/>
    </row>
    <row r="1313" spans="1:24" ht="13.2" x14ac:dyDescent="0.25">
      <c r="A1313" s="59" t="s">
        <v>5226</v>
      </c>
      <c r="B1313" s="59" t="s">
        <v>6669</v>
      </c>
      <c r="C1313" s="59" t="s">
        <v>6674</v>
      </c>
      <c r="D1313" s="59" t="s">
        <v>129</v>
      </c>
      <c r="E1313" s="59">
        <v>5662</v>
      </c>
      <c r="F1313" s="59">
        <v>5662</v>
      </c>
      <c r="G1313" s="59">
        <v>5662</v>
      </c>
      <c r="H1313" s="59">
        <v>4242</v>
      </c>
      <c r="I1313" s="59">
        <v>4242</v>
      </c>
      <c r="J1313" s="59">
        <v>4242</v>
      </c>
      <c r="K1313" s="59">
        <v>4242</v>
      </c>
      <c r="L1313" s="59">
        <v>4266</v>
      </c>
      <c r="M1313" s="59">
        <v>4266</v>
      </c>
      <c r="N1313" s="59">
        <v>4266</v>
      </c>
      <c r="O1313" s="59">
        <v>4250</v>
      </c>
      <c r="P1313" s="59">
        <v>4322</v>
      </c>
      <c r="Q1313" s="59">
        <v>4360</v>
      </c>
      <c r="R1313" s="59">
        <v>4556270</v>
      </c>
      <c r="S1313" s="90"/>
      <c r="T1313" s="90"/>
      <c r="U1313" s="91"/>
      <c r="V1313" s="90"/>
      <c r="W1313" s="90"/>
      <c r="X1313" s="90"/>
    </row>
    <row r="1314" spans="1:24" ht="13.2" x14ac:dyDescent="0.25">
      <c r="A1314" s="59" t="s">
        <v>5227</v>
      </c>
      <c r="B1314" s="59" t="s">
        <v>6669</v>
      </c>
      <c r="C1314" s="59" t="s">
        <v>6675</v>
      </c>
      <c r="D1314" s="59" t="s">
        <v>129</v>
      </c>
      <c r="E1314" s="59">
        <v>0</v>
      </c>
      <c r="F1314" s="59">
        <v>0</v>
      </c>
      <c r="G1314" s="59">
        <v>0</v>
      </c>
      <c r="H1314" s="59">
        <v>0</v>
      </c>
      <c r="I1314" s="59">
        <v>0</v>
      </c>
      <c r="J1314" s="59">
        <v>0</v>
      </c>
      <c r="K1314" s="59">
        <v>0</v>
      </c>
      <c r="L1314" s="59">
        <v>0</v>
      </c>
      <c r="M1314" s="59">
        <v>0</v>
      </c>
      <c r="N1314" s="59">
        <v>0</v>
      </c>
      <c r="O1314" s="59">
        <v>0</v>
      </c>
      <c r="P1314" s="59">
        <v>0</v>
      </c>
      <c r="Q1314" s="59">
        <v>0</v>
      </c>
      <c r="R1314" s="59">
        <v>0</v>
      </c>
      <c r="S1314" s="90"/>
      <c r="T1314" s="90"/>
      <c r="U1314" s="91"/>
      <c r="V1314" s="90"/>
      <c r="W1314" s="90"/>
      <c r="X1314" s="90"/>
    </row>
    <row r="1315" spans="1:24" ht="13.2" x14ac:dyDescent="0.25">
      <c r="A1315" s="59" t="s">
        <v>5228</v>
      </c>
      <c r="B1315" s="59" t="s">
        <v>6669</v>
      </c>
      <c r="C1315" s="59" t="s">
        <v>6676</v>
      </c>
      <c r="D1315" s="59" t="s">
        <v>129</v>
      </c>
      <c r="E1315" s="59">
        <v>0</v>
      </c>
      <c r="F1315" s="59">
        <v>0</v>
      </c>
      <c r="G1315" s="59">
        <v>0</v>
      </c>
      <c r="H1315" s="59">
        <v>0</v>
      </c>
      <c r="I1315" s="59">
        <v>0</v>
      </c>
      <c r="J1315" s="59">
        <v>0</v>
      </c>
      <c r="K1315" s="59">
        <v>0</v>
      </c>
      <c r="L1315" s="59">
        <v>0</v>
      </c>
      <c r="M1315" s="59">
        <v>0</v>
      </c>
      <c r="N1315" s="59">
        <v>0</v>
      </c>
      <c r="O1315" s="59">
        <v>0</v>
      </c>
      <c r="P1315" s="59">
        <v>0</v>
      </c>
      <c r="Q1315" s="59">
        <v>0</v>
      </c>
      <c r="R1315" s="59">
        <v>0</v>
      </c>
      <c r="S1315" s="90"/>
      <c r="T1315" s="90"/>
      <c r="U1315" s="91"/>
      <c r="V1315" s="90"/>
      <c r="W1315" s="90"/>
      <c r="X1315" s="90"/>
    </row>
    <row r="1316" spans="1:24" ht="13.2" x14ac:dyDescent="0.25">
      <c r="A1316" s="59" t="s">
        <v>5229</v>
      </c>
      <c r="B1316" s="59" t="s">
        <v>6669</v>
      </c>
      <c r="C1316" s="59" t="s">
        <v>6677</v>
      </c>
      <c r="D1316" s="59" t="s">
        <v>129</v>
      </c>
      <c r="E1316" s="59">
        <v>0</v>
      </c>
      <c r="F1316" s="59">
        <v>0</v>
      </c>
      <c r="G1316" s="59">
        <v>0</v>
      </c>
      <c r="H1316" s="59">
        <v>0</v>
      </c>
      <c r="I1316" s="59">
        <v>0</v>
      </c>
      <c r="J1316" s="59">
        <v>0</v>
      </c>
      <c r="K1316" s="59">
        <v>0</v>
      </c>
      <c r="L1316" s="59">
        <v>0</v>
      </c>
      <c r="M1316" s="59">
        <v>0</v>
      </c>
      <c r="N1316" s="59">
        <v>0</v>
      </c>
      <c r="O1316" s="59">
        <v>0</v>
      </c>
      <c r="P1316" s="59">
        <v>0</v>
      </c>
      <c r="Q1316" s="59">
        <v>0</v>
      </c>
      <c r="R1316" s="59">
        <v>0</v>
      </c>
      <c r="S1316" s="90"/>
      <c r="T1316" s="90"/>
      <c r="U1316" s="91"/>
      <c r="V1316" s="90"/>
      <c r="W1316" s="90"/>
      <c r="X1316" s="90"/>
    </row>
    <row r="1317" spans="1:24" ht="13.2" x14ac:dyDescent="0.25">
      <c r="A1317" s="59" t="s">
        <v>5230</v>
      </c>
      <c r="B1317" s="59" t="s">
        <v>6669</v>
      </c>
      <c r="C1317" s="59" t="s">
        <v>6678</v>
      </c>
      <c r="D1317" s="59" t="s">
        <v>129</v>
      </c>
      <c r="E1317" s="59">
        <v>0</v>
      </c>
      <c r="F1317" s="59">
        <v>0</v>
      </c>
      <c r="G1317" s="59">
        <v>0</v>
      </c>
      <c r="H1317" s="59">
        <v>0</v>
      </c>
      <c r="I1317" s="59">
        <v>0</v>
      </c>
      <c r="J1317" s="59">
        <v>0</v>
      </c>
      <c r="K1317" s="59">
        <v>0</v>
      </c>
      <c r="L1317" s="59">
        <v>0</v>
      </c>
      <c r="M1317" s="59">
        <v>0</v>
      </c>
      <c r="N1317" s="59">
        <v>0</v>
      </c>
      <c r="O1317" s="59">
        <v>0</v>
      </c>
      <c r="P1317" s="59">
        <v>0</v>
      </c>
      <c r="Q1317" s="59">
        <v>0</v>
      </c>
      <c r="R1317" s="59">
        <v>0</v>
      </c>
      <c r="S1317" s="90"/>
      <c r="T1317" s="90"/>
      <c r="U1317" s="91"/>
      <c r="V1317" s="90"/>
      <c r="W1317" s="90"/>
      <c r="X1317" s="90"/>
    </row>
    <row r="1318" spans="1:24" ht="13.2" x14ac:dyDescent="0.25">
      <c r="A1318" s="59" t="s">
        <v>5231</v>
      </c>
      <c r="B1318" s="59" t="s">
        <v>6669</v>
      </c>
      <c r="C1318" s="59" t="s">
        <v>6679</v>
      </c>
      <c r="D1318" s="59" t="s">
        <v>129</v>
      </c>
      <c r="E1318" s="59">
        <v>0</v>
      </c>
      <c r="F1318" s="59">
        <v>0</v>
      </c>
      <c r="G1318" s="59">
        <v>0</v>
      </c>
      <c r="H1318" s="59">
        <v>0</v>
      </c>
      <c r="I1318" s="59">
        <v>0</v>
      </c>
      <c r="J1318" s="59">
        <v>0</v>
      </c>
      <c r="K1318" s="59">
        <v>0</v>
      </c>
      <c r="L1318" s="59">
        <v>0</v>
      </c>
      <c r="M1318" s="59">
        <v>0</v>
      </c>
      <c r="N1318" s="59">
        <v>0</v>
      </c>
      <c r="O1318" s="59">
        <v>0</v>
      </c>
      <c r="P1318" s="59">
        <v>0</v>
      </c>
      <c r="Q1318" s="59">
        <v>0</v>
      </c>
      <c r="R1318" s="59">
        <v>0</v>
      </c>
      <c r="S1318" s="90"/>
      <c r="T1318" s="90"/>
      <c r="U1318" s="91"/>
      <c r="V1318" s="90"/>
      <c r="W1318" s="90"/>
      <c r="X1318" s="90"/>
    </row>
    <row r="1319" spans="1:24" ht="13.2" x14ac:dyDescent="0.25">
      <c r="A1319" s="59" t="s">
        <v>5232</v>
      </c>
      <c r="B1319" s="59" t="s">
        <v>6680</v>
      </c>
      <c r="C1319" s="59" t="s">
        <v>6418</v>
      </c>
      <c r="D1319" s="59" t="s">
        <v>129</v>
      </c>
      <c r="E1319" s="59">
        <v>0</v>
      </c>
      <c r="F1319" s="59">
        <v>0</v>
      </c>
      <c r="G1319" s="59">
        <v>0</v>
      </c>
      <c r="H1319" s="59">
        <v>0</v>
      </c>
      <c r="I1319" s="59">
        <v>0</v>
      </c>
      <c r="J1319" s="59">
        <v>0</v>
      </c>
      <c r="K1319" s="59">
        <v>0</v>
      </c>
      <c r="L1319" s="59">
        <v>0</v>
      </c>
      <c r="M1319" s="59">
        <v>0</v>
      </c>
      <c r="N1319" s="59">
        <v>0</v>
      </c>
      <c r="O1319" s="59">
        <v>0</v>
      </c>
      <c r="P1319" s="59">
        <v>0</v>
      </c>
      <c r="Q1319" s="59">
        <v>0</v>
      </c>
      <c r="R1319" s="59">
        <v>0</v>
      </c>
      <c r="S1319" s="90"/>
      <c r="T1319" s="90"/>
      <c r="U1319" s="91"/>
      <c r="V1319" s="90"/>
      <c r="W1319" s="90"/>
      <c r="X1319" s="90"/>
    </row>
    <row r="1320" spans="1:24" ht="13.2" x14ac:dyDescent="0.25">
      <c r="A1320" s="59" t="s">
        <v>5233</v>
      </c>
      <c r="B1320" s="59" t="s">
        <v>6680</v>
      </c>
      <c r="C1320" s="59" t="s">
        <v>6419</v>
      </c>
      <c r="D1320" s="59" t="s">
        <v>129</v>
      </c>
      <c r="E1320" s="59">
        <v>0</v>
      </c>
      <c r="F1320" s="59">
        <v>0</v>
      </c>
      <c r="G1320" s="59">
        <v>0</v>
      </c>
      <c r="H1320" s="59">
        <v>0</v>
      </c>
      <c r="I1320" s="59">
        <v>0</v>
      </c>
      <c r="J1320" s="59">
        <v>0</v>
      </c>
      <c r="K1320" s="59">
        <v>0</v>
      </c>
      <c r="L1320" s="59">
        <v>0</v>
      </c>
      <c r="M1320" s="59">
        <v>0</v>
      </c>
      <c r="N1320" s="59">
        <v>0</v>
      </c>
      <c r="O1320" s="59">
        <v>0</v>
      </c>
      <c r="P1320" s="59">
        <v>0</v>
      </c>
      <c r="Q1320" s="59">
        <v>0</v>
      </c>
      <c r="R1320" s="59">
        <v>0</v>
      </c>
      <c r="S1320" s="90"/>
      <c r="T1320" s="90"/>
      <c r="U1320" s="91"/>
      <c r="V1320" s="90"/>
      <c r="W1320" s="90"/>
      <c r="X1320" s="90"/>
    </row>
    <row r="1321" spans="1:24" ht="13.2" x14ac:dyDescent="0.25">
      <c r="A1321" s="59" t="s">
        <v>5234</v>
      </c>
      <c r="B1321" s="59" t="s">
        <v>6680</v>
      </c>
      <c r="C1321" s="59" t="s">
        <v>6433</v>
      </c>
      <c r="D1321" s="59" t="s">
        <v>129</v>
      </c>
      <c r="E1321" s="59">
        <v>0</v>
      </c>
      <c r="F1321" s="59">
        <v>0</v>
      </c>
      <c r="G1321" s="59">
        <v>0</v>
      </c>
      <c r="H1321" s="59">
        <v>0</v>
      </c>
      <c r="I1321" s="59">
        <v>0</v>
      </c>
      <c r="J1321" s="59">
        <v>0</v>
      </c>
      <c r="K1321" s="59">
        <v>0</v>
      </c>
      <c r="L1321" s="59">
        <v>0</v>
      </c>
      <c r="M1321" s="59">
        <v>0</v>
      </c>
      <c r="N1321" s="59">
        <v>0</v>
      </c>
      <c r="O1321" s="59">
        <v>0</v>
      </c>
      <c r="P1321" s="59">
        <v>0</v>
      </c>
      <c r="Q1321" s="59">
        <v>0</v>
      </c>
      <c r="R1321" s="59">
        <v>0</v>
      </c>
      <c r="S1321" s="90"/>
      <c r="T1321" s="90"/>
      <c r="U1321" s="91"/>
      <c r="V1321" s="90"/>
      <c r="W1321" s="90"/>
      <c r="X1321" s="90"/>
    </row>
    <row r="1322" spans="1:24" ht="13.2" x14ac:dyDescent="0.25">
      <c r="A1322" s="59" t="s">
        <v>5235</v>
      </c>
      <c r="B1322" s="59" t="s">
        <v>6680</v>
      </c>
      <c r="C1322" s="59" t="s">
        <v>6434</v>
      </c>
      <c r="D1322" s="59" t="s">
        <v>129</v>
      </c>
      <c r="E1322" s="59">
        <v>0</v>
      </c>
      <c r="F1322" s="59">
        <v>0</v>
      </c>
      <c r="G1322" s="59">
        <v>0</v>
      </c>
      <c r="H1322" s="59">
        <v>0</v>
      </c>
      <c r="I1322" s="59">
        <v>0</v>
      </c>
      <c r="J1322" s="59">
        <v>0</v>
      </c>
      <c r="K1322" s="59">
        <v>0</v>
      </c>
      <c r="L1322" s="59">
        <v>0</v>
      </c>
      <c r="M1322" s="59">
        <v>0</v>
      </c>
      <c r="N1322" s="59">
        <v>0</v>
      </c>
      <c r="O1322" s="59">
        <v>0</v>
      </c>
      <c r="P1322" s="59">
        <v>0</v>
      </c>
      <c r="Q1322" s="59">
        <v>0</v>
      </c>
      <c r="R1322" s="59">
        <v>0</v>
      </c>
      <c r="S1322" s="90"/>
      <c r="T1322" s="90"/>
      <c r="U1322" s="91"/>
      <c r="V1322" s="90"/>
      <c r="W1322" s="90"/>
      <c r="X1322" s="90"/>
    </row>
    <row r="1323" spans="1:24" ht="13.2" x14ac:dyDescent="0.25">
      <c r="A1323" s="59" t="s">
        <v>5236</v>
      </c>
      <c r="B1323" s="59" t="s">
        <v>6680</v>
      </c>
      <c r="C1323" s="59" t="s">
        <v>6681</v>
      </c>
      <c r="D1323" s="59" t="s">
        <v>129</v>
      </c>
      <c r="E1323" s="59">
        <v>0</v>
      </c>
      <c r="F1323" s="59">
        <v>0</v>
      </c>
      <c r="G1323" s="59">
        <v>0</v>
      </c>
      <c r="H1323" s="59">
        <v>0</v>
      </c>
      <c r="I1323" s="59">
        <v>0</v>
      </c>
      <c r="J1323" s="59">
        <v>0</v>
      </c>
      <c r="K1323" s="59">
        <v>0</v>
      </c>
      <c r="L1323" s="59">
        <v>0</v>
      </c>
      <c r="M1323" s="59">
        <v>0</v>
      </c>
      <c r="N1323" s="59">
        <v>0</v>
      </c>
      <c r="O1323" s="59">
        <v>0</v>
      </c>
      <c r="P1323" s="59">
        <v>0</v>
      </c>
      <c r="Q1323" s="59">
        <v>0</v>
      </c>
      <c r="R1323" s="59">
        <v>0</v>
      </c>
      <c r="S1323" s="90"/>
      <c r="T1323" s="90"/>
      <c r="U1323" s="91"/>
      <c r="V1323" s="90"/>
      <c r="W1323" s="90"/>
      <c r="X1323" s="90"/>
    </row>
    <row r="1324" spans="1:24" ht="13.2" x14ac:dyDescent="0.25">
      <c r="A1324" s="59" t="s">
        <v>5237</v>
      </c>
      <c r="B1324" s="59" t="s">
        <v>6680</v>
      </c>
      <c r="C1324" s="59" t="s">
        <v>6435</v>
      </c>
      <c r="D1324" s="59" t="s">
        <v>129</v>
      </c>
      <c r="E1324" s="59">
        <v>0</v>
      </c>
      <c r="F1324" s="59">
        <v>0</v>
      </c>
      <c r="G1324" s="59">
        <v>0</v>
      </c>
      <c r="H1324" s="59">
        <v>0</v>
      </c>
      <c r="I1324" s="59">
        <v>0</v>
      </c>
      <c r="J1324" s="59">
        <v>0</v>
      </c>
      <c r="K1324" s="59">
        <v>0</v>
      </c>
      <c r="L1324" s="59">
        <v>0</v>
      </c>
      <c r="M1324" s="59">
        <v>0</v>
      </c>
      <c r="N1324" s="59">
        <v>0</v>
      </c>
      <c r="O1324" s="59">
        <v>0</v>
      </c>
      <c r="P1324" s="59">
        <v>0</v>
      </c>
      <c r="Q1324" s="59">
        <v>0</v>
      </c>
      <c r="R1324" s="59">
        <v>0</v>
      </c>
      <c r="S1324" s="90"/>
      <c r="T1324" s="90"/>
      <c r="U1324" s="91"/>
      <c r="V1324" s="90"/>
      <c r="W1324" s="90"/>
      <c r="X1324" s="90"/>
    </row>
    <row r="1325" spans="1:24" ht="13.2" x14ac:dyDescent="0.25">
      <c r="A1325" s="59" t="s">
        <v>5238</v>
      </c>
      <c r="B1325" s="59" t="s">
        <v>6680</v>
      </c>
      <c r="C1325" s="59" t="s">
        <v>6061</v>
      </c>
      <c r="D1325" s="59" t="s">
        <v>129</v>
      </c>
      <c r="E1325" s="59">
        <v>0</v>
      </c>
      <c r="F1325" s="59">
        <v>0</v>
      </c>
      <c r="G1325" s="59">
        <v>0</v>
      </c>
      <c r="H1325" s="59">
        <v>0</v>
      </c>
      <c r="I1325" s="59">
        <v>0</v>
      </c>
      <c r="J1325" s="59">
        <v>0</v>
      </c>
      <c r="K1325" s="59">
        <v>0</v>
      </c>
      <c r="L1325" s="59">
        <v>0</v>
      </c>
      <c r="M1325" s="59">
        <v>0</v>
      </c>
      <c r="N1325" s="59">
        <v>0</v>
      </c>
      <c r="O1325" s="59">
        <v>0</v>
      </c>
      <c r="P1325" s="59">
        <v>0</v>
      </c>
      <c r="Q1325" s="59">
        <v>0</v>
      </c>
      <c r="R1325" s="59">
        <v>0</v>
      </c>
      <c r="S1325" s="90"/>
      <c r="T1325" s="90"/>
      <c r="U1325" s="91"/>
      <c r="V1325" s="90"/>
      <c r="W1325" s="90"/>
      <c r="X1325" s="90"/>
    </row>
    <row r="1326" spans="1:24" ht="13.2" x14ac:dyDescent="0.25">
      <c r="A1326" s="59" t="s">
        <v>5239</v>
      </c>
      <c r="B1326" s="59" t="s">
        <v>6680</v>
      </c>
      <c r="C1326" s="59" t="s">
        <v>6436</v>
      </c>
      <c r="D1326" s="59" t="s">
        <v>129</v>
      </c>
      <c r="E1326" s="59">
        <v>0</v>
      </c>
      <c r="F1326" s="59">
        <v>0</v>
      </c>
      <c r="G1326" s="59">
        <v>0</v>
      </c>
      <c r="H1326" s="59">
        <v>0</v>
      </c>
      <c r="I1326" s="59">
        <v>0</v>
      </c>
      <c r="J1326" s="59">
        <v>0</v>
      </c>
      <c r="K1326" s="59">
        <v>0</v>
      </c>
      <c r="L1326" s="59">
        <v>0</v>
      </c>
      <c r="M1326" s="59">
        <v>0</v>
      </c>
      <c r="N1326" s="59">
        <v>0</v>
      </c>
      <c r="O1326" s="59">
        <v>0</v>
      </c>
      <c r="P1326" s="59">
        <v>0</v>
      </c>
      <c r="Q1326" s="59">
        <v>0</v>
      </c>
      <c r="R1326" s="59">
        <v>0</v>
      </c>
      <c r="S1326" s="90"/>
      <c r="T1326" s="90"/>
      <c r="U1326" s="91"/>
      <c r="V1326" s="90"/>
      <c r="W1326" s="90"/>
      <c r="X1326" s="90"/>
    </row>
    <row r="1327" spans="1:24" ht="13.2" x14ac:dyDescent="0.25">
      <c r="A1327" s="59" t="s">
        <v>5240</v>
      </c>
      <c r="B1327" s="59" t="s">
        <v>6680</v>
      </c>
      <c r="C1327" s="59" t="s">
        <v>6682</v>
      </c>
      <c r="D1327" s="59" t="s">
        <v>129</v>
      </c>
      <c r="E1327" s="59">
        <v>0</v>
      </c>
      <c r="F1327" s="59">
        <v>0</v>
      </c>
      <c r="G1327" s="59">
        <v>0</v>
      </c>
      <c r="H1327" s="59">
        <v>0</v>
      </c>
      <c r="I1327" s="59">
        <v>0</v>
      </c>
      <c r="J1327" s="59">
        <v>0</v>
      </c>
      <c r="K1327" s="59">
        <v>0</v>
      </c>
      <c r="L1327" s="59">
        <v>0</v>
      </c>
      <c r="M1327" s="59">
        <v>0</v>
      </c>
      <c r="N1327" s="59">
        <v>0</v>
      </c>
      <c r="O1327" s="59">
        <v>0</v>
      </c>
      <c r="P1327" s="59">
        <v>0</v>
      </c>
      <c r="Q1327" s="59">
        <v>0</v>
      </c>
      <c r="R1327" s="59">
        <v>0</v>
      </c>
      <c r="S1327" s="90"/>
      <c r="T1327" s="90"/>
      <c r="U1327" s="91"/>
      <c r="V1327" s="90"/>
      <c r="W1327" s="90"/>
      <c r="X1327" s="90"/>
    </row>
    <row r="1328" spans="1:24" ht="13.2" x14ac:dyDescent="0.25">
      <c r="A1328" s="59" t="s">
        <v>5241</v>
      </c>
      <c r="B1328" s="59" t="s">
        <v>6680</v>
      </c>
      <c r="C1328" s="59" t="s">
        <v>6423</v>
      </c>
      <c r="D1328" s="59" t="s">
        <v>129</v>
      </c>
      <c r="E1328" s="59">
        <v>0</v>
      </c>
      <c r="F1328" s="59">
        <v>0</v>
      </c>
      <c r="G1328" s="59">
        <v>0</v>
      </c>
      <c r="H1328" s="59">
        <v>0</v>
      </c>
      <c r="I1328" s="59">
        <v>0</v>
      </c>
      <c r="J1328" s="59">
        <v>0</v>
      </c>
      <c r="K1328" s="59">
        <v>0</v>
      </c>
      <c r="L1328" s="59">
        <v>0</v>
      </c>
      <c r="M1328" s="59">
        <v>0</v>
      </c>
      <c r="N1328" s="59">
        <v>0</v>
      </c>
      <c r="O1328" s="59">
        <v>0</v>
      </c>
      <c r="P1328" s="59">
        <v>0</v>
      </c>
      <c r="Q1328" s="59">
        <v>0</v>
      </c>
      <c r="R1328" s="59">
        <v>0</v>
      </c>
      <c r="S1328" s="90"/>
      <c r="T1328" s="90"/>
      <c r="U1328" s="91"/>
      <c r="V1328" s="90"/>
      <c r="W1328" s="90"/>
      <c r="X1328" s="90"/>
    </row>
    <row r="1329" spans="1:24" ht="13.2" x14ac:dyDescent="0.25">
      <c r="A1329" s="59" t="s">
        <v>5242</v>
      </c>
      <c r="B1329" s="59" t="s">
        <v>6680</v>
      </c>
      <c r="C1329" s="59" t="s">
        <v>6444</v>
      </c>
      <c r="D1329" s="59" t="s">
        <v>129</v>
      </c>
      <c r="E1329" s="59">
        <v>0</v>
      </c>
      <c r="F1329" s="59">
        <v>0</v>
      </c>
      <c r="G1329" s="59">
        <v>0</v>
      </c>
      <c r="H1329" s="59">
        <v>0</v>
      </c>
      <c r="I1329" s="59">
        <v>0</v>
      </c>
      <c r="J1329" s="59">
        <v>0</v>
      </c>
      <c r="K1329" s="59">
        <v>0</v>
      </c>
      <c r="L1329" s="59">
        <v>0</v>
      </c>
      <c r="M1329" s="59">
        <v>0</v>
      </c>
      <c r="N1329" s="59">
        <v>0</v>
      </c>
      <c r="O1329" s="59">
        <v>0</v>
      </c>
      <c r="P1329" s="59">
        <v>0</v>
      </c>
      <c r="Q1329" s="59">
        <v>0</v>
      </c>
      <c r="R1329" s="59">
        <v>0</v>
      </c>
      <c r="S1329" s="90"/>
      <c r="T1329" s="90"/>
      <c r="U1329" s="91"/>
      <c r="V1329" s="90"/>
      <c r="W1329" s="90"/>
      <c r="X1329" s="90"/>
    </row>
    <row r="1330" spans="1:24" ht="13.2" x14ac:dyDescent="0.25">
      <c r="A1330" s="59" t="s">
        <v>5243</v>
      </c>
      <c r="B1330" s="59" t="s">
        <v>6680</v>
      </c>
      <c r="C1330" s="59" t="s">
        <v>6425</v>
      </c>
      <c r="D1330" s="59" t="s">
        <v>129</v>
      </c>
      <c r="E1330" s="59">
        <v>0</v>
      </c>
      <c r="F1330" s="59">
        <v>0</v>
      </c>
      <c r="G1330" s="59">
        <v>0</v>
      </c>
      <c r="H1330" s="59">
        <v>0</v>
      </c>
      <c r="I1330" s="59">
        <v>0</v>
      </c>
      <c r="J1330" s="59">
        <v>0</v>
      </c>
      <c r="K1330" s="59">
        <v>0</v>
      </c>
      <c r="L1330" s="59">
        <v>0</v>
      </c>
      <c r="M1330" s="59">
        <v>0</v>
      </c>
      <c r="N1330" s="59">
        <v>0</v>
      </c>
      <c r="O1330" s="59">
        <v>0</v>
      </c>
      <c r="P1330" s="59">
        <v>0</v>
      </c>
      <c r="Q1330" s="59">
        <v>0</v>
      </c>
      <c r="R1330" s="59">
        <v>0</v>
      </c>
      <c r="S1330" s="90"/>
      <c r="T1330" s="90"/>
      <c r="U1330" s="91"/>
      <c r="V1330" s="90"/>
      <c r="W1330" s="90"/>
      <c r="X1330" s="90"/>
    </row>
    <row r="1331" spans="1:24" ht="13.2" x14ac:dyDescent="0.25">
      <c r="A1331" s="59" t="s">
        <v>5244</v>
      </c>
      <c r="B1331" s="59" t="s">
        <v>6680</v>
      </c>
      <c r="C1331" s="59" t="s">
        <v>6446</v>
      </c>
      <c r="D1331" s="59" t="s">
        <v>129</v>
      </c>
      <c r="E1331" s="59">
        <v>0</v>
      </c>
      <c r="F1331" s="59">
        <v>0</v>
      </c>
      <c r="G1331" s="59">
        <v>0</v>
      </c>
      <c r="H1331" s="59">
        <v>0</v>
      </c>
      <c r="I1331" s="59">
        <v>0</v>
      </c>
      <c r="J1331" s="59">
        <v>0</v>
      </c>
      <c r="K1331" s="59">
        <v>0</v>
      </c>
      <c r="L1331" s="59">
        <v>0</v>
      </c>
      <c r="M1331" s="59">
        <v>0</v>
      </c>
      <c r="N1331" s="59">
        <v>0</v>
      </c>
      <c r="O1331" s="59">
        <v>0</v>
      </c>
      <c r="P1331" s="59">
        <v>0</v>
      </c>
      <c r="Q1331" s="59">
        <v>0</v>
      </c>
      <c r="R1331" s="59">
        <v>0</v>
      </c>
      <c r="S1331" s="90"/>
      <c r="T1331" s="90"/>
      <c r="U1331" s="91"/>
      <c r="V1331" s="90"/>
      <c r="W1331" s="90"/>
      <c r="X1331" s="90"/>
    </row>
    <row r="1332" spans="1:24" ht="13.2" x14ac:dyDescent="0.25">
      <c r="A1332" s="59" t="s">
        <v>5245</v>
      </c>
      <c r="B1332" s="59" t="s">
        <v>6680</v>
      </c>
      <c r="C1332" s="59" t="s">
        <v>6427</v>
      </c>
      <c r="D1332" s="59" t="s">
        <v>129</v>
      </c>
      <c r="E1332" s="59">
        <v>0</v>
      </c>
      <c r="F1332" s="59">
        <v>0</v>
      </c>
      <c r="G1332" s="59">
        <v>0</v>
      </c>
      <c r="H1332" s="59">
        <v>0</v>
      </c>
      <c r="I1332" s="59">
        <v>0</v>
      </c>
      <c r="J1332" s="59">
        <v>0</v>
      </c>
      <c r="K1332" s="59">
        <v>0</v>
      </c>
      <c r="L1332" s="59">
        <v>0</v>
      </c>
      <c r="M1332" s="59">
        <v>0</v>
      </c>
      <c r="N1332" s="59">
        <v>0</v>
      </c>
      <c r="O1332" s="59">
        <v>0</v>
      </c>
      <c r="P1332" s="59">
        <v>0</v>
      </c>
      <c r="Q1332" s="59">
        <v>0</v>
      </c>
      <c r="R1332" s="59">
        <v>0</v>
      </c>
      <c r="S1332" s="90"/>
      <c r="T1332" s="90"/>
      <c r="U1332" s="91"/>
      <c r="V1332" s="90"/>
      <c r="W1332" s="90"/>
      <c r="X1332" s="90"/>
    </row>
    <row r="1333" spans="1:24" ht="13.2" x14ac:dyDescent="0.25">
      <c r="A1333" s="59" t="s">
        <v>5246</v>
      </c>
      <c r="B1333" s="59" t="s">
        <v>6680</v>
      </c>
      <c r="C1333" s="59" t="s">
        <v>6428</v>
      </c>
      <c r="D1333" s="59" t="s">
        <v>129</v>
      </c>
      <c r="E1333" s="59">
        <v>0</v>
      </c>
      <c r="F1333" s="59">
        <v>0</v>
      </c>
      <c r="G1333" s="59">
        <v>0</v>
      </c>
      <c r="H1333" s="59">
        <v>0</v>
      </c>
      <c r="I1333" s="59">
        <v>0</v>
      </c>
      <c r="J1333" s="59">
        <v>0</v>
      </c>
      <c r="K1333" s="59">
        <v>0</v>
      </c>
      <c r="L1333" s="59">
        <v>0</v>
      </c>
      <c r="M1333" s="59">
        <v>0</v>
      </c>
      <c r="N1333" s="59">
        <v>0</v>
      </c>
      <c r="O1333" s="59">
        <v>0</v>
      </c>
      <c r="P1333" s="59">
        <v>0</v>
      </c>
      <c r="Q1333" s="59">
        <v>0</v>
      </c>
      <c r="R1333" s="59">
        <v>0</v>
      </c>
      <c r="S1333" s="90"/>
      <c r="T1333" s="90"/>
      <c r="U1333" s="91"/>
      <c r="V1333" s="90"/>
      <c r="W1333" s="90"/>
      <c r="X1333" s="90"/>
    </row>
    <row r="1334" spans="1:24" ht="13.2" x14ac:dyDescent="0.25">
      <c r="A1334" s="59" t="s">
        <v>5247</v>
      </c>
      <c r="B1334" s="59" t="s">
        <v>6680</v>
      </c>
      <c r="C1334" s="59" t="s">
        <v>3757</v>
      </c>
      <c r="D1334" s="59" t="s">
        <v>129</v>
      </c>
      <c r="E1334" s="59">
        <v>56414</v>
      </c>
      <c r="F1334" s="59">
        <v>56543</v>
      </c>
      <c r="G1334" s="59">
        <v>56825</v>
      </c>
      <c r="H1334" s="59">
        <v>56896</v>
      </c>
      <c r="I1334" s="59">
        <v>56913</v>
      </c>
      <c r="J1334" s="59">
        <v>56937</v>
      </c>
      <c r="K1334" s="59">
        <v>56936</v>
      </c>
      <c r="L1334" s="59">
        <v>64012</v>
      </c>
      <c r="M1334" s="59">
        <v>64113</v>
      </c>
      <c r="N1334" s="59">
        <v>64355</v>
      </c>
      <c r="O1334" s="59">
        <v>64557</v>
      </c>
      <c r="P1334" s="59">
        <v>64748</v>
      </c>
      <c r="Q1334" s="59">
        <v>64791</v>
      </c>
      <c r="R1334" s="59">
        <v>60286424</v>
      </c>
      <c r="S1334" s="90"/>
      <c r="T1334" s="90"/>
      <c r="U1334" s="91"/>
      <c r="V1334" s="90"/>
      <c r="W1334" s="90"/>
      <c r="X1334" s="90"/>
    </row>
    <row r="1335" spans="1:24" ht="13.2" x14ac:dyDescent="0.25">
      <c r="A1335" s="59" t="s">
        <v>5248</v>
      </c>
      <c r="B1335" s="59" t="s">
        <v>6680</v>
      </c>
      <c r="C1335" s="59" t="s">
        <v>3758</v>
      </c>
      <c r="D1335" s="59" t="s">
        <v>129</v>
      </c>
      <c r="E1335" s="59">
        <v>7627</v>
      </c>
      <c r="F1335" s="59">
        <v>7419</v>
      </c>
      <c r="G1335" s="59">
        <v>7419</v>
      </c>
      <c r="H1335" s="59">
        <v>7419</v>
      </c>
      <c r="I1335" s="59">
        <v>7419</v>
      </c>
      <c r="J1335" s="59">
        <v>7385</v>
      </c>
      <c r="K1335" s="59">
        <v>7366</v>
      </c>
      <c r="L1335" s="59">
        <v>0</v>
      </c>
      <c r="M1335" s="59">
        <v>0</v>
      </c>
      <c r="N1335" s="59">
        <v>0</v>
      </c>
      <c r="O1335" s="59">
        <v>0</v>
      </c>
      <c r="P1335" s="59">
        <v>0</v>
      </c>
      <c r="Q1335" s="59">
        <v>0</v>
      </c>
      <c r="R1335" s="59">
        <v>4020151</v>
      </c>
      <c r="S1335" s="90"/>
      <c r="T1335" s="90"/>
      <c r="U1335" s="91"/>
      <c r="V1335" s="90"/>
      <c r="W1335" s="90"/>
      <c r="X1335" s="90"/>
    </row>
    <row r="1336" spans="1:24" ht="13.2" x14ac:dyDescent="0.25">
      <c r="A1336" s="59" t="s">
        <v>5249</v>
      </c>
      <c r="B1336" s="59" t="s">
        <v>6680</v>
      </c>
      <c r="C1336" s="59" t="s">
        <v>3759</v>
      </c>
      <c r="D1336" s="59" t="s">
        <v>129</v>
      </c>
      <c r="E1336" s="59">
        <v>0</v>
      </c>
      <c r="F1336" s="59">
        <v>0</v>
      </c>
      <c r="G1336" s="59">
        <v>0</v>
      </c>
      <c r="H1336" s="59">
        <v>0</v>
      </c>
      <c r="I1336" s="59">
        <v>0</v>
      </c>
      <c r="J1336" s="59">
        <v>0</v>
      </c>
      <c r="K1336" s="59">
        <v>0</v>
      </c>
      <c r="L1336" s="59">
        <v>0</v>
      </c>
      <c r="M1336" s="59">
        <v>0</v>
      </c>
      <c r="N1336" s="59">
        <v>0</v>
      </c>
      <c r="O1336" s="59">
        <v>0</v>
      </c>
      <c r="P1336" s="59">
        <v>0</v>
      </c>
      <c r="Q1336" s="59">
        <v>0</v>
      </c>
      <c r="R1336" s="59">
        <v>0</v>
      </c>
      <c r="S1336" s="90"/>
      <c r="T1336" s="90"/>
      <c r="U1336" s="91"/>
      <c r="V1336" s="90"/>
      <c r="W1336" s="90"/>
      <c r="X1336" s="90"/>
    </row>
    <row r="1337" spans="1:24" ht="13.2" x14ac:dyDescent="0.25">
      <c r="A1337" s="59" t="s">
        <v>5250</v>
      </c>
      <c r="B1337" s="59" t="s">
        <v>6680</v>
      </c>
      <c r="C1337" s="59" t="s">
        <v>6683</v>
      </c>
      <c r="D1337" s="59" t="s">
        <v>129</v>
      </c>
      <c r="E1337" s="59">
        <v>0</v>
      </c>
      <c r="F1337" s="59">
        <v>0</v>
      </c>
      <c r="G1337" s="59">
        <v>0</v>
      </c>
      <c r="H1337" s="59">
        <v>0</v>
      </c>
      <c r="I1337" s="59">
        <v>0</v>
      </c>
      <c r="J1337" s="59">
        <v>0</v>
      </c>
      <c r="K1337" s="59">
        <v>0</v>
      </c>
      <c r="L1337" s="59">
        <v>0</v>
      </c>
      <c r="M1337" s="59">
        <v>0</v>
      </c>
      <c r="N1337" s="59">
        <v>0</v>
      </c>
      <c r="O1337" s="59">
        <v>0</v>
      </c>
      <c r="P1337" s="59">
        <v>0</v>
      </c>
      <c r="Q1337" s="59">
        <v>0</v>
      </c>
      <c r="R1337" s="59">
        <v>0</v>
      </c>
      <c r="S1337" s="90"/>
      <c r="T1337" s="90"/>
      <c r="U1337" s="91"/>
      <c r="V1337" s="90"/>
      <c r="W1337" s="90"/>
      <c r="X1337" s="90"/>
    </row>
    <row r="1338" spans="1:24" ht="13.2" x14ac:dyDescent="0.25">
      <c r="A1338" s="59" t="s">
        <v>5251</v>
      </c>
      <c r="B1338" s="59" t="s">
        <v>6680</v>
      </c>
      <c r="C1338" s="59" t="s">
        <v>6684</v>
      </c>
      <c r="D1338" s="59" t="s">
        <v>129</v>
      </c>
      <c r="E1338" s="59">
        <v>749</v>
      </c>
      <c r="F1338" s="59">
        <v>749</v>
      </c>
      <c r="G1338" s="59">
        <v>749</v>
      </c>
      <c r="H1338" s="59">
        <v>749</v>
      </c>
      <c r="I1338" s="59">
        <v>749</v>
      </c>
      <c r="J1338" s="59">
        <v>749</v>
      </c>
      <c r="K1338" s="59">
        <v>749</v>
      </c>
      <c r="L1338" s="59">
        <v>749</v>
      </c>
      <c r="M1338" s="59">
        <v>749</v>
      </c>
      <c r="N1338" s="59">
        <v>749</v>
      </c>
      <c r="O1338" s="59">
        <v>749</v>
      </c>
      <c r="P1338" s="59">
        <v>749</v>
      </c>
      <c r="Q1338" s="59">
        <v>749</v>
      </c>
      <c r="R1338" s="59">
        <v>748903</v>
      </c>
      <c r="S1338" s="90"/>
      <c r="T1338" s="90"/>
      <c r="U1338" s="91"/>
      <c r="V1338" s="90"/>
      <c r="W1338" s="90"/>
      <c r="X1338" s="90"/>
    </row>
    <row r="1339" spans="1:24" ht="13.2" x14ac:dyDescent="0.25">
      <c r="A1339" s="59" t="s">
        <v>5252</v>
      </c>
      <c r="B1339" s="59" t="s">
        <v>6680</v>
      </c>
      <c r="C1339" s="59" t="s">
        <v>6685</v>
      </c>
      <c r="D1339" s="59" t="s">
        <v>129</v>
      </c>
      <c r="E1339" s="59">
        <v>85</v>
      </c>
      <c r="F1339" s="59">
        <v>85</v>
      </c>
      <c r="G1339" s="59">
        <v>85</v>
      </c>
      <c r="H1339" s="59">
        <v>85</v>
      </c>
      <c r="I1339" s="59">
        <v>85</v>
      </c>
      <c r="J1339" s="59">
        <v>85</v>
      </c>
      <c r="K1339" s="59">
        <v>85</v>
      </c>
      <c r="L1339" s="59">
        <v>85</v>
      </c>
      <c r="M1339" s="59">
        <v>85</v>
      </c>
      <c r="N1339" s="59">
        <v>85</v>
      </c>
      <c r="O1339" s="59">
        <v>85</v>
      </c>
      <c r="P1339" s="59">
        <v>85</v>
      </c>
      <c r="Q1339" s="59">
        <v>85</v>
      </c>
      <c r="R1339" s="59">
        <v>85203</v>
      </c>
      <c r="S1339" s="90"/>
      <c r="T1339" s="90"/>
      <c r="U1339" s="91"/>
      <c r="V1339" s="90"/>
      <c r="W1339" s="90"/>
      <c r="X1339" s="90"/>
    </row>
    <row r="1340" spans="1:24" ht="13.2" x14ac:dyDescent="0.25">
      <c r="A1340" s="59" t="s">
        <v>5253</v>
      </c>
      <c r="B1340" s="59" t="s">
        <v>6680</v>
      </c>
      <c r="C1340" s="59" t="s">
        <v>6686</v>
      </c>
      <c r="D1340" s="59" t="s">
        <v>129</v>
      </c>
      <c r="E1340" s="59">
        <v>0</v>
      </c>
      <c r="F1340" s="59">
        <v>0</v>
      </c>
      <c r="G1340" s="59">
        <v>0</v>
      </c>
      <c r="H1340" s="59">
        <v>0</v>
      </c>
      <c r="I1340" s="59">
        <v>0</v>
      </c>
      <c r="J1340" s="59">
        <v>0</v>
      </c>
      <c r="K1340" s="59">
        <v>0</v>
      </c>
      <c r="L1340" s="59">
        <v>0</v>
      </c>
      <c r="M1340" s="59">
        <v>0</v>
      </c>
      <c r="N1340" s="59">
        <v>0</v>
      </c>
      <c r="O1340" s="59">
        <v>0</v>
      </c>
      <c r="P1340" s="59">
        <v>0</v>
      </c>
      <c r="Q1340" s="59">
        <v>0</v>
      </c>
      <c r="R1340" s="59">
        <v>0</v>
      </c>
      <c r="S1340" s="90"/>
      <c r="T1340" s="90"/>
      <c r="U1340" s="91"/>
      <c r="V1340" s="90"/>
      <c r="W1340" s="90"/>
      <c r="X1340" s="90"/>
    </row>
    <row r="1341" spans="1:24" ht="13.2" x14ac:dyDescent="0.25">
      <c r="A1341" s="59" t="s">
        <v>5254</v>
      </c>
      <c r="B1341" s="59" t="s">
        <v>6680</v>
      </c>
      <c r="C1341" s="59" t="s">
        <v>6687</v>
      </c>
      <c r="D1341" s="59" t="s">
        <v>129</v>
      </c>
      <c r="E1341" s="59">
        <v>0</v>
      </c>
      <c r="F1341" s="59">
        <v>0</v>
      </c>
      <c r="G1341" s="59">
        <v>0</v>
      </c>
      <c r="H1341" s="59">
        <v>0</v>
      </c>
      <c r="I1341" s="59">
        <v>0</v>
      </c>
      <c r="J1341" s="59">
        <v>0</v>
      </c>
      <c r="K1341" s="59">
        <v>0</v>
      </c>
      <c r="L1341" s="59">
        <v>0</v>
      </c>
      <c r="M1341" s="59">
        <v>0</v>
      </c>
      <c r="N1341" s="59">
        <v>0</v>
      </c>
      <c r="O1341" s="59">
        <v>0</v>
      </c>
      <c r="P1341" s="59">
        <v>0</v>
      </c>
      <c r="Q1341" s="59">
        <v>0</v>
      </c>
      <c r="R1341" s="59">
        <v>0</v>
      </c>
      <c r="S1341" s="90"/>
      <c r="T1341" s="90"/>
      <c r="U1341" s="91"/>
      <c r="V1341" s="90"/>
      <c r="W1341" s="90"/>
      <c r="X1341" s="90"/>
    </row>
    <row r="1342" spans="1:24" ht="13.2" x14ac:dyDescent="0.25">
      <c r="A1342" s="59" t="s">
        <v>5255</v>
      </c>
      <c r="B1342" s="59" t="s">
        <v>6680</v>
      </c>
      <c r="C1342" s="59" t="s">
        <v>6688</v>
      </c>
      <c r="D1342" s="59" t="s">
        <v>129</v>
      </c>
      <c r="E1342" s="59">
        <v>0</v>
      </c>
      <c r="F1342" s="59">
        <v>0</v>
      </c>
      <c r="G1342" s="59">
        <v>0</v>
      </c>
      <c r="H1342" s="59">
        <v>0</v>
      </c>
      <c r="I1342" s="59">
        <v>0</v>
      </c>
      <c r="J1342" s="59">
        <v>0</v>
      </c>
      <c r="K1342" s="59">
        <v>0</v>
      </c>
      <c r="L1342" s="59">
        <v>0</v>
      </c>
      <c r="M1342" s="59">
        <v>0</v>
      </c>
      <c r="N1342" s="59">
        <v>0</v>
      </c>
      <c r="O1342" s="59">
        <v>0</v>
      </c>
      <c r="P1342" s="59">
        <v>0</v>
      </c>
      <c r="Q1342" s="59">
        <v>0</v>
      </c>
      <c r="R1342" s="59">
        <v>0</v>
      </c>
      <c r="S1342" s="90"/>
      <c r="T1342" s="90"/>
      <c r="U1342" s="91"/>
      <c r="V1342" s="90"/>
      <c r="W1342" s="90"/>
      <c r="X1342" s="90"/>
    </row>
    <row r="1343" spans="1:24" ht="13.2" x14ac:dyDescent="0.25">
      <c r="A1343" s="59" t="s">
        <v>5256</v>
      </c>
      <c r="B1343" s="59" t="s">
        <v>6680</v>
      </c>
      <c r="C1343" s="59" t="s">
        <v>6689</v>
      </c>
      <c r="D1343" s="59" t="s">
        <v>129</v>
      </c>
      <c r="E1343" s="59">
        <v>0</v>
      </c>
      <c r="F1343" s="59">
        <v>0</v>
      </c>
      <c r="G1343" s="59">
        <v>0</v>
      </c>
      <c r="H1343" s="59">
        <v>0</v>
      </c>
      <c r="I1343" s="59">
        <v>0</v>
      </c>
      <c r="J1343" s="59">
        <v>0</v>
      </c>
      <c r="K1343" s="59">
        <v>0</v>
      </c>
      <c r="L1343" s="59">
        <v>0</v>
      </c>
      <c r="M1343" s="59">
        <v>0</v>
      </c>
      <c r="N1343" s="59">
        <v>0</v>
      </c>
      <c r="O1343" s="59">
        <v>0</v>
      </c>
      <c r="P1343" s="59">
        <v>0</v>
      </c>
      <c r="Q1343" s="59">
        <v>0</v>
      </c>
      <c r="R1343" s="59">
        <v>0</v>
      </c>
      <c r="S1343" s="90"/>
      <c r="T1343" s="90"/>
      <c r="U1343" s="91"/>
      <c r="V1343" s="90"/>
      <c r="W1343" s="90"/>
      <c r="X1343" s="90"/>
    </row>
    <row r="1344" spans="1:24" ht="13.2" x14ac:dyDescent="0.25">
      <c r="A1344" s="59" t="s">
        <v>5257</v>
      </c>
      <c r="B1344" s="59" t="s">
        <v>6680</v>
      </c>
      <c r="C1344" s="59" t="s">
        <v>6690</v>
      </c>
      <c r="D1344" s="59" t="s">
        <v>129</v>
      </c>
      <c r="E1344" s="59">
        <v>0</v>
      </c>
      <c r="F1344" s="59">
        <v>0</v>
      </c>
      <c r="G1344" s="59">
        <v>0</v>
      </c>
      <c r="H1344" s="59">
        <v>0</v>
      </c>
      <c r="I1344" s="59">
        <v>0</v>
      </c>
      <c r="J1344" s="59">
        <v>0</v>
      </c>
      <c r="K1344" s="59">
        <v>0</v>
      </c>
      <c r="L1344" s="59">
        <v>0</v>
      </c>
      <c r="M1344" s="59">
        <v>0</v>
      </c>
      <c r="N1344" s="59">
        <v>0</v>
      </c>
      <c r="O1344" s="59">
        <v>0</v>
      </c>
      <c r="P1344" s="59">
        <v>0</v>
      </c>
      <c r="Q1344" s="59">
        <v>0</v>
      </c>
      <c r="R1344" s="59">
        <v>0</v>
      </c>
      <c r="S1344" s="90"/>
      <c r="T1344" s="90"/>
      <c r="U1344" s="91"/>
      <c r="V1344" s="90"/>
      <c r="W1344" s="90"/>
      <c r="X1344" s="90"/>
    </row>
    <row r="1345" spans="1:24" ht="13.2" x14ac:dyDescent="0.25">
      <c r="A1345" s="59" t="s">
        <v>5258</v>
      </c>
      <c r="B1345" s="59" t="s">
        <v>6680</v>
      </c>
      <c r="C1345" s="59" t="s">
        <v>6691</v>
      </c>
      <c r="D1345" s="59" t="s">
        <v>129</v>
      </c>
      <c r="E1345" s="59">
        <v>1412</v>
      </c>
      <c r="F1345" s="59">
        <v>1412</v>
      </c>
      <c r="G1345" s="59">
        <v>1412</v>
      </c>
      <c r="H1345" s="59">
        <v>1412</v>
      </c>
      <c r="I1345" s="59">
        <v>1412</v>
      </c>
      <c r="J1345" s="59">
        <v>1412</v>
      </c>
      <c r="K1345" s="59">
        <v>1412</v>
      </c>
      <c r="L1345" s="59">
        <v>1902</v>
      </c>
      <c r="M1345" s="59">
        <v>1902</v>
      </c>
      <c r="N1345" s="59">
        <v>1902</v>
      </c>
      <c r="O1345" s="59">
        <v>1902</v>
      </c>
      <c r="P1345" s="59">
        <v>1902</v>
      </c>
      <c r="Q1345" s="59">
        <v>1902</v>
      </c>
      <c r="R1345" s="59">
        <v>1636532</v>
      </c>
      <c r="S1345" s="90"/>
      <c r="T1345" s="90"/>
      <c r="U1345" s="91"/>
      <c r="V1345" s="90"/>
      <c r="W1345" s="90"/>
      <c r="X1345" s="90"/>
    </row>
    <row r="1346" spans="1:24" ht="13.2" x14ac:dyDescent="0.25">
      <c r="A1346" s="59" t="s">
        <v>5259</v>
      </c>
      <c r="B1346" s="59" t="s">
        <v>6680</v>
      </c>
      <c r="C1346" s="59" t="s">
        <v>6692</v>
      </c>
      <c r="D1346" s="59" t="s">
        <v>129</v>
      </c>
      <c r="E1346" s="59">
        <v>609</v>
      </c>
      <c r="F1346" s="59">
        <v>491</v>
      </c>
      <c r="G1346" s="59">
        <v>491</v>
      </c>
      <c r="H1346" s="59">
        <v>491</v>
      </c>
      <c r="I1346" s="59">
        <v>491</v>
      </c>
      <c r="J1346" s="59">
        <v>491</v>
      </c>
      <c r="K1346" s="59">
        <v>491</v>
      </c>
      <c r="L1346" s="59">
        <v>0</v>
      </c>
      <c r="M1346" s="59">
        <v>0</v>
      </c>
      <c r="N1346" s="59">
        <v>0</v>
      </c>
      <c r="O1346" s="59">
        <v>0</v>
      </c>
      <c r="P1346" s="59">
        <v>0</v>
      </c>
      <c r="Q1346" s="59">
        <v>0</v>
      </c>
      <c r="R1346" s="59">
        <v>270682</v>
      </c>
      <c r="S1346" s="90"/>
      <c r="T1346" s="90"/>
      <c r="U1346" s="91"/>
      <c r="V1346" s="90"/>
      <c r="W1346" s="90"/>
      <c r="X1346" s="90"/>
    </row>
    <row r="1347" spans="1:24" ht="13.2" x14ac:dyDescent="0.25">
      <c r="A1347" s="59" t="s">
        <v>5260</v>
      </c>
      <c r="B1347" s="59" t="s">
        <v>6680</v>
      </c>
      <c r="C1347" s="59" t="s">
        <v>6693</v>
      </c>
      <c r="D1347" s="59" t="s">
        <v>129</v>
      </c>
      <c r="E1347" s="59">
        <v>0</v>
      </c>
      <c r="F1347" s="59">
        <v>0</v>
      </c>
      <c r="G1347" s="59">
        <v>0</v>
      </c>
      <c r="H1347" s="59">
        <v>0</v>
      </c>
      <c r="I1347" s="59">
        <v>0</v>
      </c>
      <c r="J1347" s="59">
        <v>0</v>
      </c>
      <c r="K1347" s="59">
        <v>0</v>
      </c>
      <c r="L1347" s="59">
        <v>0</v>
      </c>
      <c r="M1347" s="59">
        <v>0</v>
      </c>
      <c r="N1347" s="59">
        <v>0</v>
      </c>
      <c r="O1347" s="59">
        <v>0</v>
      </c>
      <c r="P1347" s="59">
        <v>0</v>
      </c>
      <c r="Q1347" s="59">
        <v>0</v>
      </c>
      <c r="R1347" s="59">
        <v>0</v>
      </c>
      <c r="S1347" s="90"/>
      <c r="T1347" s="90"/>
      <c r="U1347" s="91"/>
      <c r="V1347" s="90"/>
      <c r="W1347" s="90"/>
      <c r="X1347" s="90"/>
    </row>
    <row r="1348" spans="1:24" ht="13.2" x14ac:dyDescent="0.25">
      <c r="A1348" s="59" t="s">
        <v>5261</v>
      </c>
      <c r="B1348" s="59" t="s">
        <v>6680</v>
      </c>
      <c r="C1348" s="59" t="s">
        <v>6694</v>
      </c>
      <c r="D1348" s="59" t="s">
        <v>129</v>
      </c>
      <c r="E1348" s="59">
        <v>0</v>
      </c>
      <c r="F1348" s="59">
        <v>0</v>
      </c>
      <c r="G1348" s="59">
        <v>0</v>
      </c>
      <c r="H1348" s="59">
        <v>0</v>
      </c>
      <c r="I1348" s="59">
        <v>0</v>
      </c>
      <c r="J1348" s="59">
        <v>0</v>
      </c>
      <c r="K1348" s="59">
        <v>0</v>
      </c>
      <c r="L1348" s="59">
        <v>0</v>
      </c>
      <c r="M1348" s="59">
        <v>0</v>
      </c>
      <c r="N1348" s="59">
        <v>0</v>
      </c>
      <c r="O1348" s="59">
        <v>0</v>
      </c>
      <c r="P1348" s="59">
        <v>0</v>
      </c>
      <c r="Q1348" s="59">
        <v>0</v>
      </c>
      <c r="R1348" s="59">
        <v>0</v>
      </c>
      <c r="S1348" s="90"/>
      <c r="T1348" s="90"/>
      <c r="U1348" s="91"/>
      <c r="V1348" s="90"/>
      <c r="W1348" s="90"/>
      <c r="X1348" s="90"/>
    </row>
    <row r="1349" spans="1:24" ht="13.2" x14ac:dyDescent="0.25">
      <c r="A1349" s="59" t="s">
        <v>5262</v>
      </c>
      <c r="B1349" s="59" t="s">
        <v>6680</v>
      </c>
      <c r="C1349" s="59" t="s">
        <v>6695</v>
      </c>
      <c r="D1349" s="59" t="s">
        <v>129</v>
      </c>
      <c r="E1349" s="59">
        <v>0</v>
      </c>
      <c r="F1349" s="59">
        <v>0</v>
      </c>
      <c r="G1349" s="59">
        <v>0</v>
      </c>
      <c r="H1349" s="59">
        <v>0</v>
      </c>
      <c r="I1349" s="59">
        <v>0</v>
      </c>
      <c r="J1349" s="59">
        <v>0</v>
      </c>
      <c r="K1349" s="59">
        <v>0</v>
      </c>
      <c r="L1349" s="59">
        <v>0</v>
      </c>
      <c r="M1349" s="59">
        <v>0</v>
      </c>
      <c r="N1349" s="59">
        <v>0</v>
      </c>
      <c r="O1349" s="59">
        <v>0</v>
      </c>
      <c r="P1349" s="59">
        <v>0</v>
      </c>
      <c r="Q1349" s="59">
        <v>0</v>
      </c>
      <c r="R1349" s="59">
        <v>0</v>
      </c>
      <c r="S1349" s="90"/>
      <c r="T1349" s="90"/>
      <c r="U1349" s="91"/>
      <c r="V1349" s="90"/>
      <c r="W1349" s="90"/>
      <c r="X1349" s="90"/>
    </row>
    <row r="1350" spans="1:24" ht="13.2" x14ac:dyDescent="0.25">
      <c r="A1350" s="59" t="s">
        <v>5263</v>
      </c>
      <c r="B1350" s="59" t="s">
        <v>6680</v>
      </c>
      <c r="C1350" s="59" t="s">
        <v>6696</v>
      </c>
      <c r="D1350" s="59" t="s">
        <v>129</v>
      </c>
      <c r="E1350" s="59">
        <v>0</v>
      </c>
      <c r="F1350" s="59">
        <v>0</v>
      </c>
      <c r="G1350" s="59">
        <v>0</v>
      </c>
      <c r="H1350" s="59">
        <v>0</v>
      </c>
      <c r="I1350" s="59">
        <v>0</v>
      </c>
      <c r="J1350" s="59">
        <v>0</v>
      </c>
      <c r="K1350" s="59">
        <v>0</v>
      </c>
      <c r="L1350" s="59">
        <v>0</v>
      </c>
      <c r="M1350" s="59">
        <v>0</v>
      </c>
      <c r="N1350" s="59">
        <v>0</v>
      </c>
      <c r="O1350" s="59">
        <v>0</v>
      </c>
      <c r="P1350" s="59">
        <v>0</v>
      </c>
      <c r="Q1350" s="59">
        <v>0</v>
      </c>
      <c r="R1350" s="59">
        <v>0</v>
      </c>
      <c r="S1350" s="90"/>
      <c r="T1350" s="90"/>
      <c r="U1350" s="91"/>
      <c r="V1350" s="90"/>
      <c r="W1350" s="90"/>
      <c r="X1350" s="90"/>
    </row>
    <row r="1351" spans="1:24" ht="13.2" x14ac:dyDescent="0.25">
      <c r="A1351" s="59" t="s">
        <v>5264</v>
      </c>
      <c r="B1351" s="59" t="s">
        <v>6680</v>
      </c>
      <c r="C1351" s="59" t="s">
        <v>6697</v>
      </c>
      <c r="D1351" s="59" t="s">
        <v>129</v>
      </c>
      <c r="E1351" s="59">
        <v>0</v>
      </c>
      <c r="F1351" s="59">
        <v>0</v>
      </c>
      <c r="G1351" s="59">
        <v>0</v>
      </c>
      <c r="H1351" s="59">
        <v>0</v>
      </c>
      <c r="I1351" s="59">
        <v>0</v>
      </c>
      <c r="J1351" s="59">
        <v>0</v>
      </c>
      <c r="K1351" s="59">
        <v>0</v>
      </c>
      <c r="L1351" s="59">
        <v>0</v>
      </c>
      <c r="M1351" s="59">
        <v>0</v>
      </c>
      <c r="N1351" s="59">
        <v>0</v>
      </c>
      <c r="O1351" s="59">
        <v>0</v>
      </c>
      <c r="P1351" s="59">
        <v>0</v>
      </c>
      <c r="Q1351" s="59">
        <v>0</v>
      </c>
      <c r="R1351" s="59">
        <v>0</v>
      </c>
      <c r="S1351" s="90"/>
      <c r="T1351" s="90"/>
      <c r="U1351" s="91"/>
      <c r="V1351" s="90"/>
      <c r="W1351" s="90"/>
      <c r="X1351" s="90"/>
    </row>
    <row r="1352" spans="1:24" ht="13.2" x14ac:dyDescent="0.25">
      <c r="A1352" s="59" t="s">
        <v>5265</v>
      </c>
      <c r="B1352" s="59" t="s">
        <v>6680</v>
      </c>
      <c r="C1352" s="59" t="s">
        <v>6698</v>
      </c>
      <c r="D1352" s="59" t="s">
        <v>129</v>
      </c>
      <c r="E1352" s="59">
        <v>0</v>
      </c>
      <c r="F1352" s="59">
        <v>0</v>
      </c>
      <c r="G1352" s="59">
        <v>0</v>
      </c>
      <c r="H1352" s="59">
        <v>0</v>
      </c>
      <c r="I1352" s="59">
        <v>0</v>
      </c>
      <c r="J1352" s="59">
        <v>0</v>
      </c>
      <c r="K1352" s="59">
        <v>0</v>
      </c>
      <c r="L1352" s="59">
        <v>0</v>
      </c>
      <c r="M1352" s="59">
        <v>0</v>
      </c>
      <c r="N1352" s="59">
        <v>0</v>
      </c>
      <c r="O1352" s="59">
        <v>0</v>
      </c>
      <c r="P1352" s="59">
        <v>0</v>
      </c>
      <c r="Q1352" s="59">
        <v>0</v>
      </c>
      <c r="R1352" s="59">
        <v>0</v>
      </c>
      <c r="S1352" s="90"/>
      <c r="T1352" s="90"/>
      <c r="U1352" s="91"/>
      <c r="V1352" s="90"/>
      <c r="W1352" s="90"/>
      <c r="X1352" s="90"/>
    </row>
    <row r="1353" spans="1:24" ht="13.2" x14ac:dyDescent="0.25">
      <c r="A1353" s="59" t="s">
        <v>5266</v>
      </c>
      <c r="B1353" s="59" t="s">
        <v>6680</v>
      </c>
      <c r="C1353" s="59" t="s">
        <v>6699</v>
      </c>
      <c r="D1353" s="59" t="s">
        <v>129</v>
      </c>
      <c r="E1353" s="59">
        <v>0</v>
      </c>
      <c r="F1353" s="59">
        <v>0</v>
      </c>
      <c r="G1353" s="59">
        <v>0</v>
      </c>
      <c r="H1353" s="59">
        <v>0</v>
      </c>
      <c r="I1353" s="59">
        <v>0</v>
      </c>
      <c r="J1353" s="59">
        <v>0</v>
      </c>
      <c r="K1353" s="59">
        <v>0</v>
      </c>
      <c r="L1353" s="59">
        <v>0</v>
      </c>
      <c r="M1353" s="59">
        <v>0</v>
      </c>
      <c r="N1353" s="59">
        <v>0</v>
      </c>
      <c r="O1353" s="59">
        <v>0</v>
      </c>
      <c r="P1353" s="59">
        <v>0</v>
      </c>
      <c r="Q1353" s="59">
        <v>0</v>
      </c>
      <c r="R1353" s="59">
        <v>0</v>
      </c>
      <c r="S1353" s="90"/>
      <c r="T1353" s="90"/>
      <c r="U1353" s="91"/>
      <c r="V1353" s="90"/>
      <c r="W1353" s="90"/>
      <c r="X1353" s="90"/>
    </row>
    <row r="1354" spans="1:24" ht="13.2" x14ac:dyDescent="0.25">
      <c r="A1354" s="59" t="s">
        <v>5267</v>
      </c>
      <c r="B1354" s="59" t="s">
        <v>6680</v>
      </c>
      <c r="C1354" s="59" t="s">
        <v>6700</v>
      </c>
      <c r="D1354" s="59" t="s">
        <v>129</v>
      </c>
      <c r="E1354" s="59">
        <v>12</v>
      </c>
      <c r="F1354" s="59">
        <v>12</v>
      </c>
      <c r="G1354" s="59">
        <v>12</v>
      </c>
      <c r="H1354" s="59">
        <v>12</v>
      </c>
      <c r="I1354" s="59">
        <v>12</v>
      </c>
      <c r="J1354" s="59">
        <v>12</v>
      </c>
      <c r="K1354" s="59">
        <v>12</v>
      </c>
      <c r="L1354" s="59">
        <v>69</v>
      </c>
      <c r="M1354" s="59">
        <v>69</v>
      </c>
      <c r="N1354" s="59">
        <v>69</v>
      </c>
      <c r="O1354" s="59">
        <v>69</v>
      </c>
      <c r="P1354" s="59">
        <v>69</v>
      </c>
      <c r="Q1354" s="59">
        <v>69</v>
      </c>
      <c r="R1354" s="59">
        <v>37966</v>
      </c>
      <c r="S1354" s="90"/>
      <c r="T1354" s="90"/>
      <c r="U1354" s="91"/>
      <c r="V1354" s="90"/>
      <c r="W1354" s="90"/>
      <c r="X1354" s="90"/>
    </row>
    <row r="1355" spans="1:24" ht="13.2" x14ac:dyDescent="0.25">
      <c r="A1355" s="59" t="s">
        <v>5268</v>
      </c>
      <c r="B1355" s="59" t="s">
        <v>6680</v>
      </c>
      <c r="C1355" s="59" t="s">
        <v>6701</v>
      </c>
      <c r="D1355" s="59" t="s">
        <v>129</v>
      </c>
      <c r="E1355" s="59">
        <v>0</v>
      </c>
      <c r="F1355" s="59">
        <v>0</v>
      </c>
      <c r="G1355" s="59">
        <v>0</v>
      </c>
      <c r="H1355" s="59">
        <v>0</v>
      </c>
      <c r="I1355" s="59">
        <v>0</v>
      </c>
      <c r="J1355" s="59">
        <v>0</v>
      </c>
      <c r="K1355" s="59">
        <v>0</v>
      </c>
      <c r="L1355" s="59">
        <v>0</v>
      </c>
      <c r="M1355" s="59">
        <v>0</v>
      </c>
      <c r="N1355" s="59">
        <v>0</v>
      </c>
      <c r="O1355" s="59">
        <v>0</v>
      </c>
      <c r="P1355" s="59">
        <v>0</v>
      </c>
      <c r="Q1355" s="59">
        <v>0</v>
      </c>
      <c r="R1355" s="59">
        <v>0</v>
      </c>
      <c r="S1355" s="90"/>
      <c r="T1355" s="90"/>
      <c r="U1355" s="91"/>
      <c r="V1355" s="90"/>
      <c r="W1355" s="90"/>
      <c r="X1355" s="90"/>
    </row>
    <row r="1356" spans="1:24" ht="13.2" x14ac:dyDescent="0.25">
      <c r="A1356" s="59" t="s">
        <v>5269</v>
      </c>
      <c r="B1356" s="59" t="s">
        <v>6680</v>
      </c>
      <c r="C1356" s="59" t="s">
        <v>6702</v>
      </c>
      <c r="D1356" s="59" t="s">
        <v>129</v>
      </c>
      <c r="E1356" s="59">
        <v>1</v>
      </c>
      <c r="F1356" s="59">
        <v>1</v>
      </c>
      <c r="G1356" s="59">
        <v>1</v>
      </c>
      <c r="H1356" s="59">
        <v>1</v>
      </c>
      <c r="I1356" s="59">
        <v>1</v>
      </c>
      <c r="J1356" s="59">
        <v>1</v>
      </c>
      <c r="K1356" s="59">
        <v>1</v>
      </c>
      <c r="L1356" s="59">
        <v>204</v>
      </c>
      <c r="M1356" s="59">
        <v>204</v>
      </c>
      <c r="N1356" s="59">
        <v>204</v>
      </c>
      <c r="O1356" s="59">
        <v>204</v>
      </c>
      <c r="P1356" s="59">
        <v>204</v>
      </c>
      <c r="Q1356" s="59">
        <v>204</v>
      </c>
      <c r="R1356" s="59">
        <v>94107</v>
      </c>
      <c r="S1356" s="90"/>
      <c r="T1356" s="90"/>
      <c r="U1356" s="91"/>
      <c r="V1356" s="90"/>
      <c r="W1356" s="90"/>
      <c r="X1356" s="90"/>
    </row>
    <row r="1357" spans="1:24" ht="13.2" x14ac:dyDescent="0.25">
      <c r="A1357" s="59" t="s">
        <v>5270</v>
      </c>
      <c r="B1357" s="59" t="s">
        <v>6680</v>
      </c>
      <c r="C1357" s="59" t="s">
        <v>6703</v>
      </c>
      <c r="D1357" s="59" t="s">
        <v>129</v>
      </c>
      <c r="E1357" s="59">
        <v>203</v>
      </c>
      <c r="F1357" s="59">
        <v>203</v>
      </c>
      <c r="G1357" s="59">
        <v>203</v>
      </c>
      <c r="H1357" s="59">
        <v>203</v>
      </c>
      <c r="I1357" s="59">
        <v>203</v>
      </c>
      <c r="J1357" s="59">
        <v>203</v>
      </c>
      <c r="K1357" s="59">
        <v>203</v>
      </c>
      <c r="L1357" s="59">
        <v>0</v>
      </c>
      <c r="M1357" s="59">
        <v>0</v>
      </c>
      <c r="N1357" s="59">
        <v>0</v>
      </c>
      <c r="O1357" s="59">
        <v>0</v>
      </c>
      <c r="P1357" s="59">
        <v>0</v>
      </c>
      <c r="Q1357" s="59">
        <v>0</v>
      </c>
      <c r="R1357" s="59">
        <v>109932</v>
      </c>
      <c r="S1357" s="90"/>
      <c r="T1357" s="90"/>
      <c r="U1357" s="91"/>
      <c r="V1357" s="90"/>
      <c r="W1357" s="90"/>
      <c r="X1357" s="90"/>
    </row>
    <row r="1358" spans="1:24" ht="13.2" x14ac:dyDescent="0.25">
      <c r="A1358" s="59" t="s">
        <v>5271</v>
      </c>
      <c r="B1358" s="59" t="s">
        <v>6680</v>
      </c>
      <c r="C1358" s="59" t="s">
        <v>6704</v>
      </c>
      <c r="D1358" s="59" t="s">
        <v>129</v>
      </c>
      <c r="E1358" s="59">
        <v>0</v>
      </c>
      <c r="F1358" s="59">
        <v>0</v>
      </c>
      <c r="G1358" s="59">
        <v>0</v>
      </c>
      <c r="H1358" s="59">
        <v>0</v>
      </c>
      <c r="I1358" s="59">
        <v>0</v>
      </c>
      <c r="J1358" s="59">
        <v>0</v>
      </c>
      <c r="K1358" s="59">
        <v>0</v>
      </c>
      <c r="L1358" s="59">
        <v>0</v>
      </c>
      <c r="M1358" s="59">
        <v>0</v>
      </c>
      <c r="N1358" s="59">
        <v>0</v>
      </c>
      <c r="O1358" s="59">
        <v>0</v>
      </c>
      <c r="P1358" s="59">
        <v>0</v>
      </c>
      <c r="Q1358" s="59">
        <v>0</v>
      </c>
      <c r="R1358" s="59">
        <v>0</v>
      </c>
      <c r="S1358" s="90"/>
      <c r="T1358" s="90"/>
      <c r="U1358" s="91"/>
      <c r="V1358" s="90"/>
      <c r="W1358" s="90"/>
      <c r="X1358" s="90"/>
    </row>
    <row r="1359" spans="1:24" ht="13.2" x14ac:dyDescent="0.25">
      <c r="A1359" s="59" t="s">
        <v>5272</v>
      </c>
      <c r="B1359" s="59" t="s">
        <v>6680</v>
      </c>
      <c r="C1359" s="59" t="s">
        <v>6705</v>
      </c>
      <c r="D1359" s="59" t="s">
        <v>129</v>
      </c>
      <c r="E1359" s="59">
        <v>557</v>
      </c>
      <c r="F1359" s="59">
        <v>557</v>
      </c>
      <c r="G1359" s="59">
        <v>557</v>
      </c>
      <c r="H1359" s="59">
        <v>557</v>
      </c>
      <c r="I1359" s="59">
        <v>557</v>
      </c>
      <c r="J1359" s="59">
        <v>557</v>
      </c>
      <c r="K1359" s="59">
        <v>557</v>
      </c>
      <c r="L1359" s="59">
        <v>557</v>
      </c>
      <c r="M1359" s="59">
        <v>557</v>
      </c>
      <c r="N1359" s="59">
        <v>557</v>
      </c>
      <c r="O1359" s="59">
        <v>557</v>
      </c>
      <c r="P1359" s="59">
        <v>557</v>
      </c>
      <c r="Q1359" s="59">
        <v>557</v>
      </c>
      <c r="R1359" s="59">
        <v>556690</v>
      </c>
      <c r="S1359" s="90"/>
      <c r="T1359" s="90"/>
      <c r="U1359" s="91"/>
      <c r="V1359" s="90"/>
      <c r="W1359" s="90"/>
      <c r="X1359" s="90"/>
    </row>
    <row r="1360" spans="1:24" ht="13.2" x14ac:dyDescent="0.25">
      <c r="A1360" s="59" t="s">
        <v>5273</v>
      </c>
      <c r="B1360" s="59" t="s">
        <v>6680</v>
      </c>
      <c r="C1360" s="59" t="s">
        <v>6706</v>
      </c>
      <c r="D1360" s="59" t="s">
        <v>129</v>
      </c>
      <c r="E1360" s="59">
        <v>0</v>
      </c>
      <c r="F1360" s="59">
        <v>0</v>
      </c>
      <c r="G1360" s="59">
        <v>0</v>
      </c>
      <c r="H1360" s="59">
        <v>0</v>
      </c>
      <c r="I1360" s="59">
        <v>0</v>
      </c>
      <c r="J1360" s="59">
        <v>0</v>
      </c>
      <c r="K1360" s="59">
        <v>0</v>
      </c>
      <c r="L1360" s="59">
        <v>0</v>
      </c>
      <c r="M1360" s="59">
        <v>0</v>
      </c>
      <c r="N1360" s="59">
        <v>0</v>
      </c>
      <c r="O1360" s="59">
        <v>0</v>
      </c>
      <c r="P1360" s="59">
        <v>0</v>
      </c>
      <c r="Q1360" s="59">
        <v>0</v>
      </c>
      <c r="R1360" s="59">
        <v>0</v>
      </c>
      <c r="S1360" s="90"/>
      <c r="T1360" s="90"/>
      <c r="U1360" s="91"/>
      <c r="V1360" s="90"/>
      <c r="W1360" s="90"/>
      <c r="X1360" s="90"/>
    </row>
    <row r="1361" spans="1:24" ht="13.2" x14ac:dyDescent="0.25">
      <c r="A1361" s="59" t="s">
        <v>5274</v>
      </c>
      <c r="B1361" s="59" t="s">
        <v>6680</v>
      </c>
      <c r="C1361" s="59" t="s">
        <v>6707</v>
      </c>
      <c r="D1361" s="59" t="s">
        <v>129</v>
      </c>
      <c r="E1361" s="59">
        <v>9</v>
      </c>
      <c r="F1361" s="59">
        <v>9</v>
      </c>
      <c r="G1361" s="59">
        <v>9</v>
      </c>
      <c r="H1361" s="59">
        <v>9</v>
      </c>
      <c r="I1361" s="59">
        <v>9</v>
      </c>
      <c r="J1361" s="59">
        <v>9</v>
      </c>
      <c r="K1361" s="59">
        <v>9</v>
      </c>
      <c r="L1361" s="59">
        <v>0</v>
      </c>
      <c r="M1361" s="59">
        <v>0</v>
      </c>
      <c r="N1361" s="59">
        <v>0</v>
      </c>
      <c r="O1361" s="59">
        <v>0</v>
      </c>
      <c r="P1361" s="59">
        <v>0</v>
      </c>
      <c r="Q1361" s="59">
        <v>0</v>
      </c>
      <c r="R1361" s="59">
        <v>5007</v>
      </c>
      <c r="S1361" s="90"/>
      <c r="T1361" s="90"/>
      <c r="U1361" s="91"/>
      <c r="V1361" s="90"/>
      <c r="W1361" s="90"/>
      <c r="X1361" s="90"/>
    </row>
    <row r="1362" spans="1:24" ht="13.2" x14ac:dyDescent="0.25">
      <c r="A1362" s="59" t="s">
        <v>5275</v>
      </c>
      <c r="B1362" s="59" t="s">
        <v>6680</v>
      </c>
      <c r="C1362" s="59" t="s">
        <v>6708</v>
      </c>
      <c r="D1362" s="59" t="s">
        <v>129</v>
      </c>
      <c r="E1362" s="59">
        <v>0</v>
      </c>
      <c r="F1362" s="59">
        <v>0</v>
      </c>
      <c r="G1362" s="59">
        <v>0</v>
      </c>
      <c r="H1362" s="59">
        <v>0</v>
      </c>
      <c r="I1362" s="59">
        <v>0</v>
      </c>
      <c r="J1362" s="59">
        <v>0</v>
      </c>
      <c r="K1362" s="59">
        <v>0</v>
      </c>
      <c r="L1362" s="59">
        <v>0</v>
      </c>
      <c r="M1362" s="59">
        <v>0</v>
      </c>
      <c r="N1362" s="59">
        <v>0</v>
      </c>
      <c r="O1362" s="59">
        <v>0</v>
      </c>
      <c r="P1362" s="59">
        <v>0</v>
      </c>
      <c r="Q1362" s="59">
        <v>0</v>
      </c>
      <c r="R1362" s="59">
        <v>0</v>
      </c>
      <c r="S1362" s="90"/>
      <c r="T1362" s="90"/>
      <c r="U1362" s="91"/>
      <c r="V1362" s="90"/>
      <c r="W1362" s="90"/>
      <c r="X1362" s="90"/>
    </row>
    <row r="1363" spans="1:24" ht="13.2" x14ac:dyDescent="0.25">
      <c r="A1363" s="59" t="s">
        <v>5276</v>
      </c>
      <c r="B1363" s="59" t="s">
        <v>6680</v>
      </c>
      <c r="C1363" s="59" t="s">
        <v>6709</v>
      </c>
      <c r="D1363" s="59" t="s">
        <v>129</v>
      </c>
      <c r="E1363" s="59">
        <v>0</v>
      </c>
      <c r="F1363" s="59">
        <v>0</v>
      </c>
      <c r="G1363" s="59">
        <v>0</v>
      </c>
      <c r="H1363" s="59">
        <v>0</v>
      </c>
      <c r="I1363" s="59">
        <v>0</v>
      </c>
      <c r="J1363" s="59">
        <v>0</v>
      </c>
      <c r="K1363" s="59">
        <v>0</v>
      </c>
      <c r="L1363" s="59">
        <v>0</v>
      </c>
      <c r="M1363" s="59">
        <v>0</v>
      </c>
      <c r="N1363" s="59">
        <v>0</v>
      </c>
      <c r="O1363" s="59">
        <v>0</v>
      </c>
      <c r="P1363" s="59">
        <v>0</v>
      </c>
      <c r="Q1363" s="59">
        <v>0</v>
      </c>
      <c r="R1363" s="59">
        <v>0</v>
      </c>
      <c r="S1363" s="90"/>
      <c r="T1363" s="90"/>
      <c r="U1363" s="91"/>
      <c r="V1363" s="90"/>
      <c r="W1363" s="90"/>
      <c r="X1363" s="90"/>
    </row>
    <row r="1364" spans="1:24" ht="13.2" x14ac:dyDescent="0.25">
      <c r="A1364" s="59" t="s">
        <v>5277</v>
      </c>
      <c r="B1364" s="59" t="s">
        <v>6680</v>
      </c>
      <c r="C1364" s="59" t="s">
        <v>6710</v>
      </c>
      <c r="D1364" s="59" t="s">
        <v>129</v>
      </c>
      <c r="E1364" s="59">
        <v>101</v>
      </c>
      <c r="F1364" s="59">
        <v>101</v>
      </c>
      <c r="G1364" s="59">
        <v>101</v>
      </c>
      <c r="H1364" s="59">
        <v>101</v>
      </c>
      <c r="I1364" s="59">
        <v>101</v>
      </c>
      <c r="J1364" s="59">
        <v>101</v>
      </c>
      <c r="K1364" s="59">
        <v>101</v>
      </c>
      <c r="L1364" s="59">
        <v>110</v>
      </c>
      <c r="M1364" s="59">
        <v>110</v>
      </c>
      <c r="N1364" s="59">
        <v>110</v>
      </c>
      <c r="O1364" s="59">
        <v>110</v>
      </c>
      <c r="P1364" s="59">
        <v>110</v>
      </c>
      <c r="Q1364" s="59">
        <v>110</v>
      </c>
      <c r="R1364" s="59">
        <v>104773</v>
      </c>
      <c r="S1364" s="90"/>
      <c r="T1364" s="90"/>
      <c r="U1364" s="91"/>
      <c r="V1364" s="90"/>
      <c r="W1364" s="90"/>
      <c r="X1364" s="90"/>
    </row>
    <row r="1365" spans="1:24" ht="13.2" x14ac:dyDescent="0.25">
      <c r="A1365" s="59" t="s">
        <v>5278</v>
      </c>
      <c r="B1365" s="59" t="s">
        <v>6680</v>
      </c>
      <c r="C1365" s="59" t="s">
        <v>6711</v>
      </c>
      <c r="D1365" s="59" t="s">
        <v>129</v>
      </c>
      <c r="E1365" s="59">
        <v>0</v>
      </c>
      <c r="F1365" s="59">
        <v>0</v>
      </c>
      <c r="G1365" s="59">
        <v>0</v>
      </c>
      <c r="H1365" s="59">
        <v>0</v>
      </c>
      <c r="I1365" s="59">
        <v>0</v>
      </c>
      <c r="J1365" s="59">
        <v>0</v>
      </c>
      <c r="K1365" s="59">
        <v>0</v>
      </c>
      <c r="L1365" s="59">
        <v>0</v>
      </c>
      <c r="M1365" s="59">
        <v>0</v>
      </c>
      <c r="N1365" s="59">
        <v>0</v>
      </c>
      <c r="O1365" s="59">
        <v>0</v>
      </c>
      <c r="P1365" s="59">
        <v>0</v>
      </c>
      <c r="Q1365" s="59">
        <v>0</v>
      </c>
      <c r="R1365" s="59">
        <v>0</v>
      </c>
      <c r="S1365" s="90"/>
      <c r="T1365" s="90"/>
      <c r="U1365" s="91"/>
      <c r="V1365" s="90"/>
      <c r="W1365" s="90"/>
      <c r="X1365" s="90"/>
    </row>
    <row r="1366" spans="1:24" ht="13.2" x14ac:dyDescent="0.25">
      <c r="A1366" s="59" t="s">
        <v>5279</v>
      </c>
      <c r="B1366" s="59" t="s">
        <v>6680</v>
      </c>
      <c r="C1366" s="59" t="s">
        <v>6712</v>
      </c>
      <c r="D1366" s="59" t="s">
        <v>129</v>
      </c>
      <c r="E1366" s="59">
        <v>0</v>
      </c>
      <c r="F1366" s="59">
        <v>0</v>
      </c>
      <c r="G1366" s="59">
        <v>0</v>
      </c>
      <c r="H1366" s="59">
        <v>0</v>
      </c>
      <c r="I1366" s="59">
        <v>0</v>
      </c>
      <c r="J1366" s="59">
        <v>0</v>
      </c>
      <c r="K1366" s="59">
        <v>0</v>
      </c>
      <c r="L1366" s="59">
        <v>0</v>
      </c>
      <c r="M1366" s="59">
        <v>0</v>
      </c>
      <c r="N1366" s="59">
        <v>0</v>
      </c>
      <c r="O1366" s="59">
        <v>0</v>
      </c>
      <c r="P1366" s="59">
        <v>0</v>
      </c>
      <c r="Q1366" s="59">
        <v>0</v>
      </c>
      <c r="R1366" s="59">
        <v>0</v>
      </c>
      <c r="S1366" s="90"/>
      <c r="T1366" s="90"/>
      <c r="U1366" s="91"/>
      <c r="V1366" s="90"/>
      <c r="W1366" s="90"/>
      <c r="X1366" s="90"/>
    </row>
    <row r="1367" spans="1:24" ht="13.2" x14ac:dyDescent="0.25">
      <c r="A1367" s="59" t="s">
        <v>5280</v>
      </c>
      <c r="B1367" s="59" t="s">
        <v>6680</v>
      </c>
      <c r="C1367" s="59" t="s">
        <v>6713</v>
      </c>
      <c r="D1367" s="59" t="s">
        <v>129</v>
      </c>
      <c r="E1367" s="59">
        <v>33</v>
      </c>
      <c r="F1367" s="59">
        <v>33</v>
      </c>
      <c r="G1367" s="59">
        <v>33</v>
      </c>
      <c r="H1367" s="59">
        <v>33</v>
      </c>
      <c r="I1367" s="59">
        <v>33</v>
      </c>
      <c r="J1367" s="59">
        <v>33</v>
      </c>
      <c r="K1367" s="59">
        <v>33</v>
      </c>
      <c r="L1367" s="59">
        <v>33</v>
      </c>
      <c r="M1367" s="59">
        <v>33</v>
      </c>
      <c r="N1367" s="59">
        <v>33</v>
      </c>
      <c r="O1367" s="59">
        <v>33</v>
      </c>
      <c r="P1367" s="59">
        <v>33</v>
      </c>
      <c r="Q1367" s="59">
        <v>33</v>
      </c>
      <c r="R1367" s="59">
        <v>32609</v>
      </c>
      <c r="S1367" s="90"/>
      <c r="T1367" s="90"/>
      <c r="U1367" s="91"/>
      <c r="V1367" s="90"/>
      <c r="W1367" s="90"/>
      <c r="X1367" s="90"/>
    </row>
    <row r="1368" spans="1:24" ht="13.2" x14ac:dyDescent="0.25">
      <c r="A1368" s="59" t="s">
        <v>5281</v>
      </c>
      <c r="B1368" s="59" t="s">
        <v>6680</v>
      </c>
      <c r="C1368" s="59" t="s">
        <v>6714</v>
      </c>
      <c r="D1368" s="59" t="s">
        <v>129</v>
      </c>
      <c r="E1368" s="59">
        <v>0</v>
      </c>
      <c r="F1368" s="59">
        <v>0</v>
      </c>
      <c r="G1368" s="59">
        <v>0</v>
      </c>
      <c r="H1368" s="59">
        <v>0</v>
      </c>
      <c r="I1368" s="59">
        <v>0</v>
      </c>
      <c r="J1368" s="59">
        <v>0</v>
      </c>
      <c r="K1368" s="59">
        <v>0</v>
      </c>
      <c r="L1368" s="59">
        <v>0</v>
      </c>
      <c r="M1368" s="59">
        <v>0</v>
      </c>
      <c r="N1368" s="59">
        <v>0</v>
      </c>
      <c r="O1368" s="59">
        <v>0</v>
      </c>
      <c r="P1368" s="59">
        <v>0</v>
      </c>
      <c r="Q1368" s="59">
        <v>0</v>
      </c>
      <c r="R1368" s="59">
        <v>0</v>
      </c>
      <c r="S1368" s="90"/>
      <c r="T1368" s="90"/>
      <c r="U1368" s="91"/>
      <c r="V1368" s="90"/>
      <c r="W1368" s="90"/>
      <c r="X1368" s="90"/>
    </row>
    <row r="1369" spans="1:24" ht="13.2" x14ac:dyDescent="0.25">
      <c r="A1369" s="59" t="s">
        <v>5282</v>
      </c>
      <c r="B1369" s="59" t="s">
        <v>6680</v>
      </c>
      <c r="C1369" s="59" t="s">
        <v>6715</v>
      </c>
      <c r="D1369" s="59" t="s">
        <v>129</v>
      </c>
      <c r="E1369" s="59">
        <v>245</v>
      </c>
      <c r="F1369" s="59">
        <v>245</v>
      </c>
      <c r="G1369" s="59">
        <v>245</v>
      </c>
      <c r="H1369" s="59">
        <v>245</v>
      </c>
      <c r="I1369" s="59">
        <v>245</v>
      </c>
      <c r="J1369" s="59">
        <v>245</v>
      </c>
      <c r="K1369" s="59">
        <v>245</v>
      </c>
      <c r="L1369" s="59">
        <v>2348</v>
      </c>
      <c r="M1369" s="59">
        <v>2348</v>
      </c>
      <c r="N1369" s="59">
        <v>2348</v>
      </c>
      <c r="O1369" s="59">
        <v>2348</v>
      </c>
      <c r="P1369" s="59">
        <v>2348</v>
      </c>
      <c r="Q1369" s="59">
        <v>2348</v>
      </c>
      <c r="R1369" s="59">
        <v>1209240</v>
      </c>
      <c r="S1369" s="90"/>
      <c r="T1369" s="90"/>
      <c r="U1369" s="91"/>
      <c r="V1369" s="90"/>
      <c r="W1369" s="90"/>
      <c r="X1369" s="90"/>
    </row>
    <row r="1370" spans="1:24" ht="13.2" x14ac:dyDescent="0.25">
      <c r="A1370" s="59" t="s">
        <v>5283</v>
      </c>
      <c r="B1370" s="59" t="s">
        <v>6680</v>
      </c>
      <c r="C1370" s="59" t="s">
        <v>6716</v>
      </c>
      <c r="D1370" s="59" t="s">
        <v>129</v>
      </c>
      <c r="E1370" s="59">
        <v>2103</v>
      </c>
      <c r="F1370" s="59">
        <v>2103</v>
      </c>
      <c r="G1370" s="59">
        <v>2103</v>
      </c>
      <c r="H1370" s="59">
        <v>2103</v>
      </c>
      <c r="I1370" s="59">
        <v>2103</v>
      </c>
      <c r="J1370" s="59">
        <v>2103</v>
      </c>
      <c r="K1370" s="59">
        <v>2103</v>
      </c>
      <c r="L1370" s="59">
        <v>0</v>
      </c>
      <c r="M1370" s="59">
        <v>0</v>
      </c>
      <c r="N1370" s="59">
        <v>0</v>
      </c>
      <c r="O1370" s="59">
        <v>0</v>
      </c>
      <c r="P1370" s="59">
        <v>0</v>
      </c>
      <c r="Q1370" s="59">
        <v>0</v>
      </c>
      <c r="R1370" s="59">
        <v>1139062</v>
      </c>
      <c r="S1370" s="90"/>
      <c r="T1370" s="90"/>
      <c r="U1370" s="91"/>
      <c r="V1370" s="90"/>
      <c r="W1370" s="90"/>
      <c r="X1370" s="90"/>
    </row>
    <row r="1371" spans="1:24" ht="13.2" x14ac:dyDescent="0.25">
      <c r="A1371" s="59" t="s">
        <v>5284</v>
      </c>
      <c r="B1371" s="59" t="s">
        <v>6680</v>
      </c>
      <c r="C1371" s="59" t="s">
        <v>6717</v>
      </c>
      <c r="D1371" s="59" t="s">
        <v>129</v>
      </c>
      <c r="E1371" s="59">
        <v>70</v>
      </c>
      <c r="F1371" s="59">
        <v>70</v>
      </c>
      <c r="G1371" s="59">
        <v>70</v>
      </c>
      <c r="H1371" s="59">
        <v>70</v>
      </c>
      <c r="I1371" s="59">
        <v>70</v>
      </c>
      <c r="J1371" s="59">
        <v>70</v>
      </c>
      <c r="K1371" s="59">
        <v>70</v>
      </c>
      <c r="L1371" s="59">
        <v>124</v>
      </c>
      <c r="M1371" s="59">
        <v>124</v>
      </c>
      <c r="N1371" s="59">
        <v>124</v>
      </c>
      <c r="O1371" s="59">
        <v>124</v>
      </c>
      <c r="P1371" s="59">
        <v>124</v>
      </c>
      <c r="Q1371" s="59">
        <v>124</v>
      </c>
      <c r="R1371" s="59">
        <v>94516</v>
      </c>
      <c r="S1371" s="90"/>
      <c r="T1371" s="90"/>
      <c r="U1371" s="91"/>
      <c r="V1371" s="90"/>
      <c r="W1371" s="90"/>
      <c r="X1371" s="90"/>
    </row>
    <row r="1372" spans="1:24" ht="13.2" x14ac:dyDescent="0.25">
      <c r="A1372" s="59" t="s">
        <v>5285</v>
      </c>
      <c r="B1372" s="59" t="s">
        <v>6680</v>
      </c>
      <c r="C1372" s="59" t="s">
        <v>6718</v>
      </c>
      <c r="D1372" s="59" t="s">
        <v>129</v>
      </c>
      <c r="E1372" s="59">
        <v>0</v>
      </c>
      <c r="F1372" s="59">
        <v>0</v>
      </c>
      <c r="G1372" s="59">
        <v>0</v>
      </c>
      <c r="H1372" s="59">
        <v>0</v>
      </c>
      <c r="I1372" s="59">
        <v>0</v>
      </c>
      <c r="J1372" s="59">
        <v>0</v>
      </c>
      <c r="K1372" s="59">
        <v>0</v>
      </c>
      <c r="L1372" s="59">
        <v>0</v>
      </c>
      <c r="M1372" s="59">
        <v>0</v>
      </c>
      <c r="N1372" s="59">
        <v>0</v>
      </c>
      <c r="O1372" s="59">
        <v>0</v>
      </c>
      <c r="P1372" s="59">
        <v>0</v>
      </c>
      <c r="Q1372" s="59">
        <v>0</v>
      </c>
      <c r="R1372" s="59">
        <v>0</v>
      </c>
      <c r="S1372" s="90"/>
      <c r="T1372" s="90"/>
      <c r="U1372" s="91"/>
      <c r="V1372" s="90"/>
      <c r="W1372" s="90"/>
      <c r="X1372" s="90"/>
    </row>
    <row r="1373" spans="1:24" ht="13.2" x14ac:dyDescent="0.25">
      <c r="A1373" s="59" t="s">
        <v>5286</v>
      </c>
      <c r="B1373" s="59" t="s">
        <v>6680</v>
      </c>
      <c r="C1373" s="59" t="s">
        <v>6719</v>
      </c>
      <c r="D1373" s="59" t="s">
        <v>129</v>
      </c>
      <c r="E1373" s="59">
        <v>1656</v>
      </c>
      <c r="F1373" s="59">
        <v>1656</v>
      </c>
      <c r="G1373" s="59">
        <v>1656</v>
      </c>
      <c r="H1373" s="59">
        <v>1656</v>
      </c>
      <c r="I1373" s="59">
        <v>1656</v>
      </c>
      <c r="J1373" s="59">
        <v>1656</v>
      </c>
      <c r="K1373" s="59">
        <v>1656</v>
      </c>
      <c r="L1373" s="59">
        <v>1656</v>
      </c>
      <c r="M1373" s="59">
        <v>1656</v>
      </c>
      <c r="N1373" s="59">
        <v>1656</v>
      </c>
      <c r="O1373" s="59">
        <v>1656</v>
      </c>
      <c r="P1373" s="59">
        <v>1656</v>
      </c>
      <c r="Q1373" s="59">
        <v>1656</v>
      </c>
      <c r="R1373" s="59">
        <v>1655837</v>
      </c>
      <c r="S1373" s="90"/>
      <c r="T1373" s="90"/>
      <c r="U1373" s="91"/>
      <c r="V1373" s="90"/>
      <c r="W1373" s="90"/>
      <c r="X1373" s="90"/>
    </row>
    <row r="1374" spans="1:24" ht="13.2" x14ac:dyDescent="0.25">
      <c r="A1374" s="59" t="s">
        <v>5287</v>
      </c>
      <c r="B1374" s="59" t="s">
        <v>6680</v>
      </c>
      <c r="C1374" s="59" t="s">
        <v>6720</v>
      </c>
      <c r="D1374" s="59" t="s">
        <v>129</v>
      </c>
      <c r="E1374" s="59">
        <v>0</v>
      </c>
      <c r="F1374" s="59">
        <v>0</v>
      </c>
      <c r="G1374" s="59">
        <v>0</v>
      </c>
      <c r="H1374" s="59">
        <v>0</v>
      </c>
      <c r="I1374" s="59">
        <v>0</v>
      </c>
      <c r="J1374" s="59">
        <v>0</v>
      </c>
      <c r="K1374" s="59">
        <v>0</v>
      </c>
      <c r="L1374" s="59">
        <v>0</v>
      </c>
      <c r="M1374" s="59">
        <v>0</v>
      </c>
      <c r="N1374" s="59">
        <v>0</v>
      </c>
      <c r="O1374" s="59">
        <v>0</v>
      </c>
      <c r="P1374" s="59">
        <v>0</v>
      </c>
      <c r="Q1374" s="59">
        <v>0</v>
      </c>
      <c r="R1374" s="59">
        <v>0</v>
      </c>
      <c r="S1374" s="90"/>
      <c r="T1374" s="90"/>
      <c r="U1374" s="91"/>
      <c r="V1374" s="90"/>
      <c r="W1374" s="90"/>
      <c r="X1374" s="90"/>
    </row>
    <row r="1375" spans="1:24" ht="13.2" x14ac:dyDescent="0.25">
      <c r="A1375" s="59" t="s">
        <v>5288</v>
      </c>
      <c r="B1375" s="59" t="s">
        <v>6680</v>
      </c>
      <c r="C1375" s="59" t="s">
        <v>6721</v>
      </c>
      <c r="D1375" s="59" t="s">
        <v>129</v>
      </c>
      <c r="E1375" s="59">
        <v>15928</v>
      </c>
      <c r="F1375" s="59">
        <v>15928</v>
      </c>
      <c r="G1375" s="59">
        <v>15928</v>
      </c>
      <c r="H1375" s="59">
        <v>15928</v>
      </c>
      <c r="I1375" s="59">
        <v>15928</v>
      </c>
      <c r="J1375" s="59">
        <v>15928</v>
      </c>
      <c r="K1375" s="59">
        <v>15928</v>
      </c>
      <c r="L1375" s="59">
        <v>15928</v>
      </c>
      <c r="M1375" s="59">
        <v>15928</v>
      </c>
      <c r="N1375" s="59">
        <v>15928</v>
      </c>
      <c r="O1375" s="59">
        <v>15928</v>
      </c>
      <c r="P1375" s="59">
        <v>15928</v>
      </c>
      <c r="Q1375" s="59">
        <v>15928</v>
      </c>
      <c r="R1375" s="59">
        <v>15927851</v>
      </c>
      <c r="S1375" s="90"/>
      <c r="T1375" s="90"/>
      <c r="U1375" s="91"/>
      <c r="V1375" s="90"/>
      <c r="W1375" s="90"/>
      <c r="X1375" s="90"/>
    </row>
    <row r="1376" spans="1:24" ht="13.2" x14ac:dyDescent="0.25">
      <c r="A1376" s="59" t="s">
        <v>5289</v>
      </c>
      <c r="B1376" s="59" t="s">
        <v>6680</v>
      </c>
      <c r="C1376" s="59" t="s">
        <v>6722</v>
      </c>
      <c r="D1376" s="59" t="s">
        <v>129</v>
      </c>
      <c r="E1376" s="59">
        <v>0</v>
      </c>
      <c r="F1376" s="59">
        <v>0</v>
      </c>
      <c r="G1376" s="59">
        <v>0</v>
      </c>
      <c r="H1376" s="59">
        <v>0</v>
      </c>
      <c r="I1376" s="59">
        <v>0</v>
      </c>
      <c r="J1376" s="59">
        <v>0</v>
      </c>
      <c r="K1376" s="59">
        <v>0</v>
      </c>
      <c r="L1376" s="59">
        <v>0</v>
      </c>
      <c r="M1376" s="59">
        <v>0</v>
      </c>
      <c r="N1376" s="59">
        <v>0</v>
      </c>
      <c r="O1376" s="59">
        <v>0</v>
      </c>
      <c r="P1376" s="59">
        <v>0</v>
      </c>
      <c r="Q1376" s="59">
        <v>0</v>
      </c>
      <c r="R1376" s="59">
        <v>0</v>
      </c>
      <c r="S1376" s="90"/>
      <c r="T1376" s="90"/>
      <c r="U1376" s="91"/>
      <c r="V1376" s="90"/>
      <c r="W1376" s="90"/>
      <c r="X1376" s="90"/>
    </row>
    <row r="1377" spans="1:24" ht="13.2" x14ac:dyDescent="0.25">
      <c r="A1377" s="59" t="s">
        <v>5290</v>
      </c>
      <c r="B1377" s="59" t="s">
        <v>6680</v>
      </c>
      <c r="C1377" s="59" t="s">
        <v>6723</v>
      </c>
      <c r="D1377" s="59" t="s">
        <v>129</v>
      </c>
      <c r="E1377" s="59">
        <v>3</v>
      </c>
      <c r="F1377" s="59">
        <v>3</v>
      </c>
      <c r="G1377" s="59">
        <v>3</v>
      </c>
      <c r="H1377" s="59">
        <v>3</v>
      </c>
      <c r="I1377" s="59">
        <v>3</v>
      </c>
      <c r="J1377" s="59">
        <v>3</v>
      </c>
      <c r="K1377" s="59">
        <v>3</v>
      </c>
      <c r="L1377" s="59">
        <v>3</v>
      </c>
      <c r="M1377" s="59">
        <v>3</v>
      </c>
      <c r="N1377" s="59">
        <v>3</v>
      </c>
      <c r="O1377" s="59">
        <v>3</v>
      </c>
      <c r="P1377" s="59">
        <v>3</v>
      </c>
      <c r="Q1377" s="59">
        <v>3</v>
      </c>
      <c r="R1377" s="59">
        <v>2655</v>
      </c>
      <c r="S1377" s="90"/>
      <c r="T1377" s="90"/>
      <c r="U1377" s="91"/>
      <c r="V1377" s="90"/>
      <c r="W1377" s="90"/>
      <c r="X1377" s="90"/>
    </row>
    <row r="1378" spans="1:24" ht="13.2" x14ac:dyDescent="0.25">
      <c r="A1378" s="59" t="s">
        <v>5291</v>
      </c>
      <c r="B1378" s="59" t="s">
        <v>6680</v>
      </c>
      <c r="C1378" s="59" t="s">
        <v>6724</v>
      </c>
      <c r="D1378" s="59" t="s">
        <v>129</v>
      </c>
      <c r="E1378" s="59">
        <v>0</v>
      </c>
      <c r="F1378" s="59">
        <v>0</v>
      </c>
      <c r="G1378" s="59">
        <v>0</v>
      </c>
      <c r="H1378" s="59">
        <v>0</v>
      </c>
      <c r="I1378" s="59">
        <v>0</v>
      </c>
      <c r="J1378" s="59">
        <v>0</v>
      </c>
      <c r="K1378" s="59">
        <v>0</v>
      </c>
      <c r="L1378" s="59">
        <v>0</v>
      </c>
      <c r="M1378" s="59">
        <v>0</v>
      </c>
      <c r="N1378" s="59">
        <v>0</v>
      </c>
      <c r="O1378" s="59">
        <v>0</v>
      </c>
      <c r="P1378" s="59">
        <v>0</v>
      </c>
      <c r="Q1378" s="59">
        <v>0</v>
      </c>
      <c r="R1378" s="59">
        <v>0</v>
      </c>
      <c r="S1378" s="90"/>
      <c r="T1378" s="90"/>
      <c r="U1378" s="91"/>
      <c r="V1378" s="90"/>
      <c r="W1378" s="90"/>
      <c r="X1378" s="90"/>
    </row>
    <row r="1379" spans="1:24" ht="13.2" x14ac:dyDescent="0.25">
      <c r="A1379" s="59" t="s">
        <v>5292</v>
      </c>
      <c r="B1379" s="59" t="s">
        <v>6680</v>
      </c>
      <c r="C1379" s="59" t="s">
        <v>6725</v>
      </c>
      <c r="D1379" s="59" t="s">
        <v>129</v>
      </c>
      <c r="E1379" s="59">
        <v>299</v>
      </c>
      <c r="F1379" s="59">
        <v>299</v>
      </c>
      <c r="G1379" s="59">
        <v>299</v>
      </c>
      <c r="H1379" s="59">
        <v>299</v>
      </c>
      <c r="I1379" s="59">
        <v>299</v>
      </c>
      <c r="J1379" s="59">
        <v>299</v>
      </c>
      <c r="K1379" s="59">
        <v>299</v>
      </c>
      <c r="L1379" s="59">
        <v>299</v>
      </c>
      <c r="M1379" s="59">
        <v>299</v>
      </c>
      <c r="N1379" s="59">
        <v>299</v>
      </c>
      <c r="O1379" s="59">
        <v>299</v>
      </c>
      <c r="P1379" s="59">
        <v>299</v>
      </c>
      <c r="Q1379" s="59">
        <v>299</v>
      </c>
      <c r="R1379" s="59">
        <v>298561</v>
      </c>
      <c r="S1379" s="90"/>
      <c r="T1379" s="90"/>
      <c r="U1379" s="91"/>
      <c r="V1379" s="90"/>
      <c r="W1379" s="90"/>
      <c r="X1379" s="90"/>
    </row>
    <row r="1380" spans="1:24" ht="13.2" x14ac:dyDescent="0.25">
      <c r="A1380" s="59" t="s">
        <v>5293</v>
      </c>
      <c r="B1380" s="59" t="s">
        <v>6680</v>
      </c>
      <c r="C1380" s="59" t="s">
        <v>6726</v>
      </c>
      <c r="D1380" s="59" t="s">
        <v>129</v>
      </c>
      <c r="E1380" s="59">
        <v>0</v>
      </c>
      <c r="F1380" s="59">
        <v>0</v>
      </c>
      <c r="G1380" s="59">
        <v>0</v>
      </c>
      <c r="H1380" s="59">
        <v>0</v>
      </c>
      <c r="I1380" s="59">
        <v>0</v>
      </c>
      <c r="J1380" s="59">
        <v>0</v>
      </c>
      <c r="K1380" s="59">
        <v>0</v>
      </c>
      <c r="L1380" s="59">
        <v>0</v>
      </c>
      <c r="M1380" s="59">
        <v>0</v>
      </c>
      <c r="N1380" s="59">
        <v>0</v>
      </c>
      <c r="O1380" s="59">
        <v>0</v>
      </c>
      <c r="P1380" s="59">
        <v>0</v>
      </c>
      <c r="Q1380" s="59">
        <v>0</v>
      </c>
      <c r="R1380" s="59">
        <v>0</v>
      </c>
      <c r="S1380" s="90"/>
      <c r="T1380" s="90"/>
      <c r="U1380" s="91"/>
      <c r="V1380" s="90"/>
      <c r="W1380" s="90"/>
      <c r="X1380" s="90"/>
    </row>
    <row r="1381" spans="1:24" ht="13.2" x14ac:dyDescent="0.25">
      <c r="A1381" s="59" t="s">
        <v>5294</v>
      </c>
      <c r="B1381" s="59" t="s">
        <v>6680</v>
      </c>
      <c r="C1381" s="59" t="s">
        <v>6727</v>
      </c>
      <c r="D1381" s="59" t="s">
        <v>129</v>
      </c>
      <c r="E1381" s="59">
        <v>0</v>
      </c>
      <c r="F1381" s="59">
        <v>0</v>
      </c>
      <c r="G1381" s="59">
        <v>0</v>
      </c>
      <c r="H1381" s="59">
        <v>0</v>
      </c>
      <c r="I1381" s="59">
        <v>0</v>
      </c>
      <c r="J1381" s="59">
        <v>0</v>
      </c>
      <c r="K1381" s="59">
        <v>0</v>
      </c>
      <c r="L1381" s="59">
        <v>0</v>
      </c>
      <c r="M1381" s="59">
        <v>0</v>
      </c>
      <c r="N1381" s="59">
        <v>0</v>
      </c>
      <c r="O1381" s="59">
        <v>0</v>
      </c>
      <c r="P1381" s="59">
        <v>0</v>
      </c>
      <c r="Q1381" s="59">
        <v>0</v>
      </c>
      <c r="R1381" s="59">
        <v>0</v>
      </c>
      <c r="S1381" s="90"/>
      <c r="T1381" s="90"/>
      <c r="U1381" s="91"/>
      <c r="V1381" s="90"/>
      <c r="W1381" s="90"/>
      <c r="X1381" s="90"/>
    </row>
    <row r="1382" spans="1:24" ht="13.2" x14ac:dyDescent="0.25">
      <c r="A1382" s="59" t="s">
        <v>5295</v>
      </c>
      <c r="B1382" s="59" t="s">
        <v>6680</v>
      </c>
      <c r="C1382" s="59" t="s">
        <v>6728</v>
      </c>
      <c r="D1382" s="59" t="s">
        <v>129</v>
      </c>
      <c r="E1382" s="59">
        <v>0</v>
      </c>
      <c r="F1382" s="59">
        <v>0</v>
      </c>
      <c r="G1382" s="59">
        <v>0</v>
      </c>
      <c r="H1382" s="59">
        <v>0</v>
      </c>
      <c r="I1382" s="59">
        <v>0</v>
      </c>
      <c r="J1382" s="59">
        <v>0</v>
      </c>
      <c r="K1382" s="59">
        <v>0</v>
      </c>
      <c r="L1382" s="59">
        <v>0</v>
      </c>
      <c r="M1382" s="59">
        <v>0</v>
      </c>
      <c r="N1382" s="59">
        <v>0</v>
      </c>
      <c r="O1382" s="59">
        <v>0</v>
      </c>
      <c r="P1382" s="59">
        <v>0</v>
      </c>
      <c r="Q1382" s="59">
        <v>0</v>
      </c>
      <c r="R1382" s="59">
        <v>0</v>
      </c>
      <c r="S1382" s="90"/>
      <c r="T1382" s="90"/>
      <c r="U1382" s="91"/>
      <c r="V1382" s="90"/>
      <c r="W1382" s="90"/>
      <c r="X1382" s="90"/>
    </row>
    <row r="1383" spans="1:24" ht="13.2" x14ac:dyDescent="0.25">
      <c r="A1383" s="59" t="s">
        <v>5296</v>
      </c>
      <c r="B1383" s="59" t="s">
        <v>6680</v>
      </c>
      <c r="C1383" s="59" t="s">
        <v>6729</v>
      </c>
      <c r="D1383" s="59" t="s">
        <v>129</v>
      </c>
      <c r="E1383" s="59">
        <v>0</v>
      </c>
      <c r="F1383" s="59">
        <v>0</v>
      </c>
      <c r="G1383" s="59">
        <v>0</v>
      </c>
      <c r="H1383" s="59">
        <v>0</v>
      </c>
      <c r="I1383" s="59">
        <v>0</v>
      </c>
      <c r="J1383" s="59">
        <v>0</v>
      </c>
      <c r="K1383" s="59">
        <v>0</v>
      </c>
      <c r="L1383" s="59">
        <v>0</v>
      </c>
      <c r="M1383" s="59">
        <v>0</v>
      </c>
      <c r="N1383" s="59">
        <v>0</v>
      </c>
      <c r="O1383" s="59">
        <v>0</v>
      </c>
      <c r="P1383" s="59">
        <v>0</v>
      </c>
      <c r="Q1383" s="59">
        <v>0</v>
      </c>
      <c r="R1383" s="59">
        <v>0</v>
      </c>
      <c r="S1383" s="90"/>
      <c r="T1383" s="90"/>
      <c r="U1383" s="91"/>
      <c r="V1383" s="90"/>
      <c r="W1383" s="90"/>
      <c r="X1383" s="90"/>
    </row>
    <row r="1384" spans="1:24" ht="13.2" x14ac:dyDescent="0.25">
      <c r="A1384" s="59" t="s">
        <v>5297</v>
      </c>
      <c r="B1384" s="59" t="s">
        <v>6680</v>
      </c>
      <c r="C1384" s="59" t="s">
        <v>6730</v>
      </c>
      <c r="D1384" s="59" t="s">
        <v>129</v>
      </c>
      <c r="E1384" s="59">
        <v>0</v>
      </c>
      <c r="F1384" s="59">
        <v>0</v>
      </c>
      <c r="G1384" s="59">
        <v>0</v>
      </c>
      <c r="H1384" s="59">
        <v>0</v>
      </c>
      <c r="I1384" s="59">
        <v>0</v>
      </c>
      <c r="J1384" s="59">
        <v>0</v>
      </c>
      <c r="K1384" s="59">
        <v>0</v>
      </c>
      <c r="L1384" s="59">
        <v>0</v>
      </c>
      <c r="M1384" s="59">
        <v>0</v>
      </c>
      <c r="N1384" s="59">
        <v>0</v>
      </c>
      <c r="O1384" s="59">
        <v>0</v>
      </c>
      <c r="P1384" s="59">
        <v>0</v>
      </c>
      <c r="Q1384" s="59">
        <v>0</v>
      </c>
      <c r="R1384" s="59">
        <v>0</v>
      </c>
      <c r="S1384" s="90"/>
      <c r="T1384" s="90"/>
      <c r="U1384" s="91"/>
      <c r="V1384" s="90"/>
      <c r="W1384" s="90"/>
      <c r="X1384" s="90"/>
    </row>
    <row r="1385" spans="1:24" ht="13.2" x14ac:dyDescent="0.25">
      <c r="A1385" s="59" t="s">
        <v>5298</v>
      </c>
      <c r="B1385" s="59" t="s">
        <v>6680</v>
      </c>
      <c r="C1385" s="59" t="s">
        <v>6731</v>
      </c>
      <c r="D1385" s="59" t="s">
        <v>129</v>
      </c>
      <c r="E1385" s="59">
        <v>150</v>
      </c>
      <c r="F1385" s="59">
        <v>150</v>
      </c>
      <c r="G1385" s="59">
        <v>150</v>
      </c>
      <c r="H1385" s="59">
        <v>150</v>
      </c>
      <c r="I1385" s="59">
        <v>150</v>
      </c>
      <c r="J1385" s="59">
        <v>150</v>
      </c>
      <c r="K1385" s="59">
        <v>150</v>
      </c>
      <c r="L1385" s="59">
        <v>150</v>
      </c>
      <c r="M1385" s="59">
        <v>150</v>
      </c>
      <c r="N1385" s="59">
        <v>150</v>
      </c>
      <c r="O1385" s="59">
        <v>150</v>
      </c>
      <c r="P1385" s="59">
        <v>150</v>
      </c>
      <c r="Q1385" s="59">
        <v>150</v>
      </c>
      <c r="R1385" s="59">
        <v>150385</v>
      </c>
      <c r="S1385" s="90"/>
      <c r="T1385" s="90"/>
      <c r="U1385" s="91"/>
      <c r="V1385" s="90"/>
      <c r="W1385" s="90"/>
      <c r="X1385" s="90"/>
    </row>
    <row r="1386" spans="1:24" ht="13.2" x14ac:dyDescent="0.25">
      <c r="A1386" s="59" t="s">
        <v>5299</v>
      </c>
      <c r="B1386" s="59" t="s">
        <v>6680</v>
      </c>
      <c r="C1386" s="59" t="s">
        <v>6732</v>
      </c>
      <c r="D1386" s="59" t="s">
        <v>129</v>
      </c>
      <c r="E1386" s="59">
        <v>0</v>
      </c>
      <c r="F1386" s="59">
        <v>0</v>
      </c>
      <c r="G1386" s="59">
        <v>0</v>
      </c>
      <c r="H1386" s="59">
        <v>0</v>
      </c>
      <c r="I1386" s="59">
        <v>0</v>
      </c>
      <c r="J1386" s="59">
        <v>0</v>
      </c>
      <c r="K1386" s="59">
        <v>0</v>
      </c>
      <c r="L1386" s="59">
        <v>0</v>
      </c>
      <c r="M1386" s="59">
        <v>0</v>
      </c>
      <c r="N1386" s="59">
        <v>0</v>
      </c>
      <c r="O1386" s="59">
        <v>0</v>
      </c>
      <c r="P1386" s="59">
        <v>0</v>
      </c>
      <c r="Q1386" s="59">
        <v>0</v>
      </c>
      <c r="R1386" s="59">
        <v>0</v>
      </c>
      <c r="S1386" s="90"/>
      <c r="T1386" s="90"/>
      <c r="U1386" s="91"/>
      <c r="V1386" s="90"/>
      <c r="W1386" s="90"/>
      <c r="X1386" s="90"/>
    </row>
    <row r="1387" spans="1:24" ht="13.2" x14ac:dyDescent="0.25">
      <c r="A1387" s="59" t="s">
        <v>5300</v>
      </c>
      <c r="B1387" s="59" t="s">
        <v>6680</v>
      </c>
      <c r="C1387" s="59" t="s">
        <v>6733</v>
      </c>
      <c r="D1387" s="59" t="s">
        <v>129</v>
      </c>
      <c r="E1387" s="59">
        <v>0</v>
      </c>
      <c r="F1387" s="59">
        <v>0</v>
      </c>
      <c r="G1387" s="59">
        <v>0</v>
      </c>
      <c r="H1387" s="59">
        <v>0</v>
      </c>
      <c r="I1387" s="59">
        <v>0</v>
      </c>
      <c r="J1387" s="59">
        <v>0</v>
      </c>
      <c r="K1387" s="59">
        <v>0</v>
      </c>
      <c r="L1387" s="59">
        <v>0</v>
      </c>
      <c r="M1387" s="59">
        <v>0</v>
      </c>
      <c r="N1387" s="59">
        <v>0</v>
      </c>
      <c r="O1387" s="59">
        <v>0</v>
      </c>
      <c r="P1387" s="59">
        <v>0</v>
      </c>
      <c r="Q1387" s="59">
        <v>0</v>
      </c>
      <c r="R1387" s="59">
        <v>0</v>
      </c>
      <c r="S1387" s="90"/>
      <c r="T1387" s="90"/>
      <c r="U1387" s="91"/>
      <c r="V1387" s="90"/>
      <c r="W1387" s="90"/>
      <c r="X1387" s="90"/>
    </row>
    <row r="1388" spans="1:24" ht="13.2" x14ac:dyDescent="0.25">
      <c r="A1388" s="59" t="s">
        <v>5301</v>
      </c>
      <c r="B1388" s="59" t="s">
        <v>6680</v>
      </c>
      <c r="C1388" s="59" t="s">
        <v>6734</v>
      </c>
      <c r="D1388" s="59" t="s">
        <v>129</v>
      </c>
      <c r="E1388" s="59">
        <v>70</v>
      </c>
      <c r="F1388" s="59">
        <v>70</v>
      </c>
      <c r="G1388" s="59">
        <v>70</v>
      </c>
      <c r="H1388" s="59">
        <v>70</v>
      </c>
      <c r="I1388" s="59">
        <v>70</v>
      </c>
      <c r="J1388" s="59">
        <v>70</v>
      </c>
      <c r="K1388" s="59">
        <v>70</v>
      </c>
      <c r="L1388" s="59">
        <v>426</v>
      </c>
      <c r="M1388" s="59">
        <v>426</v>
      </c>
      <c r="N1388" s="59">
        <v>426</v>
      </c>
      <c r="O1388" s="59">
        <v>426</v>
      </c>
      <c r="P1388" s="59">
        <v>426</v>
      </c>
      <c r="Q1388" s="59">
        <v>426</v>
      </c>
      <c r="R1388" s="59">
        <v>233036</v>
      </c>
      <c r="S1388" s="90"/>
      <c r="T1388" s="90"/>
      <c r="U1388" s="91"/>
      <c r="V1388" s="90"/>
      <c r="W1388" s="90"/>
      <c r="X1388" s="90"/>
    </row>
    <row r="1389" spans="1:24" ht="13.2" x14ac:dyDescent="0.25">
      <c r="A1389" s="59" t="s">
        <v>5302</v>
      </c>
      <c r="B1389" s="59" t="s">
        <v>6680</v>
      </c>
      <c r="C1389" s="59" t="s">
        <v>6735</v>
      </c>
      <c r="D1389" s="59" t="s">
        <v>129</v>
      </c>
      <c r="E1389" s="59">
        <v>0</v>
      </c>
      <c r="F1389" s="59">
        <v>0</v>
      </c>
      <c r="G1389" s="59">
        <v>0</v>
      </c>
      <c r="H1389" s="59">
        <v>0</v>
      </c>
      <c r="I1389" s="59">
        <v>0</v>
      </c>
      <c r="J1389" s="59">
        <v>0</v>
      </c>
      <c r="K1389" s="59">
        <v>0</v>
      </c>
      <c r="L1389" s="59">
        <v>0</v>
      </c>
      <c r="M1389" s="59">
        <v>0</v>
      </c>
      <c r="N1389" s="59">
        <v>0</v>
      </c>
      <c r="O1389" s="59">
        <v>0</v>
      </c>
      <c r="P1389" s="59">
        <v>0</v>
      </c>
      <c r="Q1389" s="59">
        <v>0</v>
      </c>
      <c r="R1389" s="59">
        <v>0</v>
      </c>
      <c r="S1389" s="90"/>
      <c r="T1389" s="90"/>
      <c r="U1389" s="91"/>
      <c r="V1389" s="90"/>
      <c r="W1389" s="90"/>
      <c r="X1389" s="90"/>
    </row>
    <row r="1390" spans="1:24" ht="13.2" x14ac:dyDescent="0.25">
      <c r="A1390" s="59" t="s">
        <v>5303</v>
      </c>
      <c r="B1390" s="59" t="s">
        <v>6680</v>
      </c>
      <c r="C1390" s="59" t="s">
        <v>6736</v>
      </c>
      <c r="D1390" s="59" t="s">
        <v>129</v>
      </c>
      <c r="E1390" s="59">
        <v>805</v>
      </c>
      <c r="F1390" s="59">
        <v>805</v>
      </c>
      <c r="G1390" s="59">
        <v>805</v>
      </c>
      <c r="H1390" s="59">
        <v>805</v>
      </c>
      <c r="I1390" s="59">
        <v>805</v>
      </c>
      <c r="J1390" s="59">
        <v>806</v>
      </c>
      <c r="K1390" s="59">
        <v>806</v>
      </c>
      <c r="L1390" s="59">
        <v>2619</v>
      </c>
      <c r="M1390" s="59">
        <v>2619</v>
      </c>
      <c r="N1390" s="59">
        <v>2619</v>
      </c>
      <c r="O1390" s="59">
        <v>2619</v>
      </c>
      <c r="P1390" s="59">
        <v>2619</v>
      </c>
      <c r="Q1390" s="59">
        <v>2619</v>
      </c>
      <c r="R1390" s="59">
        <v>1636527</v>
      </c>
      <c r="S1390" s="90"/>
      <c r="T1390" s="90"/>
      <c r="U1390" s="91"/>
      <c r="V1390" s="90"/>
      <c r="W1390" s="90"/>
      <c r="X1390" s="90"/>
    </row>
    <row r="1391" spans="1:24" ht="13.2" x14ac:dyDescent="0.25">
      <c r="A1391" s="59" t="s">
        <v>5304</v>
      </c>
      <c r="B1391" s="59" t="s">
        <v>6680</v>
      </c>
      <c r="C1391" s="59" t="s">
        <v>6737</v>
      </c>
      <c r="D1391" s="59" t="s">
        <v>129</v>
      </c>
      <c r="E1391" s="59">
        <v>1813</v>
      </c>
      <c r="F1391" s="59">
        <v>1813</v>
      </c>
      <c r="G1391" s="59">
        <v>1813</v>
      </c>
      <c r="H1391" s="59">
        <v>1813</v>
      </c>
      <c r="I1391" s="59">
        <v>1813</v>
      </c>
      <c r="J1391" s="59">
        <v>1813</v>
      </c>
      <c r="K1391" s="59">
        <v>1813</v>
      </c>
      <c r="L1391" s="59">
        <v>0</v>
      </c>
      <c r="M1391" s="59">
        <v>0</v>
      </c>
      <c r="N1391" s="59">
        <v>0</v>
      </c>
      <c r="O1391" s="59">
        <v>0</v>
      </c>
      <c r="P1391" s="59">
        <v>0</v>
      </c>
      <c r="Q1391" s="59">
        <v>0</v>
      </c>
      <c r="R1391" s="59">
        <v>981859</v>
      </c>
      <c r="S1391" s="90"/>
      <c r="T1391" s="90"/>
      <c r="U1391" s="91"/>
      <c r="V1391" s="90"/>
      <c r="W1391" s="90"/>
      <c r="X1391" s="90"/>
    </row>
    <row r="1392" spans="1:24" ht="13.2" x14ac:dyDescent="0.25">
      <c r="A1392" s="59" t="s">
        <v>5305</v>
      </c>
      <c r="B1392" s="59" t="s">
        <v>6680</v>
      </c>
      <c r="C1392" s="59" t="s">
        <v>6738</v>
      </c>
      <c r="D1392" s="59" t="s">
        <v>129</v>
      </c>
      <c r="E1392" s="59">
        <v>0</v>
      </c>
      <c r="F1392" s="59">
        <v>0</v>
      </c>
      <c r="G1392" s="59">
        <v>0</v>
      </c>
      <c r="H1392" s="59">
        <v>0</v>
      </c>
      <c r="I1392" s="59">
        <v>0</v>
      </c>
      <c r="J1392" s="59">
        <v>0</v>
      </c>
      <c r="K1392" s="59">
        <v>0</v>
      </c>
      <c r="L1392" s="59">
        <v>0</v>
      </c>
      <c r="M1392" s="59">
        <v>0</v>
      </c>
      <c r="N1392" s="59">
        <v>0</v>
      </c>
      <c r="O1392" s="59">
        <v>0</v>
      </c>
      <c r="P1392" s="59">
        <v>0</v>
      </c>
      <c r="Q1392" s="59">
        <v>0</v>
      </c>
      <c r="R1392" s="59">
        <v>0</v>
      </c>
      <c r="S1392" s="90"/>
      <c r="T1392" s="90"/>
      <c r="U1392" s="91"/>
      <c r="V1392" s="90"/>
      <c r="W1392" s="90"/>
      <c r="X1392" s="90"/>
    </row>
    <row r="1393" spans="1:24" ht="13.2" x14ac:dyDescent="0.25">
      <c r="A1393" s="59" t="s">
        <v>5306</v>
      </c>
      <c r="B1393" s="59" t="s">
        <v>6680</v>
      </c>
      <c r="C1393" s="59" t="s">
        <v>6739</v>
      </c>
      <c r="D1393" s="59" t="s">
        <v>129</v>
      </c>
      <c r="E1393" s="59">
        <v>0</v>
      </c>
      <c r="F1393" s="59">
        <v>0</v>
      </c>
      <c r="G1393" s="59">
        <v>0</v>
      </c>
      <c r="H1393" s="59">
        <v>0</v>
      </c>
      <c r="I1393" s="59">
        <v>0</v>
      </c>
      <c r="J1393" s="59">
        <v>0</v>
      </c>
      <c r="K1393" s="59">
        <v>0</v>
      </c>
      <c r="L1393" s="59">
        <v>0</v>
      </c>
      <c r="M1393" s="59">
        <v>0</v>
      </c>
      <c r="N1393" s="59">
        <v>0</v>
      </c>
      <c r="O1393" s="59">
        <v>0</v>
      </c>
      <c r="P1393" s="59">
        <v>0</v>
      </c>
      <c r="Q1393" s="59">
        <v>0</v>
      </c>
      <c r="R1393" s="59">
        <v>0</v>
      </c>
      <c r="S1393" s="90"/>
      <c r="T1393" s="90"/>
      <c r="U1393" s="91"/>
      <c r="V1393" s="90"/>
      <c r="W1393" s="90"/>
      <c r="X1393" s="90"/>
    </row>
    <row r="1394" spans="1:24" ht="13.2" x14ac:dyDescent="0.25">
      <c r="A1394" s="59" t="s">
        <v>5307</v>
      </c>
      <c r="B1394" s="59" t="s">
        <v>6740</v>
      </c>
      <c r="C1394" s="59" t="s">
        <v>6741</v>
      </c>
      <c r="D1394" s="59" t="s">
        <v>129</v>
      </c>
      <c r="E1394" s="59">
        <v>0</v>
      </c>
      <c r="F1394" s="59">
        <v>0</v>
      </c>
      <c r="G1394" s="59">
        <v>0</v>
      </c>
      <c r="H1394" s="59">
        <v>0</v>
      </c>
      <c r="I1394" s="59">
        <v>0</v>
      </c>
      <c r="J1394" s="59">
        <v>0</v>
      </c>
      <c r="K1394" s="59">
        <v>0</v>
      </c>
      <c r="L1394" s="59">
        <v>0</v>
      </c>
      <c r="M1394" s="59">
        <v>0</v>
      </c>
      <c r="N1394" s="59">
        <v>0</v>
      </c>
      <c r="O1394" s="59">
        <v>0</v>
      </c>
      <c r="P1394" s="59">
        <v>0</v>
      </c>
      <c r="Q1394" s="59">
        <v>0</v>
      </c>
      <c r="R1394" s="59">
        <v>0</v>
      </c>
      <c r="S1394" s="90"/>
      <c r="T1394" s="90"/>
      <c r="U1394" s="91"/>
      <c r="V1394" s="90"/>
      <c r="W1394" s="90"/>
      <c r="X1394" s="90"/>
    </row>
    <row r="1395" spans="1:24" ht="13.2" x14ac:dyDescent="0.25">
      <c r="A1395" s="59" t="s">
        <v>5308</v>
      </c>
      <c r="B1395" s="59" t="s">
        <v>6742</v>
      </c>
      <c r="C1395" s="59" t="s">
        <v>6743</v>
      </c>
      <c r="D1395" s="59" t="s">
        <v>129</v>
      </c>
      <c r="E1395" s="59">
        <v>0</v>
      </c>
      <c r="F1395" s="59">
        <v>0</v>
      </c>
      <c r="G1395" s="59">
        <v>0</v>
      </c>
      <c r="H1395" s="59">
        <v>0</v>
      </c>
      <c r="I1395" s="59">
        <v>0</v>
      </c>
      <c r="J1395" s="59">
        <v>0</v>
      </c>
      <c r="K1395" s="59">
        <v>0</v>
      </c>
      <c r="L1395" s="59">
        <v>0</v>
      </c>
      <c r="M1395" s="59">
        <v>0</v>
      </c>
      <c r="N1395" s="59">
        <v>0</v>
      </c>
      <c r="O1395" s="59">
        <v>0</v>
      </c>
      <c r="P1395" s="59">
        <v>0</v>
      </c>
      <c r="Q1395" s="59">
        <v>0</v>
      </c>
      <c r="R1395" s="59">
        <v>0</v>
      </c>
      <c r="S1395" s="90"/>
      <c r="T1395" s="90"/>
      <c r="U1395" s="91"/>
      <c r="V1395" s="90"/>
      <c r="W1395" s="90"/>
      <c r="X1395" s="90"/>
    </row>
    <row r="1396" spans="1:24" ht="13.2" x14ac:dyDescent="0.25">
      <c r="A1396" s="59" t="s">
        <v>5309</v>
      </c>
      <c r="B1396" s="59" t="s">
        <v>6744</v>
      </c>
      <c r="C1396" s="59" t="s">
        <v>6745</v>
      </c>
      <c r="D1396" s="59" t="s">
        <v>129</v>
      </c>
      <c r="E1396" s="59">
        <v>0</v>
      </c>
      <c r="F1396" s="59">
        <v>0</v>
      </c>
      <c r="G1396" s="59">
        <v>0</v>
      </c>
      <c r="H1396" s="59">
        <v>0</v>
      </c>
      <c r="I1396" s="59">
        <v>0</v>
      </c>
      <c r="J1396" s="59">
        <v>0</v>
      </c>
      <c r="K1396" s="59">
        <v>0</v>
      </c>
      <c r="L1396" s="59">
        <v>1</v>
      </c>
      <c r="M1396" s="59">
        <v>1</v>
      </c>
      <c r="N1396" s="59">
        <v>1</v>
      </c>
      <c r="O1396" s="59">
        <v>1</v>
      </c>
      <c r="P1396" s="59">
        <v>1</v>
      </c>
      <c r="Q1396" s="59">
        <v>1</v>
      </c>
      <c r="R1396" s="59">
        <v>283</v>
      </c>
      <c r="S1396" s="90"/>
      <c r="T1396" s="90"/>
      <c r="U1396" s="91"/>
      <c r="V1396" s="90"/>
      <c r="W1396" s="90"/>
      <c r="X1396" s="90"/>
    </row>
    <row r="1397" spans="1:24" ht="13.2" x14ac:dyDescent="0.25">
      <c r="A1397" s="59" t="s">
        <v>5310</v>
      </c>
      <c r="B1397" s="59" t="s">
        <v>6744</v>
      </c>
      <c r="C1397" s="59" t="s">
        <v>6746</v>
      </c>
      <c r="D1397" s="59" t="s">
        <v>129</v>
      </c>
      <c r="E1397" s="59">
        <v>0</v>
      </c>
      <c r="F1397" s="59">
        <v>0</v>
      </c>
      <c r="G1397" s="59">
        <v>0</v>
      </c>
      <c r="H1397" s="59">
        <v>0</v>
      </c>
      <c r="I1397" s="59">
        <v>0</v>
      </c>
      <c r="J1397" s="59">
        <v>0</v>
      </c>
      <c r="K1397" s="59">
        <v>0</v>
      </c>
      <c r="L1397" s="59">
        <v>0</v>
      </c>
      <c r="M1397" s="59">
        <v>0</v>
      </c>
      <c r="N1397" s="59">
        <v>0</v>
      </c>
      <c r="O1397" s="59">
        <v>0</v>
      </c>
      <c r="P1397" s="59">
        <v>0</v>
      </c>
      <c r="Q1397" s="59">
        <v>0</v>
      </c>
      <c r="R1397" s="59">
        <v>0</v>
      </c>
      <c r="S1397" s="90"/>
      <c r="T1397" s="90"/>
      <c r="U1397" s="91"/>
      <c r="V1397" s="90"/>
      <c r="W1397" s="90"/>
      <c r="X1397" s="90"/>
    </row>
    <row r="1398" spans="1:24" ht="13.2" x14ac:dyDescent="0.25">
      <c r="A1398" s="59" t="s">
        <v>5311</v>
      </c>
      <c r="B1398" s="59" t="s">
        <v>6744</v>
      </c>
      <c r="C1398" s="59" t="s">
        <v>6747</v>
      </c>
      <c r="D1398" s="59" t="s">
        <v>129</v>
      </c>
      <c r="E1398" s="59">
        <v>1</v>
      </c>
      <c r="F1398" s="59">
        <v>1</v>
      </c>
      <c r="G1398" s="59">
        <v>1</v>
      </c>
      <c r="H1398" s="59">
        <v>1</v>
      </c>
      <c r="I1398" s="59">
        <v>1</v>
      </c>
      <c r="J1398" s="59">
        <v>1</v>
      </c>
      <c r="K1398" s="59">
        <v>1</v>
      </c>
      <c r="L1398" s="59">
        <v>1</v>
      </c>
      <c r="M1398" s="59">
        <v>1</v>
      </c>
      <c r="N1398" s="59">
        <v>1</v>
      </c>
      <c r="O1398" s="59">
        <v>1</v>
      </c>
      <c r="P1398" s="59">
        <v>1</v>
      </c>
      <c r="Q1398" s="59">
        <v>1</v>
      </c>
      <c r="R1398" s="59">
        <v>1390</v>
      </c>
      <c r="S1398" s="90"/>
      <c r="T1398" s="90"/>
      <c r="U1398" s="91"/>
      <c r="V1398" s="90"/>
      <c r="W1398" s="90"/>
      <c r="X1398" s="90"/>
    </row>
    <row r="1399" spans="1:24" ht="13.2" x14ac:dyDescent="0.25">
      <c r="A1399" s="59" t="s">
        <v>5312</v>
      </c>
      <c r="B1399" s="59" t="s">
        <v>6744</v>
      </c>
      <c r="C1399" s="59" t="s">
        <v>6748</v>
      </c>
      <c r="D1399" s="59" t="s">
        <v>129</v>
      </c>
      <c r="E1399" s="59">
        <v>0</v>
      </c>
      <c r="F1399" s="59">
        <v>0</v>
      </c>
      <c r="G1399" s="59">
        <v>0</v>
      </c>
      <c r="H1399" s="59">
        <v>0</v>
      </c>
      <c r="I1399" s="59">
        <v>0</v>
      </c>
      <c r="J1399" s="59">
        <v>0</v>
      </c>
      <c r="K1399" s="59">
        <v>0</v>
      </c>
      <c r="L1399" s="59">
        <v>0</v>
      </c>
      <c r="M1399" s="59">
        <v>0</v>
      </c>
      <c r="N1399" s="59">
        <v>0</v>
      </c>
      <c r="O1399" s="59">
        <v>0</v>
      </c>
      <c r="P1399" s="59">
        <v>0</v>
      </c>
      <c r="Q1399" s="59">
        <v>0</v>
      </c>
      <c r="R1399" s="59">
        <v>0</v>
      </c>
      <c r="S1399" s="90"/>
      <c r="T1399" s="90"/>
      <c r="U1399" s="91"/>
      <c r="V1399" s="90"/>
      <c r="W1399" s="90"/>
      <c r="X1399" s="90"/>
    </row>
    <row r="1400" spans="1:24" ht="13.2" x14ac:dyDescent="0.25">
      <c r="A1400" s="59" t="s">
        <v>5313</v>
      </c>
      <c r="B1400" s="59" t="s">
        <v>6744</v>
      </c>
      <c r="C1400" s="59" t="s">
        <v>6749</v>
      </c>
      <c r="D1400" s="59" t="s">
        <v>129</v>
      </c>
      <c r="E1400" s="59">
        <v>231</v>
      </c>
      <c r="F1400" s="59">
        <v>231</v>
      </c>
      <c r="G1400" s="59">
        <v>231</v>
      </c>
      <c r="H1400" s="59">
        <v>231</v>
      </c>
      <c r="I1400" s="59">
        <v>231</v>
      </c>
      <c r="J1400" s="59">
        <v>231</v>
      </c>
      <c r="K1400" s="59">
        <v>231</v>
      </c>
      <c r="L1400" s="59">
        <v>269</v>
      </c>
      <c r="M1400" s="59">
        <v>269</v>
      </c>
      <c r="N1400" s="59">
        <v>269</v>
      </c>
      <c r="O1400" s="59">
        <v>269</v>
      </c>
      <c r="P1400" s="59">
        <v>269</v>
      </c>
      <c r="Q1400" s="59">
        <v>269</v>
      </c>
      <c r="R1400" s="59">
        <v>248295</v>
      </c>
      <c r="S1400" s="90"/>
      <c r="T1400" s="90"/>
      <c r="U1400" s="91"/>
      <c r="V1400" s="90"/>
      <c r="W1400" s="90"/>
      <c r="X1400" s="90"/>
    </row>
    <row r="1401" spans="1:24" ht="13.2" x14ac:dyDescent="0.25">
      <c r="A1401" s="59" t="s">
        <v>5314</v>
      </c>
      <c r="B1401" s="59" t="s">
        <v>6744</v>
      </c>
      <c r="C1401" s="59" t="s">
        <v>6750</v>
      </c>
      <c r="D1401" s="59" t="s">
        <v>129</v>
      </c>
      <c r="E1401" s="59">
        <v>0</v>
      </c>
      <c r="F1401" s="59">
        <v>0</v>
      </c>
      <c r="G1401" s="59">
        <v>0</v>
      </c>
      <c r="H1401" s="59">
        <v>0</v>
      </c>
      <c r="I1401" s="59">
        <v>0</v>
      </c>
      <c r="J1401" s="59">
        <v>0</v>
      </c>
      <c r="K1401" s="59">
        <v>0</v>
      </c>
      <c r="L1401" s="59">
        <v>0</v>
      </c>
      <c r="M1401" s="59">
        <v>0</v>
      </c>
      <c r="N1401" s="59">
        <v>0</v>
      </c>
      <c r="O1401" s="59">
        <v>0</v>
      </c>
      <c r="P1401" s="59">
        <v>0</v>
      </c>
      <c r="Q1401" s="59">
        <v>0</v>
      </c>
      <c r="R1401" s="59">
        <v>0</v>
      </c>
      <c r="S1401" s="90"/>
      <c r="T1401" s="90"/>
      <c r="U1401" s="91"/>
      <c r="V1401" s="90"/>
      <c r="W1401" s="90"/>
      <c r="X1401" s="90"/>
    </row>
    <row r="1402" spans="1:24" ht="13.2" x14ac:dyDescent="0.25">
      <c r="A1402" s="59" t="s">
        <v>5315</v>
      </c>
      <c r="B1402" s="59" t="s">
        <v>6744</v>
      </c>
      <c r="C1402" s="59" t="s">
        <v>6751</v>
      </c>
      <c r="D1402" s="59" t="s">
        <v>129</v>
      </c>
      <c r="E1402" s="59">
        <v>43</v>
      </c>
      <c r="F1402" s="59">
        <v>43</v>
      </c>
      <c r="G1402" s="59">
        <v>43</v>
      </c>
      <c r="H1402" s="59">
        <v>43</v>
      </c>
      <c r="I1402" s="59">
        <v>43</v>
      </c>
      <c r="J1402" s="59">
        <v>43</v>
      </c>
      <c r="K1402" s="59">
        <v>43</v>
      </c>
      <c r="L1402" s="59">
        <v>0</v>
      </c>
      <c r="M1402" s="59">
        <v>0</v>
      </c>
      <c r="N1402" s="59">
        <v>0</v>
      </c>
      <c r="O1402" s="59">
        <v>0</v>
      </c>
      <c r="P1402" s="59">
        <v>0</v>
      </c>
      <c r="Q1402" s="59">
        <v>0</v>
      </c>
      <c r="R1402" s="59">
        <v>23306</v>
      </c>
      <c r="S1402" s="90"/>
      <c r="T1402" s="90"/>
      <c r="U1402" s="91"/>
      <c r="V1402" s="90"/>
      <c r="W1402" s="90"/>
      <c r="X1402" s="90"/>
    </row>
    <row r="1403" spans="1:24" ht="13.2" x14ac:dyDescent="0.25">
      <c r="A1403" s="59" t="s">
        <v>5316</v>
      </c>
      <c r="B1403" s="59" t="s">
        <v>6744</v>
      </c>
      <c r="C1403" s="59" t="s">
        <v>6752</v>
      </c>
      <c r="D1403" s="59" t="s">
        <v>129</v>
      </c>
      <c r="E1403" s="59">
        <v>0</v>
      </c>
      <c r="F1403" s="59">
        <v>0</v>
      </c>
      <c r="G1403" s="59">
        <v>0</v>
      </c>
      <c r="H1403" s="59">
        <v>0</v>
      </c>
      <c r="I1403" s="59">
        <v>0</v>
      </c>
      <c r="J1403" s="59">
        <v>0</v>
      </c>
      <c r="K1403" s="59">
        <v>0</v>
      </c>
      <c r="L1403" s="59">
        <v>0</v>
      </c>
      <c r="M1403" s="59">
        <v>0</v>
      </c>
      <c r="N1403" s="59">
        <v>0</v>
      </c>
      <c r="O1403" s="59">
        <v>0</v>
      </c>
      <c r="P1403" s="59">
        <v>0</v>
      </c>
      <c r="Q1403" s="59">
        <v>0</v>
      </c>
      <c r="R1403" s="59">
        <v>0</v>
      </c>
      <c r="S1403" s="90"/>
      <c r="T1403" s="90"/>
      <c r="U1403" s="91"/>
      <c r="V1403" s="90"/>
      <c r="W1403" s="90"/>
      <c r="X1403" s="90"/>
    </row>
    <row r="1404" spans="1:24" ht="13.2" x14ac:dyDescent="0.25">
      <c r="A1404" s="59" t="s">
        <v>5317</v>
      </c>
      <c r="B1404" s="59" t="s">
        <v>6744</v>
      </c>
      <c r="C1404" s="59" t="s">
        <v>6753</v>
      </c>
      <c r="D1404" s="59" t="s">
        <v>129</v>
      </c>
      <c r="E1404" s="59">
        <v>1</v>
      </c>
      <c r="F1404" s="59">
        <v>1</v>
      </c>
      <c r="G1404" s="59">
        <v>1</v>
      </c>
      <c r="H1404" s="59">
        <v>1</v>
      </c>
      <c r="I1404" s="59">
        <v>1</v>
      </c>
      <c r="J1404" s="59">
        <v>1</v>
      </c>
      <c r="K1404" s="59">
        <v>1</v>
      </c>
      <c r="L1404" s="59">
        <v>1</v>
      </c>
      <c r="M1404" s="59">
        <v>1</v>
      </c>
      <c r="N1404" s="59">
        <v>1</v>
      </c>
      <c r="O1404" s="59">
        <v>1</v>
      </c>
      <c r="P1404" s="59">
        <v>1</v>
      </c>
      <c r="Q1404" s="59">
        <v>1</v>
      </c>
      <c r="R1404" s="59">
        <v>1307</v>
      </c>
      <c r="S1404" s="90"/>
      <c r="T1404" s="90"/>
      <c r="U1404" s="91"/>
      <c r="V1404" s="90"/>
      <c r="W1404" s="90"/>
      <c r="X1404" s="90"/>
    </row>
    <row r="1405" spans="1:24" ht="13.2" x14ac:dyDescent="0.25">
      <c r="A1405" s="59" t="s">
        <v>5318</v>
      </c>
      <c r="B1405" s="59" t="s">
        <v>6744</v>
      </c>
      <c r="C1405" s="59" t="s">
        <v>6754</v>
      </c>
      <c r="D1405" s="59" t="s">
        <v>129</v>
      </c>
      <c r="E1405" s="59">
        <v>0</v>
      </c>
      <c r="F1405" s="59">
        <v>0</v>
      </c>
      <c r="G1405" s="59">
        <v>0</v>
      </c>
      <c r="H1405" s="59">
        <v>0</v>
      </c>
      <c r="I1405" s="59">
        <v>0</v>
      </c>
      <c r="J1405" s="59">
        <v>0</v>
      </c>
      <c r="K1405" s="59">
        <v>0</v>
      </c>
      <c r="L1405" s="59">
        <v>0</v>
      </c>
      <c r="M1405" s="59">
        <v>0</v>
      </c>
      <c r="N1405" s="59">
        <v>0</v>
      </c>
      <c r="O1405" s="59">
        <v>0</v>
      </c>
      <c r="P1405" s="59">
        <v>0</v>
      </c>
      <c r="Q1405" s="59">
        <v>0</v>
      </c>
      <c r="R1405" s="59">
        <v>0</v>
      </c>
      <c r="S1405" s="90"/>
      <c r="T1405" s="90"/>
      <c r="U1405" s="91"/>
      <c r="V1405" s="90"/>
      <c r="W1405" s="90"/>
      <c r="X1405" s="90"/>
    </row>
    <row r="1406" spans="1:24" ht="13.2" x14ac:dyDescent="0.25">
      <c r="A1406" s="59" t="s">
        <v>5319</v>
      </c>
      <c r="B1406" s="59" t="s">
        <v>6744</v>
      </c>
      <c r="C1406" s="59" t="s">
        <v>6755</v>
      </c>
      <c r="D1406" s="59" t="s">
        <v>129</v>
      </c>
      <c r="E1406" s="59">
        <v>1</v>
      </c>
      <c r="F1406" s="59">
        <v>1</v>
      </c>
      <c r="G1406" s="59">
        <v>1</v>
      </c>
      <c r="H1406" s="59">
        <v>1</v>
      </c>
      <c r="I1406" s="59">
        <v>1</v>
      </c>
      <c r="J1406" s="59">
        <v>1</v>
      </c>
      <c r="K1406" s="59">
        <v>1</v>
      </c>
      <c r="L1406" s="59">
        <v>5</v>
      </c>
      <c r="M1406" s="59">
        <v>5</v>
      </c>
      <c r="N1406" s="59">
        <v>5</v>
      </c>
      <c r="O1406" s="59">
        <v>5</v>
      </c>
      <c r="P1406" s="59">
        <v>5</v>
      </c>
      <c r="Q1406" s="59">
        <v>5</v>
      </c>
      <c r="R1406" s="59">
        <v>2811</v>
      </c>
      <c r="S1406" s="90"/>
      <c r="T1406" s="90"/>
      <c r="U1406" s="91"/>
      <c r="V1406" s="90"/>
      <c r="W1406" s="90"/>
      <c r="X1406" s="90"/>
    </row>
    <row r="1407" spans="1:24" ht="13.2" x14ac:dyDescent="0.25">
      <c r="A1407" s="59" t="s">
        <v>5320</v>
      </c>
      <c r="B1407" s="59" t="s">
        <v>6744</v>
      </c>
      <c r="C1407" s="59" t="s">
        <v>6756</v>
      </c>
      <c r="D1407" s="59" t="s">
        <v>129</v>
      </c>
      <c r="E1407" s="59">
        <v>0</v>
      </c>
      <c r="F1407" s="59">
        <v>0</v>
      </c>
      <c r="G1407" s="59">
        <v>0</v>
      </c>
      <c r="H1407" s="59">
        <v>0</v>
      </c>
      <c r="I1407" s="59">
        <v>0</v>
      </c>
      <c r="J1407" s="59">
        <v>0</v>
      </c>
      <c r="K1407" s="59">
        <v>0</v>
      </c>
      <c r="L1407" s="59">
        <v>0</v>
      </c>
      <c r="M1407" s="59">
        <v>0</v>
      </c>
      <c r="N1407" s="59">
        <v>0</v>
      </c>
      <c r="O1407" s="59">
        <v>0</v>
      </c>
      <c r="P1407" s="59">
        <v>0</v>
      </c>
      <c r="Q1407" s="59">
        <v>0</v>
      </c>
      <c r="R1407" s="59">
        <v>0</v>
      </c>
      <c r="S1407" s="90"/>
      <c r="T1407" s="90"/>
      <c r="U1407" s="91"/>
      <c r="V1407" s="90"/>
      <c r="W1407" s="90"/>
      <c r="X1407" s="90"/>
    </row>
    <row r="1408" spans="1:24" ht="13.2" x14ac:dyDescent="0.25">
      <c r="A1408" s="59" t="s">
        <v>5321</v>
      </c>
      <c r="B1408" s="59" t="s">
        <v>6757</v>
      </c>
      <c r="C1408" s="59" t="s">
        <v>6758</v>
      </c>
      <c r="D1408" s="59" t="s">
        <v>129</v>
      </c>
      <c r="E1408" s="59">
        <v>0</v>
      </c>
      <c r="F1408" s="59">
        <v>0</v>
      </c>
      <c r="G1408" s="59">
        <v>0</v>
      </c>
      <c r="H1408" s="59">
        <v>0</v>
      </c>
      <c r="I1408" s="59">
        <v>0</v>
      </c>
      <c r="J1408" s="59">
        <v>0</v>
      </c>
      <c r="K1408" s="59">
        <v>0</v>
      </c>
      <c r="L1408" s="59">
        <v>0</v>
      </c>
      <c r="M1408" s="59">
        <v>0</v>
      </c>
      <c r="N1408" s="59">
        <v>0</v>
      </c>
      <c r="O1408" s="59">
        <v>0</v>
      </c>
      <c r="P1408" s="59">
        <v>0</v>
      </c>
      <c r="Q1408" s="59">
        <v>0</v>
      </c>
      <c r="R1408" s="59">
        <v>0</v>
      </c>
      <c r="S1408" s="90"/>
      <c r="T1408" s="90"/>
      <c r="U1408" s="91"/>
      <c r="V1408" s="90"/>
      <c r="W1408" s="90"/>
      <c r="X1408" s="90"/>
    </row>
    <row r="1409" spans="1:24" ht="13.2" x14ac:dyDescent="0.25">
      <c r="A1409" s="59" t="s">
        <v>5322</v>
      </c>
      <c r="B1409" s="59" t="s">
        <v>6759</v>
      </c>
      <c r="C1409" s="59" t="s">
        <v>6760</v>
      </c>
      <c r="D1409" s="59" t="s">
        <v>129</v>
      </c>
      <c r="E1409" s="59">
        <v>0</v>
      </c>
      <c r="F1409" s="59">
        <v>0</v>
      </c>
      <c r="G1409" s="59">
        <v>0</v>
      </c>
      <c r="H1409" s="59">
        <v>0</v>
      </c>
      <c r="I1409" s="59">
        <v>0</v>
      </c>
      <c r="J1409" s="59">
        <v>0</v>
      </c>
      <c r="K1409" s="59">
        <v>0</v>
      </c>
      <c r="L1409" s="59">
        <v>0</v>
      </c>
      <c r="M1409" s="59">
        <v>0</v>
      </c>
      <c r="N1409" s="59">
        <v>0</v>
      </c>
      <c r="O1409" s="59">
        <v>0</v>
      </c>
      <c r="P1409" s="59">
        <v>0</v>
      </c>
      <c r="Q1409" s="59">
        <v>0</v>
      </c>
      <c r="R1409" s="59">
        <v>0</v>
      </c>
      <c r="S1409" s="90"/>
      <c r="T1409" s="90"/>
      <c r="U1409" s="91"/>
      <c r="V1409" s="90"/>
      <c r="W1409" s="90"/>
      <c r="X1409" s="90"/>
    </row>
    <row r="1410" spans="1:24" ht="13.2" x14ac:dyDescent="0.25">
      <c r="A1410" s="59" t="s">
        <v>1806</v>
      </c>
      <c r="B1410" s="59" t="s">
        <v>3467</v>
      </c>
      <c r="C1410" s="59" t="s">
        <v>3468</v>
      </c>
      <c r="D1410" s="59" t="s">
        <v>130</v>
      </c>
      <c r="E1410" s="59">
        <v>159</v>
      </c>
      <c r="F1410" s="59">
        <v>159</v>
      </c>
      <c r="G1410" s="59">
        <v>159</v>
      </c>
      <c r="H1410" s="59">
        <v>159</v>
      </c>
      <c r="I1410" s="59">
        <v>159</v>
      </c>
      <c r="J1410" s="59">
        <v>159</v>
      </c>
      <c r="K1410" s="59">
        <v>159</v>
      </c>
      <c r="L1410" s="59">
        <v>159</v>
      </c>
      <c r="M1410" s="59">
        <v>159</v>
      </c>
      <c r="N1410" s="59">
        <v>159</v>
      </c>
      <c r="O1410" s="59">
        <v>159</v>
      </c>
      <c r="P1410" s="59">
        <v>159</v>
      </c>
      <c r="Q1410" s="59">
        <v>159</v>
      </c>
      <c r="R1410" s="59">
        <v>158692</v>
      </c>
      <c r="S1410" s="90"/>
      <c r="T1410" s="90"/>
      <c r="U1410" s="91"/>
      <c r="V1410" s="90"/>
      <c r="W1410" s="90"/>
      <c r="X1410" s="90"/>
    </row>
    <row r="1411" spans="1:24" ht="13.2" x14ac:dyDescent="0.25">
      <c r="A1411" s="59" t="s">
        <v>1807</v>
      </c>
      <c r="B1411" s="59" t="s">
        <v>3467</v>
      </c>
      <c r="C1411" s="59" t="s">
        <v>3469</v>
      </c>
      <c r="D1411" s="59" t="s">
        <v>130</v>
      </c>
      <c r="E1411" s="59">
        <v>0</v>
      </c>
      <c r="F1411" s="59">
        <v>0</v>
      </c>
      <c r="G1411" s="59">
        <v>0</v>
      </c>
      <c r="H1411" s="59">
        <v>0</v>
      </c>
      <c r="I1411" s="59">
        <v>0</v>
      </c>
      <c r="J1411" s="59">
        <v>0</v>
      </c>
      <c r="K1411" s="59">
        <v>0</v>
      </c>
      <c r="L1411" s="59">
        <v>0</v>
      </c>
      <c r="M1411" s="59">
        <v>0</v>
      </c>
      <c r="N1411" s="59">
        <v>0</v>
      </c>
      <c r="O1411" s="59">
        <v>0</v>
      </c>
      <c r="P1411" s="59">
        <v>0</v>
      </c>
      <c r="Q1411" s="59">
        <v>0</v>
      </c>
      <c r="R1411" s="59">
        <v>0</v>
      </c>
      <c r="S1411" s="90"/>
      <c r="T1411" s="90"/>
      <c r="U1411" s="91"/>
      <c r="V1411" s="90"/>
      <c r="W1411" s="90"/>
      <c r="X1411" s="90"/>
    </row>
    <row r="1412" spans="1:24" ht="13.2" x14ac:dyDescent="0.25">
      <c r="A1412" s="59" t="s">
        <v>1808</v>
      </c>
      <c r="B1412" s="59" t="s">
        <v>3470</v>
      </c>
      <c r="C1412" s="59" t="s">
        <v>3471</v>
      </c>
      <c r="D1412" s="59" t="s">
        <v>130</v>
      </c>
      <c r="E1412" s="59">
        <v>458</v>
      </c>
      <c r="F1412" s="59">
        <v>458</v>
      </c>
      <c r="G1412" s="59">
        <v>458</v>
      </c>
      <c r="H1412" s="59">
        <v>458</v>
      </c>
      <c r="I1412" s="59">
        <v>458</v>
      </c>
      <c r="J1412" s="59">
        <v>458</v>
      </c>
      <c r="K1412" s="59">
        <v>458</v>
      </c>
      <c r="L1412" s="59">
        <v>458</v>
      </c>
      <c r="M1412" s="59">
        <v>458</v>
      </c>
      <c r="N1412" s="59">
        <v>458</v>
      </c>
      <c r="O1412" s="59">
        <v>458</v>
      </c>
      <c r="P1412" s="59">
        <v>458</v>
      </c>
      <c r="Q1412" s="59">
        <v>458</v>
      </c>
      <c r="R1412" s="59">
        <v>457752</v>
      </c>
      <c r="S1412" s="90"/>
      <c r="T1412" s="90"/>
      <c r="U1412" s="91"/>
      <c r="V1412" s="90"/>
      <c r="W1412" s="90"/>
      <c r="X1412" s="90"/>
    </row>
    <row r="1413" spans="1:24" ht="13.2" x14ac:dyDescent="0.25">
      <c r="A1413" s="59" t="s">
        <v>1809</v>
      </c>
      <c r="B1413" s="59" t="s">
        <v>3472</v>
      </c>
      <c r="C1413" s="59" t="s">
        <v>3473</v>
      </c>
      <c r="D1413" s="59" t="s">
        <v>130</v>
      </c>
      <c r="E1413" s="59">
        <v>26265</v>
      </c>
      <c r="F1413" s="59">
        <v>26295</v>
      </c>
      <c r="G1413" s="59">
        <v>26295</v>
      </c>
      <c r="H1413" s="59">
        <v>26295</v>
      </c>
      <c r="I1413" s="59">
        <v>26295</v>
      </c>
      <c r="J1413" s="59">
        <v>26295</v>
      </c>
      <c r="K1413" s="59">
        <v>26295</v>
      </c>
      <c r="L1413" s="59">
        <v>26295</v>
      </c>
      <c r="M1413" s="59">
        <v>26295</v>
      </c>
      <c r="N1413" s="59">
        <v>26295</v>
      </c>
      <c r="O1413" s="59">
        <v>26295</v>
      </c>
      <c r="P1413" s="59">
        <v>26353</v>
      </c>
      <c r="Q1413" s="59">
        <v>27255</v>
      </c>
      <c r="R1413" s="59">
        <v>26338398</v>
      </c>
      <c r="S1413" s="90"/>
      <c r="T1413" s="90"/>
      <c r="U1413" s="91"/>
      <c r="V1413" s="90"/>
      <c r="W1413" s="90"/>
      <c r="X1413" s="90"/>
    </row>
    <row r="1414" spans="1:24" ht="13.2" x14ac:dyDescent="0.25">
      <c r="A1414" s="59" t="s">
        <v>1810</v>
      </c>
      <c r="B1414" s="59" t="s">
        <v>3472</v>
      </c>
      <c r="C1414" s="59" t="s">
        <v>3474</v>
      </c>
      <c r="D1414" s="59" t="s">
        <v>130</v>
      </c>
      <c r="E1414" s="59">
        <v>0</v>
      </c>
      <c r="F1414" s="59">
        <v>0</v>
      </c>
      <c r="G1414" s="59">
        <v>0</v>
      </c>
      <c r="H1414" s="59">
        <v>0</v>
      </c>
      <c r="I1414" s="59">
        <v>0</v>
      </c>
      <c r="J1414" s="59">
        <v>0</v>
      </c>
      <c r="K1414" s="59">
        <v>0</v>
      </c>
      <c r="L1414" s="59">
        <v>0</v>
      </c>
      <c r="M1414" s="59">
        <v>0</v>
      </c>
      <c r="N1414" s="59">
        <v>0</v>
      </c>
      <c r="O1414" s="59">
        <v>0</v>
      </c>
      <c r="P1414" s="59">
        <v>0</v>
      </c>
      <c r="Q1414" s="59">
        <v>0</v>
      </c>
      <c r="R1414" s="59">
        <v>0</v>
      </c>
      <c r="S1414" s="90"/>
      <c r="T1414" s="90"/>
      <c r="U1414" s="91"/>
      <c r="V1414" s="90"/>
      <c r="W1414" s="90"/>
      <c r="X1414" s="90"/>
    </row>
    <row r="1415" spans="1:24" ht="13.2" x14ac:dyDescent="0.25">
      <c r="A1415" s="59" t="s">
        <v>1811</v>
      </c>
      <c r="B1415" s="59" t="s">
        <v>3475</v>
      </c>
      <c r="C1415" s="59" t="s">
        <v>124</v>
      </c>
      <c r="D1415" s="59" t="s">
        <v>130</v>
      </c>
      <c r="E1415" s="59">
        <v>0</v>
      </c>
      <c r="F1415" s="59">
        <v>0</v>
      </c>
      <c r="G1415" s="59">
        <v>0</v>
      </c>
      <c r="H1415" s="59">
        <v>0</v>
      </c>
      <c r="I1415" s="59">
        <v>0</v>
      </c>
      <c r="J1415" s="59">
        <v>0</v>
      </c>
      <c r="K1415" s="59">
        <v>0</v>
      </c>
      <c r="L1415" s="59">
        <v>0</v>
      </c>
      <c r="M1415" s="59">
        <v>0</v>
      </c>
      <c r="N1415" s="59">
        <v>0</v>
      </c>
      <c r="O1415" s="59">
        <v>0</v>
      </c>
      <c r="P1415" s="59">
        <v>0</v>
      </c>
      <c r="Q1415" s="59">
        <v>0</v>
      </c>
      <c r="R1415" s="59">
        <v>0</v>
      </c>
      <c r="S1415" s="90"/>
      <c r="T1415" s="90"/>
      <c r="U1415" s="91"/>
      <c r="V1415" s="90"/>
      <c r="W1415" s="90"/>
      <c r="X1415" s="90"/>
    </row>
    <row r="1416" spans="1:24" ht="13.2" x14ac:dyDescent="0.25">
      <c r="A1416" s="59" t="s">
        <v>1812</v>
      </c>
      <c r="B1416" s="59" t="s">
        <v>3476</v>
      </c>
      <c r="C1416" s="59" t="s">
        <v>3477</v>
      </c>
      <c r="D1416" s="59" t="s">
        <v>131</v>
      </c>
      <c r="E1416" s="59">
        <v>153</v>
      </c>
      <c r="F1416" s="59">
        <v>153</v>
      </c>
      <c r="G1416" s="59">
        <v>153</v>
      </c>
      <c r="H1416" s="59">
        <v>153</v>
      </c>
      <c r="I1416" s="59">
        <v>153</v>
      </c>
      <c r="J1416" s="59">
        <v>153</v>
      </c>
      <c r="K1416" s="59">
        <v>153</v>
      </c>
      <c r="L1416" s="59">
        <v>153</v>
      </c>
      <c r="M1416" s="59">
        <v>153</v>
      </c>
      <c r="N1416" s="59">
        <v>153</v>
      </c>
      <c r="O1416" s="59">
        <v>153</v>
      </c>
      <c r="P1416" s="59">
        <v>153</v>
      </c>
      <c r="Q1416" s="59">
        <v>153</v>
      </c>
      <c r="R1416" s="59">
        <v>153211</v>
      </c>
      <c r="S1416" s="90"/>
      <c r="T1416" s="90"/>
      <c r="U1416" s="91"/>
      <c r="V1416" s="90"/>
      <c r="W1416" s="90"/>
      <c r="X1416" s="90"/>
    </row>
    <row r="1417" spans="1:24" ht="13.2" x14ac:dyDescent="0.25">
      <c r="A1417" s="59" t="s">
        <v>1813</v>
      </c>
      <c r="B1417" s="59" t="s">
        <v>3478</v>
      </c>
      <c r="C1417" s="59" t="s">
        <v>3479</v>
      </c>
      <c r="D1417" s="59" t="s">
        <v>131</v>
      </c>
      <c r="E1417" s="59">
        <v>43</v>
      </c>
      <c r="F1417" s="59">
        <v>43</v>
      </c>
      <c r="G1417" s="59">
        <v>43</v>
      </c>
      <c r="H1417" s="59">
        <v>43</v>
      </c>
      <c r="I1417" s="59">
        <v>43</v>
      </c>
      <c r="J1417" s="59">
        <v>43</v>
      </c>
      <c r="K1417" s="59">
        <v>43</v>
      </c>
      <c r="L1417" s="59">
        <v>43</v>
      </c>
      <c r="M1417" s="59">
        <v>43</v>
      </c>
      <c r="N1417" s="59">
        <v>43</v>
      </c>
      <c r="O1417" s="59">
        <v>43</v>
      </c>
      <c r="P1417" s="59">
        <v>43</v>
      </c>
      <c r="Q1417" s="59">
        <v>43</v>
      </c>
      <c r="R1417" s="59">
        <v>43407</v>
      </c>
      <c r="S1417" s="90"/>
      <c r="T1417" s="90"/>
      <c r="U1417" s="91"/>
      <c r="V1417" s="90"/>
      <c r="W1417" s="90"/>
      <c r="X1417" s="90"/>
    </row>
    <row r="1418" spans="1:24" ht="13.2" x14ac:dyDescent="0.25">
      <c r="A1418" s="59" t="s">
        <v>1814</v>
      </c>
      <c r="B1418" s="59" t="s">
        <v>3478</v>
      </c>
      <c r="C1418" s="59" t="s">
        <v>3480</v>
      </c>
      <c r="D1418" s="59" t="s">
        <v>131</v>
      </c>
      <c r="E1418" s="59">
        <v>0</v>
      </c>
      <c r="F1418" s="59">
        <v>0</v>
      </c>
      <c r="G1418" s="59">
        <v>0</v>
      </c>
      <c r="H1418" s="59">
        <v>0</v>
      </c>
      <c r="I1418" s="59">
        <v>0</v>
      </c>
      <c r="J1418" s="59">
        <v>0</v>
      </c>
      <c r="K1418" s="59">
        <v>0</v>
      </c>
      <c r="L1418" s="59">
        <v>0</v>
      </c>
      <c r="M1418" s="59">
        <v>0</v>
      </c>
      <c r="N1418" s="59">
        <v>0</v>
      </c>
      <c r="O1418" s="59">
        <v>0</v>
      </c>
      <c r="P1418" s="59">
        <v>0</v>
      </c>
      <c r="Q1418" s="59">
        <v>0</v>
      </c>
      <c r="R1418" s="59">
        <v>0</v>
      </c>
      <c r="S1418" s="90"/>
      <c r="T1418" s="90"/>
      <c r="U1418" s="91"/>
      <c r="V1418" s="90"/>
      <c r="W1418" s="90"/>
      <c r="X1418" s="90"/>
    </row>
    <row r="1419" spans="1:24" ht="13.2" x14ac:dyDescent="0.25">
      <c r="A1419" s="59" t="s">
        <v>1815</v>
      </c>
      <c r="B1419" s="59" t="s">
        <v>3478</v>
      </c>
      <c r="C1419" s="59" t="s">
        <v>3481</v>
      </c>
      <c r="D1419" s="59" t="s">
        <v>131</v>
      </c>
      <c r="E1419" s="59">
        <v>465</v>
      </c>
      <c r="F1419" s="59">
        <v>465</v>
      </c>
      <c r="G1419" s="59">
        <v>465</v>
      </c>
      <c r="H1419" s="59">
        <v>465</v>
      </c>
      <c r="I1419" s="59">
        <v>465</v>
      </c>
      <c r="J1419" s="59">
        <v>465</v>
      </c>
      <c r="K1419" s="59">
        <v>465</v>
      </c>
      <c r="L1419" s="59">
        <v>465</v>
      </c>
      <c r="M1419" s="59">
        <v>465</v>
      </c>
      <c r="N1419" s="59">
        <v>465</v>
      </c>
      <c r="O1419" s="59">
        <v>465</v>
      </c>
      <c r="P1419" s="59">
        <v>465</v>
      </c>
      <c r="Q1419" s="59">
        <v>465</v>
      </c>
      <c r="R1419" s="59">
        <v>465331</v>
      </c>
      <c r="S1419" s="90"/>
      <c r="T1419" s="90"/>
      <c r="U1419" s="91"/>
      <c r="V1419" s="90"/>
      <c r="W1419" s="90"/>
      <c r="X1419" s="90"/>
    </row>
    <row r="1420" spans="1:24" ht="13.2" x14ac:dyDescent="0.25">
      <c r="A1420" s="59" t="s">
        <v>1816</v>
      </c>
      <c r="B1420" s="59" t="s">
        <v>3478</v>
      </c>
      <c r="C1420" s="59" t="s">
        <v>3482</v>
      </c>
      <c r="D1420" s="59" t="s">
        <v>131</v>
      </c>
      <c r="E1420" s="59">
        <v>0</v>
      </c>
      <c r="F1420" s="59">
        <v>0</v>
      </c>
      <c r="G1420" s="59">
        <v>0</v>
      </c>
      <c r="H1420" s="59">
        <v>0</v>
      </c>
      <c r="I1420" s="59">
        <v>0</v>
      </c>
      <c r="J1420" s="59">
        <v>0</v>
      </c>
      <c r="K1420" s="59">
        <v>0</v>
      </c>
      <c r="L1420" s="59">
        <v>0</v>
      </c>
      <c r="M1420" s="59">
        <v>0</v>
      </c>
      <c r="N1420" s="59">
        <v>0</v>
      </c>
      <c r="O1420" s="59">
        <v>0</v>
      </c>
      <c r="P1420" s="59">
        <v>0</v>
      </c>
      <c r="Q1420" s="59">
        <v>0</v>
      </c>
      <c r="R1420" s="59">
        <v>0</v>
      </c>
      <c r="S1420" s="90"/>
      <c r="T1420" s="90"/>
      <c r="U1420" s="91"/>
      <c r="V1420" s="90"/>
      <c r="W1420" s="90"/>
      <c r="X1420" s="90"/>
    </row>
    <row r="1421" spans="1:24" ht="13.2" x14ac:dyDescent="0.25">
      <c r="A1421" s="59" t="s">
        <v>1817</v>
      </c>
      <c r="B1421" s="59" t="s">
        <v>3478</v>
      </c>
      <c r="C1421" s="59" t="s">
        <v>3483</v>
      </c>
      <c r="D1421" s="59" t="s">
        <v>131</v>
      </c>
      <c r="E1421" s="59">
        <v>0</v>
      </c>
      <c r="F1421" s="59">
        <v>0</v>
      </c>
      <c r="G1421" s="59">
        <v>0</v>
      </c>
      <c r="H1421" s="59">
        <v>0</v>
      </c>
      <c r="I1421" s="59">
        <v>0</v>
      </c>
      <c r="J1421" s="59">
        <v>0</v>
      </c>
      <c r="K1421" s="59">
        <v>0</v>
      </c>
      <c r="L1421" s="59">
        <v>0</v>
      </c>
      <c r="M1421" s="59">
        <v>0</v>
      </c>
      <c r="N1421" s="59">
        <v>0</v>
      </c>
      <c r="O1421" s="59">
        <v>0</v>
      </c>
      <c r="P1421" s="59">
        <v>0</v>
      </c>
      <c r="Q1421" s="59">
        <v>0</v>
      </c>
      <c r="R1421" s="59">
        <v>0</v>
      </c>
      <c r="S1421" s="90"/>
      <c r="T1421" s="90"/>
      <c r="U1421" s="91"/>
      <c r="V1421" s="90"/>
      <c r="W1421" s="90"/>
      <c r="X1421" s="90"/>
    </row>
    <row r="1422" spans="1:24" ht="13.2" x14ac:dyDescent="0.25">
      <c r="A1422" s="59" t="s">
        <v>1818</v>
      </c>
      <c r="B1422" s="59" t="s">
        <v>3484</v>
      </c>
      <c r="C1422" s="59" t="s">
        <v>3485</v>
      </c>
      <c r="D1422" s="59" t="s">
        <v>131</v>
      </c>
      <c r="E1422" s="59">
        <v>685</v>
      </c>
      <c r="F1422" s="59">
        <v>685</v>
      </c>
      <c r="G1422" s="59">
        <v>685</v>
      </c>
      <c r="H1422" s="59">
        <v>685</v>
      </c>
      <c r="I1422" s="59">
        <v>685</v>
      </c>
      <c r="J1422" s="59">
        <v>685</v>
      </c>
      <c r="K1422" s="59">
        <v>685</v>
      </c>
      <c r="L1422" s="59">
        <v>685</v>
      </c>
      <c r="M1422" s="59">
        <v>685</v>
      </c>
      <c r="N1422" s="59">
        <v>685</v>
      </c>
      <c r="O1422" s="59">
        <v>685</v>
      </c>
      <c r="P1422" s="59">
        <v>685</v>
      </c>
      <c r="Q1422" s="59">
        <v>685</v>
      </c>
      <c r="R1422" s="59">
        <v>685183</v>
      </c>
      <c r="S1422" s="90"/>
      <c r="T1422" s="90"/>
      <c r="U1422" s="91"/>
      <c r="V1422" s="90"/>
      <c r="W1422" s="90"/>
      <c r="X1422" s="90"/>
    </row>
    <row r="1423" spans="1:24" ht="13.2" x14ac:dyDescent="0.25">
      <c r="A1423" s="59" t="s">
        <v>1819</v>
      </c>
      <c r="B1423" s="59" t="s">
        <v>3484</v>
      </c>
      <c r="C1423" s="59" t="s">
        <v>3486</v>
      </c>
      <c r="D1423" s="59" t="s">
        <v>131</v>
      </c>
      <c r="E1423" s="59">
        <v>0</v>
      </c>
      <c r="F1423" s="59">
        <v>0</v>
      </c>
      <c r="G1423" s="59">
        <v>0</v>
      </c>
      <c r="H1423" s="59">
        <v>0</v>
      </c>
      <c r="I1423" s="59">
        <v>0</v>
      </c>
      <c r="J1423" s="59">
        <v>0</v>
      </c>
      <c r="K1423" s="59">
        <v>0</v>
      </c>
      <c r="L1423" s="59">
        <v>0</v>
      </c>
      <c r="M1423" s="59">
        <v>0</v>
      </c>
      <c r="N1423" s="59">
        <v>0</v>
      </c>
      <c r="O1423" s="59">
        <v>0</v>
      </c>
      <c r="P1423" s="59">
        <v>0</v>
      </c>
      <c r="Q1423" s="59">
        <v>0</v>
      </c>
      <c r="R1423" s="59">
        <v>0</v>
      </c>
      <c r="S1423" s="90"/>
      <c r="T1423" s="90"/>
      <c r="U1423" s="91"/>
      <c r="V1423" s="90"/>
      <c r="W1423" s="90"/>
      <c r="X1423" s="90"/>
    </row>
    <row r="1424" spans="1:24" ht="13.2" x14ac:dyDescent="0.25">
      <c r="A1424" s="59" t="s">
        <v>1820</v>
      </c>
      <c r="B1424" s="59" t="s">
        <v>3484</v>
      </c>
      <c r="C1424" s="59" t="s">
        <v>3487</v>
      </c>
      <c r="D1424" s="59" t="s">
        <v>131</v>
      </c>
      <c r="E1424" s="59">
        <v>5385</v>
      </c>
      <c r="F1424" s="59">
        <v>5385</v>
      </c>
      <c r="G1424" s="59">
        <v>5385</v>
      </c>
      <c r="H1424" s="59">
        <v>5385</v>
      </c>
      <c r="I1424" s="59">
        <v>5385</v>
      </c>
      <c r="J1424" s="59">
        <v>5385</v>
      </c>
      <c r="K1424" s="59">
        <v>5385</v>
      </c>
      <c r="L1424" s="59">
        <v>5385</v>
      </c>
      <c r="M1424" s="59">
        <v>5385</v>
      </c>
      <c r="N1424" s="59">
        <v>5385</v>
      </c>
      <c r="O1424" s="59">
        <v>5385</v>
      </c>
      <c r="P1424" s="59">
        <v>5385</v>
      </c>
      <c r="Q1424" s="59">
        <v>5385</v>
      </c>
      <c r="R1424" s="59">
        <v>5385099</v>
      </c>
      <c r="S1424" s="90"/>
      <c r="T1424" s="90"/>
      <c r="U1424" s="91"/>
      <c r="V1424" s="90"/>
      <c r="W1424" s="90"/>
      <c r="X1424" s="90"/>
    </row>
    <row r="1425" spans="1:24" ht="13.2" x14ac:dyDescent="0.25">
      <c r="A1425" s="59" t="s">
        <v>1821</v>
      </c>
      <c r="B1425" s="59" t="s">
        <v>3484</v>
      </c>
      <c r="C1425" s="59" t="s">
        <v>3488</v>
      </c>
      <c r="D1425" s="59" t="s">
        <v>131</v>
      </c>
      <c r="E1425" s="59">
        <v>0</v>
      </c>
      <c r="F1425" s="59">
        <v>0</v>
      </c>
      <c r="G1425" s="59">
        <v>0</v>
      </c>
      <c r="H1425" s="59">
        <v>0</v>
      </c>
      <c r="I1425" s="59">
        <v>0</v>
      </c>
      <c r="J1425" s="59">
        <v>0</v>
      </c>
      <c r="K1425" s="59">
        <v>0</v>
      </c>
      <c r="L1425" s="59">
        <v>0</v>
      </c>
      <c r="M1425" s="59">
        <v>0</v>
      </c>
      <c r="N1425" s="59">
        <v>0</v>
      </c>
      <c r="O1425" s="59">
        <v>0</v>
      </c>
      <c r="P1425" s="59">
        <v>0</v>
      </c>
      <c r="Q1425" s="59">
        <v>0</v>
      </c>
      <c r="R1425" s="59">
        <v>0</v>
      </c>
      <c r="S1425" s="90"/>
      <c r="T1425" s="90"/>
      <c r="U1425" s="91"/>
      <c r="V1425" s="90"/>
      <c r="W1425" s="90"/>
      <c r="X1425" s="90"/>
    </row>
    <row r="1426" spans="1:24" ht="13.2" x14ac:dyDescent="0.25">
      <c r="A1426" s="59" t="s">
        <v>1822</v>
      </c>
      <c r="B1426" s="59" t="s">
        <v>3484</v>
      </c>
      <c r="C1426" s="59" t="s">
        <v>3489</v>
      </c>
      <c r="D1426" s="59" t="s">
        <v>131</v>
      </c>
      <c r="E1426" s="59">
        <v>0</v>
      </c>
      <c r="F1426" s="59">
        <v>0</v>
      </c>
      <c r="G1426" s="59">
        <v>0</v>
      </c>
      <c r="H1426" s="59">
        <v>0</v>
      </c>
      <c r="I1426" s="59">
        <v>0</v>
      </c>
      <c r="J1426" s="59">
        <v>0</v>
      </c>
      <c r="K1426" s="59">
        <v>0</v>
      </c>
      <c r="L1426" s="59">
        <v>0</v>
      </c>
      <c r="M1426" s="59">
        <v>0</v>
      </c>
      <c r="N1426" s="59">
        <v>0</v>
      </c>
      <c r="O1426" s="59">
        <v>0</v>
      </c>
      <c r="P1426" s="59">
        <v>0</v>
      </c>
      <c r="Q1426" s="59">
        <v>0</v>
      </c>
      <c r="R1426" s="59">
        <v>0</v>
      </c>
      <c r="S1426" s="90"/>
      <c r="T1426" s="90"/>
      <c r="U1426" s="91"/>
      <c r="V1426" s="90"/>
      <c r="W1426" s="90"/>
      <c r="X1426" s="90"/>
    </row>
    <row r="1427" spans="1:24" ht="13.2" x14ac:dyDescent="0.25">
      <c r="A1427" s="59" t="s">
        <v>1823</v>
      </c>
      <c r="B1427" s="59" t="s">
        <v>3490</v>
      </c>
      <c r="C1427" s="59" t="s">
        <v>3491</v>
      </c>
      <c r="D1427" s="59" t="s">
        <v>131</v>
      </c>
      <c r="E1427" s="59">
        <v>5</v>
      </c>
      <c r="F1427" s="59">
        <v>5</v>
      </c>
      <c r="G1427" s="59">
        <v>5</v>
      </c>
      <c r="H1427" s="59">
        <v>5</v>
      </c>
      <c r="I1427" s="59">
        <v>5</v>
      </c>
      <c r="J1427" s="59">
        <v>5</v>
      </c>
      <c r="K1427" s="59">
        <v>5</v>
      </c>
      <c r="L1427" s="59">
        <v>5</v>
      </c>
      <c r="M1427" s="59">
        <v>5</v>
      </c>
      <c r="N1427" s="59">
        <v>5</v>
      </c>
      <c r="O1427" s="59">
        <v>5</v>
      </c>
      <c r="P1427" s="59">
        <v>5</v>
      </c>
      <c r="Q1427" s="59">
        <v>5</v>
      </c>
      <c r="R1427" s="59">
        <v>4853</v>
      </c>
      <c r="S1427" s="90"/>
      <c r="T1427" s="90"/>
      <c r="U1427" s="91"/>
      <c r="V1427" s="90"/>
      <c r="W1427" s="90"/>
      <c r="X1427" s="90"/>
    </row>
    <row r="1428" spans="1:24" ht="13.2" x14ac:dyDescent="0.25">
      <c r="A1428" s="59" t="s">
        <v>1824</v>
      </c>
      <c r="B1428" s="59" t="s">
        <v>3490</v>
      </c>
      <c r="C1428" s="59" t="s">
        <v>3492</v>
      </c>
      <c r="D1428" s="59" t="s">
        <v>131</v>
      </c>
      <c r="E1428" s="59">
        <v>0</v>
      </c>
      <c r="F1428" s="59">
        <v>0</v>
      </c>
      <c r="G1428" s="59">
        <v>0</v>
      </c>
      <c r="H1428" s="59">
        <v>0</v>
      </c>
      <c r="I1428" s="59">
        <v>0</v>
      </c>
      <c r="J1428" s="59">
        <v>0</v>
      </c>
      <c r="K1428" s="59">
        <v>0</v>
      </c>
      <c r="L1428" s="59">
        <v>0</v>
      </c>
      <c r="M1428" s="59">
        <v>0</v>
      </c>
      <c r="N1428" s="59">
        <v>0</v>
      </c>
      <c r="O1428" s="59">
        <v>0</v>
      </c>
      <c r="P1428" s="59">
        <v>0</v>
      </c>
      <c r="Q1428" s="59">
        <v>0</v>
      </c>
      <c r="R1428" s="59">
        <v>0</v>
      </c>
      <c r="S1428" s="90"/>
      <c r="T1428" s="90"/>
      <c r="U1428" s="91"/>
      <c r="V1428" s="90"/>
      <c r="W1428" s="90"/>
      <c r="X1428" s="90"/>
    </row>
    <row r="1429" spans="1:24" ht="13.2" x14ac:dyDescent="0.25">
      <c r="A1429" s="59" t="s">
        <v>1825</v>
      </c>
      <c r="B1429" s="59" t="s">
        <v>3493</v>
      </c>
      <c r="C1429" s="59" t="s">
        <v>3494</v>
      </c>
      <c r="D1429" s="59" t="s">
        <v>136</v>
      </c>
      <c r="E1429" s="59">
        <v>2667</v>
      </c>
      <c r="F1429" s="59">
        <v>2667</v>
      </c>
      <c r="G1429" s="59">
        <v>2667</v>
      </c>
      <c r="H1429" s="59">
        <v>3021</v>
      </c>
      <c r="I1429" s="59">
        <v>3021</v>
      </c>
      <c r="J1429" s="59">
        <v>3021</v>
      </c>
      <c r="K1429" s="59">
        <v>3159</v>
      </c>
      <c r="L1429" s="59">
        <v>3159</v>
      </c>
      <c r="M1429" s="59">
        <v>3159</v>
      </c>
      <c r="N1429" s="59">
        <v>3213</v>
      </c>
      <c r="O1429" s="59">
        <v>3213</v>
      </c>
      <c r="P1429" s="59">
        <v>3213</v>
      </c>
      <c r="Q1429" s="59">
        <v>1646</v>
      </c>
      <c r="R1429" s="59">
        <v>2972515</v>
      </c>
      <c r="S1429" s="90"/>
      <c r="T1429" s="90"/>
      <c r="U1429" s="91"/>
      <c r="V1429" s="90"/>
      <c r="W1429" s="90"/>
      <c r="X1429" s="90"/>
    </row>
    <row r="1430" spans="1:24" ht="13.2" x14ac:dyDescent="0.25">
      <c r="A1430" s="59" t="s">
        <v>1826</v>
      </c>
      <c r="B1430" s="59" t="s">
        <v>3495</v>
      </c>
      <c r="C1430" s="59" t="s">
        <v>3496</v>
      </c>
      <c r="D1430" s="59" t="s">
        <v>133</v>
      </c>
      <c r="E1430" s="59">
        <v>1247</v>
      </c>
      <c r="F1430" s="59">
        <v>1343</v>
      </c>
      <c r="G1430" s="59">
        <v>1343</v>
      </c>
      <c r="H1430" s="59">
        <v>1343</v>
      </c>
      <c r="I1430" s="59">
        <v>1343</v>
      </c>
      <c r="J1430" s="59">
        <v>1343</v>
      </c>
      <c r="K1430" s="59">
        <v>1343</v>
      </c>
      <c r="L1430" s="59">
        <v>1343</v>
      </c>
      <c r="M1430" s="59">
        <v>1343</v>
      </c>
      <c r="N1430" s="59">
        <v>1343</v>
      </c>
      <c r="O1430" s="59">
        <v>1343</v>
      </c>
      <c r="P1430" s="59">
        <v>1343</v>
      </c>
      <c r="Q1430" s="59">
        <v>1343</v>
      </c>
      <c r="R1430" s="59">
        <v>1338910</v>
      </c>
      <c r="S1430" s="90"/>
      <c r="T1430" s="90"/>
      <c r="U1430" s="91"/>
      <c r="V1430" s="90"/>
      <c r="W1430" s="90"/>
      <c r="X1430" s="90"/>
    </row>
    <row r="1431" spans="1:24" ht="13.2" x14ac:dyDescent="0.25">
      <c r="A1431" s="59" t="s">
        <v>1827</v>
      </c>
      <c r="B1431" s="59" t="s">
        <v>3497</v>
      </c>
      <c r="C1431" s="59" t="s">
        <v>3498</v>
      </c>
      <c r="D1431" s="59" t="s">
        <v>133</v>
      </c>
      <c r="E1431" s="59">
        <v>3</v>
      </c>
      <c r="F1431" s="59">
        <v>3</v>
      </c>
      <c r="G1431" s="59">
        <v>3</v>
      </c>
      <c r="H1431" s="59">
        <v>3</v>
      </c>
      <c r="I1431" s="59">
        <v>3</v>
      </c>
      <c r="J1431" s="59">
        <v>3</v>
      </c>
      <c r="K1431" s="59">
        <v>3</v>
      </c>
      <c r="L1431" s="59">
        <v>3</v>
      </c>
      <c r="M1431" s="59">
        <v>3</v>
      </c>
      <c r="N1431" s="59">
        <v>3</v>
      </c>
      <c r="O1431" s="59">
        <v>3</v>
      </c>
      <c r="P1431" s="59">
        <v>3</v>
      </c>
      <c r="Q1431" s="59">
        <v>3</v>
      </c>
      <c r="R1431" s="59">
        <v>3437</v>
      </c>
      <c r="S1431" s="90"/>
      <c r="T1431" s="90"/>
      <c r="U1431" s="91"/>
      <c r="V1431" s="90"/>
      <c r="W1431" s="90"/>
      <c r="X1431" s="90"/>
    </row>
    <row r="1432" spans="1:24" ht="13.2" x14ac:dyDescent="0.25">
      <c r="A1432" s="59" t="s">
        <v>1828</v>
      </c>
      <c r="B1432" s="59" t="s">
        <v>3497</v>
      </c>
      <c r="C1432" s="59" t="s">
        <v>3499</v>
      </c>
      <c r="D1432" s="59" t="s">
        <v>133</v>
      </c>
      <c r="E1432" s="59">
        <v>0</v>
      </c>
      <c r="F1432" s="59">
        <v>0</v>
      </c>
      <c r="G1432" s="59">
        <v>0</v>
      </c>
      <c r="H1432" s="59">
        <v>0</v>
      </c>
      <c r="I1432" s="59">
        <v>0</v>
      </c>
      <c r="J1432" s="59">
        <v>0</v>
      </c>
      <c r="K1432" s="59">
        <v>0</v>
      </c>
      <c r="L1432" s="59">
        <v>0</v>
      </c>
      <c r="M1432" s="59">
        <v>0</v>
      </c>
      <c r="N1432" s="59">
        <v>0</v>
      </c>
      <c r="O1432" s="59">
        <v>0</v>
      </c>
      <c r="P1432" s="59">
        <v>0</v>
      </c>
      <c r="Q1432" s="59">
        <v>0</v>
      </c>
      <c r="R1432" s="59">
        <v>0</v>
      </c>
      <c r="S1432" s="90"/>
      <c r="T1432" s="90"/>
      <c r="U1432" s="91"/>
      <c r="V1432" s="90"/>
      <c r="W1432" s="90"/>
      <c r="X1432" s="90"/>
    </row>
    <row r="1433" spans="1:24" ht="13.2" x14ac:dyDescent="0.25">
      <c r="A1433" s="59" t="s">
        <v>1829</v>
      </c>
      <c r="B1433" s="59" t="s">
        <v>3500</v>
      </c>
      <c r="C1433" s="59" t="s">
        <v>3501</v>
      </c>
      <c r="D1433" s="59" t="s">
        <v>133</v>
      </c>
      <c r="E1433" s="59">
        <v>34</v>
      </c>
      <c r="F1433" s="59">
        <v>34</v>
      </c>
      <c r="G1433" s="59">
        <v>34</v>
      </c>
      <c r="H1433" s="59">
        <v>34</v>
      </c>
      <c r="I1433" s="59">
        <v>34</v>
      </c>
      <c r="J1433" s="59">
        <v>34</v>
      </c>
      <c r="K1433" s="59">
        <v>34</v>
      </c>
      <c r="L1433" s="59">
        <v>34</v>
      </c>
      <c r="M1433" s="59">
        <v>34</v>
      </c>
      <c r="N1433" s="59">
        <v>34</v>
      </c>
      <c r="O1433" s="59">
        <v>34</v>
      </c>
      <c r="P1433" s="59">
        <v>34</v>
      </c>
      <c r="Q1433" s="59">
        <v>34</v>
      </c>
      <c r="R1433" s="59">
        <v>33641</v>
      </c>
      <c r="S1433" s="90"/>
      <c r="T1433" s="90"/>
      <c r="U1433" s="91"/>
      <c r="V1433" s="90"/>
      <c r="W1433" s="90"/>
      <c r="X1433" s="90"/>
    </row>
    <row r="1434" spans="1:24" ht="13.2" x14ac:dyDescent="0.25">
      <c r="A1434" s="59" t="s">
        <v>1830</v>
      </c>
      <c r="B1434" s="59" t="s">
        <v>3502</v>
      </c>
      <c r="C1434" s="59" t="s">
        <v>3503</v>
      </c>
      <c r="D1434" s="59" t="s">
        <v>133</v>
      </c>
      <c r="E1434" s="59">
        <v>230</v>
      </c>
      <c r="F1434" s="59">
        <v>230</v>
      </c>
      <c r="G1434" s="59">
        <v>230</v>
      </c>
      <c r="H1434" s="59">
        <v>230</v>
      </c>
      <c r="I1434" s="59">
        <v>230</v>
      </c>
      <c r="J1434" s="59">
        <v>230</v>
      </c>
      <c r="K1434" s="59">
        <v>230</v>
      </c>
      <c r="L1434" s="59">
        <v>230</v>
      </c>
      <c r="M1434" s="59">
        <v>230</v>
      </c>
      <c r="N1434" s="59">
        <v>230</v>
      </c>
      <c r="O1434" s="59">
        <v>301</v>
      </c>
      <c r="P1434" s="59">
        <v>301</v>
      </c>
      <c r="Q1434" s="59">
        <v>301</v>
      </c>
      <c r="R1434" s="59">
        <v>244928</v>
      </c>
      <c r="S1434" s="90"/>
      <c r="T1434" s="90"/>
      <c r="U1434" s="91"/>
      <c r="V1434" s="90"/>
      <c r="W1434" s="90"/>
      <c r="X1434" s="90"/>
    </row>
    <row r="1435" spans="1:24" ht="13.2" x14ac:dyDescent="0.25">
      <c r="A1435" s="59" t="s">
        <v>1831</v>
      </c>
      <c r="B1435" s="59" t="s">
        <v>3502</v>
      </c>
      <c r="C1435" s="59" t="s">
        <v>3504</v>
      </c>
      <c r="D1435" s="59" t="s">
        <v>133</v>
      </c>
      <c r="E1435" s="59">
        <v>0</v>
      </c>
      <c r="F1435" s="59">
        <v>0</v>
      </c>
      <c r="G1435" s="59">
        <v>0</v>
      </c>
      <c r="H1435" s="59">
        <v>0</v>
      </c>
      <c r="I1435" s="59">
        <v>0</v>
      </c>
      <c r="J1435" s="59">
        <v>0</v>
      </c>
      <c r="K1435" s="59">
        <v>0</v>
      </c>
      <c r="L1435" s="59">
        <v>0</v>
      </c>
      <c r="M1435" s="59">
        <v>0</v>
      </c>
      <c r="N1435" s="59">
        <v>0</v>
      </c>
      <c r="O1435" s="59">
        <v>0</v>
      </c>
      <c r="P1435" s="59">
        <v>0</v>
      </c>
      <c r="Q1435" s="59">
        <v>0</v>
      </c>
      <c r="R1435" s="59">
        <v>0</v>
      </c>
      <c r="S1435" s="90"/>
      <c r="T1435" s="90"/>
      <c r="U1435" s="91"/>
      <c r="V1435" s="90"/>
      <c r="W1435" s="90"/>
      <c r="X1435" s="90"/>
    </row>
    <row r="1436" spans="1:24" ht="13.2" x14ac:dyDescent="0.25">
      <c r="A1436" s="59" t="s">
        <v>1832</v>
      </c>
      <c r="B1436" s="59" t="s">
        <v>3505</v>
      </c>
      <c r="C1436" s="59" t="s">
        <v>3506</v>
      </c>
      <c r="D1436" s="59" t="s">
        <v>133</v>
      </c>
      <c r="E1436" s="59">
        <v>0</v>
      </c>
      <c r="F1436" s="59">
        <v>0</v>
      </c>
      <c r="G1436" s="59">
        <v>0</v>
      </c>
      <c r="H1436" s="59">
        <v>0</v>
      </c>
      <c r="I1436" s="59">
        <v>0</v>
      </c>
      <c r="J1436" s="59">
        <v>0</v>
      </c>
      <c r="K1436" s="59">
        <v>0</v>
      </c>
      <c r="L1436" s="59">
        <v>0</v>
      </c>
      <c r="M1436" s="59">
        <v>0</v>
      </c>
      <c r="N1436" s="59">
        <v>0</v>
      </c>
      <c r="O1436" s="59">
        <v>0</v>
      </c>
      <c r="P1436" s="59">
        <v>0</v>
      </c>
      <c r="Q1436" s="59">
        <v>0</v>
      </c>
      <c r="R1436" s="59">
        <v>0</v>
      </c>
      <c r="S1436" s="90"/>
      <c r="T1436" s="90"/>
      <c r="U1436" s="91"/>
      <c r="V1436" s="90"/>
      <c r="W1436" s="90"/>
      <c r="X1436" s="90"/>
    </row>
    <row r="1437" spans="1:24" ht="13.2" x14ac:dyDescent="0.25">
      <c r="A1437" s="59" t="s">
        <v>1833</v>
      </c>
      <c r="B1437" s="59" t="s">
        <v>3505</v>
      </c>
      <c r="C1437" s="59" t="s">
        <v>3507</v>
      </c>
      <c r="D1437" s="59" t="s">
        <v>133</v>
      </c>
      <c r="E1437" s="59">
        <v>470</v>
      </c>
      <c r="F1437" s="59">
        <v>561</v>
      </c>
      <c r="G1437" s="59">
        <v>561</v>
      </c>
      <c r="H1437" s="59">
        <v>561</v>
      </c>
      <c r="I1437" s="59">
        <v>559</v>
      </c>
      <c r="J1437" s="59">
        <v>559</v>
      </c>
      <c r="K1437" s="59">
        <v>559</v>
      </c>
      <c r="L1437" s="59">
        <v>559</v>
      </c>
      <c r="M1437" s="59">
        <v>559</v>
      </c>
      <c r="N1437" s="59">
        <v>559</v>
      </c>
      <c r="O1437" s="59">
        <v>559</v>
      </c>
      <c r="P1437" s="59">
        <v>559</v>
      </c>
      <c r="Q1437" s="59">
        <v>559</v>
      </c>
      <c r="R1437" s="59">
        <v>555544</v>
      </c>
      <c r="S1437" s="90"/>
      <c r="T1437" s="90"/>
      <c r="U1437" s="91"/>
      <c r="V1437" s="90"/>
      <c r="W1437" s="90"/>
      <c r="X1437" s="90"/>
    </row>
    <row r="1438" spans="1:24" ht="13.2" x14ac:dyDescent="0.25">
      <c r="A1438" s="59" t="s">
        <v>1834</v>
      </c>
      <c r="B1438" s="59" t="s">
        <v>3508</v>
      </c>
      <c r="C1438" s="59" t="s">
        <v>3509</v>
      </c>
      <c r="D1438" s="59" t="s">
        <v>133</v>
      </c>
      <c r="E1438" s="59">
        <v>0</v>
      </c>
      <c r="F1438" s="59">
        <v>0</v>
      </c>
      <c r="G1438" s="59">
        <v>0</v>
      </c>
      <c r="H1438" s="59">
        <v>0</v>
      </c>
      <c r="I1438" s="59">
        <v>0</v>
      </c>
      <c r="J1438" s="59">
        <v>0</v>
      </c>
      <c r="K1438" s="59">
        <v>0</v>
      </c>
      <c r="L1438" s="59">
        <v>0</v>
      </c>
      <c r="M1438" s="59">
        <v>0</v>
      </c>
      <c r="N1438" s="59">
        <v>0</v>
      </c>
      <c r="O1438" s="59">
        <v>0</v>
      </c>
      <c r="P1438" s="59">
        <v>0</v>
      </c>
      <c r="Q1438" s="59">
        <v>0</v>
      </c>
      <c r="R1438" s="59">
        <v>0</v>
      </c>
      <c r="S1438" s="90"/>
      <c r="T1438" s="90"/>
      <c r="U1438" s="91"/>
      <c r="V1438" s="90"/>
      <c r="W1438" s="90"/>
      <c r="X1438" s="90"/>
    </row>
    <row r="1439" spans="1:24" ht="13.2" x14ac:dyDescent="0.25">
      <c r="A1439" s="59" t="s">
        <v>1835</v>
      </c>
      <c r="B1439" s="59" t="s">
        <v>3508</v>
      </c>
      <c r="C1439" s="59" t="s">
        <v>3510</v>
      </c>
      <c r="D1439" s="59" t="s">
        <v>133</v>
      </c>
      <c r="E1439" s="59">
        <v>2</v>
      </c>
      <c r="F1439" s="59">
        <v>2</v>
      </c>
      <c r="G1439" s="59">
        <v>2</v>
      </c>
      <c r="H1439" s="59">
        <v>2</v>
      </c>
      <c r="I1439" s="59">
        <v>2</v>
      </c>
      <c r="J1439" s="59">
        <v>2</v>
      </c>
      <c r="K1439" s="59">
        <v>2</v>
      </c>
      <c r="L1439" s="59">
        <v>2</v>
      </c>
      <c r="M1439" s="59">
        <v>2</v>
      </c>
      <c r="N1439" s="59">
        <v>2</v>
      </c>
      <c r="O1439" s="59">
        <v>2</v>
      </c>
      <c r="P1439" s="59">
        <v>2</v>
      </c>
      <c r="Q1439" s="59">
        <v>2</v>
      </c>
      <c r="R1439" s="59">
        <v>2245</v>
      </c>
      <c r="S1439" s="90"/>
      <c r="T1439" s="90"/>
      <c r="U1439" s="91"/>
      <c r="V1439" s="90"/>
      <c r="W1439" s="90"/>
      <c r="X1439" s="90"/>
    </row>
    <row r="1440" spans="1:24" ht="13.2" x14ac:dyDescent="0.25">
      <c r="A1440" s="59" t="s">
        <v>1836</v>
      </c>
      <c r="B1440" s="59" t="s">
        <v>3511</v>
      </c>
      <c r="C1440" s="59" t="s">
        <v>3512</v>
      </c>
      <c r="D1440" s="59" t="s">
        <v>133</v>
      </c>
      <c r="E1440" s="59">
        <v>165</v>
      </c>
      <c r="F1440" s="59">
        <v>234</v>
      </c>
      <c r="G1440" s="59">
        <v>234</v>
      </c>
      <c r="H1440" s="59">
        <v>234</v>
      </c>
      <c r="I1440" s="59">
        <v>233</v>
      </c>
      <c r="J1440" s="59">
        <v>233</v>
      </c>
      <c r="K1440" s="59">
        <v>233</v>
      </c>
      <c r="L1440" s="59">
        <v>233</v>
      </c>
      <c r="M1440" s="59">
        <v>233</v>
      </c>
      <c r="N1440" s="59">
        <v>233</v>
      </c>
      <c r="O1440" s="59">
        <v>233</v>
      </c>
      <c r="P1440" s="59">
        <v>233</v>
      </c>
      <c r="Q1440" s="59">
        <v>233</v>
      </c>
      <c r="R1440" s="59">
        <v>230066</v>
      </c>
      <c r="S1440" s="90"/>
      <c r="T1440" s="90"/>
      <c r="U1440" s="91"/>
      <c r="V1440" s="90"/>
      <c r="W1440" s="90"/>
      <c r="X1440" s="90"/>
    </row>
    <row r="1441" spans="1:24" ht="13.2" x14ac:dyDescent="0.25">
      <c r="A1441" s="59" t="s">
        <v>1837</v>
      </c>
      <c r="B1441" s="59" t="s">
        <v>3511</v>
      </c>
      <c r="C1441" s="59" t="s">
        <v>3513</v>
      </c>
      <c r="D1441" s="59" t="s">
        <v>133</v>
      </c>
      <c r="E1441" s="59">
        <v>0</v>
      </c>
      <c r="F1441" s="59">
        <v>0</v>
      </c>
      <c r="G1441" s="59">
        <v>0</v>
      </c>
      <c r="H1441" s="59">
        <v>0</v>
      </c>
      <c r="I1441" s="59">
        <v>0</v>
      </c>
      <c r="J1441" s="59">
        <v>0</v>
      </c>
      <c r="K1441" s="59">
        <v>0</v>
      </c>
      <c r="L1441" s="59">
        <v>0</v>
      </c>
      <c r="M1441" s="59">
        <v>0</v>
      </c>
      <c r="N1441" s="59">
        <v>0</v>
      </c>
      <c r="O1441" s="59">
        <v>0</v>
      </c>
      <c r="P1441" s="59">
        <v>0</v>
      </c>
      <c r="Q1441" s="59">
        <v>0</v>
      </c>
      <c r="R1441" s="59">
        <v>0</v>
      </c>
      <c r="S1441" s="90"/>
      <c r="T1441" s="90"/>
      <c r="U1441" s="91"/>
      <c r="V1441" s="90"/>
      <c r="W1441" s="90"/>
      <c r="X1441" s="90"/>
    </row>
    <row r="1442" spans="1:24" ht="13.2" x14ac:dyDescent="0.25">
      <c r="A1442" s="59" t="s">
        <v>1838</v>
      </c>
      <c r="B1442" s="59" t="s">
        <v>3514</v>
      </c>
      <c r="C1442" s="59" t="s">
        <v>3515</v>
      </c>
      <c r="D1442" s="59" t="s">
        <v>133</v>
      </c>
      <c r="E1442" s="59">
        <v>12049</v>
      </c>
      <c r="F1442" s="59">
        <v>12096</v>
      </c>
      <c r="G1442" s="59">
        <v>12096</v>
      </c>
      <c r="H1442" s="59">
        <v>12096</v>
      </c>
      <c r="I1442" s="59">
        <v>12096</v>
      </c>
      <c r="J1442" s="59">
        <v>12096</v>
      </c>
      <c r="K1442" s="59">
        <v>12096</v>
      </c>
      <c r="L1442" s="59">
        <v>12096</v>
      </c>
      <c r="M1442" s="59">
        <v>12096</v>
      </c>
      <c r="N1442" s="59">
        <v>12096</v>
      </c>
      <c r="O1442" s="59">
        <v>13510</v>
      </c>
      <c r="P1442" s="59">
        <v>13536</v>
      </c>
      <c r="Q1442" s="59">
        <v>13538</v>
      </c>
      <c r="R1442" s="59">
        <v>12391737</v>
      </c>
      <c r="S1442" s="90"/>
      <c r="T1442" s="90"/>
      <c r="U1442" s="91"/>
      <c r="V1442" s="90"/>
      <c r="W1442" s="90"/>
      <c r="X1442" s="90"/>
    </row>
    <row r="1443" spans="1:24" ht="13.2" x14ac:dyDescent="0.25">
      <c r="A1443" s="59" t="s">
        <v>1839</v>
      </c>
      <c r="B1443" s="59" t="s">
        <v>3514</v>
      </c>
      <c r="C1443" s="59" t="s">
        <v>3516</v>
      </c>
      <c r="D1443" s="59" t="s">
        <v>133</v>
      </c>
      <c r="E1443" s="59">
        <v>0</v>
      </c>
      <c r="F1443" s="59">
        <v>0</v>
      </c>
      <c r="G1443" s="59">
        <v>0</v>
      </c>
      <c r="H1443" s="59">
        <v>0</v>
      </c>
      <c r="I1443" s="59">
        <v>0</v>
      </c>
      <c r="J1443" s="59">
        <v>0</v>
      </c>
      <c r="K1443" s="59">
        <v>0</v>
      </c>
      <c r="L1443" s="59">
        <v>0</v>
      </c>
      <c r="M1443" s="59">
        <v>0</v>
      </c>
      <c r="N1443" s="59">
        <v>0</v>
      </c>
      <c r="O1443" s="59">
        <v>0</v>
      </c>
      <c r="P1443" s="59">
        <v>0</v>
      </c>
      <c r="Q1443" s="59">
        <v>0</v>
      </c>
      <c r="R1443" s="59">
        <v>0</v>
      </c>
      <c r="S1443" s="90"/>
      <c r="T1443" s="90"/>
      <c r="U1443" s="91"/>
      <c r="V1443" s="90"/>
      <c r="W1443" s="90"/>
      <c r="X1443" s="90"/>
    </row>
    <row r="1444" spans="1:24" ht="13.2" x14ac:dyDescent="0.25">
      <c r="A1444" s="59" t="s">
        <v>1840</v>
      </c>
      <c r="B1444" s="59" t="s">
        <v>3517</v>
      </c>
      <c r="C1444" s="59" t="s">
        <v>3518</v>
      </c>
      <c r="D1444" s="59" t="s">
        <v>133</v>
      </c>
      <c r="E1444" s="59">
        <v>1758</v>
      </c>
      <c r="F1444" s="59">
        <v>1758</v>
      </c>
      <c r="G1444" s="59">
        <v>1758</v>
      </c>
      <c r="H1444" s="59">
        <v>1758</v>
      </c>
      <c r="I1444" s="59">
        <v>1758</v>
      </c>
      <c r="J1444" s="59">
        <v>1758</v>
      </c>
      <c r="K1444" s="59">
        <v>1758</v>
      </c>
      <c r="L1444" s="59">
        <v>1758</v>
      </c>
      <c r="M1444" s="59">
        <v>1758</v>
      </c>
      <c r="N1444" s="59">
        <v>1758</v>
      </c>
      <c r="O1444" s="59">
        <v>1758</v>
      </c>
      <c r="P1444" s="59">
        <v>1758</v>
      </c>
      <c r="Q1444" s="59">
        <v>1758</v>
      </c>
      <c r="R1444" s="59">
        <v>1757701</v>
      </c>
      <c r="S1444" s="90"/>
      <c r="T1444" s="90"/>
      <c r="U1444" s="91"/>
      <c r="V1444" s="90"/>
      <c r="W1444" s="90"/>
      <c r="X1444" s="90"/>
    </row>
    <row r="1445" spans="1:24" ht="13.2" x14ac:dyDescent="0.25">
      <c r="A1445" s="59" t="s">
        <v>1841</v>
      </c>
      <c r="B1445" s="59" t="s">
        <v>3517</v>
      </c>
      <c r="C1445" s="59" t="s">
        <v>3519</v>
      </c>
      <c r="D1445" s="59" t="s">
        <v>133</v>
      </c>
      <c r="E1445" s="59">
        <v>0</v>
      </c>
      <c r="F1445" s="59">
        <v>0</v>
      </c>
      <c r="G1445" s="59">
        <v>0</v>
      </c>
      <c r="H1445" s="59">
        <v>0</v>
      </c>
      <c r="I1445" s="59">
        <v>0</v>
      </c>
      <c r="J1445" s="59">
        <v>0</v>
      </c>
      <c r="K1445" s="59">
        <v>0</v>
      </c>
      <c r="L1445" s="59">
        <v>0</v>
      </c>
      <c r="M1445" s="59">
        <v>0</v>
      </c>
      <c r="N1445" s="59">
        <v>0</v>
      </c>
      <c r="O1445" s="59">
        <v>0</v>
      </c>
      <c r="P1445" s="59">
        <v>0</v>
      </c>
      <c r="Q1445" s="59">
        <v>0</v>
      </c>
      <c r="R1445" s="59">
        <v>0</v>
      </c>
      <c r="S1445" s="90"/>
      <c r="T1445" s="90"/>
      <c r="U1445" s="91"/>
      <c r="V1445" s="90"/>
      <c r="W1445" s="90"/>
      <c r="X1445" s="90"/>
    </row>
    <row r="1446" spans="1:24" ht="13.2" x14ac:dyDescent="0.25">
      <c r="A1446" s="59" t="s">
        <v>1842</v>
      </c>
      <c r="B1446" s="59" t="s">
        <v>3520</v>
      </c>
      <c r="C1446" s="59" t="s">
        <v>3521</v>
      </c>
      <c r="D1446" s="59" t="s">
        <v>133</v>
      </c>
      <c r="E1446" s="59">
        <v>4185</v>
      </c>
      <c r="F1446" s="59">
        <v>4185</v>
      </c>
      <c r="G1446" s="59">
        <v>4185</v>
      </c>
      <c r="H1446" s="59">
        <v>4185</v>
      </c>
      <c r="I1446" s="59">
        <v>4185</v>
      </c>
      <c r="J1446" s="59">
        <v>4185</v>
      </c>
      <c r="K1446" s="59">
        <v>4185</v>
      </c>
      <c r="L1446" s="59">
        <v>4185</v>
      </c>
      <c r="M1446" s="59">
        <v>4185</v>
      </c>
      <c r="N1446" s="59">
        <v>4185</v>
      </c>
      <c r="O1446" s="59">
        <v>4185</v>
      </c>
      <c r="P1446" s="59">
        <v>4185</v>
      </c>
      <c r="Q1446" s="59">
        <v>4185</v>
      </c>
      <c r="R1446" s="59">
        <v>4185431</v>
      </c>
      <c r="S1446" s="90"/>
      <c r="T1446" s="90"/>
      <c r="U1446" s="91"/>
      <c r="V1446" s="90"/>
      <c r="W1446" s="90"/>
      <c r="X1446" s="90"/>
    </row>
    <row r="1447" spans="1:24" ht="13.2" x14ac:dyDescent="0.25">
      <c r="A1447" s="59" t="s">
        <v>1843</v>
      </c>
      <c r="B1447" s="59" t="s">
        <v>3520</v>
      </c>
      <c r="C1447" s="59" t="s">
        <v>3522</v>
      </c>
      <c r="D1447" s="59" t="s">
        <v>133</v>
      </c>
      <c r="E1447" s="59">
        <v>0</v>
      </c>
      <c r="F1447" s="59">
        <v>0</v>
      </c>
      <c r="G1447" s="59">
        <v>0</v>
      </c>
      <c r="H1447" s="59">
        <v>0</v>
      </c>
      <c r="I1447" s="59">
        <v>0</v>
      </c>
      <c r="J1447" s="59">
        <v>0</v>
      </c>
      <c r="K1447" s="59">
        <v>0</v>
      </c>
      <c r="L1447" s="59">
        <v>0</v>
      </c>
      <c r="M1447" s="59">
        <v>0</v>
      </c>
      <c r="N1447" s="59">
        <v>0</v>
      </c>
      <c r="O1447" s="59">
        <v>0</v>
      </c>
      <c r="P1447" s="59">
        <v>0</v>
      </c>
      <c r="Q1447" s="59">
        <v>0</v>
      </c>
      <c r="R1447" s="59">
        <v>0</v>
      </c>
      <c r="S1447" s="90"/>
      <c r="T1447" s="90"/>
      <c r="U1447" s="91"/>
      <c r="V1447" s="90"/>
      <c r="W1447" s="90"/>
      <c r="X1447" s="90"/>
    </row>
    <row r="1448" spans="1:24" ht="13.2" x14ac:dyDescent="0.25">
      <c r="A1448" s="59" t="s">
        <v>1844</v>
      </c>
      <c r="B1448" s="59" t="s">
        <v>3523</v>
      </c>
      <c r="C1448" s="59" t="s">
        <v>3524</v>
      </c>
      <c r="D1448" s="59" t="s">
        <v>133</v>
      </c>
      <c r="E1448" s="59">
        <v>3152</v>
      </c>
      <c r="F1448" s="59">
        <v>3154</v>
      </c>
      <c r="G1448" s="59">
        <v>3154</v>
      </c>
      <c r="H1448" s="59">
        <v>3154</v>
      </c>
      <c r="I1448" s="59">
        <v>3154</v>
      </c>
      <c r="J1448" s="59">
        <v>3154</v>
      </c>
      <c r="K1448" s="59">
        <v>3154</v>
      </c>
      <c r="L1448" s="59">
        <v>3154</v>
      </c>
      <c r="M1448" s="59">
        <v>3154</v>
      </c>
      <c r="N1448" s="59">
        <v>3154</v>
      </c>
      <c r="O1448" s="59">
        <v>3154</v>
      </c>
      <c r="P1448" s="59">
        <v>3154</v>
      </c>
      <c r="Q1448" s="59">
        <v>3154</v>
      </c>
      <c r="R1448" s="59">
        <v>3153485</v>
      </c>
      <c r="S1448" s="90"/>
      <c r="T1448" s="90"/>
      <c r="U1448" s="91"/>
      <c r="V1448" s="90"/>
      <c r="W1448" s="90"/>
      <c r="X1448" s="90"/>
    </row>
    <row r="1449" spans="1:24" ht="13.2" x14ac:dyDescent="0.25">
      <c r="A1449" s="59" t="s">
        <v>1845</v>
      </c>
      <c r="B1449" s="59" t="s">
        <v>3523</v>
      </c>
      <c r="C1449" s="59" t="s">
        <v>3525</v>
      </c>
      <c r="D1449" s="59" t="s">
        <v>133</v>
      </c>
      <c r="E1449" s="59">
        <v>0</v>
      </c>
      <c r="F1449" s="59">
        <v>0</v>
      </c>
      <c r="G1449" s="59">
        <v>0</v>
      </c>
      <c r="H1449" s="59">
        <v>0</v>
      </c>
      <c r="I1449" s="59">
        <v>0</v>
      </c>
      <c r="J1449" s="59">
        <v>0</v>
      </c>
      <c r="K1449" s="59">
        <v>0</v>
      </c>
      <c r="L1449" s="59">
        <v>0</v>
      </c>
      <c r="M1449" s="59">
        <v>0</v>
      </c>
      <c r="N1449" s="59">
        <v>0</v>
      </c>
      <c r="O1449" s="59">
        <v>0</v>
      </c>
      <c r="P1449" s="59">
        <v>0</v>
      </c>
      <c r="Q1449" s="59">
        <v>0</v>
      </c>
      <c r="R1449" s="59">
        <v>0</v>
      </c>
      <c r="S1449" s="90"/>
      <c r="T1449" s="90"/>
      <c r="U1449" s="91"/>
      <c r="V1449" s="90"/>
      <c r="W1449" s="90"/>
      <c r="X1449" s="90"/>
    </row>
    <row r="1450" spans="1:24" ht="13.2" x14ac:dyDescent="0.25">
      <c r="A1450" s="59" t="s">
        <v>1846</v>
      </c>
      <c r="B1450" s="59" t="s">
        <v>3526</v>
      </c>
      <c r="C1450" s="59" t="s">
        <v>3527</v>
      </c>
      <c r="D1450" s="59" t="s">
        <v>133</v>
      </c>
      <c r="E1450" s="59">
        <v>18353</v>
      </c>
      <c r="F1450" s="59">
        <v>18799</v>
      </c>
      <c r="G1450" s="59">
        <v>18802</v>
      </c>
      <c r="H1450" s="59">
        <v>18826</v>
      </c>
      <c r="I1450" s="59">
        <v>18837</v>
      </c>
      <c r="J1450" s="59">
        <v>18823</v>
      </c>
      <c r="K1450" s="59">
        <v>18823</v>
      </c>
      <c r="L1450" s="59">
        <v>18823</v>
      </c>
      <c r="M1450" s="59">
        <v>18823</v>
      </c>
      <c r="N1450" s="59">
        <v>18823</v>
      </c>
      <c r="O1450" s="59">
        <v>18903</v>
      </c>
      <c r="P1450" s="59">
        <v>18903</v>
      </c>
      <c r="Q1450" s="59">
        <v>19047</v>
      </c>
      <c r="R1450" s="59">
        <v>18823830</v>
      </c>
      <c r="S1450" s="90"/>
      <c r="T1450" s="90"/>
      <c r="U1450" s="91"/>
      <c r="V1450" s="90"/>
      <c r="W1450" s="90"/>
      <c r="X1450" s="90"/>
    </row>
    <row r="1451" spans="1:24" ht="13.2" x14ac:dyDescent="0.25">
      <c r="A1451" s="59" t="s">
        <v>1847</v>
      </c>
      <c r="B1451" s="59" t="s">
        <v>3526</v>
      </c>
      <c r="C1451" s="59" t="s">
        <v>3528</v>
      </c>
      <c r="D1451" s="59" t="s">
        <v>133</v>
      </c>
      <c r="E1451" s="59">
        <v>0</v>
      </c>
      <c r="F1451" s="59">
        <v>0</v>
      </c>
      <c r="G1451" s="59">
        <v>0</v>
      </c>
      <c r="H1451" s="59">
        <v>0</v>
      </c>
      <c r="I1451" s="59">
        <v>0</v>
      </c>
      <c r="J1451" s="59">
        <v>0</v>
      </c>
      <c r="K1451" s="59">
        <v>0</v>
      </c>
      <c r="L1451" s="59">
        <v>0</v>
      </c>
      <c r="M1451" s="59">
        <v>0</v>
      </c>
      <c r="N1451" s="59">
        <v>0</v>
      </c>
      <c r="O1451" s="59">
        <v>0</v>
      </c>
      <c r="P1451" s="59">
        <v>0</v>
      </c>
      <c r="Q1451" s="59">
        <v>0</v>
      </c>
      <c r="R1451" s="59">
        <v>0</v>
      </c>
      <c r="S1451" s="90"/>
      <c r="T1451" s="90"/>
      <c r="U1451" s="91"/>
      <c r="V1451" s="90"/>
      <c r="W1451" s="90"/>
      <c r="X1451" s="90"/>
    </row>
    <row r="1452" spans="1:24" ht="13.2" x14ac:dyDescent="0.25">
      <c r="A1452" s="59" t="s">
        <v>1848</v>
      </c>
      <c r="B1452" s="59" t="s">
        <v>3529</v>
      </c>
      <c r="C1452" s="59" t="s">
        <v>3530</v>
      </c>
      <c r="D1452" s="59" t="s">
        <v>133</v>
      </c>
      <c r="E1452" s="59">
        <v>571</v>
      </c>
      <c r="F1452" s="59">
        <v>571</v>
      </c>
      <c r="G1452" s="59">
        <v>571</v>
      </c>
      <c r="H1452" s="59">
        <v>571</v>
      </c>
      <c r="I1452" s="59">
        <v>571</v>
      </c>
      <c r="J1452" s="59">
        <v>571</v>
      </c>
      <c r="K1452" s="59">
        <v>571</v>
      </c>
      <c r="L1452" s="59">
        <v>571</v>
      </c>
      <c r="M1452" s="59">
        <v>571</v>
      </c>
      <c r="N1452" s="59">
        <v>571</v>
      </c>
      <c r="O1452" s="59">
        <v>571</v>
      </c>
      <c r="P1452" s="59">
        <v>571</v>
      </c>
      <c r="Q1452" s="59">
        <v>571</v>
      </c>
      <c r="R1452" s="59">
        <v>570995</v>
      </c>
      <c r="S1452" s="90"/>
      <c r="T1452" s="90"/>
      <c r="U1452" s="91"/>
      <c r="V1452" s="90"/>
      <c r="W1452" s="90"/>
      <c r="X1452" s="90"/>
    </row>
    <row r="1453" spans="1:24" ht="13.2" x14ac:dyDescent="0.25">
      <c r="A1453" s="59" t="s">
        <v>1849</v>
      </c>
      <c r="B1453" s="59" t="s">
        <v>3529</v>
      </c>
      <c r="C1453" s="59" t="s">
        <v>3531</v>
      </c>
      <c r="D1453" s="59" t="s">
        <v>133</v>
      </c>
      <c r="E1453" s="59">
        <v>0</v>
      </c>
      <c r="F1453" s="59">
        <v>0</v>
      </c>
      <c r="G1453" s="59">
        <v>0</v>
      </c>
      <c r="H1453" s="59">
        <v>0</v>
      </c>
      <c r="I1453" s="59">
        <v>0</v>
      </c>
      <c r="J1453" s="59">
        <v>0</v>
      </c>
      <c r="K1453" s="59">
        <v>0</v>
      </c>
      <c r="L1453" s="59">
        <v>0</v>
      </c>
      <c r="M1453" s="59">
        <v>0</v>
      </c>
      <c r="N1453" s="59">
        <v>0</v>
      </c>
      <c r="O1453" s="59">
        <v>0</v>
      </c>
      <c r="P1453" s="59">
        <v>0</v>
      </c>
      <c r="Q1453" s="59">
        <v>0</v>
      </c>
      <c r="R1453" s="59">
        <v>0</v>
      </c>
      <c r="S1453" s="90"/>
      <c r="T1453" s="90"/>
      <c r="U1453" s="91"/>
      <c r="V1453" s="90"/>
      <c r="W1453" s="90"/>
      <c r="X1453" s="90"/>
    </row>
    <row r="1454" spans="1:24" ht="13.2" x14ac:dyDescent="0.25">
      <c r="A1454" s="59" t="s">
        <v>1850</v>
      </c>
      <c r="B1454" s="59" t="s">
        <v>3532</v>
      </c>
      <c r="C1454" s="59" t="s">
        <v>3533</v>
      </c>
      <c r="D1454" s="59" t="s">
        <v>133</v>
      </c>
      <c r="E1454" s="59">
        <v>2663</v>
      </c>
      <c r="F1454" s="59">
        <v>2680</v>
      </c>
      <c r="G1454" s="59">
        <v>2680</v>
      </c>
      <c r="H1454" s="59">
        <v>2680</v>
      </c>
      <c r="I1454" s="59">
        <v>2680</v>
      </c>
      <c r="J1454" s="59">
        <v>2680</v>
      </c>
      <c r="K1454" s="59">
        <v>2680</v>
      </c>
      <c r="L1454" s="59">
        <v>2680</v>
      </c>
      <c r="M1454" s="59">
        <v>2680</v>
      </c>
      <c r="N1454" s="59">
        <v>2680</v>
      </c>
      <c r="O1454" s="59">
        <v>2813</v>
      </c>
      <c r="P1454" s="59">
        <v>2816</v>
      </c>
      <c r="Q1454" s="59">
        <v>2825</v>
      </c>
      <c r="R1454" s="59">
        <v>2707803</v>
      </c>
      <c r="S1454" s="90"/>
      <c r="T1454" s="90"/>
      <c r="U1454" s="91"/>
      <c r="V1454" s="90"/>
      <c r="W1454" s="90"/>
      <c r="X1454" s="90"/>
    </row>
    <row r="1455" spans="1:24" ht="13.2" x14ac:dyDescent="0.25">
      <c r="A1455" s="59" t="s">
        <v>1851</v>
      </c>
      <c r="B1455" s="59" t="s">
        <v>3532</v>
      </c>
      <c r="C1455" s="59" t="s">
        <v>3534</v>
      </c>
      <c r="D1455" s="59" t="s">
        <v>133</v>
      </c>
      <c r="E1455" s="59">
        <v>0</v>
      </c>
      <c r="F1455" s="59">
        <v>0</v>
      </c>
      <c r="G1455" s="59">
        <v>0</v>
      </c>
      <c r="H1455" s="59">
        <v>0</v>
      </c>
      <c r="I1455" s="59">
        <v>0</v>
      </c>
      <c r="J1455" s="59">
        <v>0</v>
      </c>
      <c r="K1455" s="59">
        <v>0</v>
      </c>
      <c r="L1455" s="59">
        <v>0</v>
      </c>
      <c r="M1455" s="59">
        <v>0</v>
      </c>
      <c r="N1455" s="59">
        <v>0</v>
      </c>
      <c r="O1455" s="59">
        <v>0</v>
      </c>
      <c r="P1455" s="59">
        <v>0</v>
      </c>
      <c r="Q1455" s="59">
        <v>0</v>
      </c>
      <c r="R1455" s="59">
        <v>0</v>
      </c>
      <c r="S1455" s="90"/>
      <c r="T1455" s="90"/>
      <c r="U1455" s="91"/>
      <c r="V1455" s="90"/>
      <c r="W1455" s="90"/>
      <c r="X1455" s="90"/>
    </row>
    <row r="1456" spans="1:24" ht="13.2" x14ac:dyDescent="0.25">
      <c r="A1456" s="59" t="s">
        <v>1852</v>
      </c>
      <c r="B1456" s="59" t="s">
        <v>3535</v>
      </c>
      <c r="C1456" s="59" t="s">
        <v>3536</v>
      </c>
      <c r="D1456" s="59" t="s">
        <v>133</v>
      </c>
      <c r="E1456" s="59">
        <v>406</v>
      </c>
      <c r="F1456" s="59">
        <v>406</v>
      </c>
      <c r="G1456" s="59">
        <v>406</v>
      </c>
      <c r="H1456" s="59">
        <v>406</v>
      </c>
      <c r="I1456" s="59">
        <v>406</v>
      </c>
      <c r="J1456" s="59">
        <v>406</v>
      </c>
      <c r="K1456" s="59">
        <v>416</v>
      </c>
      <c r="L1456" s="59">
        <v>416</v>
      </c>
      <c r="M1456" s="59">
        <v>416</v>
      </c>
      <c r="N1456" s="59">
        <v>388</v>
      </c>
      <c r="O1456" s="59">
        <v>422</v>
      </c>
      <c r="P1456" s="59">
        <v>422</v>
      </c>
      <c r="Q1456" s="59">
        <v>422</v>
      </c>
      <c r="R1456" s="59">
        <v>410309</v>
      </c>
      <c r="S1456" s="90"/>
      <c r="T1456" s="90"/>
      <c r="U1456" s="91"/>
      <c r="V1456" s="90"/>
      <c r="W1456" s="90"/>
      <c r="X1456" s="90"/>
    </row>
    <row r="1457" spans="1:24" ht="13.2" x14ac:dyDescent="0.25">
      <c r="A1457" s="59" t="s">
        <v>1853</v>
      </c>
      <c r="B1457" s="59" t="s">
        <v>3535</v>
      </c>
      <c r="C1457" s="59" t="s">
        <v>3537</v>
      </c>
      <c r="D1457" s="59" t="s">
        <v>133</v>
      </c>
      <c r="E1457" s="59">
        <v>0</v>
      </c>
      <c r="F1457" s="59">
        <v>0</v>
      </c>
      <c r="G1457" s="59">
        <v>0</v>
      </c>
      <c r="H1457" s="59">
        <v>0</v>
      </c>
      <c r="I1457" s="59">
        <v>0</v>
      </c>
      <c r="J1457" s="59">
        <v>0</v>
      </c>
      <c r="K1457" s="59">
        <v>0</v>
      </c>
      <c r="L1457" s="59">
        <v>0</v>
      </c>
      <c r="M1457" s="59">
        <v>0</v>
      </c>
      <c r="N1457" s="59">
        <v>0</v>
      </c>
      <c r="O1457" s="59">
        <v>0</v>
      </c>
      <c r="P1457" s="59">
        <v>0</v>
      </c>
      <c r="Q1457" s="59">
        <v>0</v>
      </c>
      <c r="R1457" s="59">
        <v>0</v>
      </c>
      <c r="S1457" s="90"/>
      <c r="T1457" s="90"/>
      <c r="U1457" s="91"/>
      <c r="V1457" s="90"/>
      <c r="W1457" s="90"/>
      <c r="X1457" s="90"/>
    </row>
    <row r="1458" spans="1:24" ht="13.2" x14ac:dyDescent="0.25">
      <c r="A1458" s="59" t="s">
        <v>1854</v>
      </c>
      <c r="B1458" s="59" t="s">
        <v>3538</v>
      </c>
      <c r="C1458" s="59" t="s">
        <v>3539</v>
      </c>
      <c r="D1458" s="59" t="s">
        <v>134</v>
      </c>
      <c r="E1458" s="59">
        <v>1705</v>
      </c>
      <c r="F1458" s="59">
        <v>1705</v>
      </c>
      <c r="G1458" s="59">
        <v>1705</v>
      </c>
      <c r="H1458" s="59">
        <v>1705</v>
      </c>
      <c r="I1458" s="59">
        <v>1705</v>
      </c>
      <c r="J1458" s="59">
        <v>1705</v>
      </c>
      <c r="K1458" s="59">
        <v>1705</v>
      </c>
      <c r="L1458" s="59">
        <v>1705</v>
      </c>
      <c r="M1458" s="59">
        <v>1705</v>
      </c>
      <c r="N1458" s="59">
        <v>1705</v>
      </c>
      <c r="O1458" s="59">
        <v>1705</v>
      </c>
      <c r="P1458" s="59">
        <v>1705</v>
      </c>
      <c r="Q1458" s="59">
        <v>1705</v>
      </c>
      <c r="R1458" s="59">
        <v>1704569</v>
      </c>
      <c r="S1458" s="90"/>
      <c r="T1458" s="90"/>
      <c r="U1458" s="91"/>
      <c r="V1458" s="90"/>
      <c r="W1458" s="90"/>
      <c r="X1458" s="90"/>
    </row>
    <row r="1459" spans="1:24" ht="13.2" x14ac:dyDescent="0.25">
      <c r="A1459" s="59" t="s">
        <v>1855</v>
      </c>
      <c r="B1459" s="59" t="s">
        <v>3540</v>
      </c>
      <c r="C1459" s="59" t="s">
        <v>3541</v>
      </c>
      <c r="D1459" s="59" t="s">
        <v>134</v>
      </c>
      <c r="E1459" s="59">
        <v>0</v>
      </c>
      <c r="F1459" s="59">
        <v>0</v>
      </c>
      <c r="G1459" s="59">
        <v>0</v>
      </c>
      <c r="H1459" s="59">
        <v>0</v>
      </c>
      <c r="I1459" s="59">
        <v>0</v>
      </c>
      <c r="J1459" s="59">
        <v>0</v>
      </c>
      <c r="K1459" s="59">
        <v>0</v>
      </c>
      <c r="L1459" s="59">
        <v>0</v>
      </c>
      <c r="M1459" s="59">
        <v>0</v>
      </c>
      <c r="N1459" s="59">
        <v>0</v>
      </c>
      <c r="O1459" s="59">
        <v>0</v>
      </c>
      <c r="P1459" s="59">
        <v>0</v>
      </c>
      <c r="Q1459" s="59">
        <v>0</v>
      </c>
      <c r="R1459" s="59">
        <v>0</v>
      </c>
      <c r="S1459" s="90"/>
      <c r="T1459" s="90"/>
      <c r="U1459" s="91"/>
      <c r="V1459" s="90"/>
      <c r="W1459" s="90"/>
      <c r="X1459" s="90"/>
    </row>
    <row r="1460" spans="1:24" ht="13.2" x14ac:dyDescent="0.25">
      <c r="A1460" s="59" t="s">
        <v>1856</v>
      </c>
      <c r="B1460" s="59" t="s">
        <v>3540</v>
      </c>
      <c r="C1460" s="59" t="s">
        <v>3542</v>
      </c>
      <c r="D1460" s="59" t="s">
        <v>134</v>
      </c>
      <c r="E1460" s="59">
        <v>4156</v>
      </c>
      <c r="F1460" s="59">
        <v>4156</v>
      </c>
      <c r="G1460" s="59">
        <v>4156</v>
      </c>
      <c r="H1460" s="59">
        <v>4156</v>
      </c>
      <c r="I1460" s="59">
        <v>4156</v>
      </c>
      <c r="J1460" s="59">
        <v>4156</v>
      </c>
      <c r="K1460" s="59">
        <v>4156</v>
      </c>
      <c r="L1460" s="59">
        <v>4156</v>
      </c>
      <c r="M1460" s="59">
        <v>4156</v>
      </c>
      <c r="N1460" s="59">
        <v>4156</v>
      </c>
      <c r="O1460" s="59">
        <v>4156</v>
      </c>
      <c r="P1460" s="59">
        <v>4156</v>
      </c>
      <c r="Q1460" s="59">
        <v>4156</v>
      </c>
      <c r="R1460" s="59">
        <v>4155602</v>
      </c>
      <c r="S1460" s="90"/>
      <c r="T1460" s="90"/>
      <c r="U1460" s="91"/>
      <c r="V1460" s="90"/>
      <c r="W1460" s="90"/>
      <c r="X1460" s="90"/>
    </row>
    <row r="1461" spans="1:24" ht="13.2" x14ac:dyDescent="0.25">
      <c r="A1461" s="59" t="s">
        <v>1857</v>
      </c>
      <c r="B1461" s="59" t="s">
        <v>3543</v>
      </c>
      <c r="C1461" s="59" t="s">
        <v>3544</v>
      </c>
      <c r="D1461" s="59" t="s">
        <v>134</v>
      </c>
      <c r="E1461" s="59">
        <v>3683</v>
      </c>
      <c r="F1461" s="59">
        <v>3683</v>
      </c>
      <c r="G1461" s="59">
        <v>3683</v>
      </c>
      <c r="H1461" s="59">
        <v>3683</v>
      </c>
      <c r="I1461" s="59">
        <v>3683</v>
      </c>
      <c r="J1461" s="59">
        <v>3683</v>
      </c>
      <c r="K1461" s="59">
        <v>3683</v>
      </c>
      <c r="L1461" s="59">
        <v>3683</v>
      </c>
      <c r="M1461" s="59">
        <v>3683</v>
      </c>
      <c r="N1461" s="59">
        <v>3683</v>
      </c>
      <c r="O1461" s="59">
        <v>3683</v>
      </c>
      <c r="P1461" s="59">
        <v>3683</v>
      </c>
      <c r="Q1461" s="59">
        <v>3683</v>
      </c>
      <c r="R1461" s="59">
        <v>3683221</v>
      </c>
      <c r="S1461" s="90"/>
      <c r="T1461" s="90"/>
      <c r="U1461" s="91"/>
      <c r="V1461" s="90"/>
      <c r="W1461" s="90"/>
      <c r="X1461" s="90"/>
    </row>
    <row r="1462" spans="1:24" ht="13.2" x14ac:dyDescent="0.25">
      <c r="A1462" s="59" t="s">
        <v>1858</v>
      </c>
      <c r="B1462" s="59" t="s">
        <v>3543</v>
      </c>
      <c r="C1462" s="59" t="s">
        <v>3545</v>
      </c>
      <c r="D1462" s="59" t="s">
        <v>134</v>
      </c>
      <c r="E1462" s="59">
        <v>0</v>
      </c>
      <c r="F1462" s="59">
        <v>0</v>
      </c>
      <c r="G1462" s="59">
        <v>0</v>
      </c>
      <c r="H1462" s="59">
        <v>0</v>
      </c>
      <c r="I1462" s="59">
        <v>0</v>
      </c>
      <c r="J1462" s="59">
        <v>0</v>
      </c>
      <c r="K1462" s="59">
        <v>0</v>
      </c>
      <c r="L1462" s="59">
        <v>0</v>
      </c>
      <c r="M1462" s="59">
        <v>0</v>
      </c>
      <c r="N1462" s="59">
        <v>0</v>
      </c>
      <c r="O1462" s="59">
        <v>0</v>
      </c>
      <c r="P1462" s="59">
        <v>0</v>
      </c>
      <c r="Q1462" s="59">
        <v>0</v>
      </c>
      <c r="R1462" s="59">
        <v>0</v>
      </c>
      <c r="S1462" s="90"/>
      <c r="T1462" s="90"/>
      <c r="U1462" s="91"/>
      <c r="V1462" s="90"/>
      <c r="W1462" s="90"/>
      <c r="X1462" s="90"/>
    </row>
    <row r="1463" spans="1:24" ht="13.2" x14ac:dyDescent="0.25">
      <c r="A1463" s="59" t="s">
        <v>1859</v>
      </c>
      <c r="B1463" s="59" t="s">
        <v>3546</v>
      </c>
      <c r="C1463" s="59" t="s">
        <v>3547</v>
      </c>
      <c r="D1463" s="59" t="s">
        <v>134</v>
      </c>
      <c r="E1463" s="59">
        <v>3984</v>
      </c>
      <c r="F1463" s="59">
        <v>3984</v>
      </c>
      <c r="G1463" s="59">
        <v>3984</v>
      </c>
      <c r="H1463" s="59">
        <v>3984</v>
      </c>
      <c r="I1463" s="59">
        <v>3984</v>
      </c>
      <c r="J1463" s="59">
        <v>3984</v>
      </c>
      <c r="K1463" s="59">
        <v>3984</v>
      </c>
      <c r="L1463" s="59">
        <v>3984</v>
      </c>
      <c r="M1463" s="59">
        <v>3984</v>
      </c>
      <c r="N1463" s="59">
        <v>3984</v>
      </c>
      <c r="O1463" s="59">
        <v>3984</v>
      </c>
      <c r="P1463" s="59">
        <v>3984</v>
      </c>
      <c r="Q1463" s="59">
        <v>3984</v>
      </c>
      <c r="R1463" s="59">
        <v>3984039</v>
      </c>
      <c r="S1463" s="90"/>
      <c r="T1463" s="90"/>
      <c r="U1463" s="91"/>
      <c r="V1463" s="90"/>
      <c r="W1463" s="90"/>
      <c r="X1463" s="90"/>
    </row>
    <row r="1464" spans="1:24" ht="13.2" x14ac:dyDescent="0.25">
      <c r="A1464" s="59" t="s">
        <v>1860</v>
      </c>
      <c r="B1464" s="59" t="s">
        <v>3546</v>
      </c>
      <c r="C1464" s="59" t="s">
        <v>3548</v>
      </c>
      <c r="D1464" s="59" t="s">
        <v>134</v>
      </c>
      <c r="E1464" s="59">
        <v>0</v>
      </c>
      <c r="F1464" s="59">
        <v>0</v>
      </c>
      <c r="G1464" s="59">
        <v>0</v>
      </c>
      <c r="H1464" s="59">
        <v>0</v>
      </c>
      <c r="I1464" s="59">
        <v>0</v>
      </c>
      <c r="J1464" s="59">
        <v>0</v>
      </c>
      <c r="K1464" s="59">
        <v>0</v>
      </c>
      <c r="L1464" s="59">
        <v>0</v>
      </c>
      <c r="M1464" s="59">
        <v>0</v>
      </c>
      <c r="N1464" s="59">
        <v>0</v>
      </c>
      <c r="O1464" s="59">
        <v>0</v>
      </c>
      <c r="P1464" s="59">
        <v>0</v>
      </c>
      <c r="Q1464" s="59">
        <v>0</v>
      </c>
      <c r="R1464" s="59">
        <v>0</v>
      </c>
      <c r="S1464" s="90"/>
      <c r="T1464" s="90"/>
      <c r="U1464" s="91"/>
      <c r="V1464" s="90"/>
      <c r="W1464" s="90"/>
      <c r="X1464" s="90"/>
    </row>
    <row r="1465" spans="1:24" ht="13.2" x14ac:dyDescent="0.25">
      <c r="A1465" s="59" t="s">
        <v>1861</v>
      </c>
      <c r="B1465" s="59" t="s">
        <v>3549</v>
      </c>
      <c r="C1465" s="59" t="s">
        <v>3550</v>
      </c>
      <c r="D1465" s="59" t="s">
        <v>135</v>
      </c>
      <c r="E1465" s="59">
        <v>0</v>
      </c>
      <c r="F1465" s="59">
        <v>0</v>
      </c>
      <c r="G1465" s="59">
        <v>0</v>
      </c>
      <c r="H1465" s="59">
        <v>0</v>
      </c>
      <c r="I1465" s="59">
        <v>0</v>
      </c>
      <c r="J1465" s="59">
        <v>0</v>
      </c>
      <c r="K1465" s="59">
        <v>0</v>
      </c>
      <c r="L1465" s="59">
        <v>0</v>
      </c>
      <c r="M1465" s="59">
        <v>0</v>
      </c>
      <c r="N1465" s="59">
        <v>0</v>
      </c>
      <c r="O1465" s="59">
        <v>0</v>
      </c>
      <c r="P1465" s="59">
        <v>0</v>
      </c>
      <c r="Q1465" s="59">
        <v>0</v>
      </c>
      <c r="R1465" s="59">
        <v>0</v>
      </c>
      <c r="S1465" s="90"/>
      <c r="T1465" s="90"/>
      <c r="U1465" s="91"/>
      <c r="V1465" s="90"/>
      <c r="W1465" s="90"/>
      <c r="X1465" s="90"/>
    </row>
    <row r="1466" spans="1:24" ht="13.2" x14ac:dyDescent="0.25">
      <c r="A1466" s="59" t="s">
        <v>1862</v>
      </c>
      <c r="B1466" s="59" t="s">
        <v>3549</v>
      </c>
      <c r="C1466" s="59" t="s">
        <v>3551</v>
      </c>
      <c r="D1466" s="59" t="s">
        <v>135</v>
      </c>
      <c r="E1466" s="59">
        <v>971</v>
      </c>
      <c r="F1466" s="59">
        <v>971</v>
      </c>
      <c r="G1466" s="59">
        <v>971</v>
      </c>
      <c r="H1466" s="59">
        <v>971</v>
      </c>
      <c r="I1466" s="59">
        <v>971</v>
      </c>
      <c r="J1466" s="59">
        <v>971</v>
      </c>
      <c r="K1466" s="59">
        <v>971</v>
      </c>
      <c r="L1466" s="59">
        <v>971</v>
      </c>
      <c r="M1466" s="59">
        <v>971</v>
      </c>
      <c r="N1466" s="59">
        <v>971</v>
      </c>
      <c r="O1466" s="59">
        <v>971</v>
      </c>
      <c r="P1466" s="59">
        <v>971</v>
      </c>
      <c r="Q1466" s="59">
        <v>971</v>
      </c>
      <c r="R1466" s="59">
        <v>970581</v>
      </c>
      <c r="S1466" s="90"/>
      <c r="T1466" s="90"/>
      <c r="U1466" s="91"/>
      <c r="V1466" s="90"/>
      <c r="W1466" s="90"/>
      <c r="X1466" s="90"/>
    </row>
    <row r="1467" spans="1:24" ht="13.2" x14ac:dyDescent="0.25">
      <c r="A1467" s="59" t="s">
        <v>1863</v>
      </c>
      <c r="B1467" s="59" t="s">
        <v>3549</v>
      </c>
      <c r="C1467" s="59" t="s">
        <v>3552</v>
      </c>
      <c r="D1467" s="59" t="s">
        <v>135</v>
      </c>
      <c r="E1467" s="59">
        <v>0</v>
      </c>
      <c r="F1467" s="59">
        <v>0</v>
      </c>
      <c r="G1467" s="59">
        <v>0</v>
      </c>
      <c r="H1467" s="59">
        <v>0</v>
      </c>
      <c r="I1467" s="59">
        <v>0</v>
      </c>
      <c r="J1467" s="59">
        <v>0</v>
      </c>
      <c r="K1467" s="59">
        <v>0</v>
      </c>
      <c r="L1467" s="59">
        <v>0</v>
      </c>
      <c r="M1467" s="59">
        <v>0</v>
      </c>
      <c r="N1467" s="59">
        <v>0</v>
      </c>
      <c r="O1467" s="59">
        <v>0</v>
      </c>
      <c r="P1467" s="59">
        <v>0</v>
      </c>
      <c r="Q1467" s="59">
        <v>0</v>
      </c>
      <c r="R1467" s="59">
        <v>0</v>
      </c>
      <c r="S1467" s="90"/>
      <c r="T1467" s="90"/>
      <c r="U1467" s="91"/>
      <c r="V1467" s="90"/>
      <c r="W1467" s="90"/>
      <c r="X1467" s="90"/>
    </row>
    <row r="1468" spans="1:24" ht="13.2" x14ac:dyDescent="0.25">
      <c r="A1468" s="59" t="s">
        <v>1864</v>
      </c>
      <c r="B1468" s="59" t="s">
        <v>3553</v>
      </c>
      <c r="C1468" s="59" t="s">
        <v>3554</v>
      </c>
      <c r="D1468" s="59" t="s">
        <v>137</v>
      </c>
      <c r="E1468" s="59">
        <v>0</v>
      </c>
      <c r="F1468" s="59">
        <v>0</v>
      </c>
      <c r="G1468" s="59">
        <v>0</v>
      </c>
      <c r="H1468" s="59">
        <v>0</v>
      </c>
      <c r="I1468" s="59">
        <v>0</v>
      </c>
      <c r="J1468" s="59">
        <v>0</v>
      </c>
      <c r="K1468" s="59">
        <v>0</v>
      </c>
      <c r="L1468" s="59">
        <v>0</v>
      </c>
      <c r="M1468" s="59">
        <v>0</v>
      </c>
      <c r="N1468" s="59">
        <v>0</v>
      </c>
      <c r="O1468" s="59">
        <v>0</v>
      </c>
      <c r="P1468" s="59">
        <v>0</v>
      </c>
      <c r="Q1468" s="59">
        <v>0</v>
      </c>
      <c r="R1468" s="59">
        <v>0</v>
      </c>
      <c r="S1468" s="90"/>
      <c r="T1468" s="90"/>
      <c r="U1468" s="91"/>
      <c r="V1468" s="90"/>
      <c r="W1468" s="90"/>
      <c r="X1468" s="90"/>
    </row>
    <row r="1469" spans="1:24" ht="13.2" x14ac:dyDescent="0.25">
      <c r="A1469" s="59" t="s">
        <v>1865</v>
      </c>
      <c r="B1469" s="59" t="s">
        <v>3553</v>
      </c>
      <c r="C1469" s="59" t="s">
        <v>3555</v>
      </c>
      <c r="D1469" s="59" t="s">
        <v>137</v>
      </c>
      <c r="E1469" s="59">
        <v>0</v>
      </c>
      <c r="F1469" s="59">
        <v>0</v>
      </c>
      <c r="G1469" s="59">
        <v>0</v>
      </c>
      <c r="H1469" s="59">
        <v>0</v>
      </c>
      <c r="I1469" s="59">
        <v>0</v>
      </c>
      <c r="J1469" s="59">
        <v>0</v>
      </c>
      <c r="K1469" s="59">
        <v>0</v>
      </c>
      <c r="L1469" s="59">
        <v>0</v>
      </c>
      <c r="M1469" s="59">
        <v>0</v>
      </c>
      <c r="N1469" s="59">
        <v>0</v>
      </c>
      <c r="O1469" s="59">
        <v>0</v>
      </c>
      <c r="P1469" s="59">
        <v>0</v>
      </c>
      <c r="Q1469" s="59">
        <v>0</v>
      </c>
      <c r="R1469" s="59">
        <v>0</v>
      </c>
      <c r="S1469" s="90"/>
      <c r="T1469" s="90"/>
      <c r="U1469" s="91"/>
      <c r="V1469" s="90"/>
      <c r="W1469" s="90"/>
      <c r="X1469" s="90"/>
    </row>
    <row r="1470" spans="1:24" ht="13.2" x14ac:dyDescent="0.25">
      <c r="A1470" s="59" t="s">
        <v>1866</v>
      </c>
      <c r="B1470" s="59" t="s">
        <v>3556</v>
      </c>
      <c r="C1470" s="59" t="s">
        <v>3557</v>
      </c>
      <c r="D1470" s="59" t="s">
        <v>137</v>
      </c>
      <c r="E1470" s="59">
        <v>0</v>
      </c>
      <c r="F1470" s="59">
        <v>0</v>
      </c>
      <c r="G1470" s="59">
        <v>0</v>
      </c>
      <c r="H1470" s="59">
        <v>0</v>
      </c>
      <c r="I1470" s="59">
        <v>0</v>
      </c>
      <c r="J1470" s="59">
        <v>0</v>
      </c>
      <c r="K1470" s="59">
        <v>0</v>
      </c>
      <c r="L1470" s="59">
        <v>0</v>
      </c>
      <c r="M1470" s="59">
        <v>0</v>
      </c>
      <c r="N1470" s="59">
        <v>0</v>
      </c>
      <c r="O1470" s="59">
        <v>0</v>
      </c>
      <c r="P1470" s="59">
        <v>0</v>
      </c>
      <c r="Q1470" s="59">
        <v>0</v>
      </c>
      <c r="R1470" s="59">
        <v>0</v>
      </c>
      <c r="S1470" s="90"/>
      <c r="T1470" s="90"/>
      <c r="U1470" s="91"/>
      <c r="V1470" s="90"/>
      <c r="W1470" s="90"/>
      <c r="X1470" s="90"/>
    </row>
    <row r="1471" spans="1:24" ht="13.2" x14ac:dyDescent="0.25">
      <c r="A1471" s="59" t="s">
        <v>1867</v>
      </c>
      <c r="B1471" s="59" t="s">
        <v>3558</v>
      </c>
      <c r="C1471" s="59" t="s">
        <v>3559</v>
      </c>
      <c r="D1471" s="59" t="s">
        <v>137</v>
      </c>
      <c r="E1471" s="59">
        <v>0</v>
      </c>
      <c r="F1471" s="59">
        <v>0</v>
      </c>
      <c r="G1471" s="59">
        <v>0</v>
      </c>
      <c r="H1471" s="59">
        <v>0</v>
      </c>
      <c r="I1471" s="59">
        <v>0</v>
      </c>
      <c r="J1471" s="59">
        <v>0</v>
      </c>
      <c r="K1471" s="59">
        <v>0</v>
      </c>
      <c r="L1471" s="59">
        <v>0</v>
      </c>
      <c r="M1471" s="59">
        <v>0</v>
      </c>
      <c r="N1471" s="59">
        <v>0</v>
      </c>
      <c r="O1471" s="59">
        <v>0</v>
      </c>
      <c r="P1471" s="59">
        <v>0</v>
      </c>
      <c r="Q1471" s="59">
        <v>0</v>
      </c>
      <c r="R1471" s="59">
        <v>0</v>
      </c>
      <c r="S1471" s="90"/>
      <c r="T1471" s="90"/>
      <c r="U1471" s="91"/>
      <c r="V1471" s="90"/>
      <c r="W1471" s="90"/>
      <c r="X1471" s="90"/>
    </row>
    <row r="1472" spans="1:24" ht="13.2" x14ac:dyDescent="0.25">
      <c r="A1472" s="59" t="s">
        <v>1868</v>
      </c>
      <c r="B1472" s="59" t="s">
        <v>3560</v>
      </c>
      <c r="C1472" s="59" t="s">
        <v>3561</v>
      </c>
      <c r="D1472" s="59" t="s">
        <v>137</v>
      </c>
      <c r="E1472" s="59">
        <v>0</v>
      </c>
      <c r="F1472" s="59">
        <v>0</v>
      </c>
      <c r="G1472" s="59">
        <v>0</v>
      </c>
      <c r="H1472" s="59">
        <v>0</v>
      </c>
      <c r="I1472" s="59">
        <v>0</v>
      </c>
      <c r="J1472" s="59">
        <v>0</v>
      </c>
      <c r="K1472" s="59">
        <v>0</v>
      </c>
      <c r="L1472" s="59">
        <v>0</v>
      </c>
      <c r="M1472" s="59">
        <v>0</v>
      </c>
      <c r="N1472" s="59">
        <v>0</v>
      </c>
      <c r="O1472" s="59">
        <v>0</v>
      </c>
      <c r="P1472" s="59">
        <v>0</v>
      </c>
      <c r="Q1472" s="59">
        <v>0</v>
      </c>
      <c r="R1472" s="59">
        <v>0</v>
      </c>
      <c r="S1472" s="90"/>
      <c r="T1472" s="90"/>
      <c r="U1472" s="91"/>
      <c r="V1472" s="90"/>
      <c r="W1472" s="90"/>
      <c r="X1472" s="90"/>
    </row>
    <row r="1473" spans="1:24" ht="13.2" x14ac:dyDescent="0.25">
      <c r="A1473" s="59" t="s">
        <v>1869</v>
      </c>
      <c r="B1473" s="59" t="s">
        <v>3562</v>
      </c>
      <c r="C1473" s="59" t="s">
        <v>3563</v>
      </c>
      <c r="D1473" s="59" t="s">
        <v>137</v>
      </c>
      <c r="E1473" s="59">
        <v>0</v>
      </c>
      <c r="F1473" s="59">
        <v>0</v>
      </c>
      <c r="G1473" s="59">
        <v>0</v>
      </c>
      <c r="H1473" s="59">
        <v>0</v>
      </c>
      <c r="I1473" s="59">
        <v>0</v>
      </c>
      <c r="J1473" s="59">
        <v>0</v>
      </c>
      <c r="K1473" s="59">
        <v>0</v>
      </c>
      <c r="L1473" s="59">
        <v>0</v>
      </c>
      <c r="M1473" s="59">
        <v>0</v>
      </c>
      <c r="N1473" s="59">
        <v>0</v>
      </c>
      <c r="O1473" s="59">
        <v>0</v>
      </c>
      <c r="P1473" s="59">
        <v>0</v>
      </c>
      <c r="Q1473" s="59">
        <v>0</v>
      </c>
      <c r="R1473" s="59">
        <v>0</v>
      </c>
      <c r="S1473" s="90"/>
      <c r="T1473" s="90"/>
      <c r="U1473" s="91"/>
      <c r="V1473" s="90"/>
      <c r="W1473" s="90"/>
      <c r="X1473" s="90"/>
    </row>
    <row r="1474" spans="1:24" ht="13.2" x14ac:dyDescent="0.25">
      <c r="A1474" s="59" t="s">
        <v>1870</v>
      </c>
      <c r="B1474" s="59" t="s">
        <v>3564</v>
      </c>
      <c r="C1474" s="59" t="s">
        <v>3565</v>
      </c>
      <c r="D1474" s="59" t="s">
        <v>138</v>
      </c>
      <c r="E1474" s="59">
        <v>1437</v>
      </c>
      <c r="F1474" s="59">
        <v>611</v>
      </c>
      <c r="G1474" s="59">
        <v>611</v>
      </c>
      <c r="H1474" s="59">
        <v>611</v>
      </c>
      <c r="I1474" s="59">
        <v>611</v>
      </c>
      <c r="J1474" s="59">
        <v>611</v>
      </c>
      <c r="K1474" s="59">
        <v>611</v>
      </c>
      <c r="L1474" s="59">
        <v>611</v>
      </c>
      <c r="M1474" s="59">
        <v>611</v>
      </c>
      <c r="N1474" s="59">
        <v>611</v>
      </c>
      <c r="O1474" s="59">
        <v>611</v>
      </c>
      <c r="P1474" s="59">
        <v>611</v>
      </c>
      <c r="Q1474" s="59">
        <v>611</v>
      </c>
      <c r="R1474" s="59">
        <v>645714</v>
      </c>
      <c r="S1474" s="90"/>
      <c r="T1474" s="90"/>
      <c r="U1474" s="91"/>
      <c r="V1474" s="90"/>
      <c r="W1474" s="90"/>
      <c r="X1474" s="90"/>
    </row>
    <row r="1475" spans="1:24" ht="13.2" x14ac:dyDescent="0.25">
      <c r="A1475" s="59" t="s">
        <v>1871</v>
      </c>
      <c r="B1475" s="59" t="s">
        <v>3564</v>
      </c>
      <c r="C1475" s="59" t="s">
        <v>3566</v>
      </c>
      <c r="D1475" s="59" t="s">
        <v>138</v>
      </c>
      <c r="E1475" s="59">
        <v>8476</v>
      </c>
      <c r="F1475" s="59">
        <v>9302</v>
      </c>
      <c r="G1475" s="59">
        <v>9302</v>
      </c>
      <c r="H1475" s="59">
        <v>9302</v>
      </c>
      <c r="I1475" s="59">
        <v>9302</v>
      </c>
      <c r="J1475" s="59">
        <v>9302</v>
      </c>
      <c r="K1475" s="59">
        <v>9302</v>
      </c>
      <c r="L1475" s="59">
        <v>9302</v>
      </c>
      <c r="M1475" s="59">
        <v>9302</v>
      </c>
      <c r="N1475" s="59">
        <v>9302</v>
      </c>
      <c r="O1475" s="59">
        <v>9302</v>
      </c>
      <c r="P1475" s="59">
        <v>9302</v>
      </c>
      <c r="Q1475" s="59">
        <v>9300</v>
      </c>
      <c r="R1475" s="59">
        <v>9267173</v>
      </c>
      <c r="S1475" s="90"/>
      <c r="T1475" s="90"/>
      <c r="U1475" s="91"/>
      <c r="V1475" s="90"/>
      <c r="W1475" s="90"/>
      <c r="X1475" s="90"/>
    </row>
    <row r="1476" spans="1:24" ht="13.2" x14ac:dyDescent="0.25">
      <c r="A1476" s="59" t="s">
        <v>1872</v>
      </c>
      <c r="B1476" s="59" t="s">
        <v>3567</v>
      </c>
      <c r="C1476" s="59" t="s">
        <v>3568</v>
      </c>
      <c r="D1476" s="59" t="s">
        <v>138</v>
      </c>
      <c r="E1476" s="59">
        <v>125</v>
      </c>
      <c r="F1476" s="59">
        <v>125</v>
      </c>
      <c r="G1476" s="59">
        <v>125</v>
      </c>
      <c r="H1476" s="59">
        <v>125</v>
      </c>
      <c r="I1476" s="59">
        <v>125</v>
      </c>
      <c r="J1476" s="59">
        <v>125</v>
      </c>
      <c r="K1476" s="59">
        <v>125</v>
      </c>
      <c r="L1476" s="59">
        <v>125</v>
      </c>
      <c r="M1476" s="59">
        <v>125</v>
      </c>
      <c r="N1476" s="59">
        <v>125</v>
      </c>
      <c r="O1476" s="59">
        <v>125</v>
      </c>
      <c r="P1476" s="59">
        <v>125</v>
      </c>
      <c r="Q1476" s="59">
        <v>125</v>
      </c>
      <c r="R1476" s="59">
        <v>125304</v>
      </c>
      <c r="S1476" s="90"/>
      <c r="T1476" s="90"/>
      <c r="U1476" s="91"/>
      <c r="V1476" s="90"/>
      <c r="W1476" s="90"/>
      <c r="X1476" s="90"/>
    </row>
    <row r="1477" spans="1:24" ht="13.2" x14ac:dyDescent="0.25">
      <c r="A1477" s="59" t="s">
        <v>1873</v>
      </c>
      <c r="B1477" s="59" t="s">
        <v>3567</v>
      </c>
      <c r="C1477" s="59" t="s">
        <v>3569</v>
      </c>
      <c r="D1477" s="59" t="s">
        <v>138</v>
      </c>
      <c r="E1477" s="59">
        <v>215</v>
      </c>
      <c r="F1477" s="59">
        <v>215</v>
      </c>
      <c r="G1477" s="59">
        <v>215</v>
      </c>
      <c r="H1477" s="59">
        <v>215</v>
      </c>
      <c r="I1477" s="59">
        <v>215</v>
      </c>
      <c r="J1477" s="59">
        <v>215</v>
      </c>
      <c r="K1477" s="59">
        <v>215</v>
      </c>
      <c r="L1477" s="59">
        <v>215</v>
      </c>
      <c r="M1477" s="59">
        <v>215</v>
      </c>
      <c r="N1477" s="59">
        <v>215</v>
      </c>
      <c r="O1477" s="59">
        <v>215</v>
      </c>
      <c r="P1477" s="59">
        <v>215</v>
      </c>
      <c r="Q1477" s="59">
        <v>215</v>
      </c>
      <c r="R1477" s="59">
        <v>215357</v>
      </c>
      <c r="S1477" s="90"/>
      <c r="T1477" s="90"/>
      <c r="U1477" s="91"/>
      <c r="V1477" s="90"/>
      <c r="W1477" s="90"/>
      <c r="X1477" s="90"/>
    </row>
    <row r="1478" spans="1:24" ht="13.2" x14ac:dyDescent="0.25">
      <c r="A1478" s="59" t="s">
        <v>1874</v>
      </c>
      <c r="B1478" s="59" t="s">
        <v>3570</v>
      </c>
      <c r="C1478" s="59" t="s">
        <v>3571</v>
      </c>
      <c r="D1478" s="59" t="s">
        <v>138</v>
      </c>
      <c r="E1478" s="59">
        <v>0</v>
      </c>
      <c r="F1478" s="59">
        <v>0</v>
      </c>
      <c r="G1478" s="59">
        <v>0</v>
      </c>
      <c r="H1478" s="59">
        <v>0</v>
      </c>
      <c r="I1478" s="59">
        <v>0</v>
      </c>
      <c r="J1478" s="59">
        <v>0</v>
      </c>
      <c r="K1478" s="59">
        <v>0</v>
      </c>
      <c r="L1478" s="59">
        <v>0</v>
      </c>
      <c r="M1478" s="59">
        <v>0</v>
      </c>
      <c r="N1478" s="59">
        <v>0</v>
      </c>
      <c r="O1478" s="59">
        <v>0</v>
      </c>
      <c r="P1478" s="59">
        <v>0</v>
      </c>
      <c r="Q1478" s="59">
        <v>0</v>
      </c>
      <c r="R1478" s="59">
        <v>0</v>
      </c>
      <c r="S1478" s="90"/>
      <c r="T1478" s="90"/>
      <c r="U1478" s="91"/>
      <c r="V1478" s="90"/>
      <c r="W1478" s="90"/>
      <c r="X1478" s="90"/>
    </row>
    <row r="1479" spans="1:24" ht="13.2" x14ac:dyDescent="0.25">
      <c r="A1479" s="59" t="s">
        <v>1875</v>
      </c>
      <c r="B1479" s="59" t="s">
        <v>3570</v>
      </c>
      <c r="C1479" s="59" t="s">
        <v>3572</v>
      </c>
      <c r="D1479" s="59" t="s">
        <v>138</v>
      </c>
      <c r="E1479" s="59">
        <v>5873</v>
      </c>
      <c r="F1479" s="59">
        <v>5873</v>
      </c>
      <c r="G1479" s="59">
        <v>5873</v>
      </c>
      <c r="H1479" s="59">
        <v>5873</v>
      </c>
      <c r="I1479" s="59">
        <v>5873</v>
      </c>
      <c r="J1479" s="59">
        <v>5873</v>
      </c>
      <c r="K1479" s="59">
        <v>5873</v>
      </c>
      <c r="L1479" s="59">
        <v>5873</v>
      </c>
      <c r="M1479" s="59">
        <v>5873</v>
      </c>
      <c r="N1479" s="59">
        <v>5873</v>
      </c>
      <c r="O1479" s="59">
        <v>5873</v>
      </c>
      <c r="P1479" s="59">
        <v>5873</v>
      </c>
      <c r="Q1479" s="59">
        <v>5873</v>
      </c>
      <c r="R1479" s="59">
        <v>5872614</v>
      </c>
      <c r="S1479" s="90"/>
      <c r="T1479" s="90"/>
      <c r="U1479" s="91"/>
      <c r="V1479" s="90"/>
      <c r="W1479" s="90"/>
      <c r="X1479" s="90"/>
    </row>
    <row r="1480" spans="1:24" ht="13.2" x14ac:dyDescent="0.25">
      <c r="A1480" s="59" t="s">
        <v>1876</v>
      </c>
      <c r="B1480" s="59" t="s">
        <v>3570</v>
      </c>
      <c r="C1480" s="59" t="s">
        <v>3573</v>
      </c>
      <c r="D1480" s="59" t="s">
        <v>138</v>
      </c>
      <c r="E1480" s="59">
        <v>0</v>
      </c>
      <c r="F1480" s="59">
        <v>0</v>
      </c>
      <c r="G1480" s="59">
        <v>0</v>
      </c>
      <c r="H1480" s="59">
        <v>0</v>
      </c>
      <c r="I1480" s="59">
        <v>0</v>
      </c>
      <c r="J1480" s="59">
        <v>0</v>
      </c>
      <c r="K1480" s="59">
        <v>0</v>
      </c>
      <c r="L1480" s="59">
        <v>0</v>
      </c>
      <c r="M1480" s="59">
        <v>0</v>
      </c>
      <c r="N1480" s="59">
        <v>0</v>
      </c>
      <c r="O1480" s="59">
        <v>0</v>
      </c>
      <c r="P1480" s="59">
        <v>0</v>
      </c>
      <c r="Q1480" s="59">
        <v>0</v>
      </c>
      <c r="R1480" s="59">
        <v>0</v>
      </c>
      <c r="S1480" s="90"/>
      <c r="T1480" s="90"/>
      <c r="U1480" s="91"/>
      <c r="V1480" s="90"/>
      <c r="W1480" s="90"/>
      <c r="X1480" s="90"/>
    </row>
    <row r="1481" spans="1:24" ht="13.2" x14ac:dyDescent="0.25">
      <c r="A1481" s="59" t="s">
        <v>1877</v>
      </c>
      <c r="B1481" s="59" t="s">
        <v>3574</v>
      </c>
      <c r="C1481" s="59" t="s">
        <v>3575</v>
      </c>
      <c r="D1481" s="59" t="s">
        <v>138</v>
      </c>
      <c r="E1481" s="59">
        <v>4554</v>
      </c>
      <c r="F1481" s="59">
        <v>4554</v>
      </c>
      <c r="G1481" s="59">
        <v>4554</v>
      </c>
      <c r="H1481" s="59">
        <v>4554</v>
      </c>
      <c r="I1481" s="59">
        <v>4554</v>
      </c>
      <c r="J1481" s="59">
        <v>4554</v>
      </c>
      <c r="K1481" s="59">
        <v>4554</v>
      </c>
      <c r="L1481" s="59">
        <v>4554</v>
      </c>
      <c r="M1481" s="59">
        <v>4554</v>
      </c>
      <c r="N1481" s="59">
        <v>4554</v>
      </c>
      <c r="O1481" s="59">
        <v>4554</v>
      </c>
      <c r="P1481" s="59">
        <v>4554</v>
      </c>
      <c r="Q1481" s="59">
        <v>4554</v>
      </c>
      <c r="R1481" s="59">
        <v>4553839</v>
      </c>
      <c r="S1481" s="90"/>
      <c r="T1481" s="90"/>
      <c r="U1481" s="91"/>
      <c r="V1481" s="90"/>
      <c r="W1481" s="90"/>
      <c r="X1481" s="90"/>
    </row>
    <row r="1482" spans="1:24" ht="13.2" x14ac:dyDescent="0.25">
      <c r="A1482" s="59" t="s">
        <v>1878</v>
      </c>
      <c r="B1482" s="59" t="s">
        <v>3574</v>
      </c>
      <c r="C1482" s="59" t="s">
        <v>3576</v>
      </c>
      <c r="D1482" s="59" t="s">
        <v>138</v>
      </c>
      <c r="E1482" s="59">
        <v>3445</v>
      </c>
      <c r="F1482" s="59">
        <v>3445</v>
      </c>
      <c r="G1482" s="59">
        <v>3445</v>
      </c>
      <c r="H1482" s="59">
        <v>3445</v>
      </c>
      <c r="I1482" s="59">
        <v>3445</v>
      </c>
      <c r="J1482" s="59">
        <v>3445</v>
      </c>
      <c r="K1482" s="59">
        <v>3445</v>
      </c>
      <c r="L1482" s="59">
        <v>3445</v>
      </c>
      <c r="M1482" s="59">
        <v>3445</v>
      </c>
      <c r="N1482" s="59">
        <v>3445</v>
      </c>
      <c r="O1482" s="59">
        <v>3445</v>
      </c>
      <c r="P1482" s="59">
        <v>3445</v>
      </c>
      <c r="Q1482" s="59">
        <v>3445</v>
      </c>
      <c r="R1482" s="59">
        <v>3444976</v>
      </c>
      <c r="S1482" s="90"/>
      <c r="T1482" s="90"/>
      <c r="U1482" s="91"/>
      <c r="V1482" s="90"/>
      <c r="W1482" s="90"/>
      <c r="X1482" s="90"/>
    </row>
    <row r="1483" spans="1:24" ht="13.2" x14ac:dyDescent="0.25">
      <c r="A1483" s="59" t="s">
        <v>1879</v>
      </c>
      <c r="B1483" s="59" t="s">
        <v>3577</v>
      </c>
      <c r="C1483" s="59" t="s">
        <v>3578</v>
      </c>
      <c r="D1483" s="59" t="s">
        <v>138</v>
      </c>
      <c r="E1483" s="59">
        <v>356</v>
      </c>
      <c r="F1483" s="59">
        <v>356</v>
      </c>
      <c r="G1483" s="59">
        <v>356</v>
      </c>
      <c r="H1483" s="59">
        <v>356</v>
      </c>
      <c r="I1483" s="59">
        <v>356</v>
      </c>
      <c r="J1483" s="59">
        <v>356</v>
      </c>
      <c r="K1483" s="59">
        <v>356</v>
      </c>
      <c r="L1483" s="59">
        <v>356</v>
      </c>
      <c r="M1483" s="59">
        <v>356</v>
      </c>
      <c r="N1483" s="59">
        <v>0</v>
      </c>
      <c r="O1483" s="59">
        <v>0</v>
      </c>
      <c r="P1483" s="59">
        <v>0</v>
      </c>
      <c r="Q1483" s="59">
        <v>0</v>
      </c>
      <c r="R1483" s="59">
        <v>252015</v>
      </c>
      <c r="S1483" s="90"/>
      <c r="T1483" s="90"/>
      <c r="U1483" s="91"/>
      <c r="V1483" s="90"/>
      <c r="W1483" s="90"/>
      <c r="X1483" s="90"/>
    </row>
    <row r="1484" spans="1:24" ht="13.2" x14ac:dyDescent="0.25">
      <c r="A1484" s="59" t="s">
        <v>1880</v>
      </c>
      <c r="B1484" s="59" t="s">
        <v>3577</v>
      </c>
      <c r="C1484" s="59" t="s">
        <v>3579</v>
      </c>
      <c r="D1484" s="59" t="s">
        <v>138</v>
      </c>
      <c r="E1484" s="59">
        <v>0</v>
      </c>
      <c r="F1484" s="59">
        <v>0</v>
      </c>
      <c r="G1484" s="59">
        <v>0</v>
      </c>
      <c r="H1484" s="59">
        <v>0</v>
      </c>
      <c r="I1484" s="59">
        <v>0</v>
      </c>
      <c r="J1484" s="59">
        <v>0</v>
      </c>
      <c r="K1484" s="59">
        <v>0</v>
      </c>
      <c r="L1484" s="59">
        <v>0</v>
      </c>
      <c r="M1484" s="59">
        <v>0</v>
      </c>
      <c r="N1484" s="59">
        <v>0</v>
      </c>
      <c r="O1484" s="59">
        <v>0</v>
      </c>
      <c r="P1484" s="59">
        <v>0</v>
      </c>
      <c r="Q1484" s="59">
        <v>0</v>
      </c>
      <c r="R1484" s="59">
        <v>0</v>
      </c>
      <c r="S1484" s="90"/>
      <c r="T1484" s="90"/>
      <c r="U1484" s="91"/>
      <c r="V1484" s="90"/>
      <c r="W1484" s="90"/>
      <c r="X1484" s="90"/>
    </row>
    <row r="1485" spans="1:24" ht="13.2" x14ac:dyDescent="0.25">
      <c r="A1485" s="59" t="s">
        <v>1881</v>
      </c>
      <c r="B1485" s="59" t="s">
        <v>3577</v>
      </c>
      <c r="C1485" s="59" t="s">
        <v>3580</v>
      </c>
      <c r="D1485" s="59" t="s">
        <v>138</v>
      </c>
      <c r="E1485" s="59">
        <v>0</v>
      </c>
      <c r="F1485" s="59">
        <v>0</v>
      </c>
      <c r="G1485" s="59">
        <v>0</v>
      </c>
      <c r="H1485" s="59">
        <v>0</v>
      </c>
      <c r="I1485" s="59">
        <v>0</v>
      </c>
      <c r="J1485" s="59">
        <v>0</v>
      </c>
      <c r="K1485" s="59">
        <v>0</v>
      </c>
      <c r="L1485" s="59">
        <v>0</v>
      </c>
      <c r="M1485" s="59">
        <v>0</v>
      </c>
      <c r="N1485" s="59">
        <v>0</v>
      </c>
      <c r="O1485" s="59">
        <v>0</v>
      </c>
      <c r="P1485" s="59">
        <v>0</v>
      </c>
      <c r="Q1485" s="59">
        <v>0</v>
      </c>
      <c r="R1485" s="59">
        <v>0</v>
      </c>
      <c r="S1485" s="90"/>
      <c r="T1485" s="90"/>
      <c r="U1485" s="91"/>
      <c r="V1485" s="90"/>
      <c r="W1485" s="90"/>
      <c r="X1485" s="90"/>
    </row>
    <row r="1486" spans="1:24" ht="13.2" x14ac:dyDescent="0.25">
      <c r="A1486" s="59" t="s">
        <v>1882</v>
      </c>
      <c r="B1486" s="59" t="s">
        <v>3577</v>
      </c>
      <c r="C1486" s="59" t="s">
        <v>3581</v>
      </c>
      <c r="D1486" s="59" t="s">
        <v>138</v>
      </c>
      <c r="E1486" s="59">
        <v>0</v>
      </c>
      <c r="F1486" s="59">
        <v>0</v>
      </c>
      <c r="G1486" s="59">
        <v>0</v>
      </c>
      <c r="H1486" s="59">
        <v>0</v>
      </c>
      <c r="I1486" s="59">
        <v>0</v>
      </c>
      <c r="J1486" s="59">
        <v>0</v>
      </c>
      <c r="K1486" s="59">
        <v>0</v>
      </c>
      <c r="L1486" s="59">
        <v>0</v>
      </c>
      <c r="M1486" s="59">
        <v>0</v>
      </c>
      <c r="N1486" s="59">
        <v>0</v>
      </c>
      <c r="O1486" s="59">
        <v>0</v>
      </c>
      <c r="P1486" s="59">
        <v>0</v>
      </c>
      <c r="Q1486" s="59">
        <v>0</v>
      </c>
      <c r="R1486" s="59">
        <v>0</v>
      </c>
      <c r="S1486" s="90"/>
      <c r="T1486" s="90"/>
      <c r="U1486" s="91"/>
      <c r="V1486" s="90"/>
      <c r="W1486" s="90"/>
      <c r="X1486" s="90"/>
    </row>
    <row r="1487" spans="1:24" ht="13.2" x14ac:dyDescent="0.25">
      <c r="A1487" s="59" t="s">
        <v>1883</v>
      </c>
      <c r="B1487" s="59" t="s">
        <v>3577</v>
      </c>
      <c r="C1487" s="59" t="s">
        <v>3582</v>
      </c>
      <c r="D1487" s="59" t="s">
        <v>138</v>
      </c>
      <c r="E1487" s="59">
        <v>0</v>
      </c>
      <c r="F1487" s="59">
        <v>0</v>
      </c>
      <c r="G1487" s="59">
        <v>0</v>
      </c>
      <c r="H1487" s="59">
        <v>0</v>
      </c>
      <c r="I1487" s="59">
        <v>0</v>
      </c>
      <c r="J1487" s="59">
        <v>0</v>
      </c>
      <c r="K1487" s="59">
        <v>0</v>
      </c>
      <c r="L1487" s="59">
        <v>0</v>
      </c>
      <c r="M1487" s="59">
        <v>0</v>
      </c>
      <c r="N1487" s="59">
        <v>0</v>
      </c>
      <c r="O1487" s="59">
        <v>0</v>
      </c>
      <c r="P1487" s="59">
        <v>0</v>
      </c>
      <c r="Q1487" s="59">
        <v>0</v>
      </c>
      <c r="R1487" s="59">
        <v>0</v>
      </c>
      <c r="S1487" s="90"/>
      <c r="T1487" s="90"/>
      <c r="U1487" s="91"/>
      <c r="V1487" s="90"/>
      <c r="W1487" s="90"/>
      <c r="X1487" s="90"/>
    </row>
    <row r="1488" spans="1:24" ht="13.2" x14ac:dyDescent="0.25">
      <c r="A1488" s="59" t="s">
        <v>1884</v>
      </c>
      <c r="B1488" s="59" t="s">
        <v>3577</v>
      </c>
      <c r="C1488" s="59" t="s">
        <v>3583</v>
      </c>
      <c r="D1488" s="59" t="s">
        <v>138</v>
      </c>
      <c r="E1488" s="59">
        <v>38975</v>
      </c>
      <c r="F1488" s="59">
        <v>38975</v>
      </c>
      <c r="G1488" s="59">
        <v>38975</v>
      </c>
      <c r="H1488" s="59">
        <v>38975</v>
      </c>
      <c r="I1488" s="59">
        <v>38975</v>
      </c>
      <c r="J1488" s="59">
        <v>38975</v>
      </c>
      <c r="K1488" s="59">
        <v>38975</v>
      </c>
      <c r="L1488" s="59">
        <v>36904</v>
      </c>
      <c r="M1488" s="59">
        <v>36904</v>
      </c>
      <c r="N1488" s="59">
        <v>36904</v>
      </c>
      <c r="O1488" s="59">
        <v>36904</v>
      </c>
      <c r="P1488" s="59">
        <v>36904</v>
      </c>
      <c r="Q1488" s="59">
        <v>36904</v>
      </c>
      <c r="R1488" s="59">
        <v>38025862</v>
      </c>
      <c r="S1488" s="90"/>
      <c r="T1488" s="90"/>
      <c r="U1488" s="91"/>
      <c r="V1488" s="90"/>
      <c r="W1488" s="90"/>
      <c r="X1488" s="90"/>
    </row>
    <row r="1489" spans="1:24" ht="13.2" x14ac:dyDescent="0.25">
      <c r="A1489" s="59" t="s">
        <v>1885</v>
      </c>
      <c r="B1489" s="59" t="s">
        <v>3577</v>
      </c>
      <c r="C1489" s="59" t="s">
        <v>3584</v>
      </c>
      <c r="D1489" s="59" t="s">
        <v>138</v>
      </c>
      <c r="E1489" s="59">
        <v>0</v>
      </c>
      <c r="F1489" s="59">
        <v>0</v>
      </c>
      <c r="G1489" s="59">
        <v>0</v>
      </c>
      <c r="H1489" s="59">
        <v>0</v>
      </c>
      <c r="I1489" s="59">
        <v>0</v>
      </c>
      <c r="J1489" s="59">
        <v>0</v>
      </c>
      <c r="K1489" s="59">
        <v>0</v>
      </c>
      <c r="L1489" s="59">
        <v>0</v>
      </c>
      <c r="M1489" s="59">
        <v>0</v>
      </c>
      <c r="N1489" s="59">
        <v>0</v>
      </c>
      <c r="O1489" s="59">
        <v>0</v>
      </c>
      <c r="P1489" s="59">
        <v>0</v>
      </c>
      <c r="Q1489" s="59">
        <v>0</v>
      </c>
      <c r="R1489" s="59">
        <v>0</v>
      </c>
      <c r="S1489" s="90"/>
      <c r="T1489" s="90"/>
      <c r="U1489" s="91"/>
      <c r="V1489" s="90"/>
      <c r="W1489" s="90"/>
      <c r="X1489" s="90"/>
    </row>
    <row r="1490" spans="1:24" ht="13.2" x14ac:dyDescent="0.25">
      <c r="A1490" s="59" t="s">
        <v>1886</v>
      </c>
      <c r="B1490" s="59" t="s">
        <v>3585</v>
      </c>
      <c r="C1490" s="59" t="s">
        <v>3586</v>
      </c>
      <c r="D1490" s="59" t="s">
        <v>138</v>
      </c>
      <c r="E1490" s="59">
        <v>0</v>
      </c>
      <c r="F1490" s="59">
        <v>0</v>
      </c>
      <c r="G1490" s="59">
        <v>0</v>
      </c>
      <c r="H1490" s="59">
        <v>0</v>
      </c>
      <c r="I1490" s="59">
        <v>0</v>
      </c>
      <c r="J1490" s="59">
        <v>0</v>
      </c>
      <c r="K1490" s="59">
        <v>0</v>
      </c>
      <c r="L1490" s="59">
        <v>0</v>
      </c>
      <c r="M1490" s="59">
        <v>0</v>
      </c>
      <c r="N1490" s="59">
        <v>0</v>
      </c>
      <c r="O1490" s="59">
        <v>0</v>
      </c>
      <c r="P1490" s="59">
        <v>0</v>
      </c>
      <c r="Q1490" s="59">
        <v>0</v>
      </c>
      <c r="R1490" s="59">
        <v>0</v>
      </c>
      <c r="S1490" s="90"/>
      <c r="T1490" s="90"/>
      <c r="U1490" s="91"/>
      <c r="V1490" s="90"/>
      <c r="W1490" s="90"/>
      <c r="X1490" s="90"/>
    </row>
    <row r="1491" spans="1:24" ht="13.2" x14ac:dyDescent="0.25">
      <c r="A1491" s="59" t="s">
        <v>1887</v>
      </c>
      <c r="B1491" s="59" t="s">
        <v>3585</v>
      </c>
      <c r="C1491" s="59" t="s">
        <v>3587</v>
      </c>
      <c r="D1491" s="59" t="s">
        <v>138</v>
      </c>
      <c r="E1491" s="59">
        <v>411</v>
      </c>
      <c r="F1491" s="59">
        <v>411</v>
      </c>
      <c r="G1491" s="59">
        <v>411</v>
      </c>
      <c r="H1491" s="59">
        <v>411</v>
      </c>
      <c r="I1491" s="59">
        <v>411</v>
      </c>
      <c r="J1491" s="59">
        <v>411</v>
      </c>
      <c r="K1491" s="59">
        <v>411</v>
      </c>
      <c r="L1491" s="59">
        <v>411</v>
      </c>
      <c r="M1491" s="59">
        <v>411</v>
      </c>
      <c r="N1491" s="59">
        <v>411</v>
      </c>
      <c r="O1491" s="59">
        <v>411</v>
      </c>
      <c r="P1491" s="59">
        <v>411</v>
      </c>
      <c r="Q1491" s="59">
        <v>411</v>
      </c>
      <c r="R1491" s="59">
        <v>410556</v>
      </c>
      <c r="S1491" s="90"/>
      <c r="T1491" s="90"/>
      <c r="U1491" s="91"/>
      <c r="V1491" s="90"/>
      <c r="W1491" s="90"/>
      <c r="X1491" s="90"/>
    </row>
    <row r="1492" spans="1:24" ht="13.2" x14ac:dyDescent="0.25">
      <c r="A1492" s="59" t="s">
        <v>1888</v>
      </c>
      <c r="B1492" s="59" t="s">
        <v>3588</v>
      </c>
      <c r="C1492" s="59" t="s">
        <v>3589</v>
      </c>
      <c r="D1492" s="59" t="s">
        <v>138</v>
      </c>
      <c r="E1492" s="59">
        <v>0</v>
      </c>
      <c r="F1492" s="59">
        <v>0</v>
      </c>
      <c r="G1492" s="59">
        <v>0</v>
      </c>
      <c r="H1492" s="59">
        <v>0</v>
      </c>
      <c r="I1492" s="59">
        <v>0</v>
      </c>
      <c r="J1492" s="59">
        <v>0</v>
      </c>
      <c r="K1492" s="59">
        <v>0</v>
      </c>
      <c r="L1492" s="59">
        <v>0</v>
      </c>
      <c r="M1492" s="59">
        <v>0</v>
      </c>
      <c r="N1492" s="59">
        <v>0</v>
      </c>
      <c r="O1492" s="59">
        <v>0</v>
      </c>
      <c r="P1492" s="59">
        <v>0</v>
      </c>
      <c r="Q1492" s="59">
        <v>0</v>
      </c>
      <c r="R1492" s="59">
        <v>0</v>
      </c>
      <c r="S1492" s="90"/>
      <c r="T1492" s="90"/>
      <c r="U1492" s="91"/>
      <c r="V1492" s="90"/>
      <c r="W1492" s="90"/>
      <c r="X1492" s="90"/>
    </row>
    <row r="1493" spans="1:24" ht="13.2" x14ac:dyDescent="0.25">
      <c r="A1493" s="59" t="s">
        <v>1889</v>
      </c>
      <c r="B1493" s="59" t="s">
        <v>3590</v>
      </c>
      <c r="C1493" s="59" t="s">
        <v>3591</v>
      </c>
      <c r="D1493" s="59" t="s">
        <v>138</v>
      </c>
      <c r="E1493" s="59">
        <v>0</v>
      </c>
      <c r="F1493" s="59">
        <v>0</v>
      </c>
      <c r="G1493" s="59">
        <v>0</v>
      </c>
      <c r="H1493" s="59">
        <v>0</v>
      </c>
      <c r="I1493" s="59">
        <v>0</v>
      </c>
      <c r="J1493" s="59">
        <v>0</v>
      </c>
      <c r="K1493" s="59">
        <v>0</v>
      </c>
      <c r="L1493" s="59">
        <v>0</v>
      </c>
      <c r="M1493" s="59">
        <v>0</v>
      </c>
      <c r="N1493" s="59">
        <v>0</v>
      </c>
      <c r="O1493" s="59">
        <v>0</v>
      </c>
      <c r="P1493" s="59">
        <v>0</v>
      </c>
      <c r="Q1493" s="59">
        <v>0</v>
      </c>
      <c r="R1493" s="59">
        <v>0</v>
      </c>
      <c r="S1493" s="90"/>
      <c r="T1493" s="90"/>
      <c r="U1493" s="91"/>
      <c r="V1493" s="90"/>
      <c r="W1493" s="90"/>
      <c r="X1493" s="90"/>
    </row>
    <row r="1494" spans="1:24" ht="13.2" x14ac:dyDescent="0.25">
      <c r="A1494" s="59" t="s">
        <v>1890</v>
      </c>
      <c r="B1494" s="59" t="s">
        <v>3592</v>
      </c>
      <c r="C1494" s="59" t="s">
        <v>3593</v>
      </c>
      <c r="D1494" s="59" t="s">
        <v>138</v>
      </c>
      <c r="E1494" s="59">
        <v>1281223</v>
      </c>
      <c r="F1494" s="59">
        <v>1287010</v>
      </c>
      <c r="G1494" s="59">
        <v>1290154</v>
      </c>
      <c r="H1494" s="59">
        <v>1296091</v>
      </c>
      <c r="I1494" s="59">
        <v>1302426</v>
      </c>
      <c r="J1494" s="59">
        <v>1310278</v>
      </c>
      <c r="K1494" s="59">
        <v>1320156</v>
      </c>
      <c r="L1494" s="59">
        <v>1327417</v>
      </c>
      <c r="M1494" s="59">
        <v>1334946</v>
      </c>
      <c r="N1494" s="59">
        <v>1343882</v>
      </c>
      <c r="O1494" s="59">
        <v>1358283</v>
      </c>
      <c r="P1494" s="59">
        <v>1367139</v>
      </c>
      <c r="Q1494" s="59">
        <v>1378748</v>
      </c>
      <c r="R1494" s="59">
        <v>1322313915</v>
      </c>
      <c r="S1494" s="90"/>
      <c r="T1494" s="90"/>
      <c r="U1494" s="91"/>
      <c r="V1494" s="90"/>
      <c r="W1494" s="90"/>
      <c r="X1494" s="90"/>
    </row>
    <row r="1495" spans="1:24" ht="13.2" x14ac:dyDescent="0.25">
      <c r="A1495" s="59" t="s">
        <v>1891</v>
      </c>
      <c r="B1495" s="59" t="s">
        <v>3592</v>
      </c>
      <c r="C1495" s="59" t="s">
        <v>3594</v>
      </c>
      <c r="D1495" s="59" t="s">
        <v>138</v>
      </c>
      <c r="E1495" s="59">
        <v>0</v>
      </c>
      <c r="F1495" s="59">
        <v>0</v>
      </c>
      <c r="G1495" s="59">
        <v>0</v>
      </c>
      <c r="H1495" s="59">
        <v>0</v>
      </c>
      <c r="I1495" s="59">
        <v>0</v>
      </c>
      <c r="J1495" s="59">
        <v>0</v>
      </c>
      <c r="K1495" s="59">
        <v>0</v>
      </c>
      <c r="L1495" s="59">
        <v>0</v>
      </c>
      <c r="M1495" s="59">
        <v>0</v>
      </c>
      <c r="N1495" s="59">
        <v>0</v>
      </c>
      <c r="O1495" s="59">
        <v>0</v>
      </c>
      <c r="P1495" s="59">
        <v>0</v>
      </c>
      <c r="Q1495" s="59">
        <v>0</v>
      </c>
      <c r="R1495" s="59">
        <v>0</v>
      </c>
      <c r="S1495" s="90"/>
      <c r="T1495" s="90"/>
      <c r="U1495" s="91"/>
      <c r="V1495" s="90"/>
      <c r="W1495" s="90"/>
      <c r="X1495" s="90"/>
    </row>
    <row r="1496" spans="1:24" ht="13.2" x14ac:dyDescent="0.25">
      <c r="A1496" s="59" t="s">
        <v>1892</v>
      </c>
      <c r="B1496" s="59" t="s">
        <v>3595</v>
      </c>
      <c r="C1496" s="59" t="s">
        <v>3596</v>
      </c>
      <c r="D1496" s="59" t="s">
        <v>138</v>
      </c>
      <c r="E1496" s="59">
        <v>0</v>
      </c>
      <c r="F1496" s="59">
        <v>0</v>
      </c>
      <c r="G1496" s="59">
        <v>0</v>
      </c>
      <c r="H1496" s="59">
        <v>0</v>
      </c>
      <c r="I1496" s="59">
        <v>0</v>
      </c>
      <c r="J1496" s="59">
        <v>0</v>
      </c>
      <c r="K1496" s="59">
        <v>0</v>
      </c>
      <c r="L1496" s="59">
        <v>0</v>
      </c>
      <c r="M1496" s="59">
        <v>0</v>
      </c>
      <c r="N1496" s="59">
        <v>0</v>
      </c>
      <c r="O1496" s="59">
        <v>0</v>
      </c>
      <c r="P1496" s="59">
        <v>0</v>
      </c>
      <c r="Q1496" s="59">
        <v>0</v>
      </c>
      <c r="R1496" s="59">
        <v>0</v>
      </c>
      <c r="S1496" s="90"/>
      <c r="T1496" s="90"/>
      <c r="U1496" s="91"/>
      <c r="V1496" s="90"/>
      <c r="W1496" s="90"/>
      <c r="X1496" s="90"/>
    </row>
    <row r="1497" spans="1:24" ht="13.2" x14ac:dyDescent="0.25">
      <c r="A1497" s="59" t="s">
        <v>1893</v>
      </c>
      <c r="B1497" s="59" t="s">
        <v>3597</v>
      </c>
      <c r="C1497" s="59" t="s">
        <v>3598</v>
      </c>
      <c r="D1497" s="59" t="s">
        <v>138</v>
      </c>
      <c r="E1497" s="59">
        <v>33308</v>
      </c>
      <c r="F1497" s="59">
        <v>33308</v>
      </c>
      <c r="G1497" s="59">
        <v>33308</v>
      </c>
      <c r="H1497" s="59">
        <v>33308</v>
      </c>
      <c r="I1497" s="59">
        <v>33308</v>
      </c>
      <c r="J1497" s="59">
        <v>33308</v>
      </c>
      <c r="K1497" s="59">
        <v>33308</v>
      </c>
      <c r="L1497" s="59">
        <v>33308</v>
      </c>
      <c r="M1497" s="59">
        <v>33308</v>
      </c>
      <c r="N1497" s="59">
        <v>33308</v>
      </c>
      <c r="O1497" s="59">
        <v>33308</v>
      </c>
      <c r="P1497" s="59">
        <v>33308</v>
      </c>
      <c r="Q1497" s="59">
        <v>33308</v>
      </c>
      <c r="R1497" s="59">
        <v>33307946</v>
      </c>
      <c r="S1497" s="90"/>
      <c r="T1497" s="90"/>
      <c r="U1497" s="91"/>
      <c r="V1497" s="90"/>
      <c r="W1497" s="90"/>
      <c r="X1497" s="90"/>
    </row>
    <row r="1498" spans="1:24" ht="13.2" x14ac:dyDescent="0.25">
      <c r="A1498" s="59" t="s">
        <v>1894</v>
      </c>
      <c r="B1498" s="59" t="s">
        <v>3597</v>
      </c>
      <c r="C1498" s="59" t="s">
        <v>3599</v>
      </c>
      <c r="D1498" s="59" t="s">
        <v>138</v>
      </c>
      <c r="E1498" s="59">
        <v>0</v>
      </c>
      <c r="F1498" s="59">
        <v>0</v>
      </c>
      <c r="G1498" s="59">
        <v>0</v>
      </c>
      <c r="H1498" s="59">
        <v>0</v>
      </c>
      <c r="I1498" s="59">
        <v>0</v>
      </c>
      <c r="J1498" s="59">
        <v>0</v>
      </c>
      <c r="K1498" s="59">
        <v>0</v>
      </c>
      <c r="L1498" s="59">
        <v>0</v>
      </c>
      <c r="M1498" s="59">
        <v>0</v>
      </c>
      <c r="N1498" s="59">
        <v>0</v>
      </c>
      <c r="O1498" s="59">
        <v>0</v>
      </c>
      <c r="P1498" s="59">
        <v>0</v>
      </c>
      <c r="Q1498" s="59">
        <v>0</v>
      </c>
      <c r="R1498" s="59">
        <v>0</v>
      </c>
      <c r="S1498" s="90"/>
      <c r="T1498" s="90"/>
      <c r="U1498" s="91"/>
      <c r="V1498" s="90"/>
      <c r="W1498" s="90"/>
      <c r="X1498" s="90"/>
    </row>
    <row r="1499" spans="1:24" ht="13.2" x14ac:dyDescent="0.25">
      <c r="A1499" s="59" t="s">
        <v>1895</v>
      </c>
      <c r="B1499" s="59" t="s">
        <v>3597</v>
      </c>
      <c r="C1499" s="59" t="s">
        <v>3600</v>
      </c>
      <c r="D1499" s="59" t="s">
        <v>138</v>
      </c>
      <c r="E1499" s="59">
        <v>434315</v>
      </c>
      <c r="F1499" s="59">
        <v>432943</v>
      </c>
      <c r="G1499" s="59">
        <v>432999</v>
      </c>
      <c r="H1499" s="59">
        <v>433439</v>
      </c>
      <c r="I1499" s="59">
        <v>435221</v>
      </c>
      <c r="J1499" s="59">
        <v>438281</v>
      </c>
      <c r="K1499" s="59">
        <v>439433</v>
      </c>
      <c r="L1499" s="59">
        <v>440028</v>
      </c>
      <c r="M1499" s="59">
        <v>439786</v>
      </c>
      <c r="N1499" s="59">
        <v>444815</v>
      </c>
      <c r="O1499" s="59">
        <v>446875</v>
      </c>
      <c r="P1499" s="59">
        <v>446559</v>
      </c>
      <c r="Q1499" s="59">
        <v>456233</v>
      </c>
      <c r="R1499" s="59">
        <v>439637701</v>
      </c>
      <c r="S1499" s="90"/>
      <c r="T1499" s="90"/>
      <c r="U1499" s="91"/>
      <c r="V1499" s="90"/>
      <c r="W1499" s="90"/>
      <c r="X1499" s="90"/>
    </row>
    <row r="1500" spans="1:24" ht="13.2" x14ac:dyDescent="0.25">
      <c r="A1500" s="59" t="s">
        <v>1896</v>
      </c>
      <c r="B1500" s="59" t="s">
        <v>3597</v>
      </c>
      <c r="C1500" s="59" t="s">
        <v>3601</v>
      </c>
      <c r="D1500" s="59" t="s">
        <v>138</v>
      </c>
      <c r="E1500" s="59">
        <v>0</v>
      </c>
      <c r="F1500" s="59">
        <v>0</v>
      </c>
      <c r="G1500" s="59">
        <v>0</v>
      </c>
      <c r="H1500" s="59">
        <v>0</v>
      </c>
      <c r="I1500" s="59">
        <v>0</v>
      </c>
      <c r="J1500" s="59">
        <v>0</v>
      </c>
      <c r="K1500" s="59">
        <v>0</v>
      </c>
      <c r="L1500" s="59">
        <v>0</v>
      </c>
      <c r="M1500" s="59">
        <v>0</v>
      </c>
      <c r="N1500" s="59">
        <v>0</v>
      </c>
      <c r="O1500" s="59">
        <v>0</v>
      </c>
      <c r="P1500" s="59">
        <v>0</v>
      </c>
      <c r="Q1500" s="59">
        <v>0</v>
      </c>
      <c r="R1500" s="59">
        <v>0</v>
      </c>
      <c r="S1500" s="90"/>
      <c r="T1500" s="90"/>
      <c r="U1500" s="91"/>
      <c r="V1500" s="90"/>
      <c r="W1500" s="90"/>
      <c r="X1500" s="90"/>
    </row>
    <row r="1501" spans="1:24" ht="13.2" x14ac:dyDescent="0.25">
      <c r="A1501" s="59" t="s">
        <v>1897</v>
      </c>
      <c r="B1501" s="59" t="s">
        <v>3602</v>
      </c>
      <c r="C1501" s="59" t="s">
        <v>3603</v>
      </c>
      <c r="D1501" s="59" t="s">
        <v>138</v>
      </c>
      <c r="E1501" s="59">
        <v>36631</v>
      </c>
      <c r="F1501" s="59">
        <v>36812</v>
      </c>
      <c r="G1501" s="59">
        <v>36827</v>
      </c>
      <c r="H1501" s="59">
        <v>36940</v>
      </c>
      <c r="I1501" s="59">
        <v>36968</v>
      </c>
      <c r="J1501" s="59">
        <v>36979</v>
      </c>
      <c r="K1501" s="59">
        <v>37025</v>
      </c>
      <c r="L1501" s="59">
        <v>36991</v>
      </c>
      <c r="M1501" s="59">
        <v>36995</v>
      </c>
      <c r="N1501" s="59">
        <v>36904</v>
      </c>
      <c r="O1501" s="59">
        <v>36923</v>
      </c>
      <c r="P1501" s="59">
        <v>37132</v>
      </c>
      <c r="Q1501" s="59">
        <v>37194</v>
      </c>
      <c r="R1501" s="59">
        <v>36950745</v>
      </c>
      <c r="S1501" s="90"/>
      <c r="T1501" s="90"/>
      <c r="U1501" s="91"/>
      <c r="V1501" s="90"/>
      <c r="W1501" s="90"/>
      <c r="X1501" s="90"/>
    </row>
    <row r="1502" spans="1:24" ht="13.2" x14ac:dyDescent="0.25">
      <c r="A1502" s="59" t="s">
        <v>1898</v>
      </c>
      <c r="B1502" s="59" t="s">
        <v>3602</v>
      </c>
      <c r="C1502" s="59" t="s">
        <v>3604</v>
      </c>
      <c r="D1502" s="59" t="s">
        <v>138</v>
      </c>
      <c r="E1502" s="59">
        <v>0</v>
      </c>
      <c r="F1502" s="59">
        <v>0</v>
      </c>
      <c r="G1502" s="59">
        <v>0</v>
      </c>
      <c r="H1502" s="59">
        <v>0</v>
      </c>
      <c r="I1502" s="59">
        <v>0</v>
      </c>
      <c r="J1502" s="59">
        <v>0</v>
      </c>
      <c r="K1502" s="59">
        <v>0</v>
      </c>
      <c r="L1502" s="59">
        <v>0</v>
      </c>
      <c r="M1502" s="59">
        <v>0</v>
      </c>
      <c r="N1502" s="59">
        <v>0</v>
      </c>
      <c r="O1502" s="59">
        <v>0</v>
      </c>
      <c r="P1502" s="59">
        <v>0</v>
      </c>
      <c r="Q1502" s="59">
        <v>0</v>
      </c>
      <c r="R1502" s="59">
        <v>0</v>
      </c>
      <c r="S1502" s="90"/>
      <c r="T1502" s="90"/>
      <c r="U1502" s="91"/>
      <c r="V1502" s="90"/>
      <c r="W1502" s="90"/>
      <c r="X1502" s="90"/>
    </row>
    <row r="1503" spans="1:24" ht="13.2" x14ac:dyDescent="0.25">
      <c r="A1503" s="59" t="s">
        <v>1899</v>
      </c>
      <c r="B1503" s="59" t="s">
        <v>3605</v>
      </c>
      <c r="C1503" s="59" t="s">
        <v>3606</v>
      </c>
      <c r="D1503" s="59" t="s">
        <v>138</v>
      </c>
      <c r="E1503" s="59">
        <v>85658</v>
      </c>
      <c r="F1503" s="59">
        <v>85658</v>
      </c>
      <c r="G1503" s="59">
        <v>85658</v>
      </c>
      <c r="H1503" s="59">
        <v>85658</v>
      </c>
      <c r="I1503" s="59">
        <v>85658</v>
      </c>
      <c r="J1503" s="59">
        <v>85658</v>
      </c>
      <c r="K1503" s="59">
        <v>85658</v>
      </c>
      <c r="L1503" s="59">
        <v>85658</v>
      </c>
      <c r="M1503" s="59">
        <v>85658</v>
      </c>
      <c r="N1503" s="59">
        <v>85658</v>
      </c>
      <c r="O1503" s="59">
        <v>85658</v>
      </c>
      <c r="P1503" s="59">
        <v>85658</v>
      </c>
      <c r="Q1503" s="59">
        <v>85658</v>
      </c>
      <c r="R1503" s="59">
        <v>85658213</v>
      </c>
      <c r="S1503" s="90"/>
      <c r="T1503" s="90"/>
      <c r="U1503" s="91"/>
      <c r="V1503" s="90"/>
      <c r="W1503" s="90"/>
      <c r="X1503" s="90"/>
    </row>
    <row r="1504" spans="1:24" ht="13.2" x14ac:dyDescent="0.25">
      <c r="A1504" s="59" t="s">
        <v>1900</v>
      </c>
      <c r="B1504" s="59" t="s">
        <v>3605</v>
      </c>
      <c r="C1504" s="59" t="s">
        <v>3607</v>
      </c>
      <c r="D1504" s="59" t="s">
        <v>138</v>
      </c>
      <c r="E1504" s="59">
        <v>27164</v>
      </c>
      <c r="F1504" s="59">
        <v>27164</v>
      </c>
      <c r="G1504" s="59">
        <v>27164</v>
      </c>
      <c r="H1504" s="59">
        <v>27164</v>
      </c>
      <c r="I1504" s="59">
        <v>27164</v>
      </c>
      <c r="J1504" s="59">
        <v>27164</v>
      </c>
      <c r="K1504" s="59">
        <v>27164</v>
      </c>
      <c r="L1504" s="59">
        <v>27164</v>
      </c>
      <c r="M1504" s="59">
        <v>27164</v>
      </c>
      <c r="N1504" s="59">
        <v>27164</v>
      </c>
      <c r="O1504" s="59">
        <v>27164</v>
      </c>
      <c r="P1504" s="59">
        <v>27164</v>
      </c>
      <c r="Q1504" s="59">
        <v>27164</v>
      </c>
      <c r="R1504" s="59">
        <v>27164308</v>
      </c>
      <c r="S1504" s="90"/>
      <c r="T1504" s="90"/>
      <c r="U1504" s="91"/>
      <c r="V1504" s="90"/>
      <c r="W1504" s="90"/>
      <c r="X1504" s="90"/>
    </row>
    <row r="1505" spans="1:24" ht="13.2" x14ac:dyDescent="0.25">
      <c r="A1505" s="59" t="s">
        <v>1901</v>
      </c>
      <c r="B1505" s="59" t="s">
        <v>3605</v>
      </c>
      <c r="C1505" s="59" t="s">
        <v>3608</v>
      </c>
      <c r="D1505" s="59" t="s">
        <v>138</v>
      </c>
      <c r="E1505" s="59">
        <v>0</v>
      </c>
      <c r="F1505" s="59">
        <v>0</v>
      </c>
      <c r="G1505" s="59">
        <v>0</v>
      </c>
      <c r="H1505" s="59">
        <v>0</v>
      </c>
      <c r="I1505" s="59">
        <v>0</v>
      </c>
      <c r="J1505" s="59">
        <v>0</v>
      </c>
      <c r="K1505" s="59">
        <v>0</v>
      </c>
      <c r="L1505" s="59">
        <v>0</v>
      </c>
      <c r="M1505" s="59">
        <v>0</v>
      </c>
      <c r="N1505" s="59">
        <v>0</v>
      </c>
      <c r="O1505" s="59">
        <v>0</v>
      </c>
      <c r="P1505" s="59">
        <v>0</v>
      </c>
      <c r="Q1505" s="59">
        <v>0</v>
      </c>
      <c r="R1505" s="59">
        <v>0</v>
      </c>
      <c r="S1505" s="90"/>
      <c r="T1505" s="90"/>
      <c r="U1505" s="91"/>
      <c r="V1505" s="90"/>
      <c r="W1505" s="90"/>
      <c r="X1505" s="90"/>
    </row>
    <row r="1506" spans="1:24" ht="13.2" x14ac:dyDescent="0.25">
      <c r="A1506" s="59" t="s">
        <v>1902</v>
      </c>
      <c r="B1506" s="59" t="s">
        <v>3609</v>
      </c>
      <c r="C1506" s="59" t="s">
        <v>3610</v>
      </c>
      <c r="D1506" s="59" t="s">
        <v>138</v>
      </c>
      <c r="E1506" s="59">
        <v>0</v>
      </c>
      <c r="F1506" s="59">
        <v>0</v>
      </c>
      <c r="G1506" s="59">
        <v>0</v>
      </c>
      <c r="H1506" s="59">
        <v>0</v>
      </c>
      <c r="I1506" s="59">
        <v>0</v>
      </c>
      <c r="J1506" s="59">
        <v>0</v>
      </c>
      <c r="K1506" s="59">
        <v>0</v>
      </c>
      <c r="L1506" s="59">
        <v>0</v>
      </c>
      <c r="M1506" s="59">
        <v>0</v>
      </c>
      <c r="N1506" s="59">
        <v>0</v>
      </c>
      <c r="O1506" s="59">
        <v>0</v>
      </c>
      <c r="P1506" s="59">
        <v>0</v>
      </c>
      <c r="Q1506" s="59">
        <v>0</v>
      </c>
      <c r="R1506" s="59">
        <v>0</v>
      </c>
      <c r="S1506" s="90"/>
      <c r="T1506" s="90"/>
      <c r="U1506" s="91"/>
      <c r="V1506" s="90"/>
      <c r="W1506" s="90"/>
      <c r="X1506" s="90"/>
    </row>
    <row r="1507" spans="1:24" ht="13.2" x14ac:dyDescent="0.25">
      <c r="A1507" s="59" t="s">
        <v>1903</v>
      </c>
      <c r="B1507" s="59" t="s">
        <v>3611</v>
      </c>
      <c r="C1507" s="59" t="s">
        <v>3612</v>
      </c>
      <c r="D1507" s="59" t="s">
        <v>138</v>
      </c>
      <c r="E1507" s="59">
        <v>0</v>
      </c>
      <c r="F1507" s="59">
        <v>0</v>
      </c>
      <c r="G1507" s="59">
        <v>0</v>
      </c>
      <c r="H1507" s="59">
        <v>0</v>
      </c>
      <c r="I1507" s="59">
        <v>0</v>
      </c>
      <c r="J1507" s="59">
        <v>0</v>
      </c>
      <c r="K1507" s="59">
        <v>0</v>
      </c>
      <c r="L1507" s="59">
        <v>0</v>
      </c>
      <c r="M1507" s="59">
        <v>0</v>
      </c>
      <c r="N1507" s="59">
        <v>0</v>
      </c>
      <c r="O1507" s="59">
        <v>0</v>
      </c>
      <c r="P1507" s="59">
        <v>0</v>
      </c>
      <c r="Q1507" s="59">
        <v>0</v>
      </c>
      <c r="R1507" s="59">
        <v>0</v>
      </c>
      <c r="S1507" s="90"/>
      <c r="T1507" s="90"/>
      <c r="U1507" s="91"/>
      <c r="V1507" s="90"/>
      <c r="W1507" s="90"/>
      <c r="X1507" s="90"/>
    </row>
    <row r="1508" spans="1:24" ht="13.2" x14ac:dyDescent="0.25">
      <c r="A1508" s="59" t="s">
        <v>1904</v>
      </c>
      <c r="B1508" s="59" t="s">
        <v>3611</v>
      </c>
      <c r="C1508" s="59" t="s">
        <v>3613</v>
      </c>
      <c r="D1508" s="59" t="s">
        <v>138</v>
      </c>
      <c r="E1508" s="59">
        <v>96003</v>
      </c>
      <c r="F1508" s="59">
        <v>96640</v>
      </c>
      <c r="G1508" s="59">
        <v>96666</v>
      </c>
      <c r="H1508" s="59">
        <v>96786</v>
      </c>
      <c r="I1508" s="59">
        <v>97124</v>
      </c>
      <c r="J1508" s="59">
        <v>97223</v>
      </c>
      <c r="K1508" s="59">
        <v>97520</v>
      </c>
      <c r="L1508" s="59">
        <v>97877</v>
      </c>
      <c r="M1508" s="59">
        <v>99014</v>
      </c>
      <c r="N1508" s="59">
        <v>99573</v>
      </c>
      <c r="O1508" s="59">
        <v>100758</v>
      </c>
      <c r="P1508" s="59">
        <v>101240</v>
      </c>
      <c r="Q1508" s="59">
        <v>102330</v>
      </c>
      <c r="R1508" s="59">
        <v>98298924</v>
      </c>
      <c r="S1508" s="90"/>
      <c r="T1508" s="90"/>
      <c r="U1508" s="91"/>
      <c r="V1508" s="90"/>
      <c r="W1508" s="90"/>
      <c r="X1508" s="90"/>
    </row>
    <row r="1509" spans="1:24" ht="13.2" x14ac:dyDescent="0.25">
      <c r="A1509" s="59" t="s">
        <v>1905</v>
      </c>
      <c r="B1509" s="59" t="s">
        <v>3614</v>
      </c>
      <c r="C1509" s="59" t="s">
        <v>3615</v>
      </c>
      <c r="D1509" s="59" t="s">
        <v>138</v>
      </c>
      <c r="E1509" s="59">
        <v>0</v>
      </c>
      <c r="F1509" s="59">
        <v>0</v>
      </c>
      <c r="G1509" s="59">
        <v>0</v>
      </c>
      <c r="H1509" s="59">
        <v>0</v>
      </c>
      <c r="I1509" s="59">
        <v>0</v>
      </c>
      <c r="J1509" s="59">
        <v>0</v>
      </c>
      <c r="K1509" s="59">
        <v>0</v>
      </c>
      <c r="L1509" s="59">
        <v>0</v>
      </c>
      <c r="M1509" s="59">
        <v>0</v>
      </c>
      <c r="N1509" s="59">
        <v>0</v>
      </c>
      <c r="O1509" s="59">
        <v>0</v>
      </c>
      <c r="P1509" s="59">
        <v>0</v>
      </c>
      <c r="Q1509" s="59">
        <v>0</v>
      </c>
      <c r="R1509" s="59">
        <v>0</v>
      </c>
      <c r="S1509" s="90"/>
      <c r="T1509" s="90"/>
      <c r="U1509" s="91"/>
      <c r="V1509" s="90"/>
      <c r="W1509" s="90"/>
      <c r="X1509" s="90"/>
    </row>
    <row r="1510" spans="1:24" ht="13.2" x14ac:dyDescent="0.25">
      <c r="A1510" s="59" t="s">
        <v>1906</v>
      </c>
      <c r="B1510" s="59" t="s">
        <v>3614</v>
      </c>
      <c r="C1510" s="59" t="s">
        <v>3616</v>
      </c>
      <c r="D1510" s="59" t="s">
        <v>138</v>
      </c>
      <c r="E1510" s="59">
        <v>24807</v>
      </c>
      <c r="F1510" s="59">
        <v>24807</v>
      </c>
      <c r="G1510" s="59">
        <v>24807</v>
      </c>
      <c r="H1510" s="59">
        <v>24807</v>
      </c>
      <c r="I1510" s="59">
        <v>24807</v>
      </c>
      <c r="J1510" s="59">
        <v>24807</v>
      </c>
      <c r="K1510" s="59">
        <v>24807</v>
      </c>
      <c r="L1510" s="59">
        <v>24807</v>
      </c>
      <c r="M1510" s="59">
        <v>24807</v>
      </c>
      <c r="N1510" s="59">
        <v>24798</v>
      </c>
      <c r="O1510" s="59">
        <v>24798</v>
      </c>
      <c r="P1510" s="59">
        <v>24798</v>
      </c>
      <c r="Q1510" s="59">
        <v>24798</v>
      </c>
      <c r="R1510" s="59">
        <v>24804406</v>
      </c>
      <c r="S1510" s="90"/>
      <c r="T1510" s="90"/>
      <c r="U1510" s="91"/>
      <c r="V1510" s="90"/>
      <c r="W1510" s="90"/>
      <c r="X1510" s="90"/>
    </row>
    <row r="1511" spans="1:24" ht="13.2" x14ac:dyDescent="0.25">
      <c r="A1511" s="59" t="s">
        <v>1907</v>
      </c>
      <c r="B1511" s="59" t="s">
        <v>3617</v>
      </c>
      <c r="C1511" s="59" t="s">
        <v>3618</v>
      </c>
      <c r="D1511" s="59" t="s">
        <v>138</v>
      </c>
      <c r="E1511" s="59">
        <v>0</v>
      </c>
      <c r="F1511" s="59">
        <v>0</v>
      </c>
      <c r="G1511" s="59">
        <v>0</v>
      </c>
      <c r="H1511" s="59">
        <v>0</v>
      </c>
      <c r="I1511" s="59">
        <v>0</v>
      </c>
      <c r="J1511" s="59">
        <v>0</v>
      </c>
      <c r="K1511" s="59">
        <v>0</v>
      </c>
      <c r="L1511" s="59">
        <v>0</v>
      </c>
      <c r="M1511" s="59">
        <v>0</v>
      </c>
      <c r="N1511" s="59">
        <v>0</v>
      </c>
      <c r="O1511" s="59">
        <v>0</v>
      </c>
      <c r="P1511" s="59">
        <v>0</v>
      </c>
      <c r="Q1511" s="59">
        <v>0</v>
      </c>
      <c r="R1511" s="59">
        <v>0</v>
      </c>
      <c r="S1511" s="90"/>
      <c r="T1511" s="90"/>
      <c r="U1511" s="91"/>
      <c r="V1511" s="90"/>
      <c r="W1511" s="90"/>
      <c r="X1511" s="90"/>
    </row>
    <row r="1512" spans="1:24" ht="13.2" x14ac:dyDescent="0.25">
      <c r="A1512" s="59" t="s">
        <v>1908</v>
      </c>
      <c r="B1512" s="59" t="s">
        <v>3619</v>
      </c>
      <c r="C1512" s="59" t="s">
        <v>3620</v>
      </c>
      <c r="D1512" s="59" t="s">
        <v>138</v>
      </c>
      <c r="E1512" s="59">
        <v>0</v>
      </c>
      <c r="F1512" s="59">
        <v>0</v>
      </c>
      <c r="G1512" s="59">
        <v>0</v>
      </c>
      <c r="H1512" s="59">
        <v>0</v>
      </c>
      <c r="I1512" s="59">
        <v>0</v>
      </c>
      <c r="J1512" s="59">
        <v>0</v>
      </c>
      <c r="K1512" s="59">
        <v>0</v>
      </c>
      <c r="L1512" s="59">
        <v>0</v>
      </c>
      <c r="M1512" s="59">
        <v>0</v>
      </c>
      <c r="N1512" s="59">
        <v>0</v>
      </c>
      <c r="O1512" s="59">
        <v>0</v>
      </c>
      <c r="P1512" s="59">
        <v>0</v>
      </c>
      <c r="Q1512" s="59">
        <v>0</v>
      </c>
      <c r="R1512" s="59">
        <v>0</v>
      </c>
      <c r="S1512" s="90"/>
      <c r="T1512" s="90"/>
      <c r="U1512" s="91"/>
      <c r="V1512" s="90"/>
      <c r="W1512" s="90"/>
      <c r="X1512" s="90"/>
    </row>
    <row r="1513" spans="1:24" ht="13.2" x14ac:dyDescent="0.25">
      <c r="A1513" s="59" t="s">
        <v>1909</v>
      </c>
      <c r="B1513" s="59" t="s">
        <v>3619</v>
      </c>
      <c r="C1513" s="59" t="s">
        <v>3621</v>
      </c>
      <c r="D1513" s="59" t="s">
        <v>138</v>
      </c>
      <c r="E1513" s="59">
        <v>21192</v>
      </c>
      <c r="F1513" s="59">
        <v>21198</v>
      </c>
      <c r="G1513" s="59">
        <v>21211</v>
      </c>
      <c r="H1513" s="59">
        <v>21221</v>
      </c>
      <c r="I1513" s="59">
        <v>21251</v>
      </c>
      <c r="J1513" s="59">
        <v>21318</v>
      </c>
      <c r="K1513" s="59">
        <v>21412</v>
      </c>
      <c r="L1513" s="59">
        <v>21492</v>
      </c>
      <c r="M1513" s="59">
        <v>21513</v>
      </c>
      <c r="N1513" s="59">
        <v>21538</v>
      </c>
      <c r="O1513" s="59">
        <v>21368</v>
      </c>
      <c r="P1513" s="59">
        <v>21339</v>
      </c>
      <c r="Q1513" s="59">
        <v>21316</v>
      </c>
      <c r="R1513" s="59">
        <v>21342859</v>
      </c>
      <c r="S1513" s="90"/>
      <c r="T1513" s="90"/>
      <c r="U1513" s="91"/>
      <c r="V1513" s="90"/>
      <c r="W1513" s="90"/>
      <c r="X1513" s="90"/>
    </row>
    <row r="1514" spans="1:24" ht="13.2" x14ac:dyDescent="0.25">
      <c r="A1514" s="59" t="s">
        <v>1910</v>
      </c>
      <c r="B1514" s="59" t="s">
        <v>3622</v>
      </c>
      <c r="C1514" s="59" t="s">
        <v>3623</v>
      </c>
      <c r="D1514" s="59" t="s">
        <v>138</v>
      </c>
      <c r="E1514" s="59">
        <v>1033895</v>
      </c>
      <c r="F1514" s="59">
        <v>1039375</v>
      </c>
      <c r="G1514" s="59">
        <v>1043933</v>
      </c>
      <c r="H1514" s="59">
        <v>1050538</v>
      </c>
      <c r="I1514" s="59">
        <v>1055675</v>
      </c>
      <c r="J1514" s="59">
        <v>1060171</v>
      </c>
      <c r="K1514" s="59">
        <v>1067662</v>
      </c>
      <c r="L1514" s="59">
        <v>1072331</v>
      </c>
      <c r="M1514" s="59">
        <v>1077832</v>
      </c>
      <c r="N1514" s="59">
        <v>1084021</v>
      </c>
      <c r="O1514" s="59">
        <v>1105439</v>
      </c>
      <c r="P1514" s="59">
        <v>1110582</v>
      </c>
      <c r="Q1514" s="59">
        <v>1116496</v>
      </c>
      <c r="R1514" s="59">
        <v>1070229423</v>
      </c>
      <c r="S1514" s="90"/>
      <c r="T1514" s="90"/>
      <c r="U1514" s="91"/>
      <c r="V1514" s="90"/>
      <c r="W1514" s="90"/>
      <c r="X1514" s="90"/>
    </row>
    <row r="1515" spans="1:24" ht="13.2" x14ac:dyDescent="0.25">
      <c r="A1515" s="59" t="s">
        <v>1911</v>
      </c>
      <c r="B1515" s="59" t="s">
        <v>3622</v>
      </c>
      <c r="C1515" s="59" t="s">
        <v>3624</v>
      </c>
      <c r="D1515" s="59" t="s">
        <v>138</v>
      </c>
      <c r="E1515" s="59">
        <v>0</v>
      </c>
      <c r="F1515" s="59">
        <v>0</v>
      </c>
      <c r="G1515" s="59">
        <v>0</v>
      </c>
      <c r="H1515" s="59">
        <v>0</v>
      </c>
      <c r="I1515" s="59">
        <v>0</v>
      </c>
      <c r="J1515" s="59">
        <v>0</v>
      </c>
      <c r="K1515" s="59">
        <v>0</v>
      </c>
      <c r="L1515" s="59">
        <v>0</v>
      </c>
      <c r="M1515" s="59">
        <v>0</v>
      </c>
      <c r="N1515" s="59">
        <v>0</v>
      </c>
      <c r="O1515" s="59">
        <v>0</v>
      </c>
      <c r="P1515" s="59">
        <v>0</v>
      </c>
      <c r="Q1515" s="59">
        <v>0</v>
      </c>
      <c r="R1515" s="59">
        <v>0</v>
      </c>
      <c r="S1515" s="90"/>
      <c r="T1515" s="90"/>
      <c r="U1515" s="91"/>
      <c r="V1515" s="90"/>
      <c r="W1515" s="90"/>
      <c r="X1515" s="90"/>
    </row>
    <row r="1516" spans="1:24" ht="13.2" x14ac:dyDescent="0.25">
      <c r="A1516" s="59" t="s">
        <v>1912</v>
      </c>
      <c r="B1516" s="59" t="s">
        <v>3625</v>
      </c>
      <c r="C1516" s="59" t="s">
        <v>3626</v>
      </c>
      <c r="D1516" s="59" t="s">
        <v>138</v>
      </c>
      <c r="E1516" s="59">
        <v>38629</v>
      </c>
      <c r="F1516" s="59">
        <v>38582</v>
      </c>
      <c r="G1516" s="59">
        <v>38606</v>
      </c>
      <c r="H1516" s="59">
        <v>38585</v>
      </c>
      <c r="I1516" s="59">
        <v>38484</v>
      </c>
      <c r="J1516" s="59">
        <v>38495</v>
      </c>
      <c r="K1516" s="59">
        <v>38376</v>
      </c>
      <c r="L1516" s="59">
        <v>38465</v>
      </c>
      <c r="M1516" s="59">
        <v>38543</v>
      </c>
      <c r="N1516" s="59">
        <v>38538</v>
      </c>
      <c r="O1516" s="59">
        <v>38675</v>
      </c>
      <c r="P1516" s="59">
        <v>38644</v>
      </c>
      <c r="Q1516" s="59">
        <v>38608</v>
      </c>
      <c r="R1516" s="59">
        <v>38550993</v>
      </c>
      <c r="S1516" s="90"/>
      <c r="T1516" s="90"/>
      <c r="U1516" s="91"/>
      <c r="V1516" s="90"/>
      <c r="W1516" s="90"/>
      <c r="X1516" s="90"/>
    </row>
    <row r="1517" spans="1:24" ht="13.2" x14ac:dyDescent="0.25">
      <c r="A1517" s="59" t="s">
        <v>1913</v>
      </c>
      <c r="B1517" s="59" t="s">
        <v>3625</v>
      </c>
      <c r="C1517" s="59" t="s">
        <v>3627</v>
      </c>
      <c r="D1517" s="59" t="s">
        <v>138</v>
      </c>
      <c r="E1517" s="59">
        <v>0</v>
      </c>
      <c r="F1517" s="59">
        <v>0</v>
      </c>
      <c r="G1517" s="59">
        <v>0</v>
      </c>
      <c r="H1517" s="59">
        <v>0</v>
      </c>
      <c r="I1517" s="59">
        <v>0</v>
      </c>
      <c r="J1517" s="59">
        <v>0</v>
      </c>
      <c r="K1517" s="59">
        <v>0</v>
      </c>
      <c r="L1517" s="59">
        <v>0</v>
      </c>
      <c r="M1517" s="59">
        <v>0</v>
      </c>
      <c r="N1517" s="59">
        <v>0</v>
      </c>
      <c r="O1517" s="59">
        <v>0</v>
      </c>
      <c r="P1517" s="59">
        <v>0</v>
      </c>
      <c r="Q1517" s="59">
        <v>0</v>
      </c>
      <c r="R1517" s="59">
        <v>0</v>
      </c>
      <c r="S1517" s="90"/>
      <c r="T1517" s="90"/>
      <c r="U1517" s="91"/>
      <c r="V1517" s="90"/>
      <c r="W1517" s="90"/>
      <c r="X1517" s="90"/>
    </row>
    <row r="1518" spans="1:24" ht="13.2" x14ac:dyDescent="0.25">
      <c r="A1518" s="59" t="s">
        <v>1914</v>
      </c>
      <c r="B1518" s="59" t="s">
        <v>3628</v>
      </c>
      <c r="C1518" s="59" t="s">
        <v>3629</v>
      </c>
      <c r="D1518" s="59" t="s">
        <v>138</v>
      </c>
      <c r="E1518" s="59">
        <v>0</v>
      </c>
      <c r="F1518" s="59">
        <v>0</v>
      </c>
      <c r="G1518" s="59">
        <v>0</v>
      </c>
      <c r="H1518" s="59">
        <v>0</v>
      </c>
      <c r="I1518" s="59">
        <v>0</v>
      </c>
      <c r="J1518" s="59">
        <v>0</v>
      </c>
      <c r="K1518" s="59">
        <v>0</v>
      </c>
      <c r="L1518" s="59">
        <v>0</v>
      </c>
      <c r="M1518" s="59">
        <v>0</v>
      </c>
      <c r="N1518" s="59">
        <v>0</v>
      </c>
      <c r="O1518" s="59">
        <v>0</v>
      </c>
      <c r="P1518" s="59">
        <v>0</v>
      </c>
      <c r="Q1518" s="59">
        <v>0</v>
      </c>
      <c r="R1518" s="59">
        <v>21</v>
      </c>
      <c r="S1518" s="90"/>
      <c r="T1518" s="90"/>
      <c r="U1518" s="91"/>
      <c r="V1518" s="90"/>
      <c r="W1518" s="90"/>
      <c r="X1518" s="90"/>
    </row>
    <row r="1519" spans="1:24" ht="13.2" x14ac:dyDescent="0.25">
      <c r="A1519" s="59" t="s">
        <v>1915</v>
      </c>
      <c r="B1519" s="59" t="s">
        <v>3630</v>
      </c>
      <c r="C1519" s="59" t="s">
        <v>3631</v>
      </c>
      <c r="D1519" s="59" t="s">
        <v>138</v>
      </c>
      <c r="E1519" s="59">
        <v>0</v>
      </c>
      <c r="F1519" s="59">
        <v>0</v>
      </c>
      <c r="G1519" s="59">
        <v>0</v>
      </c>
      <c r="H1519" s="59">
        <v>0</v>
      </c>
      <c r="I1519" s="59">
        <v>0</v>
      </c>
      <c r="J1519" s="59">
        <v>0</v>
      </c>
      <c r="K1519" s="59">
        <v>0</v>
      </c>
      <c r="L1519" s="59">
        <v>0</v>
      </c>
      <c r="M1519" s="59">
        <v>0</v>
      </c>
      <c r="N1519" s="59">
        <v>0</v>
      </c>
      <c r="O1519" s="59">
        <v>0</v>
      </c>
      <c r="P1519" s="59">
        <v>0</v>
      </c>
      <c r="Q1519" s="59">
        <v>0</v>
      </c>
      <c r="R1519" s="59">
        <v>0</v>
      </c>
      <c r="S1519" s="90"/>
      <c r="T1519" s="90"/>
      <c r="U1519" s="91"/>
      <c r="V1519" s="90"/>
      <c r="W1519" s="90"/>
      <c r="X1519" s="90"/>
    </row>
    <row r="1520" spans="1:24" ht="13.2" x14ac:dyDescent="0.25">
      <c r="A1520" s="59" t="s">
        <v>1916</v>
      </c>
      <c r="B1520" s="59" t="s">
        <v>3632</v>
      </c>
      <c r="C1520" s="59" t="s">
        <v>3633</v>
      </c>
      <c r="D1520" s="59" t="s">
        <v>138</v>
      </c>
      <c r="E1520" s="59">
        <v>88512</v>
      </c>
      <c r="F1520" s="59">
        <v>89621</v>
      </c>
      <c r="G1520" s="59">
        <v>90314</v>
      </c>
      <c r="H1520" s="59">
        <v>91526</v>
      </c>
      <c r="I1520" s="59">
        <v>92523</v>
      </c>
      <c r="J1520" s="59">
        <v>92520</v>
      </c>
      <c r="K1520" s="59">
        <v>92421</v>
      </c>
      <c r="L1520" s="59">
        <v>92901</v>
      </c>
      <c r="M1520" s="59">
        <v>76144</v>
      </c>
      <c r="N1520" s="59">
        <v>76784</v>
      </c>
      <c r="O1520" s="59">
        <v>77292</v>
      </c>
      <c r="P1520" s="59">
        <v>77655</v>
      </c>
      <c r="Q1520" s="59">
        <v>78037</v>
      </c>
      <c r="R1520" s="59">
        <v>86081203</v>
      </c>
      <c r="S1520" s="90"/>
      <c r="T1520" s="90"/>
      <c r="U1520" s="91"/>
      <c r="V1520" s="90"/>
      <c r="W1520" s="90"/>
      <c r="X1520" s="90"/>
    </row>
    <row r="1521" spans="1:24" ht="13.2" x14ac:dyDescent="0.25">
      <c r="A1521" s="59" t="s">
        <v>1917</v>
      </c>
      <c r="B1521" s="59" t="s">
        <v>3632</v>
      </c>
      <c r="C1521" s="59" t="s">
        <v>3634</v>
      </c>
      <c r="D1521" s="59" t="s">
        <v>138</v>
      </c>
      <c r="E1521" s="59">
        <v>0</v>
      </c>
      <c r="F1521" s="59">
        <v>0</v>
      </c>
      <c r="G1521" s="59">
        <v>0</v>
      </c>
      <c r="H1521" s="59">
        <v>0</v>
      </c>
      <c r="I1521" s="59">
        <v>0</v>
      </c>
      <c r="J1521" s="59">
        <v>0</v>
      </c>
      <c r="K1521" s="59">
        <v>0</v>
      </c>
      <c r="L1521" s="59">
        <v>0</v>
      </c>
      <c r="M1521" s="59">
        <v>0</v>
      </c>
      <c r="N1521" s="59">
        <v>0</v>
      </c>
      <c r="O1521" s="59">
        <v>0</v>
      </c>
      <c r="P1521" s="59">
        <v>0</v>
      </c>
      <c r="Q1521" s="59">
        <v>0</v>
      </c>
      <c r="R1521" s="59">
        <v>0</v>
      </c>
      <c r="S1521" s="90"/>
      <c r="T1521" s="90"/>
      <c r="U1521" s="91"/>
      <c r="V1521" s="90"/>
      <c r="W1521" s="90"/>
      <c r="X1521" s="90"/>
    </row>
    <row r="1522" spans="1:24" ht="13.2" x14ac:dyDescent="0.25">
      <c r="A1522" s="59" t="s">
        <v>1918</v>
      </c>
      <c r="B1522" s="59" t="s">
        <v>3635</v>
      </c>
      <c r="C1522" s="59" t="s">
        <v>3636</v>
      </c>
      <c r="D1522" s="59" t="s">
        <v>138</v>
      </c>
      <c r="E1522" s="59">
        <v>0</v>
      </c>
      <c r="F1522" s="59">
        <v>0</v>
      </c>
      <c r="G1522" s="59">
        <v>0</v>
      </c>
      <c r="H1522" s="59">
        <v>0</v>
      </c>
      <c r="I1522" s="59">
        <v>0</v>
      </c>
      <c r="J1522" s="59">
        <v>0</v>
      </c>
      <c r="K1522" s="59">
        <v>0</v>
      </c>
      <c r="L1522" s="59">
        <v>0</v>
      </c>
      <c r="M1522" s="59">
        <v>0</v>
      </c>
      <c r="N1522" s="59">
        <v>0</v>
      </c>
      <c r="O1522" s="59">
        <v>0</v>
      </c>
      <c r="P1522" s="59">
        <v>0</v>
      </c>
      <c r="Q1522" s="59">
        <v>0</v>
      </c>
      <c r="R1522" s="59">
        <v>0</v>
      </c>
      <c r="S1522" s="90"/>
      <c r="T1522" s="90"/>
      <c r="U1522" s="91"/>
      <c r="V1522" s="90"/>
      <c r="W1522" s="90"/>
      <c r="X1522" s="90"/>
    </row>
    <row r="1523" spans="1:24" ht="13.2" x14ac:dyDescent="0.25">
      <c r="A1523" s="59" t="s">
        <v>1919</v>
      </c>
      <c r="B1523" s="59" t="s">
        <v>3635</v>
      </c>
      <c r="C1523" s="59" t="s">
        <v>3637</v>
      </c>
      <c r="D1523" s="59" t="s">
        <v>138</v>
      </c>
      <c r="E1523" s="59">
        <v>0</v>
      </c>
      <c r="F1523" s="59">
        <v>0</v>
      </c>
      <c r="G1523" s="59">
        <v>0</v>
      </c>
      <c r="H1523" s="59">
        <v>0</v>
      </c>
      <c r="I1523" s="59">
        <v>0</v>
      </c>
      <c r="J1523" s="59">
        <v>0</v>
      </c>
      <c r="K1523" s="59">
        <v>0</v>
      </c>
      <c r="L1523" s="59">
        <v>0</v>
      </c>
      <c r="M1523" s="59">
        <v>0</v>
      </c>
      <c r="N1523" s="59">
        <v>0</v>
      </c>
      <c r="O1523" s="59">
        <v>0</v>
      </c>
      <c r="P1523" s="59">
        <v>0</v>
      </c>
      <c r="Q1523" s="59">
        <v>0</v>
      </c>
      <c r="R1523" s="59">
        <v>0</v>
      </c>
      <c r="S1523" s="90"/>
      <c r="T1523" s="90"/>
      <c r="U1523" s="91"/>
      <c r="V1523" s="90"/>
      <c r="W1523" s="90"/>
      <c r="X1523" s="90"/>
    </row>
    <row r="1524" spans="1:24" ht="13.2" x14ac:dyDescent="0.25">
      <c r="A1524" s="59" t="s">
        <v>1920</v>
      </c>
      <c r="B1524" s="59" t="s">
        <v>3638</v>
      </c>
      <c r="C1524" s="59" t="s">
        <v>3639</v>
      </c>
      <c r="D1524" s="59" t="s">
        <v>138</v>
      </c>
      <c r="E1524" s="59">
        <v>0</v>
      </c>
      <c r="F1524" s="59">
        <v>0</v>
      </c>
      <c r="G1524" s="59">
        <v>0</v>
      </c>
      <c r="H1524" s="59">
        <v>0</v>
      </c>
      <c r="I1524" s="59">
        <v>0</v>
      </c>
      <c r="J1524" s="59">
        <v>0</v>
      </c>
      <c r="K1524" s="59">
        <v>0</v>
      </c>
      <c r="L1524" s="59">
        <v>4296</v>
      </c>
      <c r="M1524" s="59">
        <v>4626</v>
      </c>
      <c r="N1524" s="59">
        <v>4969</v>
      </c>
      <c r="O1524" s="59">
        <v>5564</v>
      </c>
      <c r="P1524" s="59">
        <v>5611</v>
      </c>
      <c r="Q1524" s="59">
        <v>5611</v>
      </c>
      <c r="R1524" s="59">
        <v>2322526</v>
      </c>
      <c r="S1524" s="90"/>
      <c r="T1524" s="90"/>
      <c r="U1524" s="91"/>
      <c r="V1524" s="90"/>
      <c r="W1524" s="90"/>
      <c r="X1524" s="90"/>
    </row>
    <row r="1525" spans="1:24" ht="13.2" x14ac:dyDescent="0.25">
      <c r="A1525" s="59" t="s">
        <v>1921</v>
      </c>
      <c r="B1525" s="59" t="s">
        <v>3638</v>
      </c>
      <c r="C1525" s="59" t="s">
        <v>3640</v>
      </c>
      <c r="D1525" s="59" t="s">
        <v>138</v>
      </c>
      <c r="E1525" s="59">
        <v>0</v>
      </c>
      <c r="F1525" s="59">
        <v>0</v>
      </c>
      <c r="G1525" s="59">
        <v>0</v>
      </c>
      <c r="H1525" s="59">
        <v>0</v>
      </c>
      <c r="I1525" s="59">
        <v>0</v>
      </c>
      <c r="J1525" s="59">
        <v>0</v>
      </c>
      <c r="K1525" s="59">
        <v>0</v>
      </c>
      <c r="L1525" s="59">
        <v>0</v>
      </c>
      <c r="M1525" s="59">
        <v>0</v>
      </c>
      <c r="N1525" s="59">
        <v>0</v>
      </c>
      <c r="O1525" s="59">
        <v>0</v>
      </c>
      <c r="P1525" s="59">
        <v>0</v>
      </c>
      <c r="Q1525" s="59">
        <v>0</v>
      </c>
      <c r="R1525" s="59">
        <v>0</v>
      </c>
      <c r="S1525" s="90"/>
      <c r="T1525" s="90"/>
      <c r="U1525" s="91"/>
      <c r="V1525" s="90"/>
      <c r="W1525" s="90"/>
      <c r="X1525" s="90"/>
    </row>
    <row r="1526" spans="1:24" ht="13.2" x14ac:dyDescent="0.25">
      <c r="A1526" s="59" t="s">
        <v>1922</v>
      </c>
      <c r="B1526" s="59" t="s">
        <v>3641</v>
      </c>
      <c r="C1526" s="59" t="s">
        <v>3642</v>
      </c>
      <c r="D1526" s="59" t="s">
        <v>138</v>
      </c>
      <c r="E1526" s="59">
        <v>0</v>
      </c>
      <c r="F1526" s="59">
        <v>0</v>
      </c>
      <c r="G1526" s="59">
        <v>0</v>
      </c>
      <c r="H1526" s="59">
        <v>0</v>
      </c>
      <c r="I1526" s="59">
        <v>0</v>
      </c>
      <c r="J1526" s="59">
        <v>0</v>
      </c>
      <c r="K1526" s="59">
        <v>0</v>
      </c>
      <c r="L1526" s="59">
        <v>633</v>
      </c>
      <c r="M1526" s="59">
        <v>17985</v>
      </c>
      <c r="N1526" s="59">
        <v>17946</v>
      </c>
      <c r="O1526" s="59">
        <v>18680</v>
      </c>
      <c r="P1526" s="59">
        <v>18690</v>
      </c>
      <c r="Q1526" s="59">
        <v>18878</v>
      </c>
      <c r="R1526" s="59">
        <v>6947639</v>
      </c>
      <c r="S1526" s="90"/>
      <c r="T1526" s="90"/>
      <c r="U1526" s="91"/>
      <c r="V1526" s="90"/>
      <c r="W1526" s="90"/>
      <c r="X1526" s="90"/>
    </row>
    <row r="1527" spans="1:24" ht="13.2" x14ac:dyDescent="0.25">
      <c r="A1527" s="59" t="s">
        <v>1923</v>
      </c>
      <c r="B1527" s="59" t="s">
        <v>3641</v>
      </c>
      <c r="C1527" s="59" t="s">
        <v>3643</v>
      </c>
      <c r="D1527" s="59" t="s">
        <v>138</v>
      </c>
      <c r="E1527" s="59">
        <v>0</v>
      </c>
      <c r="F1527" s="59">
        <v>0</v>
      </c>
      <c r="G1527" s="59">
        <v>0</v>
      </c>
      <c r="H1527" s="59">
        <v>0</v>
      </c>
      <c r="I1527" s="59">
        <v>0</v>
      </c>
      <c r="J1527" s="59">
        <v>0</v>
      </c>
      <c r="K1527" s="59">
        <v>0</v>
      </c>
      <c r="L1527" s="59">
        <v>0</v>
      </c>
      <c r="M1527" s="59">
        <v>0</v>
      </c>
      <c r="N1527" s="59">
        <v>0</v>
      </c>
      <c r="O1527" s="59">
        <v>0</v>
      </c>
      <c r="P1527" s="59">
        <v>0</v>
      </c>
      <c r="Q1527" s="59">
        <v>0</v>
      </c>
      <c r="R1527" s="59">
        <v>0</v>
      </c>
      <c r="S1527" s="90"/>
      <c r="T1527" s="90"/>
      <c r="U1527" s="91"/>
      <c r="V1527" s="90"/>
      <c r="W1527" s="90"/>
      <c r="X1527" s="90"/>
    </row>
    <row r="1528" spans="1:24" ht="13.2" x14ac:dyDescent="0.25">
      <c r="A1528" s="59" t="s">
        <v>1924</v>
      </c>
      <c r="B1528" s="59" t="s">
        <v>3644</v>
      </c>
      <c r="C1528" s="59" t="s">
        <v>3645</v>
      </c>
      <c r="D1528" s="59" t="s">
        <v>138</v>
      </c>
      <c r="E1528" s="59">
        <v>183881</v>
      </c>
      <c r="F1528" s="59">
        <v>185313</v>
      </c>
      <c r="G1528" s="59">
        <v>186006</v>
      </c>
      <c r="H1528" s="59">
        <v>188242</v>
      </c>
      <c r="I1528" s="59">
        <v>189161</v>
      </c>
      <c r="J1528" s="59">
        <v>190518</v>
      </c>
      <c r="K1528" s="59">
        <v>192469</v>
      </c>
      <c r="L1528" s="59">
        <v>193994</v>
      </c>
      <c r="M1528" s="59">
        <v>194981</v>
      </c>
      <c r="N1528" s="59">
        <v>195558</v>
      </c>
      <c r="O1528" s="59">
        <v>181428</v>
      </c>
      <c r="P1528" s="59">
        <v>181268</v>
      </c>
      <c r="Q1528" s="59">
        <v>181051</v>
      </c>
      <c r="R1528" s="59">
        <v>188450224</v>
      </c>
      <c r="S1528" s="90"/>
      <c r="T1528" s="90"/>
      <c r="U1528" s="91"/>
      <c r="V1528" s="90"/>
      <c r="W1528" s="90"/>
      <c r="X1528" s="90"/>
    </row>
    <row r="1529" spans="1:24" ht="13.2" x14ac:dyDescent="0.25">
      <c r="A1529" s="59" t="s">
        <v>1925</v>
      </c>
      <c r="B1529" s="59" t="s">
        <v>3644</v>
      </c>
      <c r="C1529" s="59" t="s">
        <v>3646</v>
      </c>
      <c r="D1529" s="59" t="s">
        <v>138</v>
      </c>
      <c r="E1529" s="59">
        <v>0</v>
      </c>
      <c r="F1529" s="59">
        <v>0</v>
      </c>
      <c r="G1529" s="59">
        <v>0</v>
      </c>
      <c r="H1529" s="59">
        <v>0</v>
      </c>
      <c r="I1529" s="59">
        <v>0</v>
      </c>
      <c r="J1529" s="59">
        <v>0</v>
      </c>
      <c r="K1529" s="59">
        <v>0</v>
      </c>
      <c r="L1529" s="59">
        <v>0</v>
      </c>
      <c r="M1529" s="59">
        <v>0</v>
      </c>
      <c r="N1529" s="59">
        <v>0</v>
      </c>
      <c r="O1529" s="59">
        <v>0</v>
      </c>
      <c r="P1529" s="59">
        <v>0</v>
      </c>
      <c r="Q1529" s="59">
        <v>0</v>
      </c>
      <c r="R1529" s="59">
        <v>0</v>
      </c>
      <c r="S1529" s="90"/>
      <c r="T1529" s="90"/>
      <c r="U1529" s="91"/>
      <c r="V1529" s="90"/>
      <c r="W1529" s="90"/>
      <c r="X1529" s="90"/>
    </row>
    <row r="1530" spans="1:24" ht="13.2" x14ac:dyDescent="0.25">
      <c r="A1530" s="59" t="s">
        <v>1926</v>
      </c>
      <c r="B1530" s="59" t="s">
        <v>3647</v>
      </c>
      <c r="C1530" s="59" t="s">
        <v>3648</v>
      </c>
      <c r="D1530" s="59" t="s">
        <v>138</v>
      </c>
      <c r="E1530" s="59">
        <v>0</v>
      </c>
      <c r="F1530" s="59">
        <v>0</v>
      </c>
      <c r="G1530" s="59">
        <v>0</v>
      </c>
      <c r="H1530" s="59">
        <v>0</v>
      </c>
      <c r="I1530" s="59">
        <v>0</v>
      </c>
      <c r="J1530" s="59">
        <v>0</v>
      </c>
      <c r="K1530" s="59">
        <v>0</v>
      </c>
      <c r="L1530" s="59">
        <v>0</v>
      </c>
      <c r="M1530" s="59">
        <v>0</v>
      </c>
      <c r="N1530" s="59">
        <v>0</v>
      </c>
      <c r="O1530" s="59">
        <v>0</v>
      </c>
      <c r="P1530" s="59">
        <v>0</v>
      </c>
      <c r="Q1530" s="59">
        <v>0</v>
      </c>
      <c r="R1530" s="59">
        <v>0</v>
      </c>
      <c r="S1530" s="90"/>
      <c r="T1530" s="90"/>
      <c r="U1530" s="91"/>
      <c r="V1530" s="90"/>
      <c r="W1530" s="90"/>
      <c r="X1530" s="90"/>
    </row>
    <row r="1531" spans="1:24" ht="13.2" x14ac:dyDescent="0.25">
      <c r="A1531" s="59" t="s">
        <v>1927</v>
      </c>
      <c r="B1531" s="59" t="s">
        <v>3649</v>
      </c>
      <c r="C1531" s="59" t="s">
        <v>3650</v>
      </c>
      <c r="D1531" s="59" t="s">
        <v>138</v>
      </c>
      <c r="E1531" s="59">
        <v>0</v>
      </c>
      <c r="F1531" s="59">
        <v>0</v>
      </c>
      <c r="G1531" s="59">
        <v>0</v>
      </c>
      <c r="H1531" s="59">
        <v>0</v>
      </c>
      <c r="I1531" s="59">
        <v>0</v>
      </c>
      <c r="J1531" s="59">
        <v>0</v>
      </c>
      <c r="K1531" s="59">
        <v>0</v>
      </c>
      <c r="L1531" s="59">
        <v>0</v>
      </c>
      <c r="M1531" s="59">
        <v>0</v>
      </c>
      <c r="N1531" s="59">
        <v>0</v>
      </c>
      <c r="O1531" s="59">
        <v>0</v>
      </c>
      <c r="P1531" s="59">
        <v>0</v>
      </c>
      <c r="Q1531" s="59">
        <v>1785</v>
      </c>
      <c r="R1531" s="59">
        <v>74385</v>
      </c>
      <c r="S1531" s="90"/>
      <c r="T1531" s="90"/>
      <c r="U1531" s="91"/>
      <c r="V1531" s="90"/>
      <c r="W1531" s="90"/>
      <c r="X1531" s="90"/>
    </row>
    <row r="1532" spans="1:24" ht="13.2" x14ac:dyDescent="0.25">
      <c r="A1532" s="59" t="s">
        <v>1928</v>
      </c>
      <c r="B1532" s="59" t="s">
        <v>3649</v>
      </c>
      <c r="C1532" s="59" t="s">
        <v>3651</v>
      </c>
      <c r="D1532" s="59" t="s">
        <v>138</v>
      </c>
      <c r="E1532" s="59">
        <v>0</v>
      </c>
      <c r="F1532" s="59">
        <v>0</v>
      </c>
      <c r="G1532" s="59">
        <v>0</v>
      </c>
      <c r="H1532" s="59">
        <v>0</v>
      </c>
      <c r="I1532" s="59">
        <v>0</v>
      </c>
      <c r="J1532" s="59">
        <v>0</v>
      </c>
      <c r="K1532" s="59">
        <v>0</v>
      </c>
      <c r="L1532" s="59">
        <v>0</v>
      </c>
      <c r="M1532" s="59">
        <v>0</v>
      </c>
      <c r="N1532" s="59">
        <v>0</v>
      </c>
      <c r="O1532" s="59">
        <v>0</v>
      </c>
      <c r="P1532" s="59">
        <v>0</v>
      </c>
      <c r="Q1532" s="59">
        <v>0</v>
      </c>
      <c r="R1532" s="59">
        <v>0</v>
      </c>
      <c r="S1532" s="90"/>
      <c r="T1532" s="90"/>
      <c r="U1532" s="91"/>
      <c r="V1532" s="90"/>
      <c r="W1532" s="90"/>
      <c r="X1532" s="90"/>
    </row>
    <row r="1533" spans="1:24" ht="13.2" x14ac:dyDescent="0.25">
      <c r="A1533" s="59" t="s">
        <v>1929</v>
      </c>
      <c r="B1533" s="59" t="s">
        <v>3652</v>
      </c>
      <c r="C1533" s="59" t="s">
        <v>3653</v>
      </c>
      <c r="D1533" s="59" t="s">
        <v>138</v>
      </c>
      <c r="E1533" s="59">
        <v>0</v>
      </c>
      <c r="F1533" s="59">
        <v>0</v>
      </c>
      <c r="G1533" s="59">
        <v>0</v>
      </c>
      <c r="H1533" s="59">
        <v>0</v>
      </c>
      <c r="I1533" s="59">
        <v>0</v>
      </c>
      <c r="J1533" s="59">
        <v>0</v>
      </c>
      <c r="K1533" s="59">
        <v>0</v>
      </c>
      <c r="L1533" s="59">
        <v>0</v>
      </c>
      <c r="M1533" s="59">
        <v>0</v>
      </c>
      <c r="N1533" s="59">
        <v>0</v>
      </c>
      <c r="O1533" s="59">
        <v>0</v>
      </c>
      <c r="P1533" s="59">
        <v>0</v>
      </c>
      <c r="Q1533" s="59">
        <v>0</v>
      </c>
      <c r="R1533" s="59">
        <v>0</v>
      </c>
      <c r="S1533" s="90"/>
      <c r="T1533" s="90"/>
      <c r="U1533" s="91"/>
      <c r="V1533" s="90"/>
      <c r="W1533" s="90"/>
      <c r="X1533" s="90"/>
    </row>
    <row r="1534" spans="1:24" ht="13.2" x14ac:dyDescent="0.25">
      <c r="A1534" s="59" t="s">
        <v>1930</v>
      </c>
      <c r="B1534" s="59" t="s">
        <v>3652</v>
      </c>
      <c r="C1534" s="59" t="s">
        <v>3651</v>
      </c>
      <c r="D1534" s="59" t="s">
        <v>138</v>
      </c>
      <c r="E1534" s="59">
        <v>0</v>
      </c>
      <c r="F1534" s="59">
        <v>0</v>
      </c>
      <c r="G1534" s="59">
        <v>0</v>
      </c>
      <c r="H1534" s="59">
        <v>0</v>
      </c>
      <c r="I1534" s="59">
        <v>0</v>
      </c>
      <c r="J1534" s="59">
        <v>0</v>
      </c>
      <c r="K1534" s="59">
        <v>0</v>
      </c>
      <c r="L1534" s="59">
        <v>0</v>
      </c>
      <c r="M1534" s="59">
        <v>0</v>
      </c>
      <c r="N1534" s="59">
        <v>0</v>
      </c>
      <c r="O1534" s="59">
        <v>0</v>
      </c>
      <c r="P1534" s="59">
        <v>0</v>
      </c>
      <c r="Q1534" s="59">
        <v>0</v>
      </c>
      <c r="R1534" s="59">
        <v>0</v>
      </c>
      <c r="S1534" s="90"/>
      <c r="T1534" s="90"/>
      <c r="U1534" s="91"/>
      <c r="V1534" s="90"/>
      <c r="W1534" s="90"/>
      <c r="X1534" s="90"/>
    </row>
    <row r="1535" spans="1:24" ht="13.2" x14ac:dyDescent="0.25">
      <c r="A1535" s="59" t="s">
        <v>1931</v>
      </c>
      <c r="B1535" s="59" t="s">
        <v>3654</v>
      </c>
      <c r="C1535" s="59" t="s">
        <v>3655</v>
      </c>
      <c r="D1535" s="59" t="s">
        <v>138</v>
      </c>
      <c r="E1535" s="59">
        <v>17293</v>
      </c>
      <c r="F1535" s="59">
        <v>17390</v>
      </c>
      <c r="G1535" s="59">
        <v>17458</v>
      </c>
      <c r="H1535" s="59">
        <v>17501</v>
      </c>
      <c r="I1535" s="59">
        <v>17491</v>
      </c>
      <c r="J1535" s="59">
        <v>17461</v>
      </c>
      <c r="K1535" s="59">
        <v>17442</v>
      </c>
      <c r="L1535" s="59">
        <v>17624</v>
      </c>
      <c r="M1535" s="59">
        <v>17576</v>
      </c>
      <c r="N1535" s="59">
        <v>17604</v>
      </c>
      <c r="O1535" s="59">
        <v>17616</v>
      </c>
      <c r="P1535" s="59">
        <v>17670</v>
      </c>
      <c r="Q1535" s="59">
        <v>17726</v>
      </c>
      <c r="R1535" s="59">
        <v>17528638</v>
      </c>
      <c r="S1535" s="90"/>
      <c r="T1535" s="90"/>
      <c r="U1535" s="91"/>
      <c r="V1535" s="90"/>
      <c r="W1535" s="90"/>
      <c r="X1535" s="90"/>
    </row>
    <row r="1536" spans="1:24" ht="13.2" x14ac:dyDescent="0.25">
      <c r="A1536" s="59" t="s">
        <v>1932</v>
      </c>
      <c r="B1536" s="59" t="s">
        <v>3654</v>
      </c>
      <c r="C1536" s="59" t="s">
        <v>3656</v>
      </c>
      <c r="D1536" s="59" t="s">
        <v>138</v>
      </c>
      <c r="E1536" s="59">
        <v>0</v>
      </c>
      <c r="F1536" s="59">
        <v>0</v>
      </c>
      <c r="G1536" s="59">
        <v>0</v>
      </c>
      <c r="H1536" s="59">
        <v>0</v>
      </c>
      <c r="I1536" s="59">
        <v>0</v>
      </c>
      <c r="J1536" s="59">
        <v>0</v>
      </c>
      <c r="K1536" s="59">
        <v>0</v>
      </c>
      <c r="L1536" s="59">
        <v>0</v>
      </c>
      <c r="M1536" s="59">
        <v>0</v>
      </c>
      <c r="N1536" s="59">
        <v>0</v>
      </c>
      <c r="O1536" s="59">
        <v>0</v>
      </c>
      <c r="P1536" s="59">
        <v>0</v>
      </c>
      <c r="Q1536" s="59">
        <v>0</v>
      </c>
      <c r="R1536" s="59">
        <v>0</v>
      </c>
      <c r="S1536" s="90"/>
      <c r="T1536" s="90"/>
      <c r="U1536" s="91"/>
      <c r="V1536" s="90"/>
      <c r="W1536" s="90"/>
      <c r="X1536" s="90"/>
    </row>
    <row r="1537" spans="1:24" ht="13.2" x14ac:dyDescent="0.25">
      <c r="A1537" s="59" t="s">
        <v>1933</v>
      </c>
      <c r="B1537" s="59" t="s">
        <v>3657</v>
      </c>
      <c r="C1537" s="59" t="s">
        <v>3658</v>
      </c>
      <c r="D1537" s="59" t="s">
        <v>138</v>
      </c>
      <c r="E1537" s="59">
        <v>83131</v>
      </c>
      <c r="F1537" s="59">
        <v>83130</v>
      </c>
      <c r="G1537" s="59">
        <v>83127</v>
      </c>
      <c r="H1537" s="59">
        <v>83122</v>
      </c>
      <c r="I1537" s="59">
        <v>83118</v>
      </c>
      <c r="J1537" s="59">
        <v>83111</v>
      </c>
      <c r="K1537" s="59">
        <v>83109</v>
      </c>
      <c r="L1537" s="59">
        <v>83106</v>
      </c>
      <c r="M1537" s="59">
        <v>83099</v>
      </c>
      <c r="N1537" s="59">
        <v>83098</v>
      </c>
      <c r="O1537" s="59">
        <v>83094</v>
      </c>
      <c r="P1537" s="59">
        <v>83091</v>
      </c>
      <c r="Q1537" s="59">
        <v>83089</v>
      </c>
      <c r="R1537" s="59">
        <v>83109687</v>
      </c>
      <c r="S1537" s="90"/>
      <c r="T1537" s="90"/>
      <c r="U1537" s="91"/>
      <c r="V1537" s="90"/>
      <c r="W1537" s="90"/>
      <c r="X1537" s="90"/>
    </row>
    <row r="1538" spans="1:24" ht="13.2" x14ac:dyDescent="0.25">
      <c r="A1538" s="59" t="s">
        <v>1934</v>
      </c>
      <c r="B1538" s="59" t="s">
        <v>3657</v>
      </c>
      <c r="C1538" s="59" t="s">
        <v>3659</v>
      </c>
      <c r="D1538" s="59" t="s">
        <v>138</v>
      </c>
      <c r="E1538" s="59">
        <v>0</v>
      </c>
      <c r="F1538" s="59">
        <v>0</v>
      </c>
      <c r="G1538" s="59">
        <v>0</v>
      </c>
      <c r="H1538" s="59">
        <v>0</v>
      </c>
      <c r="I1538" s="59">
        <v>0</v>
      </c>
      <c r="J1538" s="59">
        <v>0</v>
      </c>
      <c r="K1538" s="59">
        <v>0</v>
      </c>
      <c r="L1538" s="59">
        <v>0</v>
      </c>
      <c r="M1538" s="59">
        <v>0</v>
      </c>
      <c r="N1538" s="59">
        <v>0</v>
      </c>
      <c r="O1538" s="59">
        <v>0</v>
      </c>
      <c r="P1538" s="59">
        <v>0</v>
      </c>
      <c r="Q1538" s="59">
        <v>0</v>
      </c>
      <c r="R1538" s="59">
        <v>0</v>
      </c>
      <c r="S1538" s="90"/>
      <c r="T1538" s="90"/>
      <c r="U1538" s="91"/>
      <c r="V1538" s="90"/>
      <c r="W1538" s="90"/>
      <c r="X1538" s="90"/>
    </row>
    <row r="1539" spans="1:24" ht="13.2" x14ac:dyDescent="0.25">
      <c r="A1539" s="59" t="s">
        <v>1935</v>
      </c>
      <c r="B1539" s="59" t="s">
        <v>3660</v>
      </c>
      <c r="C1539" s="59" t="s">
        <v>3661</v>
      </c>
      <c r="D1539" s="59" t="s">
        <v>138</v>
      </c>
      <c r="E1539" s="59">
        <v>40574</v>
      </c>
      <c r="F1539" s="59">
        <v>40101</v>
      </c>
      <c r="G1539" s="59">
        <v>40179</v>
      </c>
      <c r="H1539" s="59">
        <v>40313</v>
      </c>
      <c r="I1539" s="59">
        <v>40516</v>
      </c>
      <c r="J1539" s="59">
        <v>40854</v>
      </c>
      <c r="K1539" s="59">
        <v>41171</v>
      </c>
      <c r="L1539" s="59">
        <v>41475</v>
      </c>
      <c r="M1539" s="59">
        <v>41866</v>
      </c>
      <c r="N1539" s="59">
        <v>42187</v>
      </c>
      <c r="O1539" s="59">
        <v>42452</v>
      </c>
      <c r="P1539" s="59">
        <v>42927</v>
      </c>
      <c r="Q1539" s="59">
        <v>43475</v>
      </c>
      <c r="R1539" s="59">
        <v>41338703</v>
      </c>
      <c r="S1539" s="90"/>
      <c r="T1539" s="90"/>
      <c r="U1539" s="91"/>
      <c r="V1539" s="90"/>
      <c r="W1539" s="90"/>
      <c r="X1539" s="90"/>
    </row>
    <row r="1540" spans="1:24" ht="13.2" x14ac:dyDescent="0.25">
      <c r="A1540" s="59" t="s">
        <v>1936</v>
      </c>
      <c r="B1540" s="59" t="s">
        <v>3660</v>
      </c>
      <c r="C1540" s="59" t="s">
        <v>3662</v>
      </c>
      <c r="D1540" s="59" t="s">
        <v>138</v>
      </c>
      <c r="E1540" s="59">
        <v>0</v>
      </c>
      <c r="F1540" s="59">
        <v>0</v>
      </c>
      <c r="G1540" s="59">
        <v>0</v>
      </c>
      <c r="H1540" s="59">
        <v>0</v>
      </c>
      <c r="I1540" s="59">
        <v>0</v>
      </c>
      <c r="J1540" s="59">
        <v>0</v>
      </c>
      <c r="K1540" s="59">
        <v>0</v>
      </c>
      <c r="L1540" s="59">
        <v>0</v>
      </c>
      <c r="M1540" s="59">
        <v>0</v>
      </c>
      <c r="N1540" s="59">
        <v>0</v>
      </c>
      <c r="O1540" s="59">
        <v>0</v>
      </c>
      <c r="P1540" s="59">
        <v>0</v>
      </c>
      <c r="Q1540" s="59">
        <v>0</v>
      </c>
      <c r="R1540" s="59">
        <v>0</v>
      </c>
      <c r="S1540" s="90"/>
      <c r="T1540" s="90"/>
      <c r="U1540" s="91"/>
      <c r="V1540" s="90"/>
      <c r="W1540" s="90"/>
      <c r="X1540" s="90"/>
    </row>
    <row r="1541" spans="1:24" ht="13.2" x14ac:dyDescent="0.25">
      <c r="A1541" s="59" t="s">
        <v>1937</v>
      </c>
      <c r="B1541" s="59" t="s">
        <v>3663</v>
      </c>
      <c r="C1541" s="59" t="s">
        <v>3664</v>
      </c>
      <c r="D1541" s="59" t="s">
        <v>138</v>
      </c>
      <c r="E1541" s="59">
        <v>1413</v>
      </c>
      <c r="F1541" s="59">
        <v>1413</v>
      </c>
      <c r="G1541" s="59">
        <v>1413</v>
      </c>
      <c r="H1541" s="59">
        <v>1413</v>
      </c>
      <c r="I1541" s="59">
        <v>1413</v>
      </c>
      <c r="J1541" s="59">
        <v>1413</v>
      </c>
      <c r="K1541" s="59">
        <v>1413</v>
      </c>
      <c r="L1541" s="59">
        <v>1413</v>
      </c>
      <c r="M1541" s="59">
        <v>1413</v>
      </c>
      <c r="N1541" s="59">
        <v>1413</v>
      </c>
      <c r="O1541" s="59">
        <v>1413</v>
      </c>
      <c r="P1541" s="59">
        <v>1413</v>
      </c>
      <c r="Q1541" s="59">
        <v>1413</v>
      </c>
      <c r="R1541" s="59">
        <v>1413480</v>
      </c>
      <c r="S1541" s="90"/>
      <c r="T1541" s="90"/>
      <c r="U1541" s="91"/>
      <c r="V1541" s="90"/>
      <c r="W1541" s="90"/>
      <c r="X1541" s="90"/>
    </row>
    <row r="1542" spans="1:24" ht="13.2" x14ac:dyDescent="0.25">
      <c r="A1542" s="59" t="s">
        <v>1938</v>
      </c>
      <c r="B1542" s="59" t="s">
        <v>3663</v>
      </c>
      <c r="C1542" s="59" t="s">
        <v>3665</v>
      </c>
      <c r="D1542" s="59" t="s">
        <v>138</v>
      </c>
      <c r="E1542" s="59">
        <v>0</v>
      </c>
      <c r="F1542" s="59">
        <v>0</v>
      </c>
      <c r="G1542" s="59">
        <v>0</v>
      </c>
      <c r="H1542" s="59">
        <v>0</v>
      </c>
      <c r="I1542" s="59">
        <v>0</v>
      </c>
      <c r="J1542" s="59">
        <v>0</v>
      </c>
      <c r="K1542" s="59">
        <v>0</v>
      </c>
      <c r="L1542" s="59">
        <v>0</v>
      </c>
      <c r="M1542" s="59">
        <v>0</v>
      </c>
      <c r="N1542" s="59">
        <v>0</v>
      </c>
      <c r="O1542" s="59">
        <v>0</v>
      </c>
      <c r="P1542" s="59">
        <v>0</v>
      </c>
      <c r="Q1542" s="59">
        <v>0</v>
      </c>
      <c r="R1542" s="59">
        <v>0</v>
      </c>
      <c r="S1542" s="90"/>
      <c r="T1542" s="90"/>
      <c r="U1542" s="91"/>
      <c r="V1542" s="90"/>
      <c r="W1542" s="90"/>
      <c r="X1542" s="90"/>
    </row>
    <row r="1543" spans="1:24" ht="13.2" x14ac:dyDescent="0.25">
      <c r="A1543" s="59" t="s">
        <v>1939</v>
      </c>
      <c r="B1543" s="59" t="s">
        <v>3666</v>
      </c>
      <c r="C1543" s="59" t="s">
        <v>3667</v>
      </c>
      <c r="D1543" s="59" t="s">
        <v>138</v>
      </c>
      <c r="E1543" s="59">
        <v>2605</v>
      </c>
      <c r="F1543" s="59">
        <v>2687</v>
      </c>
      <c r="G1543" s="59">
        <v>2744</v>
      </c>
      <c r="H1543" s="59">
        <v>2868</v>
      </c>
      <c r="I1543" s="59">
        <v>2978</v>
      </c>
      <c r="J1543" s="59">
        <v>2888</v>
      </c>
      <c r="K1543" s="59">
        <v>3022</v>
      </c>
      <c r="L1543" s="59">
        <v>3115</v>
      </c>
      <c r="M1543" s="59">
        <v>3597</v>
      </c>
      <c r="N1543" s="59">
        <v>3686</v>
      </c>
      <c r="O1543" s="59">
        <v>3654</v>
      </c>
      <c r="P1543" s="59">
        <v>3688</v>
      </c>
      <c r="Q1543" s="59">
        <v>3825</v>
      </c>
      <c r="R1543" s="59">
        <v>3178554</v>
      </c>
      <c r="S1543" s="90"/>
      <c r="T1543" s="90"/>
      <c r="U1543" s="91"/>
      <c r="V1543" s="90"/>
      <c r="W1543" s="90"/>
      <c r="X1543" s="90"/>
    </row>
    <row r="1544" spans="1:24" ht="13.2" x14ac:dyDescent="0.25">
      <c r="A1544" s="59" t="s">
        <v>1940</v>
      </c>
      <c r="B1544" s="59" t="s">
        <v>3666</v>
      </c>
      <c r="C1544" s="59" t="s">
        <v>3668</v>
      </c>
      <c r="D1544" s="59" t="s">
        <v>138</v>
      </c>
      <c r="E1544" s="59">
        <v>0</v>
      </c>
      <c r="F1544" s="59">
        <v>0</v>
      </c>
      <c r="G1544" s="59">
        <v>0</v>
      </c>
      <c r="H1544" s="59">
        <v>1</v>
      </c>
      <c r="I1544" s="59">
        <v>3</v>
      </c>
      <c r="J1544" s="59">
        <v>0</v>
      </c>
      <c r="K1544" s="59">
        <v>0</v>
      </c>
      <c r="L1544" s="59">
        <v>0</v>
      </c>
      <c r="M1544" s="59">
        <v>193</v>
      </c>
      <c r="N1544" s="59">
        <v>193</v>
      </c>
      <c r="O1544" s="59">
        <v>0</v>
      </c>
      <c r="P1544" s="59">
        <v>0</v>
      </c>
      <c r="Q1544" s="59">
        <v>0</v>
      </c>
      <c r="R1544" s="59">
        <v>32576</v>
      </c>
      <c r="S1544" s="90"/>
      <c r="T1544" s="90"/>
      <c r="U1544" s="91"/>
      <c r="V1544" s="90"/>
      <c r="W1544" s="90"/>
      <c r="X1544" s="90"/>
    </row>
    <row r="1545" spans="1:24" ht="13.2" x14ac:dyDescent="0.25">
      <c r="A1545" s="59" t="s">
        <v>1941</v>
      </c>
      <c r="B1545" s="59" t="s">
        <v>3669</v>
      </c>
      <c r="C1545" s="59" t="s">
        <v>3670</v>
      </c>
      <c r="D1545" s="59" t="s">
        <v>138</v>
      </c>
      <c r="E1545" s="59">
        <v>14121</v>
      </c>
      <c r="F1545" s="59">
        <v>14297</v>
      </c>
      <c r="G1545" s="59">
        <v>14451</v>
      </c>
      <c r="H1545" s="59">
        <v>14615</v>
      </c>
      <c r="I1545" s="59">
        <v>14830</v>
      </c>
      <c r="J1545" s="59">
        <v>11327</v>
      </c>
      <c r="K1545" s="59">
        <v>11448</v>
      </c>
      <c r="L1545" s="59">
        <v>11746</v>
      </c>
      <c r="M1545" s="59">
        <v>13097</v>
      </c>
      <c r="N1545" s="59">
        <v>13313</v>
      </c>
      <c r="O1545" s="59">
        <v>14581</v>
      </c>
      <c r="P1545" s="59">
        <v>14694</v>
      </c>
      <c r="Q1545" s="59">
        <v>14854</v>
      </c>
      <c r="R1545" s="59">
        <v>13573928</v>
      </c>
      <c r="S1545" s="90"/>
      <c r="T1545" s="90"/>
      <c r="U1545" s="91"/>
      <c r="V1545" s="90"/>
      <c r="W1545" s="90"/>
      <c r="X1545" s="90"/>
    </row>
    <row r="1546" spans="1:24" ht="13.2" x14ac:dyDescent="0.25">
      <c r="A1546" s="59" t="s">
        <v>1942</v>
      </c>
      <c r="B1546" s="59" t="s">
        <v>3669</v>
      </c>
      <c r="C1546" s="59" t="s">
        <v>3671</v>
      </c>
      <c r="D1546" s="59" t="s">
        <v>138</v>
      </c>
      <c r="E1546" s="59">
        <v>0</v>
      </c>
      <c r="F1546" s="59">
        <v>0</v>
      </c>
      <c r="G1546" s="59">
        <v>0</v>
      </c>
      <c r="H1546" s="59">
        <v>0</v>
      </c>
      <c r="I1546" s="59">
        <v>0</v>
      </c>
      <c r="J1546" s="59">
        <v>0</v>
      </c>
      <c r="K1546" s="59">
        <v>0</v>
      </c>
      <c r="L1546" s="59">
        <v>0</v>
      </c>
      <c r="M1546" s="59">
        <v>0</v>
      </c>
      <c r="N1546" s="59">
        <v>0</v>
      </c>
      <c r="O1546" s="59">
        <v>0</v>
      </c>
      <c r="P1546" s="59">
        <v>0</v>
      </c>
      <c r="Q1546" s="59">
        <v>0</v>
      </c>
      <c r="R1546" s="59">
        <v>0</v>
      </c>
      <c r="S1546" s="90"/>
      <c r="T1546" s="90"/>
      <c r="U1546" s="91"/>
      <c r="V1546" s="90"/>
      <c r="W1546" s="90"/>
      <c r="X1546" s="90"/>
    </row>
    <row r="1547" spans="1:24" ht="13.2" x14ac:dyDescent="0.25">
      <c r="A1547" s="59" t="s">
        <v>1943</v>
      </c>
      <c r="B1547" s="59" t="s">
        <v>3669</v>
      </c>
      <c r="C1547" s="59" t="s">
        <v>3672</v>
      </c>
      <c r="D1547" s="59" t="s">
        <v>138</v>
      </c>
      <c r="E1547" s="59">
        <v>0</v>
      </c>
      <c r="F1547" s="59">
        <v>0</v>
      </c>
      <c r="G1547" s="59">
        <v>0</v>
      </c>
      <c r="H1547" s="59">
        <v>3</v>
      </c>
      <c r="I1547" s="59">
        <v>6</v>
      </c>
      <c r="J1547" s="59">
        <v>0</v>
      </c>
      <c r="K1547" s="59">
        <v>0</v>
      </c>
      <c r="L1547" s="59">
        <v>0</v>
      </c>
      <c r="M1547" s="59">
        <v>83</v>
      </c>
      <c r="N1547" s="59">
        <v>83</v>
      </c>
      <c r="O1547" s="59">
        <v>0</v>
      </c>
      <c r="P1547" s="59">
        <v>0</v>
      </c>
      <c r="Q1547" s="59">
        <v>0</v>
      </c>
      <c r="R1547" s="59">
        <v>14519</v>
      </c>
      <c r="S1547" s="90"/>
      <c r="T1547" s="90"/>
      <c r="U1547" s="91"/>
      <c r="V1547" s="90"/>
      <c r="W1547" s="90"/>
      <c r="X1547" s="90"/>
    </row>
    <row r="1548" spans="1:24" ht="13.2" x14ac:dyDescent="0.25">
      <c r="A1548" s="59" t="s">
        <v>1944</v>
      </c>
      <c r="B1548" s="59" t="s">
        <v>3673</v>
      </c>
      <c r="C1548" s="59" t="s">
        <v>3674</v>
      </c>
      <c r="D1548" s="59" t="s">
        <v>138</v>
      </c>
      <c r="E1548" s="59">
        <v>86</v>
      </c>
      <c r="F1548" s="59">
        <v>86</v>
      </c>
      <c r="G1548" s="59">
        <v>86</v>
      </c>
      <c r="H1548" s="59">
        <v>86</v>
      </c>
      <c r="I1548" s="59">
        <v>86</v>
      </c>
      <c r="J1548" s="59">
        <v>86</v>
      </c>
      <c r="K1548" s="59">
        <v>52</v>
      </c>
      <c r="L1548" s="59">
        <v>52</v>
      </c>
      <c r="M1548" s="59">
        <v>52</v>
      </c>
      <c r="N1548" s="59">
        <v>52</v>
      </c>
      <c r="O1548" s="59">
        <v>52</v>
      </c>
      <c r="P1548" s="59">
        <v>52</v>
      </c>
      <c r="Q1548" s="59">
        <v>52</v>
      </c>
      <c r="R1548" s="59">
        <v>67541</v>
      </c>
      <c r="S1548" s="90"/>
      <c r="T1548" s="90"/>
      <c r="U1548" s="91"/>
      <c r="V1548" s="90"/>
      <c r="W1548" s="90"/>
      <c r="X1548" s="90"/>
    </row>
    <row r="1549" spans="1:24" ht="13.2" x14ac:dyDescent="0.25">
      <c r="A1549" s="59" t="s">
        <v>1945</v>
      </c>
      <c r="B1549" s="59" t="s">
        <v>3673</v>
      </c>
      <c r="C1549" s="59" t="s">
        <v>3675</v>
      </c>
      <c r="D1549" s="59" t="s">
        <v>138</v>
      </c>
      <c r="E1549" s="59">
        <v>0</v>
      </c>
      <c r="F1549" s="59">
        <v>0</v>
      </c>
      <c r="G1549" s="59">
        <v>0</v>
      </c>
      <c r="H1549" s="59">
        <v>0</v>
      </c>
      <c r="I1549" s="59">
        <v>0</v>
      </c>
      <c r="J1549" s="59">
        <v>0</v>
      </c>
      <c r="K1549" s="59">
        <v>0</v>
      </c>
      <c r="L1549" s="59">
        <v>0</v>
      </c>
      <c r="M1549" s="59">
        <v>0</v>
      </c>
      <c r="N1549" s="59">
        <v>0</v>
      </c>
      <c r="O1549" s="59">
        <v>0</v>
      </c>
      <c r="P1549" s="59">
        <v>0</v>
      </c>
      <c r="Q1549" s="59">
        <v>0</v>
      </c>
      <c r="R1549" s="59">
        <v>0</v>
      </c>
      <c r="S1549" s="90"/>
      <c r="T1549" s="90"/>
      <c r="U1549" s="91"/>
      <c r="V1549" s="90"/>
      <c r="W1549" s="90"/>
      <c r="X1549" s="90"/>
    </row>
    <row r="1550" spans="1:24" ht="13.2" x14ac:dyDescent="0.25">
      <c r="A1550" s="59" t="s">
        <v>1946</v>
      </c>
      <c r="B1550" s="59" t="s">
        <v>3676</v>
      </c>
      <c r="C1550" s="59" t="s">
        <v>3677</v>
      </c>
      <c r="D1550" s="59" t="s">
        <v>138</v>
      </c>
      <c r="E1550" s="59">
        <v>0</v>
      </c>
      <c r="F1550" s="59">
        <v>0</v>
      </c>
      <c r="G1550" s="59">
        <v>0</v>
      </c>
      <c r="H1550" s="59">
        <v>0</v>
      </c>
      <c r="I1550" s="59">
        <v>0</v>
      </c>
      <c r="J1550" s="59">
        <v>0</v>
      </c>
      <c r="K1550" s="59">
        <v>0</v>
      </c>
      <c r="L1550" s="59">
        <v>0</v>
      </c>
      <c r="M1550" s="59">
        <v>0</v>
      </c>
      <c r="N1550" s="59">
        <v>0</v>
      </c>
      <c r="O1550" s="59">
        <v>0</v>
      </c>
      <c r="P1550" s="59">
        <v>0</v>
      </c>
      <c r="Q1550" s="59">
        <v>0</v>
      </c>
      <c r="R1550" s="59">
        <v>0</v>
      </c>
      <c r="S1550" s="90"/>
      <c r="T1550" s="90"/>
      <c r="U1550" s="91"/>
      <c r="V1550" s="90"/>
      <c r="W1550" s="90"/>
      <c r="X1550" s="90"/>
    </row>
    <row r="1551" spans="1:24" ht="13.2" x14ac:dyDescent="0.25">
      <c r="A1551" s="59" t="s">
        <v>1947</v>
      </c>
      <c r="B1551" s="59" t="s">
        <v>3678</v>
      </c>
      <c r="C1551" s="59" t="s">
        <v>3679</v>
      </c>
      <c r="D1551" s="59" t="s">
        <v>138</v>
      </c>
      <c r="E1551" s="59">
        <v>6</v>
      </c>
      <c r="F1551" s="59">
        <v>0</v>
      </c>
      <c r="G1551" s="59">
        <v>0</v>
      </c>
      <c r="H1551" s="59">
        <v>0</v>
      </c>
      <c r="I1551" s="59">
        <v>0</v>
      </c>
      <c r="J1551" s="59">
        <v>0</v>
      </c>
      <c r="K1551" s="59">
        <v>0</v>
      </c>
      <c r="L1551" s="59">
        <v>0</v>
      </c>
      <c r="M1551" s="59">
        <v>0</v>
      </c>
      <c r="N1551" s="59">
        <v>0</v>
      </c>
      <c r="O1551" s="59">
        <v>0</v>
      </c>
      <c r="P1551" s="59">
        <v>0</v>
      </c>
      <c r="Q1551" s="59">
        <v>0</v>
      </c>
      <c r="R1551" s="59">
        <v>249</v>
      </c>
      <c r="S1551" s="90"/>
      <c r="T1551" s="90"/>
      <c r="U1551" s="91"/>
      <c r="V1551" s="90"/>
      <c r="W1551" s="90"/>
      <c r="X1551" s="90"/>
    </row>
    <row r="1552" spans="1:24" ht="13.2" x14ac:dyDescent="0.25">
      <c r="A1552" s="59" t="s">
        <v>1948</v>
      </c>
      <c r="B1552" s="59" t="s">
        <v>3678</v>
      </c>
      <c r="C1552" s="59" t="s">
        <v>3680</v>
      </c>
      <c r="D1552" s="59" t="s">
        <v>138</v>
      </c>
      <c r="E1552" s="59">
        <v>0</v>
      </c>
      <c r="F1552" s="59">
        <v>0</v>
      </c>
      <c r="G1552" s="59">
        <v>0</v>
      </c>
      <c r="H1552" s="59">
        <v>0</v>
      </c>
      <c r="I1552" s="59">
        <v>0</v>
      </c>
      <c r="J1552" s="59">
        <v>0</v>
      </c>
      <c r="K1552" s="59">
        <v>0</v>
      </c>
      <c r="L1552" s="59">
        <v>0</v>
      </c>
      <c r="M1552" s="59">
        <v>0</v>
      </c>
      <c r="N1552" s="59">
        <v>0</v>
      </c>
      <c r="O1552" s="59">
        <v>0</v>
      </c>
      <c r="P1552" s="59">
        <v>0</v>
      </c>
      <c r="Q1552" s="59">
        <v>0</v>
      </c>
      <c r="R1552" s="59">
        <v>0</v>
      </c>
      <c r="S1552" s="90"/>
      <c r="T1552" s="90"/>
      <c r="U1552" s="91"/>
      <c r="V1552" s="90"/>
      <c r="W1552" s="90"/>
      <c r="X1552" s="90"/>
    </row>
    <row r="1553" spans="1:24" ht="13.2" x14ac:dyDescent="0.25">
      <c r="A1553" s="59" t="s">
        <v>1949</v>
      </c>
      <c r="B1553" s="59" t="s">
        <v>3681</v>
      </c>
      <c r="C1553" s="59" t="s">
        <v>3682</v>
      </c>
      <c r="D1553" s="59" t="s">
        <v>138</v>
      </c>
      <c r="E1553" s="59">
        <v>0</v>
      </c>
      <c r="F1553" s="59">
        <v>0</v>
      </c>
      <c r="G1553" s="59">
        <v>0</v>
      </c>
      <c r="H1553" s="59">
        <v>0</v>
      </c>
      <c r="I1553" s="59">
        <v>0</v>
      </c>
      <c r="J1553" s="59">
        <v>0</v>
      </c>
      <c r="K1553" s="59">
        <v>0</v>
      </c>
      <c r="L1553" s="59">
        <v>0</v>
      </c>
      <c r="M1553" s="59">
        <v>0</v>
      </c>
      <c r="N1553" s="59">
        <v>0</v>
      </c>
      <c r="O1553" s="59">
        <v>0</v>
      </c>
      <c r="P1553" s="59">
        <v>0</v>
      </c>
      <c r="Q1553" s="59">
        <v>0</v>
      </c>
      <c r="R1553" s="59">
        <v>0</v>
      </c>
      <c r="S1553" s="90"/>
      <c r="T1553" s="90"/>
      <c r="U1553" s="91"/>
      <c r="V1553" s="90"/>
      <c r="W1553" s="90"/>
      <c r="X1553" s="90"/>
    </row>
    <row r="1554" spans="1:24" ht="13.2" x14ac:dyDescent="0.25">
      <c r="A1554" s="59" t="s">
        <v>1950</v>
      </c>
      <c r="B1554" s="59" t="s">
        <v>3683</v>
      </c>
      <c r="C1554" s="59" t="s">
        <v>3684</v>
      </c>
      <c r="D1554" s="59" t="s">
        <v>138</v>
      </c>
      <c r="E1554" s="59">
        <v>0</v>
      </c>
      <c r="F1554" s="59">
        <v>0</v>
      </c>
      <c r="G1554" s="59">
        <v>0</v>
      </c>
      <c r="H1554" s="59">
        <v>0</v>
      </c>
      <c r="I1554" s="59">
        <v>0</v>
      </c>
      <c r="J1554" s="59">
        <v>0</v>
      </c>
      <c r="K1554" s="59">
        <v>0</v>
      </c>
      <c r="L1554" s="59">
        <v>0</v>
      </c>
      <c r="M1554" s="59">
        <v>0</v>
      </c>
      <c r="N1554" s="59">
        <v>0</v>
      </c>
      <c r="O1554" s="59">
        <v>0</v>
      </c>
      <c r="P1554" s="59">
        <v>0</v>
      </c>
      <c r="Q1554" s="59">
        <v>0</v>
      </c>
      <c r="R1554" s="59">
        <v>0</v>
      </c>
      <c r="S1554" s="90"/>
      <c r="T1554" s="90"/>
      <c r="U1554" s="91"/>
      <c r="V1554" s="90"/>
      <c r="W1554" s="90"/>
      <c r="X1554" s="90"/>
    </row>
    <row r="1555" spans="1:24" ht="13.2" x14ac:dyDescent="0.25">
      <c r="A1555" s="59" t="s">
        <v>1951</v>
      </c>
      <c r="B1555" s="59" t="s">
        <v>3683</v>
      </c>
      <c r="C1555" s="59" t="s">
        <v>3685</v>
      </c>
      <c r="D1555" s="59" t="s">
        <v>138</v>
      </c>
      <c r="E1555" s="59">
        <v>0</v>
      </c>
      <c r="F1555" s="59">
        <v>0</v>
      </c>
      <c r="G1555" s="59">
        <v>0</v>
      </c>
      <c r="H1555" s="59">
        <v>0</v>
      </c>
      <c r="I1555" s="59">
        <v>0</v>
      </c>
      <c r="J1555" s="59">
        <v>0</v>
      </c>
      <c r="K1555" s="59">
        <v>0</v>
      </c>
      <c r="L1555" s="59">
        <v>0</v>
      </c>
      <c r="M1555" s="59">
        <v>0</v>
      </c>
      <c r="N1555" s="59">
        <v>0</v>
      </c>
      <c r="O1555" s="59">
        <v>0</v>
      </c>
      <c r="P1555" s="59">
        <v>0</v>
      </c>
      <c r="Q1555" s="59">
        <v>0</v>
      </c>
      <c r="R1555" s="59">
        <v>0</v>
      </c>
      <c r="S1555" s="90"/>
      <c r="T1555" s="90"/>
      <c r="U1555" s="91"/>
      <c r="V1555" s="90"/>
      <c r="W1555" s="90"/>
      <c r="X1555" s="90"/>
    </row>
    <row r="1556" spans="1:24" ht="13.2" x14ac:dyDescent="0.25">
      <c r="A1556" s="59" t="s">
        <v>1952</v>
      </c>
      <c r="B1556" s="59" t="s">
        <v>3686</v>
      </c>
      <c r="C1556" s="59" t="s">
        <v>3687</v>
      </c>
      <c r="D1556" s="59" t="s">
        <v>138</v>
      </c>
      <c r="E1556" s="59">
        <v>0</v>
      </c>
      <c r="F1556" s="59">
        <v>0</v>
      </c>
      <c r="G1556" s="59">
        <v>0</v>
      </c>
      <c r="H1556" s="59">
        <v>0</v>
      </c>
      <c r="I1556" s="59">
        <v>0</v>
      </c>
      <c r="J1556" s="59">
        <v>0</v>
      </c>
      <c r="K1556" s="59">
        <v>0</v>
      </c>
      <c r="L1556" s="59">
        <v>0</v>
      </c>
      <c r="M1556" s="59">
        <v>0</v>
      </c>
      <c r="N1556" s="59">
        <v>0</v>
      </c>
      <c r="O1556" s="59">
        <v>0</v>
      </c>
      <c r="P1556" s="59">
        <v>0</v>
      </c>
      <c r="Q1556" s="59">
        <v>0</v>
      </c>
      <c r="R1556" s="59">
        <v>0</v>
      </c>
      <c r="S1556" s="90"/>
      <c r="T1556" s="90"/>
      <c r="U1556" s="91"/>
      <c r="V1556" s="90"/>
      <c r="W1556" s="90"/>
      <c r="X1556" s="90"/>
    </row>
    <row r="1557" spans="1:24" ht="13.2" x14ac:dyDescent="0.25">
      <c r="A1557" s="59" t="s">
        <v>1953</v>
      </c>
      <c r="B1557" s="59" t="s">
        <v>3688</v>
      </c>
      <c r="C1557" s="59" t="s">
        <v>3689</v>
      </c>
      <c r="D1557" s="59" t="s">
        <v>138</v>
      </c>
      <c r="E1557" s="59">
        <v>0</v>
      </c>
      <c r="F1557" s="59">
        <v>0</v>
      </c>
      <c r="G1557" s="59">
        <v>0</v>
      </c>
      <c r="H1557" s="59">
        <v>0</v>
      </c>
      <c r="I1557" s="59">
        <v>0</v>
      </c>
      <c r="J1557" s="59">
        <v>0</v>
      </c>
      <c r="K1557" s="59">
        <v>0</v>
      </c>
      <c r="L1557" s="59">
        <v>0</v>
      </c>
      <c r="M1557" s="59">
        <v>0</v>
      </c>
      <c r="N1557" s="59">
        <v>0</v>
      </c>
      <c r="O1557" s="59">
        <v>0</v>
      </c>
      <c r="P1557" s="59">
        <v>0</v>
      </c>
      <c r="Q1557" s="59">
        <v>0</v>
      </c>
      <c r="R1557" s="59">
        <v>0</v>
      </c>
      <c r="S1557" s="90"/>
      <c r="T1557" s="90"/>
      <c r="U1557" s="91"/>
      <c r="V1557" s="90"/>
      <c r="W1557" s="90"/>
      <c r="X1557" s="90"/>
    </row>
    <row r="1558" spans="1:24" ht="13.2" x14ac:dyDescent="0.25">
      <c r="A1558" s="59" t="s">
        <v>1954</v>
      </c>
      <c r="B1558" s="59" t="s">
        <v>3690</v>
      </c>
      <c r="C1558" s="59" t="s">
        <v>3691</v>
      </c>
      <c r="D1558" s="59" t="s">
        <v>138</v>
      </c>
      <c r="E1558" s="59">
        <v>5373</v>
      </c>
      <c r="F1558" s="59">
        <v>5018</v>
      </c>
      <c r="G1558" s="59">
        <v>5018</v>
      </c>
      <c r="H1558" s="59">
        <v>5012</v>
      </c>
      <c r="I1558" s="59">
        <v>5012</v>
      </c>
      <c r="J1558" s="59">
        <v>5012</v>
      </c>
      <c r="K1558" s="59">
        <v>5012</v>
      </c>
      <c r="L1558" s="59">
        <v>5012</v>
      </c>
      <c r="M1558" s="59">
        <v>5012</v>
      </c>
      <c r="N1558" s="59">
        <v>5000</v>
      </c>
      <c r="O1558" s="59">
        <v>5000</v>
      </c>
      <c r="P1558" s="59">
        <v>5000</v>
      </c>
      <c r="Q1558" s="59">
        <v>5000</v>
      </c>
      <c r="R1558" s="59">
        <v>5024638</v>
      </c>
      <c r="S1558" s="90"/>
      <c r="T1558" s="90"/>
      <c r="U1558" s="91"/>
      <c r="V1558" s="90"/>
      <c r="W1558" s="90"/>
      <c r="X1558" s="90"/>
    </row>
    <row r="1559" spans="1:24" ht="13.2" x14ac:dyDescent="0.25">
      <c r="A1559" s="59" t="s">
        <v>1955</v>
      </c>
      <c r="B1559" s="59" t="s">
        <v>3690</v>
      </c>
      <c r="C1559" s="59" t="s">
        <v>3692</v>
      </c>
      <c r="D1559" s="59" t="s">
        <v>138</v>
      </c>
      <c r="E1559" s="59">
        <v>0</v>
      </c>
      <c r="F1559" s="59">
        <v>0</v>
      </c>
      <c r="G1559" s="59">
        <v>0</v>
      </c>
      <c r="H1559" s="59">
        <v>0</v>
      </c>
      <c r="I1559" s="59">
        <v>0</v>
      </c>
      <c r="J1559" s="59">
        <v>0</v>
      </c>
      <c r="K1559" s="59">
        <v>0</v>
      </c>
      <c r="L1559" s="59">
        <v>0</v>
      </c>
      <c r="M1559" s="59">
        <v>0</v>
      </c>
      <c r="N1559" s="59">
        <v>0</v>
      </c>
      <c r="O1559" s="59">
        <v>0</v>
      </c>
      <c r="P1559" s="59">
        <v>0</v>
      </c>
      <c r="Q1559" s="59">
        <v>0</v>
      </c>
      <c r="R1559" s="59">
        <v>0</v>
      </c>
      <c r="S1559" s="90"/>
      <c r="T1559" s="90"/>
      <c r="U1559" s="91"/>
      <c r="V1559" s="90"/>
      <c r="W1559" s="90"/>
      <c r="X1559" s="90"/>
    </row>
    <row r="1560" spans="1:24" ht="13.2" x14ac:dyDescent="0.25">
      <c r="A1560" s="59" t="s">
        <v>1956</v>
      </c>
      <c r="B1560" s="59" t="s">
        <v>3693</v>
      </c>
      <c r="C1560" s="59" t="s">
        <v>3694</v>
      </c>
      <c r="D1560" s="59" t="s">
        <v>138</v>
      </c>
      <c r="E1560" s="59">
        <v>12225</v>
      </c>
      <c r="F1560" s="59">
        <v>12225</v>
      </c>
      <c r="G1560" s="59">
        <v>9393</v>
      </c>
      <c r="H1560" s="59">
        <v>9393</v>
      </c>
      <c r="I1560" s="59">
        <v>9393</v>
      </c>
      <c r="J1560" s="59">
        <v>9393</v>
      </c>
      <c r="K1560" s="59">
        <v>9393</v>
      </c>
      <c r="L1560" s="59">
        <v>9393</v>
      </c>
      <c r="M1560" s="59">
        <v>9393</v>
      </c>
      <c r="N1560" s="59">
        <v>9393</v>
      </c>
      <c r="O1560" s="59">
        <v>9393</v>
      </c>
      <c r="P1560" s="59">
        <v>9393</v>
      </c>
      <c r="Q1560" s="59">
        <v>10127</v>
      </c>
      <c r="R1560" s="59">
        <v>9777523</v>
      </c>
      <c r="S1560" s="90"/>
      <c r="T1560" s="90"/>
      <c r="U1560" s="91"/>
      <c r="V1560" s="90"/>
      <c r="W1560" s="90"/>
      <c r="X1560" s="90"/>
    </row>
    <row r="1561" spans="1:24" ht="13.2" x14ac:dyDescent="0.25">
      <c r="A1561" s="59" t="s">
        <v>1957</v>
      </c>
      <c r="B1561" s="59" t="s">
        <v>3695</v>
      </c>
      <c r="C1561" s="59" t="s">
        <v>3696</v>
      </c>
      <c r="D1561" s="59" t="s">
        <v>139</v>
      </c>
      <c r="E1561" s="59">
        <v>0</v>
      </c>
      <c r="F1561" s="59">
        <v>0</v>
      </c>
      <c r="G1561" s="59">
        <v>0</v>
      </c>
      <c r="H1561" s="59">
        <v>0</v>
      </c>
      <c r="I1561" s="59">
        <v>0</v>
      </c>
      <c r="J1561" s="59">
        <v>0</v>
      </c>
      <c r="K1561" s="59">
        <v>0</v>
      </c>
      <c r="L1561" s="59">
        <v>0</v>
      </c>
      <c r="M1561" s="59">
        <v>0</v>
      </c>
      <c r="N1561" s="59">
        <v>0</v>
      </c>
      <c r="O1561" s="59">
        <v>0</v>
      </c>
      <c r="P1561" s="59">
        <v>0</v>
      </c>
      <c r="Q1561" s="59">
        <v>0</v>
      </c>
      <c r="R1561" s="59">
        <v>0</v>
      </c>
      <c r="S1561" s="90"/>
      <c r="T1561" s="90"/>
      <c r="U1561" s="91"/>
      <c r="V1561" s="90"/>
      <c r="W1561" s="90"/>
      <c r="X1561" s="90"/>
    </row>
    <row r="1562" spans="1:24" ht="13.2" x14ac:dyDescent="0.25">
      <c r="A1562" s="59" t="s">
        <v>1958</v>
      </c>
      <c r="B1562" s="59" t="s">
        <v>3695</v>
      </c>
      <c r="C1562" s="59" t="s">
        <v>3697</v>
      </c>
      <c r="D1562" s="59" t="s">
        <v>139</v>
      </c>
      <c r="E1562" s="59">
        <v>121</v>
      </c>
      <c r="F1562" s="59">
        <v>121</v>
      </c>
      <c r="G1562" s="59">
        <v>121</v>
      </c>
      <c r="H1562" s="59">
        <v>121</v>
      </c>
      <c r="I1562" s="59">
        <v>121</v>
      </c>
      <c r="J1562" s="59">
        <v>121</v>
      </c>
      <c r="K1562" s="59">
        <v>121</v>
      </c>
      <c r="L1562" s="59">
        <v>121</v>
      </c>
      <c r="M1562" s="59">
        <v>121</v>
      </c>
      <c r="N1562" s="59">
        <v>121</v>
      </c>
      <c r="O1562" s="59">
        <v>121</v>
      </c>
      <c r="P1562" s="59">
        <v>121</v>
      </c>
      <c r="Q1562" s="59">
        <v>121</v>
      </c>
      <c r="R1562" s="59">
        <v>121045</v>
      </c>
      <c r="S1562" s="90"/>
      <c r="T1562" s="90"/>
      <c r="U1562" s="91"/>
      <c r="V1562" s="90"/>
      <c r="W1562" s="90"/>
      <c r="X1562" s="90"/>
    </row>
    <row r="1563" spans="1:24" ht="13.2" x14ac:dyDescent="0.25">
      <c r="A1563" s="59" t="s">
        <v>5323</v>
      </c>
      <c r="B1563" s="59" t="s">
        <v>3698</v>
      </c>
      <c r="C1563" s="59" t="s">
        <v>6761</v>
      </c>
      <c r="D1563" s="59" t="s">
        <v>139</v>
      </c>
      <c r="E1563" s="59">
        <v>0</v>
      </c>
      <c r="F1563" s="59">
        <v>0</v>
      </c>
      <c r="G1563" s="59">
        <v>0</v>
      </c>
      <c r="H1563" s="59">
        <v>0</v>
      </c>
      <c r="I1563" s="59">
        <v>0</v>
      </c>
      <c r="J1563" s="59">
        <v>0</v>
      </c>
      <c r="K1563" s="59">
        <v>0</v>
      </c>
      <c r="L1563" s="59">
        <v>0</v>
      </c>
      <c r="M1563" s="59">
        <v>0</v>
      </c>
      <c r="N1563" s="59">
        <v>0</v>
      </c>
      <c r="O1563" s="59">
        <v>0</v>
      </c>
      <c r="P1563" s="59">
        <v>0</v>
      </c>
      <c r="Q1563" s="59">
        <v>0</v>
      </c>
      <c r="R1563" s="59">
        <v>0</v>
      </c>
      <c r="S1563" s="90"/>
      <c r="T1563" s="90"/>
      <c r="U1563" s="91"/>
      <c r="V1563" s="90"/>
      <c r="W1563" s="90"/>
      <c r="X1563" s="90"/>
    </row>
    <row r="1564" spans="1:24" ht="13.2" x14ac:dyDescent="0.25">
      <c r="A1564" s="59" t="s">
        <v>1959</v>
      </c>
      <c r="B1564" s="59" t="s">
        <v>3698</v>
      </c>
      <c r="C1564" s="59" t="s">
        <v>3699</v>
      </c>
      <c r="D1564" s="59" t="s">
        <v>139</v>
      </c>
      <c r="E1564" s="59">
        <v>0</v>
      </c>
      <c r="F1564" s="59">
        <v>0</v>
      </c>
      <c r="G1564" s="59">
        <v>0</v>
      </c>
      <c r="H1564" s="59">
        <v>0</v>
      </c>
      <c r="I1564" s="59">
        <v>0</v>
      </c>
      <c r="J1564" s="59">
        <v>0</v>
      </c>
      <c r="K1564" s="59">
        <v>0</v>
      </c>
      <c r="L1564" s="59">
        <v>0</v>
      </c>
      <c r="M1564" s="59">
        <v>0</v>
      </c>
      <c r="N1564" s="59">
        <v>0</v>
      </c>
      <c r="O1564" s="59">
        <v>0</v>
      </c>
      <c r="P1564" s="59">
        <v>0</v>
      </c>
      <c r="Q1564" s="59">
        <v>0</v>
      </c>
      <c r="R1564" s="59">
        <v>0</v>
      </c>
      <c r="S1564" s="90"/>
      <c r="T1564" s="90"/>
      <c r="U1564" s="91"/>
      <c r="V1564" s="90"/>
      <c r="W1564" s="90"/>
      <c r="X1564" s="90"/>
    </row>
    <row r="1565" spans="1:24" ht="13.2" x14ac:dyDescent="0.25">
      <c r="A1565" s="59" t="s">
        <v>1960</v>
      </c>
      <c r="B1565" s="59" t="s">
        <v>3698</v>
      </c>
      <c r="C1565" s="59" t="s">
        <v>3700</v>
      </c>
      <c r="D1565" s="59" t="s">
        <v>139</v>
      </c>
      <c r="E1565" s="59">
        <v>0</v>
      </c>
      <c r="F1565" s="59">
        <v>0</v>
      </c>
      <c r="G1565" s="59">
        <v>0</v>
      </c>
      <c r="H1565" s="59">
        <v>0</v>
      </c>
      <c r="I1565" s="59">
        <v>0</v>
      </c>
      <c r="J1565" s="59">
        <v>0</v>
      </c>
      <c r="K1565" s="59">
        <v>0</v>
      </c>
      <c r="L1565" s="59">
        <v>0</v>
      </c>
      <c r="M1565" s="59">
        <v>0</v>
      </c>
      <c r="N1565" s="59">
        <v>356</v>
      </c>
      <c r="O1565" s="59">
        <v>356</v>
      </c>
      <c r="P1565" s="59">
        <v>356</v>
      </c>
      <c r="Q1565" s="59">
        <v>356</v>
      </c>
      <c r="R1565" s="59">
        <v>103771</v>
      </c>
      <c r="S1565" s="90"/>
      <c r="T1565" s="90"/>
      <c r="U1565" s="91"/>
      <c r="V1565" s="90"/>
      <c r="W1565" s="90"/>
      <c r="X1565" s="90"/>
    </row>
    <row r="1566" spans="1:24" ht="13.2" x14ac:dyDescent="0.25">
      <c r="A1566" s="59" t="s">
        <v>1961</v>
      </c>
      <c r="B1566" s="59" t="s">
        <v>3698</v>
      </c>
      <c r="C1566" s="59" t="s">
        <v>3701</v>
      </c>
      <c r="D1566" s="59" t="s">
        <v>139</v>
      </c>
      <c r="E1566" s="59">
        <v>0</v>
      </c>
      <c r="F1566" s="59">
        <v>0</v>
      </c>
      <c r="G1566" s="59">
        <v>0</v>
      </c>
      <c r="H1566" s="59">
        <v>0</v>
      </c>
      <c r="I1566" s="59">
        <v>0</v>
      </c>
      <c r="J1566" s="59">
        <v>0</v>
      </c>
      <c r="K1566" s="59">
        <v>0</v>
      </c>
      <c r="L1566" s="59">
        <v>0</v>
      </c>
      <c r="M1566" s="59">
        <v>0</v>
      </c>
      <c r="N1566" s="59">
        <v>0</v>
      </c>
      <c r="O1566" s="59">
        <v>0</v>
      </c>
      <c r="P1566" s="59">
        <v>0</v>
      </c>
      <c r="Q1566" s="59">
        <v>0</v>
      </c>
      <c r="R1566" s="59">
        <v>0</v>
      </c>
      <c r="S1566" s="90"/>
      <c r="T1566" s="90"/>
      <c r="U1566" s="91"/>
      <c r="V1566" s="90"/>
      <c r="W1566" s="90"/>
      <c r="X1566" s="90"/>
    </row>
    <row r="1567" spans="1:24" ht="13.2" x14ac:dyDescent="0.25">
      <c r="A1567" s="59" t="s">
        <v>1962</v>
      </c>
      <c r="B1567" s="59" t="s">
        <v>3698</v>
      </c>
      <c r="C1567" s="59" t="s">
        <v>3702</v>
      </c>
      <c r="D1567" s="59" t="s">
        <v>139</v>
      </c>
      <c r="E1567" s="59">
        <v>64</v>
      </c>
      <c r="F1567" s="59">
        <v>64</v>
      </c>
      <c r="G1567" s="59">
        <v>64</v>
      </c>
      <c r="H1567" s="59">
        <v>74</v>
      </c>
      <c r="I1567" s="59">
        <v>74</v>
      </c>
      <c r="J1567" s="59">
        <v>74</v>
      </c>
      <c r="K1567" s="59">
        <v>74</v>
      </c>
      <c r="L1567" s="59">
        <v>2144</v>
      </c>
      <c r="M1567" s="59">
        <v>2144</v>
      </c>
      <c r="N1567" s="59">
        <v>2144</v>
      </c>
      <c r="O1567" s="59">
        <v>2144</v>
      </c>
      <c r="P1567" s="59">
        <v>2144</v>
      </c>
      <c r="Q1567" s="59">
        <v>2144</v>
      </c>
      <c r="R1567" s="59">
        <v>1020803</v>
      </c>
      <c r="S1567" s="90"/>
      <c r="T1567" s="90"/>
      <c r="U1567" s="91"/>
      <c r="V1567" s="90"/>
      <c r="W1567" s="90"/>
      <c r="X1567" s="90"/>
    </row>
    <row r="1568" spans="1:24" ht="13.2" x14ac:dyDescent="0.25">
      <c r="A1568" s="59" t="s">
        <v>1963</v>
      </c>
      <c r="B1568" s="59" t="s">
        <v>3703</v>
      </c>
      <c r="C1568" s="59" t="s">
        <v>3704</v>
      </c>
      <c r="D1568" s="59" t="s">
        <v>139</v>
      </c>
      <c r="E1568" s="59">
        <v>0</v>
      </c>
      <c r="F1568" s="59">
        <v>0</v>
      </c>
      <c r="G1568" s="59">
        <v>0</v>
      </c>
      <c r="H1568" s="59">
        <v>0</v>
      </c>
      <c r="I1568" s="59">
        <v>0</v>
      </c>
      <c r="J1568" s="59">
        <v>0</v>
      </c>
      <c r="K1568" s="59">
        <v>0</v>
      </c>
      <c r="L1568" s="59">
        <v>0</v>
      </c>
      <c r="M1568" s="59">
        <v>0</v>
      </c>
      <c r="N1568" s="59">
        <v>0</v>
      </c>
      <c r="O1568" s="59">
        <v>0</v>
      </c>
      <c r="P1568" s="59">
        <v>0</v>
      </c>
      <c r="Q1568" s="59">
        <v>0</v>
      </c>
      <c r="R1568" s="59">
        <v>0</v>
      </c>
      <c r="S1568" s="90"/>
      <c r="T1568" s="90"/>
      <c r="U1568" s="91"/>
      <c r="V1568" s="90"/>
      <c r="W1568" s="90"/>
      <c r="X1568" s="90"/>
    </row>
    <row r="1569" spans="1:24" ht="13.2" x14ac:dyDescent="0.25">
      <c r="A1569" s="59" t="s">
        <v>1964</v>
      </c>
      <c r="B1569" s="59" t="s">
        <v>3705</v>
      </c>
      <c r="C1569" s="59" t="s">
        <v>3706</v>
      </c>
      <c r="D1569" s="59" t="s">
        <v>139</v>
      </c>
      <c r="E1569" s="59">
        <v>3142</v>
      </c>
      <c r="F1569" s="59">
        <v>3142</v>
      </c>
      <c r="G1569" s="59">
        <v>3142</v>
      </c>
      <c r="H1569" s="59">
        <v>3142</v>
      </c>
      <c r="I1569" s="59">
        <v>3142</v>
      </c>
      <c r="J1569" s="59">
        <v>3142</v>
      </c>
      <c r="K1569" s="59">
        <v>3142</v>
      </c>
      <c r="L1569" s="59">
        <v>3142</v>
      </c>
      <c r="M1569" s="59">
        <v>3142</v>
      </c>
      <c r="N1569" s="59">
        <v>3142</v>
      </c>
      <c r="O1569" s="59">
        <v>3142</v>
      </c>
      <c r="P1569" s="59">
        <v>3142</v>
      </c>
      <c r="Q1569" s="59">
        <v>3142</v>
      </c>
      <c r="R1569" s="59">
        <v>3141752</v>
      </c>
      <c r="S1569" s="90"/>
      <c r="T1569" s="90"/>
      <c r="U1569" s="91"/>
      <c r="V1569" s="90"/>
      <c r="W1569" s="90"/>
      <c r="X1569" s="90"/>
    </row>
    <row r="1570" spans="1:24" ht="13.2" x14ac:dyDescent="0.25">
      <c r="A1570" s="59" t="s">
        <v>1965</v>
      </c>
      <c r="B1570" s="59" t="s">
        <v>3705</v>
      </c>
      <c r="C1570" s="59" t="s">
        <v>3707</v>
      </c>
      <c r="D1570" s="59" t="s">
        <v>139</v>
      </c>
      <c r="E1570" s="59">
        <v>0</v>
      </c>
      <c r="F1570" s="59">
        <v>0</v>
      </c>
      <c r="G1570" s="59">
        <v>0</v>
      </c>
      <c r="H1570" s="59">
        <v>0</v>
      </c>
      <c r="I1570" s="59">
        <v>0</v>
      </c>
      <c r="J1570" s="59">
        <v>0</v>
      </c>
      <c r="K1570" s="59">
        <v>0</v>
      </c>
      <c r="L1570" s="59">
        <v>0</v>
      </c>
      <c r="M1570" s="59">
        <v>0</v>
      </c>
      <c r="N1570" s="59">
        <v>0</v>
      </c>
      <c r="O1570" s="59">
        <v>0</v>
      </c>
      <c r="P1570" s="59">
        <v>0</v>
      </c>
      <c r="Q1570" s="59">
        <v>0</v>
      </c>
      <c r="R1570" s="59">
        <v>0</v>
      </c>
      <c r="S1570" s="90"/>
      <c r="T1570" s="90"/>
      <c r="U1570" s="91"/>
      <c r="V1570" s="90"/>
      <c r="W1570" s="90"/>
      <c r="X1570" s="90"/>
    </row>
    <row r="1571" spans="1:24" ht="13.2" x14ac:dyDescent="0.25">
      <c r="A1571" s="59" t="s">
        <v>1966</v>
      </c>
      <c r="B1571" s="59" t="s">
        <v>3705</v>
      </c>
      <c r="C1571" s="59" t="s">
        <v>3708</v>
      </c>
      <c r="D1571" s="59" t="s">
        <v>139</v>
      </c>
      <c r="E1571" s="59">
        <v>0</v>
      </c>
      <c r="F1571" s="59">
        <v>0</v>
      </c>
      <c r="G1571" s="59">
        <v>0</v>
      </c>
      <c r="H1571" s="59">
        <v>0</v>
      </c>
      <c r="I1571" s="59">
        <v>0</v>
      </c>
      <c r="J1571" s="59">
        <v>0</v>
      </c>
      <c r="K1571" s="59">
        <v>0</v>
      </c>
      <c r="L1571" s="59">
        <v>0</v>
      </c>
      <c r="M1571" s="59">
        <v>0</v>
      </c>
      <c r="N1571" s="59">
        <v>0</v>
      </c>
      <c r="O1571" s="59">
        <v>0</v>
      </c>
      <c r="P1571" s="59">
        <v>0</v>
      </c>
      <c r="Q1571" s="59">
        <v>0</v>
      </c>
      <c r="R1571" s="59">
        <v>0</v>
      </c>
      <c r="S1571" s="90"/>
      <c r="T1571" s="90"/>
      <c r="U1571" s="91"/>
      <c r="V1571" s="90"/>
      <c r="W1571" s="90"/>
      <c r="X1571" s="90"/>
    </row>
    <row r="1572" spans="1:24" ht="13.2" x14ac:dyDescent="0.25">
      <c r="A1572" s="59" t="s">
        <v>1967</v>
      </c>
      <c r="B1572" s="59" t="s">
        <v>3709</v>
      </c>
      <c r="C1572" s="59" t="s">
        <v>3710</v>
      </c>
      <c r="D1572" s="59" t="s">
        <v>139</v>
      </c>
      <c r="E1572" s="59">
        <v>772</v>
      </c>
      <c r="F1572" s="59">
        <v>784</v>
      </c>
      <c r="G1572" s="59">
        <v>784</v>
      </c>
      <c r="H1572" s="59">
        <v>785</v>
      </c>
      <c r="I1572" s="59">
        <v>784</v>
      </c>
      <c r="J1572" s="59">
        <v>784</v>
      </c>
      <c r="K1572" s="59">
        <v>784</v>
      </c>
      <c r="L1572" s="59">
        <v>784</v>
      </c>
      <c r="M1572" s="59">
        <v>784</v>
      </c>
      <c r="N1572" s="59">
        <v>784</v>
      </c>
      <c r="O1572" s="59">
        <v>835</v>
      </c>
      <c r="P1572" s="59">
        <v>835</v>
      </c>
      <c r="Q1572" s="59">
        <v>838</v>
      </c>
      <c r="R1572" s="59">
        <v>794549</v>
      </c>
      <c r="S1572" s="90"/>
      <c r="T1572" s="90"/>
      <c r="U1572" s="91"/>
      <c r="V1572" s="90"/>
      <c r="W1572" s="90"/>
      <c r="X1572" s="90"/>
    </row>
    <row r="1573" spans="1:24" ht="13.2" x14ac:dyDescent="0.25">
      <c r="A1573" s="59" t="s">
        <v>1968</v>
      </c>
      <c r="B1573" s="59" t="s">
        <v>3709</v>
      </c>
      <c r="C1573" s="59" t="s">
        <v>3712</v>
      </c>
      <c r="D1573" s="59" t="s">
        <v>139</v>
      </c>
      <c r="E1573" s="59">
        <v>0</v>
      </c>
      <c r="F1573" s="59">
        <v>0</v>
      </c>
      <c r="G1573" s="59">
        <v>0</v>
      </c>
      <c r="H1573" s="59">
        <v>0</v>
      </c>
      <c r="I1573" s="59">
        <v>0</v>
      </c>
      <c r="J1573" s="59">
        <v>0</v>
      </c>
      <c r="K1573" s="59">
        <v>0</v>
      </c>
      <c r="L1573" s="59">
        <v>0</v>
      </c>
      <c r="M1573" s="59">
        <v>0</v>
      </c>
      <c r="N1573" s="59">
        <v>0</v>
      </c>
      <c r="O1573" s="59">
        <v>0</v>
      </c>
      <c r="P1573" s="59">
        <v>0</v>
      </c>
      <c r="Q1573" s="59">
        <v>0</v>
      </c>
      <c r="R1573" s="59">
        <v>0</v>
      </c>
      <c r="S1573" s="90"/>
      <c r="T1573" s="90"/>
      <c r="U1573" s="91"/>
      <c r="V1573" s="90"/>
      <c r="W1573" s="90"/>
      <c r="X1573" s="90"/>
    </row>
    <row r="1574" spans="1:24" ht="13.2" x14ac:dyDescent="0.25">
      <c r="A1574" s="59" t="s">
        <v>1969</v>
      </c>
      <c r="B1574" s="59" t="s">
        <v>3713</v>
      </c>
      <c r="C1574" s="59" t="s">
        <v>3714</v>
      </c>
      <c r="D1574" s="59" t="s">
        <v>139</v>
      </c>
      <c r="E1574" s="59">
        <v>0</v>
      </c>
      <c r="F1574" s="59">
        <v>0</v>
      </c>
      <c r="G1574" s="59">
        <v>0</v>
      </c>
      <c r="H1574" s="59">
        <v>0</v>
      </c>
      <c r="I1574" s="59">
        <v>0</v>
      </c>
      <c r="J1574" s="59">
        <v>0</v>
      </c>
      <c r="K1574" s="59">
        <v>0</v>
      </c>
      <c r="L1574" s="59">
        <v>0</v>
      </c>
      <c r="M1574" s="59">
        <v>0</v>
      </c>
      <c r="N1574" s="59">
        <v>0</v>
      </c>
      <c r="O1574" s="59">
        <v>0</v>
      </c>
      <c r="P1574" s="59">
        <v>0</v>
      </c>
      <c r="Q1574" s="59">
        <v>0</v>
      </c>
      <c r="R1574" s="59">
        <v>0</v>
      </c>
      <c r="S1574" s="90"/>
      <c r="T1574" s="90"/>
      <c r="U1574" s="91"/>
      <c r="V1574" s="90"/>
      <c r="W1574" s="90"/>
      <c r="X1574" s="90"/>
    </row>
    <row r="1575" spans="1:24" ht="13.2" x14ac:dyDescent="0.25">
      <c r="A1575" s="59" t="s">
        <v>1970</v>
      </c>
      <c r="B1575" s="59" t="s">
        <v>3713</v>
      </c>
      <c r="C1575" s="59" t="s">
        <v>3715</v>
      </c>
      <c r="D1575" s="59" t="s">
        <v>139</v>
      </c>
      <c r="E1575" s="59">
        <v>0</v>
      </c>
      <c r="F1575" s="59">
        <v>0</v>
      </c>
      <c r="G1575" s="59">
        <v>0</v>
      </c>
      <c r="H1575" s="59">
        <v>0</v>
      </c>
      <c r="I1575" s="59">
        <v>0</v>
      </c>
      <c r="J1575" s="59">
        <v>0</v>
      </c>
      <c r="K1575" s="59">
        <v>0</v>
      </c>
      <c r="L1575" s="59">
        <v>0</v>
      </c>
      <c r="M1575" s="59">
        <v>0</v>
      </c>
      <c r="N1575" s="59">
        <v>0</v>
      </c>
      <c r="O1575" s="59">
        <v>0</v>
      </c>
      <c r="P1575" s="59">
        <v>0</v>
      </c>
      <c r="Q1575" s="59">
        <v>0</v>
      </c>
      <c r="R1575" s="59">
        <v>0</v>
      </c>
      <c r="S1575" s="90"/>
      <c r="T1575" s="90"/>
      <c r="U1575" s="91"/>
      <c r="V1575" s="90"/>
      <c r="W1575" s="90"/>
      <c r="X1575" s="90"/>
    </row>
    <row r="1576" spans="1:24" ht="13.2" x14ac:dyDescent="0.25">
      <c r="A1576" s="59" t="s">
        <v>1971</v>
      </c>
      <c r="B1576" s="59" t="s">
        <v>3716</v>
      </c>
      <c r="C1576" s="59" t="s">
        <v>3717</v>
      </c>
      <c r="D1576" s="59" t="s">
        <v>139</v>
      </c>
      <c r="E1576" s="59">
        <v>0</v>
      </c>
      <c r="F1576" s="59">
        <v>0</v>
      </c>
      <c r="G1576" s="59">
        <v>0</v>
      </c>
      <c r="H1576" s="59">
        <v>0</v>
      </c>
      <c r="I1576" s="59">
        <v>0</v>
      </c>
      <c r="J1576" s="59">
        <v>0</v>
      </c>
      <c r="K1576" s="59">
        <v>0</v>
      </c>
      <c r="L1576" s="59">
        <v>0</v>
      </c>
      <c r="M1576" s="59">
        <v>0</v>
      </c>
      <c r="N1576" s="59">
        <v>0</v>
      </c>
      <c r="O1576" s="59">
        <v>0</v>
      </c>
      <c r="P1576" s="59">
        <v>0</v>
      </c>
      <c r="Q1576" s="59">
        <v>0</v>
      </c>
      <c r="R1576" s="59">
        <v>0</v>
      </c>
      <c r="S1576" s="90"/>
      <c r="T1576" s="90"/>
      <c r="U1576" s="91"/>
      <c r="V1576" s="90"/>
      <c r="W1576" s="90"/>
      <c r="X1576" s="90"/>
    </row>
    <row r="1577" spans="1:24" ht="13.2" x14ac:dyDescent="0.25">
      <c r="A1577" s="59" t="s">
        <v>1972</v>
      </c>
      <c r="B1577" s="59" t="s">
        <v>3718</v>
      </c>
      <c r="C1577" s="59" t="s">
        <v>3719</v>
      </c>
      <c r="D1577" s="59" t="s">
        <v>139</v>
      </c>
      <c r="E1577" s="59">
        <v>0</v>
      </c>
      <c r="F1577" s="59">
        <v>0</v>
      </c>
      <c r="G1577" s="59">
        <v>0</v>
      </c>
      <c r="H1577" s="59">
        <v>0</v>
      </c>
      <c r="I1577" s="59">
        <v>0</v>
      </c>
      <c r="J1577" s="59">
        <v>0</v>
      </c>
      <c r="K1577" s="59">
        <v>0</v>
      </c>
      <c r="L1577" s="59">
        <v>0</v>
      </c>
      <c r="M1577" s="59">
        <v>0</v>
      </c>
      <c r="N1577" s="59">
        <v>0</v>
      </c>
      <c r="O1577" s="59">
        <v>0</v>
      </c>
      <c r="P1577" s="59">
        <v>0</v>
      </c>
      <c r="Q1577" s="59">
        <v>0</v>
      </c>
      <c r="R1577" s="59">
        <v>0</v>
      </c>
      <c r="S1577" s="90"/>
      <c r="T1577" s="90"/>
      <c r="U1577" s="91"/>
      <c r="V1577" s="90"/>
      <c r="W1577" s="90"/>
      <c r="X1577" s="90"/>
    </row>
    <row r="1578" spans="1:24" ht="13.2" x14ac:dyDescent="0.25">
      <c r="A1578" s="59" t="s">
        <v>1973</v>
      </c>
      <c r="B1578" s="59" t="s">
        <v>3720</v>
      </c>
      <c r="C1578" s="59" t="s">
        <v>3721</v>
      </c>
      <c r="D1578" s="59" t="s">
        <v>139</v>
      </c>
      <c r="E1578" s="59">
        <v>0</v>
      </c>
      <c r="F1578" s="59">
        <v>0</v>
      </c>
      <c r="G1578" s="59">
        <v>0</v>
      </c>
      <c r="H1578" s="59">
        <v>0</v>
      </c>
      <c r="I1578" s="59">
        <v>0</v>
      </c>
      <c r="J1578" s="59">
        <v>0</v>
      </c>
      <c r="K1578" s="59">
        <v>0</v>
      </c>
      <c r="L1578" s="59">
        <v>0</v>
      </c>
      <c r="M1578" s="59">
        <v>0</v>
      </c>
      <c r="N1578" s="59">
        <v>0</v>
      </c>
      <c r="O1578" s="59">
        <v>0</v>
      </c>
      <c r="P1578" s="59">
        <v>0</v>
      </c>
      <c r="Q1578" s="59">
        <v>0</v>
      </c>
      <c r="R1578" s="59">
        <v>0</v>
      </c>
      <c r="S1578" s="90"/>
      <c r="T1578" s="90"/>
      <c r="U1578" s="91"/>
      <c r="V1578" s="90"/>
      <c r="W1578" s="90"/>
      <c r="X1578" s="90"/>
    </row>
    <row r="1579" spans="1:24" ht="13.2" x14ac:dyDescent="0.25">
      <c r="A1579" s="59" t="s">
        <v>1974</v>
      </c>
      <c r="B1579" s="59" t="s">
        <v>3722</v>
      </c>
      <c r="C1579" s="59" t="s">
        <v>3723</v>
      </c>
      <c r="D1579" s="59" t="s">
        <v>139</v>
      </c>
      <c r="E1579" s="59">
        <v>6040</v>
      </c>
      <c r="F1579" s="59">
        <v>6040</v>
      </c>
      <c r="G1579" s="59">
        <v>6040</v>
      </c>
      <c r="H1579" s="59">
        <v>6040</v>
      </c>
      <c r="I1579" s="59">
        <v>6040</v>
      </c>
      <c r="J1579" s="59">
        <v>6040</v>
      </c>
      <c r="K1579" s="59">
        <v>6040</v>
      </c>
      <c r="L1579" s="59">
        <v>6051</v>
      </c>
      <c r="M1579" s="59">
        <v>6051</v>
      </c>
      <c r="N1579" s="59">
        <v>6051</v>
      </c>
      <c r="O1579" s="59">
        <v>6051</v>
      </c>
      <c r="P1579" s="59">
        <v>6131</v>
      </c>
      <c r="Q1579" s="59">
        <v>6131</v>
      </c>
      <c r="R1579" s="59">
        <v>6055256</v>
      </c>
      <c r="S1579" s="90"/>
      <c r="T1579" s="90"/>
      <c r="U1579" s="91"/>
      <c r="V1579" s="90"/>
      <c r="W1579" s="90"/>
      <c r="X1579" s="90"/>
    </row>
    <row r="1580" spans="1:24" ht="13.2" x14ac:dyDescent="0.25">
      <c r="A1580" s="59" t="s">
        <v>1975</v>
      </c>
      <c r="B1580" s="59" t="s">
        <v>3722</v>
      </c>
      <c r="C1580" s="59" t="s">
        <v>3725</v>
      </c>
      <c r="D1580" s="59" t="s">
        <v>139</v>
      </c>
      <c r="E1580" s="59">
        <v>401</v>
      </c>
      <c r="F1580" s="59">
        <v>401</v>
      </c>
      <c r="G1580" s="59">
        <v>401</v>
      </c>
      <c r="H1580" s="59">
        <v>401</v>
      </c>
      <c r="I1580" s="59">
        <v>401</v>
      </c>
      <c r="J1580" s="59">
        <v>401</v>
      </c>
      <c r="K1580" s="59">
        <v>401</v>
      </c>
      <c r="L1580" s="59">
        <v>0</v>
      </c>
      <c r="M1580" s="59">
        <v>0</v>
      </c>
      <c r="N1580" s="59">
        <v>0</v>
      </c>
      <c r="O1580" s="59">
        <v>0</v>
      </c>
      <c r="P1580" s="59">
        <v>0</v>
      </c>
      <c r="Q1580" s="59">
        <v>0</v>
      </c>
      <c r="R1580" s="59">
        <v>217023</v>
      </c>
      <c r="S1580" s="90"/>
      <c r="T1580" s="90"/>
      <c r="U1580" s="91"/>
      <c r="V1580" s="90"/>
      <c r="W1580" s="90"/>
      <c r="X1580" s="90"/>
    </row>
    <row r="1581" spans="1:24" ht="13.2" x14ac:dyDescent="0.25">
      <c r="A1581" s="59" t="s">
        <v>1976</v>
      </c>
      <c r="B1581" s="59" t="s">
        <v>3722</v>
      </c>
      <c r="C1581" s="59" t="s">
        <v>3726</v>
      </c>
      <c r="D1581" s="59" t="s">
        <v>139</v>
      </c>
      <c r="E1581" s="59">
        <v>0</v>
      </c>
      <c r="F1581" s="59">
        <v>0</v>
      </c>
      <c r="G1581" s="59">
        <v>0</v>
      </c>
      <c r="H1581" s="59">
        <v>0</v>
      </c>
      <c r="I1581" s="59">
        <v>0</v>
      </c>
      <c r="J1581" s="59">
        <v>0</v>
      </c>
      <c r="K1581" s="59">
        <v>0</v>
      </c>
      <c r="L1581" s="59">
        <v>0</v>
      </c>
      <c r="M1581" s="59">
        <v>0</v>
      </c>
      <c r="N1581" s="59">
        <v>0</v>
      </c>
      <c r="O1581" s="59">
        <v>0</v>
      </c>
      <c r="P1581" s="59">
        <v>0</v>
      </c>
      <c r="Q1581" s="59">
        <v>0</v>
      </c>
      <c r="R1581" s="59">
        <v>0</v>
      </c>
      <c r="S1581" s="90"/>
      <c r="T1581" s="90"/>
      <c r="U1581" s="91"/>
      <c r="V1581" s="90"/>
      <c r="W1581" s="90"/>
      <c r="X1581" s="90"/>
    </row>
    <row r="1582" spans="1:24" ht="13.2" x14ac:dyDescent="0.25">
      <c r="A1582" s="59" t="s">
        <v>1977</v>
      </c>
      <c r="B1582" s="59" t="s">
        <v>3727</v>
      </c>
      <c r="C1582" s="59" t="s">
        <v>3728</v>
      </c>
      <c r="D1582" s="59" t="s">
        <v>139</v>
      </c>
      <c r="E1582" s="59">
        <v>0</v>
      </c>
      <c r="F1582" s="59">
        <v>0</v>
      </c>
      <c r="G1582" s="59">
        <v>0</v>
      </c>
      <c r="H1582" s="59">
        <v>0</v>
      </c>
      <c r="I1582" s="59">
        <v>0</v>
      </c>
      <c r="J1582" s="59">
        <v>0</v>
      </c>
      <c r="K1582" s="59">
        <v>0</v>
      </c>
      <c r="L1582" s="59">
        <v>0</v>
      </c>
      <c r="M1582" s="59">
        <v>0</v>
      </c>
      <c r="N1582" s="59">
        <v>0</v>
      </c>
      <c r="O1582" s="59">
        <v>0</v>
      </c>
      <c r="P1582" s="59">
        <v>0</v>
      </c>
      <c r="Q1582" s="59">
        <v>0</v>
      </c>
      <c r="R1582" s="59">
        <v>0</v>
      </c>
      <c r="S1582" s="90"/>
      <c r="T1582" s="90"/>
      <c r="U1582" s="91"/>
      <c r="V1582" s="90"/>
      <c r="W1582" s="90"/>
      <c r="X1582" s="90"/>
    </row>
    <row r="1583" spans="1:24" ht="13.2" x14ac:dyDescent="0.25">
      <c r="A1583" s="59" t="s">
        <v>1978</v>
      </c>
      <c r="B1583" s="59" t="s">
        <v>3727</v>
      </c>
      <c r="C1583" s="59" t="s">
        <v>3729</v>
      </c>
      <c r="D1583" s="59" t="s">
        <v>139</v>
      </c>
      <c r="E1583" s="59">
        <v>0</v>
      </c>
      <c r="F1583" s="59">
        <v>0</v>
      </c>
      <c r="G1583" s="59">
        <v>0</v>
      </c>
      <c r="H1583" s="59">
        <v>0</v>
      </c>
      <c r="I1583" s="59">
        <v>0</v>
      </c>
      <c r="J1583" s="59">
        <v>0</v>
      </c>
      <c r="K1583" s="59">
        <v>0</v>
      </c>
      <c r="L1583" s="59">
        <v>0</v>
      </c>
      <c r="M1583" s="59">
        <v>0</v>
      </c>
      <c r="N1583" s="59">
        <v>0</v>
      </c>
      <c r="O1583" s="59">
        <v>0</v>
      </c>
      <c r="P1583" s="59">
        <v>0</v>
      </c>
      <c r="Q1583" s="59">
        <v>0</v>
      </c>
      <c r="R1583" s="59">
        <v>0</v>
      </c>
      <c r="S1583" s="90"/>
      <c r="T1583" s="90"/>
      <c r="U1583" s="91"/>
      <c r="V1583" s="90"/>
      <c r="W1583" s="90"/>
      <c r="X1583" s="90"/>
    </row>
    <row r="1584" spans="1:24" ht="13.2" x14ac:dyDescent="0.25">
      <c r="A1584" s="59" t="s">
        <v>1979</v>
      </c>
      <c r="B1584" s="59" t="s">
        <v>3727</v>
      </c>
      <c r="C1584" s="59" t="s">
        <v>3730</v>
      </c>
      <c r="D1584" s="59" t="s">
        <v>139</v>
      </c>
      <c r="E1584" s="59">
        <v>0</v>
      </c>
      <c r="F1584" s="59">
        <v>0</v>
      </c>
      <c r="G1584" s="59">
        <v>0</v>
      </c>
      <c r="H1584" s="59">
        <v>0</v>
      </c>
      <c r="I1584" s="59">
        <v>0</v>
      </c>
      <c r="J1584" s="59">
        <v>0</v>
      </c>
      <c r="K1584" s="59">
        <v>0</v>
      </c>
      <c r="L1584" s="59">
        <v>0</v>
      </c>
      <c r="M1584" s="59">
        <v>0</v>
      </c>
      <c r="N1584" s="59">
        <v>0</v>
      </c>
      <c r="O1584" s="59">
        <v>0</v>
      </c>
      <c r="P1584" s="59">
        <v>0</v>
      </c>
      <c r="Q1584" s="59">
        <v>0</v>
      </c>
      <c r="R1584" s="59">
        <v>0</v>
      </c>
      <c r="S1584" s="90"/>
      <c r="T1584" s="90"/>
      <c r="U1584" s="91"/>
      <c r="V1584" s="90"/>
      <c r="W1584" s="90"/>
      <c r="X1584" s="90"/>
    </row>
    <row r="1585" spans="1:24" ht="13.2" x14ac:dyDescent="0.25">
      <c r="A1585" s="59" t="s">
        <v>1980</v>
      </c>
      <c r="B1585" s="59" t="s">
        <v>3731</v>
      </c>
      <c r="C1585" s="59" t="s">
        <v>3732</v>
      </c>
      <c r="D1585" s="59" t="s">
        <v>139</v>
      </c>
      <c r="E1585" s="59">
        <v>0</v>
      </c>
      <c r="F1585" s="59">
        <v>0</v>
      </c>
      <c r="G1585" s="59">
        <v>0</v>
      </c>
      <c r="H1585" s="59">
        <v>0</v>
      </c>
      <c r="I1585" s="59">
        <v>0</v>
      </c>
      <c r="J1585" s="59">
        <v>0</v>
      </c>
      <c r="K1585" s="59">
        <v>0</v>
      </c>
      <c r="L1585" s="59">
        <v>0</v>
      </c>
      <c r="M1585" s="59">
        <v>0</v>
      </c>
      <c r="N1585" s="59">
        <v>0</v>
      </c>
      <c r="O1585" s="59">
        <v>0</v>
      </c>
      <c r="P1585" s="59">
        <v>0</v>
      </c>
      <c r="Q1585" s="59">
        <v>0</v>
      </c>
      <c r="R1585" s="59">
        <v>0</v>
      </c>
      <c r="S1585" s="90"/>
      <c r="T1585" s="90"/>
      <c r="U1585" s="91"/>
      <c r="V1585" s="90"/>
      <c r="W1585" s="90"/>
      <c r="X1585" s="90"/>
    </row>
    <row r="1586" spans="1:24" ht="13.2" x14ac:dyDescent="0.25">
      <c r="A1586" s="59" t="s">
        <v>1981</v>
      </c>
      <c r="B1586" s="59" t="s">
        <v>3733</v>
      </c>
      <c r="C1586" s="59" t="s">
        <v>3735</v>
      </c>
      <c r="D1586" s="59" t="s">
        <v>139</v>
      </c>
      <c r="E1586" s="59">
        <v>3609</v>
      </c>
      <c r="F1586" s="59">
        <v>3711</v>
      </c>
      <c r="G1586" s="59">
        <v>3799</v>
      </c>
      <c r="H1586" s="59">
        <v>3799</v>
      </c>
      <c r="I1586" s="59">
        <v>3799</v>
      </c>
      <c r="J1586" s="59">
        <v>3799</v>
      </c>
      <c r="K1586" s="59">
        <v>3799</v>
      </c>
      <c r="L1586" s="59">
        <v>7122</v>
      </c>
      <c r="M1586" s="59">
        <v>7122</v>
      </c>
      <c r="N1586" s="59">
        <v>7122</v>
      </c>
      <c r="O1586" s="59">
        <v>7122</v>
      </c>
      <c r="P1586" s="59">
        <v>7122</v>
      </c>
      <c r="Q1586" s="59">
        <v>7567</v>
      </c>
      <c r="R1586" s="59">
        <v>5325679</v>
      </c>
      <c r="S1586" s="90"/>
      <c r="T1586" s="90"/>
      <c r="U1586" s="91"/>
      <c r="V1586" s="90"/>
      <c r="W1586" s="90"/>
      <c r="X1586" s="90"/>
    </row>
    <row r="1587" spans="1:24" ht="13.2" x14ac:dyDescent="0.25">
      <c r="A1587" s="59" t="s">
        <v>1982</v>
      </c>
      <c r="B1587" s="59" t="s">
        <v>3733</v>
      </c>
      <c r="C1587" s="59" t="s">
        <v>3736</v>
      </c>
      <c r="D1587" s="59" t="s">
        <v>139</v>
      </c>
      <c r="E1587" s="59">
        <v>3974</v>
      </c>
      <c r="F1587" s="59">
        <v>3323</v>
      </c>
      <c r="G1587" s="59">
        <v>3323</v>
      </c>
      <c r="H1587" s="59">
        <v>3323</v>
      </c>
      <c r="I1587" s="59">
        <v>3323</v>
      </c>
      <c r="J1587" s="59">
        <v>3323</v>
      </c>
      <c r="K1587" s="59">
        <v>3323</v>
      </c>
      <c r="L1587" s="59">
        <v>0</v>
      </c>
      <c r="M1587" s="59">
        <v>0</v>
      </c>
      <c r="N1587" s="59">
        <v>0</v>
      </c>
      <c r="O1587" s="59">
        <v>0</v>
      </c>
      <c r="P1587" s="59">
        <v>0</v>
      </c>
      <c r="Q1587" s="59">
        <v>0</v>
      </c>
      <c r="R1587" s="59">
        <v>1827020</v>
      </c>
      <c r="S1587" s="90"/>
      <c r="T1587" s="90"/>
      <c r="U1587" s="91"/>
      <c r="V1587" s="90"/>
      <c r="W1587" s="90"/>
      <c r="X1587" s="90"/>
    </row>
    <row r="1588" spans="1:24" ht="13.2" x14ac:dyDescent="0.25">
      <c r="A1588" s="59" t="s">
        <v>1983</v>
      </c>
      <c r="B1588" s="59" t="s">
        <v>3733</v>
      </c>
      <c r="C1588" s="59" t="s">
        <v>3737</v>
      </c>
      <c r="D1588" s="59" t="s">
        <v>139</v>
      </c>
      <c r="E1588" s="59">
        <v>0</v>
      </c>
      <c r="F1588" s="59">
        <v>0</v>
      </c>
      <c r="G1588" s="59">
        <v>0</v>
      </c>
      <c r="H1588" s="59">
        <v>0</v>
      </c>
      <c r="I1588" s="59">
        <v>0</v>
      </c>
      <c r="J1588" s="59">
        <v>0</v>
      </c>
      <c r="K1588" s="59">
        <v>0</v>
      </c>
      <c r="L1588" s="59">
        <v>0</v>
      </c>
      <c r="M1588" s="59">
        <v>0</v>
      </c>
      <c r="N1588" s="59">
        <v>0</v>
      </c>
      <c r="O1588" s="59">
        <v>0</v>
      </c>
      <c r="P1588" s="59">
        <v>0</v>
      </c>
      <c r="Q1588" s="59">
        <v>0</v>
      </c>
      <c r="R1588" s="59">
        <v>0</v>
      </c>
      <c r="S1588" s="90"/>
      <c r="T1588" s="90"/>
      <c r="U1588" s="91"/>
      <c r="V1588" s="90"/>
      <c r="W1588" s="90"/>
      <c r="X1588" s="90"/>
    </row>
    <row r="1589" spans="1:24" ht="13.2" x14ac:dyDescent="0.25">
      <c r="A1589" s="59" t="s">
        <v>1984</v>
      </c>
      <c r="B1589" s="59" t="s">
        <v>3738</v>
      </c>
      <c r="C1589" s="59" t="s">
        <v>3739</v>
      </c>
      <c r="D1589" s="59" t="s">
        <v>139</v>
      </c>
      <c r="E1589" s="59">
        <v>0</v>
      </c>
      <c r="F1589" s="59">
        <v>0</v>
      </c>
      <c r="G1589" s="59">
        <v>0</v>
      </c>
      <c r="H1589" s="59">
        <v>0</v>
      </c>
      <c r="I1589" s="59">
        <v>0</v>
      </c>
      <c r="J1589" s="59">
        <v>0</v>
      </c>
      <c r="K1589" s="59">
        <v>0</v>
      </c>
      <c r="L1589" s="59">
        <v>0</v>
      </c>
      <c r="M1589" s="59">
        <v>0</v>
      </c>
      <c r="N1589" s="59">
        <v>0</v>
      </c>
      <c r="O1589" s="59">
        <v>0</v>
      </c>
      <c r="P1589" s="59">
        <v>0</v>
      </c>
      <c r="Q1589" s="59">
        <v>0</v>
      </c>
      <c r="R1589" s="59">
        <v>0</v>
      </c>
      <c r="S1589" s="90"/>
      <c r="T1589" s="90"/>
      <c r="U1589" s="91"/>
      <c r="V1589" s="90"/>
      <c r="W1589" s="90"/>
      <c r="X1589" s="90"/>
    </row>
    <row r="1590" spans="1:24" ht="13.2" x14ac:dyDescent="0.25">
      <c r="A1590" s="59" t="s">
        <v>1985</v>
      </c>
      <c r="B1590" s="59" t="s">
        <v>3740</v>
      </c>
      <c r="C1590" s="59" t="s">
        <v>3741</v>
      </c>
      <c r="D1590" s="59" t="s">
        <v>139</v>
      </c>
      <c r="E1590" s="59">
        <v>0</v>
      </c>
      <c r="F1590" s="59">
        <v>0</v>
      </c>
      <c r="G1590" s="59">
        <v>0</v>
      </c>
      <c r="H1590" s="59">
        <v>0</v>
      </c>
      <c r="I1590" s="59">
        <v>0</v>
      </c>
      <c r="J1590" s="59">
        <v>0</v>
      </c>
      <c r="K1590" s="59">
        <v>0</v>
      </c>
      <c r="L1590" s="59">
        <v>0</v>
      </c>
      <c r="M1590" s="59">
        <v>0</v>
      </c>
      <c r="N1590" s="59">
        <v>0</v>
      </c>
      <c r="O1590" s="59">
        <v>0</v>
      </c>
      <c r="P1590" s="59">
        <v>0</v>
      </c>
      <c r="Q1590" s="59">
        <v>0</v>
      </c>
      <c r="R1590" s="59">
        <v>0</v>
      </c>
      <c r="S1590" s="90"/>
      <c r="T1590" s="90"/>
      <c r="U1590" s="91"/>
      <c r="V1590" s="90"/>
      <c r="W1590" s="90"/>
      <c r="X1590" s="90"/>
    </row>
    <row r="1591" spans="1:24" ht="13.2" x14ac:dyDescent="0.25">
      <c r="A1591" s="59" t="s">
        <v>1986</v>
      </c>
      <c r="B1591" s="59" t="s">
        <v>3742</v>
      </c>
      <c r="C1591" s="59" t="s">
        <v>3743</v>
      </c>
      <c r="D1591" s="59" t="s">
        <v>139</v>
      </c>
      <c r="E1591" s="59">
        <v>0</v>
      </c>
      <c r="F1591" s="59">
        <v>0</v>
      </c>
      <c r="G1591" s="59">
        <v>0</v>
      </c>
      <c r="H1591" s="59">
        <v>0</v>
      </c>
      <c r="I1591" s="59">
        <v>0</v>
      </c>
      <c r="J1591" s="59">
        <v>0</v>
      </c>
      <c r="K1591" s="59">
        <v>0</v>
      </c>
      <c r="L1591" s="59">
        <v>0</v>
      </c>
      <c r="M1591" s="59">
        <v>0</v>
      </c>
      <c r="N1591" s="59">
        <v>0</v>
      </c>
      <c r="O1591" s="59">
        <v>0</v>
      </c>
      <c r="P1591" s="59">
        <v>0</v>
      </c>
      <c r="Q1591" s="59">
        <v>0</v>
      </c>
      <c r="R1591" s="59">
        <v>0</v>
      </c>
      <c r="S1591" s="90"/>
      <c r="T1591" s="90"/>
      <c r="U1591" s="91"/>
      <c r="V1591" s="90"/>
      <c r="W1591" s="90"/>
      <c r="X1591" s="90"/>
    </row>
    <row r="1592" spans="1:24" ht="13.2" x14ac:dyDescent="0.25">
      <c r="A1592" s="59" t="s">
        <v>1987</v>
      </c>
      <c r="B1592" s="59" t="s">
        <v>3744</v>
      </c>
      <c r="C1592" s="59" t="s">
        <v>3745</v>
      </c>
      <c r="D1592" s="59" t="s">
        <v>139</v>
      </c>
      <c r="E1592" s="59">
        <v>478</v>
      </c>
      <c r="F1592" s="59">
        <v>478</v>
      </c>
      <c r="G1592" s="59">
        <v>478</v>
      </c>
      <c r="H1592" s="59">
        <v>478</v>
      </c>
      <c r="I1592" s="59">
        <v>478</v>
      </c>
      <c r="J1592" s="59">
        <v>478</v>
      </c>
      <c r="K1592" s="59">
        <v>478</v>
      </c>
      <c r="L1592" s="59">
        <v>2751</v>
      </c>
      <c r="M1592" s="59">
        <v>2751</v>
      </c>
      <c r="N1592" s="59">
        <v>2751</v>
      </c>
      <c r="O1592" s="59">
        <v>2751</v>
      </c>
      <c r="P1592" s="59">
        <v>2751</v>
      </c>
      <c r="Q1592" s="59">
        <v>2751</v>
      </c>
      <c r="R1592" s="59">
        <v>1519748</v>
      </c>
      <c r="S1592" s="90"/>
      <c r="T1592" s="90"/>
      <c r="U1592" s="91"/>
      <c r="V1592" s="90"/>
      <c r="W1592" s="90"/>
      <c r="X1592" s="90"/>
    </row>
    <row r="1593" spans="1:24" ht="13.2" x14ac:dyDescent="0.25">
      <c r="A1593" s="59" t="s">
        <v>1988</v>
      </c>
      <c r="B1593" s="59" t="s">
        <v>3744</v>
      </c>
      <c r="C1593" s="59" t="s">
        <v>3747</v>
      </c>
      <c r="D1593" s="59" t="s">
        <v>139</v>
      </c>
      <c r="E1593" s="59">
        <v>2295</v>
      </c>
      <c r="F1593" s="59">
        <v>2295</v>
      </c>
      <c r="G1593" s="59">
        <v>2295</v>
      </c>
      <c r="H1593" s="59">
        <v>2295</v>
      </c>
      <c r="I1593" s="59">
        <v>2295</v>
      </c>
      <c r="J1593" s="59">
        <v>2295</v>
      </c>
      <c r="K1593" s="59">
        <v>2295</v>
      </c>
      <c r="L1593" s="59">
        <v>0</v>
      </c>
      <c r="M1593" s="59">
        <v>0</v>
      </c>
      <c r="N1593" s="59">
        <v>0</v>
      </c>
      <c r="O1593" s="59">
        <v>0</v>
      </c>
      <c r="P1593" s="59">
        <v>0</v>
      </c>
      <c r="Q1593" s="59">
        <v>0</v>
      </c>
      <c r="R1593" s="59">
        <v>1243052</v>
      </c>
      <c r="S1593" s="90"/>
      <c r="T1593" s="90"/>
      <c r="U1593" s="91"/>
      <c r="V1593" s="90"/>
      <c r="W1593" s="90"/>
      <c r="X1593" s="90"/>
    </row>
    <row r="1594" spans="1:24" ht="13.2" x14ac:dyDescent="0.25">
      <c r="A1594" s="59" t="s">
        <v>1989</v>
      </c>
      <c r="B1594" s="59" t="s">
        <v>3744</v>
      </c>
      <c r="C1594" s="59" t="s">
        <v>3748</v>
      </c>
      <c r="D1594" s="59" t="s">
        <v>139</v>
      </c>
      <c r="E1594" s="59">
        <v>0</v>
      </c>
      <c r="F1594" s="59">
        <v>0</v>
      </c>
      <c r="G1594" s="59">
        <v>0</v>
      </c>
      <c r="H1594" s="59">
        <v>0</v>
      </c>
      <c r="I1594" s="59">
        <v>0</v>
      </c>
      <c r="J1594" s="59">
        <v>0</v>
      </c>
      <c r="K1594" s="59">
        <v>0</v>
      </c>
      <c r="L1594" s="59">
        <v>0</v>
      </c>
      <c r="M1594" s="59">
        <v>0</v>
      </c>
      <c r="N1594" s="59">
        <v>0</v>
      </c>
      <c r="O1594" s="59">
        <v>0</v>
      </c>
      <c r="P1594" s="59">
        <v>0</v>
      </c>
      <c r="Q1594" s="59">
        <v>0</v>
      </c>
      <c r="R1594" s="59">
        <v>0</v>
      </c>
      <c r="S1594" s="90"/>
      <c r="T1594" s="90"/>
      <c r="U1594" s="91"/>
      <c r="V1594" s="90"/>
      <c r="W1594" s="90"/>
      <c r="X1594" s="90"/>
    </row>
    <row r="1595" spans="1:24" ht="13.2" x14ac:dyDescent="0.25">
      <c r="A1595" s="59" t="s">
        <v>1990</v>
      </c>
      <c r="B1595" s="59" t="s">
        <v>3749</v>
      </c>
      <c r="C1595" s="59" t="s">
        <v>3750</v>
      </c>
      <c r="D1595" s="59" t="s">
        <v>139</v>
      </c>
      <c r="E1595" s="59">
        <v>0</v>
      </c>
      <c r="F1595" s="59">
        <v>0</v>
      </c>
      <c r="G1595" s="59">
        <v>0</v>
      </c>
      <c r="H1595" s="59">
        <v>0</v>
      </c>
      <c r="I1595" s="59">
        <v>0</v>
      </c>
      <c r="J1595" s="59">
        <v>0</v>
      </c>
      <c r="K1595" s="59">
        <v>0</v>
      </c>
      <c r="L1595" s="59">
        <v>0</v>
      </c>
      <c r="M1595" s="59">
        <v>0</v>
      </c>
      <c r="N1595" s="59">
        <v>0</v>
      </c>
      <c r="O1595" s="59">
        <v>0</v>
      </c>
      <c r="P1595" s="59">
        <v>0</v>
      </c>
      <c r="Q1595" s="59">
        <v>0</v>
      </c>
      <c r="R1595" s="59">
        <v>0</v>
      </c>
      <c r="S1595" s="90"/>
      <c r="T1595" s="90"/>
      <c r="U1595" s="91"/>
      <c r="V1595" s="90"/>
      <c r="W1595" s="90"/>
      <c r="X1595" s="90"/>
    </row>
    <row r="1596" spans="1:24" ht="13.2" x14ac:dyDescent="0.25">
      <c r="A1596" s="59" t="s">
        <v>1991</v>
      </c>
      <c r="B1596" s="59" t="s">
        <v>3751</v>
      </c>
      <c r="C1596" s="59" t="s">
        <v>3752</v>
      </c>
      <c r="D1596" s="59" t="s">
        <v>139</v>
      </c>
      <c r="E1596" s="59">
        <v>14</v>
      </c>
      <c r="F1596" s="59">
        <v>14</v>
      </c>
      <c r="G1596" s="59">
        <v>14</v>
      </c>
      <c r="H1596" s="59">
        <v>14</v>
      </c>
      <c r="I1596" s="59">
        <v>14</v>
      </c>
      <c r="J1596" s="59">
        <v>14</v>
      </c>
      <c r="K1596" s="59">
        <v>14</v>
      </c>
      <c r="L1596" s="59">
        <v>20</v>
      </c>
      <c r="M1596" s="59">
        <v>14</v>
      </c>
      <c r="N1596" s="59">
        <v>14</v>
      </c>
      <c r="O1596" s="59">
        <v>14</v>
      </c>
      <c r="P1596" s="59">
        <v>23</v>
      </c>
      <c r="Q1596" s="59">
        <v>23</v>
      </c>
      <c r="R1596" s="59">
        <v>15383</v>
      </c>
      <c r="S1596" s="90"/>
      <c r="T1596" s="90"/>
      <c r="U1596" s="91"/>
      <c r="V1596" s="90"/>
      <c r="W1596" s="90"/>
      <c r="X1596" s="90"/>
    </row>
    <row r="1597" spans="1:24" ht="13.2" x14ac:dyDescent="0.25">
      <c r="A1597" s="59" t="s">
        <v>1992</v>
      </c>
      <c r="B1597" s="59" t="s">
        <v>3751</v>
      </c>
      <c r="C1597" s="59" t="s">
        <v>3754</v>
      </c>
      <c r="D1597" s="59" t="s">
        <v>139</v>
      </c>
      <c r="E1597" s="59">
        <v>8</v>
      </c>
      <c r="F1597" s="59">
        <v>8</v>
      </c>
      <c r="G1597" s="59">
        <v>8</v>
      </c>
      <c r="H1597" s="59">
        <v>8</v>
      </c>
      <c r="I1597" s="59">
        <v>8</v>
      </c>
      <c r="J1597" s="59">
        <v>7</v>
      </c>
      <c r="K1597" s="59">
        <v>7</v>
      </c>
      <c r="L1597" s="59">
        <v>0</v>
      </c>
      <c r="M1597" s="59">
        <v>0</v>
      </c>
      <c r="N1597" s="59">
        <v>0</v>
      </c>
      <c r="O1597" s="59">
        <v>0</v>
      </c>
      <c r="P1597" s="59">
        <v>0</v>
      </c>
      <c r="Q1597" s="59">
        <v>0</v>
      </c>
      <c r="R1597" s="59">
        <v>4049</v>
      </c>
      <c r="S1597" s="90"/>
      <c r="T1597" s="90"/>
      <c r="U1597" s="91"/>
      <c r="V1597" s="90"/>
      <c r="W1597" s="90"/>
      <c r="X1597" s="90"/>
    </row>
    <row r="1598" spans="1:24" ht="13.2" x14ac:dyDescent="0.25">
      <c r="A1598" s="59" t="s">
        <v>1993</v>
      </c>
      <c r="B1598" s="59" t="s">
        <v>3751</v>
      </c>
      <c r="C1598" s="59" t="s">
        <v>3755</v>
      </c>
      <c r="D1598" s="59" t="s">
        <v>139</v>
      </c>
      <c r="E1598" s="59">
        <v>0</v>
      </c>
      <c r="F1598" s="59">
        <v>0</v>
      </c>
      <c r="G1598" s="59">
        <v>0</v>
      </c>
      <c r="H1598" s="59">
        <v>0</v>
      </c>
      <c r="I1598" s="59">
        <v>0</v>
      </c>
      <c r="J1598" s="59">
        <v>0</v>
      </c>
      <c r="K1598" s="59">
        <v>0</v>
      </c>
      <c r="L1598" s="59">
        <v>0</v>
      </c>
      <c r="M1598" s="59">
        <v>0</v>
      </c>
      <c r="N1598" s="59">
        <v>0</v>
      </c>
      <c r="O1598" s="59">
        <v>0</v>
      </c>
      <c r="P1598" s="59">
        <v>0</v>
      </c>
      <c r="Q1598" s="59">
        <v>0</v>
      </c>
      <c r="R1598" s="59">
        <v>0</v>
      </c>
      <c r="S1598" s="90"/>
      <c r="T1598" s="90"/>
      <c r="U1598" s="91"/>
      <c r="V1598" s="90"/>
      <c r="W1598" s="90"/>
      <c r="X1598" s="90"/>
    </row>
    <row r="1599" spans="1:24" ht="13.2" x14ac:dyDescent="0.25">
      <c r="A1599" s="59" t="s">
        <v>1994</v>
      </c>
      <c r="B1599" s="59" t="s">
        <v>3756</v>
      </c>
      <c r="C1599" s="59" t="s">
        <v>3757</v>
      </c>
      <c r="D1599" s="59" t="s">
        <v>139</v>
      </c>
      <c r="E1599" s="59">
        <v>2289</v>
      </c>
      <c r="F1599" s="59">
        <v>2288</v>
      </c>
      <c r="G1599" s="59">
        <v>2225</v>
      </c>
      <c r="H1599" s="59">
        <v>2225</v>
      </c>
      <c r="I1599" s="59">
        <v>2225</v>
      </c>
      <c r="J1599" s="59">
        <v>4073</v>
      </c>
      <c r="K1599" s="59">
        <v>3382</v>
      </c>
      <c r="L1599" s="59">
        <v>3498</v>
      </c>
      <c r="M1599" s="59">
        <v>3498</v>
      </c>
      <c r="N1599" s="59">
        <v>3674</v>
      </c>
      <c r="O1599" s="59">
        <v>3710</v>
      </c>
      <c r="P1599" s="59">
        <v>3730</v>
      </c>
      <c r="Q1599" s="59">
        <v>3628</v>
      </c>
      <c r="R1599" s="59">
        <v>3123900</v>
      </c>
      <c r="S1599" s="90"/>
      <c r="T1599" s="90"/>
      <c r="U1599" s="91"/>
      <c r="V1599" s="90"/>
      <c r="W1599" s="90"/>
      <c r="X1599" s="90"/>
    </row>
    <row r="1600" spans="1:24" ht="13.2" x14ac:dyDescent="0.25">
      <c r="A1600" s="59" t="s">
        <v>1995</v>
      </c>
      <c r="B1600" s="59" t="s">
        <v>3756</v>
      </c>
      <c r="C1600" s="59" t="s">
        <v>3758</v>
      </c>
      <c r="D1600" s="59" t="s">
        <v>139</v>
      </c>
      <c r="E1600" s="59">
        <v>116</v>
      </c>
      <c r="F1600" s="59">
        <v>116</v>
      </c>
      <c r="G1600" s="59">
        <v>116</v>
      </c>
      <c r="H1600" s="59">
        <v>116</v>
      </c>
      <c r="I1600" s="59">
        <v>116</v>
      </c>
      <c r="J1600" s="59">
        <v>116</v>
      </c>
      <c r="K1600" s="59">
        <v>116</v>
      </c>
      <c r="L1600" s="59">
        <v>0</v>
      </c>
      <c r="M1600" s="59">
        <v>0</v>
      </c>
      <c r="N1600" s="59">
        <v>0</v>
      </c>
      <c r="O1600" s="59">
        <v>0</v>
      </c>
      <c r="P1600" s="59">
        <v>0</v>
      </c>
      <c r="Q1600" s="59">
        <v>0</v>
      </c>
      <c r="R1600" s="59">
        <v>62720</v>
      </c>
      <c r="S1600" s="90"/>
      <c r="T1600" s="90"/>
      <c r="U1600" s="91"/>
      <c r="V1600" s="90"/>
      <c r="W1600" s="90"/>
      <c r="X1600" s="90"/>
    </row>
    <row r="1601" spans="1:24" ht="13.2" x14ac:dyDescent="0.25">
      <c r="A1601" s="59" t="s">
        <v>1996</v>
      </c>
      <c r="B1601" s="59" t="s">
        <v>3756</v>
      </c>
      <c r="C1601" s="59" t="s">
        <v>3759</v>
      </c>
      <c r="D1601" s="59" t="s">
        <v>139</v>
      </c>
      <c r="E1601" s="59">
        <v>0</v>
      </c>
      <c r="F1601" s="59">
        <v>0</v>
      </c>
      <c r="G1601" s="59">
        <v>0</v>
      </c>
      <c r="H1601" s="59">
        <v>0</v>
      </c>
      <c r="I1601" s="59">
        <v>0</v>
      </c>
      <c r="J1601" s="59">
        <v>0</v>
      </c>
      <c r="K1601" s="59">
        <v>0</v>
      </c>
      <c r="L1601" s="59">
        <v>0</v>
      </c>
      <c r="M1601" s="59">
        <v>0</v>
      </c>
      <c r="N1601" s="59">
        <v>0</v>
      </c>
      <c r="O1601" s="59">
        <v>0</v>
      </c>
      <c r="P1601" s="59">
        <v>0</v>
      </c>
      <c r="Q1601" s="59">
        <v>0</v>
      </c>
      <c r="R1601" s="59">
        <v>0</v>
      </c>
      <c r="S1601" s="90"/>
      <c r="T1601" s="90"/>
      <c r="U1601" s="91"/>
      <c r="V1601" s="90"/>
      <c r="W1601" s="90"/>
      <c r="X1601" s="90"/>
    </row>
    <row r="1602" spans="1:24" ht="13.2" x14ac:dyDescent="0.25">
      <c r="A1602" s="59" t="s">
        <v>1997</v>
      </c>
      <c r="B1602" s="59" t="s">
        <v>3760</v>
      </c>
      <c r="C1602" s="59" t="s">
        <v>3761</v>
      </c>
      <c r="D1602" s="59" t="s">
        <v>139</v>
      </c>
      <c r="E1602" s="59">
        <v>0</v>
      </c>
      <c r="F1602" s="59">
        <v>0</v>
      </c>
      <c r="G1602" s="59">
        <v>0</v>
      </c>
      <c r="H1602" s="59">
        <v>0</v>
      </c>
      <c r="I1602" s="59">
        <v>0</v>
      </c>
      <c r="J1602" s="59">
        <v>0</v>
      </c>
      <c r="K1602" s="59">
        <v>0</v>
      </c>
      <c r="L1602" s="59">
        <v>0</v>
      </c>
      <c r="M1602" s="59">
        <v>0</v>
      </c>
      <c r="N1602" s="59">
        <v>0</v>
      </c>
      <c r="O1602" s="59">
        <v>0</v>
      </c>
      <c r="P1602" s="59">
        <v>0</v>
      </c>
      <c r="Q1602" s="59">
        <v>0</v>
      </c>
      <c r="R1602" s="59">
        <v>0</v>
      </c>
      <c r="S1602" s="90"/>
      <c r="T1602" s="90"/>
      <c r="U1602" s="91"/>
      <c r="V1602" s="90"/>
      <c r="W1602" s="90"/>
      <c r="X1602" s="90"/>
    </row>
    <row r="1603" spans="1:24" ht="13.2" x14ac:dyDescent="0.25">
      <c r="A1603" s="59" t="s">
        <v>1998</v>
      </c>
      <c r="B1603" s="59" t="s">
        <v>3762</v>
      </c>
      <c r="C1603" s="59" t="s">
        <v>3763</v>
      </c>
      <c r="D1603" s="59" t="s">
        <v>139</v>
      </c>
      <c r="E1603" s="59">
        <v>0</v>
      </c>
      <c r="F1603" s="59">
        <v>0</v>
      </c>
      <c r="G1603" s="59">
        <v>0</v>
      </c>
      <c r="H1603" s="59">
        <v>0</v>
      </c>
      <c r="I1603" s="59">
        <v>0</v>
      </c>
      <c r="J1603" s="59">
        <v>0</v>
      </c>
      <c r="K1603" s="59">
        <v>0</v>
      </c>
      <c r="L1603" s="59">
        <v>0</v>
      </c>
      <c r="M1603" s="59">
        <v>0</v>
      </c>
      <c r="N1603" s="59">
        <v>0</v>
      </c>
      <c r="O1603" s="59">
        <v>0</v>
      </c>
      <c r="P1603" s="59">
        <v>0</v>
      </c>
      <c r="Q1603" s="59">
        <v>0</v>
      </c>
      <c r="R1603" s="59">
        <v>0</v>
      </c>
      <c r="S1603" s="90"/>
      <c r="T1603" s="90"/>
      <c r="U1603" s="91"/>
      <c r="V1603" s="90"/>
      <c r="W1603" s="90"/>
      <c r="X1603" s="90"/>
    </row>
    <row r="1604" spans="1:24" ht="13.2" x14ac:dyDescent="0.25">
      <c r="A1604" s="59" t="s">
        <v>1999</v>
      </c>
      <c r="B1604" s="59" t="s">
        <v>3764</v>
      </c>
      <c r="C1604" s="59" t="s">
        <v>3765</v>
      </c>
      <c r="D1604" s="59" t="s">
        <v>139</v>
      </c>
      <c r="E1604" s="59">
        <v>143</v>
      </c>
      <c r="F1604" s="59">
        <v>143</v>
      </c>
      <c r="G1604" s="59">
        <v>143</v>
      </c>
      <c r="H1604" s="59">
        <v>143</v>
      </c>
      <c r="I1604" s="59">
        <v>143</v>
      </c>
      <c r="J1604" s="59">
        <v>143</v>
      </c>
      <c r="K1604" s="59">
        <v>143</v>
      </c>
      <c r="L1604" s="59">
        <v>156</v>
      </c>
      <c r="M1604" s="59">
        <v>156</v>
      </c>
      <c r="N1604" s="59">
        <v>156</v>
      </c>
      <c r="O1604" s="59">
        <v>156</v>
      </c>
      <c r="P1604" s="59">
        <v>156</v>
      </c>
      <c r="Q1604" s="59">
        <v>156</v>
      </c>
      <c r="R1604" s="59">
        <v>148967</v>
      </c>
      <c r="S1604" s="90"/>
      <c r="T1604" s="90"/>
      <c r="U1604" s="91"/>
      <c r="V1604" s="90"/>
      <c r="W1604" s="90"/>
      <c r="X1604" s="90"/>
    </row>
    <row r="1605" spans="1:24" ht="13.2" x14ac:dyDescent="0.25">
      <c r="A1605" s="59" t="s">
        <v>2000</v>
      </c>
      <c r="B1605" s="59" t="s">
        <v>3764</v>
      </c>
      <c r="C1605" s="59" t="s">
        <v>3766</v>
      </c>
      <c r="D1605" s="59" t="s">
        <v>139</v>
      </c>
      <c r="E1605" s="59">
        <v>12</v>
      </c>
      <c r="F1605" s="59">
        <v>12</v>
      </c>
      <c r="G1605" s="59">
        <v>12</v>
      </c>
      <c r="H1605" s="59">
        <v>12</v>
      </c>
      <c r="I1605" s="59">
        <v>12</v>
      </c>
      <c r="J1605" s="59">
        <v>12</v>
      </c>
      <c r="K1605" s="59">
        <v>12</v>
      </c>
      <c r="L1605" s="59">
        <v>0</v>
      </c>
      <c r="M1605" s="59">
        <v>0</v>
      </c>
      <c r="N1605" s="59">
        <v>0</v>
      </c>
      <c r="O1605" s="59">
        <v>0</v>
      </c>
      <c r="P1605" s="59">
        <v>0</v>
      </c>
      <c r="Q1605" s="59">
        <v>0</v>
      </c>
      <c r="R1605" s="59">
        <v>6658</v>
      </c>
      <c r="S1605" s="90"/>
      <c r="T1605" s="90"/>
      <c r="U1605" s="91"/>
      <c r="V1605" s="90"/>
      <c r="W1605" s="90"/>
      <c r="X1605" s="90"/>
    </row>
    <row r="1606" spans="1:24" ht="13.2" x14ac:dyDescent="0.25">
      <c r="A1606" s="59" t="s">
        <v>2001</v>
      </c>
      <c r="B1606" s="59" t="s">
        <v>3764</v>
      </c>
      <c r="C1606" s="59" t="s">
        <v>3767</v>
      </c>
      <c r="D1606" s="59" t="s">
        <v>139</v>
      </c>
      <c r="E1606" s="59">
        <v>0</v>
      </c>
      <c r="F1606" s="59">
        <v>0</v>
      </c>
      <c r="G1606" s="59">
        <v>0</v>
      </c>
      <c r="H1606" s="59">
        <v>0</v>
      </c>
      <c r="I1606" s="59">
        <v>0</v>
      </c>
      <c r="J1606" s="59">
        <v>0</v>
      </c>
      <c r="K1606" s="59">
        <v>0</v>
      </c>
      <c r="L1606" s="59">
        <v>0</v>
      </c>
      <c r="M1606" s="59">
        <v>0</v>
      </c>
      <c r="N1606" s="59">
        <v>0</v>
      </c>
      <c r="O1606" s="59">
        <v>0</v>
      </c>
      <c r="P1606" s="59">
        <v>0</v>
      </c>
      <c r="Q1606" s="59">
        <v>0</v>
      </c>
      <c r="R1606" s="59">
        <v>0</v>
      </c>
      <c r="S1606" s="90"/>
      <c r="T1606" s="90"/>
      <c r="U1606" s="91"/>
      <c r="V1606" s="90"/>
      <c r="W1606" s="90"/>
      <c r="X1606" s="90"/>
    </row>
    <row r="1607" spans="1:24" ht="13.2" x14ac:dyDescent="0.25">
      <c r="A1607" s="59" t="s">
        <v>2002</v>
      </c>
      <c r="B1607" s="59" t="s">
        <v>3768</v>
      </c>
      <c r="C1607" s="59" t="s">
        <v>3769</v>
      </c>
      <c r="D1607" s="59" t="s">
        <v>139</v>
      </c>
      <c r="E1607" s="59">
        <v>0</v>
      </c>
      <c r="F1607" s="59">
        <v>0</v>
      </c>
      <c r="G1607" s="59">
        <v>0</v>
      </c>
      <c r="H1607" s="59">
        <v>0</v>
      </c>
      <c r="I1607" s="59">
        <v>0</v>
      </c>
      <c r="J1607" s="59">
        <v>0</v>
      </c>
      <c r="K1607" s="59">
        <v>0</v>
      </c>
      <c r="L1607" s="59">
        <v>0</v>
      </c>
      <c r="M1607" s="59">
        <v>0</v>
      </c>
      <c r="N1607" s="59">
        <v>0</v>
      </c>
      <c r="O1607" s="59">
        <v>0</v>
      </c>
      <c r="P1607" s="59">
        <v>0</v>
      </c>
      <c r="Q1607" s="59">
        <v>0</v>
      </c>
      <c r="R1607" s="59">
        <v>0</v>
      </c>
      <c r="S1607" s="90"/>
      <c r="T1607" s="90"/>
      <c r="U1607" s="91"/>
      <c r="V1607" s="90"/>
      <c r="W1607" s="90"/>
      <c r="X1607" s="90"/>
    </row>
    <row r="1608" spans="1:24" ht="13.2" x14ac:dyDescent="0.25">
      <c r="A1608" s="59" t="s">
        <v>2003</v>
      </c>
      <c r="B1608" s="59" t="s">
        <v>3770</v>
      </c>
      <c r="C1608" s="59" t="s">
        <v>3771</v>
      </c>
      <c r="D1608" s="59" t="s">
        <v>139</v>
      </c>
      <c r="E1608" s="59">
        <v>0</v>
      </c>
      <c r="F1608" s="59">
        <v>0</v>
      </c>
      <c r="G1608" s="59">
        <v>0</v>
      </c>
      <c r="H1608" s="59">
        <v>0</v>
      </c>
      <c r="I1608" s="59">
        <v>0</v>
      </c>
      <c r="J1608" s="59">
        <v>0</v>
      </c>
      <c r="K1608" s="59">
        <v>0</v>
      </c>
      <c r="L1608" s="59">
        <v>0</v>
      </c>
      <c r="M1608" s="59">
        <v>0</v>
      </c>
      <c r="N1608" s="59">
        <v>0</v>
      </c>
      <c r="O1608" s="59">
        <v>0</v>
      </c>
      <c r="P1608" s="59">
        <v>0</v>
      </c>
      <c r="Q1608" s="59">
        <v>0</v>
      </c>
      <c r="R1608" s="59">
        <v>0</v>
      </c>
      <c r="S1608" s="90"/>
      <c r="T1608" s="90"/>
      <c r="U1608" s="91"/>
      <c r="V1608" s="90"/>
      <c r="W1608" s="90"/>
      <c r="X1608" s="90"/>
    </row>
    <row r="1609" spans="1:24" ht="13.2" x14ac:dyDescent="0.25">
      <c r="A1609" s="59" t="s">
        <v>2004</v>
      </c>
      <c r="B1609" s="59" t="s">
        <v>3770</v>
      </c>
      <c r="C1609" s="59" t="s">
        <v>3772</v>
      </c>
      <c r="D1609" s="59" t="s">
        <v>139</v>
      </c>
      <c r="E1609" s="59">
        <v>0</v>
      </c>
      <c r="F1609" s="59">
        <v>0</v>
      </c>
      <c r="G1609" s="59">
        <v>0</v>
      </c>
      <c r="H1609" s="59">
        <v>0</v>
      </c>
      <c r="I1609" s="59">
        <v>0</v>
      </c>
      <c r="J1609" s="59">
        <v>0</v>
      </c>
      <c r="K1609" s="59">
        <v>0</v>
      </c>
      <c r="L1609" s="59">
        <v>0</v>
      </c>
      <c r="M1609" s="59">
        <v>0</v>
      </c>
      <c r="N1609" s="59">
        <v>0</v>
      </c>
      <c r="O1609" s="59">
        <v>0</v>
      </c>
      <c r="P1609" s="59">
        <v>0</v>
      </c>
      <c r="Q1609" s="59">
        <v>0</v>
      </c>
      <c r="R1609" s="59">
        <v>0</v>
      </c>
      <c r="S1609" s="90"/>
      <c r="T1609" s="90"/>
      <c r="U1609" s="91"/>
      <c r="V1609" s="90"/>
      <c r="W1609" s="90"/>
      <c r="X1609" s="90"/>
    </row>
    <row r="1610" spans="1:24" ht="13.2" x14ac:dyDescent="0.25">
      <c r="A1610" s="59" t="s">
        <v>2008</v>
      </c>
      <c r="B1610" s="59" t="s">
        <v>3775</v>
      </c>
      <c r="C1610" s="59" t="s">
        <v>3471</v>
      </c>
      <c r="D1610" s="59" t="s">
        <v>140</v>
      </c>
      <c r="E1610" s="59">
        <v>220</v>
      </c>
      <c r="F1610" s="59">
        <v>220</v>
      </c>
      <c r="G1610" s="59">
        <v>220</v>
      </c>
      <c r="H1610" s="59">
        <v>220</v>
      </c>
      <c r="I1610" s="59">
        <v>220</v>
      </c>
      <c r="J1610" s="59">
        <v>220</v>
      </c>
      <c r="K1610" s="59">
        <v>220</v>
      </c>
      <c r="L1610" s="59">
        <v>220</v>
      </c>
      <c r="M1610" s="59">
        <v>220</v>
      </c>
      <c r="N1610" s="59">
        <v>220</v>
      </c>
      <c r="O1610" s="59">
        <v>220</v>
      </c>
      <c r="P1610" s="59">
        <v>220</v>
      </c>
      <c r="Q1610" s="59">
        <v>220</v>
      </c>
      <c r="R1610" s="59">
        <v>219564</v>
      </c>
      <c r="S1610" s="90"/>
      <c r="T1610" s="90"/>
      <c r="U1610" s="91"/>
      <c r="V1610" s="90"/>
      <c r="W1610" s="90"/>
      <c r="X1610" s="90"/>
    </row>
    <row r="1611" spans="1:24" ht="13.2" x14ac:dyDescent="0.25">
      <c r="A1611" s="59" t="s">
        <v>2010</v>
      </c>
      <c r="B1611" s="59" t="s">
        <v>3776</v>
      </c>
      <c r="C1611" s="59" t="s">
        <v>3778</v>
      </c>
      <c r="D1611" s="59" t="s">
        <v>140</v>
      </c>
      <c r="E1611" s="59">
        <v>0</v>
      </c>
      <c r="F1611" s="59">
        <v>0</v>
      </c>
      <c r="G1611" s="59">
        <v>0</v>
      </c>
      <c r="H1611" s="59">
        <v>0</v>
      </c>
      <c r="I1611" s="59">
        <v>0</v>
      </c>
      <c r="J1611" s="59">
        <v>0</v>
      </c>
      <c r="K1611" s="59">
        <v>0</v>
      </c>
      <c r="L1611" s="59">
        <v>0</v>
      </c>
      <c r="M1611" s="59">
        <v>0</v>
      </c>
      <c r="N1611" s="59">
        <v>0</v>
      </c>
      <c r="O1611" s="59">
        <v>0</v>
      </c>
      <c r="P1611" s="59">
        <v>0</v>
      </c>
      <c r="Q1611" s="59">
        <v>0</v>
      </c>
      <c r="R1611" s="59">
        <v>0</v>
      </c>
      <c r="S1611" s="90"/>
      <c r="T1611" s="90"/>
      <c r="U1611" s="91"/>
      <c r="V1611" s="90"/>
      <c r="W1611" s="90"/>
      <c r="X1611" s="90"/>
    </row>
    <row r="1612" spans="1:24" ht="13.2" x14ac:dyDescent="0.25">
      <c r="A1612" s="59" t="s">
        <v>5324</v>
      </c>
      <c r="B1612" s="59" t="s">
        <v>3776</v>
      </c>
      <c r="C1612" s="59" t="s">
        <v>6762</v>
      </c>
      <c r="D1612" s="59" t="s">
        <v>140</v>
      </c>
      <c r="E1612" s="59">
        <v>0</v>
      </c>
      <c r="F1612" s="59">
        <v>0</v>
      </c>
      <c r="G1612" s="59">
        <v>0</v>
      </c>
      <c r="H1612" s="59">
        <v>0</v>
      </c>
      <c r="I1612" s="59">
        <v>0</v>
      </c>
      <c r="J1612" s="59">
        <v>0</v>
      </c>
      <c r="K1612" s="59">
        <v>0</v>
      </c>
      <c r="L1612" s="59">
        <v>0</v>
      </c>
      <c r="M1612" s="59">
        <v>0</v>
      </c>
      <c r="N1612" s="59">
        <v>0</v>
      </c>
      <c r="O1612" s="59">
        <v>0</v>
      </c>
      <c r="P1612" s="59">
        <v>0</v>
      </c>
      <c r="Q1612" s="59">
        <v>0</v>
      </c>
      <c r="R1612" s="59">
        <v>0</v>
      </c>
      <c r="S1612" s="90"/>
      <c r="T1612" s="90"/>
      <c r="U1612" s="91"/>
      <c r="V1612" s="90"/>
      <c r="W1612" s="90"/>
      <c r="X1612" s="90"/>
    </row>
    <row r="1613" spans="1:24" ht="13.2" x14ac:dyDescent="0.25">
      <c r="A1613" s="59" t="s">
        <v>5325</v>
      </c>
      <c r="B1613" s="59" t="s">
        <v>3776</v>
      </c>
      <c r="C1613" s="59" t="s">
        <v>6763</v>
      </c>
      <c r="D1613" s="59" t="s">
        <v>140</v>
      </c>
      <c r="E1613" s="59">
        <v>0</v>
      </c>
      <c r="F1613" s="59">
        <v>0</v>
      </c>
      <c r="G1613" s="59">
        <v>0</v>
      </c>
      <c r="H1613" s="59">
        <v>0</v>
      </c>
      <c r="I1613" s="59">
        <v>0</v>
      </c>
      <c r="J1613" s="59">
        <v>0</v>
      </c>
      <c r="K1613" s="59">
        <v>0</v>
      </c>
      <c r="L1613" s="59">
        <v>0</v>
      </c>
      <c r="M1613" s="59">
        <v>0</v>
      </c>
      <c r="N1613" s="59">
        <v>0</v>
      </c>
      <c r="O1613" s="59">
        <v>0</v>
      </c>
      <c r="P1613" s="59">
        <v>0</v>
      </c>
      <c r="Q1613" s="59">
        <v>0</v>
      </c>
      <c r="R1613" s="59">
        <v>0</v>
      </c>
      <c r="S1613" s="90"/>
      <c r="T1613" s="90"/>
      <c r="U1613" s="91"/>
      <c r="V1613" s="90"/>
      <c r="W1613" s="90"/>
      <c r="X1613" s="90"/>
    </row>
    <row r="1614" spans="1:24" ht="13.2" x14ac:dyDescent="0.25">
      <c r="A1614" s="59" t="s">
        <v>5326</v>
      </c>
      <c r="B1614" s="59" t="s">
        <v>3776</v>
      </c>
      <c r="C1614" s="59" t="s">
        <v>6764</v>
      </c>
      <c r="D1614" s="59" t="s">
        <v>140</v>
      </c>
      <c r="E1614" s="59">
        <v>0</v>
      </c>
      <c r="F1614" s="59">
        <v>0</v>
      </c>
      <c r="G1614" s="59">
        <v>0</v>
      </c>
      <c r="H1614" s="59">
        <v>0</v>
      </c>
      <c r="I1614" s="59">
        <v>0</v>
      </c>
      <c r="J1614" s="59">
        <v>0</v>
      </c>
      <c r="K1614" s="59">
        <v>0</v>
      </c>
      <c r="L1614" s="59">
        <v>0</v>
      </c>
      <c r="M1614" s="59">
        <v>0</v>
      </c>
      <c r="N1614" s="59">
        <v>0</v>
      </c>
      <c r="O1614" s="59">
        <v>0</v>
      </c>
      <c r="P1614" s="59">
        <v>0</v>
      </c>
      <c r="Q1614" s="59">
        <v>0</v>
      </c>
      <c r="R1614" s="59">
        <v>0</v>
      </c>
      <c r="S1614" s="90"/>
      <c r="T1614" s="90"/>
      <c r="U1614" s="91"/>
      <c r="V1614" s="90"/>
      <c r="W1614" s="90"/>
      <c r="X1614" s="90"/>
    </row>
    <row r="1615" spans="1:24" ht="13.2" x14ac:dyDescent="0.25">
      <c r="A1615" s="59" t="s">
        <v>2012</v>
      </c>
      <c r="B1615" s="59" t="s">
        <v>3776</v>
      </c>
      <c r="C1615" s="59" t="s">
        <v>3473</v>
      </c>
      <c r="D1615" s="59" t="s">
        <v>140</v>
      </c>
      <c r="E1615" s="59">
        <v>271464</v>
      </c>
      <c r="F1615" s="59">
        <v>267712</v>
      </c>
      <c r="G1615" s="59">
        <v>265413</v>
      </c>
      <c r="H1615" s="59">
        <v>266292</v>
      </c>
      <c r="I1615" s="59">
        <v>270124</v>
      </c>
      <c r="J1615" s="59">
        <v>295865</v>
      </c>
      <c r="K1615" s="59">
        <v>320864</v>
      </c>
      <c r="L1615" s="59">
        <v>325643</v>
      </c>
      <c r="M1615" s="59">
        <v>326952</v>
      </c>
      <c r="N1615" s="59">
        <v>389263</v>
      </c>
      <c r="O1615" s="59">
        <v>438821</v>
      </c>
      <c r="P1615" s="59">
        <v>449226</v>
      </c>
      <c r="Q1615" s="59">
        <v>482195</v>
      </c>
      <c r="R1615" s="59">
        <v>332750379</v>
      </c>
      <c r="S1615" s="90"/>
      <c r="T1615" s="90"/>
      <c r="U1615" s="91"/>
      <c r="V1615" s="90"/>
      <c r="W1615" s="90"/>
      <c r="X1615" s="90"/>
    </row>
    <row r="1616" spans="1:24" ht="13.2" x14ac:dyDescent="0.25">
      <c r="A1616" s="59" t="s">
        <v>2013</v>
      </c>
      <c r="B1616" s="59" t="s">
        <v>3776</v>
      </c>
      <c r="C1616" s="59" t="s">
        <v>3474</v>
      </c>
      <c r="D1616" s="59" t="s">
        <v>140</v>
      </c>
      <c r="E1616" s="59">
        <v>0</v>
      </c>
      <c r="F1616" s="59">
        <v>0</v>
      </c>
      <c r="G1616" s="59">
        <v>0</v>
      </c>
      <c r="H1616" s="59">
        <v>0</v>
      </c>
      <c r="I1616" s="59">
        <v>0</v>
      </c>
      <c r="J1616" s="59">
        <v>0</v>
      </c>
      <c r="K1616" s="59">
        <v>0</v>
      </c>
      <c r="L1616" s="59">
        <v>0</v>
      </c>
      <c r="M1616" s="59">
        <v>0</v>
      </c>
      <c r="N1616" s="59">
        <v>0</v>
      </c>
      <c r="O1616" s="59">
        <v>0</v>
      </c>
      <c r="P1616" s="59">
        <v>0</v>
      </c>
      <c r="Q1616" s="59">
        <v>0</v>
      </c>
      <c r="R1616" s="59">
        <v>0</v>
      </c>
      <c r="S1616" s="90"/>
      <c r="T1616" s="90"/>
      <c r="U1616" s="91"/>
      <c r="V1616" s="90"/>
      <c r="W1616" s="90"/>
      <c r="X1616" s="90"/>
    </row>
    <row r="1617" spans="1:24" ht="13.2" x14ac:dyDescent="0.25">
      <c r="A1617" s="59" t="s">
        <v>2014</v>
      </c>
      <c r="B1617" s="59" t="s">
        <v>3475</v>
      </c>
      <c r="C1617" s="59" t="s">
        <v>126</v>
      </c>
      <c r="D1617" s="59" t="s">
        <v>140</v>
      </c>
      <c r="E1617" s="59">
        <v>0</v>
      </c>
      <c r="F1617" s="59">
        <v>0</v>
      </c>
      <c r="G1617" s="59">
        <v>0</v>
      </c>
      <c r="H1617" s="59">
        <v>0</v>
      </c>
      <c r="I1617" s="59">
        <v>0</v>
      </c>
      <c r="J1617" s="59">
        <v>0</v>
      </c>
      <c r="K1617" s="59">
        <v>0</v>
      </c>
      <c r="L1617" s="59">
        <v>0</v>
      </c>
      <c r="M1617" s="59">
        <v>0</v>
      </c>
      <c r="N1617" s="59">
        <v>0</v>
      </c>
      <c r="O1617" s="59">
        <v>0</v>
      </c>
      <c r="P1617" s="59">
        <v>0</v>
      </c>
      <c r="Q1617" s="59">
        <v>0</v>
      </c>
      <c r="R1617" s="59">
        <v>0</v>
      </c>
      <c r="S1617" s="90"/>
      <c r="T1617" s="90"/>
      <c r="U1617" s="91"/>
      <c r="V1617" s="90"/>
      <c r="W1617" s="90"/>
      <c r="X1617" s="90"/>
    </row>
    <row r="1618" spans="1:24" ht="13.2" x14ac:dyDescent="0.25">
      <c r="A1618" s="59" t="s">
        <v>2015</v>
      </c>
      <c r="B1618" s="59" t="s">
        <v>3780</v>
      </c>
      <c r="C1618" s="59" t="s">
        <v>3781</v>
      </c>
      <c r="D1618" s="59" t="s">
        <v>141</v>
      </c>
      <c r="E1618" s="59">
        <v>0</v>
      </c>
      <c r="F1618" s="59">
        <v>0</v>
      </c>
      <c r="G1618" s="59">
        <v>0</v>
      </c>
      <c r="H1618" s="59">
        <v>0</v>
      </c>
      <c r="I1618" s="59">
        <v>0</v>
      </c>
      <c r="J1618" s="59">
        <v>0</v>
      </c>
      <c r="K1618" s="59">
        <v>0</v>
      </c>
      <c r="L1618" s="59">
        <v>0</v>
      </c>
      <c r="M1618" s="59">
        <v>0</v>
      </c>
      <c r="N1618" s="59">
        <v>0</v>
      </c>
      <c r="O1618" s="59">
        <v>0</v>
      </c>
      <c r="P1618" s="59">
        <v>0</v>
      </c>
      <c r="Q1618" s="59">
        <v>0</v>
      </c>
      <c r="R1618" s="59">
        <v>0</v>
      </c>
      <c r="S1618" s="90"/>
      <c r="T1618" s="90"/>
      <c r="U1618" s="91"/>
      <c r="V1618" s="90"/>
      <c r="W1618" s="90"/>
      <c r="X1618" s="90"/>
    </row>
    <row r="1619" spans="1:24" ht="13.2" x14ac:dyDescent="0.25">
      <c r="A1619" s="59" t="s">
        <v>2016</v>
      </c>
      <c r="B1619" s="59" t="s">
        <v>3780</v>
      </c>
      <c r="C1619" s="59" t="s">
        <v>3782</v>
      </c>
      <c r="D1619" s="59" t="s">
        <v>141</v>
      </c>
      <c r="E1619" s="59">
        <v>14083</v>
      </c>
      <c r="F1619" s="59">
        <v>14083</v>
      </c>
      <c r="G1619" s="59">
        <v>14083</v>
      </c>
      <c r="H1619" s="59">
        <v>14083</v>
      </c>
      <c r="I1619" s="59">
        <v>14083</v>
      </c>
      <c r="J1619" s="59">
        <v>14083</v>
      </c>
      <c r="K1619" s="59">
        <v>14083</v>
      </c>
      <c r="L1619" s="59">
        <v>14083</v>
      </c>
      <c r="M1619" s="59">
        <v>14083</v>
      </c>
      <c r="N1619" s="59">
        <v>14083</v>
      </c>
      <c r="O1619" s="59">
        <v>14083</v>
      </c>
      <c r="P1619" s="59">
        <v>14083</v>
      </c>
      <c r="Q1619" s="59">
        <v>14083</v>
      </c>
      <c r="R1619" s="59">
        <v>14082568</v>
      </c>
      <c r="S1619" s="90"/>
      <c r="T1619" s="90"/>
      <c r="U1619" s="91"/>
      <c r="V1619" s="90"/>
      <c r="W1619" s="90"/>
      <c r="X1619" s="90"/>
    </row>
    <row r="1620" spans="1:24" ht="13.2" x14ac:dyDescent="0.25">
      <c r="A1620" s="59" t="s">
        <v>2017</v>
      </c>
      <c r="B1620" s="59" t="s">
        <v>3780</v>
      </c>
      <c r="C1620" s="59" t="s">
        <v>3783</v>
      </c>
      <c r="D1620" s="59" t="s">
        <v>141</v>
      </c>
      <c r="E1620" s="59">
        <v>30311</v>
      </c>
      <c r="F1620" s="59">
        <v>32016</v>
      </c>
      <c r="G1620" s="59">
        <v>32022</v>
      </c>
      <c r="H1620" s="59">
        <v>32022</v>
      </c>
      <c r="I1620" s="59">
        <v>32023</v>
      </c>
      <c r="J1620" s="59">
        <v>32023</v>
      </c>
      <c r="K1620" s="59">
        <v>32023</v>
      </c>
      <c r="L1620" s="59">
        <v>32024</v>
      </c>
      <c r="M1620" s="59">
        <v>32024</v>
      </c>
      <c r="N1620" s="59">
        <v>32024</v>
      </c>
      <c r="O1620" s="59">
        <v>32024</v>
      </c>
      <c r="P1620" s="59">
        <v>32024</v>
      </c>
      <c r="Q1620" s="59">
        <v>32024</v>
      </c>
      <c r="R1620" s="59">
        <v>31951391</v>
      </c>
      <c r="S1620" s="90"/>
      <c r="T1620" s="90"/>
      <c r="U1620" s="91"/>
      <c r="V1620" s="90"/>
      <c r="W1620" s="90"/>
      <c r="X1620" s="90"/>
    </row>
    <row r="1621" spans="1:24" ht="13.2" x14ac:dyDescent="0.25">
      <c r="A1621" s="59" t="s">
        <v>2018</v>
      </c>
      <c r="B1621" s="59" t="s">
        <v>3784</v>
      </c>
      <c r="C1621" s="59" t="s">
        <v>3785</v>
      </c>
      <c r="D1621" s="59" t="s">
        <v>141</v>
      </c>
      <c r="E1621" s="59">
        <v>0</v>
      </c>
      <c r="F1621" s="59">
        <v>0</v>
      </c>
      <c r="G1621" s="59">
        <v>0</v>
      </c>
      <c r="H1621" s="59">
        <v>0</v>
      </c>
      <c r="I1621" s="59">
        <v>0</v>
      </c>
      <c r="J1621" s="59">
        <v>0</v>
      </c>
      <c r="K1621" s="59">
        <v>0</v>
      </c>
      <c r="L1621" s="59">
        <v>0</v>
      </c>
      <c r="M1621" s="59">
        <v>0</v>
      </c>
      <c r="N1621" s="59">
        <v>0</v>
      </c>
      <c r="O1621" s="59">
        <v>0</v>
      </c>
      <c r="P1621" s="59">
        <v>0</v>
      </c>
      <c r="Q1621" s="59">
        <v>0</v>
      </c>
      <c r="R1621" s="59">
        <v>0</v>
      </c>
      <c r="S1621" s="90"/>
      <c r="T1621" s="90"/>
      <c r="U1621" s="91"/>
      <c r="V1621" s="90"/>
      <c r="W1621" s="90"/>
      <c r="X1621" s="90"/>
    </row>
    <row r="1622" spans="1:24" ht="13.2" x14ac:dyDescent="0.25">
      <c r="A1622" s="59" t="s">
        <v>2019</v>
      </c>
      <c r="B1622" s="59" t="s">
        <v>3784</v>
      </c>
      <c r="C1622" s="59" t="s">
        <v>3786</v>
      </c>
      <c r="D1622" s="59" t="s">
        <v>141</v>
      </c>
      <c r="E1622" s="59">
        <v>0</v>
      </c>
      <c r="F1622" s="59">
        <v>0</v>
      </c>
      <c r="G1622" s="59">
        <v>0</v>
      </c>
      <c r="H1622" s="59">
        <v>0</v>
      </c>
      <c r="I1622" s="59">
        <v>0</v>
      </c>
      <c r="J1622" s="59">
        <v>0</v>
      </c>
      <c r="K1622" s="59">
        <v>0</v>
      </c>
      <c r="L1622" s="59">
        <v>0</v>
      </c>
      <c r="M1622" s="59">
        <v>0</v>
      </c>
      <c r="N1622" s="59">
        <v>0</v>
      </c>
      <c r="O1622" s="59">
        <v>0</v>
      </c>
      <c r="P1622" s="59">
        <v>0</v>
      </c>
      <c r="Q1622" s="59">
        <v>0</v>
      </c>
      <c r="R1622" s="59">
        <v>0</v>
      </c>
      <c r="S1622" s="90"/>
      <c r="T1622" s="90"/>
      <c r="U1622" s="91"/>
      <c r="V1622" s="90"/>
      <c r="W1622" s="90"/>
      <c r="X1622" s="90"/>
    </row>
    <row r="1623" spans="1:24" ht="13.2" x14ac:dyDescent="0.25">
      <c r="A1623" s="59" t="s">
        <v>2020</v>
      </c>
      <c r="B1623" s="59" t="s">
        <v>3784</v>
      </c>
      <c r="C1623" s="59" t="s">
        <v>3787</v>
      </c>
      <c r="D1623" s="59" t="s">
        <v>141</v>
      </c>
      <c r="E1623" s="59">
        <v>26512</v>
      </c>
      <c r="F1623" s="59">
        <v>26512</v>
      </c>
      <c r="G1623" s="59">
        <v>26512</v>
      </c>
      <c r="H1623" s="59">
        <v>26512</v>
      </c>
      <c r="I1623" s="59">
        <v>26512</v>
      </c>
      <c r="J1623" s="59">
        <v>26512</v>
      </c>
      <c r="K1623" s="59">
        <v>26512</v>
      </c>
      <c r="L1623" s="59">
        <v>26512</v>
      </c>
      <c r="M1623" s="59">
        <v>26512</v>
      </c>
      <c r="N1623" s="59">
        <v>26512</v>
      </c>
      <c r="O1623" s="59">
        <v>26512</v>
      </c>
      <c r="P1623" s="59">
        <v>26512</v>
      </c>
      <c r="Q1623" s="59">
        <v>26512</v>
      </c>
      <c r="R1623" s="59">
        <v>26511758</v>
      </c>
      <c r="S1623" s="90"/>
      <c r="T1623" s="90"/>
      <c r="U1623" s="91"/>
      <c r="V1623" s="90"/>
      <c r="W1623" s="90"/>
      <c r="X1623" s="90"/>
    </row>
    <row r="1624" spans="1:24" ht="13.2" x14ac:dyDescent="0.25">
      <c r="A1624" s="59" t="s">
        <v>2021</v>
      </c>
      <c r="B1624" s="59" t="s">
        <v>3784</v>
      </c>
      <c r="C1624" s="59" t="s">
        <v>3788</v>
      </c>
      <c r="D1624" s="59" t="s">
        <v>141</v>
      </c>
      <c r="E1624" s="59">
        <v>0</v>
      </c>
      <c r="F1624" s="59">
        <v>0</v>
      </c>
      <c r="G1624" s="59">
        <v>0</v>
      </c>
      <c r="H1624" s="59">
        <v>0</v>
      </c>
      <c r="I1624" s="59">
        <v>0</v>
      </c>
      <c r="J1624" s="59">
        <v>0</v>
      </c>
      <c r="K1624" s="59">
        <v>0</v>
      </c>
      <c r="L1624" s="59">
        <v>0</v>
      </c>
      <c r="M1624" s="59">
        <v>0</v>
      </c>
      <c r="N1624" s="59">
        <v>0</v>
      </c>
      <c r="O1624" s="59">
        <v>0</v>
      </c>
      <c r="P1624" s="59">
        <v>0</v>
      </c>
      <c r="Q1624" s="59">
        <v>0</v>
      </c>
      <c r="R1624" s="59">
        <v>0</v>
      </c>
      <c r="S1624" s="90"/>
      <c r="T1624" s="90"/>
      <c r="U1624" s="91"/>
      <c r="V1624" s="90"/>
      <c r="W1624" s="90"/>
      <c r="X1624" s="90"/>
    </row>
    <row r="1625" spans="1:24" ht="13.2" x14ac:dyDescent="0.25">
      <c r="A1625" s="59" t="s">
        <v>2022</v>
      </c>
      <c r="B1625" s="59" t="s">
        <v>3784</v>
      </c>
      <c r="C1625" s="59" t="s">
        <v>3789</v>
      </c>
      <c r="D1625" s="59" t="s">
        <v>141</v>
      </c>
      <c r="E1625" s="59">
        <v>18044</v>
      </c>
      <c r="F1625" s="59">
        <v>18044</v>
      </c>
      <c r="G1625" s="59">
        <v>18044</v>
      </c>
      <c r="H1625" s="59">
        <v>18044</v>
      </c>
      <c r="I1625" s="59">
        <v>18044</v>
      </c>
      <c r="J1625" s="59">
        <v>18044</v>
      </c>
      <c r="K1625" s="59">
        <v>18044</v>
      </c>
      <c r="L1625" s="59">
        <v>18044</v>
      </c>
      <c r="M1625" s="59">
        <v>18044</v>
      </c>
      <c r="N1625" s="59">
        <v>18044</v>
      </c>
      <c r="O1625" s="59">
        <v>18044</v>
      </c>
      <c r="P1625" s="59">
        <v>18044</v>
      </c>
      <c r="Q1625" s="59">
        <v>18044</v>
      </c>
      <c r="R1625" s="59">
        <v>18043764</v>
      </c>
      <c r="S1625" s="90"/>
      <c r="T1625" s="90"/>
      <c r="U1625" s="91"/>
      <c r="V1625" s="90"/>
      <c r="W1625" s="90"/>
      <c r="X1625" s="90"/>
    </row>
    <row r="1626" spans="1:24" ht="13.2" x14ac:dyDescent="0.25">
      <c r="A1626" s="59" t="s">
        <v>2023</v>
      </c>
      <c r="B1626" s="59" t="s">
        <v>3784</v>
      </c>
      <c r="C1626" s="59" t="s">
        <v>3790</v>
      </c>
      <c r="D1626" s="59" t="s">
        <v>141</v>
      </c>
      <c r="E1626" s="59">
        <v>0</v>
      </c>
      <c r="F1626" s="59">
        <v>0</v>
      </c>
      <c r="G1626" s="59">
        <v>0</v>
      </c>
      <c r="H1626" s="59">
        <v>0</v>
      </c>
      <c r="I1626" s="59">
        <v>0</v>
      </c>
      <c r="J1626" s="59">
        <v>0</v>
      </c>
      <c r="K1626" s="59">
        <v>0</v>
      </c>
      <c r="L1626" s="59">
        <v>0</v>
      </c>
      <c r="M1626" s="59">
        <v>0</v>
      </c>
      <c r="N1626" s="59">
        <v>0</v>
      </c>
      <c r="O1626" s="59">
        <v>0</v>
      </c>
      <c r="P1626" s="59">
        <v>0</v>
      </c>
      <c r="Q1626" s="59">
        <v>0</v>
      </c>
      <c r="R1626" s="59">
        <v>0</v>
      </c>
      <c r="S1626" s="90"/>
      <c r="T1626" s="90"/>
      <c r="U1626" s="91"/>
      <c r="V1626" s="90"/>
      <c r="W1626" s="90"/>
      <c r="X1626" s="90"/>
    </row>
    <row r="1627" spans="1:24" ht="13.2" x14ac:dyDescent="0.25">
      <c r="A1627" s="59" t="s">
        <v>2024</v>
      </c>
      <c r="B1627" s="59" t="s">
        <v>3784</v>
      </c>
      <c r="C1627" s="59" t="s">
        <v>3791</v>
      </c>
      <c r="D1627" s="59" t="s">
        <v>141</v>
      </c>
      <c r="E1627" s="59">
        <v>21</v>
      </c>
      <c r="F1627" s="59">
        <v>21</v>
      </c>
      <c r="G1627" s="59">
        <v>21</v>
      </c>
      <c r="H1627" s="59">
        <v>21</v>
      </c>
      <c r="I1627" s="59">
        <v>21</v>
      </c>
      <c r="J1627" s="59">
        <v>21</v>
      </c>
      <c r="K1627" s="59">
        <v>21</v>
      </c>
      <c r="L1627" s="59">
        <v>21</v>
      </c>
      <c r="M1627" s="59">
        <v>21</v>
      </c>
      <c r="N1627" s="59">
        <v>21</v>
      </c>
      <c r="O1627" s="59">
        <v>21</v>
      </c>
      <c r="P1627" s="59">
        <v>21</v>
      </c>
      <c r="Q1627" s="59">
        <v>21</v>
      </c>
      <c r="R1627" s="59">
        <v>21238</v>
      </c>
      <c r="S1627" s="90"/>
      <c r="T1627" s="90"/>
      <c r="U1627" s="91"/>
      <c r="V1627" s="90"/>
      <c r="W1627" s="90"/>
      <c r="X1627" s="90"/>
    </row>
    <row r="1628" spans="1:24" ht="13.2" x14ac:dyDescent="0.25">
      <c r="A1628" s="59" t="s">
        <v>2025</v>
      </c>
      <c r="B1628" s="59" t="s">
        <v>3784</v>
      </c>
      <c r="C1628" s="59" t="s">
        <v>3792</v>
      </c>
      <c r="D1628" s="59" t="s">
        <v>141</v>
      </c>
      <c r="E1628" s="59">
        <v>0</v>
      </c>
      <c r="F1628" s="59">
        <v>0</v>
      </c>
      <c r="G1628" s="59">
        <v>0</v>
      </c>
      <c r="H1628" s="59">
        <v>0</v>
      </c>
      <c r="I1628" s="59">
        <v>0</v>
      </c>
      <c r="J1628" s="59">
        <v>0</v>
      </c>
      <c r="K1628" s="59">
        <v>0</v>
      </c>
      <c r="L1628" s="59">
        <v>0</v>
      </c>
      <c r="M1628" s="59">
        <v>0</v>
      </c>
      <c r="N1628" s="59">
        <v>0</v>
      </c>
      <c r="O1628" s="59">
        <v>0</v>
      </c>
      <c r="P1628" s="59">
        <v>0</v>
      </c>
      <c r="Q1628" s="59">
        <v>0</v>
      </c>
      <c r="R1628" s="59">
        <v>0</v>
      </c>
      <c r="S1628" s="90"/>
      <c r="T1628" s="90"/>
      <c r="U1628" s="91"/>
      <c r="V1628" s="90"/>
      <c r="W1628" s="90"/>
      <c r="X1628" s="90"/>
    </row>
    <row r="1629" spans="1:24" ht="13.2" x14ac:dyDescent="0.25">
      <c r="A1629" s="59" t="s">
        <v>2026</v>
      </c>
      <c r="B1629" s="59" t="s">
        <v>3784</v>
      </c>
      <c r="C1629" s="59" t="s">
        <v>3793</v>
      </c>
      <c r="D1629" s="59" t="s">
        <v>141</v>
      </c>
      <c r="E1629" s="59">
        <v>4732</v>
      </c>
      <c r="F1629" s="59">
        <v>4732</v>
      </c>
      <c r="G1629" s="59">
        <v>4732</v>
      </c>
      <c r="H1629" s="59">
        <v>4732</v>
      </c>
      <c r="I1629" s="59">
        <v>4732</v>
      </c>
      <c r="J1629" s="59">
        <v>4732</v>
      </c>
      <c r="K1629" s="59">
        <v>4732</v>
      </c>
      <c r="L1629" s="59">
        <v>4732</v>
      </c>
      <c r="M1629" s="59">
        <v>4732</v>
      </c>
      <c r="N1629" s="59">
        <v>4732</v>
      </c>
      <c r="O1629" s="59">
        <v>4732</v>
      </c>
      <c r="P1629" s="59">
        <v>4732</v>
      </c>
      <c r="Q1629" s="59">
        <v>4732</v>
      </c>
      <c r="R1629" s="59">
        <v>4732297</v>
      </c>
      <c r="S1629" s="90"/>
      <c r="T1629" s="90"/>
      <c r="U1629" s="91"/>
      <c r="V1629" s="90"/>
      <c r="W1629" s="90"/>
      <c r="X1629" s="90"/>
    </row>
    <row r="1630" spans="1:24" ht="13.2" x14ac:dyDescent="0.25">
      <c r="A1630" s="59" t="s">
        <v>2027</v>
      </c>
      <c r="B1630" s="59" t="s">
        <v>3784</v>
      </c>
      <c r="C1630" s="59" t="s">
        <v>3794</v>
      </c>
      <c r="D1630" s="59" t="s">
        <v>141</v>
      </c>
      <c r="E1630" s="59">
        <v>0</v>
      </c>
      <c r="F1630" s="59">
        <v>0</v>
      </c>
      <c r="G1630" s="59">
        <v>0</v>
      </c>
      <c r="H1630" s="59">
        <v>0</v>
      </c>
      <c r="I1630" s="59">
        <v>0</v>
      </c>
      <c r="J1630" s="59">
        <v>0</v>
      </c>
      <c r="K1630" s="59">
        <v>0</v>
      </c>
      <c r="L1630" s="59">
        <v>0</v>
      </c>
      <c r="M1630" s="59">
        <v>0</v>
      </c>
      <c r="N1630" s="59">
        <v>0</v>
      </c>
      <c r="O1630" s="59">
        <v>0</v>
      </c>
      <c r="P1630" s="59">
        <v>0</v>
      </c>
      <c r="Q1630" s="59">
        <v>0</v>
      </c>
      <c r="R1630" s="59">
        <v>0</v>
      </c>
      <c r="S1630" s="90"/>
      <c r="T1630" s="90"/>
      <c r="U1630" s="91"/>
      <c r="V1630" s="90"/>
      <c r="W1630" s="90"/>
      <c r="X1630" s="90"/>
    </row>
    <row r="1631" spans="1:24" ht="13.2" x14ac:dyDescent="0.25">
      <c r="A1631" s="59" t="s">
        <v>2028</v>
      </c>
      <c r="B1631" s="59" t="s">
        <v>3784</v>
      </c>
      <c r="C1631" s="59" t="s">
        <v>3795</v>
      </c>
      <c r="D1631" s="59" t="s">
        <v>141</v>
      </c>
      <c r="E1631" s="59">
        <v>967</v>
      </c>
      <c r="F1631" s="59">
        <v>967</v>
      </c>
      <c r="G1631" s="59">
        <v>967</v>
      </c>
      <c r="H1631" s="59">
        <v>967</v>
      </c>
      <c r="I1631" s="59">
        <v>967</v>
      </c>
      <c r="J1631" s="59">
        <v>967</v>
      </c>
      <c r="K1631" s="59">
        <v>967</v>
      </c>
      <c r="L1631" s="59">
        <v>967</v>
      </c>
      <c r="M1631" s="59">
        <v>967</v>
      </c>
      <c r="N1631" s="59">
        <v>967</v>
      </c>
      <c r="O1631" s="59">
        <v>967</v>
      </c>
      <c r="P1631" s="59">
        <v>967</v>
      </c>
      <c r="Q1631" s="59">
        <v>967</v>
      </c>
      <c r="R1631" s="59">
        <v>967388</v>
      </c>
      <c r="S1631" s="90"/>
      <c r="T1631" s="90"/>
      <c r="U1631" s="91"/>
      <c r="V1631" s="90"/>
      <c r="W1631" s="90"/>
      <c r="X1631" s="90"/>
    </row>
    <row r="1632" spans="1:24" ht="13.2" x14ac:dyDescent="0.25">
      <c r="A1632" s="59" t="s">
        <v>2029</v>
      </c>
      <c r="B1632" s="59" t="s">
        <v>3784</v>
      </c>
      <c r="C1632" s="59" t="s">
        <v>3796</v>
      </c>
      <c r="D1632" s="59" t="s">
        <v>141</v>
      </c>
      <c r="E1632" s="59">
        <v>0</v>
      </c>
      <c r="F1632" s="59">
        <v>0</v>
      </c>
      <c r="G1632" s="59">
        <v>0</v>
      </c>
      <c r="H1632" s="59">
        <v>0</v>
      </c>
      <c r="I1632" s="59">
        <v>0</v>
      </c>
      <c r="J1632" s="59">
        <v>0</v>
      </c>
      <c r="K1632" s="59">
        <v>0</v>
      </c>
      <c r="L1632" s="59">
        <v>0</v>
      </c>
      <c r="M1632" s="59">
        <v>0</v>
      </c>
      <c r="N1632" s="59">
        <v>0</v>
      </c>
      <c r="O1632" s="59">
        <v>0</v>
      </c>
      <c r="P1632" s="59">
        <v>0</v>
      </c>
      <c r="Q1632" s="59">
        <v>0</v>
      </c>
      <c r="R1632" s="59">
        <v>0</v>
      </c>
      <c r="S1632" s="90"/>
      <c r="T1632" s="90"/>
      <c r="U1632" s="91"/>
      <c r="V1632" s="90"/>
      <c r="W1632" s="90"/>
      <c r="X1632" s="90"/>
    </row>
    <row r="1633" spans="1:24" ht="13.2" x14ac:dyDescent="0.25">
      <c r="A1633" s="59" t="s">
        <v>2030</v>
      </c>
      <c r="B1633" s="59" t="s">
        <v>3784</v>
      </c>
      <c r="C1633" s="59" t="s">
        <v>3797</v>
      </c>
      <c r="D1633" s="59" t="s">
        <v>141</v>
      </c>
      <c r="E1633" s="59">
        <v>2968</v>
      </c>
      <c r="F1633" s="59">
        <v>2968</v>
      </c>
      <c r="G1633" s="59">
        <v>2968</v>
      </c>
      <c r="H1633" s="59">
        <v>2968</v>
      </c>
      <c r="I1633" s="59">
        <v>2968</v>
      </c>
      <c r="J1633" s="59">
        <v>2968</v>
      </c>
      <c r="K1633" s="59">
        <v>2968</v>
      </c>
      <c r="L1633" s="59">
        <v>2968</v>
      </c>
      <c r="M1633" s="59">
        <v>2968</v>
      </c>
      <c r="N1633" s="59">
        <v>2968</v>
      </c>
      <c r="O1633" s="59">
        <v>2968</v>
      </c>
      <c r="P1633" s="59">
        <v>2968</v>
      </c>
      <c r="Q1633" s="59">
        <v>2968</v>
      </c>
      <c r="R1633" s="59">
        <v>2967832</v>
      </c>
      <c r="S1633" s="90"/>
      <c r="T1633" s="90"/>
      <c r="U1633" s="91"/>
      <c r="V1633" s="90"/>
      <c r="W1633" s="90"/>
      <c r="X1633" s="90"/>
    </row>
    <row r="1634" spans="1:24" ht="13.2" x14ac:dyDescent="0.25">
      <c r="A1634" s="59" t="s">
        <v>2031</v>
      </c>
      <c r="B1634" s="59" t="s">
        <v>3784</v>
      </c>
      <c r="C1634" s="59" t="s">
        <v>3798</v>
      </c>
      <c r="D1634" s="59" t="s">
        <v>141</v>
      </c>
      <c r="E1634" s="59">
        <v>0</v>
      </c>
      <c r="F1634" s="59">
        <v>0</v>
      </c>
      <c r="G1634" s="59">
        <v>0</v>
      </c>
      <c r="H1634" s="59">
        <v>0</v>
      </c>
      <c r="I1634" s="59">
        <v>0</v>
      </c>
      <c r="J1634" s="59">
        <v>0</v>
      </c>
      <c r="K1634" s="59">
        <v>0</v>
      </c>
      <c r="L1634" s="59">
        <v>0</v>
      </c>
      <c r="M1634" s="59">
        <v>0</v>
      </c>
      <c r="N1634" s="59">
        <v>0</v>
      </c>
      <c r="O1634" s="59">
        <v>0</v>
      </c>
      <c r="P1634" s="59">
        <v>0</v>
      </c>
      <c r="Q1634" s="59">
        <v>0</v>
      </c>
      <c r="R1634" s="59">
        <v>0</v>
      </c>
      <c r="S1634" s="90"/>
      <c r="T1634" s="90"/>
      <c r="U1634" s="91"/>
      <c r="V1634" s="90"/>
      <c r="W1634" s="90"/>
      <c r="X1634" s="90"/>
    </row>
    <row r="1635" spans="1:24" ht="13.2" x14ac:dyDescent="0.25">
      <c r="A1635" s="59" t="s">
        <v>2032</v>
      </c>
      <c r="B1635" s="59" t="s">
        <v>3784</v>
      </c>
      <c r="C1635" s="59" t="s">
        <v>3799</v>
      </c>
      <c r="D1635" s="59" t="s">
        <v>141</v>
      </c>
      <c r="E1635" s="59">
        <v>3459</v>
      </c>
      <c r="F1635" s="59">
        <v>3459</v>
      </c>
      <c r="G1635" s="59">
        <v>3459</v>
      </c>
      <c r="H1635" s="59">
        <v>3459</v>
      </c>
      <c r="I1635" s="59">
        <v>3459</v>
      </c>
      <c r="J1635" s="59">
        <v>3459</v>
      </c>
      <c r="K1635" s="59">
        <v>3459</v>
      </c>
      <c r="L1635" s="59">
        <v>3459</v>
      </c>
      <c r="M1635" s="59">
        <v>3459</v>
      </c>
      <c r="N1635" s="59">
        <v>3459</v>
      </c>
      <c r="O1635" s="59">
        <v>3459</v>
      </c>
      <c r="P1635" s="59">
        <v>3459</v>
      </c>
      <c r="Q1635" s="59">
        <v>3459</v>
      </c>
      <c r="R1635" s="59">
        <v>3458656</v>
      </c>
      <c r="S1635" s="90"/>
      <c r="T1635" s="90"/>
      <c r="U1635" s="91"/>
      <c r="V1635" s="90"/>
      <c r="W1635" s="90"/>
      <c r="X1635" s="90"/>
    </row>
    <row r="1636" spans="1:24" ht="13.2" x14ac:dyDescent="0.25">
      <c r="A1636" s="59" t="s">
        <v>2033</v>
      </c>
      <c r="B1636" s="59" t="s">
        <v>3784</v>
      </c>
      <c r="C1636" s="59" t="s">
        <v>3800</v>
      </c>
      <c r="D1636" s="59" t="s">
        <v>141</v>
      </c>
      <c r="E1636" s="59">
        <v>0</v>
      </c>
      <c r="F1636" s="59">
        <v>0</v>
      </c>
      <c r="G1636" s="59">
        <v>0</v>
      </c>
      <c r="H1636" s="59">
        <v>0</v>
      </c>
      <c r="I1636" s="59">
        <v>0</v>
      </c>
      <c r="J1636" s="59">
        <v>0</v>
      </c>
      <c r="K1636" s="59">
        <v>0</v>
      </c>
      <c r="L1636" s="59">
        <v>0</v>
      </c>
      <c r="M1636" s="59">
        <v>0</v>
      </c>
      <c r="N1636" s="59">
        <v>0</v>
      </c>
      <c r="O1636" s="59">
        <v>0</v>
      </c>
      <c r="P1636" s="59">
        <v>0</v>
      </c>
      <c r="Q1636" s="59">
        <v>0</v>
      </c>
      <c r="R1636" s="59">
        <v>0</v>
      </c>
      <c r="S1636" s="90"/>
      <c r="T1636" s="90"/>
      <c r="U1636" s="91"/>
      <c r="V1636" s="90"/>
      <c r="W1636" s="90"/>
      <c r="X1636" s="90"/>
    </row>
    <row r="1637" spans="1:24" ht="13.2" x14ac:dyDescent="0.25">
      <c r="A1637" s="59" t="s">
        <v>2034</v>
      </c>
      <c r="B1637" s="59" t="s">
        <v>3784</v>
      </c>
      <c r="C1637" s="59" t="s">
        <v>3801</v>
      </c>
      <c r="D1637" s="59" t="s">
        <v>141</v>
      </c>
      <c r="E1637" s="59">
        <v>5741</v>
      </c>
      <c r="F1637" s="59">
        <v>5741</v>
      </c>
      <c r="G1637" s="59">
        <v>5741</v>
      </c>
      <c r="H1637" s="59">
        <v>5741</v>
      </c>
      <c r="I1637" s="59">
        <v>5741</v>
      </c>
      <c r="J1637" s="59">
        <v>5741</v>
      </c>
      <c r="K1637" s="59">
        <v>5741</v>
      </c>
      <c r="L1637" s="59">
        <v>5741</v>
      </c>
      <c r="M1637" s="59">
        <v>5741</v>
      </c>
      <c r="N1637" s="59">
        <v>5741</v>
      </c>
      <c r="O1637" s="59">
        <v>5741</v>
      </c>
      <c r="P1637" s="59">
        <v>5741</v>
      </c>
      <c r="Q1637" s="59">
        <v>5741</v>
      </c>
      <c r="R1637" s="59">
        <v>5740928</v>
      </c>
      <c r="S1637" s="90"/>
      <c r="T1637" s="90"/>
      <c r="U1637" s="91"/>
      <c r="V1637" s="90"/>
      <c r="W1637" s="90"/>
      <c r="X1637" s="90"/>
    </row>
    <row r="1638" spans="1:24" ht="13.2" x14ac:dyDescent="0.25">
      <c r="A1638" s="59" t="s">
        <v>2035</v>
      </c>
      <c r="B1638" s="59" t="s">
        <v>3784</v>
      </c>
      <c r="C1638" s="59" t="s">
        <v>3802</v>
      </c>
      <c r="D1638" s="59" t="s">
        <v>141</v>
      </c>
      <c r="E1638" s="59">
        <v>0</v>
      </c>
      <c r="F1638" s="59">
        <v>0</v>
      </c>
      <c r="G1638" s="59">
        <v>0</v>
      </c>
      <c r="H1638" s="59">
        <v>0</v>
      </c>
      <c r="I1638" s="59">
        <v>0</v>
      </c>
      <c r="J1638" s="59">
        <v>0</v>
      </c>
      <c r="K1638" s="59">
        <v>0</v>
      </c>
      <c r="L1638" s="59">
        <v>0</v>
      </c>
      <c r="M1638" s="59">
        <v>0</v>
      </c>
      <c r="N1638" s="59">
        <v>0</v>
      </c>
      <c r="O1638" s="59">
        <v>0</v>
      </c>
      <c r="P1638" s="59">
        <v>0</v>
      </c>
      <c r="Q1638" s="59">
        <v>0</v>
      </c>
      <c r="R1638" s="59">
        <v>0</v>
      </c>
      <c r="S1638" s="90"/>
      <c r="T1638" s="90"/>
      <c r="U1638" s="91"/>
      <c r="V1638" s="90"/>
      <c r="W1638" s="90"/>
      <c r="X1638" s="90"/>
    </row>
    <row r="1639" spans="1:24" ht="13.2" x14ac:dyDescent="0.25">
      <c r="A1639" s="59" t="s">
        <v>2036</v>
      </c>
      <c r="B1639" s="59" t="s">
        <v>3784</v>
      </c>
      <c r="C1639" s="59" t="s">
        <v>3803</v>
      </c>
      <c r="D1639" s="59" t="s">
        <v>141</v>
      </c>
      <c r="E1639" s="59">
        <v>1407</v>
      </c>
      <c r="F1639" s="59">
        <v>1407</v>
      </c>
      <c r="G1639" s="59">
        <v>1407</v>
      </c>
      <c r="H1639" s="59">
        <v>1407</v>
      </c>
      <c r="I1639" s="59">
        <v>1407</v>
      </c>
      <c r="J1639" s="59">
        <v>1407</v>
      </c>
      <c r="K1639" s="59">
        <v>1407</v>
      </c>
      <c r="L1639" s="59">
        <v>1407</v>
      </c>
      <c r="M1639" s="59">
        <v>1407</v>
      </c>
      <c r="N1639" s="59">
        <v>1407</v>
      </c>
      <c r="O1639" s="59">
        <v>1407</v>
      </c>
      <c r="P1639" s="59">
        <v>1407</v>
      </c>
      <c r="Q1639" s="59">
        <v>1407</v>
      </c>
      <c r="R1639" s="59">
        <v>1407438</v>
      </c>
      <c r="S1639" s="90"/>
      <c r="T1639" s="90"/>
      <c r="U1639" s="91"/>
      <c r="V1639" s="90"/>
      <c r="W1639" s="90"/>
      <c r="X1639" s="90"/>
    </row>
    <row r="1640" spans="1:24" ht="13.2" x14ac:dyDescent="0.25">
      <c r="A1640" s="59" t="s">
        <v>2037</v>
      </c>
      <c r="B1640" s="59" t="s">
        <v>3784</v>
      </c>
      <c r="C1640" s="59" t="s">
        <v>3804</v>
      </c>
      <c r="D1640" s="59" t="s">
        <v>141</v>
      </c>
      <c r="E1640" s="59">
        <v>0</v>
      </c>
      <c r="F1640" s="59">
        <v>0</v>
      </c>
      <c r="G1640" s="59">
        <v>0</v>
      </c>
      <c r="H1640" s="59">
        <v>0</v>
      </c>
      <c r="I1640" s="59">
        <v>0</v>
      </c>
      <c r="J1640" s="59">
        <v>0</v>
      </c>
      <c r="K1640" s="59">
        <v>0</v>
      </c>
      <c r="L1640" s="59">
        <v>0</v>
      </c>
      <c r="M1640" s="59">
        <v>0</v>
      </c>
      <c r="N1640" s="59">
        <v>0</v>
      </c>
      <c r="O1640" s="59">
        <v>0</v>
      </c>
      <c r="P1640" s="59">
        <v>0</v>
      </c>
      <c r="Q1640" s="59">
        <v>0</v>
      </c>
      <c r="R1640" s="59">
        <v>0</v>
      </c>
      <c r="S1640" s="90"/>
      <c r="T1640" s="90"/>
      <c r="U1640" s="91"/>
      <c r="V1640" s="90"/>
      <c r="W1640" s="90"/>
      <c r="X1640" s="90"/>
    </row>
    <row r="1641" spans="1:24" ht="13.2" x14ac:dyDescent="0.25">
      <c r="A1641" s="59" t="s">
        <v>2038</v>
      </c>
      <c r="B1641" s="59" t="s">
        <v>3784</v>
      </c>
      <c r="C1641" s="59" t="s">
        <v>3805</v>
      </c>
      <c r="D1641" s="59" t="s">
        <v>141</v>
      </c>
      <c r="E1641" s="59">
        <v>0</v>
      </c>
      <c r="F1641" s="59">
        <v>0</v>
      </c>
      <c r="G1641" s="59">
        <v>0</v>
      </c>
      <c r="H1641" s="59">
        <v>0</v>
      </c>
      <c r="I1641" s="59">
        <v>0</v>
      </c>
      <c r="J1641" s="59">
        <v>0</v>
      </c>
      <c r="K1641" s="59">
        <v>0</v>
      </c>
      <c r="L1641" s="59">
        <v>0</v>
      </c>
      <c r="M1641" s="59">
        <v>0</v>
      </c>
      <c r="N1641" s="59">
        <v>0</v>
      </c>
      <c r="O1641" s="59">
        <v>0</v>
      </c>
      <c r="P1641" s="59">
        <v>0</v>
      </c>
      <c r="Q1641" s="59">
        <v>0</v>
      </c>
      <c r="R1641" s="59">
        <v>0</v>
      </c>
      <c r="S1641" s="90"/>
      <c r="T1641" s="90"/>
      <c r="U1641" s="91"/>
      <c r="V1641" s="90"/>
      <c r="W1641" s="90"/>
      <c r="X1641" s="90"/>
    </row>
    <row r="1642" spans="1:24" ht="13.2" x14ac:dyDescent="0.25">
      <c r="A1642" s="59" t="s">
        <v>2039</v>
      </c>
      <c r="B1642" s="59" t="s">
        <v>3784</v>
      </c>
      <c r="C1642" s="59" t="s">
        <v>3806</v>
      </c>
      <c r="D1642" s="59" t="s">
        <v>141</v>
      </c>
      <c r="E1642" s="59">
        <v>0</v>
      </c>
      <c r="F1642" s="59">
        <v>0</v>
      </c>
      <c r="G1642" s="59">
        <v>0</v>
      </c>
      <c r="H1642" s="59">
        <v>0</v>
      </c>
      <c r="I1642" s="59">
        <v>0</v>
      </c>
      <c r="J1642" s="59">
        <v>0</v>
      </c>
      <c r="K1642" s="59">
        <v>0</v>
      </c>
      <c r="L1642" s="59">
        <v>0</v>
      </c>
      <c r="M1642" s="59">
        <v>0</v>
      </c>
      <c r="N1642" s="59">
        <v>0</v>
      </c>
      <c r="O1642" s="59">
        <v>0</v>
      </c>
      <c r="P1642" s="59">
        <v>0</v>
      </c>
      <c r="Q1642" s="59">
        <v>0</v>
      </c>
      <c r="R1642" s="59">
        <v>0</v>
      </c>
      <c r="S1642" s="90"/>
      <c r="T1642" s="90"/>
      <c r="U1642" s="91"/>
      <c r="V1642" s="90"/>
      <c r="W1642" s="90"/>
      <c r="X1642" s="90"/>
    </row>
    <row r="1643" spans="1:24" ht="13.2" x14ac:dyDescent="0.25">
      <c r="A1643" s="59" t="s">
        <v>2040</v>
      </c>
      <c r="B1643" s="59" t="s">
        <v>3784</v>
      </c>
      <c r="C1643" s="59" t="s">
        <v>3807</v>
      </c>
      <c r="D1643" s="59" t="s">
        <v>141</v>
      </c>
      <c r="E1643" s="59">
        <v>26439</v>
      </c>
      <c r="F1643" s="59">
        <v>26350</v>
      </c>
      <c r="G1643" s="59">
        <v>26460</v>
      </c>
      <c r="H1643" s="59">
        <v>26456</v>
      </c>
      <c r="I1643" s="59">
        <v>26458</v>
      </c>
      <c r="J1643" s="59">
        <v>26462</v>
      </c>
      <c r="K1643" s="59">
        <v>26462</v>
      </c>
      <c r="L1643" s="59">
        <v>26462</v>
      </c>
      <c r="M1643" s="59">
        <v>26033</v>
      </c>
      <c r="N1643" s="59">
        <v>26452</v>
      </c>
      <c r="O1643" s="59">
        <v>26425</v>
      </c>
      <c r="P1643" s="59">
        <v>26439</v>
      </c>
      <c r="Q1643" s="59">
        <v>26439</v>
      </c>
      <c r="R1643" s="59">
        <v>26408266</v>
      </c>
      <c r="S1643" s="90"/>
      <c r="T1643" s="90"/>
      <c r="U1643" s="91"/>
      <c r="V1643" s="90"/>
      <c r="W1643" s="90"/>
      <c r="X1643" s="90"/>
    </row>
    <row r="1644" spans="1:24" ht="13.2" x14ac:dyDescent="0.25">
      <c r="A1644" s="59" t="s">
        <v>2041</v>
      </c>
      <c r="B1644" s="59" t="s">
        <v>3784</v>
      </c>
      <c r="C1644" s="59" t="s">
        <v>3808</v>
      </c>
      <c r="D1644" s="59" t="s">
        <v>141</v>
      </c>
      <c r="E1644" s="59">
        <v>0</v>
      </c>
      <c r="F1644" s="59">
        <v>0</v>
      </c>
      <c r="G1644" s="59">
        <v>0</v>
      </c>
      <c r="H1644" s="59">
        <v>0</v>
      </c>
      <c r="I1644" s="59">
        <v>0</v>
      </c>
      <c r="J1644" s="59">
        <v>0</v>
      </c>
      <c r="K1644" s="59">
        <v>0</v>
      </c>
      <c r="L1644" s="59">
        <v>0</v>
      </c>
      <c r="M1644" s="59">
        <v>0</v>
      </c>
      <c r="N1644" s="59">
        <v>0</v>
      </c>
      <c r="O1644" s="59">
        <v>0</v>
      </c>
      <c r="P1644" s="59">
        <v>0</v>
      </c>
      <c r="Q1644" s="59">
        <v>0</v>
      </c>
      <c r="R1644" s="59">
        <v>0</v>
      </c>
      <c r="S1644" s="90"/>
      <c r="T1644" s="90"/>
      <c r="U1644" s="91"/>
      <c r="V1644" s="90"/>
      <c r="W1644" s="90"/>
      <c r="X1644" s="90"/>
    </row>
    <row r="1645" spans="1:24" ht="13.2" x14ac:dyDescent="0.25">
      <c r="A1645" s="59" t="s">
        <v>2042</v>
      </c>
      <c r="B1645" s="59" t="s">
        <v>3784</v>
      </c>
      <c r="C1645" s="59" t="s">
        <v>3809</v>
      </c>
      <c r="D1645" s="59" t="s">
        <v>141</v>
      </c>
      <c r="E1645" s="59">
        <v>8528</v>
      </c>
      <c r="F1645" s="59">
        <v>8303</v>
      </c>
      <c r="G1645" s="59">
        <v>8304</v>
      </c>
      <c r="H1645" s="59">
        <v>8307</v>
      </c>
      <c r="I1645" s="59">
        <v>8327</v>
      </c>
      <c r="J1645" s="59">
        <v>8536</v>
      </c>
      <c r="K1645" s="59">
        <v>8536</v>
      </c>
      <c r="L1645" s="59">
        <v>8536</v>
      </c>
      <c r="M1645" s="59">
        <v>8537</v>
      </c>
      <c r="N1645" s="59">
        <v>8537</v>
      </c>
      <c r="O1645" s="59">
        <v>8537</v>
      </c>
      <c r="P1645" s="59">
        <v>8537</v>
      </c>
      <c r="Q1645" s="59">
        <v>8537</v>
      </c>
      <c r="R1645" s="59">
        <v>8460641</v>
      </c>
      <c r="S1645" s="90"/>
      <c r="T1645" s="90"/>
      <c r="U1645" s="91"/>
      <c r="V1645" s="90"/>
      <c r="W1645" s="90"/>
      <c r="X1645" s="90"/>
    </row>
    <row r="1646" spans="1:24" ht="13.2" x14ac:dyDescent="0.25">
      <c r="A1646" s="59" t="s">
        <v>2043</v>
      </c>
      <c r="B1646" s="59" t="s">
        <v>3784</v>
      </c>
      <c r="C1646" s="59" t="s">
        <v>3810</v>
      </c>
      <c r="D1646" s="59" t="s">
        <v>141</v>
      </c>
      <c r="E1646" s="59">
        <v>0</v>
      </c>
      <c r="F1646" s="59">
        <v>0</v>
      </c>
      <c r="G1646" s="59">
        <v>0</v>
      </c>
      <c r="H1646" s="59">
        <v>0</v>
      </c>
      <c r="I1646" s="59">
        <v>0</v>
      </c>
      <c r="J1646" s="59">
        <v>0</v>
      </c>
      <c r="K1646" s="59">
        <v>0</v>
      </c>
      <c r="L1646" s="59">
        <v>0</v>
      </c>
      <c r="M1646" s="59">
        <v>0</v>
      </c>
      <c r="N1646" s="59">
        <v>0</v>
      </c>
      <c r="O1646" s="59">
        <v>0</v>
      </c>
      <c r="P1646" s="59">
        <v>0</v>
      </c>
      <c r="Q1646" s="59">
        <v>0</v>
      </c>
      <c r="R1646" s="59">
        <v>0</v>
      </c>
      <c r="S1646" s="90"/>
      <c r="T1646" s="90"/>
      <c r="U1646" s="91"/>
      <c r="V1646" s="90"/>
      <c r="W1646" s="90"/>
      <c r="X1646" s="90"/>
    </row>
    <row r="1647" spans="1:24" ht="13.2" x14ac:dyDescent="0.25">
      <c r="A1647" s="59" t="s">
        <v>2045</v>
      </c>
      <c r="B1647" s="59" t="s">
        <v>3784</v>
      </c>
      <c r="C1647" s="59" t="s">
        <v>3812</v>
      </c>
      <c r="D1647" s="59" t="s">
        <v>141</v>
      </c>
      <c r="E1647" s="59">
        <v>47467</v>
      </c>
      <c r="F1647" s="59">
        <v>48879</v>
      </c>
      <c r="G1647" s="59">
        <v>48956</v>
      </c>
      <c r="H1647" s="59">
        <v>53581</v>
      </c>
      <c r="I1647" s="59">
        <v>49302</v>
      </c>
      <c r="J1647" s="59">
        <v>49278</v>
      </c>
      <c r="K1647" s="59">
        <v>49268</v>
      </c>
      <c r="L1647" s="59">
        <v>49266</v>
      </c>
      <c r="M1647" s="59">
        <v>49446</v>
      </c>
      <c r="N1647" s="59">
        <v>58464</v>
      </c>
      <c r="O1647" s="59">
        <v>58657</v>
      </c>
      <c r="P1647" s="59">
        <v>58833</v>
      </c>
      <c r="Q1647" s="59">
        <v>63717</v>
      </c>
      <c r="R1647" s="59">
        <v>52460079</v>
      </c>
      <c r="S1647" s="90"/>
      <c r="T1647" s="90"/>
      <c r="U1647" s="91"/>
      <c r="V1647" s="90"/>
      <c r="W1647" s="90"/>
      <c r="X1647" s="90"/>
    </row>
    <row r="1648" spans="1:24" ht="13.2" x14ac:dyDescent="0.25">
      <c r="A1648" s="59" t="s">
        <v>2046</v>
      </c>
      <c r="B1648" s="59" t="s">
        <v>1686</v>
      </c>
      <c r="C1648" s="59" t="s">
        <v>3813</v>
      </c>
      <c r="D1648" s="59" t="s">
        <v>141</v>
      </c>
      <c r="E1648" s="59">
        <v>0</v>
      </c>
      <c r="F1648" s="59">
        <v>0</v>
      </c>
      <c r="G1648" s="59">
        <v>0</v>
      </c>
      <c r="H1648" s="59">
        <v>0</v>
      </c>
      <c r="I1648" s="59">
        <v>0</v>
      </c>
      <c r="J1648" s="59">
        <v>0</v>
      </c>
      <c r="K1648" s="59">
        <v>0</v>
      </c>
      <c r="L1648" s="59">
        <v>0</v>
      </c>
      <c r="M1648" s="59">
        <v>0</v>
      </c>
      <c r="N1648" s="59">
        <v>0</v>
      </c>
      <c r="O1648" s="59">
        <v>0</v>
      </c>
      <c r="P1648" s="59">
        <v>0</v>
      </c>
      <c r="Q1648" s="59">
        <v>0</v>
      </c>
      <c r="R1648" s="59">
        <v>0</v>
      </c>
      <c r="S1648" s="90"/>
      <c r="T1648" s="90"/>
      <c r="U1648" s="91"/>
      <c r="V1648" s="90"/>
      <c r="W1648" s="90"/>
      <c r="X1648" s="90"/>
    </row>
    <row r="1649" spans="1:24" ht="13.2" x14ac:dyDescent="0.25">
      <c r="A1649" s="59" t="s">
        <v>2047</v>
      </c>
      <c r="B1649" s="59" t="s">
        <v>1686</v>
      </c>
      <c r="C1649" s="59" t="s">
        <v>3814</v>
      </c>
      <c r="D1649" s="59" t="s">
        <v>141</v>
      </c>
      <c r="E1649" s="59">
        <v>1175</v>
      </c>
      <c r="F1649" s="59">
        <v>1175</v>
      </c>
      <c r="G1649" s="59">
        <v>1175</v>
      </c>
      <c r="H1649" s="59">
        <v>1175</v>
      </c>
      <c r="I1649" s="59">
        <v>1175</v>
      </c>
      <c r="J1649" s="59">
        <v>1175</v>
      </c>
      <c r="K1649" s="59">
        <v>1175</v>
      </c>
      <c r="L1649" s="59">
        <v>1175</v>
      </c>
      <c r="M1649" s="59">
        <v>1175</v>
      </c>
      <c r="N1649" s="59">
        <v>1175</v>
      </c>
      <c r="O1649" s="59">
        <v>1175</v>
      </c>
      <c r="P1649" s="59">
        <v>1175</v>
      </c>
      <c r="Q1649" s="59">
        <v>1175</v>
      </c>
      <c r="R1649" s="59">
        <v>1174683</v>
      </c>
      <c r="S1649" s="90"/>
      <c r="T1649" s="90"/>
      <c r="U1649" s="91"/>
      <c r="V1649" s="90"/>
      <c r="W1649" s="90"/>
      <c r="X1649" s="90"/>
    </row>
    <row r="1650" spans="1:24" ht="13.2" x14ac:dyDescent="0.25">
      <c r="A1650" s="59" t="s">
        <v>2048</v>
      </c>
      <c r="B1650" s="59" t="s">
        <v>1686</v>
      </c>
      <c r="C1650" s="59" t="s">
        <v>3815</v>
      </c>
      <c r="D1650" s="59" t="s">
        <v>141</v>
      </c>
      <c r="E1650" s="59">
        <v>0</v>
      </c>
      <c r="F1650" s="59">
        <v>0</v>
      </c>
      <c r="G1650" s="59">
        <v>0</v>
      </c>
      <c r="H1650" s="59">
        <v>0</v>
      </c>
      <c r="I1650" s="59">
        <v>0</v>
      </c>
      <c r="J1650" s="59">
        <v>0</v>
      </c>
      <c r="K1650" s="59">
        <v>0</v>
      </c>
      <c r="L1650" s="59">
        <v>0</v>
      </c>
      <c r="M1650" s="59">
        <v>0</v>
      </c>
      <c r="N1650" s="59">
        <v>0</v>
      </c>
      <c r="O1650" s="59">
        <v>0</v>
      </c>
      <c r="P1650" s="59">
        <v>0</v>
      </c>
      <c r="Q1650" s="59">
        <v>0</v>
      </c>
      <c r="R1650" s="59">
        <v>0</v>
      </c>
      <c r="S1650" s="90"/>
      <c r="T1650" s="90"/>
      <c r="U1650" s="91"/>
      <c r="V1650" s="90"/>
      <c r="W1650" s="90"/>
      <c r="X1650" s="90"/>
    </row>
    <row r="1651" spans="1:24" ht="13.2" x14ac:dyDescent="0.25">
      <c r="A1651" s="59" t="s">
        <v>2049</v>
      </c>
      <c r="B1651" s="59" t="s">
        <v>1686</v>
      </c>
      <c r="C1651" s="59" t="s">
        <v>3816</v>
      </c>
      <c r="D1651" s="59" t="s">
        <v>141</v>
      </c>
      <c r="E1651" s="59">
        <v>8876</v>
      </c>
      <c r="F1651" s="59">
        <v>8876</v>
      </c>
      <c r="G1651" s="59">
        <v>8876</v>
      </c>
      <c r="H1651" s="59">
        <v>8876</v>
      </c>
      <c r="I1651" s="59">
        <v>8876</v>
      </c>
      <c r="J1651" s="59">
        <v>8876</v>
      </c>
      <c r="K1651" s="59">
        <v>8876</v>
      </c>
      <c r="L1651" s="59">
        <v>8876</v>
      </c>
      <c r="M1651" s="59">
        <v>8876</v>
      </c>
      <c r="N1651" s="59">
        <v>8876</v>
      </c>
      <c r="O1651" s="59">
        <v>8876</v>
      </c>
      <c r="P1651" s="59">
        <v>8876</v>
      </c>
      <c r="Q1651" s="59">
        <v>8876</v>
      </c>
      <c r="R1651" s="59">
        <v>8876073</v>
      </c>
      <c r="S1651" s="90"/>
      <c r="T1651" s="90"/>
      <c r="U1651" s="91"/>
      <c r="V1651" s="90"/>
      <c r="W1651" s="90"/>
      <c r="X1651" s="90"/>
    </row>
    <row r="1652" spans="1:24" ht="13.2" x14ac:dyDescent="0.25">
      <c r="A1652" s="59" t="s">
        <v>2050</v>
      </c>
      <c r="B1652" s="59" t="s">
        <v>1686</v>
      </c>
      <c r="C1652" s="59" t="s">
        <v>3817</v>
      </c>
      <c r="D1652" s="59" t="s">
        <v>141</v>
      </c>
      <c r="E1652" s="59">
        <v>0</v>
      </c>
      <c r="F1652" s="59">
        <v>0</v>
      </c>
      <c r="G1652" s="59">
        <v>0</v>
      </c>
      <c r="H1652" s="59">
        <v>0</v>
      </c>
      <c r="I1652" s="59">
        <v>0</v>
      </c>
      <c r="J1652" s="59">
        <v>0</v>
      </c>
      <c r="K1652" s="59">
        <v>0</v>
      </c>
      <c r="L1652" s="59">
        <v>0</v>
      </c>
      <c r="M1652" s="59">
        <v>0</v>
      </c>
      <c r="N1652" s="59">
        <v>0</v>
      </c>
      <c r="O1652" s="59">
        <v>0</v>
      </c>
      <c r="P1652" s="59">
        <v>0</v>
      </c>
      <c r="Q1652" s="59">
        <v>0</v>
      </c>
      <c r="R1652" s="59">
        <v>0</v>
      </c>
      <c r="S1652" s="90"/>
      <c r="T1652" s="90"/>
      <c r="U1652" s="91"/>
      <c r="V1652" s="90"/>
      <c r="W1652" s="90"/>
      <c r="X1652" s="90"/>
    </row>
    <row r="1653" spans="1:24" ht="13.2" x14ac:dyDescent="0.25">
      <c r="A1653" s="59" t="s">
        <v>2051</v>
      </c>
      <c r="B1653" s="59" t="s">
        <v>1686</v>
      </c>
      <c r="C1653" s="59" t="s">
        <v>3818</v>
      </c>
      <c r="D1653" s="59" t="s">
        <v>141</v>
      </c>
      <c r="E1653" s="59">
        <v>0</v>
      </c>
      <c r="F1653" s="59">
        <v>0</v>
      </c>
      <c r="G1653" s="59">
        <v>0</v>
      </c>
      <c r="H1653" s="59">
        <v>0</v>
      </c>
      <c r="I1653" s="59">
        <v>0</v>
      </c>
      <c r="J1653" s="59">
        <v>0</v>
      </c>
      <c r="K1653" s="59">
        <v>0</v>
      </c>
      <c r="L1653" s="59">
        <v>0</v>
      </c>
      <c r="M1653" s="59">
        <v>0</v>
      </c>
      <c r="N1653" s="59">
        <v>0</v>
      </c>
      <c r="O1653" s="59">
        <v>0</v>
      </c>
      <c r="P1653" s="59">
        <v>0</v>
      </c>
      <c r="Q1653" s="59">
        <v>0</v>
      </c>
      <c r="R1653" s="59">
        <v>0</v>
      </c>
      <c r="S1653" s="90"/>
      <c r="T1653" s="90"/>
      <c r="U1653" s="91"/>
      <c r="V1653" s="90"/>
      <c r="W1653" s="90"/>
      <c r="X1653" s="90"/>
    </row>
    <row r="1654" spans="1:24" ht="13.2" x14ac:dyDescent="0.25">
      <c r="A1654" s="59" t="s">
        <v>2052</v>
      </c>
      <c r="B1654" s="59" t="s">
        <v>1686</v>
      </c>
      <c r="C1654" s="59" t="s">
        <v>3819</v>
      </c>
      <c r="D1654" s="59" t="s">
        <v>141</v>
      </c>
      <c r="E1654" s="59">
        <v>0</v>
      </c>
      <c r="F1654" s="59">
        <v>0</v>
      </c>
      <c r="G1654" s="59">
        <v>0</v>
      </c>
      <c r="H1654" s="59">
        <v>0</v>
      </c>
      <c r="I1654" s="59">
        <v>0</v>
      </c>
      <c r="J1654" s="59">
        <v>0</v>
      </c>
      <c r="K1654" s="59">
        <v>0</v>
      </c>
      <c r="L1654" s="59">
        <v>0</v>
      </c>
      <c r="M1654" s="59">
        <v>0</v>
      </c>
      <c r="N1654" s="59">
        <v>0</v>
      </c>
      <c r="O1654" s="59">
        <v>0</v>
      </c>
      <c r="P1654" s="59">
        <v>0</v>
      </c>
      <c r="Q1654" s="59">
        <v>0</v>
      </c>
      <c r="R1654" s="59">
        <v>0</v>
      </c>
      <c r="S1654" s="90"/>
      <c r="T1654" s="90"/>
      <c r="U1654" s="91"/>
      <c r="V1654" s="90"/>
      <c r="W1654" s="90"/>
      <c r="X1654" s="90"/>
    </row>
    <row r="1655" spans="1:24" ht="13.2" x14ac:dyDescent="0.25">
      <c r="A1655" s="59" t="s">
        <v>2053</v>
      </c>
      <c r="B1655" s="59" t="s">
        <v>1686</v>
      </c>
      <c r="C1655" s="59" t="s">
        <v>3820</v>
      </c>
      <c r="D1655" s="59" t="s">
        <v>141</v>
      </c>
      <c r="E1655" s="59">
        <v>369</v>
      </c>
      <c r="F1655" s="59">
        <v>369</v>
      </c>
      <c r="G1655" s="59">
        <v>369</v>
      </c>
      <c r="H1655" s="59">
        <v>369</v>
      </c>
      <c r="I1655" s="59">
        <v>369</v>
      </c>
      <c r="J1655" s="59">
        <v>369</v>
      </c>
      <c r="K1655" s="59">
        <v>369</v>
      </c>
      <c r="L1655" s="59">
        <v>369</v>
      </c>
      <c r="M1655" s="59">
        <v>369</v>
      </c>
      <c r="N1655" s="59">
        <v>369</v>
      </c>
      <c r="O1655" s="59">
        <v>369</v>
      </c>
      <c r="P1655" s="59">
        <v>369</v>
      </c>
      <c r="Q1655" s="59">
        <v>369</v>
      </c>
      <c r="R1655" s="59">
        <v>369061</v>
      </c>
      <c r="S1655" s="90"/>
      <c r="T1655" s="90"/>
      <c r="U1655" s="91"/>
      <c r="V1655" s="90"/>
      <c r="W1655" s="90"/>
      <c r="X1655" s="90"/>
    </row>
    <row r="1656" spans="1:24" ht="13.2" x14ac:dyDescent="0.25">
      <c r="A1656" s="59" t="s">
        <v>2054</v>
      </c>
      <c r="B1656" s="59" t="s">
        <v>1686</v>
      </c>
      <c r="C1656" s="59" t="s">
        <v>3821</v>
      </c>
      <c r="D1656" s="59" t="s">
        <v>141</v>
      </c>
      <c r="E1656" s="59">
        <v>0</v>
      </c>
      <c r="F1656" s="59">
        <v>0</v>
      </c>
      <c r="G1656" s="59">
        <v>0</v>
      </c>
      <c r="H1656" s="59">
        <v>0</v>
      </c>
      <c r="I1656" s="59">
        <v>0</v>
      </c>
      <c r="J1656" s="59">
        <v>0</v>
      </c>
      <c r="K1656" s="59">
        <v>0</v>
      </c>
      <c r="L1656" s="59">
        <v>0</v>
      </c>
      <c r="M1656" s="59">
        <v>0</v>
      </c>
      <c r="N1656" s="59">
        <v>0</v>
      </c>
      <c r="O1656" s="59">
        <v>0</v>
      </c>
      <c r="P1656" s="59">
        <v>0</v>
      </c>
      <c r="Q1656" s="59">
        <v>0</v>
      </c>
      <c r="R1656" s="59">
        <v>0</v>
      </c>
      <c r="S1656" s="90"/>
      <c r="T1656" s="90"/>
      <c r="U1656" s="91"/>
      <c r="V1656" s="90"/>
      <c r="W1656" s="90"/>
      <c r="X1656" s="90"/>
    </row>
    <row r="1657" spans="1:24" ht="13.2" x14ac:dyDescent="0.25">
      <c r="A1657" s="59" t="s">
        <v>2055</v>
      </c>
      <c r="B1657" s="59" t="s">
        <v>1686</v>
      </c>
      <c r="C1657" s="59" t="s">
        <v>3822</v>
      </c>
      <c r="D1657" s="59" t="s">
        <v>141</v>
      </c>
      <c r="E1657" s="59">
        <v>113</v>
      </c>
      <c r="F1657" s="59">
        <v>113</v>
      </c>
      <c r="G1657" s="59">
        <v>113</v>
      </c>
      <c r="H1657" s="59">
        <v>113</v>
      </c>
      <c r="I1657" s="59">
        <v>113</v>
      </c>
      <c r="J1657" s="59">
        <v>113</v>
      </c>
      <c r="K1657" s="59">
        <v>113</v>
      </c>
      <c r="L1657" s="59">
        <v>113</v>
      </c>
      <c r="M1657" s="59">
        <v>113</v>
      </c>
      <c r="N1657" s="59">
        <v>113</v>
      </c>
      <c r="O1657" s="59">
        <v>113</v>
      </c>
      <c r="P1657" s="59">
        <v>113</v>
      </c>
      <c r="Q1657" s="59">
        <v>113</v>
      </c>
      <c r="R1657" s="59">
        <v>112871</v>
      </c>
      <c r="S1657" s="90"/>
      <c r="T1657" s="90"/>
      <c r="U1657" s="91"/>
      <c r="V1657" s="90"/>
      <c r="W1657" s="90"/>
      <c r="X1657" s="90"/>
    </row>
    <row r="1658" spans="1:24" ht="13.2" x14ac:dyDescent="0.25">
      <c r="A1658" s="59" t="s">
        <v>2056</v>
      </c>
      <c r="B1658" s="59" t="s">
        <v>1686</v>
      </c>
      <c r="C1658" s="59" t="s">
        <v>3823</v>
      </c>
      <c r="D1658" s="59" t="s">
        <v>141</v>
      </c>
      <c r="E1658" s="59">
        <v>0</v>
      </c>
      <c r="F1658" s="59">
        <v>0</v>
      </c>
      <c r="G1658" s="59">
        <v>0</v>
      </c>
      <c r="H1658" s="59">
        <v>0</v>
      </c>
      <c r="I1658" s="59">
        <v>0</v>
      </c>
      <c r="J1658" s="59">
        <v>0</v>
      </c>
      <c r="K1658" s="59">
        <v>0</v>
      </c>
      <c r="L1658" s="59">
        <v>0</v>
      </c>
      <c r="M1658" s="59">
        <v>0</v>
      </c>
      <c r="N1658" s="59">
        <v>0</v>
      </c>
      <c r="O1658" s="59">
        <v>0</v>
      </c>
      <c r="P1658" s="59">
        <v>0</v>
      </c>
      <c r="Q1658" s="59">
        <v>0</v>
      </c>
      <c r="R1658" s="59">
        <v>0</v>
      </c>
      <c r="S1658" s="90"/>
      <c r="T1658" s="90"/>
      <c r="U1658" s="91"/>
      <c r="V1658" s="90"/>
      <c r="W1658" s="90"/>
      <c r="X1658" s="90"/>
    </row>
    <row r="1659" spans="1:24" ht="13.2" x14ac:dyDescent="0.25">
      <c r="A1659" s="59" t="s">
        <v>2057</v>
      </c>
      <c r="B1659" s="59" t="s">
        <v>1686</v>
      </c>
      <c r="C1659" s="59" t="s">
        <v>3824</v>
      </c>
      <c r="D1659" s="59" t="s">
        <v>141</v>
      </c>
      <c r="E1659" s="59">
        <v>0</v>
      </c>
      <c r="F1659" s="59">
        <v>0</v>
      </c>
      <c r="G1659" s="59">
        <v>0</v>
      </c>
      <c r="H1659" s="59">
        <v>0</v>
      </c>
      <c r="I1659" s="59">
        <v>0</v>
      </c>
      <c r="J1659" s="59">
        <v>0</v>
      </c>
      <c r="K1659" s="59">
        <v>0</v>
      </c>
      <c r="L1659" s="59">
        <v>0</v>
      </c>
      <c r="M1659" s="59">
        <v>0</v>
      </c>
      <c r="N1659" s="59">
        <v>0</v>
      </c>
      <c r="O1659" s="59">
        <v>0</v>
      </c>
      <c r="P1659" s="59">
        <v>0</v>
      </c>
      <c r="Q1659" s="59">
        <v>0</v>
      </c>
      <c r="R1659" s="59">
        <v>0</v>
      </c>
      <c r="S1659" s="90"/>
      <c r="T1659" s="90"/>
      <c r="U1659" s="91"/>
      <c r="V1659" s="90"/>
      <c r="W1659" s="90"/>
      <c r="X1659" s="90"/>
    </row>
    <row r="1660" spans="1:24" ht="13.2" x14ac:dyDescent="0.25">
      <c r="A1660" s="59" t="s">
        <v>2058</v>
      </c>
      <c r="B1660" s="59" t="s">
        <v>1686</v>
      </c>
      <c r="C1660" s="59" t="s">
        <v>3825</v>
      </c>
      <c r="D1660" s="59" t="s">
        <v>141</v>
      </c>
      <c r="E1660" s="59">
        <v>9522</v>
      </c>
      <c r="F1660" s="59">
        <v>9522</v>
      </c>
      <c r="G1660" s="59">
        <v>9522</v>
      </c>
      <c r="H1660" s="59">
        <v>9522</v>
      </c>
      <c r="I1660" s="59">
        <v>9522</v>
      </c>
      <c r="J1660" s="59">
        <v>9522</v>
      </c>
      <c r="K1660" s="59">
        <v>9522</v>
      </c>
      <c r="L1660" s="59">
        <v>0</v>
      </c>
      <c r="M1660" s="59">
        <v>0</v>
      </c>
      <c r="N1660" s="59">
        <v>0</v>
      </c>
      <c r="O1660" s="59">
        <v>0</v>
      </c>
      <c r="P1660" s="59">
        <v>0</v>
      </c>
      <c r="Q1660" s="59">
        <v>0</v>
      </c>
      <c r="R1660" s="59">
        <v>5157737</v>
      </c>
      <c r="S1660" s="90"/>
      <c r="T1660" s="90"/>
      <c r="U1660" s="91"/>
      <c r="V1660" s="90"/>
      <c r="W1660" s="90"/>
      <c r="X1660" s="90"/>
    </row>
    <row r="1661" spans="1:24" ht="13.2" x14ac:dyDescent="0.25">
      <c r="A1661" s="59" t="s">
        <v>2059</v>
      </c>
      <c r="B1661" s="59" t="s">
        <v>1686</v>
      </c>
      <c r="C1661" s="59" t="s">
        <v>3826</v>
      </c>
      <c r="D1661" s="59" t="s">
        <v>141</v>
      </c>
      <c r="E1661" s="59">
        <v>0</v>
      </c>
      <c r="F1661" s="59">
        <v>0</v>
      </c>
      <c r="G1661" s="59">
        <v>0</v>
      </c>
      <c r="H1661" s="59">
        <v>0</v>
      </c>
      <c r="I1661" s="59">
        <v>0</v>
      </c>
      <c r="J1661" s="59">
        <v>0</v>
      </c>
      <c r="K1661" s="59">
        <v>0</v>
      </c>
      <c r="L1661" s="59">
        <v>0</v>
      </c>
      <c r="M1661" s="59">
        <v>0</v>
      </c>
      <c r="N1661" s="59">
        <v>0</v>
      </c>
      <c r="O1661" s="59">
        <v>0</v>
      </c>
      <c r="P1661" s="59">
        <v>0</v>
      </c>
      <c r="Q1661" s="59">
        <v>0</v>
      </c>
      <c r="R1661" s="59">
        <v>0</v>
      </c>
      <c r="S1661" s="90"/>
      <c r="T1661" s="90"/>
      <c r="U1661" s="91"/>
      <c r="V1661" s="90"/>
      <c r="W1661" s="90"/>
      <c r="X1661" s="90"/>
    </row>
    <row r="1662" spans="1:24" ht="13.2" x14ac:dyDescent="0.25">
      <c r="A1662" s="59" t="s">
        <v>2060</v>
      </c>
      <c r="B1662" s="59" t="s">
        <v>1686</v>
      </c>
      <c r="C1662" s="59" t="s">
        <v>3827</v>
      </c>
      <c r="D1662" s="59" t="s">
        <v>141</v>
      </c>
      <c r="E1662" s="59">
        <v>0</v>
      </c>
      <c r="F1662" s="59">
        <v>0</v>
      </c>
      <c r="G1662" s="59">
        <v>0</v>
      </c>
      <c r="H1662" s="59">
        <v>0</v>
      </c>
      <c r="I1662" s="59">
        <v>0</v>
      </c>
      <c r="J1662" s="59">
        <v>0</v>
      </c>
      <c r="K1662" s="59">
        <v>0</v>
      </c>
      <c r="L1662" s="59">
        <v>0</v>
      </c>
      <c r="M1662" s="59">
        <v>0</v>
      </c>
      <c r="N1662" s="59">
        <v>0</v>
      </c>
      <c r="O1662" s="59">
        <v>0</v>
      </c>
      <c r="P1662" s="59">
        <v>0</v>
      </c>
      <c r="Q1662" s="59">
        <v>0</v>
      </c>
      <c r="R1662" s="59">
        <v>0</v>
      </c>
      <c r="S1662" s="90"/>
      <c r="T1662" s="90"/>
      <c r="U1662" s="91"/>
      <c r="V1662" s="90"/>
      <c r="W1662" s="90"/>
      <c r="X1662" s="90"/>
    </row>
    <row r="1663" spans="1:24" ht="13.2" x14ac:dyDescent="0.25">
      <c r="A1663" s="59" t="s">
        <v>2061</v>
      </c>
      <c r="B1663" s="59" t="s">
        <v>1686</v>
      </c>
      <c r="C1663" s="59" t="s">
        <v>3828</v>
      </c>
      <c r="D1663" s="59" t="s">
        <v>141</v>
      </c>
      <c r="E1663" s="59">
        <v>0</v>
      </c>
      <c r="F1663" s="59">
        <v>0</v>
      </c>
      <c r="G1663" s="59">
        <v>0</v>
      </c>
      <c r="H1663" s="59">
        <v>0</v>
      </c>
      <c r="I1663" s="59">
        <v>0</v>
      </c>
      <c r="J1663" s="59">
        <v>0</v>
      </c>
      <c r="K1663" s="59">
        <v>0</v>
      </c>
      <c r="L1663" s="59">
        <v>0</v>
      </c>
      <c r="M1663" s="59">
        <v>0</v>
      </c>
      <c r="N1663" s="59">
        <v>0</v>
      </c>
      <c r="O1663" s="59">
        <v>0</v>
      </c>
      <c r="P1663" s="59">
        <v>0</v>
      </c>
      <c r="Q1663" s="59">
        <v>0</v>
      </c>
      <c r="R1663" s="59">
        <v>0</v>
      </c>
      <c r="S1663" s="90"/>
      <c r="T1663" s="90"/>
      <c r="U1663" s="91"/>
      <c r="V1663" s="90"/>
      <c r="W1663" s="90"/>
      <c r="X1663" s="90"/>
    </row>
    <row r="1664" spans="1:24" ht="13.2" x14ac:dyDescent="0.25">
      <c r="A1664" s="59" t="s">
        <v>2062</v>
      </c>
      <c r="B1664" s="59" t="s">
        <v>1686</v>
      </c>
      <c r="C1664" s="59" t="s">
        <v>3829</v>
      </c>
      <c r="D1664" s="59" t="s">
        <v>141</v>
      </c>
      <c r="E1664" s="59">
        <v>22904</v>
      </c>
      <c r="F1664" s="59">
        <v>22904</v>
      </c>
      <c r="G1664" s="59">
        <v>22904</v>
      </c>
      <c r="H1664" s="59">
        <v>22904</v>
      </c>
      <c r="I1664" s="59">
        <v>22904</v>
      </c>
      <c r="J1664" s="59">
        <v>22904</v>
      </c>
      <c r="K1664" s="59">
        <v>22904</v>
      </c>
      <c r="L1664" s="59">
        <v>22904</v>
      </c>
      <c r="M1664" s="59">
        <v>22904</v>
      </c>
      <c r="N1664" s="59">
        <v>22904</v>
      </c>
      <c r="O1664" s="59">
        <v>22904</v>
      </c>
      <c r="P1664" s="59">
        <v>22904</v>
      </c>
      <c r="Q1664" s="59">
        <v>22904</v>
      </c>
      <c r="R1664" s="59">
        <v>22904035</v>
      </c>
      <c r="S1664" s="90"/>
      <c r="T1664" s="90"/>
      <c r="U1664" s="91"/>
      <c r="V1664" s="90"/>
      <c r="W1664" s="90"/>
      <c r="X1664" s="90"/>
    </row>
    <row r="1665" spans="1:24" ht="13.2" x14ac:dyDescent="0.25">
      <c r="A1665" s="59" t="s">
        <v>2063</v>
      </c>
      <c r="B1665" s="59" t="s">
        <v>1686</v>
      </c>
      <c r="C1665" s="59" t="s">
        <v>3830</v>
      </c>
      <c r="D1665" s="59" t="s">
        <v>141</v>
      </c>
      <c r="E1665" s="59">
        <v>0</v>
      </c>
      <c r="F1665" s="59">
        <v>0</v>
      </c>
      <c r="G1665" s="59">
        <v>0</v>
      </c>
      <c r="H1665" s="59">
        <v>0</v>
      </c>
      <c r="I1665" s="59">
        <v>0</v>
      </c>
      <c r="J1665" s="59">
        <v>0</v>
      </c>
      <c r="K1665" s="59">
        <v>0</v>
      </c>
      <c r="L1665" s="59">
        <v>0</v>
      </c>
      <c r="M1665" s="59">
        <v>0</v>
      </c>
      <c r="N1665" s="59">
        <v>0</v>
      </c>
      <c r="O1665" s="59">
        <v>0</v>
      </c>
      <c r="P1665" s="59">
        <v>0</v>
      </c>
      <c r="Q1665" s="59">
        <v>0</v>
      </c>
      <c r="R1665" s="59">
        <v>0</v>
      </c>
      <c r="S1665" s="90"/>
      <c r="T1665" s="90"/>
      <c r="U1665" s="91"/>
      <c r="V1665" s="90"/>
      <c r="W1665" s="90"/>
      <c r="X1665" s="90"/>
    </row>
    <row r="1666" spans="1:24" ht="13.2" x14ac:dyDescent="0.25">
      <c r="A1666" s="59" t="s">
        <v>2064</v>
      </c>
      <c r="B1666" s="59" t="s">
        <v>1686</v>
      </c>
      <c r="C1666" s="59" t="s">
        <v>3831</v>
      </c>
      <c r="D1666" s="59" t="s">
        <v>141</v>
      </c>
      <c r="E1666" s="59">
        <v>0</v>
      </c>
      <c r="F1666" s="59">
        <v>0</v>
      </c>
      <c r="G1666" s="59">
        <v>0</v>
      </c>
      <c r="H1666" s="59">
        <v>0</v>
      </c>
      <c r="I1666" s="59">
        <v>0</v>
      </c>
      <c r="J1666" s="59">
        <v>0</v>
      </c>
      <c r="K1666" s="59">
        <v>0</v>
      </c>
      <c r="L1666" s="59">
        <v>0</v>
      </c>
      <c r="M1666" s="59">
        <v>0</v>
      </c>
      <c r="N1666" s="59">
        <v>0</v>
      </c>
      <c r="O1666" s="59">
        <v>0</v>
      </c>
      <c r="P1666" s="59">
        <v>0</v>
      </c>
      <c r="Q1666" s="59">
        <v>0</v>
      </c>
      <c r="R1666" s="59">
        <v>0</v>
      </c>
      <c r="S1666" s="90"/>
      <c r="T1666" s="90"/>
      <c r="U1666" s="91"/>
      <c r="V1666" s="90"/>
      <c r="W1666" s="90"/>
      <c r="X1666" s="90"/>
    </row>
    <row r="1667" spans="1:24" ht="13.2" x14ac:dyDescent="0.25">
      <c r="A1667" s="59" t="s">
        <v>2065</v>
      </c>
      <c r="B1667" s="59" t="s">
        <v>1686</v>
      </c>
      <c r="C1667" s="59" t="s">
        <v>3832</v>
      </c>
      <c r="D1667" s="59" t="s">
        <v>141</v>
      </c>
      <c r="E1667" s="59">
        <v>0</v>
      </c>
      <c r="F1667" s="59">
        <v>0</v>
      </c>
      <c r="G1667" s="59">
        <v>0</v>
      </c>
      <c r="H1667" s="59">
        <v>0</v>
      </c>
      <c r="I1667" s="59">
        <v>0</v>
      </c>
      <c r="J1667" s="59">
        <v>0</v>
      </c>
      <c r="K1667" s="59">
        <v>0</v>
      </c>
      <c r="L1667" s="59">
        <v>0</v>
      </c>
      <c r="M1667" s="59">
        <v>0</v>
      </c>
      <c r="N1667" s="59">
        <v>0</v>
      </c>
      <c r="O1667" s="59">
        <v>0</v>
      </c>
      <c r="P1667" s="59">
        <v>0</v>
      </c>
      <c r="Q1667" s="59">
        <v>0</v>
      </c>
      <c r="R1667" s="59">
        <v>0</v>
      </c>
      <c r="S1667" s="90"/>
      <c r="T1667" s="90"/>
      <c r="U1667" s="91"/>
      <c r="V1667" s="90"/>
      <c r="W1667" s="90"/>
      <c r="X1667" s="90"/>
    </row>
    <row r="1668" spans="1:24" ht="13.2" x14ac:dyDescent="0.25">
      <c r="A1668" s="59" t="s">
        <v>2066</v>
      </c>
      <c r="B1668" s="59" t="s">
        <v>1686</v>
      </c>
      <c r="C1668" s="59" t="s">
        <v>3833</v>
      </c>
      <c r="D1668" s="59" t="s">
        <v>141</v>
      </c>
      <c r="E1668" s="59">
        <v>3440</v>
      </c>
      <c r="F1668" s="59">
        <v>3421</v>
      </c>
      <c r="G1668" s="59">
        <v>3421</v>
      </c>
      <c r="H1668" s="59">
        <v>3421</v>
      </c>
      <c r="I1668" s="59">
        <v>3421</v>
      </c>
      <c r="J1668" s="59">
        <v>3421</v>
      </c>
      <c r="K1668" s="59">
        <v>3421</v>
      </c>
      <c r="L1668" s="59">
        <v>3421</v>
      </c>
      <c r="M1668" s="59">
        <v>3421</v>
      </c>
      <c r="N1668" s="59">
        <v>3421</v>
      </c>
      <c r="O1668" s="59">
        <v>3421</v>
      </c>
      <c r="P1668" s="59">
        <v>3421</v>
      </c>
      <c r="Q1668" s="59">
        <v>3421</v>
      </c>
      <c r="R1668" s="59">
        <v>3421725</v>
      </c>
      <c r="S1668" s="90"/>
      <c r="T1668" s="90"/>
      <c r="U1668" s="91"/>
      <c r="V1668" s="90"/>
      <c r="W1668" s="90"/>
      <c r="X1668" s="90"/>
    </row>
    <row r="1669" spans="1:24" ht="13.2" x14ac:dyDescent="0.25">
      <c r="A1669" s="59" t="s">
        <v>2067</v>
      </c>
      <c r="B1669" s="59" t="s">
        <v>1686</v>
      </c>
      <c r="C1669" s="59" t="s">
        <v>3834</v>
      </c>
      <c r="D1669" s="59" t="s">
        <v>141</v>
      </c>
      <c r="E1669" s="59">
        <v>0</v>
      </c>
      <c r="F1669" s="59">
        <v>0</v>
      </c>
      <c r="G1669" s="59">
        <v>0</v>
      </c>
      <c r="H1669" s="59">
        <v>0</v>
      </c>
      <c r="I1669" s="59">
        <v>0</v>
      </c>
      <c r="J1669" s="59">
        <v>0</v>
      </c>
      <c r="K1669" s="59">
        <v>0</v>
      </c>
      <c r="L1669" s="59">
        <v>0</v>
      </c>
      <c r="M1669" s="59">
        <v>0</v>
      </c>
      <c r="N1669" s="59">
        <v>0</v>
      </c>
      <c r="O1669" s="59">
        <v>0</v>
      </c>
      <c r="P1669" s="59">
        <v>0</v>
      </c>
      <c r="Q1669" s="59">
        <v>0</v>
      </c>
      <c r="R1669" s="59">
        <v>0</v>
      </c>
      <c r="S1669" s="90"/>
      <c r="T1669" s="90"/>
      <c r="U1669" s="91"/>
      <c r="V1669" s="90"/>
      <c r="W1669" s="90"/>
      <c r="X1669" s="90"/>
    </row>
    <row r="1670" spans="1:24" ht="13.2" x14ac:dyDescent="0.25">
      <c r="A1670" s="59" t="s">
        <v>2068</v>
      </c>
      <c r="B1670" s="59" t="s">
        <v>1686</v>
      </c>
      <c r="C1670" s="59" t="s">
        <v>3835</v>
      </c>
      <c r="D1670" s="59" t="s">
        <v>141</v>
      </c>
      <c r="E1670" s="59">
        <v>0</v>
      </c>
      <c r="F1670" s="59">
        <v>0</v>
      </c>
      <c r="G1670" s="59">
        <v>0</v>
      </c>
      <c r="H1670" s="59">
        <v>0</v>
      </c>
      <c r="I1670" s="59">
        <v>0</v>
      </c>
      <c r="J1670" s="59">
        <v>0</v>
      </c>
      <c r="K1670" s="59">
        <v>0</v>
      </c>
      <c r="L1670" s="59">
        <v>0</v>
      </c>
      <c r="M1670" s="59">
        <v>0</v>
      </c>
      <c r="N1670" s="59">
        <v>0</v>
      </c>
      <c r="O1670" s="59">
        <v>0</v>
      </c>
      <c r="P1670" s="59">
        <v>0</v>
      </c>
      <c r="Q1670" s="59">
        <v>0</v>
      </c>
      <c r="R1670" s="59">
        <v>0</v>
      </c>
      <c r="S1670" s="90"/>
      <c r="T1670" s="90"/>
      <c r="U1670" s="91"/>
      <c r="V1670" s="90"/>
      <c r="W1670" s="90"/>
      <c r="X1670" s="90"/>
    </row>
    <row r="1671" spans="1:24" ht="13.2" x14ac:dyDescent="0.25">
      <c r="A1671" s="59" t="s">
        <v>2069</v>
      </c>
      <c r="B1671" s="59" t="s">
        <v>1686</v>
      </c>
      <c r="C1671" s="59" t="s">
        <v>3836</v>
      </c>
      <c r="D1671" s="59" t="s">
        <v>141</v>
      </c>
      <c r="E1671" s="59">
        <v>0</v>
      </c>
      <c r="F1671" s="59">
        <v>0</v>
      </c>
      <c r="G1671" s="59">
        <v>0</v>
      </c>
      <c r="H1671" s="59">
        <v>0</v>
      </c>
      <c r="I1671" s="59">
        <v>0</v>
      </c>
      <c r="J1671" s="59">
        <v>0</v>
      </c>
      <c r="K1671" s="59">
        <v>0</v>
      </c>
      <c r="L1671" s="59">
        <v>0</v>
      </c>
      <c r="M1671" s="59">
        <v>0</v>
      </c>
      <c r="N1671" s="59">
        <v>0</v>
      </c>
      <c r="O1671" s="59">
        <v>0</v>
      </c>
      <c r="P1671" s="59">
        <v>0</v>
      </c>
      <c r="Q1671" s="59">
        <v>0</v>
      </c>
      <c r="R1671" s="59">
        <v>0</v>
      </c>
      <c r="S1671" s="90"/>
      <c r="T1671" s="90"/>
      <c r="U1671" s="91"/>
      <c r="V1671" s="90"/>
      <c r="W1671" s="90"/>
      <c r="X1671" s="90"/>
    </row>
    <row r="1672" spans="1:24" ht="13.2" x14ac:dyDescent="0.25">
      <c r="A1672" s="59" t="s">
        <v>2070</v>
      </c>
      <c r="B1672" s="59" t="s">
        <v>3837</v>
      </c>
      <c r="C1672" s="59" t="s">
        <v>3838</v>
      </c>
      <c r="D1672" s="59" t="s">
        <v>141</v>
      </c>
      <c r="E1672" s="59">
        <v>0</v>
      </c>
      <c r="F1672" s="59">
        <v>0</v>
      </c>
      <c r="G1672" s="59">
        <v>0</v>
      </c>
      <c r="H1672" s="59">
        <v>0</v>
      </c>
      <c r="I1672" s="59">
        <v>0</v>
      </c>
      <c r="J1672" s="59">
        <v>0</v>
      </c>
      <c r="K1672" s="59">
        <v>0</v>
      </c>
      <c r="L1672" s="59">
        <v>0</v>
      </c>
      <c r="M1672" s="59">
        <v>0</v>
      </c>
      <c r="N1672" s="59">
        <v>0</v>
      </c>
      <c r="O1672" s="59">
        <v>0</v>
      </c>
      <c r="P1672" s="59">
        <v>0</v>
      </c>
      <c r="Q1672" s="59">
        <v>0</v>
      </c>
      <c r="R1672" s="59">
        <v>0</v>
      </c>
      <c r="S1672" s="90"/>
      <c r="T1672" s="90"/>
      <c r="U1672" s="91"/>
      <c r="V1672" s="90"/>
      <c r="W1672" s="90"/>
      <c r="X1672" s="90"/>
    </row>
    <row r="1673" spans="1:24" ht="13.2" x14ac:dyDescent="0.25">
      <c r="A1673" s="59" t="s">
        <v>2071</v>
      </c>
      <c r="B1673" s="59" t="s">
        <v>3839</v>
      </c>
      <c r="C1673" s="59" t="s">
        <v>3840</v>
      </c>
      <c r="D1673" s="59" t="s">
        <v>141</v>
      </c>
      <c r="E1673" s="59">
        <v>12420</v>
      </c>
      <c r="F1673" s="59">
        <v>12421</v>
      </c>
      <c r="G1673" s="59">
        <v>12415</v>
      </c>
      <c r="H1673" s="59">
        <v>12464</v>
      </c>
      <c r="I1673" s="59">
        <v>12464</v>
      </c>
      <c r="J1673" s="59">
        <v>12462</v>
      </c>
      <c r="K1673" s="59">
        <v>12462</v>
      </c>
      <c r="L1673" s="59">
        <v>23949</v>
      </c>
      <c r="M1673" s="59">
        <v>23949</v>
      </c>
      <c r="N1673" s="59">
        <v>23949</v>
      </c>
      <c r="O1673" s="59">
        <v>23949</v>
      </c>
      <c r="P1673" s="59">
        <v>23949</v>
      </c>
      <c r="Q1673" s="59">
        <v>28295</v>
      </c>
      <c r="R1673" s="59">
        <v>17899412</v>
      </c>
      <c r="S1673" s="90"/>
      <c r="T1673" s="90"/>
      <c r="U1673" s="91"/>
      <c r="V1673" s="90"/>
      <c r="W1673" s="90"/>
      <c r="X1673" s="90"/>
    </row>
    <row r="1674" spans="1:24" ht="13.2" x14ac:dyDescent="0.25">
      <c r="A1674" s="59" t="s">
        <v>2073</v>
      </c>
      <c r="B1674" s="59" t="s">
        <v>3839</v>
      </c>
      <c r="C1674" s="59" t="s">
        <v>3842</v>
      </c>
      <c r="D1674" s="59" t="s">
        <v>141</v>
      </c>
      <c r="E1674" s="59">
        <v>11487</v>
      </c>
      <c r="F1674" s="59">
        <v>11487</v>
      </c>
      <c r="G1674" s="59">
        <v>11487</v>
      </c>
      <c r="H1674" s="59">
        <v>11487</v>
      </c>
      <c r="I1674" s="59">
        <v>11487</v>
      </c>
      <c r="J1674" s="59">
        <v>11487</v>
      </c>
      <c r="K1674" s="59">
        <v>11487</v>
      </c>
      <c r="L1674" s="59">
        <v>0</v>
      </c>
      <c r="M1674" s="59">
        <v>0</v>
      </c>
      <c r="N1674" s="59">
        <v>0</v>
      </c>
      <c r="O1674" s="59">
        <v>0</v>
      </c>
      <c r="P1674" s="59">
        <v>0</v>
      </c>
      <c r="Q1674" s="59">
        <v>0</v>
      </c>
      <c r="R1674" s="59">
        <v>6222205</v>
      </c>
      <c r="S1674" s="90"/>
      <c r="T1674" s="90"/>
      <c r="U1674" s="91"/>
      <c r="V1674" s="90"/>
      <c r="W1674" s="90"/>
      <c r="X1674" s="90"/>
    </row>
    <row r="1675" spans="1:24" ht="13.2" x14ac:dyDescent="0.25">
      <c r="A1675" s="59" t="s">
        <v>2074</v>
      </c>
      <c r="B1675" s="59" t="s">
        <v>3839</v>
      </c>
      <c r="C1675" s="59" t="s">
        <v>3843</v>
      </c>
      <c r="D1675" s="59" t="s">
        <v>141</v>
      </c>
      <c r="E1675" s="59">
        <v>0</v>
      </c>
      <c r="F1675" s="59">
        <v>0</v>
      </c>
      <c r="G1675" s="59">
        <v>0</v>
      </c>
      <c r="H1675" s="59">
        <v>0</v>
      </c>
      <c r="I1675" s="59">
        <v>0</v>
      </c>
      <c r="J1675" s="59">
        <v>0</v>
      </c>
      <c r="K1675" s="59">
        <v>0</v>
      </c>
      <c r="L1675" s="59">
        <v>0</v>
      </c>
      <c r="M1675" s="59">
        <v>0</v>
      </c>
      <c r="N1675" s="59">
        <v>0</v>
      </c>
      <c r="O1675" s="59">
        <v>0</v>
      </c>
      <c r="P1675" s="59">
        <v>0</v>
      </c>
      <c r="Q1675" s="59">
        <v>0</v>
      </c>
      <c r="R1675" s="59">
        <v>0</v>
      </c>
      <c r="S1675" s="90"/>
      <c r="T1675" s="90"/>
      <c r="U1675" s="91"/>
      <c r="V1675" s="90"/>
      <c r="W1675" s="90"/>
      <c r="X1675" s="90"/>
    </row>
    <row r="1676" spans="1:24" ht="13.2" x14ac:dyDescent="0.25">
      <c r="A1676" s="59" t="s">
        <v>2075</v>
      </c>
      <c r="B1676" s="59" t="s">
        <v>3844</v>
      </c>
      <c r="C1676" s="59" t="s">
        <v>3845</v>
      </c>
      <c r="D1676" s="59" t="s">
        <v>141</v>
      </c>
      <c r="E1676" s="59">
        <v>86440</v>
      </c>
      <c r="F1676" s="59">
        <v>89824</v>
      </c>
      <c r="G1676" s="59">
        <v>90195</v>
      </c>
      <c r="H1676" s="59">
        <v>90357</v>
      </c>
      <c r="I1676" s="59">
        <v>90371</v>
      </c>
      <c r="J1676" s="59">
        <v>84439</v>
      </c>
      <c r="K1676" s="59">
        <v>84984</v>
      </c>
      <c r="L1676" s="59">
        <v>86123</v>
      </c>
      <c r="M1676" s="59">
        <v>88868</v>
      </c>
      <c r="N1676" s="59">
        <v>91416</v>
      </c>
      <c r="O1676" s="59">
        <v>93450</v>
      </c>
      <c r="P1676" s="59">
        <v>93419</v>
      </c>
      <c r="Q1676" s="59">
        <v>105830</v>
      </c>
      <c r="R1676" s="59">
        <v>89965154</v>
      </c>
      <c r="S1676" s="90"/>
      <c r="T1676" s="90"/>
      <c r="U1676" s="91"/>
      <c r="V1676" s="90"/>
      <c r="W1676" s="90"/>
      <c r="X1676" s="90"/>
    </row>
    <row r="1677" spans="1:24" ht="13.2" x14ac:dyDescent="0.25">
      <c r="A1677" s="59" t="s">
        <v>2077</v>
      </c>
      <c r="B1677" s="59" t="s">
        <v>3844</v>
      </c>
      <c r="C1677" s="59" t="s">
        <v>3847</v>
      </c>
      <c r="D1677" s="59" t="s">
        <v>141</v>
      </c>
      <c r="E1677" s="59">
        <v>0</v>
      </c>
      <c r="F1677" s="59">
        <v>0</v>
      </c>
      <c r="G1677" s="59">
        <v>0</v>
      </c>
      <c r="H1677" s="59">
        <v>0</v>
      </c>
      <c r="I1677" s="59">
        <v>0</v>
      </c>
      <c r="J1677" s="59">
        <v>0</v>
      </c>
      <c r="K1677" s="59">
        <v>0</v>
      </c>
      <c r="L1677" s="59">
        <v>0</v>
      </c>
      <c r="M1677" s="59">
        <v>0</v>
      </c>
      <c r="N1677" s="59">
        <v>0</v>
      </c>
      <c r="O1677" s="59">
        <v>0</v>
      </c>
      <c r="P1677" s="59">
        <v>0</v>
      </c>
      <c r="Q1677" s="59">
        <v>0</v>
      </c>
      <c r="R1677" s="59">
        <v>0</v>
      </c>
      <c r="S1677" s="90"/>
      <c r="T1677" s="90"/>
      <c r="U1677" s="91"/>
      <c r="V1677" s="90"/>
      <c r="W1677" s="90"/>
      <c r="X1677" s="90"/>
    </row>
    <row r="1678" spans="1:24" ht="13.2" x14ac:dyDescent="0.25">
      <c r="A1678" s="59" t="s">
        <v>2078</v>
      </c>
      <c r="B1678" s="59" t="s">
        <v>3848</v>
      </c>
      <c r="C1678" s="59" t="s">
        <v>3849</v>
      </c>
      <c r="D1678" s="59" t="s">
        <v>141</v>
      </c>
      <c r="E1678" s="59">
        <v>0</v>
      </c>
      <c r="F1678" s="59">
        <v>0</v>
      </c>
      <c r="G1678" s="59">
        <v>0</v>
      </c>
      <c r="H1678" s="59">
        <v>0</v>
      </c>
      <c r="I1678" s="59">
        <v>0</v>
      </c>
      <c r="J1678" s="59">
        <v>0</v>
      </c>
      <c r="K1678" s="59">
        <v>0</v>
      </c>
      <c r="L1678" s="59">
        <v>0</v>
      </c>
      <c r="M1678" s="59">
        <v>0</v>
      </c>
      <c r="N1678" s="59">
        <v>0</v>
      </c>
      <c r="O1678" s="59">
        <v>0</v>
      </c>
      <c r="P1678" s="59">
        <v>0</v>
      </c>
      <c r="Q1678" s="59">
        <v>0</v>
      </c>
      <c r="R1678" s="59">
        <v>0</v>
      </c>
      <c r="S1678" s="90"/>
      <c r="T1678" s="90"/>
      <c r="U1678" s="91"/>
      <c r="V1678" s="90"/>
      <c r="W1678" s="90"/>
      <c r="X1678" s="90"/>
    </row>
    <row r="1679" spans="1:24" ht="13.2" x14ac:dyDescent="0.25">
      <c r="A1679" s="59" t="s">
        <v>2079</v>
      </c>
      <c r="B1679" s="59" t="s">
        <v>3848</v>
      </c>
      <c r="C1679" s="59" t="s">
        <v>3850</v>
      </c>
      <c r="D1679" s="59" t="s">
        <v>141</v>
      </c>
      <c r="E1679" s="59">
        <v>0</v>
      </c>
      <c r="F1679" s="59">
        <v>0</v>
      </c>
      <c r="G1679" s="59">
        <v>0</v>
      </c>
      <c r="H1679" s="59">
        <v>0</v>
      </c>
      <c r="I1679" s="59">
        <v>0</v>
      </c>
      <c r="J1679" s="59">
        <v>0</v>
      </c>
      <c r="K1679" s="59">
        <v>0</v>
      </c>
      <c r="L1679" s="59">
        <v>0</v>
      </c>
      <c r="M1679" s="59">
        <v>0</v>
      </c>
      <c r="N1679" s="59">
        <v>0</v>
      </c>
      <c r="O1679" s="59">
        <v>0</v>
      </c>
      <c r="P1679" s="59">
        <v>0</v>
      </c>
      <c r="Q1679" s="59">
        <v>0</v>
      </c>
      <c r="R1679" s="59">
        <v>0</v>
      </c>
      <c r="S1679" s="90"/>
      <c r="T1679" s="90"/>
      <c r="U1679" s="91"/>
      <c r="V1679" s="90"/>
      <c r="W1679" s="90"/>
      <c r="X1679" s="90"/>
    </row>
    <row r="1680" spans="1:24" ht="13.2" x14ac:dyDescent="0.25">
      <c r="A1680" s="59" t="s">
        <v>2080</v>
      </c>
      <c r="B1680" s="59" t="s">
        <v>3851</v>
      </c>
      <c r="C1680" s="59" t="s">
        <v>3852</v>
      </c>
      <c r="D1680" s="59" t="s">
        <v>141</v>
      </c>
      <c r="E1680" s="59">
        <v>0</v>
      </c>
      <c r="F1680" s="59">
        <v>0</v>
      </c>
      <c r="G1680" s="59">
        <v>0</v>
      </c>
      <c r="H1680" s="59">
        <v>0</v>
      </c>
      <c r="I1680" s="59">
        <v>0</v>
      </c>
      <c r="J1680" s="59">
        <v>0</v>
      </c>
      <c r="K1680" s="59">
        <v>0</v>
      </c>
      <c r="L1680" s="59">
        <v>0</v>
      </c>
      <c r="M1680" s="59">
        <v>0</v>
      </c>
      <c r="N1680" s="59">
        <v>0</v>
      </c>
      <c r="O1680" s="59">
        <v>0</v>
      </c>
      <c r="P1680" s="59">
        <v>0</v>
      </c>
      <c r="Q1680" s="59">
        <v>0</v>
      </c>
      <c r="R1680" s="59">
        <v>0</v>
      </c>
      <c r="S1680" s="90"/>
      <c r="T1680" s="90"/>
      <c r="U1680" s="91"/>
      <c r="V1680" s="90"/>
      <c r="W1680" s="90"/>
      <c r="X1680" s="90"/>
    </row>
    <row r="1681" spans="1:24" ht="13.2" x14ac:dyDescent="0.25">
      <c r="A1681" s="59" t="s">
        <v>2081</v>
      </c>
      <c r="B1681" s="59" t="s">
        <v>3853</v>
      </c>
      <c r="C1681" s="59" t="s">
        <v>3854</v>
      </c>
      <c r="D1681" s="59" t="s">
        <v>141</v>
      </c>
      <c r="E1681" s="59">
        <v>0</v>
      </c>
      <c r="F1681" s="59">
        <v>0</v>
      </c>
      <c r="G1681" s="59">
        <v>0</v>
      </c>
      <c r="H1681" s="59">
        <v>0</v>
      </c>
      <c r="I1681" s="59">
        <v>0</v>
      </c>
      <c r="J1681" s="59">
        <v>0</v>
      </c>
      <c r="K1681" s="59">
        <v>0</v>
      </c>
      <c r="L1681" s="59">
        <v>0</v>
      </c>
      <c r="M1681" s="59">
        <v>0</v>
      </c>
      <c r="N1681" s="59">
        <v>0</v>
      </c>
      <c r="O1681" s="59">
        <v>0</v>
      </c>
      <c r="P1681" s="59">
        <v>0</v>
      </c>
      <c r="Q1681" s="59">
        <v>0</v>
      </c>
      <c r="R1681" s="59">
        <v>0</v>
      </c>
      <c r="S1681" s="90"/>
      <c r="T1681" s="90"/>
      <c r="U1681" s="91"/>
      <c r="V1681" s="90"/>
      <c r="W1681" s="90"/>
      <c r="X1681" s="90"/>
    </row>
    <row r="1682" spans="1:24" ht="13.2" x14ac:dyDescent="0.25">
      <c r="A1682" s="59" t="s">
        <v>2082</v>
      </c>
      <c r="B1682" s="59" t="s">
        <v>3855</v>
      </c>
      <c r="C1682" s="59" t="s">
        <v>3723</v>
      </c>
      <c r="D1682" s="59" t="s">
        <v>141</v>
      </c>
      <c r="E1682" s="59">
        <v>4206</v>
      </c>
      <c r="F1682" s="59">
        <v>4206</v>
      </c>
      <c r="G1682" s="59">
        <v>4201</v>
      </c>
      <c r="H1682" s="59">
        <v>3906</v>
      </c>
      <c r="I1682" s="59">
        <v>3906</v>
      </c>
      <c r="J1682" s="59">
        <v>3906</v>
      </c>
      <c r="K1682" s="59">
        <v>3906</v>
      </c>
      <c r="L1682" s="59">
        <v>3906</v>
      </c>
      <c r="M1682" s="59">
        <v>3906</v>
      </c>
      <c r="N1682" s="59">
        <v>3906</v>
      </c>
      <c r="O1682" s="59">
        <v>3906</v>
      </c>
      <c r="P1682" s="59">
        <v>4057</v>
      </c>
      <c r="Q1682" s="59">
        <v>4057</v>
      </c>
      <c r="R1682" s="59">
        <v>3986893</v>
      </c>
      <c r="S1682" s="90"/>
      <c r="T1682" s="90"/>
      <c r="U1682" s="91"/>
      <c r="V1682" s="90"/>
      <c r="W1682" s="90"/>
      <c r="X1682" s="90"/>
    </row>
    <row r="1683" spans="1:24" ht="13.2" x14ac:dyDescent="0.25">
      <c r="A1683" s="59" t="s">
        <v>2084</v>
      </c>
      <c r="B1683" s="59" t="s">
        <v>3855</v>
      </c>
      <c r="C1683" s="59" t="s">
        <v>3725</v>
      </c>
      <c r="D1683" s="59" t="s">
        <v>141</v>
      </c>
      <c r="E1683" s="59">
        <v>34</v>
      </c>
      <c r="F1683" s="59">
        <v>3</v>
      </c>
      <c r="G1683" s="59">
        <v>3</v>
      </c>
      <c r="H1683" s="59">
        <v>3</v>
      </c>
      <c r="I1683" s="59">
        <v>3</v>
      </c>
      <c r="J1683" s="59">
        <v>3</v>
      </c>
      <c r="K1683" s="59">
        <v>3</v>
      </c>
      <c r="L1683" s="59">
        <v>0</v>
      </c>
      <c r="M1683" s="59">
        <v>0</v>
      </c>
      <c r="N1683" s="59">
        <v>0</v>
      </c>
      <c r="O1683" s="59">
        <v>0</v>
      </c>
      <c r="P1683" s="59">
        <v>0</v>
      </c>
      <c r="Q1683" s="59">
        <v>0</v>
      </c>
      <c r="R1683" s="59">
        <v>3166</v>
      </c>
      <c r="S1683" s="90"/>
      <c r="T1683" s="90"/>
      <c r="U1683" s="91"/>
      <c r="V1683" s="90"/>
      <c r="W1683" s="90"/>
      <c r="X1683" s="90"/>
    </row>
    <row r="1684" spans="1:24" ht="13.2" x14ac:dyDescent="0.25">
      <c r="A1684" s="59" t="s">
        <v>2085</v>
      </c>
      <c r="B1684" s="59" t="s">
        <v>3855</v>
      </c>
      <c r="C1684" s="59" t="s">
        <v>3726</v>
      </c>
      <c r="D1684" s="59" t="s">
        <v>141</v>
      </c>
      <c r="E1684" s="59">
        <v>0</v>
      </c>
      <c r="F1684" s="59">
        <v>0</v>
      </c>
      <c r="G1684" s="59">
        <v>0</v>
      </c>
      <c r="H1684" s="59">
        <v>0</v>
      </c>
      <c r="I1684" s="59">
        <v>0</v>
      </c>
      <c r="J1684" s="59">
        <v>0</v>
      </c>
      <c r="K1684" s="59">
        <v>0</v>
      </c>
      <c r="L1684" s="59">
        <v>0</v>
      </c>
      <c r="M1684" s="59">
        <v>0</v>
      </c>
      <c r="N1684" s="59">
        <v>0</v>
      </c>
      <c r="O1684" s="59">
        <v>0</v>
      </c>
      <c r="P1684" s="59">
        <v>0</v>
      </c>
      <c r="Q1684" s="59">
        <v>0</v>
      </c>
      <c r="R1684" s="59">
        <v>0</v>
      </c>
      <c r="S1684" s="90"/>
      <c r="T1684" s="90"/>
      <c r="U1684" s="91"/>
      <c r="V1684" s="90"/>
      <c r="W1684" s="90"/>
      <c r="X1684" s="90"/>
    </row>
    <row r="1685" spans="1:24" ht="13.2" x14ac:dyDescent="0.25">
      <c r="A1685" s="59" t="s">
        <v>2086</v>
      </c>
      <c r="B1685" s="59" t="s">
        <v>3856</v>
      </c>
      <c r="C1685" s="59" t="s">
        <v>3857</v>
      </c>
      <c r="D1685" s="59" t="s">
        <v>141</v>
      </c>
      <c r="E1685" s="59">
        <v>1509</v>
      </c>
      <c r="F1685" s="59">
        <v>1509</v>
      </c>
      <c r="G1685" s="59">
        <v>1509</v>
      </c>
      <c r="H1685" s="59">
        <v>1509</v>
      </c>
      <c r="I1685" s="59">
        <v>1509</v>
      </c>
      <c r="J1685" s="59">
        <v>1509</v>
      </c>
      <c r="K1685" s="59">
        <v>1509</v>
      </c>
      <c r="L1685" s="59">
        <v>1509</v>
      </c>
      <c r="M1685" s="59">
        <v>1509</v>
      </c>
      <c r="N1685" s="59">
        <v>1509</v>
      </c>
      <c r="O1685" s="59">
        <v>1509</v>
      </c>
      <c r="P1685" s="59">
        <v>1509</v>
      </c>
      <c r="Q1685" s="59">
        <v>1509</v>
      </c>
      <c r="R1685" s="59">
        <v>1509234</v>
      </c>
      <c r="S1685" s="90"/>
      <c r="T1685" s="90"/>
      <c r="U1685" s="91"/>
      <c r="V1685" s="90"/>
      <c r="W1685" s="90"/>
      <c r="X1685" s="90"/>
    </row>
    <row r="1686" spans="1:24" ht="13.2" x14ac:dyDescent="0.25">
      <c r="A1686" s="59" t="s">
        <v>2087</v>
      </c>
      <c r="B1686" s="59" t="s">
        <v>3856</v>
      </c>
      <c r="C1686" s="59" t="s">
        <v>3858</v>
      </c>
      <c r="D1686" s="59" t="s">
        <v>141</v>
      </c>
      <c r="E1686" s="59">
        <v>0</v>
      </c>
      <c r="F1686" s="59">
        <v>0</v>
      </c>
      <c r="G1686" s="59">
        <v>0</v>
      </c>
      <c r="H1686" s="59">
        <v>0</v>
      </c>
      <c r="I1686" s="59">
        <v>0</v>
      </c>
      <c r="J1686" s="59">
        <v>0</v>
      </c>
      <c r="K1686" s="59">
        <v>0</v>
      </c>
      <c r="L1686" s="59">
        <v>0</v>
      </c>
      <c r="M1686" s="59">
        <v>0</v>
      </c>
      <c r="N1686" s="59">
        <v>0</v>
      </c>
      <c r="O1686" s="59">
        <v>0</v>
      </c>
      <c r="P1686" s="59">
        <v>0</v>
      </c>
      <c r="Q1686" s="59">
        <v>0</v>
      </c>
      <c r="R1686" s="59">
        <v>0</v>
      </c>
      <c r="S1686" s="90"/>
      <c r="T1686" s="90"/>
      <c r="U1686" s="91"/>
      <c r="V1686" s="90"/>
      <c r="W1686" s="90"/>
      <c r="X1686" s="90"/>
    </row>
    <row r="1687" spans="1:24" ht="13.2" x14ac:dyDescent="0.25">
      <c r="A1687" s="59" t="s">
        <v>2088</v>
      </c>
      <c r="B1687" s="59" t="s">
        <v>3859</v>
      </c>
      <c r="C1687" s="59" t="s">
        <v>3860</v>
      </c>
      <c r="D1687" s="59" t="s">
        <v>141</v>
      </c>
      <c r="E1687" s="59">
        <v>833</v>
      </c>
      <c r="F1687" s="59">
        <v>833</v>
      </c>
      <c r="G1687" s="59">
        <v>833</v>
      </c>
      <c r="H1687" s="59">
        <v>833</v>
      </c>
      <c r="I1687" s="59">
        <v>833</v>
      </c>
      <c r="J1687" s="59">
        <v>833</v>
      </c>
      <c r="K1687" s="59">
        <v>833</v>
      </c>
      <c r="L1687" s="59">
        <v>833</v>
      </c>
      <c r="M1687" s="59">
        <v>833</v>
      </c>
      <c r="N1687" s="59">
        <v>833</v>
      </c>
      <c r="O1687" s="59">
        <v>833</v>
      </c>
      <c r="P1687" s="59">
        <v>833</v>
      </c>
      <c r="Q1687" s="59">
        <v>833</v>
      </c>
      <c r="R1687" s="59">
        <v>832657</v>
      </c>
      <c r="S1687" s="90"/>
      <c r="T1687" s="90"/>
      <c r="U1687" s="91"/>
      <c r="V1687" s="90"/>
      <c r="W1687" s="90"/>
      <c r="X1687" s="90"/>
    </row>
    <row r="1688" spans="1:24" ht="13.2" x14ac:dyDescent="0.25">
      <c r="A1688" s="59" t="s">
        <v>2089</v>
      </c>
      <c r="B1688" s="59" t="s">
        <v>3859</v>
      </c>
      <c r="C1688" s="59" t="s">
        <v>3861</v>
      </c>
      <c r="D1688" s="59" t="s">
        <v>141</v>
      </c>
      <c r="E1688" s="59">
        <v>0</v>
      </c>
      <c r="F1688" s="59">
        <v>0</v>
      </c>
      <c r="G1688" s="59">
        <v>0</v>
      </c>
      <c r="H1688" s="59">
        <v>0</v>
      </c>
      <c r="I1688" s="59">
        <v>0</v>
      </c>
      <c r="J1688" s="59">
        <v>0</v>
      </c>
      <c r="K1688" s="59">
        <v>0</v>
      </c>
      <c r="L1688" s="59">
        <v>0</v>
      </c>
      <c r="M1688" s="59">
        <v>0</v>
      </c>
      <c r="N1688" s="59">
        <v>0</v>
      </c>
      <c r="O1688" s="59">
        <v>0</v>
      </c>
      <c r="P1688" s="59">
        <v>0</v>
      </c>
      <c r="Q1688" s="59">
        <v>0</v>
      </c>
      <c r="R1688" s="59">
        <v>0</v>
      </c>
      <c r="S1688" s="90"/>
      <c r="T1688" s="90"/>
      <c r="U1688" s="91"/>
      <c r="V1688" s="90"/>
      <c r="W1688" s="90"/>
      <c r="X1688" s="90"/>
    </row>
    <row r="1689" spans="1:24" ht="13.2" x14ac:dyDescent="0.25">
      <c r="A1689" s="59" t="s">
        <v>2090</v>
      </c>
      <c r="B1689" s="59" t="s">
        <v>3862</v>
      </c>
      <c r="C1689" s="59" t="s">
        <v>3863</v>
      </c>
      <c r="D1689" s="59" t="s">
        <v>141</v>
      </c>
      <c r="E1689" s="59">
        <v>54</v>
      </c>
      <c r="F1689" s="59">
        <v>54</v>
      </c>
      <c r="G1689" s="59">
        <v>54</v>
      </c>
      <c r="H1689" s="59">
        <v>54</v>
      </c>
      <c r="I1689" s="59">
        <v>54</v>
      </c>
      <c r="J1689" s="59">
        <v>54</v>
      </c>
      <c r="K1689" s="59">
        <v>54</v>
      </c>
      <c r="L1689" s="59">
        <v>93</v>
      </c>
      <c r="M1689" s="59">
        <v>93</v>
      </c>
      <c r="N1689" s="59">
        <v>93</v>
      </c>
      <c r="O1689" s="59">
        <v>93</v>
      </c>
      <c r="P1689" s="59">
        <v>93</v>
      </c>
      <c r="Q1689" s="59">
        <v>93</v>
      </c>
      <c r="R1689" s="59">
        <v>71504</v>
      </c>
      <c r="S1689" s="90"/>
      <c r="T1689" s="90"/>
      <c r="U1689" s="91"/>
      <c r="V1689" s="90"/>
      <c r="W1689" s="90"/>
      <c r="X1689" s="90"/>
    </row>
    <row r="1690" spans="1:24" ht="13.2" x14ac:dyDescent="0.25">
      <c r="A1690" s="59" t="s">
        <v>2092</v>
      </c>
      <c r="B1690" s="59" t="s">
        <v>3862</v>
      </c>
      <c r="C1690" s="59" t="s">
        <v>3865</v>
      </c>
      <c r="D1690" s="59" t="s">
        <v>141</v>
      </c>
      <c r="E1690" s="59">
        <v>39</v>
      </c>
      <c r="F1690" s="59">
        <v>39</v>
      </c>
      <c r="G1690" s="59">
        <v>39</v>
      </c>
      <c r="H1690" s="59">
        <v>39</v>
      </c>
      <c r="I1690" s="59">
        <v>39</v>
      </c>
      <c r="J1690" s="59">
        <v>39</v>
      </c>
      <c r="K1690" s="59">
        <v>39</v>
      </c>
      <c r="L1690" s="59">
        <v>0</v>
      </c>
      <c r="M1690" s="59">
        <v>0</v>
      </c>
      <c r="N1690" s="59">
        <v>0</v>
      </c>
      <c r="O1690" s="59">
        <v>0</v>
      </c>
      <c r="P1690" s="59">
        <v>0</v>
      </c>
      <c r="Q1690" s="59">
        <v>0</v>
      </c>
      <c r="R1690" s="59">
        <v>21072</v>
      </c>
      <c r="S1690" s="90"/>
      <c r="T1690" s="90"/>
      <c r="U1690" s="91"/>
      <c r="V1690" s="90"/>
      <c r="W1690" s="90"/>
      <c r="X1690" s="90"/>
    </row>
    <row r="1691" spans="1:24" ht="13.2" x14ac:dyDescent="0.25">
      <c r="A1691" s="59" t="s">
        <v>2093</v>
      </c>
      <c r="B1691" s="59" t="s">
        <v>3862</v>
      </c>
      <c r="C1691" s="59" t="s">
        <v>3866</v>
      </c>
      <c r="D1691" s="59" t="s">
        <v>141</v>
      </c>
      <c r="E1691" s="59">
        <v>0</v>
      </c>
      <c r="F1691" s="59">
        <v>0</v>
      </c>
      <c r="G1691" s="59">
        <v>0</v>
      </c>
      <c r="H1691" s="59">
        <v>0</v>
      </c>
      <c r="I1691" s="59">
        <v>0</v>
      </c>
      <c r="J1691" s="59">
        <v>0</v>
      </c>
      <c r="K1691" s="59">
        <v>0</v>
      </c>
      <c r="L1691" s="59">
        <v>0</v>
      </c>
      <c r="M1691" s="59">
        <v>0</v>
      </c>
      <c r="N1691" s="59">
        <v>0</v>
      </c>
      <c r="O1691" s="59">
        <v>0</v>
      </c>
      <c r="P1691" s="59">
        <v>0</v>
      </c>
      <c r="Q1691" s="59">
        <v>0</v>
      </c>
      <c r="R1691" s="59">
        <v>0</v>
      </c>
      <c r="S1691" s="90"/>
      <c r="T1691" s="90"/>
      <c r="U1691" s="91"/>
      <c r="V1691" s="90"/>
      <c r="W1691" s="90"/>
      <c r="X1691" s="90"/>
    </row>
    <row r="1692" spans="1:24" ht="13.2" x14ac:dyDescent="0.25">
      <c r="A1692" s="59" t="s">
        <v>2094</v>
      </c>
      <c r="B1692" s="59" t="s">
        <v>3867</v>
      </c>
      <c r="C1692" s="59" t="s">
        <v>3868</v>
      </c>
      <c r="D1692" s="59" t="s">
        <v>141</v>
      </c>
      <c r="E1692" s="59">
        <v>1139</v>
      </c>
      <c r="F1692" s="59">
        <v>1139</v>
      </c>
      <c r="G1692" s="59">
        <v>1139</v>
      </c>
      <c r="H1692" s="59">
        <v>1139</v>
      </c>
      <c r="I1692" s="59">
        <v>1139</v>
      </c>
      <c r="J1692" s="59">
        <v>1139</v>
      </c>
      <c r="K1692" s="59">
        <v>1139</v>
      </c>
      <c r="L1692" s="59">
        <v>1515</v>
      </c>
      <c r="M1692" s="59">
        <v>1515</v>
      </c>
      <c r="N1692" s="59">
        <v>1515</v>
      </c>
      <c r="O1692" s="59">
        <v>1515</v>
      </c>
      <c r="P1692" s="59">
        <v>1515</v>
      </c>
      <c r="Q1692" s="59">
        <v>1515</v>
      </c>
      <c r="R1692" s="59">
        <v>1311469</v>
      </c>
      <c r="S1692" s="90"/>
      <c r="T1692" s="90"/>
      <c r="U1692" s="91"/>
      <c r="V1692" s="90"/>
      <c r="W1692" s="90"/>
      <c r="X1692" s="90"/>
    </row>
    <row r="1693" spans="1:24" ht="13.2" x14ac:dyDescent="0.25">
      <c r="A1693" s="59" t="s">
        <v>2096</v>
      </c>
      <c r="B1693" s="59" t="s">
        <v>3867</v>
      </c>
      <c r="C1693" s="59" t="s">
        <v>3870</v>
      </c>
      <c r="D1693" s="59" t="s">
        <v>141</v>
      </c>
      <c r="E1693" s="59">
        <v>544</v>
      </c>
      <c r="F1693" s="59">
        <v>376</v>
      </c>
      <c r="G1693" s="59">
        <v>376</v>
      </c>
      <c r="H1693" s="59">
        <v>376</v>
      </c>
      <c r="I1693" s="59">
        <v>376</v>
      </c>
      <c r="J1693" s="59">
        <v>376</v>
      </c>
      <c r="K1693" s="59">
        <v>376</v>
      </c>
      <c r="L1693" s="59">
        <v>0</v>
      </c>
      <c r="M1693" s="59">
        <v>0</v>
      </c>
      <c r="N1693" s="59">
        <v>0</v>
      </c>
      <c r="O1693" s="59">
        <v>0</v>
      </c>
      <c r="P1693" s="59">
        <v>0</v>
      </c>
      <c r="Q1693" s="59">
        <v>0</v>
      </c>
      <c r="R1693" s="59">
        <v>210587</v>
      </c>
      <c r="S1693" s="90"/>
      <c r="T1693" s="90"/>
      <c r="U1693" s="91"/>
      <c r="V1693" s="90"/>
      <c r="W1693" s="90"/>
      <c r="X1693" s="90"/>
    </row>
    <row r="1694" spans="1:24" ht="13.2" x14ac:dyDescent="0.25">
      <c r="A1694" s="59" t="s">
        <v>2097</v>
      </c>
      <c r="B1694" s="59" t="s">
        <v>3867</v>
      </c>
      <c r="C1694" s="59" t="s">
        <v>3871</v>
      </c>
      <c r="D1694" s="59" t="s">
        <v>141</v>
      </c>
      <c r="E1694" s="59">
        <v>0</v>
      </c>
      <c r="F1694" s="59">
        <v>0</v>
      </c>
      <c r="G1694" s="59">
        <v>0</v>
      </c>
      <c r="H1694" s="59">
        <v>0</v>
      </c>
      <c r="I1694" s="59">
        <v>0</v>
      </c>
      <c r="J1694" s="59">
        <v>0</v>
      </c>
      <c r="K1694" s="59">
        <v>0</v>
      </c>
      <c r="L1694" s="59">
        <v>0</v>
      </c>
      <c r="M1694" s="59">
        <v>0</v>
      </c>
      <c r="N1694" s="59">
        <v>0</v>
      </c>
      <c r="O1694" s="59">
        <v>0</v>
      </c>
      <c r="P1694" s="59">
        <v>0</v>
      </c>
      <c r="Q1694" s="59">
        <v>0</v>
      </c>
      <c r="R1694" s="59">
        <v>0</v>
      </c>
      <c r="S1694" s="90"/>
      <c r="T1694" s="90"/>
      <c r="U1694" s="91"/>
      <c r="V1694" s="90"/>
      <c r="W1694" s="90"/>
      <c r="X1694" s="90"/>
    </row>
    <row r="1695" spans="1:24" ht="13.2" x14ac:dyDescent="0.25">
      <c r="A1695" s="59" t="s">
        <v>2098</v>
      </c>
      <c r="B1695" s="59" t="s">
        <v>3872</v>
      </c>
      <c r="C1695" s="59" t="s">
        <v>3873</v>
      </c>
      <c r="D1695" s="59" t="s">
        <v>141</v>
      </c>
      <c r="E1695" s="59">
        <v>0</v>
      </c>
      <c r="F1695" s="59">
        <v>0</v>
      </c>
      <c r="G1695" s="59">
        <v>0</v>
      </c>
      <c r="H1695" s="59">
        <v>0</v>
      </c>
      <c r="I1695" s="59">
        <v>0</v>
      </c>
      <c r="J1695" s="59">
        <v>0</v>
      </c>
      <c r="K1695" s="59">
        <v>0</v>
      </c>
      <c r="L1695" s="59">
        <v>0</v>
      </c>
      <c r="M1695" s="59">
        <v>0</v>
      </c>
      <c r="N1695" s="59">
        <v>0</v>
      </c>
      <c r="O1695" s="59">
        <v>0</v>
      </c>
      <c r="P1695" s="59">
        <v>0</v>
      </c>
      <c r="Q1695" s="59">
        <v>0</v>
      </c>
      <c r="R1695" s="59">
        <v>0</v>
      </c>
      <c r="S1695" s="90"/>
      <c r="T1695" s="90"/>
      <c r="U1695" s="91"/>
      <c r="V1695" s="90"/>
      <c r="W1695" s="90"/>
      <c r="X1695" s="90"/>
    </row>
    <row r="1696" spans="1:24" ht="13.2" x14ac:dyDescent="0.25">
      <c r="A1696" s="59" t="s">
        <v>2099</v>
      </c>
      <c r="B1696" s="59" t="s">
        <v>3874</v>
      </c>
      <c r="C1696" s="59" t="s">
        <v>3875</v>
      </c>
      <c r="D1696" s="59" t="s">
        <v>141</v>
      </c>
      <c r="E1696" s="59">
        <v>0</v>
      </c>
      <c r="F1696" s="59">
        <v>0</v>
      </c>
      <c r="G1696" s="59">
        <v>0</v>
      </c>
      <c r="H1696" s="59">
        <v>0</v>
      </c>
      <c r="I1696" s="59">
        <v>0</v>
      </c>
      <c r="J1696" s="59">
        <v>0</v>
      </c>
      <c r="K1696" s="59">
        <v>0</v>
      </c>
      <c r="L1696" s="59">
        <v>0</v>
      </c>
      <c r="M1696" s="59">
        <v>0</v>
      </c>
      <c r="N1696" s="59">
        <v>0</v>
      </c>
      <c r="O1696" s="59">
        <v>0</v>
      </c>
      <c r="P1696" s="59">
        <v>0</v>
      </c>
      <c r="Q1696" s="59">
        <v>0</v>
      </c>
      <c r="R1696" s="59">
        <v>0</v>
      </c>
      <c r="S1696" s="90"/>
      <c r="T1696" s="90"/>
      <c r="U1696" s="91"/>
      <c r="V1696" s="90"/>
      <c r="W1696" s="90"/>
      <c r="X1696" s="90"/>
    </row>
    <row r="1697" spans="1:24" ht="13.2" x14ac:dyDescent="0.25">
      <c r="A1697" s="59" t="s">
        <v>2100</v>
      </c>
      <c r="B1697" s="59" t="s">
        <v>3876</v>
      </c>
      <c r="C1697" s="59" t="s">
        <v>3877</v>
      </c>
      <c r="D1697" s="59" t="s">
        <v>141</v>
      </c>
      <c r="E1697" s="59">
        <v>0</v>
      </c>
      <c r="F1697" s="59">
        <v>0</v>
      </c>
      <c r="G1697" s="59">
        <v>0</v>
      </c>
      <c r="H1697" s="59">
        <v>0</v>
      </c>
      <c r="I1697" s="59">
        <v>0</v>
      </c>
      <c r="J1697" s="59">
        <v>0</v>
      </c>
      <c r="K1697" s="59">
        <v>0</v>
      </c>
      <c r="L1697" s="59">
        <v>0</v>
      </c>
      <c r="M1697" s="59">
        <v>0</v>
      </c>
      <c r="N1697" s="59">
        <v>0</v>
      </c>
      <c r="O1697" s="59">
        <v>0</v>
      </c>
      <c r="P1697" s="59">
        <v>0</v>
      </c>
      <c r="Q1697" s="59">
        <v>0</v>
      </c>
      <c r="R1697" s="59">
        <v>0</v>
      </c>
      <c r="S1697" s="90"/>
      <c r="T1697" s="90"/>
      <c r="U1697" s="91"/>
      <c r="V1697" s="90"/>
      <c r="W1697" s="90"/>
      <c r="X1697" s="90"/>
    </row>
    <row r="1698" spans="1:24" ht="13.2" x14ac:dyDescent="0.25">
      <c r="A1698" s="59" t="s">
        <v>2101</v>
      </c>
      <c r="B1698" s="59" t="s">
        <v>3878</v>
      </c>
      <c r="C1698" s="59" t="s">
        <v>3752</v>
      </c>
      <c r="D1698" s="59" t="s">
        <v>141</v>
      </c>
      <c r="E1698" s="59">
        <v>410</v>
      </c>
      <c r="F1698" s="59">
        <v>410</v>
      </c>
      <c r="G1698" s="59">
        <v>415</v>
      </c>
      <c r="H1698" s="59">
        <v>710</v>
      </c>
      <c r="I1698" s="59">
        <v>710</v>
      </c>
      <c r="J1698" s="59">
        <v>710</v>
      </c>
      <c r="K1698" s="59">
        <v>710</v>
      </c>
      <c r="L1698" s="59">
        <v>710</v>
      </c>
      <c r="M1698" s="59">
        <v>710</v>
      </c>
      <c r="N1698" s="59">
        <v>710</v>
      </c>
      <c r="O1698" s="59">
        <v>710</v>
      </c>
      <c r="P1698" s="59">
        <v>727</v>
      </c>
      <c r="Q1698" s="59">
        <v>727</v>
      </c>
      <c r="R1698" s="59">
        <v>649764</v>
      </c>
      <c r="S1698" s="90"/>
      <c r="T1698" s="90"/>
      <c r="U1698" s="91"/>
      <c r="V1698" s="90"/>
      <c r="W1698" s="90"/>
      <c r="X1698" s="90"/>
    </row>
    <row r="1699" spans="1:24" ht="13.2" x14ac:dyDescent="0.25">
      <c r="A1699" s="59" t="s">
        <v>2103</v>
      </c>
      <c r="B1699" s="59" t="s">
        <v>3878</v>
      </c>
      <c r="C1699" s="59" t="s">
        <v>3879</v>
      </c>
      <c r="D1699" s="59" t="s">
        <v>141</v>
      </c>
      <c r="E1699" s="59">
        <v>0</v>
      </c>
      <c r="F1699" s="59">
        <v>0</v>
      </c>
      <c r="G1699" s="59">
        <v>0</v>
      </c>
      <c r="H1699" s="59">
        <v>0</v>
      </c>
      <c r="I1699" s="59">
        <v>0</v>
      </c>
      <c r="J1699" s="59">
        <v>0</v>
      </c>
      <c r="K1699" s="59">
        <v>0</v>
      </c>
      <c r="L1699" s="59">
        <v>0</v>
      </c>
      <c r="M1699" s="59">
        <v>0</v>
      </c>
      <c r="N1699" s="59">
        <v>0</v>
      </c>
      <c r="O1699" s="59">
        <v>0</v>
      </c>
      <c r="P1699" s="59">
        <v>0</v>
      </c>
      <c r="Q1699" s="59">
        <v>0</v>
      </c>
      <c r="R1699" s="59">
        <v>0</v>
      </c>
      <c r="S1699" s="90"/>
      <c r="T1699" s="90"/>
      <c r="U1699" s="91"/>
      <c r="V1699" s="90"/>
      <c r="W1699" s="90"/>
      <c r="X1699" s="90"/>
    </row>
    <row r="1700" spans="1:24" ht="13.2" x14ac:dyDescent="0.25">
      <c r="A1700" s="59" t="s">
        <v>2104</v>
      </c>
      <c r="B1700" s="59" t="s">
        <v>3880</v>
      </c>
      <c r="C1700" s="59" t="s">
        <v>3881</v>
      </c>
      <c r="D1700" s="59" t="s">
        <v>141</v>
      </c>
      <c r="E1700" s="59">
        <v>418</v>
      </c>
      <c r="F1700" s="59">
        <v>0</v>
      </c>
      <c r="G1700" s="59">
        <v>0</v>
      </c>
      <c r="H1700" s="59">
        <v>0</v>
      </c>
      <c r="I1700" s="59">
        <v>0</v>
      </c>
      <c r="J1700" s="59">
        <v>0</v>
      </c>
      <c r="K1700" s="59">
        <v>0</v>
      </c>
      <c r="L1700" s="59">
        <v>0</v>
      </c>
      <c r="M1700" s="59">
        <v>0</v>
      </c>
      <c r="N1700" s="59">
        <v>0</v>
      </c>
      <c r="O1700" s="59">
        <v>0</v>
      </c>
      <c r="P1700" s="59">
        <v>0</v>
      </c>
      <c r="Q1700" s="59">
        <v>0</v>
      </c>
      <c r="R1700" s="59">
        <v>17424</v>
      </c>
      <c r="S1700" s="90"/>
      <c r="T1700" s="90"/>
      <c r="U1700" s="91"/>
      <c r="V1700" s="90"/>
      <c r="W1700" s="90"/>
      <c r="X1700" s="90"/>
    </row>
    <row r="1701" spans="1:24" ht="13.2" x14ac:dyDescent="0.25">
      <c r="A1701" s="59" t="s">
        <v>2105</v>
      </c>
      <c r="B1701" s="59" t="s">
        <v>3880</v>
      </c>
      <c r="C1701" s="59" t="s">
        <v>3882</v>
      </c>
      <c r="D1701" s="59" t="s">
        <v>141</v>
      </c>
      <c r="E1701" s="59">
        <v>0</v>
      </c>
      <c r="F1701" s="59">
        <v>0</v>
      </c>
      <c r="G1701" s="59">
        <v>0</v>
      </c>
      <c r="H1701" s="59">
        <v>0</v>
      </c>
      <c r="I1701" s="59">
        <v>0</v>
      </c>
      <c r="J1701" s="59">
        <v>0</v>
      </c>
      <c r="K1701" s="59">
        <v>0</v>
      </c>
      <c r="L1701" s="59">
        <v>0</v>
      </c>
      <c r="M1701" s="59">
        <v>0</v>
      </c>
      <c r="N1701" s="59">
        <v>0</v>
      </c>
      <c r="O1701" s="59">
        <v>0</v>
      </c>
      <c r="P1701" s="59">
        <v>0</v>
      </c>
      <c r="Q1701" s="59">
        <v>0</v>
      </c>
      <c r="R1701" s="59">
        <v>0</v>
      </c>
      <c r="S1701" s="90"/>
      <c r="T1701" s="90"/>
      <c r="U1701" s="91"/>
      <c r="V1701" s="90"/>
      <c r="W1701" s="90"/>
      <c r="X1701" s="90"/>
    </row>
    <row r="1702" spans="1:24" ht="13.2" x14ac:dyDescent="0.25">
      <c r="A1702" s="59" t="s">
        <v>5327</v>
      </c>
      <c r="B1702" s="59" t="s">
        <v>3880</v>
      </c>
      <c r="C1702" s="59" t="s">
        <v>3892</v>
      </c>
      <c r="D1702" s="59" t="s">
        <v>141</v>
      </c>
      <c r="E1702" s="59">
        <v>0</v>
      </c>
      <c r="F1702" s="59">
        <v>0</v>
      </c>
      <c r="G1702" s="59">
        <v>0</v>
      </c>
      <c r="H1702" s="59">
        <v>0</v>
      </c>
      <c r="I1702" s="59">
        <v>0</v>
      </c>
      <c r="J1702" s="59">
        <v>0</v>
      </c>
      <c r="K1702" s="59">
        <v>0</v>
      </c>
      <c r="L1702" s="59">
        <v>0</v>
      </c>
      <c r="M1702" s="59">
        <v>0</v>
      </c>
      <c r="N1702" s="59">
        <v>0</v>
      </c>
      <c r="O1702" s="59">
        <v>0</v>
      </c>
      <c r="P1702" s="59">
        <v>0</v>
      </c>
      <c r="Q1702" s="59">
        <v>0</v>
      </c>
      <c r="R1702" s="59">
        <v>0</v>
      </c>
      <c r="S1702" s="90"/>
      <c r="T1702" s="90"/>
      <c r="U1702" s="91"/>
      <c r="V1702" s="90"/>
      <c r="W1702" s="90"/>
      <c r="X1702" s="90"/>
    </row>
    <row r="1703" spans="1:24" ht="13.2" x14ac:dyDescent="0.25">
      <c r="A1703" s="59" t="s">
        <v>5328</v>
      </c>
      <c r="B1703" s="59" t="s">
        <v>3880</v>
      </c>
      <c r="C1703" s="59" t="s">
        <v>3893</v>
      </c>
      <c r="D1703" s="59" t="s">
        <v>141</v>
      </c>
      <c r="E1703" s="59">
        <v>3995</v>
      </c>
      <c r="F1703" s="59">
        <v>3993</v>
      </c>
      <c r="G1703" s="59">
        <v>4812</v>
      </c>
      <c r="H1703" s="59">
        <v>4804</v>
      </c>
      <c r="I1703" s="59">
        <v>4804</v>
      </c>
      <c r="J1703" s="59">
        <v>4804</v>
      </c>
      <c r="K1703" s="59">
        <v>4804</v>
      </c>
      <c r="L1703" s="59">
        <v>4804</v>
      </c>
      <c r="M1703" s="59">
        <v>11873</v>
      </c>
      <c r="N1703" s="59">
        <v>11873</v>
      </c>
      <c r="O1703" s="59">
        <v>11873</v>
      </c>
      <c r="P1703" s="59">
        <v>11873</v>
      </c>
      <c r="Q1703" s="59">
        <v>11873</v>
      </c>
      <c r="R1703" s="59">
        <v>7354069</v>
      </c>
      <c r="S1703" s="90"/>
      <c r="T1703" s="90"/>
      <c r="U1703" s="91"/>
      <c r="V1703" s="90"/>
      <c r="W1703" s="90"/>
      <c r="X1703" s="90"/>
    </row>
    <row r="1704" spans="1:24" ht="13.2" x14ac:dyDescent="0.25">
      <c r="A1704" s="59" t="s">
        <v>2106</v>
      </c>
      <c r="B1704" s="59" t="s">
        <v>3880</v>
      </c>
      <c r="C1704" s="59" t="s">
        <v>3883</v>
      </c>
      <c r="D1704" s="59" t="s">
        <v>141</v>
      </c>
      <c r="E1704" s="59">
        <v>61784</v>
      </c>
      <c r="F1704" s="59">
        <v>62205</v>
      </c>
      <c r="G1704" s="59">
        <v>65918</v>
      </c>
      <c r="H1704" s="59">
        <v>65942</v>
      </c>
      <c r="I1704" s="59">
        <v>66309</v>
      </c>
      <c r="J1704" s="59">
        <v>66397</v>
      </c>
      <c r="K1704" s="59">
        <v>66431</v>
      </c>
      <c r="L1704" s="59">
        <v>75669</v>
      </c>
      <c r="M1704" s="59">
        <v>69057</v>
      </c>
      <c r="N1704" s="59">
        <v>69088</v>
      </c>
      <c r="O1704" s="59">
        <v>69091</v>
      </c>
      <c r="P1704" s="59">
        <v>69108</v>
      </c>
      <c r="Q1704" s="59">
        <v>71051</v>
      </c>
      <c r="R1704" s="59">
        <v>67636026</v>
      </c>
      <c r="S1704" s="90"/>
      <c r="T1704" s="90"/>
      <c r="U1704" s="91"/>
      <c r="V1704" s="90"/>
      <c r="W1704" s="90"/>
      <c r="X1704" s="90"/>
    </row>
    <row r="1705" spans="1:24" ht="13.2" x14ac:dyDescent="0.25">
      <c r="A1705" s="59" t="s">
        <v>2108</v>
      </c>
      <c r="B1705" s="59" t="s">
        <v>3880</v>
      </c>
      <c r="C1705" s="59" t="s">
        <v>3885</v>
      </c>
      <c r="D1705" s="59" t="s">
        <v>141</v>
      </c>
      <c r="E1705" s="59">
        <v>11239</v>
      </c>
      <c r="F1705" s="59">
        <v>10883</v>
      </c>
      <c r="G1705" s="59">
        <v>10883</v>
      </c>
      <c r="H1705" s="59">
        <v>10883</v>
      </c>
      <c r="I1705" s="59">
        <v>10883</v>
      </c>
      <c r="J1705" s="59">
        <v>10603</v>
      </c>
      <c r="K1705" s="59">
        <v>9222</v>
      </c>
      <c r="L1705" s="59">
        <v>0</v>
      </c>
      <c r="M1705" s="59">
        <v>0</v>
      </c>
      <c r="N1705" s="59">
        <v>0</v>
      </c>
      <c r="O1705" s="59">
        <v>0</v>
      </c>
      <c r="P1705" s="59">
        <v>0</v>
      </c>
      <c r="Q1705" s="59">
        <v>0</v>
      </c>
      <c r="R1705" s="59">
        <v>5747977</v>
      </c>
      <c r="S1705" s="90"/>
      <c r="T1705" s="90"/>
      <c r="U1705" s="91"/>
      <c r="V1705" s="90"/>
      <c r="W1705" s="90"/>
      <c r="X1705" s="90"/>
    </row>
    <row r="1706" spans="1:24" ht="13.2" x14ac:dyDescent="0.25">
      <c r="A1706" s="59" t="s">
        <v>2109</v>
      </c>
      <c r="B1706" s="59" t="s">
        <v>3880</v>
      </c>
      <c r="C1706" s="59" t="s">
        <v>3886</v>
      </c>
      <c r="D1706" s="59" t="s">
        <v>141</v>
      </c>
      <c r="E1706" s="59">
        <v>0</v>
      </c>
      <c r="F1706" s="59">
        <v>0</v>
      </c>
      <c r="G1706" s="59">
        <v>0</v>
      </c>
      <c r="H1706" s="59">
        <v>0</v>
      </c>
      <c r="I1706" s="59">
        <v>0</v>
      </c>
      <c r="J1706" s="59">
        <v>0</v>
      </c>
      <c r="K1706" s="59">
        <v>0</v>
      </c>
      <c r="L1706" s="59">
        <v>0</v>
      </c>
      <c r="M1706" s="59">
        <v>0</v>
      </c>
      <c r="N1706" s="59">
        <v>0</v>
      </c>
      <c r="O1706" s="59">
        <v>0</v>
      </c>
      <c r="P1706" s="59">
        <v>0</v>
      </c>
      <c r="Q1706" s="59">
        <v>0</v>
      </c>
      <c r="R1706" s="59">
        <v>0</v>
      </c>
      <c r="S1706" s="90"/>
      <c r="T1706" s="90"/>
      <c r="U1706" s="91"/>
      <c r="V1706" s="90"/>
      <c r="W1706" s="90"/>
      <c r="X1706" s="90"/>
    </row>
    <row r="1707" spans="1:24" ht="13.2" x14ac:dyDescent="0.25">
      <c r="A1707" s="59" t="s">
        <v>2110</v>
      </c>
      <c r="B1707" s="59" t="s">
        <v>3887</v>
      </c>
      <c r="C1707" s="59" t="s">
        <v>3888</v>
      </c>
      <c r="D1707" s="59" t="s">
        <v>141</v>
      </c>
      <c r="E1707" s="59">
        <v>0</v>
      </c>
      <c r="F1707" s="59">
        <v>0</v>
      </c>
      <c r="G1707" s="59">
        <v>0</v>
      </c>
      <c r="H1707" s="59">
        <v>0</v>
      </c>
      <c r="I1707" s="59">
        <v>0</v>
      </c>
      <c r="J1707" s="59">
        <v>0</v>
      </c>
      <c r="K1707" s="59">
        <v>0</v>
      </c>
      <c r="L1707" s="59">
        <v>0</v>
      </c>
      <c r="M1707" s="59">
        <v>0</v>
      </c>
      <c r="N1707" s="59">
        <v>0</v>
      </c>
      <c r="O1707" s="59">
        <v>0</v>
      </c>
      <c r="P1707" s="59">
        <v>0</v>
      </c>
      <c r="Q1707" s="59">
        <v>0</v>
      </c>
      <c r="R1707" s="59">
        <v>0</v>
      </c>
      <c r="S1707" s="90"/>
      <c r="T1707" s="90"/>
      <c r="U1707" s="91"/>
      <c r="V1707" s="90"/>
      <c r="W1707" s="90"/>
      <c r="X1707" s="90"/>
    </row>
    <row r="1708" spans="1:24" ht="13.2" x14ac:dyDescent="0.25">
      <c r="A1708" s="59" t="s">
        <v>2111</v>
      </c>
      <c r="B1708" s="59" t="s">
        <v>3889</v>
      </c>
      <c r="C1708" s="59" t="s">
        <v>3890</v>
      </c>
      <c r="D1708" s="59" t="s">
        <v>141</v>
      </c>
      <c r="E1708" s="59">
        <v>0</v>
      </c>
      <c r="F1708" s="59">
        <v>0</v>
      </c>
      <c r="G1708" s="59">
        <v>0</v>
      </c>
      <c r="H1708" s="59">
        <v>0</v>
      </c>
      <c r="I1708" s="59">
        <v>0</v>
      </c>
      <c r="J1708" s="59">
        <v>0</v>
      </c>
      <c r="K1708" s="59">
        <v>0</v>
      </c>
      <c r="L1708" s="59">
        <v>0</v>
      </c>
      <c r="M1708" s="59">
        <v>0</v>
      </c>
      <c r="N1708" s="59">
        <v>0</v>
      </c>
      <c r="O1708" s="59">
        <v>0</v>
      </c>
      <c r="P1708" s="59">
        <v>0</v>
      </c>
      <c r="Q1708" s="59">
        <v>0</v>
      </c>
      <c r="R1708" s="59">
        <v>0</v>
      </c>
      <c r="S1708" s="90"/>
      <c r="T1708" s="90"/>
      <c r="U1708" s="91"/>
      <c r="V1708" s="90"/>
      <c r="W1708" s="90"/>
      <c r="X1708" s="90"/>
    </row>
    <row r="1709" spans="1:24" ht="13.2" x14ac:dyDescent="0.25">
      <c r="A1709" s="59" t="s">
        <v>2114</v>
      </c>
      <c r="B1709" s="59" t="s">
        <v>3894</v>
      </c>
      <c r="C1709" s="59" t="s">
        <v>3895</v>
      </c>
      <c r="D1709" s="59" t="s">
        <v>141</v>
      </c>
      <c r="E1709" s="59">
        <v>632</v>
      </c>
      <c r="F1709" s="59">
        <v>632</v>
      </c>
      <c r="G1709" s="59">
        <v>632</v>
      </c>
      <c r="H1709" s="59">
        <v>632</v>
      </c>
      <c r="I1709" s="59">
        <v>632</v>
      </c>
      <c r="J1709" s="59">
        <v>632</v>
      </c>
      <c r="K1709" s="59">
        <v>632</v>
      </c>
      <c r="L1709" s="59">
        <v>1058</v>
      </c>
      <c r="M1709" s="59">
        <v>1058</v>
      </c>
      <c r="N1709" s="59">
        <v>1058</v>
      </c>
      <c r="O1709" s="59">
        <v>1058</v>
      </c>
      <c r="P1709" s="59">
        <v>1058</v>
      </c>
      <c r="Q1709" s="59">
        <v>1058</v>
      </c>
      <c r="R1709" s="59">
        <v>827407</v>
      </c>
      <c r="S1709" s="90"/>
      <c r="T1709" s="90"/>
      <c r="U1709" s="91"/>
      <c r="V1709" s="90"/>
      <c r="W1709" s="90"/>
      <c r="X1709" s="90"/>
    </row>
    <row r="1710" spans="1:24" ht="13.2" x14ac:dyDescent="0.25">
      <c r="A1710" s="59" t="s">
        <v>2116</v>
      </c>
      <c r="B1710" s="59" t="s">
        <v>3894</v>
      </c>
      <c r="C1710" s="59" t="s">
        <v>3897</v>
      </c>
      <c r="D1710" s="59" t="s">
        <v>141</v>
      </c>
      <c r="E1710" s="59">
        <v>426</v>
      </c>
      <c r="F1710" s="59">
        <v>426</v>
      </c>
      <c r="G1710" s="59">
        <v>426</v>
      </c>
      <c r="H1710" s="59">
        <v>426</v>
      </c>
      <c r="I1710" s="59">
        <v>426</v>
      </c>
      <c r="J1710" s="59">
        <v>426</v>
      </c>
      <c r="K1710" s="59">
        <v>426</v>
      </c>
      <c r="L1710" s="59">
        <v>0</v>
      </c>
      <c r="M1710" s="59">
        <v>0</v>
      </c>
      <c r="N1710" s="59">
        <v>0</v>
      </c>
      <c r="O1710" s="59">
        <v>0</v>
      </c>
      <c r="P1710" s="59">
        <v>0</v>
      </c>
      <c r="Q1710" s="59">
        <v>0</v>
      </c>
      <c r="R1710" s="59">
        <v>230553</v>
      </c>
      <c r="S1710" s="90"/>
      <c r="T1710" s="90"/>
      <c r="U1710" s="91"/>
      <c r="V1710" s="90"/>
      <c r="W1710" s="90"/>
      <c r="X1710" s="90"/>
    </row>
    <row r="1711" spans="1:24" ht="13.2" x14ac:dyDescent="0.25">
      <c r="A1711" s="59" t="s">
        <v>5329</v>
      </c>
      <c r="B1711" s="59" t="s">
        <v>3894</v>
      </c>
      <c r="C1711" s="59" t="s">
        <v>6765</v>
      </c>
      <c r="D1711" s="59" t="s">
        <v>141</v>
      </c>
      <c r="E1711" s="59">
        <v>0</v>
      </c>
      <c r="F1711" s="59">
        <v>0</v>
      </c>
      <c r="G1711" s="59">
        <v>0</v>
      </c>
      <c r="H1711" s="59">
        <v>0</v>
      </c>
      <c r="I1711" s="59">
        <v>0</v>
      </c>
      <c r="J1711" s="59">
        <v>0</v>
      </c>
      <c r="K1711" s="59">
        <v>0</v>
      </c>
      <c r="L1711" s="59">
        <v>0</v>
      </c>
      <c r="M1711" s="59">
        <v>0</v>
      </c>
      <c r="N1711" s="59">
        <v>0</v>
      </c>
      <c r="O1711" s="59">
        <v>0</v>
      </c>
      <c r="P1711" s="59">
        <v>0</v>
      </c>
      <c r="Q1711" s="59">
        <v>0</v>
      </c>
      <c r="R1711" s="59">
        <v>0</v>
      </c>
      <c r="S1711" s="90"/>
      <c r="T1711" s="90"/>
      <c r="U1711" s="91"/>
      <c r="V1711" s="90"/>
      <c r="W1711" s="90"/>
      <c r="X1711" s="90"/>
    </row>
    <row r="1712" spans="1:24" ht="13.2" x14ac:dyDescent="0.25">
      <c r="A1712" s="59" t="s">
        <v>2117</v>
      </c>
      <c r="B1712" s="59" t="s">
        <v>3898</v>
      </c>
      <c r="C1712" s="59" t="s">
        <v>3899</v>
      </c>
      <c r="D1712" s="59" t="s">
        <v>141</v>
      </c>
      <c r="E1712" s="59">
        <v>0</v>
      </c>
      <c r="F1712" s="59">
        <v>0</v>
      </c>
      <c r="G1712" s="59">
        <v>0</v>
      </c>
      <c r="H1712" s="59">
        <v>0</v>
      </c>
      <c r="I1712" s="59">
        <v>0</v>
      </c>
      <c r="J1712" s="59">
        <v>0</v>
      </c>
      <c r="K1712" s="59">
        <v>0</v>
      </c>
      <c r="L1712" s="59">
        <v>0</v>
      </c>
      <c r="M1712" s="59">
        <v>0</v>
      </c>
      <c r="N1712" s="59">
        <v>0</v>
      </c>
      <c r="O1712" s="59">
        <v>0</v>
      </c>
      <c r="P1712" s="59">
        <v>0</v>
      </c>
      <c r="Q1712" s="59">
        <v>0</v>
      </c>
      <c r="R1712" s="59">
        <v>0</v>
      </c>
      <c r="S1712" s="90"/>
      <c r="T1712" s="90"/>
      <c r="U1712" s="91"/>
      <c r="V1712" s="90"/>
      <c r="W1712" s="90"/>
      <c r="X1712" s="90"/>
    </row>
    <row r="1713" spans="1:24" ht="13.2" x14ac:dyDescent="0.25">
      <c r="A1713" s="59" t="s">
        <v>2118</v>
      </c>
      <c r="B1713" s="59" t="s">
        <v>3898</v>
      </c>
      <c r="C1713" s="59" t="s">
        <v>3900</v>
      </c>
      <c r="D1713" s="59" t="s">
        <v>141</v>
      </c>
      <c r="E1713" s="59">
        <v>0</v>
      </c>
      <c r="F1713" s="59">
        <v>0</v>
      </c>
      <c r="G1713" s="59">
        <v>0</v>
      </c>
      <c r="H1713" s="59">
        <v>0</v>
      </c>
      <c r="I1713" s="59">
        <v>0</v>
      </c>
      <c r="J1713" s="59">
        <v>0</v>
      </c>
      <c r="K1713" s="59">
        <v>0</v>
      </c>
      <c r="L1713" s="59">
        <v>0</v>
      </c>
      <c r="M1713" s="59">
        <v>0</v>
      </c>
      <c r="N1713" s="59">
        <v>0</v>
      </c>
      <c r="O1713" s="59">
        <v>0</v>
      </c>
      <c r="P1713" s="59">
        <v>0</v>
      </c>
      <c r="Q1713" s="59">
        <v>0</v>
      </c>
      <c r="R1713" s="59">
        <v>0</v>
      </c>
      <c r="S1713" s="90"/>
      <c r="T1713" s="90"/>
      <c r="U1713" s="91"/>
      <c r="V1713" s="90"/>
      <c r="W1713" s="90"/>
      <c r="X1713" s="90"/>
    </row>
    <row r="1714" spans="1:24" ht="13.2" x14ac:dyDescent="0.25">
      <c r="A1714" s="59" t="s">
        <v>2119</v>
      </c>
      <c r="B1714" s="59" t="s">
        <v>3901</v>
      </c>
      <c r="C1714" s="59" t="s">
        <v>3902</v>
      </c>
      <c r="D1714" s="59" t="s">
        <v>141</v>
      </c>
      <c r="E1714" s="59">
        <v>0</v>
      </c>
      <c r="F1714" s="59">
        <v>0</v>
      </c>
      <c r="G1714" s="59">
        <v>0</v>
      </c>
      <c r="H1714" s="59">
        <v>0</v>
      </c>
      <c r="I1714" s="59">
        <v>0</v>
      </c>
      <c r="J1714" s="59">
        <v>0</v>
      </c>
      <c r="K1714" s="59">
        <v>0</v>
      </c>
      <c r="L1714" s="59">
        <v>0</v>
      </c>
      <c r="M1714" s="59">
        <v>0</v>
      </c>
      <c r="N1714" s="59">
        <v>0</v>
      </c>
      <c r="O1714" s="59">
        <v>0</v>
      </c>
      <c r="P1714" s="59">
        <v>0</v>
      </c>
      <c r="Q1714" s="59">
        <v>501</v>
      </c>
      <c r="R1714" s="59">
        <v>20882</v>
      </c>
      <c r="S1714" s="90"/>
      <c r="T1714" s="90"/>
      <c r="U1714" s="91"/>
      <c r="V1714" s="90"/>
      <c r="W1714" s="90"/>
      <c r="X1714" s="90"/>
    </row>
    <row r="1715" spans="1:24" ht="13.2" x14ac:dyDescent="0.25">
      <c r="A1715" s="59" t="s">
        <v>2120</v>
      </c>
      <c r="B1715" s="59" t="s">
        <v>3903</v>
      </c>
      <c r="C1715" s="59" t="s">
        <v>3904</v>
      </c>
      <c r="D1715" s="59" t="s">
        <v>141</v>
      </c>
      <c r="E1715" s="59">
        <v>0</v>
      </c>
      <c r="F1715" s="59">
        <v>0</v>
      </c>
      <c r="G1715" s="59">
        <v>0</v>
      </c>
      <c r="H1715" s="59">
        <v>0</v>
      </c>
      <c r="I1715" s="59">
        <v>0</v>
      </c>
      <c r="J1715" s="59">
        <v>0</v>
      </c>
      <c r="K1715" s="59">
        <v>0</v>
      </c>
      <c r="L1715" s="59">
        <v>0</v>
      </c>
      <c r="M1715" s="59">
        <v>0</v>
      </c>
      <c r="N1715" s="59">
        <v>0</v>
      </c>
      <c r="O1715" s="59">
        <v>0</v>
      </c>
      <c r="P1715" s="59">
        <v>0</v>
      </c>
      <c r="Q1715" s="59">
        <v>0</v>
      </c>
      <c r="R1715" s="59">
        <v>0</v>
      </c>
      <c r="S1715" s="90"/>
      <c r="T1715" s="90"/>
      <c r="U1715" s="91"/>
      <c r="V1715" s="90"/>
      <c r="W1715" s="90"/>
      <c r="X1715" s="90"/>
    </row>
    <row r="1716" spans="1:24" ht="13.2" x14ac:dyDescent="0.25">
      <c r="A1716" s="59" t="s">
        <v>2121</v>
      </c>
      <c r="B1716" s="59" t="s">
        <v>3903</v>
      </c>
      <c r="C1716" s="59" t="s">
        <v>3905</v>
      </c>
      <c r="D1716" s="59" t="s">
        <v>141</v>
      </c>
      <c r="E1716" s="59">
        <v>0</v>
      </c>
      <c r="F1716" s="59">
        <v>0</v>
      </c>
      <c r="G1716" s="59">
        <v>0</v>
      </c>
      <c r="H1716" s="59">
        <v>0</v>
      </c>
      <c r="I1716" s="59">
        <v>0</v>
      </c>
      <c r="J1716" s="59">
        <v>0</v>
      </c>
      <c r="K1716" s="59">
        <v>0</v>
      </c>
      <c r="L1716" s="59">
        <v>0</v>
      </c>
      <c r="M1716" s="59">
        <v>0</v>
      </c>
      <c r="N1716" s="59">
        <v>0</v>
      </c>
      <c r="O1716" s="59">
        <v>0</v>
      </c>
      <c r="P1716" s="59">
        <v>0</v>
      </c>
      <c r="Q1716" s="59">
        <v>0</v>
      </c>
      <c r="R1716" s="59">
        <v>0</v>
      </c>
      <c r="S1716" s="90"/>
      <c r="T1716" s="90"/>
      <c r="U1716" s="91"/>
      <c r="V1716" s="90"/>
      <c r="W1716" s="90"/>
      <c r="X1716" s="90"/>
    </row>
    <row r="1717" spans="1:24" ht="13.2" x14ac:dyDescent="0.25">
      <c r="A1717" s="59" t="s">
        <v>2122</v>
      </c>
      <c r="B1717" s="59" t="s">
        <v>3906</v>
      </c>
      <c r="C1717" s="59" t="s">
        <v>3907</v>
      </c>
      <c r="D1717" s="59" t="s">
        <v>141</v>
      </c>
      <c r="E1717" s="59">
        <v>0</v>
      </c>
      <c r="F1717" s="59">
        <v>0</v>
      </c>
      <c r="G1717" s="59">
        <v>0</v>
      </c>
      <c r="H1717" s="59">
        <v>0</v>
      </c>
      <c r="I1717" s="59">
        <v>0</v>
      </c>
      <c r="J1717" s="59">
        <v>0</v>
      </c>
      <c r="K1717" s="59">
        <v>0</v>
      </c>
      <c r="L1717" s="59">
        <v>0</v>
      </c>
      <c r="M1717" s="59">
        <v>0</v>
      </c>
      <c r="N1717" s="59">
        <v>0</v>
      </c>
      <c r="O1717" s="59">
        <v>0</v>
      </c>
      <c r="P1717" s="59">
        <v>0</v>
      </c>
      <c r="Q1717" s="59">
        <v>0</v>
      </c>
      <c r="R1717" s="59">
        <v>0</v>
      </c>
      <c r="S1717" s="90"/>
      <c r="T1717" s="90"/>
      <c r="U1717" s="91"/>
      <c r="V1717" s="90"/>
      <c r="W1717" s="90"/>
      <c r="X1717" s="90"/>
    </row>
    <row r="1718" spans="1:24" ht="13.2" x14ac:dyDescent="0.25">
      <c r="A1718" s="59" t="s">
        <v>2123</v>
      </c>
      <c r="B1718" s="59" t="s">
        <v>3906</v>
      </c>
      <c r="C1718" s="59" t="s">
        <v>3908</v>
      </c>
      <c r="D1718" s="59" t="s">
        <v>141</v>
      </c>
      <c r="E1718" s="59">
        <v>0</v>
      </c>
      <c r="F1718" s="59">
        <v>0</v>
      </c>
      <c r="G1718" s="59">
        <v>0</v>
      </c>
      <c r="H1718" s="59">
        <v>0</v>
      </c>
      <c r="I1718" s="59">
        <v>0</v>
      </c>
      <c r="J1718" s="59">
        <v>0</v>
      </c>
      <c r="K1718" s="59">
        <v>0</v>
      </c>
      <c r="L1718" s="59">
        <v>0</v>
      </c>
      <c r="M1718" s="59">
        <v>0</v>
      </c>
      <c r="N1718" s="59">
        <v>0</v>
      </c>
      <c r="O1718" s="59">
        <v>0</v>
      </c>
      <c r="P1718" s="59">
        <v>0</v>
      </c>
      <c r="Q1718" s="59">
        <v>0</v>
      </c>
      <c r="R1718" s="59">
        <v>0</v>
      </c>
      <c r="S1718" s="90"/>
      <c r="T1718" s="90"/>
      <c r="U1718" s="91"/>
      <c r="V1718" s="90"/>
      <c r="W1718" s="90"/>
      <c r="X1718" s="90"/>
    </row>
    <row r="1719" spans="1:24" ht="13.2" x14ac:dyDescent="0.25">
      <c r="A1719" s="59" t="s">
        <v>2124</v>
      </c>
      <c r="B1719" s="59" t="s">
        <v>3906</v>
      </c>
      <c r="C1719" s="59" t="s">
        <v>3909</v>
      </c>
      <c r="D1719" s="59" t="s">
        <v>141</v>
      </c>
      <c r="E1719" s="59">
        <v>907</v>
      </c>
      <c r="F1719" s="59">
        <v>907</v>
      </c>
      <c r="G1719" s="59">
        <v>907</v>
      </c>
      <c r="H1719" s="59">
        <v>907</v>
      </c>
      <c r="I1719" s="59">
        <v>907</v>
      </c>
      <c r="J1719" s="59">
        <v>907</v>
      </c>
      <c r="K1719" s="59">
        <v>907</v>
      </c>
      <c r="L1719" s="59">
        <v>907</v>
      </c>
      <c r="M1719" s="59">
        <v>907</v>
      </c>
      <c r="N1719" s="59">
        <v>907</v>
      </c>
      <c r="O1719" s="59">
        <v>907</v>
      </c>
      <c r="P1719" s="59">
        <v>907</v>
      </c>
      <c r="Q1719" s="59">
        <v>907</v>
      </c>
      <c r="R1719" s="59">
        <v>907181</v>
      </c>
      <c r="S1719" s="90"/>
      <c r="T1719" s="90"/>
      <c r="U1719" s="91"/>
      <c r="V1719" s="90"/>
      <c r="W1719" s="90"/>
      <c r="X1719" s="90"/>
    </row>
    <row r="1720" spans="1:24" ht="13.2" x14ac:dyDescent="0.25">
      <c r="A1720" s="59" t="s">
        <v>2125</v>
      </c>
      <c r="B1720" s="59" t="s">
        <v>3906</v>
      </c>
      <c r="C1720" s="59" t="s">
        <v>3910</v>
      </c>
      <c r="D1720" s="59" t="s">
        <v>141</v>
      </c>
      <c r="E1720" s="59">
        <v>890</v>
      </c>
      <c r="F1720" s="59">
        <v>890</v>
      </c>
      <c r="G1720" s="59">
        <v>890</v>
      </c>
      <c r="H1720" s="59">
        <v>890</v>
      </c>
      <c r="I1720" s="59">
        <v>890</v>
      </c>
      <c r="J1720" s="59">
        <v>890</v>
      </c>
      <c r="K1720" s="59">
        <v>890</v>
      </c>
      <c r="L1720" s="59">
        <v>890</v>
      </c>
      <c r="M1720" s="59">
        <v>890</v>
      </c>
      <c r="N1720" s="59">
        <v>890</v>
      </c>
      <c r="O1720" s="59">
        <v>890</v>
      </c>
      <c r="P1720" s="59">
        <v>890</v>
      </c>
      <c r="Q1720" s="59">
        <v>890</v>
      </c>
      <c r="R1720" s="59">
        <v>890236</v>
      </c>
      <c r="S1720" s="90"/>
      <c r="T1720" s="90"/>
      <c r="U1720" s="91"/>
      <c r="V1720" s="90"/>
      <c r="W1720" s="90"/>
      <c r="X1720" s="90"/>
    </row>
    <row r="1721" spans="1:24" ht="13.2" x14ac:dyDescent="0.25">
      <c r="A1721" s="59" t="s">
        <v>2126</v>
      </c>
      <c r="B1721" s="59" t="s">
        <v>3906</v>
      </c>
      <c r="C1721" s="59" t="s">
        <v>3911</v>
      </c>
      <c r="D1721" s="59" t="s">
        <v>141</v>
      </c>
      <c r="E1721" s="59">
        <v>0</v>
      </c>
      <c r="F1721" s="59">
        <v>0</v>
      </c>
      <c r="G1721" s="59">
        <v>0</v>
      </c>
      <c r="H1721" s="59">
        <v>398</v>
      </c>
      <c r="I1721" s="59">
        <v>398</v>
      </c>
      <c r="J1721" s="59">
        <v>398</v>
      </c>
      <c r="K1721" s="59">
        <v>398</v>
      </c>
      <c r="L1721" s="59">
        <v>398</v>
      </c>
      <c r="M1721" s="59">
        <v>398</v>
      </c>
      <c r="N1721" s="59">
        <v>398</v>
      </c>
      <c r="O1721" s="59">
        <v>398</v>
      </c>
      <c r="P1721" s="59">
        <v>398</v>
      </c>
      <c r="Q1721" s="59">
        <v>398</v>
      </c>
      <c r="R1721" s="59">
        <v>314850</v>
      </c>
      <c r="S1721" s="90"/>
      <c r="T1721" s="90"/>
      <c r="U1721" s="91"/>
      <c r="V1721" s="90"/>
      <c r="W1721" s="90"/>
      <c r="X1721" s="90"/>
    </row>
    <row r="1722" spans="1:24" ht="13.2" x14ac:dyDescent="0.25">
      <c r="A1722" s="59" t="s">
        <v>2127</v>
      </c>
      <c r="B1722" s="59" t="s">
        <v>3906</v>
      </c>
      <c r="C1722" s="59" t="s">
        <v>3912</v>
      </c>
      <c r="D1722" s="59" t="s">
        <v>141</v>
      </c>
      <c r="E1722" s="59">
        <v>0</v>
      </c>
      <c r="F1722" s="59">
        <v>0</v>
      </c>
      <c r="G1722" s="59">
        <v>0</v>
      </c>
      <c r="H1722" s="59">
        <v>0</v>
      </c>
      <c r="I1722" s="59">
        <v>0</v>
      </c>
      <c r="J1722" s="59">
        <v>0</v>
      </c>
      <c r="K1722" s="59">
        <v>0</v>
      </c>
      <c r="L1722" s="59">
        <v>0</v>
      </c>
      <c r="M1722" s="59">
        <v>0</v>
      </c>
      <c r="N1722" s="59">
        <v>0</v>
      </c>
      <c r="O1722" s="59">
        <v>0</v>
      </c>
      <c r="P1722" s="59">
        <v>0</v>
      </c>
      <c r="Q1722" s="59">
        <v>0</v>
      </c>
      <c r="R1722" s="59">
        <v>0</v>
      </c>
      <c r="S1722" s="90"/>
      <c r="T1722" s="90"/>
      <c r="U1722" s="91"/>
      <c r="V1722" s="90"/>
      <c r="W1722" s="90"/>
      <c r="X1722" s="90"/>
    </row>
    <row r="1723" spans="1:24" ht="13.2" x14ac:dyDescent="0.25">
      <c r="A1723" s="59" t="s">
        <v>5330</v>
      </c>
      <c r="B1723" s="59" t="s">
        <v>6766</v>
      </c>
      <c r="C1723" s="59" t="s">
        <v>6767</v>
      </c>
      <c r="D1723" s="59" t="s">
        <v>142</v>
      </c>
      <c r="E1723" s="59">
        <v>2616</v>
      </c>
      <c r="F1723" s="59">
        <v>2616</v>
      </c>
      <c r="G1723" s="59">
        <v>2616</v>
      </c>
      <c r="H1723" s="59">
        <v>2616</v>
      </c>
      <c r="I1723" s="59">
        <v>2616</v>
      </c>
      <c r="J1723" s="59">
        <v>2616</v>
      </c>
      <c r="K1723" s="59">
        <v>2656</v>
      </c>
      <c r="L1723" s="59">
        <v>2656</v>
      </c>
      <c r="M1723" s="59">
        <v>2656</v>
      </c>
      <c r="N1723" s="59">
        <v>242</v>
      </c>
      <c r="O1723" s="59">
        <v>242</v>
      </c>
      <c r="P1723" s="59">
        <v>242</v>
      </c>
      <c r="Q1723" s="59">
        <v>242</v>
      </c>
      <c r="R1723" s="59">
        <v>1933397</v>
      </c>
      <c r="S1723" s="90"/>
      <c r="T1723" s="90"/>
      <c r="U1723" s="91"/>
      <c r="V1723" s="90"/>
      <c r="W1723" s="90"/>
      <c r="X1723" s="90"/>
    </row>
    <row r="1724" spans="1:24" ht="13.2" x14ac:dyDescent="0.25">
      <c r="A1724" s="59" t="s">
        <v>5331</v>
      </c>
      <c r="B1724" s="59" t="s">
        <v>6768</v>
      </c>
      <c r="C1724" s="59" t="s">
        <v>6769</v>
      </c>
      <c r="D1724" s="59" t="s">
        <v>142</v>
      </c>
      <c r="E1724" s="59">
        <v>0</v>
      </c>
      <c r="F1724" s="59">
        <v>0</v>
      </c>
      <c r="G1724" s="59">
        <v>0</v>
      </c>
      <c r="H1724" s="59">
        <v>0</v>
      </c>
      <c r="I1724" s="59">
        <v>0</v>
      </c>
      <c r="J1724" s="59">
        <v>0</v>
      </c>
      <c r="K1724" s="59">
        <v>0</v>
      </c>
      <c r="L1724" s="59">
        <v>0</v>
      </c>
      <c r="M1724" s="59">
        <v>0</v>
      </c>
      <c r="N1724" s="59">
        <v>0</v>
      </c>
      <c r="O1724" s="59">
        <v>0</v>
      </c>
      <c r="P1724" s="59">
        <v>0</v>
      </c>
      <c r="Q1724" s="59">
        <v>0</v>
      </c>
      <c r="R1724" s="59">
        <v>0</v>
      </c>
      <c r="S1724" s="90"/>
      <c r="T1724" s="90"/>
      <c r="U1724" s="91"/>
      <c r="V1724" s="90"/>
      <c r="W1724" s="90"/>
      <c r="X1724" s="90"/>
    </row>
    <row r="1725" spans="1:24" ht="13.2" x14ac:dyDescent="0.25">
      <c r="A1725" s="59" t="s">
        <v>5332</v>
      </c>
      <c r="B1725" s="59" t="s">
        <v>6770</v>
      </c>
      <c r="C1725" s="59" t="s">
        <v>6771</v>
      </c>
      <c r="D1725" s="59" t="s">
        <v>142</v>
      </c>
      <c r="E1725" s="59">
        <v>0</v>
      </c>
      <c r="F1725" s="59">
        <v>0</v>
      </c>
      <c r="G1725" s="59">
        <v>0</v>
      </c>
      <c r="H1725" s="59">
        <v>0</v>
      </c>
      <c r="I1725" s="59">
        <v>0</v>
      </c>
      <c r="J1725" s="59">
        <v>0</v>
      </c>
      <c r="K1725" s="59">
        <v>0</v>
      </c>
      <c r="L1725" s="59">
        <v>0</v>
      </c>
      <c r="M1725" s="59">
        <v>0</v>
      </c>
      <c r="N1725" s="59">
        <v>2414</v>
      </c>
      <c r="O1725" s="59">
        <v>2414</v>
      </c>
      <c r="P1725" s="59">
        <v>2414</v>
      </c>
      <c r="Q1725" s="59">
        <v>2414</v>
      </c>
      <c r="R1725" s="59">
        <v>704032</v>
      </c>
      <c r="S1725" s="59"/>
      <c r="T1725" s="59"/>
      <c r="U1725" s="89"/>
      <c r="V1725" s="59"/>
      <c r="W1725" s="59"/>
      <c r="X1725" s="59"/>
    </row>
    <row r="1726" spans="1:24" ht="13.2" x14ac:dyDescent="0.25">
      <c r="A1726" s="59" t="s">
        <v>5333</v>
      </c>
      <c r="B1726" s="59" t="s">
        <v>6772</v>
      </c>
      <c r="C1726" s="59" t="s">
        <v>6773</v>
      </c>
      <c r="D1726" s="59" t="s">
        <v>142</v>
      </c>
      <c r="E1726" s="59">
        <v>58</v>
      </c>
      <c r="F1726" s="59">
        <v>58</v>
      </c>
      <c r="G1726" s="59">
        <v>58</v>
      </c>
      <c r="H1726" s="59">
        <v>58</v>
      </c>
      <c r="I1726" s="59">
        <v>58</v>
      </c>
      <c r="J1726" s="59">
        <v>58</v>
      </c>
      <c r="K1726" s="59">
        <v>58</v>
      </c>
      <c r="L1726" s="59">
        <v>58</v>
      </c>
      <c r="M1726" s="59">
        <v>58</v>
      </c>
      <c r="N1726" s="59">
        <v>58</v>
      </c>
      <c r="O1726" s="59">
        <v>58</v>
      </c>
      <c r="P1726" s="59">
        <v>58</v>
      </c>
      <c r="Q1726" s="59">
        <v>58</v>
      </c>
      <c r="R1726" s="59">
        <v>58240</v>
      </c>
      <c r="S1726" s="59"/>
      <c r="T1726" s="59"/>
      <c r="U1726" s="89"/>
      <c r="V1726" s="59"/>
      <c r="W1726" s="59"/>
      <c r="X1726" s="59"/>
    </row>
    <row r="1727" spans="1:24" ht="13.2" x14ac:dyDescent="0.25">
      <c r="A1727" s="59" t="s">
        <v>5334</v>
      </c>
      <c r="B1727" s="59" t="s">
        <v>6774</v>
      </c>
      <c r="C1727" s="59" t="s">
        <v>6775</v>
      </c>
      <c r="D1727" s="59" t="s">
        <v>142</v>
      </c>
      <c r="E1727" s="59">
        <v>219</v>
      </c>
      <c r="F1727" s="59">
        <v>219</v>
      </c>
      <c r="G1727" s="59">
        <v>219</v>
      </c>
      <c r="H1727" s="59">
        <v>219</v>
      </c>
      <c r="I1727" s="59">
        <v>219</v>
      </c>
      <c r="J1727" s="59">
        <v>219</v>
      </c>
      <c r="K1727" s="59">
        <v>219</v>
      </c>
      <c r="L1727" s="59">
        <v>219</v>
      </c>
      <c r="M1727" s="59">
        <v>219</v>
      </c>
      <c r="N1727" s="59">
        <v>219</v>
      </c>
      <c r="O1727" s="59">
        <v>219</v>
      </c>
      <c r="P1727" s="59">
        <v>219</v>
      </c>
      <c r="Q1727" s="59">
        <v>219</v>
      </c>
      <c r="R1727" s="59">
        <v>218733</v>
      </c>
      <c r="S1727" s="59"/>
      <c r="T1727" s="59"/>
      <c r="U1727" s="89"/>
      <c r="V1727" s="59"/>
      <c r="W1727" s="59"/>
      <c r="X1727" s="59"/>
    </row>
    <row r="1728" spans="1:24" ht="13.2" x14ac:dyDescent="0.25">
      <c r="A1728" s="59" t="s">
        <v>5335</v>
      </c>
      <c r="B1728" s="59" t="s">
        <v>6776</v>
      </c>
      <c r="C1728" s="59" t="s">
        <v>6777</v>
      </c>
      <c r="D1728" s="59" t="s">
        <v>142</v>
      </c>
      <c r="E1728" s="59">
        <v>0</v>
      </c>
      <c r="F1728" s="59">
        <v>0</v>
      </c>
      <c r="G1728" s="59">
        <v>0</v>
      </c>
      <c r="H1728" s="59">
        <v>0</v>
      </c>
      <c r="I1728" s="59">
        <v>0</v>
      </c>
      <c r="J1728" s="59">
        <v>0</v>
      </c>
      <c r="K1728" s="59">
        <v>0</v>
      </c>
      <c r="L1728" s="59">
        <v>0</v>
      </c>
      <c r="M1728" s="59">
        <v>0</v>
      </c>
      <c r="N1728" s="59">
        <v>0</v>
      </c>
      <c r="O1728" s="59">
        <v>0</v>
      </c>
      <c r="P1728" s="59">
        <v>0</v>
      </c>
      <c r="Q1728" s="59">
        <v>0</v>
      </c>
      <c r="R1728" s="59">
        <v>0</v>
      </c>
      <c r="S1728" s="59"/>
      <c r="T1728" s="59"/>
      <c r="U1728" s="89"/>
      <c r="V1728" s="59"/>
      <c r="W1728" s="59"/>
      <c r="X1728" s="59"/>
    </row>
    <row r="1729" spans="1:24" ht="13.2" x14ac:dyDescent="0.25">
      <c r="A1729" s="59" t="s">
        <v>5336</v>
      </c>
      <c r="B1729" s="59" t="s">
        <v>3475</v>
      </c>
      <c r="C1729" s="59" t="s">
        <v>132</v>
      </c>
      <c r="D1729" s="59" t="s">
        <v>142</v>
      </c>
      <c r="E1729" s="59">
        <v>0</v>
      </c>
      <c r="F1729" s="59">
        <v>0</v>
      </c>
      <c r="G1729" s="59">
        <v>0</v>
      </c>
      <c r="H1729" s="59">
        <v>0</v>
      </c>
      <c r="I1729" s="59">
        <v>0</v>
      </c>
      <c r="J1729" s="59">
        <v>0</v>
      </c>
      <c r="K1729" s="59">
        <v>0</v>
      </c>
      <c r="L1729" s="59">
        <v>0</v>
      </c>
      <c r="M1729" s="59">
        <v>0</v>
      </c>
      <c r="N1729" s="59">
        <v>0</v>
      </c>
      <c r="O1729" s="59">
        <v>0</v>
      </c>
      <c r="P1729" s="59">
        <v>0</v>
      </c>
      <c r="Q1729" s="59">
        <v>0</v>
      </c>
      <c r="R1729" s="59">
        <v>0</v>
      </c>
      <c r="S1729" s="59"/>
      <c r="T1729" s="59"/>
      <c r="U1729" s="89"/>
      <c r="V1729" s="59"/>
      <c r="W1729" s="59"/>
      <c r="X1729" s="59"/>
    </row>
  </sheetData>
  <autoFilter ref="A1:R1729"/>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729"/>
  <sheetViews>
    <sheetView topLeftCell="J1" zoomScale="102" zoomScaleNormal="102" workbookViewId="0">
      <selection sqref="A1:XFD1048576"/>
    </sheetView>
  </sheetViews>
  <sheetFormatPr defaultRowHeight="12.75" customHeight="1" x14ac:dyDescent="0.25"/>
  <cols>
    <col min="1" max="1" width="37.5546875" style="45" bestFit="1" customWidth="1"/>
    <col min="2" max="2" width="18.44140625" style="45" customWidth="1"/>
    <col min="3" max="3" width="37.5546875" style="45" customWidth="1"/>
    <col min="4" max="4" width="24.5546875" style="45" bestFit="1" customWidth="1"/>
    <col min="5" max="17" width="9.109375" style="45"/>
    <col min="18" max="18" width="11.88671875" style="45" bestFit="1" customWidth="1"/>
    <col min="19" max="19" width="9.109375" style="45"/>
    <col min="20" max="20" width="13.44140625" style="45" bestFit="1" customWidth="1"/>
    <col min="21" max="21" width="12.44140625" style="45" customWidth="1"/>
    <col min="22" max="22" width="9.109375" style="45"/>
    <col min="23" max="23" width="24.5546875" style="45" customWidth="1"/>
    <col min="24" max="24" width="13.5546875" style="45" bestFit="1" customWidth="1"/>
    <col min="25" max="258" width="9.109375" style="45"/>
    <col min="259" max="260" width="9.109375" style="45" customWidth="1"/>
    <col min="261" max="514" width="9.109375" style="45"/>
    <col min="515" max="516" width="9.109375" style="45" customWidth="1"/>
    <col min="517" max="770" width="9.109375" style="45"/>
    <col min="771" max="772" width="9.109375" style="45" customWidth="1"/>
    <col min="773" max="1026" width="9.109375" style="45"/>
    <col min="1027" max="1028" width="9.109375" style="45" customWidth="1"/>
    <col min="1029" max="1282" width="9.109375" style="45"/>
    <col min="1283" max="1284" width="9.109375" style="45" customWidth="1"/>
    <col min="1285" max="1538" width="9.109375" style="45"/>
    <col min="1539" max="1540" width="9.109375" style="45" customWidth="1"/>
    <col min="1541" max="1794" width="9.109375" style="45"/>
    <col min="1795" max="1796" width="9.109375" style="45" customWidth="1"/>
    <col min="1797" max="2050" width="9.109375" style="45"/>
    <col min="2051" max="2052" width="9.109375" style="45" customWidth="1"/>
    <col min="2053" max="2306" width="9.109375" style="45"/>
    <col min="2307" max="2308" width="9.109375" style="45" customWidth="1"/>
    <col min="2309" max="2562" width="9.109375" style="45"/>
    <col min="2563" max="2564" width="9.109375" style="45" customWidth="1"/>
    <col min="2565" max="2818" width="9.109375" style="45"/>
    <col min="2819" max="2820" width="9.109375" style="45" customWidth="1"/>
    <col min="2821" max="3074" width="9.109375" style="45"/>
    <col min="3075" max="3076" width="9.109375" style="45" customWidth="1"/>
    <col min="3077" max="3330" width="9.109375" style="45"/>
    <col min="3331" max="3332" width="9.109375" style="45" customWidth="1"/>
    <col min="3333" max="3586" width="9.109375" style="45"/>
    <col min="3587" max="3588" width="9.109375" style="45" customWidth="1"/>
    <col min="3589" max="3842" width="9.109375" style="45"/>
    <col min="3843" max="3844" width="9.109375" style="45" customWidth="1"/>
    <col min="3845" max="4098" width="9.109375" style="45"/>
    <col min="4099" max="4100" width="9.109375" style="45" customWidth="1"/>
    <col min="4101" max="4354" width="9.109375" style="45"/>
    <col min="4355" max="4356" width="9.109375" style="45" customWidth="1"/>
    <col min="4357" max="4610" width="9.109375" style="45"/>
    <col min="4611" max="4612" width="9.109375" style="45" customWidth="1"/>
    <col min="4613" max="4866" width="9.109375" style="45"/>
    <col min="4867" max="4868" width="9.109375" style="45" customWidth="1"/>
    <col min="4869" max="5122" width="9.109375" style="45"/>
    <col min="5123" max="5124" width="9.109375" style="45" customWidth="1"/>
    <col min="5125" max="5378" width="9.109375" style="45"/>
    <col min="5379" max="5380" width="9.109375" style="45" customWidth="1"/>
    <col min="5381" max="5634" width="9.109375" style="45"/>
    <col min="5635" max="5636" width="9.109375" style="45" customWidth="1"/>
    <col min="5637" max="5890" width="9.109375" style="45"/>
    <col min="5891" max="5892" width="9.109375" style="45" customWidth="1"/>
    <col min="5893" max="6146" width="9.109375" style="45"/>
    <col min="6147" max="6148" width="9.109375" style="45" customWidth="1"/>
    <col min="6149" max="6402" width="9.109375" style="45"/>
    <col min="6403" max="6404" width="9.109375" style="45" customWidth="1"/>
    <col min="6405" max="6658" width="9.109375" style="45"/>
    <col min="6659" max="6660" width="9.109375" style="45" customWidth="1"/>
    <col min="6661" max="6914" width="9.109375" style="45"/>
    <col min="6915" max="6916" width="9.109375" style="45" customWidth="1"/>
    <col min="6917" max="7170" width="9.109375" style="45"/>
    <col min="7171" max="7172" width="9.109375" style="45" customWidth="1"/>
    <col min="7173" max="7426" width="9.109375" style="45"/>
    <col min="7427" max="7428" width="9.109375" style="45" customWidth="1"/>
    <col min="7429" max="7682" width="9.109375" style="45"/>
    <col min="7683" max="7684" width="9.109375" style="45" customWidth="1"/>
    <col min="7685" max="7938" width="9.109375" style="45"/>
    <col min="7939" max="7940" width="9.109375" style="45" customWidth="1"/>
    <col min="7941" max="8194" width="9.109375" style="45"/>
    <col min="8195" max="8196" width="9.109375" style="45" customWidth="1"/>
    <col min="8197" max="8450" width="9.109375" style="45"/>
    <col min="8451" max="8452" width="9.109375" style="45" customWidth="1"/>
    <col min="8453" max="8706" width="9.109375" style="45"/>
    <col min="8707" max="8708" width="9.109375" style="45" customWidth="1"/>
    <col min="8709" max="8962" width="9.109375" style="45"/>
    <col min="8963" max="8964" width="9.109375" style="45" customWidth="1"/>
    <col min="8965" max="9218" width="9.109375" style="45"/>
    <col min="9219" max="9220" width="9.109375" style="45" customWidth="1"/>
    <col min="9221" max="9474" width="9.109375" style="45"/>
    <col min="9475" max="9476" width="9.109375" style="45" customWidth="1"/>
    <col min="9477" max="9730" width="9.109375" style="45"/>
    <col min="9731" max="9732" width="9.109375" style="45" customWidth="1"/>
    <col min="9733" max="9986" width="9.109375" style="45"/>
    <col min="9987" max="9988" width="9.109375" style="45" customWidth="1"/>
    <col min="9989" max="10242" width="9.109375" style="45"/>
    <col min="10243" max="10244" width="9.109375" style="45" customWidth="1"/>
    <col min="10245" max="10498" width="9.109375" style="45"/>
    <col min="10499" max="10500" width="9.109375" style="45" customWidth="1"/>
    <col min="10501" max="10754" width="9.109375" style="45"/>
    <col min="10755" max="10756" width="9.109375" style="45" customWidth="1"/>
    <col min="10757" max="11010" width="9.109375" style="45"/>
    <col min="11011" max="11012" width="9.109375" style="45" customWidth="1"/>
    <col min="11013" max="11266" width="9.109375" style="45"/>
    <col min="11267" max="11268" width="9.109375" style="45" customWidth="1"/>
    <col min="11269" max="11522" width="9.109375" style="45"/>
    <col min="11523" max="11524" width="9.109375" style="45" customWidth="1"/>
    <col min="11525" max="11778" width="9.109375" style="45"/>
    <col min="11779" max="11780" width="9.109375" style="45" customWidth="1"/>
    <col min="11781" max="12034" width="9.109375" style="45"/>
    <col min="12035" max="12036" width="9.109375" style="45" customWidth="1"/>
    <col min="12037" max="12290" width="9.109375" style="45"/>
    <col min="12291" max="12292" width="9.109375" style="45" customWidth="1"/>
    <col min="12293" max="12546" width="9.109375" style="45"/>
    <col min="12547" max="12548" width="9.109375" style="45" customWidth="1"/>
    <col min="12549" max="12802" width="9.109375" style="45"/>
    <col min="12803" max="12804" width="9.109375" style="45" customWidth="1"/>
    <col min="12805" max="13058" width="9.109375" style="45"/>
    <col min="13059" max="13060" width="9.109375" style="45" customWidth="1"/>
    <col min="13061" max="13314" width="9.109375" style="45"/>
    <col min="13315" max="13316" width="9.109375" style="45" customWidth="1"/>
    <col min="13317" max="13570" width="9.109375" style="45"/>
    <col min="13571" max="13572" width="9.109375" style="45" customWidth="1"/>
    <col min="13573" max="13826" width="9.109375" style="45"/>
    <col min="13827" max="13828" width="9.109375" style="45" customWidth="1"/>
    <col min="13829" max="14082" width="9.109375" style="45"/>
    <col min="14083" max="14084" width="9.109375" style="45" customWidth="1"/>
    <col min="14085" max="14338" width="9.109375" style="45"/>
    <col min="14339" max="14340" width="9.109375" style="45" customWidth="1"/>
    <col min="14341" max="14594" width="9.109375" style="45"/>
    <col min="14595" max="14596" width="9.109375" style="45" customWidth="1"/>
    <col min="14597" max="14850" width="9.109375" style="45"/>
    <col min="14851" max="14852" width="9.109375" style="45" customWidth="1"/>
    <col min="14853" max="15106" width="9.109375" style="45"/>
    <col min="15107" max="15108" width="9.109375" style="45" customWidth="1"/>
    <col min="15109" max="15362" width="9.109375" style="45"/>
    <col min="15363" max="15364" width="9.109375" style="45" customWidth="1"/>
    <col min="15365" max="15618" width="9.109375" style="45"/>
    <col min="15619" max="15620" width="9.109375" style="45" customWidth="1"/>
    <col min="15621" max="15874" width="9.109375" style="45"/>
    <col min="15875" max="15876" width="9.109375" style="45" customWidth="1"/>
    <col min="15877" max="16130" width="9.109375" style="45"/>
    <col min="16131" max="16132" width="9.109375" style="45" customWidth="1"/>
    <col min="16133" max="16384" width="9.109375" style="45"/>
  </cols>
  <sheetData>
    <row r="1" spans="1:24" ht="13.2" x14ac:dyDescent="0.25">
      <c r="A1" s="86" t="s">
        <v>3773</v>
      </c>
      <c r="B1" s="86" t="s">
        <v>3774</v>
      </c>
      <c r="C1" s="86" t="s">
        <v>6778</v>
      </c>
      <c r="D1" s="86" t="s">
        <v>2005</v>
      </c>
      <c r="E1" s="87">
        <v>43070</v>
      </c>
      <c r="F1" s="87">
        <v>43101</v>
      </c>
      <c r="G1" s="87">
        <v>43132</v>
      </c>
      <c r="H1" s="87">
        <v>43160</v>
      </c>
      <c r="I1" s="87">
        <v>43191</v>
      </c>
      <c r="J1" s="87">
        <v>43221</v>
      </c>
      <c r="K1" s="87">
        <v>43252</v>
      </c>
      <c r="L1" s="87">
        <v>43282</v>
      </c>
      <c r="M1" s="87">
        <v>43313</v>
      </c>
      <c r="N1" s="87">
        <v>43344</v>
      </c>
      <c r="O1" s="87">
        <v>43374</v>
      </c>
      <c r="P1" s="87">
        <v>43405</v>
      </c>
      <c r="Q1" s="87">
        <v>43435</v>
      </c>
      <c r="R1" s="88" t="s">
        <v>3915</v>
      </c>
      <c r="S1" s="59"/>
      <c r="T1" s="59"/>
      <c r="U1" s="89"/>
      <c r="V1" s="59"/>
      <c r="W1" s="59"/>
      <c r="X1" s="59"/>
    </row>
    <row r="2" spans="1:24" ht="13.2" x14ac:dyDescent="0.25">
      <c r="A2" s="59" t="s">
        <v>3916</v>
      </c>
      <c r="B2" s="59" t="s">
        <v>5339</v>
      </c>
      <c r="C2" s="59" t="s">
        <v>5340</v>
      </c>
      <c r="D2" s="59" t="s">
        <v>142</v>
      </c>
      <c r="E2" s="59">
        <v>0</v>
      </c>
      <c r="F2" s="59">
        <v>0</v>
      </c>
      <c r="G2" s="59">
        <v>0</v>
      </c>
      <c r="H2" s="59">
        <v>0</v>
      </c>
      <c r="I2" s="59">
        <v>0</v>
      </c>
      <c r="J2" s="59">
        <v>0</v>
      </c>
      <c r="K2" s="59">
        <v>0</v>
      </c>
      <c r="L2" s="59">
        <v>0</v>
      </c>
      <c r="M2" s="59">
        <v>0</v>
      </c>
      <c r="N2" s="59">
        <v>0</v>
      </c>
      <c r="O2" s="59">
        <v>0</v>
      </c>
      <c r="P2" s="59">
        <v>0</v>
      </c>
      <c r="Q2" s="59">
        <v>0</v>
      </c>
      <c r="R2" s="59">
        <v>0</v>
      </c>
      <c r="S2" s="90"/>
      <c r="T2" s="90"/>
      <c r="U2" s="91"/>
      <c r="V2" s="90"/>
      <c r="W2" s="90"/>
      <c r="X2" s="90"/>
    </row>
    <row r="3" spans="1:24" ht="13.2" x14ac:dyDescent="0.25">
      <c r="A3" s="59" t="s">
        <v>3917</v>
      </c>
      <c r="B3" s="59" t="s">
        <v>5341</v>
      </c>
      <c r="C3" s="59" t="s">
        <v>5342</v>
      </c>
      <c r="D3" s="59" t="s">
        <v>142</v>
      </c>
      <c r="E3" s="59">
        <v>0</v>
      </c>
      <c r="F3" s="59">
        <v>0</v>
      </c>
      <c r="G3" s="59">
        <v>0</v>
      </c>
      <c r="H3" s="59">
        <v>0</v>
      </c>
      <c r="I3" s="59">
        <v>0</v>
      </c>
      <c r="J3" s="59">
        <v>0</v>
      </c>
      <c r="K3" s="59">
        <v>0</v>
      </c>
      <c r="L3" s="59">
        <v>0</v>
      </c>
      <c r="M3" s="59">
        <v>0</v>
      </c>
      <c r="N3" s="59">
        <v>0</v>
      </c>
      <c r="O3" s="59">
        <v>0</v>
      </c>
      <c r="P3" s="59">
        <v>0</v>
      </c>
      <c r="Q3" s="59">
        <v>0</v>
      </c>
      <c r="R3" s="59">
        <v>0</v>
      </c>
      <c r="S3" s="90"/>
      <c r="T3" s="90"/>
      <c r="U3" s="91"/>
      <c r="V3" s="90"/>
      <c r="W3" s="90"/>
      <c r="X3" s="90"/>
    </row>
    <row r="4" spans="1:24" ht="13.2" x14ac:dyDescent="0.25">
      <c r="A4" s="59" t="s">
        <v>3918</v>
      </c>
      <c r="B4" s="59" t="s">
        <v>5343</v>
      </c>
      <c r="C4" s="59" t="s">
        <v>5344</v>
      </c>
      <c r="D4" s="59" t="s">
        <v>142</v>
      </c>
      <c r="E4" s="59">
        <v>0</v>
      </c>
      <c r="F4" s="59">
        <v>0</v>
      </c>
      <c r="G4" s="59">
        <v>0</v>
      </c>
      <c r="H4" s="59">
        <v>0</v>
      </c>
      <c r="I4" s="59">
        <v>0</v>
      </c>
      <c r="J4" s="59">
        <v>0</v>
      </c>
      <c r="K4" s="59">
        <v>0</v>
      </c>
      <c r="L4" s="59">
        <v>0</v>
      </c>
      <c r="M4" s="59">
        <v>0</v>
      </c>
      <c r="N4" s="59">
        <v>0</v>
      </c>
      <c r="O4" s="59">
        <v>0</v>
      </c>
      <c r="P4" s="59">
        <v>0</v>
      </c>
      <c r="Q4" s="59">
        <v>0</v>
      </c>
      <c r="R4" s="59">
        <v>0</v>
      </c>
      <c r="S4" s="90"/>
      <c r="T4" s="90"/>
      <c r="U4" s="91"/>
      <c r="V4" s="90"/>
      <c r="W4" s="90"/>
      <c r="X4" s="90"/>
    </row>
    <row r="5" spans="1:24" ht="26.4" x14ac:dyDescent="0.25">
      <c r="A5" s="59" t="s">
        <v>3919</v>
      </c>
      <c r="B5" s="59" t="s">
        <v>5345</v>
      </c>
      <c r="C5" s="59" t="s">
        <v>5346</v>
      </c>
      <c r="D5" s="59" t="s">
        <v>142</v>
      </c>
      <c r="E5" s="59">
        <v>0</v>
      </c>
      <c r="F5" s="59">
        <v>0</v>
      </c>
      <c r="G5" s="59">
        <v>0</v>
      </c>
      <c r="H5" s="59">
        <v>0</v>
      </c>
      <c r="I5" s="59">
        <v>0</v>
      </c>
      <c r="J5" s="59">
        <v>0</v>
      </c>
      <c r="K5" s="59">
        <v>0</v>
      </c>
      <c r="L5" s="59">
        <v>0</v>
      </c>
      <c r="M5" s="59">
        <v>0</v>
      </c>
      <c r="N5" s="59">
        <v>0</v>
      </c>
      <c r="O5" s="59">
        <v>0</v>
      </c>
      <c r="P5" s="59">
        <v>0</v>
      </c>
      <c r="Q5" s="59">
        <v>0</v>
      </c>
      <c r="R5" s="59">
        <v>0</v>
      </c>
      <c r="S5" s="90"/>
      <c r="T5" s="45" t="s">
        <v>2006</v>
      </c>
      <c r="U5" s="85" t="s">
        <v>6806</v>
      </c>
      <c r="W5" s="45" t="s">
        <v>2006</v>
      </c>
      <c r="X5" s="45" t="s">
        <v>6806</v>
      </c>
    </row>
    <row r="6" spans="1:24" ht="13.2" x14ac:dyDescent="0.25">
      <c r="A6" s="59" t="s">
        <v>1805</v>
      </c>
      <c r="B6" s="59" t="s">
        <v>3465</v>
      </c>
      <c r="C6" s="59" t="s">
        <v>3466</v>
      </c>
      <c r="D6" s="59" t="s">
        <v>135</v>
      </c>
      <c r="E6" s="59">
        <v>0</v>
      </c>
      <c r="F6" s="59">
        <v>0</v>
      </c>
      <c r="G6" s="59">
        <v>0</v>
      </c>
      <c r="H6" s="59">
        <v>0</v>
      </c>
      <c r="I6" s="59">
        <v>0</v>
      </c>
      <c r="J6" s="59">
        <v>0</v>
      </c>
      <c r="K6" s="59">
        <v>0</v>
      </c>
      <c r="L6" s="59">
        <v>0</v>
      </c>
      <c r="M6" s="59">
        <v>0</v>
      </c>
      <c r="N6" s="59">
        <v>0</v>
      </c>
      <c r="O6" s="59">
        <v>0</v>
      </c>
      <c r="P6" s="59">
        <v>0</v>
      </c>
      <c r="Q6" s="59">
        <v>0</v>
      </c>
      <c r="R6" s="59">
        <v>0</v>
      </c>
      <c r="S6" s="90"/>
      <c r="T6" s="74" t="s">
        <v>3467</v>
      </c>
      <c r="U6" s="55">
        <v>0</v>
      </c>
      <c r="W6" s="74" t="s">
        <v>128</v>
      </c>
      <c r="X6" s="55">
        <v>1504591</v>
      </c>
    </row>
    <row r="7" spans="1:24" ht="13.2" x14ac:dyDescent="0.25">
      <c r="A7" s="59" t="s">
        <v>3920</v>
      </c>
      <c r="B7" s="59" t="s">
        <v>5347</v>
      </c>
      <c r="C7" s="59" t="s">
        <v>3468</v>
      </c>
      <c r="D7" s="59" t="s">
        <v>120</v>
      </c>
      <c r="E7" s="59">
        <v>0</v>
      </c>
      <c r="F7" s="59">
        <v>0</v>
      </c>
      <c r="G7" s="59">
        <v>0</v>
      </c>
      <c r="H7" s="59">
        <v>0</v>
      </c>
      <c r="I7" s="59">
        <v>0</v>
      </c>
      <c r="J7" s="59">
        <v>0</v>
      </c>
      <c r="K7" s="59">
        <v>0</v>
      </c>
      <c r="L7" s="59">
        <v>0</v>
      </c>
      <c r="M7" s="59">
        <v>0</v>
      </c>
      <c r="N7" s="59">
        <v>0</v>
      </c>
      <c r="O7" s="59">
        <v>0</v>
      </c>
      <c r="P7" s="59">
        <v>0</v>
      </c>
      <c r="Q7" s="59">
        <v>0</v>
      </c>
      <c r="R7" s="59">
        <v>0</v>
      </c>
      <c r="S7" s="90"/>
      <c r="T7" s="74" t="s">
        <v>3470</v>
      </c>
      <c r="U7" s="55">
        <v>218</v>
      </c>
      <c r="W7" s="74" t="s">
        <v>138</v>
      </c>
      <c r="X7" s="55">
        <v>1478496</v>
      </c>
    </row>
    <row r="8" spans="1:24" ht="13.2" x14ac:dyDescent="0.25">
      <c r="A8" s="59" t="s">
        <v>3921</v>
      </c>
      <c r="B8" s="59" t="s">
        <v>5347</v>
      </c>
      <c r="C8" s="59" t="s">
        <v>3469</v>
      </c>
      <c r="D8" s="59" t="s">
        <v>120</v>
      </c>
      <c r="E8" s="59">
        <v>0</v>
      </c>
      <c r="F8" s="59">
        <v>0</v>
      </c>
      <c r="G8" s="59">
        <v>0</v>
      </c>
      <c r="H8" s="59">
        <v>0</v>
      </c>
      <c r="I8" s="59">
        <v>0</v>
      </c>
      <c r="J8" s="59">
        <v>0</v>
      </c>
      <c r="K8" s="59">
        <v>0</v>
      </c>
      <c r="L8" s="59">
        <v>0</v>
      </c>
      <c r="M8" s="59">
        <v>0</v>
      </c>
      <c r="N8" s="59">
        <v>0</v>
      </c>
      <c r="O8" s="59">
        <v>0</v>
      </c>
      <c r="P8" s="59">
        <v>0</v>
      </c>
      <c r="Q8" s="59">
        <v>0</v>
      </c>
      <c r="R8" s="59">
        <v>0</v>
      </c>
      <c r="S8" s="90"/>
      <c r="T8" s="74" t="s">
        <v>3472</v>
      </c>
      <c r="U8" s="55">
        <v>12795</v>
      </c>
      <c r="W8" s="74" t="s">
        <v>141</v>
      </c>
      <c r="X8" s="55">
        <v>151148</v>
      </c>
    </row>
    <row r="9" spans="1:24" ht="13.2" x14ac:dyDescent="0.25">
      <c r="A9" s="59" t="s">
        <v>3922</v>
      </c>
      <c r="B9" s="59" t="s">
        <v>5348</v>
      </c>
      <c r="C9" s="59" t="s">
        <v>5349</v>
      </c>
      <c r="D9" s="59" t="s">
        <v>120</v>
      </c>
      <c r="E9" s="59">
        <v>721</v>
      </c>
      <c r="F9" s="59">
        <v>776</v>
      </c>
      <c r="G9" s="59">
        <v>859</v>
      </c>
      <c r="H9" s="59">
        <v>915</v>
      </c>
      <c r="I9" s="59">
        <v>970</v>
      </c>
      <c r="J9" s="59">
        <v>1025</v>
      </c>
      <c r="K9" s="59">
        <v>1082</v>
      </c>
      <c r="L9" s="59">
        <v>1108</v>
      </c>
      <c r="M9" s="59">
        <v>1130</v>
      </c>
      <c r="N9" s="59">
        <v>1188</v>
      </c>
      <c r="O9" s="59">
        <v>1247</v>
      </c>
      <c r="P9" s="59">
        <v>1305</v>
      </c>
      <c r="Q9" s="59">
        <v>1363</v>
      </c>
      <c r="R9" s="59">
        <v>1053858</v>
      </c>
      <c r="S9" s="90"/>
      <c r="T9" s="74" t="s">
        <v>3476</v>
      </c>
      <c r="U9" s="55">
        <v>0</v>
      </c>
      <c r="W9" s="74" t="s">
        <v>129</v>
      </c>
      <c r="X9" s="55">
        <v>84969</v>
      </c>
    </row>
    <row r="10" spans="1:24" ht="13.2" x14ac:dyDescent="0.25">
      <c r="A10" s="59" t="s">
        <v>3923</v>
      </c>
      <c r="B10" s="59" t="s">
        <v>5348</v>
      </c>
      <c r="C10" s="59" t="s">
        <v>5350</v>
      </c>
      <c r="D10" s="59" t="s">
        <v>120</v>
      </c>
      <c r="E10" s="59">
        <v>7225</v>
      </c>
      <c r="F10" s="59">
        <v>7292</v>
      </c>
      <c r="G10" s="59">
        <v>7359</v>
      </c>
      <c r="H10" s="59">
        <v>7426</v>
      </c>
      <c r="I10" s="59">
        <v>7492</v>
      </c>
      <c r="J10" s="59">
        <v>7559</v>
      </c>
      <c r="K10" s="59">
        <v>7626</v>
      </c>
      <c r="L10" s="59">
        <v>7693</v>
      </c>
      <c r="M10" s="59">
        <v>7760</v>
      </c>
      <c r="N10" s="59">
        <v>7827</v>
      </c>
      <c r="O10" s="59">
        <v>7894</v>
      </c>
      <c r="P10" s="59">
        <v>7960</v>
      </c>
      <c r="Q10" s="59">
        <v>8027</v>
      </c>
      <c r="R10" s="59">
        <v>7626172</v>
      </c>
      <c r="S10" s="90"/>
      <c r="T10" s="74" t="s">
        <v>3478</v>
      </c>
      <c r="U10" s="55">
        <v>493</v>
      </c>
      <c r="W10" s="74" t="s">
        <v>139</v>
      </c>
      <c r="X10" s="55">
        <v>8412</v>
      </c>
    </row>
    <row r="11" spans="1:24" ht="13.2" x14ac:dyDescent="0.25">
      <c r="A11" s="59" t="s">
        <v>3924</v>
      </c>
      <c r="B11" s="59" t="s">
        <v>5348</v>
      </c>
      <c r="C11" s="59" t="s">
        <v>5351</v>
      </c>
      <c r="D11" s="59" t="s">
        <v>120</v>
      </c>
      <c r="E11" s="59">
        <v>4769</v>
      </c>
      <c r="F11" s="59">
        <v>4801</v>
      </c>
      <c r="G11" s="59">
        <v>4833</v>
      </c>
      <c r="H11" s="59">
        <v>4865</v>
      </c>
      <c r="I11" s="59">
        <v>4897</v>
      </c>
      <c r="J11" s="59">
        <v>4928</v>
      </c>
      <c r="K11" s="59">
        <v>4960</v>
      </c>
      <c r="L11" s="59">
        <v>4992</v>
      </c>
      <c r="M11" s="59">
        <v>5024</v>
      </c>
      <c r="N11" s="59">
        <v>5056</v>
      </c>
      <c r="O11" s="59">
        <v>5088</v>
      </c>
      <c r="P11" s="59">
        <v>5120</v>
      </c>
      <c r="Q11" s="59">
        <v>5152</v>
      </c>
      <c r="R11" s="59">
        <v>4960423</v>
      </c>
      <c r="S11" s="90"/>
      <c r="T11" s="74" t="s">
        <v>3484</v>
      </c>
      <c r="U11" s="55">
        <v>5857</v>
      </c>
      <c r="W11" s="74" t="s">
        <v>123</v>
      </c>
      <c r="X11" s="55">
        <v>183452</v>
      </c>
    </row>
    <row r="12" spans="1:24" ht="13.2" x14ac:dyDescent="0.25">
      <c r="A12" s="59" t="s">
        <v>3925</v>
      </c>
      <c r="B12" s="59" t="s">
        <v>5352</v>
      </c>
      <c r="C12" s="59" t="s">
        <v>5353</v>
      </c>
      <c r="D12" s="59" t="s">
        <v>120</v>
      </c>
      <c r="E12" s="59">
        <v>0</v>
      </c>
      <c r="F12" s="59">
        <v>0</v>
      </c>
      <c r="G12" s="59">
        <v>0</v>
      </c>
      <c r="H12" s="59">
        <v>0</v>
      </c>
      <c r="I12" s="59">
        <v>0</v>
      </c>
      <c r="J12" s="59">
        <v>0</v>
      </c>
      <c r="K12" s="59">
        <v>0</v>
      </c>
      <c r="L12" s="59">
        <v>0</v>
      </c>
      <c r="M12" s="59">
        <v>0</v>
      </c>
      <c r="N12" s="59">
        <v>0</v>
      </c>
      <c r="O12" s="59">
        <v>0</v>
      </c>
      <c r="P12" s="59">
        <v>0</v>
      </c>
      <c r="Q12" s="59">
        <v>0</v>
      </c>
      <c r="R12" s="59">
        <v>0</v>
      </c>
      <c r="S12" s="90"/>
      <c r="T12" s="74" t="s">
        <v>3490</v>
      </c>
      <c r="U12" s="55">
        <v>1</v>
      </c>
      <c r="W12" s="74" t="s">
        <v>140</v>
      </c>
      <c r="X12" s="55">
        <v>134630</v>
      </c>
    </row>
    <row r="13" spans="1:24" ht="13.2" x14ac:dyDescent="0.25">
      <c r="A13" s="59" t="s">
        <v>3926</v>
      </c>
      <c r="B13" s="59" t="s">
        <v>5352</v>
      </c>
      <c r="C13" s="59" t="s">
        <v>5354</v>
      </c>
      <c r="D13" s="59" t="s">
        <v>120</v>
      </c>
      <c r="E13" s="59">
        <v>0</v>
      </c>
      <c r="F13" s="59">
        <v>0</v>
      </c>
      <c r="G13" s="59">
        <v>0</v>
      </c>
      <c r="H13" s="59">
        <v>0</v>
      </c>
      <c r="I13" s="59">
        <v>0</v>
      </c>
      <c r="J13" s="59">
        <v>0</v>
      </c>
      <c r="K13" s="59">
        <v>0</v>
      </c>
      <c r="L13" s="59">
        <v>0</v>
      </c>
      <c r="M13" s="59">
        <v>0</v>
      </c>
      <c r="N13" s="59">
        <v>0</v>
      </c>
      <c r="O13" s="59">
        <v>0</v>
      </c>
      <c r="P13" s="59">
        <v>0</v>
      </c>
      <c r="Q13" s="59">
        <v>0</v>
      </c>
      <c r="R13" s="59">
        <v>0</v>
      </c>
      <c r="S13" s="90"/>
      <c r="T13" s="74" t="s">
        <v>3495</v>
      </c>
      <c r="U13" s="55">
        <v>0</v>
      </c>
      <c r="W13" s="74" t="s">
        <v>120</v>
      </c>
      <c r="X13" s="55">
        <v>65270</v>
      </c>
    </row>
    <row r="14" spans="1:24" ht="13.2" x14ac:dyDescent="0.25">
      <c r="A14" s="59" t="s">
        <v>3927</v>
      </c>
      <c r="B14" s="59" t="s">
        <v>5352</v>
      </c>
      <c r="C14" s="59" t="s">
        <v>5355</v>
      </c>
      <c r="D14" s="59" t="s">
        <v>120</v>
      </c>
      <c r="E14" s="59">
        <v>0</v>
      </c>
      <c r="F14" s="59">
        <v>0</v>
      </c>
      <c r="G14" s="59">
        <v>0</v>
      </c>
      <c r="H14" s="59">
        <v>0</v>
      </c>
      <c r="I14" s="59">
        <v>0</v>
      </c>
      <c r="J14" s="59">
        <v>0</v>
      </c>
      <c r="K14" s="59">
        <v>0</v>
      </c>
      <c r="L14" s="59">
        <v>0</v>
      </c>
      <c r="M14" s="59">
        <v>0</v>
      </c>
      <c r="N14" s="59">
        <v>0</v>
      </c>
      <c r="O14" s="59">
        <v>0</v>
      </c>
      <c r="P14" s="59">
        <v>0</v>
      </c>
      <c r="Q14" s="59">
        <v>0</v>
      </c>
      <c r="R14" s="59">
        <v>0</v>
      </c>
      <c r="S14" s="90"/>
      <c r="T14" s="74" t="s">
        <v>3497</v>
      </c>
      <c r="U14" s="55">
        <v>0</v>
      </c>
      <c r="W14" s="74" t="s">
        <v>130</v>
      </c>
      <c r="X14" s="55">
        <v>13013</v>
      </c>
    </row>
    <row r="15" spans="1:24" ht="13.2" x14ac:dyDescent="0.25">
      <c r="A15" s="59" t="s">
        <v>3928</v>
      </c>
      <c r="B15" s="59" t="s">
        <v>5352</v>
      </c>
      <c r="C15" s="59" t="s">
        <v>5356</v>
      </c>
      <c r="D15" s="59" t="s">
        <v>120</v>
      </c>
      <c r="E15" s="59">
        <v>0</v>
      </c>
      <c r="F15" s="59">
        <v>0</v>
      </c>
      <c r="G15" s="59">
        <v>0</v>
      </c>
      <c r="H15" s="59">
        <v>0</v>
      </c>
      <c r="I15" s="59">
        <v>0</v>
      </c>
      <c r="J15" s="59">
        <v>0</v>
      </c>
      <c r="K15" s="59">
        <v>0</v>
      </c>
      <c r="L15" s="59">
        <v>0</v>
      </c>
      <c r="M15" s="59">
        <v>0</v>
      </c>
      <c r="N15" s="59">
        <v>0</v>
      </c>
      <c r="O15" s="59">
        <v>0</v>
      </c>
      <c r="P15" s="59">
        <v>0</v>
      </c>
      <c r="Q15" s="59">
        <v>0</v>
      </c>
      <c r="R15" s="59">
        <v>0</v>
      </c>
      <c r="S15" s="90"/>
      <c r="T15" s="74" t="s">
        <v>3500</v>
      </c>
      <c r="U15" s="55">
        <v>6</v>
      </c>
      <c r="W15" s="74" t="s">
        <v>135</v>
      </c>
      <c r="X15" s="55">
        <v>645</v>
      </c>
    </row>
    <row r="16" spans="1:24" ht="13.2" x14ac:dyDescent="0.25">
      <c r="A16" s="59" t="s">
        <v>3929</v>
      </c>
      <c r="B16" s="59" t="s">
        <v>5352</v>
      </c>
      <c r="C16" s="59" t="s">
        <v>3473</v>
      </c>
      <c r="D16" s="59" t="s">
        <v>120</v>
      </c>
      <c r="E16" s="59">
        <v>38008</v>
      </c>
      <c r="F16" s="59">
        <v>39165</v>
      </c>
      <c r="G16" s="59">
        <v>40294</v>
      </c>
      <c r="H16" s="59">
        <v>41445</v>
      </c>
      <c r="I16" s="59">
        <v>42596</v>
      </c>
      <c r="J16" s="59">
        <v>43712</v>
      </c>
      <c r="K16" s="59">
        <v>44859</v>
      </c>
      <c r="L16" s="59">
        <v>45590</v>
      </c>
      <c r="M16" s="59">
        <v>46733</v>
      </c>
      <c r="N16" s="59">
        <v>47872</v>
      </c>
      <c r="O16" s="59">
        <v>48338</v>
      </c>
      <c r="P16" s="59">
        <v>49498</v>
      </c>
      <c r="Q16" s="59">
        <v>50648</v>
      </c>
      <c r="R16" s="59">
        <v>44535825</v>
      </c>
      <c r="S16" s="90"/>
      <c r="T16" s="74" t="s">
        <v>3502</v>
      </c>
      <c r="U16" s="55">
        <v>186</v>
      </c>
      <c r="W16" s="74" t="s">
        <v>131</v>
      </c>
      <c r="X16" s="55">
        <v>6351</v>
      </c>
    </row>
    <row r="17" spans="1:24" ht="13.2" x14ac:dyDescent="0.25">
      <c r="A17" s="59" t="s">
        <v>3930</v>
      </c>
      <c r="B17" s="59" t="s">
        <v>5352</v>
      </c>
      <c r="C17" s="59" t="s">
        <v>3474</v>
      </c>
      <c r="D17" s="59" t="s">
        <v>120</v>
      </c>
      <c r="E17" s="59">
        <v>0</v>
      </c>
      <c r="F17" s="59">
        <v>0</v>
      </c>
      <c r="G17" s="59">
        <v>0</v>
      </c>
      <c r="H17" s="59">
        <v>0</v>
      </c>
      <c r="I17" s="59">
        <v>0</v>
      </c>
      <c r="J17" s="59">
        <v>0</v>
      </c>
      <c r="K17" s="59">
        <v>0</v>
      </c>
      <c r="L17" s="59">
        <v>0</v>
      </c>
      <c r="M17" s="59">
        <v>0</v>
      </c>
      <c r="N17" s="59">
        <v>0</v>
      </c>
      <c r="O17" s="59">
        <v>0</v>
      </c>
      <c r="P17" s="59">
        <v>0</v>
      </c>
      <c r="Q17" s="59">
        <v>0</v>
      </c>
      <c r="R17" s="59">
        <v>0</v>
      </c>
      <c r="S17" s="90"/>
      <c r="T17" s="74" t="s">
        <v>3505</v>
      </c>
      <c r="U17" s="55">
        <v>222</v>
      </c>
      <c r="W17" s="74" t="s">
        <v>136</v>
      </c>
      <c r="X17" s="55">
        <v>0</v>
      </c>
    </row>
    <row r="18" spans="1:24" ht="13.2" x14ac:dyDescent="0.25">
      <c r="A18" s="59" t="s">
        <v>3931</v>
      </c>
      <c r="B18" s="59" t="s">
        <v>5352</v>
      </c>
      <c r="C18" s="59" t="s">
        <v>5357</v>
      </c>
      <c r="D18" s="59" t="s">
        <v>120</v>
      </c>
      <c r="E18" s="59">
        <v>0</v>
      </c>
      <c r="F18" s="59">
        <v>0</v>
      </c>
      <c r="G18" s="59">
        <v>0</v>
      </c>
      <c r="H18" s="59">
        <v>0</v>
      </c>
      <c r="I18" s="59">
        <v>0</v>
      </c>
      <c r="J18" s="59">
        <v>0</v>
      </c>
      <c r="K18" s="59">
        <v>0</v>
      </c>
      <c r="L18" s="59">
        <v>0</v>
      </c>
      <c r="M18" s="59">
        <v>0</v>
      </c>
      <c r="N18" s="59">
        <v>0</v>
      </c>
      <c r="O18" s="59">
        <v>0</v>
      </c>
      <c r="P18" s="59">
        <v>0</v>
      </c>
      <c r="Q18" s="59">
        <v>0</v>
      </c>
      <c r="R18" s="59">
        <v>0</v>
      </c>
      <c r="S18" s="90"/>
      <c r="T18" s="74" t="s">
        <v>3508</v>
      </c>
      <c r="U18" s="55">
        <v>2</v>
      </c>
      <c r="W18" s="74" t="s">
        <v>142</v>
      </c>
      <c r="X18" s="55">
        <v>20</v>
      </c>
    </row>
    <row r="19" spans="1:24" ht="13.2" x14ac:dyDescent="0.25">
      <c r="A19" s="59" t="s">
        <v>3932</v>
      </c>
      <c r="B19" s="59" t="s">
        <v>5352</v>
      </c>
      <c r="C19" s="59" t="s">
        <v>5358</v>
      </c>
      <c r="D19" s="59" t="s">
        <v>120</v>
      </c>
      <c r="E19" s="59">
        <v>0</v>
      </c>
      <c r="F19" s="59">
        <v>0</v>
      </c>
      <c r="G19" s="59">
        <v>0</v>
      </c>
      <c r="H19" s="59">
        <v>0</v>
      </c>
      <c r="I19" s="59">
        <v>0</v>
      </c>
      <c r="J19" s="59">
        <v>0</v>
      </c>
      <c r="K19" s="59">
        <v>0</v>
      </c>
      <c r="L19" s="59">
        <v>0</v>
      </c>
      <c r="M19" s="59">
        <v>0</v>
      </c>
      <c r="N19" s="59">
        <v>0</v>
      </c>
      <c r="O19" s="59">
        <v>0</v>
      </c>
      <c r="P19" s="59">
        <v>0</v>
      </c>
      <c r="Q19" s="59">
        <v>0</v>
      </c>
      <c r="R19" s="59">
        <v>0</v>
      </c>
      <c r="S19" s="90"/>
      <c r="T19" s="74" t="s">
        <v>3511</v>
      </c>
      <c r="U19" s="55">
        <v>67</v>
      </c>
      <c r="W19" s="74" t="s">
        <v>125</v>
      </c>
      <c r="X19" s="55">
        <v>791062</v>
      </c>
    </row>
    <row r="20" spans="1:24" ht="13.2" x14ac:dyDescent="0.25">
      <c r="A20" s="59" t="s">
        <v>3933</v>
      </c>
      <c r="B20" s="59" t="s">
        <v>5352</v>
      </c>
      <c r="C20" s="59" t="s">
        <v>5359</v>
      </c>
      <c r="D20" s="59" t="s">
        <v>120</v>
      </c>
      <c r="E20" s="59">
        <v>60</v>
      </c>
      <c r="F20" s="59">
        <v>62</v>
      </c>
      <c r="G20" s="59">
        <v>63</v>
      </c>
      <c r="H20" s="59">
        <v>65</v>
      </c>
      <c r="I20" s="59">
        <v>67</v>
      </c>
      <c r="J20" s="59">
        <v>68</v>
      </c>
      <c r="K20" s="59">
        <v>70</v>
      </c>
      <c r="L20" s="59">
        <v>72</v>
      </c>
      <c r="M20" s="59">
        <v>73</v>
      </c>
      <c r="N20" s="59">
        <v>75</v>
      </c>
      <c r="O20" s="59">
        <v>76</v>
      </c>
      <c r="P20" s="59">
        <v>78</v>
      </c>
      <c r="Q20" s="59">
        <v>80</v>
      </c>
      <c r="R20" s="59">
        <v>69857</v>
      </c>
      <c r="S20" s="90"/>
      <c r="T20" s="74" t="s">
        <v>3514</v>
      </c>
      <c r="U20" s="55">
        <v>6680</v>
      </c>
      <c r="W20" s="74" t="s">
        <v>134</v>
      </c>
      <c r="X20" s="55">
        <v>5321</v>
      </c>
    </row>
    <row r="21" spans="1:24" ht="13.2" x14ac:dyDescent="0.25">
      <c r="A21" s="59" t="s">
        <v>3934</v>
      </c>
      <c r="B21" s="59" t="s">
        <v>5352</v>
      </c>
      <c r="C21" s="59" t="s">
        <v>5360</v>
      </c>
      <c r="D21" s="59" t="s">
        <v>120</v>
      </c>
      <c r="E21" s="59">
        <v>0</v>
      </c>
      <c r="F21" s="59">
        <v>0</v>
      </c>
      <c r="G21" s="59">
        <v>0</v>
      </c>
      <c r="H21" s="59">
        <v>0</v>
      </c>
      <c r="I21" s="59">
        <v>0</v>
      </c>
      <c r="J21" s="59">
        <v>0</v>
      </c>
      <c r="K21" s="59">
        <v>0</v>
      </c>
      <c r="L21" s="59">
        <v>0</v>
      </c>
      <c r="M21" s="59">
        <v>0</v>
      </c>
      <c r="N21" s="59">
        <v>0</v>
      </c>
      <c r="O21" s="59">
        <v>0</v>
      </c>
      <c r="P21" s="59">
        <v>0</v>
      </c>
      <c r="Q21" s="59">
        <v>0</v>
      </c>
      <c r="R21" s="59">
        <v>0</v>
      </c>
      <c r="S21" s="90"/>
      <c r="T21" s="74" t="s">
        <v>3517</v>
      </c>
      <c r="U21" s="55">
        <v>1226</v>
      </c>
      <c r="W21" s="74" t="s">
        <v>121</v>
      </c>
      <c r="X21" s="55">
        <v>846859</v>
      </c>
    </row>
    <row r="22" spans="1:24" ht="13.2" x14ac:dyDescent="0.25">
      <c r="A22" s="59" t="s">
        <v>3935</v>
      </c>
      <c r="B22" s="59" t="s">
        <v>3475</v>
      </c>
      <c r="C22" s="59" t="s">
        <v>122</v>
      </c>
      <c r="D22" s="59" t="s">
        <v>120</v>
      </c>
      <c r="E22" s="59">
        <v>0</v>
      </c>
      <c r="F22" s="59">
        <v>0</v>
      </c>
      <c r="G22" s="59">
        <v>0</v>
      </c>
      <c r="H22" s="59">
        <v>0</v>
      </c>
      <c r="I22" s="59">
        <v>0</v>
      </c>
      <c r="J22" s="59">
        <v>0</v>
      </c>
      <c r="K22" s="59">
        <v>0</v>
      </c>
      <c r="L22" s="59">
        <v>0</v>
      </c>
      <c r="M22" s="59">
        <v>0</v>
      </c>
      <c r="N22" s="59">
        <v>0</v>
      </c>
      <c r="O22" s="59">
        <v>0</v>
      </c>
      <c r="P22" s="59">
        <v>0</v>
      </c>
      <c r="Q22" s="59">
        <v>0</v>
      </c>
      <c r="R22" s="59">
        <v>0</v>
      </c>
      <c r="S22" s="90"/>
      <c r="T22" s="74" t="s">
        <v>3520</v>
      </c>
      <c r="U22" s="55">
        <v>2264</v>
      </c>
      <c r="W22" s="74" t="s">
        <v>127</v>
      </c>
      <c r="X22" s="55">
        <v>518909</v>
      </c>
    </row>
    <row r="23" spans="1:24" ht="13.2" x14ac:dyDescent="0.25">
      <c r="A23" s="59" t="s">
        <v>3936</v>
      </c>
      <c r="B23" s="59" t="s">
        <v>3906</v>
      </c>
      <c r="C23" s="59" t="s">
        <v>5361</v>
      </c>
      <c r="D23" s="59" t="s">
        <v>121</v>
      </c>
      <c r="E23" s="59">
        <v>0</v>
      </c>
      <c r="F23" s="59">
        <v>0</v>
      </c>
      <c r="G23" s="59">
        <v>0</v>
      </c>
      <c r="H23" s="59">
        <v>0</v>
      </c>
      <c r="I23" s="59">
        <v>0</v>
      </c>
      <c r="J23" s="59">
        <v>0</v>
      </c>
      <c r="K23" s="59">
        <v>0</v>
      </c>
      <c r="L23" s="59">
        <v>0</v>
      </c>
      <c r="M23" s="59">
        <v>0</v>
      </c>
      <c r="N23" s="59">
        <v>0</v>
      </c>
      <c r="O23" s="59">
        <v>0</v>
      </c>
      <c r="P23" s="59">
        <v>0</v>
      </c>
      <c r="Q23" s="59">
        <v>0</v>
      </c>
      <c r="R23" s="59">
        <v>0</v>
      </c>
      <c r="S23" s="90"/>
      <c r="T23" s="74" t="s">
        <v>3523</v>
      </c>
      <c r="U23" s="55">
        <v>1838</v>
      </c>
      <c r="V23" s="90"/>
      <c r="W23" s="74" t="s">
        <v>137</v>
      </c>
      <c r="X23" s="55">
        <v>0</v>
      </c>
    </row>
    <row r="24" spans="1:24" ht="13.2" x14ac:dyDescent="0.25">
      <c r="A24" s="59" t="s">
        <v>3937</v>
      </c>
      <c r="B24" s="59" t="s">
        <v>3906</v>
      </c>
      <c r="C24" s="59" t="s">
        <v>5362</v>
      </c>
      <c r="D24" s="59" t="s">
        <v>121</v>
      </c>
      <c r="E24" s="59">
        <v>0</v>
      </c>
      <c r="F24" s="59">
        <v>0</v>
      </c>
      <c r="G24" s="59">
        <v>0</v>
      </c>
      <c r="H24" s="59">
        <v>0</v>
      </c>
      <c r="I24" s="59">
        <v>0</v>
      </c>
      <c r="J24" s="59">
        <v>0</v>
      </c>
      <c r="K24" s="59">
        <v>0</v>
      </c>
      <c r="L24" s="59">
        <v>0</v>
      </c>
      <c r="M24" s="59">
        <v>0</v>
      </c>
      <c r="N24" s="59">
        <v>0</v>
      </c>
      <c r="O24" s="59">
        <v>0</v>
      </c>
      <c r="P24" s="59">
        <v>0</v>
      </c>
      <c r="Q24" s="59">
        <v>0</v>
      </c>
      <c r="R24" s="59">
        <v>0</v>
      </c>
      <c r="S24" s="90"/>
      <c r="T24" s="74" t="s">
        <v>3526</v>
      </c>
      <c r="U24" s="55">
        <v>7606</v>
      </c>
      <c r="V24" s="90"/>
      <c r="W24" s="74" t="s">
        <v>133</v>
      </c>
      <c r="X24" s="55">
        <v>21639</v>
      </c>
    </row>
    <row r="25" spans="1:24" ht="13.2" x14ac:dyDescent="0.25">
      <c r="A25" s="59" t="s">
        <v>3938</v>
      </c>
      <c r="B25" s="59" t="s">
        <v>3906</v>
      </c>
      <c r="C25" s="59" t="s">
        <v>5363</v>
      </c>
      <c r="D25" s="59" t="s">
        <v>121</v>
      </c>
      <c r="E25" s="59">
        <v>0</v>
      </c>
      <c r="F25" s="59">
        <v>0</v>
      </c>
      <c r="G25" s="59">
        <v>0</v>
      </c>
      <c r="H25" s="59">
        <v>0</v>
      </c>
      <c r="I25" s="59">
        <v>0</v>
      </c>
      <c r="J25" s="59">
        <v>0</v>
      </c>
      <c r="K25" s="59">
        <v>0</v>
      </c>
      <c r="L25" s="59">
        <v>0</v>
      </c>
      <c r="M25" s="59">
        <v>0</v>
      </c>
      <c r="N25" s="59">
        <v>0</v>
      </c>
      <c r="O25" s="59">
        <v>0</v>
      </c>
      <c r="P25" s="59">
        <v>0</v>
      </c>
      <c r="Q25" s="59">
        <v>0</v>
      </c>
      <c r="R25" s="59">
        <v>0</v>
      </c>
      <c r="S25" s="90"/>
      <c r="T25" s="74" t="s">
        <v>3529</v>
      </c>
      <c r="U25" s="55">
        <v>295</v>
      </c>
      <c r="V25" s="90"/>
      <c r="W25" s="74" t="s">
        <v>143</v>
      </c>
      <c r="X25" s="65">
        <v>5814787</v>
      </c>
    </row>
    <row r="26" spans="1:24" ht="13.2" x14ac:dyDescent="0.25">
      <c r="A26" s="59" t="s">
        <v>3939</v>
      </c>
      <c r="B26" s="59" t="s">
        <v>5364</v>
      </c>
      <c r="C26" s="59" t="s">
        <v>5365</v>
      </c>
      <c r="D26" s="59" t="s">
        <v>121</v>
      </c>
      <c r="E26" s="59">
        <v>0</v>
      </c>
      <c r="F26" s="59">
        <v>0</v>
      </c>
      <c r="G26" s="59">
        <v>0</v>
      </c>
      <c r="H26" s="59">
        <v>0</v>
      </c>
      <c r="I26" s="59">
        <v>0</v>
      </c>
      <c r="J26" s="59">
        <v>0</v>
      </c>
      <c r="K26" s="59">
        <v>0</v>
      </c>
      <c r="L26" s="59">
        <v>0</v>
      </c>
      <c r="M26" s="59">
        <v>0</v>
      </c>
      <c r="N26" s="59">
        <v>0</v>
      </c>
      <c r="O26" s="59">
        <v>0</v>
      </c>
      <c r="P26" s="59">
        <v>0</v>
      </c>
      <c r="Q26" s="59">
        <v>0</v>
      </c>
      <c r="R26" s="59">
        <v>0</v>
      </c>
      <c r="S26" s="90"/>
      <c r="T26" s="74" t="s">
        <v>3532</v>
      </c>
      <c r="U26" s="55">
        <v>1197</v>
      </c>
      <c r="V26" s="90"/>
      <c r="X26" s="90"/>
    </row>
    <row r="27" spans="1:24" ht="13.2" x14ac:dyDescent="0.25">
      <c r="A27" s="59" t="s">
        <v>3940</v>
      </c>
      <c r="B27" s="59" t="s">
        <v>5364</v>
      </c>
      <c r="C27" s="59" t="s">
        <v>5366</v>
      </c>
      <c r="D27" s="59" t="s">
        <v>121</v>
      </c>
      <c r="E27" s="59">
        <v>0</v>
      </c>
      <c r="F27" s="59">
        <v>0</v>
      </c>
      <c r="G27" s="59">
        <v>0</v>
      </c>
      <c r="H27" s="59">
        <v>0</v>
      </c>
      <c r="I27" s="59">
        <v>0</v>
      </c>
      <c r="J27" s="59">
        <v>0</v>
      </c>
      <c r="K27" s="59">
        <v>0</v>
      </c>
      <c r="L27" s="59">
        <v>0</v>
      </c>
      <c r="M27" s="59">
        <v>0</v>
      </c>
      <c r="N27" s="59">
        <v>0</v>
      </c>
      <c r="O27" s="59">
        <v>0</v>
      </c>
      <c r="P27" s="59">
        <v>0</v>
      </c>
      <c r="Q27" s="59">
        <v>0</v>
      </c>
      <c r="R27" s="59">
        <v>0</v>
      </c>
      <c r="S27" s="90"/>
      <c r="T27" s="74" t="s">
        <v>3535</v>
      </c>
      <c r="U27" s="55">
        <v>50</v>
      </c>
      <c r="V27" s="90"/>
      <c r="X27" s="90"/>
    </row>
    <row r="28" spans="1:24" ht="13.2" x14ac:dyDescent="0.25">
      <c r="A28" s="59" t="s">
        <v>3941</v>
      </c>
      <c r="B28" s="59" t="s">
        <v>5364</v>
      </c>
      <c r="C28" s="59" t="s">
        <v>5367</v>
      </c>
      <c r="D28" s="59" t="s">
        <v>121</v>
      </c>
      <c r="E28" s="59">
        <v>0</v>
      </c>
      <c r="F28" s="59">
        <v>0</v>
      </c>
      <c r="G28" s="59">
        <v>0</v>
      </c>
      <c r="H28" s="59">
        <v>0</v>
      </c>
      <c r="I28" s="59">
        <v>0</v>
      </c>
      <c r="J28" s="59">
        <v>0</v>
      </c>
      <c r="K28" s="59">
        <v>0</v>
      </c>
      <c r="L28" s="59">
        <v>0</v>
      </c>
      <c r="M28" s="59">
        <v>0</v>
      </c>
      <c r="N28" s="59">
        <v>0</v>
      </c>
      <c r="O28" s="59">
        <v>0</v>
      </c>
      <c r="P28" s="59">
        <v>0</v>
      </c>
      <c r="Q28" s="59">
        <v>0</v>
      </c>
      <c r="R28" s="59">
        <v>0</v>
      </c>
      <c r="S28" s="90"/>
      <c r="T28" s="74" t="s">
        <v>3538</v>
      </c>
      <c r="U28" s="55">
        <v>0</v>
      </c>
      <c r="V28" s="90"/>
      <c r="X28" s="90"/>
    </row>
    <row r="29" spans="1:24" ht="13.2" x14ac:dyDescent="0.25">
      <c r="A29" s="59" t="s">
        <v>3942</v>
      </c>
      <c r="B29" s="59" t="s">
        <v>5364</v>
      </c>
      <c r="C29" s="59" t="s">
        <v>5368</v>
      </c>
      <c r="D29" s="59" t="s">
        <v>121</v>
      </c>
      <c r="E29" s="59">
        <v>0</v>
      </c>
      <c r="F29" s="59">
        <v>0</v>
      </c>
      <c r="G29" s="59">
        <v>0</v>
      </c>
      <c r="H29" s="59">
        <v>0</v>
      </c>
      <c r="I29" s="59">
        <v>0</v>
      </c>
      <c r="J29" s="59">
        <v>0</v>
      </c>
      <c r="K29" s="59">
        <v>0</v>
      </c>
      <c r="L29" s="59">
        <v>0</v>
      </c>
      <c r="M29" s="59">
        <v>0</v>
      </c>
      <c r="N29" s="59">
        <v>0</v>
      </c>
      <c r="O29" s="59">
        <v>0</v>
      </c>
      <c r="P29" s="59">
        <v>0</v>
      </c>
      <c r="Q29" s="59">
        <v>0</v>
      </c>
      <c r="R29" s="59">
        <v>0</v>
      </c>
      <c r="S29" s="90"/>
      <c r="T29" s="74" t="s">
        <v>3540</v>
      </c>
      <c r="U29" s="55">
        <v>1723</v>
      </c>
      <c r="V29" s="90"/>
      <c r="X29" s="90"/>
    </row>
    <row r="30" spans="1:24" ht="13.2" x14ac:dyDescent="0.25">
      <c r="A30" s="59" t="s">
        <v>3943</v>
      </c>
      <c r="B30" s="59" t="s">
        <v>5364</v>
      </c>
      <c r="C30" s="59" t="s">
        <v>5369</v>
      </c>
      <c r="D30" s="59" t="s">
        <v>121</v>
      </c>
      <c r="E30" s="59">
        <v>0</v>
      </c>
      <c r="F30" s="59">
        <v>0</v>
      </c>
      <c r="G30" s="59">
        <v>0</v>
      </c>
      <c r="H30" s="59">
        <v>0</v>
      </c>
      <c r="I30" s="59">
        <v>0</v>
      </c>
      <c r="J30" s="59">
        <v>0</v>
      </c>
      <c r="K30" s="59">
        <v>0</v>
      </c>
      <c r="L30" s="59">
        <v>0</v>
      </c>
      <c r="M30" s="59">
        <v>0</v>
      </c>
      <c r="N30" s="59">
        <v>0</v>
      </c>
      <c r="O30" s="59">
        <v>0</v>
      </c>
      <c r="P30" s="59">
        <v>0</v>
      </c>
      <c r="Q30" s="59">
        <v>0</v>
      </c>
      <c r="R30" s="59">
        <v>0</v>
      </c>
      <c r="S30" s="90"/>
      <c r="T30" s="74" t="s">
        <v>3543</v>
      </c>
      <c r="U30" s="55">
        <v>1611</v>
      </c>
      <c r="V30" s="90"/>
      <c r="X30" s="90"/>
    </row>
    <row r="31" spans="1:24" ht="13.2" x14ac:dyDescent="0.25">
      <c r="A31" s="59" t="s">
        <v>3944</v>
      </c>
      <c r="B31" s="59" t="s">
        <v>5364</v>
      </c>
      <c r="C31" s="59" t="s">
        <v>5370</v>
      </c>
      <c r="D31" s="59" t="s">
        <v>121</v>
      </c>
      <c r="E31" s="59">
        <v>0</v>
      </c>
      <c r="F31" s="59">
        <v>0</v>
      </c>
      <c r="G31" s="59">
        <v>0</v>
      </c>
      <c r="H31" s="59">
        <v>0</v>
      </c>
      <c r="I31" s="59">
        <v>0</v>
      </c>
      <c r="J31" s="59">
        <v>0</v>
      </c>
      <c r="K31" s="59">
        <v>0</v>
      </c>
      <c r="L31" s="59">
        <v>0</v>
      </c>
      <c r="M31" s="59">
        <v>0</v>
      </c>
      <c r="N31" s="59">
        <v>0</v>
      </c>
      <c r="O31" s="59">
        <v>0</v>
      </c>
      <c r="P31" s="59">
        <v>0</v>
      </c>
      <c r="Q31" s="59">
        <v>0</v>
      </c>
      <c r="R31" s="59">
        <v>0</v>
      </c>
      <c r="S31" s="90"/>
      <c r="T31" s="74" t="s">
        <v>3546</v>
      </c>
      <c r="U31" s="55">
        <v>1987</v>
      </c>
      <c r="V31" s="90"/>
      <c r="X31" s="90"/>
    </row>
    <row r="32" spans="1:24" ht="13.2" x14ac:dyDescent="0.25">
      <c r="A32" s="59" t="s">
        <v>3945</v>
      </c>
      <c r="B32" s="59" t="s">
        <v>5364</v>
      </c>
      <c r="C32" s="59" t="s">
        <v>5371</v>
      </c>
      <c r="D32" s="59" t="s">
        <v>121</v>
      </c>
      <c r="E32" s="59">
        <v>0</v>
      </c>
      <c r="F32" s="59">
        <v>0</v>
      </c>
      <c r="G32" s="59">
        <v>0</v>
      </c>
      <c r="H32" s="59">
        <v>0</v>
      </c>
      <c r="I32" s="59">
        <v>0</v>
      </c>
      <c r="J32" s="59">
        <v>0</v>
      </c>
      <c r="K32" s="59">
        <v>0</v>
      </c>
      <c r="L32" s="59">
        <v>0</v>
      </c>
      <c r="M32" s="59">
        <v>0</v>
      </c>
      <c r="N32" s="59">
        <v>0</v>
      </c>
      <c r="O32" s="59">
        <v>0</v>
      </c>
      <c r="P32" s="59">
        <v>0</v>
      </c>
      <c r="Q32" s="59">
        <v>0</v>
      </c>
      <c r="R32" s="59">
        <v>0</v>
      </c>
      <c r="S32" s="90"/>
      <c r="T32" s="74" t="s">
        <v>3549</v>
      </c>
      <c r="U32" s="55">
        <v>645</v>
      </c>
      <c r="V32" s="90"/>
      <c r="X32" s="90"/>
    </row>
    <row r="33" spans="1:24" ht="13.2" x14ac:dyDescent="0.25">
      <c r="A33" s="59" t="s">
        <v>3946</v>
      </c>
      <c r="B33" s="59" t="s">
        <v>5364</v>
      </c>
      <c r="C33" s="59" t="s">
        <v>5372</v>
      </c>
      <c r="D33" s="59" t="s">
        <v>121</v>
      </c>
      <c r="E33" s="59">
        <v>0</v>
      </c>
      <c r="F33" s="59">
        <v>0</v>
      </c>
      <c r="G33" s="59">
        <v>0</v>
      </c>
      <c r="H33" s="59">
        <v>0</v>
      </c>
      <c r="I33" s="59">
        <v>0</v>
      </c>
      <c r="J33" s="59">
        <v>0</v>
      </c>
      <c r="K33" s="59">
        <v>0</v>
      </c>
      <c r="L33" s="59">
        <v>0</v>
      </c>
      <c r="M33" s="59">
        <v>0</v>
      </c>
      <c r="N33" s="59">
        <v>0</v>
      </c>
      <c r="O33" s="59">
        <v>0</v>
      </c>
      <c r="P33" s="59">
        <v>0</v>
      </c>
      <c r="Q33" s="59">
        <v>0</v>
      </c>
      <c r="R33" s="59">
        <v>0</v>
      </c>
      <c r="S33" s="90"/>
      <c r="T33" s="74" t="s">
        <v>3493</v>
      </c>
      <c r="U33" s="55">
        <v>0</v>
      </c>
      <c r="V33" s="90"/>
      <c r="X33" s="90"/>
    </row>
    <row r="34" spans="1:24" ht="13.2" x14ac:dyDescent="0.25">
      <c r="A34" s="59" t="s">
        <v>3947</v>
      </c>
      <c r="B34" s="59" t="s">
        <v>5373</v>
      </c>
      <c r="C34" s="59" t="s">
        <v>5374</v>
      </c>
      <c r="D34" s="59" t="s">
        <v>121</v>
      </c>
      <c r="E34" s="59">
        <v>0</v>
      </c>
      <c r="F34" s="59">
        <v>0</v>
      </c>
      <c r="G34" s="59">
        <v>0</v>
      </c>
      <c r="H34" s="59">
        <v>0</v>
      </c>
      <c r="I34" s="59">
        <v>0</v>
      </c>
      <c r="J34" s="59">
        <v>0</v>
      </c>
      <c r="K34" s="59">
        <v>0</v>
      </c>
      <c r="L34" s="59">
        <v>0</v>
      </c>
      <c r="M34" s="59">
        <v>0</v>
      </c>
      <c r="N34" s="59">
        <v>0</v>
      </c>
      <c r="O34" s="59">
        <v>0</v>
      </c>
      <c r="P34" s="59">
        <v>1</v>
      </c>
      <c r="Q34" s="59">
        <v>1</v>
      </c>
      <c r="R34" s="59">
        <v>110</v>
      </c>
      <c r="S34" s="90"/>
      <c r="T34" s="74" t="s">
        <v>3553</v>
      </c>
      <c r="U34" s="55">
        <v>0</v>
      </c>
      <c r="V34" s="90"/>
      <c r="X34" s="90"/>
    </row>
    <row r="35" spans="1:24" ht="13.2" x14ac:dyDescent="0.25">
      <c r="A35" s="59" t="s">
        <v>3948</v>
      </c>
      <c r="B35" s="59" t="s">
        <v>5373</v>
      </c>
      <c r="C35" s="59" t="s">
        <v>5375</v>
      </c>
      <c r="D35" s="59" t="s">
        <v>121</v>
      </c>
      <c r="E35" s="59">
        <v>133</v>
      </c>
      <c r="F35" s="59">
        <v>134</v>
      </c>
      <c r="G35" s="59">
        <v>135</v>
      </c>
      <c r="H35" s="59">
        <v>136</v>
      </c>
      <c r="I35" s="59">
        <v>137</v>
      </c>
      <c r="J35" s="59">
        <v>138</v>
      </c>
      <c r="K35" s="59">
        <v>140</v>
      </c>
      <c r="L35" s="59">
        <v>141</v>
      </c>
      <c r="M35" s="59">
        <v>142</v>
      </c>
      <c r="N35" s="59">
        <v>143</v>
      </c>
      <c r="O35" s="59">
        <v>144</v>
      </c>
      <c r="P35" s="59">
        <v>145</v>
      </c>
      <c r="Q35" s="59">
        <v>146</v>
      </c>
      <c r="R35" s="59">
        <v>139502</v>
      </c>
      <c r="S35" s="90"/>
      <c r="T35" s="74" t="s">
        <v>3556</v>
      </c>
      <c r="U35" s="55">
        <v>0</v>
      </c>
      <c r="V35" s="90"/>
      <c r="X35" s="90"/>
    </row>
    <row r="36" spans="1:24" ht="13.2" x14ac:dyDescent="0.25">
      <c r="A36" s="59" t="s">
        <v>3949</v>
      </c>
      <c r="B36" s="59" t="s">
        <v>5373</v>
      </c>
      <c r="C36" s="59" t="s">
        <v>5376</v>
      </c>
      <c r="D36" s="59" t="s">
        <v>121</v>
      </c>
      <c r="E36" s="59">
        <v>0</v>
      </c>
      <c r="F36" s="59">
        <v>0</v>
      </c>
      <c r="G36" s="59">
        <v>0</v>
      </c>
      <c r="H36" s="59">
        <v>0</v>
      </c>
      <c r="I36" s="59">
        <v>0</v>
      </c>
      <c r="J36" s="59">
        <v>0</v>
      </c>
      <c r="K36" s="59">
        <v>0</v>
      </c>
      <c r="L36" s="59">
        <v>0</v>
      </c>
      <c r="M36" s="59">
        <v>0</v>
      </c>
      <c r="N36" s="59">
        <v>0</v>
      </c>
      <c r="O36" s="59">
        <v>0</v>
      </c>
      <c r="P36" s="59">
        <v>0</v>
      </c>
      <c r="Q36" s="59">
        <v>0</v>
      </c>
      <c r="R36" s="59">
        <v>0</v>
      </c>
      <c r="S36" s="90"/>
      <c r="T36" s="74" t="s">
        <v>3558</v>
      </c>
      <c r="U36" s="55">
        <v>0</v>
      </c>
      <c r="V36" s="90"/>
      <c r="X36" s="90"/>
    </row>
    <row r="37" spans="1:24" ht="13.2" x14ac:dyDescent="0.25">
      <c r="A37" s="59" t="s">
        <v>3950</v>
      </c>
      <c r="B37" s="59" t="s">
        <v>5373</v>
      </c>
      <c r="C37" s="59" t="s">
        <v>5377</v>
      </c>
      <c r="D37" s="59" t="s">
        <v>121</v>
      </c>
      <c r="E37" s="59">
        <v>25</v>
      </c>
      <c r="F37" s="59">
        <v>25</v>
      </c>
      <c r="G37" s="59">
        <v>25</v>
      </c>
      <c r="H37" s="59">
        <v>25</v>
      </c>
      <c r="I37" s="59">
        <v>26</v>
      </c>
      <c r="J37" s="59">
        <v>26</v>
      </c>
      <c r="K37" s="59">
        <v>26</v>
      </c>
      <c r="L37" s="59">
        <v>26</v>
      </c>
      <c r="M37" s="59">
        <v>26</v>
      </c>
      <c r="N37" s="59">
        <v>27</v>
      </c>
      <c r="O37" s="59">
        <v>27</v>
      </c>
      <c r="P37" s="59">
        <v>27</v>
      </c>
      <c r="Q37" s="59">
        <v>28</v>
      </c>
      <c r="R37" s="59">
        <v>25976</v>
      </c>
      <c r="S37" s="90"/>
      <c r="T37" s="74" t="s">
        <v>3560</v>
      </c>
      <c r="U37" s="55">
        <v>0</v>
      </c>
      <c r="V37" s="90"/>
      <c r="X37" s="90"/>
    </row>
    <row r="38" spans="1:24" ht="13.2" x14ac:dyDescent="0.25">
      <c r="A38" s="59" t="s">
        <v>3951</v>
      </c>
      <c r="B38" s="59" t="s">
        <v>5373</v>
      </c>
      <c r="C38" s="59" t="s">
        <v>5378</v>
      </c>
      <c r="D38" s="59" t="s">
        <v>121</v>
      </c>
      <c r="E38" s="59">
        <v>1205</v>
      </c>
      <c r="F38" s="59">
        <v>1207</v>
      </c>
      <c r="G38" s="59">
        <v>1208</v>
      </c>
      <c r="H38" s="59">
        <v>1210</v>
      </c>
      <c r="I38" s="59">
        <v>1212</v>
      </c>
      <c r="J38" s="59">
        <v>1213</v>
      </c>
      <c r="K38" s="59">
        <v>1215</v>
      </c>
      <c r="L38" s="59">
        <v>1217</v>
      </c>
      <c r="M38" s="59">
        <v>1218</v>
      </c>
      <c r="N38" s="59">
        <v>1220</v>
      </c>
      <c r="O38" s="59">
        <v>1222</v>
      </c>
      <c r="P38" s="59">
        <v>1223</v>
      </c>
      <c r="Q38" s="59">
        <v>1225</v>
      </c>
      <c r="R38" s="59">
        <v>1214939</v>
      </c>
      <c r="S38" s="90"/>
      <c r="T38" s="74" t="s">
        <v>3562</v>
      </c>
      <c r="U38" s="55">
        <v>0</v>
      </c>
      <c r="V38" s="90"/>
      <c r="X38" s="90"/>
    </row>
    <row r="39" spans="1:24" ht="13.2" x14ac:dyDescent="0.25">
      <c r="A39" s="59" t="s">
        <v>3952</v>
      </c>
      <c r="B39" s="59" t="s">
        <v>5373</v>
      </c>
      <c r="C39" s="59" t="s">
        <v>5379</v>
      </c>
      <c r="D39" s="59" t="s">
        <v>121</v>
      </c>
      <c r="E39" s="59">
        <v>0</v>
      </c>
      <c r="F39" s="59">
        <v>0</v>
      </c>
      <c r="G39" s="59">
        <v>0</v>
      </c>
      <c r="H39" s="59">
        <v>0</v>
      </c>
      <c r="I39" s="59">
        <v>0</v>
      </c>
      <c r="J39" s="59">
        <v>0</v>
      </c>
      <c r="K39" s="59">
        <v>0</v>
      </c>
      <c r="L39" s="59">
        <v>0</v>
      </c>
      <c r="M39" s="59">
        <v>0</v>
      </c>
      <c r="N39" s="59">
        <v>0</v>
      </c>
      <c r="O39" s="59">
        <v>0</v>
      </c>
      <c r="P39" s="59">
        <v>0</v>
      </c>
      <c r="Q39" s="59">
        <v>0</v>
      </c>
      <c r="R39" s="59">
        <v>0</v>
      </c>
      <c r="S39" s="90"/>
      <c r="T39" s="74" t="s">
        <v>3564</v>
      </c>
      <c r="U39" s="55">
        <v>0</v>
      </c>
      <c r="V39" s="90"/>
      <c r="X39" s="90"/>
    </row>
    <row r="40" spans="1:24" ht="13.2" x14ac:dyDescent="0.25">
      <c r="A40" s="59" t="s">
        <v>3953</v>
      </c>
      <c r="B40" s="59" t="s">
        <v>5373</v>
      </c>
      <c r="C40" s="59" t="s">
        <v>5380</v>
      </c>
      <c r="D40" s="59" t="s">
        <v>121</v>
      </c>
      <c r="E40" s="59">
        <v>5565</v>
      </c>
      <c r="F40" s="59">
        <v>5480</v>
      </c>
      <c r="G40" s="59">
        <v>5518</v>
      </c>
      <c r="H40" s="59">
        <v>5556</v>
      </c>
      <c r="I40" s="59">
        <v>5594</v>
      </c>
      <c r="J40" s="59">
        <v>5631</v>
      </c>
      <c r="K40" s="59">
        <v>5669</v>
      </c>
      <c r="L40" s="59">
        <v>5707</v>
      </c>
      <c r="M40" s="59">
        <v>5745</v>
      </c>
      <c r="N40" s="59">
        <v>5782</v>
      </c>
      <c r="O40" s="59">
        <v>5820</v>
      </c>
      <c r="P40" s="59">
        <v>5858</v>
      </c>
      <c r="Q40" s="59">
        <v>5848</v>
      </c>
      <c r="R40" s="59">
        <v>5672247</v>
      </c>
      <c r="S40" s="90"/>
      <c r="T40" s="74" t="s">
        <v>3567</v>
      </c>
      <c r="U40" s="55">
        <v>0</v>
      </c>
      <c r="V40" s="90"/>
      <c r="X40" s="90"/>
    </row>
    <row r="41" spans="1:24" ht="13.2" x14ac:dyDescent="0.25">
      <c r="A41" s="59" t="s">
        <v>3954</v>
      </c>
      <c r="B41" s="59" t="s">
        <v>5373</v>
      </c>
      <c r="C41" s="59" t="s">
        <v>5381</v>
      </c>
      <c r="D41" s="59" t="s">
        <v>121</v>
      </c>
      <c r="E41" s="59">
        <v>27323</v>
      </c>
      <c r="F41" s="59">
        <v>27391</v>
      </c>
      <c r="G41" s="59">
        <v>27458</v>
      </c>
      <c r="H41" s="59">
        <v>27525</v>
      </c>
      <c r="I41" s="59">
        <v>27592</v>
      </c>
      <c r="J41" s="59">
        <v>27659</v>
      </c>
      <c r="K41" s="59">
        <v>27727</v>
      </c>
      <c r="L41" s="59">
        <v>27794</v>
      </c>
      <c r="M41" s="59">
        <v>27861</v>
      </c>
      <c r="N41" s="59">
        <v>27929</v>
      </c>
      <c r="O41" s="59">
        <v>27996</v>
      </c>
      <c r="P41" s="59">
        <v>28063</v>
      </c>
      <c r="Q41" s="59">
        <v>28130</v>
      </c>
      <c r="R41" s="59">
        <v>27726822</v>
      </c>
      <c r="S41" s="90"/>
      <c r="T41" s="74" t="s">
        <v>3570</v>
      </c>
      <c r="U41" s="55">
        <v>414</v>
      </c>
      <c r="V41" s="90"/>
      <c r="X41" s="90"/>
    </row>
    <row r="42" spans="1:24" ht="13.2" x14ac:dyDescent="0.25">
      <c r="A42" s="59" t="s">
        <v>3955</v>
      </c>
      <c r="B42" s="59" t="s">
        <v>5373</v>
      </c>
      <c r="C42" s="59" t="s">
        <v>5382</v>
      </c>
      <c r="D42" s="59" t="s">
        <v>121</v>
      </c>
      <c r="E42" s="59">
        <v>0</v>
      </c>
      <c r="F42" s="59">
        <v>0</v>
      </c>
      <c r="G42" s="59">
        <v>0</v>
      </c>
      <c r="H42" s="59">
        <v>0</v>
      </c>
      <c r="I42" s="59">
        <v>0</v>
      </c>
      <c r="J42" s="59">
        <v>0</v>
      </c>
      <c r="K42" s="59">
        <v>0</v>
      </c>
      <c r="L42" s="59">
        <v>0</v>
      </c>
      <c r="M42" s="59">
        <v>0</v>
      </c>
      <c r="N42" s="59">
        <v>0</v>
      </c>
      <c r="O42" s="59">
        <v>0</v>
      </c>
      <c r="P42" s="59">
        <v>0</v>
      </c>
      <c r="Q42" s="59">
        <v>0</v>
      </c>
      <c r="R42" s="59">
        <v>0</v>
      </c>
      <c r="S42" s="90"/>
      <c r="T42" s="74" t="s">
        <v>3574</v>
      </c>
      <c r="U42" s="55">
        <v>2044</v>
      </c>
      <c r="V42" s="90"/>
      <c r="X42" s="90"/>
    </row>
    <row r="43" spans="1:24" ht="13.2" x14ac:dyDescent="0.25">
      <c r="A43" s="59" t="s">
        <v>3956</v>
      </c>
      <c r="B43" s="59" t="s">
        <v>5373</v>
      </c>
      <c r="C43" s="59" t="s">
        <v>5383</v>
      </c>
      <c r="D43" s="59" t="s">
        <v>121</v>
      </c>
      <c r="E43" s="59">
        <v>1128</v>
      </c>
      <c r="F43" s="59">
        <v>1074</v>
      </c>
      <c r="G43" s="59">
        <v>1102</v>
      </c>
      <c r="H43" s="59">
        <v>1129</v>
      </c>
      <c r="I43" s="59">
        <v>1157</v>
      </c>
      <c r="J43" s="59">
        <v>1185</v>
      </c>
      <c r="K43" s="59">
        <v>1212</v>
      </c>
      <c r="L43" s="59">
        <v>1240</v>
      </c>
      <c r="M43" s="59">
        <v>1268</v>
      </c>
      <c r="N43" s="59">
        <v>1296</v>
      </c>
      <c r="O43" s="59">
        <v>1324</v>
      </c>
      <c r="P43" s="59">
        <v>1352</v>
      </c>
      <c r="Q43" s="59">
        <v>1331</v>
      </c>
      <c r="R43" s="59">
        <v>1213962</v>
      </c>
      <c r="S43" s="90"/>
      <c r="T43" s="74" t="s">
        <v>3577</v>
      </c>
      <c r="U43" s="55">
        <v>7141</v>
      </c>
      <c r="V43" s="90"/>
      <c r="X43" s="90"/>
    </row>
    <row r="44" spans="1:24" ht="13.2" x14ac:dyDescent="0.25">
      <c r="A44" s="59" t="s">
        <v>3957</v>
      </c>
      <c r="B44" s="59" t="s">
        <v>5373</v>
      </c>
      <c r="C44" s="59" t="s">
        <v>5384</v>
      </c>
      <c r="D44" s="59" t="s">
        <v>121</v>
      </c>
      <c r="E44" s="59">
        <v>0</v>
      </c>
      <c r="F44" s="59">
        <v>0</v>
      </c>
      <c r="G44" s="59">
        <v>0</v>
      </c>
      <c r="H44" s="59">
        <v>0</v>
      </c>
      <c r="I44" s="59">
        <v>0</v>
      </c>
      <c r="J44" s="59">
        <v>0</v>
      </c>
      <c r="K44" s="59">
        <v>0</v>
      </c>
      <c r="L44" s="59">
        <v>0</v>
      </c>
      <c r="M44" s="59">
        <v>0</v>
      </c>
      <c r="N44" s="59">
        <v>0</v>
      </c>
      <c r="O44" s="59">
        <v>0</v>
      </c>
      <c r="P44" s="59">
        <v>0</v>
      </c>
      <c r="Q44" s="59">
        <v>0</v>
      </c>
      <c r="R44" s="59">
        <v>0</v>
      </c>
      <c r="S44" s="90"/>
      <c r="T44" s="74" t="s">
        <v>3585</v>
      </c>
      <c r="U44" s="55">
        <v>161</v>
      </c>
      <c r="V44" s="90"/>
      <c r="X44" s="90"/>
    </row>
    <row r="45" spans="1:24" ht="13.2" x14ac:dyDescent="0.25">
      <c r="A45" s="59" t="s">
        <v>3958</v>
      </c>
      <c r="B45" s="59" t="s">
        <v>5373</v>
      </c>
      <c r="C45" s="59" t="s">
        <v>5385</v>
      </c>
      <c r="D45" s="59" t="s">
        <v>121</v>
      </c>
      <c r="E45" s="59">
        <v>21875</v>
      </c>
      <c r="F45" s="59">
        <v>21720</v>
      </c>
      <c r="G45" s="59">
        <v>21803</v>
      </c>
      <c r="H45" s="59">
        <v>21886</v>
      </c>
      <c r="I45" s="59">
        <v>21968</v>
      </c>
      <c r="J45" s="59">
        <v>22051</v>
      </c>
      <c r="K45" s="59">
        <v>22134</v>
      </c>
      <c r="L45" s="59">
        <v>22236</v>
      </c>
      <c r="M45" s="59">
        <v>22322</v>
      </c>
      <c r="N45" s="59">
        <v>22408</v>
      </c>
      <c r="O45" s="59">
        <v>22494</v>
      </c>
      <c r="P45" s="59">
        <v>22580</v>
      </c>
      <c r="Q45" s="59">
        <v>22271</v>
      </c>
      <c r="R45" s="59">
        <v>22139570</v>
      </c>
      <c r="S45" s="90"/>
      <c r="T45" s="74" t="s">
        <v>3588</v>
      </c>
      <c r="U45" s="55">
        <v>0</v>
      </c>
      <c r="V45" s="90"/>
      <c r="X45" s="90"/>
    </row>
    <row r="46" spans="1:24" ht="13.2" x14ac:dyDescent="0.25">
      <c r="A46" s="59" t="s">
        <v>3959</v>
      </c>
      <c r="B46" s="59" t="s">
        <v>5373</v>
      </c>
      <c r="C46" s="59" t="s">
        <v>5386</v>
      </c>
      <c r="D46" s="59" t="s">
        <v>121</v>
      </c>
      <c r="E46" s="59">
        <v>55620</v>
      </c>
      <c r="F46" s="59">
        <v>56077</v>
      </c>
      <c r="G46" s="59">
        <v>55823</v>
      </c>
      <c r="H46" s="59">
        <v>56630</v>
      </c>
      <c r="I46" s="59">
        <v>56379</v>
      </c>
      <c r="J46" s="59">
        <v>54337</v>
      </c>
      <c r="K46" s="59">
        <v>54104</v>
      </c>
      <c r="L46" s="59">
        <v>53854</v>
      </c>
      <c r="M46" s="59">
        <v>53603</v>
      </c>
      <c r="N46" s="59">
        <v>53354</v>
      </c>
      <c r="O46" s="59">
        <v>53106</v>
      </c>
      <c r="P46" s="59">
        <v>52858</v>
      </c>
      <c r="Q46" s="59">
        <v>52604</v>
      </c>
      <c r="R46" s="59">
        <v>54519754</v>
      </c>
      <c r="S46" s="90"/>
      <c r="T46" s="74" t="s">
        <v>3590</v>
      </c>
      <c r="U46" s="55">
        <v>0</v>
      </c>
      <c r="V46" s="90"/>
      <c r="X46" s="90"/>
    </row>
    <row r="47" spans="1:24" ht="13.2" x14ac:dyDescent="0.25">
      <c r="A47" s="59" t="s">
        <v>3960</v>
      </c>
      <c r="B47" s="59" t="s">
        <v>5373</v>
      </c>
      <c r="C47" s="59" t="s">
        <v>5387</v>
      </c>
      <c r="D47" s="59" t="s">
        <v>121</v>
      </c>
      <c r="E47" s="59">
        <v>0</v>
      </c>
      <c r="F47" s="59">
        <v>0</v>
      </c>
      <c r="G47" s="59">
        <v>0</v>
      </c>
      <c r="H47" s="59">
        <v>0</v>
      </c>
      <c r="I47" s="59">
        <v>0</v>
      </c>
      <c r="J47" s="59">
        <v>0</v>
      </c>
      <c r="K47" s="59">
        <v>0</v>
      </c>
      <c r="L47" s="59">
        <v>0</v>
      </c>
      <c r="M47" s="59">
        <v>0</v>
      </c>
      <c r="N47" s="59">
        <v>0</v>
      </c>
      <c r="O47" s="59">
        <v>0</v>
      </c>
      <c r="P47" s="59">
        <v>0</v>
      </c>
      <c r="Q47" s="59">
        <v>0</v>
      </c>
      <c r="R47" s="59">
        <v>0</v>
      </c>
      <c r="S47" s="90"/>
      <c r="T47" s="74" t="s">
        <v>3592</v>
      </c>
      <c r="U47" s="55">
        <v>441035</v>
      </c>
      <c r="V47" s="90"/>
      <c r="X47" s="90"/>
    </row>
    <row r="48" spans="1:24" ht="13.2" x14ac:dyDescent="0.25">
      <c r="A48" s="59" t="s">
        <v>3961</v>
      </c>
      <c r="B48" s="59" t="s">
        <v>5373</v>
      </c>
      <c r="C48" s="59" t="s">
        <v>5388</v>
      </c>
      <c r="D48" s="59" t="s">
        <v>121</v>
      </c>
      <c r="E48" s="59">
        <v>19746</v>
      </c>
      <c r="F48" s="59">
        <v>19690</v>
      </c>
      <c r="G48" s="59">
        <v>19776</v>
      </c>
      <c r="H48" s="59">
        <v>19862</v>
      </c>
      <c r="I48" s="59">
        <v>19947</v>
      </c>
      <c r="J48" s="59">
        <v>20033</v>
      </c>
      <c r="K48" s="59">
        <v>20119</v>
      </c>
      <c r="L48" s="59">
        <v>20205</v>
      </c>
      <c r="M48" s="59">
        <v>20291</v>
      </c>
      <c r="N48" s="59">
        <v>20377</v>
      </c>
      <c r="O48" s="59">
        <v>20463</v>
      </c>
      <c r="P48" s="59">
        <v>20548</v>
      </c>
      <c r="Q48" s="59">
        <v>20428</v>
      </c>
      <c r="R48" s="59">
        <v>20116431</v>
      </c>
      <c r="S48" s="90"/>
      <c r="T48" s="74" t="s">
        <v>3595</v>
      </c>
      <c r="U48" s="55">
        <v>0</v>
      </c>
      <c r="V48" s="90"/>
      <c r="X48" s="90"/>
    </row>
    <row r="49" spans="1:24" ht="13.2" x14ac:dyDescent="0.25">
      <c r="A49" s="59" t="s">
        <v>3962</v>
      </c>
      <c r="B49" s="59" t="s">
        <v>5373</v>
      </c>
      <c r="C49" s="59" t="s">
        <v>5389</v>
      </c>
      <c r="D49" s="59" t="s">
        <v>121</v>
      </c>
      <c r="E49" s="59">
        <v>0</v>
      </c>
      <c r="F49" s="59">
        <v>0</v>
      </c>
      <c r="G49" s="59">
        <v>0</v>
      </c>
      <c r="H49" s="59">
        <v>0</v>
      </c>
      <c r="I49" s="59">
        <v>0</v>
      </c>
      <c r="J49" s="59">
        <v>0</v>
      </c>
      <c r="K49" s="59">
        <v>0</v>
      </c>
      <c r="L49" s="59">
        <v>0</v>
      </c>
      <c r="M49" s="59">
        <v>0</v>
      </c>
      <c r="N49" s="59">
        <v>0</v>
      </c>
      <c r="O49" s="59">
        <v>0</v>
      </c>
      <c r="P49" s="59">
        <v>0</v>
      </c>
      <c r="Q49" s="59">
        <v>0</v>
      </c>
      <c r="R49" s="59">
        <v>0</v>
      </c>
      <c r="S49" s="90"/>
      <c r="T49" s="74" t="s">
        <v>3597</v>
      </c>
      <c r="U49" s="55">
        <v>210058</v>
      </c>
      <c r="V49" s="90"/>
      <c r="X49" s="90"/>
    </row>
    <row r="50" spans="1:24" ht="13.2" x14ac:dyDescent="0.25">
      <c r="A50" s="59" t="s">
        <v>3963</v>
      </c>
      <c r="B50" s="59" t="s">
        <v>5373</v>
      </c>
      <c r="C50" s="59" t="s">
        <v>5390</v>
      </c>
      <c r="D50" s="59" t="s">
        <v>121</v>
      </c>
      <c r="E50" s="59">
        <v>0</v>
      </c>
      <c r="F50" s="59">
        <v>0</v>
      </c>
      <c r="G50" s="59">
        <v>0</v>
      </c>
      <c r="H50" s="59">
        <v>0</v>
      </c>
      <c r="I50" s="59">
        <v>0</v>
      </c>
      <c r="J50" s="59">
        <v>0</v>
      </c>
      <c r="K50" s="59">
        <v>0</v>
      </c>
      <c r="L50" s="59">
        <v>0</v>
      </c>
      <c r="M50" s="59">
        <v>0</v>
      </c>
      <c r="N50" s="59">
        <v>0</v>
      </c>
      <c r="O50" s="59">
        <v>0</v>
      </c>
      <c r="P50" s="59">
        <v>0</v>
      </c>
      <c r="Q50" s="59">
        <v>0</v>
      </c>
      <c r="R50" s="59">
        <v>0</v>
      </c>
      <c r="S50" s="90"/>
      <c r="T50" s="74" t="s">
        <v>3602</v>
      </c>
      <c r="U50" s="55">
        <v>12962</v>
      </c>
      <c r="V50" s="90"/>
      <c r="X50" s="90"/>
    </row>
    <row r="51" spans="1:24" ht="13.2" x14ac:dyDescent="0.25">
      <c r="A51" s="59" t="s">
        <v>3964</v>
      </c>
      <c r="B51" s="59" t="s">
        <v>5373</v>
      </c>
      <c r="C51" s="59" t="s">
        <v>5391</v>
      </c>
      <c r="D51" s="59" t="s">
        <v>121</v>
      </c>
      <c r="E51" s="59">
        <v>0</v>
      </c>
      <c r="F51" s="59">
        <v>0</v>
      </c>
      <c r="G51" s="59">
        <v>0</v>
      </c>
      <c r="H51" s="59">
        <v>0</v>
      </c>
      <c r="I51" s="59">
        <v>0</v>
      </c>
      <c r="J51" s="59">
        <v>0</v>
      </c>
      <c r="K51" s="59">
        <v>0</v>
      </c>
      <c r="L51" s="59">
        <v>0</v>
      </c>
      <c r="M51" s="59">
        <v>0</v>
      </c>
      <c r="N51" s="59">
        <v>0</v>
      </c>
      <c r="O51" s="59">
        <v>0</v>
      </c>
      <c r="P51" s="59">
        <v>0</v>
      </c>
      <c r="Q51" s="59">
        <v>0</v>
      </c>
      <c r="R51" s="59">
        <v>0</v>
      </c>
      <c r="S51" s="90"/>
      <c r="T51" s="74" t="s">
        <v>3605</v>
      </c>
      <c r="U51" s="55">
        <v>60175</v>
      </c>
      <c r="V51" s="90"/>
      <c r="X51" s="90"/>
    </row>
    <row r="52" spans="1:24" ht="13.2" x14ac:dyDescent="0.25">
      <c r="A52" s="59" t="s">
        <v>3965</v>
      </c>
      <c r="B52" s="59" t="s">
        <v>5373</v>
      </c>
      <c r="C52" s="59" t="s">
        <v>5392</v>
      </c>
      <c r="D52" s="59" t="s">
        <v>121</v>
      </c>
      <c r="E52" s="59">
        <v>0</v>
      </c>
      <c r="F52" s="59">
        <v>0</v>
      </c>
      <c r="G52" s="59">
        <v>0</v>
      </c>
      <c r="H52" s="59">
        <v>0</v>
      </c>
      <c r="I52" s="59">
        <v>0</v>
      </c>
      <c r="J52" s="59">
        <v>0</v>
      </c>
      <c r="K52" s="59">
        <v>0</v>
      </c>
      <c r="L52" s="59">
        <v>0</v>
      </c>
      <c r="M52" s="59">
        <v>0</v>
      </c>
      <c r="N52" s="59">
        <v>0</v>
      </c>
      <c r="O52" s="59">
        <v>0</v>
      </c>
      <c r="P52" s="59">
        <v>0</v>
      </c>
      <c r="Q52" s="59">
        <v>0</v>
      </c>
      <c r="R52" s="59">
        <v>0</v>
      </c>
      <c r="S52" s="90"/>
      <c r="T52" s="74" t="s">
        <v>3609</v>
      </c>
      <c r="U52" s="55">
        <v>0</v>
      </c>
      <c r="V52" s="90"/>
      <c r="X52" s="90"/>
    </row>
    <row r="53" spans="1:24" ht="13.2" x14ac:dyDescent="0.25">
      <c r="A53" s="59" t="s">
        <v>3966</v>
      </c>
      <c r="B53" s="59" t="s">
        <v>5373</v>
      </c>
      <c r="C53" s="59" t="s">
        <v>5393</v>
      </c>
      <c r="D53" s="59" t="s">
        <v>121</v>
      </c>
      <c r="E53" s="59">
        <v>0</v>
      </c>
      <c r="F53" s="59">
        <v>0</v>
      </c>
      <c r="G53" s="59">
        <v>0</v>
      </c>
      <c r="H53" s="59">
        <v>0</v>
      </c>
      <c r="I53" s="59">
        <v>0</v>
      </c>
      <c r="J53" s="59">
        <v>0</v>
      </c>
      <c r="K53" s="59">
        <v>0</v>
      </c>
      <c r="L53" s="59">
        <v>0</v>
      </c>
      <c r="M53" s="59">
        <v>0</v>
      </c>
      <c r="N53" s="59">
        <v>0</v>
      </c>
      <c r="O53" s="59">
        <v>0</v>
      </c>
      <c r="P53" s="59">
        <v>0</v>
      </c>
      <c r="Q53" s="59">
        <v>0</v>
      </c>
      <c r="R53" s="59">
        <v>0</v>
      </c>
      <c r="S53" s="90"/>
      <c r="T53" s="74" t="s">
        <v>3611</v>
      </c>
      <c r="U53" s="55">
        <v>25657</v>
      </c>
      <c r="V53" s="90"/>
      <c r="X53" s="90"/>
    </row>
    <row r="54" spans="1:24" ht="13.2" x14ac:dyDescent="0.25">
      <c r="A54" s="59" t="s">
        <v>3967</v>
      </c>
      <c r="B54" s="59" t="s">
        <v>5373</v>
      </c>
      <c r="C54" s="59" t="s">
        <v>5394</v>
      </c>
      <c r="D54" s="59" t="s">
        <v>121</v>
      </c>
      <c r="E54" s="59">
        <v>378</v>
      </c>
      <c r="F54" s="59">
        <v>380</v>
      </c>
      <c r="G54" s="59">
        <v>381</v>
      </c>
      <c r="H54" s="59">
        <v>382</v>
      </c>
      <c r="I54" s="59">
        <v>383</v>
      </c>
      <c r="J54" s="59">
        <v>384</v>
      </c>
      <c r="K54" s="59">
        <v>385</v>
      </c>
      <c r="L54" s="59">
        <v>387</v>
      </c>
      <c r="M54" s="59">
        <v>388</v>
      </c>
      <c r="N54" s="59">
        <v>389</v>
      </c>
      <c r="O54" s="59">
        <v>390</v>
      </c>
      <c r="P54" s="59">
        <v>391</v>
      </c>
      <c r="Q54" s="59">
        <v>393</v>
      </c>
      <c r="R54" s="59">
        <v>385474</v>
      </c>
      <c r="S54" s="90"/>
      <c r="T54" s="74" t="s">
        <v>3614</v>
      </c>
      <c r="U54" s="55">
        <v>15780</v>
      </c>
      <c r="V54" s="90"/>
      <c r="X54" s="90"/>
    </row>
    <row r="55" spans="1:24" ht="13.2" x14ac:dyDescent="0.25">
      <c r="A55" s="59" t="s">
        <v>3968</v>
      </c>
      <c r="B55" s="59" t="s">
        <v>5373</v>
      </c>
      <c r="C55" s="59" t="s">
        <v>5395</v>
      </c>
      <c r="D55" s="59" t="s">
        <v>121</v>
      </c>
      <c r="E55" s="59">
        <v>0</v>
      </c>
      <c r="F55" s="59">
        <v>0</v>
      </c>
      <c r="G55" s="59">
        <v>0</v>
      </c>
      <c r="H55" s="59">
        <v>0</v>
      </c>
      <c r="I55" s="59">
        <v>0</v>
      </c>
      <c r="J55" s="59">
        <v>0</v>
      </c>
      <c r="K55" s="59">
        <v>0</v>
      </c>
      <c r="L55" s="59">
        <v>0</v>
      </c>
      <c r="M55" s="59">
        <v>0</v>
      </c>
      <c r="N55" s="59">
        <v>0</v>
      </c>
      <c r="O55" s="59">
        <v>0</v>
      </c>
      <c r="P55" s="59">
        <v>0</v>
      </c>
      <c r="Q55" s="59">
        <v>0</v>
      </c>
      <c r="R55" s="59">
        <v>0</v>
      </c>
      <c r="S55" s="90"/>
      <c r="T55" s="74" t="s">
        <v>3617</v>
      </c>
      <c r="U55" s="55">
        <v>0</v>
      </c>
      <c r="V55" s="90"/>
      <c r="X55" s="90"/>
    </row>
    <row r="56" spans="1:24" ht="13.2" x14ac:dyDescent="0.25">
      <c r="A56" s="59" t="s">
        <v>3969</v>
      </c>
      <c r="B56" s="59" t="s">
        <v>5373</v>
      </c>
      <c r="C56" s="59" t="s">
        <v>5396</v>
      </c>
      <c r="D56" s="59" t="s">
        <v>121</v>
      </c>
      <c r="E56" s="59">
        <v>25</v>
      </c>
      <c r="F56" s="59">
        <v>26</v>
      </c>
      <c r="G56" s="59">
        <v>27</v>
      </c>
      <c r="H56" s="59">
        <v>29</v>
      </c>
      <c r="I56" s="59">
        <v>30</v>
      </c>
      <c r="J56" s="59">
        <v>32</v>
      </c>
      <c r="K56" s="59">
        <v>33</v>
      </c>
      <c r="L56" s="59">
        <v>34</v>
      </c>
      <c r="M56" s="59">
        <v>36</v>
      </c>
      <c r="N56" s="59">
        <v>37</v>
      </c>
      <c r="O56" s="59">
        <v>39</v>
      </c>
      <c r="P56" s="59">
        <v>40</v>
      </c>
      <c r="Q56" s="59">
        <v>41</v>
      </c>
      <c r="R56" s="59">
        <v>33028</v>
      </c>
      <c r="S56" s="90"/>
      <c r="T56" s="74" t="s">
        <v>3619</v>
      </c>
      <c r="U56" s="55">
        <v>7631</v>
      </c>
      <c r="V56" s="90"/>
      <c r="X56" s="90"/>
    </row>
    <row r="57" spans="1:24" ht="13.2" x14ac:dyDescent="0.25">
      <c r="A57" s="59" t="s">
        <v>3970</v>
      </c>
      <c r="B57" s="59" t="s">
        <v>5373</v>
      </c>
      <c r="C57" s="59" t="s">
        <v>5397</v>
      </c>
      <c r="D57" s="59" t="s">
        <v>121</v>
      </c>
      <c r="E57" s="59">
        <v>0</v>
      </c>
      <c r="F57" s="59">
        <v>0</v>
      </c>
      <c r="G57" s="59">
        <v>0</v>
      </c>
      <c r="H57" s="59">
        <v>0</v>
      </c>
      <c r="I57" s="59">
        <v>0</v>
      </c>
      <c r="J57" s="59">
        <v>0</v>
      </c>
      <c r="K57" s="59">
        <v>0</v>
      </c>
      <c r="L57" s="59">
        <v>0</v>
      </c>
      <c r="M57" s="59">
        <v>0</v>
      </c>
      <c r="N57" s="59">
        <v>0</v>
      </c>
      <c r="O57" s="59">
        <v>0</v>
      </c>
      <c r="P57" s="59">
        <v>0</v>
      </c>
      <c r="Q57" s="59">
        <v>0</v>
      </c>
      <c r="R57" s="59">
        <v>0</v>
      </c>
      <c r="S57" s="90"/>
      <c r="T57" s="74" t="s">
        <v>3622</v>
      </c>
      <c r="U57" s="55">
        <v>535231</v>
      </c>
      <c r="V57" s="90"/>
      <c r="X57" s="90"/>
    </row>
    <row r="58" spans="1:24" ht="13.2" x14ac:dyDescent="0.25">
      <c r="A58" s="59" t="s">
        <v>3971</v>
      </c>
      <c r="B58" s="59" t="s">
        <v>5373</v>
      </c>
      <c r="C58" s="59" t="s">
        <v>5398</v>
      </c>
      <c r="D58" s="59" t="s">
        <v>121</v>
      </c>
      <c r="E58" s="59">
        <v>38</v>
      </c>
      <c r="F58" s="59">
        <v>38</v>
      </c>
      <c r="G58" s="59">
        <v>39</v>
      </c>
      <c r="H58" s="59">
        <v>39</v>
      </c>
      <c r="I58" s="59">
        <v>40</v>
      </c>
      <c r="J58" s="59">
        <v>40</v>
      </c>
      <c r="K58" s="59">
        <v>41</v>
      </c>
      <c r="L58" s="59">
        <v>41</v>
      </c>
      <c r="M58" s="59">
        <v>42</v>
      </c>
      <c r="N58" s="59">
        <v>42</v>
      </c>
      <c r="O58" s="59">
        <v>43</v>
      </c>
      <c r="P58" s="59">
        <v>43</v>
      </c>
      <c r="Q58" s="59">
        <v>44</v>
      </c>
      <c r="R58" s="59">
        <v>40650</v>
      </c>
      <c r="S58" s="90"/>
      <c r="T58" s="74" t="s">
        <v>3625</v>
      </c>
      <c r="U58" s="55">
        <v>30847</v>
      </c>
      <c r="V58" s="90"/>
      <c r="X58" s="90"/>
    </row>
    <row r="59" spans="1:24" ht="13.2" x14ac:dyDescent="0.25">
      <c r="A59" s="59" t="s">
        <v>3972</v>
      </c>
      <c r="B59" s="59" t="s">
        <v>5373</v>
      </c>
      <c r="C59" s="59" t="s">
        <v>5399</v>
      </c>
      <c r="D59" s="59" t="s">
        <v>121</v>
      </c>
      <c r="E59" s="59">
        <v>0</v>
      </c>
      <c r="F59" s="59">
        <v>0</v>
      </c>
      <c r="G59" s="59">
        <v>0</v>
      </c>
      <c r="H59" s="59">
        <v>0</v>
      </c>
      <c r="I59" s="59">
        <v>0</v>
      </c>
      <c r="J59" s="59">
        <v>0</v>
      </c>
      <c r="K59" s="59">
        <v>0</v>
      </c>
      <c r="L59" s="59">
        <v>0</v>
      </c>
      <c r="M59" s="59">
        <v>0</v>
      </c>
      <c r="N59" s="59">
        <v>0</v>
      </c>
      <c r="O59" s="59">
        <v>0</v>
      </c>
      <c r="P59" s="59">
        <v>0</v>
      </c>
      <c r="Q59" s="59">
        <v>0</v>
      </c>
      <c r="R59" s="59">
        <v>0</v>
      </c>
      <c r="S59" s="90"/>
      <c r="T59" s="74" t="s">
        <v>3628</v>
      </c>
      <c r="U59" s="55">
        <v>0</v>
      </c>
      <c r="V59" s="90"/>
      <c r="X59" s="90"/>
    </row>
    <row r="60" spans="1:24" ht="13.2" x14ac:dyDescent="0.25">
      <c r="A60" s="59" t="s">
        <v>3973</v>
      </c>
      <c r="B60" s="59" t="s">
        <v>5373</v>
      </c>
      <c r="C60" s="59" t="s">
        <v>5400</v>
      </c>
      <c r="D60" s="59" t="s">
        <v>121</v>
      </c>
      <c r="E60" s="59">
        <v>1479</v>
      </c>
      <c r="F60" s="59">
        <v>1481</v>
      </c>
      <c r="G60" s="59">
        <v>1483</v>
      </c>
      <c r="H60" s="59">
        <v>1485</v>
      </c>
      <c r="I60" s="59">
        <v>1487</v>
      </c>
      <c r="J60" s="59">
        <v>1489</v>
      </c>
      <c r="K60" s="59">
        <v>1491</v>
      </c>
      <c r="L60" s="59">
        <v>1493</v>
      </c>
      <c r="M60" s="59">
        <v>1495</v>
      </c>
      <c r="N60" s="59">
        <v>1497</v>
      </c>
      <c r="O60" s="59">
        <v>1499</v>
      </c>
      <c r="P60" s="59">
        <v>1501</v>
      </c>
      <c r="Q60" s="59">
        <v>1503</v>
      </c>
      <c r="R60" s="59">
        <v>1491082</v>
      </c>
      <c r="S60" s="90"/>
      <c r="T60" s="74" t="s">
        <v>3630</v>
      </c>
      <c r="U60" s="55">
        <v>0</v>
      </c>
      <c r="V60" s="90"/>
      <c r="X60" s="90"/>
    </row>
    <row r="61" spans="1:24" ht="13.2" x14ac:dyDescent="0.25">
      <c r="A61" s="59" t="s">
        <v>3974</v>
      </c>
      <c r="B61" s="59" t="s">
        <v>5373</v>
      </c>
      <c r="C61" s="59" t="s">
        <v>5401</v>
      </c>
      <c r="D61" s="59" t="s">
        <v>121</v>
      </c>
      <c r="E61" s="59">
        <v>0</v>
      </c>
      <c r="F61" s="59">
        <v>0</v>
      </c>
      <c r="G61" s="59">
        <v>0</v>
      </c>
      <c r="H61" s="59">
        <v>0</v>
      </c>
      <c r="I61" s="59">
        <v>0</v>
      </c>
      <c r="J61" s="59">
        <v>0</v>
      </c>
      <c r="K61" s="59">
        <v>0</v>
      </c>
      <c r="L61" s="59">
        <v>0</v>
      </c>
      <c r="M61" s="59">
        <v>0</v>
      </c>
      <c r="N61" s="59">
        <v>0</v>
      </c>
      <c r="O61" s="59">
        <v>0</v>
      </c>
      <c r="P61" s="59">
        <v>0</v>
      </c>
      <c r="Q61" s="59">
        <v>0</v>
      </c>
      <c r="R61" s="59">
        <v>0</v>
      </c>
      <c r="S61" s="90"/>
      <c r="T61" s="74" t="s">
        <v>3632</v>
      </c>
      <c r="U61" s="55">
        <v>22588</v>
      </c>
      <c r="V61" s="90"/>
      <c r="X61" s="90"/>
    </row>
    <row r="62" spans="1:24" ht="13.2" x14ac:dyDescent="0.25">
      <c r="A62" s="59" t="s">
        <v>3975</v>
      </c>
      <c r="B62" s="59" t="s">
        <v>5402</v>
      </c>
      <c r="C62" s="59" t="s">
        <v>5403</v>
      </c>
      <c r="D62" s="59" t="s">
        <v>121</v>
      </c>
      <c r="E62" s="59">
        <v>0</v>
      </c>
      <c r="F62" s="59">
        <v>0</v>
      </c>
      <c r="G62" s="59">
        <v>0</v>
      </c>
      <c r="H62" s="59">
        <v>0</v>
      </c>
      <c r="I62" s="59">
        <v>0</v>
      </c>
      <c r="J62" s="59">
        <v>0</v>
      </c>
      <c r="K62" s="59">
        <v>0</v>
      </c>
      <c r="L62" s="59">
        <v>0</v>
      </c>
      <c r="M62" s="59">
        <v>0</v>
      </c>
      <c r="N62" s="59">
        <v>0</v>
      </c>
      <c r="O62" s="59">
        <v>0</v>
      </c>
      <c r="P62" s="59">
        <v>0</v>
      </c>
      <c r="Q62" s="59">
        <v>0</v>
      </c>
      <c r="R62" s="59">
        <v>0</v>
      </c>
      <c r="S62" s="90"/>
      <c r="T62" s="74" t="s">
        <v>3635</v>
      </c>
      <c r="U62" s="55">
        <v>0</v>
      </c>
      <c r="V62" s="90"/>
      <c r="X62" s="90"/>
    </row>
    <row r="63" spans="1:24" ht="13.2" x14ac:dyDescent="0.25">
      <c r="A63" s="59" t="s">
        <v>3976</v>
      </c>
      <c r="B63" s="59" t="s">
        <v>5402</v>
      </c>
      <c r="C63" s="59" t="s">
        <v>5404</v>
      </c>
      <c r="D63" s="59" t="s">
        <v>121</v>
      </c>
      <c r="E63" s="59">
        <v>44045</v>
      </c>
      <c r="F63" s="59">
        <v>43636</v>
      </c>
      <c r="G63" s="59">
        <v>44102</v>
      </c>
      <c r="H63" s="59">
        <v>44568</v>
      </c>
      <c r="I63" s="59">
        <v>45034</v>
      </c>
      <c r="J63" s="59">
        <v>45500</v>
      </c>
      <c r="K63" s="59">
        <v>45967</v>
      </c>
      <c r="L63" s="59">
        <v>46434</v>
      </c>
      <c r="M63" s="59">
        <v>46900</v>
      </c>
      <c r="N63" s="59">
        <v>47367</v>
      </c>
      <c r="O63" s="59">
        <v>47834</v>
      </c>
      <c r="P63" s="59">
        <v>48301</v>
      </c>
      <c r="Q63" s="59">
        <v>48493</v>
      </c>
      <c r="R63" s="59">
        <v>45992641</v>
      </c>
      <c r="S63" s="90"/>
      <c r="T63" s="74" t="s">
        <v>3638</v>
      </c>
      <c r="U63" s="55">
        <v>128</v>
      </c>
      <c r="V63" s="90"/>
      <c r="X63" s="90"/>
    </row>
    <row r="64" spans="1:24" ht="13.2" x14ac:dyDescent="0.25">
      <c r="A64" s="59" t="s">
        <v>3977</v>
      </c>
      <c r="B64" s="59" t="s">
        <v>5402</v>
      </c>
      <c r="C64" s="59" t="s">
        <v>5405</v>
      </c>
      <c r="D64" s="59" t="s">
        <v>121</v>
      </c>
      <c r="E64" s="59">
        <v>5256</v>
      </c>
      <c r="F64" s="59">
        <v>5268</v>
      </c>
      <c r="G64" s="59">
        <v>5281</v>
      </c>
      <c r="H64" s="59">
        <v>5294</v>
      </c>
      <c r="I64" s="59">
        <v>5306</v>
      </c>
      <c r="J64" s="59">
        <v>5319</v>
      </c>
      <c r="K64" s="59">
        <v>5331</v>
      </c>
      <c r="L64" s="59">
        <v>5344</v>
      </c>
      <c r="M64" s="59">
        <v>5357</v>
      </c>
      <c r="N64" s="59">
        <v>5369</v>
      </c>
      <c r="O64" s="59">
        <v>5382</v>
      </c>
      <c r="P64" s="59">
        <v>5395</v>
      </c>
      <c r="Q64" s="59">
        <v>5407</v>
      </c>
      <c r="R64" s="59">
        <v>5331439</v>
      </c>
      <c r="S64" s="90"/>
      <c r="T64" s="74" t="s">
        <v>3641</v>
      </c>
      <c r="U64" s="55">
        <v>943</v>
      </c>
      <c r="V64" s="90"/>
      <c r="X64" s="90"/>
    </row>
    <row r="65" spans="1:24" ht="13.2" x14ac:dyDescent="0.25">
      <c r="A65" s="59" t="s">
        <v>3978</v>
      </c>
      <c r="B65" s="59" t="s">
        <v>5402</v>
      </c>
      <c r="C65" s="59" t="s">
        <v>5406</v>
      </c>
      <c r="D65" s="59" t="s">
        <v>121</v>
      </c>
      <c r="E65" s="59">
        <v>0</v>
      </c>
      <c r="F65" s="59">
        <v>0</v>
      </c>
      <c r="G65" s="59">
        <v>0</v>
      </c>
      <c r="H65" s="59">
        <v>0</v>
      </c>
      <c r="I65" s="59">
        <v>0</v>
      </c>
      <c r="J65" s="59">
        <v>0</v>
      </c>
      <c r="K65" s="59">
        <v>0</v>
      </c>
      <c r="L65" s="59">
        <v>0</v>
      </c>
      <c r="M65" s="59">
        <v>0</v>
      </c>
      <c r="N65" s="59">
        <v>0</v>
      </c>
      <c r="O65" s="59">
        <v>0</v>
      </c>
      <c r="P65" s="59">
        <v>0</v>
      </c>
      <c r="Q65" s="59">
        <v>0</v>
      </c>
      <c r="R65" s="59">
        <v>0</v>
      </c>
      <c r="S65" s="90"/>
      <c r="T65" s="74" t="s">
        <v>3644</v>
      </c>
      <c r="U65" s="55">
        <v>53456</v>
      </c>
      <c r="V65" s="90"/>
      <c r="X65" s="90"/>
    </row>
    <row r="66" spans="1:24" ht="13.2" x14ac:dyDescent="0.25">
      <c r="A66" s="59" t="s">
        <v>3979</v>
      </c>
      <c r="B66" s="59" t="s">
        <v>5402</v>
      </c>
      <c r="C66" s="59" t="s">
        <v>5407</v>
      </c>
      <c r="D66" s="59" t="s">
        <v>121</v>
      </c>
      <c r="E66" s="59">
        <v>39009</v>
      </c>
      <c r="F66" s="59">
        <v>39039</v>
      </c>
      <c r="G66" s="59">
        <v>39536</v>
      </c>
      <c r="H66" s="59">
        <v>40033</v>
      </c>
      <c r="I66" s="59">
        <v>40531</v>
      </c>
      <c r="J66" s="59">
        <v>41030</v>
      </c>
      <c r="K66" s="59">
        <v>41532</v>
      </c>
      <c r="L66" s="59">
        <v>42038</v>
      </c>
      <c r="M66" s="59">
        <v>42547</v>
      </c>
      <c r="N66" s="59">
        <v>43056</v>
      </c>
      <c r="O66" s="59">
        <v>43564</v>
      </c>
      <c r="P66" s="59">
        <v>44073</v>
      </c>
      <c r="Q66" s="59">
        <v>42905</v>
      </c>
      <c r="R66" s="59">
        <v>41494693</v>
      </c>
      <c r="S66" s="90"/>
      <c r="T66" s="74" t="s">
        <v>3647</v>
      </c>
      <c r="U66" s="55">
        <v>0</v>
      </c>
      <c r="V66" s="90"/>
      <c r="X66" s="90"/>
    </row>
    <row r="67" spans="1:24" ht="13.2" x14ac:dyDescent="0.25">
      <c r="A67" s="59" t="s">
        <v>3980</v>
      </c>
      <c r="B67" s="59" t="s">
        <v>5402</v>
      </c>
      <c r="C67" s="59" t="s">
        <v>5408</v>
      </c>
      <c r="D67" s="59" t="s">
        <v>121</v>
      </c>
      <c r="E67" s="59">
        <v>0</v>
      </c>
      <c r="F67" s="59">
        <v>0</v>
      </c>
      <c r="G67" s="59">
        <v>0</v>
      </c>
      <c r="H67" s="59">
        <v>0</v>
      </c>
      <c r="I67" s="59">
        <v>0</v>
      </c>
      <c r="J67" s="59">
        <v>0</v>
      </c>
      <c r="K67" s="59">
        <v>0</v>
      </c>
      <c r="L67" s="59">
        <v>0</v>
      </c>
      <c r="M67" s="59">
        <v>0</v>
      </c>
      <c r="N67" s="59">
        <v>0</v>
      </c>
      <c r="O67" s="59">
        <v>0</v>
      </c>
      <c r="P67" s="59">
        <v>0</v>
      </c>
      <c r="Q67" s="59">
        <v>0</v>
      </c>
      <c r="R67" s="59">
        <v>0</v>
      </c>
      <c r="S67" s="90"/>
      <c r="T67" s="74" t="s">
        <v>3649</v>
      </c>
      <c r="U67" s="55">
        <v>2</v>
      </c>
      <c r="V67" s="90"/>
      <c r="X67" s="90"/>
    </row>
    <row r="68" spans="1:24" ht="13.2" x14ac:dyDescent="0.25">
      <c r="A68" s="59" t="s">
        <v>3981</v>
      </c>
      <c r="B68" s="59" t="s">
        <v>5402</v>
      </c>
      <c r="C68" s="59" t="s">
        <v>5409</v>
      </c>
      <c r="D68" s="59" t="s">
        <v>121</v>
      </c>
      <c r="E68" s="59">
        <v>90897</v>
      </c>
      <c r="F68" s="59">
        <v>88985</v>
      </c>
      <c r="G68" s="59">
        <v>89498</v>
      </c>
      <c r="H68" s="59">
        <v>90012</v>
      </c>
      <c r="I68" s="59">
        <v>90526</v>
      </c>
      <c r="J68" s="59">
        <v>91040</v>
      </c>
      <c r="K68" s="59">
        <v>91555</v>
      </c>
      <c r="L68" s="59">
        <v>92060</v>
      </c>
      <c r="M68" s="59">
        <v>92574</v>
      </c>
      <c r="N68" s="59">
        <v>93088</v>
      </c>
      <c r="O68" s="59">
        <v>93603</v>
      </c>
      <c r="P68" s="59">
        <v>94118</v>
      </c>
      <c r="Q68" s="59">
        <v>94286</v>
      </c>
      <c r="R68" s="59">
        <v>91637705</v>
      </c>
      <c r="S68" s="90"/>
      <c r="T68" s="74" t="s">
        <v>3652</v>
      </c>
      <c r="U68" s="55">
        <v>0</v>
      </c>
      <c r="V68" s="90"/>
      <c r="X68" s="90"/>
    </row>
    <row r="69" spans="1:24" ht="13.2" x14ac:dyDescent="0.25">
      <c r="A69" s="59" t="s">
        <v>3982</v>
      </c>
      <c r="B69" s="59" t="s">
        <v>5402</v>
      </c>
      <c r="C69" s="59" t="s">
        <v>5410</v>
      </c>
      <c r="D69" s="59" t="s">
        <v>121</v>
      </c>
      <c r="E69" s="59">
        <v>8175</v>
      </c>
      <c r="F69" s="59">
        <v>8227</v>
      </c>
      <c r="G69" s="59">
        <v>8278</v>
      </c>
      <c r="H69" s="59">
        <v>8330</v>
      </c>
      <c r="I69" s="59">
        <v>8382</v>
      </c>
      <c r="J69" s="59">
        <v>8433</v>
      </c>
      <c r="K69" s="59">
        <v>8485</v>
      </c>
      <c r="L69" s="59">
        <v>8536</v>
      </c>
      <c r="M69" s="59">
        <v>8588</v>
      </c>
      <c r="N69" s="59">
        <v>8640</v>
      </c>
      <c r="O69" s="59">
        <v>8691</v>
      </c>
      <c r="P69" s="59">
        <v>8743</v>
      </c>
      <c r="Q69" s="59">
        <v>8794</v>
      </c>
      <c r="R69" s="59">
        <v>8484821</v>
      </c>
      <c r="S69" s="90"/>
      <c r="T69" s="74" t="s">
        <v>3654</v>
      </c>
      <c r="U69" s="55">
        <v>7985</v>
      </c>
      <c r="V69" s="90"/>
      <c r="X69" s="90"/>
    </row>
    <row r="70" spans="1:24" ht="13.2" x14ac:dyDescent="0.25">
      <c r="A70" s="59" t="s">
        <v>3983</v>
      </c>
      <c r="B70" s="59" t="s">
        <v>5402</v>
      </c>
      <c r="C70" s="59" t="s">
        <v>5411</v>
      </c>
      <c r="D70" s="59" t="s">
        <v>121</v>
      </c>
      <c r="E70" s="59">
        <v>0</v>
      </c>
      <c r="F70" s="59">
        <v>0</v>
      </c>
      <c r="G70" s="59">
        <v>0</v>
      </c>
      <c r="H70" s="59">
        <v>0</v>
      </c>
      <c r="I70" s="59">
        <v>0</v>
      </c>
      <c r="J70" s="59">
        <v>0</v>
      </c>
      <c r="K70" s="59">
        <v>0</v>
      </c>
      <c r="L70" s="59">
        <v>0</v>
      </c>
      <c r="M70" s="59">
        <v>0</v>
      </c>
      <c r="N70" s="59">
        <v>0</v>
      </c>
      <c r="O70" s="59">
        <v>0</v>
      </c>
      <c r="P70" s="59">
        <v>0</v>
      </c>
      <c r="Q70" s="59">
        <v>0</v>
      </c>
      <c r="R70" s="59">
        <v>0</v>
      </c>
      <c r="S70" s="90"/>
      <c r="T70" s="74" t="s">
        <v>3657</v>
      </c>
      <c r="U70" s="55">
        <v>29551</v>
      </c>
      <c r="V70" s="90"/>
      <c r="X70" s="90"/>
    </row>
    <row r="71" spans="1:24" ht="13.2" x14ac:dyDescent="0.25">
      <c r="A71" s="59" t="s">
        <v>3984</v>
      </c>
      <c r="B71" s="59" t="s">
        <v>5402</v>
      </c>
      <c r="C71" s="59" t="s">
        <v>5412</v>
      </c>
      <c r="D71" s="59" t="s">
        <v>121</v>
      </c>
      <c r="E71" s="59">
        <v>76044</v>
      </c>
      <c r="F71" s="59">
        <v>76136</v>
      </c>
      <c r="G71" s="59">
        <v>76643</v>
      </c>
      <c r="H71" s="59">
        <v>77150</v>
      </c>
      <c r="I71" s="59">
        <v>77658</v>
      </c>
      <c r="J71" s="59">
        <v>78165</v>
      </c>
      <c r="K71" s="59">
        <v>78673</v>
      </c>
      <c r="L71" s="59">
        <v>79172</v>
      </c>
      <c r="M71" s="59">
        <v>79679</v>
      </c>
      <c r="N71" s="59">
        <v>80187</v>
      </c>
      <c r="O71" s="59">
        <v>80695</v>
      </c>
      <c r="P71" s="59">
        <v>81203</v>
      </c>
      <c r="Q71" s="59">
        <v>81386</v>
      </c>
      <c r="R71" s="59">
        <v>78672974</v>
      </c>
      <c r="S71" s="90"/>
      <c r="T71" s="74" t="s">
        <v>3660</v>
      </c>
      <c r="U71" s="55">
        <v>3378</v>
      </c>
      <c r="V71" s="90"/>
      <c r="X71" s="90"/>
    </row>
    <row r="72" spans="1:24" ht="13.2" x14ac:dyDescent="0.25">
      <c r="A72" s="59" t="s">
        <v>3985</v>
      </c>
      <c r="B72" s="59" t="s">
        <v>5402</v>
      </c>
      <c r="C72" s="59" t="s">
        <v>5413</v>
      </c>
      <c r="D72" s="59" t="s">
        <v>121</v>
      </c>
      <c r="E72" s="59">
        <v>0</v>
      </c>
      <c r="F72" s="59">
        <v>0</v>
      </c>
      <c r="G72" s="59">
        <v>0</v>
      </c>
      <c r="H72" s="59">
        <v>0</v>
      </c>
      <c r="I72" s="59">
        <v>0</v>
      </c>
      <c r="J72" s="59">
        <v>0</v>
      </c>
      <c r="K72" s="59">
        <v>0</v>
      </c>
      <c r="L72" s="59">
        <v>0</v>
      </c>
      <c r="M72" s="59">
        <v>0</v>
      </c>
      <c r="N72" s="59">
        <v>0</v>
      </c>
      <c r="O72" s="59">
        <v>0</v>
      </c>
      <c r="P72" s="59">
        <v>0</v>
      </c>
      <c r="Q72" s="59">
        <v>0</v>
      </c>
      <c r="R72" s="59">
        <v>0</v>
      </c>
      <c r="S72" s="90"/>
      <c r="T72" s="74" t="s">
        <v>3663</v>
      </c>
      <c r="U72" s="55">
        <v>211</v>
      </c>
      <c r="V72" s="90"/>
      <c r="X72" s="90"/>
    </row>
    <row r="73" spans="1:24" ht="13.2" x14ac:dyDescent="0.25">
      <c r="A73" s="59" t="s">
        <v>3986</v>
      </c>
      <c r="B73" s="59" t="s">
        <v>5402</v>
      </c>
      <c r="C73" s="59" t="s">
        <v>5414</v>
      </c>
      <c r="D73" s="59" t="s">
        <v>121</v>
      </c>
      <c r="E73" s="59">
        <v>0</v>
      </c>
      <c r="F73" s="59">
        <v>0</v>
      </c>
      <c r="G73" s="59">
        <v>0</v>
      </c>
      <c r="H73" s="59">
        <v>0</v>
      </c>
      <c r="I73" s="59">
        <v>0</v>
      </c>
      <c r="J73" s="59">
        <v>0</v>
      </c>
      <c r="K73" s="59">
        <v>0</v>
      </c>
      <c r="L73" s="59">
        <v>0</v>
      </c>
      <c r="M73" s="59">
        <v>0</v>
      </c>
      <c r="N73" s="59">
        <v>0</v>
      </c>
      <c r="O73" s="59">
        <v>0</v>
      </c>
      <c r="P73" s="59">
        <v>0</v>
      </c>
      <c r="Q73" s="59">
        <v>0</v>
      </c>
      <c r="R73" s="59">
        <v>0</v>
      </c>
      <c r="S73" s="90"/>
      <c r="T73" s="74" t="s">
        <v>3666</v>
      </c>
      <c r="U73" s="55">
        <v>918</v>
      </c>
      <c r="V73" s="90"/>
      <c r="X73" s="90"/>
    </row>
    <row r="74" spans="1:24" ht="13.2" x14ac:dyDescent="0.25">
      <c r="A74" s="59" t="s">
        <v>3987</v>
      </c>
      <c r="B74" s="59" t="s">
        <v>5402</v>
      </c>
      <c r="C74" s="59" t="s">
        <v>5415</v>
      </c>
      <c r="D74" s="59" t="s">
        <v>121</v>
      </c>
      <c r="E74" s="59">
        <v>0</v>
      </c>
      <c r="F74" s="59">
        <v>0</v>
      </c>
      <c r="G74" s="59">
        <v>0</v>
      </c>
      <c r="H74" s="59">
        <v>0</v>
      </c>
      <c r="I74" s="59">
        <v>0</v>
      </c>
      <c r="J74" s="59">
        <v>0</v>
      </c>
      <c r="K74" s="59">
        <v>0</v>
      </c>
      <c r="L74" s="59">
        <v>0</v>
      </c>
      <c r="M74" s="59">
        <v>0</v>
      </c>
      <c r="N74" s="59">
        <v>0</v>
      </c>
      <c r="O74" s="59">
        <v>0</v>
      </c>
      <c r="P74" s="59">
        <v>0</v>
      </c>
      <c r="Q74" s="59">
        <v>0</v>
      </c>
      <c r="R74" s="59">
        <v>0</v>
      </c>
      <c r="S74" s="90"/>
      <c r="T74" s="74" t="s">
        <v>3669</v>
      </c>
      <c r="U74" s="55">
        <v>9860</v>
      </c>
      <c r="V74" s="90"/>
      <c r="X74" s="90"/>
    </row>
    <row r="75" spans="1:24" ht="13.2" x14ac:dyDescent="0.25">
      <c r="A75" s="59" t="s">
        <v>3988</v>
      </c>
      <c r="B75" s="59" t="s">
        <v>5402</v>
      </c>
      <c r="C75" s="59" t="s">
        <v>5416</v>
      </c>
      <c r="D75" s="59" t="s">
        <v>121</v>
      </c>
      <c r="E75" s="59">
        <v>35175</v>
      </c>
      <c r="F75" s="59">
        <v>35233</v>
      </c>
      <c r="G75" s="59">
        <v>35290</v>
      </c>
      <c r="H75" s="59">
        <v>35348</v>
      </c>
      <c r="I75" s="59">
        <v>35406</v>
      </c>
      <c r="J75" s="59">
        <v>35464</v>
      </c>
      <c r="K75" s="59">
        <v>35522</v>
      </c>
      <c r="L75" s="59">
        <v>34325</v>
      </c>
      <c r="M75" s="59">
        <v>34381</v>
      </c>
      <c r="N75" s="59">
        <v>34437</v>
      </c>
      <c r="O75" s="59">
        <v>34494</v>
      </c>
      <c r="P75" s="59">
        <v>34550</v>
      </c>
      <c r="Q75" s="59">
        <v>34607</v>
      </c>
      <c r="R75" s="59">
        <v>34945049</v>
      </c>
      <c r="S75" s="90"/>
      <c r="T75" s="74" t="s">
        <v>3673</v>
      </c>
      <c r="U75" s="55">
        <v>-731</v>
      </c>
      <c r="V75" s="90"/>
      <c r="X75" s="90"/>
    </row>
    <row r="76" spans="1:24" ht="13.2" x14ac:dyDescent="0.25">
      <c r="A76" s="59" t="s">
        <v>3989</v>
      </c>
      <c r="B76" s="59" t="s">
        <v>5402</v>
      </c>
      <c r="C76" s="59" t="s">
        <v>5417</v>
      </c>
      <c r="D76" s="59" t="s">
        <v>121</v>
      </c>
      <c r="E76" s="59">
        <v>0</v>
      </c>
      <c r="F76" s="59">
        <v>0</v>
      </c>
      <c r="G76" s="59">
        <v>0</v>
      </c>
      <c r="H76" s="59">
        <v>0</v>
      </c>
      <c r="I76" s="59">
        <v>0</v>
      </c>
      <c r="J76" s="59">
        <v>0</v>
      </c>
      <c r="K76" s="59">
        <v>0</v>
      </c>
      <c r="L76" s="59">
        <v>0</v>
      </c>
      <c r="M76" s="59">
        <v>0</v>
      </c>
      <c r="N76" s="59">
        <v>0</v>
      </c>
      <c r="O76" s="59">
        <v>0</v>
      </c>
      <c r="P76" s="59">
        <v>0</v>
      </c>
      <c r="Q76" s="59">
        <v>0</v>
      </c>
      <c r="R76" s="59">
        <v>0</v>
      </c>
      <c r="S76" s="90"/>
      <c r="T76" s="74" t="s">
        <v>3676</v>
      </c>
      <c r="U76" s="55">
        <v>0</v>
      </c>
      <c r="V76" s="90"/>
      <c r="X76" s="90"/>
    </row>
    <row r="77" spans="1:24" ht="13.2" x14ac:dyDescent="0.25">
      <c r="A77" s="59" t="s">
        <v>3990</v>
      </c>
      <c r="B77" s="59" t="s">
        <v>5402</v>
      </c>
      <c r="C77" s="59" t="s">
        <v>5418</v>
      </c>
      <c r="D77" s="59" t="s">
        <v>121</v>
      </c>
      <c r="E77" s="59">
        <v>31441</v>
      </c>
      <c r="F77" s="59">
        <v>31520</v>
      </c>
      <c r="G77" s="59">
        <v>31599</v>
      </c>
      <c r="H77" s="59">
        <v>31678</v>
      </c>
      <c r="I77" s="59">
        <v>31757</v>
      </c>
      <c r="J77" s="59">
        <v>31836</v>
      </c>
      <c r="K77" s="59">
        <v>31914</v>
      </c>
      <c r="L77" s="59">
        <v>31993</v>
      </c>
      <c r="M77" s="59">
        <v>32072</v>
      </c>
      <c r="N77" s="59">
        <v>32151</v>
      </c>
      <c r="O77" s="59">
        <v>32230</v>
      </c>
      <c r="P77" s="59">
        <v>32309</v>
      </c>
      <c r="Q77" s="59">
        <v>32388</v>
      </c>
      <c r="R77" s="59">
        <v>31914496</v>
      </c>
      <c r="S77" s="90"/>
      <c r="T77" s="74" t="s">
        <v>3678</v>
      </c>
      <c r="U77" s="55">
        <v>-115</v>
      </c>
      <c r="V77" s="90"/>
      <c r="X77" s="90"/>
    </row>
    <row r="78" spans="1:24" ht="13.2" x14ac:dyDescent="0.25">
      <c r="A78" s="59" t="s">
        <v>3991</v>
      </c>
      <c r="B78" s="59" t="s">
        <v>5402</v>
      </c>
      <c r="C78" s="59" t="s">
        <v>5419</v>
      </c>
      <c r="D78" s="59" t="s">
        <v>121</v>
      </c>
      <c r="E78" s="59">
        <v>0</v>
      </c>
      <c r="F78" s="59">
        <v>0</v>
      </c>
      <c r="G78" s="59">
        <v>0</v>
      </c>
      <c r="H78" s="59">
        <v>0</v>
      </c>
      <c r="I78" s="59">
        <v>0</v>
      </c>
      <c r="J78" s="59">
        <v>0</v>
      </c>
      <c r="K78" s="59">
        <v>0</v>
      </c>
      <c r="L78" s="59">
        <v>0</v>
      </c>
      <c r="M78" s="59">
        <v>0</v>
      </c>
      <c r="N78" s="59">
        <v>0</v>
      </c>
      <c r="O78" s="59">
        <v>0</v>
      </c>
      <c r="P78" s="59">
        <v>0</v>
      </c>
      <c r="Q78" s="59">
        <v>0</v>
      </c>
      <c r="R78" s="59">
        <v>0</v>
      </c>
      <c r="S78" s="90"/>
      <c r="T78" s="74" t="s">
        <v>3681</v>
      </c>
      <c r="U78" s="55">
        <v>0</v>
      </c>
      <c r="V78" s="90"/>
      <c r="X78" s="90"/>
    </row>
    <row r="79" spans="1:24" ht="13.2" x14ac:dyDescent="0.25">
      <c r="A79" s="59" t="s">
        <v>3992</v>
      </c>
      <c r="B79" s="59" t="s">
        <v>5402</v>
      </c>
      <c r="C79" s="59" t="s">
        <v>5420</v>
      </c>
      <c r="D79" s="59" t="s">
        <v>121</v>
      </c>
      <c r="E79" s="59">
        <v>8013</v>
      </c>
      <c r="F79" s="59">
        <v>8051</v>
      </c>
      <c r="G79" s="59">
        <v>8088</v>
      </c>
      <c r="H79" s="59">
        <v>8126</v>
      </c>
      <c r="I79" s="59">
        <v>8163</v>
      </c>
      <c r="J79" s="59">
        <v>8201</v>
      </c>
      <c r="K79" s="59">
        <v>8238</v>
      </c>
      <c r="L79" s="59">
        <v>8275</v>
      </c>
      <c r="M79" s="59">
        <v>8313</v>
      </c>
      <c r="N79" s="59">
        <v>8350</v>
      </c>
      <c r="O79" s="59">
        <v>8387</v>
      </c>
      <c r="P79" s="59">
        <v>8425</v>
      </c>
      <c r="Q79" s="59">
        <v>8462</v>
      </c>
      <c r="R79" s="59">
        <v>8237817</v>
      </c>
      <c r="S79" s="90"/>
      <c r="T79" s="74" t="s">
        <v>3683</v>
      </c>
      <c r="U79" s="55">
        <v>0</v>
      </c>
      <c r="V79" s="90"/>
      <c r="X79" s="90"/>
    </row>
    <row r="80" spans="1:24" ht="13.2" x14ac:dyDescent="0.25">
      <c r="A80" s="59" t="s">
        <v>3993</v>
      </c>
      <c r="B80" s="59" t="s">
        <v>5402</v>
      </c>
      <c r="C80" s="59" t="s">
        <v>5421</v>
      </c>
      <c r="D80" s="59" t="s">
        <v>121</v>
      </c>
      <c r="E80" s="59">
        <v>0</v>
      </c>
      <c r="F80" s="59">
        <v>0</v>
      </c>
      <c r="G80" s="59">
        <v>0</v>
      </c>
      <c r="H80" s="59">
        <v>0</v>
      </c>
      <c r="I80" s="59">
        <v>0</v>
      </c>
      <c r="J80" s="59">
        <v>0</v>
      </c>
      <c r="K80" s="59">
        <v>0</v>
      </c>
      <c r="L80" s="59">
        <v>0</v>
      </c>
      <c r="M80" s="59">
        <v>0</v>
      </c>
      <c r="N80" s="59">
        <v>0</v>
      </c>
      <c r="O80" s="59">
        <v>0</v>
      </c>
      <c r="P80" s="59">
        <v>0</v>
      </c>
      <c r="Q80" s="59">
        <v>0</v>
      </c>
      <c r="R80" s="59">
        <v>0</v>
      </c>
      <c r="S80" s="90"/>
      <c r="T80" s="74" t="s">
        <v>3686</v>
      </c>
      <c r="U80" s="55">
        <v>0</v>
      </c>
      <c r="V80" s="90"/>
      <c r="X80" s="90"/>
    </row>
    <row r="81" spans="1:24" ht="13.2" x14ac:dyDescent="0.25">
      <c r="A81" s="59" t="s">
        <v>3994</v>
      </c>
      <c r="B81" s="59" t="s">
        <v>5402</v>
      </c>
      <c r="C81" s="59" t="s">
        <v>5422</v>
      </c>
      <c r="D81" s="59" t="s">
        <v>121</v>
      </c>
      <c r="E81" s="59">
        <v>294</v>
      </c>
      <c r="F81" s="59">
        <v>295</v>
      </c>
      <c r="G81" s="59">
        <v>296</v>
      </c>
      <c r="H81" s="59">
        <v>296</v>
      </c>
      <c r="I81" s="59">
        <v>297</v>
      </c>
      <c r="J81" s="59">
        <v>298</v>
      </c>
      <c r="K81" s="59">
        <v>299</v>
      </c>
      <c r="L81" s="59">
        <v>300</v>
      </c>
      <c r="M81" s="59">
        <v>301</v>
      </c>
      <c r="N81" s="59">
        <v>302</v>
      </c>
      <c r="O81" s="59">
        <v>303</v>
      </c>
      <c r="P81" s="59">
        <v>304</v>
      </c>
      <c r="Q81" s="59">
        <v>305</v>
      </c>
      <c r="R81" s="59">
        <v>299145</v>
      </c>
      <c r="S81" s="90"/>
      <c r="T81" s="74" t="s">
        <v>3688</v>
      </c>
      <c r="U81" s="55">
        <v>0</v>
      </c>
      <c r="V81" s="90"/>
      <c r="X81" s="90"/>
    </row>
    <row r="82" spans="1:24" ht="13.2" x14ac:dyDescent="0.25">
      <c r="A82" s="59" t="s">
        <v>3995</v>
      </c>
      <c r="B82" s="59" t="s">
        <v>5402</v>
      </c>
      <c r="C82" s="59" t="s">
        <v>5423</v>
      </c>
      <c r="D82" s="59" t="s">
        <v>121</v>
      </c>
      <c r="E82" s="59">
        <v>67887</v>
      </c>
      <c r="F82" s="59">
        <v>67962</v>
      </c>
      <c r="G82" s="59">
        <v>68038</v>
      </c>
      <c r="H82" s="59">
        <v>68113</v>
      </c>
      <c r="I82" s="59">
        <v>68189</v>
      </c>
      <c r="J82" s="59">
        <v>68264</v>
      </c>
      <c r="K82" s="59">
        <v>68340</v>
      </c>
      <c r="L82" s="59">
        <v>68415</v>
      </c>
      <c r="M82" s="59">
        <v>68186</v>
      </c>
      <c r="N82" s="59">
        <v>68261</v>
      </c>
      <c r="O82" s="59">
        <v>68336</v>
      </c>
      <c r="P82" s="59">
        <v>68411</v>
      </c>
      <c r="Q82" s="59">
        <v>68487</v>
      </c>
      <c r="R82" s="59">
        <v>68225207</v>
      </c>
      <c r="S82" s="90"/>
      <c r="T82" s="74" t="s">
        <v>3690</v>
      </c>
      <c r="U82" s="55">
        <v>255</v>
      </c>
      <c r="V82" s="90"/>
      <c r="X82" s="90"/>
    </row>
    <row r="83" spans="1:24" ht="13.2" x14ac:dyDescent="0.25">
      <c r="A83" s="59" t="s">
        <v>3996</v>
      </c>
      <c r="B83" s="59" t="s">
        <v>5402</v>
      </c>
      <c r="C83" s="59" t="s">
        <v>5424</v>
      </c>
      <c r="D83" s="59" t="s">
        <v>121</v>
      </c>
      <c r="E83" s="59">
        <v>0</v>
      </c>
      <c r="F83" s="59">
        <v>0</v>
      </c>
      <c r="G83" s="59">
        <v>0</v>
      </c>
      <c r="H83" s="59">
        <v>0</v>
      </c>
      <c r="I83" s="59">
        <v>0</v>
      </c>
      <c r="J83" s="59">
        <v>0</v>
      </c>
      <c r="K83" s="59">
        <v>0</v>
      </c>
      <c r="L83" s="59">
        <v>0</v>
      </c>
      <c r="M83" s="59">
        <v>0</v>
      </c>
      <c r="N83" s="59">
        <v>0</v>
      </c>
      <c r="O83" s="59">
        <v>0</v>
      </c>
      <c r="P83" s="59">
        <v>0</v>
      </c>
      <c r="Q83" s="59">
        <v>0</v>
      </c>
      <c r="R83" s="59">
        <v>0</v>
      </c>
      <c r="S83" s="90"/>
      <c r="T83" s="74" t="s">
        <v>3693</v>
      </c>
      <c r="U83" s="55">
        <v>931</v>
      </c>
      <c r="V83" s="90"/>
      <c r="X83" s="90"/>
    </row>
    <row r="84" spans="1:24" ht="13.2" x14ac:dyDescent="0.25">
      <c r="A84" s="59" t="s">
        <v>3997</v>
      </c>
      <c r="B84" s="59" t="s">
        <v>5402</v>
      </c>
      <c r="C84" s="59" t="s">
        <v>5425</v>
      </c>
      <c r="D84" s="59" t="s">
        <v>121</v>
      </c>
      <c r="E84" s="59">
        <v>505</v>
      </c>
      <c r="F84" s="59">
        <v>516</v>
      </c>
      <c r="G84" s="59">
        <v>527</v>
      </c>
      <c r="H84" s="59">
        <v>538</v>
      </c>
      <c r="I84" s="59">
        <v>549</v>
      </c>
      <c r="J84" s="59">
        <v>560</v>
      </c>
      <c r="K84" s="59">
        <v>572</v>
      </c>
      <c r="L84" s="59">
        <v>584</v>
      </c>
      <c r="M84" s="59">
        <v>595</v>
      </c>
      <c r="N84" s="59">
        <v>607</v>
      </c>
      <c r="O84" s="59">
        <v>619</v>
      </c>
      <c r="P84" s="59">
        <v>630</v>
      </c>
      <c r="Q84" s="59">
        <v>642</v>
      </c>
      <c r="R84" s="59">
        <v>572547</v>
      </c>
      <c r="S84" s="90"/>
      <c r="T84" s="74" t="s">
        <v>3695</v>
      </c>
      <c r="U84" s="55">
        <v>0</v>
      </c>
      <c r="V84" s="90"/>
      <c r="X84" s="90"/>
    </row>
    <row r="85" spans="1:24" ht="13.2" x14ac:dyDescent="0.25">
      <c r="A85" s="59" t="s">
        <v>3998</v>
      </c>
      <c r="B85" s="59" t="s">
        <v>5402</v>
      </c>
      <c r="C85" s="59" t="s">
        <v>5426</v>
      </c>
      <c r="D85" s="59" t="s">
        <v>121</v>
      </c>
      <c r="E85" s="59">
        <v>3446</v>
      </c>
      <c r="F85" s="59">
        <v>3507</v>
      </c>
      <c r="G85" s="59">
        <v>3568</v>
      </c>
      <c r="H85" s="59">
        <v>3628</v>
      </c>
      <c r="I85" s="59">
        <v>3689</v>
      </c>
      <c r="J85" s="59">
        <v>3750</v>
      </c>
      <c r="K85" s="59">
        <v>3811</v>
      </c>
      <c r="L85" s="59">
        <v>3872</v>
      </c>
      <c r="M85" s="59">
        <v>3933</v>
      </c>
      <c r="N85" s="59">
        <v>3994</v>
      </c>
      <c r="O85" s="59">
        <v>4055</v>
      </c>
      <c r="P85" s="59">
        <v>4116</v>
      </c>
      <c r="Q85" s="59">
        <v>4177</v>
      </c>
      <c r="R85" s="59">
        <v>3811368</v>
      </c>
      <c r="S85" s="90"/>
      <c r="T85" s="74" t="s">
        <v>3698</v>
      </c>
      <c r="U85" s="55">
        <v>1079</v>
      </c>
      <c r="V85" s="90"/>
      <c r="X85" s="90"/>
    </row>
    <row r="86" spans="1:24" ht="13.2" x14ac:dyDescent="0.25">
      <c r="A86" s="59" t="s">
        <v>3999</v>
      </c>
      <c r="B86" s="59" t="s">
        <v>5402</v>
      </c>
      <c r="C86" s="59" t="s">
        <v>5427</v>
      </c>
      <c r="D86" s="59" t="s">
        <v>121</v>
      </c>
      <c r="E86" s="59">
        <v>0</v>
      </c>
      <c r="F86" s="59">
        <v>0</v>
      </c>
      <c r="G86" s="59">
        <v>0</v>
      </c>
      <c r="H86" s="59">
        <v>0</v>
      </c>
      <c r="I86" s="59">
        <v>0</v>
      </c>
      <c r="J86" s="59">
        <v>0</v>
      </c>
      <c r="K86" s="59">
        <v>0</v>
      </c>
      <c r="L86" s="59">
        <v>0</v>
      </c>
      <c r="M86" s="59">
        <v>0</v>
      </c>
      <c r="N86" s="59">
        <v>0</v>
      </c>
      <c r="O86" s="59">
        <v>0</v>
      </c>
      <c r="P86" s="59">
        <v>0</v>
      </c>
      <c r="Q86" s="59">
        <v>0</v>
      </c>
      <c r="R86" s="59">
        <v>0</v>
      </c>
      <c r="S86" s="90"/>
      <c r="T86" s="74" t="s">
        <v>3703</v>
      </c>
      <c r="U86" s="55">
        <v>0</v>
      </c>
      <c r="V86" s="90"/>
      <c r="X86" s="90"/>
    </row>
    <row r="87" spans="1:24" ht="13.2" x14ac:dyDescent="0.25">
      <c r="A87" s="59" t="s">
        <v>4000</v>
      </c>
      <c r="B87" s="59" t="s">
        <v>5402</v>
      </c>
      <c r="C87" s="59" t="s">
        <v>5428</v>
      </c>
      <c r="D87" s="59" t="s">
        <v>121</v>
      </c>
      <c r="E87" s="59">
        <v>0</v>
      </c>
      <c r="F87" s="59">
        <v>0</v>
      </c>
      <c r="G87" s="59">
        <v>0</v>
      </c>
      <c r="H87" s="59">
        <v>0</v>
      </c>
      <c r="I87" s="59">
        <v>0</v>
      </c>
      <c r="J87" s="59">
        <v>0</v>
      </c>
      <c r="K87" s="59">
        <v>0</v>
      </c>
      <c r="L87" s="59">
        <v>0</v>
      </c>
      <c r="M87" s="59">
        <v>0</v>
      </c>
      <c r="N87" s="59">
        <v>0</v>
      </c>
      <c r="O87" s="59">
        <v>0</v>
      </c>
      <c r="P87" s="59">
        <v>0</v>
      </c>
      <c r="Q87" s="59">
        <v>0</v>
      </c>
      <c r="R87" s="59">
        <v>7</v>
      </c>
      <c r="S87" s="90"/>
      <c r="T87" s="74" t="s">
        <v>3705</v>
      </c>
      <c r="U87" s="55">
        <v>-45</v>
      </c>
      <c r="V87" s="90"/>
      <c r="X87" s="90"/>
    </row>
    <row r="88" spans="1:24" ht="13.2" x14ac:dyDescent="0.25">
      <c r="A88" s="59" t="s">
        <v>4001</v>
      </c>
      <c r="B88" s="59" t="s">
        <v>5402</v>
      </c>
      <c r="C88" s="59" t="s">
        <v>5429</v>
      </c>
      <c r="D88" s="59" t="s">
        <v>121</v>
      </c>
      <c r="E88" s="59">
        <v>14276</v>
      </c>
      <c r="F88" s="59">
        <v>14289</v>
      </c>
      <c r="G88" s="59">
        <v>14302</v>
      </c>
      <c r="H88" s="59">
        <v>14315</v>
      </c>
      <c r="I88" s="59">
        <v>14328</v>
      </c>
      <c r="J88" s="59">
        <v>14341</v>
      </c>
      <c r="K88" s="59">
        <v>14354</v>
      </c>
      <c r="L88" s="59">
        <v>14367</v>
      </c>
      <c r="M88" s="59">
        <v>14381</v>
      </c>
      <c r="N88" s="59">
        <v>14394</v>
      </c>
      <c r="O88" s="59">
        <v>14407</v>
      </c>
      <c r="P88" s="59">
        <v>14420</v>
      </c>
      <c r="Q88" s="59">
        <v>14433</v>
      </c>
      <c r="R88" s="59">
        <v>14354379</v>
      </c>
      <c r="S88" s="90"/>
      <c r="T88" s="74" t="s">
        <v>3709</v>
      </c>
      <c r="U88" s="55">
        <v>322</v>
      </c>
      <c r="V88" s="90"/>
      <c r="X88" s="90"/>
    </row>
    <row r="89" spans="1:24" ht="13.2" x14ac:dyDescent="0.25">
      <c r="A89" s="59" t="s">
        <v>4002</v>
      </c>
      <c r="B89" s="59" t="s">
        <v>5402</v>
      </c>
      <c r="C89" s="59" t="s">
        <v>5430</v>
      </c>
      <c r="D89" s="59" t="s">
        <v>121</v>
      </c>
      <c r="E89" s="59">
        <v>0</v>
      </c>
      <c r="F89" s="59">
        <v>0</v>
      </c>
      <c r="G89" s="59">
        <v>0</v>
      </c>
      <c r="H89" s="59">
        <v>0</v>
      </c>
      <c r="I89" s="59">
        <v>0</v>
      </c>
      <c r="J89" s="59">
        <v>0</v>
      </c>
      <c r="K89" s="59">
        <v>0</v>
      </c>
      <c r="L89" s="59">
        <v>0</v>
      </c>
      <c r="M89" s="59">
        <v>0</v>
      </c>
      <c r="N89" s="59">
        <v>0</v>
      </c>
      <c r="O89" s="59">
        <v>0</v>
      </c>
      <c r="P89" s="59">
        <v>0</v>
      </c>
      <c r="Q89" s="59">
        <v>0</v>
      </c>
      <c r="R89" s="59">
        <v>0</v>
      </c>
      <c r="S89" s="90"/>
      <c r="T89" s="74" t="s">
        <v>3713</v>
      </c>
      <c r="U89" s="55">
        <v>0</v>
      </c>
      <c r="V89" s="90"/>
      <c r="X89" s="90"/>
    </row>
    <row r="90" spans="1:24" ht="13.2" x14ac:dyDescent="0.25">
      <c r="A90" s="59" t="s">
        <v>4003</v>
      </c>
      <c r="B90" s="59" t="s">
        <v>5431</v>
      </c>
      <c r="C90" s="59" t="s">
        <v>5432</v>
      </c>
      <c r="D90" s="59" t="s">
        <v>121</v>
      </c>
      <c r="E90" s="59">
        <v>0</v>
      </c>
      <c r="F90" s="59">
        <v>0</v>
      </c>
      <c r="G90" s="59">
        <v>0</v>
      </c>
      <c r="H90" s="59">
        <v>0</v>
      </c>
      <c r="I90" s="59">
        <v>0</v>
      </c>
      <c r="J90" s="59">
        <v>0</v>
      </c>
      <c r="K90" s="59">
        <v>0</v>
      </c>
      <c r="L90" s="59">
        <v>0</v>
      </c>
      <c r="M90" s="59">
        <v>0</v>
      </c>
      <c r="N90" s="59">
        <v>0</v>
      </c>
      <c r="O90" s="59">
        <v>0</v>
      </c>
      <c r="P90" s="59">
        <v>0</v>
      </c>
      <c r="Q90" s="59">
        <v>0</v>
      </c>
      <c r="R90" s="59">
        <v>0</v>
      </c>
      <c r="S90" s="90"/>
      <c r="T90" s="74" t="s">
        <v>3716</v>
      </c>
      <c r="U90" s="55">
        <v>0</v>
      </c>
      <c r="V90" s="90"/>
      <c r="X90" s="90"/>
    </row>
    <row r="91" spans="1:24" ht="13.2" x14ac:dyDescent="0.25">
      <c r="A91" s="59" t="s">
        <v>4004</v>
      </c>
      <c r="B91" s="59" t="s">
        <v>5431</v>
      </c>
      <c r="C91" s="59" t="s">
        <v>5433</v>
      </c>
      <c r="D91" s="59" t="s">
        <v>121</v>
      </c>
      <c r="E91" s="59">
        <v>10725</v>
      </c>
      <c r="F91" s="59">
        <v>10144</v>
      </c>
      <c r="G91" s="59">
        <v>10307</v>
      </c>
      <c r="H91" s="59">
        <v>10471</v>
      </c>
      <c r="I91" s="59">
        <v>10634</v>
      </c>
      <c r="J91" s="59">
        <v>10797</v>
      </c>
      <c r="K91" s="59">
        <v>10961</v>
      </c>
      <c r="L91" s="59">
        <v>11124</v>
      </c>
      <c r="M91" s="59">
        <v>11287</v>
      </c>
      <c r="N91" s="59">
        <v>11451</v>
      </c>
      <c r="O91" s="59">
        <v>11614</v>
      </c>
      <c r="P91" s="59">
        <v>11777</v>
      </c>
      <c r="Q91" s="59">
        <v>11824</v>
      </c>
      <c r="R91" s="59">
        <v>10986902</v>
      </c>
      <c r="S91" s="90"/>
      <c r="T91" s="74" t="s">
        <v>3718</v>
      </c>
      <c r="U91" s="55">
        <v>0</v>
      </c>
      <c r="V91" s="90"/>
      <c r="X91" s="90"/>
    </row>
    <row r="92" spans="1:24" ht="13.2" x14ac:dyDescent="0.25">
      <c r="A92" s="59" t="s">
        <v>4005</v>
      </c>
      <c r="B92" s="59" t="s">
        <v>5431</v>
      </c>
      <c r="C92" s="59" t="s">
        <v>5434</v>
      </c>
      <c r="D92" s="59" t="s">
        <v>121</v>
      </c>
      <c r="E92" s="59">
        <v>3637</v>
      </c>
      <c r="F92" s="59">
        <v>3646</v>
      </c>
      <c r="G92" s="59">
        <v>3655</v>
      </c>
      <c r="H92" s="59">
        <v>3663</v>
      </c>
      <c r="I92" s="59">
        <v>3672</v>
      </c>
      <c r="J92" s="59">
        <v>3681</v>
      </c>
      <c r="K92" s="59">
        <v>3690</v>
      </c>
      <c r="L92" s="59">
        <v>3698</v>
      </c>
      <c r="M92" s="59">
        <v>3707</v>
      </c>
      <c r="N92" s="59">
        <v>3716</v>
      </c>
      <c r="O92" s="59">
        <v>3725</v>
      </c>
      <c r="P92" s="59">
        <v>3733</v>
      </c>
      <c r="Q92" s="59">
        <v>3742</v>
      </c>
      <c r="R92" s="59">
        <v>3689626</v>
      </c>
      <c r="S92" s="90"/>
      <c r="T92" s="74" t="s">
        <v>3720</v>
      </c>
      <c r="U92" s="55">
        <v>0</v>
      </c>
      <c r="V92" s="90"/>
      <c r="X92" s="90"/>
    </row>
    <row r="93" spans="1:24" ht="13.2" x14ac:dyDescent="0.25">
      <c r="A93" s="59" t="s">
        <v>4006</v>
      </c>
      <c r="B93" s="59" t="s">
        <v>5431</v>
      </c>
      <c r="C93" s="59" t="s">
        <v>5435</v>
      </c>
      <c r="D93" s="59" t="s">
        <v>121</v>
      </c>
      <c r="E93" s="59">
        <v>0</v>
      </c>
      <c r="F93" s="59">
        <v>0</v>
      </c>
      <c r="G93" s="59">
        <v>0</v>
      </c>
      <c r="H93" s="59">
        <v>0</v>
      </c>
      <c r="I93" s="59">
        <v>0</v>
      </c>
      <c r="J93" s="59">
        <v>0</v>
      </c>
      <c r="K93" s="59">
        <v>0</v>
      </c>
      <c r="L93" s="59">
        <v>0</v>
      </c>
      <c r="M93" s="59">
        <v>0</v>
      </c>
      <c r="N93" s="59">
        <v>0</v>
      </c>
      <c r="O93" s="59">
        <v>0</v>
      </c>
      <c r="P93" s="59">
        <v>0</v>
      </c>
      <c r="Q93" s="59">
        <v>0</v>
      </c>
      <c r="R93" s="59">
        <v>0</v>
      </c>
      <c r="S93" s="90"/>
      <c r="T93" s="74" t="s">
        <v>3722</v>
      </c>
      <c r="U93" s="55">
        <v>4506</v>
      </c>
      <c r="V93" s="90"/>
      <c r="X93" s="90"/>
    </row>
    <row r="94" spans="1:24" ht="13.2" x14ac:dyDescent="0.25">
      <c r="A94" s="59" t="s">
        <v>4007</v>
      </c>
      <c r="B94" s="59" t="s">
        <v>5431</v>
      </c>
      <c r="C94" s="59" t="s">
        <v>5436</v>
      </c>
      <c r="D94" s="59" t="s">
        <v>121</v>
      </c>
      <c r="E94" s="59">
        <v>12993</v>
      </c>
      <c r="F94" s="59">
        <v>12901</v>
      </c>
      <c r="G94" s="59">
        <v>13089</v>
      </c>
      <c r="H94" s="59">
        <v>13277</v>
      </c>
      <c r="I94" s="59">
        <v>13465</v>
      </c>
      <c r="J94" s="59">
        <v>13653</v>
      </c>
      <c r="K94" s="59">
        <v>13842</v>
      </c>
      <c r="L94" s="59">
        <v>14033</v>
      </c>
      <c r="M94" s="59">
        <v>14224</v>
      </c>
      <c r="N94" s="59">
        <v>14415</v>
      </c>
      <c r="O94" s="59">
        <v>14606</v>
      </c>
      <c r="P94" s="59">
        <v>14798</v>
      </c>
      <c r="Q94" s="59">
        <v>14500</v>
      </c>
      <c r="R94" s="59">
        <v>13837560</v>
      </c>
      <c r="S94" s="90"/>
      <c r="T94" s="74" t="s">
        <v>3727</v>
      </c>
      <c r="U94" s="55">
        <v>-15</v>
      </c>
      <c r="V94" s="90"/>
      <c r="X94" s="90"/>
    </row>
    <row r="95" spans="1:24" ht="13.2" x14ac:dyDescent="0.25">
      <c r="A95" s="59" t="s">
        <v>4008</v>
      </c>
      <c r="B95" s="59" t="s">
        <v>5431</v>
      </c>
      <c r="C95" s="59" t="s">
        <v>5437</v>
      </c>
      <c r="D95" s="59" t="s">
        <v>121</v>
      </c>
      <c r="E95" s="59">
        <v>0</v>
      </c>
      <c r="F95" s="59">
        <v>0</v>
      </c>
      <c r="G95" s="59">
        <v>0</v>
      </c>
      <c r="H95" s="59">
        <v>0</v>
      </c>
      <c r="I95" s="59">
        <v>0</v>
      </c>
      <c r="J95" s="59">
        <v>0</v>
      </c>
      <c r="K95" s="59">
        <v>0</v>
      </c>
      <c r="L95" s="59">
        <v>0</v>
      </c>
      <c r="M95" s="59">
        <v>0</v>
      </c>
      <c r="N95" s="59">
        <v>0</v>
      </c>
      <c r="O95" s="59">
        <v>0</v>
      </c>
      <c r="P95" s="59">
        <v>0</v>
      </c>
      <c r="Q95" s="59">
        <v>0</v>
      </c>
      <c r="R95" s="59">
        <v>0</v>
      </c>
      <c r="S95" s="90"/>
      <c r="T95" s="74" t="s">
        <v>3731</v>
      </c>
      <c r="U95" s="55">
        <v>0</v>
      </c>
      <c r="V95" s="90"/>
      <c r="X95" s="90"/>
    </row>
    <row r="96" spans="1:24" ht="13.2" x14ac:dyDescent="0.25">
      <c r="A96" s="59" t="s">
        <v>4009</v>
      </c>
      <c r="B96" s="59" t="s">
        <v>5431</v>
      </c>
      <c r="C96" s="59" t="s">
        <v>5438</v>
      </c>
      <c r="D96" s="59" t="s">
        <v>121</v>
      </c>
      <c r="E96" s="59">
        <v>16529</v>
      </c>
      <c r="F96" s="59">
        <v>14165</v>
      </c>
      <c r="G96" s="59">
        <v>14410</v>
      </c>
      <c r="H96" s="59">
        <v>14656</v>
      </c>
      <c r="I96" s="59">
        <v>14901</v>
      </c>
      <c r="J96" s="59">
        <v>15146</v>
      </c>
      <c r="K96" s="59">
        <v>15391</v>
      </c>
      <c r="L96" s="59">
        <v>15637</v>
      </c>
      <c r="M96" s="59">
        <v>15882</v>
      </c>
      <c r="N96" s="59">
        <v>16127</v>
      </c>
      <c r="O96" s="59">
        <v>16373</v>
      </c>
      <c r="P96" s="59">
        <v>16618</v>
      </c>
      <c r="Q96" s="59">
        <v>16802</v>
      </c>
      <c r="R96" s="59">
        <v>15497551</v>
      </c>
      <c r="S96" s="90"/>
      <c r="T96" s="74" t="s">
        <v>3733</v>
      </c>
      <c r="U96" s="55">
        <v>1609</v>
      </c>
      <c r="V96" s="90"/>
      <c r="X96" s="90"/>
    </row>
    <row r="97" spans="1:24" ht="13.2" x14ac:dyDescent="0.25">
      <c r="A97" s="59" t="s">
        <v>4010</v>
      </c>
      <c r="B97" s="59" t="s">
        <v>5431</v>
      </c>
      <c r="C97" s="59" t="s">
        <v>5439</v>
      </c>
      <c r="D97" s="59" t="s">
        <v>121</v>
      </c>
      <c r="E97" s="59">
        <v>0</v>
      </c>
      <c r="F97" s="59">
        <v>0</v>
      </c>
      <c r="G97" s="59">
        <v>0</v>
      </c>
      <c r="H97" s="59">
        <v>0</v>
      </c>
      <c r="I97" s="59">
        <v>0</v>
      </c>
      <c r="J97" s="59">
        <v>0</v>
      </c>
      <c r="K97" s="59">
        <v>0</v>
      </c>
      <c r="L97" s="59">
        <v>0</v>
      </c>
      <c r="M97" s="59">
        <v>0</v>
      </c>
      <c r="N97" s="59">
        <v>0</v>
      </c>
      <c r="O97" s="59">
        <v>0</v>
      </c>
      <c r="P97" s="59">
        <v>0</v>
      </c>
      <c r="Q97" s="59">
        <v>0</v>
      </c>
      <c r="R97" s="59">
        <v>0</v>
      </c>
      <c r="S97" s="90"/>
      <c r="T97" s="74" t="s">
        <v>3738</v>
      </c>
      <c r="U97" s="55">
        <v>0</v>
      </c>
      <c r="V97" s="90"/>
      <c r="X97" s="90"/>
    </row>
    <row r="98" spans="1:24" ht="13.2" x14ac:dyDescent="0.25">
      <c r="A98" s="59" t="s">
        <v>4011</v>
      </c>
      <c r="B98" s="59" t="s">
        <v>5431</v>
      </c>
      <c r="C98" s="59" t="s">
        <v>5440</v>
      </c>
      <c r="D98" s="59" t="s">
        <v>121</v>
      </c>
      <c r="E98" s="59">
        <v>0</v>
      </c>
      <c r="F98" s="59">
        <v>0</v>
      </c>
      <c r="G98" s="59">
        <v>0</v>
      </c>
      <c r="H98" s="59">
        <v>0</v>
      </c>
      <c r="I98" s="59">
        <v>0</v>
      </c>
      <c r="J98" s="59">
        <v>0</v>
      </c>
      <c r="K98" s="59">
        <v>0</v>
      </c>
      <c r="L98" s="59">
        <v>0</v>
      </c>
      <c r="M98" s="59">
        <v>0</v>
      </c>
      <c r="N98" s="59">
        <v>0</v>
      </c>
      <c r="O98" s="59">
        <v>0</v>
      </c>
      <c r="P98" s="59">
        <v>0</v>
      </c>
      <c r="Q98" s="59">
        <v>0</v>
      </c>
      <c r="R98" s="59">
        <v>0</v>
      </c>
      <c r="S98" s="90"/>
      <c r="T98" s="74" t="s">
        <v>3740</v>
      </c>
      <c r="U98" s="55">
        <v>0</v>
      </c>
      <c r="V98" s="90"/>
      <c r="X98" s="90"/>
    </row>
    <row r="99" spans="1:24" ht="13.2" x14ac:dyDescent="0.25">
      <c r="A99" s="59" t="s">
        <v>4012</v>
      </c>
      <c r="B99" s="59" t="s">
        <v>5431</v>
      </c>
      <c r="C99" s="59" t="s">
        <v>5441</v>
      </c>
      <c r="D99" s="59" t="s">
        <v>121</v>
      </c>
      <c r="E99" s="59">
        <v>15422</v>
      </c>
      <c r="F99" s="59">
        <v>15637</v>
      </c>
      <c r="G99" s="59">
        <v>15852</v>
      </c>
      <c r="H99" s="59">
        <v>16069</v>
      </c>
      <c r="I99" s="59">
        <v>16288</v>
      </c>
      <c r="J99" s="59">
        <v>16507</v>
      </c>
      <c r="K99" s="59">
        <v>16726</v>
      </c>
      <c r="L99" s="59">
        <v>16945</v>
      </c>
      <c r="M99" s="59">
        <v>17163</v>
      </c>
      <c r="N99" s="59">
        <v>17382</v>
      </c>
      <c r="O99" s="59">
        <v>17601</v>
      </c>
      <c r="P99" s="59">
        <v>17820</v>
      </c>
      <c r="Q99" s="59">
        <v>17978</v>
      </c>
      <c r="R99" s="59">
        <v>16724302</v>
      </c>
      <c r="S99" s="90"/>
      <c r="T99" s="74" t="s">
        <v>3742</v>
      </c>
      <c r="U99" s="55">
        <v>0</v>
      </c>
      <c r="V99" s="90"/>
      <c r="X99" s="90"/>
    </row>
    <row r="100" spans="1:24" ht="13.2" x14ac:dyDescent="0.25">
      <c r="A100" s="59" t="s">
        <v>4013</v>
      </c>
      <c r="B100" s="59" t="s">
        <v>5431</v>
      </c>
      <c r="C100" s="59" t="s">
        <v>5442</v>
      </c>
      <c r="D100" s="59" t="s">
        <v>121</v>
      </c>
      <c r="E100" s="59">
        <v>0</v>
      </c>
      <c r="F100" s="59">
        <v>0</v>
      </c>
      <c r="G100" s="59">
        <v>0</v>
      </c>
      <c r="H100" s="59">
        <v>0</v>
      </c>
      <c r="I100" s="59">
        <v>0</v>
      </c>
      <c r="J100" s="59">
        <v>0</v>
      </c>
      <c r="K100" s="59">
        <v>0</v>
      </c>
      <c r="L100" s="59">
        <v>0</v>
      </c>
      <c r="M100" s="59">
        <v>0</v>
      </c>
      <c r="N100" s="59">
        <v>0</v>
      </c>
      <c r="O100" s="59">
        <v>0</v>
      </c>
      <c r="P100" s="59">
        <v>0</v>
      </c>
      <c r="Q100" s="59">
        <v>0</v>
      </c>
      <c r="R100" s="59">
        <v>0</v>
      </c>
      <c r="S100" s="90"/>
      <c r="T100" s="74" t="s">
        <v>3744</v>
      </c>
      <c r="U100" s="55">
        <v>1266</v>
      </c>
      <c r="V100" s="90"/>
      <c r="X100" s="90"/>
    </row>
    <row r="101" spans="1:24" ht="13.2" x14ac:dyDescent="0.25">
      <c r="A101" s="59" t="s">
        <v>4014</v>
      </c>
      <c r="B101" s="59" t="s">
        <v>5431</v>
      </c>
      <c r="C101" s="59" t="s">
        <v>5443</v>
      </c>
      <c r="D101" s="59" t="s">
        <v>121</v>
      </c>
      <c r="E101" s="59">
        <v>0</v>
      </c>
      <c r="F101" s="59">
        <v>0</v>
      </c>
      <c r="G101" s="59">
        <v>0</v>
      </c>
      <c r="H101" s="59">
        <v>0</v>
      </c>
      <c r="I101" s="59">
        <v>0</v>
      </c>
      <c r="J101" s="59">
        <v>0</v>
      </c>
      <c r="K101" s="59">
        <v>0</v>
      </c>
      <c r="L101" s="59">
        <v>0</v>
      </c>
      <c r="M101" s="59">
        <v>0</v>
      </c>
      <c r="N101" s="59">
        <v>0</v>
      </c>
      <c r="O101" s="59">
        <v>0</v>
      </c>
      <c r="P101" s="59">
        <v>0</v>
      </c>
      <c r="Q101" s="59">
        <v>0</v>
      </c>
      <c r="R101" s="59">
        <v>0</v>
      </c>
      <c r="S101" s="90"/>
      <c r="T101" s="74" t="s">
        <v>3749</v>
      </c>
      <c r="U101" s="55">
        <v>0</v>
      </c>
      <c r="V101" s="90"/>
      <c r="X101" s="90"/>
    </row>
    <row r="102" spans="1:24" ht="13.2" x14ac:dyDescent="0.25">
      <c r="A102" s="59" t="s">
        <v>4015</v>
      </c>
      <c r="B102" s="59" t="s">
        <v>5431</v>
      </c>
      <c r="C102" s="59" t="s">
        <v>5444</v>
      </c>
      <c r="D102" s="59" t="s">
        <v>121</v>
      </c>
      <c r="E102" s="59">
        <v>17597</v>
      </c>
      <c r="F102" s="59">
        <v>17623</v>
      </c>
      <c r="G102" s="59">
        <v>17649</v>
      </c>
      <c r="H102" s="59">
        <v>17675</v>
      </c>
      <c r="I102" s="59">
        <v>17701</v>
      </c>
      <c r="J102" s="59">
        <v>17727</v>
      </c>
      <c r="K102" s="59">
        <v>17753</v>
      </c>
      <c r="L102" s="59">
        <v>17779</v>
      </c>
      <c r="M102" s="59">
        <v>17805</v>
      </c>
      <c r="N102" s="59">
        <v>17830</v>
      </c>
      <c r="O102" s="59">
        <v>17856</v>
      </c>
      <c r="P102" s="59">
        <v>17882</v>
      </c>
      <c r="Q102" s="59">
        <v>17705</v>
      </c>
      <c r="R102" s="59">
        <v>17744349</v>
      </c>
      <c r="S102" s="90"/>
      <c r="T102" s="74" t="s">
        <v>3751</v>
      </c>
      <c r="U102" s="55">
        <v>-30</v>
      </c>
      <c r="V102" s="90"/>
      <c r="X102" s="90"/>
    </row>
    <row r="103" spans="1:24" ht="13.2" x14ac:dyDescent="0.25">
      <c r="A103" s="59" t="s">
        <v>4016</v>
      </c>
      <c r="B103" s="59" t="s">
        <v>5431</v>
      </c>
      <c r="C103" s="59" t="s">
        <v>5445</v>
      </c>
      <c r="D103" s="59" t="s">
        <v>121</v>
      </c>
      <c r="E103" s="59">
        <v>0</v>
      </c>
      <c r="F103" s="59">
        <v>0</v>
      </c>
      <c r="G103" s="59">
        <v>0</v>
      </c>
      <c r="H103" s="59">
        <v>0</v>
      </c>
      <c r="I103" s="59">
        <v>0</v>
      </c>
      <c r="J103" s="59">
        <v>0</v>
      </c>
      <c r="K103" s="59">
        <v>0</v>
      </c>
      <c r="L103" s="59">
        <v>0</v>
      </c>
      <c r="M103" s="59">
        <v>0</v>
      </c>
      <c r="N103" s="59">
        <v>0</v>
      </c>
      <c r="O103" s="59">
        <v>0</v>
      </c>
      <c r="P103" s="59">
        <v>0</v>
      </c>
      <c r="Q103" s="59">
        <v>0</v>
      </c>
      <c r="R103" s="59">
        <v>0</v>
      </c>
      <c r="S103" s="90"/>
      <c r="T103" s="74" t="s">
        <v>3756</v>
      </c>
      <c r="U103" s="55">
        <v>-328</v>
      </c>
      <c r="V103" s="90"/>
      <c r="X103" s="90"/>
    </row>
    <row r="104" spans="1:24" ht="13.2" x14ac:dyDescent="0.25">
      <c r="A104" s="59" t="s">
        <v>4017</v>
      </c>
      <c r="B104" s="59" t="s">
        <v>5431</v>
      </c>
      <c r="C104" s="59" t="s">
        <v>5446</v>
      </c>
      <c r="D104" s="59" t="s">
        <v>121</v>
      </c>
      <c r="E104" s="59">
        <v>12046</v>
      </c>
      <c r="F104" s="59">
        <v>12083</v>
      </c>
      <c r="G104" s="59">
        <v>12120</v>
      </c>
      <c r="H104" s="59">
        <v>12156</v>
      </c>
      <c r="I104" s="59">
        <v>12193</v>
      </c>
      <c r="J104" s="59">
        <v>12230</v>
      </c>
      <c r="K104" s="59">
        <v>12266</v>
      </c>
      <c r="L104" s="59">
        <v>12303</v>
      </c>
      <c r="M104" s="59">
        <v>12339</v>
      </c>
      <c r="N104" s="59">
        <v>12376</v>
      </c>
      <c r="O104" s="59">
        <v>12413</v>
      </c>
      <c r="P104" s="59">
        <v>12449</v>
      </c>
      <c r="Q104" s="59">
        <v>12486</v>
      </c>
      <c r="R104" s="59">
        <v>12266178</v>
      </c>
      <c r="S104" s="90"/>
      <c r="T104" s="74" t="s">
        <v>3760</v>
      </c>
      <c r="U104" s="55">
        <v>0</v>
      </c>
      <c r="V104" s="90"/>
      <c r="X104" s="90"/>
    </row>
    <row r="105" spans="1:24" ht="13.2" x14ac:dyDescent="0.25">
      <c r="A105" s="59" t="s">
        <v>4018</v>
      </c>
      <c r="B105" s="59" t="s">
        <v>5431</v>
      </c>
      <c r="C105" s="59" t="s">
        <v>5447</v>
      </c>
      <c r="D105" s="59" t="s">
        <v>121</v>
      </c>
      <c r="E105" s="59">
        <v>0</v>
      </c>
      <c r="F105" s="59">
        <v>0</v>
      </c>
      <c r="G105" s="59">
        <v>0</v>
      </c>
      <c r="H105" s="59">
        <v>0</v>
      </c>
      <c r="I105" s="59">
        <v>0</v>
      </c>
      <c r="J105" s="59">
        <v>0</v>
      </c>
      <c r="K105" s="59">
        <v>0</v>
      </c>
      <c r="L105" s="59">
        <v>0</v>
      </c>
      <c r="M105" s="59">
        <v>0</v>
      </c>
      <c r="N105" s="59">
        <v>0</v>
      </c>
      <c r="O105" s="59">
        <v>0</v>
      </c>
      <c r="P105" s="59">
        <v>0</v>
      </c>
      <c r="Q105" s="59">
        <v>0</v>
      </c>
      <c r="R105" s="59">
        <v>0</v>
      </c>
      <c r="S105" s="90"/>
      <c r="T105" s="74" t="s">
        <v>3762</v>
      </c>
      <c r="U105" s="55">
        <v>0</v>
      </c>
      <c r="V105" s="90"/>
      <c r="X105" s="90"/>
    </row>
    <row r="106" spans="1:24" ht="13.2" x14ac:dyDescent="0.25">
      <c r="A106" s="59" t="s">
        <v>4019</v>
      </c>
      <c r="B106" s="59" t="s">
        <v>5431</v>
      </c>
      <c r="C106" s="59" t="s">
        <v>5448</v>
      </c>
      <c r="D106" s="59" t="s">
        <v>121</v>
      </c>
      <c r="E106" s="59">
        <v>7034</v>
      </c>
      <c r="F106" s="59">
        <v>7072</v>
      </c>
      <c r="G106" s="59">
        <v>7111</v>
      </c>
      <c r="H106" s="59">
        <v>7150</v>
      </c>
      <c r="I106" s="59">
        <v>7188</v>
      </c>
      <c r="J106" s="59">
        <v>7227</v>
      </c>
      <c r="K106" s="59">
        <v>7265</v>
      </c>
      <c r="L106" s="59">
        <v>7304</v>
      </c>
      <c r="M106" s="59">
        <v>7342</v>
      </c>
      <c r="N106" s="59">
        <v>7381</v>
      </c>
      <c r="O106" s="59">
        <v>7419</v>
      </c>
      <c r="P106" s="59">
        <v>7458</v>
      </c>
      <c r="Q106" s="59">
        <v>7496</v>
      </c>
      <c r="R106" s="59">
        <v>7265166</v>
      </c>
      <c r="S106" s="90"/>
      <c r="T106" s="74" t="s">
        <v>3764</v>
      </c>
      <c r="U106" s="55">
        <v>48</v>
      </c>
      <c r="V106" s="90"/>
      <c r="X106" s="90"/>
    </row>
    <row r="107" spans="1:24" ht="13.2" x14ac:dyDescent="0.25">
      <c r="A107" s="59" t="s">
        <v>4020</v>
      </c>
      <c r="B107" s="59" t="s">
        <v>5431</v>
      </c>
      <c r="C107" s="59" t="s">
        <v>5449</v>
      </c>
      <c r="D107" s="59" t="s">
        <v>121</v>
      </c>
      <c r="E107" s="59">
        <v>0</v>
      </c>
      <c r="F107" s="59">
        <v>0</v>
      </c>
      <c r="G107" s="59">
        <v>0</v>
      </c>
      <c r="H107" s="59">
        <v>0</v>
      </c>
      <c r="I107" s="59">
        <v>0</v>
      </c>
      <c r="J107" s="59">
        <v>0</v>
      </c>
      <c r="K107" s="59">
        <v>0</v>
      </c>
      <c r="L107" s="59">
        <v>0</v>
      </c>
      <c r="M107" s="59">
        <v>0</v>
      </c>
      <c r="N107" s="59">
        <v>0</v>
      </c>
      <c r="O107" s="59">
        <v>0</v>
      </c>
      <c r="P107" s="59">
        <v>0</v>
      </c>
      <c r="Q107" s="59">
        <v>0</v>
      </c>
      <c r="R107" s="59">
        <v>0</v>
      </c>
      <c r="S107" s="90"/>
      <c r="T107" s="74" t="s">
        <v>3768</v>
      </c>
      <c r="U107" s="55">
        <v>0</v>
      </c>
      <c r="V107" s="90"/>
      <c r="X107" s="90"/>
    </row>
    <row r="108" spans="1:24" ht="13.2" x14ac:dyDescent="0.25">
      <c r="A108" s="59" t="s">
        <v>4021</v>
      </c>
      <c r="B108" s="59" t="s">
        <v>5431</v>
      </c>
      <c r="C108" s="59" t="s">
        <v>5450</v>
      </c>
      <c r="D108" s="59" t="s">
        <v>121</v>
      </c>
      <c r="E108" s="59">
        <v>51</v>
      </c>
      <c r="F108" s="59">
        <v>52</v>
      </c>
      <c r="G108" s="59">
        <v>53</v>
      </c>
      <c r="H108" s="59">
        <v>55</v>
      </c>
      <c r="I108" s="59">
        <v>56</v>
      </c>
      <c r="J108" s="59">
        <v>57</v>
      </c>
      <c r="K108" s="59">
        <v>59</v>
      </c>
      <c r="L108" s="59">
        <v>60</v>
      </c>
      <c r="M108" s="59">
        <v>62</v>
      </c>
      <c r="N108" s="59">
        <v>64</v>
      </c>
      <c r="O108" s="59">
        <v>65</v>
      </c>
      <c r="P108" s="59">
        <v>67</v>
      </c>
      <c r="Q108" s="59">
        <v>69</v>
      </c>
      <c r="R108" s="59">
        <v>59155</v>
      </c>
      <c r="S108" s="90"/>
      <c r="T108" s="74" t="s">
        <v>3770</v>
      </c>
      <c r="U108" s="55">
        <v>0</v>
      </c>
      <c r="V108" s="90"/>
      <c r="X108" s="90"/>
    </row>
    <row r="109" spans="1:24" ht="13.2" x14ac:dyDescent="0.25">
      <c r="A109" s="59" t="s">
        <v>4022</v>
      </c>
      <c r="B109" s="59" t="s">
        <v>5431</v>
      </c>
      <c r="C109" s="59" t="s">
        <v>5451</v>
      </c>
      <c r="D109" s="59" t="s">
        <v>121</v>
      </c>
      <c r="E109" s="59">
        <v>0</v>
      </c>
      <c r="F109" s="59">
        <v>0</v>
      </c>
      <c r="G109" s="59">
        <v>0</v>
      </c>
      <c r="H109" s="59">
        <v>0</v>
      </c>
      <c r="I109" s="59">
        <v>0</v>
      </c>
      <c r="J109" s="59">
        <v>0</v>
      </c>
      <c r="K109" s="59">
        <v>0</v>
      </c>
      <c r="L109" s="59">
        <v>0</v>
      </c>
      <c r="M109" s="59">
        <v>0</v>
      </c>
      <c r="N109" s="59">
        <v>0</v>
      </c>
      <c r="O109" s="59">
        <v>0</v>
      </c>
      <c r="P109" s="59">
        <v>0</v>
      </c>
      <c r="Q109" s="59">
        <v>0</v>
      </c>
      <c r="R109" s="59">
        <v>0</v>
      </c>
      <c r="S109" s="90"/>
      <c r="T109" s="74" t="s">
        <v>6766</v>
      </c>
      <c r="U109" s="55">
        <v>0</v>
      </c>
      <c r="V109" s="90"/>
      <c r="X109" s="90"/>
    </row>
    <row r="110" spans="1:24" ht="13.2" x14ac:dyDescent="0.25">
      <c r="A110" s="59" t="s">
        <v>4023</v>
      </c>
      <c r="B110" s="59" t="s">
        <v>5431</v>
      </c>
      <c r="C110" s="59" t="s">
        <v>5452</v>
      </c>
      <c r="D110" s="59" t="s">
        <v>121</v>
      </c>
      <c r="E110" s="59">
        <v>70741</v>
      </c>
      <c r="F110" s="59">
        <v>70824</v>
      </c>
      <c r="G110" s="59">
        <v>70908</v>
      </c>
      <c r="H110" s="59">
        <v>70992</v>
      </c>
      <c r="I110" s="59">
        <v>71076</v>
      </c>
      <c r="J110" s="59">
        <v>71160</v>
      </c>
      <c r="K110" s="59">
        <v>71244</v>
      </c>
      <c r="L110" s="59">
        <v>71132</v>
      </c>
      <c r="M110" s="59">
        <v>71216</v>
      </c>
      <c r="N110" s="59">
        <v>71300</v>
      </c>
      <c r="O110" s="59">
        <v>71383</v>
      </c>
      <c r="P110" s="59">
        <v>71467</v>
      </c>
      <c r="Q110" s="59">
        <v>71551</v>
      </c>
      <c r="R110" s="59">
        <v>71154000</v>
      </c>
      <c r="S110" s="90"/>
      <c r="T110" s="74" t="s">
        <v>6768</v>
      </c>
      <c r="U110" s="55">
        <v>0</v>
      </c>
      <c r="V110" s="90"/>
      <c r="X110" s="90"/>
    </row>
    <row r="111" spans="1:24" ht="13.2" x14ac:dyDescent="0.25">
      <c r="A111" s="59" t="s">
        <v>4024</v>
      </c>
      <c r="B111" s="59" t="s">
        <v>5431</v>
      </c>
      <c r="C111" s="59" t="s">
        <v>5453</v>
      </c>
      <c r="D111" s="59" t="s">
        <v>121</v>
      </c>
      <c r="E111" s="59">
        <v>241</v>
      </c>
      <c r="F111" s="59">
        <v>244</v>
      </c>
      <c r="G111" s="59">
        <v>247</v>
      </c>
      <c r="H111" s="59">
        <v>250</v>
      </c>
      <c r="I111" s="59">
        <v>253</v>
      </c>
      <c r="J111" s="59">
        <v>257</v>
      </c>
      <c r="K111" s="59">
        <v>261</v>
      </c>
      <c r="L111" s="59">
        <v>265</v>
      </c>
      <c r="M111" s="59">
        <v>269</v>
      </c>
      <c r="N111" s="59">
        <v>273</v>
      </c>
      <c r="O111" s="59">
        <v>278</v>
      </c>
      <c r="P111" s="59">
        <v>282</v>
      </c>
      <c r="Q111" s="59">
        <v>286</v>
      </c>
      <c r="R111" s="59">
        <v>261830</v>
      </c>
      <c r="S111" s="90"/>
      <c r="T111" s="74" t="s">
        <v>5339</v>
      </c>
      <c r="U111" s="55">
        <v>0</v>
      </c>
      <c r="V111" s="90"/>
      <c r="X111" s="90"/>
    </row>
    <row r="112" spans="1:24" ht="13.2" x14ac:dyDescent="0.25">
      <c r="A112" s="59" t="s">
        <v>4025</v>
      </c>
      <c r="B112" s="59" t="s">
        <v>5431</v>
      </c>
      <c r="C112" s="59" t="s">
        <v>5454</v>
      </c>
      <c r="D112" s="59" t="s">
        <v>121</v>
      </c>
      <c r="E112" s="59">
        <v>7088</v>
      </c>
      <c r="F112" s="59">
        <v>7146</v>
      </c>
      <c r="G112" s="59">
        <v>7204</v>
      </c>
      <c r="H112" s="59">
        <v>7262</v>
      </c>
      <c r="I112" s="59">
        <v>7320</v>
      </c>
      <c r="J112" s="59">
        <v>7378</v>
      </c>
      <c r="K112" s="59">
        <v>7435</v>
      </c>
      <c r="L112" s="59">
        <v>7493</v>
      </c>
      <c r="M112" s="59">
        <v>7551</v>
      </c>
      <c r="N112" s="59">
        <v>7609</v>
      </c>
      <c r="O112" s="59">
        <v>7667</v>
      </c>
      <c r="P112" s="59">
        <v>7725</v>
      </c>
      <c r="Q112" s="59">
        <v>7783</v>
      </c>
      <c r="R112" s="59">
        <v>7435489</v>
      </c>
      <c r="S112" s="90"/>
      <c r="T112" s="74" t="s">
        <v>5341</v>
      </c>
      <c r="U112" s="55">
        <v>0</v>
      </c>
      <c r="V112" s="90"/>
      <c r="X112" s="90"/>
    </row>
    <row r="113" spans="1:24" ht="13.2" x14ac:dyDescent="0.25">
      <c r="A113" s="59" t="s">
        <v>4026</v>
      </c>
      <c r="B113" s="59" t="s">
        <v>5431</v>
      </c>
      <c r="C113" s="59" t="s">
        <v>5455</v>
      </c>
      <c r="D113" s="59" t="s">
        <v>121</v>
      </c>
      <c r="E113" s="59">
        <v>0</v>
      </c>
      <c r="F113" s="59">
        <v>0</v>
      </c>
      <c r="G113" s="59">
        <v>0</v>
      </c>
      <c r="H113" s="59">
        <v>0</v>
      </c>
      <c r="I113" s="59">
        <v>0</v>
      </c>
      <c r="J113" s="59">
        <v>0</v>
      </c>
      <c r="K113" s="59">
        <v>0</v>
      </c>
      <c r="L113" s="59">
        <v>0</v>
      </c>
      <c r="M113" s="59">
        <v>0</v>
      </c>
      <c r="N113" s="59">
        <v>0</v>
      </c>
      <c r="O113" s="59">
        <v>0</v>
      </c>
      <c r="P113" s="59">
        <v>0</v>
      </c>
      <c r="Q113" s="59">
        <v>0</v>
      </c>
      <c r="R113" s="59">
        <v>0</v>
      </c>
      <c r="S113" s="90"/>
      <c r="T113" s="74" t="s">
        <v>5343</v>
      </c>
      <c r="U113" s="55">
        <v>0</v>
      </c>
      <c r="V113" s="90"/>
      <c r="X113" s="90"/>
    </row>
    <row r="114" spans="1:24" ht="13.2" x14ac:dyDescent="0.25">
      <c r="A114" s="59" t="s">
        <v>4027</v>
      </c>
      <c r="B114" s="59" t="s">
        <v>5431</v>
      </c>
      <c r="C114" s="59" t="s">
        <v>5456</v>
      </c>
      <c r="D114" s="59" t="s">
        <v>121</v>
      </c>
      <c r="E114" s="59">
        <v>121</v>
      </c>
      <c r="F114" s="59">
        <v>123</v>
      </c>
      <c r="G114" s="59">
        <v>125</v>
      </c>
      <c r="H114" s="59">
        <v>127</v>
      </c>
      <c r="I114" s="59">
        <v>129</v>
      </c>
      <c r="J114" s="59">
        <v>131</v>
      </c>
      <c r="K114" s="59">
        <v>133</v>
      </c>
      <c r="L114" s="59">
        <v>135</v>
      </c>
      <c r="M114" s="59">
        <v>137</v>
      </c>
      <c r="N114" s="59">
        <v>139</v>
      </c>
      <c r="O114" s="59">
        <v>141</v>
      </c>
      <c r="P114" s="59">
        <v>144</v>
      </c>
      <c r="Q114" s="59">
        <v>149</v>
      </c>
      <c r="R114" s="59">
        <v>133011</v>
      </c>
      <c r="S114" s="90"/>
      <c r="T114" s="74" t="s">
        <v>5345</v>
      </c>
      <c r="U114" s="55">
        <v>0</v>
      </c>
      <c r="V114" s="90"/>
      <c r="X114" s="90"/>
    </row>
    <row r="115" spans="1:24" ht="13.2" x14ac:dyDescent="0.25">
      <c r="A115" s="59" t="s">
        <v>4028</v>
      </c>
      <c r="B115" s="59" t="s">
        <v>5431</v>
      </c>
      <c r="C115" s="59" t="s">
        <v>5457</v>
      </c>
      <c r="D115" s="59" t="s">
        <v>121</v>
      </c>
      <c r="E115" s="59">
        <v>18174</v>
      </c>
      <c r="F115" s="59">
        <v>18200</v>
      </c>
      <c r="G115" s="59">
        <v>18226</v>
      </c>
      <c r="H115" s="59">
        <v>18253</v>
      </c>
      <c r="I115" s="59">
        <v>18279</v>
      </c>
      <c r="J115" s="59">
        <v>18305</v>
      </c>
      <c r="K115" s="59">
        <v>18331</v>
      </c>
      <c r="L115" s="59">
        <v>18357</v>
      </c>
      <c r="M115" s="59">
        <v>18383</v>
      </c>
      <c r="N115" s="59">
        <v>18409</v>
      </c>
      <c r="O115" s="59">
        <v>18435</v>
      </c>
      <c r="P115" s="59">
        <v>18451</v>
      </c>
      <c r="Q115" s="59">
        <v>18477</v>
      </c>
      <c r="R115" s="59">
        <v>18329531</v>
      </c>
      <c r="S115" s="90"/>
      <c r="T115" s="74" t="s">
        <v>3465</v>
      </c>
      <c r="U115" s="55">
        <v>0</v>
      </c>
      <c r="V115" s="90"/>
      <c r="X115" s="90"/>
    </row>
    <row r="116" spans="1:24" ht="13.2" x14ac:dyDescent="0.25">
      <c r="A116" s="59" t="s">
        <v>4029</v>
      </c>
      <c r="B116" s="59" t="s">
        <v>5431</v>
      </c>
      <c r="C116" s="59" t="s">
        <v>5458</v>
      </c>
      <c r="D116" s="59" t="s">
        <v>121</v>
      </c>
      <c r="E116" s="59">
        <v>0</v>
      </c>
      <c r="F116" s="59">
        <v>0</v>
      </c>
      <c r="G116" s="59">
        <v>0</v>
      </c>
      <c r="H116" s="59">
        <v>0</v>
      </c>
      <c r="I116" s="59">
        <v>0</v>
      </c>
      <c r="J116" s="59">
        <v>0</v>
      </c>
      <c r="K116" s="59">
        <v>0</v>
      </c>
      <c r="L116" s="59">
        <v>0</v>
      </c>
      <c r="M116" s="59">
        <v>0</v>
      </c>
      <c r="N116" s="59">
        <v>0</v>
      </c>
      <c r="O116" s="59">
        <v>0</v>
      </c>
      <c r="P116" s="59">
        <v>0</v>
      </c>
      <c r="Q116" s="59">
        <v>0</v>
      </c>
      <c r="R116" s="59">
        <v>0</v>
      </c>
      <c r="S116" s="90"/>
      <c r="T116" s="74" t="s">
        <v>6770</v>
      </c>
      <c r="U116" s="55">
        <v>0</v>
      </c>
      <c r="V116" s="90"/>
      <c r="X116" s="90"/>
    </row>
    <row r="117" spans="1:24" ht="13.2" x14ac:dyDescent="0.25">
      <c r="A117" s="59" t="s">
        <v>4030</v>
      </c>
      <c r="B117" s="59" t="s">
        <v>5431</v>
      </c>
      <c r="C117" s="59" t="s">
        <v>5459</v>
      </c>
      <c r="D117" s="59" t="s">
        <v>121</v>
      </c>
      <c r="E117" s="59">
        <v>0</v>
      </c>
      <c r="F117" s="59">
        <v>0</v>
      </c>
      <c r="G117" s="59">
        <v>0</v>
      </c>
      <c r="H117" s="59">
        <v>0</v>
      </c>
      <c r="I117" s="59">
        <v>0</v>
      </c>
      <c r="J117" s="59">
        <v>0</v>
      </c>
      <c r="K117" s="59">
        <v>0</v>
      </c>
      <c r="L117" s="59">
        <v>0</v>
      </c>
      <c r="M117" s="59">
        <v>0</v>
      </c>
      <c r="N117" s="59">
        <v>0</v>
      </c>
      <c r="O117" s="59">
        <v>0</v>
      </c>
      <c r="P117" s="59">
        <v>0</v>
      </c>
      <c r="Q117" s="59">
        <v>0</v>
      </c>
      <c r="R117" s="59">
        <v>0</v>
      </c>
      <c r="S117" s="90"/>
      <c r="T117" s="74" t="s">
        <v>6772</v>
      </c>
      <c r="U117" s="55">
        <v>-5</v>
      </c>
      <c r="V117" s="90"/>
      <c r="X117" s="90"/>
    </row>
    <row r="118" spans="1:24" ht="13.2" x14ac:dyDescent="0.25">
      <c r="A118" s="59" t="s">
        <v>4031</v>
      </c>
      <c r="B118" s="59" t="s">
        <v>5460</v>
      </c>
      <c r="C118" s="59" t="s">
        <v>5461</v>
      </c>
      <c r="D118" s="59" t="s">
        <v>121</v>
      </c>
      <c r="E118" s="59">
        <v>4586</v>
      </c>
      <c r="F118" s="59">
        <v>4601</v>
      </c>
      <c r="G118" s="59">
        <v>4634</v>
      </c>
      <c r="H118" s="59">
        <v>4667</v>
      </c>
      <c r="I118" s="59">
        <v>4700</v>
      </c>
      <c r="J118" s="59">
        <v>4733</v>
      </c>
      <c r="K118" s="59">
        <v>4766</v>
      </c>
      <c r="L118" s="59">
        <v>4799</v>
      </c>
      <c r="M118" s="59">
        <v>4832</v>
      </c>
      <c r="N118" s="59">
        <v>4865</v>
      </c>
      <c r="O118" s="59">
        <v>4898</v>
      </c>
      <c r="P118" s="59">
        <v>4931</v>
      </c>
      <c r="Q118" s="59">
        <v>4894</v>
      </c>
      <c r="R118" s="59">
        <v>4763594</v>
      </c>
      <c r="S118" s="90"/>
      <c r="T118" s="74" t="s">
        <v>6774</v>
      </c>
      <c r="U118" s="55">
        <v>25</v>
      </c>
      <c r="V118" s="90"/>
      <c r="X118" s="90"/>
    </row>
    <row r="119" spans="1:24" ht="13.2" x14ac:dyDescent="0.25">
      <c r="A119" s="59" t="s">
        <v>4032</v>
      </c>
      <c r="B119" s="59" t="s">
        <v>5460</v>
      </c>
      <c r="C119" s="59" t="s">
        <v>5462</v>
      </c>
      <c r="D119" s="59" t="s">
        <v>121</v>
      </c>
      <c r="E119" s="59">
        <v>2032</v>
      </c>
      <c r="F119" s="59">
        <v>2036</v>
      </c>
      <c r="G119" s="59">
        <v>2040</v>
      </c>
      <c r="H119" s="59">
        <v>2045</v>
      </c>
      <c r="I119" s="59">
        <v>2055</v>
      </c>
      <c r="J119" s="59">
        <v>2059</v>
      </c>
      <c r="K119" s="59">
        <v>2064</v>
      </c>
      <c r="L119" s="59">
        <v>2068</v>
      </c>
      <c r="M119" s="59">
        <v>2073</v>
      </c>
      <c r="N119" s="59">
        <v>2077</v>
      </c>
      <c r="O119" s="59">
        <v>2082</v>
      </c>
      <c r="P119" s="59">
        <v>2086</v>
      </c>
      <c r="Q119" s="59">
        <v>2090</v>
      </c>
      <c r="R119" s="59">
        <v>2062097</v>
      </c>
      <c r="S119" s="90"/>
      <c r="T119" s="74" t="s">
        <v>6776</v>
      </c>
      <c r="U119" s="55">
        <v>0</v>
      </c>
      <c r="V119" s="90"/>
      <c r="X119" s="90"/>
    </row>
    <row r="120" spans="1:24" ht="13.2" x14ac:dyDescent="0.25">
      <c r="A120" s="59" t="s">
        <v>4033</v>
      </c>
      <c r="B120" s="59" t="s">
        <v>5460</v>
      </c>
      <c r="C120" s="59" t="s">
        <v>5463</v>
      </c>
      <c r="D120" s="59" t="s">
        <v>121</v>
      </c>
      <c r="E120" s="59">
        <v>0</v>
      </c>
      <c r="F120" s="59">
        <v>0</v>
      </c>
      <c r="G120" s="59">
        <v>0</v>
      </c>
      <c r="H120" s="59">
        <v>0</v>
      </c>
      <c r="I120" s="59">
        <v>0</v>
      </c>
      <c r="J120" s="59">
        <v>0</v>
      </c>
      <c r="K120" s="59">
        <v>0</v>
      </c>
      <c r="L120" s="59">
        <v>0</v>
      </c>
      <c r="M120" s="59">
        <v>0</v>
      </c>
      <c r="N120" s="59">
        <v>0</v>
      </c>
      <c r="O120" s="59">
        <v>0</v>
      </c>
      <c r="P120" s="59">
        <v>0</v>
      </c>
      <c r="Q120" s="59">
        <v>0</v>
      </c>
      <c r="R120" s="59">
        <v>0</v>
      </c>
      <c r="S120" s="90"/>
      <c r="T120" s="74" t="s">
        <v>3475</v>
      </c>
      <c r="U120" s="55">
        <v>0</v>
      </c>
      <c r="V120" s="90"/>
      <c r="X120" s="90"/>
    </row>
    <row r="121" spans="1:24" ht="13.2" x14ac:dyDescent="0.25">
      <c r="A121" s="59" t="s">
        <v>4034</v>
      </c>
      <c r="B121" s="59" t="s">
        <v>5460</v>
      </c>
      <c r="C121" s="59" t="s">
        <v>5464</v>
      </c>
      <c r="D121" s="59" t="s">
        <v>121</v>
      </c>
      <c r="E121" s="59">
        <v>1384</v>
      </c>
      <c r="F121" s="59">
        <v>1389</v>
      </c>
      <c r="G121" s="59">
        <v>1411</v>
      </c>
      <c r="H121" s="59">
        <v>1434</v>
      </c>
      <c r="I121" s="59">
        <v>1456</v>
      </c>
      <c r="J121" s="59">
        <v>1479</v>
      </c>
      <c r="K121" s="59">
        <v>1501</v>
      </c>
      <c r="L121" s="59">
        <v>1524</v>
      </c>
      <c r="M121" s="59">
        <v>1547</v>
      </c>
      <c r="N121" s="59">
        <v>1569</v>
      </c>
      <c r="O121" s="59">
        <v>1592</v>
      </c>
      <c r="P121" s="59">
        <v>1614</v>
      </c>
      <c r="Q121" s="59">
        <v>1567</v>
      </c>
      <c r="R121" s="59">
        <v>1499431</v>
      </c>
      <c r="S121" s="90"/>
      <c r="T121" s="74" t="s">
        <v>5703</v>
      </c>
      <c r="U121" s="55">
        <v>0</v>
      </c>
      <c r="V121" s="90"/>
      <c r="X121" s="90"/>
    </row>
    <row r="122" spans="1:24" ht="13.2" x14ac:dyDescent="0.25">
      <c r="A122" s="59" t="s">
        <v>4035</v>
      </c>
      <c r="B122" s="59" t="s">
        <v>5460</v>
      </c>
      <c r="C122" s="59" t="s">
        <v>5465</v>
      </c>
      <c r="D122" s="59" t="s">
        <v>121</v>
      </c>
      <c r="E122" s="59">
        <v>0</v>
      </c>
      <c r="F122" s="59">
        <v>0</v>
      </c>
      <c r="G122" s="59">
        <v>0</v>
      </c>
      <c r="H122" s="59">
        <v>0</v>
      </c>
      <c r="I122" s="59">
        <v>0</v>
      </c>
      <c r="J122" s="59">
        <v>0</v>
      </c>
      <c r="K122" s="59">
        <v>0</v>
      </c>
      <c r="L122" s="59">
        <v>0</v>
      </c>
      <c r="M122" s="59">
        <v>0</v>
      </c>
      <c r="N122" s="59">
        <v>0</v>
      </c>
      <c r="O122" s="59">
        <v>0</v>
      </c>
      <c r="P122" s="59">
        <v>0</v>
      </c>
      <c r="Q122" s="59">
        <v>0</v>
      </c>
      <c r="R122" s="59">
        <v>0</v>
      </c>
      <c r="S122" s="90"/>
      <c r="T122" s="74" t="s">
        <v>143</v>
      </c>
      <c r="U122" s="55">
        <v>1533897</v>
      </c>
      <c r="V122" s="90"/>
      <c r="X122" s="90"/>
    </row>
    <row r="123" spans="1:24" ht="13.2" x14ac:dyDescent="0.25">
      <c r="A123" s="59" t="s">
        <v>4036</v>
      </c>
      <c r="B123" s="59" t="s">
        <v>5460</v>
      </c>
      <c r="C123" s="59" t="s">
        <v>5466</v>
      </c>
      <c r="D123" s="59" t="s">
        <v>121</v>
      </c>
      <c r="E123" s="59">
        <v>4603</v>
      </c>
      <c r="F123" s="59">
        <v>3984</v>
      </c>
      <c r="G123" s="59">
        <v>4008</v>
      </c>
      <c r="H123" s="59">
        <v>4032</v>
      </c>
      <c r="I123" s="59">
        <v>4056</v>
      </c>
      <c r="J123" s="59">
        <v>4080</v>
      </c>
      <c r="K123" s="59">
        <v>4104</v>
      </c>
      <c r="L123" s="59">
        <v>4127</v>
      </c>
      <c r="M123" s="59">
        <v>4151</v>
      </c>
      <c r="N123" s="59">
        <v>4175</v>
      </c>
      <c r="O123" s="59">
        <v>4199</v>
      </c>
      <c r="P123" s="59">
        <v>4224</v>
      </c>
      <c r="Q123" s="59">
        <v>4248</v>
      </c>
      <c r="R123" s="59">
        <v>4130423</v>
      </c>
      <c r="S123" s="90"/>
      <c r="V123" s="90"/>
      <c r="X123" s="90"/>
    </row>
    <row r="124" spans="1:24" ht="13.2" x14ac:dyDescent="0.25">
      <c r="A124" s="59" t="s">
        <v>4037</v>
      </c>
      <c r="B124" s="59" t="s">
        <v>5460</v>
      </c>
      <c r="C124" s="59" t="s">
        <v>5467</v>
      </c>
      <c r="D124" s="59" t="s">
        <v>121</v>
      </c>
      <c r="E124" s="59">
        <v>5581</v>
      </c>
      <c r="F124" s="59">
        <v>5604</v>
      </c>
      <c r="G124" s="59">
        <v>5626</v>
      </c>
      <c r="H124" s="59">
        <v>5649</v>
      </c>
      <c r="I124" s="59">
        <v>5675</v>
      </c>
      <c r="J124" s="59">
        <v>5738</v>
      </c>
      <c r="K124" s="59">
        <v>5761</v>
      </c>
      <c r="L124" s="59">
        <v>5783</v>
      </c>
      <c r="M124" s="59">
        <v>5806</v>
      </c>
      <c r="N124" s="59">
        <v>5829</v>
      </c>
      <c r="O124" s="59">
        <v>5851</v>
      </c>
      <c r="P124" s="59">
        <v>5874</v>
      </c>
      <c r="Q124" s="59">
        <v>5896</v>
      </c>
      <c r="R124" s="59">
        <v>5744619</v>
      </c>
      <c r="S124" s="90"/>
      <c r="V124" s="90"/>
      <c r="X124" s="90"/>
    </row>
    <row r="125" spans="1:24" ht="13.2" x14ac:dyDescent="0.25">
      <c r="A125" s="59" t="s">
        <v>4038</v>
      </c>
      <c r="B125" s="59" t="s">
        <v>5460</v>
      </c>
      <c r="C125" s="59" t="s">
        <v>5468</v>
      </c>
      <c r="D125" s="59" t="s">
        <v>121</v>
      </c>
      <c r="E125" s="59">
        <v>0</v>
      </c>
      <c r="F125" s="59">
        <v>0</v>
      </c>
      <c r="G125" s="59">
        <v>0</v>
      </c>
      <c r="H125" s="59">
        <v>0</v>
      </c>
      <c r="I125" s="59">
        <v>0</v>
      </c>
      <c r="J125" s="59">
        <v>0</v>
      </c>
      <c r="K125" s="59">
        <v>0</v>
      </c>
      <c r="L125" s="59">
        <v>0</v>
      </c>
      <c r="M125" s="59">
        <v>0</v>
      </c>
      <c r="N125" s="59">
        <v>0</v>
      </c>
      <c r="O125" s="59">
        <v>0</v>
      </c>
      <c r="P125" s="59">
        <v>0</v>
      </c>
      <c r="Q125" s="59">
        <v>0</v>
      </c>
      <c r="R125" s="59">
        <v>0</v>
      </c>
      <c r="S125" s="90"/>
      <c r="V125" s="90"/>
      <c r="X125" s="90"/>
    </row>
    <row r="126" spans="1:24" ht="13.2" x14ac:dyDescent="0.25">
      <c r="A126" s="59" t="s">
        <v>4039</v>
      </c>
      <c r="B126" s="59" t="s">
        <v>5460</v>
      </c>
      <c r="C126" s="59" t="s">
        <v>5469</v>
      </c>
      <c r="D126" s="59" t="s">
        <v>121</v>
      </c>
      <c r="E126" s="59">
        <v>3874</v>
      </c>
      <c r="F126" s="59">
        <v>3313</v>
      </c>
      <c r="G126" s="59">
        <v>3339</v>
      </c>
      <c r="H126" s="59">
        <v>3364</v>
      </c>
      <c r="I126" s="59">
        <v>3389</v>
      </c>
      <c r="J126" s="59">
        <v>3415</v>
      </c>
      <c r="K126" s="59">
        <v>3440</v>
      </c>
      <c r="L126" s="59">
        <v>3465</v>
      </c>
      <c r="M126" s="59">
        <v>3491</v>
      </c>
      <c r="N126" s="59">
        <v>3517</v>
      </c>
      <c r="O126" s="59">
        <v>3542</v>
      </c>
      <c r="P126" s="59">
        <v>3568</v>
      </c>
      <c r="Q126" s="59">
        <v>3594</v>
      </c>
      <c r="R126" s="59">
        <v>3464768</v>
      </c>
      <c r="S126" s="90"/>
      <c r="V126" s="90"/>
      <c r="X126" s="90"/>
    </row>
    <row r="127" spans="1:24" ht="13.2" x14ac:dyDescent="0.25">
      <c r="A127" s="59" t="s">
        <v>4040</v>
      </c>
      <c r="B127" s="59" t="s">
        <v>5460</v>
      </c>
      <c r="C127" s="59" t="s">
        <v>5470</v>
      </c>
      <c r="D127" s="59" t="s">
        <v>121</v>
      </c>
      <c r="E127" s="59">
        <v>0</v>
      </c>
      <c r="F127" s="59">
        <v>0</v>
      </c>
      <c r="G127" s="59">
        <v>0</v>
      </c>
      <c r="H127" s="59">
        <v>0</v>
      </c>
      <c r="I127" s="59">
        <v>0</v>
      </c>
      <c r="J127" s="59">
        <v>0</v>
      </c>
      <c r="K127" s="59">
        <v>0</v>
      </c>
      <c r="L127" s="59">
        <v>0</v>
      </c>
      <c r="M127" s="59">
        <v>0</v>
      </c>
      <c r="N127" s="59">
        <v>0</v>
      </c>
      <c r="O127" s="59">
        <v>0</v>
      </c>
      <c r="P127" s="59">
        <v>0</v>
      </c>
      <c r="Q127" s="59">
        <v>0</v>
      </c>
      <c r="R127" s="59">
        <v>0</v>
      </c>
      <c r="S127" s="90"/>
      <c r="V127" s="90"/>
      <c r="X127" s="90"/>
    </row>
    <row r="128" spans="1:24" ht="13.2" x14ac:dyDescent="0.25">
      <c r="A128" s="59" t="s">
        <v>4041</v>
      </c>
      <c r="B128" s="59" t="s">
        <v>5460</v>
      </c>
      <c r="C128" s="59" t="s">
        <v>5471</v>
      </c>
      <c r="D128" s="59" t="s">
        <v>121</v>
      </c>
      <c r="E128" s="59">
        <v>0</v>
      </c>
      <c r="F128" s="59">
        <v>0</v>
      </c>
      <c r="G128" s="59">
        <v>0</v>
      </c>
      <c r="H128" s="59">
        <v>0</v>
      </c>
      <c r="I128" s="59">
        <v>0</v>
      </c>
      <c r="J128" s="59">
        <v>0</v>
      </c>
      <c r="K128" s="59">
        <v>0</v>
      </c>
      <c r="L128" s="59">
        <v>0</v>
      </c>
      <c r="M128" s="59">
        <v>0</v>
      </c>
      <c r="N128" s="59">
        <v>0</v>
      </c>
      <c r="O128" s="59">
        <v>0</v>
      </c>
      <c r="P128" s="59">
        <v>0</v>
      </c>
      <c r="Q128" s="59">
        <v>0</v>
      </c>
      <c r="R128" s="59">
        <v>0</v>
      </c>
      <c r="S128" s="90"/>
      <c r="V128" s="90"/>
      <c r="X128" s="90"/>
    </row>
    <row r="129" spans="1:24" ht="13.2" x14ac:dyDescent="0.25">
      <c r="A129" s="59" t="s">
        <v>4042</v>
      </c>
      <c r="B129" s="59" t="s">
        <v>5460</v>
      </c>
      <c r="C129" s="59" t="s">
        <v>5472</v>
      </c>
      <c r="D129" s="59" t="s">
        <v>121</v>
      </c>
      <c r="E129" s="59">
        <v>0</v>
      </c>
      <c r="F129" s="59">
        <v>0</v>
      </c>
      <c r="G129" s="59">
        <v>0</v>
      </c>
      <c r="H129" s="59">
        <v>0</v>
      </c>
      <c r="I129" s="59">
        <v>0</v>
      </c>
      <c r="J129" s="59">
        <v>0</v>
      </c>
      <c r="K129" s="59">
        <v>0</v>
      </c>
      <c r="L129" s="59">
        <v>0</v>
      </c>
      <c r="M129" s="59">
        <v>0</v>
      </c>
      <c r="N129" s="59">
        <v>0</v>
      </c>
      <c r="O129" s="59">
        <v>0</v>
      </c>
      <c r="P129" s="59">
        <v>0</v>
      </c>
      <c r="Q129" s="59">
        <v>0</v>
      </c>
      <c r="R129" s="59">
        <v>0</v>
      </c>
      <c r="S129" s="90"/>
      <c r="V129" s="90"/>
      <c r="X129" s="90"/>
    </row>
    <row r="130" spans="1:24" ht="13.2" x14ac:dyDescent="0.25">
      <c r="A130" s="59" t="s">
        <v>4043</v>
      </c>
      <c r="B130" s="59" t="s">
        <v>5460</v>
      </c>
      <c r="C130" s="59" t="s">
        <v>5473</v>
      </c>
      <c r="D130" s="59" t="s">
        <v>121</v>
      </c>
      <c r="E130" s="59">
        <v>1368</v>
      </c>
      <c r="F130" s="59">
        <v>1370</v>
      </c>
      <c r="G130" s="59">
        <v>1371</v>
      </c>
      <c r="H130" s="59">
        <v>1373</v>
      </c>
      <c r="I130" s="59">
        <v>1375</v>
      </c>
      <c r="J130" s="59">
        <v>1377</v>
      </c>
      <c r="K130" s="59">
        <v>1379</v>
      </c>
      <c r="L130" s="59">
        <v>1380</v>
      </c>
      <c r="M130" s="59">
        <v>1382</v>
      </c>
      <c r="N130" s="59">
        <v>1384</v>
      </c>
      <c r="O130" s="59">
        <v>1386</v>
      </c>
      <c r="P130" s="59">
        <v>1388</v>
      </c>
      <c r="Q130" s="59">
        <v>1389</v>
      </c>
      <c r="R130" s="59">
        <v>1378660</v>
      </c>
      <c r="S130" s="90"/>
      <c r="V130" s="90"/>
      <c r="X130" s="90"/>
    </row>
    <row r="131" spans="1:24" ht="13.2" x14ac:dyDescent="0.25">
      <c r="A131" s="59" t="s">
        <v>4044</v>
      </c>
      <c r="B131" s="59" t="s">
        <v>5460</v>
      </c>
      <c r="C131" s="59" t="s">
        <v>5474</v>
      </c>
      <c r="D131" s="59" t="s">
        <v>121</v>
      </c>
      <c r="E131" s="59">
        <v>0</v>
      </c>
      <c r="F131" s="59">
        <v>0</v>
      </c>
      <c r="G131" s="59">
        <v>0</v>
      </c>
      <c r="H131" s="59">
        <v>0</v>
      </c>
      <c r="I131" s="59">
        <v>0</v>
      </c>
      <c r="J131" s="59">
        <v>0</v>
      </c>
      <c r="K131" s="59">
        <v>0</v>
      </c>
      <c r="L131" s="59">
        <v>0</v>
      </c>
      <c r="M131" s="59">
        <v>0</v>
      </c>
      <c r="N131" s="59">
        <v>0</v>
      </c>
      <c r="O131" s="59">
        <v>0</v>
      </c>
      <c r="P131" s="59">
        <v>0</v>
      </c>
      <c r="Q131" s="59">
        <v>0</v>
      </c>
      <c r="R131" s="59">
        <v>0</v>
      </c>
      <c r="S131" s="90"/>
      <c r="V131" s="90"/>
      <c r="X131" s="90"/>
    </row>
    <row r="132" spans="1:24" ht="13.2" x14ac:dyDescent="0.25">
      <c r="A132" s="59" t="s">
        <v>4045</v>
      </c>
      <c r="B132" s="59" t="s">
        <v>5460</v>
      </c>
      <c r="C132" s="59" t="s">
        <v>5475</v>
      </c>
      <c r="D132" s="59" t="s">
        <v>121</v>
      </c>
      <c r="E132" s="59">
        <v>888</v>
      </c>
      <c r="F132" s="59">
        <v>891</v>
      </c>
      <c r="G132" s="59">
        <v>893</v>
      </c>
      <c r="H132" s="59">
        <v>895</v>
      </c>
      <c r="I132" s="59">
        <v>897</v>
      </c>
      <c r="J132" s="59">
        <v>899</v>
      </c>
      <c r="K132" s="59">
        <v>901</v>
      </c>
      <c r="L132" s="59">
        <v>904</v>
      </c>
      <c r="M132" s="59">
        <v>906</v>
      </c>
      <c r="N132" s="59">
        <v>908</v>
      </c>
      <c r="O132" s="59">
        <v>910</v>
      </c>
      <c r="P132" s="59">
        <v>912</v>
      </c>
      <c r="Q132" s="59">
        <v>914</v>
      </c>
      <c r="R132" s="59">
        <v>901413</v>
      </c>
      <c r="S132" s="90"/>
      <c r="V132" s="90"/>
      <c r="X132" s="90"/>
    </row>
    <row r="133" spans="1:24" ht="13.2" x14ac:dyDescent="0.25">
      <c r="A133" s="59" t="s">
        <v>4046</v>
      </c>
      <c r="B133" s="59" t="s">
        <v>5460</v>
      </c>
      <c r="C133" s="59" t="s">
        <v>5476</v>
      </c>
      <c r="D133" s="59" t="s">
        <v>121</v>
      </c>
      <c r="E133" s="59">
        <v>0</v>
      </c>
      <c r="F133" s="59">
        <v>0</v>
      </c>
      <c r="G133" s="59">
        <v>0</v>
      </c>
      <c r="H133" s="59">
        <v>0</v>
      </c>
      <c r="I133" s="59">
        <v>0</v>
      </c>
      <c r="J133" s="59">
        <v>0</v>
      </c>
      <c r="K133" s="59">
        <v>0</v>
      </c>
      <c r="L133" s="59">
        <v>0</v>
      </c>
      <c r="M133" s="59">
        <v>0</v>
      </c>
      <c r="N133" s="59">
        <v>0</v>
      </c>
      <c r="O133" s="59">
        <v>0</v>
      </c>
      <c r="P133" s="59">
        <v>0</v>
      </c>
      <c r="Q133" s="59">
        <v>0</v>
      </c>
      <c r="R133" s="59">
        <v>0</v>
      </c>
      <c r="S133" s="90"/>
      <c r="V133" s="90"/>
      <c r="X133" s="90"/>
    </row>
    <row r="134" spans="1:24" ht="13.2" x14ac:dyDescent="0.25">
      <c r="A134" s="59" t="s">
        <v>4047</v>
      </c>
      <c r="B134" s="59" t="s">
        <v>5460</v>
      </c>
      <c r="C134" s="59" t="s">
        <v>5477</v>
      </c>
      <c r="D134" s="59" t="s">
        <v>121</v>
      </c>
      <c r="E134" s="59">
        <v>393</v>
      </c>
      <c r="F134" s="59">
        <v>395</v>
      </c>
      <c r="G134" s="59">
        <v>397</v>
      </c>
      <c r="H134" s="59">
        <v>399</v>
      </c>
      <c r="I134" s="59">
        <v>401</v>
      </c>
      <c r="J134" s="59">
        <v>403</v>
      </c>
      <c r="K134" s="59">
        <v>405</v>
      </c>
      <c r="L134" s="59">
        <v>407</v>
      </c>
      <c r="M134" s="59">
        <v>409</v>
      </c>
      <c r="N134" s="59">
        <v>411</v>
      </c>
      <c r="O134" s="59">
        <v>413</v>
      </c>
      <c r="P134" s="59">
        <v>415</v>
      </c>
      <c r="Q134" s="59">
        <v>417</v>
      </c>
      <c r="R134" s="59">
        <v>405221</v>
      </c>
      <c r="S134" s="90"/>
      <c r="V134" s="90"/>
      <c r="X134" s="90"/>
    </row>
    <row r="135" spans="1:24" ht="13.2" x14ac:dyDescent="0.25">
      <c r="A135" s="59" t="s">
        <v>4048</v>
      </c>
      <c r="B135" s="59" t="s">
        <v>5460</v>
      </c>
      <c r="C135" s="59" t="s">
        <v>5478</v>
      </c>
      <c r="D135" s="59" t="s">
        <v>121</v>
      </c>
      <c r="E135" s="59">
        <v>0</v>
      </c>
      <c r="F135" s="59">
        <v>0</v>
      </c>
      <c r="G135" s="59">
        <v>0</v>
      </c>
      <c r="H135" s="59">
        <v>0</v>
      </c>
      <c r="I135" s="59">
        <v>0</v>
      </c>
      <c r="J135" s="59">
        <v>0</v>
      </c>
      <c r="K135" s="59">
        <v>0</v>
      </c>
      <c r="L135" s="59">
        <v>0</v>
      </c>
      <c r="M135" s="59">
        <v>0</v>
      </c>
      <c r="N135" s="59">
        <v>0</v>
      </c>
      <c r="O135" s="59">
        <v>0</v>
      </c>
      <c r="P135" s="59">
        <v>0</v>
      </c>
      <c r="Q135" s="59">
        <v>0</v>
      </c>
      <c r="R135" s="59">
        <v>0</v>
      </c>
      <c r="S135" s="90"/>
      <c r="V135" s="90"/>
      <c r="X135" s="90"/>
    </row>
    <row r="136" spans="1:24" ht="13.2" x14ac:dyDescent="0.25">
      <c r="A136" s="59" t="s">
        <v>4049</v>
      </c>
      <c r="B136" s="59" t="s">
        <v>5460</v>
      </c>
      <c r="C136" s="59" t="s">
        <v>5479</v>
      </c>
      <c r="D136" s="59" t="s">
        <v>121</v>
      </c>
      <c r="E136" s="59">
        <v>0</v>
      </c>
      <c r="F136" s="59">
        <v>0</v>
      </c>
      <c r="G136" s="59">
        <v>0</v>
      </c>
      <c r="H136" s="59">
        <v>0</v>
      </c>
      <c r="I136" s="59">
        <v>0</v>
      </c>
      <c r="J136" s="59">
        <v>0</v>
      </c>
      <c r="K136" s="59">
        <v>0</v>
      </c>
      <c r="L136" s="59">
        <v>0</v>
      </c>
      <c r="M136" s="59">
        <v>0</v>
      </c>
      <c r="N136" s="59">
        <v>0</v>
      </c>
      <c r="O136" s="59">
        <v>0</v>
      </c>
      <c r="P136" s="59">
        <v>0</v>
      </c>
      <c r="Q136" s="59">
        <v>0</v>
      </c>
      <c r="R136" s="59">
        <v>0</v>
      </c>
      <c r="S136" s="90"/>
      <c r="V136" s="90"/>
      <c r="X136" s="90"/>
    </row>
    <row r="137" spans="1:24" ht="13.2" x14ac:dyDescent="0.25">
      <c r="A137" s="59" t="s">
        <v>4050</v>
      </c>
      <c r="B137" s="59" t="s">
        <v>5460</v>
      </c>
      <c r="C137" s="59" t="s">
        <v>5480</v>
      </c>
      <c r="D137" s="59" t="s">
        <v>121</v>
      </c>
      <c r="E137" s="59">
        <v>0</v>
      </c>
      <c r="F137" s="59">
        <v>0</v>
      </c>
      <c r="G137" s="59">
        <v>0</v>
      </c>
      <c r="H137" s="59">
        <v>0</v>
      </c>
      <c r="I137" s="59">
        <v>0</v>
      </c>
      <c r="J137" s="59">
        <v>0</v>
      </c>
      <c r="K137" s="59">
        <v>0</v>
      </c>
      <c r="L137" s="59">
        <v>0</v>
      </c>
      <c r="M137" s="59">
        <v>0</v>
      </c>
      <c r="N137" s="59">
        <v>0</v>
      </c>
      <c r="O137" s="59">
        <v>0</v>
      </c>
      <c r="P137" s="59">
        <v>0</v>
      </c>
      <c r="Q137" s="59">
        <v>0</v>
      </c>
      <c r="R137" s="59">
        <v>0</v>
      </c>
      <c r="S137" s="90"/>
      <c r="V137" s="90"/>
      <c r="X137" s="90"/>
    </row>
    <row r="138" spans="1:24" ht="13.2" x14ac:dyDescent="0.25">
      <c r="A138" s="59" t="s">
        <v>4051</v>
      </c>
      <c r="B138" s="59" t="s">
        <v>5460</v>
      </c>
      <c r="C138" s="59" t="s">
        <v>5481</v>
      </c>
      <c r="D138" s="59" t="s">
        <v>121</v>
      </c>
      <c r="E138" s="59">
        <v>5854</v>
      </c>
      <c r="F138" s="59">
        <v>5859</v>
      </c>
      <c r="G138" s="59">
        <v>5864</v>
      </c>
      <c r="H138" s="59">
        <v>5869</v>
      </c>
      <c r="I138" s="59">
        <v>5874</v>
      </c>
      <c r="J138" s="59">
        <v>5879</v>
      </c>
      <c r="K138" s="59">
        <v>5884</v>
      </c>
      <c r="L138" s="59">
        <v>5888</v>
      </c>
      <c r="M138" s="59">
        <v>5893</v>
      </c>
      <c r="N138" s="59">
        <v>5898</v>
      </c>
      <c r="O138" s="59">
        <v>5903</v>
      </c>
      <c r="P138" s="59">
        <v>5908</v>
      </c>
      <c r="Q138" s="59">
        <v>5913</v>
      </c>
      <c r="R138" s="59">
        <v>5883537</v>
      </c>
      <c r="S138" s="90"/>
      <c r="V138" s="90"/>
      <c r="X138" s="90"/>
    </row>
    <row r="139" spans="1:24" ht="13.2" x14ac:dyDescent="0.25">
      <c r="A139" s="59" t="s">
        <v>4052</v>
      </c>
      <c r="B139" s="59" t="s">
        <v>5460</v>
      </c>
      <c r="C139" s="59" t="s">
        <v>5482</v>
      </c>
      <c r="D139" s="59" t="s">
        <v>121</v>
      </c>
      <c r="E139" s="59">
        <v>0</v>
      </c>
      <c r="F139" s="59">
        <v>0</v>
      </c>
      <c r="G139" s="59">
        <v>0</v>
      </c>
      <c r="H139" s="59">
        <v>0</v>
      </c>
      <c r="I139" s="59">
        <v>0</v>
      </c>
      <c r="J139" s="59">
        <v>0</v>
      </c>
      <c r="K139" s="59">
        <v>0</v>
      </c>
      <c r="L139" s="59">
        <v>0</v>
      </c>
      <c r="M139" s="59">
        <v>0</v>
      </c>
      <c r="N139" s="59">
        <v>0</v>
      </c>
      <c r="O139" s="59">
        <v>0</v>
      </c>
      <c r="P139" s="59">
        <v>0</v>
      </c>
      <c r="Q139" s="59">
        <v>0</v>
      </c>
      <c r="R139" s="59">
        <v>0</v>
      </c>
      <c r="S139" s="90"/>
      <c r="V139" s="90"/>
      <c r="X139" s="90"/>
    </row>
    <row r="140" spans="1:24" ht="13.2" x14ac:dyDescent="0.25">
      <c r="A140" s="59" t="s">
        <v>4053</v>
      </c>
      <c r="B140" s="59" t="s">
        <v>5460</v>
      </c>
      <c r="C140" s="59" t="s">
        <v>5483</v>
      </c>
      <c r="D140" s="59" t="s">
        <v>121</v>
      </c>
      <c r="E140" s="59">
        <v>664</v>
      </c>
      <c r="F140" s="59">
        <v>668</v>
      </c>
      <c r="G140" s="59">
        <v>673</v>
      </c>
      <c r="H140" s="59">
        <v>677</v>
      </c>
      <c r="I140" s="59">
        <v>682</v>
      </c>
      <c r="J140" s="59">
        <v>686</v>
      </c>
      <c r="K140" s="59">
        <v>691</v>
      </c>
      <c r="L140" s="59">
        <v>695</v>
      </c>
      <c r="M140" s="59">
        <v>700</v>
      </c>
      <c r="N140" s="59">
        <v>704</v>
      </c>
      <c r="O140" s="59">
        <v>709</v>
      </c>
      <c r="P140" s="59">
        <v>714</v>
      </c>
      <c r="Q140" s="59">
        <v>718</v>
      </c>
      <c r="R140" s="59">
        <v>690812</v>
      </c>
      <c r="S140" s="90"/>
      <c r="V140" s="90"/>
      <c r="X140" s="90"/>
    </row>
    <row r="141" spans="1:24" ht="13.2" x14ac:dyDescent="0.25">
      <c r="A141" s="59" t="s">
        <v>4054</v>
      </c>
      <c r="B141" s="59" t="s">
        <v>5460</v>
      </c>
      <c r="C141" s="59" t="s">
        <v>5484</v>
      </c>
      <c r="D141" s="59" t="s">
        <v>121</v>
      </c>
      <c r="E141" s="59">
        <v>0</v>
      </c>
      <c r="F141" s="59">
        <v>0</v>
      </c>
      <c r="G141" s="59">
        <v>0</v>
      </c>
      <c r="H141" s="59">
        <v>0</v>
      </c>
      <c r="I141" s="59">
        <v>0</v>
      </c>
      <c r="J141" s="59">
        <v>0</v>
      </c>
      <c r="K141" s="59">
        <v>0</v>
      </c>
      <c r="L141" s="59">
        <v>0</v>
      </c>
      <c r="M141" s="59">
        <v>0</v>
      </c>
      <c r="N141" s="59">
        <v>0</v>
      </c>
      <c r="O141" s="59">
        <v>0</v>
      </c>
      <c r="P141" s="59">
        <v>0</v>
      </c>
      <c r="Q141" s="59">
        <v>0</v>
      </c>
      <c r="R141" s="59">
        <v>0</v>
      </c>
      <c r="S141" s="90"/>
      <c r="V141" s="90"/>
      <c r="X141" s="90"/>
    </row>
    <row r="142" spans="1:24" ht="13.2" x14ac:dyDescent="0.25">
      <c r="A142" s="59" t="s">
        <v>4055</v>
      </c>
      <c r="B142" s="59" t="s">
        <v>5460</v>
      </c>
      <c r="C142" s="59" t="s">
        <v>5485</v>
      </c>
      <c r="D142" s="59" t="s">
        <v>121</v>
      </c>
      <c r="E142" s="59">
        <v>1</v>
      </c>
      <c r="F142" s="59">
        <v>1</v>
      </c>
      <c r="G142" s="59">
        <v>1</v>
      </c>
      <c r="H142" s="59">
        <v>1</v>
      </c>
      <c r="I142" s="59">
        <v>1</v>
      </c>
      <c r="J142" s="59">
        <v>1</v>
      </c>
      <c r="K142" s="59">
        <v>1</v>
      </c>
      <c r="L142" s="59">
        <v>1</v>
      </c>
      <c r="M142" s="59">
        <v>1</v>
      </c>
      <c r="N142" s="59">
        <v>1</v>
      </c>
      <c r="O142" s="59">
        <v>1</v>
      </c>
      <c r="P142" s="59">
        <v>1</v>
      </c>
      <c r="Q142" s="59">
        <v>1</v>
      </c>
      <c r="R142" s="59">
        <v>993</v>
      </c>
      <c r="S142" s="90"/>
      <c r="V142" s="90"/>
      <c r="X142" s="90"/>
    </row>
    <row r="143" spans="1:24" ht="13.2" x14ac:dyDescent="0.25">
      <c r="A143" s="59" t="s">
        <v>4056</v>
      </c>
      <c r="B143" s="59" t="s">
        <v>5460</v>
      </c>
      <c r="C143" s="59" t="s">
        <v>5486</v>
      </c>
      <c r="D143" s="59" t="s">
        <v>121</v>
      </c>
      <c r="E143" s="59">
        <v>592</v>
      </c>
      <c r="F143" s="59">
        <v>593</v>
      </c>
      <c r="G143" s="59">
        <v>593</v>
      </c>
      <c r="H143" s="59">
        <v>594</v>
      </c>
      <c r="I143" s="59">
        <v>594</v>
      </c>
      <c r="J143" s="59">
        <v>595</v>
      </c>
      <c r="K143" s="59">
        <v>595</v>
      </c>
      <c r="L143" s="59">
        <v>596</v>
      </c>
      <c r="M143" s="59">
        <v>596</v>
      </c>
      <c r="N143" s="59">
        <v>596</v>
      </c>
      <c r="O143" s="59">
        <v>597</v>
      </c>
      <c r="P143" s="59">
        <v>597</v>
      </c>
      <c r="Q143" s="59">
        <v>598</v>
      </c>
      <c r="R143" s="59">
        <v>595140</v>
      </c>
      <c r="S143" s="90"/>
      <c r="V143" s="90"/>
      <c r="X143" s="90"/>
    </row>
    <row r="144" spans="1:24" ht="13.2" x14ac:dyDescent="0.25">
      <c r="A144" s="59" t="s">
        <v>4057</v>
      </c>
      <c r="B144" s="59" t="s">
        <v>5460</v>
      </c>
      <c r="C144" s="59" t="s">
        <v>5487</v>
      </c>
      <c r="D144" s="59" t="s">
        <v>121</v>
      </c>
      <c r="E144" s="59">
        <v>0</v>
      </c>
      <c r="F144" s="59">
        <v>0</v>
      </c>
      <c r="G144" s="59">
        <v>0</v>
      </c>
      <c r="H144" s="59">
        <v>0</v>
      </c>
      <c r="I144" s="59">
        <v>0</v>
      </c>
      <c r="J144" s="59">
        <v>0</v>
      </c>
      <c r="K144" s="59">
        <v>0</v>
      </c>
      <c r="L144" s="59">
        <v>0</v>
      </c>
      <c r="M144" s="59">
        <v>0</v>
      </c>
      <c r="N144" s="59">
        <v>0</v>
      </c>
      <c r="O144" s="59">
        <v>0</v>
      </c>
      <c r="P144" s="59">
        <v>0</v>
      </c>
      <c r="Q144" s="59">
        <v>0</v>
      </c>
      <c r="R144" s="59">
        <v>0</v>
      </c>
      <c r="S144" s="90"/>
      <c r="V144" s="90"/>
      <c r="X144" s="90"/>
    </row>
    <row r="145" spans="1:24" ht="13.2" x14ac:dyDescent="0.25">
      <c r="A145" s="59" t="s">
        <v>4058</v>
      </c>
      <c r="B145" s="59" t="s">
        <v>5460</v>
      </c>
      <c r="C145" s="59" t="s">
        <v>5488</v>
      </c>
      <c r="D145" s="59" t="s">
        <v>121</v>
      </c>
      <c r="E145" s="59">
        <v>0</v>
      </c>
      <c r="F145" s="59">
        <v>0</v>
      </c>
      <c r="G145" s="59">
        <v>0</v>
      </c>
      <c r="H145" s="59">
        <v>0</v>
      </c>
      <c r="I145" s="59">
        <v>0</v>
      </c>
      <c r="J145" s="59">
        <v>0</v>
      </c>
      <c r="K145" s="59">
        <v>0</v>
      </c>
      <c r="L145" s="59">
        <v>0</v>
      </c>
      <c r="M145" s="59">
        <v>0</v>
      </c>
      <c r="N145" s="59">
        <v>0</v>
      </c>
      <c r="O145" s="59">
        <v>0</v>
      </c>
      <c r="P145" s="59">
        <v>0</v>
      </c>
      <c r="Q145" s="59">
        <v>0</v>
      </c>
      <c r="R145" s="59">
        <v>0</v>
      </c>
      <c r="S145" s="90"/>
      <c r="V145" s="90"/>
      <c r="X145" s="90"/>
    </row>
    <row r="146" spans="1:24" ht="13.2" x14ac:dyDescent="0.25">
      <c r="A146" s="59" t="s">
        <v>4059</v>
      </c>
      <c r="B146" s="59" t="s">
        <v>5489</v>
      </c>
      <c r="C146" s="59" t="s">
        <v>5490</v>
      </c>
      <c r="D146" s="59" t="s">
        <v>121</v>
      </c>
      <c r="E146" s="59">
        <v>0</v>
      </c>
      <c r="F146" s="59">
        <v>0</v>
      </c>
      <c r="G146" s="59">
        <v>0</v>
      </c>
      <c r="H146" s="59">
        <v>0</v>
      </c>
      <c r="I146" s="59">
        <v>0</v>
      </c>
      <c r="J146" s="59">
        <v>0</v>
      </c>
      <c r="K146" s="59">
        <v>0</v>
      </c>
      <c r="L146" s="59">
        <v>0</v>
      </c>
      <c r="M146" s="59">
        <v>0</v>
      </c>
      <c r="N146" s="59">
        <v>0</v>
      </c>
      <c r="O146" s="59">
        <v>0</v>
      </c>
      <c r="P146" s="59">
        <v>0</v>
      </c>
      <c r="Q146" s="59">
        <v>0</v>
      </c>
      <c r="R146" s="59">
        <v>0</v>
      </c>
      <c r="S146" s="90"/>
      <c r="V146" s="90"/>
      <c r="X146" s="90"/>
    </row>
    <row r="147" spans="1:24" ht="13.2" x14ac:dyDescent="0.25">
      <c r="A147" s="59" t="s">
        <v>4060</v>
      </c>
      <c r="B147" s="59" t="s">
        <v>5489</v>
      </c>
      <c r="C147" s="59" t="s">
        <v>5491</v>
      </c>
      <c r="D147" s="59" t="s">
        <v>121</v>
      </c>
      <c r="E147" s="59">
        <v>388</v>
      </c>
      <c r="F147" s="59">
        <v>390</v>
      </c>
      <c r="G147" s="59">
        <v>396</v>
      </c>
      <c r="H147" s="59">
        <v>402</v>
      </c>
      <c r="I147" s="59">
        <v>407</v>
      </c>
      <c r="J147" s="59">
        <v>413</v>
      </c>
      <c r="K147" s="59">
        <v>418</v>
      </c>
      <c r="L147" s="59">
        <v>424</v>
      </c>
      <c r="M147" s="59">
        <v>429</v>
      </c>
      <c r="N147" s="59">
        <v>435</v>
      </c>
      <c r="O147" s="59">
        <v>441</v>
      </c>
      <c r="P147" s="59">
        <v>446</v>
      </c>
      <c r="Q147" s="59">
        <v>449</v>
      </c>
      <c r="R147" s="59">
        <v>418309</v>
      </c>
      <c r="S147" s="90"/>
      <c r="V147" s="90"/>
      <c r="X147" s="90"/>
    </row>
    <row r="148" spans="1:24" ht="13.2" x14ac:dyDescent="0.25">
      <c r="A148" s="59" t="s">
        <v>4061</v>
      </c>
      <c r="B148" s="59" t="s">
        <v>5489</v>
      </c>
      <c r="C148" s="59" t="s">
        <v>5492</v>
      </c>
      <c r="D148" s="59" t="s">
        <v>121</v>
      </c>
      <c r="E148" s="59">
        <v>5443</v>
      </c>
      <c r="F148" s="59">
        <v>5460</v>
      </c>
      <c r="G148" s="59">
        <v>5477</v>
      </c>
      <c r="H148" s="59">
        <v>5494</v>
      </c>
      <c r="I148" s="59">
        <v>5511</v>
      </c>
      <c r="J148" s="59">
        <v>5527</v>
      </c>
      <c r="K148" s="59">
        <v>5544</v>
      </c>
      <c r="L148" s="59">
        <v>5561</v>
      </c>
      <c r="M148" s="59">
        <v>5578</v>
      </c>
      <c r="N148" s="59">
        <v>5595</v>
      </c>
      <c r="O148" s="59">
        <v>5612</v>
      </c>
      <c r="P148" s="59">
        <v>5629</v>
      </c>
      <c r="Q148" s="59">
        <v>5646</v>
      </c>
      <c r="R148" s="59">
        <v>5544353</v>
      </c>
      <c r="S148" s="90"/>
      <c r="V148" s="90"/>
      <c r="X148" s="90"/>
    </row>
    <row r="149" spans="1:24" ht="13.2" x14ac:dyDescent="0.25">
      <c r="A149" s="59" t="s">
        <v>4062</v>
      </c>
      <c r="B149" s="59" t="s">
        <v>5489</v>
      </c>
      <c r="C149" s="59" t="s">
        <v>5493</v>
      </c>
      <c r="D149" s="59" t="s">
        <v>121</v>
      </c>
      <c r="E149" s="59">
        <v>0</v>
      </c>
      <c r="F149" s="59">
        <v>0</v>
      </c>
      <c r="G149" s="59">
        <v>0</v>
      </c>
      <c r="H149" s="59">
        <v>0</v>
      </c>
      <c r="I149" s="59">
        <v>0</v>
      </c>
      <c r="J149" s="59">
        <v>0</v>
      </c>
      <c r="K149" s="59">
        <v>0</v>
      </c>
      <c r="L149" s="59">
        <v>0</v>
      </c>
      <c r="M149" s="59">
        <v>0</v>
      </c>
      <c r="N149" s="59">
        <v>0</v>
      </c>
      <c r="O149" s="59">
        <v>0</v>
      </c>
      <c r="P149" s="59">
        <v>0</v>
      </c>
      <c r="Q149" s="59">
        <v>0</v>
      </c>
      <c r="R149" s="59">
        <v>0</v>
      </c>
      <c r="S149" s="90"/>
      <c r="V149" s="90"/>
      <c r="X149" s="90"/>
    </row>
    <row r="150" spans="1:24" ht="13.2" x14ac:dyDescent="0.25">
      <c r="A150" s="59" t="s">
        <v>4063</v>
      </c>
      <c r="B150" s="59" t="s">
        <v>5489</v>
      </c>
      <c r="C150" s="59" t="s">
        <v>5494</v>
      </c>
      <c r="D150" s="59" t="s">
        <v>121</v>
      </c>
      <c r="E150" s="59">
        <v>200</v>
      </c>
      <c r="F150" s="59">
        <v>200</v>
      </c>
      <c r="G150" s="59">
        <v>201</v>
      </c>
      <c r="H150" s="59">
        <v>201</v>
      </c>
      <c r="I150" s="59">
        <v>202</v>
      </c>
      <c r="J150" s="59">
        <v>203</v>
      </c>
      <c r="K150" s="59">
        <v>203</v>
      </c>
      <c r="L150" s="59">
        <v>204</v>
      </c>
      <c r="M150" s="59">
        <v>204</v>
      </c>
      <c r="N150" s="59">
        <v>205</v>
      </c>
      <c r="O150" s="59">
        <v>206</v>
      </c>
      <c r="P150" s="59">
        <v>206</v>
      </c>
      <c r="Q150" s="59">
        <v>207</v>
      </c>
      <c r="R150" s="59">
        <v>203227</v>
      </c>
      <c r="S150" s="90"/>
      <c r="V150" s="90"/>
      <c r="X150" s="90"/>
    </row>
    <row r="151" spans="1:24" ht="13.2" x14ac:dyDescent="0.25">
      <c r="A151" s="59" t="s">
        <v>4064</v>
      </c>
      <c r="B151" s="59" t="s">
        <v>5489</v>
      </c>
      <c r="C151" s="59" t="s">
        <v>5495</v>
      </c>
      <c r="D151" s="59" t="s">
        <v>121</v>
      </c>
      <c r="E151" s="59">
        <v>0</v>
      </c>
      <c r="F151" s="59">
        <v>0</v>
      </c>
      <c r="G151" s="59">
        <v>0</v>
      </c>
      <c r="H151" s="59">
        <v>0</v>
      </c>
      <c r="I151" s="59">
        <v>0</v>
      </c>
      <c r="J151" s="59">
        <v>0</v>
      </c>
      <c r="K151" s="59">
        <v>0</v>
      </c>
      <c r="L151" s="59">
        <v>0</v>
      </c>
      <c r="M151" s="59">
        <v>0</v>
      </c>
      <c r="N151" s="59">
        <v>0</v>
      </c>
      <c r="O151" s="59">
        <v>0</v>
      </c>
      <c r="P151" s="59">
        <v>0</v>
      </c>
      <c r="Q151" s="59">
        <v>0</v>
      </c>
      <c r="R151" s="59">
        <v>0</v>
      </c>
      <c r="S151" s="90"/>
      <c r="V151" s="90"/>
      <c r="X151" s="90"/>
    </row>
    <row r="152" spans="1:24" ht="13.2" x14ac:dyDescent="0.25">
      <c r="A152" s="59" t="s">
        <v>4065</v>
      </c>
      <c r="B152" s="59" t="s">
        <v>5489</v>
      </c>
      <c r="C152" s="59" t="s">
        <v>5496</v>
      </c>
      <c r="D152" s="59" t="s">
        <v>121</v>
      </c>
      <c r="E152" s="59">
        <v>0</v>
      </c>
      <c r="F152" s="59">
        <v>0</v>
      </c>
      <c r="G152" s="59">
        <v>0</v>
      </c>
      <c r="H152" s="59">
        <v>0</v>
      </c>
      <c r="I152" s="59">
        <v>0</v>
      </c>
      <c r="J152" s="59">
        <v>0</v>
      </c>
      <c r="K152" s="59">
        <v>0</v>
      </c>
      <c r="L152" s="59">
        <v>0</v>
      </c>
      <c r="M152" s="59">
        <v>0</v>
      </c>
      <c r="N152" s="59">
        <v>0</v>
      </c>
      <c r="O152" s="59">
        <v>0</v>
      </c>
      <c r="P152" s="59">
        <v>0</v>
      </c>
      <c r="Q152" s="59">
        <v>0</v>
      </c>
      <c r="R152" s="59">
        <v>0</v>
      </c>
      <c r="S152" s="90"/>
      <c r="V152" s="90"/>
      <c r="X152" s="90"/>
    </row>
    <row r="153" spans="1:24" ht="13.2" x14ac:dyDescent="0.25">
      <c r="A153" s="59" t="s">
        <v>4066</v>
      </c>
      <c r="B153" s="59" t="s">
        <v>5489</v>
      </c>
      <c r="C153" s="59" t="s">
        <v>5497</v>
      </c>
      <c r="D153" s="59" t="s">
        <v>121</v>
      </c>
      <c r="E153" s="59">
        <v>504</v>
      </c>
      <c r="F153" s="59">
        <v>507</v>
      </c>
      <c r="G153" s="59">
        <v>513</v>
      </c>
      <c r="H153" s="59">
        <v>519</v>
      </c>
      <c r="I153" s="59">
        <v>525</v>
      </c>
      <c r="J153" s="59">
        <v>531</v>
      </c>
      <c r="K153" s="59">
        <v>537</v>
      </c>
      <c r="L153" s="59">
        <v>543</v>
      </c>
      <c r="M153" s="59">
        <v>549</v>
      </c>
      <c r="N153" s="59">
        <v>555</v>
      </c>
      <c r="O153" s="59">
        <v>560</v>
      </c>
      <c r="P153" s="59">
        <v>566</v>
      </c>
      <c r="Q153" s="59">
        <v>570</v>
      </c>
      <c r="R153" s="59">
        <v>536811</v>
      </c>
      <c r="S153" s="90"/>
      <c r="V153" s="90"/>
      <c r="X153" s="90"/>
    </row>
    <row r="154" spans="1:24" ht="13.2" x14ac:dyDescent="0.25">
      <c r="A154" s="59" t="s">
        <v>4067</v>
      </c>
      <c r="B154" s="59" t="s">
        <v>5489</v>
      </c>
      <c r="C154" s="59" t="s">
        <v>5498</v>
      </c>
      <c r="D154" s="59" t="s">
        <v>121</v>
      </c>
      <c r="E154" s="59">
        <v>0</v>
      </c>
      <c r="F154" s="59">
        <v>0</v>
      </c>
      <c r="G154" s="59">
        <v>0</v>
      </c>
      <c r="H154" s="59">
        <v>0</v>
      </c>
      <c r="I154" s="59">
        <v>0</v>
      </c>
      <c r="J154" s="59">
        <v>0</v>
      </c>
      <c r="K154" s="59">
        <v>0</v>
      </c>
      <c r="L154" s="59">
        <v>0</v>
      </c>
      <c r="M154" s="59">
        <v>0</v>
      </c>
      <c r="N154" s="59">
        <v>0</v>
      </c>
      <c r="O154" s="59">
        <v>0</v>
      </c>
      <c r="P154" s="59">
        <v>0</v>
      </c>
      <c r="Q154" s="59">
        <v>0</v>
      </c>
      <c r="R154" s="59">
        <v>0</v>
      </c>
      <c r="S154" s="90"/>
      <c r="V154" s="90"/>
      <c r="X154" s="90"/>
    </row>
    <row r="155" spans="1:24" ht="13.2" x14ac:dyDescent="0.25">
      <c r="A155" s="59" t="s">
        <v>4068</v>
      </c>
      <c r="B155" s="59" t="s">
        <v>5489</v>
      </c>
      <c r="C155" s="59" t="s">
        <v>5499</v>
      </c>
      <c r="D155" s="59" t="s">
        <v>121</v>
      </c>
      <c r="E155" s="59">
        <v>407</v>
      </c>
      <c r="F155" s="59">
        <v>407</v>
      </c>
      <c r="G155" s="59">
        <v>413</v>
      </c>
      <c r="H155" s="59">
        <v>419</v>
      </c>
      <c r="I155" s="59">
        <v>425</v>
      </c>
      <c r="J155" s="59">
        <v>431</v>
      </c>
      <c r="K155" s="59">
        <v>437</v>
      </c>
      <c r="L155" s="59">
        <v>443</v>
      </c>
      <c r="M155" s="59">
        <v>449</v>
      </c>
      <c r="N155" s="59">
        <v>455</v>
      </c>
      <c r="O155" s="59">
        <v>461</v>
      </c>
      <c r="P155" s="59">
        <v>467</v>
      </c>
      <c r="Q155" s="59">
        <v>472</v>
      </c>
      <c r="R155" s="59">
        <v>437362</v>
      </c>
      <c r="S155" s="90"/>
      <c r="V155" s="90"/>
      <c r="X155" s="90"/>
    </row>
    <row r="156" spans="1:24" ht="13.2" x14ac:dyDescent="0.25">
      <c r="A156" s="59" t="s">
        <v>4069</v>
      </c>
      <c r="B156" s="59" t="s">
        <v>5489</v>
      </c>
      <c r="C156" s="59" t="s">
        <v>5500</v>
      </c>
      <c r="D156" s="59" t="s">
        <v>121</v>
      </c>
      <c r="E156" s="59">
        <v>2885</v>
      </c>
      <c r="F156" s="59">
        <v>2900</v>
      </c>
      <c r="G156" s="59">
        <v>2915</v>
      </c>
      <c r="H156" s="59">
        <v>2930</v>
      </c>
      <c r="I156" s="59">
        <v>2945</v>
      </c>
      <c r="J156" s="59">
        <v>2960</v>
      </c>
      <c r="K156" s="59">
        <v>2975</v>
      </c>
      <c r="L156" s="59">
        <v>2990</v>
      </c>
      <c r="M156" s="59">
        <v>3004</v>
      </c>
      <c r="N156" s="59">
        <v>3019</v>
      </c>
      <c r="O156" s="59">
        <v>3034</v>
      </c>
      <c r="P156" s="59">
        <v>3049</v>
      </c>
      <c r="Q156" s="59">
        <v>3064</v>
      </c>
      <c r="R156" s="59">
        <v>2974508</v>
      </c>
      <c r="S156" s="90"/>
      <c r="V156" s="90"/>
      <c r="X156" s="90"/>
    </row>
    <row r="157" spans="1:24" ht="13.2" x14ac:dyDescent="0.25">
      <c r="A157" s="59" t="s">
        <v>4070</v>
      </c>
      <c r="B157" s="59" t="s">
        <v>5489</v>
      </c>
      <c r="C157" s="59" t="s">
        <v>5501</v>
      </c>
      <c r="D157" s="59" t="s">
        <v>121</v>
      </c>
      <c r="E157" s="59">
        <v>0</v>
      </c>
      <c r="F157" s="59">
        <v>0</v>
      </c>
      <c r="G157" s="59">
        <v>0</v>
      </c>
      <c r="H157" s="59">
        <v>0</v>
      </c>
      <c r="I157" s="59">
        <v>0</v>
      </c>
      <c r="J157" s="59">
        <v>0</v>
      </c>
      <c r="K157" s="59">
        <v>0</v>
      </c>
      <c r="L157" s="59">
        <v>0</v>
      </c>
      <c r="M157" s="59">
        <v>0</v>
      </c>
      <c r="N157" s="59">
        <v>0</v>
      </c>
      <c r="O157" s="59">
        <v>0</v>
      </c>
      <c r="P157" s="59">
        <v>0</v>
      </c>
      <c r="Q157" s="59">
        <v>0</v>
      </c>
      <c r="R157" s="59">
        <v>0</v>
      </c>
      <c r="S157" s="90"/>
      <c r="V157" s="90"/>
      <c r="X157" s="90"/>
    </row>
    <row r="158" spans="1:24" ht="13.2" x14ac:dyDescent="0.25">
      <c r="A158" s="59" t="s">
        <v>4071</v>
      </c>
      <c r="B158" s="59" t="s">
        <v>5489</v>
      </c>
      <c r="C158" s="59" t="s">
        <v>5502</v>
      </c>
      <c r="D158" s="59" t="s">
        <v>121</v>
      </c>
      <c r="E158" s="59">
        <v>0</v>
      </c>
      <c r="F158" s="59">
        <v>0</v>
      </c>
      <c r="G158" s="59">
        <v>0</v>
      </c>
      <c r="H158" s="59">
        <v>0</v>
      </c>
      <c r="I158" s="59">
        <v>0</v>
      </c>
      <c r="J158" s="59">
        <v>0</v>
      </c>
      <c r="K158" s="59">
        <v>0</v>
      </c>
      <c r="L158" s="59">
        <v>0</v>
      </c>
      <c r="M158" s="59">
        <v>0</v>
      </c>
      <c r="N158" s="59">
        <v>0</v>
      </c>
      <c r="O158" s="59">
        <v>0</v>
      </c>
      <c r="P158" s="59">
        <v>0</v>
      </c>
      <c r="Q158" s="59">
        <v>0</v>
      </c>
      <c r="R158" s="59">
        <v>0</v>
      </c>
      <c r="S158" s="90"/>
      <c r="V158" s="90"/>
      <c r="X158" s="90"/>
    </row>
    <row r="159" spans="1:24" ht="13.2" x14ac:dyDescent="0.25">
      <c r="A159" s="59" t="s">
        <v>4072</v>
      </c>
      <c r="B159" s="59" t="s">
        <v>5489</v>
      </c>
      <c r="C159" s="59" t="s">
        <v>5503</v>
      </c>
      <c r="D159" s="59" t="s">
        <v>121</v>
      </c>
      <c r="E159" s="59">
        <v>451</v>
      </c>
      <c r="F159" s="59">
        <v>452</v>
      </c>
      <c r="G159" s="59">
        <v>459</v>
      </c>
      <c r="H159" s="59">
        <v>466</v>
      </c>
      <c r="I159" s="59">
        <v>473</v>
      </c>
      <c r="J159" s="59">
        <v>479</v>
      </c>
      <c r="K159" s="59">
        <v>486</v>
      </c>
      <c r="L159" s="59">
        <v>493</v>
      </c>
      <c r="M159" s="59">
        <v>500</v>
      </c>
      <c r="N159" s="59">
        <v>506</v>
      </c>
      <c r="O159" s="59">
        <v>513</v>
      </c>
      <c r="P159" s="59">
        <v>520</v>
      </c>
      <c r="Q159" s="59">
        <v>525</v>
      </c>
      <c r="R159" s="59">
        <v>486270</v>
      </c>
      <c r="S159" s="90"/>
      <c r="V159" s="90"/>
      <c r="X159" s="90"/>
    </row>
    <row r="160" spans="1:24" ht="13.2" x14ac:dyDescent="0.25">
      <c r="A160" s="59" t="s">
        <v>4073</v>
      </c>
      <c r="B160" s="59" t="s">
        <v>5489</v>
      </c>
      <c r="C160" s="59" t="s">
        <v>5504</v>
      </c>
      <c r="D160" s="59" t="s">
        <v>121</v>
      </c>
      <c r="E160" s="59">
        <v>0</v>
      </c>
      <c r="F160" s="59">
        <v>0</v>
      </c>
      <c r="G160" s="59">
        <v>0</v>
      </c>
      <c r="H160" s="59">
        <v>0</v>
      </c>
      <c r="I160" s="59">
        <v>0</v>
      </c>
      <c r="J160" s="59">
        <v>0</v>
      </c>
      <c r="K160" s="59">
        <v>0</v>
      </c>
      <c r="L160" s="59">
        <v>0</v>
      </c>
      <c r="M160" s="59">
        <v>0</v>
      </c>
      <c r="N160" s="59">
        <v>0</v>
      </c>
      <c r="O160" s="59">
        <v>0</v>
      </c>
      <c r="P160" s="59">
        <v>0</v>
      </c>
      <c r="Q160" s="59">
        <v>0</v>
      </c>
      <c r="R160" s="59">
        <v>0</v>
      </c>
      <c r="S160" s="90"/>
      <c r="V160" s="90"/>
      <c r="X160" s="90"/>
    </row>
    <row r="161" spans="1:24" ht="13.2" x14ac:dyDescent="0.25">
      <c r="A161" s="59" t="s">
        <v>4074</v>
      </c>
      <c r="B161" s="59" t="s">
        <v>5489</v>
      </c>
      <c r="C161" s="59" t="s">
        <v>5505</v>
      </c>
      <c r="D161" s="59" t="s">
        <v>121</v>
      </c>
      <c r="E161" s="59">
        <v>0</v>
      </c>
      <c r="F161" s="59">
        <v>0</v>
      </c>
      <c r="G161" s="59">
        <v>0</v>
      </c>
      <c r="H161" s="59">
        <v>0</v>
      </c>
      <c r="I161" s="59">
        <v>0</v>
      </c>
      <c r="J161" s="59">
        <v>0</v>
      </c>
      <c r="K161" s="59">
        <v>0</v>
      </c>
      <c r="L161" s="59">
        <v>0</v>
      </c>
      <c r="M161" s="59">
        <v>0</v>
      </c>
      <c r="N161" s="59">
        <v>0</v>
      </c>
      <c r="O161" s="59">
        <v>0</v>
      </c>
      <c r="P161" s="59">
        <v>0</v>
      </c>
      <c r="Q161" s="59">
        <v>0</v>
      </c>
      <c r="R161" s="59">
        <v>0</v>
      </c>
      <c r="S161" s="90"/>
      <c r="V161" s="90"/>
      <c r="X161" s="90"/>
    </row>
    <row r="162" spans="1:24" ht="13.2" x14ac:dyDescent="0.25">
      <c r="A162" s="59" t="s">
        <v>4075</v>
      </c>
      <c r="B162" s="59" t="s">
        <v>5489</v>
      </c>
      <c r="C162" s="59" t="s">
        <v>5506</v>
      </c>
      <c r="D162" s="59" t="s">
        <v>121</v>
      </c>
      <c r="E162" s="59">
        <v>44</v>
      </c>
      <c r="F162" s="59">
        <v>44</v>
      </c>
      <c r="G162" s="59">
        <v>44</v>
      </c>
      <c r="H162" s="59">
        <v>45</v>
      </c>
      <c r="I162" s="59">
        <v>45</v>
      </c>
      <c r="J162" s="59">
        <v>45</v>
      </c>
      <c r="K162" s="59">
        <v>45</v>
      </c>
      <c r="L162" s="59">
        <v>45</v>
      </c>
      <c r="M162" s="59">
        <v>45</v>
      </c>
      <c r="N162" s="59">
        <v>45</v>
      </c>
      <c r="O162" s="59">
        <v>45</v>
      </c>
      <c r="P162" s="59">
        <v>45</v>
      </c>
      <c r="Q162" s="59">
        <v>45</v>
      </c>
      <c r="R162" s="59">
        <v>44810</v>
      </c>
      <c r="S162" s="90"/>
      <c r="V162" s="90"/>
      <c r="X162" s="90"/>
    </row>
    <row r="163" spans="1:24" ht="13.2" x14ac:dyDescent="0.25">
      <c r="A163" s="59" t="s">
        <v>4076</v>
      </c>
      <c r="B163" s="59" t="s">
        <v>5489</v>
      </c>
      <c r="C163" s="59" t="s">
        <v>5507</v>
      </c>
      <c r="D163" s="59" t="s">
        <v>121</v>
      </c>
      <c r="E163" s="59">
        <v>0</v>
      </c>
      <c r="F163" s="59">
        <v>0</v>
      </c>
      <c r="G163" s="59">
        <v>0</v>
      </c>
      <c r="H163" s="59">
        <v>0</v>
      </c>
      <c r="I163" s="59">
        <v>0</v>
      </c>
      <c r="J163" s="59">
        <v>0</v>
      </c>
      <c r="K163" s="59">
        <v>0</v>
      </c>
      <c r="L163" s="59">
        <v>0</v>
      </c>
      <c r="M163" s="59">
        <v>0</v>
      </c>
      <c r="N163" s="59">
        <v>0</v>
      </c>
      <c r="O163" s="59">
        <v>0</v>
      </c>
      <c r="P163" s="59">
        <v>0</v>
      </c>
      <c r="Q163" s="59">
        <v>0</v>
      </c>
      <c r="R163" s="59">
        <v>0</v>
      </c>
      <c r="S163" s="90"/>
      <c r="V163" s="90"/>
      <c r="X163" s="90"/>
    </row>
    <row r="164" spans="1:24" ht="13.2" x14ac:dyDescent="0.25">
      <c r="A164" s="59" t="s">
        <v>4077</v>
      </c>
      <c r="B164" s="59" t="s">
        <v>5489</v>
      </c>
      <c r="C164" s="59" t="s">
        <v>5508</v>
      </c>
      <c r="D164" s="59" t="s">
        <v>121</v>
      </c>
      <c r="E164" s="59">
        <v>152</v>
      </c>
      <c r="F164" s="59">
        <v>153</v>
      </c>
      <c r="G164" s="59">
        <v>154</v>
      </c>
      <c r="H164" s="59">
        <v>154</v>
      </c>
      <c r="I164" s="59">
        <v>155</v>
      </c>
      <c r="J164" s="59">
        <v>156</v>
      </c>
      <c r="K164" s="59">
        <v>157</v>
      </c>
      <c r="L164" s="59">
        <v>157</v>
      </c>
      <c r="M164" s="59">
        <v>158</v>
      </c>
      <c r="N164" s="59">
        <v>159</v>
      </c>
      <c r="O164" s="59">
        <v>159</v>
      </c>
      <c r="P164" s="59">
        <v>160</v>
      </c>
      <c r="Q164" s="59">
        <v>161</v>
      </c>
      <c r="R164" s="59">
        <v>156539</v>
      </c>
      <c r="S164" s="90"/>
      <c r="V164" s="90"/>
      <c r="X164" s="90"/>
    </row>
    <row r="165" spans="1:24" ht="13.2" x14ac:dyDescent="0.25">
      <c r="A165" s="59" t="s">
        <v>4078</v>
      </c>
      <c r="B165" s="59" t="s">
        <v>5489</v>
      </c>
      <c r="C165" s="59" t="s">
        <v>5509</v>
      </c>
      <c r="D165" s="59" t="s">
        <v>121</v>
      </c>
      <c r="E165" s="59">
        <v>0</v>
      </c>
      <c r="F165" s="59">
        <v>0</v>
      </c>
      <c r="G165" s="59">
        <v>0</v>
      </c>
      <c r="H165" s="59">
        <v>0</v>
      </c>
      <c r="I165" s="59">
        <v>0</v>
      </c>
      <c r="J165" s="59">
        <v>0</v>
      </c>
      <c r="K165" s="59">
        <v>0</v>
      </c>
      <c r="L165" s="59">
        <v>0</v>
      </c>
      <c r="M165" s="59">
        <v>0</v>
      </c>
      <c r="N165" s="59">
        <v>0</v>
      </c>
      <c r="O165" s="59">
        <v>0</v>
      </c>
      <c r="P165" s="59">
        <v>0</v>
      </c>
      <c r="Q165" s="59">
        <v>0</v>
      </c>
      <c r="R165" s="59">
        <v>0</v>
      </c>
      <c r="S165" s="90"/>
      <c r="V165" s="90"/>
      <c r="X165" s="90"/>
    </row>
    <row r="166" spans="1:24" ht="13.2" x14ac:dyDescent="0.25">
      <c r="A166" s="59" t="s">
        <v>4079</v>
      </c>
      <c r="B166" s="59" t="s">
        <v>5489</v>
      </c>
      <c r="C166" s="59" t="s">
        <v>5510</v>
      </c>
      <c r="D166" s="59" t="s">
        <v>121</v>
      </c>
      <c r="E166" s="59">
        <v>0</v>
      </c>
      <c r="F166" s="59">
        <v>0</v>
      </c>
      <c r="G166" s="59">
        <v>0</v>
      </c>
      <c r="H166" s="59">
        <v>0</v>
      </c>
      <c r="I166" s="59">
        <v>0</v>
      </c>
      <c r="J166" s="59">
        <v>0</v>
      </c>
      <c r="K166" s="59">
        <v>0</v>
      </c>
      <c r="L166" s="59">
        <v>0</v>
      </c>
      <c r="M166" s="59">
        <v>0</v>
      </c>
      <c r="N166" s="59">
        <v>0</v>
      </c>
      <c r="O166" s="59">
        <v>0</v>
      </c>
      <c r="P166" s="59">
        <v>0</v>
      </c>
      <c r="Q166" s="59">
        <v>0</v>
      </c>
      <c r="R166" s="59">
        <v>0</v>
      </c>
      <c r="S166" s="90"/>
      <c r="V166" s="90"/>
      <c r="X166" s="90"/>
    </row>
    <row r="167" spans="1:24" ht="13.2" x14ac:dyDescent="0.25">
      <c r="A167" s="59" t="s">
        <v>4080</v>
      </c>
      <c r="B167" s="59" t="s">
        <v>5489</v>
      </c>
      <c r="C167" s="59" t="s">
        <v>5511</v>
      </c>
      <c r="D167" s="59" t="s">
        <v>121</v>
      </c>
      <c r="E167" s="59">
        <v>5</v>
      </c>
      <c r="F167" s="59">
        <v>5</v>
      </c>
      <c r="G167" s="59">
        <v>5</v>
      </c>
      <c r="H167" s="59">
        <v>5</v>
      </c>
      <c r="I167" s="59">
        <v>5</v>
      </c>
      <c r="J167" s="59">
        <v>5</v>
      </c>
      <c r="K167" s="59">
        <v>5</v>
      </c>
      <c r="L167" s="59">
        <v>5</v>
      </c>
      <c r="M167" s="59">
        <v>5</v>
      </c>
      <c r="N167" s="59">
        <v>5</v>
      </c>
      <c r="O167" s="59">
        <v>5</v>
      </c>
      <c r="P167" s="59">
        <v>5</v>
      </c>
      <c r="Q167" s="59">
        <v>5</v>
      </c>
      <c r="R167" s="59">
        <v>4969</v>
      </c>
      <c r="S167" s="90"/>
      <c r="V167" s="90"/>
      <c r="X167" s="90"/>
    </row>
    <row r="168" spans="1:24" ht="13.2" x14ac:dyDescent="0.25">
      <c r="A168" s="59" t="s">
        <v>4081</v>
      </c>
      <c r="B168" s="59" t="s">
        <v>5489</v>
      </c>
      <c r="C168" s="59" t="s">
        <v>5512</v>
      </c>
      <c r="D168" s="59" t="s">
        <v>121</v>
      </c>
      <c r="E168" s="59">
        <v>0</v>
      </c>
      <c r="F168" s="59">
        <v>0</v>
      </c>
      <c r="G168" s="59">
        <v>0</v>
      </c>
      <c r="H168" s="59">
        <v>0</v>
      </c>
      <c r="I168" s="59">
        <v>0</v>
      </c>
      <c r="J168" s="59">
        <v>0</v>
      </c>
      <c r="K168" s="59">
        <v>0</v>
      </c>
      <c r="L168" s="59">
        <v>0</v>
      </c>
      <c r="M168" s="59">
        <v>0</v>
      </c>
      <c r="N168" s="59">
        <v>0</v>
      </c>
      <c r="O168" s="59">
        <v>0</v>
      </c>
      <c r="P168" s="59">
        <v>0</v>
      </c>
      <c r="Q168" s="59">
        <v>0</v>
      </c>
      <c r="R168" s="59">
        <v>0</v>
      </c>
      <c r="S168" s="90"/>
      <c r="V168" s="90"/>
      <c r="X168" s="90"/>
    </row>
    <row r="169" spans="1:24" ht="13.2" x14ac:dyDescent="0.25">
      <c r="A169" s="59" t="s">
        <v>4082</v>
      </c>
      <c r="B169" s="59" t="s">
        <v>5489</v>
      </c>
      <c r="C169" s="59" t="s">
        <v>5513</v>
      </c>
      <c r="D169" s="59" t="s">
        <v>121</v>
      </c>
      <c r="E169" s="59">
        <v>0</v>
      </c>
      <c r="F169" s="59">
        <v>0</v>
      </c>
      <c r="G169" s="59">
        <v>0</v>
      </c>
      <c r="H169" s="59">
        <v>0</v>
      </c>
      <c r="I169" s="59">
        <v>0</v>
      </c>
      <c r="J169" s="59">
        <v>0</v>
      </c>
      <c r="K169" s="59">
        <v>0</v>
      </c>
      <c r="L169" s="59">
        <v>0</v>
      </c>
      <c r="M169" s="59">
        <v>0</v>
      </c>
      <c r="N169" s="59">
        <v>0</v>
      </c>
      <c r="O169" s="59">
        <v>0</v>
      </c>
      <c r="P169" s="59">
        <v>0</v>
      </c>
      <c r="Q169" s="59">
        <v>0</v>
      </c>
      <c r="R169" s="59">
        <v>21</v>
      </c>
      <c r="S169" s="90"/>
      <c r="V169" s="90"/>
      <c r="X169" s="90"/>
    </row>
    <row r="170" spans="1:24" ht="13.2" x14ac:dyDescent="0.25">
      <c r="A170" s="59" t="s">
        <v>4083</v>
      </c>
      <c r="B170" s="59" t="s">
        <v>5489</v>
      </c>
      <c r="C170" s="59" t="s">
        <v>5514</v>
      </c>
      <c r="D170" s="59" t="s">
        <v>121</v>
      </c>
      <c r="E170" s="59">
        <v>44</v>
      </c>
      <c r="F170" s="59">
        <v>44</v>
      </c>
      <c r="G170" s="59">
        <v>45</v>
      </c>
      <c r="H170" s="59">
        <v>45</v>
      </c>
      <c r="I170" s="59">
        <v>46</v>
      </c>
      <c r="J170" s="59">
        <v>46</v>
      </c>
      <c r="K170" s="59">
        <v>46</v>
      </c>
      <c r="L170" s="59">
        <v>47</v>
      </c>
      <c r="M170" s="59">
        <v>47</v>
      </c>
      <c r="N170" s="59">
        <v>47</v>
      </c>
      <c r="O170" s="59">
        <v>48</v>
      </c>
      <c r="P170" s="59">
        <v>48</v>
      </c>
      <c r="Q170" s="59">
        <v>48</v>
      </c>
      <c r="R170" s="59">
        <v>46224</v>
      </c>
      <c r="S170" s="90"/>
      <c r="V170" s="90"/>
      <c r="X170" s="90"/>
    </row>
    <row r="171" spans="1:24" ht="13.2" x14ac:dyDescent="0.25">
      <c r="A171" s="59" t="s">
        <v>4084</v>
      </c>
      <c r="B171" s="59" t="s">
        <v>5489</v>
      </c>
      <c r="C171" s="59" t="s">
        <v>5515</v>
      </c>
      <c r="D171" s="59" t="s">
        <v>121</v>
      </c>
      <c r="E171" s="59">
        <v>0</v>
      </c>
      <c r="F171" s="59">
        <v>0</v>
      </c>
      <c r="G171" s="59">
        <v>0</v>
      </c>
      <c r="H171" s="59">
        <v>0</v>
      </c>
      <c r="I171" s="59">
        <v>0</v>
      </c>
      <c r="J171" s="59">
        <v>0</v>
      </c>
      <c r="K171" s="59">
        <v>0</v>
      </c>
      <c r="L171" s="59">
        <v>0</v>
      </c>
      <c r="M171" s="59">
        <v>0</v>
      </c>
      <c r="N171" s="59">
        <v>0</v>
      </c>
      <c r="O171" s="59">
        <v>0</v>
      </c>
      <c r="P171" s="59">
        <v>0</v>
      </c>
      <c r="Q171" s="59">
        <v>0</v>
      </c>
      <c r="R171" s="59">
        <v>0</v>
      </c>
      <c r="S171" s="90"/>
      <c r="V171" s="90"/>
      <c r="X171" s="90"/>
    </row>
    <row r="172" spans="1:24" ht="13.2" x14ac:dyDescent="0.25">
      <c r="A172" s="59" t="s">
        <v>4085</v>
      </c>
      <c r="B172" s="59" t="s">
        <v>5489</v>
      </c>
      <c r="C172" s="59" t="s">
        <v>5516</v>
      </c>
      <c r="D172" s="59" t="s">
        <v>121</v>
      </c>
      <c r="E172" s="59">
        <v>1</v>
      </c>
      <c r="F172" s="59">
        <v>1</v>
      </c>
      <c r="G172" s="59">
        <v>1</v>
      </c>
      <c r="H172" s="59">
        <v>1</v>
      </c>
      <c r="I172" s="59">
        <v>1</v>
      </c>
      <c r="J172" s="59">
        <v>1</v>
      </c>
      <c r="K172" s="59">
        <v>1</v>
      </c>
      <c r="L172" s="59">
        <v>1</v>
      </c>
      <c r="M172" s="59">
        <v>1</v>
      </c>
      <c r="N172" s="59">
        <v>1</v>
      </c>
      <c r="O172" s="59">
        <v>1</v>
      </c>
      <c r="P172" s="59">
        <v>1</v>
      </c>
      <c r="Q172" s="59">
        <v>1</v>
      </c>
      <c r="R172" s="59">
        <v>1118</v>
      </c>
      <c r="S172" s="90"/>
      <c r="V172" s="90"/>
      <c r="X172" s="90"/>
    </row>
    <row r="173" spans="1:24" ht="13.2" x14ac:dyDescent="0.25">
      <c r="A173" s="59" t="s">
        <v>4086</v>
      </c>
      <c r="B173" s="59" t="s">
        <v>5489</v>
      </c>
      <c r="C173" s="59" t="s">
        <v>5517</v>
      </c>
      <c r="D173" s="59" t="s">
        <v>121</v>
      </c>
      <c r="E173" s="59">
        <v>99</v>
      </c>
      <c r="F173" s="59">
        <v>99</v>
      </c>
      <c r="G173" s="59">
        <v>99</v>
      </c>
      <c r="H173" s="59">
        <v>99</v>
      </c>
      <c r="I173" s="59">
        <v>99</v>
      </c>
      <c r="J173" s="59">
        <v>99</v>
      </c>
      <c r="K173" s="59">
        <v>99</v>
      </c>
      <c r="L173" s="59">
        <v>99</v>
      </c>
      <c r="M173" s="59">
        <v>99</v>
      </c>
      <c r="N173" s="59">
        <v>100</v>
      </c>
      <c r="O173" s="59">
        <v>100</v>
      </c>
      <c r="P173" s="59">
        <v>100</v>
      </c>
      <c r="Q173" s="59">
        <v>100</v>
      </c>
      <c r="R173" s="59">
        <v>99346</v>
      </c>
      <c r="S173" s="90"/>
      <c r="V173" s="90"/>
      <c r="X173" s="90"/>
    </row>
    <row r="174" spans="1:24" ht="13.2" x14ac:dyDescent="0.25">
      <c r="A174" s="59" t="s">
        <v>4087</v>
      </c>
      <c r="B174" s="59" t="s">
        <v>5489</v>
      </c>
      <c r="C174" s="59" t="s">
        <v>5518</v>
      </c>
      <c r="D174" s="59" t="s">
        <v>121</v>
      </c>
      <c r="E174" s="59">
        <v>0</v>
      </c>
      <c r="F174" s="59">
        <v>0</v>
      </c>
      <c r="G174" s="59">
        <v>0</v>
      </c>
      <c r="H174" s="59">
        <v>0</v>
      </c>
      <c r="I174" s="59">
        <v>0</v>
      </c>
      <c r="J174" s="59">
        <v>0</v>
      </c>
      <c r="K174" s="59">
        <v>0</v>
      </c>
      <c r="L174" s="59">
        <v>0</v>
      </c>
      <c r="M174" s="59">
        <v>0</v>
      </c>
      <c r="N174" s="59">
        <v>0</v>
      </c>
      <c r="O174" s="59">
        <v>0</v>
      </c>
      <c r="P174" s="59">
        <v>0</v>
      </c>
      <c r="Q174" s="59">
        <v>0</v>
      </c>
      <c r="R174" s="59">
        <v>0</v>
      </c>
      <c r="S174" s="90"/>
      <c r="V174" s="90"/>
      <c r="X174" s="90"/>
    </row>
    <row r="175" spans="1:24" ht="13.2" x14ac:dyDescent="0.25">
      <c r="A175" s="59" t="s">
        <v>4088</v>
      </c>
      <c r="B175" s="59" t="s">
        <v>5519</v>
      </c>
      <c r="C175" s="59" t="s">
        <v>5520</v>
      </c>
      <c r="D175" s="59" t="s">
        <v>121</v>
      </c>
      <c r="E175" s="59">
        <v>77</v>
      </c>
      <c r="F175" s="59">
        <v>78</v>
      </c>
      <c r="G175" s="59">
        <v>78</v>
      </c>
      <c r="H175" s="59">
        <v>79</v>
      </c>
      <c r="I175" s="59">
        <v>79</v>
      </c>
      <c r="J175" s="59">
        <v>80</v>
      </c>
      <c r="K175" s="59">
        <v>80</v>
      </c>
      <c r="L175" s="59">
        <v>80</v>
      </c>
      <c r="M175" s="59">
        <v>81</v>
      </c>
      <c r="N175" s="59">
        <v>81</v>
      </c>
      <c r="O175" s="59">
        <v>82</v>
      </c>
      <c r="P175" s="59">
        <v>82</v>
      </c>
      <c r="Q175" s="59">
        <v>83</v>
      </c>
      <c r="R175" s="59">
        <v>80001</v>
      </c>
      <c r="S175" s="90"/>
      <c r="V175" s="90"/>
      <c r="X175" s="90"/>
    </row>
    <row r="176" spans="1:24" ht="13.2" x14ac:dyDescent="0.25">
      <c r="A176" s="59" t="s">
        <v>4089</v>
      </c>
      <c r="B176" s="59" t="s">
        <v>5521</v>
      </c>
      <c r="C176" s="59" t="s">
        <v>5522</v>
      </c>
      <c r="D176" s="59" t="s">
        <v>121</v>
      </c>
      <c r="E176" s="59">
        <v>7769</v>
      </c>
      <c r="F176" s="59">
        <v>9478</v>
      </c>
      <c r="G176" s="59">
        <v>10775</v>
      </c>
      <c r="H176" s="59">
        <v>12073</v>
      </c>
      <c r="I176" s="59">
        <v>13370</v>
      </c>
      <c r="J176" s="59">
        <v>14668</v>
      </c>
      <c r="K176" s="59">
        <v>15965</v>
      </c>
      <c r="L176" s="59">
        <v>17263</v>
      </c>
      <c r="M176" s="59">
        <v>18560</v>
      </c>
      <c r="N176" s="59">
        <v>19858</v>
      </c>
      <c r="O176" s="59">
        <v>21155</v>
      </c>
      <c r="P176" s="59">
        <v>22453</v>
      </c>
      <c r="Q176" s="59">
        <v>23631</v>
      </c>
      <c r="R176" s="59">
        <v>15943158</v>
      </c>
      <c r="S176" s="90"/>
      <c r="V176" s="90"/>
      <c r="X176" s="90"/>
    </row>
    <row r="177" spans="1:24" ht="13.2" x14ac:dyDescent="0.25">
      <c r="A177" s="59" t="s">
        <v>4090</v>
      </c>
      <c r="B177" s="59" t="s">
        <v>5523</v>
      </c>
      <c r="C177" s="59" t="s">
        <v>5524</v>
      </c>
      <c r="D177" s="59" t="s">
        <v>123</v>
      </c>
      <c r="E177" s="59">
        <v>0</v>
      </c>
      <c r="F177" s="59">
        <v>0</v>
      </c>
      <c r="G177" s="59">
        <v>0</v>
      </c>
      <c r="H177" s="59">
        <v>0</v>
      </c>
      <c r="I177" s="59">
        <v>0</v>
      </c>
      <c r="J177" s="59">
        <v>0</v>
      </c>
      <c r="K177" s="59">
        <v>0</v>
      </c>
      <c r="L177" s="59">
        <v>0</v>
      </c>
      <c r="M177" s="59">
        <v>0</v>
      </c>
      <c r="N177" s="59">
        <v>0</v>
      </c>
      <c r="O177" s="59">
        <v>0</v>
      </c>
      <c r="P177" s="59">
        <v>0</v>
      </c>
      <c r="Q177" s="59">
        <v>0</v>
      </c>
      <c r="R177" s="59">
        <v>0</v>
      </c>
      <c r="S177" s="90"/>
      <c r="V177" s="90"/>
      <c r="X177" s="90"/>
    </row>
    <row r="178" spans="1:24" ht="13.2" x14ac:dyDescent="0.25">
      <c r="A178" s="59" t="s">
        <v>4091</v>
      </c>
      <c r="B178" s="59" t="s">
        <v>5523</v>
      </c>
      <c r="C178" s="59" t="s">
        <v>5525</v>
      </c>
      <c r="D178" s="59" t="s">
        <v>123</v>
      </c>
      <c r="E178" s="59">
        <v>0</v>
      </c>
      <c r="F178" s="59">
        <v>0</v>
      </c>
      <c r="G178" s="59">
        <v>0</v>
      </c>
      <c r="H178" s="59">
        <v>0</v>
      </c>
      <c r="I178" s="59">
        <v>0</v>
      </c>
      <c r="J178" s="59">
        <v>0</v>
      </c>
      <c r="K178" s="59">
        <v>0</v>
      </c>
      <c r="L178" s="59">
        <v>0</v>
      </c>
      <c r="M178" s="59">
        <v>0</v>
      </c>
      <c r="N178" s="59">
        <v>0</v>
      </c>
      <c r="O178" s="59">
        <v>0</v>
      </c>
      <c r="P178" s="59">
        <v>0</v>
      </c>
      <c r="Q178" s="59">
        <v>0</v>
      </c>
      <c r="R178" s="59">
        <v>0</v>
      </c>
      <c r="S178" s="90"/>
      <c r="V178" s="90"/>
      <c r="X178" s="90"/>
    </row>
    <row r="179" spans="1:24" ht="13.2" x14ac:dyDescent="0.25">
      <c r="A179" s="59" t="s">
        <v>4092</v>
      </c>
      <c r="B179" s="59" t="s">
        <v>5523</v>
      </c>
      <c r="C179" s="59" t="s">
        <v>5526</v>
      </c>
      <c r="D179" s="59" t="s">
        <v>123</v>
      </c>
      <c r="E179" s="59">
        <v>0</v>
      </c>
      <c r="F179" s="59">
        <v>0</v>
      </c>
      <c r="G179" s="59">
        <v>0</v>
      </c>
      <c r="H179" s="59">
        <v>0</v>
      </c>
      <c r="I179" s="59">
        <v>0</v>
      </c>
      <c r="J179" s="59">
        <v>0</v>
      </c>
      <c r="K179" s="59">
        <v>0</v>
      </c>
      <c r="L179" s="59">
        <v>0</v>
      </c>
      <c r="M179" s="59">
        <v>0</v>
      </c>
      <c r="N179" s="59">
        <v>0</v>
      </c>
      <c r="O179" s="59">
        <v>0</v>
      </c>
      <c r="P179" s="59">
        <v>0</v>
      </c>
      <c r="Q179" s="59">
        <v>0</v>
      </c>
      <c r="R179" s="59">
        <v>0</v>
      </c>
      <c r="S179" s="90"/>
      <c r="V179" s="90"/>
      <c r="X179" s="90"/>
    </row>
    <row r="180" spans="1:24" ht="13.2" x14ac:dyDescent="0.25">
      <c r="A180" s="59" t="s">
        <v>4093</v>
      </c>
      <c r="B180" s="59" t="s">
        <v>5523</v>
      </c>
      <c r="C180" s="59" t="s">
        <v>5527</v>
      </c>
      <c r="D180" s="59" t="s">
        <v>123</v>
      </c>
      <c r="E180" s="59">
        <v>0</v>
      </c>
      <c r="F180" s="59">
        <v>0</v>
      </c>
      <c r="G180" s="59">
        <v>0</v>
      </c>
      <c r="H180" s="59">
        <v>0</v>
      </c>
      <c r="I180" s="59">
        <v>0</v>
      </c>
      <c r="J180" s="59">
        <v>0</v>
      </c>
      <c r="K180" s="59">
        <v>0</v>
      </c>
      <c r="L180" s="59">
        <v>0</v>
      </c>
      <c r="M180" s="59">
        <v>0</v>
      </c>
      <c r="N180" s="59">
        <v>0</v>
      </c>
      <c r="O180" s="59">
        <v>0</v>
      </c>
      <c r="P180" s="59">
        <v>0</v>
      </c>
      <c r="Q180" s="59">
        <v>0</v>
      </c>
      <c r="R180" s="59">
        <v>0</v>
      </c>
      <c r="S180" s="90"/>
      <c r="V180" s="90"/>
      <c r="X180" s="90"/>
    </row>
    <row r="181" spans="1:24" ht="13.2" x14ac:dyDescent="0.25">
      <c r="A181" s="59" t="s">
        <v>4094</v>
      </c>
      <c r="B181" s="59" t="s">
        <v>5523</v>
      </c>
      <c r="C181" s="59" t="s">
        <v>5528</v>
      </c>
      <c r="D181" s="59" t="s">
        <v>123</v>
      </c>
      <c r="E181" s="59">
        <v>0</v>
      </c>
      <c r="F181" s="59">
        <v>0</v>
      </c>
      <c r="G181" s="59">
        <v>0</v>
      </c>
      <c r="H181" s="59">
        <v>0</v>
      </c>
      <c r="I181" s="59">
        <v>0</v>
      </c>
      <c r="J181" s="59">
        <v>0</v>
      </c>
      <c r="K181" s="59">
        <v>0</v>
      </c>
      <c r="L181" s="59">
        <v>0</v>
      </c>
      <c r="M181" s="59">
        <v>0</v>
      </c>
      <c r="N181" s="59">
        <v>0</v>
      </c>
      <c r="O181" s="59">
        <v>0</v>
      </c>
      <c r="P181" s="59">
        <v>0</v>
      </c>
      <c r="Q181" s="59">
        <v>0</v>
      </c>
      <c r="R181" s="59">
        <v>0</v>
      </c>
      <c r="S181" s="90"/>
      <c r="V181" s="90"/>
      <c r="X181" s="90"/>
    </row>
    <row r="182" spans="1:24" ht="13.2" x14ac:dyDescent="0.25">
      <c r="A182" s="59" t="s">
        <v>4095</v>
      </c>
      <c r="B182" s="59" t="s">
        <v>5523</v>
      </c>
      <c r="C182" s="59" t="s">
        <v>5529</v>
      </c>
      <c r="D182" s="59" t="s">
        <v>123</v>
      </c>
      <c r="E182" s="59">
        <v>0</v>
      </c>
      <c r="F182" s="59">
        <v>0</v>
      </c>
      <c r="G182" s="59">
        <v>0</v>
      </c>
      <c r="H182" s="59">
        <v>0</v>
      </c>
      <c r="I182" s="59">
        <v>0</v>
      </c>
      <c r="J182" s="59">
        <v>0</v>
      </c>
      <c r="K182" s="59">
        <v>0</v>
      </c>
      <c r="L182" s="59">
        <v>0</v>
      </c>
      <c r="M182" s="59">
        <v>0</v>
      </c>
      <c r="N182" s="59">
        <v>0</v>
      </c>
      <c r="O182" s="59">
        <v>0</v>
      </c>
      <c r="P182" s="59">
        <v>0</v>
      </c>
      <c r="Q182" s="59">
        <v>0</v>
      </c>
      <c r="R182" s="59">
        <v>0</v>
      </c>
      <c r="S182" s="90"/>
      <c r="V182" s="90"/>
      <c r="X182" s="90"/>
    </row>
    <row r="183" spans="1:24" ht="13.2" x14ac:dyDescent="0.25">
      <c r="A183" s="59" t="s">
        <v>4096</v>
      </c>
      <c r="B183" s="59" t="s">
        <v>5523</v>
      </c>
      <c r="C183" s="59" t="s">
        <v>5530</v>
      </c>
      <c r="D183" s="59" t="s">
        <v>123</v>
      </c>
      <c r="E183" s="59">
        <v>0</v>
      </c>
      <c r="F183" s="59">
        <v>0</v>
      </c>
      <c r="G183" s="59">
        <v>0</v>
      </c>
      <c r="H183" s="59">
        <v>0</v>
      </c>
      <c r="I183" s="59">
        <v>0</v>
      </c>
      <c r="J183" s="59">
        <v>0</v>
      </c>
      <c r="K183" s="59">
        <v>0</v>
      </c>
      <c r="L183" s="59">
        <v>0</v>
      </c>
      <c r="M183" s="59">
        <v>0</v>
      </c>
      <c r="N183" s="59">
        <v>0</v>
      </c>
      <c r="O183" s="59">
        <v>0</v>
      </c>
      <c r="P183" s="59">
        <v>0</v>
      </c>
      <c r="Q183" s="59">
        <v>0</v>
      </c>
      <c r="R183" s="59">
        <v>0</v>
      </c>
      <c r="S183" s="90"/>
      <c r="V183" s="90"/>
      <c r="X183" s="90"/>
    </row>
    <row r="184" spans="1:24" ht="13.2" x14ac:dyDescent="0.25">
      <c r="A184" s="59" t="s">
        <v>4097</v>
      </c>
      <c r="B184" s="59" t="s">
        <v>5523</v>
      </c>
      <c r="C184" s="59" t="s">
        <v>5531</v>
      </c>
      <c r="D184" s="59" t="s">
        <v>123</v>
      </c>
      <c r="E184" s="59">
        <v>0</v>
      </c>
      <c r="F184" s="59">
        <v>0</v>
      </c>
      <c r="G184" s="59">
        <v>0</v>
      </c>
      <c r="H184" s="59">
        <v>0</v>
      </c>
      <c r="I184" s="59">
        <v>0</v>
      </c>
      <c r="J184" s="59">
        <v>0</v>
      </c>
      <c r="K184" s="59">
        <v>0</v>
      </c>
      <c r="L184" s="59">
        <v>0</v>
      </c>
      <c r="M184" s="59">
        <v>0</v>
      </c>
      <c r="N184" s="59">
        <v>0</v>
      </c>
      <c r="O184" s="59">
        <v>0</v>
      </c>
      <c r="P184" s="59">
        <v>0</v>
      </c>
      <c r="Q184" s="59">
        <v>0</v>
      </c>
      <c r="R184" s="59">
        <v>0</v>
      </c>
      <c r="S184" s="90"/>
      <c r="V184" s="90"/>
      <c r="X184" s="90"/>
    </row>
    <row r="185" spans="1:24" ht="13.2" x14ac:dyDescent="0.25">
      <c r="A185" s="59" t="s">
        <v>4098</v>
      </c>
      <c r="B185" s="59" t="s">
        <v>5532</v>
      </c>
      <c r="C185" s="59" t="s">
        <v>5533</v>
      </c>
      <c r="D185" s="59" t="s">
        <v>123</v>
      </c>
      <c r="E185" s="59">
        <v>0</v>
      </c>
      <c r="F185" s="59">
        <v>0</v>
      </c>
      <c r="G185" s="59">
        <v>0</v>
      </c>
      <c r="H185" s="59">
        <v>0</v>
      </c>
      <c r="I185" s="59">
        <v>0</v>
      </c>
      <c r="J185" s="59">
        <v>0</v>
      </c>
      <c r="K185" s="59">
        <v>0</v>
      </c>
      <c r="L185" s="59">
        <v>0</v>
      </c>
      <c r="M185" s="59">
        <v>0</v>
      </c>
      <c r="N185" s="59">
        <v>0</v>
      </c>
      <c r="O185" s="59">
        <v>0</v>
      </c>
      <c r="P185" s="59">
        <v>0</v>
      </c>
      <c r="Q185" s="59">
        <v>0</v>
      </c>
      <c r="R185" s="59">
        <v>0</v>
      </c>
      <c r="S185" s="90"/>
      <c r="V185" s="90"/>
      <c r="X185" s="90"/>
    </row>
    <row r="186" spans="1:24" ht="13.2" x14ac:dyDescent="0.25">
      <c r="A186" s="59" t="s">
        <v>4099</v>
      </c>
      <c r="B186" s="59" t="s">
        <v>5532</v>
      </c>
      <c r="C186" s="59" t="s">
        <v>5534</v>
      </c>
      <c r="D186" s="59" t="s">
        <v>123</v>
      </c>
      <c r="E186" s="59">
        <v>12</v>
      </c>
      <c r="F186" s="59">
        <v>12</v>
      </c>
      <c r="G186" s="59">
        <v>12</v>
      </c>
      <c r="H186" s="59">
        <v>13</v>
      </c>
      <c r="I186" s="59">
        <v>13</v>
      </c>
      <c r="J186" s="59">
        <v>13</v>
      </c>
      <c r="K186" s="59">
        <v>13</v>
      </c>
      <c r="L186" s="59">
        <v>13</v>
      </c>
      <c r="M186" s="59">
        <v>13</v>
      </c>
      <c r="N186" s="59">
        <v>13</v>
      </c>
      <c r="O186" s="59">
        <v>13</v>
      </c>
      <c r="P186" s="59">
        <v>13</v>
      </c>
      <c r="Q186" s="59">
        <v>13</v>
      </c>
      <c r="R186" s="59">
        <v>12713</v>
      </c>
      <c r="S186" s="90"/>
      <c r="V186" s="90"/>
      <c r="X186" s="90"/>
    </row>
    <row r="187" spans="1:24" ht="13.2" x14ac:dyDescent="0.25">
      <c r="A187" s="59" t="s">
        <v>4100</v>
      </c>
      <c r="B187" s="59" t="s">
        <v>5535</v>
      </c>
      <c r="C187" s="59" t="s">
        <v>5536</v>
      </c>
      <c r="D187" s="59" t="s">
        <v>123</v>
      </c>
      <c r="E187" s="59">
        <v>0</v>
      </c>
      <c r="F187" s="59">
        <v>0</v>
      </c>
      <c r="G187" s="59">
        <v>0</v>
      </c>
      <c r="H187" s="59">
        <v>0</v>
      </c>
      <c r="I187" s="59">
        <v>0</v>
      </c>
      <c r="J187" s="59">
        <v>0</v>
      </c>
      <c r="K187" s="59">
        <v>0</v>
      </c>
      <c r="L187" s="59">
        <v>0</v>
      </c>
      <c r="M187" s="59">
        <v>0</v>
      </c>
      <c r="N187" s="59">
        <v>0</v>
      </c>
      <c r="O187" s="59">
        <v>0</v>
      </c>
      <c r="P187" s="59">
        <v>0</v>
      </c>
      <c r="Q187" s="59">
        <v>0</v>
      </c>
      <c r="R187" s="59">
        <v>0</v>
      </c>
      <c r="S187" s="90"/>
      <c r="V187" s="90"/>
      <c r="X187" s="90"/>
    </row>
    <row r="188" spans="1:24" ht="13.2" x14ac:dyDescent="0.25">
      <c r="A188" s="59" t="s">
        <v>4101</v>
      </c>
      <c r="B188" s="59" t="s">
        <v>5537</v>
      </c>
      <c r="C188" s="59" t="s">
        <v>5538</v>
      </c>
      <c r="D188" s="59" t="s">
        <v>123</v>
      </c>
      <c r="E188" s="59">
        <v>0</v>
      </c>
      <c r="F188" s="59">
        <v>0</v>
      </c>
      <c r="G188" s="59">
        <v>0</v>
      </c>
      <c r="H188" s="59">
        <v>0</v>
      </c>
      <c r="I188" s="59">
        <v>0</v>
      </c>
      <c r="J188" s="59">
        <v>0</v>
      </c>
      <c r="K188" s="59">
        <v>0</v>
      </c>
      <c r="L188" s="59">
        <v>0</v>
      </c>
      <c r="M188" s="59">
        <v>0</v>
      </c>
      <c r="N188" s="59">
        <v>0</v>
      </c>
      <c r="O188" s="59">
        <v>0</v>
      </c>
      <c r="P188" s="59">
        <v>0</v>
      </c>
      <c r="Q188" s="59">
        <v>0</v>
      </c>
      <c r="R188" s="59">
        <v>0</v>
      </c>
      <c r="S188" s="90"/>
      <c r="V188" s="90"/>
      <c r="X188" s="90"/>
    </row>
    <row r="189" spans="1:24" ht="13.2" x14ac:dyDescent="0.25">
      <c r="A189" s="59" t="s">
        <v>4102</v>
      </c>
      <c r="B189" s="59" t="s">
        <v>5537</v>
      </c>
      <c r="C189" s="59" t="s">
        <v>5539</v>
      </c>
      <c r="D189" s="59" t="s">
        <v>123</v>
      </c>
      <c r="E189" s="59">
        <v>29</v>
      </c>
      <c r="F189" s="59">
        <v>30</v>
      </c>
      <c r="G189" s="59">
        <v>30</v>
      </c>
      <c r="H189" s="59">
        <v>31</v>
      </c>
      <c r="I189" s="59">
        <v>32</v>
      </c>
      <c r="J189" s="59">
        <v>33</v>
      </c>
      <c r="K189" s="59">
        <v>33</v>
      </c>
      <c r="L189" s="59">
        <v>34</v>
      </c>
      <c r="M189" s="59">
        <v>35</v>
      </c>
      <c r="N189" s="59">
        <v>36</v>
      </c>
      <c r="O189" s="59">
        <v>37</v>
      </c>
      <c r="P189" s="59">
        <v>37</v>
      </c>
      <c r="Q189" s="59">
        <v>38</v>
      </c>
      <c r="R189" s="59">
        <v>33459</v>
      </c>
      <c r="S189" s="90"/>
      <c r="V189" s="90"/>
      <c r="X189" s="90"/>
    </row>
    <row r="190" spans="1:24" ht="13.2" x14ac:dyDescent="0.25">
      <c r="A190" s="59" t="s">
        <v>4103</v>
      </c>
      <c r="B190" s="59" t="s">
        <v>5537</v>
      </c>
      <c r="C190" s="59" t="s">
        <v>5540</v>
      </c>
      <c r="D190" s="59" t="s">
        <v>123</v>
      </c>
      <c r="E190" s="59">
        <v>347</v>
      </c>
      <c r="F190" s="59">
        <v>358</v>
      </c>
      <c r="G190" s="59">
        <v>369</v>
      </c>
      <c r="H190" s="59">
        <v>380</v>
      </c>
      <c r="I190" s="59">
        <v>391</v>
      </c>
      <c r="J190" s="59">
        <v>402</v>
      </c>
      <c r="K190" s="59">
        <v>412</v>
      </c>
      <c r="L190" s="59">
        <v>423</v>
      </c>
      <c r="M190" s="59">
        <v>434</v>
      </c>
      <c r="N190" s="59">
        <v>445</v>
      </c>
      <c r="O190" s="59">
        <v>456</v>
      </c>
      <c r="P190" s="59">
        <v>467</v>
      </c>
      <c r="Q190" s="59">
        <v>478</v>
      </c>
      <c r="R190" s="59">
        <v>412485</v>
      </c>
      <c r="S190" s="90"/>
      <c r="V190" s="90"/>
      <c r="X190" s="90"/>
    </row>
    <row r="191" spans="1:24" ht="13.2" x14ac:dyDescent="0.25">
      <c r="A191" s="59" t="s">
        <v>4104</v>
      </c>
      <c r="B191" s="59" t="s">
        <v>5537</v>
      </c>
      <c r="C191" s="59" t="s">
        <v>5541</v>
      </c>
      <c r="D191" s="59" t="s">
        <v>123</v>
      </c>
      <c r="E191" s="59">
        <v>0</v>
      </c>
      <c r="F191" s="59">
        <v>0</v>
      </c>
      <c r="G191" s="59">
        <v>0</v>
      </c>
      <c r="H191" s="59">
        <v>0</v>
      </c>
      <c r="I191" s="59">
        <v>0</v>
      </c>
      <c r="J191" s="59">
        <v>0</v>
      </c>
      <c r="K191" s="59">
        <v>0</v>
      </c>
      <c r="L191" s="59">
        <v>0</v>
      </c>
      <c r="M191" s="59">
        <v>0</v>
      </c>
      <c r="N191" s="59">
        <v>0</v>
      </c>
      <c r="O191" s="59">
        <v>0</v>
      </c>
      <c r="P191" s="59">
        <v>0</v>
      </c>
      <c r="Q191" s="59">
        <v>0</v>
      </c>
      <c r="R191" s="59">
        <v>0</v>
      </c>
      <c r="S191" s="90"/>
      <c r="V191" s="90"/>
      <c r="X191" s="90"/>
    </row>
    <row r="192" spans="1:24" ht="13.2" x14ac:dyDescent="0.25">
      <c r="A192" s="59" t="s">
        <v>4105</v>
      </c>
      <c r="B192" s="59" t="s">
        <v>5537</v>
      </c>
      <c r="C192" s="59" t="s">
        <v>5542</v>
      </c>
      <c r="D192" s="59" t="s">
        <v>123</v>
      </c>
      <c r="E192" s="59">
        <v>0</v>
      </c>
      <c r="F192" s="59">
        <v>0</v>
      </c>
      <c r="G192" s="59">
        <v>0</v>
      </c>
      <c r="H192" s="59">
        <v>0</v>
      </c>
      <c r="I192" s="59">
        <v>0</v>
      </c>
      <c r="J192" s="59">
        <v>0</v>
      </c>
      <c r="K192" s="59">
        <v>0</v>
      </c>
      <c r="L192" s="59">
        <v>0</v>
      </c>
      <c r="M192" s="59">
        <v>0</v>
      </c>
      <c r="N192" s="59">
        <v>0</v>
      </c>
      <c r="O192" s="59">
        <v>0</v>
      </c>
      <c r="P192" s="59">
        <v>0</v>
      </c>
      <c r="Q192" s="59">
        <v>0</v>
      </c>
      <c r="R192" s="59">
        <v>0</v>
      </c>
      <c r="S192" s="90"/>
      <c r="V192" s="90"/>
      <c r="X192" s="90"/>
    </row>
    <row r="193" spans="1:24" ht="13.2" x14ac:dyDescent="0.25">
      <c r="A193" s="59" t="s">
        <v>4106</v>
      </c>
      <c r="B193" s="59" t="s">
        <v>5537</v>
      </c>
      <c r="C193" s="59" t="s">
        <v>5543</v>
      </c>
      <c r="D193" s="59" t="s">
        <v>123</v>
      </c>
      <c r="E193" s="59">
        <v>2950</v>
      </c>
      <c r="F193" s="59">
        <v>3006</v>
      </c>
      <c r="G193" s="59">
        <v>3061</v>
      </c>
      <c r="H193" s="59">
        <v>3117</v>
      </c>
      <c r="I193" s="59">
        <v>3173</v>
      </c>
      <c r="J193" s="59">
        <v>3228</v>
      </c>
      <c r="K193" s="59">
        <v>3284</v>
      </c>
      <c r="L193" s="59">
        <v>3340</v>
      </c>
      <c r="M193" s="59">
        <v>3395</v>
      </c>
      <c r="N193" s="59">
        <v>3451</v>
      </c>
      <c r="O193" s="59">
        <v>3507</v>
      </c>
      <c r="P193" s="59">
        <v>3562</v>
      </c>
      <c r="Q193" s="59">
        <v>3618</v>
      </c>
      <c r="R193" s="59">
        <v>3284008</v>
      </c>
      <c r="S193" s="90"/>
      <c r="V193" s="90"/>
      <c r="X193" s="90"/>
    </row>
    <row r="194" spans="1:24" ht="13.2" x14ac:dyDescent="0.25">
      <c r="A194" s="59" t="s">
        <v>4107</v>
      </c>
      <c r="B194" s="59" t="s">
        <v>5537</v>
      </c>
      <c r="C194" s="59" t="s">
        <v>5544</v>
      </c>
      <c r="D194" s="59" t="s">
        <v>123</v>
      </c>
      <c r="E194" s="59">
        <v>0</v>
      </c>
      <c r="F194" s="59">
        <v>0</v>
      </c>
      <c r="G194" s="59">
        <v>0</v>
      </c>
      <c r="H194" s="59">
        <v>0</v>
      </c>
      <c r="I194" s="59">
        <v>0</v>
      </c>
      <c r="J194" s="59">
        <v>0</v>
      </c>
      <c r="K194" s="59">
        <v>0</v>
      </c>
      <c r="L194" s="59">
        <v>0</v>
      </c>
      <c r="M194" s="59">
        <v>0</v>
      </c>
      <c r="N194" s="59">
        <v>0</v>
      </c>
      <c r="O194" s="59">
        <v>0</v>
      </c>
      <c r="P194" s="59">
        <v>0</v>
      </c>
      <c r="Q194" s="59">
        <v>0</v>
      </c>
      <c r="R194" s="59">
        <v>0</v>
      </c>
      <c r="S194" s="90"/>
      <c r="V194" s="90"/>
      <c r="X194" s="90"/>
    </row>
    <row r="195" spans="1:24" ht="13.2" x14ac:dyDescent="0.25">
      <c r="A195" s="59" t="s">
        <v>4108</v>
      </c>
      <c r="B195" s="59" t="s">
        <v>5537</v>
      </c>
      <c r="C195" s="59" t="s">
        <v>5545</v>
      </c>
      <c r="D195" s="59" t="s">
        <v>123</v>
      </c>
      <c r="E195" s="59">
        <v>4217</v>
      </c>
      <c r="F195" s="59">
        <v>4228</v>
      </c>
      <c r="G195" s="59">
        <v>4240</v>
      </c>
      <c r="H195" s="59">
        <v>4251</v>
      </c>
      <c r="I195" s="59">
        <v>4263</v>
      </c>
      <c r="J195" s="59">
        <v>4275</v>
      </c>
      <c r="K195" s="59">
        <v>4286</v>
      </c>
      <c r="L195" s="59">
        <v>4298</v>
      </c>
      <c r="M195" s="59">
        <v>4309</v>
      </c>
      <c r="N195" s="59">
        <v>4320</v>
      </c>
      <c r="O195" s="59">
        <v>4329</v>
      </c>
      <c r="P195" s="59">
        <v>4339</v>
      </c>
      <c r="Q195" s="59">
        <v>4348</v>
      </c>
      <c r="R195" s="59">
        <v>4285042</v>
      </c>
      <c r="S195" s="90"/>
      <c r="V195" s="90"/>
      <c r="X195" s="90"/>
    </row>
    <row r="196" spans="1:24" ht="13.2" x14ac:dyDescent="0.25">
      <c r="A196" s="59" t="s">
        <v>4109</v>
      </c>
      <c r="B196" s="59" t="s">
        <v>5537</v>
      </c>
      <c r="C196" s="59" t="s">
        <v>5546</v>
      </c>
      <c r="D196" s="59" t="s">
        <v>123</v>
      </c>
      <c r="E196" s="59">
        <v>0</v>
      </c>
      <c r="F196" s="59">
        <v>0</v>
      </c>
      <c r="G196" s="59">
        <v>0</v>
      </c>
      <c r="H196" s="59">
        <v>0</v>
      </c>
      <c r="I196" s="59">
        <v>0</v>
      </c>
      <c r="J196" s="59">
        <v>0</v>
      </c>
      <c r="K196" s="59">
        <v>0</v>
      </c>
      <c r="L196" s="59">
        <v>0</v>
      </c>
      <c r="M196" s="59">
        <v>0</v>
      </c>
      <c r="N196" s="59">
        <v>0</v>
      </c>
      <c r="O196" s="59">
        <v>0</v>
      </c>
      <c r="P196" s="59">
        <v>0</v>
      </c>
      <c r="Q196" s="59">
        <v>0</v>
      </c>
      <c r="R196" s="59">
        <v>0</v>
      </c>
      <c r="S196" s="90"/>
      <c r="V196" s="90"/>
      <c r="X196" s="90"/>
    </row>
    <row r="197" spans="1:24" ht="13.2" x14ac:dyDescent="0.25">
      <c r="A197" s="59" t="s">
        <v>4110</v>
      </c>
      <c r="B197" s="59" t="s">
        <v>5537</v>
      </c>
      <c r="C197" s="59" t="s">
        <v>5547</v>
      </c>
      <c r="D197" s="59" t="s">
        <v>123</v>
      </c>
      <c r="E197" s="59">
        <v>0</v>
      </c>
      <c r="F197" s="59">
        <v>0</v>
      </c>
      <c r="G197" s="59">
        <v>0</v>
      </c>
      <c r="H197" s="59">
        <v>0</v>
      </c>
      <c r="I197" s="59">
        <v>0</v>
      </c>
      <c r="J197" s="59">
        <v>0</v>
      </c>
      <c r="K197" s="59">
        <v>0</v>
      </c>
      <c r="L197" s="59">
        <v>0</v>
      </c>
      <c r="M197" s="59">
        <v>0</v>
      </c>
      <c r="N197" s="59">
        <v>0</v>
      </c>
      <c r="O197" s="59">
        <v>0</v>
      </c>
      <c r="P197" s="59">
        <v>0</v>
      </c>
      <c r="Q197" s="59">
        <v>0</v>
      </c>
      <c r="R197" s="59">
        <v>0</v>
      </c>
      <c r="S197" s="90"/>
      <c r="V197" s="90"/>
      <c r="X197" s="90"/>
    </row>
    <row r="198" spans="1:24" ht="13.2" x14ac:dyDescent="0.25">
      <c r="A198" s="59" t="s">
        <v>4111</v>
      </c>
      <c r="B198" s="59" t="s">
        <v>5537</v>
      </c>
      <c r="C198" s="59" t="s">
        <v>5548</v>
      </c>
      <c r="D198" s="59" t="s">
        <v>123</v>
      </c>
      <c r="E198" s="59">
        <v>0</v>
      </c>
      <c r="F198" s="59">
        <v>0</v>
      </c>
      <c r="G198" s="59">
        <v>0</v>
      </c>
      <c r="H198" s="59">
        <v>0</v>
      </c>
      <c r="I198" s="59">
        <v>0</v>
      </c>
      <c r="J198" s="59">
        <v>0</v>
      </c>
      <c r="K198" s="59">
        <v>0</v>
      </c>
      <c r="L198" s="59">
        <v>0</v>
      </c>
      <c r="M198" s="59">
        <v>0</v>
      </c>
      <c r="N198" s="59">
        <v>0</v>
      </c>
      <c r="O198" s="59">
        <v>0</v>
      </c>
      <c r="P198" s="59">
        <v>0</v>
      </c>
      <c r="Q198" s="59">
        <v>0</v>
      </c>
      <c r="R198" s="59">
        <v>0</v>
      </c>
      <c r="S198" s="90"/>
      <c r="V198" s="90"/>
      <c r="X198" s="90"/>
    </row>
    <row r="199" spans="1:24" ht="13.2" x14ac:dyDescent="0.25">
      <c r="A199" s="59" t="s">
        <v>4112</v>
      </c>
      <c r="B199" s="59" t="s">
        <v>5537</v>
      </c>
      <c r="C199" s="59" t="s">
        <v>5549</v>
      </c>
      <c r="D199" s="59" t="s">
        <v>123</v>
      </c>
      <c r="E199" s="59">
        <v>6331</v>
      </c>
      <c r="F199" s="59">
        <v>6465</v>
      </c>
      <c r="G199" s="59">
        <v>6599</v>
      </c>
      <c r="H199" s="59">
        <v>6733</v>
      </c>
      <c r="I199" s="59">
        <v>6867</v>
      </c>
      <c r="J199" s="59">
        <v>7001</v>
      </c>
      <c r="K199" s="59">
        <v>7135</v>
      </c>
      <c r="L199" s="59">
        <v>7269</v>
      </c>
      <c r="M199" s="59">
        <v>7403</v>
      </c>
      <c r="N199" s="59">
        <v>7537</v>
      </c>
      <c r="O199" s="59">
        <v>7671</v>
      </c>
      <c r="P199" s="59">
        <v>7805</v>
      </c>
      <c r="Q199" s="59">
        <v>7939</v>
      </c>
      <c r="R199" s="59">
        <v>7135432</v>
      </c>
      <c r="S199" s="90"/>
      <c r="V199" s="90"/>
      <c r="X199" s="90"/>
    </row>
    <row r="200" spans="1:24" ht="13.2" x14ac:dyDescent="0.25">
      <c r="A200" s="59" t="s">
        <v>4113</v>
      </c>
      <c r="B200" s="59" t="s">
        <v>5537</v>
      </c>
      <c r="C200" s="59" t="s">
        <v>5550</v>
      </c>
      <c r="D200" s="59" t="s">
        <v>123</v>
      </c>
      <c r="E200" s="59">
        <v>0</v>
      </c>
      <c r="F200" s="59">
        <v>0</v>
      </c>
      <c r="G200" s="59">
        <v>0</v>
      </c>
      <c r="H200" s="59">
        <v>0</v>
      </c>
      <c r="I200" s="59">
        <v>0</v>
      </c>
      <c r="J200" s="59">
        <v>0</v>
      </c>
      <c r="K200" s="59">
        <v>0</v>
      </c>
      <c r="L200" s="59">
        <v>0</v>
      </c>
      <c r="M200" s="59">
        <v>0</v>
      </c>
      <c r="N200" s="59">
        <v>0</v>
      </c>
      <c r="O200" s="59">
        <v>0</v>
      </c>
      <c r="P200" s="59">
        <v>0</v>
      </c>
      <c r="Q200" s="59">
        <v>0</v>
      </c>
      <c r="R200" s="59">
        <v>0</v>
      </c>
      <c r="S200" s="90"/>
      <c r="V200" s="90"/>
      <c r="X200" s="90"/>
    </row>
    <row r="201" spans="1:24" ht="13.2" x14ac:dyDescent="0.25">
      <c r="A201" s="59" t="s">
        <v>4114</v>
      </c>
      <c r="B201" s="59" t="s">
        <v>5537</v>
      </c>
      <c r="C201" s="59" t="s">
        <v>5551</v>
      </c>
      <c r="D201" s="59" t="s">
        <v>123</v>
      </c>
      <c r="E201" s="59">
        <v>7284</v>
      </c>
      <c r="F201" s="59">
        <v>7422</v>
      </c>
      <c r="G201" s="59">
        <v>7559</v>
      </c>
      <c r="H201" s="59">
        <v>7697</v>
      </c>
      <c r="I201" s="59">
        <v>7834</v>
      </c>
      <c r="J201" s="59">
        <v>7972</v>
      </c>
      <c r="K201" s="59">
        <v>8109</v>
      </c>
      <c r="L201" s="59">
        <v>8247</v>
      </c>
      <c r="M201" s="59">
        <v>8384</v>
      </c>
      <c r="N201" s="59">
        <v>8522</v>
      </c>
      <c r="O201" s="59">
        <v>8659</v>
      </c>
      <c r="P201" s="59">
        <v>8797</v>
      </c>
      <c r="Q201" s="59">
        <v>8934</v>
      </c>
      <c r="R201" s="59">
        <v>8109206</v>
      </c>
      <c r="S201" s="90"/>
      <c r="V201" s="90"/>
      <c r="X201" s="90"/>
    </row>
    <row r="202" spans="1:24" ht="13.2" x14ac:dyDescent="0.25">
      <c r="A202" s="59" t="s">
        <v>4115</v>
      </c>
      <c r="B202" s="59" t="s">
        <v>5537</v>
      </c>
      <c r="C202" s="59" t="s">
        <v>5552</v>
      </c>
      <c r="D202" s="59" t="s">
        <v>123</v>
      </c>
      <c r="E202" s="59">
        <v>0</v>
      </c>
      <c r="F202" s="59">
        <v>0</v>
      </c>
      <c r="G202" s="59">
        <v>0</v>
      </c>
      <c r="H202" s="59">
        <v>0</v>
      </c>
      <c r="I202" s="59">
        <v>0</v>
      </c>
      <c r="J202" s="59">
        <v>0</v>
      </c>
      <c r="K202" s="59">
        <v>0</v>
      </c>
      <c r="L202" s="59">
        <v>0</v>
      </c>
      <c r="M202" s="59">
        <v>0</v>
      </c>
      <c r="N202" s="59">
        <v>0</v>
      </c>
      <c r="O202" s="59">
        <v>0</v>
      </c>
      <c r="P202" s="59">
        <v>0</v>
      </c>
      <c r="Q202" s="59">
        <v>0</v>
      </c>
      <c r="R202" s="59">
        <v>0</v>
      </c>
      <c r="S202" s="90"/>
      <c r="V202" s="90"/>
      <c r="X202" s="90"/>
    </row>
    <row r="203" spans="1:24" ht="13.2" x14ac:dyDescent="0.25">
      <c r="A203" s="59" t="s">
        <v>4116</v>
      </c>
      <c r="B203" s="59" t="s">
        <v>5537</v>
      </c>
      <c r="C203" s="59" t="s">
        <v>5553</v>
      </c>
      <c r="D203" s="59" t="s">
        <v>123</v>
      </c>
      <c r="E203" s="59">
        <v>803</v>
      </c>
      <c r="F203" s="59">
        <v>820</v>
      </c>
      <c r="G203" s="59">
        <v>836</v>
      </c>
      <c r="H203" s="59">
        <v>852</v>
      </c>
      <c r="I203" s="59">
        <v>869</v>
      </c>
      <c r="J203" s="59">
        <v>885</v>
      </c>
      <c r="K203" s="59">
        <v>901</v>
      </c>
      <c r="L203" s="59">
        <v>918</v>
      </c>
      <c r="M203" s="59">
        <v>934</v>
      </c>
      <c r="N203" s="59">
        <v>950</v>
      </c>
      <c r="O203" s="59">
        <v>967</v>
      </c>
      <c r="P203" s="59">
        <v>983</v>
      </c>
      <c r="Q203" s="59">
        <v>999</v>
      </c>
      <c r="R203" s="59">
        <v>901336</v>
      </c>
      <c r="S203" s="90"/>
      <c r="V203" s="90"/>
      <c r="X203" s="90"/>
    </row>
    <row r="204" spans="1:24" ht="13.2" x14ac:dyDescent="0.25">
      <c r="A204" s="59" t="s">
        <v>4117</v>
      </c>
      <c r="B204" s="59" t="s">
        <v>5537</v>
      </c>
      <c r="C204" s="59" t="s">
        <v>5554</v>
      </c>
      <c r="D204" s="59" t="s">
        <v>123</v>
      </c>
      <c r="E204" s="59">
        <v>0</v>
      </c>
      <c r="F204" s="59">
        <v>0</v>
      </c>
      <c r="G204" s="59">
        <v>0</v>
      </c>
      <c r="H204" s="59">
        <v>0</v>
      </c>
      <c r="I204" s="59">
        <v>0</v>
      </c>
      <c r="J204" s="59">
        <v>0</v>
      </c>
      <c r="K204" s="59">
        <v>0</v>
      </c>
      <c r="L204" s="59">
        <v>0</v>
      </c>
      <c r="M204" s="59">
        <v>0</v>
      </c>
      <c r="N204" s="59">
        <v>0</v>
      </c>
      <c r="O204" s="59">
        <v>0</v>
      </c>
      <c r="P204" s="59">
        <v>0</v>
      </c>
      <c r="Q204" s="59">
        <v>0</v>
      </c>
      <c r="R204" s="59">
        <v>0</v>
      </c>
      <c r="S204" s="90"/>
      <c r="V204" s="90"/>
      <c r="X204" s="90"/>
    </row>
    <row r="205" spans="1:24" ht="13.2" x14ac:dyDescent="0.25">
      <c r="A205" s="59" t="s">
        <v>4118</v>
      </c>
      <c r="B205" s="59" t="s">
        <v>5537</v>
      </c>
      <c r="C205" s="59" t="s">
        <v>5555</v>
      </c>
      <c r="D205" s="59" t="s">
        <v>123</v>
      </c>
      <c r="E205" s="59">
        <v>1416</v>
      </c>
      <c r="F205" s="59">
        <v>1453</v>
      </c>
      <c r="G205" s="59">
        <v>1489</v>
      </c>
      <c r="H205" s="59">
        <v>1525</v>
      </c>
      <c r="I205" s="59">
        <v>1561</v>
      </c>
      <c r="J205" s="59">
        <v>1597</v>
      </c>
      <c r="K205" s="59">
        <v>1633</v>
      </c>
      <c r="L205" s="59">
        <v>1669</v>
      </c>
      <c r="M205" s="59">
        <v>1706</v>
      </c>
      <c r="N205" s="59">
        <v>1742</v>
      </c>
      <c r="O205" s="59">
        <v>1778</v>
      </c>
      <c r="P205" s="59">
        <v>1814</v>
      </c>
      <c r="Q205" s="59">
        <v>1850</v>
      </c>
      <c r="R205" s="59">
        <v>1633341</v>
      </c>
      <c r="S205" s="90"/>
      <c r="V205" s="90"/>
      <c r="X205" s="90"/>
    </row>
    <row r="206" spans="1:24" ht="13.2" x14ac:dyDescent="0.25">
      <c r="A206" s="59" t="s">
        <v>4119</v>
      </c>
      <c r="B206" s="59" t="s">
        <v>5537</v>
      </c>
      <c r="C206" s="59" t="s">
        <v>5556</v>
      </c>
      <c r="D206" s="59" t="s">
        <v>123</v>
      </c>
      <c r="E206" s="59">
        <v>0</v>
      </c>
      <c r="F206" s="59">
        <v>0</v>
      </c>
      <c r="G206" s="59">
        <v>0</v>
      </c>
      <c r="H206" s="59">
        <v>0</v>
      </c>
      <c r="I206" s="59">
        <v>0</v>
      </c>
      <c r="J206" s="59">
        <v>0</v>
      </c>
      <c r="K206" s="59">
        <v>0</v>
      </c>
      <c r="L206" s="59">
        <v>0</v>
      </c>
      <c r="M206" s="59">
        <v>0</v>
      </c>
      <c r="N206" s="59">
        <v>0</v>
      </c>
      <c r="O206" s="59">
        <v>0</v>
      </c>
      <c r="P206" s="59">
        <v>0</v>
      </c>
      <c r="Q206" s="59">
        <v>0</v>
      </c>
      <c r="R206" s="59">
        <v>0</v>
      </c>
      <c r="S206" s="90"/>
      <c r="V206" s="90"/>
      <c r="X206" s="90"/>
    </row>
    <row r="207" spans="1:24" ht="13.2" x14ac:dyDescent="0.25">
      <c r="A207" s="59" t="s">
        <v>4120</v>
      </c>
      <c r="B207" s="59" t="s">
        <v>5537</v>
      </c>
      <c r="C207" s="59" t="s">
        <v>5557</v>
      </c>
      <c r="D207" s="59" t="s">
        <v>123</v>
      </c>
      <c r="E207" s="59">
        <v>0</v>
      </c>
      <c r="F207" s="59">
        <v>0</v>
      </c>
      <c r="G207" s="59">
        <v>0</v>
      </c>
      <c r="H207" s="59">
        <v>0</v>
      </c>
      <c r="I207" s="59">
        <v>0</v>
      </c>
      <c r="J207" s="59">
        <v>0</v>
      </c>
      <c r="K207" s="59">
        <v>0</v>
      </c>
      <c r="L207" s="59">
        <v>0</v>
      </c>
      <c r="M207" s="59">
        <v>0</v>
      </c>
      <c r="N207" s="59">
        <v>0</v>
      </c>
      <c r="O207" s="59">
        <v>0</v>
      </c>
      <c r="P207" s="59">
        <v>0</v>
      </c>
      <c r="Q207" s="59">
        <v>0</v>
      </c>
      <c r="R207" s="59">
        <v>0</v>
      </c>
      <c r="S207" s="90"/>
      <c r="V207" s="90"/>
      <c r="X207" s="90"/>
    </row>
    <row r="208" spans="1:24" ht="13.2" x14ac:dyDescent="0.25">
      <c r="A208" s="59" t="s">
        <v>4121</v>
      </c>
      <c r="B208" s="59" t="s">
        <v>5537</v>
      </c>
      <c r="C208" s="59" t="s">
        <v>5558</v>
      </c>
      <c r="D208" s="59" t="s">
        <v>123</v>
      </c>
      <c r="E208" s="59">
        <v>0</v>
      </c>
      <c r="F208" s="59">
        <v>0</v>
      </c>
      <c r="G208" s="59">
        <v>0</v>
      </c>
      <c r="H208" s="59">
        <v>0</v>
      </c>
      <c r="I208" s="59">
        <v>0</v>
      </c>
      <c r="J208" s="59">
        <v>0</v>
      </c>
      <c r="K208" s="59">
        <v>0</v>
      </c>
      <c r="L208" s="59">
        <v>0</v>
      </c>
      <c r="M208" s="59">
        <v>0</v>
      </c>
      <c r="N208" s="59">
        <v>0</v>
      </c>
      <c r="O208" s="59">
        <v>0</v>
      </c>
      <c r="P208" s="59">
        <v>0</v>
      </c>
      <c r="Q208" s="59">
        <v>0</v>
      </c>
      <c r="R208" s="59">
        <v>0</v>
      </c>
      <c r="S208" s="90"/>
      <c r="V208" s="90"/>
      <c r="X208" s="90"/>
    </row>
    <row r="209" spans="1:24" ht="13.2" x14ac:dyDescent="0.25">
      <c r="A209" s="59" t="s">
        <v>4122</v>
      </c>
      <c r="B209" s="59" t="s">
        <v>5537</v>
      </c>
      <c r="C209" s="59" t="s">
        <v>5559</v>
      </c>
      <c r="D209" s="59" t="s">
        <v>123</v>
      </c>
      <c r="E209" s="59">
        <v>491</v>
      </c>
      <c r="F209" s="59">
        <v>492</v>
      </c>
      <c r="G209" s="59">
        <v>493</v>
      </c>
      <c r="H209" s="59">
        <v>494</v>
      </c>
      <c r="I209" s="59">
        <v>495</v>
      </c>
      <c r="J209" s="59">
        <v>496</v>
      </c>
      <c r="K209" s="59">
        <v>497</v>
      </c>
      <c r="L209" s="59">
        <v>498</v>
      </c>
      <c r="M209" s="59">
        <v>500</v>
      </c>
      <c r="N209" s="59">
        <v>501</v>
      </c>
      <c r="O209" s="59">
        <v>502</v>
      </c>
      <c r="P209" s="59">
        <v>503</v>
      </c>
      <c r="Q209" s="59">
        <v>504</v>
      </c>
      <c r="R209" s="59">
        <v>497426</v>
      </c>
      <c r="S209" s="90"/>
      <c r="V209" s="90"/>
      <c r="X209" s="90"/>
    </row>
    <row r="210" spans="1:24" ht="13.2" x14ac:dyDescent="0.25">
      <c r="A210" s="59" t="s">
        <v>4123</v>
      </c>
      <c r="B210" s="59" t="s">
        <v>5537</v>
      </c>
      <c r="C210" s="59" t="s">
        <v>5560</v>
      </c>
      <c r="D210" s="59" t="s">
        <v>123</v>
      </c>
      <c r="E210" s="59">
        <v>0</v>
      </c>
      <c r="F210" s="59">
        <v>0</v>
      </c>
      <c r="G210" s="59">
        <v>0</v>
      </c>
      <c r="H210" s="59">
        <v>0</v>
      </c>
      <c r="I210" s="59">
        <v>0</v>
      </c>
      <c r="J210" s="59">
        <v>0</v>
      </c>
      <c r="K210" s="59">
        <v>0</v>
      </c>
      <c r="L210" s="59">
        <v>0</v>
      </c>
      <c r="M210" s="59">
        <v>0</v>
      </c>
      <c r="N210" s="59">
        <v>0</v>
      </c>
      <c r="O210" s="59">
        <v>0</v>
      </c>
      <c r="P210" s="59">
        <v>0</v>
      </c>
      <c r="Q210" s="59">
        <v>0</v>
      </c>
      <c r="R210" s="59">
        <v>0</v>
      </c>
      <c r="S210" s="90"/>
      <c r="V210" s="90"/>
      <c r="X210" s="90"/>
    </row>
    <row r="211" spans="1:24" ht="13.2" x14ac:dyDescent="0.25">
      <c r="A211" s="59" t="s">
        <v>4124</v>
      </c>
      <c r="B211" s="59" t="s">
        <v>5537</v>
      </c>
      <c r="C211" s="59" t="s">
        <v>5561</v>
      </c>
      <c r="D211" s="59" t="s">
        <v>123</v>
      </c>
      <c r="E211" s="59">
        <v>5840</v>
      </c>
      <c r="F211" s="59">
        <v>5850</v>
      </c>
      <c r="G211" s="59">
        <v>5860</v>
      </c>
      <c r="H211" s="59">
        <v>5870</v>
      </c>
      <c r="I211" s="59">
        <v>5880</v>
      </c>
      <c r="J211" s="59">
        <v>5890</v>
      </c>
      <c r="K211" s="59">
        <v>5900</v>
      </c>
      <c r="L211" s="59">
        <v>5910</v>
      </c>
      <c r="M211" s="59">
        <v>5920</v>
      </c>
      <c r="N211" s="59">
        <v>5930</v>
      </c>
      <c r="O211" s="59">
        <v>5940</v>
      </c>
      <c r="P211" s="59">
        <v>5950</v>
      </c>
      <c r="Q211" s="59">
        <v>5960</v>
      </c>
      <c r="R211" s="59">
        <v>5899934</v>
      </c>
      <c r="S211" s="90"/>
      <c r="V211" s="90"/>
      <c r="X211" s="90"/>
    </row>
    <row r="212" spans="1:24" ht="13.2" x14ac:dyDescent="0.25">
      <c r="A212" s="59" t="s">
        <v>4125</v>
      </c>
      <c r="B212" s="59" t="s">
        <v>5537</v>
      </c>
      <c r="C212" s="59" t="s">
        <v>5562</v>
      </c>
      <c r="D212" s="59" t="s">
        <v>123</v>
      </c>
      <c r="E212" s="59">
        <v>0</v>
      </c>
      <c r="F212" s="59">
        <v>0</v>
      </c>
      <c r="G212" s="59">
        <v>0</v>
      </c>
      <c r="H212" s="59">
        <v>0</v>
      </c>
      <c r="I212" s="59">
        <v>0</v>
      </c>
      <c r="J212" s="59">
        <v>0</v>
      </c>
      <c r="K212" s="59">
        <v>0</v>
      </c>
      <c r="L212" s="59">
        <v>0</v>
      </c>
      <c r="M212" s="59">
        <v>0</v>
      </c>
      <c r="N212" s="59">
        <v>0</v>
      </c>
      <c r="O212" s="59">
        <v>0</v>
      </c>
      <c r="P212" s="59">
        <v>0</v>
      </c>
      <c r="Q212" s="59">
        <v>0</v>
      </c>
      <c r="R212" s="59">
        <v>0</v>
      </c>
      <c r="S212" s="90"/>
      <c r="V212" s="90"/>
      <c r="X212" s="90"/>
    </row>
    <row r="213" spans="1:24" ht="13.2" x14ac:dyDescent="0.25">
      <c r="A213" s="59" t="s">
        <v>4126</v>
      </c>
      <c r="B213" s="59" t="s">
        <v>5537</v>
      </c>
      <c r="C213" s="59" t="s">
        <v>5563</v>
      </c>
      <c r="D213" s="59" t="s">
        <v>123</v>
      </c>
      <c r="E213" s="59">
        <v>0</v>
      </c>
      <c r="F213" s="59">
        <v>0</v>
      </c>
      <c r="G213" s="59">
        <v>0</v>
      </c>
      <c r="H213" s="59">
        <v>0</v>
      </c>
      <c r="I213" s="59">
        <v>0</v>
      </c>
      <c r="J213" s="59">
        <v>0</v>
      </c>
      <c r="K213" s="59">
        <v>0</v>
      </c>
      <c r="L213" s="59">
        <v>0</v>
      </c>
      <c r="M213" s="59">
        <v>0</v>
      </c>
      <c r="N213" s="59">
        <v>0</v>
      </c>
      <c r="O213" s="59">
        <v>0</v>
      </c>
      <c r="P213" s="59">
        <v>0</v>
      </c>
      <c r="Q213" s="59">
        <v>0</v>
      </c>
      <c r="R213" s="59">
        <v>0</v>
      </c>
      <c r="S213" s="90"/>
      <c r="V213" s="90"/>
      <c r="X213" s="90"/>
    </row>
    <row r="214" spans="1:24" ht="13.2" x14ac:dyDescent="0.25">
      <c r="A214" s="59" t="s">
        <v>4127</v>
      </c>
      <c r="B214" s="59" t="s">
        <v>5537</v>
      </c>
      <c r="C214" s="59" t="s">
        <v>5564</v>
      </c>
      <c r="D214" s="59" t="s">
        <v>123</v>
      </c>
      <c r="E214" s="59">
        <v>0</v>
      </c>
      <c r="F214" s="59">
        <v>0</v>
      </c>
      <c r="G214" s="59">
        <v>0</v>
      </c>
      <c r="H214" s="59">
        <v>0</v>
      </c>
      <c r="I214" s="59">
        <v>0</v>
      </c>
      <c r="J214" s="59">
        <v>0</v>
      </c>
      <c r="K214" s="59">
        <v>0</v>
      </c>
      <c r="L214" s="59">
        <v>0</v>
      </c>
      <c r="M214" s="59">
        <v>0</v>
      </c>
      <c r="N214" s="59">
        <v>0</v>
      </c>
      <c r="O214" s="59">
        <v>0</v>
      </c>
      <c r="P214" s="59">
        <v>0</v>
      </c>
      <c r="Q214" s="59">
        <v>0</v>
      </c>
      <c r="R214" s="59">
        <v>0</v>
      </c>
      <c r="S214" s="90"/>
      <c r="V214" s="90"/>
      <c r="X214" s="90"/>
    </row>
    <row r="215" spans="1:24" ht="13.2" x14ac:dyDescent="0.25">
      <c r="A215" s="59" t="s">
        <v>4128</v>
      </c>
      <c r="B215" s="59" t="s">
        <v>5537</v>
      </c>
      <c r="C215" s="59" t="s">
        <v>5565</v>
      </c>
      <c r="D215" s="59" t="s">
        <v>123</v>
      </c>
      <c r="E215" s="59">
        <v>0</v>
      </c>
      <c r="F215" s="59">
        <v>0</v>
      </c>
      <c r="G215" s="59">
        <v>0</v>
      </c>
      <c r="H215" s="59">
        <v>0</v>
      </c>
      <c r="I215" s="59">
        <v>0</v>
      </c>
      <c r="J215" s="59">
        <v>0</v>
      </c>
      <c r="K215" s="59">
        <v>0</v>
      </c>
      <c r="L215" s="59">
        <v>0</v>
      </c>
      <c r="M215" s="59">
        <v>0</v>
      </c>
      <c r="N215" s="59">
        <v>0</v>
      </c>
      <c r="O215" s="59">
        <v>0</v>
      </c>
      <c r="P215" s="59">
        <v>0</v>
      </c>
      <c r="Q215" s="59">
        <v>0</v>
      </c>
      <c r="R215" s="59">
        <v>0</v>
      </c>
      <c r="S215" s="90"/>
      <c r="V215" s="90"/>
      <c r="X215" s="90"/>
    </row>
    <row r="216" spans="1:24" ht="13.2" x14ac:dyDescent="0.25">
      <c r="A216" s="59" t="s">
        <v>4129</v>
      </c>
      <c r="B216" s="59" t="s">
        <v>5566</v>
      </c>
      <c r="C216" s="59" t="s">
        <v>5567</v>
      </c>
      <c r="D216" s="59" t="s">
        <v>123</v>
      </c>
      <c r="E216" s="59">
        <v>0</v>
      </c>
      <c r="F216" s="59">
        <v>0</v>
      </c>
      <c r="G216" s="59">
        <v>0</v>
      </c>
      <c r="H216" s="59">
        <v>0</v>
      </c>
      <c r="I216" s="59">
        <v>0</v>
      </c>
      <c r="J216" s="59">
        <v>0</v>
      </c>
      <c r="K216" s="59">
        <v>0</v>
      </c>
      <c r="L216" s="59">
        <v>0</v>
      </c>
      <c r="M216" s="59">
        <v>0</v>
      </c>
      <c r="N216" s="59">
        <v>0</v>
      </c>
      <c r="O216" s="59">
        <v>0</v>
      </c>
      <c r="P216" s="59">
        <v>0</v>
      </c>
      <c r="Q216" s="59">
        <v>0</v>
      </c>
      <c r="R216" s="59">
        <v>0</v>
      </c>
      <c r="S216" s="90"/>
      <c r="V216" s="90"/>
      <c r="X216" s="90"/>
    </row>
    <row r="217" spans="1:24" ht="13.2" x14ac:dyDescent="0.25">
      <c r="A217" s="59" t="s">
        <v>4130</v>
      </c>
      <c r="B217" s="59" t="s">
        <v>5566</v>
      </c>
      <c r="C217" s="59" t="s">
        <v>5568</v>
      </c>
      <c r="D217" s="59" t="s">
        <v>123</v>
      </c>
      <c r="E217" s="59">
        <v>6772</v>
      </c>
      <c r="F217" s="59">
        <v>6930</v>
      </c>
      <c r="G217" s="59">
        <v>7089</v>
      </c>
      <c r="H217" s="59">
        <v>7247</v>
      </c>
      <c r="I217" s="59">
        <v>7406</v>
      </c>
      <c r="J217" s="59">
        <v>7564</v>
      </c>
      <c r="K217" s="59">
        <v>7723</v>
      </c>
      <c r="L217" s="59">
        <v>7881</v>
      </c>
      <c r="M217" s="59">
        <v>8039</v>
      </c>
      <c r="N217" s="59">
        <v>8198</v>
      </c>
      <c r="O217" s="59">
        <v>8356</v>
      </c>
      <c r="P217" s="59">
        <v>8515</v>
      </c>
      <c r="Q217" s="59">
        <v>8673</v>
      </c>
      <c r="R217" s="59">
        <v>7722537</v>
      </c>
      <c r="S217" s="90"/>
      <c r="V217" s="90"/>
      <c r="X217" s="90"/>
    </row>
    <row r="218" spans="1:24" ht="13.2" x14ac:dyDescent="0.25">
      <c r="A218" s="59" t="s">
        <v>4131</v>
      </c>
      <c r="B218" s="59" t="s">
        <v>5566</v>
      </c>
      <c r="C218" s="59" t="s">
        <v>5569</v>
      </c>
      <c r="D218" s="59" t="s">
        <v>123</v>
      </c>
      <c r="E218" s="59">
        <v>0</v>
      </c>
      <c r="F218" s="59">
        <v>0</v>
      </c>
      <c r="G218" s="59">
        <v>0</v>
      </c>
      <c r="H218" s="59">
        <v>0</v>
      </c>
      <c r="I218" s="59">
        <v>0</v>
      </c>
      <c r="J218" s="59">
        <v>0</v>
      </c>
      <c r="K218" s="59">
        <v>0</v>
      </c>
      <c r="L218" s="59">
        <v>0</v>
      </c>
      <c r="M218" s="59">
        <v>0</v>
      </c>
      <c r="N218" s="59">
        <v>0</v>
      </c>
      <c r="O218" s="59">
        <v>0</v>
      </c>
      <c r="P218" s="59">
        <v>0</v>
      </c>
      <c r="Q218" s="59">
        <v>0</v>
      </c>
      <c r="R218" s="59">
        <v>0</v>
      </c>
      <c r="S218" s="90"/>
      <c r="V218" s="90"/>
      <c r="X218" s="90"/>
    </row>
    <row r="219" spans="1:24" ht="13.2" x14ac:dyDescent="0.25">
      <c r="A219" s="59" t="s">
        <v>4132</v>
      </c>
      <c r="B219" s="59" t="s">
        <v>5566</v>
      </c>
      <c r="C219" s="59" t="s">
        <v>5570</v>
      </c>
      <c r="D219" s="59" t="s">
        <v>123</v>
      </c>
      <c r="E219" s="59">
        <v>6886</v>
      </c>
      <c r="F219" s="59">
        <v>7070</v>
      </c>
      <c r="G219" s="59">
        <v>7254</v>
      </c>
      <c r="H219" s="59">
        <v>7437</v>
      </c>
      <c r="I219" s="59">
        <v>7621</v>
      </c>
      <c r="J219" s="59">
        <v>7804</v>
      </c>
      <c r="K219" s="59">
        <v>7988</v>
      </c>
      <c r="L219" s="59">
        <v>8171</v>
      </c>
      <c r="M219" s="59">
        <v>8355</v>
      </c>
      <c r="N219" s="59">
        <v>8538</v>
      </c>
      <c r="O219" s="59">
        <v>8722</v>
      </c>
      <c r="P219" s="59">
        <v>8906</v>
      </c>
      <c r="Q219" s="59">
        <v>9089</v>
      </c>
      <c r="R219" s="59">
        <v>7987816</v>
      </c>
      <c r="S219" s="90"/>
      <c r="V219" s="90"/>
      <c r="X219" s="90"/>
    </row>
    <row r="220" spans="1:24" ht="13.2" x14ac:dyDescent="0.25">
      <c r="A220" s="59" t="s">
        <v>4133</v>
      </c>
      <c r="B220" s="59" t="s">
        <v>5566</v>
      </c>
      <c r="C220" s="59" t="s">
        <v>5571</v>
      </c>
      <c r="D220" s="59" t="s">
        <v>123</v>
      </c>
      <c r="E220" s="59">
        <v>0</v>
      </c>
      <c r="F220" s="59">
        <v>0</v>
      </c>
      <c r="G220" s="59">
        <v>0</v>
      </c>
      <c r="H220" s="59">
        <v>0</v>
      </c>
      <c r="I220" s="59">
        <v>0</v>
      </c>
      <c r="J220" s="59">
        <v>0</v>
      </c>
      <c r="K220" s="59">
        <v>0</v>
      </c>
      <c r="L220" s="59">
        <v>0</v>
      </c>
      <c r="M220" s="59">
        <v>0</v>
      </c>
      <c r="N220" s="59">
        <v>0</v>
      </c>
      <c r="O220" s="59">
        <v>0</v>
      </c>
      <c r="P220" s="59">
        <v>0</v>
      </c>
      <c r="Q220" s="59">
        <v>0</v>
      </c>
      <c r="R220" s="59">
        <v>0</v>
      </c>
      <c r="S220" s="90"/>
      <c r="V220" s="90"/>
      <c r="X220" s="90"/>
    </row>
    <row r="221" spans="1:24" ht="13.2" x14ac:dyDescent="0.25">
      <c r="A221" s="59" t="s">
        <v>4134</v>
      </c>
      <c r="B221" s="59" t="s">
        <v>5566</v>
      </c>
      <c r="C221" s="59" t="s">
        <v>5572</v>
      </c>
      <c r="D221" s="59" t="s">
        <v>123</v>
      </c>
      <c r="E221" s="59">
        <v>0</v>
      </c>
      <c r="F221" s="59">
        <v>0</v>
      </c>
      <c r="G221" s="59">
        <v>0</v>
      </c>
      <c r="H221" s="59">
        <v>0</v>
      </c>
      <c r="I221" s="59">
        <v>0</v>
      </c>
      <c r="J221" s="59">
        <v>0</v>
      </c>
      <c r="K221" s="59">
        <v>0</v>
      </c>
      <c r="L221" s="59">
        <v>0</v>
      </c>
      <c r="M221" s="59">
        <v>0</v>
      </c>
      <c r="N221" s="59">
        <v>0</v>
      </c>
      <c r="O221" s="59">
        <v>0</v>
      </c>
      <c r="P221" s="59">
        <v>0</v>
      </c>
      <c r="Q221" s="59">
        <v>0</v>
      </c>
      <c r="R221" s="59">
        <v>0</v>
      </c>
      <c r="S221" s="90"/>
      <c r="V221" s="90"/>
      <c r="X221" s="90"/>
    </row>
    <row r="222" spans="1:24" ht="13.2" x14ac:dyDescent="0.25">
      <c r="A222" s="59" t="s">
        <v>4135</v>
      </c>
      <c r="B222" s="59" t="s">
        <v>5566</v>
      </c>
      <c r="C222" s="59" t="s">
        <v>5573</v>
      </c>
      <c r="D222" s="59" t="s">
        <v>123</v>
      </c>
      <c r="E222" s="59">
        <v>1463</v>
      </c>
      <c r="F222" s="59">
        <v>1512</v>
      </c>
      <c r="G222" s="59">
        <v>1562</v>
      </c>
      <c r="H222" s="59">
        <v>1611</v>
      </c>
      <c r="I222" s="59">
        <v>1660</v>
      </c>
      <c r="J222" s="59">
        <v>1709</v>
      </c>
      <c r="K222" s="59">
        <v>1758</v>
      </c>
      <c r="L222" s="59">
        <v>1808</v>
      </c>
      <c r="M222" s="59">
        <v>1857</v>
      </c>
      <c r="N222" s="59">
        <v>1906</v>
      </c>
      <c r="O222" s="59">
        <v>1955</v>
      </c>
      <c r="P222" s="59">
        <v>2004</v>
      </c>
      <c r="Q222" s="59">
        <v>2054</v>
      </c>
      <c r="R222" s="59">
        <v>1758419</v>
      </c>
      <c r="S222" s="90"/>
      <c r="V222" s="90"/>
      <c r="X222" s="90"/>
    </row>
    <row r="223" spans="1:24" ht="13.2" x14ac:dyDescent="0.25">
      <c r="A223" s="59" t="s">
        <v>4136</v>
      </c>
      <c r="B223" s="59" t="s">
        <v>5566</v>
      </c>
      <c r="C223" s="59" t="s">
        <v>5574</v>
      </c>
      <c r="D223" s="59" t="s">
        <v>123</v>
      </c>
      <c r="E223" s="59">
        <v>587</v>
      </c>
      <c r="F223" s="59">
        <v>611</v>
      </c>
      <c r="G223" s="59">
        <v>636</v>
      </c>
      <c r="H223" s="59">
        <v>660</v>
      </c>
      <c r="I223" s="59">
        <v>685</v>
      </c>
      <c r="J223" s="59">
        <v>709</v>
      </c>
      <c r="K223" s="59">
        <v>734</v>
      </c>
      <c r="L223" s="59">
        <v>758</v>
      </c>
      <c r="M223" s="59">
        <v>782</v>
      </c>
      <c r="N223" s="59">
        <v>807</v>
      </c>
      <c r="O223" s="59">
        <v>831</v>
      </c>
      <c r="P223" s="59">
        <v>856</v>
      </c>
      <c r="Q223" s="59">
        <v>880</v>
      </c>
      <c r="R223" s="59">
        <v>733559</v>
      </c>
      <c r="S223" s="90"/>
      <c r="V223" s="90"/>
      <c r="X223" s="90"/>
    </row>
    <row r="224" spans="1:24" ht="13.2" x14ac:dyDescent="0.25">
      <c r="A224" s="59" t="s">
        <v>4137</v>
      </c>
      <c r="B224" s="59" t="s">
        <v>5566</v>
      </c>
      <c r="C224" s="59" t="s">
        <v>5575</v>
      </c>
      <c r="D224" s="59" t="s">
        <v>123</v>
      </c>
      <c r="E224" s="59">
        <v>0</v>
      </c>
      <c r="F224" s="59">
        <v>0</v>
      </c>
      <c r="G224" s="59">
        <v>0</v>
      </c>
      <c r="H224" s="59">
        <v>0</v>
      </c>
      <c r="I224" s="59">
        <v>0</v>
      </c>
      <c r="J224" s="59">
        <v>0</v>
      </c>
      <c r="K224" s="59">
        <v>0</v>
      </c>
      <c r="L224" s="59">
        <v>0</v>
      </c>
      <c r="M224" s="59">
        <v>0</v>
      </c>
      <c r="N224" s="59">
        <v>0</v>
      </c>
      <c r="O224" s="59">
        <v>0</v>
      </c>
      <c r="P224" s="59">
        <v>0</v>
      </c>
      <c r="Q224" s="59">
        <v>0</v>
      </c>
      <c r="R224" s="59">
        <v>0</v>
      </c>
      <c r="S224" s="90"/>
      <c r="V224" s="90"/>
      <c r="X224" s="90"/>
    </row>
    <row r="225" spans="1:24" ht="13.2" x14ac:dyDescent="0.25">
      <c r="A225" s="59" t="s">
        <v>4138</v>
      </c>
      <c r="B225" s="59" t="s">
        <v>5566</v>
      </c>
      <c r="C225" s="59" t="s">
        <v>5576</v>
      </c>
      <c r="D225" s="59" t="s">
        <v>123</v>
      </c>
      <c r="E225" s="59">
        <v>5464</v>
      </c>
      <c r="F225" s="59">
        <v>5562</v>
      </c>
      <c r="G225" s="59">
        <v>5659</v>
      </c>
      <c r="H225" s="59">
        <v>5756</v>
      </c>
      <c r="I225" s="59">
        <v>5854</v>
      </c>
      <c r="J225" s="59">
        <v>5951</v>
      </c>
      <c r="K225" s="59">
        <v>6049</v>
      </c>
      <c r="L225" s="59">
        <v>6146</v>
      </c>
      <c r="M225" s="59">
        <v>6243</v>
      </c>
      <c r="N225" s="59">
        <v>6341</v>
      </c>
      <c r="O225" s="59">
        <v>6438</v>
      </c>
      <c r="P225" s="59">
        <v>6536</v>
      </c>
      <c r="Q225" s="59">
        <v>6638</v>
      </c>
      <c r="R225" s="59">
        <v>6048764</v>
      </c>
      <c r="S225" s="90"/>
      <c r="V225" s="90"/>
      <c r="X225" s="90"/>
    </row>
    <row r="226" spans="1:24" ht="13.2" x14ac:dyDescent="0.25">
      <c r="A226" s="59" t="s">
        <v>4139</v>
      </c>
      <c r="B226" s="59" t="s">
        <v>5566</v>
      </c>
      <c r="C226" s="59" t="s">
        <v>5577</v>
      </c>
      <c r="D226" s="59" t="s">
        <v>123</v>
      </c>
      <c r="E226" s="59">
        <v>0</v>
      </c>
      <c r="F226" s="59">
        <v>0</v>
      </c>
      <c r="G226" s="59">
        <v>0</v>
      </c>
      <c r="H226" s="59">
        <v>0</v>
      </c>
      <c r="I226" s="59">
        <v>0</v>
      </c>
      <c r="J226" s="59">
        <v>0</v>
      </c>
      <c r="K226" s="59">
        <v>0</v>
      </c>
      <c r="L226" s="59">
        <v>0</v>
      </c>
      <c r="M226" s="59">
        <v>0</v>
      </c>
      <c r="N226" s="59">
        <v>0</v>
      </c>
      <c r="O226" s="59">
        <v>0</v>
      </c>
      <c r="P226" s="59">
        <v>0</v>
      </c>
      <c r="Q226" s="59">
        <v>0</v>
      </c>
      <c r="R226" s="59">
        <v>0</v>
      </c>
      <c r="S226" s="90"/>
      <c r="V226" s="90"/>
      <c r="X226" s="90"/>
    </row>
    <row r="227" spans="1:24" ht="13.2" x14ac:dyDescent="0.25">
      <c r="A227" s="59" t="s">
        <v>4140</v>
      </c>
      <c r="B227" s="59" t="s">
        <v>5566</v>
      </c>
      <c r="C227" s="59" t="s">
        <v>5578</v>
      </c>
      <c r="D227" s="59" t="s">
        <v>123</v>
      </c>
      <c r="E227" s="59">
        <v>2236</v>
      </c>
      <c r="F227" s="59">
        <v>2280</v>
      </c>
      <c r="G227" s="59">
        <v>2325</v>
      </c>
      <c r="H227" s="59">
        <v>2370</v>
      </c>
      <c r="I227" s="59">
        <v>2415</v>
      </c>
      <c r="J227" s="59">
        <v>2460</v>
      </c>
      <c r="K227" s="59">
        <v>2504</v>
      </c>
      <c r="L227" s="59">
        <v>2549</v>
      </c>
      <c r="M227" s="59">
        <v>2594</v>
      </c>
      <c r="N227" s="59">
        <v>2639</v>
      </c>
      <c r="O227" s="59">
        <v>2683</v>
      </c>
      <c r="P227" s="59">
        <v>2728</v>
      </c>
      <c r="Q227" s="59">
        <v>2773</v>
      </c>
      <c r="R227" s="59">
        <v>2504303</v>
      </c>
      <c r="S227" s="90"/>
      <c r="V227" s="90"/>
      <c r="X227" s="90"/>
    </row>
    <row r="228" spans="1:24" ht="13.2" x14ac:dyDescent="0.25">
      <c r="A228" s="59" t="s">
        <v>4141</v>
      </c>
      <c r="B228" s="59" t="s">
        <v>5566</v>
      </c>
      <c r="C228" s="59" t="s">
        <v>5579</v>
      </c>
      <c r="D228" s="59" t="s">
        <v>123</v>
      </c>
      <c r="E228" s="59">
        <v>0</v>
      </c>
      <c r="F228" s="59">
        <v>0</v>
      </c>
      <c r="G228" s="59">
        <v>0</v>
      </c>
      <c r="H228" s="59">
        <v>0</v>
      </c>
      <c r="I228" s="59">
        <v>0</v>
      </c>
      <c r="J228" s="59">
        <v>0</v>
      </c>
      <c r="K228" s="59">
        <v>0</v>
      </c>
      <c r="L228" s="59">
        <v>0</v>
      </c>
      <c r="M228" s="59">
        <v>0</v>
      </c>
      <c r="N228" s="59">
        <v>0</v>
      </c>
      <c r="O228" s="59">
        <v>0</v>
      </c>
      <c r="P228" s="59">
        <v>0</v>
      </c>
      <c r="Q228" s="59">
        <v>0</v>
      </c>
      <c r="R228" s="59">
        <v>0</v>
      </c>
      <c r="S228" s="90"/>
      <c r="V228" s="90"/>
      <c r="X228" s="90"/>
    </row>
    <row r="229" spans="1:24" ht="13.2" x14ac:dyDescent="0.25">
      <c r="A229" s="59" t="s">
        <v>4142</v>
      </c>
      <c r="B229" s="59" t="s">
        <v>5566</v>
      </c>
      <c r="C229" s="59" t="s">
        <v>5580</v>
      </c>
      <c r="D229" s="59" t="s">
        <v>123</v>
      </c>
      <c r="E229" s="59">
        <v>15624</v>
      </c>
      <c r="F229" s="59">
        <v>15654</v>
      </c>
      <c r="G229" s="59">
        <v>15683</v>
      </c>
      <c r="H229" s="59">
        <v>15712</v>
      </c>
      <c r="I229" s="59">
        <v>15742</v>
      </c>
      <c r="J229" s="59">
        <v>15771</v>
      </c>
      <c r="K229" s="59">
        <v>15800</v>
      </c>
      <c r="L229" s="59">
        <v>15830</v>
      </c>
      <c r="M229" s="59">
        <v>15859</v>
      </c>
      <c r="N229" s="59">
        <v>15889</v>
      </c>
      <c r="O229" s="59">
        <v>15918</v>
      </c>
      <c r="P229" s="59">
        <v>15947</v>
      </c>
      <c r="Q229" s="59">
        <v>15977</v>
      </c>
      <c r="R229" s="59">
        <v>15800481</v>
      </c>
      <c r="S229" s="90"/>
      <c r="V229" s="90"/>
      <c r="X229" s="90"/>
    </row>
    <row r="230" spans="1:24" ht="13.2" x14ac:dyDescent="0.25">
      <c r="A230" s="59" t="s">
        <v>4143</v>
      </c>
      <c r="B230" s="59" t="s">
        <v>5566</v>
      </c>
      <c r="C230" s="59" t="s">
        <v>5581</v>
      </c>
      <c r="D230" s="59" t="s">
        <v>123</v>
      </c>
      <c r="E230" s="59">
        <v>0</v>
      </c>
      <c r="F230" s="59">
        <v>0</v>
      </c>
      <c r="G230" s="59">
        <v>0</v>
      </c>
      <c r="H230" s="59">
        <v>0</v>
      </c>
      <c r="I230" s="59">
        <v>0</v>
      </c>
      <c r="J230" s="59">
        <v>0</v>
      </c>
      <c r="K230" s="59">
        <v>0</v>
      </c>
      <c r="L230" s="59">
        <v>0</v>
      </c>
      <c r="M230" s="59">
        <v>0</v>
      </c>
      <c r="N230" s="59">
        <v>0</v>
      </c>
      <c r="O230" s="59">
        <v>0</v>
      </c>
      <c r="P230" s="59">
        <v>0</v>
      </c>
      <c r="Q230" s="59">
        <v>0</v>
      </c>
      <c r="R230" s="59">
        <v>0</v>
      </c>
      <c r="S230" s="90"/>
      <c r="V230" s="90"/>
      <c r="X230" s="90"/>
    </row>
    <row r="231" spans="1:24" ht="13.2" x14ac:dyDescent="0.25">
      <c r="A231" s="59" t="s">
        <v>4144</v>
      </c>
      <c r="B231" s="59" t="s">
        <v>5566</v>
      </c>
      <c r="C231" s="59" t="s">
        <v>5582</v>
      </c>
      <c r="D231" s="59" t="s">
        <v>123</v>
      </c>
      <c r="E231" s="59">
        <v>0</v>
      </c>
      <c r="F231" s="59">
        <v>0</v>
      </c>
      <c r="G231" s="59">
        <v>0</v>
      </c>
      <c r="H231" s="59">
        <v>0</v>
      </c>
      <c r="I231" s="59">
        <v>0</v>
      </c>
      <c r="J231" s="59">
        <v>0</v>
      </c>
      <c r="K231" s="59">
        <v>0</v>
      </c>
      <c r="L231" s="59">
        <v>0</v>
      </c>
      <c r="M231" s="59">
        <v>0</v>
      </c>
      <c r="N231" s="59">
        <v>0</v>
      </c>
      <c r="O231" s="59">
        <v>0</v>
      </c>
      <c r="P231" s="59">
        <v>0</v>
      </c>
      <c r="Q231" s="59">
        <v>0</v>
      </c>
      <c r="R231" s="59">
        <v>0</v>
      </c>
      <c r="S231" s="90"/>
      <c r="V231" s="90"/>
      <c r="X231" s="90"/>
    </row>
    <row r="232" spans="1:24" ht="13.2" x14ac:dyDescent="0.25">
      <c r="A232" s="59" t="s">
        <v>4145</v>
      </c>
      <c r="B232" s="59" t="s">
        <v>5566</v>
      </c>
      <c r="C232" s="59" t="s">
        <v>5583</v>
      </c>
      <c r="D232" s="59" t="s">
        <v>123</v>
      </c>
      <c r="E232" s="59">
        <v>0</v>
      </c>
      <c r="F232" s="59">
        <v>0</v>
      </c>
      <c r="G232" s="59">
        <v>0</v>
      </c>
      <c r="H232" s="59">
        <v>0</v>
      </c>
      <c r="I232" s="59">
        <v>0</v>
      </c>
      <c r="J232" s="59">
        <v>0</v>
      </c>
      <c r="K232" s="59">
        <v>0</v>
      </c>
      <c r="L232" s="59">
        <v>0</v>
      </c>
      <c r="M232" s="59">
        <v>0</v>
      </c>
      <c r="N232" s="59">
        <v>0</v>
      </c>
      <c r="O232" s="59">
        <v>0</v>
      </c>
      <c r="P232" s="59">
        <v>0</v>
      </c>
      <c r="Q232" s="59">
        <v>0</v>
      </c>
      <c r="R232" s="59">
        <v>0</v>
      </c>
      <c r="S232" s="90"/>
      <c r="V232" s="90"/>
      <c r="X232" s="90"/>
    </row>
    <row r="233" spans="1:24" ht="13.2" x14ac:dyDescent="0.25">
      <c r="A233" s="59" t="s">
        <v>4146</v>
      </c>
      <c r="B233" s="59" t="s">
        <v>5566</v>
      </c>
      <c r="C233" s="59" t="s">
        <v>5584</v>
      </c>
      <c r="D233" s="59" t="s">
        <v>123</v>
      </c>
      <c r="E233" s="59">
        <v>0</v>
      </c>
      <c r="F233" s="59">
        <v>0</v>
      </c>
      <c r="G233" s="59">
        <v>0</v>
      </c>
      <c r="H233" s="59">
        <v>0</v>
      </c>
      <c r="I233" s="59">
        <v>0</v>
      </c>
      <c r="J233" s="59">
        <v>0</v>
      </c>
      <c r="K233" s="59">
        <v>0</v>
      </c>
      <c r="L233" s="59">
        <v>0</v>
      </c>
      <c r="M233" s="59">
        <v>0</v>
      </c>
      <c r="N233" s="59">
        <v>0</v>
      </c>
      <c r="O233" s="59">
        <v>0</v>
      </c>
      <c r="P233" s="59">
        <v>0</v>
      </c>
      <c r="Q233" s="59">
        <v>0</v>
      </c>
      <c r="R233" s="59">
        <v>0</v>
      </c>
      <c r="S233" s="90"/>
      <c r="V233" s="90"/>
      <c r="X233" s="90"/>
    </row>
    <row r="234" spans="1:24" ht="13.2" x14ac:dyDescent="0.25">
      <c r="A234" s="59" t="s">
        <v>4147</v>
      </c>
      <c r="B234" s="59" t="s">
        <v>5566</v>
      </c>
      <c r="C234" s="59" t="s">
        <v>5585</v>
      </c>
      <c r="D234" s="59" t="s">
        <v>123</v>
      </c>
      <c r="E234" s="59">
        <v>167</v>
      </c>
      <c r="F234" s="59">
        <v>170</v>
      </c>
      <c r="G234" s="59">
        <v>172</v>
      </c>
      <c r="H234" s="59">
        <v>174</v>
      </c>
      <c r="I234" s="59">
        <v>177</v>
      </c>
      <c r="J234" s="59">
        <v>179</v>
      </c>
      <c r="K234" s="59">
        <v>182</v>
      </c>
      <c r="L234" s="59">
        <v>184</v>
      </c>
      <c r="M234" s="59">
        <v>186</v>
      </c>
      <c r="N234" s="59">
        <v>189</v>
      </c>
      <c r="O234" s="59">
        <v>191</v>
      </c>
      <c r="P234" s="59">
        <v>194</v>
      </c>
      <c r="Q234" s="59">
        <v>196</v>
      </c>
      <c r="R234" s="59">
        <v>181548</v>
      </c>
      <c r="S234" s="90"/>
      <c r="V234" s="90"/>
      <c r="X234" s="90"/>
    </row>
    <row r="235" spans="1:24" ht="13.2" x14ac:dyDescent="0.25">
      <c r="A235" s="59" t="s">
        <v>4148</v>
      </c>
      <c r="B235" s="59" t="s">
        <v>5566</v>
      </c>
      <c r="C235" s="59" t="s">
        <v>5586</v>
      </c>
      <c r="D235" s="59" t="s">
        <v>123</v>
      </c>
      <c r="E235" s="59">
        <v>81</v>
      </c>
      <c r="F235" s="59">
        <v>82</v>
      </c>
      <c r="G235" s="59">
        <v>83</v>
      </c>
      <c r="H235" s="59">
        <v>84</v>
      </c>
      <c r="I235" s="59">
        <v>85</v>
      </c>
      <c r="J235" s="59">
        <v>86</v>
      </c>
      <c r="K235" s="59">
        <v>87</v>
      </c>
      <c r="L235" s="59">
        <v>88</v>
      </c>
      <c r="M235" s="59">
        <v>89</v>
      </c>
      <c r="N235" s="59">
        <v>90</v>
      </c>
      <c r="O235" s="59">
        <v>91</v>
      </c>
      <c r="P235" s="59">
        <v>92</v>
      </c>
      <c r="Q235" s="59">
        <v>94</v>
      </c>
      <c r="R235" s="59">
        <v>87254</v>
      </c>
      <c r="S235" s="90"/>
      <c r="V235" s="90"/>
      <c r="X235" s="90"/>
    </row>
    <row r="236" spans="1:24" ht="13.2" x14ac:dyDescent="0.25">
      <c r="A236" s="59" t="s">
        <v>4149</v>
      </c>
      <c r="B236" s="59" t="s">
        <v>5566</v>
      </c>
      <c r="C236" s="59" t="s">
        <v>5587</v>
      </c>
      <c r="D236" s="59" t="s">
        <v>123</v>
      </c>
      <c r="E236" s="59">
        <v>3824</v>
      </c>
      <c r="F236" s="59">
        <v>3904</v>
      </c>
      <c r="G236" s="59">
        <v>3984</v>
      </c>
      <c r="H236" s="59">
        <v>4064</v>
      </c>
      <c r="I236" s="59">
        <v>4144</v>
      </c>
      <c r="J236" s="59">
        <v>4223</v>
      </c>
      <c r="K236" s="59">
        <v>4303</v>
      </c>
      <c r="L236" s="59">
        <v>4383</v>
      </c>
      <c r="M236" s="59">
        <v>4463</v>
      </c>
      <c r="N236" s="59">
        <v>4543</v>
      </c>
      <c r="O236" s="59">
        <v>4623</v>
      </c>
      <c r="P236" s="59">
        <v>4702</v>
      </c>
      <c r="Q236" s="59">
        <v>4759</v>
      </c>
      <c r="R236" s="59">
        <v>4302318</v>
      </c>
      <c r="S236" s="90"/>
      <c r="V236" s="90"/>
      <c r="X236" s="90"/>
    </row>
    <row r="237" spans="1:24" ht="13.2" x14ac:dyDescent="0.25">
      <c r="A237" s="59" t="s">
        <v>4150</v>
      </c>
      <c r="B237" s="59" t="s">
        <v>5566</v>
      </c>
      <c r="C237" s="59" t="s">
        <v>5588</v>
      </c>
      <c r="D237" s="59" t="s">
        <v>123</v>
      </c>
      <c r="E237" s="59">
        <v>0</v>
      </c>
      <c r="F237" s="59">
        <v>0</v>
      </c>
      <c r="G237" s="59">
        <v>0</v>
      </c>
      <c r="H237" s="59">
        <v>0</v>
      </c>
      <c r="I237" s="59">
        <v>0</v>
      </c>
      <c r="J237" s="59">
        <v>0</v>
      </c>
      <c r="K237" s="59">
        <v>0</v>
      </c>
      <c r="L237" s="59">
        <v>0</v>
      </c>
      <c r="M237" s="59">
        <v>0</v>
      </c>
      <c r="N237" s="59">
        <v>0</v>
      </c>
      <c r="O237" s="59">
        <v>0</v>
      </c>
      <c r="P237" s="59">
        <v>0</v>
      </c>
      <c r="Q237" s="59">
        <v>0</v>
      </c>
      <c r="R237" s="59">
        <v>0</v>
      </c>
      <c r="S237" s="90"/>
      <c r="V237" s="90"/>
      <c r="X237" s="90"/>
    </row>
    <row r="238" spans="1:24" ht="13.2" x14ac:dyDescent="0.25">
      <c r="A238" s="59" t="s">
        <v>4151</v>
      </c>
      <c r="B238" s="59" t="s">
        <v>5566</v>
      </c>
      <c r="C238" s="59" t="s">
        <v>5589</v>
      </c>
      <c r="D238" s="59" t="s">
        <v>123</v>
      </c>
      <c r="E238" s="59">
        <v>55556</v>
      </c>
      <c r="F238" s="59">
        <v>55610</v>
      </c>
      <c r="G238" s="59">
        <v>55665</v>
      </c>
      <c r="H238" s="59">
        <v>55719</v>
      </c>
      <c r="I238" s="59">
        <v>55773</v>
      </c>
      <c r="J238" s="59">
        <v>55827</v>
      </c>
      <c r="K238" s="59">
        <v>55881</v>
      </c>
      <c r="L238" s="59">
        <v>55936</v>
      </c>
      <c r="M238" s="59">
        <v>55990</v>
      </c>
      <c r="N238" s="59">
        <v>56037</v>
      </c>
      <c r="O238" s="59">
        <v>56091</v>
      </c>
      <c r="P238" s="59">
        <v>56145</v>
      </c>
      <c r="Q238" s="59">
        <v>56201</v>
      </c>
      <c r="R238" s="59">
        <v>55879361</v>
      </c>
      <c r="S238" s="90"/>
      <c r="V238" s="90"/>
      <c r="X238" s="90"/>
    </row>
    <row r="239" spans="1:24" ht="13.2" x14ac:dyDescent="0.25">
      <c r="A239" s="59" t="s">
        <v>4152</v>
      </c>
      <c r="B239" s="59" t="s">
        <v>5566</v>
      </c>
      <c r="C239" s="59" t="s">
        <v>5590</v>
      </c>
      <c r="D239" s="59" t="s">
        <v>123</v>
      </c>
      <c r="E239" s="59">
        <v>0</v>
      </c>
      <c r="F239" s="59">
        <v>0</v>
      </c>
      <c r="G239" s="59">
        <v>0</v>
      </c>
      <c r="H239" s="59">
        <v>0</v>
      </c>
      <c r="I239" s="59">
        <v>0</v>
      </c>
      <c r="J239" s="59">
        <v>0</v>
      </c>
      <c r="K239" s="59">
        <v>0</v>
      </c>
      <c r="L239" s="59">
        <v>0</v>
      </c>
      <c r="M239" s="59">
        <v>0</v>
      </c>
      <c r="N239" s="59">
        <v>0</v>
      </c>
      <c r="O239" s="59">
        <v>0</v>
      </c>
      <c r="P239" s="59">
        <v>0</v>
      </c>
      <c r="Q239" s="59">
        <v>0</v>
      </c>
      <c r="R239" s="59">
        <v>0</v>
      </c>
      <c r="S239" s="90"/>
      <c r="V239" s="90"/>
      <c r="X239" s="90"/>
    </row>
    <row r="240" spans="1:24" ht="13.2" x14ac:dyDescent="0.25">
      <c r="A240" s="59" t="s">
        <v>4153</v>
      </c>
      <c r="B240" s="59" t="s">
        <v>5566</v>
      </c>
      <c r="C240" s="59" t="s">
        <v>5591</v>
      </c>
      <c r="D240" s="59" t="s">
        <v>123</v>
      </c>
      <c r="E240" s="59">
        <v>0</v>
      </c>
      <c r="F240" s="59">
        <v>0</v>
      </c>
      <c r="G240" s="59">
        <v>0</v>
      </c>
      <c r="H240" s="59">
        <v>0</v>
      </c>
      <c r="I240" s="59">
        <v>0</v>
      </c>
      <c r="J240" s="59">
        <v>0</v>
      </c>
      <c r="K240" s="59">
        <v>0</v>
      </c>
      <c r="L240" s="59">
        <v>0</v>
      </c>
      <c r="M240" s="59">
        <v>0</v>
      </c>
      <c r="N240" s="59">
        <v>0</v>
      </c>
      <c r="O240" s="59">
        <v>0</v>
      </c>
      <c r="P240" s="59">
        <v>0</v>
      </c>
      <c r="Q240" s="59">
        <v>0</v>
      </c>
      <c r="R240" s="59">
        <v>0</v>
      </c>
      <c r="S240" s="90"/>
      <c r="V240" s="90"/>
      <c r="X240" s="90"/>
    </row>
    <row r="241" spans="1:24" ht="13.2" x14ac:dyDescent="0.25">
      <c r="A241" s="59" t="s">
        <v>4154</v>
      </c>
      <c r="B241" s="59" t="s">
        <v>5566</v>
      </c>
      <c r="C241" s="59" t="s">
        <v>5592</v>
      </c>
      <c r="D241" s="59" t="s">
        <v>123</v>
      </c>
      <c r="E241" s="59">
        <v>0</v>
      </c>
      <c r="F241" s="59">
        <v>0</v>
      </c>
      <c r="G241" s="59">
        <v>0</v>
      </c>
      <c r="H241" s="59">
        <v>0</v>
      </c>
      <c r="I241" s="59">
        <v>0</v>
      </c>
      <c r="J241" s="59">
        <v>0</v>
      </c>
      <c r="K241" s="59">
        <v>0</v>
      </c>
      <c r="L241" s="59">
        <v>0</v>
      </c>
      <c r="M241" s="59">
        <v>0</v>
      </c>
      <c r="N241" s="59">
        <v>0</v>
      </c>
      <c r="O241" s="59">
        <v>0</v>
      </c>
      <c r="P241" s="59">
        <v>0</v>
      </c>
      <c r="Q241" s="59">
        <v>0</v>
      </c>
      <c r="R241" s="59">
        <v>0</v>
      </c>
      <c r="S241" s="90"/>
      <c r="V241" s="90"/>
      <c r="X241" s="90"/>
    </row>
    <row r="242" spans="1:24" ht="13.2" x14ac:dyDescent="0.25">
      <c r="A242" s="59" t="s">
        <v>4155</v>
      </c>
      <c r="B242" s="59" t="s">
        <v>5566</v>
      </c>
      <c r="C242" s="59" t="s">
        <v>5593</v>
      </c>
      <c r="D242" s="59" t="s">
        <v>123</v>
      </c>
      <c r="E242" s="59">
        <v>0</v>
      </c>
      <c r="F242" s="59">
        <v>0</v>
      </c>
      <c r="G242" s="59">
        <v>0</v>
      </c>
      <c r="H242" s="59">
        <v>0</v>
      </c>
      <c r="I242" s="59">
        <v>0</v>
      </c>
      <c r="J242" s="59">
        <v>0</v>
      </c>
      <c r="K242" s="59">
        <v>0</v>
      </c>
      <c r="L242" s="59">
        <v>0</v>
      </c>
      <c r="M242" s="59">
        <v>0</v>
      </c>
      <c r="N242" s="59">
        <v>0</v>
      </c>
      <c r="O242" s="59">
        <v>0</v>
      </c>
      <c r="P242" s="59">
        <v>0</v>
      </c>
      <c r="Q242" s="59">
        <v>0</v>
      </c>
      <c r="R242" s="59">
        <v>0</v>
      </c>
      <c r="S242" s="90"/>
      <c r="V242" s="90"/>
      <c r="X242" s="90"/>
    </row>
    <row r="243" spans="1:24" ht="13.2" x14ac:dyDescent="0.25">
      <c r="A243" s="59" t="s">
        <v>4156</v>
      </c>
      <c r="B243" s="59" t="s">
        <v>5594</v>
      </c>
      <c r="C243" s="59" t="s">
        <v>5595</v>
      </c>
      <c r="D243" s="59" t="s">
        <v>123</v>
      </c>
      <c r="E243" s="59">
        <v>0</v>
      </c>
      <c r="F243" s="59">
        <v>0</v>
      </c>
      <c r="G243" s="59">
        <v>0</v>
      </c>
      <c r="H243" s="59">
        <v>0</v>
      </c>
      <c r="I243" s="59">
        <v>0</v>
      </c>
      <c r="J243" s="59">
        <v>0</v>
      </c>
      <c r="K243" s="59">
        <v>0</v>
      </c>
      <c r="L243" s="59">
        <v>0</v>
      </c>
      <c r="M243" s="59">
        <v>0</v>
      </c>
      <c r="N243" s="59">
        <v>0</v>
      </c>
      <c r="O243" s="59">
        <v>0</v>
      </c>
      <c r="P243" s="59">
        <v>0</v>
      </c>
      <c r="Q243" s="59">
        <v>0</v>
      </c>
      <c r="R243" s="59">
        <v>0</v>
      </c>
      <c r="S243" s="90"/>
      <c r="V243" s="90"/>
      <c r="X243" s="90"/>
    </row>
    <row r="244" spans="1:24" ht="13.2" x14ac:dyDescent="0.25">
      <c r="A244" s="59" t="s">
        <v>4157</v>
      </c>
      <c r="B244" s="59" t="s">
        <v>5594</v>
      </c>
      <c r="C244" s="59" t="s">
        <v>5596</v>
      </c>
      <c r="D244" s="59" t="s">
        <v>123</v>
      </c>
      <c r="E244" s="59">
        <v>0</v>
      </c>
      <c r="F244" s="59">
        <v>0</v>
      </c>
      <c r="G244" s="59">
        <v>0</v>
      </c>
      <c r="H244" s="59">
        <v>0</v>
      </c>
      <c r="I244" s="59">
        <v>0</v>
      </c>
      <c r="J244" s="59">
        <v>0</v>
      </c>
      <c r="K244" s="59">
        <v>0</v>
      </c>
      <c r="L244" s="59">
        <v>0</v>
      </c>
      <c r="M244" s="59">
        <v>0</v>
      </c>
      <c r="N244" s="59">
        <v>0</v>
      </c>
      <c r="O244" s="59">
        <v>0</v>
      </c>
      <c r="P244" s="59">
        <v>0</v>
      </c>
      <c r="Q244" s="59">
        <v>0</v>
      </c>
      <c r="R244" s="59">
        <v>0</v>
      </c>
      <c r="S244" s="90"/>
      <c r="V244" s="90"/>
      <c r="X244" s="90"/>
    </row>
    <row r="245" spans="1:24" ht="13.2" x14ac:dyDescent="0.25">
      <c r="A245" s="59" t="s">
        <v>4158</v>
      </c>
      <c r="B245" s="59" t="s">
        <v>5594</v>
      </c>
      <c r="C245" s="59" t="s">
        <v>5597</v>
      </c>
      <c r="D245" s="59" t="s">
        <v>123</v>
      </c>
      <c r="E245" s="59">
        <v>2958</v>
      </c>
      <c r="F245" s="59">
        <v>3013</v>
      </c>
      <c r="G245" s="59">
        <v>3067</v>
      </c>
      <c r="H245" s="59">
        <v>3122</v>
      </c>
      <c r="I245" s="59">
        <v>3176</v>
      </c>
      <c r="J245" s="59">
        <v>3231</v>
      </c>
      <c r="K245" s="59">
        <v>3285</v>
      </c>
      <c r="L245" s="59">
        <v>3340</v>
      </c>
      <c r="M245" s="59">
        <v>3394</v>
      </c>
      <c r="N245" s="59">
        <v>3449</v>
      </c>
      <c r="O245" s="59">
        <v>3504</v>
      </c>
      <c r="P245" s="59">
        <v>3558</v>
      </c>
      <c r="Q245" s="59">
        <v>3613</v>
      </c>
      <c r="R245" s="59">
        <v>3285324</v>
      </c>
      <c r="S245" s="90"/>
      <c r="V245" s="90"/>
      <c r="X245" s="90"/>
    </row>
    <row r="246" spans="1:24" ht="13.2" x14ac:dyDescent="0.25">
      <c r="A246" s="59" t="s">
        <v>4159</v>
      </c>
      <c r="B246" s="59" t="s">
        <v>5594</v>
      </c>
      <c r="C246" s="59" t="s">
        <v>5598</v>
      </c>
      <c r="D246" s="59" t="s">
        <v>123</v>
      </c>
      <c r="E246" s="59">
        <v>0</v>
      </c>
      <c r="F246" s="59">
        <v>0</v>
      </c>
      <c r="G246" s="59">
        <v>0</v>
      </c>
      <c r="H246" s="59">
        <v>0</v>
      </c>
      <c r="I246" s="59">
        <v>0</v>
      </c>
      <c r="J246" s="59">
        <v>0</v>
      </c>
      <c r="K246" s="59">
        <v>0</v>
      </c>
      <c r="L246" s="59">
        <v>0</v>
      </c>
      <c r="M246" s="59">
        <v>0</v>
      </c>
      <c r="N246" s="59">
        <v>0</v>
      </c>
      <c r="O246" s="59">
        <v>0</v>
      </c>
      <c r="P246" s="59">
        <v>0</v>
      </c>
      <c r="Q246" s="59">
        <v>0</v>
      </c>
      <c r="R246" s="59">
        <v>0</v>
      </c>
      <c r="S246" s="90"/>
      <c r="V246" s="90"/>
      <c r="X246" s="90"/>
    </row>
    <row r="247" spans="1:24" ht="13.2" x14ac:dyDescent="0.25">
      <c r="A247" s="59" t="s">
        <v>4160</v>
      </c>
      <c r="B247" s="59" t="s">
        <v>5594</v>
      </c>
      <c r="C247" s="59" t="s">
        <v>5599</v>
      </c>
      <c r="D247" s="59" t="s">
        <v>123</v>
      </c>
      <c r="E247" s="59">
        <v>4105</v>
      </c>
      <c r="F247" s="59">
        <v>4127</v>
      </c>
      <c r="G247" s="59">
        <v>4149</v>
      </c>
      <c r="H247" s="59">
        <v>4170</v>
      </c>
      <c r="I247" s="59">
        <v>4192</v>
      </c>
      <c r="J247" s="59">
        <v>4214</v>
      </c>
      <c r="K247" s="59">
        <v>4236</v>
      </c>
      <c r="L247" s="59">
        <v>4058</v>
      </c>
      <c r="M247" s="59">
        <v>4079</v>
      </c>
      <c r="N247" s="59">
        <v>4101</v>
      </c>
      <c r="O247" s="59">
        <v>4123</v>
      </c>
      <c r="P247" s="59">
        <v>4145</v>
      </c>
      <c r="Q247" s="59">
        <v>4167</v>
      </c>
      <c r="R247" s="59">
        <v>4144161</v>
      </c>
      <c r="S247" s="90"/>
      <c r="V247" s="90"/>
      <c r="X247" s="90"/>
    </row>
    <row r="248" spans="1:24" ht="13.2" x14ac:dyDescent="0.25">
      <c r="A248" s="59" t="s">
        <v>4161</v>
      </c>
      <c r="B248" s="59" t="s">
        <v>5594</v>
      </c>
      <c r="C248" s="59" t="s">
        <v>5600</v>
      </c>
      <c r="D248" s="59" t="s">
        <v>123</v>
      </c>
      <c r="E248" s="59">
        <v>0</v>
      </c>
      <c r="F248" s="59">
        <v>0</v>
      </c>
      <c r="G248" s="59">
        <v>0</v>
      </c>
      <c r="H248" s="59">
        <v>0</v>
      </c>
      <c r="I248" s="59">
        <v>0</v>
      </c>
      <c r="J248" s="59">
        <v>0</v>
      </c>
      <c r="K248" s="59">
        <v>0</v>
      </c>
      <c r="L248" s="59">
        <v>0</v>
      </c>
      <c r="M248" s="59">
        <v>0</v>
      </c>
      <c r="N248" s="59">
        <v>0</v>
      </c>
      <c r="O248" s="59">
        <v>0</v>
      </c>
      <c r="P248" s="59">
        <v>0</v>
      </c>
      <c r="Q248" s="59">
        <v>0</v>
      </c>
      <c r="R248" s="59">
        <v>0</v>
      </c>
      <c r="S248" s="90"/>
      <c r="V248" s="90"/>
      <c r="X248" s="90"/>
    </row>
    <row r="249" spans="1:24" ht="13.2" x14ac:dyDescent="0.25">
      <c r="A249" s="59" t="s">
        <v>4162</v>
      </c>
      <c r="B249" s="59" t="s">
        <v>5594</v>
      </c>
      <c r="C249" s="59" t="s">
        <v>5601</v>
      </c>
      <c r="D249" s="59" t="s">
        <v>123</v>
      </c>
      <c r="E249" s="59">
        <v>0</v>
      </c>
      <c r="F249" s="59">
        <v>0</v>
      </c>
      <c r="G249" s="59">
        <v>0</v>
      </c>
      <c r="H249" s="59">
        <v>0</v>
      </c>
      <c r="I249" s="59">
        <v>0</v>
      </c>
      <c r="J249" s="59">
        <v>0</v>
      </c>
      <c r="K249" s="59">
        <v>0</v>
      </c>
      <c r="L249" s="59">
        <v>0</v>
      </c>
      <c r="M249" s="59">
        <v>0</v>
      </c>
      <c r="N249" s="59">
        <v>0</v>
      </c>
      <c r="O249" s="59">
        <v>0</v>
      </c>
      <c r="P249" s="59">
        <v>0</v>
      </c>
      <c r="Q249" s="59">
        <v>0</v>
      </c>
      <c r="R249" s="59">
        <v>0</v>
      </c>
      <c r="S249" s="90"/>
      <c r="V249" s="90"/>
      <c r="X249" s="90"/>
    </row>
    <row r="250" spans="1:24" ht="13.2" x14ac:dyDescent="0.25">
      <c r="A250" s="59" t="s">
        <v>4163</v>
      </c>
      <c r="B250" s="59" t="s">
        <v>5594</v>
      </c>
      <c r="C250" s="59" t="s">
        <v>5602</v>
      </c>
      <c r="D250" s="59" t="s">
        <v>123</v>
      </c>
      <c r="E250" s="59">
        <v>3853</v>
      </c>
      <c r="F250" s="59">
        <v>3955</v>
      </c>
      <c r="G250" s="59">
        <v>4057</v>
      </c>
      <c r="H250" s="59">
        <v>4159</v>
      </c>
      <c r="I250" s="59">
        <v>4262</v>
      </c>
      <c r="J250" s="59">
        <v>4364</v>
      </c>
      <c r="K250" s="59">
        <v>4466</v>
      </c>
      <c r="L250" s="59">
        <v>4568</v>
      </c>
      <c r="M250" s="59">
        <v>4670</v>
      </c>
      <c r="N250" s="59">
        <v>4772</v>
      </c>
      <c r="O250" s="59">
        <v>4874</v>
      </c>
      <c r="P250" s="59">
        <v>4976</v>
      </c>
      <c r="Q250" s="59">
        <v>5079</v>
      </c>
      <c r="R250" s="59">
        <v>4465659</v>
      </c>
      <c r="S250" s="90"/>
      <c r="V250" s="90"/>
      <c r="X250" s="90"/>
    </row>
    <row r="251" spans="1:24" ht="13.2" x14ac:dyDescent="0.25">
      <c r="A251" s="59" t="s">
        <v>4164</v>
      </c>
      <c r="B251" s="59" t="s">
        <v>5594</v>
      </c>
      <c r="C251" s="59" t="s">
        <v>5603</v>
      </c>
      <c r="D251" s="59" t="s">
        <v>123</v>
      </c>
      <c r="E251" s="59">
        <v>0</v>
      </c>
      <c r="F251" s="59">
        <v>0</v>
      </c>
      <c r="G251" s="59">
        <v>0</v>
      </c>
      <c r="H251" s="59">
        <v>0</v>
      </c>
      <c r="I251" s="59">
        <v>0</v>
      </c>
      <c r="J251" s="59">
        <v>0</v>
      </c>
      <c r="K251" s="59">
        <v>0</v>
      </c>
      <c r="L251" s="59">
        <v>0</v>
      </c>
      <c r="M251" s="59">
        <v>0</v>
      </c>
      <c r="N251" s="59">
        <v>0</v>
      </c>
      <c r="O251" s="59">
        <v>0</v>
      </c>
      <c r="P251" s="59">
        <v>0</v>
      </c>
      <c r="Q251" s="59">
        <v>0</v>
      </c>
      <c r="R251" s="59">
        <v>0</v>
      </c>
      <c r="S251" s="90"/>
      <c r="V251" s="90"/>
      <c r="X251" s="90"/>
    </row>
    <row r="252" spans="1:24" ht="13.2" x14ac:dyDescent="0.25">
      <c r="A252" s="59" t="s">
        <v>4165</v>
      </c>
      <c r="B252" s="59" t="s">
        <v>5594</v>
      </c>
      <c r="C252" s="59" t="s">
        <v>5604</v>
      </c>
      <c r="D252" s="59" t="s">
        <v>123</v>
      </c>
      <c r="E252" s="59">
        <v>0</v>
      </c>
      <c r="F252" s="59">
        <v>0</v>
      </c>
      <c r="G252" s="59">
        <v>0</v>
      </c>
      <c r="H252" s="59">
        <v>0</v>
      </c>
      <c r="I252" s="59">
        <v>0</v>
      </c>
      <c r="J252" s="59">
        <v>0</v>
      </c>
      <c r="K252" s="59">
        <v>0</v>
      </c>
      <c r="L252" s="59">
        <v>0</v>
      </c>
      <c r="M252" s="59">
        <v>0</v>
      </c>
      <c r="N252" s="59">
        <v>0</v>
      </c>
      <c r="O252" s="59">
        <v>0</v>
      </c>
      <c r="P252" s="59">
        <v>0</v>
      </c>
      <c r="Q252" s="59">
        <v>0</v>
      </c>
      <c r="R252" s="59">
        <v>0</v>
      </c>
      <c r="S252" s="90"/>
      <c r="V252" s="90"/>
      <c r="X252" s="90"/>
    </row>
    <row r="253" spans="1:24" ht="13.2" x14ac:dyDescent="0.25">
      <c r="A253" s="59" t="s">
        <v>4166</v>
      </c>
      <c r="B253" s="59" t="s">
        <v>5594</v>
      </c>
      <c r="C253" s="59" t="s">
        <v>5605</v>
      </c>
      <c r="D253" s="59" t="s">
        <v>123</v>
      </c>
      <c r="E253" s="59">
        <v>2109</v>
      </c>
      <c r="F253" s="59">
        <v>2192</v>
      </c>
      <c r="G253" s="59">
        <v>2276</v>
      </c>
      <c r="H253" s="59">
        <v>2359</v>
      </c>
      <c r="I253" s="59">
        <v>2442</v>
      </c>
      <c r="J253" s="59">
        <v>2525</v>
      </c>
      <c r="K253" s="59">
        <v>2608</v>
      </c>
      <c r="L253" s="59">
        <v>2691</v>
      </c>
      <c r="M253" s="59">
        <v>2775</v>
      </c>
      <c r="N253" s="59">
        <v>2858</v>
      </c>
      <c r="O253" s="59">
        <v>2941</v>
      </c>
      <c r="P253" s="59">
        <v>3024</v>
      </c>
      <c r="Q253" s="59">
        <v>3107</v>
      </c>
      <c r="R253" s="59">
        <v>2608255</v>
      </c>
      <c r="S253" s="90"/>
      <c r="V253" s="90"/>
      <c r="X253" s="90"/>
    </row>
    <row r="254" spans="1:24" ht="13.2" x14ac:dyDescent="0.25">
      <c r="A254" s="59" t="s">
        <v>4167</v>
      </c>
      <c r="B254" s="59" t="s">
        <v>5594</v>
      </c>
      <c r="C254" s="59" t="s">
        <v>5606</v>
      </c>
      <c r="D254" s="59" t="s">
        <v>123</v>
      </c>
      <c r="E254" s="59">
        <v>0</v>
      </c>
      <c r="F254" s="59">
        <v>0</v>
      </c>
      <c r="G254" s="59">
        <v>0</v>
      </c>
      <c r="H254" s="59">
        <v>0</v>
      </c>
      <c r="I254" s="59">
        <v>0</v>
      </c>
      <c r="J254" s="59">
        <v>0</v>
      </c>
      <c r="K254" s="59">
        <v>0</v>
      </c>
      <c r="L254" s="59">
        <v>0</v>
      </c>
      <c r="M254" s="59">
        <v>0</v>
      </c>
      <c r="N254" s="59">
        <v>0</v>
      </c>
      <c r="O254" s="59">
        <v>0</v>
      </c>
      <c r="P254" s="59">
        <v>0</v>
      </c>
      <c r="Q254" s="59">
        <v>0</v>
      </c>
      <c r="R254" s="59">
        <v>0</v>
      </c>
      <c r="S254" s="90"/>
      <c r="V254" s="90"/>
      <c r="X254" s="90"/>
    </row>
    <row r="255" spans="1:24" ht="13.2" x14ac:dyDescent="0.25">
      <c r="A255" s="59" t="s">
        <v>4168</v>
      </c>
      <c r="B255" s="59" t="s">
        <v>5594</v>
      </c>
      <c r="C255" s="59" t="s">
        <v>5607</v>
      </c>
      <c r="D255" s="59" t="s">
        <v>123</v>
      </c>
      <c r="E255" s="59">
        <v>0</v>
      </c>
      <c r="F255" s="59">
        <v>0</v>
      </c>
      <c r="G255" s="59">
        <v>0</v>
      </c>
      <c r="H255" s="59">
        <v>0</v>
      </c>
      <c r="I255" s="59">
        <v>0</v>
      </c>
      <c r="J255" s="59">
        <v>0</v>
      </c>
      <c r="K255" s="59">
        <v>0</v>
      </c>
      <c r="L255" s="59">
        <v>0</v>
      </c>
      <c r="M255" s="59">
        <v>0</v>
      </c>
      <c r="N255" s="59">
        <v>0</v>
      </c>
      <c r="O255" s="59">
        <v>0</v>
      </c>
      <c r="P255" s="59">
        <v>0</v>
      </c>
      <c r="Q255" s="59">
        <v>0</v>
      </c>
      <c r="R255" s="59">
        <v>0</v>
      </c>
      <c r="S255" s="90"/>
      <c r="V255" s="90"/>
      <c r="X255" s="90"/>
    </row>
    <row r="256" spans="1:24" ht="13.2" x14ac:dyDescent="0.25">
      <c r="A256" s="59" t="s">
        <v>4169</v>
      </c>
      <c r="B256" s="59" t="s">
        <v>5594</v>
      </c>
      <c r="C256" s="59" t="s">
        <v>5608</v>
      </c>
      <c r="D256" s="59" t="s">
        <v>123</v>
      </c>
      <c r="E256" s="59">
        <v>0</v>
      </c>
      <c r="F256" s="59">
        <v>0</v>
      </c>
      <c r="G256" s="59">
        <v>0</v>
      </c>
      <c r="H256" s="59">
        <v>0</v>
      </c>
      <c r="I256" s="59">
        <v>0</v>
      </c>
      <c r="J256" s="59">
        <v>0</v>
      </c>
      <c r="K256" s="59">
        <v>0</v>
      </c>
      <c r="L256" s="59">
        <v>0</v>
      </c>
      <c r="M256" s="59">
        <v>0</v>
      </c>
      <c r="N256" s="59">
        <v>0</v>
      </c>
      <c r="O256" s="59">
        <v>0</v>
      </c>
      <c r="P256" s="59">
        <v>0</v>
      </c>
      <c r="Q256" s="59">
        <v>0</v>
      </c>
      <c r="R256" s="59">
        <v>0</v>
      </c>
      <c r="S256" s="90"/>
      <c r="V256" s="90"/>
      <c r="X256" s="90"/>
    </row>
    <row r="257" spans="1:24" ht="13.2" x14ac:dyDescent="0.25">
      <c r="A257" s="59" t="s">
        <v>4170</v>
      </c>
      <c r="B257" s="59" t="s">
        <v>5594</v>
      </c>
      <c r="C257" s="59" t="s">
        <v>5609</v>
      </c>
      <c r="D257" s="59" t="s">
        <v>123</v>
      </c>
      <c r="E257" s="59">
        <v>0</v>
      </c>
      <c r="F257" s="59">
        <v>0</v>
      </c>
      <c r="G257" s="59">
        <v>0</v>
      </c>
      <c r="H257" s="59">
        <v>0</v>
      </c>
      <c r="I257" s="59">
        <v>0</v>
      </c>
      <c r="J257" s="59">
        <v>0</v>
      </c>
      <c r="K257" s="59">
        <v>0</v>
      </c>
      <c r="L257" s="59">
        <v>0</v>
      </c>
      <c r="M257" s="59">
        <v>0</v>
      </c>
      <c r="N257" s="59">
        <v>0</v>
      </c>
      <c r="O257" s="59">
        <v>0</v>
      </c>
      <c r="P257" s="59">
        <v>0</v>
      </c>
      <c r="Q257" s="59">
        <v>0</v>
      </c>
      <c r="R257" s="59">
        <v>0</v>
      </c>
      <c r="S257" s="90"/>
      <c r="V257" s="90"/>
      <c r="X257" s="90"/>
    </row>
    <row r="258" spans="1:24" ht="13.2" x14ac:dyDescent="0.25">
      <c r="A258" s="59" t="s">
        <v>4171</v>
      </c>
      <c r="B258" s="59" t="s">
        <v>5594</v>
      </c>
      <c r="C258" s="59" t="s">
        <v>5610</v>
      </c>
      <c r="D258" s="59" t="s">
        <v>123</v>
      </c>
      <c r="E258" s="59">
        <v>179</v>
      </c>
      <c r="F258" s="59">
        <v>184</v>
      </c>
      <c r="G258" s="59">
        <v>190</v>
      </c>
      <c r="H258" s="59">
        <v>195</v>
      </c>
      <c r="I258" s="59">
        <v>201</v>
      </c>
      <c r="J258" s="59">
        <v>206</v>
      </c>
      <c r="K258" s="59">
        <v>212</v>
      </c>
      <c r="L258" s="59">
        <v>217</v>
      </c>
      <c r="M258" s="59">
        <v>222</v>
      </c>
      <c r="N258" s="59">
        <v>228</v>
      </c>
      <c r="O258" s="59">
        <v>233</v>
      </c>
      <c r="P258" s="59">
        <v>239</v>
      </c>
      <c r="Q258" s="59">
        <v>108</v>
      </c>
      <c r="R258" s="59">
        <v>205857</v>
      </c>
      <c r="S258" s="90"/>
      <c r="V258" s="90"/>
      <c r="X258" s="90"/>
    </row>
    <row r="259" spans="1:24" ht="13.2" x14ac:dyDescent="0.25">
      <c r="A259" s="59" t="s">
        <v>4172</v>
      </c>
      <c r="B259" s="59" t="s">
        <v>5594</v>
      </c>
      <c r="C259" s="59" t="s">
        <v>5611</v>
      </c>
      <c r="D259" s="59" t="s">
        <v>123</v>
      </c>
      <c r="E259" s="59">
        <v>2066</v>
      </c>
      <c r="F259" s="59">
        <v>2085</v>
      </c>
      <c r="G259" s="59">
        <v>2105</v>
      </c>
      <c r="H259" s="59">
        <v>2124</v>
      </c>
      <c r="I259" s="59">
        <v>2143</v>
      </c>
      <c r="J259" s="59">
        <v>2162</v>
      </c>
      <c r="K259" s="59">
        <v>2182</v>
      </c>
      <c r="L259" s="59">
        <v>2201</v>
      </c>
      <c r="M259" s="59">
        <v>2220</v>
      </c>
      <c r="N259" s="59">
        <v>2239</v>
      </c>
      <c r="O259" s="59">
        <v>2259</v>
      </c>
      <c r="P259" s="59">
        <v>2278</v>
      </c>
      <c r="Q259" s="59">
        <v>2299</v>
      </c>
      <c r="R259" s="59">
        <v>2181742</v>
      </c>
      <c r="S259" s="90"/>
      <c r="V259" s="90"/>
      <c r="X259" s="90"/>
    </row>
    <row r="260" spans="1:24" ht="13.2" x14ac:dyDescent="0.25">
      <c r="A260" s="59" t="s">
        <v>4173</v>
      </c>
      <c r="B260" s="59" t="s">
        <v>5594</v>
      </c>
      <c r="C260" s="59" t="s">
        <v>5612</v>
      </c>
      <c r="D260" s="59" t="s">
        <v>123</v>
      </c>
      <c r="E260" s="59">
        <v>9232</v>
      </c>
      <c r="F260" s="59">
        <v>9242</v>
      </c>
      <c r="G260" s="59">
        <v>9253</v>
      </c>
      <c r="H260" s="59">
        <v>9263</v>
      </c>
      <c r="I260" s="59">
        <v>9274</v>
      </c>
      <c r="J260" s="59">
        <v>9284</v>
      </c>
      <c r="K260" s="59">
        <v>9295</v>
      </c>
      <c r="L260" s="59">
        <v>9305</v>
      </c>
      <c r="M260" s="59">
        <v>9316</v>
      </c>
      <c r="N260" s="59">
        <v>9326</v>
      </c>
      <c r="O260" s="59">
        <v>9337</v>
      </c>
      <c r="P260" s="59">
        <v>9347</v>
      </c>
      <c r="Q260" s="59">
        <v>9358</v>
      </c>
      <c r="R260" s="59">
        <v>9294570</v>
      </c>
      <c r="S260" s="90"/>
      <c r="V260" s="90"/>
      <c r="X260" s="90"/>
    </row>
    <row r="261" spans="1:24" ht="13.2" x14ac:dyDescent="0.25">
      <c r="A261" s="59" t="s">
        <v>4174</v>
      </c>
      <c r="B261" s="59" t="s">
        <v>5594</v>
      </c>
      <c r="C261" s="59" t="s">
        <v>5613</v>
      </c>
      <c r="D261" s="59" t="s">
        <v>123</v>
      </c>
      <c r="E261" s="59">
        <v>0</v>
      </c>
      <c r="F261" s="59">
        <v>0</v>
      </c>
      <c r="G261" s="59">
        <v>0</v>
      </c>
      <c r="H261" s="59">
        <v>0</v>
      </c>
      <c r="I261" s="59">
        <v>0</v>
      </c>
      <c r="J261" s="59">
        <v>0</v>
      </c>
      <c r="K261" s="59">
        <v>0</v>
      </c>
      <c r="L261" s="59">
        <v>0</v>
      </c>
      <c r="M261" s="59">
        <v>0</v>
      </c>
      <c r="N261" s="59">
        <v>0</v>
      </c>
      <c r="O261" s="59">
        <v>0</v>
      </c>
      <c r="P261" s="59">
        <v>0</v>
      </c>
      <c r="Q261" s="59">
        <v>0</v>
      </c>
      <c r="R261" s="59">
        <v>0</v>
      </c>
      <c r="S261" s="90"/>
      <c r="V261" s="90"/>
      <c r="X261" s="90"/>
    </row>
    <row r="262" spans="1:24" ht="13.2" x14ac:dyDescent="0.25">
      <c r="A262" s="59" t="s">
        <v>4175</v>
      </c>
      <c r="B262" s="59" t="s">
        <v>5614</v>
      </c>
      <c r="C262" s="59" t="s">
        <v>5615</v>
      </c>
      <c r="D262" s="59" t="s">
        <v>123</v>
      </c>
      <c r="E262" s="59">
        <v>0</v>
      </c>
      <c r="F262" s="59">
        <v>0</v>
      </c>
      <c r="G262" s="59">
        <v>0</v>
      </c>
      <c r="H262" s="59">
        <v>0</v>
      </c>
      <c r="I262" s="59">
        <v>0</v>
      </c>
      <c r="J262" s="59">
        <v>0</v>
      </c>
      <c r="K262" s="59">
        <v>0</v>
      </c>
      <c r="L262" s="59">
        <v>0</v>
      </c>
      <c r="M262" s="59">
        <v>0</v>
      </c>
      <c r="N262" s="59">
        <v>0</v>
      </c>
      <c r="O262" s="59">
        <v>0</v>
      </c>
      <c r="P262" s="59">
        <v>0</v>
      </c>
      <c r="Q262" s="59">
        <v>0</v>
      </c>
      <c r="R262" s="59">
        <v>0</v>
      </c>
      <c r="S262" s="90"/>
      <c r="V262" s="90"/>
      <c r="X262" s="90"/>
    </row>
    <row r="263" spans="1:24" ht="13.2" x14ac:dyDescent="0.25">
      <c r="A263" s="59" t="s">
        <v>4176</v>
      </c>
      <c r="B263" s="59" t="s">
        <v>5614</v>
      </c>
      <c r="C263" s="59" t="s">
        <v>5616</v>
      </c>
      <c r="D263" s="59" t="s">
        <v>123</v>
      </c>
      <c r="E263" s="59">
        <v>0</v>
      </c>
      <c r="F263" s="59">
        <v>0</v>
      </c>
      <c r="G263" s="59">
        <v>0</v>
      </c>
      <c r="H263" s="59">
        <v>0</v>
      </c>
      <c r="I263" s="59">
        <v>0</v>
      </c>
      <c r="J263" s="59">
        <v>0</v>
      </c>
      <c r="K263" s="59">
        <v>0</v>
      </c>
      <c r="L263" s="59">
        <v>0</v>
      </c>
      <c r="M263" s="59">
        <v>0</v>
      </c>
      <c r="N263" s="59">
        <v>0</v>
      </c>
      <c r="O263" s="59">
        <v>0</v>
      </c>
      <c r="P263" s="59">
        <v>0</v>
      </c>
      <c r="Q263" s="59">
        <v>0</v>
      </c>
      <c r="R263" s="59">
        <v>0</v>
      </c>
      <c r="S263" s="90"/>
      <c r="V263" s="90"/>
      <c r="X263" s="90"/>
    </row>
    <row r="264" spans="1:24" ht="13.2" x14ac:dyDescent="0.25">
      <c r="A264" s="59" t="s">
        <v>4177</v>
      </c>
      <c r="B264" s="59" t="s">
        <v>5614</v>
      </c>
      <c r="C264" s="59" t="s">
        <v>5617</v>
      </c>
      <c r="D264" s="59" t="s">
        <v>123</v>
      </c>
      <c r="E264" s="59">
        <v>1318</v>
      </c>
      <c r="F264" s="59">
        <v>1343</v>
      </c>
      <c r="G264" s="59">
        <v>1368</v>
      </c>
      <c r="H264" s="59">
        <v>1393</v>
      </c>
      <c r="I264" s="59">
        <v>1417</v>
      </c>
      <c r="J264" s="59">
        <v>1442</v>
      </c>
      <c r="K264" s="59">
        <v>1467</v>
      </c>
      <c r="L264" s="59">
        <v>1492</v>
      </c>
      <c r="M264" s="59">
        <v>1517</v>
      </c>
      <c r="N264" s="59">
        <v>1542</v>
      </c>
      <c r="O264" s="59">
        <v>1567</v>
      </c>
      <c r="P264" s="59">
        <v>1592</v>
      </c>
      <c r="Q264" s="59">
        <v>1617</v>
      </c>
      <c r="R264" s="59">
        <v>1467310</v>
      </c>
      <c r="S264" s="90"/>
      <c r="V264" s="90"/>
      <c r="X264" s="90"/>
    </row>
    <row r="265" spans="1:24" ht="13.2" x14ac:dyDescent="0.25">
      <c r="A265" s="59" t="s">
        <v>4178</v>
      </c>
      <c r="B265" s="59" t="s">
        <v>5614</v>
      </c>
      <c r="C265" s="59" t="s">
        <v>5618</v>
      </c>
      <c r="D265" s="59" t="s">
        <v>123</v>
      </c>
      <c r="E265" s="59">
        <v>0</v>
      </c>
      <c r="F265" s="59">
        <v>0</v>
      </c>
      <c r="G265" s="59">
        <v>0</v>
      </c>
      <c r="H265" s="59">
        <v>0</v>
      </c>
      <c r="I265" s="59">
        <v>0</v>
      </c>
      <c r="J265" s="59">
        <v>0</v>
      </c>
      <c r="K265" s="59">
        <v>0</v>
      </c>
      <c r="L265" s="59">
        <v>0</v>
      </c>
      <c r="M265" s="59">
        <v>0</v>
      </c>
      <c r="N265" s="59">
        <v>0</v>
      </c>
      <c r="O265" s="59">
        <v>0</v>
      </c>
      <c r="P265" s="59">
        <v>0</v>
      </c>
      <c r="Q265" s="59">
        <v>0</v>
      </c>
      <c r="R265" s="59">
        <v>0</v>
      </c>
      <c r="S265" s="90"/>
      <c r="V265" s="90"/>
      <c r="X265" s="90"/>
    </row>
    <row r="266" spans="1:24" ht="13.2" x14ac:dyDescent="0.25">
      <c r="A266" s="59" t="s">
        <v>4179</v>
      </c>
      <c r="B266" s="59" t="s">
        <v>5614</v>
      </c>
      <c r="C266" s="59" t="s">
        <v>5619</v>
      </c>
      <c r="D266" s="59" t="s">
        <v>123</v>
      </c>
      <c r="E266" s="59">
        <v>1737</v>
      </c>
      <c r="F266" s="59">
        <v>1740</v>
      </c>
      <c r="G266" s="59">
        <v>1744</v>
      </c>
      <c r="H266" s="59">
        <v>1748</v>
      </c>
      <c r="I266" s="59">
        <v>1752</v>
      </c>
      <c r="J266" s="59">
        <v>1755</v>
      </c>
      <c r="K266" s="59">
        <v>1759</v>
      </c>
      <c r="L266" s="59">
        <v>1763</v>
      </c>
      <c r="M266" s="59">
        <v>1767</v>
      </c>
      <c r="N266" s="59">
        <v>1770</v>
      </c>
      <c r="O266" s="59">
        <v>1774</v>
      </c>
      <c r="P266" s="59">
        <v>1778</v>
      </c>
      <c r="Q266" s="59">
        <v>1782</v>
      </c>
      <c r="R266" s="59">
        <v>1759043</v>
      </c>
      <c r="S266" s="90"/>
      <c r="V266" s="90"/>
      <c r="X266" s="90"/>
    </row>
    <row r="267" spans="1:24" ht="13.2" x14ac:dyDescent="0.25">
      <c r="A267" s="59" t="s">
        <v>4180</v>
      </c>
      <c r="B267" s="59" t="s">
        <v>5614</v>
      </c>
      <c r="C267" s="59" t="s">
        <v>5620</v>
      </c>
      <c r="D267" s="59" t="s">
        <v>123</v>
      </c>
      <c r="E267" s="59">
        <v>0</v>
      </c>
      <c r="F267" s="59">
        <v>0</v>
      </c>
      <c r="G267" s="59">
        <v>0</v>
      </c>
      <c r="H267" s="59">
        <v>0</v>
      </c>
      <c r="I267" s="59">
        <v>0</v>
      </c>
      <c r="J267" s="59">
        <v>0</v>
      </c>
      <c r="K267" s="59">
        <v>0</v>
      </c>
      <c r="L267" s="59">
        <v>0</v>
      </c>
      <c r="M267" s="59">
        <v>0</v>
      </c>
      <c r="N267" s="59">
        <v>0</v>
      </c>
      <c r="O267" s="59">
        <v>0</v>
      </c>
      <c r="P267" s="59">
        <v>0</v>
      </c>
      <c r="Q267" s="59">
        <v>0</v>
      </c>
      <c r="R267" s="59">
        <v>0</v>
      </c>
      <c r="S267" s="90"/>
      <c r="V267" s="90"/>
      <c r="X267" s="90"/>
    </row>
    <row r="268" spans="1:24" ht="13.2" x14ac:dyDescent="0.25">
      <c r="A268" s="59" t="s">
        <v>4181</v>
      </c>
      <c r="B268" s="59" t="s">
        <v>5614</v>
      </c>
      <c r="C268" s="59" t="s">
        <v>5621</v>
      </c>
      <c r="D268" s="59" t="s">
        <v>123</v>
      </c>
      <c r="E268" s="59">
        <v>0</v>
      </c>
      <c r="F268" s="59">
        <v>0</v>
      </c>
      <c r="G268" s="59">
        <v>0</v>
      </c>
      <c r="H268" s="59">
        <v>0</v>
      </c>
      <c r="I268" s="59">
        <v>0</v>
      </c>
      <c r="J268" s="59">
        <v>0</v>
      </c>
      <c r="K268" s="59">
        <v>0</v>
      </c>
      <c r="L268" s="59">
        <v>0</v>
      </c>
      <c r="M268" s="59">
        <v>0</v>
      </c>
      <c r="N268" s="59">
        <v>0</v>
      </c>
      <c r="O268" s="59">
        <v>0</v>
      </c>
      <c r="P268" s="59">
        <v>0</v>
      </c>
      <c r="Q268" s="59">
        <v>0</v>
      </c>
      <c r="R268" s="59">
        <v>0</v>
      </c>
      <c r="S268" s="90"/>
      <c r="V268" s="90"/>
      <c r="X268" s="90"/>
    </row>
    <row r="269" spans="1:24" ht="13.2" x14ac:dyDescent="0.25">
      <c r="A269" s="59" t="s">
        <v>4182</v>
      </c>
      <c r="B269" s="59" t="s">
        <v>5614</v>
      </c>
      <c r="C269" s="59" t="s">
        <v>5622</v>
      </c>
      <c r="D269" s="59" t="s">
        <v>123</v>
      </c>
      <c r="E269" s="59">
        <v>1880</v>
      </c>
      <c r="F269" s="59">
        <v>1927</v>
      </c>
      <c r="G269" s="59">
        <v>1975</v>
      </c>
      <c r="H269" s="59">
        <v>2023</v>
      </c>
      <c r="I269" s="59">
        <v>2070</v>
      </c>
      <c r="J269" s="59">
        <v>2118</v>
      </c>
      <c r="K269" s="59">
        <v>2165</v>
      </c>
      <c r="L269" s="59">
        <v>2213</v>
      </c>
      <c r="M269" s="59">
        <v>2261</v>
      </c>
      <c r="N269" s="59">
        <v>2308</v>
      </c>
      <c r="O269" s="59">
        <v>2356</v>
      </c>
      <c r="P269" s="59">
        <v>2403</v>
      </c>
      <c r="Q269" s="59">
        <v>2451</v>
      </c>
      <c r="R269" s="59">
        <v>2165375</v>
      </c>
      <c r="S269" s="90"/>
      <c r="T269" s="90"/>
      <c r="U269" s="91"/>
      <c r="V269" s="90"/>
      <c r="X269" s="90"/>
    </row>
    <row r="270" spans="1:24" ht="13.2" x14ac:dyDescent="0.25">
      <c r="A270" s="59" t="s">
        <v>4183</v>
      </c>
      <c r="B270" s="59" t="s">
        <v>5614</v>
      </c>
      <c r="C270" s="59" t="s">
        <v>5623</v>
      </c>
      <c r="D270" s="59" t="s">
        <v>123</v>
      </c>
      <c r="E270" s="59">
        <v>0</v>
      </c>
      <c r="F270" s="59">
        <v>0</v>
      </c>
      <c r="G270" s="59">
        <v>0</v>
      </c>
      <c r="H270" s="59">
        <v>0</v>
      </c>
      <c r="I270" s="59">
        <v>0</v>
      </c>
      <c r="J270" s="59">
        <v>0</v>
      </c>
      <c r="K270" s="59">
        <v>0</v>
      </c>
      <c r="L270" s="59">
        <v>0</v>
      </c>
      <c r="M270" s="59">
        <v>0</v>
      </c>
      <c r="N270" s="59">
        <v>0</v>
      </c>
      <c r="O270" s="59">
        <v>0</v>
      </c>
      <c r="P270" s="59">
        <v>0</v>
      </c>
      <c r="Q270" s="59">
        <v>0</v>
      </c>
      <c r="R270" s="59">
        <v>0</v>
      </c>
      <c r="S270" s="90"/>
      <c r="T270" s="90"/>
      <c r="U270" s="91"/>
      <c r="V270" s="90"/>
      <c r="X270" s="90"/>
    </row>
    <row r="271" spans="1:24" ht="13.2" x14ac:dyDescent="0.25">
      <c r="A271" s="59" t="s">
        <v>4184</v>
      </c>
      <c r="B271" s="59" t="s">
        <v>5614</v>
      </c>
      <c r="C271" s="59" t="s">
        <v>5624</v>
      </c>
      <c r="D271" s="59" t="s">
        <v>123</v>
      </c>
      <c r="E271" s="59">
        <v>0</v>
      </c>
      <c r="F271" s="59">
        <v>0</v>
      </c>
      <c r="G271" s="59">
        <v>0</v>
      </c>
      <c r="H271" s="59">
        <v>0</v>
      </c>
      <c r="I271" s="59">
        <v>0</v>
      </c>
      <c r="J271" s="59">
        <v>0</v>
      </c>
      <c r="K271" s="59">
        <v>0</v>
      </c>
      <c r="L271" s="59">
        <v>0</v>
      </c>
      <c r="M271" s="59">
        <v>0</v>
      </c>
      <c r="N271" s="59">
        <v>0</v>
      </c>
      <c r="O271" s="59">
        <v>0</v>
      </c>
      <c r="P271" s="59">
        <v>0</v>
      </c>
      <c r="Q271" s="59">
        <v>0</v>
      </c>
      <c r="R271" s="59">
        <v>0</v>
      </c>
      <c r="S271" s="90"/>
      <c r="T271" s="90"/>
      <c r="U271" s="91"/>
      <c r="V271" s="90"/>
      <c r="X271" s="90"/>
    </row>
    <row r="272" spans="1:24" ht="13.2" x14ac:dyDescent="0.25">
      <c r="A272" s="59" t="s">
        <v>4185</v>
      </c>
      <c r="B272" s="59" t="s">
        <v>5614</v>
      </c>
      <c r="C272" s="59" t="s">
        <v>5625</v>
      </c>
      <c r="D272" s="59" t="s">
        <v>123</v>
      </c>
      <c r="E272" s="59">
        <v>1168</v>
      </c>
      <c r="F272" s="59">
        <v>1200</v>
      </c>
      <c r="G272" s="59">
        <v>1233</v>
      </c>
      <c r="H272" s="59">
        <v>1265</v>
      </c>
      <c r="I272" s="59">
        <v>1298</v>
      </c>
      <c r="J272" s="59">
        <v>1331</v>
      </c>
      <c r="K272" s="59">
        <v>1363</v>
      </c>
      <c r="L272" s="59">
        <v>1396</v>
      </c>
      <c r="M272" s="59">
        <v>1428</v>
      </c>
      <c r="N272" s="59">
        <v>1461</v>
      </c>
      <c r="O272" s="59">
        <v>1493</v>
      </c>
      <c r="P272" s="59">
        <v>1526</v>
      </c>
      <c r="Q272" s="59">
        <v>1558</v>
      </c>
      <c r="R272" s="59">
        <v>1363093</v>
      </c>
      <c r="S272" s="90"/>
      <c r="T272" s="90"/>
      <c r="U272" s="91"/>
      <c r="V272" s="90"/>
      <c r="X272" s="90"/>
    </row>
    <row r="273" spans="1:24" ht="13.2" x14ac:dyDescent="0.25">
      <c r="A273" s="59" t="s">
        <v>4186</v>
      </c>
      <c r="B273" s="59" t="s">
        <v>5614</v>
      </c>
      <c r="C273" s="59" t="s">
        <v>5626</v>
      </c>
      <c r="D273" s="59" t="s">
        <v>123</v>
      </c>
      <c r="E273" s="59">
        <v>0</v>
      </c>
      <c r="F273" s="59">
        <v>0</v>
      </c>
      <c r="G273" s="59">
        <v>0</v>
      </c>
      <c r="H273" s="59">
        <v>0</v>
      </c>
      <c r="I273" s="59">
        <v>0</v>
      </c>
      <c r="J273" s="59">
        <v>0</v>
      </c>
      <c r="K273" s="59">
        <v>0</v>
      </c>
      <c r="L273" s="59">
        <v>0</v>
      </c>
      <c r="M273" s="59">
        <v>0</v>
      </c>
      <c r="N273" s="59">
        <v>0</v>
      </c>
      <c r="O273" s="59">
        <v>0</v>
      </c>
      <c r="P273" s="59">
        <v>0</v>
      </c>
      <c r="Q273" s="59">
        <v>0</v>
      </c>
      <c r="R273" s="59">
        <v>0</v>
      </c>
      <c r="S273" s="90"/>
      <c r="T273" s="90"/>
      <c r="U273" s="91"/>
      <c r="V273" s="90"/>
      <c r="X273" s="90"/>
    </row>
    <row r="274" spans="1:24" ht="13.2" x14ac:dyDescent="0.25">
      <c r="A274" s="59" t="s">
        <v>4187</v>
      </c>
      <c r="B274" s="59" t="s">
        <v>5614</v>
      </c>
      <c r="C274" s="59" t="s">
        <v>5627</v>
      </c>
      <c r="D274" s="59" t="s">
        <v>123</v>
      </c>
      <c r="E274" s="59">
        <v>0</v>
      </c>
      <c r="F274" s="59">
        <v>0</v>
      </c>
      <c r="G274" s="59">
        <v>0</v>
      </c>
      <c r="H274" s="59">
        <v>0</v>
      </c>
      <c r="I274" s="59">
        <v>0</v>
      </c>
      <c r="J274" s="59">
        <v>0</v>
      </c>
      <c r="K274" s="59">
        <v>0</v>
      </c>
      <c r="L274" s="59">
        <v>0</v>
      </c>
      <c r="M274" s="59">
        <v>0</v>
      </c>
      <c r="N274" s="59">
        <v>0</v>
      </c>
      <c r="O274" s="59">
        <v>0</v>
      </c>
      <c r="P274" s="59">
        <v>0</v>
      </c>
      <c r="Q274" s="59">
        <v>0</v>
      </c>
      <c r="R274" s="59">
        <v>0</v>
      </c>
      <c r="S274" s="90"/>
      <c r="T274" s="90"/>
      <c r="U274" s="91"/>
      <c r="V274" s="90"/>
      <c r="X274" s="90"/>
    </row>
    <row r="275" spans="1:24" ht="13.2" x14ac:dyDescent="0.25">
      <c r="A275" s="59" t="s">
        <v>4188</v>
      </c>
      <c r="B275" s="59" t="s">
        <v>5614</v>
      </c>
      <c r="C275" s="59" t="s">
        <v>5628</v>
      </c>
      <c r="D275" s="59" t="s">
        <v>123</v>
      </c>
      <c r="E275" s="59">
        <v>0</v>
      </c>
      <c r="F275" s="59">
        <v>0</v>
      </c>
      <c r="G275" s="59">
        <v>0</v>
      </c>
      <c r="H275" s="59">
        <v>0</v>
      </c>
      <c r="I275" s="59">
        <v>0</v>
      </c>
      <c r="J275" s="59">
        <v>0</v>
      </c>
      <c r="K275" s="59">
        <v>0</v>
      </c>
      <c r="L275" s="59">
        <v>0</v>
      </c>
      <c r="M275" s="59">
        <v>0</v>
      </c>
      <c r="N275" s="59">
        <v>0</v>
      </c>
      <c r="O275" s="59">
        <v>0</v>
      </c>
      <c r="P275" s="59">
        <v>0</v>
      </c>
      <c r="Q275" s="59">
        <v>0</v>
      </c>
      <c r="R275" s="59">
        <v>0</v>
      </c>
      <c r="S275" s="90"/>
      <c r="T275" s="90"/>
      <c r="U275" s="91"/>
      <c r="V275" s="90"/>
      <c r="X275" s="90"/>
    </row>
    <row r="276" spans="1:24" ht="13.2" x14ac:dyDescent="0.25">
      <c r="A276" s="59" t="s">
        <v>4189</v>
      </c>
      <c r="B276" s="59" t="s">
        <v>5614</v>
      </c>
      <c r="C276" s="59" t="s">
        <v>5629</v>
      </c>
      <c r="D276" s="59" t="s">
        <v>123</v>
      </c>
      <c r="E276" s="59">
        <v>0</v>
      </c>
      <c r="F276" s="59">
        <v>0</v>
      </c>
      <c r="G276" s="59">
        <v>0</v>
      </c>
      <c r="H276" s="59">
        <v>0</v>
      </c>
      <c r="I276" s="59">
        <v>0</v>
      </c>
      <c r="J276" s="59">
        <v>0</v>
      </c>
      <c r="K276" s="59">
        <v>0</v>
      </c>
      <c r="L276" s="59">
        <v>0</v>
      </c>
      <c r="M276" s="59">
        <v>0</v>
      </c>
      <c r="N276" s="59">
        <v>0</v>
      </c>
      <c r="O276" s="59">
        <v>0</v>
      </c>
      <c r="P276" s="59">
        <v>0</v>
      </c>
      <c r="Q276" s="59">
        <v>0</v>
      </c>
      <c r="R276" s="59">
        <v>0</v>
      </c>
      <c r="S276" s="90"/>
      <c r="T276" s="90"/>
      <c r="U276" s="91"/>
      <c r="V276" s="90"/>
      <c r="X276" s="90"/>
    </row>
    <row r="277" spans="1:24" ht="13.2" x14ac:dyDescent="0.25">
      <c r="A277" s="59" t="s">
        <v>4190</v>
      </c>
      <c r="B277" s="59" t="s">
        <v>5614</v>
      </c>
      <c r="C277" s="59" t="s">
        <v>5630</v>
      </c>
      <c r="D277" s="59" t="s">
        <v>123</v>
      </c>
      <c r="E277" s="59">
        <v>0</v>
      </c>
      <c r="F277" s="59">
        <v>0</v>
      </c>
      <c r="G277" s="59">
        <v>0</v>
      </c>
      <c r="H277" s="59">
        <v>0</v>
      </c>
      <c r="I277" s="59">
        <v>0</v>
      </c>
      <c r="J277" s="59">
        <v>0</v>
      </c>
      <c r="K277" s="59">
        <v>0</v>
      </c>
      <c r="L277" s="59">
        <v>0</v>
      </c>
      <c r="M277" s="59">
        <v>0</v>
      </c>
      <c r="N277" s="59">
        <v>0</v>
      </c>
      <c r="O277" s="59">
        <v>0</v>
      </c>
      <c r="P277" s="59">
        <v>0</v>
      </c>
      <c r="Q277" s="59">
        <v>0</v>
      </c>
      <c r="R277" s="59">
        <v>0</v>
      </c>
      <c r="S277" s="90"/>
      <c r="T277" s="90"/>
      <c r="U277" s="91"/>
      <c r="V277" s="90"/>
      <c r="X277" s="90"/>
    </row>
    <row r="278" spans="1:24" ht="13.2" x14ac:dyDescent="0.25">
      <c r="A278" s="59" t="s">
        <v>4191</v>
      </c>
      <c r="B278" s="59" t="s">
        <v>5614</v>
      </c>
      <c r="C278" s="59" t="s">
        <v>5631</v>
      </c>
      <c r="D278" s="59" t="s">
        <v>123</v>
      </c>
      <c r="E278" s="59">
        <v>0</v>
      </c>
      <c r="F278" s="59">
        <v>0</v>
      </c>
      <c r="G278" s="59">
        <v>0</v>
      </c>
      <c r="H278" s="59">
        <v>0</v>
      </c>
      <c r="I278" s="59">
        <v>0</v>
      </c>
      <c r="J278" s="59">
        <v>0</v>
      </c>
      <c r="K278" s="59">
        <v>0</v>
      </c>
      <c r="L278" s="59">
        <v>0</v>
      </c>
      <c r="M278" s="59">
        <v>0</v>
      </c>
      <c r="N278" s="59">
        <v>0</v>
      </c>
      <c r="O278" s="59">
        <v>0</v>
      </c>
      <c r="P278" s="59">
        <v>0</v>
      </c>
      <c r="Q278" s="59">
        <v>0</v>
      </c>
      <c r="R278" s="59">
        <v>0</v>
      </c>
      <c r="S278" s="90"/>
      <c r="T278" s="90"/>
      <c r="U278" s="91"/>
      <c r="V278" s="90"/>
      <c r="X278" s="90"/>
    </row>
    <row r="279" spans="1:24" ht="13.2" x14ac:dyDescent="0.25">
      <c r="A279" s="59" t="s">
        <v>4192</v>
      </c>
      <c r="B279" s="59" t="s">
        <v>5614</v>
      </c>
      <c r="C279" s="59" t="s">
        <v>5632</v>
      </c>
      <c r="D279" s="59" t="s">
        <v>123</v>
      </c>
      <c r="E279" s="59">
        <v>1382</v>
      </c>
      <c r="F279" s="59">
        <v>1386</v>
      </c>
      <c r="G279" s="59">
        <v>1389</v>
      </c>
      <c r="H279" s="59">
        <v>1392</v>
      </c>
      <c r="I279" s="59">
        <v>1395</v>
      </c>
      <c r="J279" s="59">
        <v>1398</v>
      </c>
      <c r="K279" s="59">
        <v>1402</v>
      </c>
      <c r="L279" s="59">
        <v>1405</v>
      </c>
      <c r="M279" s="59">
        <v>1408</v>
      </c>
      <c r="N279" s="59">
        <v>1411</v>
      </c>
      <c r="O279" s="59">
        <v>1414</v>
      </c>
      <c r="P279" s="59">
        <v>1418</v>
      </c>
      <c r="Q279" s="59">
        <v>1421</v>
      </c>
      <c r="R279" s="59">
        <v>1401530</v>
      </c>
      <c r="S279" s="90"/>
      <c r="T279" s="90"/>
      <c r="U279" s="91"/>
      <c r="V279" s="90"/>
      <c r="X279" s="90"/>
    </row>
    <row r="280" spans="1:24" ht="13.2" x14ac:dyDescent="0.25">
      <c r="A280" s="59" t="s">
        <v>4193</v>
      </c>
      <c r="B280" s="59" t="s">
        <v>5614</v>
      </c>
      <c r="C280" s="59" t="s">
        <v>5633</v>
      </c>
      <c r="D280" s="59" t="s">
        <v>123</v>
      </c>
      <c r="E280" s="59">
        <v>0</v>
      </c>
      <c r="F280" s="59">
        <v>0</v>
      </c>
      <c r="G280" s="59">
        <v>0</v>
      </c>
      <c r="H280" s="59">
        <v>0</v>
      </c>
      <c r="I280" s="59">
        <v>0</v>
      </c>
      <c r="J280" s="59">
        <v>0</v>
      </c>
      <c r="K280" s="59">
        <v>0</v>
      </c>
      <c r="L280" s="59">
        <v>0</v>
      </c>
      <c r="M280" s="59">
        <v>0</v>
      </c>
      <c r="N280" s="59">
        <v>0</v>
      </c>
      <c r="O280" s="59">
        <v>0</v>
      </c>
      <c r="P280" s="59">
        <v>0</v>
      </c>
      <c r="Q280" s="59">
        <v>0</v>
      </c>
      <c r="R280" s="59">
        <v>0</v>
      </c>
      <c r="S280" s="90"/>
      <c r="T280" s="90"/>
      <c r="U280" s="91"/>
      <c r="V280" s="90"/>
      <c r="X280" s="90"/>
    </row>
    <row r="281" spans="1:24" ht="13.2" x14ac:dyDescent="0.25">
      <c r="A281" s="59" t="s">
        <v>4194</v>
      </c>
      <c r="B281" s="59" t="s">
        <v>5634</v>
      </c>
      <c r="C281" s="59" t="s">
        <v>5635</v>
      </c>
      <c r="D281" s="59" t="s">
        <v>123</v>
      </c>
      <c r="E281" s="59">
        <v>0</v>
      </c>
      <c r="F281" s="59">
        <v>0</v>
      </c>
      <c r="G281" s="59">
        <v>0</v>
      </c>
      <c r="H281" s="59">
        <v>0</v>
      </c>
      <c r="I281" s="59">
        <v>0</v>
      </c>
      <c r="J281" s="59">
        <v>0</v>
      </c>
      <c r="K281" s="59">
        <v>0</v>
      </c>
      <c r="L281" s="59">
        <v>0</v>
      </c>
      <c r="M281" s="59">
        <v>0</v>
      </c>
      <c r="N281" s="59">
        <v>0</v>
      </c>
      <c r="O281" s="59">
        <v>0</v>
      </c>
      <c r="P281" s="59">
        <v>0</v>
      </c>
      <c r="Q281" s="59">
        <v>0</v>
      </c>
      <c r="R281" s="59">
        <v>0</v>
      </c>
      <c r="S281" s="90"/>
      <c r="T281" s="90"/>
      <c r="U281" s="91"/>
      <c r="V281" s="90"/>
      <c r="X281" s="90"/>
    </row>
    <row r="282" spans="1:24" ht="13.2" x14ac:dyDescent="0.25">
      <c r="A282" s="59" t="s">
        <v>4195</v>
      </c>
      <c r="B282" s="59" t="s">
        <v>5634</v>
      </c>
      <c r="C282" s="59" t="s">
        <v>5636</v>
      </c>
      <c r="D282" s="59" t="s">
        <v>123</v>
      </c>
      <c r="E282" s="59">
        <v>27</v>
      </c>
      <c r="F282" s="59">
        <v>28</v>
      </c>
      <c r="G282" s="59">
        <v>28</v>
      </c>
      <c r="H282" s="59">
        <v>29</v>
      </c>
      <c r="I282" s="59">
        <v>30</v>
      </c>
      <c r="J282" s="59">
        <v>30</v>
      </c>
      <c r="K282" s="59">
        <v>31</v>
      </c>
      <c r="L282" s="59">
        <v>32</v>
      </c>
      <c r="M282" s="59">
        <v>32</v>
      </c>
      <c r="N282" s="59">
        <v>33</v>
      </c>
      <c r="O282" s="59">
        <v>34</v>
      </c>
      <c r="P282" s="59">
        <v>34</v>
      </c>
      <c r="Q282" s="59">
        <v>35</v>
      </c>
      <c r="R282" s="59">
        <v>30976</v>
      </c>
      <c r="S282" s="90"/>
      <c r="T282" s="90"/>
      <c r="U282" s="91"/>
      <c r="V282" s="90"/>
      <c r="X282" s="90"/>
    </row>
    <row r="283" spans="1:24" ht="13.2" x14ac:dyDescent="0.25">
      <c r="A283" s="59" t="s">
        <v>4196</v>
      </c>
      <c r="B283" s="59" t="s">
        <v>5634</v>
      </c>
      <c r="C283" s="59" t="s">
        <v>5637</v>
      </c>
      <c r="D283" s="59" t="s">
        <v>123</v>
      </c>
      <c r="E283" s="59">
        <v>0</v>
      </c>
      <c r="F283" s="59">
        <v>0</v>
      </c>
      <c r="G283" s="59">
        <v>0</v>
      </c>
      <c r="H283" s="59">
        <v>0</v>
      </c>
      <c r="I283" s="59">
        <v>0</v>
      </c>
      <c r="J283" s="59">
        <v>0</v>
      </c>
      <c r="K283" s="59">
        <v>0</v>
      </c>
      <c r="L283" s="59">
        <v>0</v>
      </c>
      <c r="M283" s="59">
        <v>0</v>
      </c>
      <c r="N283" s="59">
        <v>0</v>
      </c>
      <c r="O283" s="59">
        <v>0</v>
      </c>
      <c r="P283" s="59">
        <v>0</v>
      </c>
      <c r="Q283" s="59">
        <v>0</v>
      </c>
      <c r="R283" s="59">
        <v>0</v>
      </c>
      <c r="S283" s="90"/>
      <c r="T283" s="90"/>
      <c r="U283" s="91"/>
      <c r="V283" s="90"/>
      <c r="X283" s="90"/>
    </row>
    <row r="284" spans="1:24" ht="13.2" x14ac:dyDescent="0.25">
      <c r="A284" s="59" t="s">
        <v>4197</v>
      </c>
      <c r="B284" s="59" t="s">
        <v>5634</v>
      </c>
      <c r="C284" s="59" t="s">
        <v>5638</v>
      </c>
      <c r="D284" s="59" t="s">
        <v>123</v>
      </c>
      <c r="E284" s="59">
        <v>557</v>
      </c>
      <c r="F284" s="59">
        <v>558</v>
      </c>
      <c r="G284" s="59">
        <v>560</v>
      </c>
      <c r="H284" s="59">
        <v>562</v>
      </c>
      <c r="I284" s="59">
        <v>564</v>
      </c>
      <c r="J284" s="59">
        <v>565</v>
      </c>
      <c r="K284" s="59">
        <v>567</v>
      </c>
      <c r="L284" s="59">
        <v>569</v>
      </c>
      <c r="M284" s="59">
        <v>570</v>
      </c>
      <c r="N284" s="59">
        <v>572</v>
      </c>
      <c r="O284" s="59">
        <v>575</v>
      </c>
      <c r="P284" s="59">
        <v>577</v>
      </c>
      <c r="Q284" s="59">
        <v>578</v>
      </c>
      <c r="R284" s="59">
        <v>567177</v>
      </c>
      <c r="S284" s="90"/>
      <c r="T284" s="90"/>
      <c r="U284" s="91"/>
      <c r="V284" s="90"/>
      <c r="X284" s="90"/>
    </row>
    <row r="285" spans="1:24" ht="13.2" x14ac:dyDescent="0.25">
      <c r="A285" s="59" t="s">
        <v>4198</v>
      </c>
      <c r="B285" s="59" t="s">
        <v>5634</v>
      </c>
      <c r="C285" s="59" t="s">
        <v>5639</v>
      </c>
      <c r="D285" s="59" t="s">
        <v>123</v>
      </c>
      <c r="E285" s="59">
        <v>684</v>
      </c>
      <c r="F285" s="59">
        <v>700</v>
      </c>
      <c r="G285" s="59">
        <v>716</v>
      </c>
      <c r="H285" s="59">
        <v>731</v>
      </c>
      <c r="I285" s="59">
        <v>747</v>
      </c>
      <c r="J285" s="59">
        <v>763</v>
      </c>
      <c r="K285" s="59">
        <v>778</v>
      </c>
      <c r="L285" s="59">
        <v>794</v>
      </c>
      <c r="M285" s="59">
        <v>810</v>
      </c>
      <c r="N285" s="59">
        <v>825</v>
      </c>
      <c r="O285" s="59">
        <v>841</v>
      </c>
      <c r="P285" s="59">
        <v>857</v>
      </c>
      <c r="Q285" s="59">
        <v>873</v>
      </c>
      <c r="R285" s="59">
        <v>778391</v>
      </c>
      <c r="S285" s="90"/>
      <c r="T285" s="90"/>
      <c r="U285" s="91"/>
      <c r="V285" s="90"/>
      <c r="X285" s="90"/>
    </row>
    <row r="286" spans="1:24" ht="13.2" x14ac:dyDescent="0.25">
      <c r="A286" s="59" t="s">
        <v>4199</v>
      </c>
      <c r="B286" s="59" t="s">
        <v>5634</v>
      </c>
      <c r="C286" s="59" t="s">
        <v>5640</v>
      </c>
      <c r="D286" s="59" t="s">
        <v>123</v>
      </c>
      <c r="E286" s="59">
        <v>0</v>
      </c>
      <c r="F286" s="59">
        <v>0</v>
      </c>
      <c r="G286" s="59">
        <v>0</v>
      </c>
      <c r="H286" s="59">
        <v>0</v>
      </c>
      <c r="I286" s="59">
        <v>0</v>
      </c>
      <c r="J286" s="59">
        <v>0</v>
      </c>
      <c r="K286" s="59">
        <v>0</v>
      </c>
      <c r="L286" s="59">
        <v>0</v>
      </c>
      <c r="M286" s="59">
        <v>0</v>
      </c>
      <c r="N286" s="59">
        <v>0</v>
      </c>
      <c r="O286" s="59">
        <v>0</v>
      </c>
      <c r="P286" s="59">
        <v>0</v>
      </c>
      <c r="Q286" s="59">
        <v>0</v>
      </c>
      <c r="R286" s="59">
        <v>0</v>
      </c>
      <c r="S286" s="90"/>
      <c r="T286" s="90"/>
      <c r="U286" s="91"/>
      <c r="V286" s="90"/>
      <c r="X286" s="90"/>
    </row>
    <row r="287" spans="1:24" ht="13.2" x14ac:dyDescent="0.25">
      <c r="A287" s="59" t="s">
        <v>4200</v>
      </c>
      <c r="B287" s="59" t="s">
        <v>5634</v>
      </c>
      <c r="C287" s="59" t="s">
        <v>5641</v>
      </c>
      <c r="D287" s="59" t="s">
        <v>123</v>
      </c>
      <c r="E287" s="59">
        <v>0</v>
      </c>
      <c r="F287" s="59">
        <v>0</v>
      </c>
      <c r="G287" s="59">
        <v>0</v>
      </c>
      <c r="H287" s="59">
        <v>0</v>
      </c>
      <c r="I287" s="59">
        <v>0</v>
      </c>
      <c r="J287" s="59">
        <v>0</v>
      </c>
      <c r="K287" s="59">
        <v>0</v>
      </c>
      <c r="L287" s="59">
        <v>0</v>
      </c>
      <c r="M287" s="59">
        <v>0</v>
      </c>
      <c r="N287" s="59">
        <v>0</v>
      </c>
      <c r="O287" s="59">
        <v>0</v>
      </c>
      <c r="P287" s="59">
        <v>0</v>
      </c>
      <c r="Q287" s="59">
        <v>0</v>
      </c>
      <c r="R287" s="59">
        <v>0</v>
      </c>
      <c r="S287" s="90"/>
      <c r="T287" s="90"/>
      <c r="U287" s="91"/>
      <c r="V287" s="90"/>
      <c r="X287" s="90"/>
    </row>
    <row r="288" spans="1:24" ht="13.2" x14ac:dyDescent="0.25">
      <c r="A288" s="59" t="s">
        <v>4201</v>
      </c>
      <c r="B288" s="59" t="s">
        <v>5634</v>
      </c>
      <c r="C288" s="59" t="s">
        <v>5642</v>
      </c>
      <c r="D288" s="59" t="s">
        <v>123</v>
      </c>
      <c r="E288" s="59">
        <v>178</v>
      </c>
      <c r="F288" s="59">
        <v>183</v>
      </c>
      <c r="G288" s="59">
        <v>187</v>
      </c>
      <c r="H288" s="59">
        <v>192</v>
      </c>
      <c r="I288" s="59">
        <v>196</v>
      </c>
      <c r="J288" s="59">
        <v>201</v>
      </c>
      <c r="K288" s="59">
        <v>205</v>
      </c>
      <c r="L288" s="59">
        <v>210</v>
      </c>
      <c r="M288" s="59">
        <v>214</v>
      </c>
      <c r="N288" s="59">
        <v>219</v>
      </c>
      <c r="O288" s="59">
        <v>223</v>
      </c>
      <c r="P288" s="59">
        <v>228</v>
      </c>
      <c r="Q288" s="59">
        <v>232</v>
      </c>
      <c r="R288" s="59">
        <v>205282</v>
      </c>
      <c r="S288" s="90"/>
      <c r="T288" s="90"/>
      <c r="U288" s="91"/>
      <c r="V288" s="90"/>
      <c r="X288" s="90"/>
    </row>
    <row r="289" spans="1:24" ht="13.2" x14ac:dyDescent="0.25">
      <c r="A289" s="59" t="s">
        <v>4202</v>
      </c>
      <c r="B289" s="59" t="s">
        <v>5634</v>
      </c>
      <c r="C289" s="59" t="s">
        <v>5643</v>
      </c>
      <c r="D289" s="59" t="s">
        <v>123</v>
      </c>
      <c r="E289" s="59">
        <v>0</v>
      </c>
      <c r="F289" s="59">
        <v>0</v>
      </c>
      <c r="G289" s="59">
        <v>0</v>
      </c>
      <c r="H289" s="59">
        <v>0</v>
      </c>
      <c r="I289" s="59">
        <v>0</v>
      </c>
      <c r="J289" s="59">
        <v>0</v>
      </c>
      <c r="K289" s="59">
        <v>0</v>
      </c>
      <c r="L289" s="59">
        <v>0</v>
      </c>
      <c r="M289" s="59">
        <v>0</v>
      </c>
      <c r="N289" s="59">
        <v>0</v>
      </c>
      <c r="O289" s="59">
        <v>0</v>
      </c>
      <c r="P289" s="59">
        <v>0</v>
      </c>
      <c r="Q289" s="59">
        <v>0</v>
      </c>
      <c r="R289" s="59">
        <v>0</v>
      </c>
      <c r="S289" s="90"/>
      <c r="T289" s="90"/>
      <c r="U289" s="91"/>
      <c r="V289" s="90"/>
      <c r="X289" s="90"/>
    </row>
    <row r="290" spans="1:24" ht="13.2" x14ac:dyDescent="0.25">
      <c r="A290" s="59" t="s">
        <v>4203</v>
      </c>
      <c r="B290" s="59" t="s">
        <v>5634</v>
      </c>
      <c r="C290" s="59" t="s">
        <v>5644</v>
      </c>
      <c r="D290" s="59" t="s">
        <v>123</v>
      </c>
      <c r="E290" s="59">
        <v>236</v>
      </c>
      <c r="F290" s="59">
        <v>241</v>
      </c>
      <c r="G290" s="59">
        <v>245</v>
      </c>
      <c r="H290" s="59">
        <v>250</v>
      </c>
      <c r="I290" s="59">
        <v>255</v>
      </c>
      <c r="J290" s="59">
        <v>259</v>
      </c>
      <c r="K290" s="59">
        <v>264</v>
      </c>
      <c r="L290" s="59">
        <v>269</v>
      </c>
      <c r="M290" s="59">
        <v>274</v>
      </c>
      <c r="N290" s="59">
        <v>278</v>
      </c>
      <c r="O290" s="59">
        <v>283</v>
      </c>
      <c r="P290" s="59">
        <v>288</v>
      </c>
      <c r="Q290" s="59">
        <v>293</v>
      </c>
      <c r="R290" s="59">
        <v>264193</v>
      </c>
      <c r="S290" s="90"/>
      <c r="T290" s="90"/>
      <c r="U290" s="91"/>
      <c r="V290" s="90"/>
      <c r="X290" s="90"/>
    </row>
    <row r="291" spans="1:24" ht="13.2" x14ac:dyDescent="0.25">
      <c r="A291" s="59" t="s">
        <v>4204</v>
      </c>
      <c r="B291" s="59" t="s">
        <v>5634</v>
      </c>
      <c r="C291" s="59" t="s">
        <v>5645</v>
      </c>
      <c r="D291" s="59" t="s">
        <v>123</v>
      </c>
      <c r="E291" s="59">
        <v>0</v>
      </c>
      <c r="F291" s="59">
        <v>0</v>
      </c>
      <c r="G291" s="59">
        <v>0</v>
      </c>
      <c r="H291" s="59">
        <v>0</v>
      </c>
      <c r="I291" s="59">
        <v>0</v>
      </c>
      <c r="J291" s="59">
        <v>0</v>
      </c>
      <c r="K291" s="59">
        <v>0</v>
      </c>
      <c r="L291" s="59">
        <v>0</v>
      </c>
      <c r="M291" s="59">
        <v>0</v>
      </c>
      <c r="N291" s="59">
        <v>0</v>
      </c>
      <c r="O291" s="59">
        <v>0</v>
      </c>
      <c r="P291" s="59">
        <v>0</v>
      </c>
      <c r="Q291" s="59">
        <v>0</v>
      </c>
      <c r="R291" s="59">
        <v>0</v>
      </c>
      <c r="S291" s="90"/>
      <c r="T291" s="90"/>
      <c r="U291" s="91"/>
      <c r="V291" s="90"/>
      <c r="X291" s="90"/>
    </row>
    <row r="292" spans="1:24" ht="13.2" x14ac:dyDescent="0.25">
      <c r="A292" s="59" t="s">
        <v>4205</v>
      </c>
      <c r="B292" s="59" t="s">
        <v>5634</v>
      </c>
      <c r="C292" s="59" t="s">
        <v>5646</v>
      </c>
      <c r="D292" s="59" t="s">
        <v>123</v>
      </c>
      <c r="E292" s="59">
        <v>1</v>
      </c>
      <c r="F292" s="59">
        <v>1</v>
      </c>
      <c r="G292" s="59">
        <v>1</v>
      </c>
      <c r="H292" s="59">
        <v>1</v>
      </c>
      <c r="I292" s="59">
        <v>1</v>
      </c>
      <c r="J292" s="59">
        <v>1</v>
      </c>
      <c r="K292" s="59">
        <v>1</v>
      </c>
      <c r="L292" s="59">
        <v>1</v>
      </c>
      <c r="M292" s="59">
        <v>1</v>
      </c>
      <c r="N292" s="59">
        <v>1</v>
      </c>
      <c r="O292" s="59">
        <v>1</v>
      </c>
      <c r="P292" s="59">
        <v>1</v>
      </c>
      <c r="Q292" s="59">
        <v>1</v>
      </c>
      <c r="R292" s="59">
        <v>803</v>
      </c>
      <c r="S292" s="90"/>
      <c r="T292" s="90"/>
      <c r="U292" s="91"/>
      <c r="V292" s="90"/>
      <c r="X292" s="90"/>
    </row>
    <row r="293" spans="1:24" ht="13.2" x14ac:dyDescent="0.25">
      <c r="A293" s="59" t="s">
        <v>4206</v>
      </c>
      <c r="B293" s="59" t="s">
        <v>5634</v>
      </c>
      <c r="C293" s="59" t="s">
        <v>5647</v>
      </c>
      <c r="D293" s="59" t="s">
        <v>123</v>
      </c>
      <c r="E293" s="59">
        <v>0</v>
      </c>
      <c r="F293" s="59">
        <v>0</v>
      </c>
      <c r="G293" s="59">
        <v>0</v>
      </c>
      <c r="H293" s="59">
        <v>0</v>
      </c>
      <c r="I293" s="59">
        <v>0</v>
      </c>
      <c r="J293" s="59">
        <v>0</v>
      </c>
      <c r="K293" s="59">
        <v>0</v>
      </c>
      <c r="L293" s="59">
        <v>0</v>
      </c>
      <c r="M293" s="59">
        <v>0</v>
      </c>
      <c r="N293" s="59">
        <v>0</v>
      </c>
      <c r="O293" s="59">
        <v>0</v>
      </c>
      <c r="P293" s="59">
        <v>0</v>
      </c>
      <c r="Q293" s="59">
        <v>0</v>
      </c>
      <c r="R293" s="59">
        <v>0</v>
      </c>
      <c r="S293" s="90"/>
      <c r="T293" s="90"/>
      <c r="U293" s="91"/>
      <c r="V293" s="90"/>
      <c r="X293" s="90"/>
    </row>
    <row r="294" spans="1:24" ht="13.2" x14ac:dyDescent="0.25">
      <c r="A294" s="59" t="s">
        <v>4207</v>
      </c>
      <c r="B294" s="59" t="s">
        <v>5634</v>
      </c>
      <c r="C294" s="59" t="s">
        <v>5648</v>
      </c>
      <c r="D294" s="59" t="s">
        <v>123</v>
      </c>
      <c r="E294" s="59">
        <v>10</v>
      </c>
      <c r="F294" s="59">
        <v>10</v>
      </c>
      <c r="G294" s="59">
        <v>10</v>
      </c>
      <c r="H294" s="59">
        <v>10</v>
      </c>
      <c r="I294" s="59">
        <v>10</v>
      </c>
      <c r="J294" s="59">
        <v>10</v>
      </c>
      <c r="K294" s="59">
        <v>10</v>
      </c>
      <c r="L294" s="59">
        <v>11</v>
      </c>
      <c r="M294" s="59">
        <v>11</v>
      </c>
      <c r="N294" s="59">
        <v>11</v>
      </c>
      <c r="O294" s="59">
        <v>11</v>
      </c>
      <c r="P294" s="59">
        <v>12</v>
      </c>
      <c r="Q294" s="59">
        <v>12</v>
      </c>
      <c r="R294" s="59">
        <v>10550</v>
      </c>
      <c r="S294" s="90"/>
      <c r="T294" s="90"/>
      <c r="U294" s="91"/>
      <c r="V294" s="90"/>
      <c r="X294" s="90"/>
    </row>
    <row r="295" spans="1:24" ht="13.2" x14ac:dyDescent="0.25">
      <c r="A295" s="59" t="s">
        <v>4208</v>
      </c>
      <c r="B295" s="59" t="s">
        <v>5634</v>
      </c>
      <c r="C295" s="59" t="s">
        <v>5649</v>
      </c>
      <c r="D295" s="59" t="s">
        <v>123</v>
      </c>
      <c r="E295" s="59">
        <v>0</v>
      </c>
      <c r="F295" s="59">
        <v>0</v>
      </c>
      <c r="G295" s="59">
        <v>0</v>
      </c>
      <c r="H295" s="59">
        <v>0</v>
      </c>
      <c r="I295" s="59">
        <v>0</v>
      </c>
      <c r="J295" s="59">
        <v>0</v>
      </c>
      <c r="K295" s="59">
        <v>0</v>
      </c>
      <c r="L295" s="59">
        <v>0</v>
      </c>
      <c r="M295" s="59">
        <v>0</v>
      </c>
      <c r="N295" s="59">
        <v>0</v>
      </c>
      <c r="O295" s="59">
        <v>0</v>
      </c>
      <c r="P295" s="59">
        <v>0</v>
      </c>
      <c r="Q295" s="59">
        <v>0</v>
      </c>
      <c r="R295" s="59">
        <v>0</v>
      </c>
      <c r="S295" s="90"/>
      <c r="T295" s="90"/>
      <c r="U295" s="91"/>
      <c r="V295" s="90"/>
      <c r="X295" s="90"/>
    </row>
    <row r="296" spans="1:24" ht="13.2" x14ac:dyDescent="0.25">
      <c r="A296" s="59" t="s">
        <v>4209</v>
      </c>
      <c r="B296" s="59" t="s">
        <v>5634</v>
      </c>
      <c r="C296" s="59" t="s">
        <v>5650</v>
      </c>
      <c r="D296" s="59" t="s">
        <v>123</v>
      </c>
      <c r="E296" s="59">
        <v>1</v>
      </c>
      <c r="F296" s="59">
        <v>1</v>
      </c>
      <c r="G296" s="59">
        <v>1</v>
      </c>
      <c r="H296" s="59">
        <v>1</v>
      </c>
      <c r="I296" s="59">
        <v>1</v>
      </c>
      <c r="J296" s="59">
        <v>1</v>
      </c>
      <c r="K296" s="59">
        <v>1</v>
      </c>
      <c r="L296" s="59">
        <v>1</v>
      </c>
      <c r="M296" s="59">
        <v>1</v>
      </c>
      <c r="N296" s="59">
        <v>1</v>
      </c>
      <c r="O296" s="59">
        <v>1</v>
      </c>
      <c r="P296" s="59">
        <v>1</v>
      </c>
      <c r="Q296" s="59">
        <v>1</v>
      </c>
      <c r="R296" s="59">
        <v>536</v>
      </c>
      <c r="S296" s="90"/>
      <c r="T296" s="90"/>
      <c r="U296" s="91"/>
      <c r="V296" s="90"/>
      <c r="X296" s="90"/>
    </row>
    <row r="297" spans="1:24" ht="13.2" x14ac:dyDescent="0.25">
      <c r="A297" s="59" t="s">
        <v>4210</v>
      </c>
      <c r="B297" s="59" t="s">
        <v>5634</v>
      </c>
      <c r="C297" s="59" t="s">
        <v>5651</v>
      </c>
      <c r="D297" s="59" t="s">
        <v>123</v>
      </c>
      <c r="E297" s="59">
        <v>0</v>
      </c>
      <c r="F297" s="59">
        <v>0</v>
      </c>
      <c r="G297" s="59">
        <v>0</v>
      </c>
      <c r="H297" s="59">
        <v>0</v>
      </c>
      <c r="I297" s="59">
        <v>0</v>
      </c>
      <c r="J297" s="59">
        <v>0</v>
      </c>
      <c r="K297" s="59">
        <v>0</v>
      </c>
      <c r="L297" s="59">
        <v>0</v>
      </c>
      <c r="M297" s="59">
        <v>0</v>
      </c>
      <c r="N297" s="59">
        <v>0</v>
      </c>
      <c r="O297" s="59">
        <v>0</v>
      </c>
      <c r="P297" s="59">
        <v>0</v>
      </c>
      <c r="Q297" s="59">
        <v>0</v>
      </c>
      <c r="R297" s="59">
        <v>0</v>
      </c>
      <c r="S297" s="90"/>
      <c r="T297" s="90"/>
      <c r="U297" s="91"/>
      <c r="V297" s="90"/>
      <c r="X297" s="90"/>
    </row>
    <row r="298" spans="1:24" ht="13.2" x14ac:dyDescent="0.25">
      <c r="A298" s="59" t="s">
        <v>4211</v>
      </c>
      <c r="B298" s="59" t="s">
        <v>5634</v>
      </c>
      <c r="C298" s="59" t="s">
        <v>5652</v>
      </c>
      <c r="D298" s="59" t="s">
        <v>123</v>
      </c>
      <c r="E298" s="59">
        <v>38</v>
      </c>
      <c r="F298" s="59">
        <v>39</v>
      </c>
      <c r="G298" s="59">
        <v>41</v>
      </c>
      <c r="H298" s="59">
        <v>42</v>
      </c>
      <c r="I298" s="59">
        <v>43</v>
      </c>
      <c r="J298" s="59">
        <v>45</v>
      </c>
      <c r="K298" s="59">
        <v>46</v>
      </c>
      <c r="L298" s="59">
        <v>48</v>
      </c>
      <c r="M298" s="59">
        <v>49</v>
      </c>
      <c r="N298" s="59">
        <v>51</v>
      </c>
      <c r="O298" s="59">
        <v>52</v>
      </c>
      <c r="P298" s="59">
        <v>53</v>
      </c>
      <c r="Q298" s="59">
        <v>55</v>
      </c>
      <c r="R298" s="59">
        <v>46327</v>
      </c>
      <c r="S298" s="90"/>
      <c r="T298" s="90"/>
      <c r="U298" s="91"/>
      <c r="V298" s="90"/>
      <c r="X298" s="90"/>
    </row>
    <row r="299" spans="1:24" ht="13.2" x14ac:dyDescent="0.25">
      <c r="A299" s="59" t="s">
        <v>4212</v>
      </c>
      <c r="B299" s="59" t="s">
        <v>5634</v>
      </c>
      <c r="C299" s="59" t="s">
        <v>5653</v>
      </c>
      <c r="D299" s="59" t="s">
        <v>123</v>
      </c>
      <c r="E299" s="59">
        <v>0</v>
      </c>
      <c r="F299" s="59">
        <v>0</v>
      </c>
      <c r="G299" s="59">
        <v>0</v>
      </c>
      <c r="H299" s="59">
        <v>0</v>
      </c>
      <c r="I299" s="59">
        <v>0</v>
      </c>
      <c r="J299" s="59">
        <v>0</v>
      </c>
      <c r="K299" s="59">
        <v>0</v>
      </c>
      <c r="L299" s="59">
        <v>0</v>
      </c>
      <c r="M299" s="59">
        <v>0</v>
      </c>
      <c r="N299" s="59">
        <v>0</v>
      </c>
      <c r="O299" s="59">
        <v>0</v>
      </c>
      <c r="P299" s="59">
        <v>0</v>
      </c>
      <c r="Q299" s="59">
        <v>0</v>
      </c>
      <c r="R299" s="59">
        <v>0</v>
      </c>
      <c r="S299" s="90"/>
      <c r="T299" s="90"/>
      <c r="U299" s="91"/>
      <c r="V299" s="90"/>
      <c r="X299" s="90"/>
    </row>
    <row r="300" spans="1:24" ht="13.2" x14ac:dyDescent="0.25">
      <c r="A300" s="59" t="s">
        <v>4213</v>
      </c>
      <c r="B300" s="59" t="s">
        <v>5634</v>
      </c>
      <c r="C300" s="59" t="s">
        <v>5654</v>
      </c>
      <c r="D300" s="59" t="s">
        <v>123</v>
      </c>
      <c r="E300" s="59">
        <v>32</v>
      </c>
      <c r="F300" s="59">
        <v>32</v>
      </c>
      <c r="G300" s="59">
        <v>32</v>
      </c>
      <c r="H300" s="59">
        <v>32</v>
      </c>
      <c r="I300" s="59">
        <v>32</v>
      </c>
      <c r="J300" s="59">
        <v>32</v>
      </c>
      <c r="K300" s="59">
        <v>32</v>
      </c>
      <c r="L300" s="59">
        <v>32</v>
      </c>
      <c r="M300" s="59">
        <v>32</v>
      </c>
      <c r="N300" s="59">
        <v>32</v>
      </c>
      <c r="O300" s="59">
        <v>32</v>
      </c>
      <c r="P300" s="59">
        <v>32</v>
      </c>
      <c r="Q300" s="59">
        <v>32</v>
      </c>
      <c r="R300" s="59">
        <v>32076</v>
      </c>
      <c r="S300" s="90"/>
      <c r="T300" s="90"/>
      <c r="U300" s="91"/>
      <c r="V300" s="90"/>
      <c r="X300" s="90"/>
    </row>
    <row r="301" spans="1:24" ht="13.2" x14ac:dyDescent="0.25">
      <c r="A301" s="59" t="s">
        <v>4214</v>
      </c>
      <c r="B301" s="59" t="s">
        <v>5634</v>
      </c>
      <c r="C301" s="59" t="s">
        <v>5655</v>
      </c>
      <c r="D301" s="59" t="s">
        <v>123</v>
      </c>
      <c r="E301" s="59">
        <v>0</v>
      </c>
      <c r="F301" s="59">
        <v>0</v>
      </c>
      <c r="G301" s="59">
        <v>0</v>
      </c>
      <c r="H301" s="59">
        <v>0</v>
      </c>
      <c r="I301" s="59">
        <v>0</v>
      </c>
      <c r="J301" s="59">
        <v>0</v>
      </c>
      <c r="K301" s="59">
        <v>0</v>
      </c>
      <c r="L301" s="59">
        <v>0</v>
      </c>
      <c r="M301" s="59">
        <v>0</v>
      </c>
      <c r="N301" s="59">
        <v>0</v>
      </c>
      <c r="O301" s="59">
        <v>0</v>
      </c>
      <c r="P301" s="59">
        <v>0</v>
      </c>
      <c r="Q301" s="59">
        <v>0</v>
      </c>
      <c r="R301" s="59">
        <v>0</v>
      </c>
      <c r="S301" s="90"/>
      <c r="T301" s="90"/>
      <c r="U301" s="91"/>
      <c r="V301" s="90"/>
      <c r="X301" s="90"/>
    </row>
    <row r="302" spans="1:24" ht="13.2" x14ac:dyDescent="0.25">
      <c r="A302" s="59" t="s">
        <v>4215</v>
      </c>
      <c r="B302" s="59" t="s">
        <v>5634</v>
      </c>
      <c r="C302" s="59" t="s">
        <v>5656</v>
      </c>
      <c r="D302" s="59" t="s">
        <v>123</v>
      </c>
      <c r="E302" s="59">
        <v>427</v>
      </c>
      <c r="F302" s="59">
        <v>429</v>
      </c>
      <c r="G302" s="59">
        <v>431</v>
      </c>
      <c r="H302" s="59">
        <v>433</v>
      </c>
      <c r="I302" s="59">
        <v>435</v>
      </c>
      <c r="J302" s="59">
        <v>437</v>
      </c>
      <c r="K302" s="59">
        <v>439</v>
      </c>
      <c r="L302" s="59">
        <v>441</v>
      </c>
      <c r="M302" s="59">
        <v>443</v>
      </c>
      <c r="N302" s="59">
        <v>445</v>
      </c>
      <c r="O302" s="59">
        <v>447</v>
      </c>
      <c r="P302" s="59">
        <v>449</v>
      </c>
      <c r="Q302" s="59">
        <v>451</v>
      </c>
      <c r="R302" s="59">
        <v>438726</v>
      </c>
      <c r="S302" s="90"/>
      <c r="T302" s="90"/>
      <c r="U302" s="91"/>
      <c r="V302" s="90"/>
      <c r="X302" s="90"/>
    </row>
    <row r="303" spans="1:24" ht="13.2" x14ac:dyDescent="0.25">
      <c r="A303" s="59" t="s">
        <v>4216</v>
      </c>
      <c r="B303" s="59" t="s">
        <v>5634</v>
      </c>
      <c r="C303" s="59" t="s">
        <v>5657</v>
      </c>
      <c r="D303" s="59" t="s">
        <v>123</v>
      </c>
      <c r="E303" s="59">
        <v>0</v>
      </c>
      <c r="F303" s="59">
        <v>0</v>
      </c>
      <c r="G303" s="59">
        <v>0</v>
      </c>
      <c r="H303" s="59">
        <v>0</v>
      </c>
      <c r="I303" s="59">
        <v>0</v>
      </c>
      <c r="J303" s="59">
        <v>0</v>
      </c>
      <c r="K303" s="59">
        <v>0</v>
      </c>
      <c r="L303" s="59">
        <v>0</v>
      </c>
      <c r="M303" s="59">
        <v>0</v>
      </c>
      <c r="N303" s="59">
        <v>0</v>
      </c>
      <c r="O303" s="59">
        <v>0</v>
      </c>
      <c r="P303" s="59">
        <v>0</v>
      </c>
      <c r="Q303" s="59">
        <v>0</v>
      </c>
      <c r="R303" s="59">
        <v>0</v>
      </c>
      <c r="S303" s="90"/>
      <c r="T303" s="90"/>
      <c r="U303" s="91"/>
      <c r="V303" s="90"/>
      <c r="X303" s="90"/>
    </row>
    <row r="304" spans="1:24" ht="13.2" x14ac:dyDescent="0.25">
      <c r="A304" s="59" t="s">
        <v>4217</v>
      </c>
      <c r="B304" s="59" t="s">
        <v>5634</v>
      </c>
      <c r="C304" s="59" t="s">
        <v>5658</v>
      </c>
      <c r="D304" s="59" t="s">
        <v>123</v>
      </c>
      <c r="E304" s="59">
        <v>0</v>
      </c>
      <c r="F304" s="59">
        <v>0</v>
      </c>
      <c r="G304" s="59">
        <v>0</v>
      </c>
      <c r="H304" s="59">
        <v>0</v>
      </c>
      <c r="I304" s="59">
        <v>0</v>
      </c>
      <c r="J304" s="59">
        <v>0</v>
      </c>
      <c r="K304" s="59">
        <v>0</v>
      </c>
      <c r="L304" s="59">
        <v>0</v>
      </c>
      <c r="M304" s="59">
        <v>0</v>
      </c>
      <c r="N304" s="59">
        <v>0</v>
      </c>
      <c r="O304" s="59">
        <v>0</v>
      </c>
      <c r="P304" s="59">
        <v>0</v>
      </c>
      <c r="Q304" s="59">
        <v>0</v>
      </c>
      <c r="R304" s="59">
        <v>0</v>
      </c>
      <c r="S304" s="90"/>
      <c r="T304" s="90"/>
      <c r="U304" s="91"/>
      <c r="V304" s="90"/>
      <c r="X304" s="90"/>
    </row>
    <row r="305" spans="1:24" ht="13.2" x14ac:dyDescent="0.25">
      <c r="A305" s="59" t="s">
        <v>4218</v>
      </c>
      <c r="B305" s="59" t="s">
        <v>5659</v>
      </c>
      <c r="C305" s="59" t="s">
        <v>5660</v>
      </c>
      <c r="D305" s="59" t="s">
        <v>123</v>
      </c>
      <c r="E305" s="59">
        <v>569</v>
      </c>
      <c r="F305" s="59">
        <v>570</v>
      </c>
      <c r="G305" s="59">
        <v>571</v>
      </c>
      <c r="H305" s="59">
        <v>572</v>
      </c>
      <c r="I305" s="59">
        <v>572</v>
      </c>
      <c r="J305" s="59">
        <v>573</v>
      </c>
      <c r="K305" s="59">
        <v>574</v>
      </c>
      <c r="L305" s="59">
        <v>575</v>
      </c>
      <c r="M305" s="59">
        <v>576</v>
      </c>
      <c r="N305" s="59">
        <v>576</v>
      </c>
      <c r="O305" s="59">
        <v>577</v>
      </c>
      <c r="P305" s="59">
        <v>578</v>
      </c>
      <c r="Q305" s="59">
        <v>579</v>
      </c>
      <c r="R305" s="59">
        <v>573977</v>
      </c>
      <c r="S305" s="90"/>
      <c r="T305" s="90"/>
      <c r="U305" s="91"/>
      <c r="V305" s="90"/>
      <c r="X305" s="90"/>
    </row>
    <row r="306" spans="1:24" ht="13.2" x14ac:dyDescent="0.25">
      <c r="A306" s="59" t="s">
        <v>4219</v>
      </c>
      <c r="B306" s="59" t="s">
        <v>5659</v>
      </c>
      <c r="C306" s="59" t="s">
        <v>5661</v>
      </c>
      <c r="D306" s="59" t="s">
        <v>123</v>
      </c>
      <c r="E306" s="59">
        <v>0</v>
      </c>
      <c r="F306" s="59">
        <v>0</v>
      </c>
      <c r="G306" s="59">
        <v>0</v>
      </c>
      <c r="H306" s="59">
        <v>0</v>
      </c>
      <c r="I306" s="59">
        <v>0</v>
      </c>
      <c r="J306" s="59">
        <v>0</v>
      </c>
      <c r="K306" s="59">
        <v>0</v>
      </c>
      <c r="L306" s="59">
        <v>0</v>
      </c>
      <c r="M306" s="59">
        <v>0</v>
      </c>
      <c r="N306" s="59">
        <v>0</v>
      </c>
      <c r="O306" s="59">
        <v>0</v>
      </c>
      <c r="P306" s="59">
        <v>0</v>
      </c>
      <c r="Q306" s="59">
        <v>0</v>
      </c>
      <c r="R306" s="59">
        <v>0</v>
      </c>
      <c r="S306" s="90"/>
      <c r="T306" s="90"/>
      <c r="U306" s="91"/>
      <c r="V306" s="90"/>
      <c r="X306" s="90"/>
    </row>
    <row r="307" spans="1:24" ht="13.2" x14ac:dyDescent="0.25">
      <c r="A307" s="59" t="s">
        <v>4220</v>
      </c>
      <c r="B307" s="59" t="s">
        <v>5659</v>
      </c>
      <c r="C307" s="59" t="s">
        <v>5662</v>
      </c>
      <c r="D307" s="59" t="s">
        <v>123</v>
      </c>
      <c r="E307" s="59">
        <v>0</v>
      </c>
      <c r="F307" s="59">
        <v>0</v>
      </c>
      <c r="G307" s="59">
        <v>0</v>
      </c>
      <c r="H307" s="59">
        <v>0</v>
      </c>
      <c r="I307" s="59">
        <v>0</v>
      </c>
      <c r="J307" s="59">
        <v>0</v>
      </c>
      <c r="K307" s="59">
        <v>0</v>
      </c>
      <c r="L307" s="59">
        <v>0</v>
      </c>
      <c r="M307" s="59">
        <v>0</v>
      </c>
      <c r="N307" s="59">
        <v>0</v>
      </c>
      <c r="O307" s="59">
        <v>0</v>
      </c>
      <c r="P307" s="59">
        <v>0</v>
      </c>
      <c r="Q307" s="59">
        <v>0</v>
      </c>
      <c r="R307" s="59">
        <v>0</v>
      </c>
      <c r="S307" s="90"/>
      <c r="T307" s="90"/>
      <c r="U307" s="91"/>
      <c r="V307" s="90"/>
      <c r="X307" s="90"/>
    </row>
    <row r="308" spans="1:24" ht="13.2" x14ac:dyDescent="0.25">
      <c r="A308" s="59" t="s">
        <v>4221</v>
      </c>
      <c r="B308" s="59" t="s">
        <v>5659</v>
      </c>
      <c r="C308" s="59" t="s">
        <v>5663</v>
      </c>
      <c r="D308" s="59" t="s">
        <v>123</v>
      </c>
      <c r="E308" s="59">
        <v>0</v>
      </c>
      <c r="F308" s="59">
        <v>0</v>
      </c>
      <c r="G308" s="59">
        <v>0</v>
      </c>
      <c r="H308" s="59">
        <v>0</v>
      </c>
      <c r="I308" s="59">
        <v>0</v>
      </c>
      <c r="J308" s="59">
        <v>0</v>
      </c>
      <c r="K308" s="59">
        <v>0</v>
      </c>
      <c r="L308" s="59">
        <v>0</v>
      </c>
      <c r="M308" s="59">
        <v>0</v>
      </c>
      <c r="N308" s="59">
        <v>0</v>
      </c>
      <c r="O308" s="59">
        <v>0</v>
      </c>
      <c r="P308" s="59">
        <v>0</v>
      </c>
      <c r="Q308" s="59">
        <v>0</v>
      </c>
      <c r="R308" s="59">
        <v>0</v>
      </c>
      <c r="S308" s="90"/>
      <c r="T308" s="90"/>
      <c r="U308" s="91"/>
      <c r="V308" s="90"/>
      <c r="X308" s="90"/>
    </row>
    <row r="309" spans="1:24" ht="13.2" x14ac:dyDescent="0.25">
      <c r="A309" s="59" t="s">
        <v>4222</v>
      </c>
      <c r="B309" s="59" t="s">
        <v>5659</v>
      </c>
      <c r="C309" s="59" t="s">
        <v>5664</v>
      </c>
      <c r="D309" s="59" t="s">
        <v>123</v>
      </c>
      <c r="E309" s="59">
        <v>0</v>
      </c>
      <c r="F309" s="59">
        <v>0</v>
      </c>
      <c r="G309" s="59">
        <v>0</v>
      </c>
      <c r="H309" s="59">
        <v>0</v>
      </c>
      <c r="I309" s="59">
        <v>0</v>
      </c>
      <c r="J309" s="59">
        <v>0</v>
      </c>
      <c r="K309" s="59">
        <v>0</v>
      </c>
      <c r="L309" s="59">
        <v>0</v>
      </c>
      <c r="M309" s="59">
        <v>0</v>
      </c>
      <c r="N309" s="59">
        <v>0</v>
      </c>
      <c r="O309" s="59">
        <v>0</v>
      </c>
      <c r="P309" s="59">
        <v>0</v>
      </c>
      <c r="Q309" s="59">
        <v>0</v>
      </c>
      <c r="R309" s="59">
        <v>0</v>
      </c>
      <c r="S309" s="90"/>
      <c r="T309" s="90"/>
      <c r="U309" s="91"/>
      <c r="V309" s="90"/>
      <c r="X309" s="90"/>
    </row>
    <row r="310" spans="1:24" ht="13.2" x14ac:dyDescent="0.25">
      <c r="A310" s="59" t="s">
        <v>4223</v>
      </c>
      <c r="B310" s="59" t="s">
        <v>5659</v>
      </c>
      <c r="C310" s="59" t="s">
        <v>5665</v>
      </c>
      <c r="D310" s="59" t="s">
        <v>123</v>
      </c>
      <c r="E310" s="59">
        <v>0</v>
      </c>
      <c r="F310" s="59">
        <v>0</v>
      </c>
      <c r="G310" s="59">
        <v>0</v>
      </c>
      <c r="H310" s="59">
        <v>0</v>
      </c>
      <c r="I310" s="59">
        <v>0</v>
      </c>
      <c r="J310" s="59">
        <v>0</v>
      </c>
      <c r="K310" s="59">
        <v>0</v>
      </c>
      <c r="L310" s="59">
        <v>0</v>
      </c>
      <c r="M310" s="59">
        <v>0</v>
      </c>
      <c r="N310" s="59">
        <v>0</v>
      </c>
      <c r="O310" s="59">
        <v>0</v>
      </c>
      <c r="P310" s="59">
        <v>0</v>
      </c>
      <c r="Q310" s="59">
        <v>0</v>
      </c>
      <c r="R310" s="59">
        <v>0</v>
      </c>
      <c r="S310" s="90"/>
      <c r="T310" s="90"/>
      <c r="U310" s="91"/>
      <c r="V310" s="90"/>
      <c r="X310" s="90"/>
    </row>
    <row r="311" spans="1:24" ht="13.2" x14ac:dyDescent="0.25">
      <c r="A311" s="59" t="s">
        <v>4224</v>
      </c>
      <c r="B311" s="59" t="s">
        <v>5659</v>
      </c>
      <c r="C311" s="59" t="s">
        <v>5666</v>
      </c>
      <c r="D311" s="59" t="s">
        <v>123</v>
      </c>
      <c r="E311" s="59">
        <v>0</v>
      </c>
      <c r="F311" s="59">
        <v>0</v>
      </c>
      <c r="G311" s="59">
        <v>0</v>
      </c>
      <c r="H311" s="59">
        <v>0</v>
      </c>
      <c r="I311" s="59">
        <v>0</v>
      </c>
      <c r="J311" s="59">
        <v>0</v>
      </c>
      <c r="K311" s="59">
        <v>0</v>
      </c>
      <c r="L311" s="59">
        <v>0</v>
      </c>
      <c r="M311" s="59">
        <v>0</v>
      </c>
      <c r="N311" s="59">
        <v>0</v>
      </c>
      <c r="O311" s="59">
        <v>0</v>
      </c>
      <c r="P311" s="59">
        <v>0</v>
      </c>
      <c r="Q311" s="59">
        <v>0</v>
      </c>
      <c r="R311" s="59">
        <v>0</v>
      </c>
      <c r="S311" s="90"/>
      <c r="T311" s="90"/>
      <c r="U311" s="91"/>
      <c r="V311" s="90"/>
      <c r="X311" s="90"/>
    </row>
    <row r="312" spans="1:24" ht="13.2" x14ac:dyDescent="0.25">
      <c r="A312" s="59" t="s">
        <v>4225</v>
      </c>
      <c r="B312" s="59" t="s">
        <v>5659</v>
      </c>
      <c r="C312" s="59" t="s">
        <v>5667</v>
      </c>
      <c r="D312" s="59" t="s">
        <v>123</v>
      </c>
      <c r="E312" s="59">
        <v>0</v>
      </c>
      <c r="F312" s="59">
        <v>0</v>
      </c>
      <c r="G312" s="59">
        <v>0</v>
      </c>
      <c r="H312" s="59">
        <v>0</v>
      </c>
      <c r="I312" s="59">
        <v>0</v>
      </c>
      <c r="J312" s="59">
        <v>0</v>
      </c>
      <c r="K312" s="59">
        <v>0</v>
      </c>
      <c r="L312" s="59">
        <v>0</v>
      </c>
      <c r="M312" s="59">
        <v>0</v>
      </c>
      <c r="N312" s="59">
        <v>0</v>
      </c>
      <c r="O312" s="59">
        <v>0</v>
      </c>
      <c r="P312" s="59">
        <v>0</v>
      </c>
      <c r="Q312" s="59">
        <v>0</v>
      </c>
      <c r="R312" s="59">
        <v>0</v>
      </c>
      <c r="S312" s="90"/>
      <c r="T312" s="90"/>
      <c r="U312" s="91"/>
      <c r="V312" s="90"/>
      <c r="X312" s="90"/>
    </row>
    <row r="313" spans="1:24" ht="13.2" x14ac:dyDescent="0.25">
      <c r="A313" s="59" t="s">
        <v>4226</v>
      </c>
      <c r="B313" s="59" t="s">
        <v>5659</v>
      </c>
      <c r="C313" s="59" t="s">
        <v>5668</v>
      </c>
      <c r="D313" s="59" t="s">
        <v>123</v>
      </c>
      <c r="E313" s="59">
        <v>156</v>
      </c>
      <c r="F313" s="59">
        <v>162</v>
      </c>
      <c r="G313" s="59">
        <v>169</v>
      </c>
      <c r="H313" s="59">
        <v>175</v>
      </c>
      <c r="I313" s="59">
        <v>181</v>
      </c>
      <c r="J313" s="59">
        <v>187</v>
      </c>
      <c r="K313" s="59">
        <v>194</v>
      </c>
      <c r="L313" s="59">
        <v>200</v>
      </c>
      <c r="M313" s="59">
        <v>206</v>
      </c>
      <c r="N313" s="59">
        <v>213</v>
      </c>
      <c r="O313" s="59">
        <v>219</v>
      </c>
      <c r="P313" s="59">
        <v>226</v>
      </c>
      <c r="Q313" s="59">
        <v>232</v>
      </c>
      <c r="R313" s="59">
        <v>193818</v>
      </c>
      <c r="S313" s="90"/>
      <c r="T313" s="90"/>
      <c r="U313" s="91"/>
      <c r="V313" s="90"/>
      <c r="X313" s="90"/>
    </row>
    <row r="314" spans="1:24" ht="13.2" x14ac:dyDescent="0.25">
      <c r="A314" s="59" t="s">
        <v>4227</v>
      </c>
      <c r="B314" s="59" t="s">
        <v>5659</v>
      </c>
      <c r="C314" s="59" t="s">
        <v>5669</v>
      </c>
      <c r="D314" s="59" t="s">
        <v>123</v>
      </c>
      <c r="E314" s="59">
        <v>0</v>
      </c>
      <c r="F314" s="59">
        <v>0</v>
      </c>
      <c r="G314" s="59">
        <v>0</v>
      </c>
      <c r="H314" s="59">
        <v>0</v>
      </c>
      <c r="I314" s="59">
        <v>0</v>
      </c>
      <c r="J314" s="59">
        <v>0</v>
      </c>
      <c r="K314" s="59">
        <v>0</v>
      </c>
      <c r="L314" s="59">
        <v>0</v>
      </c>
      <c r="M314" s="59">
        <v>0</v>
      </c>
      <c r="N314" s="59">
        <v>0</v>
      </c>
      <c r="O314" s="59">
        <v>0</v>
      </c>
      <c r="P314" s="59">
        <v>0</v>
      </c>
      <c r="Q314" s="59">
        <v>0</v>
      </c>
      <c r="R314" s="59">
        <v>0</v>
      </c>
      <c r="S314" s="90"/>
      <c r="T314" s="90"/>
      <c r="U314" s="91"/>
      <c r="V314" s="90"/>
      <c r="X314" s="90"/>
    </row>
    <row r="315" spans="1:24" ht="13.2" x14ac:dyDescent="0.25">
      <c r="A315" s="59" t="s">
        <v>4228</v>
      </c>
      <c r="B315" s="59" t="s">
        <v>5659</v>
      </c>
      <c r="C315" s="59" t="s">
        <v>5670</v>
      </c>
      <c r="D315" s="59" t="s">
        <v>123</v>
      </c>
      <c r="E315" s="59">
        <v>2</v>
      </c>
      <c r="F315" s="59">
        <v>2</v>
      </c>
      <c r="G315" s="59">
        <v>2</v>
      </c>
      <c r="H315" s="59">
        <v>2</v>
      </c>
      <c r="I315" s="59">
        <v>2</v>
      </c>
      <c r="J315" s="59">
        <v>2</v>
      </c>
      <c r="K315" s="59">
        <v>2</v>
      </c>
      <c r="L315" s="59">
        <v>2</v>
      </c>
      <c r="M315" s="59">
        <v>2</v>
      </c>
      <c r="N315" s="59">
        <v>3</v>
      </c>
      <c r="O315" s="59">
        <v>3</v>
      </c>
      <c r="P315" s="59">
        <v>3</v>
      </c>
      <c r="Q315" s="59">
        <v>3</v>
      </c>
      <c r="R315" s="59">
        <v>2222</v>
      </c>
      <c r="S315" s="90"/>
      <c r="T315" s="90"/>
      <c r="U315" s="91"/>
      <c r="V315" s="90"/>
      <c r="X315" s="90"/>
    </row>
    <row r="316" spans="1:24" ht="13.2" x14ac:dyDescent="0.25">
      <c r="A316" s="59" t="s">
        <v>4229</v>
      </c>
      <c r="B316" s="59" t="s">
        <v>5659</v>
      </c>
      <c r="C316" s="59" t="s">
        <v>5671</v>
      </c>
      <c r="D316" s="59" t="s">
        <v>123</v>
      </c>
      <c r="E316" s="59">
        <v>0</v>
      </c>
      <c r="F316" s="59">
        <v>0</v>
      </c>
      <c r="G316" s="59">
        <v>0</v>
      </c>
      <c r="H316" s="59">
        <v>0</v>
      </c>
      <c r="I316" s="59">
        <v>0</v>
      </c>
      <c r="J316" s="59">
        <v>0</v>
      </c>
      <c r="K316" s="59">
        <v>0</v>
      </c>
      <c r="L316" s="59">
        <v>0</v>
      </c>
      <c r="M316" s="59">
        <v>0</v>
      </c>
      <c r="N316" s="59">
        <v>0</v>
      </c>
      <c r="O316" s="59">
        <v>0</v>
      </c>
      <c r="P316" s="59">
        <v>0</v>
      </c>
      <c r="Q316" s="59">
        <v>0</v>
      </c>
      <c r="R316" s="59">
        <v>0</v>
      </c>
      <c r="S316" s="90"/>
      <c r="T316" s="90"/>
      <c r="U316" s="91"/>
      <c r="V316" s="90"/>
      <c r="X316" s="90"/>
    </row>
    <row r="317" spans="1:24" ht="13.2" x14ac:dyDescent="0.25">
      <c r="A317" s="59" t="s">
        <v>4230</v>
      </c>
      <c r="B317" s="59" t="s">
        <v>5659</v>
      </c>
      <c r="C317" s="59" t="s">
        <v>5672</v>
      </c>
      <c r="D317" s="59" t="s">
        <v>123</v>
      </c>
      <c r="E317" s="59">
        <v>680</v>
      </c>
      <c r="F317" s="59">
        <v>681</v>
      </c>
      <c r="G317" s="59">
        <v>682</v>
      </c>
      <c r="H317" s="59">
        <v>684</v>
      </c>
      <c r="I317" s="59">
        <v>685</v>
      </c>
      <c r="J317" s="59">
        <v>686</v>
      </c>
      <c r="K317" s="59">
        <v>688</v>
      </c>
      <c r="L317" s="59">
        <v>689</v>
      </c>
      <c r="M317" s="59">
        <v>691</v>
      </c>
      <c r="N317" s="59">
        <v>692</v>
      </c>
      <c r="O317" s="59">
        <v>693</v>
      </c>
      <c r="P317" s="59">
        <v>695</v>
      </c>
      <c r="Q317" s="59">
        <v>696</v>
      </c>
      <c r="R317" s="59">
        <v>687772</v>
      </c>
      <c r="S317" s="90"/>
      <c r="T317" s="90"/>
      <c r="U317" s="91"/>
      <c r="V317" s="90"/>
      <c r="X317" s="90"/>
    </row>
    <row r="318" spans="1:24" ht="13.2" x14ac:dyDescent="0.25">
      <c r="A318" s="59" t="s">
        <v>4231</v>
      </c>
      <c r="B318" s="59" t="s">
        <v>5659</v>
      </c>
      <c r="C318" s="59" t="s">
        <v>5673</v>
      </c>
      <c r="D318" s="59" t="s">
        <v>123</v>
      </c>
      <c r="E318" s="59">
        <v>0</v>
      </c>
      <c r="F318" s="59">
        <v>0</v>
      </c>
      <c r="G318" s="59">
        <v>0</v>
      </c>
      <c r="H318" s="59">
        <v>0</v>
      </c>
      <c r="I318" s="59">
        <v>0</v>
      </c>
      <c r="J318" s="59">
        <v>0</v>
      </c>
      <c r="K318" s="59">
        <v>0</v>
      </c>
      <c r="L318" s="59">
        <v>0</v>
      </c>
      <c r="M318" s="59">
        <v>0</v>
      </c>
      <c r="N318" s="59">
        <v>0</v>
      </c>
      <c r="O318" s="59">
        <v>0</v>
      </c>
      <c r="P318" s="59">
        <v>0</v>
      </c>
      <c r="Q318" s="59">
        <v>0</v>
      </c>
      <c r="R318" s="59">
        <v>0</v>
      </c>
      <c r="S318" s="90"/>
      <c r="T318" s="90"/>
      <c r="U318" s="91"/>
      <c r="V318" s="90"/>
      <c r="X318" s="90"/>
    </row>
    <row r="319" spans="1:24" ht="13.2" x14ac:dyDescent="0.25">
      <c r="A319" s="59" t="s">
        <v>4232</v>
      </c>
      <c r="B319" s="59" t="s">
        <v>5659</v>
      </c>
      <c r="C319" s="59" t="s">
        <v>5674</v>
      </c>
      <c r="D319" s="59" t="s">
        <v>123</v>
      </c>
      <c r="E319" s="59">
        <v>0</v>
      </c>
      <c r="F319" s="59">
        <v>0</v>
      </c>
      <c r="G319" s="59">
        <v>0</v>
      </c>
      <c r="H319" s="59">
        <v>0</v>
      </c>
      <c r="I319" s="59">
        <v>0</v>
      </c>
      <c r="J319" s="59">
        <v>0</v>
      </c>
      <c r="K319" s="59">
        <v>0</v>
      </c>
      <c r="L319" s="59">
        <v>0</v>
      </c>
      <c r="M319" s="59">
        <v>0</v>
      </c>
      <c r="N319" s="59">
        <v>0</v>
      </c>
      <c r="O319" s="59">
        <v>0</v>
      </c>
      <c r="P319" s="59">
        <v>0</v>
      </c>
      <c r="Q319" s="59">
        <v>0</v>
      </c>
      <c r="R319" s="59">
        <v>0</v>
      </c>
      <c r="S319" s="90"/>
      <c r="T319" s="90"/>
      <c r="U319" s="91"/>
      <c r="V319" s="90"/>
      <c r="X319" s="90"/>
    </row>
    <row r="320" spans="1:24" ht="13.2" x14ac:dyDescent="0.25">
      <c r="A320" s="59" t="s">
        <v>4233</v>
      </c>
      <c r="B320" s="59" t="s">
        <v>5659</v>
      </c>
      <c r="C320" s="59" t="s">
        <v>5675</v>
      </c>
      <c r="D320" s="59" t="s">
        <v>123</v>
      </c>
      <c r="E320" s="59">
        <v>88</v>
      </c>
      <c r="F320" s="59">
        <v>88</v>
      </c>
      <c r="G320" s="59">
        <v>88</v>
      </c>
      <c r="H320" s="59">
        <v>88</v>
      </c>
      <c r="I320" s="59">
        <v>88</v>
      </c>
      <c r="J320" s="59">
        <v>88</v>
      </c>
      <c r="K320" s="59">
        <v>88</v>
      </c>
      <c r="L320" s="59">
        <v>88</v>
      </c>
      <c r="M320" s="59">
        <v>88</v>
      </c>
      <c r="N320" s="59">
        <v>88</v>
      </c>
      <c r="O320" s="59">
        <v>88</v>
      </c>
      <c r="P320" s="59">
        <v>88</v>
      </c>
      <c r="Q320" s="59">
        <v>88</v>
      </c>
      <c r="R320" s="59">
        <v>88353</v>
      </c>
      <c r="S320" s="90"/>
      <c r="T320" s="90"/>
      <c r="U320" s="91"/>
      <c r="V320" s="90"/>
      <c r="X320" s="90"/>
    </row>
    <row r="321" spans="1:24" ht="13.2" x14ac:dyDescent="0.25">
      <c r="A321" s="59" t="s">
        <v>4234</v>
      </c>
      <c r="B321" s="59" t="s">
        <v>5659</v>
      </c>
      <c r="C321" s="59" t="s">
        <v>5676</v>
      </c>
      <c r="D321" s="59" t="s">
        <v>123</v>
      </c>
      <c r="E321" s="59">
        <v>0</v>
      </c>
      <c r="F321" s="59">
        <v>0</v>
      </c>
      <c r="G321" s="59">
        <v>0</v>
      </c>
      <c r="H321" s="59">
        <v>0</v>
      </c>
      <c r="I321" s="59">
        <v>0</v>
      </c>
      <c r="J321" s="59">
        <v>0</v>
      </c>
      <c r="K321" s="59">
        <v>0</v>
      </c>
      <c r="L321" s="59">
        <v>0</v>
      </c>
      <c r="M321" s="59">
        <v>0</v>
      </c>
      <c r="N321" s="59">
        <v>0</v>
      </c>
      <c r="O321" s="59">
        <v>0</v>
      </c>
      <c r="P321" s="59">
        <v>0</v>
      </c>
      <c r="Q321" s="59">
        <v>0</v>
      </c>
      <c r="R321" s="59">
        <v>0</v>
      </c>
      <c r="S321" s="90"/>
      <c r="T321" s="90"/>
      <c r="U321" s="91"/>
      <c r="V321" s="90"/>
      <c r="X321" s="90"/>
    </row>
    <row r="322" spans="1:24" ht="13.2" x14ac:dyDescent="0.25">
      <c r="A322" s="59" t="s">
        <v>4235</v>
      </c>
      <c r="B322" s="59" t="s">
        <v>5659</v>
      </c>
      <c r="C322" s="59" t="s">
        <v>5677</v>
      </c>
      <c r="D322" s="59" t="s">
        <v>123</v>
      </c>
      <c r="E322" s="59">
        <v>0</v>
      </c>
      <c r="F322" s="59">
        <v>0</v>
      </c>
      <c r="G322" s="59">
        <v>0</v>
      </c>
      <c r="H322" s="59">
        <v>0</v>
      </c>
      <c r="I322" s="59">
        <v>0</v>
      </c>
      <c r="J322" s="59">
        <v>0</v>
      </c>
      <c r="K322" s="59">
        <v>0</v>
      </c>
      <c r="L322" s="59">
        <v>0</v>
      </c>
      <c r="M322" s="59">
        <v>0</v>
      </c>
      <c r="N322" s="59">
        <v>0</v>
      </c>
      <c r="O322" s="59">
        <v>0</v>
      </c>
      <c r="P322" s="59">
        <v>0</v>
      </c>
      <c r="Q322" s="59">
        <v>0</v>
      </c>
      <c r="R322" s="59">
        <v>0</v>
      </c>
      <c r="S322" s="90"/>
      <c r="T322" s="90"/>
      <c r="U322" s="91"/>
      <c r="V322" s="90"/>
      <c r="X322" s="90"/>
    </row>
    <row r="323" spans="1:24" ht="13.2" x14ac:dyDescent="0.25">
      <c r="A323" s="59" t="s">
        <v>4236</v>
      </c>
      <c r="B323" s="59" t="s">
        <v>5659</v>
      </c>
      <c r="C323" s="59" t="s">
        <v>5678</v>
      </c>
      <c r="D323" s="59" t="s">
        <v>123</v>
      </c>
      <c r="E323" s="59">
        <v>0</v>
      </c>
      <c r="F323" s="59">
        <v>0</v>
      </c>
      <c r="G323" s="59">
        <v>0</v>
      </c>
      <c r="H323" s="59">
        <v>0</v>
      </c>
      <c r="I323" s="59">
        <v>0</v>
      </c>
      <c r="J323" s="59">
        <v>0</v>
      </c>
      <c r="K323" s="59">
        <v>0</v>
      </c>
      <c r="L323" s="59">
        <v>0</v>
      </c>
      <c r="M323" s="59">
        <v>0</v>
      </c>
      <c r="N323" s="59">
        <v>0</v>
      </c>
      <c r="O323" s="59">
        <v>0</v>
      </c>
      <c r="P323" s="59">
        <v>0</v>
      </c>
      <c r="Q323" s="59">
        <v>0</v>
      </c>
      <c r="R323" s="59">
        <v>0</v>
      </c>
      <c r="S323" s="90"/>
      <c r="T323" s="90"/>
      <c r="U323" s="91"/>
      <c r="V323" s="90"/>
      <c r="X323" s="90"/>
    </row>
    <row r="324" spans="1:24" ht="13.2" x14ac:dyDescent="0.25">
      <c r="A324" s="59" t="s">
        <v>4237</v>
      </c>
      <c r="B324" s="59" t="s">
        <v>5659</v>
      </c>
      <c r="C324" s="59" t="s">
        <v>5679</v>
      </c>
      <c r="D324" s="59" t="s">
        <v>123</v>
      </c>
      <c r="E324" s="59">
        <v>0</v>
      </c>
      <c r="F324" s="59">
        <v>0</v>
      </c>
      <c r="G324" s="59">
        <v>0</v>
      </c>
      <c r="H324" s="59">
        <v>0</v>
      </c>
      <c r="I324" s="59">
        <v>0</v>
      </c>
      <c r="J324" s="59">
        <v>0</v>
      </c>
      <c r="K324" s="59">
        <v>0</v>
      </c>
      <c r="L324" s="59">
        <v>0</v>
      </c>
      <c r="M324" s="59">
        <v>0</v>
      </c>
      <c r="N324" s="59">
        <v>0</v>
      </c>
      <c r="O324" s="59">
        <v>0</v>
      </c>
      <c r="P324" s="59">
        <v>0</v>
      </c>
      <c r="Q324" s="59">
        <v>0</v>
      </c>
      <c r="R324" s="59">
        <v>0</v>
      </c>
      <c r="S324" s="90"/>
      <c r="T324" s="90"/>
      <c r="U324" s="91"/>
      <c r="V324" s="90"/>
      <c r="X324" s="90"/>
    </row>
    <row r="325" spans="1:24" ht="13.2" x14ac:dyDescent="0.25">
      <c r="A325" s="59" t="s">
        <v>4238</v>
      </c>
      <c r="B325" s="59" t="s">
        <v>5680</v>
      </c>
      <c r="C325" s="59" t="s">
        <v>5681</v>
      </c>
      <c r="D325" s="59" t="s">
        <v>123</v>
      </c>
      <c r="E325" s="59">
        <v>0</v>
      </c>
      <c r="F325" s="59">
        <v>0</v>
      </c>
      <c r="G325" s="59">
        <v>0</v>
      </c>
      <c r="H325" s="59">
        <v>0</v>
      </c>
      <c r="I325" s="59">
        <v>0</v>
      </c>
      <c r="J325" s="59">
        <v>0</v>
      </c>
      <c r="K325" s="59">
        <v>0</v>
      </c>
      <c r="L325" s="59">
        <v>0</v>
      </c>
      <c r="M325" s="59">
        <v>0</v>
      </c>
      <c r="N325" s="59">
        <v>0</v>
      </c>
      <c r="O325" s="59">
        <v>0</v>
      </c>
      <c r="P325" s="59">
        <v>0</v>
      </c>
      <c r="Q325" s="59">
        <v>0</v>
      </c>
      <c r="R325" s="59">
        <v>0</v>
      </c>
      <c r="S325" s="90"/>
      <c r="T325" s="90"/>
      <c r="U325" s="91"/>
      <c r="V325" s="90"/>
      <c r="X325" s="90"/>
    </row>
    <row r="326" spans="1:24" ht="13.2" x14ac:dyDescent="0.25">
      <c r="A326" s="59" t="s">
        <v>4239</v>
      </c>
      <c r="B326" s="59" t="s">
        <v>5680</v>
      </c>
      <c r="C326" s="59" t="s">
        <v>5682</v>
      </c>
      <c r="D326" s="59" t="s">
        <v>123</v>
      </c>
      <c r="E326" s="59">
        <v>0</v>
      </c>
      <c r="F326" s="59">
        <v>0</v>
      </c>
      <c r="G326" s="59">
        <v>0</v>
      </c>
      <c r="H326" s="59">
        <v>0</v>
      </c>
      <c r="I326" s="59">
        <v>0</v>
      </c>
      <c r="J326" s="59">
        <v>0</v>
      </c>
      <c r="K326" s="59">
        <v>0</v>
      </c>
      <c r="L326" s="59">
        <v>0</v>
      </c>
      <c r="M326" s="59">
        <v>0</v>
      </c>
      <c r="N326" s="59">
        <v>0</v>
      </c>
      <c r="O326" s="59">
        <v>0</v>
      </c>
      <c r="P326" s="59">
        <v>0</v>
      </c>
      <c r="Q326" s="59">
        <v>0</v>
      </c>
      <c r="R326" s="59">
        <v>0</v>
      </c>
      <c r="S326" s="90"/>
      <c r="T326" s="90"/>
      <c r="U326" s="91"/>
      <c r="V326" s="90"/>
      <c r="X326" s="90"/>
    </row>
    <row r="327" spans="1:24" ht="13.2" x14ac:dyDescent="0.25">
      <c r="A327" s="59" t="s">
        <v>4240</v>
      </c>
      <c r="B327" s="59" t="s">
        <v>5680</v>
      </c>
      <c r="C327" s="59" t="s">
        <v>5683</v>
      </c>
      <c r="D327" s="59" t="s">
        <v>123</v>
      </c>
      <c r="E327" s="59">
        <v>144</v>
      </c>
      <c r="F327" s="59">
        <v>147</v>
      </c>
      <c r="G327" s="59">
        <v>150</v>
      </c>
      <c r="H327" s="59">
        <v>153</v>
      </c>
      <c r="I327" s="59">
        <v>156</v>
      </c>
      <c r="J327" s="59">
        <v>158</v>
      </c>
      <c r="K327" s="59">
        <v>161</v>
      </c>
      <c r="L327" s="59">
        <v>164</v>
      </c>
      <c r="M327" s="59">
        <v>167</v>
      </c>
      <c r="N327" s="59">
        <v>170</v>
      </c>
      <c r="O327" s="59">
        <v>173</v>
      </c>
      <c r="P327" s="59">
        <v>176</v>
      </c>
      <c r="Q327" s="59">
        <v>178</v>
      </c>
      <c r="R327" s="59">
        <v>161325</v>
      </c>
      <c r="S327" s="90"/>
      <c r="T327" s="90"/>
      <c r="U327" s="91"/>
      <c r="V327" s="90"/>
      <c r="X327" s="90"/>
    </row>
    <row r="328" spans="1:24" ht="13.2" x14ac:dyDescent="0.25">
      <c r="A328" s="59" t="s">
        <v>4241</v>
      </c>
      <c r="B328" s="59" t="s">
        <v>5680</v>
      </c>
      <c r="C328" s="59" t="s">
        <v>5684</v>
      </c>
      <c r="D328" s="59" t="s">
        <v>123</v>
      </c>
      <c r="E328" s="59">
        <v>0</v>
      </c>
      <c r="F328" s="59">
        <v>0</v>
      </c>
      <c r="G328" s="59">
        <v>0</v>
      </c>
      <c r="H328" s="59">
        <v>0</v>
      </c>
      <c r="I328" s="59">
        <v>0</v>
      </c>
      <c r="J328" s="59">
        <v>0</v>
      </c>
      <c r="K328" s="59">
        <v>0</v>
      </c>
      <c r="L328" s="59">
        <v>0</v>
      </c>
      <c r="M328" s="59">
        <v>0</v>
      </c>
      <c r="N328" s="59">
        <v>0</v>
      </c>
      <c r="O328" s="59">
        <v>0</v>
      </c>
      <c r="P328" s="59">
        <v>0</v>
      </c>
      <c r="Q328" s="59">
        <v>0</v>
      </c>
      <c r="R328" s="59">
        <v>0</v>
      </c>
      <c r="S328" s="90"/>
      <c r="T328" s="90"/>
      <c r="U328" s="91"/>
      <c r="V328" s="90"/>
      <c r="X328" s="90"/>
    </row>
    <row r="329" spans="1:24" ht="13.2" x14ac:dyDescent="0.25">
      <c r="A329" s="59" t="s">
        <v>4242</v>
      </c>
      <c r="B329" s="59" t="s">
        <v>5680</v>
      </c>
      <c r="C329" s="59" t="s">
        <v>5685</v>
      </c>
      <c r="D329" s="59" t="s">
        <v>123</v>
      </c>
      <c r="E329" s="59">
        <v>0</v>
      </c>
      <c r="F329" s="59">
        <v>0</v>
      </c>
      <c r="G329" s="59">
        <v>0</v>
      </c>
      <c r="H329" s="59">
        <v>0</v>
      </c>
      <c r="I329" s="59">
        <v>0</v>
      </c>
      <c r="J329" s="59">
        <v>0</v>
      </c>
      <c r="K329" s="59">
        <v>0</v>
      </c>
      <c r="L329" s="59">
        <v>0</v>
      </c>
      <c r="M329" s="59">
        <v>0</v>
      </c>
      <c r="N329" s="59">
        <v>0</v>
      </c>
      <c r="O329" s="59">
        <v>0</v>
      </c>
      <c r="P329" s="59">
        <v>0</v>
      </c>
      <c r="Q329" s="59">
        <v>0</v>
      </c>
      <c r="R329" s="59">
        <v>0</v>
      </c>
      <c r="S329" s="90"/>
      <c r="T329" s="90"/>
      <c r="U329" s="91"/>
      <c r="V329" s="90"/>
      <c r="X329" s="90"/>
    </row>
    <row r="330" spans="1:24" ht="13.2" x14ac:dyDescent="0.25">
      <c r="A330" s="59" t="s">
        <v>4243</v>
      </c>
      <c r="B330" s="59" t="s">
        <v>5680</v>
      </c>
      <c r="C330" s="59" t="s">
        <v>5686</v>
      </c>
      <c r="D330" s="59" t="s">
        <v>123</v>
      </c>
      <c r="E330" s="59">
        <v>86</v>
      </c>
      <c r="F330" s="59">
        <v>86</v>
      </c>
      <c r="G330" s="59">
        <v>86</v>
      </c>
      <c r="H330" s="59">
        <v>86</v>
      </c>
      <c r="I330" s="59">
        <v>86</v>
      </c>
      <c r="J330" s="59">
        <v>87</v>
      </c>
      <c r="K330" s="59">
        <v>87</v>
      </c>
      <c r="L330" s="59">
        <v>87</v>
      </c>
      <c r="M330" s="59">
        <v>87</v>
      </c>
      <c r="N330" s="59">
        <v>87</v>
      </c>
      <c r="O330" s="59">
        <v>88</v>
      </c>
      <c r="P330" s="59">
        <v>88</v>
      </c>
      <c r="Q330" s="59">
        <v>88</v>
      </c>
      <c r="R330" s="59">
        <v>86851</v>
      </c>
      <c r="S330" s="90"/>
      <c r="T330" s="90"/>
      <c r="U330" s="91"/>
      <c r="V330" s="90"/>
      <c r="X330" s="90"/>
    </row>
    <row r="331" spans="1:24" ht="13.2" x14ac:dyDescent="0.25">
      <c r="A331" s="59" t="s">
        <v>4244</v>
      </c>
      <c r="B331" s="59" t="s">
        <v>5680</v>
      </c>
      <c r="C331" s="59" t="s">
        <v>5687</v>
      </c>
      <c r="D331" s="59" t="s">
        <v>123</v>
      </c>
      <c r="E331" s="59">
        <v>0</v>
      </c>
      <c r="F331" s="59">
        <v>0</v>
      </c>
      <c r="G331" s="59">
        <v>0</v>
      </c>
      <c r="H331" s="59">
        <v>0</v>
      </c>
      <c r="I331" s="59">
        <v>0</v>
      </c>
      <c r="J331" s="59">
        <v>0</v>
      </c>
      <c r="K331" s="59">
        <v>0</v>
      </c>
      <c r="L331" s="59">
        <v>0</v>
      </c>
      <c r="M331" s="59">
        <v>0</v>
      </c>
      <c r="N331" s="59">
        <v>0</v>
      </c>
      <c r="O331" s="59">
        <v>0</v>
      </c>
      <c r="P331" s="59">
        <v>0</v>
      </c>
      <c r="Q331" s="59">
        <v>0</v>
      </c>
      <c r="R331" s="59">
        <v>0</v>
      </c>
      <c r="S331" s="90"/>
      <c r="T331" s="90"/>
      <c r="U331" s="91"/>
      <c r="V331" s="90"/>
      <c r="X331" s="90"/>
    </row>
    <row r="332" spans="1:24" ht="13.2" x14ac:dyDescent="0.25">
      <c r="A332" s="59" t="s">
        <v>4245</v>
      </c>
      <c r="B332" s="59" t="s">
        <v>5680</v>
      </c>
      <c r="C332" s="59" t="s">
        <v>5688</v>
      </c>
      <c r="D332" s="59" t="s">
        <v>123</v>
      </c>
      <c r="E332" s="59">
        <v>0</v>
      </c>
      <c r="F332" s="59">
        <v>0</v>
      </c>
      <c r="G332" s="59">
        <v>0</v>
      </c>
      <c r="H332" s="59">
        <v>0</v>
      </c>
      <c r="I332" s="59">
        <v>0</v>
      </c>
      <c r="J332" s="59">
        <v>0</v>
      </c>
      <c r="K332" s="59">
        <v>0</v>
      </c>
      <c r="L332" s="59">
        <v>0</v>
      </c>
      <c r="M332" s="59">
        <v>0</v>
      </c>
      <c r="N332" s="59">
        <v>0</v>
      </c>
      <c r="O332" s="59">
        <v>0</v>
      </c>
      <c r="P332" s="59">
        <v>0</v>
      </c>
      <c r="Q332" s="59">
        <v>0</v>
      </c>
      <c r="R332" s="59">
        <v>0</v>
      </c>
      <c r="S332" s="90"/>
      <c r="T332" s="90"/>
      <c r="U332" s="91"/>
      <c r="V332" s="90"/>
      <c r="X332" s="90"/>
    </row>
    <row r="333" spans="1:24" ht="13.2" x14ac:dyDescent="0.25">
      <c r="A333" s="59" t="s">
        <v>4246</v>
      </c>
      <c r="B333" s="59" t="s">
        <v>5680</v>
      </c>
      <c r="C333" s="59" t="s">
        <v>5689</v>
      </c>
      <c r="D333" s="59" t="s">
        <v>123</v>
      </c>
      <c r="E333" s="59">
        <v>86</v>
      </c>
      <c r="F333" s="59">
        <v>88</v>
      </c>
      <c r="G333" s="59">
        <v>90</v>
      </c>
      <c r="H333" s="59">
        <v>92</v>
      </c>
      <c r="I333" s="59">
        <v>94</v>
      </c>
      <c r="J333" s="59">
        <v>96</v>
      </c>
      <c r="K333" s="59">
        <v>97</v>
      </c>
      <c r="L333" s="59">
        <v>99</v>
      </c>
      <c r="M333" s="59">
        <v>101</v>
      </c>
      <c r="N333" s="59">
        <v>103</v>
      </c>
      <c r="O333" s="59">
        <v>105</v>
      </c>
      <c r="P333" s="59">
        <v>107</v>
      </c>
      <c r="Q333" s="59">
        <v>108</v>
      </c>
      <c r="R333" s="59">
        <v>97406</v>
      </c>
      <c r="S333" s="90"/>
      <c r="T333" s="90"/>
      <c r="U333" s="91"/>
      <c r="V333" s="90"/>
      <c r="X333" s="90"/>
    </row>
    <row r="334" spans="1:24" ht="13.2" x14ac:dyDescent="0.25">
      <c r="A334" s="59" t="s">
        <v>4247</v>
      </c>
      <c r="B334" s="59" t="s">
        <v>5680</v>
      </c>
      <c r="C334" s="59" t="s">
        <v>5690</v>
      </c>
      <c r="D334" s="59" t="s">
        <v>123</v>
      </c>
      <c r="E334" s="59">
        <v>0</v>
      </c>
      <c r="F334" s="59">
        <v>0</v>
      </c>
      <c r="G334" s="59">
        <v>0</v>
      </c>
      <c r="H334" s="59">
        <v>0</v>
      </c>
      <c r="I334" s="59">
        <v>0</v>
      </c>
      <c r="J334" s="59">
        <v>0</v>
      </c>
      <c r="K334" s="59">
        <v>0</v>
      </c>
      <c r="L334" s="59">
        <v>0</v>
      </c>
      <c r="M334" s="59">
        <v>0</v>
      </c>
      <c r="N334" s="59">
        <v>0</v>
      </c>
      <c r="O334" s="59">
        <v>0</v>
      </c>
      <c r="P334" s="59">
        <v>0</v>
      </c>
      <c r="Q334" s="59">
        <v>0</v>
      </c>
      <c r="R334" s="59">
        <v>0</v>
      </c>
      <c r="S334" s="90"/>
      <c r="T334" s="90"/>
      <c r="U334" s="91"/>
      <c r="V334" s="90"/>
      <c r="X334" s="90"/>
    </row>
    <row r="335" spans="1:24" ht="13.2" x14ac:dyDescent="0.25">
      <c r="A335" s="59" t="s">
        <v>4248</v>
      </c>
      <c r="B335" s="59" t="s">
        <v>5680</v>
      </c>
      <c r="C335" s="59" t="s">
        <v>5691</v>
      </c>
      <c r="D335" s="59" t="s">
        <v>123</v>
      </c>
      <c r="E335" s="59">
        <v>0</v>
      </c>
      <c r="F335" s="59">
        <v>0</v>
      </c>
      <c r="G335" s="59">
        <v>0</v>
      </c>
      <c r="H335" s="59">
        <v>0</v>
      </c>
      <c r="I335" s="59">
        <v>0</v>
      </c>
      <c r="J335" s="59">
        <v>0</v>
      </c>
      <c r="K335" s="59">
        <v>0</v>
      </c>
      <c r="L335" s="59">
        <v>0</v>
      </c>
      <c r="M335" s="59">
        <v>0</v>
      </c>
      <c r="N335" s="59">
        <v>0</v>
      </c>
      <c r="O335" s="59">
        <v>0</v>
      </c>
      <c r="P335" s="59">
        <v>0</v>
      </c>
      <c r="Q335" s="59">
        <v>0</v>
      </c>
      <c r="R335" s="59">
        <v>0</v>
      </c>
      <c r="S335" s="90"/>
      <c r="T335" s="90"/>
      <c r="U335" s="91"/>
      <c r="V335" s="90"/>
      <c r="X335" s="90"/>
    </row>
    <row r="336" spans="1:24" ht="13.2" x14ac:dyDescent="0.25">
      <c r="A336" s="59" t="s">
        <v>4249</v>
      </c>
      <c r="B336" s="59" t="s">
        <v>5680</v>
      </c>
      <c r="C336" s="59" t="s">
        <v>5692</v>
      </c>
      <c r="D336" s="59" t="s">
        <v>123</v>
      </c>
      <c r="E336" s="59">
        <v>21</v>
      </c>
      <c r="F336" s="59">
        <v>22</v>
      </c>
      <c r="G336" s="59">
        <v>22</v>
      </c>
      <c r="H336" s="59">
        <v>23</v>
      </c>
      <c r="I336" s="59">
        <v>23</v>
      </c>
      <c r="J336" s="59">
        <v>24</v>
      </c>
      <c r="K336" s="59">
        <v>24</v>
      </c>
      <c r="L336" s="59">
        <v>25</v>
      </c>
      <c r="M336" s="59">
        <v>25</v>
      </c>
      <c r="N336" s="59">
        <v>25</v>
      </c>
      <c r="O336" s="59">
        <v>26</v>
      </c>
      <c r="P336" s="59">
        <v>26</v>
      </c>
      <c r="Q336" s="59">
        <v>27</v>
      </c>
      <c r="R336" s="59">
        <v>24054</v>
      </c>
      <c r="S336" s="90"/>
      <c r="T336" s="90"/>
      <c r="U336" s="91"/>
      <c r="V336" s="90"/>
      <c r="X336" s="90"/>
    </row>
    <row r="337" spans="1:24" ht="13.2" x14ac:dyDescent="0.25">
      <c r="A337" s="59" t="s">
        <v>4250</v>
      </c>
      <c r="B337" s="59" t="s">
        <v>5680</v>
      </c>
      <c r="C337" s="59" t="s">
        <v>5693</v>
      </c>
      <c r="D337" s="59" t="s">
        <v>123</v>
      </c>
      <c r="E337" s="59">
        <v>0</v>
      </c>
      <c r="F337" s="59">
        <v>0</v>
      </c>
      <c r="G337" s="59">
        <v>0</v>
      </c>
      <c r="H337" s="59">
        <v>0</v>
      </c>
      <c r="I337" s="59">
        <v>0</v>
      </c>
      <c r="J337" s="59">
        <v>0</v>
      </c>
      <c r="K337" s="59">
        <v>0</v>
      </c>
      <c r="L337" s="59">
        <v>0</v>
      </c>
      <c r="M337" s="59">
        <v>0</v>
      </c>
      <c r="N337" s="59">
        <v>0</v>
      </c>
      <c r="O337" s="59">
        <v>0</v>
      </c>
      <c r="P337" s="59">
        <v>0</v>
      </c>
      <c r="Q337" s="59">
        <v>0</v>
      </c>
      <c r="R337" s="59">
        <v>0</v>
      </c>
      <c r="S337" s="90"/>
      <c r="T337" s="90"/>
      <c r="U337" s="91"/>
      <c r="V337" s="90"/>
      <c r="X337" s="90"/>
    </row>
    <row r="338" spans="1:24" ht="13.2" x14ac:dyDescent="0.25">
      <c r="A338" s="59" t="s">
        <v>4251</v>
      </c>
      <c r="B338" s="59" t="s">
        <v>5680</v>
      </c>
      <c r="C338" s="59" t="s">
        <v>5694</v>
      </c>
      <c r="D338" s="59" t="s">
        <v>123</v>
      </c>
      <c r="E338" s="59">
        <v>0</v>
      </c>
      <c r="F338" s="59">
        <v>0</v>
      </c>
      <c r="G338" s="59">
        <v>0</v>
      </c>
      <c r="H338" s="59">
        <v>0</v>
      </c>
      <c r="I338" s="59">
        <v>0</v>
      </c>
      <c r="J338" s="59">
        <v>0</v>
      </c>
      <c r="K338" s="59">
        <v>0</v>
      </c>
      <c r="L338" s="59">
        <v>0</v>
      </c>
      <c r="M338" s="59">
        <v>0</v>
      </c>
      <c r="N338" s="59">
        <v>0</v>
      </c>
      <c r="O338" s="59">
        <v>0</v>
      </c>
      <c r="P338" s="59">
        <v>0</v>
      </c>
      <c r="Q338" s="59">
        <v>0</v>
      </c>
      <c r="R338" s="59">
        <v>0</v>
      </c>
      <c r="S338" s="90"/>
      <c r="T338" s="90"/>
      <c r="U338" s="91"/>
      <c r="V338" s="90"/>
      <c r="X338" s="90"/>
    </row>
    <row r="339" spans="1:24" ht="13.2" x14ac:dyDescent="0.25">
      <c r="A339" s="59" t="s">
        <v>4252</v>
      </c>
      <c r="B339" s="59" t="s">
        <v>5680</v>
      </c>
      <c r="C339" s="59" t="s">
        <v>5695</v>
      </c>
      <c r="D339" s="59" t="s">
        <v>123</v>
      </c>
      <c r="E339" s="59">
        <v>0</v>
      </c>
      <c r="F339" s="59">
        <v>0</v>
      </c>
      <c r="G339" s="59">
        <v>0</v>
      </c>
      <c r="H339" s="59">
        <v>0</v>
      </c>
      <c r="I339" s="59">
        <v>0</v>
      </c>
      <c r="J339" s="59">
        <v>0</v>
      </c>
      <c r="K339" s="59">
        <v>0</v>
      </c>
      <c r="L339" s="59">
        <v>0</v>
      </c>
      <c r="M339" s="59">
        <v>0</v>
      </c>
      <c r="N339" s="59">
        <v>0</v>
      </c>
      <c r="O339" s="59">
        <v>0</v>
      </c>
      <c r="P339" s="59">
        <v>0</v>
      </c>
      <c r="Q339" s="59">
        <v>0</v>
      </c>
      <c r="R339" s="59">
        <v>0</v>
      </c>
      <c r="S339" s="90"/>
      <c r="T339" s="90"/>
      <c r="U339" s="91"/>
      <c r="V339" s="90"/>
      <c r="X339" s="90"/>
    </row>
    <row r="340" spans="1:24" ht="13.2" x14ac:dyDescent="0.25">
      <c r="A340" s="59" t="s">
        <v>4253</v>
      </c>
      <c r="B340" s="59" t="s">
        <v>5680</v>
      </c>
      <c r="C340" s="59" t="s">
        <v>5696</v>
      </c>
      <c r="D340" s="59" t="s">
        <v>123</v>
      </c>
      <c r="E340" s="59">
        <v>0</v>
      </c>
      <c r="F340" s="59">
        <v>0</v>
      </c>
      <c r="G340" s="59">
        <v>0</v>
      </c>
      <c r="H340" s="59">
        <v>0</v>
      </c>
      <c r="I340" s="59">
        <v>0</v>
      </c>
      <c r="J340" s="59">
        <v>0</v>
      </c>
      <c r="K340" s="59">
        <v>0</v>
      </c>
      <c r="L340" s="59">
        <v>0</v>
      </c>
      <c r="M340" s="59">
        <v>0</v>
      </c>
      <c r="N340" s="59">
        <v>0</v>
      </c>
      <c r="O340" s="59">
        <v>0</v>
      </c>
      <c r="P340" s="59">
        <v>0</v>
      </c>
      <c r="Q340" s="59">
        <v>0</v>
      </c>
      <c r="R340" s="59">
        <v>0</v>
      </c>
      <c r="S340" s="90"/>
      <c r="T340" s="90"/>
      <c r="U340" s="91"/>
      <c r="V340" s="90"/>
      <c r="X340" s="90"/>
    </row>
    <row r="341" spans="1:24" ht="13.2" x14ac:dyDescent="0.25">
      <c r="A341" s="59" t="s">
        <v>4254</v>
      </c>
      <c r="B341" s="59" t="s">
        <v>5680</v>
      </c>
      <c r="C341" s="59" t="s">
        <v>5697</v>
      </c>
      <c r="D341" s="59" t="s">
        <v>123</v>
      </c>
      <c r="E341" s="59">
        <v>0</v>
      </c>
      <c r="F341" s="59">
        <v>0</v>
      </c>
      <c r="G341" s="59">
        <v>0</v>
      </c>
      <c r="H341" s="59">
        <v>0</v>
      </c>
      <c r="I341" s="59">
        <v>0</v>
      </c>
      <c r="J341" s="59">
        <v>0</v>
      </c>
      <c r="K341" s="59">
        <v>0</v>
      </c>
      <c r="L341" s="59">
        <v>0</v>
      </c>
      <c r="M341" s="59">
        <v>0</v>
      </c>
      <c r="N341" s="59">
        <v>0</v>
      </c>
      <c r="O341" s="59">
        <v>0</v>
      </c>
      <c r="P341" s="59">
        <v>0</v>
      </c>
      <c r="Q341" s="59">
        <v>0</v>
      </c>
      <c r="R341" s="59">
        <v>0</v>
      </c>
      <c r="S341" s="90"/>
      <c r="T341" s="90"/>
      <c r="U341" s="91"/>
      <c r="V341" s="90"/>
      <c r="X341" s="90"/>
    </row>
    <row r="342" spans="1:24" ht="13.2" x14ac:dyDescent="0.25">
      <c r="A342" s="59" t="s">
        <v>4255</v>
      </c>
      <c r="B342" s="59" t="s">
        <v>5680</v>
      </c>
      <c r="C342" s="59" t="s">
        <v>5698</v>
      </c>
      <c r="D342" s="59" t="s">
        <v>123</v>
      </c>
      <c r="E342" s="59">
        <v>0</v>
      </c>
      <c r="F342" s="59">
        <v>0</v>
      </c>
      <c r="G342" s="59">
        <v>0</v>
      </c>
      <c r="H342" s="59">
        <v>0</v>
      </c>
      <c r="I342" s="59">
        <v>0</v>
      </c>
      <c r="J342" s="59">
        <v>0</v>
      </c>
      <c r="K342" s="59">
        <v>0</v>
      </c>
      <c r="L342" s="59">
        <v>0</v>
      </c>
      <c r="M342" s="59">
        <v>0</v>
      </c>
      <c r="N342" s="59">
        <v>0</v>
      </c>
      <c r="O342" s="59">
        <v>0</v>
      </c>
      <c r="P342" s="59">
        <v>0</v>
      </c>
      <c r="Q342" s="59">
        <v>0</v>
      </c>
      <c r="R342" s="59">
        <v>0</v>
      </c>
      <c r="S342" s="90"/>
      <c r="T342" s="90"/>
      <c r="U342" s="91"/>
      <c r="V342" s="90"/>
      <c r="X342" s="90"/>
    </row>
    <row r="343" spans="1:24" ht="13.2" x14ac:dyDescent="0.25">
      <c r="A343" s="59" t="s">
        <v>4256</v>
      </c>
      <c r="B343" s="59" t="s">
        <v>5680</v>
      </c>
      <c r="C343" s="59" t="s">
        <v>5699</v>
      </c>
      <c r="D343" s="59" t="s">
        <v>123</v>
      </c>
      <c r="E343" s="59">
        <v>0</v>
      </c>
      <c r="F343" s="59">
        <v>0</v>
      </c>
      <c r="G343" s="59">
        <v>0</v>
      </c>
      <c r="H343" s="59">
        <v>0</v>
      </c>
      <c r="I343" s="59">
        <v>0</v>
      </c>
      <c r="J343" s="59">
        <v>0</v>
      </c>
      <c r="K343" s="59">
        <v>0</v>
      </c>
      <c r="L343" s="59">
        <v>0</v>
      </c>
      <c r="M343" s="59">
        <v>0</v>
      </c>
      <c r="N343" s="59">
        <v>0</v>
      </c>
      <c r="O343" s="59">
        <v>0</v>
      </c>
      <c r="P343" s="59">
        <v>0</v>
      </c>
      <c r="Q343" s="59">
        <v>0</v>
      </c>
      <c r="R343" s="59">
        <v>0</v>
      </c>
      <c r="S343" s="90"/>
      <c r="T343" s="90"/>
      <c r="U343" s="91"/>
      <c r="V343" s="90"/>
      <c r="X343" s="90"/>
    </row>
    <row r="344" spans="1:24" ht="13.2" x14ac:dyDescent="0.25">
      <c r="A344" s="59" t="s">
        <v>4257</v>
      </c>
      <c r="B344" s="59" t="s">
        <v>5680</v>
      </c>
      <c r="C344" s="59" t="s">
        <v>5700</v>
      </c>
      <c r="D344" s="59" t="s">
        <v>123</v>
      </c>
      <c r="E344" s="59">
        <v>248</v>
      </c>
      <c r="F344" s="59">
        <v>253</v>
      </c>
      <c r="G344" s="59">
        <v>259</v>
      </c>
      <c r="H344" s="59">
        <v>265</v>
      </c>
      <c r="I344" s="59">
        <v>270</v>
      </c>
      <c r="J344" s="59">
        <v>276</v>
      </c>
      <c r="K344" s="59">
        <v>281</v>
      </c>
      <c r="L344" s="59">
        <v>287</v>
      </c>
      <c r="M344" s="59">
        <v>293</v>
      </c>
      <c r="N344" s="59">
        <v>298</v>
      </c>
      <c r="O344" s="59">
        <v>304</v>
      </c>
      <c r="P344" s="59">
        <v>309</v>
      </c>
      <c r="Q344" s="59">
        <v>315</v>
      </c>
      <c r="R344" s="59">
        <v>281414</v>
      </c>
      <c r="S344" s="90"/>
      <c r="T344" s="90"/>
      <c r="U344" s="91"/>
      <c r="V344" s="90"/>
      <c r="X344" s="90"/>
    </row>
    <row r="345" spans="1:24" ht="13.2" x14ac:dyDescent="0.25">
      <c r="A345" s="59" t="s">
        <v>4258</v>
      </c>
      <c r="B345" s="59" t="s">
        <v>5701</v>
      </c>
      <c r="C345" s="59" t="s">
        <v>5702</v>
      </c>
      <c r="D345" s="59" t="s">
        <v>123</v>
      </c>
      <c r="E345" s="59">
        <v>0</v>
      </c>
      <c r="F345" s="59">
        <v>0</v>
      </c>
      <c r="G345" s="59">
        <v>0</v>
      </c>
      <c r="H345" s="59">
        <v>0</v>
      </c>
      <c r="I345" s="59">
        <v>0</v>
      </c>
      <c r="J345" s="59">
        <v>0</v>
      </c>
      <c r="K345" s="59">
        <v>0</v>
      </c>
      <c r="L345" s="59">
        <v>0</v>
      </c>
      <c r="M345" s="59">
        <v>0</v>
      </c>
      <c r="N345" s="59">
        <v>0</v>
      </c>
      <c r="O345" s="59">
        <v>0</v>
      </c>
      <c r="P345" s="59">
        <v>0</v>
      </c>
      <c r="Q345" s="59">
        <v>0</v>
      </c>
      <c r="R345" s="59">
        <v>0</v>
      </c>
      <c r="S345" s="90"/>
      <c r="T345" s="90"/>
      <c r="U345" s="91"/>
      <c r="V345" s="90"/>
      <c r="X345" s="90"/>
    </row>
    <row r="346" spans="1:24" ht="13.2" x14ac:dyDescent="0.25">
      <c r="A346" s="59" t="s">
        <v>4259</v>
      </c>
      <c r="B346" s="59" t="s">
        <v>5703</v>
      </c>
      <c r="C346" s="59" t="s">
        <v>5704</v>
      </c>
      <c r="D346" s="59" t="s">
        <v>123</v>
      </c>
      <c r="E346" s="59">
        <v>0</v>
      </c>
      <c r="F346" s="59">
        <v>0</v>
      </c>
      <c r="G346" s="59">
        <v>0</v>
      </c>
      <c r="H346" s="59">
        <v>0</v>
      </c>
      <c r="I346" s="59">
        <v>0</v>
      </c>
      <c r="J346" s="59">
        <v>0</v>
      </c>
      <c r="K346" s="59">
        <v>0</v>
      </c>
      <c r="L346" s="59">
        <v>0</v>
      </c>
      <c r="M346" s="59">
        <v>0</v>
      </c>
      <c r="N346" s="59">
        <v>0</v>
      </c>
      <c r="O346" s="59">
        <v>0</v>
      </c>
      <c r="P346" s="59">
        <v>0</v>
      </c>
      <c r="Q346" s="59">
        <v>0</v>
      </c>
      <c r="R346" s="59">
        <v>0</v>
      </c>
      <c r="S346" s="90"/>
      <c r="T346" s="90"/>
      <c r="U346" s="91"/>
      <c r="V346" s="90"/>
      <c r="X346" s="90"/>
    </row>
    <row r="347" spans="1:24" ht="13.2" x14ac:dyDescent="0.25">
      <c r="A347" s="59" t="s">
        <v>4260</v>
      </c>
      <c r="B347" s="59" t="s">
        <v>5703</v>
      </c>
      <c r="C347" s="59" t="s">
        <v>5705</v>
      </c>
      <c r="D347" s="59" t="s">
        <v>123</v>
      </c>
      <c r="E347" s="59">
        <v>0</v>
      </c>
      <c r="F347" s="59">
        <v>0</v>
      </c>
      <c r="G347" s="59">
        <v>0</v>
      </c>
      <c r="H347" s="59">
        <v>0</v>
      </c>
      <c r="I347" s="59">
        <v>0</v>
      </c>
      <c r="J347" s="59">
        <v>0</v>
      </c>
      <c r="K347" s="59">
        <v>0</v>
      </c>
      <c r="L347" s="59">
        <v>0</v>
      </c>
      <c r="M347" s="59">
        <v>0</v>
      </c>
      <c r="N347" s="59">
        <v>0</v>
      </c>
      <c r="O347" s="59">
        <v>0</v>
      </c>
      <c r="P347" s="59">
        <v>0</v>
      </c>
      <c r="Q347" s="59">
        <v>0</v>
      </c>
      <c r="R347" s="59">
        <v>0</v>
      </c>
      <c r="S347" s="90"/>
      <c r="T347" s="90"/>
      <c r="U347" s="91"/>
      <c r="V347" s="90"/>
      <c r="X347" s="90"/>
    </row>
    <row r="348" spans="1:24" ht="13.2" x14ac:dyDescent="0.25">
      <c r="A348" s="59" t="s">
        <v>4261</v>
      </c>
      <c r="B348" s="59" t="s">
        <v>5706</v>
      </c>
      <c r="C348" s="59" t="s">
        <v>5707</v>
      </c>
      <c r="D348" s="59" t="s">
        <v>125</v>
      </c>
      <c r="E348" s="59">
        <v>0</v>
      </c>
      <c r="F348" s="59">
        <v>0</v>
      </c>
      <c r="G348" s="59">
        <v>0</v>
      </c>
      <c r="H348" s="59">
        <v>0</v>
      </c>
      <c r="I348" s="59">
        <v>0</v>
      </c>
      <c r="J348" s="59">
        <v>0</v>
      </c>
      <c r="K348" s="59">
        <v>0</v>
      </c>
      <c r="L348" s="59">
        <v>0</v>
      </c>
      <c r="M348" s="59">
        <v>0</v>
      </c>
      <c r="N348" s="59">
        <v>0</v>
      </c>
      <c r="O348" s="59">
        <v>0</v>
      </c>
      <c r="P348" s="59">
        <v>0</v>
      </c>
      <c r="Q348" s="59">
        <v>0</v>
      </c>
      <c r="R348" s="59">
        <v>0</v>
      </c>
      <c r="S348" s="90"/>
      <c r="T348" s="90"/>
      <c r="U348" s="91"/>
      <c r="V348" s="90"/>
      <c r="X348" s="90"/>
    </row>
    <row r="349" spans="1:24" ht="13.2" x14ac:dyDescent="0.25">
      <c r="A349" s="59" t="s">
        <v>4262</v>
      </c>
      <c r="B349" s="59" t="s">
        <v>5706</v>
      </c>
      <c r="C349" s="59" t="s">
        <v>5708</v>
      </c>
      <c r="D349" s="59" t="s">
        <v>125</v>
      </c>
      <c r="E349" s="59">
        <v>0</v>
      </c>
      <c r="F349" s="59">
        <v>0</v>
      </c>
      <c r="G349" s="59">
        <v>0</v>
      </c>
      <c r="H349" s="59">
        <v>0</v>
      </c>
      <c r="I349" s="59">
        <v>0</v>
      </c>
      <c r="J349" s="59">
        <v>0</v>
      </c>
      <c r="K349" s="59">
        <v>0</v>
      </c>
      <c r="L349" s="59">
        <v>0</v>
      </c>
      <c r="M349" s="59">
        <v>0</v>
      </c>
      <c r="N349" s="59">
        <v>0</v>
      </c>
      <c r="O349" s="59">
        <v>0</v>
      </c>
      <c r="P349" s="59">
        <v>0</v>
      </c>
      <c r="Q349" s="59">
        <v>0</v>
      </c>
      <c r="R349" s="59">
        <v>0</v>
      </c>
      <c r="S349" s="90"/>
      <c r="T349" s="90"/>
      <c r="U349" s="91"/>
      <c r="V349" s="90"/>
      <c r="X349" s="90"/>
    </row>
    <row r="350" spans="1:24" ht="13.2" x14ac:dyDescent="0.25">
      <c r="A350" s="59" t="s">
        <v>4263</v>
      </c>
      <c r="B350" s="59" t="s">
        <v>5706</v>
      </c>
      <c r="C350" s="59" t="s">
        <v>5709</v>
      </c>
      <c r="D350" s="59" t="s">
        <v>125</v>
      </c>
      <c r="E350" s="59">
        <v>0</v>
      </c>
      <c r="F350" s="59">
        <v>0</v>
      </c>
      <c r="G350" s="59">
        <v>0</v>
      </c>
      <c r="H350" s="59">
        <v>0</v>
      </c>
      <c r="I350" s="59">
        <v>0</v>
      </c>
      <c r="J350" s="59">
        <v>0</v>
      </c>
      <c r="K350" s="59">
        <v>0</v>
      </c>
      <c r="L350" s="59">
        <v>0</v>
      </c>
      <c r="M350" s="59">
        <v>0</v>
      </c>
      <c r="N350" s="59">
        <v>0</v>
      </c>
      <c r="O350" s="59">
        <v>0</v>
      </c>
      <c r="P350" s="59">
        <v>0</v>
      </c>
      <c r="Q350" s="59">
        <v>0</v>
      </c>
      <c r="R350" s="59">
        <v>0</v>
      </c>
      <c r="S350" s="90"/>
      <c r="T350" s="90"/>
      <c r="U350" s="91"/>
      <c r="V350" s="90"/>
      <c r="X350" s="90"/>
    </row>
    <row r="351" spans="1:24" ht="13.2" x14ac:dyDescent="0.25">
      <c r="A351" s="59" t="s">
        <v>4264</v>
      </c>
      <c r="B351" s="59" t="s">
        <v>5706</v>
      </c>
      <c r="C351" s="59" t="s">
        <v>5710</v>
      </c>
      <c r="D351" s="59" t="s">
        <v>125</v>
      </c>
      <c r="E351" s="59">
        <v>0</v>
      </c>
      <c r="F351" s="59">
        <v>0</v>
      </c>
      <c r="G351" s="59">
        <v>0</v>
      </c>
      <c r="H351" s="59">
        <v>0</v>
      </c>
      <c r="I351" s="59">
        <v>0</v>
      </c>
      <c r="J351" s="59">
        <v>0</v>
      </c>
      <c r="K351" s="59">
        <v>0</v>
      </c>
      <c r="L351" s="59">
        <v>0</v>
      </c>
      <c r="M351" s="59">
        <v>0</v>
      </c>
      <c r="N351" s="59">
        <v>0</v>
      </c>
      <c r="O351" s="59">
        <v>0</v>
      </c>
      <c r="P351" s="59">
        <v>0</v>
      </c>
      <c r="Q351" s="59">
        <v>0</v>
      </c>
      <c r="R351" s="59">
        <v>0</v>
      </c>
      <c r="S351" s="90"/>
      <c r="T351" s="90"/>
      <c r="U351" s="91"/>
      <c r="V351" s="90"/>
      <c r="X351" s="90"/>
    </row>
    <row r="352" spans="1:24" ht="13.2" x14ac:dyDescent="0.25">
      <c r="A352" s="59" t="s">
        <v>4265</v>
      </c>
      <c r="B352" s="59" t="s">
        <v>5706</v>
      </c>
      <c r="C352" s="59" t="s">
        <v>5711</v>
      </c>
      <c r="D352" s="59" t="s">
        <v>125</v>
      </c>
      <c r="E352" s="59">
        <v>0</v>
      </c>
      <c r="F352" s="59">
        <v>0</v>
      </c>
      <c r="G352" s="59">
        <v>0</v>
      </c>
      <c r="H352" s="59">
        <v>0</v>
      </c>
      <c r="I352" s="59">
        <v>0</v>
      </c>
      <c r="J352" s="59">
        <v>0</v>
      </c>
      <c r="K352" s="59">
        <v>0</v>
      </c>
      <c r="L352" s="59">
        <v>0</v>
      </c>
      <c r="M352" s="59">
        <v>0</v>
      </c>
      <c r="N352" s="59">
        <v>0</v>
      </c>
      <c r="O352" s="59">
        <v>0</v>
      </c>
      <c r="P352" s="59">
        <v>0</v>
      </c>
      <c r="Q352" s="59">
        <v>0</v>
      </c>
      <c r="R352" s="59">
        <v>0</v>
      </c>
      <c r="S352" s="90"/>
      <c r="T352" s="90"/>
      <c r="U352" s="91"/>
      <c r="V352" s="90"/>
      <c r="X352" s="90"/>
    </row>
    <row r="353" spans="1:24" ht="13.2" x14ac:dyDescent="0.25">
      <c r="A353" s="59" t="s">
        <v>4266</v>
      </c>
      <c r="B353" s="59" t="s">
        <v>5706</v>
      </c>
      <c r="C353" s="59" t="s">
        <v>5712</v>
      </c>
      <c r="D353" s="59" t="s">
        <v>125</v>
      </c>
      <c r="E353" s="59">
        <v>0</v>
      </c>
      <c r="F353" s="59">
        <v>0</v>
      </c>
      <c r="G353" s="59">
        <v>0</v>
      </c>
      <c r="H353" s="59">
        <v>0</v>
      </c>
      <c r="I353" s="59">
        <v>0</v>
      </c>
      <c r="J353" s="59">
        <v>0</v>
      </c>
      <c r="K353" s="59">
        <v>0</v>
      </c>
      <c r="L353" s="59">
        <v>0</v>
      </c>
      <c r="M353" s="59">
        <v>0</v>
      </c>
      <c r="N353" s="59">
        <v>0</v>
      </c>
      <c r="O353" s="59">
        <v>0</v>
      </c>
      <c r="P353" s="59">
        <v>0</v>
      </c>
      <c r="Q353" s="59">
        <v>0</v>
      </c>
      <c r="R353" s="59">
        <v>0</v>
      </c>
      <c r="S353" s="90"/>
      <c r="T353" s="90"/>
      <c r="U353" s="91"/>
      <c r="V353" s="90"/>
      <c r="X353" s="90"/>
    </row>
    <row r="354" spans="1:24" ht="13.2" x14ac:dyDescent="0.25">
      <c r="A354" s="59" t="s">
        <v>4267</v>
      </c>
      <c r="B354" s="59" t="s">
        <v>5706</v>
      </c>
      <c r="C354" s="59" t="s">
        <v>5713</v>
      </c>
      <c r="D354" s="59" t="s">
        <v>125</v>
      </c>
      <c r="E354" s="59">
        <v>0</v>
      </c>
      <c r="F354" s="59">
        <v>0</v>
      </c>
      <c r="G354" s="59">
        <v>0</v>
      </c>
      <c r="H354" s="59">
        <v>0</v>
      </c>
      <c r="I354" s="59">
        <v>0</v>
      </c>
      <c r="J354" s="59">
        <v>0</v>
      </c>
      <c r="K354" s="59">
        <v>0</v>
      </c>
      <c r="L354" s="59">
        <v>0</v>
      </c>
      <c r="M354" s="59">
        <v>0</v>
      </c>
      <c r="N354" s="59">
        <v>0</v>
      </c>
      <c r="O354" s="59">
        <v>0</v>
      </c>
      <c r="P354" s="59">
        <v>0</v>
      </c>
      <c r="Q354" s="59">
        <v>0</v>
      </c>
      <c r="R354" s="59">
        <v>0</v>
      </c>
      <c r="S354" s="90"/>
      <c r="T354" s="90"/>
      <c r="U354" s="91"/>
      <c r="V354" s="90"/>
      <c r="X354" s="90"/>
    </row>
    <row r="355" spans="1:24" ht="13.2" x14ac:dyDescent="0.25">
      <c r="A355" s="59" t="s">
        <v>4268</v>
      </c>
      <c r="B355" s="59" t="s">
        <v>5706</v>
      </c>
      <c r="C355" s="59" t="s">
        <v>5714</v>
      </c>
      <c r="D355" s="59" t="s">
        <v>125</v>
      </c>
      <c r="E355" s="59">
        <v>0</v>
      </c>
      <c r="F355" s="59">
        <v>0</v>
      </c>
      <c r="G355" s="59">
        <v>0</v>
      </c>
      <c r="H355" s="59">
        <v>0</v>
      </c>
      <c r="I355" s="59">
        <v>0</v>
      </c>
      <c r="J355" s="59">
        <v>0</v>
      </c>
      <c r="K355" s="59">
        <v>0</v>
      </c>
      <c r="L355" s="59">
        <v>0</v>
      </c>
      <c r="M355" s="59">
        <v>0</v>
      </c>
      <c r="N355" s="59">
        <v>0</v>
      </c>
      <c r="O355" s="59">
        <v>0</v>
      </c>
      <c r="P355" s="59">
        <v>0</v>
      </c>
      <c r="Q355" s="59">
        <v>0</v>
      </c>
      <c r="R355" s="59">
        <v>0</v>
      </c>
      <c r="S355" s="90"/>
      <c r="T355" s="90"/>
      <c r="U355" s="91"/>
      <c r="V355" s="90"/>
      <c r="X355" s="90"/>
    </row>
    <row r="356" spans="1:24" ht="13.2" x14ac:dyDescent="0.25">
      <c r="A356" s="59" t="s">
        <v>4269</v>
      </c>
      <c r="B356" s="59" t="s">
        <v>5706</v>
      </c>
      <c r="C356" s="59" t="s">
        <v>5715</v>
      </c>
      <c r="D356" s="59" t="s">
        <v>125</v>
      </c>
      <c r="E356" s="59">
        <v>0</v>
      </c>
      <c r="F356" s="59">
        <v>0</v>
      </c>
      <c r="G356" s="59">
        <v>0</v>
      </c>
      <c r="H356" s="59">
        <v>0</v>
      </c>
      <c r="I356" s="59">
        <v>0</v>
      </c>
      <c r="J356" s="59">
        <v>0</v>
      </c>
      <c r="K356" s="59">
        <v>0</v>
      </c>
      <c r="L356" s="59">
        <v>0</v>
      </c>
      <c r="M356" s="59">
        <v>0</v>
      </c>
      <c r="N356" s="59">
        <v>0</v>
      </c>
      <c r="O356" s="59">
        <v>0</v>
      </c>
      <c r="P356" s="59">
        <v>0</v>
      </c>
      <c r="Q356" s="59">
        <v>0</v>
      </c>
      <c r="R356" s="59">
        <v>0</v>
      </c>
      <c r="S356" s="90"/>
      <c r="T356" s="90"/>
      <c r="U356" s="91"/>
      <c r="V356" s="90"/>
      <c r="X356" s="90"/>
    </row>
    <row r="357" spans="1:24" ht="13.2" x14ac:dyDescent="0.25">
      <c r="A357" s="59" t="s">
        <v>4270</v>
      </c>
      <c r="B357" s="59" t="s">
        <v>5706</v>
      </c>
      <c r="C357" s="59" t="s">
        <v>5716</v>
      </c>
      <c r="D357" s="59" t="s">
        <v>125</v>
      </c>
      <c r="E357" s="59">
        <v>0</v>
      </c>
      <c r="F357" s="59">
        <v>0</v>
      </c>
      <c r="G357" s="59">
        <v>0</v>
      </c>
      <c r="H357" s="59">
        <v>0</v>
      </c>
      <c r="I357" s="59">
        <v>0</v>
      </c>
      <c r="J357" s="59">
        <v>0</v>
      </c>
      <c r="K357" s="59">
        <v>0</v>
      </c>
      <c r="L357" s="59">
        <v>0</v>
      </c>
      <c r="M357" s="59">
        <v>0</v>
      </c>
      <c r="N357" s="59">
        <v>0</v>
      </c>
      <c r="O357" s="59">
        <v>0</v>
      </c>
      <c r="P357" s="59">
        <v>0</v>
      </c>
      <c r="Q357" s="59">
        <v>0</v>
      </c>
      <c r="R357" s="59">
        <v>0</v>
      </c>
      <c r="S357" s="90"/>
      <c r="T357" s="90"/>
      <c r="U357" s="91"/>
      <c r="V357" s="90"/>
      <c r="X357" s="90"/>
    </row>
    <row r="358" spans="1:24" ht="13.2" x14ac:dyDescent="0.25">
      <c r="A358" s="59" t="s">
        <v>4271</v>
      </c>
      <c r="B358" s="59" t="s">
        <v>5706</v>
      </c>
      <c r="C358" s="59" t="s">
        <v>5717</v>
      </c>
      <c r="D358" s="59" t="s">
        <v>125</v>
      </c>
      <c r="E358" s="59">
        <v>0</v>
      </c>
      <c r="F358" s="59">
        <v>0</v>
      </c>
      <c r="G358" s="59">
        <v>0</v>
      </c>
      <c r="H358" s="59">
        <v>0</v>
      </c>
      <c r="I358" s="59">
        <v>0</v>
      </c>
      <c r="J358" s="59">
        <v>0</v>
      </c>
      <c r="K358" s="59">
        <v>0</v>
      </c>
      <c r="L358" s="59">
        <v>0</v>
      </c>
      <c r="M358" s="59">
        <v>0</v>
      </c>
      <c r="N358" s="59">
        <v>0</v>
      </c>
      <c r="O358" s="59">
        <v>0</v>
      </c>
      <c r="P358" s="59">
        <v>0</v>
      </c>
      <c r="Q358" s="59">
        <v>0</v>
      </c>
      <c r="R358" s="59">
        <v>0</v>
      </c>
      <c r="S358" s="90"/>
      <c r="T358" s="90"/>
      <c r="U358" s="91"/>
      <c r="V358" s="90"/>
      <c r="X358" s="90"/>
    </row>
    <row r="359" spans="1:24" ht="13.2" x14ac:dyDescent="0.25">
      <c r="A359" s="59" t="s">
        <v>4272</v>
      </c>
      <c r="B359" s="59" t="s">
        <v>5706</v>
      </c>
      <c r="C359" s="59" t="s">
        <v>5718</v>
      </c>
      <c r="D359" s="59" t="s">
        <v>125</v>
      </c>
      <c r="E359" s="59">
        <v>0</v>
      </c>
      <c r="F359" s="59">
        <v>0</v>
      </c>
      <c r="G359" s="59">
        <v>0</v>
      </c>
      <c r="H359" s="59">
        <v>0</v>
      </c>
      <c r="I359" s="59">
        <v>0</v>
      </c>
      <c r="J359" s="59">
        <v>0</v>
      </c>
      <c r="K359" s="59">
        <v>0</v>
      </c>
      <c r="L359" s="59">
        <v>0</v>
      </c>
      <c r="M359" s="59">
        <v>0</v>
      </c>
      <c r="N359" s="59">
        <v>0</v>
      </c>
      <c r="O359" s="59">
        <v>0</v>
      </c>
      <c r="P359" s="59">
        <v>0</v>
      </c>
      <c r="Q359" s="59">
        <v>0</v>
      </c>
      <c r="R359" s="59">
        <v>0</v>
      </c>
      <c r="S359" s="90"/>
      <c r="T359" s="90"/>
      <c r="U359" s="91"/>
      <c r="V359" s="90"/>
      <c r="X359" s="90"/>
    </row>
    <row r="360" spans="1:24" ht="13.2" x14ac:dyDescent="0.25">
      <c r="A360" s="59" t="s">
        <v>4273</v>
      </c>
      <c r="B360" s="59" t="s">
        <v>5706</v>
      </c>
      <c r="C360" s="59" t="s">
        <v>5719</v>
      </c>
      <c r="D360" s="59" t="s">
        <v>125</v>
      </c>
      <c r="E360" s="59">
        <v>0</v>
      </c>
      <c r="F360" s="59">
        <v>0</v>
      </c>
      <c r="G360" s="59">
        <v>0</v>
      </c>
      <c r="H360" s="59">
        <v>0</v>
      </c>
      <c r="I360" s="59">
        <v>0</v>
      </c>
      <c r="J360" s="59">
        <v>0</v>
      </c>
      <c r="K360" s="59">
        <v>0</v>
      </c>
      <c r="L360" s="59">
        <v>0</v>
      </c>
      <c r="M360" s="59">
        <v>0</v>
      </c>
      <c r="N360" s="59">
        <v>0</v>
      </c>
      <c r="O360" s="59">
        <v>0</v>
      </c>
      <c r="P360" s="59">
        <v>0</v>
      </c>
      <c r="Q360" s="59">
        <v>0</v>
      </c>
      <c r="R360" s="59">
        <v>0</v>
      </c>
      <c r="S360" s="90"/>
      <c r="T360" s="90"/>
      <c r="U360" s="91"/>
      <c r="V360" s="90"/>
      <c r="X360" s="90"/>
    </row>
    <row r="361" spans="1:24" ht="13.2" x14ac:dyDescent="0.25">
      <c r="A361" s="59" t="s">
        <v>4274</v>
      </c>
      <c r="B361" s="59" t="s">
        <v>5706</v>
      </c>
      <c r="C361" s="59" t="s">
        <v>5720</v>
      </c>
      <c r="D361" s="59" t="s">
        <v>125</v>
      </c>
      <c r="E361" s="59">
        <v>0</v>
      </c>
      <c r="F361" s="59">
        <v>0</v>
      </c>
      <c r="G361" s="59">
        <v>0</v>
      </c>
      <c r="H361" s="59">
        <v>0</v>
      </c>
      <c r="I361" s="59">
        <v>0</v>
      </c>
      <c r="J361" s="59">
        <v>0</v>
      </c>
      <c r="K361" s="59">
        <v>0</v>
      </c>
      <c r="L361" s="59">
        <v>0</v>
      </c>
      <c r="M361" s="59">
        <v>0</v>
      </c>
      <c r="N361" s="59">
        <v>0</v>
      </c>
      <c r="O361" s="59">
        <v>0</v>
      </c>
      <c r="P361" s="59">
        <v>0</v>
      </c>
      <c r="Q361" s="59">
        <v>0</v>
      </c>
      <c r="R361" s="59">
        <v>0</v>
      </c>
      <c r="S361" s="90"/>
      <c r="T361" s="90"/>
      <c r="U361" s="91"/>
      <c r="V361" s="90"/>
      <c r="X361" s="90"/>
    </row>
    <row r="362" spans="1:24" ht="13.2" x14ac:dyDescent="0.25">
      <c r="A362" s="59" t="s">
        <v>4275</v>
      </c>
      <c r="B362" s="59" t="s">
        <v>5706</v>
      </c>
      <c r="C362" s="59" t="s">
        <v>5721</v>
      </c>
      <c r="D362" s="59" t="s">
        <v>125</v>
      </c>
      <c r="E362" s="59">
        <v>0</v>
      </c>
      <c r="F362" s="59">
        <v>0</v>
      </c>
      <c r="G362" s="59">
        <v>0</v>
      </c>
      <c r="H362" s="59">
        <v>0</v>
      </c>
      <c r="I362" s="59">
        <v>0</v>
      </c>
      <c r="J362" s="59">
        <v>0</v>
      </c>
      <c r="K362" s="59">
        <v>0</v>
      </c>
      <c r="L362" s="59">
        <v>0</v>
      </c>
      <c r="M362" s="59">
        <v>0</v>
      </c>
      <c r="N362" s="59">
        <v>0</v>
      </c>
      <c r="O362" s="59">
        <v>0</v>
      </c>
      <c r="P362" s="59">
        <v>0</v>
      </c>
      <c r="Q362" s="59">
        <v>0</v>
      </c>
      <c r="R362" s="59">
        <v>0</v>
      </c>
      <c r="S362" s="90"/>
      <c r="T362" s="90"/>
      <c r="U362" s="91"/>
      <c r="V362" s="90"/>
      <c r="X362" s="90"/>
    </row>
    <row r="363" spans="1:24" ht="13.2" x14ac:dyDescent="0.25">
      <c r="A363" s="59" t="s">
        <v>4276</v>
      </c>
      <c r="B363" s="59" t="s">
        <v>5722</v>
      </c>
      <c r="C363" s="59" t="s">
        <v>5723</v>
      </c>
      <c r="D363" s="59" t="s">
        <v>125</v>
      </c>
      <c r="E363" s="59">
        <v>208</v>
      </c>
      <c r="F363" s="59">
        <v>208</v>
      </c>
      <c r="G363" s="59">
        <v>208</v>
      </c>
      <c r="H363" s="59">
        <v>208</v>
      </c>
      <c r="I363" s="59">
        <v>209</v>
      </c>
      <c r="J363" s="59">
        <v>209</v>
      </c>
      <c r="K363" s="59">
        <v>209</v>
      </c>
      <c r="L363" s="59">
        <v>209</v>
      </c>
      <c r="M363" s="59">
        <v>210</v>
      </c>
      <c r="N363" s="59">
        <v>210</v>
      </c>
      <c r="O363" s="59">
        <v>210</v>
      </c>
      <c r="P363" s="59">
        <v>210</v>
      </c>
      <c r="Q363" s="59">
        <v>210</v>
      </c>
      <c r="R363" s="59">
        <v>209115</v>
      </c>
      <c r="S363" s="90"/>
      <c r="T363" s="90"/>
      <c r="U363" s="91"/>
      <c r="V363" s="90"/>
      <c r="X363" s="90"/>
    </row>
    <row r="364" spans="1:24" ht="13.2" x14ac:dyDescent="0.25">
      <c r="A364" s="59" t="s">
        <v>4277</v>
      </c>
      <c r="B364" s="59" t="s">
        <v>5724</v>
      </c>
      <c r="C364" s="59" t="s">
        <v>5725</v>
      </c>
      <c r="D364" s="59" t="s">
        <v>125</v>
      </c>
      <c r="E364" s="59">
        <v>426</v>
      </c>
      <c r="F364" s="59">
        <v>426</v>
      </c>
      <c r="G364" s="59">
        <v>426</v>
      </c>
      <c r="H364" s="59">
        <v>425</v>
      </c>
      <c r="I364" s="59">
        <v>425</v>
      </c>
      <c r="J364" s="59">
        <v>425</v>
      </c>
      <c r="K364" s="59">
        <v>425</v>
      </c>
      <c r="L364" s="59">
        <v>425</v>
      </c>
      <c r="M364" s="59">
        <v>424</v>
      </c>
      <c r="N364" s="59">
        <v>424</v>
      </c>
      <c r="O364" s="59">
        <v>424</v>
      </c>
      <c r="P364" s="59">
        <v>424</v>
      </c>
      <c r="Q364" s="59">
        <v>423</v>
      </c>
      <c r="R364" s="59">
        <v>424768</v>
      </c>
      <c r="S364" s="90"/>
      <c r="T364" s="90"/>
      <c r="U364" s="91"/>
      <c r="V364" s="90"/>
      <c r="X364" s="90"/>
    </row>
    <row r="365" spans="1:24" ht="13.2" x14ac:dyDescent="0.25">
      <c r="A365" s="59" t="s">
        <v>4278</v>
      </c>
      <c r="B365" s="59" t="s">
        <v>5724</v>
      </c>
      <c r="C365" s="59" t="s">
        <v>5726</v>
      </c>
      <c r="D365" s="59" t="s">
        <v>125</v>
      </c>
      <c r="E365" s="59">
        <v>0</v>
      </c>
      <c r="F365" s="59">
        <v>0</v>
      </c>
      <c r="G365" s="59">
        <v>0</v>
      </c>
      <c r="H365" s="59">
        <v>0</v>
      </c>
      <c r="I365" s="59">
        <v>0</v>
      </c>
      <c r="J365" s="59">
        <v>0</v>
      </c>
      <c r="K365" s="59">
        <v>0</v>
      </c>
      <c r="L365" s="59">
        <v>0</v>
      </c>
      <c r="M365" s="59">
        <v>0</v>
      </c>
      <c r="N365" s="59">
        <v>0</v>
      </c>
      <c r="O365" s="59">
        <v>0</v>
      </c>
      <c r="P365" s="59">
        <v>0</v>
      </c>
      <c r="Q365" s="59">
        <v>0</v>
      </c>
      <c r="R365" s="59">
        <v>0</v>
      </c>
      <c r="S365" s="90"/>
      <c r="T365" s="90"/>
      <c r="U365" s="91"/>
      <c r="V365" s="90"/>
      <c r="X365" s="90"/>
    </row>
    <row r="366" spans="1:24" ht="13.2" x14ac:dyDescent="0.25">
      <c r="A366" s="59" t="s">
        <v>4279</v>
      </c>
      <c r="B366" s="59" t="s">
        <v>5724</v>
      </c>
      <c r="C366" s="59" t="s">
        <v>5727</v>
      </c>
      <c r="D366" s="59" t="s">
        <v>125</v>
      </c>
      <c r="E366" s="59">
        <v>6100</v>
      </c>
      <c r="F366" s="59">
        <v>6120</v>
      </c>
      <c r="G366" s="59">
        <v>6140</v>
      </c>
      <c r="H366" s="59">
        <v>6160</v>
      </c>
      <c r="I366" s="59">
        <v>6180</v>
      </c>
      <c r="J366" s="59">
        <v>6199</v>
      </c>
      <c r="K366" s="59">
        <v>6219</v>
      </c>
      <c r="L366" s="59">
        <v>6239</v>
      </c>
      <c r="M366" s="59">
        <v>6259</v>
      </c>
      <c r="N366" s="59">
        <v>6279</v>
      </c>
      <c r="O366" s="59">
        <v>6299</v>
      </c>
      <c r="P366" s="59">
        <v>6319</v>
      </c>
      <c r="Q366" s="59">
        <v>6338</v>
      </c>
      <c r="R366" s="59">
        <v>6219286</v>
      </c>
      <c r="S366" s="90"/>
      <c r="T366" s="90"/>
      <c r="U366" s="91"/>
      <c r="V366" s="90"/>
      <c r="X366" s="90"/>
    </row>
    <row r="367" spans="1:24" ht="13.2" x14ac:dyDescent="0.25">
      <c r="A367" s="59" t="s">
        <v>4280</v>
      </c>
      <c r="B367" s="59" t="s">
        <v>5724</v>
      </c>
      <c r="C367" s="59" t="s">
        <v>5728</v>
      </c>
      <c r="D367" s="59" t="s">
        <v>125</v>
      </c>
      <c r="E367" s="59">
        <v>0</v>
      </c>
      <c r="F367" s="59">
        <v>0</v>
      </c>
      <c r="G367" s="59">
        <v>0</v>
      </c>
      <c r="H367" s="59">
        <v>0</v>
      </c>
      <c r="I367" s="59">
        <v>0</v>
      </c>
      <c r="J367" s="59">
        <v>0</v>
      </c>
      <c r="K367" s="59">
        <v>0</v>
      </c>
      <c r="L367" s="59">
        <v>0</v>
      </c>
      <c r="M367" s="59">
        <v>0</v>
      </c>
      <c r="N367" s="59">
        <v>0</v>
      </c>
      <c r="O367" s="59">
        <v>0</v>
      </c>
      <c r="P367" s="59">
        <v>0</v>
      </c>
      <c r="Q367" s="59">
        <v>0</v>
      </c>
      <c r="R367" s="59">
        <v>0</v>
      </c>
      <c r="S367" s="90"/>
      <c r="T367" s="90"/>
      <c r="U367" s="91"/>
      <c r="V367" s="90"/>
      <c r="X367" s="90"/>
    </row>
    <row r="368" spans="1:24" ht="13.2" x14ac:dyDescent="0.25">
      <c r="A368" s="59" t="s">
        <v>4281</v>
      </c>
      <c r="B368" s="59" t="s">
        <v>5724</v>
      </c>
      <c r="C368" s="59" t="s">
        <v>5729</v>
      </c>
      <c r="D368" s="59" t="s">
        <v>125</v>
      </c>
      <c r="E368" s="59">
        <v>3837</v>
      </c>
      <c r="F368" s="59">
        <v>3841</v>
      </c>
      <c r="G368" s="59">
        <v>3845</v>
      </c>
      <c r="H368" s="59">
        <v>3849</v>
      </c>
      <c r="I368" s="59">
        <v>3853</v>
      </c>
      <c r="J368" s="59">
        <v>3857</v>
      </c>
      <c r="K368" s="59">
        <v>3861</v>
      </c>
      <c r="L368" s="59">
        <v>3865</v>
      </c>
      <c r="M368" s="59">
        <v>3869</v>
      </c>
      <c r="N368" s="59">
        <v>3873</v>
      </c>
      <c r="O368" s="59">
        <v>3877</v>
      </c>
      <c r="P368" s="59">
        <v>3881</v>
      </c>
      <c r="Q368" s="59">
        <v>3885</v>
      </c>
      <c r="R368" s="59">
        <v>3860696</v>
      </c>
      <c r="S368" s="90"/>
      <c r="T368" s="90"/>
      <c r="U368" s="91"/>
      <c r="V368" s="90"/>
      <c r="X368" s="90"/>
    </row>
    <row r="369" spans="1:24" ht="13.2" x14ac:dyDescent="0.25">
      <c r="A369" s="59" t="s">
        <v>4282</v>
      </c>
      <c r="B369" s="59" t="s">
        <v>5724</v>
      </c>
      <c r="C369" s="59" t="s">
        <v>5730</v>
      </c>
      <c r="D369" s="59" t="s">
        <v>125</v>
      </c>
      <c r="E369" s="59">
        <v>0</v>
      </c>
      <c r="F369" s="59">
        <v>0</v>
      </c>
      <c r="G369" s="59">
        <v>0</v>
      </c>
      <c r="H369" s="59">
        <v>0</v>
      </c>
      <c r="I369" s="59">
        <v>0</v>
      </c>
      <c r="J369" s="59">
        <v>0</v>
      </c>
      <c r="K369" s="59">
        <v>0</v>
      </c>
      <c r="L369" s="59">
        <v>0</v>
      </c>
      <c r="M369" s="59">
        <v>0</v>
      </c>
      <c r="N369" s="59">
        <v>0</v>
      </c>
      <c r="O369" s="59">
        <v>0</v>
      </c>
      <c r="P369" s="59">
        <v>0</v>
      </c>
      <c r="Q369" s="59">
        <v>0</v>
      </c>
      <c r="R369" s="59">
        <v>0</v>
      </c>
      <c r="S369" s="90"/>
      <c r="T369" s="90"/>
      <c r="U369" s="91"/>
      <c r="V369" s="90"/>
      <c r="X369" s="90"/>
    </row>
    <row r="370" spans="1:24" ht="13.2" x14ac:dyDescent="0.25">
      <c r="A370" s="59" t="s">
        <v>4283</v>
      </c>
      <c r="B370" s="59" t="s">
        <v>5724</v>
      </c>
      <c r="C370" s="59" t="s">
        <v>5731</v>
      </c>
      <c r="D370" s="59" t="s">
        <v>125</v>
      </c>
      <c r="E370" s="59">
        <v>2677</v>
      </c>
      <c r="F370" s="59">
        <v>2686</v>
      </c>
      <c r="G370" s="59">
        <v>2696</v>
      </c>
      <c r="H370" s="59">
        <v>2705</v>
      </c>
      <c r="I370" s="59">
        <v>2715</v>
      </c>
      <c r="J370" s="59">
        <v>2724</v>
      </c>
      <c r="K370" s="59">
        <v>2733</v>
      </c>
      <c r="L370" s="59">
        <v>2742</v>
      </c>
      <c r="M370" s="59">
        <v>2752</v>
      </c>
      <c r="N370" s="59">
        <v>2761</v>
      </c>
      <c r="O370" s="59">
        <v>2770</v>
      </c>
      <c r="P370" s="59">
        <v>2779</v>
      </c>
      <c r="Q370" s="59">
        <v>2789</v>
      </c>
      <c r="R370" s="59">
        <v>2733059</v>
      </c>
      <c r="S370" s="90"/>
      <c r="T370" s="90"/>
      <c r="U370" s="91"/>
      <c r="V370" s="90"/>
      <c r="X370" s="90"/>
    </row>
    <row r="371" spans="1:24" ht="13.2" x14ac:dyDescent="0.25">
      <c r="A371" s="59" t="s">
        <v>4284</v>
      </c>
      <c r="B371" s="59" t="s">
        <v>5724</v>
      </c>
      <c r="C371" s="59" t="s">
        <v>5732</v>
      </c>
      <c r="D371" s="59" t="s">
        <v>125</v>
      </c>
      <c r="E371" s="59">
        <v>0</v>
      </c>
      <c r="F371" s="59">
        <v>0</v>
      </c>
      <c r="G371" s="59">
        <v>0</v>
      </c>
      <c r="H371" s="59">
        <v>0</v>
      </c>
      <c r="I371" s="59">
        <v>0</v>
      </c>
      <c r="J371" s="59">
        <v>0</v>
      </c>
      <c r="K371" s="59">
        <v>0</v>
      </c>
      <c r="L371" s="59">
        <v>0</v>
      </c>
      <c r="M371" s="59">
        <v>0</v>
      </c>
      <c r="N371" s="59">
        <v>0</v>
      </c>
      <c r="O371" s="59">
        <v>0</v>
      </c>
      <c r="P371" s="59">
        <v>0</v>
      </c>
      <c r="Q371" s="59">
        <v>0</v>
      </c>
      <c r="R371" s="59">
        <v>0</v>
      </c>
      <c r="S371" s="90"/>
      <c r="T371" s="90"/>
      <c r="U371" s="91"/>
      <c r="V371" s="90"/>
      <c r="X371" s="90"/>
    </row>
    <row r="372" spans="1:24" ht="13.2" x14ac:dyDescent="0.25">
      <c r="A372" s="59" t="s">
        <v>4285</v>
      </c>
      <c r="B372" s="59" t="s">
        <v>5724</v>
      </c>
      <c r="C372" s="59" t="s">
        <v>5733</v>
      </c>
      <c r="D372" s="59" t="s">
        <v>125</v>
      </c>
      <c r="E372" s="59">
        <v>2640</v>
      </c>
      <c r="F372" s="59">
        <v>2643</v>
      </c>
      <c r="G372" s="59">
        <v>2645</v>
      </c>
      <c r="H372" s="59">
        <v>2647</v>
      </c>
      <c r="I372" s="59">
        <v>2649</v>
      </c>
      <c r="J372" s="59">
        <v>2651</v>
      </c>
      <c r="K372" s="59">
        <v>2653</v>
      </c>
      <c r="L372" s="59">
        <v>2656</v>
      </c>
      <c r="M372" s="59">
        <v>2658</v>
      </c>
      <c r="N372" s="59">
        <v>2660</v>
      </c>
      <c r="O372" s="59">
        <v>2662</v>
      </c>
      <c r="P372" s="59">
        <v>2664</v>
      </c>
      <c r="Q372" s="59">
        <v>2666</v>
      </c>
      <c r="R372" s="59">
        <v>2653379</v>
      </c>
      <c r="S372" s="90"/>
      <c r="T372" s="90"/>
      <c r="U372" s="91"/>
      <c r="V372" s="90"/>
      <c r="X372" s="90"/>
    </row>
    <row r="373" spans="1:24" ht="13.2" x14ac:dyDescent="0.25">
      <c r="A373" s="59" t="s">
        <v>4286</v>
      </c>
      <c r="B373" s="59" t="s">
        <v>5724</v>
      </c>
      <c r="C373" s="59" t="s">
        <v>5734</v>
      </c>
      <c r="D373" s="59" t="s">
        <v>125</v>
      </c>
      <c r="E373" s="59">
        <v>0</v>
      </c>
      <c r="F373" s="59">
        <v>0</v>
      </c>
      <c r="G373" s="59">
        <v>0</v>
      </c>
      <c r="H373" s="59">
        <v>0</v>
      </c>
      <c r="I373" s="59">
        <v>0</v>
      </c>
      <c r="J373" s="59">
        <v>0</v>
      </c>
      <c r="K373" s="59">
        <v>0</v>
      </c>
      <c r="L373" s="59">
        <v>0</v>
      </c>
      <c r="M373" s="59">
        <v>0</v>
      </c>
      <c r="N373" s="59">
        <v>0</v>
      </c>
      <c r="O373" s="59">
        <v>0</v>
      </c>
      <c r="P373" s="59">
        <v>0</v>
      </c>
      <c r="Q373" s="59">
        <v>0</v>
      </c>
      <c r="R373" s="59">
        <v>0</v>
      </c>
      <c r="S373" s="90"/>
      <c r="T373" s="90"/>
      <c r="U373" s="91"/>
      <c r="V373" s="90"/>
      <c r="X373" s="90"/>
    </row>
    <row r="374" spans="1:24" ht="13.2" x14ac:dyDescent="0.25">
      <c r="A374" s="59" t="s">
        <v>4287</v>
      </c>
      <c r="B374" s="59" t="s">
        <v>5724</v>
      </c>
      <c r="C374" s="59" t="s">
        <v>5735</v>
      </c>
      <c r="D374" s="59" t="s">
        <v>125</v>
      </c>
      <c r="E374" s="59">
        <v>3608</v>
      </c>
      <c r="F374" s="59">
        <v>3613</v>
      </c>
      <c r="G374" s="59">
        <v>3619</v>
      </c>
      <c r="H374" s="59">
        <v>3625</v>
      </c>
      <c r="I374" s="59">
        <v>3630</v>
      </c>
      <c r="J374" s="59">
        <v>3636</v>
      </c>
      <c r="K374" s="59">
        <v>3642</v>
      </c>
      <c r="L374" s="59">
        <v>3647</v>
      </c>
      <c r="M374" s="59">
        <v>3653</v>
      </c>
      <c r="N374" s="59">
        <v>3659</v>
      </c>
      <c r="O374" s="59">
        <v>3664</v>
      </c>
      <c r="P374" s="59">
        <v>3670</v>
      </c>
      <c r="Q374" s="59">
        <v>3676</v>
      </c>
      <c r="R374" s="59">
        <v>3641791</v>
      </c>
      <c r="S374" s="90"/>
      <c r="T374" s="90"/>
      <c r="U374" s="91"/>
      <c r="V374" s="90"/>
      <c r="X374" s="90"/>
    </row>
    <row r="375" spans="1:24" ht="13.2" x14ac:dyDescent="0.25">
      <c r="A375" s="59" t="s">
        <v>4288</v>
      </c>
      <c r="B375" s="59" t="s">
        <v>5724</v>
      </c>
      <c r="C375" s="59" t="s">
        <v>5736</v>
      </c>
      <c r="D375" s="59" t="s">
        <v>125</v>
      </c>
      <c r="E375" s="59">
        <v>680</v>
      </c>
      <c r="F375" s="59">
        <v>682</v>
      </c>
      <c r="G375" s="59">
        <v>684</v>
      </c>
      <c r="H375" s="59">
        <v>686</v>
      </c>
      <c r="I375" s="59">
        <v>688</v>
      </c>
      <c r="J375" s="59">
        <v>690</v>
      </c>
      <c r="K375" s="59">
        <v>692</v>
      </c>
      <c r="L375" s="59">
        <v>694</v>
      </c>
      <c r="M375" s="59">
        <v>695</v>
      </c>
      <c r="N375" s="59">
        <v>697</v>
      </c>
      <c r="O375" s="59">
        <v>700</v>
      </c>
      <c r="P375" s="59">
        <v>702</v>
      </c>
      <c r="Q375" s="59">
        <v>704</v>
      </c>
      <c r="R375" s="59">
        <v>691871</v>
      </c>
      <c r="S375" s="90"/>
      <c r="T375" s="90"/>
      <c r="U375" s="91"/>
      <c r="V375" s="90"/>
      <c r="X375" s="90"/>
    </row>
    <row r="376" spans="1:24" ht="13.2" x14ac:dyDescent="0.25">
      <c r="A376" s="59" t="s">
        <v>4289</v>
      </c>
      <c r="B376" s="59" t="s">
        <v>5724</v>
      </c>
      <c r="C376" s="59" t="s">
        <v>5737</v>
      </c>
      <c r="D376" s="59" t="s">
        <v>125</v>
      </c>
      <c r="E376" s="59">
        <v>0</v>
      </c>
      <c r="F376" s="59">
        <v>0</v>
      </c>
      <c r="G376" s="59">
        <v>0</v>
      </c>
      <c r="H376" s="59">
        <v>0</v>
      </c>
      <c r="I376" s="59">
        <v>0</v>
      </c>
      <c r="J376" s="59">
        <v>0</v>
      </c>
      <c r="K376" s="59">
        <v>0</v>
      </c>
      <c r="L376" s="59">
        <v>0</v>
      </c>
      <c r="M376" s="59">
        <v>0</v>
      </c>
      <c r="N376" s="59">
        <v>0</v>
      </c>
      <c r="O376" s="59">
        <v>0</v>
      </c>
      <c r="P376" s="59">
        <v>0</v>
      </c>
      <c r="Q376" s="59">
        <v>0</v>
      </c>
      <c r="R376" s="59">
        <v>0</v>
      </c>
      <c r="S376" s="90"/>
      <c r="T376" s="90"/>
      <c r="U376" s="91"/>
      <c r="V376" s="90"/>
      <c r="X376" s="90"/>
    </row>
    <row r="377" spans="1:24" ht="13.2" x14ac:dyDescent="0.25">
      <c r="A377" s="59" t="s">
        <v>4290</v>
      </c>
      <c r="B377" s="59" t="s">
        <v>5724</v>
      </c>
      <c r="C377" s="59" t="s">
        <v>5738</v>
      </c>
      <c r="D377" s="59" t="s">
        <v>125</v>
      </c>
      <c r="E377" s="59">
        <v>64</v>
      </c>
      <c r="F377" s="59">
        <v>64</v>
      </c>
      <c r="G377" s="59">
        <v>65</v>
      </c>
      <c r="H377" s="59">
        <v>65</v>
      </c>
      <c r="I377" s="59">
        <v>66</v>
      </c>
      <c r="J377" s="59">
        <v>66</v>
      </c>
      <c r="K377" s="59">
        <v>66</v>
      </c>
      <c r="L377" s="59">
        <v>67</v>
      </c>
      <c r="M377" s="59">
        <v>67</v>
      </c>
      <c r="N377" s="59">
        <v>67</v>
      </c>
      <c r="O377" s="59">
        <v>68</v>
      </c>
      <c r="P377" s="59">
        <v>68</v>
      </c>
      <c r="Q377" s="59">
        <v>69</v>
      </c>
      <c r="R377" s="59">
        <v>66314</v>
      </c>
      <c r="S377" s="90"/>
      <c r="T377" s="90"/>
      <c r="U377" s="91"/>
      <c r="V377" s="90"/>
      <c r="X377" s="90"/>
    </row>
    <row r="378" spans="1:24" ht="13.2" x14ac:dyDescent="0.25">
      <c r="A378" s="59" t="s">
        <v>4291</v>
      </c>
      <c r="B378" s="59" t="s">
        <v>5724</v>
      </c>
      <c r="C378" s="59" t="s">
        <v>5739</v>
      </c>
      <c r="D378" s="59" t="s">
        <v>125</v>
      </c>
      <c r="E378" s="59">
        <v>0</v>
      </c>
      <c r="F378" s="59">
        <v>0</v>
      </c>
      <c r="G378" s="59">
        <v>0</v>
      </c>
      <c r="H378" s="59">
        <v>0</v>
      </c>
      <c r="I378" s="59">
        <v>0</v>
      </c>
      <c r="J378" s="59">
        <v>0</v>
      </c>
      <c r="K378" s="59">
        <v>0</v>
      </c>
      <c r="L378" s="59">
        <v>0</v>
      </c>
      <c r="M378" s="59">
        <v>0</v>
      </c>
      <c r="N378" s="59">
        <v>0</v>
      </c>
      <c r="O378" s="59">
        <v>0</v>
      </c>
      <c r="P378" s="59">
        <v>0</v>
      </c>
      <c r="Q378" s="59">
        <v>0</v>
      </c>
      <c r="R378" s="59">
        <v>0</v>
      </c>
      <c r="S378" s="90"/>
      <c r="T378" s="90"/>
      <c r="U378" s="91"/>
      <c r="V378" s="90"/>
      <c r="X378" s="90"/>
    </row>
    <row r="379" spans="1:24" ht="13.2" x14ac:dyDescent="0.25">
      <c r="A379" s="59" t="s">
        <v>4292</v>
      </c>
      <c r="B379" s="59" t="s">
        <v>5724</v>
      </c>
      <c r="C379" s="59" t="s">
        <v>5740</v>
      </c>
      <c r="D379" s="59" t="s">
        <v>125</v>
      </c>
      <c r="E379" s="59">
        <v>27258</v>
      </c>
      <c r="F379" s="59">
        <v>27287</v>
      </c>
      <c r="G379" s="59">
        <v>27316</v>
      </c>
      <c r="H379" s="59">
        <v>27344</v>
      </c>
      <c r="I379" s="59">
        <v>27373</v>
      </c>
      <c r="J379" s="59">
        <v>27402</v>
      </c>
      <c r="K379" s="59">
        <v>27430</v>
      </c>
      <c r="L379" s="59">
        <v>27459</v>
      </c>
      <c r="M379" s="59">
        <v>27487</v>
      </c>
      <c r="N379" s="59">
        <v>27516</v>
      </c>
      <c r="O379" s="59">
        <v>27545</v>
      </c>
      <c r="P379" s="59">
        <v>27573</v>
      </c>
      <c r="Q379" s="59">
        <v>27602</v>
      </c>
      <c r="R379" s="59">
        <v>27430133</v>
      </c>
      <c r="S379" s="90"/>
      <c r="T379" s="90"/>
      <c r="U379" s="91"/>
      <c r="V379" s="90"/>
      <c r="X379" s="90"/>
    </row>
    <row r="380" spans="1:24" ht="13.2" x14ac:dyDescent="0.25">
      <c r="A380" s="59" t="s">
        <v>4293</v>
      </c>
      <c r="B380" s="59" t="s">
        <v>5724</v>
      </c>
      <c r="C380" s="59" t="s">
        <v>5741</v>
      </c>
      <c r="D380" s="59" t="s">
        <v>125</v>
      </c>
      <c r="E380" s="59">
        <v>178</v>
      </c>
      <c r="F380" s="59">
        <v>180</v>
      </c>
      <c r="G380" s="59">
        <v>182</v>
      </c>
      <c r="H380" s="59">
        <v>185</v>
      </c>
      <c r="I380" s="59">
        <v>188</v>
      </c>
      <c r="J380" s="59">
        <v>190</v>
      </c>
      <c r="K380" s="59">
        <v>193</v>
      </c>
      <c r="L380" s="59">
        <v>195</v>
      </c>
      <c r="M380" s="59">
        <v>198</v>
      </c>
      <c r="N380" s="59">
        <v>201</v>
      </c>
      <c r="O380" s="59">
        <v>203</v>
      </c>
      <c r="P380" s="59">
        <v>206</v>
      </c>
      <c r="Q380" s="59">
        <v>209</v>
      </c>
      <c r="R380" s="59">
        <v>192888</v>
      </c>
      <c r="S380" s="90"/>
      <c r="T380" s="90"/>
      <c r="U380" s="91"/>
      <c r="V380" s="90"/>
      <c r="X380" s="90"/>
    </row>
    <row r="381" spans="1:24" ht="13.2" x14ac:dyDescent="0.25">
      <c r="A381" s="59" t="s">
        <v>4294</v>
      </c>
      <c r="B381" s="59" t="s">
        <v>5724</v>
      </c>
      <c r="C381" s="59" t="s">
        <v>5742</v>
      </c>
      <c r="D381" s="59" t="s">
        <v>125</v>
      </c>
      <c r="E381" s="59">
        <v>3192</v>
      </c>
      <c r="F381" s="59">
        <v>3214</v>
      </c>
      <c r="G381" s="59">
        <v>3236</v>
      </c>
      <c r="H381" s="59">
        <v>3258</v>
      </c>
      <c r="I381" s="59">
        <v>3280</v>
      </c>
      <c r="J381" s="59">
        <v>3302</v>
      </c>
      <c r="K381" s="59">
        <v>3324</v>
      </c>
      <c r="L381" s="59">
        <v>3346</v>
      </c>
      <c r="M381" s="59">
        <v>3368</v>
      </c>
      <c r="N381" s="59">
        <v>3390</v>
      </c>
      <c r="O381" s="59">
        <v>3413</v>
      </c>
      <c r="P381" s="59">
        <v>3435</v>
      </c>
      <c r="Q381" s="59">
        <v>3457</v>
      </c>
      <c r="R381" s="59">
        <v>3324367</v>
      </c>
      <c r="S381" s="90"/>
      <c r="T381" s="90"/>
      <c r="U381" s="91"/>
      <c r="V381" s="90"/>
      <c r="X381" s="90"/>
    </row>
    <row r="382" spans="1:24" ht="13.2" x14ac:dyDescent="0.25">
      <c r="A382" s="59" t="s">
        <v>4295</v>
      </c>
      <c r="B382" s="59" t="s">
        <v>5724</v>
      </c>
      <c r="C382" s="59" t="s">
        <v>5743</v>
      </c>
      <c r="D382" s="59" t="s">
        <v>125</v>
      </c>
      <c r="E382" s="59">
        <v>0</v>
      </c>
      <c r="F382" s="59">
        <v>0</v>
      </c>
      <c r="G382" s="59">
        <v>0</v>
      </c>
      <c r="H382" s="59">
        <v>0</v>
      </c>
      <c r="I382" s="59">
        <v>0</v>
      </c>
      <c r="J382" s="59">
        <v>0</v>
      </c>
      <c r="K382" s="59">
        <v>0</v>
      </c>
      <c r="L382" s="59">
        <v>0</v>
      </c>
      <c r="M382" s="59">
        <v>0</v>
      </c>
      <c r="N382" s="59">
        <v>0</v>
      </c>
      <c r="O382" s="59">
        <v>0</v>
      </c>
      <c r="P382" s="59">
        <v>0</v>
      </c>
      <c r="Q382" s="59">
        <v>0</v>
      </c>
      <c r="R382" s="59">
        <v>0</v>
      </c>
      <c r="S382" s="90"/>
      <c r="T382" s="90"/>
      <c r="U382" s="91"/>
      <c r="V382" s="90"/>
      <c r="X382" s="90"/>
    </row>
    <row r="383" spans="1:24" ht="13.2" x14ac:dyDescent="0.25">
      <c r="A383" s="59" t="s">
        <v>4296</v>
      </c>
      <c r="B383" s="59" t="s">
        <v>5724</v>
      </c>
      <c r="C383" s="59" t="s">
        <v>5744</v>
      </c>
      <c r="D383" s="59" t="s">
        <v>125</v>
      </c>
      <c r="E383" s="59">
        <v>0</v>
      </c>
      <c r="F383" s="59">
        <v>0</v>
      </c>
      <c r="G383" s="59">
        <v>0</v>
      </c>
      <c r="H383" s="59">
        <v>0</v>
      </c>
      <c r="I383" s="59">
        <v>0</v>
      </c>
      <c r="J383" s="59">
        <v>0</v>
      </c>
      <c r="K383" s="59">
        <v>0</v>
      </c>
      <c r="L383" s="59">
        <v>0</v>
      </c>
      <c r="M383" s="59">
        <v>0</v>
      </c>
      <c r="N383" s="59">
        <v>0</v>
      </c>
      <c r="O383" s="59">
        <v>0</v>
      </c>
      <c r="P383" s="59">
        <v>0</v>
      </c>
      <c r="Q383" s="59">
        <v>0</v>
      </c>
      <c r="R383" s="59">
        <v>0</v>
      </c>
      <c r="S383" s="90"/>
      <c r="T383" s="90"/>
      <c r="U383" s="91"/>
      <c r="V383" s="90"/>
      <c r="X383" s="90"/>
    </row>
    <row r="384" spans="1:24" ht="13.2" x14ac:dyDescent="0.25">
      <c r="A384" s="59" t="s">
        <v>4297</v>
      </c>
      <c r="B384" s="59" t="s">
        <v>5724</v>
      </c>
      <c r="C384" s="59" t="s">
        <v>5745</v>
      </c>
      <c r="D384" s="59" t="s">
        <v>125</v>
      </c>
      <c r="E384" s="59">
        <v>64</v>
      </c>
      <c r="F384" s="59">
        <v>65</v>
      </c>
      <c r="G384" s="59">
        <v>67</v>
      </c>
      <c r="H384" s="59">
        <v>68</v>
      </c>
      <c r="I384" s="59">
        <v>69</v>
      </c>
      <c r="J384" s="59">
        <v>71</v>
      </c>
      <c r="K384" s="59">
        <v>72</v>
      </c>
      <c r="L384" s="59">
        <v>74</v>
      </c>
      <c r="M384" s="59">
        <v>75</v>
      </c>
      <c r="N384" s="59">
        <v>76</v>
      </c>
      <c r="O384" s="59">
        <v>78</v>
      </c>
      <c r="P384" s="59">
        <v>79</v>
      </c>
      <c r="Q384" s="59">
        <v>81</v>
      </c>
      <c r="R384" s="59">
        <v>72155</v>
      </c>
      <c r="S384" s="90"/>
      <c r="T384" s="90"/>
      <c r="U384" s="91"/>
      <c r="V384" s="90"/>
      <c r="X384" s="90"/>
    </row>
    <row r="385" spans="1:24" ht="13.2" x14ac:dyDescent="0.25">
      <c r="A385" s="59" t="s">
        <v>4298</v>
      </c>
      <c r="B385" s="59" t="s">
        <v>5724</v>
      </c>
      <c r="C385" s="59" t="s">
        <v>5746</v>
      </c>
      <c r="D385" s="59" t="s">
        <v>125</v>
      </c>
      <c r="E385" s="59">
        <v>2333</v>
      </c>
      <c r="F385" s="59">
        <v>2336</v>
      </c>
      <c r="G385" s="59">
        <v>2340</v>
      </c>
      <c r="H385" s="59">
        <v>2343</v>
      </c>
      <c r="I385" s="59">
        <v>2346</v>
      </c>
      <c r="J385" s="59">
        <v>2349</v>
      </c>
      <c r="K385" s="59">
        <v>2352</v>
      </c>
      <c r="L385" s="59">
        <v>2356</v>
      </c>
      <c r="M385" s="59">
        <v>2359</v>
      </c>
      <c r="N385" s="59">
        <v>2362</v>
      </c>
      <c r="O385" s="59">
        <v>2365</v>
      </c>
      <c r="P385" s="59">
        <v>2369</v>
      </c>
      <c r="Q385" s="59">
        <v>2372</v>
      </c>
      <c r="R385" s="59">
        <v>2352490</v>
      </c>
      <c r="S385" s="90"/>
      <c r="T385" s="90"/>
      <c r="U385" s="91"/>
      <c r="V385" s="90"/>
      <c r="X385" s="90"/>
    </row>
    <row r="386" spans="1:24" ht="13.2" x14ac:dyDescent="0.25">
      <c r="A386" s="59" t="s">
        <v>4299</v>
      </c>
      <c r="B386" s="59" t="s">
        <v>5724</v>
      </c>
      <c r="C386" s="59" t="s">
        <v>5747</v>
      </c>
      <c r="D386" s="59" t="s">
        <v>125</v>
      </c>
      <c r="E386" s="59">
        <v>0</v>
      </c>
      <c r="F386" s="59">
        <v>0</v>
      </c>
      <c r="G386" s="59">
        <v>0</v>
      </c>
      <c r="H386" s="59">
        <v>0</v>
      </c>
      <c r="I386" s="59">
        <v>0</v>
      </c>
      <c r="J386" s="59">
        <v>0</v>
      </c>
      <c r="K386" s="59">
        <v>0</v>
      </c>
      <c r="L386" s="59">
        <v>0</v>
      </c>
      <c r="M386" s="59">
        <v>0</v>
      </c>
      <c r="N386" s="59">
        <v>0</v>
      </c>
      <c r="O386" s="59">
        <v>0</v>
      </c>
      <c r="P386" s="59">
        <v>0</v>
      </c>
      <c r="Q386" s="59">
        <v>0</v>
      </c>
      <c r="R386" s="59">
        <v>0</v>
      </c>
      <c r="S386" s="90"/>
      <c r="T386" s="90"/>
      <c r="U386" s="91"/>
      <c r="V386" s="90"/>
      <c r="X386" s="90"/>
    </row>
    <row r="387" spans="1:24" ht="13.2" x14ac:dyDescent="0.25">
      <c r="A387" s="59" t="s">
        <v>4300</v>
      </c>
      <c r="B387" s="59" t="s">
        <v>5724</v>
      </c>
      <c r="C387" s="59" t="s">
        <v>5748</v>
      </c>
      <c r="D387" s="59" t="s">
        <v>125</v>
      </c>
      <c r="E387" s="59">
        <v>0</v>
      </c>
      <c r="F387" s="59">
        <v>0</v>
      </c>
      <c r="G387" s="59">
        <v>0</v>
      </c>
      <c r="H387" s="59">
        <v>0</v>
      </c>
      <c r="I387" s="59">
        <v>0</v>
      </c>
      <c r="J387" s="59">
        <v>0</v>
      </c>
      <c r="K387" s="59">
        <v>0</v>
      </c>
      <c r="L387" s="59">
        <v>0</v>
      </c>
      <c r="M387" s="59">
        <v>0</v>
      </c>
      <c r="N387" s="59">
        <v>0</v>
      </c>
      <c r="O387" s="59">
        <v>0</v>
      </c>
      <c r="P387" s="59">
        <v>0</v>
      </c>
      <c r="Q387" s="59">
        <v>0</v>
      </c>
      <c r="R387" s="59">
        <v>0</v>
      </c>
      <c r="S387" s="90"/>
      <c r="T387" s="90"/>
      <c r="U387" s="91"/>
      <c r="V387" s="90"/>
      <c r="X387" s="90"/>
    </row>
    <row r="388" spans="1:24" ht="13.2" x14ac:dyDescent="0.25">
      <c r="A388" s="59" t="s">
        <v>4301</v>
      </c>
      <c r="B388" s="59" t="s">
        <v>5724</v>
      </c>
      <c r="C388" s="59" t="s">
        <v>5749</v>
      </c>
      <c r="D388" s="59" t="s">
        <v>125</v>
      </c>
      <c r="E388" s="59">
        <v>552</v>
      </c>
      <c r="F388" s="59">
        <v>554</v>
      </c>
      <c r="G388" s="59">
        <v>557</v>
      </c>
      <c r="H388" s="59">
        <v>560</v>
      </c>
      <c r="I388" s="59">
        <v>563</v>
      </c>
      <c r="J388" s="59">
        <v>565</v>
      </c>
      <c r="K388" s="59">
        <v>568</v>
      </c>
      <c r="L388" s="59">
        <v>571</v>
      </c>
      <c r="M388" s="59">
        <v>574</v>
      </c>
      <c r="N388" s="59">
        <v>578</v>
      </c>
      <c r="O388" s="59">
        <v>581</v>
      </c>
      <c r="P388" s="59">
        <v>585</v>
      </c>
      <c r="Q388" s="59">
        <v>588</v>
      </c>
      <c r="R388" s="59">
        <v>568812</v>
      </c>
      <c r="S388" s="90"/>
      <c r="T388" s="90"/>
      <c r="U388" s="91"/>
      <c r="V388" s="90"/>
      <c r="X388" s="90"/>
    </row>
    <row r="389" spans="1:24" ht="13.2" x14ac:dyDescent="0.25">
      <c r="A389" s="59" t="s">
        <v>4302</v>
      </c>
      <c r="B389" s="59" t="s">
        <v>5724</v>
      </c>
      <c r="C389" s="59" t="s">
        <v>5750</v>
      </c>
      <c r="D389" s="59" t="s">
        <v>125</v>
      </c>
      <c r="E389" s="59">
        <v>0</v>
      </c>
      <c r="F389" s="59">
        <v>0</v>
      </c>
      <c r="G389" s="59">
        <v>0</v>
      </c>
      <c r="H389" s="59">
        <v>0</v>
      </c>
      <c r="I389" s="59">
        <v>0</v>
      </c>
      <c r="J389" s="59">
        <v>0</v>
      </c>
      <c r="K389" s="59">
        <v>0</v>
      </c>
      <c r="L389" s="59">
        <v>0</v>
      </c>
      <c r="M389" s="59">
        <v>0</v>
      </c>
      <c r="N389" s="59">
        <v>0</v>
      </c>
      <c r="O389" s="59">
        <v>0</v>
      </c>
      <c r="P389" s="59">
        <v>0</v>
      </c>
      <c r="Q389" s="59">
        <v>0</v>
      </c>
      <c r="R389" s="59">
        <v>0</v>
      </c>
      <c r="S389" s="90"/>
      <c r="T389" s="90"/>
      <c r="U389" s="91"/>
      <c r="V389" s="90"/>
      <c r="X389" s="90"/>
    </row>
    <row r="390" spans="1:24" ht="13.2" x14ac:dyDescent="0.25">
      <c r="A390" s="59" t="s">
        <v>4303</v>
      </c>
      <c r="B390" s="59" t="s">
        <v>5724</v>
      </c>
      <c r="C390" s="59" t="s">
        <v>5751</v>
      </c>
      <c r="D390" s="59" t="s">
        <v>125</v>
      </c>
      <c r="E390" s="59">
        <v>0</v>
      </c>
      <c r="F390" s="59">
        <v>0</v>
      </c>
      <c r="G390" s="59">
        <v>0</v>
      </c>
      <c r="H390" s="59">
        <v>0</v>
      </c>
      <c r="I390" s="59">
        <v>0</v>
      </c>
      <c r="J390" s="59">
        <v>0</v>
      </c>
      <c r="K390" s="59">
        <v>0</v>
      </c>
      <c r="L390" s="59">
        <v>0</v>
      </c>
      <c r="M390" s="59">
        <v>0</v>
      </c>
      <c r="N390" s="59">
        <v>0</v>
      </c>
      <c r="O390" s="59">
        <v>0</v>
      </c>
      <c r="P390" s="59">
        <v>0</v>
      </c>
      <c r="Q390" s="59">
        <v>0</v>
      </c>
      <c r="R390" s="59">
        <v>0</v>
      </c>
      <c r="S390" s="90"/>
      <c r="T390" s="90"/>
      <c r="U390" s="91"/>
      <c r="V390" s="90"/>
      <c r="X390" s="90"/>
    </row>
    <row r="391" spans="1:24" ht="13.2" x14ac:dyDescent="0.25">
      <c r="A391" s="59" t="s">
        <v>4304</v>
      </c>
      <c r="B391" s="59" t="s">
        <v>5724</v>
      </c>
      <c r="C391" s="59" t="s">
        <v>5752</v>
      </c>
      <c r="D391" s="59" t="s">
        <v>125</v>
      </c>
      <c r="E391" s="59">
        <v>148</v>
      </c>
      <c r="F391" s="59">
        <v>167</v>
      </c>
      <c r="G391" s="59">
        <v>187</v>
      </c>
      <c r="H391" s="59">
        <v>207</v>
      </c>
      <c r="I391" s="59">
        <v>226</v>
      </c>
      <c r="J391" s="59">
        <v>246</v>
      </c>
      <c r="K391" s="59">
        <v>265</v>
      </c>
      <c r="L391" s="59">
        <v>285</v>
      </c>
      <c r="M391" s="59">
        <v>304</v>
      </c>
      <c r="N391" s="59">
        <v>324</v>
      </c>
      <c r="O391" s="59">
        <v>344</v>
      </c>
      <c r="P391" s="59">
        <v>363</v>
      </c>
      <c r="Q391" s="59">
        <v>383</v>
      </c>
      <c r="R391" s="59">
        <v>265284</v>
      </c>
      <c r="S391" s="90"/>
      <c r="T391" s="90"/>
      <c r="U391" s="91"/>
      <c r="V391" s="90"/>
      <c r="X391" s="90"/>
    </row>
    <row r="392" spans="1:24" ht="13.2" x14ac:dyDescent="0.25">
      <c r="A392" s="59" t="s">
        <v>4305</v>
      </c>
      <c r="B392" s="59" t="s">
        <v>5724</v>
      </c>
      <c r="C392" s="59" t="s">
        <v>5753</v>
      </c>
      <c r="D392" s="59" t="s">
        <v>125</v>
      </c>
      <c r="E392" s="59">
        <v>6245</v>
      </c>
      <c r="F392" s="59">
        <v>6359</v>
      </c>
      <c r="G392" s="59">
        <v>6473</v>
      </c>
      <c r="H392" s="59">
        <v>6587</v>
      </c>
      <c r="I392" s="59">
        <v>6701</v>
      </c>
      <c r="J392" s="59">
        <v>6815</v>
      </c>
      <c r="K392" s="59">
        <v>6929</v>
      </c>
      <c r="L392" s="59">
        <v>7043</v>
      </c>
      <c r="M392" s="59">
        <v>7157</v>
      </c>
      <c r="N392" s="59">
        <v>7271</v>
      </c>
      <c r="O392" s="59">
        <v>7385</v>
      </c>
      <c r="P392" s="59">
        <v>7499</v>
      </c>
      <c r="Q392" s="59">
        <v>7613</v>
      </c>
      <c r="R392" s="59">
        <v>6928661</v>
      </c>
      <c r="S392" s="90"/>
      <c r="T392" s="90"/>
      <c r="U392" s="91"/>
      <c r="V392" s="90"/>
      <c r="X392" s="90"/>
    </row>
    <row r="393" spans="1:24" ht="13.2" x14ac:dyDescent="0.25">
      <c r="A393" s="59" t="s">
        <v>4306</v>
      </c>
      <c r="B393" s="59" t="s">
        <v>5724</v>
      </c>
      <c r="C393" s="59" t="s">
        <v>5754</v>
      </c>
      <c r="D393" s="59" t="s">
        <v>125</v>
      </c>
      <c r="E393" s="59">
        <v>0</v>
      </c>
      <c r="F393" s="59">
        <v>0</v>
      </c>
      <c r="G393" s="59">
        <v>0</v>
      </c>
      <c r="H393" s="59">
        <v>0</v>
      </c>
      <c r="I393" s="59">
        <v>0</v>
      </c>
      <c r="J393" s="59">
        <v>0</v>
      </c>
      <c r="K393" s="59">
        <v>0</v>
      </c>
      <c r="L393" s="59">
        <v>0</v>
      </c>
      <c r="M393" s="59">
        <v>0</v>
      </c>
      <c r="N393" s="59">
        <v>0</v>
      </c>
      <c r="O393" s="59">
        <v>0</v>
      </c>
      <c r="P393" s="59">
        <v>0</v>
      </c>
      <c r="Q393" s="59">
        <v>0</v>
      </c>
      <c r="R393" s="59">
        <v>0</v>
      </c>
      <c r="S393" s="90"/>
      <c r="T393" s="90"/>
      <c r="U393" s="91"/>
      <c r="V393" s="90"/>
      <c r="X393" s="90"/>
    </row>
    <row r="394" spans="1:24" ht="13.2" x14ac:dyDescent="0.25">
      <c r="A394" s="59" t="s">
        <v>4307</v>
      </c>
      <c r="B394" s="59" t="s">
        <v>5724</v>
      </c>
      <c r="C394" s="59" t="s">
        <v>5755</v>
      </c>
      <c r="D394" s="59" t="s">
        <v>125</v>
      </c>
      <c r="E394" s="59">
        <v>2333</v>
      </c>
      <c r="F394" s="59">
        <v>2389</v>
      </c>
      <c r="G394" s="59">
        <v>2446</v>
      </c>
      <c r="H394" s="59">
        <v>2502</v>
      </c>
      <c r="I394" s="59">
        <v>2558</v>
      </c>
      <c r="J394" s="59">
        <v>2615</v>
      </c>
      <c r="K394" s="59">
        <v>2671</v>
      </c>
      <c r="L394" s="59">
        <v>2728</v>
      </c>
      <c r="M394" s="59">
        <v>2784</v>
      </c>
      <c r="N394" s="59">
        <v>2841</v>
      </c>
      <c r="O394" s="59">
        <v>2897</v>
      </c>
      <c r="P394" s="59">
        <v>2954</v>
      </c>
      <c r="Q394" s="59">
        <v>3010</v>
      </c>
      <c r="R394" s="59">
        <v>2671366</v>
      </c>
      <c r="S394" s="90"/>
      <c r="T394" s="90"/>
      <c r="U394" s="91"/>
      <c r="V394" s="90"/>
      <c r="X394" s="90"/>
    </row>
    <row r="395" spans="1:24" ht="13.2" x14ac:dyDescent="0.25">
      <c r="A395" s="59" t="s">
        <v>4308</v>
      </c>
      <c r="B395" s="59" t="s">
        <v>5724</v>
      </c>
      <c r="C395" s="59" t="s">
        <v>5756</v>
      </c>
      <c r="D395" s="59" t="s">
        <v>125</v>
      </c>
      <c r="E395" s="59">
        <v>0</v>
      </c>
      <c r="F395" s="59">
        <v>0</v>
      </c>
      <c r="G395" s="59">
        <v>0</v>
      </c>
      <c r="H395" s="59">
        <v>0</v>
      </c>
      <c r="I395" s="59">
        <v>0</v>
      </c>
      <c r="J395" s="59">
        <v>0</v>
      </c>
      <c r="K395" s="59">
        <v>0</v>
      </c>
      <c r="L395" s="59">
        <v>0</v>
      </c>
      <c r="M395" s="59">
        <v>0</v>
      </c>
      <c r="N395" s="59">
        <v>0</v>
      </c>
      <c r="O395" s="59">
        <v>0</v>
      </c>
      <c r="P395" s="59">
        <v>0</v>
      </c>
      <c r="Q395" s="59">
        <v>0</v>
      </c>
      <c r="R395" s="59">
        <v>0</v>
      </c>
      <c r="S395" s="90"/>
      <c r="T395" s="90"/>
      <c r="U395" s="91"/>
      <c r="V395" s="90"/>
      <c r="X395" s="90"/>
    </row>
    <row r="396" spans="1:24" ht="13.2" x14ac:dyDescent="0.25">
      <c r="A396" s="59" t="s">
        <v>4309</v>
      </c>
      <c r="B396" s="59" t="s">
        <v>5724</v>
      </c>
      <c r="C396" s="59" t="s">
        <v>5757</v>
      </c>
      <c r="D396" s="59" t="s">
        <v>125</v>
      </c>
      <c r="E396" s="59">
        <v>995</v>
      </c>
      <c r="F396" s="59">
        <v>1011</v>
      </c>
      <c r="G396" s="59">
        <v>1026</v>
      </c>
      <c r="H396" s="59">
        <v>1041</v>
      </c>
      <c r="I396" s="59">
        <v>1057</v>
      </c>
      <c r="J396" s="59">
        <v>1072</v>
      </c>
      <c r="K396" s="59">
        <v>1088</v>
      </c>
      <c r="L396" s="59">
        <v>1103</v>
      </c>
      <c r="M396" s="59">
        <v>1118</v>
      </c>
      <c r="N396" s="59">
        <v>1134</v>
      </c>
      <c r="O396" s="59">
        <v>1149</v>
      </c>
      <c r="P396" s="59">
        <v>1164</v>
      </c>
      <c r="Q396" s="59">
        <v>1180</v>
      </c>
      <c r="R396" s="59">
        <v>1087508</v>
      </c>
      <c r="S396" s="90"/>
      <c r="T396" s="90"/>
      <c r="U396" s="91"/>
      <c r="V396" s="90"/>
      <c r="X396" s="90"/>
    </row>
    <row r="397" spans="1:24" ht="13.2" x14ac:dyDescent="0.25">
      <c r="A397" s="59" t="s">
        <v>4310</v>
      </c>
      <c r="B397" s="59" t="s">
        <v>5724</v>
      </c>
      <c r="C397" s="59" t="s">
        <v>5758</v>
      </c>
      <c r="D397" s="59" t="s">
        <v>125</v>
      </c>
      <c r="E397" s="59">
        <v>0</v>
      </c>
      <c r="F397" s="59">
        <v>0</v>
      </c>
      <c r="G397" s="59">
        <v>0</v>
      </c>
      <c r="H397" s="59">
        <v>0</v>
      </c>
      <c r="I397" s="59">
        <v>0</v>
      </c>
      <c r="J397" s="59">
        <v>0</v>
      </c>
      <c r="K397" s="59">
        <v>0</v>
      </c>
      <c r="L397" s="59">
        <v>0</v>
      </c>
      <c r="M397" s="59">
        <v>0</v>
      </c>
      <c r="N397" s="59">
        <v>0</v>
      </c>
      <c r="O397" s="59">
        <v>0</v>
      </c>
      <c r="P397" s="59">
        <v>0</v>
      </c>
      <c r="Q397" s="59">
        <v>0</v>
      </c>
      <c r="R397" s="59">
        <v>0</v>
      </c>
      <c r="S397" s="90"/>
      <c r="T397" s="90"/>
      <c r="U397" s="91"/>
      <c r="V397" s="90"/>
      <c r="X397" s="90"/>
    </row>
    <row r="398" spans="1:24" ht="13.2" x14ac:dyDescent="0.25">
      <c r="A398" s="59" t="s">
        <v>4311</v>
      </c>
      <c r="B398" s="59" t="s">
        <v>5759</v>
      </c>
      <c r="C398" s="59" t="s">
        <v>5760</v>
      </c>
      <c r="D398" s="59" t="s">
        <v>125</v>
      </c>
      <c r="E398" s="59">
        <v>0</v>
      </c>
      <c r="F398" s="59">
        <v>0</v>
      </c>
      <c r="G398" s="59">
        <v>0</v>
      </c>
      <c r="H398" s="59">
        <v>0</v>
      </c>
      <c r="I398" s="59">
        <v>0</v>
      </c>
      <c r="J398" s="59">
        <v>0</v>
      </c>
      <c r="K398" s="59">
        <v>0</v>
      </c>
      <c r="L398" s="59">
        <v>0</v>
      </c>
      <c r="M398" s="59">
        <v>0</v>
      </c>
      <c r="N398" s="59">
        <v>0</v>
      </c>
      <c r="O398" s="59">
        <v>0</v>
      </c>
      <c r="P398" s="59">
        <v>0</v>
      </c>
      <c r="Q398" s="59">
        <v>0</v>
      </c>
      <c r="R398" s="59">
        <v>0</v>
      </c>
      <c r="S398" s="90"/>
      <c r="T398" s="90"/>
      <c r="U398" s="91"/>
      <c r="V398" s="90"/>
      <c r="X398" s="90"/>
    </row>
    <row r="399" spans="1:24" ht="13.2" x14ac:dyDescent="0.25">
      <c r="A399" s="59" t="s">
        <v>4312</v>
      </c>
      <c r="B399" s="59" t="s">
        <v>5761</v>
      </c>
      <c r="C399" s="59" t="s">
        <v>5762</v>
      </c>
      <c r="D399" s="59" t="s">
        <v>125</v>
      </c>
      <c r="E399" s="59">
        <v>544</v>
      </c>
      <c r="F399" s="59">
        <v>546</v>
      </c>
      <c r="G399" s="59">
        <v>549</v>
      </c>
      <c r="H399" s="59">
        <v>552</v>
      </c>
      <c r="I399" s="59">
        <v>555</v>
      </c>
      <c r="J399" s="59">
        <v>557</v>
      </c>
      <c r="K399" s="59">
        <v>560</v>
      </c>
      <c r="L399" s="59">
        <v>563</v>
      </c>
      <c r="M399" s="59">
        <v>566</v>
      </c>
      <c r="N399" s="59">
        <v>569</v>
      </c>
      <c r="O399" s="59">
        <v>571</v>
      </c>
      <c r="P399" s="59">
        <v>574</v>
      </c>
      <c r="Q399" s="59">
        <v>577</v>
      </c>
      <c r="R399" s="59">
        <v>560215</v>
      </c>
      <c r="S399" s="90"/>
      <c r="T399" s="90"/>
      <c r="U399" s="91"/>
      <c r="V399" s="90"/>
      <c r="X399" s="90"/>
    </row>
    <row r="400" spans="1:24" ht="13.2" x14ac:dyDescent="0.25">
      <c r="A400" s="59" t="s">
        <v>4313</v>
      </c>
      <c r="B400" s="59" t="s">
        <v>5761</v>
      </c>
      <c r="C400" s="59" t="s">
        <v>5763</v>
      </c>
      <c r="D400" s="59" t="s">
        <v>125</v>
      </c>
      <c r="E400" s="59">
        <v>0</v>
      </c>
      <c r="F400" s="59">
        <v>0</v>
      </c>
      <c r="G400" s="59">
        <v>0</v>
      </c>
      <c r="H400" s="59">
        <v>0</v>
      </c>
      <c r="I400" s="59">
        <v>0</v>
      </c>
      <c r="J400" s="59">
        <v>0</v>
      </c>
      <c r="K400" s="59">
        <v>0</v>
      </c>
      <c r="L400" s="59">
        <v>0</v>
      </c>
      <c r="M400" s="59">
        <v>0</v>
      </c>
      <c r="N400" s="59">
        <v>0</v>
      </c>
      <c r="O400" s="59">
        <v>0</v>
      </c>
      <c r="P400" s="59">
        <v>0</v>
      </c>
      <c r="Q400" s="59">
        <v>0</v>
      </c>
      <c r="R400" s="59">
        <v>0</v>
      </c>
      <c r="S400" s="90"/>
      <c r="T400" s="90"/>
      <c r="U400" s="91"/>
      <c r="V400" s="90"/>
      <c r="X400" s="90"/>
    </row>
    <row r="401" spans="1:24" ht="13.2" x14ac:dyDescent="0.25">
      <c r="A401" s="59" t="s">
        <v>4314</v>
      </c>
      <c r="B401" s="59" t="s">
        <v>5761</v>
      </c>
      <c r="C401" s="59" t="s">
        <v>5764</v>
      </c>
      <c r="D401" s="59" t="s">
        <v>125</v>
      </c>
      <c r="E401" s="59">
        <v>0</v>
      </c>
      <c r="F401" s="59">
        <v>0</v>
      </c>
      <c r="G401" s="59">
        <v>0</v>
      </c>
      <c r="H401" s="59">
        <v>0</v>
      </c>
      <c r="I401" s="59">
        <v>0</v>
      </c>
      <c r="J401" s="59">
        <v>0</v>
      </c>
      <c r="K401" s="59">
        <v>0</v>
      </c>
      <c r="L401" s="59">
        <v>0</v>
      </c>
      <c r="M401" s="59">
        <v>0</v>
      </c>
      <c r="N401" s="59">
        <v>0</v>
      </c>
      <c r="O401" s="59">
        <v>0</v>
      </c>
      <c r="P401" s="59">
        <v>0</v>
      </c>
      <c r="Q401" s="59">
        <v>0</v>
      </c>
      <c r="R401" s="59">
        <v>0</v>
      </c>
      <c r="S401" s="90"/>
      <c r="T401" s="90"/>
      <c r="U401" s="91"/>
      <c r="V401" s="90"/>
      <c r="X401" s="90"/>
    </row>
    <row r="402" spans="1:24" ht="13.2" x14ac:dyDescent="0.25">
      <c r="A402" s="59" t="s">
        <v>4315</v>
      </c>
      <c r="B402" s="59" t="s">
        <v>5761</v>
      </c>
      <c r="C402" s="59" t="s">
        <v>5765</v>
      </c>
      <c r="D402" s="59" t="s">
        <v>125</v>
      </c>
      <c r="E402" s="59">
        <v>94</v>
      </c>
      <c r="F402" s="59">
        <v>97</v>
      </c>
      <c r="G402" s="59">
        <v>100</v>
      </c>
      <c r="H402" s="59">
        <v>103</v>
      </c>
      <c r="I402" s="59">
        <v>106</v>
      </c>
      <c r="J402" s="59">
        <v>109</v>
      </c>
      <c r="K402" s="59">
        <v>112</v>
      </c>
      <c r="L402" s="59">
        <v>115</v>
      </c>
      <c r="M402" s="59">
        <v>118</v>
      </c>
      <c r="N402" s="59">
        <v>122</v>
      </c>
      <c r="O402" s="59">
        <v>125</v>
      </c>
      <c r="P402" s="59">
        <v>128</v>
      </c>
      <c r="Q402" s="59">
        <v>131</v>
      </c>
      <c r="R402" s="59">
        <v>112243</v>
      </c>
      <c r="S402" s="90"/>
      <c r="T402" s="90"/>
      <c r="U402" s="91"/>
      <c r="V402" s="90"/>
      <c r="X402" s="90"/>
    </row>
    <row r="403" spans="1:24" ht="13.2" x14ac:dyDescent="0.25">
      <c r="A403" s="59" t="s">
        <v>4316</v>
      </c>
      <c r="B403" s="59" t="s">
        <v>5761</v>
      </c>
      <c r="C403" s="59" t="s">
        <v>5766</v>
      </c>
      <c r="D403" s="59" t="s">
        <v>125</v>
      </c>
      <c r="E403" s="59">
        <v>0</v>
      </c>
      <c r="F403" s="59">
        <v>0</v>
      </c>
      <c r="G403" s="59">
        <v>0</v>
      </c>
      <c r="H403" s="59">
        <v>0</v>
      </c>
      <c r="I403" s="59">
        <v>0</v>
      </c>
      <c r="J403" s="59">
        <v>0</v>
      </c>
      <c r="K403" s="59">
        <v>0</v>
      </c>
      <c r="L403" s="59">
        <v>0</v>
      </c>
      <c r="M403" s="59">
        <v>0</v>
      </c>
      <c r="N403" s="59">
        <v>0</v>
      </c>
      <c r="O403" s="59">
        <v>0</v>
      </c>
      <c r="P403" s="59">
        <v>0</v>
      </c>
      <c r="Q403" s="59">
        <v>0</v>
      </c>
      <c r="R403" s="59">
        <v>0</v>
      </c>
      <c r="S403" s="90"/>
      <c r="T403" s="90"/>
      <c r="U403" s="91"/>
      <c r="V403" s="90"/>
      <c r="X403" s="90"/>
    </row>
    <row r="404" spans="1:24" ht="13.2" x14ac:dyDescent="0.25">
      <c r="A404" s="59" t="s">
        <v>4317</v>
      </c>
      <c r="B404" s="59" t="s">
        <v>5761</v>
      </c>
      <c r="C404" s="59" t="s">
        <v>5767</v>
      </c>
      <c r="D404" s="59" t="s">
        <v>125</v>
      </c>
      <c r="E404" s="59">
        <v>6750</v>
      </c>
      <c r="F404" s="59">
        <v>6761</v>
      </c>
      <c r="G404" s="59">
        <v>6771</v>
      </c>
      <c r="H404" s="59">
        <v>6781</v>
      </c>
      <c r="I404" s="59">
        <v>6792</v>
      </c>
      <c r="J404" s="59">
        <v>6802</v>
      </c>
      <c r="K404" s="59">
        <v>6813</v>
      </c>
      <c r="L404" s="59">
        <v>6823</v>
      </c>
      <c r="M404" s="59">
        <v>6833</v>
      </c>
      <c r="N404" s="59">
        <v>6844</v>
      </c>
      <c r="O404" s="59">
        <v>6854</v>
      </c>
      <c r="P404" s="59">
        <v>6865</v>
      </c>
      <c r="Q404" s="59">
        <v>6875</v>
      </c>
      <c r="R404" s="59">
        <v>6812624</v>
      </c>
      <c r="S404" s="90"/>
      <c r="T404" s="90"/>
      <c r="U404" s="91"/>
      <c r="V404" s="90"/>
      <c r="X404" s="90"/>
    </row>
    <row r="405" spans="1:24" ht="13.2" x14ac:dyDescent="0.25">
      <c r="A405" s="59" t="s">
        <v>4318</v>
      </c>
      <c r="B405" s="59" t="s">
        <v>5761</v>
      </c>
      <c r="C405" s="59" t="s">
        <v>5768</v>
      </c>
      <c r="D405" s="59" t="s">
        <v>125</v>
      </c>
      <c r="E405" s="59">
        <v>0</v>
      </c>
      <c r="F405" s="59">
        <v>0</v>
      </c>
      <c r="G405" s="59">
        <v>0</v>
      </c>
      <c r="H405" s="59">
        <v>0</v>
      </c>
      <c r="I405" s="59">
        <v>0</v>
      </c>
      <c r="J405" s="59">
        <v>0</v>
      </c>
      <c r="K405" s="59">
        <v>0</v>
      </c>
      <c r="L405" s="59">
        <v>0</v>
      </c>
      <c r="M405" s="59">
        <v>0</v>
      </c>
      <c r="N405" s="59">
        <v>0</v>
      </c>
      <c r="O405" s="59">
        <v>0</v>
      </c>
      <c r="P405" s="59">
        <v>0</v>
      </c>
      <c r="Q405" s="59">
        <v>0</v>
      </c>
      <c r="R405" s="59">
        <v>0</v>
      </c>
      <c r="S405" s="90"/>
      <c r="T405" s="90"/>
      <c r="U405" s="91"/>
      <c r="V405" s="90"/>
      <c r="X405" s="90"/>
    </row>
    <row r="406" spans="1:24" ht="13.2" x14ac:dyDescent="0.25">
      <c r="A406" s="59" t="s">
        <v>4319</v>
      </c>
      <c r="B406" s="59" t="s">
        <v>5761</v>
      </c>
      <c r="C406" s="59" t="s">
        <v>5769</v>
      </c>
      <c r="D406" s="59" t="s">
        <v>125</v>
      </c>
      <c r="E406" s="59">
        <v>294</v>
      </c>
      <c r="F406" s="59">
        <v>295</v>
      </c>
      <c r="G406" s="59">
        <v>296</v>
      </c>
      <c r="H406" s="59">
        <v>297</v>
      </c>
      <c r="I406" s="59">
        <v>297</v>
      </c>
      <c r="J406" s="59">
        <v>298</v>
      </c>
      <c r="K406" s="59">
        <v>299</v>
      </c>
      <c r="L406" s="59">
        <v>300</v>
      </c>
      <c r="M406" s="59">
        <v>300</v>
      </c>
      <c r="N406" s="59">
        <v>301</v>
      </c>
      <c r="O406" s="59">
        <v>302</v>
      </c>
      <c r="P406" s="59">
        <v>302</v>
      </c>
      <c r="Q406" s="59">
        <v>303</v>
      </c>
      <c r="R406" s="59">
        <v>298777</v>
      </c>
      <c r="S406" s="90"/>
      <c r="T406" s="90"/>
      <c r="U406" s="91"/>
      <c r="V406" s="90"/>
      <c r="X406" s="90"/>
    </row>
    <row r="407" spans="1:24" ht="13.2" x14ac:dyDescent="0.25">
      <c r="A407" s="59" t="s">
        <v>4320</v>
      </c>
      <c r="B407" s="59" t="s">
        <v>5761</v>
      </c>
      <c r="C407" s="59" t="s">
        <v>5770</v>
      </c>
      <c r="D407" s="59" t="s">
        <v>125</v>
      </c>
      <c r="E407" s="59">
        <v>0</v>
      </c>
      <c r="F407" s="59">
        <v>0</v>
      </c>
      <c r="G407" s="59">
        <v>0</v>
      </c>
      <c r="H407" s="59">
        <v>0</v>
      </c>
      <c r="I407" s="59">
        <v>0</v>
      </c>
      <c r="J407" s="59">
        <v>0</v>
      </c>
      <c r="K407" s="59">
        <v>0</v>
      </c>
      <c r="L407" s="59">
        <v>0</v>
      </c>
      <c r="M407" s="59">
        <v>0</v>
      </c>
      <c r="N407" s="59">
        <v>0</v>
      </c>
      <c r="O407" s="59">
        <v>0</v>
      </c>
      <c r="P407" s="59">
        <v>0</v>
      </c>
      <c r="Q407" s="59">
        <v>0</v>
      </c>
      <c r="R407" s="59">
        <v>0</v>
      </c>
      <c r="S407" s="90"/>
      <c r="T407" s="90"/>
      <c r="U407" s="91"/>
      <c r="V407" s="90"/>
      <c r="X407" s="90"/>
    </row>
    <row r="408" spans="1:24" ht="13.2" x14ac:dyDescent="0.25">
      <c r="A408" s="59" t="s">
        <v>4321</v>
      </c>
      <c r="B408" s="59" t="s">
        <v>5761</v>
      </c>
      <c r="C408" s="59" t="s">
        <v>5771</v>
      </c>
      <c r="D408" s="59" t="s">
        <v>125</v>
      </c>
      <c r="E408" s="59">
        <v>765</v>
      </c>
      <c r="F408" s="59">
        <v>769</v>
      </c>
      <c r="G408" s="59">
        <v>774</v>
      </c>
      <c r="H408" s="59">
        <v>778</v>
      </c>
      <c r="I408" s="59">
        <v>782</v>
      </c>
      <c r="J408" s="59">
        <v>786</v>
      </c>
      <c r="K408" s="59">
        <v>790</v>
      </c>
      <c r="L408" s="59">
        <v>795</v>
      </c>
      <c r="M408" s="59">
        <v>799</v>
      </c>
      <c r="N408" s="59">
        <v>803</v>
      </c>
      <c r="O408" s="59">
        <v>807</v>
      </c>
      <c r="P408" s="59">
        <v>812</v>
      </c>
      <c r="Q408" s="59">
        <v>816</v>
      </c>
      <c r="R408" s="59">
        <v>790498</v>
      </c>
      <c r="S408" s="90"/>
      <c r="T408" s="90"/>
      <c r="U408" s="91"/>
      <c r="V408" s="90"/>
      <c r="X408" s="90"/>
    </row>
    <row r="409" spans="1:24" ht="13.2" x14ac:dyDescent="0.25">
      <c r="A409" s="59" t="s">
        <v>4322</v>
      </c>
      <c r="B409" s="59" t="s">
        <v>5761</v>
      </c>
      <c r="C409" s="59" t="s">
        <v>5772</v>
      </c>
      <c r="D409" s="59" t="s">
        <v>125</v>
      </c>
      <c r="E409" s="59">
        <v>0</v>
      </c>
      <c r="F409" s="59">
        <v>0</v>
      </c>
      <c r="G409" s="59">
        <v>0</v>
      </c>
      <c r="H409" s="59">
        <v>0</v>
      </c>
      <c r="I409" s="59">
        <v>0</v>
      </c>
      <c r="J409" s="59">
        <v>0</v>
      </c>
      <c r="K409" s="59">
        <v>0</v>
      </c>
      <c r="L409" s="59">
        <v>0</v>
      </c>
      <c r="M409" s="59">
        <v>0</v>
      </c>
      <c r="N409" s="59">
        <v>0</v>
      </c>
      <c r="O409" s="59">
        <v>0</v>
      </c>
      <c r="P409" s="59">
        <v>0</v>
      </c>
      <c r="Q409" s="59">
        <v>0</v>
      </c>
      <c r="R409" s="59">
        <v>0</v>
      </c>
      <c r="S409" s="90"/>
      <c r="T409" s="90"/>
      <c r="U409" s="91"/>
      <c r="V409" s="90"/>
      <c r="X409" s="90"/>
    </row>
    <row r="410" spans="1:24" ht="13.2" x14ac:dyDescent="0.25">
      <c r="A410" s="59" t="s">
        <v>4323</v>
      </c>
      <c r="B410" s="59" t="s">
        <v>5761</v>
      </c>
      <c r="C410" s="59" t="s">
        <v>5773</v>
      </c>
      <c r="D410" s="59" t="s">
        <v>125</v>
      </c>
      <c r="E410" s="59">
        <v>0</v>
      </c>
      <c r="F410" s="59">
        <v>0</v>
      </c>
      <c r="G410" s="59">
        <v>0</v>
      </c>
      <c r="H410" s="59">
        <v>0</v>
      </c>
      <c r="I410" s="59">
        <v>0</v>
      </c>
      <c r="J410" s="59">
        <v>0</v>
      </c>
      <c r="K410" s="59">
        <v>0</v>
      </c>
      <c r="L410" s="59">
        <v>0</v>
      </c>
      <c r="M410" s="59">
        <v>0</v>
      </c>
      <c r="N410" s="59">
        <v>0</v>
      </c>
      <c r="O410" s="59">
        <v>0</v>
      </c>
      <c r="P410" s="59">
        <v>0</v>
      </c>
      <c r="Q410" s="59">
        <v>0</v>
      </c>
      <c r="R410" s="59">
        <v>0</v>
      </c>
      <c r="S410" s="90"/>
      <c r="T410" s="90"/>
      <c r="U410" s="91"/>
      <c r="V410" s="90"/>
      <c r="X410" s="90"/>
    </row>
    <row r="411" spans="1:24" ht="13.2" x14ac:dyDescent="0.25">
      <c r="A411" s="59" t="s">
        <v>4324</v>
      </c>
      <c r="B411" s="59" t="s">
        <v>5761</v>
      </c>
      <c r="C411" s="59" t="s">
        <v>5774</v>
      </c>
      <c r="D411" s="59" t="s">
        <v>125</v>
      </c>
      <c r="E411" s="59">
        <v>3999</v>
      </c>
      <c r="F411" s="59">
        <v>4001</v>
      </c>
      <c r="G411" s="59">
        <v>4003</v>
      </c>
      <c r="H411" s="59">
        <v>4005</v>
      </c>
      <c r="I411" s="59">
        <v>4006</v>
      </c>
      <c r="J411" s="59">
        <v>4008</v>
      </c>
      <c r="K411" s="59">
        <v>4010</v>
      </c>
      <c r="L411" s="59">
        <v>4011</v>
      </c>
      <c r="M411" s="59">
        <v>4013</v>
      </c>
      <c r="N411" s="59">
        <v>4015</v>
      </c>
      <c r="O411" s="59">
        <v>4017</v>
      </c>
      <c r="P411" s="59">
        <v>4018</v>
      </c>
      <c r="Q411" s="59">
        <v>4020</v>
      </c>
      <c r="R411" s="59">
        <v>4009719</v>
      </c>
      <c r="S411" s="90"/>
      <c r="T411" s="90"/>
      <c r="U411" s="91"/>
      <c r="V411" s="90"/>
      <c r="X411" s="90"/>
    </row>
    <row r="412" spans="1:24" ht="13.2" x14ac:dyDescent="0.25">
      <c r="A412" s="59" t="s">
        <v>4325</v>
      </c>
      <c r="B412" s="59" t="s">
        <v>5761</v>
      </c>
      <c r="C412" s="59" t="s">
        <v>5775</v>
      </c>
      <c r="D412" s="59" t="s">
        <v>125</v>
      </c>
      <c r="E412" s="59">
        <v>2062</v>
      </c>
      <c r="F412" s="59">
        <v>2069</v>
      </c>
      <c r="G412" s="59">
        <v>2077</v>
      </c>
      <c r="H412" s="59">
        <v>2084</v>
      </c>
      <c r="I412" s="59">
        <v>2091</v>
      </c>
      <c r="J412" s="59">
        <v>2099</v>
      </c>
      <c r="K412" s="59">
        <v>2106</v>
      </c>
      <c r="L412" s="59">
        <v>2114</v>
      </c>
      <c r="M412" s="59">
        <v>2121</v>
      </c>
      <c r="N412" s="59">
        <v>2129</v>
      </c>
      <c r="O412" s="59">
        <v>2136</v>
      </c>
      <c r="P412" s="59">
        <v>2143</v>
      </c>
      <c r="Q412" s="59">
        <v>2151</v>
      </c>
      <c r="R412" s="59">
        <v>2106275</v>
      </c>
      <c r="S412" s="90"/>
      <c r="T412" s="90"/>
      <c r="U412" s="91"/>
      <c r="V412" s="90"/>
      <c r="X412" s="90"/>
    </row>
    <row r="413" spans="1:24" ht="13.2" x14ac:dyDescent="0.25">
      <c r="A413" s="59" t="s">
        <v>4326</v>
      </c>
      <c r="B413" s="59" t="s">
        <v>5761</v>
      </c>
      <c r="C413" s="59" t="s">
        <v>5776</v>
      </c>
      <c r="D413" s="59" t="s">
        <v>125</v>
      </c>
      <c r="E413" s="59">
        <v>0</v>
      </c>
      <c r="F413" s="59">
        <v>0</v>
      </c>
      <c r="G413" s="59">
        <v>0</v>
      </c>
      <c r="H413" s="59">
        <v>0</v>
      </c>
      <c r="I413" s="59">
        <v>0</v>
      </c>
      <c r="J413" s="59">
        <v>0</v>
      </c>
      <c r="K413" s="59">
        <v>0</v>
      </c>
      <c r="L413" s="59">
        <v>0</v>
      </c>
      <c r="M413" s="59">
        <v>0</v>
      </c>
      <c r="N413" s="59">
        <v>0</v>
      </c>
      <c r="O413" s="59">
        <v>0</v>
      </c>
      <c r="P413" s="59">
        <v>0</v>
      </c>
      <c r="Q413" s="59">
        <v>0</v>
      </c>
      <c r="R413" s="59">
        <v>0</v>
      </c>
      <c r="S413" s="90"/>
      <c r="T413" s="90"/>
      <c r="U413" s="91"/>
      <c r="V413" s="90"/>
      <c r="X413" s="90"/>
    </row>
    <row r="414" spans="1:24" ht="13.2" x14ac:dyDescent="0.25">
      <c r="A414" s="59" t="s">
        <v>4327</v>
      </c>
      <c r="B414" s="59" t="s">
        <v>5761</v>
      </c>
      <c r="C414" s="59" t="s">
        <v>5777</v>
      </c>
      <c r="D414" s="59" t="s">
        <v>125</v>
      </c>
      <c r="E414" s="59">
        <v>1514</v>
      </c>
      <c r="F414" s="59">
        <v>1516</v>
      </c>
      <c r="G414" s="59">
        <v>1517</v>
      </c>
      <c r="H414" s="59">
        <v>1519</v>
      </c>
      <c r="I414" s="59">
        <v>1520</v>
      </c>
      <c r="J414" s="59">
        <v>1522</v>
      </c>
      <c r="K414" s="59">
        <v>1524</v>
      </c>
      <c r="L414" s="59">
        <v>1525</v>
      </c>
      <c r="M414" s="59">
        <v>1527</v>
      </c>
      <c r="N414" s="59">
        <v>1529</v>
      </c>
      <c r="O414" s="59">
        <v>1530</v>
      </c>
      <c r="P414" s="59">
        <v>1532</v>
      </c>
      <c r="Q414" s="59">
        <v>1534</v>
      </c>
      <c r="R414" s="59">
        <v>1523705</v>
      </c>
      <c r="S414" s="90"/>
      <c r="T414" s="90"/>
      <c r="U414" s="91"/>
      <c r="V414" s="90"/>
      <c r="X414" s="90"/>
    </row>
    <row r="415" spans="1:24" ht="13.2" x14ac:dyDescent="0.25">
      <c r="A415" s="59" t="s">
        <v>4328</v>
      </c>
      <c r="B415" s="59" t="s">
        <v>5761</v>
      </c>
      <c r="C415" s="59" t="s">
        <v>5778</v>
      </c>
      <c r="D415" s="59" t="s">
        <v>125</v>
      </c>
      <c r="E415" s="59">
        <v>0</v>
      </c>
      <c r="F415" s="59">
        <v>0</v>
      </c>
      <c r="G415" s="59">
        <v>0</v>
      </c>
      <c r="H415" s="59">
        <v>0</v>
      </c>
      <c r="I415" s="59">
        <v>0</v>
      </c>
      <c r="J415" s="59">
        <v>0</v>
      </c>
      <c r="K415" s="59">
        <v>0</v>
      </c>
      <c r="L415" s="59">
        <v>0</v>
      </c>
      <c r="M415" s="59">
        <v>0</v>
      </c>
      <c r="N415" s="59">
        <v>0</v>
      </c>
      <c r="O415" s="59">
        <v>0</v>
      </c>
      <c r="P415" s="59">
        <v>0</v>
      </c>
      <c r="Q415" s="59">
        <v>0</v>
      </c>
      <c r="R415" s="59">
        <v>0</v>
      </c>
      <c r="S415" s="90"/>
      <c r="T415" s="90"/>
      <c r="U415" s="91"/>
      <c r="V415" s="90"/>
      <c r="X415" s="90"/>
    </row>
    <row r="416" spans="1:24" ht="13.2" x14ac:dyDescent="0.25">
      <c r="A416" s="59" t="s">
        <v>4329</v>
      </c>
      <c r="B416" s="59" t="s">
        <v>5761</v>
      </c>
      <c r="C416" s="59" t="s">
        <v>5779</v>
      </c>
      <c r="D416" s="59" t="s">
        <v>125</v>
      </c>
      <c r="E416" s="59">
        <v>471</v>
      </c>
      <c r="F416" s="59">
        <v>474</v>
      </c>
      <c r="G416" s="59">
        <v>477</v>
      </c>
      <c r="H416" s="59">
        <v>481</v>
      </c>
      <c r="I416" s="59">
        <v>484</v>
      </c>
      <c r="J416" s="59">
        <v>487</v>
      </c>
      <c r="K416" s="59">
        <v>490</v>
      </c>
      <c r="L416" s="59">
        <v>494</v>
      </c>
      <c r="M416" s="59">
        <v>497</v>
      </c>
      <c r="N416" s="59">
        <v>500</v>
      </c>
      <c r="O416" s="59">
        <v>504</v>
      </c>
      <c r="P416" s="59">
        <v>507</v>
      </c>
      <c r="Q416" s="59">
        <v>510</v>
      </c>
      <c r="R416" s="59">
        <v>490484</v>
      </c>
      <c r="S416" s="90"/>
      <c r="T416" s="90"/>
      <c r="U416" s="91"/>
      <c r="V416" s="90"/>
      <c r="X416" s="90"/>
    </row>
    <row r="417" spans="1:24" ht="13.2" x14ac:dyDescent="0.25">
      <c r="A417" s="59" t="s">
        <v>4330</v>
      </c>
      <c r="B417" s="59" t="s">
        <v>5761</v>
      </c>
      <c r="C417" s="59" t="s">
        <v>5780</v>
      </c>
      <c r="D417" s="59" t="s">
        <v>125</v>
      </c>
      <c r="E417" s="59">
        <v>0</v>
      </c>
      <c r="F417" s="59">
        <v>0</v>
      </c>
      <c r="G417" s="59">
        <v>0</v>
      </c>
      <c r="H417" s="59">
        <v>0</v>
      </c>
      <c r="I417" s="59">
        <v>0</v>
      </c>
      <c r="J417" s="59">
        <v>0</v>
      </c>
      <c r="K417" s="59">
        <v>0</v>
      </c>
      <c r="L417" s="59">
        <v>0</v>
      </c>
      <c r="M417" s="59">
        <v>0</v>
      </c>
      <c r="N417" s="59">
        <v>0</v>
      </c>
      <c r="O417" s="59">
        <v>0</v>
      </c>
      <c r="P417" s="59">
        <v>0</v>
      </c>
      <c r="Q417" s="59">
        <v>0</v>
      </c>
      <c r="R417" s="59">
        <v>0</v>
      </c>
      <c r="S417" s="90"/>
      <c r="T417" s="90"/>
      <c r="U417" s="91"/>
      <c r="V417" s="90"/>
      <c r="X417" s="90"/>
    </row>
    <row r="418" spans="1:24" ht="13.2" x14ac:dyDescent="0.25">
      <c r="A418" s="59" t="s">
        <v>4331</v>
      </c>
      <c r="B418" s="59" t="s">
        <v>5761</v>
      </c>
      <c r="C418" s="59" t="s">
        <v>5781</v>
      </c>
      <c r="D418" s="59" t="s">
        <v>125</v>
      </c>
      <c r="E418" s="59">
        <v>0</v>
      </c>
      <c r="F418" s="59">
        <v>0</v>
      </c>
      <c r="G418" s="59">
        <v>0</v>
      </c>
      <c r="H418" s="59">
        <v>0</v>
      </c>
      <c r="I418" s="59">
        <v>0</v>
      </c>
      <c r="J418" s="59">
        <v>0</v>
      </c>
      <c r="K418" s="59">
        <v>0</v>
      </c>
      <c r="L418" s="59">
        <v>0</v>
      </c>
      <c r="M418" s="59">
        <v>0</v>
      </c>
      <c r="N418" s="59">
        <v>0</v>
      </c>
      <c r="O418" s="59">
        <v>0</v>
      </c>
      <c r="P418" s="59">
        <v>0</v>
      </c>
      <c r="Q418" s="59">
        <v>0</v>
      </c>
      <c r="R418" s="59">
        <v>0</v>
      </c>
      <c r="S418" s="90"/>
      <c r="T418" s="90"/>
      <c r="U418" s="91"/>
      <c r="V418" s="90"/>
      <c r="X418" s="90"/>
    </row>
    <row r="419" spans="1:24" ht="13.2" x14ac:dyDescent="0.25">
      <c r="A419" s="59" t="s">
        <v>4332</v>
      </c>
      <c r="B419" s="59" t="s">
        <v>5761</v>
      </c>
      <c r="C419" s="59" t="s">
        <v>5782</v>
      </c>
      <c r="D419" s="59" t="s">
        <v>125</v>
      </c>
      <c r="E419" s="59">
        <v>0</v>
      </c>
      <c r="F419" s="59">
        <v>0</v>
      </c>
      <c r="G419" s="59">
        <v>0</v>
      </c>
      <c r="H419" s="59">
        <v>0</v>
      </c>
      <c r="I419" s="59">
        <v>0</v>
      </c>
      <c r="J419" s="59">
        <v>0</v>
      </c>
      <c r="K419" s="59">
        <v>0</v>
      </c>
      <c r="L419" s="59">
        <v>0</v>
      </c>
      <c r="M419" s="59">
        <v>0</v>
      </c>
      <c r="N419" s="59">
        <v>0</v>
      </c>
      <c r="O419" s="59">
        <v>0</v>
      </c>
      <c r="P419" s="59">
        <v>0</v>
      </c>
      <c r="Q419" s="59">
        <v>0</v>
      </c>
      <c r="R419" s="59">
        <v>0</v>
      </c>
      <c r="S419" s="90"/>
      <c r="T419" s="90"/>
      <c r="U419" s="91"/>
      <c r="V419" s="90"/>
      <c r="X419" s="90"/>
    </row>
    <row r="420" spans="1:24" ht="13.2" x14ac:dyDescent="0.25">
      <c r="A420" s="59" t="s">
        <v>4333</v>
      </c>
      <c r="B420" s="59" t="s">
        <v>5761</v>
      </c>
      <c r="C420" s="59" t="s">
        <v>5783</v>
      </c>
      <c r="D420" s="59" t="s">
        <v>125</v>
      </c>
      <c r="E420" s="59">
        <v>3536</v>
      </c>
      <c r="F420" s="59">
        <v>3539</v>
      </c>
      <c r="G420" s="59">
        <v>3543</v>
      </c>
      <c r="H420" s="59">
        <v>3546</v>
      </c>
      <c r="I420" s="59">
        <v>3549</v>
      </c>
      <c r="J420" s="59">
        <v>3552</v>
      </c>
      <c r="K420" s="59">
        <v>3555</v>
      </c>
      <c r="L420" s="59">
        <v>3559</v>
      </c>
      <c r="M420" s="59">
        <v>3562</v>
      </c>
      <c r="N420" s="59">
        <v>3565</v>
      </c>
      <c r="O420" s="59">
        <v>3568</v>
      </c>
      <c r="P420" s="59">
        <v>3571</v>
      </c>
      <c r="Q420" s="59">
        <v>3575</v>
      </c>
      <c r="R420" s="59">
        <v>3555384</v>
      </c>
      <c r="S420" s="90"/>
      <c r="T420" s="90"/>
      <c r="U420" s="91"/>
      <c r="V420" s="90"/>
      <c r="X420" s="90"/>
    </row>
    <row r="421" spans="1:24" ht="13.2" x14ac:dyDescent="0.25">
      <c r="A421" s="59" t="s">
        <v>4334</v>
      </c>
      <c r="B421" s="59" t="s">
        <v>5761</v>
      </c>
      <c r="C421" s="59" t="s">
        <v>5784</v>
      </c>
      <c r="D421" s="59" t="s">
        <v>125</v>
      </c>
      <c r="E421" s="59">
        <v>0</v>
      </c>
      <c r="F421" s="59">
        <v>0</v>
      </c>
      <c r="G421" s="59">
        <v>0</v>
      </c>
      <c r="H421" s="59">
        <v>0</v>
      </c>
      <c r="I421" s="59">
        <v>0</v>
      </c>
      <c r="J421" s="59">
        <v>0</v>
      </c>
      <c r="K421" s="59">
        <v>0</v>
      </c>
      <c r="L421" s="59">
        <v>0</v>
      </c>
      <c r="M421" s="59">
        <v>0</v>
      </c>
      <c r="N421" s="59">
        <v>0</v>
      </c>
      <c r="O421" s="59">
        <v>0</v>
      </c>
      <c r="P421" s="59">
        <v>0</v>
      </c>
      <c r="Q421" s="59">
        <v>0</v>
      </c>
      <c r="R421" s="59">
        <v>0</v>
      </c>
      <c r="S421" s="90"/>
      <c r="T421" s="90"/>
      <c r="U421" s="91"/>
      <c r="V421" s="90"/>
      <c r="X421" s="90"/>
    </row>
    <row r="422" spans="1:24" ht="13.2" x14ac:dyDescent="0.25">
      <c r="A422" s="59" t="s">
        <v>4335</v>
      </c>
      <c r="B422" s="59" t="s">
        <v>5761</v>
      </c>
      <c r="C422" s="59" t="s">
        <v>5785</v>
      </c>
      <c r="D422" s="59" t="s">
        <v>125</v>
      </c>
      <c r="E422" s="59">
        <v>0</v>
      </c>
      <c r="F422" s="59">
        <v>0</v>
      </c>
      <c r="G422" s="59">
        <v>0</v>
      </c>
      <c r="H422" s="59">
        <v>0</v>
      </c>
      <c r="I422" s="59">
        <v>0</v>
      </c>
      <c r="J422" s="59">
        <v>0</v>
      </c>
      <c r="K422" s="59">
        <v>0</v>
      </c>
      <c r="L422" s="59">
        <v>0</v>
      </c>
      <c r="M422" s="59">
        <v>0</v>
      </c>
      <c r="N422" s="59">
        <v>0</v>
      </c>
      <c r="O422" s="59">
        <v>0</v>
      </c>
      <c r="P422" s="59">
        <v>0</v>
      </c>
      <c r="Q422" s="59">
        <v>0</v>
      </c>
      <c r="R422" s="59">
        <v>0</v>
      </c>
      <c r="S422" s="90"/>
      <c r="T422" s="90"/>
      <c r="U422" s="91"/>
      <c r="V422" s="90"/>
      <c r="X422" s="90"/>
    </row>
    <row r="423" spans="1:24" ht="13.2" x14ac:dyDescent="0.25">
      <c r="A423" s="59" t="s">
        <v>4336</v>
      </c>
      <c r="B423" s="59" t="s">
        <v>5761</v>
      </c>
      <c r="C423" s="59" t="s">
        <v>5786</v>
      </c>
      <c r="D423" s="59" t="s">
        <v>125</v>
      </c>
      <c r="E423" s="59">
        <v>155</v>
      </c>
      <c r="F423" s="59">
        <v>155</v>
      </c>
      <c r="G423" s="59">
        <v>155</v>
      </c>
      <c r="H423" s="59">
        <v>155</v>
      </c>
      <c r="I423" s="59">
        <v>155</v>
      </c>
      <c r="J423" s="59">
        <v>155</v>
      </c>
      <c r="K423" s="59">
        <v>155</v>
      </c>
      <c r="L423" s="59">
        <v>155</v>
      </c>
      <c r="M423" s="59">
        <v>155</v>
      </c>
      <c r="N423" s="59">
        <v>155</v>
      </c>
      <c r="O423" s="59">
        <v>155</v>
      </c>
      <c r="P423" s="59">
        <v>155</v>
      </c>
      <c r="Q423" s="59">
        <v>155</v>
      </c>
      <c r="R423" s="59">
        <v>155400</v>
      </c>
      <c r="S423" s="90"/>
      <c r="T423" s="90"/>
      <c r="U423" s="91"/>
      <c r="V423" s="90"/>
      <c r="X423" s="90"/>
    </row>
    <row r="424" spans="1:24" ht="13.2" x14ac:dyDescent="0.25">
      <c r="A424" s="59" t="s">
        <v>4337</v>
      </c>
      <c r="B424" s="59" t="s">
        <v>5761</v>
      </c>
      <c r="C424" s="59" t="s">
        <v>5787</v>
      </c>
      <c r="D424" s="59" t="s">
        <v>125</v>
      </c>
      <c r="E424" s="59">
        <v>0</v>
      </c>
      <c r="F424" s="59">
        <v>0</v>
      </c>
      <c r="G424" s="59">
        <v>0</v>
      </c>
      <c r="H424" s="59">
        <v>0</v>
      </c>
      <c r="I424" s="59">
        <v>0</v>
      </c>
      <c r="J424" s="59">
        <v>0</v>
      </c>
      <c r="K424" s="59">
        <v>0</v>
      </c>
      <c r="L424" s="59">
        <v>0</v>
      </c>
      <c r="M424" s="59">
        <v>0</v>
      </c>
      <c r="N424" s="59">
        <v>0</v>
      </c>
      <c r="O424" s="59">
        <v>0</v>
      </c>
      <c r="P424" s="59">
        <v>0</v>
      </c>
      <c r="Q424" s="59">
        <v>0</v>
      </c>
      <c r="R424" s="59">
        <v>0</v>
      </c>
      <c r="S424" s="90"/>
      <c r="T424" s="90"/>
      <c r="U424" s="91"/>
      <c r="V424" s="90"/>
      <c r="X424" s="90"/>
    </row>
    <row r="425" spans="1:24" ht="13.2" x14ac:dyDescent="0.25">
      <c r="A425" s="59" t="s">
        <v>4338</v>
      </c>
      <c r="B425" s="59" t="s">
        <v>5788</v>
      </c>
      <c r="C425" s="59" t="s">
        <v>5789</v>
      </c>
      <c r="D425" s="59" t="s">
        <v>125</v>
      </c>
      <c r="E425" s="59">
        <v>0</v>
      </c>
      <c r="F425" s="59">
        <v>0</v>
      </c>
      <c r="G425" s="59">
        <v>0</v>
      </c>
      <c r="H425" s="59">
        <v>0</v>
      </c>
      <c r="I425" s="59">
        <v>0</v>
      </c>
      <c r="J425" s="59">
        <v>0</v>
      </c>
      <c r="K425" s="59">
        <v>0</v>
      </c>
      <c r="L425" s="59">
        <v>0</v>
      </c>
      <c r="M425" s="59">
        <v>0</v>
      </c>
      <c r="N425" s="59">
        <v>0</v>
      </c>
      <c r="O425" s="59">
        <v>0</v>
      </c>
      <c r="P425" s="59">
        <v>0</v>
      </c>
      <c r="Q425" s="59">
        <v>0</v>
      </c>
      <c r="R425" s="59">
        <v>0</v>
      </c>
      <c r="S425" s="90"/>
      <c r="T425" s="90"/>
      <c r="U425" s="91"/>
      <c r="V425" s="90"/>
      <c r="X425" s="90"/>
    </row>
    <row r="426" spans="1:24" ht="13.2" x14ac:dyDescent="0.25">
      <c r="A426" s="59" t="s">
        <v>4339</v>
      </c>
      <c r="B426" s="59" t="s">
        <v>5788</v>
      </c>
      <c r="C426" s="59" t="s">
        <v>5790</v>
      </c>
      <c r="D426" s="59" t="s">
        <v>125</v>
      </c>
      <c r="E426" s="59">
        <v>438</v>
      </c>
      <c r="F426" s="59">
        <v>439</v>
      </c>
      <c r="G426" s="59">
        <v>441</v>
      </c>
      <c r="H426" s="59">
        <v>442</v>
      </c>
      <c r="I426" s="59">
        <v>443</v>
      </c>
      <c r="J426" s="59">
        <v>445</v>
      </c>
      <c r="K426" s="59">
        <v>446</v>
      </c>
      <c r="L426" s="59">
        <v>448</v>
      </c>
      <c r="M426" s="59">
        <v>449</v>
      </c>
      <c r="N426" s="59">
        <v>451</v>
      </c>
      <c r="O426" s="59">
        <v>452</v>
      </c>
      <c r="P426" s="59">
        <v>454</v>
      </c>
      <c r="Q426" s="59">
        <v>455</v>
      </c>
      <c r="R426" s="59">
        <v>446344</v>
      </c>
      <c r="S426" s="90"/>
      <c r="T426" s="90"/>
      <c r="U426" s="91"/>
      <c r="V426" s="90"/>
      <c r="X426" s="90"/>
    </row>
    <row r="427" spans="1:24" ht="13.2" x14ac:dyDescent="0.25">
      <c r="A427" s="59" t="s">
        <v>4340</v>
      </c>
      <c r="B427" s="59" t="s">
        <v>5788</v>
      </c>
      <c r="C427" s="59" t="s">
        <v>5791</v>
      </c>
      <c r="D427" s="59" t="s">
        <v>125</v>
      </c>
      <c r="E427" s="59">
        <v>0</v>
      </c>
      <c r="F427" s="59">
        <v>0</v>
      </c>
      <c r="G427" s="59">
        <v>0</v>
      </c>
      <c r="H427" s="59">
        <v>0</v>
      </c>
      <c r="I427" s="59">
        <v>0</v>
      </c>
      <c r="J427" s="59">
        <v>0</v>
      </c>
      <c r="K427" s="59">
        <v>0</v>
      </c>
      <c r="L427" s="59">
        <v>0</v>
      </c>
      <c r="M427" s="59">
        <v>0</v>
      </c>
      <c r="N427" s="59">
        <v>0</v>
      </c>
      <c r="O427" s="59">
        <v>0</v>
      </c>
      <c r="P427" s="59">
        <v>0</v>
      </c>
      <c r="Q427" s="59">
        <v>0</v>
      </c>
      <c r="R427" s="59">
        <v>0</v>
      </c>
      <c r="S427" s="90"/>
      <c r="T427" s="90"/>
      <c r="U427" s="91"/>
      <c r="V427" s="90"/>
      <c r="X427" s="90"/>
    </row>
    <row r="428" spans="1:24" ht="13.2" x14ac:dyDescent="0.25">
      <c r="A428" s="59" t="s">
        <v>4341</v>
      </c>
      <c r="B428" s="59" t="s">
        <v>5788</v>
      </c>
      <c r="C428" s="59" t="s">
        <v>5792</v>
      </c>
      <c r="D428" s="59" t="s">
        <v>125</v>
      </c>
      <c r="E428" s="59">
        <v>24469</v>
      </c>
      <c r="F428" s="59">
        <v>24511</v>
      </c>
      <c r="G428" s="59">
        <v>24553</v>
      </c>
      <c r="H428" s="59">
        <v>24595</v>
      </c>
      <c r="I428" s="59">
        <v>24638</v>
      </c>
      <c r="J428" s="59">
        <v>24680</v>
      </c>
      <c r="K428" s="59">
        <v>24723</v>
      </c>
      <c r="L428" s="59">
        <v>24766</v>
      </c>
      <c r="M428" s="59">
        <v>24809</v>
      </c>
      <c r="N428" s="59">
        <v>24852</v>
      </c>
      <c r="O428" s="59">
        <v>24895</v>
      </c>
      <c r="P428" s="59">
        <v>24937</v>
      </c>
      <c r="Q428" s="59">
        <v>24980</v>
      </c>
      <c r="R428" s="59">
        <v>24723603</v>
      </c>
      <c r="S428" s="90"/>
      <c r="T428" s="90"/>
      <c r="U428" s="91"/>
      <c r="V428" s="90"/>
      <c r="X428" s="90"/>
    </row>
    <row r="429" spans="1:24" ht="13.2" x14ac:dyDescent="0.25">
      <c r="A429" s="59" t="s">
        <v>4342</v>
      </c>
      <c r="B429" s="59" t="s">
        <v>5788</v>
      </c>
      <c r="C429" s="59" t="s">
        <v>5793</v>
      </c>
      <c r="D429" s="59" t="s">
        <v>125</v>
      </c>
      <c r="E429" s="59">
        <v>0</v>
      </c>
      <c r="F429" s="59">
        <v>0</v>
      </c>
      <c r="G429" s="59">
        <v>0</v>
      </c>
      <c r="H429" s="59">
        <v>0</v>
      </c>
      <c r="I429" s="59">
        <v>0</v>
      </c>
      <c r="J429" s="59">
        <v>0</v>
      </c>
      <c r="K429" s="59">
        <v>0</v>
      </c>
      <c r="L429" s="59">
        <v>0</v>
      </c>
      <c r="M429" s="59">
        <v>0</v>
      </c>
      <c r="N429" s="59">
        <v>0</v>
      </c>
      <c r="O429" s="59">
        <v>0</v>
      </c>
      <c r="P429" s="59">
        <v>0</v>
      </c>
      <c r="Q429" s="59">
        <v>0</v>
      </c>
      <c r="R429" s="59">
        <v>0</v>
      </c>
      <c r="S429" s="90"/>
      <c r="T429" s="90"/>
      <c r="U429" s="91"/>
      <c r="V429" s="90"/>
      <c r="X429" s="90"/>
    </row>
    <row r="430" spans="1:24" ht="13.2" x14ac:dyDescent="0.25">
      <c r="A430" s="59" t="s">
        <v>4343</v>
      </c>
      <c r="B430" s="59" t="s">
        <v>5788</v>
      </c>
      <c r="C430" s="59" t="s">
        <v>5794</v>
      </c>
      <c r="D430" s="59" t="s">
        <v>125</v>
      </c>
      <c r="E430" s="59">
        <v>40474</v>
      </c>
      <c r="F430" s="59">
        <v>40579</v>
      </c>
      <c r="G430" s="59">
        <v>40684</v>
      </c>
      <c r="H430" s="59">
        <v>40788</v>
      </c>
      <c r="I430" s="59">
        <v>40893</v>
      </c>
      <c r="J430" s="59">
        <v>40998</v>
      </c>
      <c r="K430" s="59">
        <v>41103</v>
      </c>
      <c r="L430" s="59">
        <v>41209</v>
      </c>
      <c r="M430" s="59">
        <v>41314</v>
      </c>
      <c r="N430" s="59">
        <v>41419</v>
      </c>
      <c r="O430" s="59">
        <v>41524</v>
      </c>
      <c r="P430" s="59">
        <v>41630</v>
      </c>
      <c r="Q430" s="59">
        <v>41735</v>
      </c>
      <c r="R430" s="59">
        <v>41103767</v>
      </c>
      <c r="S430" s="90"/>
      <c r="T430" s="90"/>
      <c r="U430" s="91"/>
      <c r="V430" s="90"/>
      <c r="X430" s="90"/>
    </row>
    <row r="431" spans="1:24" ht="13.2" x14ac:dyDescent="0.25">
      <c r="A431" s="59" t="s">
        <v>4344</v>
      </c>
      <c r="B431" s="59" t="s">
        <v>5788</v>
      </c>
      <c r="C431" s="59" t="s">
        <v>5795</v>
      </c>
      <c r="D431" s="59" t="s">
        <v>125</v>
      </c>
      <c r="E431" s="59">
        <v>28723</v>
      </c>
      <c r="F431" s="59">
        <v>28849</v>
      </c>
      <c r="G431" s="59">
        <v>28975</v>
      </c>
      <c r="H431" s="59">
        <v>29101</v>
      </c>
      <c r="I431" s="59">
        <v>29227</v>
      </c>
      <c r="J431" s="59">
        <v>29353</v>
      </c>
      <c r="K431" s="59">
        <v>29479</v>
      </c>
      <c r="L431" s="59">
        <v>29605</v>
      </c>
      <c r="M431" s="59">
        <v>29731</v>
      </c>
      <c r="N431" s="59">
        <v>29857</v>
      </c>
      <c r="O431" s="59">
        <v>29712</v>
      </c>
      <c r="P431" s="59">
        <v>29843</v>
      </c>
      <c r="Q431" s="59">
        <v>29974</v>
      </c>
      <c r="R431" s="59">
        <v>29423255</v>
      </c>
      <c r="S431" s="90"/>
      <c r="T431" s="90"/>
      <c r="U431" s="91"/>
      <c r="V431" s="90"/>
      <c r="X431" s="90"/>
    </row>
    <row r="432" spans="1:24" ht="13.2" x14ac:dyDescent="0.25">
      <c r="A432" s="59" t="s">
        <v>4345</v>
      </c>
      <c r="B432" s="59" t="s">
        <v>5788</v>
      </c>
      <c r="C432" s="59" t="s">
        <v>5796</v>
      </c>
      <c r="D432" s="59" t="s">
        <v>125</v>
      </c>
      <c r="E432" s="59">
        <v>0</v>
      </c>
      <c r="F432" s="59">
        <v>0</v>
      </c>
      <c r="G432" s="59">
        <v>0</v>
      </c>
      <c r="H432" s="59">
        <v>0</v>
      </c>
      <c r="I432" s="59">
        <v>0</v>
      </c>
      <c r="J432" s="59">
        <v>0</v>
      </c>
      <c r="K432" s="59">
        <v>0</v>
      </c>
      <c r="L432" s="59">
        <v>0</v>
      </c>
      <c r="M432" s="59">
        <v>0</v>
      </c>
      <c r="N432" s="59">
        <v>0</v>
      </c>
      <c r="O432" s="59">
        <v>0</v>
      </c>
      <c r="P432" s="59">
        <v>0</v>
      </c>
      <c r="Q432" s="59">
        <v>0</v>
      </c>
      <c r="R432" s="59">
        <v>0</v>
      </c>
      <c r="S432" s="90"/>
      <c r="T432" s="90"/>
      <c r="U432" s="91"/>
      <c r="V432" s="90"/>
      <c r="X432" s="90"/>
    </row>
    <row r="433" spans="1:24" ht="13.2" x14ac:dyDescent="0.25">
      <c r="A433" s="59" t="s">
        <v>4346</v>
      </c>
      <c r="B433" s="59" t="s">
        <v>5788</v>
      </c>
      <c r="C433" s="59" t="s">
        <v>5797</v>
      </c>
      <c r="D433" s="59" t="s">
        <v>125</v>
      </c>
      <c r="E433" s="59">
        <v>0</v>
      </c>
      <c r="F433" s="59">
        <v>0</v>
      </c>
      <c r="G433" s="59">
        <v>0</v>
      </c>
      <c r="H433" s="59">
        <v>0</v>
      </c>
      <c r="I433" s="59">
        <v>0</v>
      </c>
      <c r="J433" s="59">
        <v>0</v>
      </c>
      <c r="K433" s="59">
        <v>0</v>
      </c>
      <c r="L433" s="59">
        <v>0</v>
      </c>
      <c r="M433" s="59">
        <v>0</v>
      </c>
      <c r="N433" s="59">
        <v>0</v>
      </c>
      <c r="O433" s="59">
        <v>0</v>
      </c>
      <c r="P433" s="59">
        <v>0</v>
      </c>
      <c r="Q433" s="59">
        <v>0</v>
      </c>
      <c r="R433" s="59">
        <v>0</v>
      </c>
      <c r="S433" s="90"/>
      <c r="T433" s="90"/>
      <c r="U433" s="91"/>
      <c r="V433" s="90"/>
      <c r="X433" s="90"/>
    </row>
    <row r="434" spans="1:24" ht="13.2" x14ac:dyDescent="0.25">
      <c r="A434" s="59" t="s">
        <v>4347</v>
      </c>
      <c r="B434" s="59" t="s">
        <v>5788</v>
      </c>
      <c r="C434" s="59" t="s">
        <v>5798</v>
      </c>
      <c r="D434" s="59" t="s">
        <v>125</v>
      </c>
      <c r="E434" s="59">
        <v>0</v>
      </c>
      <c r="F434" s="59">
        <v>0</v>
      </c>
      <c r="G434" s="59">
        <v>0</v>
      </c>
      <c r="H434" s="59">
        <v>0</v>
      </c>
      <c r="I434" s="59">
        <v>0</v>
      </c>
      <c r="J434" s="59">
        <v>0</v>
      </c>
      <c r="K434" s="59">
        <v>0</v>
      </c>
      <c r="L434" s="59">
        <v>0</v>
      </c>
      <c r="M434" s="59">
        <v>0</v>
      </c>
      <c r="N434" s="59">
        <v>0</v>
      </c>
      <c r="O434" s="59">
        <v>0</v>
      </c>
      <c r="P434" s="59">
        <v>0</v>
      </c>
      <c r="Q434" s="59">
        <v>0</v>
      </c>
      <c r="R434" s="59">
        <v>0</v>
      </c>
      <c r="S434" s="90"/>
      <c r="T434" s="90"/>
      <c r="U434" s="91"/>
      <c r="V434" s="90"/>
      <c r="X434" s="90"/>
    </row>
    <row r="435" spans="1:24" ht="13.2" x14ac:dyDescent="0.25">
      <c r="A435" s="59" t="s">
        <v>4348</v>
      </c>
      <c r="B435" s="59" t="s">
        <v>5788</v>
      </c>
      <c r="C435" s="59" t="s">
        <v>5799</v>
      </c>
      <c r="D435" s="59" t="s">
        <v>125</v>
      </c>
      <c r="E435" s="59">
        <v>0</v>
      </c>
      <c r="F435" s="59">
        <v>0</v>
      </c>
      <c r="G435" s="59">
        <v>0</v>
      </c>
      <c r="H435" s="59">
        <v>0</v>
      </c>
      <c r="I435" s="59">
        <v>0</v>
      </c>
      <c r="J435" s="59">
        <v>0</v>
      </c>
      <c r="K435" s="59">
        <v>0</v>
      </c>
      <c r="L435" s="59">
        <v>0</v>
      </c>
      <c r="M435" s="59">
        <v>0</v>
      </c>
      <c r="N435" s="59">
        <v>0</v>
      </c>
      <c r="O435" s="59">
        <v>0</v>
      </c>
      <c r="P435" s="59">
        <v>0</v>
      </c>
      <c r="Q435" s="59">
        <v>0</v>
      </c>
      <c r="R435" s="59">
        <v>0</v>
      </c>
      <c r="S435" s="90"/>
      <c r="T435" s="90"/>
      <c r="U435" s="91"/>
      <c r="V435" s="90"/>
      <c r="X435" s="90"/>
    </row>
    <row r="436" spans="1:24" ht="13.2" x14ac:dyDescent="0.25">
      <c r="A436" s="59" t="s">
        <v>4349</v>
      </c>
      <c r="B436" s="59" t="s">
        <v>5788</v>
      </c>
      <c r="C436" s="59" t="s">
        <v>5800</v>
      </c>
      <c r="D436" s="59" t="s">
        <v>125</v>
      </c>
      <c r="E436" s="59">
        <v>29404</v>
      </c>
      <c r="F436" s="59">
        <v>29419</v>
      </c>
      <c r="G436" s="59">
        <v>29435</v>
      </c>
      <c r="H436" s="59">
        <v>29450</v>
      </c>
      <c r="I436" s="59">
        <v>29465</v>
      </c>
      <c r="J436" s="59">
        <v>29481</v>
      </c>
      <c r="K436" s="59">
        <v>29496</v>
      </c>
      <c r="L436" s="59">
        <v>29511</v>
      </c>
      <c r="M436" s="59">
        <v>29526</v>
      </c>
      <c r="N436" s="59">
        <v>29542</v>
      </c>
      <c r="O436" s="59">
        <v>29557</v>
      </c>
      <c r="P436" s="59">
        <v>29572</v>
      </c>
      <c r="Q436" s="59">
        <v>29588</v>
      </c>
      <c r="R436" s="59">
        <v>29495884</v>
      </c>
      <c r="S436" s="90"/>
      <c r="T436" s="90"/>
      <c r="U436" s="91"/>
      <c r="V436" s="90"/>
      <c r="X436" s="90"/>
    </row>
    <row r="437" spans="1:24" ht="13.2" x14ac:dyDescent="0.25">
      <c r="A437" s="59" t="s">
        <v>4350</v>
      </c>
      <c r="B437" s="59" t="s">
        <v>5788</v>
      </c>
      <c r="C437" s="59" t="s">
        <v>5801</v>
      </c>
      <c r="D437" s="59" t="s">
        <v>125</v>
      </c>
      <c r="E437" s="59">
        <v>2175</v>
      </c>
      <c r="F437" s="59">
        <v>2178</v>
      </c>
      <c r="G437" s="59">
        <v>2181</v>
      </c>
      <c r="H437" s="59">
        <v>2184</v>
      </c>
      <c r="I437" s="59">
        <v>2188</v>
      </c>
      <c r="J437" s="59">
        <v>2191</v>
      </c>
      <c r="K437" s="59">
        <v>2194</v>
      </c>
      <c r="L437" s="59">
        <v>2197</v>
      </c>
      <c r="M437" s="59">
        <v>2200</v>
      </c>
      <c r="N437" s="59">
        <v>2204</v>
      </c>
      <c r="O437" s="59">
        <v>2207</v>
      </c>
      <c r="P437" s="59">
        <v>2210</v>
      </c>
      <c r="Q437" s="59">
        <v>2214</v>
      </c>
      <c r="R437" s="59">
        <v>2194014</v>
      </c>
      <c r="S437" s="90"/>
      <c r="T437" s="90"/>
      <c r="U437" s="91"/>
      <c r="V437" s="90"/>
      <c r="X437" s="90"/>
    </row>
    <row r="438" spans="1:24" ht="13.2" x14ac:dyDescent="0.25">
      <c r="A438" s="59" t="s">
        <v>4351</v>
      </c>
      <c r="B438" s="59" t="s">
        <v>5788</v>
      </c>
      <c r="C438" s="59" t="s">
        <v>5802</v>
      </c>
      <c r="D438" s="59" t="s">
        <v>125</v>
      </c>
      <c r="E438" s="59">
        <v>0</v>
      </c>
      <c r="F438" s="59">
        <v>0</v>
      </c>
      <c r="G438" s="59">
        <v>0</v>
      </c>
      <c r="H438" s="59">
        <v>0</v>
      </c>
      <c r="I438" s="59">
        <v>0</v>
      </c>
      <c r="J438" s="59">
        <v>0</v>
      </c>
      <c r="K438" s="59">
        <v>0</v>
      </c>
      <c r="L438" s="59">
        <v>0</v>
      </c>
      <c r="M438" s="59">
        <v>0</v>
      </c>
      <c r="N438" s="59">
        <v>0</v>
      </c>
      <c r="O438" s="59">
        <v>0</v>
      </c>
      <c r="P438" s="59">
        <v>0</v>
      </c>
      <c r="Q438" s="59">
        <v>0</v>
      </c>
      <c r="R438" s="59">
        <v>0</v>
      </c>
      <c r="S438" s="90"/>
      <c r="T438" s="90"/>
      <c r="U438" s="91"/>
      <c r="V438" s="90"/>
      <c r="X438" s="90"/>
    </row>
    <row r="439" spans="1:24" ht="13.2" x14ac:dyDescent="0.25">
      <c r="A439" s="59" t="s">
        <v>4352</v>
      </c>
      <c r="B439" s="59" t="s">
        <v>5788</v>
      </c>
      <c r="C439" s="59" t="s">
        <v>5803</v>
      </c>
      <c r="D439" s="59" t="s">
        <v>125</v>
      </c>
      <c r="E439" s="59">
        <v>0</v>
      </c>
      <c r="F439" s="59">
        <v>0</v>
      </c>
      <c r="G439" s="59">
        <v>0</v>
      </c>
      <c r="H439" s="59">
        <v>0</v>
      </c>
      <c r="I439" s="59">
        <v>0</v>
      </c>
      <c r="J439" s="59">
        <v>0</v>
      </c>
      <c r="K439" s="59">
        <v>0</v>
      </c>
      <c r="L439" s="59">
        <v>0</v>
      </c>
      <c r="M439" s="59">
        <v>0</v>
      </c>
      <c r="N439" s="59">
        <v>0</v>
      </c>
      <c r="O439" s="59">
        <v>0</v>
      </c>
      <c r="P439" s="59">
        <v>0</v>
      </c>
      <c r="Q439" s="59">
        <v>0</v>
      </c>
      <c r="R439" s="59">
        <v>0</v>
      </c>
      <c r="S439" s="90"/>
      <c r="T439" s="90"/>
      <c r="U439" s="91"/>
      <c r="V439" s="90"/>
      <c r="X439" s="90"/>
    </row>
    <row r="440" spans="1:24" ht="13.2" x14ac:dyDescent="0.25">
      <c r="A440" s="59" t="s">
        <v>4353</v>
      </c>
      <c r="B440" s="59" t="s">
        <v>5788</v>
      </c>
      <c r="C440" s="59" t="s">
        <v>5804</v>
      </c>
      <c r="D440" s="59" t="s">
        <v>125</v>
      </c>
      <c r="E440" s="59">
        <v>3314</v>
      </c>
      <c r="F440" s="59">
        <v>3358</v>
      </c>
      <c r="G440" s="59">
        <v>3401</v>
      </c>
      <c r="H440" s="59">
        <v>3445</v>
      </c>
      <c r="I440" s="59">
        <v>3488</v>
      </c>
      <c r="J440" s="59">
        <v>3519</v>
      </c>
      <c r="K440" s="59">
        <v>3563</v>
      </c>
      <c r="L440" s="59">
        <v>3607</v>
      </c>
      <c r="M440" s="59">
        <v>3651</v>
      </c>
      <c r="N440" s="59">
        <v>3695</v>
      </c>
      <c r="O440" s="59">
        <v>3740</v>
      </c>
      <c r="P440" s="59">
        <v>3784</v>
      </c>
      <c r="Q440" s="59">
        <v>3829</v>
      </c>
      <c r="R440" s="59">
        <v>3568507</v>
      </c>
      <c r="S440" s="90"/>
      <c r="T440" s="90"/>
      <c r="U440" s="91"/>
      <c r="V440" s="90"/>
      <c r="X440" s="90"/>
    </row>
    <row r="441" spans="1:24" ht="13.2" x14ac:dyDescent="0.25">
      <c r="A441" s="59" t="s">
        <v>4354</v>
      </c>
      <c r="B441" s="59" t="s">
        <v>5788</v>
      </c>
      <c r="C441" s="59" t="s">
        <v>5805</v>
      </c>
      <c r="D441" s="59" t="s">
        <v>125</v>
      </c>
      <c r="E441" s="59">
        <v>64538</v>
      </c>
      <c r="F441" s="59">
        <v>65007</v>
      </c>
      <c r="G441" s="59">
        <v>65476</v>
      </c>
      <c r="H441" s="59">
        <v>65644</v>
      </c>
      <c r="I441" s="59">
        <v>65873</v>
      </c>
      <c r="J441" s="59">
        <v>66199</v>
      </c>
      <c r="K441" s="59">
        <v>66590</v>
      </c>
      <c r="L441" s="59">
        <v>67030</v>
      </c>
      <c r="M441" s="59">
        <v>67296</v>
      </c>
      <c r="N441" s="59">
        <v>67762</v>
      </c>
      <c r="O441" s="59">
        <v>68229</v>
      </c>
      <c r="P441" s="59">
        <v>68572</v>
      </c>
      <c r="Q441" s="59">
        <v>68971</v>
      </c>
      <c r="R441" s="59">
        <v>66702580</v>
      </c>
      <c r="S441" s="90"/>
      <c r="T441" s="90"/>
      <c r="U441" s="91"/>
      <c r="V441" s="90"/>
      <c r="X441" s="90"/>
    </row>
    <row r="442" spans="1:24" ht="13.2" x14ac:dyDescent="0.25">
      <c r="A442" s="59" t="s">
        <v>4355</v>
      </c>
      <c r="B442" s="59" t="s">
        <v>5788</v>
      </c>
      <c r="C442" s="59" t="s">
        <v>5806</v>
      </c>
      <c r="D442" s="59" t="s">
        <v>125</v>
      </c>
      <c r="E442" s="59">
        <v>0</v>
      </c>
      <c r="F442" s="59">
        <v>0</v>
      </c>
      <c r="G442" s="59">
        <v>0</v>
      </c>
      <c r="H442" s="59">
        <v>0</v>
      </c>
      <c r="I442" s="59">
        <v>0</v>
      </c>
      <c r="J442" s="59">
        <v>0</v>
      </c>
      <c r="K442" s="59">
        <v>0</v>
      </c>
      <c r="L442" s="59">
        <v>0</v>
      </c>
      <c r="M442" s="59">
        <v>0</v>
      </c>
      <c r="N442" s="59">
        <v>0</v>
      </c>
      <c r="O442" s="59">
        <v>0</v>
      </c>
      <c r="P442" s="59">
        <v>0</v>
      </c>
      <c r="Q442" s="59">
        <v>0</v>
      </c>
      <c r="R442" s="59">
        <v>0</v>
      </c>
      <c r="S442" s="90"/>
      <c r="T442" s="90"/>
      <c r="U442" s="91"/>
      <c r="V442" s="90"/>
      <c r="X442" s="90"/>
    </row>
    <row r="443" spans="1:24" ht="13.2" x14ac:dyDescent="0.25">
      <c r="A443" s="59" t="s">
        <v>4356</v>
      </c>
      <c r="B443" s="59" t="s">
        <v>5788</v>
      </c>
      <c r="C443" s="59" t="s">
        <v>5807</v>
      </c>
      <c r="D443" s="59" t="s">
        <v>125</v>
      </c>
      <c r="E443" s="59">
        <v>141399</v>
      </c>
      <c r="F443" s="59">
        <v>143371</v>
      </c>
      <c r="G443" s="59">
        <v>145342</v>
      </c>
      <c r="H443" s="59">
        <v>147064</v>
      </c>
      <c r="I443" s="59">
        <v>149029</v>
      </c>
      <c r="J443" s="59">
        <v>150927</v>
      </c>
      <c r="K443" s="59">
        <v>152123</v>
      </c>
      <c r="L443" s="59">
        <v>154086</v>
      </c>
      <c r="M443" s="59">
        <v>155977</v>
      </c>
      <c r="N443" s="59">
        <v>157932</v>
      </c>
      <c r="O443" s="59">
        <v>159735</v>
      </c>
      <c r="P443" s="59">
        <v>161578</v>
      </c>
      <c r="Q443" s="59">
        <v>163523</v>
      </c>
      <c r="R443" s="59">
        <v>152468707</v>
      </c>
      <c r="S443" s="90"/>
      <c r="T443" s="90"/>
      <c r="U443" s="91"/>
      <c r="V443" s="90"/>
      <c r="X443" s="90"/>
    </row>
    <row r="444" spans="1:24" ht="13.2" x14ac:dyDescent="0.25">
      <c r="A444" s="59" t="s">
        <v>4357</v>
      </c>
      <c r="B444" s="59" t="s">
        <v>5788</v>
      </c>
      <c r="C444" s="59" t="s">
        <v>5808</v>
      </c>
      <c r="D444" s="59" t="s">
        <v>125</v>
      </c>
      <c r="E444" s="59">
        <v>0</v>
      </c>
      <c r="F444" s="59">
        <v>0</v>
      </c>
      <c r="G444" s="59">
        <v>0</v>
      </c>
      <c r="H444" s="59">
        <v>0</v>
      </c>
      <c r="I444" s="59">
        <v>0</v>
      </c>
      <c r="J444" s="59">
        <v>0</v>
      </c>
      <c r="K444" s="59">
        <v>0</v>
      </c>
      <c r="L444" s="59">
        <v>0</v>
      </c>
      <c r="M444" s="59">
        <v>0</v>
      </c>
      <c r="N444" s="59">
        <v>0</v>
      </c>
      <c r="O444" s="59">
        <v>0</v>
      </c>
      <c r="P444" s="59">
        <v>0</v>
      </c>
      <c r="Q444" s="59">
        <v>0</v>
      </c>
      <c r="R444" s="59">
        <v>0</v>
      </c>
      <c r="S444" s="90"/>
      <c r="T444" s="90"/>
      <c r="U444" s="91"/>
      <c r="V444" s="90"/>
      <c r="X444" s="90"/>
    </row>
    <row r="445" spans="1:24" ht="13.2" x14ac:dyDescent="0.25">
      <c r="A445" s="59" t="s">
        <v>4358</v>
      </c>
      <c r="B445" s="59" t="s">
        <v>5788</v>
      </c>
      <c r="C445" s="59" t="s">
        <v>5809</v>
      </c>
      <c r="D445" s="59" t="s">
        <v>125</v>
      </c>
      <c r="E445" s="59">
        <v>1311</v>
      </c>
      <c r="F445" s="59">
        <v>1324</v>
      </c>
      <c r="G445" s="59">
        <v>1337</v>
      </c>
      <c r="H445" s="59">
        <v>1349</v>
      </c>
      <c r="I445" s="59">
        <v>1362</v>
      </c>
      <c r="J445" s="59">
        <v>1374</v>
      </c>
      <c r="K445" s="59">
        <v>1387</v>
      </c>
      <c r="L445" s="59">
        <v>1400</v>
      </c>
      <c r="M445" s="59">
        <v>1412</v>
      </c>
      <c r="N445" s="59">
        <v>1425</v>
      </c>
      <c r="O445" s="59">
        <v>1438</v>
      </c>
      <c r="P445" s="59">
        <v>1450</v>
      </c>
      <c r="Q445" s="59">
        <v>1463</v>
      </c>
      <c r="R445" s="59">
        <v>1387042</v>
      </c>
      <c r="S445" s="90"/>
      <c r="T445" s="90"/>
      <c r="U445" s="91"/>
      <c r="V445" s="90"/>
      <c r="X445" s="90"/>
    </row>
    <row r="446" spans="1:24" ht="13.2" x14ac:dyDescent="0.25">
      <c r="A446" s="59" t="s">
        <v>4359</v>
      </c>
      <c r="B446" s="59" t="s">
        <v>5788</v>
      </c>
      <c r="C446" s="59" t="s">
        <v>5810</v>
      </c>
      <c r="D446" s="59" t="s">
        <v>125</v>
      </c>
      <c r="E446" s="59">
        <v>122246</v>
      </c>
      <c r="F446" s="59">
        <v>123257</v>
      </c>
      <c r="G446" s="59">
        <v>124262</v>
      </c>
      <c r="H446" s="59">
        <v>124806</v>
      </c>
      <c r="I446" s="59">
        <v>125822</v>
      </c>
      <c r="J446" s="59">
        <v>125642</v>
      </c>
      <c r="K446" s="59">
        <v>126633</v>
      </c>
      <c r="L446" s="59">
        <v>127435</v>
      </c>
      <c r="M446" s="59">
        <v>128434</v>
      </c>
      <c r="N446" s="59">
        <v>128983</v>
      </c>
      <c r="O446" s="59">
        <v>129993</v>
      </c>
      <c r="P446" s="59">
        <v>129838</v>
      </c>
      <c r="Q446" s="59">
        <v>130844</v>
      </c>
      <c r="R446" s="59">
        <v>126804126</v>
      </c>
      <c r="S446" s="90"/>
      <c r="T446" s="90"/>
      <c r="U446" s="91"/>
      <c r="V446" s="90"/>
      <c r="X446" s="90"/>
    </row>
    <row r="447" spans="1:24" ht="13.2" x14ac:dyDescent="0.25">
      <c r="A447" s="59" t="s">
        <v>4360</v>
      </c>
      <c r="B447" s="59" t="s">
        <v>5788</v>
      </c>
      <c r="C447" s="59" t="s">
        <v>5811</v>
      </c>
      <c r="D447" s="59" t="s">
        <v>125</v>
      </c>
      <c r="E447" s="59">
        <v>0</v>
      </c>
      <c r="F447" s="59">
        <v>0</v>
      </c>
      <c r="G447" s="59">
        <v>0</v>
      </c>
      <c r="H447" s="59">
        <v>0</v>
      </c>
      <c r="I447" s="59">
        <v>0</v>
      </c>
      <c r="J447" s="59">
        <v>0</v>
      </c>
      <c r="K447" s="59">
        <v>0</v>
      </c>
      <c r="L447" s="59">
        <v>0</v>
      </c>
      <c r="M447" s="59">
        <v>0</v>
      </c>
      <c r="N447" s="59">
        <v>0</v>
      </c>
      <c r="O447" s="59">
        <v>0</v>
      </c>
      <c r="P447" s="59">
        <v>0</v>
      </c>
      <c r="Q447" s="59">
        <v>0</v>
      </c>
      <c r="R447" s="59">
        <v>0</v>
      </c>
      <c r="S447" s="90"/>
      <c r="T447" s="90"/>
      <c r="U447" s="91"/>
      <c r="V447" s="90"/>
      <c r="X447" s="90"/>
    </row>
    <row r="448" spans="1:24" ht="13.2" x14ac:dyDescent="0.25">
      <c r="A448" s="59" t="s">
        <v>4361</v>
      </c>
      <c r="B448" s="59" t="s">
        <v>5788</v>
      </c>
      <c r="C448" s="59" t="s">
        <v>5812</v>
      </c>
      <c r="D448" s="59" t="s">
        <v>125</v>
      </c>
      <c r="E448" s="59">
        <v>0</v>
      </c>
      <c r="F448" s="59">
        <v>0</v>
      </c>
      <c r="G448" s="59">
        <v>0</v>
      </c>
      <c r="H448" s="59">
        <v>0</v>
      </c>
      <c r="I448" s="59">
        <v>0</v>
      </c>
      <c r="J448" s="59">
        <v>0</v>
      </c>
      <c r="K448" s="59">
        <v>0</v>
      </c>
      <c r="L448" s="59">
        <v>0</v>
      </c>
      <c r="M448" s="59">
        <v>0</v>
      </c>
      <c r="N448" s="59">
        <v>0</v>
      </c>
      <c r="O448" s="59">
        <v>0</v>
      </c>
      <c r="P448" s="59">
        <v>0</v>
      </c>
      <c r="Q448" s="59">
        <v>0</v>
      </c>
      <c r="R448" s="59">
        <v>0</v>
      </c>
      <c r="S448" s="90"/>
      <c r="T448" s="90"/>
      <c r="U448" s="91"/>
      <c r="V448" s="90"/>
      <c r="X448" s="90"/>
    </row>
    <row r="449" spans="1:24" ht="13.2" x14ac:dyDescent="0.25">
      <c r="A449" s="59" t="s">
        <v>4362</v>
      </c>
      <c r="B449" s="59" t="s">
        <v>5788</v>
      </c>
      <c r="C449" s="59" t="s">
        <v>5813</v>
      </c>
      <c r="D449" s="59" t="s">
        <v>125</v>
      </c>
      <c r="E449" s="59">
        <v>24749</v>
      </c>
      <c r="F449" s="59">
        <v>25021</v>
      </c>
      <c r="G449" s="59">
        <v>25294</v>
      </c>
      <c r="H449" s="59">
        <v>25563</v>
      </c>
      <c r="I449" s="59">
        <v>25836</v>
      </c>
      <c r="J449" s="59">
        <v>25825</v>
      </c>
      <c r="K449" s="59">
        <v>26097</v>
      </c>
      <c r="L449" s="59">
        <v>26370</v>
      </c>
      <c r="M449" s="59">
        <v>26643</v>
      </c>
      <c r="N449" s="59">
        <v>26915</v>
      </c>
      <c r="O449" s="59">
        <v>27188</v>
      </c>
      <c r="P449" s="59">
        <v>27461</v>
      </c>
      <c r="Q449" s="59">
        <v>27730</v>
      </c>
      <c r="R449" s="59">
        <v>26204424</v>
      </c>
      <c r="S449" s="90"/>
      <c r="T449" s="90"/>
      <c r="U449" s="91"/>
      <c r="V449" s="90"/>
      <c r="X449" s="90"/>
    </row>
    <row r="450" spans="1:24" ht="13.2" x14ac:dyDescent="0.25">
      <c r="A450" s="59" t="s">
        <v>4363</v>
      </c>
      <c r="B450" s="59" t="s">
        <v>5788</v>
      </c>
      <c r="C450" s="59" t="s">
        <v>5814</v>
      </c>
      <c r="D450" s="59" t="s">
        <v>125</v>
      </c>
      <c r="E450" s="59">
        <v>0</v>
      </c>
      <c r="F450" s="59">
        <v>0</v>
      </c>
      <c r="G450" s="59">
        <v>0</v>
      </c>
      <c r="H450" s="59">
        <v>0</v>
      </c>
      <c r="I450" s="59">
        <v>0</v>
      </c>
      <c r="J450" s="59">
        <v>0</v>
      </c>
      <c r="K450" s="59">
        <v>0</v>
      </c>
      <c r="L450" s="59">
        <v>0</v>
      </c>
      <c r="M450" s="59">
        <v>0</v>
      </c>
      <c r="N450" s="59">
        <v>0</v>
      </c>
      <c r="O450" s="59">
        <v>0</v>
      </c>
      <c r="P450" s="59">
        <v>0</v>
      </c>
      <c r="Q450" s="59">
        <v>0</v>
      </c>
      <c r="R450" s="59">
        <v>0</v>
      </c>
      <c r="S450" s="90"/>
      <c r="T450" s="90"/>
      <c r="U450" s="91"/>
      <c r="V450" s="90"/>
      <c r="X450" s="90"/>
    </row>
    <row r="451" spans="1:24" ht="13.2" x14ac:dyDescent="0.25">
      <c r="A451" s="59" t="s">
        <v>4364</v>
      </c>
      <c r="B451" s="59" t="s">
        <v>5815</v>
      </c>
      <c r="C451" s="59" t="s">
        <v>5816</v>
      </c>
      <c r="D451" s="59" t="s">
        <v>125</v>
      </c>
      <c r="E451" s="59">
        <v>0</v>
      </c>
      <c r="F451" s="59">
        <v>0</v>
      </c>
      <c r="G451" s="59">
        <v>0</v>
      </c>
      <c r="H451" s="59">
        <v>0</v>
      </c>
      <c r="I451" s="59">
        <v>0</v>
      </c>
      <c r="J451" s="59">
        <v>0</v>
      </c>
      <c r="K451" s="59">
        <v>0</v>
      </c>
      <c r="L451" s="59">
        <v>0</v>
      </c>
      <c r="M451" s="59">
        <v>0</v>
      </c>
      <c r="N451" s="59">
        <v>0</v>
      </c>
      <c r="O451" s="59">
        <v>0</v>
      </c>
      <c r="P451" s="59">
        <v>0</v>
      </c>
      <c r="Q451" s="59">
        <v>0</v>
      </c>
      <c r="R451" s="59">
        <v>0</v>
      </c>
      <c r="S451" s="90"/>
      <c r="T451" s="90"/>
      <c r="U451" s="91"/>
      <c r="V451" s="90"/>
      <c r="X451" s="90"/>
    </row>
    <row r="452" spans="1:24" ht="13.2" x14ac:dyDescent="0.25">
      <c r="A452" s="59" t="s">
        <v>4365</v>
      </c>
      <c r="B452" s="59" t="s">
        <v>5815</v>
      </c>
      <c r="C452" s="59" t="s">
        <v>5817</v>
      </c>
      <c r="D452" s="59" t="s">
        <v>125</v>
      </c>
      <c r="E452" s="59">
        <v>0</v>
      </c>
      <c r="F452" s="59">
        <v>0</v>
      </c>
      <c r="G452" s="59">
        <v>0</v>
      </c>
      <c r="H452" s="59">
        <v>0</v>
      </c>
      <c r="I452" s="59">
        <v>0</v>
      </c>
      <c r="J452" s="59">
        <v>0</v>
      </c>
      <c r="K452" s="59">
        <v>0</v>
      </c>
      <c r="L452" s="59">
        <v>0</v>
      </c>
      <c r="M452" s="59">
        <v>0</v>
      </c>
      <c r="N452" s="59">
        <v>0</v>
      </c>
      <c r="O452" s="59">
        <v>0</v>
      </c>
      <c r="P452" s="59">
        <v>0</v>
      </c>
      <c r="Q452" s="59">
        <v>0</v>
      </c>
      <c r="R452" s="59">
        <v>0</v>
      </c>
      <c r="S452" s="90"/>
      <c r="T452" s="90"/>
      <c r="U452" s="91"/>
      <c r="V452" s="90"/>
      <c r="X452" s="90"/>
    </row>
    <row r="453" spans="1:24" ht="13.2" x14ac:dyDescent="0.25">
      <c r="A453" s="59" t="s">
        <v>4366</v>
      </c>
      <c r="B453" s="59" t="s">
        <v>5818</v>
      </c>
      <c r="C453" s="59" t="s">
        <v>5819</v>
      </c>
      <c r="D453" s="59" t="s">
        <v>125</v>
      </c>
      <c r="E453" s="59">
        <v>58116</v>
      </c>
      <c r="F453" s="59">
        <v>58162</v>
      </c>
      <c r="G453" s="59">
        <v>58207</v>
      </c>
      <c r="H453" s="59">
        <v>58252</v>
      </c>
      <c r="I453" s="59">
        <v>58297</v>
      </c>
      <c r="J453" s="59">
        <v>58343</v>
      </c>
      <c r="K453" s="59">
        <v>58388</v>
      </c>
      <c r="L453" s="59">
        <v>58433</v>
      </c>
      <c r="M453" s="59">
        <v>58478</v>
      </c>
      <c r="N453" s="59">
        <v>58475</v>
      </c>
      <c r="O453" s="59">
        <v>58521</v>
      </c>
      <c r="P453" s="59">
        <v>58566</v>
      </c>
      <c r="Q453" s="59">
        <v>58426</v>
      </c>
      <c r="R453" s="59">
        <v>58366102</v>
      </c>
      <c r="S453" s="90"/>
      <c r="T453" s="90"/>
      <c r="U453" s="91"/>
      <c r="V453" s="90"/>
      <c r="X453" s="90"/>
    </row>
    <row r="454" spans="1:24" ht="13.2" x14ac:dyDescent="0.25">
      <c r="A454" s="59" t="s">
        <v>4367</v>
      </c>
      <c r="B454" s="59" t="s">
        <v>5818</v>
      </c>
      <c r="C454" s="59" t="s">
        <v>5820</v>
      </c>
      <c r="D454" s="59" t="s">
        <v>125</v>
      </c>
      <c r="E454" s="59">
        <v>0</v>
      </c>
      <c r="F454" s="59">
        <v>0</v>
      </c>
      <c r="G454" s="59">
        <v>0</v>
      </c>
      <c r="H454" s="59">
        <v>0</v>
      </c>
      <c r="I454" s="59">
        <v>0</v>
      </c>
      <c r="J454" s="59">
        <v>0</v>
      </c>
      <c r="K454" s="59">
        <v>0</v>
      </c>
      <c r="L454" s="59">
        <v>0</v>
      </c>
      <c r="M454" s="59">
        <v>0</v>
      </c>
      <c r="N454" s="59">
        <v>0</v>
      </c>
      <c r="O454" s="59">
        <v>0</v>
      </c>
      <c r="P454" s="59">
        <v>0</v>
      </c>
      <c r="Q454" s="59">
        <v>0</v>
      </c>
      <c r="R454" s="59">
        <v>0</v>
      </c>
      <c r="S454" s="90"/>
      <c r="T454" s="90"/>
      <c r="U454" s="91"/>
      <c r="V454" s="90"/>
      <c r="X454" s="90"/>
    </row>
    <row r="455" spans="1:24" ht="13.2" x14ac:dyDescent="0.25">
      <c r="A455" s="59" t="s">
        <v>4368</v>
      </c>
      <c r="B455" s="59" t="s">
        <v>5818</v>
      </c>
      <c r="C455" s="59" t="s">
        <v>5821</v>
      </c>
      <c r="D455" s="59" t="s">
        <v>125</v>
      </c>
      <c r="E455" s="59">
        <v>21508</v>
      </c>
      <c r="F455" s="59">
        <v>21572</v>
      </c>
      <c r="G455" s="59">
        <v>21636</v>
      </c>
      <c r="H455" s="59">
        <v>21701</v>
      </c>
      <c r="I455" s="59">
        <v>21765</v>
      </c>
      <c r="J455" s="59">
        <v>21830</v>
      </c>
      <c r="K455" s="59">
        <v>21894</v>
      </c>
      <c r="L455" s="59">
        <v>21959</v>
      </c>
      <c r="M455" s="59">
        <v>22023</v>
      </c>
      <c r="N455" s="59">
        <v>22088</v>
      </c>
      <c r="O455" s="59">
        <v>22152</v>
      </c>
      <c r="P455" s="59">
        <v>22216</v>
      </c>
      <c r="Q455" s="59">
        <v>22282</v>
      </c>
      <c r="R455" s="59">
        <v>21894313</v>
      </c>
      <c r="S455" s="90"/>
      <c r="T455" s="90"/>
      <c r="U455" s="91"/>
      <c r="V455" s="90"/>
      <c r="X455" s="90"/>
    </row>
    <row r="456" spans="1:24" ht="13.2" x14ac:dyDescent="0.25">
      <c r="A456" s="59" t="s">
        <v>4369</v>
      </c>
      <c r="B456" s="59" t="s">
        <v>5818</v>
      </c>
      <c r="C456" s="59" t="s">
        <v>5822</v>
      </c>
      <c r="D456" s="59" t="s">
        <v>125</v>
      </c>
      <c r="E456" s="59">
        <v>0</v>
      </c>
      <c r="F456" s="59">
        <v>0</v>
      </c>
      <c r="G456" s="59">
        <v>0</v>
      </c>
      <c r="H456" s="59">
        <v>0</v>
      </c>
      <c r="I456" s="59">
        <v>0</v>
      </c>
      <c r="J456" s="59">
        <v>0</v>
      </c>
      <c r="K456" s="59">
        <v>0</v>
      </c>
      <c r="L456" s="59">
        <v>0</v>
      </c>
      <c r="M456" s="59">
        <v>0</v>
      </c>
      <c r="N456" s="59">
        <v>0</v>
      </c>
      <c r="O456" s="59">
        <v>0</v>
      </c>
      <c r="P456" s="59">
        <v>0</v>
      </c>
      <c r="Q456" s="59">
        <v>0</v>
      </c>
      <c r="R456" s="59">
        <v>0</v>
      </c>
      <c r="S456" s="90"/>
      <c r="T456" s="90"/>
      <c r="U456" s="91"/>
      <c r="V456" s="90"/>
      <c r="X456" s="90"/>
    </row>
    <row r="457" spans="1:24" ht="13.2" x14ac:dyDescent="0.25">
      <c r="A457" s="59" t="s">
        <v>4370</v>
      </c>
      <c r="B457" s="59" t="s">
        <v>5818</v>
      </c>
      <c r="C457" s="59" t="s">
        <v>5823</v>
      </c>
      <c r="D457" s="59" t="s">
        <v>125</v>
      </c>
      <c r="E457" s="59">
        <v>-8536</v>
      </c>
      <c r="F457" s="59">
        <v>-8318</v>
      </c>
      <c r="G457" s="59">
        <v>-8099</v>
      </c>
      <c r="H457" s="59">
        <v>-7880</v>
      </c>
      <c r="I457" s="59">
        <v>-7662</v>
      </c>
      <c r="J457" s="59">
        <v>-7443</v>
      </c>
      <c r="K457" s="59">
        <v>-7224</v>
      </c>
      <c r="L457" s="59">
        <v>-7005</v>
      </c>
      <c r="M457" s="59">
        <v>-6787</v>
      </c>
      <c r="N457" s="59">
        <v>-6568</v>
      </c>
      <c r="O457" s="59">
        <v>-6349</v>
      </c>
      <c r="P457" s="59">
        <v>-6131</v>
      </c>
      <c r="Q457" s="59">
        <v>-5912</v>
      </c>
      <c r="R457" s="59">
        <v>-7224103</v>
      </c>
      <c r="S457" s="90"/>
      <c r="T457" s="90"/>
      <c r="U457" s="91"/>
      <c r="V457" s="90"/>
      <c r="X457" s="90"/>
    </row>
    <row r="458" spans="1:24" ht="13.2" x14ac:dyDescent="0.25">
      <c r="A458" s="59" t="s">
        <v>4371</v>
      </c>
      <c r="B458" s="59" t="s">
        <v>5818</v>
      </c>
      <c r="C458" s="59" t="s">
        <v>5824</v>
      </c>
      <c r="D458" s="59" t="s">
        <v>125</v>
      </c>
      <c r="E458" s="59">
        <v>0</v>
      </c>
      <c r="F458" s="59">
        <v>0</v>
      </c>
      <c r="G458" s="59">
        <v>0</v>
      </c>
      <c r="H458" s="59">
        <v>0</v>
      </c>
      <c r="I458" s="59">
        <v>0</v>
      </c>
      <c r="J458" s="59">
        <v>0</v>
      </c>
      <c r="K458" s="59">
        <v>0</v>
      </c>
      <c r="L458" s="59">
        <v>0</v>
      </c>
      <c r="M458" s="59">
        <v>0</v>
      </c>
      <c r="N458" s="59">
        <v>0</v>
      </c>
      <c r="O458" s="59">
        <v>0</v>
      </c>
      <c r="P458" s="59">
        <v>0</v>
      </c>
      <c r="Q458" s="59">
        <v>0</v>
      </c>
      <c r="R458" s="59">
        <v>0</v>
      </c>
      <c r="S458" s="90"/>
      <c r="T458" s="90"/>
      <c r="U458" s="91"/>
      <c r="V458" s="90"/>
      <c r="X458" s="90"/>
    </row>
    <row r="459" spans="1:24" ht="13.2" x14ac:dyDescent="0.25">
      <c r="A459" s="59" t="s">
        <v>4372</v>
      </c>
      <c r="B459" s="59" t="s">
        <v>5818</v>
      </c>
      <c r="C459" s="59" t="s">
        <v>5825</v>
      </c>
      <c r="D459" s="59" t="s">
        <v>125</v>
      </c>
      <c r="E459" s="59">
        <v>2948</v>
      </c>
      <c r="F459" s="59">
        <v>3229</v>
      </c>
      <c r="G459" s="59">
        <v>3510</v>
      </c>
      <c r="H459" s="59">
        <v>3791</v>
      </c>
      <c r="I459" s="59">
        <v>4072</v>
      </c>
      <c r="J459" s="59">
        <v>4352</v>
      </c>
      <c r="K459" s="59">
        <v>4634</v>
      </c>
      <c r="L459" s="59">
        <v>4919</v>
      </c>
      <c r="M459" s="59">
        <v>5206</v>
      </c>
      <c r="N459" s="59">
        <v>5493</v>
      </c>
      <c r="O459" s="59">
        <v>5780</v>
      </c>
      <c r="P459" s="59">
        <v>6068</v>
      </c>
      <c r="Q459" s="59">
        <v>6355</v>
      </c>
      <c r="R459" s="59">
        <v>4642106</v>
      </c>
      <c r="S459" s="90"/>
      <c r="T459" s="90"/>
      <c r="U459" s="91"/>
      <c r="V459" s="90"/>
      <c r="X459" s="90"/>
    </row>
    <row r="460" spans="1:24" ht="13.2" x14ac:dyDescent="0.25">
      <c r="A460" s="59" t="s">
        <v>4373</v>
      </c>
      <c r="B460" s="59" t="s">
        <v>5818</v>
      </c>
      <c r="C460" s="59" t="s">
        <v>5826</v>
      </c>
      <c r="D460" s="59" t="s">
        <v>125</v>
      </c>
      <c r="E460" s="59">
        <v>6928</v>
      </c>
      <c r="F460" s="59">
        <v>7243</v>
      </c>
      <c r="G460" s="59">
        <v>7559</v>
      </c>
      <c r="H460" s="59">
        <v>7874</v>
      </c>
      <c r="I460" s="59">
        <v>8190</v>
      </c>
      <c r="J460" s="59">
        <v>8506</v>
      </c>
      <c r="K460" s="59">
        <v>8306</v>
      </c>
      <c r="L460" s="59">
        <v>8407</v>
      </c>
      <c r="M460" s="59">
        <v>8719</v>
      </c>
      <c r="N460" s="59">
        <v>9030</v>
      </c>
      <c r="O460" s="59">
        <v>9341</v>
      </c>
      <c r="P460" s="59">
        <v>9652</v>
      </c>
      <c r="Q460" s="59">
        <v>9963</v>
      </c>
      <c r="R460" s="59">
        <v>8439321</v>
      </c>
      <c r="S460" s="90"/>
      <c r="T460" s="90"/>
      <c r="U460" s="91"/>
      <c r="V460" s="90"/>
      <c r="X460" s="90"/>
    </row>
    <row r="461" spans="1:24" ht="13.2" x14ac:dyDescent="0.25">
      <c r="A461" s="59" t="s">
        <v>4374</v>
      </c>
      <c r="B461" s="59" t="s">
        <v>5818</v>
      </c>
      <c r="C461" s="59" t="s">
        <v>5827</v>
      </c>
      <c r="D461" s="59" t="s">
        <v>125</v>
      </c>
      <c r="E461" s="59">
        <v>0</v>
      </c>
      <c r="F461" s="59">
        <v>0</v>
      </c>
      <c r="G461" s="59">
        <v>0</v>
      </c>
      <c r="H461" s="59">
        <v>0</v>
      </c>
      <c r="I461" s="59">
        <v>0</v>
      </c>
      <c r="J461" s="59">
        <v>0</v>
      </c>
      <c r="K461" s="59">
        <v>0</v>
      </c>
      <c r="L461" s="59">
        <v>0</v>
      </c>
      <c r="M461" s="59">
        <v>0</v>
      </c>
      <c r="N461" s="59">
        <v>0</v>
      </c>
      <c r="O461" s="59">
        <v>0</v>
      </c>
      <c r="P461" s="59">
        <v>0</v>
      </c>
      <c r="Q461" s="59">
        <v>0</v>
      </c>
      <c r="R461" s="59">
        <v>0</v>
      </c>
      <c r="S461" s="90"/>
      <c r="T461" s="90"/>
      <c r="U461" s="91"/>
      <c r="V461" s="90"/>
      <c r="X461" s="90"/>
    </row>
    <row r="462" spans="1:24" ht="13.2" x14ac:dyDescent="0.25">
      <c r="A462" s="59" t="s">
        <v>4375</v>
      </c>
      <c r="B462" s="59" t="s">
        <v>5818</v>
      </c>
      <c r="C462" s="59" t="s">
        <v>5828</v>
      </c>
      <c r="D462" s="59" t="s">
        <v>125</v>
      </c>
      <c r="E462" s="59">
        <v>-6686</v>
      </c>
      <c r="F462" s="59">
        <v>-6512</v>
      </c>
      <c r="G462" s="59">
        <v>-6339</v>
      </c>
      <c r="H462" s="59">
        <v>-6165</v>
      </c>
      <c r="I462" s="59">
        <v>-5991</v>
      </c>
      <c r="J462" s="59">
        <v>-5817</v>
      </c>
      <c r="K462" s="59">
        <v>-5643</v>
      </c>
      <c r="L462" s="59">
        <v>-5469</v>
      </c>
      <c r="M462" s="59">
        <v>-5295</v>
      </c>
      <c r="N462" s="59">
        <v>-5120</v>
      </c>
      <c r="O462" s="59">
        <v>-4946</v>
      </c>
      <c r="P462" s="59">
        <v>-4771</v>
      </c>
      <c r="Q462" s="59">
        <v>-4596</v>
      </c>
      <c r="R462" s="59">
        <v>-5642338</v>
      </c>
      <c r="S462" s="90"/>
      <c r="T462" s="90"/>
      <c r="U462" s="91"/>
      <c r="V462" s="90"/>
      <c r="X462" s="90"/>
    </row>
    <row r="463" spans="1:24" ht="13.2" x14ac:dyDescent="0.25">
      <c r="A463" s="59" t="s">
        <v>4376</v>
      </c>
      <c r="B463" s="59" t="s">
        <v>5818</v>
      </c>
      <c r="C463" s="59" t="s">
        <v>5829</v>
      </c>
      <c r="D463" s="59" t="s">
        <v>125</v>
      </c>
      <c r="E463" s="59">
        <v>-6672</v>
      </c>
      <c r="F463" s="59">
        <v>-6561</v>
      </c>
      <c r="G463" s="59">
        <v>-6451</v>
      </c>
      <c r="H463" s="59">
        <v>-6341</v>
      </c>
      <c r="I463" s="59">
        <v>-6230</v>
      </c>
      <c r="J463" s="59">
        <v>-6120</v>
      </c>
      <c r="K463" s="59">
        <v>-6009</v>
      </c>
      <c r="L463" s="59">
        <v>-5899</v>
      </c>
      <c r="M463" s="59">
        <v>-5788</v>
      </c>
      <c r="N463" s="59">
        <v>-5678</v>
      </c>
      <c r="O463" s="59">
        <v>-5568</v>
      </c>
      <c r="P463" s="59">
        <v>-5457</v>
      </c>
      <c r="Q463" s="59">
        <v>-5347</v>
      </c>
      <c r="R463" s="59">
        <v>-6009337</v>
      </c>
      <c r="S463" s="90"/>
      <c r="T463" s="90"/>
      <c r="U463" s="91"/>
      <c r="V463" s="90"/>
      <c r="X463" s="90"/>
    </row>
    <row r="464" spans="1:24" ht="13.2" x14ac:dyDescent="0.25">
      <c r="A464" s="59" t="s">
        <v>4377</v>
      </c>
      <c r="B464" s="59" t="s">
        <v>5818</v>
      </c>
      <c r="C464" s="59" t="s">
        <v>5830</v>
      </c>
      <c r="D464" s="59" t="s">
        <v>125</v>
      </c>
      <c r="E464" s="59">
        <v>0</v>
      </c>
      <c r="F464" s="59">
        <v>0</v>
      </c>
      <c r="G464" s="59">
        <v>0</v>
      </c>
      <c r="H464" s="59">
        <v>0</v>
      </c>
      <c r="I464" s="59">
        <v>0</v>
      </c>
      <c r="J464" s="59">
        <v>0</v>
      </c>
      <c r="K464" s="59">
        <v>0</v>
      </c>
      <c r="L464" s="59">
        <v>0</v>
      </c>
      <c r="M464" s="59">
        <v>0</v>
      </c>
      <c r="N464" s="59">
        <v>0</v>
      </c>
      <c r="O464" s="59">
        <v>0</v>
      </c>
      <c r="P464" s="59">
        <v>0</v>
      </c>
      <c r="Q464" s="59">
        <v>0</v>
      </c>
      <c r="R464" s="59">
        <v>0</v>
      </c>
      <c r="S464" s="90"/>
      <c r="T464" s="90"/>
      <c r="U464" s="91"/>
      <c r="V464" s="90"/>
      <c r="X464" s="90"/>
    </row>
    <row r="465" spans="1:24" ht="13.2" x14ac:dyDescent="0.25">
      <c r="A465" s="59" t="s">
        <v>4378</v>
      </c>
      <c r="B465" s="59" t="s">
        <v>5818</v>
      </c>
      <c r="C465" s="59" t="s">
        <v>5831</v>
      </c>
      <c r="D465" s="59" t="s">
        <v>125</v>
      </c>
      <c r="E465" s="59">
        <v>-1540</v>
      </c>
      <c r="F465" s="59">
        <v>-1534</v>
      </c>
      <c r="G465" s="59">
        <v>-1528</v>
      </c>
      <c r="H465" s="59">
        <v>-1522</v>
      </c>
      <c r="I465" s="59">
        <v>-1515</v>
      </c>
      <c r="J465" s="59">
        <v>-1509</v>
      </c>
      <c r="K465" s="59">
        <v>-1502</v>
      </c>
      <c r="L465" s="59">
        <v>-1496</v>
      </c>
      <c r="M465" s="59">
        <v>-1489</v>
      </c>
      <c r="N465" s="59">
        <v>-1482</v>
      </c>
      <c r="O465" s="59">
        <v>-1476</v>
      </c>
      <c r="P465" s="59">
        <v>-1469</v>
      </c>
      <c r="Q465" s="59">
        <v>-1461</v>
      </c>
      <c r="R465" s="59">
        <v>-1501793</v>
      </c>
      <c r="S465" s="90"/>
      <c r="T465" s="90"/>
      <c r="U465" s="91"/>
      <c r="V465" s="90"/>
      <c r="X465" s="90"/>
    </row>
    <row r="466" spans="1:24" ht="13.2" x14ac:dyDescent="0.25">
      <c r="A466" s="59" t="s">
        <v>4379</v>
      </c>
      <c r="B466" s="59" t="s">
        <v>5818</v>
      </c>
      <c r="C466" s="59" t="s">
        <v>5832</v>
      </c>
      <c r="D466" s="59" t="s">
        <v>125</v>
      </c>
      <c r="E466" s="59">
        <v>14594</v>
      </c>
      <c r="F466" s="59">
        <v>14609</v>
      </c>
      <c r="G466" s="59">
        <v>14624</v>
      </c>
      <c r="H466" s="59">
        <v>14639</v>
      </c>
      <c r="I466" s="59">
        <v>14654</v>
      </c>
      <c r="J466" s="59">
        <v>14668</v>
      </c>
      <c r="K466" s="59">
        <v>14683</v>
      </c>
      <c r="L466" s="59">
        <v>14698</v>
      </c>
      <c r="M466" s="59">
        <v>14713</v>
      </c>
      <c r="N466" s="59">
        <v>14728</v>
      </c>
      <c r="O466" s="59">
        <v>14742</v>
      </c>
      <c r="P466" s="59">
        <v>14222</v>
      </c>
      <c r="Q466" s="59">
        <v>14237</v>
      </c>
      <c r="R466" s="59">
        <v>14616255</v>
      </c>
      <c r="S466" s="90"/>
      <c r="T466" s="90"/>
      <c r="U466" s="91"/>
      <c r="V466" s="90"/>
      <c r="X466" s="90"/>
    </row>
    <row r="467" spans="1:24" ht="13.2" x14ac:dyDescent="0.25">
      <c r="A467" s="59" t="s">
        <v>4380</v>
      </c>
      <c r="B467" s="59" t="s">
        <v>5818</v>
      </c>
      <c r="C467" s="59" t="s">
        <v>5833</v>
      </c>
      <c r="D467" s="59" t="s">
        <v>125</v>
      </c>
      <c r="E467" s="59">
        <v>0</v>
      </c>
      <c r="F467" s="59">
        <v>0</v>
      </c>
      <c r="G467" s="59">
        <v>0</v>
      </c>
      <c r="H467" s="59">
        <v>0</v>
      </c>
      <c r="I467" s="59">
        <v>0</v>
      </c>
      <c r="J467" s="59">
        <v>0</v>
      </c>
      <c r="K467" s="59">
        <v>0</v>
      </c>
      <c r="L467" s="59">
        <v>0</v>
      </c>
      <c r="M467" s="59">
        <v>0</v>
      </c>
      <c r="N467" s="59">
        <v>0</v>
      </c>
      <c r="O467" s="59">
        <v>0</v>
      </c>
      <c r="P467" s="59">
        <v>0</v>
      </c>
      <c r="Q467" s="59">
        <v>0</v>
      </c>
      <c r="R467" s="59">
        <v>0</v>
      </c>
      <c r="S467" s="90"/>
      <c r="T467" s="90"/>
      <c r="U467" s="91"/>
      <c r="V467" s="90"/>
      <c r="X467" s="90"/>
    </row>
    <row r="468" spans="1:24" ht="13.2" x14ac:dyDescent="0.25">
      <c r="A468" s="59" t="s">
        <v>4381</v>
      </c>
      <c r="B468" s="59" t="s">
        <v>5834</v>
      </c>
      <c r="C468" s="59" t="s">
        <v>5835</v>
      </c>
      <c r="D468" s="59" t="s">
        <v>125</v>
      </c>
      <c r="E468" s="59">
        <v>0</v>
      </c>
      <c r="F468" s="59">
        <v>0</v>
      </c>
      <c r="G468" s="59">
        <v>0</v>
      </c>
      <c r="H468" s="59">
        <v>0</v>
      </c>
      <c r="I468" s="59">
        <v>0</v>
      </c>
      <c r="J468" s="59">
        <v>0</v>
      </c>
      <c r="K468" s="59">
        <v>0</v>
      </c>
      <c r="L468" s="59">
        <v>0</v>
      </c>
      <c r="M468" s="59">
        <v>0</v>
      </c>
      <c r="N468" s="59">
        <v>0</v>
      </c>
      <c r="O468" s="59">
        <v>0</v>
      </c>
      <c r="P468" s="59">
        <v>0</v>
      </c>
      <c r="Q468" s="59">
        <v>0</v>
      </c>
      <c r="R468" s="59">
        <v>0</v>
      </c>
      <c r="S468" s="90"/>
      <c r="T468" s="90"/>
      <c r="U468" s="91"/>
      <c r="V468" s="90"/>
      <c r="X468" s="90"/>
    </row>
    <row r="469" spans="1:24" ht="13.2" x14ac:dyDescent="0.25">
      <c r="A469" s="59" t="s">
        <v>4382</v>
      </c>
      <c r="B469" s="59" t="s">
        <v>5834</v>
      </c>
      <c r="C469" s="59" t="s">
        <v>5836</v>
      </c>
      <c r="D469" s="59" t="s">
        <v>125</v>
      </c>
      <c r="E469" s="59">
        <v>215</v>
      </c>
      <c r="F469" s="59">
        <v>216</v>
      </c>
      <c r="G469" s="59">
        <v>218</v>
      </c>
      <c r="H469" s="59">
        <v>220</v>
      </c>
      <c r="I469" s="59">
        <v>222</v>
      </c>
      <c r="J469" s="59">
        <v>224</v>
      </c>
      <c r="K469" s="59">
        <v>225</v>
      </c>
      <c r="L469" s="59">
        <v>227</v>
      </c>
      <c r="M469" s="59">
        <v>229</v>
      </c>
      <c r="N469" s="59">
        <v>231</v>
      </c>
      <c r="O469" s="59">
        <v>233</v>
      </c>
      <c r="P469" s="59">
        <v>235</v>
      </c>
      <c r="Q469" s="59">
        <v>236</v>
      </c>
      <c r="R469" s="59">
        <v>225451</v>
      </c>
      <c r="S469" s="90"/>
      <c r="T469" s="90"/>
      <c r="U469" s="91"/>
      <c r="V469" s="90"/>
      <c r="X469" s="90"/>
    </row>
    <row r="470" spans="1:24" ht="13.2" x14ac:dyDescent="0.25">
      <c r="A470" s="59" t="s">
        <v>4383</v>
      </c>
      <c r="B470" s="59" t="s">
        <v>5834</v>
      </c>
      <c r="C470" s="59" t="s">
        <v>5837</v>
      </c>
      <c r="D470" s="59" t="s">
        <v>125</v>
      </c>
      <c r="E470" s="59">
        <v>0</v>
      </c>
      <c r="F470" s="59">
        <v>0</v>
      </c>
      <c r="G470" s="59">
        <v>0</v>
      </c>
      <c r="H470" s="59">
        <v>0</v>
      </c>
      <c r="I470" s="59">
        <v>0</v>
      </c>
      <c r="J470" s="59">
        <v>0</v>
      </c>
      <c r="K470" s="59">
        <v>0</v>
      </c>
      <c r="L470" s="59">
        <v>0</v>
      </c>
      <c r="M470" s="59">
        <v>0</v>
      </c>
      <c r="N470" s="59">
        <v>0</v>
      </c>
      <c r="O470" s="59">
        <v>0</v>
      </c>
      <c r="P470" s="59">
        <v>0</v>
      </c>
      <c r="Q470" s="59">
        <v>0</v>
      </c>
      <c r="R470" s="59">
        <v>0</v>
      </c>
      <c r="S470" s="90"/>
      <c r="T470" s="90"/>
      <c r="U470" s="91"/>
      <c r="V470" s="90"/>
      <c r="X470" s="90"/>
    </row>
    <row r="471" spans="1:24" ht="13.2" x14ac:dyDescent="0.25">
      <c r="A471" s="59" t="s">
        <v>4384</v>
      </c>
      <c r="B471" s="59" t="s">
        <v>5834</v>
      </c>
      <c r="C471" s="59" t="s">
        <v>5838</v>
      </c>
      <c r="D471" s="59" t="s">
        <v>125</v>
      </c>
      <c r="E471" s="59">
        <v>1661</v>
      </c>
      <c r="F471" s="59">
        <v>1664</v>
      </c>
      <c r="G471" s="59">
        <v>1667</v>
      </c>
      <c r="H471" s="59">
        <v>1670</v>
      </c>
      <c r="I471" s="59">
        <v>1673</v>
      </c>
      <c r="J471" s="59">
        <v>1676</v>
      </c>
      <c r="K471" s="59">
        <v>1679</v>
      </c>
      <c r="L471" s="59">
        <v>1682</v>
      </c>
      <c r="M471" s="59">
        <v>1685</v>
      </c>
      <c r="N471" s="59">
        <v>1687</v>
      </c>
      <c r="O471" s="59">
        <v>1690</v>
      </c>
      <c r="P471" s="59">
        <v>1693</v>
      </c>
      <c r="Q471" s="59">
        <v>1696</v>
      </c>
      <c r="R471" s="59">
        <v>1678792</v>
      </c>
      <c r="S471" s="90"/>
      <c r="T471" s="90"/>
      <c r="U471" s="91"/>
      <c r="V471" s="90"/>
      <c r="X471" s="90"/>
    </row>
    <row r="472" spans="1:24" ht="13.2" x14ac:dyDescent="0.25">
      <c r="A472" s="59" t="s">
        <v>4385</v>
      </c>
      <c r="B472" s="59" t="s">
        <v>5834</v>
      </c>
      <c r="C472" s="59" t="s">
        <v>5839</v>
      </c>
      <c r="D472" s="59" t="s">
        <v>125</v>
      </c>
      <c r="E472" s="59">
        <v>0</v>
      </c>
      <c r="F472" s="59">
        <v>0</v>
      </c>
      <c r="G472" s="59">
        <v>0</v>
      </c>
      <c r="H472" s="59">
        <v>0</v>
      </c>
      <c r="I472" s="59">
        <v>0</v>
      </c>
      <c r="J472" s="59">
        <v>0</v>
      </c>
      <c r="K472" s="59">
        <v>0</v>
      </c>
      <c r="L472" s="59">
        <v>0</v>
      </c>
      <c r="M472" s="59">
        <v>0</v>
      </c>
      <c r="N472" s="59">
        <v>0</v>
      </c>
      <c r="O472" s="59">
        <v>0</v>
      </c>
      <c r="P472" s="59">
        <v>0</v>
      </c>
      <c r="Q472" s="59">
        <v>0</v>
      </c>
      <c r="R472" s="59">
        <v>0</v>
      </c>
      <c r="S472" s="90"/>
      <c r="T472" s="90"/>
      <c r="U472" s="91"/>
      <c r="V472" s="90"/>
      <c r="X472" s="90"/>
    </row>
    <row r="473" spans="1:24" ht="13.2" x14ac:dyDescent="0.25">
      <c r="A473" s="59" t="s">
        <v>4386</v>
      </c>
      <c r="B473" s="59" t="s">
        <v>5834</v>
      </c>
      <c r="C473" s="59" t="s">
        <v>5840</v>
      </c>
      <c r="D473" s="59" t="s">
        <v>125</v>
      </c>
      <c r="E473" s="59">
        <v>2477</v>
      </c>
      <c r="F473" s="59">
        <v>2484</v>
      </c>
      <c r="G473" s="59">
        <v>2490</v>
      </c>
      <c r="H473" s="59">
        <v>2496</v>
      </c>
      <c r="I473" s="59">
        <v>2502</v>
      </c>
      <c r="J473" s="59">
        <v>2508</v>
      </c>
      <c r="K473" s="59">
        <v>2514</v>
      </c>
      <c r="L473" s="59">
        <v>2521</v>
      </c>
      <c r="M473" s="59">
        <v>2527</v>
      </c>
      <c r="N473" s="59">
        <v>2533</v>
      </c>
      <c r="O473" s="59">
        <v>2539</v>
      </c>
      <c r="P473" s="59">
        <v>2545</v>
      </c>
      <c r="Q473" s="59">
        <v>2552</v>
      </c>
      <c r="R473" s="59">
        <v>2514491</v>
      </c>
      <c r="S473" s="90"/>
      <c r="T473" s="90"/>
      <c r="U473" s="91"/>
      <c r="V473" s="90"/>
      <c r="X473" s="90"/>
    </row>
    <row r="474" spans="1:24" ht="13.2" x14ac:dyDescent="0.25">
      <c r="A474" s="59" t="s">
        <v>4387</v>
      </c>
      <c r="B474" s="59" t="s">
        <v>5834</v>
      </c>
      <c r="C474" s="59" t="s">
        <v>5841</v>
      </c>
      <c r="D474" s="59" t="s">
        <v>125</v>
      </c>
      <c r="E474" s="59">
        <v>0</v>
      </c>
      <c r="F474" s="59">
        <v>0</v>
      </c>
      <c r="G474" s="59">
        <v>0</v>
      </c>
      <c r="H474" s="59">
        <v>0</v>
      </c>
      <c r="I474" s="59">
        <v>0</v>
      </c>
      <c r="J474" s="59">
        <v>0</v>
      </c>
      <c r="K474" s="59">
        <v>0</v>
      </c>
      <c r="L474" s="59">
        <v>0</v>
      </c>
      <c r="M474" s="59">
        <v>0</v>
      </c>
      <c r="N474" s="59">
        <v>0</v>
      </c>
      <c r="O474" s="59">
        <v>0</v>
      </c>
      <c r="P474" s="59">
        <v>0</v>
      </c>
      <c r="Q474" s="59">
        <v>0</v>
      </c>
      <c r="R474" s="59">
        <v>0</v>
      </c>
      <c r="S474" s="90"/>
      <c r="T474" s="90"/>
      <c r="U474" s="91"/>
      <c r="V474" s="90"/>
      <c r="X474" s="90"/>
    </row>
    <row r="475" spans="1:24" ht="13.2" x14ac:dyDescent="0.25">
      <c r="A475" s="59" t="s">
        <v>4388</v>
      </c>
      <c r="B475" s="59" t="s">
        <v>5834</v>
      </c>
      <c r="C475" s="59" t="s">
        <v>5842</v>
      </c>
      <c r="D475" s="59" t="s">
        <v>125</v>
      </c>
      <c r="E475" s="59">
        <v>122</v>
      </c>
      <c r="F475" s="59">
        <v>123</v>
      </c>
      <c r="G475" s="59">
        <v>123</v>
      </c>
      <c r="H475" s="59">
        <v>124</v>
      </c>
      <c r="I475" s="59">
        <v>125</v>
      </c>
      <c r="J475" s="59">
        <v>125</v>
      </c>
      <c r="K475" s="59">
        <v>126</v>
      </c>
      <c r="L475" s="59">
        <v>127</v>
      </c>
      <c r="M475" s="59">
        <v>128</v>
      </c>
      <c r="N475" s="59">
        <v>128</v>
      </c>
      <c r="O475" s="59">
        <v>129</v>
      </c>
      <c r="P475" s="59">
        <v>130</v>
      </c>
      <c r="Q475" s="59">
        <v>131</v>
      </c>
      <c r="R475" s="59">
        <v>126215</v>
      </c>
      <c r="S475" s="90"/>
      <c r="T475" s="90"/>
      <c r="U475" s="91"/>
      <c r="V475" s="90"/>
      <c r="X475" s="90"/>
    </row>
    <row r="476" spans="1:24" ht="13.2" x14ac:dyDescent="0.25">
      <c r="A476" s="59" t="s">
        <v>4389</v>
      </c>
      <c r="B476" s="59" t="s">
        <v>5834</v>
      </c>
      <c r="C476" s="59" t="s">
        <v>5843</v>
      </c>
      <c r="D476" s="59" t="s">
        <v>125</v>
      </c>
      <c r="E476" s="59">
        <v>0</v>
      </c>
      <c r="F476" s="59">
        <v>0</v>
      </c>
      <c r="G476" s="59">
        <v>0</v>
      </c>
      <c r="H476" s="59">
        <v>0</v>
      </c>
      <c r="I476" s="59">
        <v>0</v>
      </c>
      <c r="J476" s="59">
        <v>0</v>
      </c>
      <c r="K476" s="59">
        <v>0</v>
      </c>
      <c r="L476" s="59">
        <v>0</v>
      </c>
      <c r="M476" s="59">
        <v>0</v>
      </c>
      <c r="N476" s="59">
        <v>0</v>
      </c>
      <c r="O476" s="59">
        <v>0</v>
      </c>
      <c r="P476" s="59">
        <v>0</v>
      </c>
      <c r="Q476" s="59">
        <v>0</v>
      </c>
      <c r="R476" s="59">
        <v>0</v>
      </c>
      <c r="S476" s="90"/>
      <c r="T476" s="90"/>
      <c r="U476" s="91"/>
      <c r="V476" s="90"/>
      <c r="X476" s="90"/>
    </row>
    <row r="477" spans="1:24" ht="13.2" x14ac:dyDescent="0.25">
      <c r="A477" s="59" t="s">
        <v>4390</v>
      </c>
      <c r="B477" s="59" t="s">
        <v>5834</v>
      </c>
      <c r="C477" s="59" t="s">
        <v>5844</v>
      </c>
      <c r="D477" s="59" t="s">
        <v>125</v>
      </c>
      <c r="E477" s="59">
        <v>1992</v>
      </c>
      <c r="F477" s="59">
        <v>1998</v>
      </c>
      <c r="G477" s="59">
        <v>2004</v>
      </c>
      <c r="H477" s="59">
        <v>2010</v>
      </c>
      <c r="I477" s="59">
        <v>2016</v>
      </c>
      <c r="J477" s="59">
        <v>2021</v>
      </c>
      <c r="K477" s="59">
        <v>2027</v>
      </c>
      <c r="L477" s="59">
        <v>2033</v>
      </c>
      <c r="M477" s="59">
        <v>2039</v>
      </c>
      <c r="N477" s="59">
        <v>2044</v>
      </c>
      <c r="O477" s="59">
        <v>2050</v>
      </c>
      <c r="P477" s="59">
        <v>2056</v>
      </c>
      <c r="Q477" s="59">
        <v>2062</v>
      </c>
      <c r="R477" s="59">
        <v>2027135</v>
      </c>
      <c r="S477" s="90"/>
      <c r="T477" s="90"/>
      <c r="U477" s="91"/>
      <c r="V477" s="90"/>
      <c r="X477" s="90"/>
    </row>
    <row r="478" spans="1:24" ht="13.2" x14ac:dyDescent="0.25">
      <c r="A478" s="59" t="s">
        <v>4391</v>
      </c>
      <c r="B478" s="59" t="s">
        <v>5834</v>
      </c>
      <c r="C478" s="59" t="s">
        <v>5845</v>
      </c>
      <c r="D478" s="59" t="s">
        <v>125</v>
      </c>
      <c r="E478" s="59">
        <v>0</v>
      </c>
      <c r="F478" s="59">
        <v>0</v>
      </c>
      <c r="G478" s="59">
        <v>0</v>
      </c>
      <c r="H478" s="59">
        <v>0</v>
      </c>
      <c r="I478" s="59">
        <v>0</v>
      </c>
      <c r="J478" s="59">
        <v>0</v>
      </c>
      <c r="K478" s="59">
        <v>0</v>
      </c>
      <c r="L478" s="59">
        <v>0</v>
      </c>
      <c r="M478" s="59">
        <v>0</v>
      </c>
      <c r="N478" s="59">
        <v>0</v>
      </c>
      <c r="O478" s="59">
        <v>0</v>
      </c>
      <c r="P478" s="59">
        <v>0</v>
      </c>
      <c r="Q478" s="59">
        <v>0</v>
      </c>
      <c r="R478" s="59">
        <v>0</v>
      </c>
      <c r="S478" s="90"/>
      <c r="T478" s="90"/>
      <c r="U478" s="91"/>
      <c r="V478" s="90"/>
      <c r="X478" s="90"/>
    </row>
    <row r="479" spans="1:24" ht="13.2" x14ac:dyDescent="0.25">
      <c r="A479" s="59" t="s">
        <v>4392</v>
      </c>
      <c r="B479" s="59" t="s">
        <v>5834</v>
      </c>
      <c r="C479" s="59" t="s">
        <v>5846</v>
      </c>
      <c r="D479" s="59" t="s">
        <v>125</v>
      </c>
      <c r="E479" s="59">
        <v>818</v>
      </c>
      <c r="F479" s="59">
        <v>826</v>
      </c>
      <c r="G479" s="59">
        <v>833</v>
      </c>
      <c r="H479" s="59">
        <v>840</v>
      </c>
      <c r="I479" s="59">
        <v>848</v>
      </c>
      <c r="J479" s="59">
        <v>855</v>
      </c>
      <c r="K479" s="59">
        <v>863</v>
      </c>
      <c r="L479" s="59">
        <v>870</v>
      </c>
      <c r="M479" s="59">
        <v>877</v>
      </c>
      <c r="N479" s="59">
        <v>885</v>
      </c>
      <c r="O479" s="59">
        <v>892</v>
      </c>
      <c r="P479" s="59">
        <v>899</v>
      </c>
      <c r="Q479" s="59">
        <v>907</v>
      </c>
      <c r="R479" s="59">
        <v>862590</v>
      </c>
      <c r="S479" s="90"/>
      <c r="T479" s="90"/>
      <c r="U479" s="91"/>
      <c r="V479" s="90"/>
      <c r="X479" s="90"/>
    </row>
    <row r="480" spans="1:24" ht="13.2" x14ac:dyDescent="0.25">
      <c r="A480" s="59" t="s">
        <v>4393</v>
      </c>
      <c r="B480" s="59" t="s">
        <v>5834</v>
      </c>
      <c r="C480" s="59" t="s">
        <v>5847</v>
      </c>
      <c r="D480" s="59" t="s">
        <v>125</v>
      </c>
      <c r="E480" s="59">
        <v>2790</v>
      </c>
      <c r="F480" s="59">
        <v>2809</v>
      </c>
      <c r="G480" s="59">
        <v>2827</v>
      </c>
      <c r="H480" s="59">
        <v>2845</v>
      </c>
      <c r="I480" s="59">
        <v>2864</v>
      </c>
      <c r="J480" s="59">
        <v>2882</v>
      </c>
      <c r="K480" s="59">
        <v>2900</v>
      </c>
      <c r="L480" s="59">
        <v>2919</v>
      </c>
      <c r="M480" s="59">
        <v>2937</v>
      </c>
      <c r="N480" s="59">
        <v>2956</v>
      </c>
      <c r="O480" s="59">
        <v>2974</v>
      </c>
      <c r="P480" s="59">
        <v>2992</v>
      </c>
      <c r="Q480" s="59">
        <v>3011</v>
      </c>
      <c r="R480" s="59">
        <v>2900394</v>
      </c>
      <c r="S480" s="90"/>
      <c r="T480" s="90"/>
      <c r="U480" s="91"/>
      <c r="V480" s="90"/>
      <c r="X480" s="90"/>
    </row>
    <row r="481" spans="1:24" ht="13.2" x14ac:dyDescent="0.25">
      <c r="A481" s="59" t="s">
        <v>4394</v>
      </c>
      <c r="B481" s="59" t="s">
        <v>5834</v>
      </c>
      <c r="C481" s="59" t="s">
        <v>5848</v>
      </c>
      <c r="D481" s="59" t="s">
        <v>125</v>
      </c>
      <c r="E481" s="59">
        <v>0</v>
      </c>
      <c r="F481" s="59">
        <v>0</v>
      </c>
      <c r="G481" s="59">
        <v>0</v>
      </c>
      <c r="H481" s="59">
        <v>0</v>
      </c>
      <c r="I481" s="59">
        <v>0</v>
      </c>
      <c r="J481" s="59">
        <v>0</v>
      </c>
      <c r="K481" s="59">
        <v>0</v>
      </c>
      <c r="L481" s="59">
        <v>0</v>
      </c>
      <c r="M481" s="59">
        <v>0</v>
      </c>
      <c r="N481" s="59">
        <v>0</v>
      </c>
      <c r="O481" s="59">
        <v>0</v>
      </c>
      <c r="P481" s="59">
        <v>0</v>
      </c>
      <c r="Q481" s="59">
        <v>0</v>
      </c>
      <c r="R481" s="59">
        <v>0</v>
      </c>
      <c r="S481" s="90"/>
      <c r="T481" s="90"/>
      <c r="U481" s="91"/>
      <c r="V481" s="90"/>
      <c r="X481" s="90"/>
    </row>
    <row r="482" spans="1:24" ht="13.2" x14ac:dyDescent="0.25">
      <c r="A482" s="59" t="s">
        <v>4395</v>
      </c>
      <c r="B482" s="59" t="s">
        <v>5834</v>
      </c>
      <c r="C482" s="59" t="s">
        <v>5849</v>
      </c>
      <c r="D482" s="59" t="s">
        <v>125</v>
      </c>
      <c r="E482" s="59">
        <v>0</v>
      </c>
      <c r="F482" s="59">
        <v>0</v>
      </c>
      <c r="G482" s="59">
        <v>0</v>
      </c>
      <c r="H482" s="59">
        <v>0</v>
      </c>
      <c r="I482" s="59">
        <v>0</v>
      </c>
      <c r="J482" s="59">
        <v>0</v>
      </c>
      <c r="K482" s="59">
        <v>0</v>
      </c>
      <c r="L482" s="59">
        <v>0</v>
      </c>
      <c r="M482" s="59">
        <v>0</v>
      </c>
      <c r="N482" s="59">
        <v>0</v>
      </c>
      <c r="O482" s="59">
        <v>0</v>
      </c>
      <c r="P482" s="59">
        <v>0</v>
      </c>
      <c r="Q482" s="59">
        <v>0</v>
      </c>
      <c r="R482" s="59">
        <v>0</v>
      </c>
      <c r="S482" s="90"/>
      <c r="T482" s="90"/>
      <c r="U482" s="91"/>
      <c r="V482" s="90"/>
      <c r="X482" s="90"/>
    </row>
    <row r="483" spans="1:24" ht="13.2" x14ac:dyDescent="0.25">
      <c r="A483" s="59" t="s">
        <v>4396</v>
      </c>
      <c r="B483" s="59" t="s">
        <v>5834</v>
      </c>
      <c r="C483" s="59" t="s">
        <v>5850</v>
      </c>
      <c r="D483" s="59" t="s">
        <v>125</v>
      </c>
      <c r="E483" s="59">
        <v>0</v>
      </c>
      <c r="F483" s="59">
        <v>0</v>
      </c>
      <c r="G483" s="59">
        <v>0</v>
      </c>
      <c r="H483" s="59">
        <v>0</v>
      </c>
      <c r="I483" s="59">
        <v>0</v>
      </c>
      <c r="J483" s="59">
        <v>0</v>
      </c>
      <c r="K483" s="59">
        <v>0</v>
      </c>
      <c r="L483" s="59">
        <v>0</v>
      </c>
      <c r="M483" s="59">
        <v>0</v>
      </c>
      <c r="N483" s="59">
        <v>0</v>
      </c>
      <c r="O483" s="59">
        <v>0</v>
      </c>
      <c r="P483" s="59">
        <v>0</v>
      </c>
      <c r="Q483" s="59">
        <v>0</v>
      </c>
      <c r="R483" s="59">
        <v>0</v>
      </c>
      <c r="S483" s="90"/>
      <c r="T483" s="90"/>
      <c r="U483" s="91"/>
      <c r="V483" s="90"/>
      <c r="X483" s="90"/>
    </row>
    <row r="484" spans="1:24" ht="13.2" x14ac:dyDescent="0.25">
      <c r="A484" s="59" t="s">
        <v>4397</v>
      </c>
      <c r="B484" s="59" t="s">
        <v>5834</v>
      </c>
      <c r="C484" s="59" t="s">
        <v>5851</v>
      </c>
      <c r="D484" s="59" t="s">
        <v>125</v>
      </c>
      <c r="E484" s="59">
        <v>0</v>
      </c>
      <c r="F484" s="59">
        <v>0</v>
      </c>
      <c r="G484" s="59">
        <v>0</v>
      </c>
      <c r="H484" s="59">
        <v>0</v>
      </c>
      <c r="I484" s="59">
        <v>0</v>
      </c>
      <c r="J484" s="59">
        <v>0</v>
      </c>
      <c r="K484" s="59">
        <v>0</v>
      </c>
      <c r="L484" s="59">
        <v>0</v>
      </c>
      <c r="M484" s="59">
        <v>0</v>
      </c>
      <c r="N484" s="59">
        <v>0</v>
      </c>
      <c r="O484" s="59">
        <v>0</v>
      </c>
      <c r="P484" s="59">
        <v>0</v>
      </c>
      <c r="Q484" s="59">
        <v>0</v>
      </c>
      <c r="R484" s="59">
        <v>0</v>
      </c>
      <c r="S484" s="90"/>
      <c r="T484" s="90"/>
      <c r="U484" s="91"/>
      <c r="V484" s="90"/>
      <c r="X484" s="90"/>
    </row>
    <row r="485" spans="1:24" ht="13.2" x14ac:dyDescent="0.25">
      <c r="A485" s="59" t="s">
        <v>4398</v>
      </c>
      <c r="B485" s="59" t="s">
        <v>5834</v>
      </c>
      <c r="C485" s="59" t="s">
        <v>5852</v>
      </c>
      <c r="D485" s="59" t="s">
        <v>125</v>
      </c>
      <c r="E485" s="59">
        <v>7603</v>
      </c>
      <c r="F485" s="59">
        <v>7611</v>
      </c>
      <c r="G485" s="59">
        <v>7620</v>
      </c>
      <c r="H485" s="59">
        <v>7628</v>
      </c>
      <c r="I485" s="59">
        <v>7637</v>
      </c>
      <c r="J485" s="59">
        <v>7645</v>
      </c>
      <c r="K485" s="59">
        <v>7654</v>
      </c>
      <c r="L485" s="59">
        <v>7662</v>
      </c>
      <c r="M485" s="59">
        <v>7671</v>
      </c>
      <c r="N485" s="59">
        <v>7680</v>
      </c>
      <c r="O485" s="59">
        <v>7688</v>
      </c>
      <c r="P485" s="59">
        <v>7697</v>
      </c>
      <c r="Q485" s="59">
        <v>7705</v>
      </c>
      <c r="R485" s="59">
        <v>7653965</v>
      </c>
      <c r="S485" s="90"/>
      <c r="T485" s="90"/>
      <c r="U485" s="91"/>
      <c r="V485" s="90"/>
      <c r="X485" s="90"/>
    </row>
    <row r="486" spans="1:24" ht="13.2" x14ac:dyDescent="0.25">
      <c r="A486" s="59" t="s">
        <v>4399</v>
      </c>
      <c r="B486" s="59" t="s">
        <v>5834</v>
      </c>
      <c r="C486" s="59" t="s">
        <v>5853</v>
      </c>
      <c r="D486" s="59" t="s">
        <v>125</v>
      </c>
      <c r="E486" s="59">
        <v>0</v>
      </c>
      <c r="F486" s="59">
        <v>0</v>
      </c>
      <c r="G486" s="59">
        <v>0</v>
      </c>
      <c r="H486" s="59">
        <v>0</v>
      </c>
      <c r="I486" s="59">
        <v>0</v>
      </c>
      <c r="J486" s="59">
        <v>0</v>
      </c>
      <c r="K486" s="59">
        <v>1</v>
      </c>
      <c r="L486" s="59">
        <v>1</v>
      </c>
      <c r="M486" s="59">
        <v>2</v>
      </c>
      <c r="N486" s="59">
        <v>3</v>
      </c>
      <c r="O486" s="59">
        <v>3</v>
      </c>
      <c r="P486" s="59">
        <v>4</v>
      </c>
      <c r="Q486" s="59">
        <v>5</v>
      </c>
      <c r="R486" s="59">
        <v>1385</v>
      </c>
      <c r="S486" s="90"/>
      <c r="T486" s="90"/>
      <c r="U486" s="91"/>
      <c r="V486" s="90"/>
      <c r="X486" s="90"/>
    </row>
    <row r="487" spans="1:24" ht="13.2" x14ac:dyDescent="0.25">
      <c r="A487" s="59" t="s">
        <v>4400</v>
      </c>
      <c r="B487" s="59" t="s">
        <v>5834</v>
      </c>
      <c r="C487" s="59" t="s">
        <v>5854</v>
      </c>
      <c r="D487" s="59" t="s">
        <v>125</v>
      </c>
      <c r="E487" s="59">
        <v>910</v>
      </c>
      <c r="F487" s="59">
        <v>916</v>
      </c>
      <c r="G487" s="59">
        <v>923</v>
      </c>
      <c r="H487" s="59">
        <v>930</v>
      </c>
      <c r="I487" s="59">
        <v>936</v>
      </c>
      <c r="J487" s="59">
        <v>943</v>
      </c>
      <c r="K487" s="59">
        <v>950</v>
      </c>
      <c r="L487" s="59">
        <v>956</v>
      </c>
      <c r="M487" s="59">
        <v>963</v>
      </c>
      <c r="N487" s="59">
        <v>970</v>
      </c>
      <c r="O487" s="59">
        <v>976</v>
      </c>
      <c r="P487" s="59">
        <v>983</v>
      </c>
      <c r="Q487" s="59">
        <v>990</v>
      </c>
      <c r="R487" s="59">
        <v>949724</v>
      </c>
      <c r="S487" s="90"/>
      <c r="T487" s="90"/>
      <c r="U487" s="91"/>
      <c r="V487" s="90"/>
      <c r="X487" s="90"/>
    </row>
    <row r="488" spans="1:24" ht="13.2" x14ac:dyDescent="0.25">
      <c r="A488" s="59" t="s">
        <v>4401</v>
      </c>
      <c r="B488" s="59" t="s">
        <v>5834</v>
      </c>
      <c r="C488" s="59" t="s">
        <v>5855</v>
      </c>
      <c r="D488" s="59" t="s">
        <v>125</v>
      </c>
      <c r="E488" s="59">
        <v>0</v>
      </c>
      <c r="F488" s="59">
        <v>0</v>
      </c>
      <c r="G488" s="59">
        <v>0</v>
      </c>
      <c r="H488" s="59">
        <v>0</v>
      </c>
      <c r="I488" s="59">
        <v>0</v>
      </c>
      <c r="J488" s="59">
        <v>0</v>
      </c>
      <c r="K488" s="59">
        <v>0</v>
      </c>
      <c r="L488" s="59">
        <v>0</v>
      </c>
      <c r="M488" s="59">
        <v>0</v>
      </c>
      <c r="N488" s="59">
        <v>0</v>
      </c>
      <c r="O488" s="59">
        <v>0</v>
      </c>
      <c r="P488" s="59">
        <v>0</v>
      </c>
      <c r="Q488" s="59">
        <v>0</v>
      </c>
      <c r="R488" s="59">
        <v>0</v>
      </c>
      <c r="S488" s="90"/>
      <c r="T488" s="90"/>
      <c r="U488" s="91"/>
      <c r="V488" s="90"/>
      <c r="X488" s="90"/>
    </row>
    <row r="489" spans="1:24" ht="13.2" x14ac:dyDescent="0.25">
      <c r="A489" s="59" t="s">
        <v>4402</v>
      </c>
      <c r="B489" s="59" t="s">
        <v>5834</v>
      </c>
      <c r="C489" s="59" t="s">
        <v>5856</v>
      </c>
      <c r="D489" s="59" t="s">
        <v>125</v>
      </c>
      <c r="E489" s="59">
        <v>40</v>
      </c>
      <c r="F489" s="59">
        <v>41</v>
      </c>
      <c r="G489" s="59">
        <v>41</v>
      </c>
      <c r="H489" s="59">
        <v>41</v>
      </c>
      <c r="I489" s="59">
        <v>41</v>
      </c>
      <c r="J489" s="59">
        <v>42</v>
      </c>
      <c r="K489" s="59">
        <v>42</v>
      </c>
      <c r="L489" s="59">
        <v>42</v>
      </c>
      <c r="M489" s="59">
        <v>43</v>
      </c>
      <c r="N489" s="59">
        <v>43</v>
      </c>
      <c r="O489" s="59">
        <v>43</v>
      </c>
      <c r="P489" s="59">
        <v>44</v>
      </c>
      <c r="Q489" s="59">
        <v>44</v>
      </c>
      <c r="R489" s="59">
        <v>42133</v>
      </c>
      <c r="S489" s="90"/>
      <c r="T489" s="90"/>
      <c r="U489" s="91"/>
      <c r="V489" s="90"/>
      <c r="X489" s="90"/>
    </row>
    <row r="490" spans="1:24" ht="13.2" x14ac:dyDescent="0.25">
      <c r="A490" s="59" t="s">
        <v>4403</v>
      </c>
      <c r="B490" s="59" t="s">
        <v>5834</v>
      </c>
      <c r="C490" s="59" t="s">
        <v>5857</v>
      </c>
      <c r="D490" s="59" t="s">
        <v>125</v>
      </c>
      <c r="E490" s="59">
        <v>3705</v>
      </c>
      <c r="F490" s="59">
        <v>3709</v>
      </c>
      <c r="G490" s="59">
        <v>3714</v>
      </c>
      <c r="H490" s="59">
        <v>3718</v>
      </c>
      <c r="I490" s="59">
        <v>3722</v>
      </c>
      <c r="J490" s="59">
        <v>3727</v>
      </c>
      <c r="K490" s="59">
        <v>3731</v>
      </c>
      <c r="L490" s="59">
        <v>3735</v>
      </c>
      <c r="M490" s="59">
        <v>3739</v>
      </c>
      <c r="N490" s="59">
        <v>3744</v>
      </c>
      <c r="O490" s="59">
        <v>3748</v>
      </c>
      <c r="P490" s="59">
        <v>3752</v>
      </c>
      <c r="Q490" s="59">
        <v>3757</v>
      </c>
      <c r="R490" s="59">
        <v>3730857</v>
      </c>
      <c r="S490" s="90"/>
      <c r="T490" s="90"/>
      <c r="U490" s="91"/>
      <c r="V490" s="90"/>
      <c r="X490" s="90"/>
    </row>
    <row r="491" spans="1:24" ht="13.2" x14ac:dyDescent="0.25">
      <c r="A491" s="59" t="s">
        <v>4404</v>
      </c>
      <c r="B491" s="59" t="s">
        <v>5834</v>
      </c>
      <c r="C491" s="59" t="s">
        <v>5858</v>
      </c>
      <c r="D491" s="59" t="s">
        <v>125</v>
      </c>
      <c r="E491" s="59">
        <v>0</v>
      </c>
      <c r="F491" s="59">
        <v>0</v>
      </c>
      <c r="G491" s="59">
        <v>0</v>
      </c>
      <c r="H491" s="59">
        <v>0</v>
      </c>
      <c r="I491" s="59">
        <v>0</v>
      </c>
      <c r="J491" s="59">
        <v>0</v>
      </c>
      <c r="K491" s="59">
        <v>0</v>
      </c>
      <c r="L491" s="59">
        <v>0</v>
      </c>
      <c r="M491" s="59">
        <v>0</v>
      </c>
      <c r="N491" s="59">
        <v>0</v>
      </c>
      <c r="O491" s="59">
        <v>0</v>
      </c>
      <c r="P491" s="59">
        <v>0</v>
      </c>
      <c r="Q491" s="59">
        <v>0</v>
      </c>
      <c r="R491" s="59">
        <v>0</v>
      </c>
      <c r="S491" s="90"/>
      <c r="T491" s="90"/>
      <c r="U491" s="91"/>
      <c r="V491" s="90"/>
      <c r="X491" s="90"/>
    </row>
    <row r="492" spans="1:24" ht="13.2" x14ac:dyDescent="0.25">
      <c r="A492" s="59" t="s">
        <v>4405</v>
      </c>
      <c r="B492" s="59" t="s">
        <v>5834</v>
      </c>
      <c r="C492" s="59" t="s">
        <v>5859</v>
      </c>
      <c r="D492" s="59" t="s">
        <v>125</v>
      </c>
      <c r="E492" s="59">
        <v>0</v>
      </c>
      <c r="F492" s="59">
        <v>0</v>
      </c>
      <c r="G492" s="59">
        <v>0</v>
      </c>
      <c r="H492" s="59">
        <v>0</v>
      </c>
      <c r="I492" s="59">
        <v>0</v>
      </c>
      <c r="J492" s="59">
        <v>0</v>
      </c>
      <c r="K492" s="59">
        <v>0</v>
      </c>
      <c r="L492" s="59">
        <v>0</v>
      </c>
      <c r="M492" s="59">
        <v>0</v>
      </c>
      <c r="N492" s="59">
        <v>0</v>
      </c>
      <c r="O492" s="59">
        <v>0</v>
      </c>
      <c r="P492" s="59">
        <v>0</v>
      </c>
      <c r="Q492" s="59">
        <v>0</v>
      </c>
      <c r="R492" s="59">
        <v>0</v>
      </c>
      <c r="S492" s="90"/>
      <c r="T492" s="90"/>
      <c r="U492" s="91"/>
      <c r="V492" s="90"/>
      <c r="X492" s="90"/>
    </row>
    <row r="493" spans="1:24" ht="13.2" x14ac:dyDescent="0.25">
      <c r="A493" s="59" t="s">
        <v>4406</v>
      </c>
      <c r="B493" s="59" t="s">
        <v>5834</v>
      </c>
      <c r="C493" s="59" t="s">
        <v>5860</v>
      </c>
      <c r="D493" s="59" t="s">
        <v>125</v>
      </c>
      <c r="E493" s="59">
        <v>184</v>
      </c>
      <c r="F493" s="59">
        <v>185</v>
      </c>
      <c r="G493" s="59">
        <v>185</v>
      </c>
      <c r="H493" s="59">
        <v>185</v>
      </c>
      <c r="I493" s="59">
        <v>185</v>
      </c>
      <c r="J493" s="59">
        <v>185</v>
      </c>
      <c r="K493" s="59">
        <v>185</v>
      </c>
      <c r="L493" s="59">
        <v>186</v>
      </c>
      <c r="M493" s="59">
        <v>186</v>
      </c>
      <c r="N493" s="59">
        <v>186</v>
      </c>
      <c r="O493" s="59">
        <v>186</v>
      </c>
      <c r="P493" s="59">
        <v>186</v>
      </c>
      <c r="Q493" s="59">
        <v>186</v>
      </c>
      <c r="R493" s="59">
        <v>185472</v>
      </c>
      <c r="S493" s="90"/>
      <c r="T493" s="90"/>
      <c r="U493" s="91"/>
      <c r="V493" s="90"/>
      <c r="X493" s="90"/>
    </row>
    <row r="494" spans="1:24" ht="13.2" x14ac:dyDescent="0.25">
      <c r="A494" s="59" t="s">
        <v>4407</v>
      </c>
      <c r="B494" s="59" t="s">
        <v>5834</v>
      </c>
      <c r="C494" s="59" t="s">
        <v>5861</v>
      </c>
      <c r="D494" s="59" t="s">
        <v>125</v>
      </c>
      <c r="E494" s="59">
        <v>0</v>
      </c>
      <c r="F494" s="59">
        <v>0</v>
      </c>
      <c r="G494" s="59">
        <v>0</v>
      </c>
      <c r="H494" s="59">
        <v>0</v>
      </c>
      <c r="I494" s="59">
        <v>0</v>
      </c>
      <c r="J494" s="59">
        <v>0</v>
      </c>
      <c r="K494" s="59">
        <v>0</v>
      </c>
      <c r="L494" s="59">
        <v>0</v>
      </c>
      <c r="M494" s="59">
        <v>0</v>
      </c>
      <c r="N494" s="59">
        <v>0</v>
      </c>
      <c r="O494" s="59">
        <v>0</v>
      </c>
      <c r="P494" s="59">
        <v>0</v>
      </c>
      <c r="Q494" s="59">
        <v>0</v>
      </c>
      <c r="R494" s="59">
        <v>0</v>
      </c>
      <c r="S494" s="90"/>
      <c r="T494" s="90"/>
      <c r="U494" s="91"/>
      <c r="V494" s="90"/>
      <c r="X494" s="90"/>
    </row>
    <row r="495" spans="1:24" ht="13.2" x14ac:dyDescent="0.25">
      <c r="A495" s="59" t="s">
        <v>4408</v>
      </c>
      <c r="B495" s="59" t="s">
        <v>5862</v>
      </c>
      <c r="C495" s="59" t="s">
        <v>5863</v>
      </c>
      <c r="D495" s="59" t="s">
        <v>125</v>
      </c>
      <c r="E495" s="59">
        <v>0</v>
      </c>
      <c r="F495" s="59">
        <v>0</v>
      </c>
      <c r="G495" s="59">
        <v>0</v>
      </c>
      <c r="H495" s="59">
        <v>0</v>
      </c>
      <c r="I495" s="59">
        <v>0</v>
      </c>
      <c r="J495" s="59">
        <v>0</v>
      </c>
      <c r="K495" s="59">
        <v>0</v>
      </c>
      <c r="L495" s="59">
        <v>0</v>
      </c>
      <c r="M495" s="59">
        <v>0</v>
      </c>
      <c r="N495" s="59">
        <v>0</v>
      </c>
      <c r="O495" s="59">
        <v>0</v>
      </c>
      <c r="P495" s="59">
        <v>0</v>
      </c>
      <c r="Q495" s="59">
        <v>0</v>
      </c>
      <c r="R495" s="59">
        <v>0</v>
      </c>
      <c r="S495" s="90"/>
      <c r="T495" s="90"/>
      <c r="U495" s="91"/>
      <c r="V495" s="90"/>
      <c r="X495" s="90"/>
    </row>
    <row r="496" spans="1:24" ht="13.2" x14ac:dyDescent="0.25">
      <c r="A496" s="59" t="s">
        <v>4409</v>
      </c>
      <c r="B496" s="59" t="s">
        <v>5862</v>
      </c>
      <c r="C496" s="59" t="s">
        <v>5864</v>
      </c>
      <c r="D496" s="59" t="s">
        <v>125</v>
      </c>
      <c r="E496" s="59">
        <v>6036</v>
      </c>
      <c r="F496" s="59">
        <v>6091</v>
      </c>
      <c r="G496" s="59">
        <v>6146</v>
      </c>
      <c r="H496" s="59">
        <v>6121</v>
      </c>
      <c r="I496" s="59">
        <v>6168</v>
      </c>
      <c r="J496" s="59">
        <v>6138</v>
      </c>
      <c r="K496" s="59">
        <v>6183</v>
      </c>
      <c r="L496" s="59">
        <v>6230</v>
      </c>
      <c r="M496" s="59">
        <v>6285</v>
      </c>
      <c r="N496" s="59">
        <v>6340</v>
      </c>
      <c r="O496" s="59">
        <v>6387</v>
      </c>
      <c r="P496" s="59">
        <v>6442</v>
      </c>
      <c r="Q496" s="59">
        <v>6469</v>
      </c>
      <c r="R496" s="59">
        <v>6231905</v>
      </c>
      <c r="S496" s="90"/>
      <c r="T496" s="90"/>
      <c r="U496" s="91"/>
      <c r="V496" s="90"/>
      <c r="X496" s="90"/>
    </row>
    <row r="497" spans="1:24" ht="13.2" x14ac:dyDescent="0.25">
      <c r="A497" s="59" t="s">
        <v>4410</v>
      </c>
      <c r="B497" s="59" t="s">
        <v>5862</v>
      </c>
      <c r="C497" s="59" t="s">
        <v>5865</v>
      </c>
      <c r="D497" s="59" t="s">
        <v>125</v>
      </c>
      <c r="E497" s="59">
        <v>16483</v>
      </c>
      <c r="F497" s="59">
        <v>16727</v>
      </c>
      <c r="G497" s="59">
        <v>16970</v>
      </c>
      <c r="H497" s="59">
        <v>17214</v>
      </c>
      <c r="I497" s="59">
        <v>17457</v>
      </c>
      <c r="J497" s="59">
        <v>17690</v>
      </c>
      <c r="K497" s="59">
        <v>17855</v>
      </c>
      <c r="L497" s="59">
        <v>18098</v>
      </c>
      <c r="M497" s="59">
        <v>18205</v>
      </c>
      <c r="N497" s="59">
        <v>18317</v>
      </c>
      <c r="O497" s="59">
        <v>18561</v>
      </c>
      <c r="P497" s="59">
        <v>18629</v>
      </c>
      <c r="Q497" s="59">
        <v>18863</v>
      </c>
      <c r="R497" s="59">
        <v>17783052</v>
      </c>
      <c r="S497" s="90"/>
      <c r="T497" s="90"/>
      <c r="U497" s="91"/>
      <c r="V497" s="90"/>
      <c r="X497" s="90"/>
    </row>
    <row r="498" spans="1:24" ht="13.2" x14ac:dyDescent="0.25">
      <c r="A498" s="59" t="s">
        <v>4411</v>
      </c>
      <c r="B498" s="59" t="s">
        <v>5862</v>
      </c>
      <c r="C498" s="59" t="s">
        <v>5866</v>
      </c>
      <c r="D498" s="59" t="s">
        <v>125</v>
      </c>
      <c r="E498" s="59">
        <v>0</v>
      </c>
      <c r="F498" s="59">
        <v>0</v>
      </c>
      <c r="G498" s="59">
        <v>0</v>
      </c>
      <c r="H498" s="59">
        <v>0</v>
      </c>
      <c r="I498" s="59">
        <v>0</v>
      </c>
      <c r="J498" s="59">
        <v>0</v>
      </c>
      <c r="K498" s="59">
        <v>0</v>
      </c>
      <c r="L498" s="59">
        <v>0</v>
      </c>
      <c r="M498" s="59">
        <v>0</v>
      </c>
      <c r="N498" s="59">
        <v>0</v>
      </c>
      <c r="O498" s="59">
        <v>0</v>
      </c>
      <c r="P498" s="59">
        <v>0</v>
      </c>
      <c r="Q498" s="59">
        <v>0</v>
      </c>
      <c r="R498" s="59">
        <v>0</v>
      </c>
      <c r="S498" s="90"/>
      <c r="T498" s="90"/>
      <c r="U498" s="91"/>
      <c r="V498" s="90"/>
      <c r="X498" s="90"/>
    </row>
    <row r="499" spans="1:24" ht="13.2" x14ac:dyDescent="0.25">
      <c r="A499" s="59" t="s">
        <v>4412</v>
      </c>
      <c r="B499" s="59" t="s">
        <v>5862</v>
      </c>
      <c r="C499" s="59" t="s">
        <v>5867</v>
      </c>
      <c r="D499" s="59" t="s">
        <v>125</v>
      </c>
      <c r="E499" s="59">
        <v>2818</v>
      </c>
      <c r="F499" s="59">
        <v>2855</v>
      </c>
      <c r="G499" s="59">
        <v>2892</v>
      </c>
      <c r="H499" s="59">
        <v>2928</v>
      </c>
      <c r="I499" s="59">
        <v>2965</v>
      </c>
      <c r="J499" s="59">
        <v>3002</v>
      </c>
      <c r="K499" s="59">
        <v>3039</v>
      </c>
      <c r="L499" s="59">
        <v>3076</v>
      </c>
      <c r="M499" s="59">
        <v>3112</v>
      </c>
      <c r="N499" s="59">
        <v>3149</v>
      </c>
      <c r="O499" s="59">
        <v>3186</v>
      </c>
      <c r="P499" s="59">
        <v>3223</v>
      </c>
      <c r="Q499" s="59">
        <v>3260</v>
      </c>
      <c r="R499" s="59">
        <v>3038836</v>
      </c>
      <c r="S499" s="90"/>
      <c r="T499" s="90"/>
      <c r="U499" s="91"/>
      <c r="V499" s="90"/>
      <c r="X499" s="90"/>
    </row>
    <row r="500" spans="1:24" ht="13.2" x14ac:dyDescent="0.25">
      <c r="A500" s="59" t="s">
        <v>4413</v>
      </c>
      <c r="B500" s="59" t="s">
        <v>5862</v>
      </c>
      <c r="C500" s="59" t="s">
        <v>5868</v>
      </c>
      <c r="D500" s="59" t="s">
        <v>125</v>
      </c>
      <c r="E500" s="59">
        <v>12091</v>
      </c>
      <c r="F500" s="59">
        <v>12195</v>
      </c>
      <c r="G500" s="59">
        <v>12291</v>
      </c>
      <c r="H500" s="59">
        <v>12380</v>
      </c>
      <c r="I500" s="59">
        <v>12487</v>
      </c>
      <c r="J500" s="59">
        <v>12577</v>
      </c>
      <c r="K500" s="59">
        <v>12672</v>
      </c>
      <c r="L500" s="59">
        <v>12779</v>
      </c>
      <c r="M500" s="59">
        <v>12885</v>
      </c>
      <c r="N500" s="59">
        <v>12991</v>
      </c>
      <c r="O500" s="59">
        <v>13098</v>
      </c>
      <c r="P500" s="59">
        <v>13193</v>
      </c>
      <c r="Q500" s="59">
        <v>13288</v>
      </c>
      <c r="R500" s="59">
        <v>12686389</v>
      </c>
      <c r="S500" s="90"/>
      <c r="T500" s="90"/>
      <c r="U500" s="91"/>
      <c r="V500" s="90"/>
      <c r="X500" s="90"/>
    </row>
    <row r="501" spans="1:24" ht="13.2" x14ac:dyDescent="0.25">
      <c r="A501" s="59" t="s">
        <v>4414</v>
      </c>
      <c r="B501" s="59" t="s">
        <v>5862</v>
      </c>
      <c r="C501" s="59" t="s">
        <v>5869</v>
      </c>
      <c r="D501" s="59" t="s">
        <v>125</v>
      </c>
      <c r="E501" s="59">
        <v>0</v>
      </c>
      <c r="F501" s="59">
        <v>0</v>
      </c>
      <c r="G501" s="59">
        <v>0</v>
      </c>
      <c r="H501" s="59">
        <v>0</v>
      </c>
      <c r="I501" s="59">
        <v>0</v>
      </c>
      <c r="J501" s="59">
        <v>0</v>
      </c>
      <c r="K501" s="59">
        <v>0</v>
      </c>
      <c r="L501" s="59">
        <v>0</v>
      </c>
      <c r="M501" s="59">
        <v>0</v>
      </c>
      <c r="N501" s="59">
        <v>0</v>
      </c>
      <c r="O501" s="59">
        <v>0</v>
      </c>
      <c r="P501" s="59">
        <v>0</v>
      </c>
      <c r="Q501" s="59">
        <v>0</v>
      </c>
      <c r="R501" s="59">
        <v>0</v>
      </c>
      <c r="S501" s="90"/>
      <c r="T501" s="90"/>
      <c r="U501" s="91"/>
      <c r="V501" s="90"/>
      <c r="X501" s="90"/>
    </row>
    <row r="502" spans="1:24" ht="13.2" x14ac:dyDescent="0.25">
      <c r="A502" s="59" t="s">
        <v>4415</v>
      </c>
      <c r="B502" s="59" t="s">
        <v>5862</v>
      </c>
      <c r="C502" s="59" t="s">
        <v>5870</v>
      </c>
      <c r="D502" s="59" t="s">
        <v>125</v>
      </c>
      <c r="E502" s="59">
        <v>525</v>
      </c>
      <c r="F502" s="59">
        <v>529</v>
      </c>
      <c r="G502" s="59">
        <v>533</v>
      </c>
      <c r="H502" s="59">
        <v>537</v>
      </c>
      <c r="I502" s="59">
        <v>542</v>
      </c>
      <c r="J502" s="59">
        <v>546</v>
      </c>
      <c r="K502" s="59">
        <v>550</v>
      </c>
      <c r="L502" s="59">
        <v>555</v>
      </c>
      <c r="M502" s="59">
        <v>559</v>
      </c>
      <c r="N502" s="59">
        <v>563</v>
      </c>
      <c r="O502" s="59">
        <v>568</v>
      </c>
      <c r="P502" s="59">
        <v>572</v>
      </c>
      <c r="Q502" s="59">
        <v>576</v>
      </c>
      <c r="R502" s="59">
        <v>550413</v>
      </c>
      <c r="S502" s="90"/>
      <c r="T502" s="90"/>
      <c r="U502" s="91"/>
      <c r="V502" s="90"/>
      <c r="X502" s="90"/>
    </row>
    <row r="503" spans="1:24" ht="13.2" x14ac:dyDescent="0.25">
      <c r="A503" s="59" t="s">
        <v>4416</v>
      </c>
      <c r="B503" s="59" t="s">
        <v>5862</v>
      </c>
      <c r="C503" s="59" t="s">
        <v>5871</v>
      </c>
      <c r="D503" s="59" t="s">
        <v>125</v>
      </c>
      <c r="E503" s="59">
        <v>0</v>
      </c>
      <c r="F503" s="59">
        <v>0</v>
      </c>
      <c r="G503" s="59">
        <v>0</v>
      </c>
      <c r="H503" s="59">
        <v>0</v>
      </c>
      <c r="I503" s="59">
        <v>0</v>
      </c>
      <c r="J503" s="59">
        <v>0</v>
      </c>
      <c r="K503" s="59">
        <v>0</v>
      </c>
      <c r="L503" s="59">
        <v>0</v>
      </c>
      <c r="M503" s="59">
        <v>0</v>
      </c>
      <c r="N503" s="59">
        <v>0</v>
      </c>
      <c r="O503" s="59">
        <v>0</v>
      </c>
      <c r="P503" s="59">
        <v>0</v>
      </c>
      <c r="Q503" s="59">
        <v>0</v>
      </c>
      <c r="R503" s="59">
        <v>0</v>
      </c>
      <c r="S503" s="90"/>
      <c r="T503" s="90"/>
      <c r="U503" s="91"/>
      <c r="V503" s="90"/>
      <c r="X503" s="90"/>
    </row>
    <row r="504" spans="1:24" ht="13.2" x14ac:dyDescent="0.25">
      <c r="A504" s="59" t="s">
        <v>4417</v>
      </c>
      <c r="B504" s="59" t="s">
        <v>5862</v>
      </c>
      <c r="C504" s="59" t="s">
        <v>5872</v>
      </c>
      <c r="D504" s="59" t="s">
        <v>125</v>
      </c>
      <c r="E504" s="59">
        <v>0</v>
      </c>
      <c r="F504" s="59">
        <v>0</v>
      </c>
      <c r="G504" s="59">
        <v>0</v>
      </c>
      <c r="H504" s="59">
        <v>0</v>
      </c>
      <c r="I504" s="59">
        <v>0</v>
      </c>
      <c r="J504" s="59">
        <v>0</v>
      </c>
      <c r="K504" s="59">
        <v>0</v>
      </c>
      <c r="L504" s="59">
        <v>0</v>
      </c>
      <c r="M504" s="59">
        <v>0</v>
      </c>
      <c r="N504" s="59">
        <v>0</v>
      </c>
      <c r="O504" s="59">
        <v>0</v>
      </c>
      <c r="P504" s="59">
        <v>0</v>
      </c>
      <c r="Q504" s="59">
        <v>0</v>
      </c>
      <c r="R504" s="59">
        <v>0</v>
      </c>
      <c r="S504" s="90"/>
      <c r="T504" s="90"/>
      <c r="U504" s="91"/>
      <c r="V504" s="90"/>
      <c r="X504" s="90"/>
    </row>
    <row r="505" spans="1:24" ht="13.2" x14ac:dyDescent="0.25">
      <c r="A505" s="59" t="s">
        <v>4418</v>
      </c>
      <c r="B505" s="59" t="s">
        <v>5873</v>
      </c>
      <c r="C505" s="59" t="s">
        <v>5874</v>
      </c>
      <c r="D505" s="59" t="s">
        <v>125</v>
      </c>
      <c r="E505" s="59">
        <v>0</v>
      </c>
      <c r="F505" s="59">
        <v>0</v>
      </c>
      <c r="G505" s="59">
        <v>0</v>
      </c>
      <c r="H505" s="59">
        <v>0</v>
      </c>
      <c r="I505" s="59">
        <v>0</v>
      </c>
      <c r="J505" s="59">
        <v>0</v>
      </c>
      <c r="K505" s="59">
        <v>0</v>
      </c>
      <c r="L505" s="59">
        <v>0</v>
      </c>
      <c r="M505" s="59">
        <v>0</v>
      </c>
      <c r="N505" s="59">
        <v>0</v>
      </c>
      <c r="O505" s="59">
        <v>0</v>
      </c>
      <c r="P505" s="59">
        <v>0</v>
      </c>
      <c r="Q505" s="59">
        <v>0</v>
      </c>
      <c r="R505" s="59">
        <v>0</v>
      </c>
      <c r="S505" s="90"/>
      <c r="T505" s="90"/>
      <c r="U505" s="91"/>
      <c r="V505" s="90"/>
      <c r="X505" s="90"/>
    </row>
    <row r="506" spans="1:24" ht="13.2" x14ac:dyDescent="0.25">
      <c r="A506" s="59" t="s">
        <v>4419</v>
      </c>
      <c r="B506" s="59" t="s">
        <v>5873</v>
      </c>
      <c r="C506" s="59" t="s">
        <v>5875</v>
      </c>
      <c r="D506" s="59" t="s">
        <v>125</v>
      </c>
      <c r="E506" s="59">
        <v>137</v>
      </c>
      <c r="F506" s="59">
        <v>140</v>
      </c>
      <c r="G506" s="59">
        <v>144</v>
      </c>
      <c r="H506" s="59">
        <v>148</v>
      </c>
      <c r="I506" s="59">
        <v>152</v>
      </c>
      <c r="J506" s="59">
        <v>155</v>
      </c>
      <c r="K506" s="59">
        <v>159</v>
      </c>
      <c r="L506" s="59">
        <v>163</v>
      </c>
      <c r="M506" s="59">
        <v>167</v>
      </c>
      <c r="N506" s="59">
        <v>170</v>
      </c>
      <c r="O506" s="59">
        <v>174</v>
      </c>
      <c r="P506" s="59">
        <v>178</v>
      </c>
      <c r="Q506" s="59">
        <v>182</v>
      </c>
      <c r="R506" s="59">
        <v>159170</v>
      </c>
      <c r="S506" s="90"/>
      <c r="T506" s="90"/>
      <c r="U506" s="91"/>
      <c r="V506" s="90"/>
      <c r="X506" s="90"/>
    </row>
    <row r="507" spans="1:24" ht="13.2" x14ac:dyDescent="0.25">
      <c r="A507" s="59" t="s">
        <v>4420</v>
      </c>
      <c r="B507" s="59" t="s">
        <v>5873</v>
      </c>
      <c r="C507" s="59" t="s">
        <v>5876</v>
      </c>
      <c r="D507" s="59" t="s">
        <v>125</v>
      </c>
      <c r="E507" s="59">
        <v>0</v>
      </c>
      <c r="F507" s="59">
        <v>0</v>
      </c>
      <c r="G507" s="59">
        <v>0</v>
      </c>
      <c r="H507" s="59">
        <v>0</v>
      </c>
      <c r="I507" s="59">
        <v>0</v>
      </c>
      <c r="J507" s="59">
        <v>0</v>
      </c>
      <c r="K507" s="59">
        <v>0</v>
      </c>
      <c r="L507" s="59">
        <v>0</v>
      </c>
      <c r="M507" s="59">
        <v>0</v>
      </c>
      <c r="N507" s="59">
        <v>0</v>
      </c>
      <c r="O507" s="59">
        <v>0</v>
      </c>
      <c r="P507" s="59">
        <v>0</v>
      </c>
      <c r="Q507" s="59">
        <v>0</v>
      </c>
      <c r="R507" s="59">
        <v>0</v>
      </c>
      <c r="S507" s="90"/>
      <c r="T507" s="90"/>
      <c r="U507" s="91"/>
      <c r="V507" s="90"/>
      <c r="X507" s="90"/>
    </row>
    <row r="508" spans="1:24" ht="13.2" x14ac:dyDescent="0.25">
      <c r="A508" s="59" t="s">
        <v>4421</v>
      </c>
      <c r="B508" s="59" t="s">
        <v>5873</v>
      </c>
      <c r="C508" s="59" t="s">
        <v>5877</v>
      </c>
      <c r="D508" s="59" t="s">
        <v>125</v>
      </c>
      <c r="E508" s="59">
        <v>468</v>
      </c>
      <c r="F508" s="59">
        <v>470</v>
      </c>
      <c r="G508" s="59">
        <v>471</v>
      </c>
      <c r="H508" s="59">
        <v>472</v>
      </c>
      <c r="I508" s="59">
        <v>473</v>
      </c>
      <c r="J508" s="59">
        <v>474</v>
      </c>
      <c r="K508" s="59">
        <v>476</v>
      </c>
      <c r="L508" s="59">
        <v>477</v>
      </c>
      <c r="M508" s="59">
        <v>478</v>
      </c>
      <c r="N508" s="59">
        <v>479</v>
      </c>
      <c r="O508" s="59">
        <v>480</v>
      </c>
      <c r="P508" s="59">
        <v>481</v>
      </c>
      <c r="Q508" s="59">
        <v>483</v>
      </c>
      <c r="R508" s="59">
        <v>475521</v>
      </c>
      <c r="S508" s="90"/>
      <c r="T508" s="90"/>
      <c r="U508" s="91"/>
      <c r="V508" s="90"/>
      <c r="X508" s="90"/>
    </row>
    <row r="509" spans="1:24" ht="13.2" x14ac:dyDescent="0.25">
      <c r="A509" s="59" t="s">
        <v>4422</v>
      </c>
      <c r="B509" s="59" t="s">
        <v>5873</v>
      </c>
      <c r="C509" s="59" t="s">
        <v>5878</v>
      </c>
      <c r="D509" s="59" t="s">
        <v>125</v>
      </c>
      <c r="E509" s="59">
        <v>0</v>
      </c>
      <c r="F509" s="59">
        <v>0</v>
      </c>
      <c r="G509" s="59">
        <v>0</v>
      </c>
      <c r="H509" s="59">
        <v>0</v>
      </c>
      <c r="I509" s="59">
        <v>0</v>
      </c>
      <c r="J509" s="59">
        <v>0</v>
      </c>
      <c r="K509" s="59">
        <v>0</v>
      </c>
      <c r="L509" s="59">
        <v>0</v>
      </c>
      <c r="M509" s="59">
        <v>0</v>
      </c>
      <c r="N509" s="59">
        <v>0</v>
      </c>
      <c r="O509" s="59">
        <v>0</v>
      </c>
      <c r="P509" s="59">
        <v>0</v>
      </c>
      <c r="Q509" s="59">
        <v>0</v>
      </c>
      <c r="R509" s="59">
        <v>0</v>
      </c>
      <c r="S509" s="90"/>
      <c r="T509" s="90"/>
      <c r="U509" s="91"/>
      <c r="V509" s="90"/>
      <c r="X509" s="90"/>
    </row>
    <row r="510" spans="1:24" ht="13.2" x14ac:dyDescent="0.25">
      <c r="A510" s="59" t="s">
        <v>4423</v>
      </c>
      <c r="B510" s="59" t="s">
        <v>5873</v>
      </c>
      <c r="C510" s="59" t="s">
        <v>5879</v>
      </c>
      <c r="D510" s="59" t="s">
        <v>125</v>
      </c>
      <c r="E510" s="59">
        <v>167</v>
      </c>
      <c r="F510" s="59">
        <v>167</v>
      </c>
      <c r="G510" s="59">
        <v>167</v>
      </c>
      <c r="H510" s="59">
        <v>167</v>
      </c>
      <c r="I510" s="59">
        <v>167</v>
      </c>
      <c r="J510" s="59">
        <v>167</v>
      </c>
      <c r="K510" s="59">
        <v>167</v>
      </c>
      <c r="L510" s="59">
        <v>167</v>
      </c>
      <c r="M510" s="59">
        <v>167</v>
      </c>
      <c r="N510" s="59">
        <v>168</v>
      </c>
      <c r="O510" s="59">
        <v>168</v>
      </c>
      <c r="P510" s="59">
        <v>168</v>
      </c>
      <c r="Q510" s="59">
        <v>168</v>
      </c>
      <c r="R510" s="59">
        <v>167420</v>
      </c>
      <c r="S510" s="90"/>
      <c r="T510" s="90"/>
      <c r="U510" s="91"/>
      <c r="V510" s="90"/>
      <c r="X510" s="90"/>
    </row>
    <row r="511" spans="1:24" ht="13.2" x14ac:dyDescent="0.25">
      <c r="A511" s="59" t="s">
        <v>4424</v>
      </c>
      <c r="B511" s="59" t="s">
        <v>5873</v>
      </c>
      <c r="C511" s="59" t="s">
        <v>5880</v>
      </c>
      <c r="D511" s="59" t="s">
        <v>125</v>
      </c>
      <c r="E511" s="59">
        <v>0</v>
      </c>
      <c r="F511" s="59">
        <v>0</v>
      </c>
      <c r="G511" s="59">
        <v>0</v>
      </c>
      <c r="H511" s="59">
        <v>0</v>
      </c>
      <c r="I511" s="59">
        <v>0</v>
      </c>
      <c r="J511" s="59">
        <v>0</v>
      </c>
      <c r="K511" s="59">
        <v>0</v>
      </c>
      <c r="L511" s="59">
        <v>0</v>
      </c>
      <c r="M511" s="59">
        <v>0</v>
      </c>
      <c r="N511" s="59">
        <v>0</v>
      </c>
      <c r="O511" s="59">
        <v>0</v>
      </c>
      <c r="P511" s="59">
        <v>0</v>
      </c>
      <c r="Q511" s="59">
        <v>0</v>
      </c>
      <c r="R511" s="59">
        <v>0</v>
      </c>
      <c r="S511" s="90"/>
      <c r="T511" s="90"/>
      <c r="U511" s="91"/>
      <c r="V511" s="90"/>
      <c r="X511" s="90"/>
    </row>
    <row r="512" spans="1:24" ht="13.2" x14ac:dyDescent="0.25">
      <c r="A512" s="59" t="s">
        <v>4425</v>
      </c>
      <c r="B512" s="59" t="s">
        <v>5873</v>
      </c>
      <c r="C512" s="59" t="s">
        <v>5881</v>
      </c>
      <c r="D512" s="59" t="s">
        <v>125</v>
      </c>
      <c r="E512" s="59">
        <v>190</v>
      </c>
      <c r="F512" s="59">
        <v>190</v>
      </c>
      <c r="G512" s="59">
        <v>191</v>
      </c>
      <c r="H512" s="59">
        <v>191</v>
      </c>
      <c r="I512" s="59">
        <v>191</v>
      </c>
      <c r="J512" s="59">
        <v>192</v>
      </c>
      <c r="K512" s="59">
        <v>192</v>
      </c>
      <c r="L512" s="59">
        <v>192</v>
      </c>
      <c r="M512" s="59">
        <v>193</v>
      </c>
      <c r="N512" s="59">
        <v>193</v>
      </c>
      <c r="O512" s="59">
        <v>193</v>
      </c>
      <c r="P512" s="59">
        <v>194</v>
      </c>
      <c r="Q512" s="59">
        <v>194</v>
      </c>
      <c r="R512" s="59">
        <v>192041</v>
      </c>
      <c r="S512" s="90"/>
      <c r="T512" s="90"/>
      <c r="U512" s="91"/>
      <c r="V512" s="90"/>
      <c r="X512" s="90"/>
    </row>
    <row r="513" spans="1:24" ht="13.2" x14ac:dyDescent="0.25">
      <c r="A513" s="59" t="s">
        <v>4426</v>
      </c>
      <c r="B513" s="59" t="s">
        <v>5873</v>
      </c>
      <c r="C513" s="59" t="s">
        <v>5882</v>
      </c>
      <c r="D513" s="59" t="s">
        <v>125</v>
      </c>
      <c r="E513" s="59">
        <v>90</v>
      </c>
      <c r="F513" s="59">
        <v>90</v>
      </c>
      <c r="G513" s="59">
        <v>90</v>
      </c>
      <c r="H513" s="59">
        <v>90</v>
      </c>
      <c r="I513" s="59">
        <v>91</v>
      </c>
      <c r="J513" s="59">
        <v>91</v>
      </c>
      <c r="K513" s="59">
        <v>91</v>
      </c>
      <c r="L513" s="59">
        <v>92</v>
      </c>
      <c r="M513" s="59">
        <v>92</v>
      </c>
      <c r="N513" s="59">
        <v>92</v>
      </c>
      <c r="O513" s="59">
        <v>93</v>
      </c>
      <c r="P513" s="59">
        <v>93</v>
      </c>
      <c r="Q513" s="59">
        <v>93</v>
      </c>
      <c r="R513" s="59">
        <v>91429</v>
      </c>
      <c r="S513" s="90"/>
      <c r="T513" s="90"/>
      <c r="U513" s="91"/>
      <c r="V513" s="90"/>
      <c r="X513" s="90"/>
    </row>
    <row r="514" spans="1:24" ht="13.2" x14ac:dyDescent="0.25">
      <c r="A514" s="59" t="s">
        <v>4427</v>
      </c>
      <c r="B514" s="59" t="s">
        <v>5873</v>
      </c>
      <c r="C514" s="59" t="s">
        <v>5883</v>
      </c>
      <c r="D514" s="59" t="s">
        <v>125</v>
      </c>
      <c r="E514" s="59">
        <v>0</v>
      </c>
      <c r="F514" s="59">
        <v>0</v>
      </c>
      <c r="G514" s="59">
        <v>0</v>
      </c>
      <c r="H514" s="59">
        <v>0</v>
      </c>
      <c r="I514" s="59">
        <v>0</v>
      </c>
      <c r="J514" s="59">
        <v>0</v>
      </c>
      <c r="K514" s="59">
        <v>0</v>
      </c>
      <c r="L514" s="59">
        <v>0</v>
      </c>
      <c r="M514" s="59">
        <v>0</v>
      </c>
      <c r="N514" s="59">
        <v>0</v>
      </c>
      <c r="O514" s="59">
        <v>0</v>
      </c>
      <c r="P514" s="59">
        <v>0</v>
      </c>
      <c r="Q514" s="59">
        <v>0</v>
      </c>
      <c r="R514" s="59">
        <v>0</v>
      </c>
      <c r="S514" s="90"/>
      <c r="T514" s="90"/>
      <c r="U514" s="91"/>
      <c r="V514" s="90"/>
      <c r="X514" s="90"/>
    </row>
    <row r="515" spans="1:24" ht="13.2" x14ac:dyDescent="0.25">
      <c r="A515" s="59" t="s">
        <v>4428</v>
      </c>
      <c r="B515" s="59" t="s">
        <v>5873</v>
      </c>
      <c r="C515" s="59" t="s">
        <v>5884</v>
      </c>
      <c r="D515" s="59" t="s">
        <v>125</v>
      </c>
      <c r="E515" s="59">
        <v>7</v>
      </c>
      <c r="F515" s="59">
        <v>7</v>
      </c>
      <c r="G515" s="59">
        <v>7</v>
      </c>
      <c r="H515" s="59">
        <v>7</v>
      </c>
      <c r="I515" s="59">
        <v>7</v>
      </c>
      <c r="J515" s="59">
        <v>7</v>
      </c>
      <c r="K515" s="59">
        <v>7</v>
      </c>
      <c r="L515" s="59">
        <v>7</v>
      </c>
      <c r="M515" s="59">
        <v>7</v>
      </c>
      <c r="N515" s="59">
        <v>7</v>
      </c>
      <c r="O515" s="59">
        <v>7</v>
      </c>
      <c r="P515" s="59">
        <v>7</v>
      </c>
      <c r="Q515" s="59">
        <v>7</v>
      </c>
      <c r="R515" s="59">
        <v>7207</v>
      </c>
      <c r="S515" s="90"/>
      <c r="T515" s="90"/>
      <c r="U515" s="91"/>
      <c r="V515" s="90"/>
      <c r="X515" s="90"/>
    </row>
    <row r="516" spans="1:24" ht="13.2" x14ac:dyDescent="0.25">
      <c r="A516" s="59" t="s">
        <v>4429</v>
      </c>
      <c r="B516" s="59" t="s">
        <v>5873</v>
      </c>
      <c r="C516" s="59" t="s">
        <v>5885</v>
      </c>
      <c r="D516" s="59" t="s">
        <v>125</v>
      </c>
      <c r="E516" s="59">
        <v>1718</v>
      </c>
      <c r="F516" s="59">
        <v>1714</v>
      </c>
      <c r="G516" s="59">
        <v>1715</v>
      </c>
      <c r="H516" s="59">
        <v>1717</v>
      </c>
      <c r="I516" s="59">
        <v>1719</v>
      </c>
      <c r="J516" s="59">
        <v>1721</v>
      </c>
      <c r="K516" s="59">
        <v>1723</v>
      </c>
      <c r="L516" s="59">
        <v>1725</v>
      </c>
      <c r="M516" s="59">
        <v>1727</v>
      </c>
      <c r="N516" s="59">
        <v>1729</v>
      </c>
      <c r="O516" s="59">
        <v>1731</v>
      </c>
      <c r="P516" s="59">
        <v>1733</v>
      </c>
      <c r="Q516" s="59">
        <v>1735</v>
      </c>
      <c r="R516" s="59">
        <v>1723382</v>
      </c>
      <c r="S516" s="90"/>
      <c r="T516" s="90"/>
      <c r="U516" s="91"/>
      <c r="V516" s="90"/>
      <c r="X516" s="90"/>
    </row>
    <row r="517" spans="1:24" ht="13.2" x14ac:dyDescent="0.25">
      <c r="A517" s="59" t="s">
        <v>4430</v>
      </c>
      <c r="B517" s="59" t="s">
        <v>5873</v>
      </c>
      <c r="C517" s="59" t="s">
        <v>5886</v>
      </c>
      <c r="D517" s="59" t="s">
        <v>125</v>
      </c>
      <c r="E517" s="59">
        <v>0</v>
      </c>
      <c r="F517" s="59">
        <v>0</v>
      </c>
      <c r="G517" s="59">
        <v>0</v>
      </c>
      <c r="H517" s="59">
        <v>0</v>
      </c>
      <c r="I517" s="59">
        <v>0</v>
      </c>
      <c r="J517" s="59">
        <v>0</v>
      </c>
      <c r="K517" s="59">
        <v>0</v>
      </c>
      <c r="L517" s="59">
        <v>0</v>
      </c>
      <c r="M517" s="59">
        <v>0</v>
      </c>
      <c r="N517" s="59">
        <v>0</v>
      </c>
      <c r="O517" s="59">
        <v>0</v>
      </c>
      <c r="P517" s="59">
        <v>0</v>
      </c>
      <c r="Q517" s="59">
        <v>0</v>
      </c>
      <c r="R517" s="59">
        <v>0</v>
      </c>
      <c r="S517" s="90"/>
      <c r="T517" s="90"/>
      <c r="U517" s="91"/>
      <c r="V517" s="90"/>
      <c r="X517" s="90"/>
    </row>
    <row r="518" spans="1:24" ht="13.2" x14ac:dyDescent="0.25">
      <c r="A518" s="59" t="s">
        <v>4431</v>
      </c>
      <c r="B518" s="59" t="s">
        <v>5873</v>
      </c>
      <c r="C518" s="59" t="s">
        <v>5887</v>
      </c>
      <c r="D518" s="59" t="s">
        <v>125</v>
      </c>
      <c r="E518" s="59">
        <v>21</v>
      </c>
      <c r="F518" s="59">
        <v>21</v>
      </c>
      <c r="G518" s="59">
        <v>22</v>
      </c>
      <c r="H518" s="59">
        <v>22</v>
      </c>
      <c r="I518" s="59">
        <v>22</v>
      </c>
      <c r="J518" s="59">
        <v>22</v>
      </c>
      <c r="K518" s="59">
        <v>22</v>
      </c>
      <c r="L518" s="59">
        <v>23</v>
      </c>
      <c r="M518" s="59">
        <v>21</v>
      </c>
      <c r="N518" s="59">
        <v>21</v>
      </c>
      <c r="O518" s="59">
        <v>22</v>
      </c>
      <c r="P518" s="59">
        <v>22</v>
      </c>
      <c r="Q518" s="59">
        <v>23</v>
      </c>
      <c r="R518" s="59">
        <v>21766</v>
      </c>
      <c r="S518" s="90"/>
      <c r="T518" s="90"/>
      <c r="U518" s="91"/>
      <c r="V518" s="90"/>
      <c r="X518" s="90"/>
    </row>
    <row r="519" spans="1:24" ht="13.2" x14ac:dyDescent="0.25">
      <c r="A519" s="59" t="s">
        <v>4432</v>
      </c>
      <c r="B519" s="59" t="s">
        <v>5873</v>
      </c>
      <c r="C519" s="59" t="s">
        <v>5888</v>
      </c>
      <c r="D519" s="59" t="s">
        <v>125</v>
      </c>
      <c r="E519" s="59">
        <v>205</v>
      </c>
      <c r="F519" s="59">
        <v>206</v>
      </c>
      <c r="G519" s="59">
        <v>208</v>
      </c>
      <c r="H519" s="59">
        <v>209</v>
      </c>
      <c r="I519" s="59">
        <v>211</v>
      </c>
      <c r="J519" s="59">
        <v>212</v>
      </c>
      <c r="K519" s="59">
        <v>214</v>
      </c>
      <c r="L519" s="59">
        <v>215</v>
      </c>
      <c r="M519" s="59">
        <v>217</v>
      </c>
      <c r="N519" s="59">
        <v>218</v>
      </c>
      <c r="O519" s="59">
        <v>220</v>
      </c>
      <c r="P519" s="59">
        <v>221</v>
      </c>
      <c r="Q519" s="59">
        <v>223</v>
      </c>
      <c r="R519" s="59">
        <v>213644</v>
      </c>
      <c r="S519" s="90"/>
      <c r="T519" s="90"/>
      <c r="U519" s="91"/>
      <c r="V519" s="90"/>
      <c r="X519" s="90"/>
    </row>
    <row r="520" spans="1:24" ht="13.2" x14ac:dyDescent="0.25">
      <c r="A520" s="59" t="s">
        <v>4433</v>
      </c>
      <c r="B520" s="59" t="s">
        <v>5873</v>
      </c>
      <c r="C520" s="59" t="s">
        <v>5889</v>
      </c>
      <c r="D520" s="59" t="s">
        <v>125</v>
      </c>
      <c r="E520" s="59">
        <v>0</v>
      </c>
      <c r="F520" s="59">
        <v>0</v>
      </c>
      <c r="G520" s="59">
        <v>0</v>
      </c>
      <c r="H520" s="59">
        <v>0</v>
      </c>
      <c r="I520" s="59">
        <v>0</v>
      </c>
      <c r="J520" s="59">
        <v>0</v>
      </c>
      <c r="K520" s="59">
        <v>0</v>
      </c>
      <c r="L520" s="59">
        <v>0</v>
      </c>
      <c r="M520" s="59">
        <v>0</v>
      </c>
      <c r="N520" s="59">
        <v>0</v>
      </c>
      <c r="O520" s="59">
        <v>0</v>
      </c>
      <c r="P520" s="59">
        <v>0</v>
      </c>
      <c r="Q520" s="59">
        <v>0</v>
      </c>
      <c r="R520" s="59">
        <v>0</v>
      </c>
      <c r="S520" s="90"/>
      <c r="T520" s="90"/>
      <c r="U520" s="91"/>
      <c r="V520" s="90"/>
      <c r="X520" s="90"/>
    </row>
    <row r="521" spans="1:24" ht="13.2" x14ac:dyDescent="0.25">
      <c r="A521" s="59" t="s">
        <v>4434</v>
      </c>
      <c r="B521" s="59" t="s">
        <v>5873</v>
      </c>
      <c r="C521" s="59" t="s">
        <v>5890</v>
      </c>
      <c r="D521" s="59" t="s">
        <v>125</v>
      </c>
      <c r="E521" s="59">
        <v>0</v>
      </c>
      <c r="F521" s="59">
        <v>0</v>
      </c>
      <c r="G521" s="59">
        <v>0</v>
      </c>
      <c r="H521" s="59">
        <v>0</v>
      </c>
      <c r="I521" s="59">
        <v>0</v>
      </c>
      <c r="J521" s="59">
        <v>0</v>
      </c>
      <c r="K521" s="59">
        <v>0</v>
      </c>
      <c r="L521" s="59">
        <v>0</v>
      </c>
      <c r="M521" s="59">
        <v>0</v>
      </c>
      <c r="N521" s="59">
        <v>0</v>
      </c>
      <c r="O521" s="59">
        <v>0</v>
      </c>
      <c r="P521" s="59">
        <v>0</v>
      </c>
      <c r="Q521" s="59">
        <v>0</v>
      </c>
      <c r="R521" s="59">
        <v>0</v>
      </c>
      <c r="S521" s="90"/>
      <c r="T521" s="90"/>
      <c r="U521" s="91"/>
      <c r="V521" s="90"/>
      <c r="X521" s="90"/>
    </row>
    <row r="522" spans="1:24" ht="13.2" x14ac:dyDescent="0.25">
      <c r="A522" s="59" t="s">
        <v>4435</v>
      </c>
      <c r="B522" s="59" t="s">
        <v>5873</v>
      </c>
      <c r="C522" s="59" t="s">
        <v>5891</v>
      </c>
      <c r="D522" s="59" t="s">
        <v>125</v>
      </c>
      <c r="E522" s="59">
        <v>0</v>
      </c>
      <c r="F522" s="59">
        <v>0</v>
      </c>
      <c r="G522" s="59">
        <v>0</v>
      </c>
      <c r="H522" s="59">
        <v>0</v>
      </c>
      <c r="I522" s="59">
        <v>0</v>
      </c>
      <c r="J522" s="59">
        <v>0</v>
      </c>
      <c r="K522" s="59">
        <v>0</v>
      </c>
      <c r="L522" s="59">
        <v>0</v>
      </c>
      <c r="M522" s="59">
        <v>0</v>
      </c>
      <c r="N522" s="59">
        <v>0</v>
      </c>
      <c r="O522" s="59">
        <v>0</v>
      </c>
      <c r="P522" s="59">
        <v>0</v>
      </c>
      <c r="Q522" s="59">
        <v>0</v>
      </c>
      <c r="R522" s="59">
        <v>0</v>
      </c>
      <c r="S522" s="90"/>
      <c r="T522" s="90"/>
      <c r="U522" s="91"/>
      <c r="V522" s="90"/>
      <c r="X522" s="90"/>
    </row>
    <row r="523" spans="1:24" ht="13.2" x14ac:dyDescent="0.25">
      <c r="A523" s="59" t="s">
        <v>4436</v>
      </c>
      <c r="B523" s="59" t="s">
        <v>5873</v>
      </c>
      <c r="C523" s="59" t="s">
        <v>5892</v>
      </c>
      <c r="D523" s="59" t="s">
        <v>125</v>
      </c>
      <c r="E523" s="59">
        <v>1820</v>
      </c>
      <c r="F523" s="59">
        <v>1822</v>
      </c>
      <c r="G523" s="59">
        <v>1824</v>
      </c>
      <c r="H523" s="59">
        <v>1826</v>
      </c>
      <c r="I523" s="59">
        <v>1828</v>
      </c>
      <c r="J523" s="59">
        <v>1829</v>
      </c>
      <c r="K523" s="59">
        <v>1831</v>
      </c>
      <c r="L523" s="59">
        <v>1833</v>
      </c>
      <c r="M523" s="59">
        <v>1835</v>
      </c>
      <c r="N523" s="59">
        <v>1837</v>
      </c>
      <c r="O523" s="59">
        <v>1839</v>
      </c>
      <c r="P523" s="59">
        <v>1840</v>
      </c>
      <c r="Q523" s="59">
        <v>1842</v>
      </c>
      <c r="R523" s="59">
        <v>1831217</v>
      </c>
      <c r="S523" s="90"/>
      <c r="T523" s="90"/>
      <c r="U523" s="91"/>
      <c r="V523" s="90"/>
      <c r="X523" s="90"/>
    </row>
    <row r="524" spans="1:24" ht="13.2" x14ac:dyDescent="0.25">
      <c r="A524" s="59" t="s">
        <v>4437</v>
      </c>
      <c r="B524" s="59" t="s">
        <v>5873</v>
      </c>
      <c r="C524" s="59" t="s">
        <v>5893</v>
      </c>
      <c r="D524" s="59" t="s">
        <v>125</v>
      </c>
      <c r="E524" s="59">
        <v>0</v>
      </c>
      <c r="F524" s="59">
        <v>0</v>
      </c>
      <c r="G524" s="59">
        <v>0</v>
      </c>
      <c r="H524" s="59">
        <v>0</v>
      </c>
      <c r="I524" s="59">
        <v>0</v>
      </c>
      <c r="J524" s="59">
        <v>0</v>
      </c>
      <c r="K524" s="59">
        <v>0</v>
      </c>
      <c r="L524" s="59">
        <v>0</v>
      </c>
      <c r="M524" s="59">
        <v>0</v>
      </c>
      <c r="N524" s="59">
        <v>0</v>
      </c>
      <c r="O524" s="59">
        <v>0</v>
      </c>
      <c r="P524" s="59">
        <v>0</v>
      </c>
      <c r="Q524" s="59">
        <v>0</v>
      </c>
      <c r="R524" s="59">
        <v>0</v>
      </c>
      <c r="S524" s="90"/>
      <c r="T524" s="90"/>
      <c r="U524" s="91"/>
      <c r="V524" s="90"/>
      <c r="X524" s="90"/>
    </row>
    <row r="525" spans="1:24" ht="13.2" x14ac:dyDescent="0.25">
      <c r="A525" s="59" t="s">
        <v>4438</v>
      </c>
      <c r="B525" s="59" t="s">
        <v>5873</v>
      </c>
      <c r="C525" s="59" t="s">
        <v>5894</v>
      </c>
      <c r="D525" s="59" t="s">
        <v>125</v>
      </c>
      <c r="E525" s="59">
        <v>0</v>
      </c>
      <c r="F525" s="59">
        <v>0</v>
      </c>
      <c r="G525" s="59">
        <v>0</v>
      </c>
      <c r="H525" s="59">
        <v>0</v>
      </c>
      <c r="I525" s="59">
        <v>0</v>
      </c>
      <c r="J525" s="59">
        <v>0</v>
      </c>
      <c r="K525" s="59">
        <v>0</v>
      </c>
      <c r="L525" s="59">
        <v>0</v>
      </c>
      <c r="M525" s="59">
        <v>0</v>
      </c>
      <c r="N525" s="59">
        <v>0</v>
      </c>
      <c r="O525" s="59">
        <v>0</v>
      </c>
      <c r="P525" s="59">
        <v>0</v>
      </c>
      <c r="Q525" s="59">
        <v>0</v>
      </c>
      <c r="R525" s="59">
        <v>0</v>
      </c>
      <c r="S525" s="90"/>
      <c r="T525" s="90"/>
      <c r="U525" s="91"/>
      <c r="V525" s="90"/>
      <c r="X525" s="90"/>
    </row>
    <row r="526" spans="1:24" ht="13.2" x14ac:dyDescent="0.25">
      <c r="A526" s="59" t="s">
        <v>4439</v>
      </c>
      <c r="B526" s="59" t="s">
        <v>5873</v>
      </c>
      <c r="C526" s="59" t="s">
        <v>5895</v>
      </c>
      <c r="D526" s="59" t="s">
        <v>125</v>
      </c>
      <c r="E526" s="59">
        <v>0</v>
      </c>
      <c r="F526" s="59">
        <v>0</v>
      </c>
      <c r="G526" s="59">
        <v>0</v>
      </c>
      <c r="H526" s="59">
        <v>0</v>
      </c>
      <c r="I526" s="59">
        <v>0</v>
      </c>
      <c r="J526" s="59">
        <v>0</v>
      </c>
      <c r="K526" s="59">
        <v>0</v>
      </c>
      <c r="L526" s="59">
        <v>0</v>
      </c>
      <c r="M526" s="59">
        <v>0</v>
      </c>
      <c r="N526" s="59">
        <v>0</v>
      </c>
      <c r="O526" s="59">
        <v>0</v>
      </c>
      <c r="P526" s="59">
        <v>0</v>
      </c>
      <c r="Q526" s="59">
        <v>0</v>
      </c>
      <c r="R526" s="59">
        <v>0</v>
      </c>
      <c r="S526" s="90"/>
      <c r="T526" s="90"/>
      <c r="U526" s="91"/>
      <c r="V526" s="90"/>
      <c r="X526" s="90"/>
    </row>
    <row r="527" spans="1:24" ht="13.2" x14ac:dyDescent="0.25">
      <c r="A527" s="59" t="s">
        <v>4440</v>
      </c>
      <c r="B527" s="59" t="s">
        <v>5873</v>
      </c>
      <c r="C527" s="59" t="s">
        <v>5896</v>
      </c>
      <c r="D527" s="59" t="s">
        <v>125</v>
      </c>
      <c r="E527" s="59">
        <v>32</v>
      </c>
      <c r="F527" s="59">
        <v>32</v>
      </c>
      <c r="G527" s="59">
        <v>32</v>
      </c>
      <c r="H527" s="59">
        <v>32</v>
      </c>
      <c r="I527" s="59">
        <v>32</v>
      </c>
      <c r="J527" s="59">
        <v>32</v>
      </c>
      <c r="K527" s="59">
        <v>32</v>
      </c>
      <c r="L527" s="59">
        <v>32</v>
      </c>
      <c r="M527" s="59">
        <v>33</v>
      </c>
      <c r="N527" s="59">
        <v>33</v>
      </c>
      <c r="O527" s="59">
        <v>33</v>
      </c>
      <c r="P527" s="59">
        <v>33</v>
      </c>
      <c r="Q527" s="59">
        <v>33</v>
      </c>
      <c r="R527" s="59">
        <v>32348</v>
      </c>
      <c r="S527" s="90"/>
      <c r="T527" s="90"/>
      <c r="U527" s="91"/>
      <c r="V527" s="90"/>
      <c r="X527" s="90"/>
    </row>
    <row r="528" spans="1:24" ht="13.2" x14ac:dyDescent="0.25">
      <c r="A528" s="59" t="s">
        <v>4441</v>
      </c>
      <c r="B528" s="59" t="s">
        <v>5897</v>
      </c>
      <c r="C528" s="59" t="s">
        <v>5898</v>
      </c>
      <c r="D528" s="59" t="s">
        <v>125</v>
      </c>
      <c r="E528" s="59">
        <v>146</v>
      </c>
      <c r="F528" s="59">
        <v>148</v>
      </c>
      <c r="G528" s="59">
        <v>151</v>
      </c>
      <c r="H528" s="59">
        <v>153</v>
      </c>
      <c r="I528" s="59">
        <v>156</v>
      </c>
      <c r="J528" s="59">
        <v>158</v>
      </c>
      <c r="K528" s="59">
        <v>160</v>
      </c>
      <c r="L528" s="59">
        <v>163</v>
      </c>
      <c r="M528" s="59">
        <v>165</v>
      </c>
      <c r="N528" s="59">
        <v>167</v>
      </c>
      <c r="O528" s="59">
        <v>170</v>
      </c>
      <c r="P528" s="59">
        <v>172</v>
      </c>
      <c r="Q528" s="59">
        <v>174</v>
      </c>
      <c r="R528" s="59">
        <v>160279</v>
      </c>
      <c r="S528" s="90"/>
      <c r="T528" s="90"/>
      <c r="U528" s="91"/>
      <c r="V528" s="90"/>
      <c r="X528" s="90"/>
    </row>
    <row r="529" spans="1:24" ht="13.2" x14ac:dyDescent="0.25">
      <c r="A529" s="59" t="s">
        <v>4442</v>
      </c>
      <c r="B529" s="59" t="s">
        <v>5897</v>
      </c>
      <c r="C529" s="59" t="s">
        <v>5899</v>
      </c>
      <c r="D529" s="59" t="s">
        <v>125</v>
      </c>
      <c r="E529" s="59">
        <v>0</v>
      </c>
      <c r="F529" s="59">
        <v>0</v>
      </c>
      <c r="G529" s="59">
        <v>0</v>
      </c>
      <c r="H529" s="59">
        <v>0</v>
      </c>
      <c r="I529" s="59">
        <v>0</v>
      </c>
      <c r="J529" s="59">
        <v>0</v>
      </c>
      <c r="K529" s="59">
        <v>0</v>
      </c>
      <c r="L529" s="59">
        <v>0</v>
      </c>
      <c r="M529" s="59">
        <v>0</v>
      </c>
      <c r="N529" s="59">
        <v>0</v>
      </c>
      <c r="O529" s="59">
        <v>0</v>
      </c>
      <c r="P529" s="59">
        <v>0</v>
      </c>
      <c r="Q529" s="59">
        <v>0</v>
      </c>
      <c r="R529" s="59">
        <v>0</v>
      </c>
      <c r="S529" s="90"/>
      <c r="T529" s="90"/>
      <c r="U529" s="91"/>
      <c r="V529" s="90"/>
      <c r="X529" s="90"/>
    </row>
    <row r="530" spans="1:24" ht="13.2" x14ac:dyDescent="0.25">
      <c r="A530" s="59" t="s">
        <v>4443</v>
      </c>
      <c r="B530" s="59" t="s">
        <v>5897</v>
      </c>
      <c r="C530" s="59" t="s">
        <v>5900</v>
      </c>
      <c r="D530" s="59" t="s">
        <v>125</v>
      </c>
      <c r="E530" s="59">
        <v>698</v>
      </c>
      <c r="F530" s="59">
        <v>708</v>
      </c>
      <c r="G530" s="59">
        <v>718</v>
      </c>
      <c r="H530" s="59">
        <v>728</v>
      </c>
      <c r="I530" s="59">
        <v>738</v>
      </c>
      <c r="J530" s="59">
        <v>748</v>
      </c>
      <c r="K530" s="59">
        <v>758</v>
      </c>
      <c r="L530" s="59">
        <v>768</v>
      </c>
      <c r="M530" s="59">
        <v>778</v>
      </c>
      <c r="N530" s="59">
        <v>788</v>
      </c>
      <c r="O530" s="59">
        <v>798</v>
      </c>
      <c r="P530" s="59">
        <v>808</v>
      </c>
      <c r="Q530" s="59">
        <v>818</v>
      </c>
      <c r="R530" s="59">
        <v>757818</v>
      </c>
      <c r="S530" s="90"/>
      <c r="T530" s="90"/>
      <c r="U530" s="91"/>
      <c r="V530" s="90"/>
      <c r="X530" s="90"/>
    </row>
    <row r="531" spans="1:24" ht="13.2" x14ac:dyDescent="0.25">
      <c r="A531" s="59" t="s">
        <v>4444</v>
      </c>
      <c r="B531" s="59" t="s">
        <v>5897</v>
      </c>
      <c r="C531" s="59" t="s">
        <v>5901</v>
      </c>
      <c r="D531" s="59" t="s">
        <v>125</v>
      </c>
      <c r="E531" s="59">
        <v>0</v>
      </c>
      <c r="F531" s="59">
        <v>0</v>
      </c>
      <c r="G531" s="59">
        <v>0</v>
      </c>
      <c r="H531" s="59">
        <v>0</v>
      </c>
      <c r="I531" s="59">
        <v>0</v>
      </c>
      <c r="J531" s="59">
        <v>0</v>
      </c>
      <c r="K531" s="59">
        <v>0</v>
      </c>
      <c r="L531" s="59">
        <v>0</v>
      </c>
      <c r="M531" s="59">
        <v>0</v>
      </c>
      <c r="N531" s="59">
        <v>0</v>
      </c>
      <c r="O531" s="59">
        <v>0</v>
      </c>
      <c r="P531" s="59">
        <v>0</v>
      </c>
      <c r="Q531" s="59">
        <v>0</v>
      </c>
      <c r="R531" s="59">
        <v>0</v>
      </c>
      <c r="S531" s="90"/>
      <c r="T531" s="90"/>
      <c r="U531" s="91"/>
      <c r="V531" s="90"/>
      <c r="X531" s="90"/>
    </row>
    <row r="532" spans="1:24" ht="13.2" x14ac:dyDescent="0.25">
      <c r="A532" s="59" t="s">
        <v>4445</v>
      </c>
      <c r="B532" s="59" t="s">
        <v>5897</v>
      </c>
      <c r="C532" s="59" t="s">
        <v>5902</v>
      </c>
      <c r="D532" s="59" t="s">
        <v>125</v>
      </c>
      <c r="E532" s="59">
        <v>201</v>
      </c>
      <c r="F532" s="59">
        <v>204</v>
      </c>
      <c r="G532" s="59">
        <v>208</v>
      </c>
      <c r="H532" s="59">
        <v>211</v>
      </c>
      <c r="I532" s="59">
        <v>214</v>
      </c>
      <c r="J532" s="59">
        <v>217</v>
      </c>
      <c r="K532" s="59">
        <v>220</v>
      </c>
      <c r="L532" s="59">
        <v>224</v>
      </c>
      <c r="M532" s="59">
        <v>227</v>
      </c>
      <c r="N532" s="59">
        <v>230</v>
      </c>
      <c r="O532" s="59">
        <v>233</v>
      </c>
      <c r="P532" s="59">
        <v>236</v>
      </c>
      <c r="Q532" s="59">
        <v>239</v>
      </c>
      <c r="R532" s="59">
        <v>220333</v>
      </c>
      <c r="S532" s="90"/>
      <c r="T532" s="90"/>
      <c r="U532" s="91"/>
      <c r="V532" s="90"/>
      <c r="X532" s="90"/>
    </row>
    <row r="533" spans="1:24" ht="13.2" x14ac:dyDescent="0.25">
      <c r="A533" s="59" t="s">
        <v>4446</v>
      </c>
      <c r="B533" s="59" t="s">
        <v>5897</v>
      </c>
      <c r="C533" s="59" t="s">
        <v>5903</v>
      </c>
      <c r="D533" s="59" t="s">
        <v>125</v>
      </c>
      <c r="E533" s="59">
        <v>4</v>
      </c>
      <c r="F533" s="59">
        <v>4</v>
      </c>
      <c r="G533" s="59">
        <v>4</v>
      </c>
      <c r="H533" s="59">
        <v>4</v>
      </c>
      <c r="I533" s="59">
        <v>4</v>
      </c>
      <c r="J533" s="59">
        <v>4</v>
      </c>
      <c r="K533" s="59">
        <v>5</v>
      </c>
      <c r="L533" s="59">
        <v>5</v>
      </c>
      <c r="M533" s="59">
        <v>5</v>
      </c>
      <c r="N533" s="59">
        <v>5</v>
      </c>
      <c r="O533" s="59">
        <v>5</v>
      </c>
      <c r="P533" s="59">
        <v>5</v>
      </c>
      <c r="Q533" s="59">
        <v>5</v>
      </c>
      <c r="R533" s="59">
        <v>4549</v>
      </c>
      <c r="S533" s="90"/>
      <c r="T533" s="90"/>
      <c r="U533" s="91"/>
      <c r="V533" s="90"/>
      <c r="X533" s="90"/>
    </row>
    <row r="534" spans="1:24" ht="13.2" x14ac:dyDescent="0.25">
      <c r="A534" s="59" t="s">
        <v>4447</v>
      </c>
      <c r="B534" s="59" t="s">
        <v>5897</v>
      </c>
      <c r="C534" s="59" t="s">
        <v>5904</v>
      </c>
      <c r="D534" s="59" t="s">
        <v>125</v>
      </c>
      <c r="E534" s="59">
        <v>0</v>
      </c>
      <c r="F534" s="59">
        <v>0</v>
      </c>
      <c r="G534" s="59">
        <v>0</v>
      </c>
      <c r="H534" s="59">
        <v>0</v>
      </c>
      <c r="I534" s="59">
        <v>0</v>
      </c>
      <c r="J534" s="59">
        <v>0</v>
      </c>
      <c r="K534" s="59">
        <v>0</v>
      </c>
      <c r="L534" s="59">
        <v>0</v>
      </c>
      <c r="M534" s="59">
        <v>0</v>
      </c>
      <c r="N534" s="59">
        <v>0</v>
      </c>
      <c r="O534" s="59">
        <v>0</v>
      </c>
      <c r="P534" s="59">
        <v>0</v>
      </c>
      <c r="Q534" s="59">
        <v>0</v>
      </c>
      <c r="R534" s="59">
        <v>0</v>
      </c>
      <c r="S534" s="90"/>
      <c r="T534" s="90"/>
      <c r="U534" s="91"/>
      <c r="V534" s="90"/>
      <c r="X534" s="90"/>
    </row>
    <row r="535" spans="1:24" ht="13.2" x14ac:dyDescent="0.25">
      <c r="A535" s="59" t="s">
        <v>4448</v>
      </c>
      <c r="B535" s="59" t="s">
        <v>5897</v>
      </c>
      <c r="C535" s="59" t="s">
        <v>5905</v>
      </c>
      <c r="D535" s="59" t="s">
        <v>125</v>
      </c>
      <c r="E535" s="59">
        <v>0</v>
      </c>
      <c r="F535" s="59">
        <v>0</v>
      </c>
      <c r="G535" s="59">
        <v>0</v>
      </c>
      <c r="H535" s="59">
        <v>0</v>
      </c>
      <c r="I535" s="59">
        <v>0</v>
      </c>
      <c r="J535" s="59">
        <v>0</v>
      </c>
      <c r="K535" s="59">
        <v>0</v>
      </c>
      <c r="L535" s="59">
        <v>0</v>
      </c>
      <c r="M535" s="59">
        <v>0</v>
      </c>
      <c r="N535" s="59">
        <v>0</v>
      </c>
      <c r="O535" s="59">
        <v>0</v>
      </c>
      <c r="P535" s="59">
        <v>0</v>
      </c>
      <c r="Q535" s="59">
        <v>0</v>
      </c>
      <c r="R535" s="59">
        <v>0</v>
      </c>
      <c r="S535" s="90"/>
      <c r="T535" s="90"/>
      <c r="U535" s="91"/>
      <c r="V535" s="90"/>
      <c r="X535" s="90"/>
    </row>
    <row r="536" spans="1:24" ht="13.2" x14ac:dyDescent="0.25">
      <c r="A536" s="59" t="s">
        <v>4449</v>
      </c>
      <c r="B536" s="59" t="s">
        <v>5906</v>
      </c>
      <c r="C536" s="59" t="s">
        <v>5907</v>
      </c>
      <c r="D536" s="59" t="s">
        <v>125</v>
      </c>
      <c r="E536" s="59">
        <v>0</v>
      </c>
      <c r="F536" s="59">
        <v>0</v>
      </c>
      <c r="G536" s="59">
        <v>0</v>
      </c>
      <c r="H536" s="59">
        <v>0</v>
      </c>
      <c r="I536" s="59">
        <v>0</v>
      </c>
      <c r="J536" s="59">
        <v>0</v>
      </c>
      <c r="K536" s="59">
        <v>0</v>
      </c>
      <c r="L536" s="59">
        <v>0</v>
      </c>
      <c r="M536" s="59">
        <v>0</v>
      </c>
      <c r="N536" s="59">
        <v>0</v>
      </c>
      <c r="O536" s="59">
        <v>0</v>
      </c>
      <c r="P536" s="59">
        <v>0</v>
      </c>
      <c r="Q536" s="59">
        <v>0</v>
      </c>
      <c r="R536" s="59">
        <v>0</v>
      </c>
      <c r="S536" s="90"/>
      <c r="T536" s="90"/>
      <c r="U536" s="91"/>
      <c r="V536" s="90"/>
      <c r="X536" s="90"/>
    </row>
    <row r="537" spans="1:24" ht="13.2" x14ac:dyDescent="0.25">
      <c r="A537" s="59" t="s">
        <v>4450</v>
      </c>
      <c r="B537" s="59" t="s">
        <v>5906</v>
      </c>
      <c r="C537" s="59" t="s">
        <v>5908</v>
      </c>
      <c r="D537" s="59" t="s">
        <v>125</v>
      </c>
      <c r="E537" s="59">
        <v>132</v>
      </c>
      <c r="F537" s="59">
        <v>135</v>
      </c>
      <c r="G537" s="59">
        <v>139</v>
      </c>
      <c r="H537" s="59">
        <v>142</v>
      </c>
      <c r="I537" s="59">
        <v>146</v>
      </c>
      <c r="J537" s="59">
        <v>149</v>
      </c>
      <c r="K537" s="59">
        <v>153</v>
      </c>
      <c r="L537" s="59">
        <v>156</v>
      </c>
      <c r="M537" s="59">
        <v>160</v>
      </c>
      <c r="N537" s="59">
        <v>163</v>
      </c>
      <c r="O537" s="59">
        <v>167</v>
      </c>
      <c r="P537" s="59">
        <v>171</v>
      </c>
      <c r="Q537" s="59">
        <v>174</v>
      </c>
      <c r="R537" s="59">
        <v>152867</v>
      </c>
      <c r="S537" s="90"/>
      <c r="T537" s="90"/>
      <c r="U537" s="91"/>
      <c r="V537" s="90"/>
      <c r="X537" s="90"/>
    </row>
    <row r="538" spans="1:24" ht="13.2" x14ac:dyDescent="0.25">
      <c r="A538" s="59" t="s">
        <v>4451</v>
      </c>
      <c r="B538" s="59" t="s">
        <v>5906</v>
      </c>
      <c r="C538" s="59" t="s">
        <v>5909</v>
      </c>
      <c r="D538" s="59" t="s">
        <v>125</v>
      </c>
      <c r="E538" s="59">
        <v>0</v>
      </c>
      <c r="F538" s="59">
        <v>0</v>
      </c>
      <c r="G538" s="59">
        <v>0</v>
      </c>
      <c r="H538" s="59">
        <v>0</v>
      </c>
      <c r="I538" s="59">
        <v>0</v>
      </c>
      <c r="J538" s="59">
        <v>0</v>
      </c>
      <c r="K538" s="59">
        <v>0</v>
      </c>
      <c r="L538" s="59">
        <v>0</v>
      </c>
      <c r="M538" s="59">
        <v>0</v>
      </c>
      <c r="N538" s="59">
        <v>0</v>
      </c>
      <c r="O538" s="59">
        <v>0</v>
      </c>
      <c r="P538" s="59">
        <v>0</v>
      </c>
      <c r="Q538" s="59">
        <v>0</v>
      </c>
      <c r="R538" s="59">
        <v>0</v>
      </c>
      <c r="S538" s="90"/>
      <c r="T538" s="90"/>
      <c r="U538" s="91"/>
      <c r="V538" s="90"/>
      <c r="X538" s="90"/>
    </row>
    <row r="539" spans="1:24" ht="13.2" x14ac:dyDescent="0.25">
      <c r="A539" s="59" t="s">
        <v>4452</v>
      </c>
      <c r="B539" s="59" t="s">
        <v>5906</v>
      </c>
      <c r="C539" s="59" t="s">
        <v>5910</v>
      </c>
      <c r="D539" s="59" t="s">
        <v>125</v>
      </c>
      <c r="E539" s="59">
        <v>0</v>
      </c>
      <c r="F539" s="59">
        <v>0</v>
      </c>
      <c r="G539" s="59">
        <v>0</v>
      </c>
      <c r="H539" s="59">
        <v>0</v>
      </c>
      <c r="I539" s="59">
        <v>0</v>
      </c>
      <c r="J539" s="59">
        <v>0</v>
      </c>
      <c r="K539" s="59">
        <v>0</v>
      </c>
      <c r="L539" s="59">
        <v>1</v>
      </c>
      <c r="M539" s="59">
        <v>1</v>
      </c>
      <c r="N539" s="59">
        <v>1</v>
      </c>
      <c r="O539" s="59">
        <v>1</v>
      </c>
      <c r="P539" s="59">
        <v>2</v>
      </c>
      <c r="Q539" s="59">
        <v>2</v>
      </c>
      <c r="R539" s="59">
        <v>545</v>
      </c>
      <c r="S539" s="90"/>
      <c r="T539" s="90"/>
      <c r="U539" s="91"/>
      <c r="V539" s="90"/>
      <c r="X539" s="90"/>
    </row>
    <row r="540" spans="1:24" ht="13.2" x14ac:dyDescent="0.25">
      <c r="A540" s="59" t="s">
        <v>4453</v>
      </c>
      <c r="B540" s="59" t="s">
        <v>5906</v>
      </c>
      <c r="C540" s="59" t="s">
        <v>5911</v>
      </c>
      <c r="D540" s="59" t="s">
        <v>125</v>
      </c>
      <c r="E540" s="59">
        <v>0</v>
      </c>
      <c r="F540" s="59">
        <v>0</v>
      </c>
      <c r="G540" s="59">
        <v>0</v>
      </c>
      <c r="H540" s="59">
        <v>0</v>
      </c>
      <c r="I540" s="59">
        <v>0</v>
      </c>
      <c r="J540" s="59">
        <v>0</v>
      </c>
      <c r="K540" s="59">
        <v>0</v>
      </c>
      <c r="L540" s="59">
        <v>0</v>
      </c>
      <c r="M540" s="59">
        <v>0</v>
      </c>
      <c r="N540" s="59">
        <v>0</v>
      </c>
      <c r="O540" s="59">
        <v>0</v>
      </c>
      <c r="P540" s="59">
        <v>0</v>
      </c>
      <c r="Q540" s="59">
        <v>0</v>
      </c>
      <c r="R540" s="59">
        <v>0</v>
      </c>
      <c r="S540" s="90"/>
      <c r="T540" s="90"/>
      <c r="U540" s="91"/>
      <c r="V540" s="90"/>
      <c r="X540" s="90"/>
    </row>
    <row r="541" spans="1:24" ht="13.2" x14ac:dyDescent="0.25">
      <c r="A541" s="59" t="s">
        <v>4454</v>
      </c>
      <c r="B541" s="59" t="s">
        <v>5906</v>
      </c>
      <c r="C541" s="59" t="s">
        <v>5912</v>
      </c>
      <c r="D541" s="59" t="s">
        <v>125</v>
      </c>
      <c r="E541" s="59">
        <v>177</v>
      </c>
      <c r="F541" s="59">
        <v>184</v>
      </c>
      <c r="G541" s="59">
        <v>191</v>
      </c>
      <c r="H541" s="59">
        <v>198</v>
      </c>
      <c r="I541" s="59">
        <v>206</v>
      </c>
      <c r="J541" s="59">
        <v>213</v>
      </c>
      <c r="K541" s="59">
        <v>220</v>
      </c>
      <c r="L541" s="59">
        <v>227</v>
      </c>
      <c r="M541" s="59">
        <v>234</v>
      </c>
      <c r="N541" s="59">
        <v>242</v>
      </c>
      <c r="O541" s="59">
        <v>249</v>
      </c>
      <c r="P541" s="59">
        <v>257</v>
      </c>
      <c r="Q541" s="59">
        <v>264</v>
      </c>
      <c r="R541" s="59">
        <v>220068</v>
      </c>
      <c r="S541" s="90"/>
      <c r="T541" s="90"/>
      <c r="U541" s="91"/>
      <c r="V541" s="90"/>
      <c r="X541" s="90"/>
    </row>
    <row r="542" spans="1:24" ht="13.2" x14ac:dyDescent="0.25">
      <c r="A542" s="59" t="s">
        <v>4455</v>
      </c>
      <c r="B542" s="59" t="s">
        <v>5906</v>
      </c>
      <c r="C542" s="59" t="s">
        <v>5913</v>
      </c>
      <c r="D542" s="59" t="s">
        <v>125</v>
      </c>
      <c r="E542" s="59">
        <v>0</v>
      </c>
      <c r="F542" s="59">
        <v>0</v>
      </c>
      <c r="G542" s="59">
        <v>0</v>
      </c>
      <c r="H542" s="59">
        <v>0</v>
      </c>
      <c r="I542" s="59">
        <v>0</v>
      </c>
      <c r="J542" s="59">
        <v>0</v>
      </c>
      <c r="K542" s="59">
        <v>0</v>
      </c>
      <c r="L542" s="59">
        <v>0</v>
      </c>
      <c r="M542" s="59">
        <v>0</v>
      </c>
      <c r="N542" s="59">
        <v>0</v>
      </c>
      <c r="O542" s="59">
        <v>0</v>
      </c>
      <c r="P542" s="59">
        <v>0</v>
      </c>
      <c r="Q542" s="59">
        <v>0</v>
      </c>
      <c r="R542" s="59">
        <v>0</v>
      </c>
      <c r="S542" s="90"/>
      <c r="T542" s="90"/>
      <c r="U542" s="91"/>
      <c r="V542" s="90"/>
      <c r="X542" s="90"/>
    </row>
    <row r="543" spans="1:24" ht="13.2" x14ac:dyDescent="0.25">
      <c r="A543" s="59" t="s">
        <v>4456</v>
      </c>
      <c r="B543" s="59" t="s">
        <v>5906</v>
      </c>
      <c r="C543" s="59" t="s">
        <v>5914</v>
      </c>
      <c r="D543" s="59" t="s">
        <v>125</v>
      </c>
      <c r="E543" s="59">
        <v>77</v>
      </c>
      <c r="F543" s="59">
        <v>81</v>
      </c>
      <c r="G543" s="59">
        <v>85</v>
      </c>
      <c r="H543" s="59">
        <v>90</v>
      </c>
      <c r="I543" s="59">
        <v>94</v>
      </c>
      <c r="J543" s="59">
        <v>99</v>
      </c>
      <c r="K543" s="59">
        <v>104</v>
      </c>
      <c r="L543" s="59">
        <v>109</v>
      </c>
      <c r="M543" s="59">
        <v>113</v>
      </c>
      <c r="N543" s="59">
        <v>118</v>
      </c>
      <c r="O543" s="59">
        <v>123</v>
      </c>
      <c r="P543" s="59">
        <v>128</v>
      </c>
      <c r="Q543" s="59">
        <v>133</v>
      </c>
      <c r="R543" s="59">
        <v>104035</v>
      </c>
      <c r="S543" s="90"/>
      <c r="T543" s="90"/>
      <c r="U543" s="91"/>
      <c r="V543" s="90"/>
      <c r="X543" s="90"/>
    </row>
    <row r="544" spans="1:24" ht="13.2" x14ac:dyDescent="0.25">
      <c r="A544" s="59" t="s">
        <v>4457</v>
      </c>
      <c r="B544" s="59" t="s">
        <v>5906</v>
      </c>
      <c r="C544" s="59" t="s">
        <v>5915</v>
      </c>
      <c r="D544" s="59" t="s">
        <v>125</v>
      </c>
      <c r="E544" s="59">
        <v>0</v>
      </c>
      <c r="F544" s="59">
        <v>0</v>
      </c>
      <c r="G544" s="59">
        <v>0</v>
      </c>
      <c r="H544" s="59">
        <v>0</v>
      </c>
      <c r="I544" s="59">
        <v>0</v>
      </c>
      <c r="J544" s="59">
        <v>0</v>
      </c>
      <c r="K544" s="59">
        <v>0</v>
      </c>
      <c r="L544" s="59">
        <v>0</v>
      </c>
      <c r="M544" s="59">
        <v>0</v>
      </c>
      <c r="N544" s="59">
        <v>0</v>
      </c>
      <c r="O544" s="59">
        <v>0</v>
      </c>
      <c r="P544" s="59">
        <v>0</v>
      </c>
      <c r="Q544" s="59">
        <v>0</v>
      </c>
      <c r="R544" s="59">
        <v>0</v>
      </c>
      <c r="S544" s="90"/>
      <c r="T544" s="90"/>
      <c r="U544" s="91"/>
      <c r="V544" s="90"/>
      <c r="X544" s="90"/>
    </row>
    <row r="545" spans="1:24" ht="13.2" x14ac:dyDescent="0.25">
      <c r="A545" s="59" t="s">
        <v>4458</v>
      </c>
      <c r="B545" s="59" t="s">
        <v>5906</v>
      </c>
      <c r="C545" s="59" t="s">
        <v>5916</v>
      </c>
      <c r="D545" s="59" t="s">
        <v>125</v>
      </c>
      <c r="E545" s="59">
        <v>37</v>
      </c>
      <c r="F545" s="59">
        <v>40</v>
      </c>
      <c r="G545" s="59">
        <v>43</v>
      </c>
      <c r="H545" s="59">
        <v>46</v>
      </c>
      <c r="I545" s="59">
        <v>49</v>
      </c>
      <c r="J545" s="59">
        <v>51</v>
      </c>
      <c r="K545" s="59">
        <v>54</v>
      </c>
      <c r="L545" s="59">
        <v>57</v>
      </c>
      <c r="M545" s="59">
        <v>60</v>
      </c>
      <c r="N545" s="59">
        <v>63</v>
      </c>
      <c r="O545" s="59">
        <v>66</v>
      </c>
      <c r="P545" s="59">
        <v>69</v>
      </c>
      <c r="Q545" s="59">
        <v>72</v>
      </c>
      <c r="R545" s="59">
        <v>54359</v>
      </c>
      <c r="S545" s="90"/>
      <c r="T545" s="90"/>
      <c r="U545" s="91"/>
      <c r="V545" s="90"/>
      <c r="X545" s="90"/>
    </row>
    <row r="546" spans="1:24" ht="13.2" x14ac:dyDescent="0.25">
      <c r="A546" s="59" t="s">
        <v>4459</v>
      </c>
      <c r="B546" s="59" t="s">
        <v>5906</v>
      </c>
      <c r="C546" s="59" t="s">
        <v>5917</v>
      </c>
      <c r="D546" s="59" t="s">
        <v>125</v>
      </c>
      <c r="E546" s="59">
        <v>0</v>
      </c>
      <c r="F546" s="59">
        <v>0</v>
      </c>
      <c r="G546" s="59">
        <v>0</v>
      </c>
      <c r="H546" s="59">
        <v>0</v>
      </c>
      <c r="I546" s="59">
        <v>0</v>
      </c>
      <c r="J546" s="59">
        <v>0</v>
      </c>
      <c r="K546" s="59">
        <v>0</v>
      </c>
      <c r="L546" s="59">
        <v>0</v>
      </c>
      <c r="M546" s="59">
        <v>0</v>
      </c>
      <c r="N546" s="59">
        <v>0</v>
      </c>
      <c r="O546" s="59">
        <v>0</v>
      </c>
      <c r="P546" s="59">
        <v>0</v>
      </c>
      <c r="Q546" s="59">
        <v>0</v>
      </c>
      <c r="R546" s="59">
        <v>0</v>
      </c>
      <c r="S546" s="90"/>
      <c r="T546" s="90"/>
      <c r="U546" s="91"/>
      <c r="V546" s="90"/>
      <c r="X546" s="90"/>
    </row>
    <row r="547" spans="1:24" ht="13.2" x14ac:dyDescent="0.25">
      <c r="A547" s="59" t="s">
        <v>4460</v>
      </c>
      <c r="B547" s="59" t="s">
        <v>5906</v>
      </c>
      <c r="C547" s="59" t="s">
        <v>5918</v>
      </c>
      <c r="D547" s="59" t="s">
        <v>125</v>
      </c>
      <c r="E547" s="59">
        <v>47</v>
      </c>
      <c r="F547" s="59">
        <v>51</v>
      </c>
      <c r="G547" s="59">
        <v>55</v>
      </c>
      <c r="H547" s="59">
        <v>59</v>
      </c>
      <c r="I547" s="59">
        <v>63</v>
      </c>
      <c r="J547" s="59">
        <v>67</v>
      </c>
      <c r="K547" s="59">
        <v>71</v>
      </c>
      <c r="L547" s="59">
        <v>75</v>
      </c>
      <c r="M547" s="59">
        <v>79</v>
      </c>
      <c r="N547" s="59">
        <v>84</v>
      </c>
      <c r="O547" s="59">
        <v>88</v>
      </c>
      <c r="P547" s="59">
        <v>92</v>
      </c>
      <c r="Q547" s="59">
        <v>96</v>
      </c>
      <c r="R547" s="59">
        <v>71246</v>
      </c>
      <c r="S547" s="90"/>
      <c r="T547" s="90"/>
      <c r="U547" s="91"/>
      <c r="V547" s="90"/>
      <c r="X547" s="90"/>
    </row>
    <row r="548" spans="1:24" ht="13.2" x14ac:dyDescent="0.25">
      <c r="A548" s="59" t="s">
        <v>4461</v>
      </c>
      <c r="B548" s="59" t="s">
        <v>5906</v>
      </c>
      <c r="C548" s="59" t="s">
        <v>5919</v>
      </c>
      <c r="D548" s="59" t="s">
        <v>125</v>
      </c>
      <c r="E548" s="59">
        <v>0</v>
      </c>
      <c r="F548" s="59">
        <v>0</v>
      </c>
      <c r="G548" s="59">
        <v>0</v>
      </c>
      <c r="H548" s="59">
        <v>0</v>
      </c>
      <c r="I548" s="59">
        <v>0</v>
      </c>
      <c r="J548" s="59">
        <v>0</v>
      </c>
      <c r="K548" s="59">
        <v>0</v>
      </c>
      <c r="L548" s="59">
        <v>0</v>
      </c>
      <c r="M548" s="59">
        <v>0</v>
      </c>
      <c r="N548" s="59">
        <v>0</v>
      </c>
      <c r="O548" s="59">
        <v>0</v>
      </c>
      <c r="P548" s="59">
        <v>0</v>
      </c>
      <c r="Q548" s="59">
        <v>0</v>
      </c>
      <c r="R548" s="59">
        <v>0</v>
      </c>
      <c r="S548" s="90"/>
      <c r="T548" s="90"/>
      <c r="U548" s="91"/>
      <c r="V548" s="90"/>
      <c r="X548" s="90"/>
    </row>
    <row r="549" spans="1:24" ht="13.2" x14ac:dyDescent="0.25">
      <c r="A549" s="59" t="s">
        <v>4462</v>
      </c>
      <c r="B549" s="59" t="s">
        <v>5906</v>
      </c>
      <c r="C549" s="59" t="s">
        <v>5920</v>
      </c>
      <c r="D549" s="59" t="s">
        <v>125</v>
      </c>
      <c r="E549" s="59">
        <v>0</v>
      </c>
      <c r="F549" s="59">
        <v>0</v>
      </c>
      <c r="G549" s="59">
        <v>0</v>
      </c>
      <c r="H549" s="59">
        <v>0</v>
      </c>
      <c r="I549" s="59">
        <v>0</v>
      </c>
      <c r="J549" s="59">
        <v>0</v>
      </c>
      <c r="K549" s="59">
        <v>0</v>
      </c>
      <c r="L549" s="59">
        <v>0</v>
      </c>
      <c r="M549" s="59">
        <v>0</v>
      </c>
      <c r="N549" s="59">
        <v>0</v>
      </c>
      <c r="O549" s="59">
        <v>0</v>
      </c>
      <c r="P549" s="59">
        <v>0</v>
      </c>
      <c r="Q549" s="59">
        <v>0</v>
      </c>
      <c r="R549" s="59">
        <v>0</v>
      </c>
      <c r="S549" s="90"/>
      <c r="T549" s="90"/>
      <c r="U549" s="91"/>
      <c r="V549" s="90"/>
      <c r="X549" s="90"/>
    </row>
    <row r="550" spans="1:24" ht="13.2" x14ac:dyDescent="0.25">
      <c r="A550" s="59" t="s">
        <v>4463</v>
      </c>
      <c r="B550" s="59" t="s">
        <v>5906</v>
      </c>
      <c r="C550" s="59" t="s">
        <v>5921</v>
      </c>
      <c r="D550" s="59" t="s">
        <v>125</v>
      </c>
      <c r="E550" s="59">
        <v>107</v>
      </c>
      <c r="F550" s="59">
        <v>109</v>
      </c>
      <c r="G550" s="59">
        <v>111</v>
      </c>
      <c r="H550" s="59">
        <v>114</v>
      </c>
      <c r="I550" s="59">
        <v>116</v>
      </c>
      <c r="J550" s="59">
        <v>119</v>
      </c>
      <c r="K550" s="59">
        <v>121</v>
      </c>
      <c r="L550" s="59">
        <v>123</v>
      </c>
      <c r="M550" s="59">
        <v>126</v>
      </c>
      <c r="N550" s="59">
        <v>128</v>
      </c>
      <c r="O550" s="59">
        <v>131</v>
      </c>
      <c r="P550" s="59">
        <v>134</v>
      </c>
      <c r="Q550" s="59">
        <v>136</v>
      </c>
      <c r="R550" s="59">
        <v>121117</v>
      </c>
      <c r="S550" s="90"/>
      <c r="T550" s="90"/>
      <c r="U550" s="91"/>
      <c r="V550" s="90"/>
      <c r="X550" s="90"/>
    </row>
    <row r="551" spans="1:24" ht="13.2" x14ac:dyDescent="0.25">
      <c r="A551" s="59" t="s">
        <v>4464</v>
      </c>
      <c r="B551" s="59" t="s">
        <v>5906</v>
      </c>
      <c r="C551" s="59" t="s">
        <v>5922</v>
      </c>
      <c r="D551" s="59" t="s">
        <v>125</v>
      </c>
      <c r="E551" s="59">
        <v>3</v>
      </c>
      <c r="F551" s="59">
        <v>3</v>
      </c>
      <c r="G551" s="59">
        <v>3</v>
      </c>
      <c r="H551" s="59">
        <v>4</v>
      </c>
      <c r="I551" s="59">
        <v>4</v>
      </c>
      <c r="J551" s="59">
        <v>4</v>
      </c>
      <c r="K551" s="59">
        <v>4</v>
      </c>
      <c r="L551" s="59">
        <v>4</v>
      </c>
      <c r="M551" s="59">
        <v>4</v>
      </c>
      <c r="N551" s="59">
        <v>5</v>
      </c>
      <c r="O551" s="59">
        <v>5</v>
      </c>
      <c r="P551" s="59">
        <v>5</v>
      </c>
      <c r="Q551" s="59">
        <v>5</v>
      </c>
      <c r="R551" s="59">
        <v>4016</v>
      </c>
      <c r="S551" s="90"/>
      <c r="T551" s="90"/>
      <c r="U551" s="91"/>
      <c r="V551" s="90"/>
      <c r="X551" s="90"/>
    </row>
    <row r="552" spans="1:24" ht="13.2" x14ac:dyDescent="0.25">
      <c r="A552" s="59" t="s">
        <v>4465</v>
      </c>
      <c r="B552" s="59" t="s">
        <v>5906</v>
      </c>
      <c r="C552" s="59" t="s">
        <v>5923</v>
      </c>
      <c r="D552" s="59" t="s">
        <v>125</v>
      </c>
      <c r="E552" s="59">
        <v>0</v>
      </c>
      <c r="F552" s="59">
        <v>0</v>
      </c>
      <c r="G552" s="59">
        <v>0</v>
      </c>
      <c r="H552" s="59">
        <v>0</v>
      </c>
      <c r="I552" s="59">
        <v>0</v>
      </c>
      <c r="J552" s="59">
        <v>0</v>
      </c>
      <c r="K552" s="59">
        <v>0</v>
      </c>
      <c r="L552" s="59">
        <v>0</v>
      </c>
      <c r="M552" s="59">
        <v>0</v>
      </c>
      <c r="N552" s="59">
        <v>0</v>
      </c>
      <c r="O552" s="59">
        <v>0</v>
      </c>
      <c r="P552" s="59">
        <v>0</v>
      </c>
      <c r="Q552" s="59">
        <v>0</v>
      </c>
      <c r="R552" s="59">
        <v>0</v>
      </c>
      <c r="S552" s="90"/>
      <c r="T552" s="90"/>
      <c r="U552" s="91"/>
      <c r="V552" s="90"/>
      <c r="X552" s="90"/>
    </row>
    <row r="553" spans="1:24" ht="13.2" x14ac:dyDescent="0.25">
      <c r="A553" s="59" t="s">
        <v>4466</v>
      </c>
      <c r="B553" s="59" t="s">
        <v>5906</v>
      </c>
      <c r="C553" s="59" t="s">
        <v>5924</v>
      </c>
      <c r="D553" s="59" t="s">
        <v>125</v>
      </c>
      <c r="E553" s="59">
        <v>0</v>
      </c>
      <c r="F553" s="59">
        <v>0</v>
      </c>
      <c r="G553" s="59">
        <v>0</v>
      </c>
      <c r="H553" s="59">
        <v>0</v>
      </c>
      <c r="I553" s="59">
        <v>0</v>
      </c>
      <c r="J553" s="59">
        <v>0</v>
      </c>
      <c r="K553" s="59">
        <v>0</v>
      </c>
      <c r="L553" s="59">
        <v>0</v>
      </c>
      <c r="M553" s="59">
        <v>0</v>
      </c>
      <c r="N553" s="59">
        <v>0</v>
      </c>
      <c r="O553" s="59">
        <v>0</v>
      </c>
      <c r="P553" s="59">
        <v>0</v>
      </c>
      <c r="Q553" s="59">
        <v>0</v>
      </c>
      <c r="R553" s="59">
        <v>0</v>
      </c>
      <c r="S553" s="90"/>
      <c r="T553" s="90"/>
      <c r="U553" s="91"/>
      <c r="V553" s="90"/>
      <c r="X553" s="90"/>
    </row>
    <row r="554" spans="1:24" ht="13.2" x14ac:dyDescent="0.25">
      <c r="A554" s="59" t="s">
        <v>4467</v>
      </c>
      <c r="B554" s="59" t="s">
        <v>5906</v>
      </c>
      <c r="C554" s="59" t="s">
        <v>5925</v>
      </c>
      <c r="D554" s="59" t="s">
        <v>125</v>
      </c>
      <c r="E554" s="59">
        <v>16</v>
      </c>
      <c r="F554" s="59">
        <v>16</v>
      </c>
      <c r="G554" s="59">
        <v>17</v>
      </c>
      <c r="H554" s="59">
        <v>17</v>
      </c>
      <c r="I554" s="59">
        <v>18</v>
      </c>
      <c r="J554" s="59">
        <v>18</v>
      </c>
      <c r="K554" s="59">
        <v>19</v>
      </c>
      <c r="L554" s="59">
        <v>19</v>
      </c>
      <c r="M554" s="59">
        <v>19</v>
      </c>
      <c r="N554" s="59">
        <v>20</v>
      </c>
      <c r="O554" s="59">
        <v>20</v>
      </c>
      <c r="P554" s="59">
        <v>21</v>
      </c>
      <c r="Q554" s="59">
        <v>21</v>
      </c>
      <c r="R554" s="59">
        <v>18519</v>
      </c>
      <c r="S554" s="90"/>
      <c r="T554" s="90"/>
      <c r="U554" s="91"/>
      <c r="V554" s="90"/>
      <c r="X554" s="90"/>
    </row>
    <row r="555" spans="1:24" ht="13.2" x14ac:dyDescent="0.25">
      <c r="A555" s="59" t="s">
        <v>4468</v>
      </c>
      <c r="B555" s="59" t="s">
        <v>5906</v>
      </c>
      <c r="C555" s="59" t="s">
        <v>5926</v>
      </c>
      <c r="D555" s="59" t="s">
        <v>125</v>
      </c>
      <c r="E555" s="59">
        <v>79</v>
      </c>
      <c r="F555" s="59">
        <v>82</v>
      </c>
      <c r="G555" s="59">
        <v>86</v>
      </c>
      <c r="H555" s="59">
        <v>90</v>
      </c>
      <c r="I555" s="59">
        <v>93</v>
      </c>
      <c r="J555" s="59">
        <v>97</v>
      </c>
      <c r="K555" s="59">
        <v>101</v>
      </c>
      <c r="L555" s="59">
        <v>104</v>
      </c>
      <c r="M555" s="59">
        <v>108</v>
      </c>
      <c r="N555" s="59">
        <v>112</v>
      </c>
      <c r="O555" s="59">
        <v>115</v>
      </c>
      <c r="P555" s="59">
        <v>119</v>
      </c>
      <c r="Q555" s="59">
        <v>123</v>
      </c>
      <c r="R555" s="59">
        <v>100634</v>
      </c>
      <c r="S555" s="90"/>
      <c r="T555" s="90"/>
      <c r="U555" s="91"/>
      <c r="V555" s="90"/>
      <c r="X555" s="90"/>
    </row>
    <row r="556" spans="1:24" ht="13.2" x14ac:dyDescent="0.25">
      <c r="A556" s="59" t="s">
        <v>4469</v>
      </c>
      <c r="B556" s="59" t="s">
        <v>5906</v>
      </c>
      <c r="C556" s="59" t="s">
        <v>5927</v>
      </c>
      <c r="D556" s="59" t="s">
        <v>125</v>
      </c>
      <c r="E556" s="59">
        <v>0</v>
      </c>
      <c r="F556" s="59">
        <v>0</v>
      </c>
      <c r="G556" s="59">
        <v>0</v>
      </c>
      <c r="H556" s="59">
        <v>0</v>
      </c>
      <c r="I556" s="59">
        <v>0</v>
      </c>
      <c r="J556" s="59">
        <v>0</v>
      </c>
      <c r="K556" s="59">
        <v>0</v>
      </c>
      <c r="L556" s="59">
        <v>0</v>
      </c>
      <c r="M556" s="59">
        <v>0</v>
      </c>
      <c r="N556" s="59">
        <v>0</v>
      </c>
      <c r="O556" s="59">
        <v>0</v>
      </c>
      <c r="P556" s="59">
        <v>0</v>
      </c>
      <c r="Q556" s="59">
        <v>0</v>
      </c>
      <c r="R556" s="59">
        <v>0</v>
      </c>
      <c r="S556" s="90"/>
      <c r="T556" s="90"/>
      <c r="U556" s="91"/>
      <c r="V556" s="90"/>
      <c r="X556" s="90"/>
    </row>
    <row r="557" spans="1:24" ht="13.2" x14ac:dyDescent="0.25">
      <c r="A557" s="59" t="s">
        <v>4470</v>
      </c>
      <c r="B557" s="59" t="s">
        <v>5906</v>
      </c>
      <c r="C557" s="59" t="s">
        <v>5928</v>
      </c>
      <c r="D557" s="59" t="s">
        <v>125</v>
      </c>
      <c r="E557" s="59">
        <v>113</v>
      </c>
      <c r="F557" s="59">
        <v>116</v>
      </c>
      <c r="G557" s="59">
        <v>119</v>
      </c>
      <c r="H557" s="59">
        <v>121</v>
      </c>
      <c r="I557" s="59">
        <v>124</v>
      </c>
      <c r="J557" s="59">
        <v>127</v>
      </c>
      <c r="K557" s="59">
        <v>130</v>
      </c>
      <c r="L557" s="59">
        <v>132</v>
      </c>
      <c r="M557" s="59">
        <v>135</v>
      </c>
      <c r="N557" s="59">
        <v>138</v>
      </c>
      <c r="O557" s="59">
        <v>141</v>
      </c>
      <c r="P557" s="59">
        <v>143</v>
      </c>
      <c r="Q557" s="59">
        <v>146</v>
      </c>
      <c r="R557" s="59">
        <v>129729</v>
      </c>
      <c r="S557" s="90"/>
      <c r="T557" s="90"/>
      <c r="U557" s="91"/>
      <c r="V557" s="90"/>
      <c r="X557" s="90"/>
    </row>
    <row r="558" spans="1:24" ht="13.2" x14ac:dyDescent="0.25">
      <c r="A558" s="59" t="s">
        <v>4471</v>
      </c>
      <c r="B558" s="59" t="s">
        <v>5906</v>
      </c>
      <c r="C558" s="59" t="s">
        <v>5929</v>
      </c>
      <c r="D558" s="59" t="s">
        <v>125</v>
      </c>
      <c r="E558" s="59">
        <v>0</v>
      </c>
      <c r="F558" s="59">
        <v>0</v>
      </c>
      <c r="G558" s="59">
        <v>0</v>
      </c>
      <c r="H558" s="59">
        <v>0</v>
      </c>
      <c r="I558" s="59">
        <v>0</v>
      </c>
      <c r="J558" s="59">
        <v>0</v>
      </c>
      <c r="K558" s="59">
        <v>0</v>
      </c>
      <c r="L558" s="59">
        <v>0</v>
      </c>
      <c r="M558" s="59">
        <v>0</v>
      </c>
      <c r="N558" s="59">
        <v>0</v>
      </c>
      <c r="O558" s="59">
        <v>0</v>
      </c>
      <c r="P558" s="59">
        <v>0</v>
      </c>
      <c r="Q558" s="59">
        <v>0</v>
      </c>
      <c r="R558" s="59">
        <v>0</v>
      </c>
      <c r="S558" s="90"/>
      <c r="T558" s="90"/>
      <c r="U558" s="91"/>
      <c r="V558" s="90"/>
      <c r="X558" s="90"/>
    </row>
    <row r="559" spans="1:24" ht="13.2" x14ac:dyDescent="0.25">
      <c r="A559" s="59" t="s">
        <v>4472</v>
      </c>
      <c r="B559" s="59" t="s">
        <v>5906</v>
      </c>
      <c r="C559" s="59" t="s">
        <v>5930</v>
      </c>
      <c r="D559" s="59" t="s">
        <v>125</v>
      </c>
      <c r="E559" s="59">
        <v>16</v>
      </c>
      <c r="F559" s="59">
        <v>17</v>
      </c>
      <c r="G559" s="59">
        <v>18</v>
      </c>
      <c r="H559" s="59">
        <v>19</v>
      </c>
      <c r="I559" s="59">
        <v>19</v>
      </c>
      <c r="J559" s="59">
        <v>20</v>
      </c>
      <c r="K559" s="59">
        <v>21</v>
      </c>
      <c r="L559" s="59">
        <v>22</v>
      </c>
      <c r="M559" s="59">
        <v>22</v>
      </c>
      <c r="N559" s="59">
        <v>23</v>
      </c>
      <c r="O559" s="59">
        <v>24</v>
      </c>
      <c r="P559" s="59">
        <v>25</v>
      </c>
      <c r="Q559" s="59">
        <v>25</v>
      </c>
      <c r="R559" s="59">
        <v>20942</v>
      </c>
      <c r="S559" s="90"/>
      <c r="T559" s="90"/>
      <c r="U559" s="91"/>
      <c r="V559" s="90"/>
      <c r="X559" s="90"/>
    </row>
    <row r="560" spans="1:24" ht="13.2" x14ac:dyDescent="0.25">
      <c r="A560" s="59" t="s">
        <v>4473</v>
      </c>
      <c r="B560" s="59" t="s">
        <v>5906</v>
      </c>
      <c r="C560" s="59" t="s">
        <v>5931</v>
      </c>
      <c r="D560" s="59" t="s">
        <v>125</v>
      </c>
      <c r="E560" s="59">
        <v>0</v>
      </c>
      <c r="F560" s="59">
        <v>0</v>
      </c>
      <c r="G560" s="59">
        <v>0</v>
      </c>
      <c r="H560" s="59">
        <v>0</v>
      </c>
      <c r="I560" s="59">
        <v>0</v>
      </c>
      <c r="J560" s="59">
        <v>0</v>
      </c>
      <c r="K560" s="59">
        <v>0</v>
      </c>
      <c r="L560" s="59">
        <v>0</v>
      </c>
      <c r="M560" s="59">
        <v>0</v>
      </c>
      <c r="N560" s="59">
        <v>0</v>
      </c>
      <c r="O560" s="59">
        <v>0</v>
      </c>
      <c r="P560" s="59">
        <v>0</v>
      </c>
      <c r="Q560" s="59">
        <v>0</v>
      </c>
      <c r="R560" s="59">
        <v>0</v>
      </c>
      <c r="S560" s="90"/>
      <c r="T560" s="90"/>
      <c r="U560" s="91"/>
      <c r="V560" s="90"/>
      <c r="X560" s="90"/>
    </row>
    <row r="561" spans="1:24" ht="13.2" x14ac:dyDescent="0.25">
      <c r="A561" s="59" t="s">
        <v>4474</v>
      </c>
      <c r="B561" s="59" t="s">
        <v>5906</v>
      </c>
      <c r="C561" s="59" t="s">
        <v>5932</v>
      </c>
      <c r="D561" s="59" t="s">
        <v>125</v>
      </c>
      <c r="E561" s="59">
        <v>0</v>
      </c>
      <c r="F561" s="59">
        <v>0</v>
      </c>
      <c r="G561" s="59">
        <v>0</v>
      </c>
      <c r="H561" s="59">
        <v>0</v>
      </c>
      <c r="I561" s="59">
        <v>0</v>
      </c>
      <c r="J561" s="59">
        <v>0</v>
      </c>
      <c r="K561" s="59">
        <v>0</v>
      </c>
      <c r="L561" s="59">
        <v>0</v>
      </c>
      <c r="M561" s="59">
        <v>0</v>
      </c>
      <c r="N561" s="59">
        <v>0</v>
      </c>
      <c r="O561" s="59">
        <v>0</v>
      </c>
      <c r="P561" s="59">
        <v>0</v>
      </c>
      <c r="Q561" s="59">
        <v>0</v>
      </c>
      <c r="R561" s="59">
        <v>0</v>
      </c>
      <c r="S561" s="90"/>
      <c r="T561" s="90"/>
      <c r="U561" s="91"/>
      <c r="V561" s="90"/>
      <c r="X561" s="90"/>
    </row>
    <row r="562" spans="1:24" ht="13.2" x14ac:dyDescent="0.25">
      <c r="A562" s="59" t="s">
        <v>4475</v>
      </c>
      <c r="B562" s="59" t="s">
        <v>5906</v>
      </c>
      <c r="C562" s="59" t="s">
        <v>5933</v>
      </c>
      <c r="D562" s="59" t="s">
        <v>125</v>
      </c>
      <c r="E562" s="59">
        <v>65</v>
      </c>
      <c r="F562" s="59">
        <v>67</v>
      </c>
      <c r="G562" s="59">
        <v>69</v>
      </c>
      <c r="H562" s="59">
        <v>71</v>
      </c>
      <c r="I562" s="59">
        <v>74</v>
      </c>
      <c r="J562" s="59">
        <v>76</v>
      </c>
      <c r="K562" s="59">
        <v>78</v>
      </c>
      <c r="L562" s="59">
        <v>80</v>
      </c>
      <c r="M562" s="59">
        <v>82</v>
      </c>
      <c r="N562" s="59">
        <v>84</v>
      </c>
      <c r="O562" s="59">
        <v>86</v>
      </c>
      <c r="P562" s="59">
        <v>89</v>
      </c>
      <c r="Q562" s="59">
        <v>91</v>
      </c>
      <c r="R562" s="59">
        <v>77858</v>
      </c>
      <c r="S562" s="90"/>
      <c r="T562" s="90"/>
      <c r="U562" s="91"/>
      <c r="V562" s="90"/>
      <c r="X562" s="90"/>
    </row>
    <row r="563" spans="1:24" ht="13.2" x14ac:dyDescent="0.25">
      <c r="A563" s="59" t="s">
        <v>4476</v>
      </c>
      <c r="B563" s="59" t="s">
        <v>5934</v>
      </c>
      <c r="C563" s="59" t="s">
        <v>5935</v>
      </c>
      <c r="D563" s="59" t="s">
        <v>125</v>
      </c>
      <c r="E563" s="59">
        <v>6791</v>
      </c>
      <c r="F563" s="59">
        <v>7064</v>
      </c>
      <c r="G563" s="59">
        <v>7334</v>
      </c>
      <c r="H563" s="59">
        <v>7602</v>
      </c>
      <c r="I563" s="59">
        <v>7870</v>
      </c>
      <c r="J563" s="59">
        <v>8139</v>
      </c>
      <c r="K563" s="59">
        <v>8407</v>
      </c>
      <c r="L563" s="59">
        <v>8675</v>
      </c>
      <c r="M563" s="59">
        <v>8943</v>
      </c>
      <c r="N563" s="59">
        <v>9211</v>
      </c>
      <c r="O563" s="59">
        <v>9480</v>
      </c>
      <c r="P563" s="59">
        <v>9748</v>
      </c>
      <c r="Q563" s="59">
        <v>10016</v>
      </c>
      <c r="R563" s="59">
        <v>8406328</v>
      </c>
      <c r="S563" s="90"/>
      <c r="T563" s="90"/>
      <c r="U563" s="91"/>
      <c r="V563" s="90"/>
      <c r="X563" s="90"/>
    </row>
    <row r="564" spans="1:24" ht="13.2" x14ac:dyDescent="0.25">
      <c r="A564" s="59" t="s">
        <v>4477</v>
      </c>
      <c r="B564" s="59" t="s">
        <v>5936</v>
      </c>
      <c r="C564" s="59" t="s">
        <v>5937</v>
      </c>
      <c r="D564" s="59" t="s">
        <v>125</v>
      </c>
      <c r="E564" s="59">
        <v>0</v>
      </c>
      <c r="F564" s="59">
        <v>0</v>
      </c>
      <c r="G564" s="59">
        <v>0</v>
      </c>
      <c r="H564" s="59">
        <v>0</v>
      </c>
      <c r="I564" s="59">
        <v>0</v>
      </c>
      <c r="J564" s="59">
        <v>0</v>
      </c>
      <c r="K564" s="59">
        <v>0</v>
      </c>
      <c r="L564" s="59">
        <v>0</v>
      </c>
      <c r="M564" s="59">
        <v>0</v>
      </c>
      <c r="N564" s="59">
        <v>0</v>
      </c>
      <c r="O564" s="59">
        <v>0</v>
      </c>
      <c r="P564" s="59">
        <v>0</v>
      </c>
      <c r="Q564" s="59">
        <v>0</v>
      </c>
      <c r="R564" s="59">
        <v>0</v>
      </c>
      <c r="S564" s="90"/>
      <c r="T564" s="90"/>
      <c r="U564" s="91"/>
      <c r="V564" s="90"/>
      <c r="X564" s="90"/>
    </row>
    <row r="565" spans="1:24" ht="13.2" x14ac:dyDescent="0.25">
      <c r="A565" s="59" t="s">
        <v>4478</v>
      </c>
      <c r="B565" s="59" t="s">
        <v>5936</v>
      </c>
      <c r="C565" s="59" t="s">
        <v>5938</v>
      </c>
      <c r="D565" s="59" t="s">
        <v>125</v>
      </c>
      <c r="E565" s="59">
        <v>393</v>
      </c>
      <c r="F565" s="59">
        <v>417</v>
      </c>
      <c r="G565" s="59">
        <v>437</v>
      </c>
      <c r="H565" s="59">
        <v>458</v>
      </c>
      <c r="I565" s="59">
        <v>479</v>
      </c>
      <c r="J565" s="59">
        <v>500</v>
      </c>
      <c r="K565" s="59">
        <v>521</v>
      </c>
      <c r="L565" s="59">
        <v>542</v>
      </c>
      <c r="M565" s="59">
        <v>563</v>
      </c>
      <c r="N565" s="59">
        <v>584</v>
      </c>
      <c r="O565" s="59">
        <v>605</v>
      </c>
      <c r="P565" s="59">
        <v>625</v>
      </c>
      <c r="Q565" s="59">
        <v>646</v>
      </c>
      <c r="R565" s="59">
        <v>520885</v>
      </c>
      <c r="S565" s="90"/>
      <c r="T565" s="90"/>
      <c r="U565" s="91"/>
      <c r="V565" s="90"/>
      <c r="X565" s="90"/>
    </row>
    <row r="566" spans="1:24" ht="13.2" x14ac:dyDescent="0.25">
      <c r="A566" s="59" t="s">
        <v>4479</v>
      </c>
      <c r="B566" s="59" t="s">
        <v>5939</v>
      </c>
      <c r="C566" s="59" t="s">
        <v>3554</v>
      </c>
      <c r="D566" s="59" t="s">
        <v>127</v>
      </c>
      <c r="E566" s="59">
        <v>0</v>
      </c>
      <c r="F566" s="59">
        <v>0</v>
      </c>
      <c r="G566" s="59">
        <v>0</v>
      </c>
      <c r="H566" s="59">
        <v>0</v>
      </c>
      <c r="I566" s="59">
        <v>0</v>
      </c>
      <c r="J566" s="59">
        <v>0</v>
      </c>
      <c r="K566" s="59">
        <v>0</v>
      </c>
      <c r="L566" s="59">
        <v>0</v>
      </c>
      <c r="M566" s="59">
        <v>0</v>
      </c>
      <c r="N566" s="59">
        <v>0</v>
      </c>
      <c r="O566" s="59">
        <v>0</v>
      </c>
      <c r="P566" s="59">
        <v>0</v>
      </c>
      <c r="Q566" s="59">
        <v>0</v>
      </c>
      <c r="R566" s="59">
        <v>0</v>
      </c>
      <c r="S566" s="90"/>
      <c r="T566" s="90"/>
      <c r="U566" s="91"/>
      <c r="V566" s="90"/>
      <c r="X566" s="90"/>
    </row>
    <row r="567" spans="1:24" ht="13.2" x14ac:dyDescent="0.25">
      <c r="A567" s="59" t="s">
        <v>4480</v>
      </c>
      <c r="B567" s="59" t="s">
        <v>5939</v>
      </c>
      <c r="C567" s="59" t="s">
        <v>3555</v>
      </c>
      <c r="D567" s="59" t="s">
        <v>127</v>
      </c>
      <c r="E567" s="59">
        <v>0</v>
      </c>
      <c r="F567" s="59">
        <v>0</v>
      </c>
      <c r="G567" s="59">
        <v>0</v>
      </c>
      <c r="H567" s="59">
        <v>0</v>
      </c>
      <c r="I567" s="59">
        <v>0</v>
      </c>
      <c r="J567" s="59">
        <v>0</v>
      </c>
      <c r="K567" s="59">
        <v>0</v>
      </c>
      <c r="L567" s="59">
        <v>0</v>
      </c>
      <c r="M567" s="59">
        <v>0</v>
      </c>
      <c r="N567" s="59">
        <v>0</v>
      </c>
      <c r="O567" s="59">
        <v>0</v>
      </c>
      <c r="P567" s="59">
        <v>0</v>
      </c>
      <c r="Q567" s="59">
        <v>0</v>
      </c>
      <c r="R567" s="59">
        <v>0</v>
      </c>
      <c r="S567" s="90"/>
      <c r="T567" s="90"/>
      <c r="U567" s="91"/>
      <c r="V567" s="90"/>
      <c r="X567" s="90"/>
    </row>
    <row r="568" spans="1:24" ht="13.2" x14ac:dyDescent="0.25">
      <c r="A568" s="59" t="s">
        <v>4481</v>
      </c>
      <c r="B568" s="59" t="s">
        <v>5939</v>
      </c>
      <c r="C568" s="59" t="s">
        <v>5940</v>
      </c>
      <c r="D568" s="59" t="s">
        <v>127</v>
      </c>
      <c r="E568" s="59">
        <v>0</v>
      </c>
      <c r="F568" s="59">
        <v>0</v>
      </c>
      <c r="G568" s="59">
        <v>0</v>
      </c>
      <c r="H568" s="59">
        <v>0</v>
      </c>
      <c r="I568" s="59">
        <v>0</v>
      </c>
      <c r="J568" s="59">
        <v>0</v>
      </c>
      <c r="K568" s="59">
        <v>0</v>
      </c>
      <c r="L568" s="59">
        <v>0</v>
      </c>
      <c r="M568" s="59">
        <v>0</v>
      </c>
      <c r="N568" s="59">
        <v>0</v>
      </c>
      <c r="O568" s="59">
        <v>0</v>
      </c>
      <c r="P568" s="59">
        <v>0</v>
      </c>
      <c r="Q568" s="59">
        <v>0</v>
      </c>
      <c r="R568" s="59">
        <v>0</v>
      </c>
      <c r="S568" s="90"/>
      <c r="T568" s="90"/>
      <c r="U568" s="91"/>
      <c r="V568" s="90"/>
      <c r="X568" s="90"/>
    </row>
    <row r="569" spans="1:24" ht="13.2" x14ac:dyDescent="0.25">
      <c r="A569" s="59" t="s">
        <v>4482</v>
      </c>
      <c r="B569" s="59" t="s">
        <v>5939</v>
      </c>
      <c r="C569" s="59" t="s">
        <v>5941</v>
      </c>
      <c r="D569" s="59" t="s">
        <v>127</v>
      </c>
      <c r="E569" s="59">
        <v>0</v>
      </c>
      <c r="F569" s="59">
        <v>0</v>
      </c>
      <c r="G569" s="59">
        <v>0</v>
      </c>
      <c r="H569" s="59">
        <v>0</v>
      </c>
      <c r="I569" s="59">
        <v>0</v>
      </c>
      <c r="J569" s="59">
        <v>0</v>
      </c>
      <c r="K569" s="59">
        <v>0</v>
      </c>
      <c r="L569" s="59">
        <v>0</v>
      </c>
      <c r="M569" s="59">
        <v>0</v>
      </c>
      <c r="N569" s="59">
        <v>0</v>
      </c>
      <c r="O569" s="59">
        <v>0</v>
      </c>
      <c r="P569" s="59">
        <v>0</v>
      </c>
      <c r="Q569" s="59">
        <v>0</v>
      </c>
      <c r="R569" s="59">
        <v>0</v>
      </c>
      <c r="S569" s="90"/>
      <c r="T569" s="90"/>
      <c r="U569" s="91"/>
      <c r="V569" s="90"/>
      <c r="X569" s="90"/>
    </row>
    <row r="570" spans="1:24" ht="13.2" x14ac:dyDescent="0.25">
      <c r="A570" s="59" t="s">
        <v>4483</v>
      </c>
      <c r="B570" s="59" t="s">
        <v>5939</v>
      </c>
      <c r="C570" s="59" t="s">
        <v>5942</v>
      </c>
      <c r="D570" s="59" t="s">
        <v>127</v>
      </c>
      <c r="E570" s="59">
        <v>0</v>
      </c>
      <c r="F570" s="59">
        <v>0</v>
      </c>
      <c r="G570" s="59">
        <v>0</v>
      </c>
      <c r="H570" s="59">
        <v>0</v>
      </c>
      <c r="I570" s="59">
        <v>0</v>
      </c>
      <c r="J570" s="59">
        <v>0</v>
      </c>
      <c r="K570" s="59">
        <v>0</v>
      </c>
      <c r="L570" s="59">
        <v>0</v>
      </c>
      <c r="M570" s="59">
        <v>0</v>
      </c>
      <c r="N570" s="59">
        <v>0</v>
      </c>
      <c r="O570" s="59">
        <v>0</v>
      </c>
      <c r="P570" s="59">
        <v>0</v>
      </c>
      <c r="Q570" s="59">
        <v>0</v>
      </c>
      <c r="R570" s="59">
        <v>0</v>
      </c>
      <c r="S570" s="90"/>
      <c r="T570" s="90"/>
      <c r="U570" s="91"/>
      <c r="V570" s="90"/>
      <c r="X570" s="90"/>
    </row>
    <row r="571" spans="1:24" ht="13.2" x14ac:dyDescent="0.25">
      <c r="A571" s="59" t="s">
        <v>4484</v>
      </c>
      <c r="B571" s="59" t="s">
        <v>5939</v>
      </c>
      <c r="C571" s="59" t="s">
        <v>5943</v>
      </c>
      <c r="D571" s="59" t="s">
        <v>127</v>
      </c>
      <c r="E571" s="59">
        <v>0</v>
      </c>
      <c r="F571" s="59">
        <v>0</v>
      </c>
      <c r="G571" s="59">
        <v>0</v>
      </c>
      <c r="H571" s="59">
        <v>0</v>
      </c>
      <c r="I571" s="59">
        <v>0</v>
      </c>
      <c r="J571" s="59">
        <v>0</v>
      </c>
      <c r="K571" s="59">
        <v>0</v>
      </c>
      <c r="L571" s="59">
        <v>0</v>
      </c>
      <c r="M571" s="59">
        <v>0</v>
      </c>
      <c r="N571" s="59">
        <v>0</v>
      </c>
      <c r="O571" s="59">
        <v>0</v>
      </c>
      <c r="P571" s="59">
        <v>0</v>
      </c>
      <c r="Q571" s="59">
        <v>0</v>
      </c>
      <c r="R571" s="59">
        <v>0</v>
      </c>
      <c r="S571" s="90"/>
      <c r="T571" s="90"/>
      <c r="U571" s="91"/>
      <c r="V571" s="90"/>
      <c r="X571" s="90"/>
    </row>
    <row r="572" spans="1:24" ht="13.2" x14ac:dyDescent="0.25">
      <c r="A572" s="59" t="s">
        <v>4485</v>
      </c>
      <c r="B572" s="59" t="s">
        <v>5939</v>
      </c>
      <c r="C572" s="59" t="s">
        <v>5944</v>
      </c>
      <c r="D572" s="59" t="s">
        <v>127</v>
      </c>
      <c r="E572" s="59">
        <v>0</v>
      </c>
      <c r="F572" s="59">
        <v>0</v>
      </c>
      <c r="G572" s="59">
        <v>0</v>
      </c>
      <c r="H572" s="59">
        <v>0</v>
      </c>
      <c r="I572" s="59">
        <v>0</v>
      </c>
      <c r="J572" s="59">
        <v>0</v>
      </c>
      <c r="K572" s="59">
        <v>0</v>
      </c>
      <c r="L572" s="59">
        <v>0</v>
      </c>
      <c r="M572" s="59">
        <v>0</v>
      </c>
      <c r="N572" s="59">
        <v>0</v>
      </c>
      <c r="O572" s="59">
        <v>0</v>
      </c>
      <c r="P572" s="59">
        <v>0</v>
      </c>
      <c r="Q572" s="59">
        <v>0</v>
      </c>
      <c r="R572" s="59">
        <v>0</v>
      </c>
      <c r="S572" s="90"/>
      <c r="T572" s="90"/>
      <c r="U572" s="91"/>
      <c r="V572" s="90"/>
      <c r="X572" s="90"/>
    </row>
    <row r="573" spans="1:24" ht="13.2" x14ac:dyDescent="0.25">
      <c r="A573" s="59" t="s">
        <v>4486</v>
      </c>
      <c r="B573" s="59" t="s">
        <v>5939</v>
      </c>
      <c r="C573" s="59" t="s">
        <v>5945</v>
      </c>
      <c r="D573" s="59" t="s">
        <v>127</v>
      </c>
      <c r="E573" s="59">
        <v>0</v>
      </c>
      <c r="F573" s="59">
        <v>0</v>
      </c>
      <c r="G573" s="59">
        <v>0</v>
      </c>
      <c r="H573" s="59">
        <v>0</v>
      </c>
      <c r="I573" s="59">
        <v>0</v>
      </c>
      <c r="J573" s="59">
        <v>0</v>
      </c>
      <c r="K573" s="59">
        <v>0</v>
      </c>
      <c r="L573" s="59">
        <v>0</v>
      </c>
      <c r="M573" s="59">
        <v>0</v>
      </c>
      <c r="N573" s="59">
        <v>0</v>
      </c>
      <c r="O573" s="59">
        <v>0</v>
      </c>
      <c r="P573" s="59">
        <v>0</v>
      </c>
      <c r="Q573" s="59">
        <v>0</v>
      </c>
      <c r="R573" s="59">
        <v>0</v>
      </c>
      <c r="S573" s="90"/>
      <c r="T573" s="90"/>
      <c r="U573" s="91"/>
      <c r="V573" s="90"/>
      <c r="X573" s="90"/>
    </row>
    <row r="574" spans="1:24" ht="13.2" x14ac:dyDescent="0.25">
      <c r="A574" s="59" t="s">
        <v>4487</v>
      </c>
      <c r="B574" s="59" t="s">
        <v>5946</v>
      </c>
      <c r="C574" s="59" t="s">
        <v>5947</v>
      </c>
      <c r="D574" s="59" t="s">
        <v>127</v>
      </c>
      <c r="E574" s="59">
        <v>0</v>
      </c>
      <c r="F574" s="59">
        <v>0</v>
      </c>
      <c r="G574" s="59">
        <v>0</v>
      </c>
      <c r="H574" s="59">
        <v>0</v>
      </c>
      <c r="I574" s="59">
        <v>0</v>
      </c>
      <c r="J574" s="59">
        <v>0</v>
      </c>
      <c r="K574" s="59">
        <v>0</v>
      </c>
      <c r="L574" s="59">
        <v>0</v>
      </c>
      <c r="M574" s="59">
        <v>0</v>
      </c>
      <c r="N574" s="59">
        <v>0</v>
      </c>
      <c r="O574" s="59">
        <v>0</v>
      </c>
      <c r="P574" s="59">
        <v>0</v>
      </c>
      <c r="Q574" s="59">
        <v>0</v>
      </c>
      <c r="R574" s="59">
        <v>0</v>
      </c>
      <c r="S574" s="90"/>
      <c r="T574" s="90"/>
      <c r="U574" s="91"/>
      <c r="V574" s="90"/>
      <c r="X574" s="90"/>
    </row>
    <row r="575" spans="1:24" ht="13.2" x14ac:dyDescent="0.25">
      <c r="A575" s="59" t="s">
        <v>4488</v>
      </c>
      <c r="B575" s="59" t="s">
        <v>5946</v>
      </c>
      <c r="C575" s="59" t="s">
        <v>5948</v>
      </c>
      <c r="D575" s="59" t="s">
        <v>127</v>
      </c>
      <c r="E575" s="59">
        <v>0</v>
      </c>
      <c r="F575" s="59">
        <v>0</v>
      </c>
      <c r="G575" s="59">
        <v>0</v>
      </c>
      <c r="H575" s="59">
        <v>0</v>
      </c>
      <c r="I575" s="59">
        <v>0</v>
      </c>
      <c r="J575" s="59">
        <v>0</v>
      </c>
      <c r="K575" s="59">
        <v>0</v>
      </c>
      <c r="L575" s="59">
        <v>0</v>
      </c>
      <c r="M575" s="59">
        <v>0</v>
      </c>
      <c r="N575" s="59">
        <v>0</v>
      </c>
      <c r="O575" s="59">
        <v>0</v>
      </c>
      <c r="P575" s="59">
        <v>0</v>
      </c>
      <c r="Q575" s="59">
        <v>0</v>
      </c>
      <c r="R575" s="59">
        <v>0</v>
      </c>
      <c r="S575" s="90"/>
      <c r="T575" s="90"/>
      <c r="U575" s="91"/>
      <c r="V575" s="90"/>
      <c r="X575" s="90"/>
    </row>
    <row r="576" spans="1:24" ht="13.2" x14ac:dyDescent="0.25">
      <c r="A576" s="59" t="s">
        <v>4489</v>
      </c>
      <c r="B576" s="59" t="s">
        <v>5946</v>
      </c>
      <c r="C576" s="59" t="s">
        <v>5949</v>
      </c>
      <c r="D576" s="59" t="s">
        <v>127</v>
      </c>
      <c r="E576" s="59">
        <v>0</v>
      </c>
      <c r="F576" s="59">
        <v>0</v>
      </c>
      <c r="G576" s="59">
        <v>0</v>
      </c>
      <c r="H576" s="59">
        <v>0</v>
      </c>
      <c r="I576" s="59">
        <v>0</v>
      </c>
      <c r="J576" s="59">
        <v>0</v>
      </c>
      <c r="K576" s="59">
        <v>0</v>
      </c>
      <c r="L576" s="59">
        <v>0</v>
      </c>
      <c r="M576" s="59">
        <v>0</v>
      </c>
      <c r="N576" s="59">
        <v>0</v>
      </c>
      <c r="O576" s="59">
        <v>0</v>
      </c>
      <c r="P576" s="59">
        <v>0</v>
      </c>
      <c r="Q576" s="59">
        <v>0</v>
      </c>
      <c r="R576" s="59">
        <v>0</v>
      </c>
      <c r="S576" s="90"/>
      <c r="T576" s="90"/>
      <c r="U576" s="91"/>
      <c r="V576" s="90"/>
      <c r="X576" s="90"/>
    </row>
    <row r="577" spans="1:24" ht="13.2" x14ac:dyDescent="0.25">
      <c r="A577" s="59" t="s">
        <v>4490</v>
      </c>
      <c r="B577" s="59" t="s">
        <v>5946</v>
      </c>
      <c r="C577" s="59" t="s">
        <v>5950</v>
      </c>
      <c r="D577" s="59" t="s">
        <v>127</v>
      </c>
      <c r="E577" s="59">
        <v>2880</v>
      </c>
      <c r="F577" s="59">
        <v>2895</v>
      </c>
      <c r="G577" s="59">
        <v>2911</v>
      </c>
      <c r="H577" s="59">
        <v>2926</v>
      </c>
      <c r="I577" s="59">
        <v>2942</v>
      </c>
      <c r="J577" s="59">
        <v>2957</v>
      </c>
      <c r="K577" s="59">
        <v>2973</v>
      </c>
      <c r="L577" s="59">
        <v>2988</v>
      </c>
      <c r="M577" s="59">
        <v>3004</v>
      </c>
      <c r="N577" s="59">
        <v>3020</v>
      </c>
      <c r="O577" s="59">
        <v>3035</v>
      </c>
      <c r="P577" s="59">
        <v>3051</v>
      </c>
      <c r="Q577" s="59">
        <v>3066</v>
      </c>
      <c r="R577" s="59">
        <v>2972944</v>
      </c>
      <c r="S577" s="90"/>
      <c r="T577" s="90"/>
      <c r="U577" s="91"/>
      <c r="V577" s="90"/>
      <c r="X577" s="90"/>
    </row>
    <row r="578" spans="1:24" ht="13.2" x14ac:dyDescent="0.25">
      <c r="A578" s="59" t="s">
        <v>4491</v>
      </c>
      <c r="B578" s="59" t="s">
        <v>5946</v>
      </c>
      <c r="C578" s="59" t="s">
        <v>5951</v>
      </c>
      <c r="D578" s="59" t="s">
        <v>127</v>
      </c>
      <c r="E578" s="59">
        <v>505</v>
      </c>
      <c r="F578" s="59">
        <v>506</v>
      </c>
      <c r="G578" s="59">
        <v>507</v>
      </c>
      <c r="H578" s="59">
        <v>507</v>
      </c>
      <c r="I578" s="59">
        <v>508</v>
      </c>
      <c r="J578" s="59">
        <v>508</v>
      </c>
      <c r="K578" s="59">
        <v>509</v>
      </c>
      <c r="L578" s="59">
        <v>510</v>
      </c>
      <c r="M578" s="59">
        <v>510</v>
      </c>
      <c r="N578" s="59">
        <v>511</v>
      </c>
      <c r="O578" s="59">
        <v>512</v>
      </c>
      <c r="P578" s="59">
        <v>512</v>
      </c>
      <c r="Q578" s="59">
        <v>513</v>
      </c>
      <c r="R578" s="59">
        <v>509036</v>
      </c>
      <c r="S578" s="90"/>
      <c r="T578" s="90"/>
      <c r="U578" s="91"/>
      <c r="V578" s="90"/>
      <c r="X578" s="90"/>
    </row>
    <row r="579" spans="1:24" ht="13.2" x14ac:dyDescent="0.25">
      <c r="A579" s="59" t="s">
        <v>4492</v>
      </c>
      <c r="B579" s="59" t="s">
        <v>5946</v>
      </c>
      <c r="C579" s="59" t="s">
        <v>5952</v>
      </c>
      <c r="D579" s="59" t="s">
        <v>127</v>
      </c>
      <c r="E579" s="59">
        <v>782</v>
      </c>
      <c r="F579" s="59">
        <v>783</v>
      </c>
      <c r="G579" s="59">
        <v>784</v>
      </c>
      <c r="H579" s="59">
        <v>785</v>
      </c>
      <c r="I579" s="59">
        <v>786</v>
      </c>
      <c r="J579" s="59">
        <v>787</v>
      </c>
      <c r="K579" s="59">
        <v>788</v>
      </c>
      <c r="L579" s="59">
        <v>789</v>
      </c>
      <c r="M579" s="59">
        <v>790</v>
      </c>
      <c r="N579" s="59">
        <v>791</v>
      </c>
      <c r="O579" s="59">
        <v>792</v>
      </c>
      <c r="P579" s="59">
        <v>793</v>
      </c>
      <c r="Q579" s="59">
        <v>794</v>
      </c>
      <c r="R579" s="59">
        <v>788117</v>
      </c>
      <c r="S579" s="90"/>
      <c r="T579" s="90"/>
      <c r="U579" s="91"/>
      <c r="V579" s="90"/>
      <c r="X579" s="90"/>
    </row>
    <row r="580" spans="1:24" ht="13.2" x14ac:dyDescent="0.25">
      <c r="A580" s="59" t="s">
        <v>4493</v>
      </c>
      <c r="B580" s="59" t="s">
        <v>5946</v>
      </c>
      <c r="C580" s="59" t="s">
        <v>5953</v>
      </c>
      <c r="D580" s="59" t="s">
        <v>127</v>
      </c>
      <c r="E580" s="59">
        <v>0</v>
      </c>
      <c r="F580" s="59">
        <v>0</v>
      </c>
      <c r="G580" s="59">
        <v>0</v>
      </c>
      <c r="H580" s="59">
        <v>0</v>
      </c>
      <c r="I580" s="59">
        <v>0</v>
      </c>
      <c r="J580" s="59">
        <v>0</v>
      </c>
      <c r="K580" s="59">
        <v>0</v>
      </c>
      <c r="L580" s="59">
        <v>0</v>
      </c>
      <c r="M580" s="59">
        <v>0</v>
      </c>
      <c r="N580" s="59">
        <v>0</v>
      </c>
      <c r="O580" s="59">
        <v>0</v>
      </c>
      <c r="P580" s="59">
        <v>0</v>
      </c>
      <c r="Q580" s="59">
        <v>0</v>
      </c>
      <c r="R580" s="59">
        <v>0</v>
      </c>
      <c r="S580" s="90"/>
      <c r="T580" s="90"/>
      <c r="U580" s="91"/>
      <c r="V580" s="90"/>
      <c r="X580" s="90"/>
    </row>
    <row r="581" spans="1:24" ht="13.2" x14ac:dyDescent="0.25">
      <c r="A581" s="59" t="s">
        <v>4494</v>
      </c>
      <c r="B581" s="59" t="s">
        <v>5946</v>
      </c>
      <c r="C581" s="59" t="s">
        <v>5954</v>
      </c>
      <c r="D581" s="59" t="s">
        <v>127</v>
      </c>
      <c r="E581" s="59">
        <v>0</v>
      </c>
      <c r="F581" s="59">
        <v>0</v>
      </c>
      <c r="G581" s="59">
        <v>0</v>
      </c>
      <c r="H581" s="59">
        <v>0</v>
      </c>
      <c r="I581" s="59">
        <v>0</v>
      </c>
      <c r="J581" s="59">
        <v>0</v>
      </c>
      <c r="K581" s="59">
        <v>0</v>
      </c>
      <c r="L581" s="59">
        <v>0</v>
      </c>
      <c r="M581" s="59">
        <v>0</v>
      </c>
      <c r="N581" s="59">
        <v>0</v>
      </c>
      <c r="O581" s="59">
        <v>0</v>
      </c>
      <c r="P581" s="59">
        <v>0</v>
      </c>
      <c r="Q581" s="59">
        <v>0</v>
      </c>
      <c r="R581" s="59">
        <v>0</v>
      </c>
      <c r="S581" s="90"/>
      <c r="T581" s="90"/>
      <c r="U581" s="91"/>
      <c r="V581" s="90"/>
      <c r="X581" s="90"/>
    </row>
    <row r="582" spans="1:24" ht="13.2" x14ac:dyDescent="0.25">
      <c r="A582" s="59" t="s">
        <v>4495</v>
      </c>
      <c r="B582" s="59" t="s">
        <v>5946</v>
      </c>
      <c r="C582" s="59" t="s">
        <v>5955</v>
      </c>
      <c r="D582" s="59" t="s">
        <v>127</v>
      </c>
      <c r="E582" s="59">
        <v>0</v>
      </c>
      <c r="F582" s="59">
        <v>0</v>
      </c>
      <c r="G582" s="59">
        <v>0</v>
      </c>
      <c r="H582" s="59">
        <v>0</v>
      </c>
      <c r="I582" s="59">
        <v>0</v>
      </c>
      <c r="J582" s="59">
        <v>0</v>
      </c>
      <c r="K582" s="59">
        <v>0</v>
      </c>
      <c r="L582" s="59">
        <v>0</v>
      </c>
      <c r="M582" s="59">
        <v>0</v>
      </c>
      <c r="N582" s="59">
        <v>0</v>
      </c>
      <c r="O582" s="59">
        <v>0</v>
      </c>
      <c r="P582" s="59">
        <v>0</v>
      </c>
      <c r="Q582" s="59">
        <v>0</v>
      </c>
      <c r="R582" s="59">
        <v>0</v>
      </c>
      <c r="S582" s="90"/>
      <c r="T582" s="90"/>
      <c r="U582" s="91"/>
      <c r="V582" s="90"/>
      <c r="X582" s="90"/>
    </row>
    <row r="583" spans="1:24" ht="13.2" x14ac:dyDescent="0.25">
      <c r="A583" s="59" t="s">
        <v>4496</v>
      </c>
      <c r="B583" s="59" t="s">
        <v>5946</v>
      </c>
      <c r="C583" s="59" t="s">
        <v>5956</v>
      </c>
      <c r="D583" s="59" t="s">
        <v>127</v>
      </c>
      <c r="E583" s="59">
        <v>281</v>
      </c>
      <c r="F583" s="59">
        <v>284</v>
      </c>
      <c r="G583" s="59">
        <v>287</v>
      </c>
      <c r="H583" s="59">
        <v>290</v>
      </c>
      <c r="I583" s="59">
        <v>293</v>
      </c>
      <c r="J583" s="59">
        <v>296</v>
      </c>
      <c r="K583" s="59">
        <v>299</v>
      </c>
      <c r="L583" s="59">
        <v>302</v>
      </c>
      <c r="M583" s="59">
        <v>305</v>
      </c>
      <c r="N583" s="59">
        <v>308</v>
      </c>
      <c r="O583" s="59">
        <v>311</v>
      </c>
      <c r="P583" s="59">
        <v>314</v>
      </c>
      <c r="Q583" s="59">
        <v>317</v>
      </c>
      <c r="R583" s="59">
        <v>299076</v>
      </c>
      <c r="S583" s="90"/>
      <c r="T583" s="90"/>
      <c r="U583" s="91"/>
      <c r="V583" s="90"/>
      <c r="X583" s="90"/>
    </row>
    <row r="584" spans="1:24" ht="13.2" x14ac:dyDescent="0.25">
      <c r="A584" s="59" t="s">
        <v>4497</v>
      </c>
      <c r="B584" s="59" t="s">
        <v>5946</v>
      </c>
      <c r="C584" s="59" t="s">
        <v>5957</v>
      </c>
      <c r="D584" s="59" t="s">
        <v>127</v>
      </c>
      <c r="E584" s="59">
        <v>0</v>
      </c>
      <c r="F584" s="59">
        <v>0</v>
      </c>
      <c r="G584" s="59">
        <v>0</v>
      </c>
      <c r="H584" s="59">
        <v>0</v>
      </c>
      <c r="I584" s="59">
        <v>0</v>
      </c>
      <c r="J584" s="59">
        <v>0</v>
      </c>
      <c r="K584" s="59">
        <v>0</v>
      </c>
      <c r="L584" s="59">
        <v>0</v>
      </c>
      <c r="M584" s="59">
        <v>0</v>
      </c>
      <c r="N584" s="59">
        <v>0</v>
      </c>
      <c r="O584" s="59">
        <v>0</v>
      </c>
      <c r="P584" s="59">
        <v>0</v>
      </c>
      <c r="Q584" s="59">
        <v>0</v>
      </c>
      <c r="R584" s="59">
        <v>0</v>
      </c>
      <c r="S584" s="90"/>
      <c r="T584" s="90"/>
      <c r="U584" s="91"/>
      <c r="V584" s="90"/>
      <c r="X584" s="90"/>
    </row>
    <row r="585" spans="1:24" ht="13.2" x14ac:dyDescent="0.25">
      <c r="A585" s="59" t="s">
        <v>4498</v>
      </c>
      <c r="B585" s="59" t="s">
        <v>5946</v>
      </c>
      <c r="C585" s="59" t="s">
        <v>5958</v>
      </c>
      <c r="D585" s="59" t="s">
        <v>127</v>
      </c>
      <c r="E585" s="59">
        <v>0</v>
      </c>
      <c r="F585" s="59">
        <v>0</v>
      </c>
      <c r="G585" s="59">
        <v>0</v>
      </c>
      <c r="H585" s="59">
        <v>0</v>
      </c>
      <c r="I585" s="59">
        <v>0</v>
      </c>
      <c r="J585" s="59">
        <v>0</v>
      </c>
      <c r="K585" s="59">
        <v>0</v>
      </c>
      <c r="L585" s="59">
        <v>0</v>
      </c>
      <c r="M585" s="59">
        <v>0</v>
      </c>
      <c r="N585" s="59">
        <v>0</v>
      </c>
      <c r="O585" s="59">
        <v>0</v>
      </c>
      <c r="P585" s="59">
        <v>0</v>
      </c>
      <c r="Q585" s="59">
        <v>0</v>
      </c>
      <c r="R585" s="59">
        <v>0</v>
      </c>
      <c r="S585" s="90"/>
      <c r="T585" s="90"/>
      <c r="U585" s="91"/>
      <c r="V585" s="90"/>
      <c r="X585" s="90"/>
    </row>
    <row r="586" spans="1:24" ht="13.2" x14ac:dyDescent="0.25">
      <c r="A586" s="59" t="s">
        <v>4499</v>
      </c>
      <c r="B586" s="59" t="s">
        <v>5946</v>
      </c>
      <c r="C586" s="59" t="s">
        <v>5959</v>
      </c>
      <c r="D586" s="59" t="s">
        <v>127</v>
      </c>
      <c r="E586" s="59">
        <v>8965</v>
      </c>
      <c r="F586" s="59">
        <v>8983</v>
      </c>
      <c r="G586" s="59">
        <v>9001</v>
      </c>
      <c r="H586" s="59">
        <v>9019</v>
      </c>
      <c r="I586" s="59">
        <v>9037</v>
      </c>
      <c r="J586" s="59">
        <v>9055</v>
      </c>
      <c r="K586" s="59">
        <v>9073</v>
      </c>
      <c r="L586" s="59">
        <v>9090</v>
      </c>
      <c r="M586" s="59">
        <v>9108</v>
      </c>
      <c r="N586" s="59">
        <v>9126</v>
      </c>
      <c r="O586" s="59">
        <v>9144</v>
      </c>
      <c r="P586" s="59">
        <v>9162</v>
      </c>
      <c r="Q586" s="59">
        <v>9180</v>
      </c>
      <c r="R586" s="59">
        <v>9072514</v>
      </c>
      <c r="S586" s="90"/>
      <c r="T586" s="90"/>
      <c r="U586" s="91"/>
      <c r="V586" s="90"/>
      <c r="X586" s="90"/>
    </row>
    <row r="587" spans="1:24" ht="13.2" x14ac:dyDescent="0.25">
      <c r="A587" s="59" t="s">
        <v>4500</v>
      </c>
      <c r="B587" s="59" t="s">
        <v>5946</v>
      </c>
      <c r="C587" s="59" t="s">
        <v>5960</v>
      </c>
      <c r="D587" s="59" t="s">
        <v>127</v>
      </c>
      <c r="E587" s="59">
        <v>65</v>
      </c>
      <c r="F587" s="59">
        <v>65</v>
      </c>
      <c r="G587" s="59">
        <v>65</v>
      </c>
      <c r="H587" s="59">
        <v>65</v>
      </c>
      <c r="I587" s="59">
        <v>66</v>
      </c>
      <c r="J587" s="59">
        <v>66</v>
      </c>
      <c r="K587" s="59">
        <v>66</v>
      </c>
      <c r="L587" s="59">
        <v>66</v>
      </c>
      <c r="M587" s="59">
        <v>66</v>
      </c>
      <c r="N587" s="59">
        <v>66</v>
      </c>
      <c r="O587" s="59">
        <v>66</v>
      </c>
      <c r="P587" s="59">
        <v>66</v>
      </c>
      <c r="Q587" s="59">
        <v>66</v>
      </c>
      <c r="R587" s="59">
        <v>65673</v>
      </c>
      <c r="S587" s="90"/>
      <c r="T587" s="90"/>
      <c r="U587" s="91"/>
      <c r="V587" s="90"/>
      <c r="X587" s="90"/>
    </row>
    <row r="588" spans="1:24" ht="13.2" x14ac:dyDescent="0.25">
      <c r="A588" s="59" t="s">
        <v>4501</v>
      </c>
      <c r="B588" s="59" t="s">
        <v>5946</v>
      </c>
      <c r="C588" s="59" t="s">
        <v>5961</v>
      </c>
      <c r="D588" s="59" t="s">
        <v>127</v>
      </c>
      <c r="E588" s="59">
        <v>47</v>
      </c>
      <c r="F588" s="59">
        <v>47</v>
      </c>
      <c r="G588" s="59">
        <v>47</v>
      </c>
      <c r="H588" s="59">
        <v>47</v>
      </c>
      <c r="I588" s="59">
        <v>47</v>
      </c>
      <c r="J588" s="59">
        <v>47</v>
      </c>
      <c r="K588" s="59">
        <v>47</v>
      </c>
      <c r="L588" s="59">
        <v>48</v>
      </c>
      <c r="M588" s="59">
        <v>48</v>
      </c>
      <c r="N588" s="59">
        <v>48</v>
      </c>
      <c r="O588" s="59">
        <v>48</v>
      </c>
      <c r="P588" s="59">
        <v>48</v>
      </c>
      <c r="Q588" s="59">
        <v>48</v>
      </c>
      <c r="R588" s="59">
        <v>47500</v>
      </c>
      <c r="S588" s="90"/>
      <c r="T588" s="90"/>
      <c r="U588" s="91"/>
      <c r="V588" s="90"/>
      <c r="X588" s="90"/>
    </row>
    <row r="589" spans="1:24" ht="13.2" x14ac:dyDescent="0.25">
      <c r="A589" s="59" t="s">
        <v>4502</v>
      </c>
      <c r="B589" s="59" t="s">
        <v>5962</v>
      </c>
      <c r="C589" s="59" t="s">
        <v>3554</v>
      </c>
      <c r="D589" s="59" t="s">
        <v>127</v>
      </c>
      <c r="E589" s="59">
        <v>0</v>
      </c>
      <c r="F589" s="59">
        <v>0</v>
      </c>
      <c r="G589" s="59">
        <v>0</v>
      </c>
      <c r="H589" s="59">
        <v>0</v>
      </c>
      <c r="I589" s="59">
        <v>0</v>
      </c>
      <c r="J589" s="59">
        <v>0</v>
      </c>
      <c r="K589" s="59">
        <v>0</v>
      </c>
      <c r="L589" s="59">
        <v>0</v>
      </c>
      <c r="M589" s="59">
        <v>0</v>
      </c>
      <c r="N589" s="59">
        <v>0</v>
      </c>
      <c r="O589" s="59">
        <v>0</v>
      </c>
      <c r="P589" s="59">
        <v>0</v>
      </c>
      <c r="Q589" s="59">
        <v>0</v>
      </c>
      <c r="R589" s="59">
        <v>0</v>
      </c>
      <c r="S589" s="90"/>
      <c r="T589" s="90"/>
      <c r="U589" s="91"/>
      <c r="V589" s="90"/>
      <c r="X589" s="90"/>
    </row>
    <row r="590" spans="1:24" ht="13.2" x14ac:dyDescent="0.25">
      <c r="A590" s="59" t="s">
        <v>4503</v>
      </c>
      <c r="B590" s="59" t="s">
        <v>5962</v>
      </c>
      <c r="C590" s="59" t="s">
        <v>3555</v>
      </c>
      <c r="D590" s="59" t="s">
        <v>127</v>
      </c>
      <c r="E590" s="59">
        <v>0</v>
      </c>
      <c r="F590" s="59">
        <v>0</v>
      </c>
      <c r="G590" s="59">
        <v>0</v>
      </c>
      <c r="H590" s="59">
        <v>0</v>
      </c>
      <c r="I590" s="59">
        <v>0</v>
      </c>
      <c r="J590" s="59">
        <v>0</v>
      </c>
      <c r="K590" s="59">
        <v>0</v>
      </c>
      <c r="L590" s="59">
        <v>0</v>
      </c>
      <c r="M590" s="59">
        <v>0</v>
      </c>
      <c r="N590" s="59">
        <v>0</v>
      </c>
      <c r="O590" s="59">
        <v>0</v>
      </c>
      <c r="P590" s="59">
        <v>0</v>
      </c>
      <c r="Q590" s="59">
        <v>0</v>
      </c>
      <c r="R590" s="59">
        <v>0</v>
      </c>
      <c r="S590" s="90"/>
      <c r="T590" s="90"/>
      <c r="U590" s="91"/>
      <c r="V590" s="90"/>
      <c r="X590" s="90"/>
    </row>
    <row r="591" spans="1:24" ht="13.2" x14ac:dyDescent="0.25">
      <c r="A591" s="59" t="s">
        <v>4504</v>
      </c>
      <c r="B591" s="59" t="s">
        <v>5963</v>
      </c>
      <c r="C591" s="59" t="s">
        <v>3554</v>
      </c>
      <c r="D591" s="59" t="s">
        <v>127</v>
      </c>
      <c r="E591" s="59">
        <v>0</v>
      </c>
      <c r="F591" s="59">
        <v>0</v>
      </c>
      <c r="G591" s="59">
        <v>0</v>
      </c>
      <c r="H591" s="59">
        <v>0</v>
      </c>
      <c r="I591" s="59">
        <v>0</v>
      </c>
      <c r="J591" s="59">
        <v>0</v>
      </c>
      <c r="K591" s="59">
        <v>0</v>
      </c>
      <c r="L591" s="59">
        <v>0</v>
      </c>
      <c r="M591" s="59">
        <v>0</v>
      </c>
      <c r="N591" s="59">
        <v>0</v>
      </c>
      <c r="O591" s="59">
        <v>0</v>
      </c>
      <c r="P591" s="59">
        <v>0</v>
      </c>
      <c r="Q591" s="59">
        <v>0</v>
      </c>
      <c r="R591" s="59">
        <v>0</v>
      </c>
      <c r="S591" s="90"/>
      <c r="T591" s="90"/>
      <c r="U591" s="91"/>
      <c r="V591" s="90"/>
      <c r="X591" s="90"/>
    </row>
    <row r="592" spans="1:24" ht="13.2" x14ac:dyDescent="0.25">
      <c r="A592" s="59" t="s">
        <v>4505</v>
      </c>
      <c r="B592" s="59" t="s">
        <v>5963</v>
      </c>
      <c r="C592" s="59" t="s">
        <v>3555</v>
      </c>
      <c r="D592" s="59" t="s">
        <v>127</v>
      </c>
      <c r="E592" s="59">
        <v>0</v>
      </c>
      <c r="F592" s="59">
        <v>0</v>
      </c>
      <c r="G592" s="59">
        <v>0</v>
      </c>
      <c r="H592" s="59">
        <v>0</v>
      </c>
      <c r="I592" s="59">
        <v>0</v>
      </c>
      <c r="J592" s="59">
        <v>0</v>
      </c>
      <c r="K592" s="59">
        <v>0</v>
      </c>
      <c r="L592" s="59">
        <v>0</v>
      </c>
      <c r="M592" s="59">
        <v>0</v>
      </c>
      <c r="N592" s="59">
        <v>0</v>
      </c>
      <c r="O592" s="59">
        <v>0</v>
      </c>
      <c r="P592" s="59">
        <v>0</v>
      </c>
      <c r="Q592" s="59">
        <v>0</v>
      </c>
      <c r="R592" s="59">
        <v>0</v>
      </c>
      <c r="S592" s="90"/>
      <c r="T592" s="90"/>
      <c r="U592" s="91"/>
      <c r="V592" s="90"/>
      <c r="X592" s="90"/>
    </row>
    <row r="593" spans="1:24" ht="13.2" x14ac:dyDescent="0.25">
      <c r="A593" s="59" t="s">
        <v>4506</v>
      </c>
      <c r="B593" s="59" t="s">
        <v>5964</v>
      </c>
      <c r="C593" s="59" t="s">
        <v>5965</v>
      </c>
      <c r="D593" s="59" t="s">
        <v>127</v>
      </c>
      <c r="E593" s="59">
        <v>0</v>
      </c>
      <c r="F593" s="59">
        <v>0</v>
      </c>
      <c r="G593" s="59">
        <v>0</v>
      </c>
      <c r="H593" s="59">
        <v>0</v>
      </c>
      <c r="I593" s="59">
        <v>0</v>
      </c>
      <c r="J593" s="59">
        <v>0</v>
      </c>
      <c r="K593" s="59">
        <v>0</v>
      </c>
      <c r="L593" s="59">
        <v>0</v>
      </c>
      <c r="M593" s="59">
        <v>0</v>
      </c>
      <c r="N593" s="59">
        <v>0</v>
      </c>
      <c r="O593" s="59">
        <v>0</v>
      </c>
      <c r="P593" s="59">
        <v>0</v>
      </c>
      <c r="Q593" s="59">
        <v>0</v>
      </c>
      <c r="R593" s="59">
        <v>0</v>
      </c>
      <c r="S593" s="90"/>
      <c r="T593" s="90"/>
      <c r="U593" s="91"/>
      <c r="V593" s="90"/>
      <c r="X593" s="90"/>
    </row>
    <row r="594" spans="1:24" ht="13.2" x14ac:dyDescent="0.25">
      <c r="A594" s="59" t="s">
        <v>4507</v>
      </c>
      <c r="B594" s="59" t="s">
        <v>5964</v>
      </c>
      <c r="C594" s="59" t="s">
        <v>5966</v>
      </c>
      <c r="D594" s="59" t="s">
        <v>127</v>
      </c>
      <c r="E594" s="59">
        <v>3</v>
      </c>
      <c r="F594" s="59">
        <v>3</v>
      </c>
      <c r="G594" s="59">
        <v>3</v>
      </c>
      <c r="H594" s="59">
        <v>3</v>
      </c>
      <c r="I594" s="59">
        <v>3</v>
      </c>
      <c r="J594" s="59">
        <v>3</v>
      </c>
      <c r="K594" s="59">
        <v>3</v>
      </c>
      <c r="L594" s="59">
        <v>3</v>
      </c>
      <c r="M594" s="59">
        <v>3</v>
      </c>
      <c r="N594" s="59">
        <v>3</v>
      </c>
      <c r="O594" s="59">
        <v>3</v>
      </c>
      <c r="P594" s="59">
        <v>3</v>
      </c>
      <c r="Q594" s="59">
        <v>3</v>
      </c>
      <c r="R594" s="59">
        <v>3140</v>
      </c>
      <c r="S594" s="90"/>
      <c r="T594" s="90"/>
      <c r="U594" s="91"/>
      <c r="V594" s="90"/>
      <c r="X594" s="90"/>
    </row>
    <row r="595" spans="1:24" ht="13.2" x14ac:dyDescent="0.25">
      <c r="A595" s="59" t="s">
        <v>4508</v>
      </c>
      <c r="B595" s="59" t="s">
        <v>5964</v>
      </c>
      <c r="C595" s="59" t="s">
        <v>5967</v>
      </c>
      <c r="D595" s="59" t="s">
        <v>127</v>
      </c>
      <c r="E595" s="59">
        <v>8</v>
      </c>
      <c r="F595" s="59">
        <v>8</v>
      </c>
      <c r="G595" s="59">
        <v>8</v>
      </c>
      <c r="H595" s="59">
        <v>8</v>
      </c>
      <c r="I595" s="59">
        <v>8</v>
      </c>
      <c r="J595" s="59">
        <v>8</v>
      </c>
      <c r="K595" s="59">
        <v>8</v>
      </c>
      <c r="L595" s="59">
        <v>8</v>
      </c>
      <c r="M595" s="59">
        <v>8</v>
      </c>
      <c r="N595" s="59">
        <v>8</v>
      </c>
      <c r="O595" s="59">
        <v>9</v>
      </c>
      <c r="P595" s="59">
        <v>9</v>
      </c>
      <c r="Q595" s="59">
        <v>9</v>
      </c>
      <c r="R595" s="59">
        <v>8398</v>
      </c>
      <c r="S595" s="90"/>
      <c r="T595" s="90"/>
      <c r="U595" s="91"/>
      <c r="V595" s="90"/>
      <c r="X595" s="90"/>
    </row>
    <row r="596" spans="1:24" ht="13.2" x14ac:dyDescent="0.25">
      <c r="A596" s="59" t="s">
        <v>4509</v>
      </c>
      <c r="B596" s="59" t="s">
        <v>5964</v>
      </c>
      <c r="C596" s="59" t="s">
        <v>5968</v>
      </c>
      <c r="D596" s="59" t="s">
        <v>127</v>
      </c>
      <c r="E596" s="59">
        <v>0</v>
      </c>
      <c r="F596" s="59">
        <v>0</v>
      </c>
      <c r="G596" s="59">
        <v>0</v>
      </c>
      <c r="H596" s="59">
        <v>0</v>
      </c>
      <c r="I596" s="59">
        <v>0</v>
      </c>
      <c r="J596" s="59">
        <v>0</v>
      </c>
      <c r="K596" s="59">
        <v>0</v>
      </c>
      <c r="L596" s="59">
        <v>0</v>
      </c>
      <c r="M596" s="59">
        <v>0</v>
      </c>
      <c r="N596" s="59">
        <v>0</v>
      </c>
      <c r="O596" s="59">
        <v>0</v>
      </c>
      <c r="P596" s="59">
        <v>0</v>
      </c>
      <c r="Q596" s="59">
        <v>0</v>
      </c>
      <c r="R596" s="59">
        <v>0</v>
      </c>
      <c r="S596" s="90"/>
      <c r="T596" s="90"/>
      <c r="U596" s="91"/>
      <c r="V596" s="90"/>
      <c r="X596" s="90"/>
    </row>
    <row r="597" spans="1:24" ht="13.2" x14ac:dyDescent="0.25">
      <c r="A597" s="59" t="s">
        <v>4510</v>
      </c>
      <c r="B597" s="59" t="s">
        <v>5964</v>
      </c>
      <c r="C597" s="59" t="s">
        <v>5969</v>
      </c>
      <c r="D597" s="59" t="s">
        <v>127</v>
      </c>
      <c r="E597" s="59">
        <v>31</v>
      </c>
      <c r="F597" s="59">
        <v>31</v>
      </c>
      <c r="G597" s="59">
        <v>31</v>
      </c>
      <c r="H597" s="59">
        <v>31</v>
      </c>
      <c r="I597" s="59">
        <v>31</v>
      </c>
      <c r="J597" s="59">
        <v>31</v>
      </c>
      <c r="K597" s="59">
        <v>31</v>
      </c>
      <c r="L597" s="59">
        <v>32</v>
      </c>
      <c r="M597" s="59">
        <v>32</v>
      </c>
      <c r="N597" s="59">
        <v>32</v>
      </c>
      <c r="O597" s="59">
        <v>32</v>
      </c>
      <c r="P597" s="59">
        <v>32</v>
      </c>
      <c r="Q597" s="59">
        <v>32</v>
      </c>
      <c r="R597" s="59">
        <v>31413</v>
      </c>
      <c r="S597" s="90"/>
      <c r="T597" s="90"/>
      <c r="U597" s="91"/>
      <c r="V597" s="90"/>
      <c r="X597" s="90"/>
    </row>
    <row r="598" spans="1:24" ht="13.2" x14ac:dyDescent="0.25">
      <c r="A598" s="59" t="s">
        <v>4511</v>
      </c>
      <c r="B598" s="59" t="s">
        <v>5964</v>
      </c>
      <c r="C598" s="59" t="s">
        <v>5970</v>
      </c>
      <c r="D598" s="59" t="s">
        <v>127</v>
      </c>
      <c r="E598" s="59">
        <v>1</v>
      </c>
      <c r="F598" s="59">
        <v>1</v>
      </c>
      <c r="G598" s="59">
        <v>1</v>
      </c>
      <c r="H598" s="59">
        <v>1</v>
      </c>
      <c r="I598" s="59">
        <v>1</v>
      </c>
      <c r="J598" s="59">
        <v>1</v>
      </c>
      <c r="K598" s="59">
        <v>1</v>
      </c>
      <c r="L598" s="59">
        <v>1</v>
      </c>
      <c r="M598" s="59">
        <v>1</v>
      </c>
      <c r="N598" s="59">
        <v>1</v>
      </c>
      <c r="O598" s="59">
        <v>1</v>
      </c>
      <c r="P598" s="59">
        <v>1</v>
      </c>
      <c r="Q598" s="59">
        <v>1</v>
      </c>
      <c r="R598" s="59">
        <v>837</v>
      </c>
      <c r="S598" s="90"/>
      <c r="T598" s="90"/>
      <c r="U598" s="91"/>
      <c r="V598" s="90"/>
      <c r="X598" s="90"/>
    </row>
    <row r="599" spans="1:24" ht="13.2" x14ac:dyDescent="0.25">
      <c r="A599" s="59" t="s">
        <v>4512</v>
      </c>
      <c r="B599" s="59" t="s">
        <v>5964</v>
      </c>
      <c r="C599" s="59" t="s">
        <v>5971</v>
      </c>
      <c r="D599" s="59" t="s">
        <v>127</v>
      </c>
      <c r="E599" s="59">
        <v>1</v>
      </c>
      <c r="F599" s="59">
        <v>1</v>
      </c>
      <c r="G599" s="59">
        <v>1</v>
      </c>
      <c r="H599" s="59">
        <v>1</v>
      </c>
      <c r="I599" s="59">
        <v>1</v>
      </c>
      <c r="J599" s="59">
        <v>1</v>
      </c>
      <c r="K599" s="59">
        <v>1</v>
      </c>
      <c r="L599" s="59">
        <v>1</v>
      </c>
      <c r="M599" s="59">
        <v>1</v>
      </c>
      <c r="N599" s="59">
        <v>1</v>
      </c>
      <c r="O599" s="59">
        <v>1</v>
      </c>
      <c r="P599" s="59">
        <v>1</v>
      </c>
      <c r="Q599" s="59">
        <v>1</v>
      </c>
      <c r="R599" s="59">
        <v>979</v>
      </c>
      <c r="S599" s="90"/>
      <c r="T599" s="90"/>
      <c r="U599" s="91"/>
      <c r="V599" s="90"/>
      <c r="X599" s="90"/>
    </row>
    <row r="600" spans="1:24" ht="13.2" x14ac:dyDescent="0.25">
      <c r="A600" s="59" t="s">
        <v>4513</v>
      </c>
      <c r="B600" s="59" t="s">
        <v>5972</v>
      </c>
      <c r="C600" s="59" t="s">
        <v>5973</v>
      </c>
      <c r="D600" s="59" t="s">
        <v>127</v>
      </c>
      <c r="E600" s="59">
        <v>555</v>
      </c>
      <c r="F600" s="59">
        <v>557</v>
      </c>
      <c r="G600" s="59">
        <v>558</v>
      </c>
      <c r="H600" s="59">
        <v>560</v>
      </c>
      <c r="I600" s="59">
        <v>561</v>
      </c>
      <c r="J600" s="59">
        <v>563</v>
      </c>
      <c r="K600" s="59">
        <v>565</v>
      </c>
      <c r="L600" s="59">
        <v>566</v>
      </c>
      <c r="M600" s="59">
        <v>568</v>
      </c>
      <c r="N600" s="59">
        <v>569</v>
      </c>
      <c r="O600" s="59">
        <v>571</v>
      </c>
      <c r="P600" s="59">
        <v>573</v>
      </c>
      <c r="Q600" s="59">
        <v>574</v>
      </c>
      <c r="R600" s="59">
        <v>564628</v>
      </c>
      <c r="S600" s="90"/>
      <c r="T600" s="90"/>
      <c r="U600" s="91"/>
      <c r="V600" s="90"/>
      <c r="X600" s="90"/>
    </row>
    <row r="601" spans="1:24" ht="13.2" x14ac:dyDescent="0.25">
      <c r="A601" s="59" t="s">
        <v>4514</v>
      </c>
      <c r="B601" s="59" t="s">
        <v>5972</v>
      </c>
      <c r="C601" s="59" t="s">
        <v>5974</v>
      </c>
      <c r="D601" s="59" t="s">
        <v>127</v>
      </c>
      <c r="E601" s="59">
        <v>0</v>
      </c>
      <c r="F601" s="59">
        <v>0</v>
      </c>
      <c r="G601" s="59">
        <v>0</v>
      </c>
      <c r="H601" s="59">
        <v>0</v>
      </c>
      <c r="I601" s="59">
        <v>0</v>
      </c>
      <c r="J601" s="59">
        <v>0</v>
      </c>
      <c r="K601" s="59">
        <v>0</v>
      </c>
      <c r="L601" s="59">
        <v>0</v>
      </c>
      <c r="M601" s="59">
        <v>0</v>
      </c>
      <c r="N601" s="59">
        <v>0</v>
      </c>
      <c r="O601" s="59">
        <v>0</v>
      </c>
      <c r="P601" s="59">
        <v>0</v>
      </c>
      <c r="Q601" s="59">
        <v>0</v>
      </c>
      <c r="R601" s="59">
        <v>0</v>
      </c>
      <c r="S601" s="90"/>
      <c r="T601" s="90"/>
      <c r="U601" s="91"/>
      <c r="V601" s="90"/>
      <c r="X601" s="90"/>
    </row>
    <row r="602" spans="1:24" ht="13.2" x14ac:dyDescent="0.25">
      <c r="A602" s="59" t="s">
        <v>4515</v>
      </c>
      <c r="B602" s="59" t="s">
        <v>5972</v>
      </c>
      <c r="C602" s="59" t="s">
        <v>5975</v>
      </c>
      <c r="D602" s="59" t="s">
        <v>127</v>
      </c>
      <c r="E602" s="59">
        <v>0</v>
      </c>
      <c r="F602" s="59">
        <v>0</v>
      </c>
      <c r="G602" s="59">
        <v>0</v>
      </c>
      <c r="H602" s="59">
        <v>0</v>
      </c>
      <c r="I602" s="59">
        <v>0</v>
      </c>
      <c r="J602" s="59">
        <v>0</v>
      </c>
      <c r="K602" s="59">
        <v>0</v>
      </c>
      <c r="L602" s="59">
        <v>0</v>
      </c>
      <c r="M602" s="59">
        <v>0</v>
      </c>
      <c r="N602" s="59">
        <v>0</v>
      </c>
      <c r="O602" s="59">
        <v>0</v>
      </c>
      <c r="P602" s="59">
        <v>0</v>
      </c>
      <c r="Q602" s="59">
        <v>0</v>
      </c>
      <c r="R602" s="59">
        <v>0</v>
      </c>
      <c r="S602" s="90"/>
      <c r="T602" s="90"/>
      <c r="U602" s="91"/>
      <c r="V602" s="90"/>
      <c r="X602" s="90"/>
    </row>
    <row r="603" spans="1:24" ht="13.2" x14ac:dyDescent="0.25">
      <c r="A603" s="59" t="s">
        <v>4516</v>
      </c>
      <c r="B603" s="59" t="s">
        <v>5972</v>
      </c>
      <c r="C603" s="59" t="s">
        <v>5976</v>
      </c>
      <c r="D603" s="59" t="s">
        <v>127</v>
      </c>
      <c r="E603" s="59">
        <v>352</v>
      </c>
      <c r="F603" s="59">
        <v>353</v>
      </c>
      <c r="G603" s="59">
        <v>353</v>
      </c>
      <c r="H603" s="59">
        <v>354</v>
      </c>
      <c r="I603" s="59">
        <v>355</v>
      </c>
      <c r="J603" s="59">
        <v>355</v>
      </c>
      <c r="K603" s="59">
        <v>356</v>
      </c>
      <c r="L603" s="59">
        <v>356</v>
      </c>
      <c r="M603" s="59">
        <v>357</v>
      </c>
      <c r="N603" s="59">
        <v>358</v>
      </c>
      <c r="O603" s="59">
        <v>358</v>
      </c>
      <c r="P603" s="59">
        <v>359</v>
      </c>
      <c r="Q603" s="59">
        <v>295</v>
      </c>
      <c r="R603" s="59">
        <v>353120</v>
      </c>
      <c r="S603" s="90"/>
      <c r="T603" s="90"/>
      <c r="U603" s="91"/>
      <c r="V603" s="90"/>
      <c r="X603" s="90"/>
    </row>
    <row r="604" spans="1:24" ht="13.2" x14ac:dyDescent="0.25">
      <c r="A604" s="59" t="s">
        <v>4517</v>
      </c>
      <c r="B604" s="59" t="s">
        <v>5972</v>
      </c>
      <c r="C604" s="59" t="s">
        <v>5977</v>
      </c>
      <c r="D604" s="59" t="s">
        <v>127</v>
      </c>
      <c r="E604" s="59">
        <v>0</v>
      </c>
      <c r="F604" s="59">
        <v>0</v>
      </c>
      <c r="G604" s="59">
        <v>0</v>
      </c>
      <c r="H604" s="59">
        <v>0</v>
      </c>
      <c r="I604" s="59">
        <v>0</v>
      </c>
      <c r="J604" s="59">
        <v>0</v>
      </c>
      <c r="K604" s="59">
        <v>0</v>
      </c>
      <c r="L604" s="59">
        <v>0</v>
      </c>
      <c r="M604" s="59">
        <v>0</v>
      </c>
      <c r="N604" s="59">
        <v>0</v>
      </c>
      <c r="O604" s="59">
        <v>0</v>
      </c>
      <c r="P604" s="59">
        <v>0</v>
      </c>
      <c r="Q604" s="59">
        <v>0</v>
      </c>
      <c r="R604" s="59">
        <v>0</v>
      </c>
      <c r="S604" s="90"/>
      <c r="T604" s="90"/>
      <c r="U604" s="91"/>
      <c r="V604" s="90"/>
      <c r="X604" s="90"/>
    </row>
    <row r="605" spans="1:24" ht="13.2" x14ac:dyDescent="0.25">
      <c r="A605" s="59" t="s">
        <v>4518</v>
      </c>
      <c r="B605" s="59" t="s">
        <v>5972</v>
      </c>
      <c r="C605" s="59" t="s">
        <v>5978</v>
      </c>
      <c r="D605" s="59" t="s">
        <v>127</v>
      </c>
      <c r="E605" s="59">
        <v>0</v>
      </c>
      <c r="F605" s="59">
        <v>0</v>
      </c>
      <c r="G605" s="59">
        <v>0</v>
      </c>
      <c r="H605" s="59">
        <v>0</v>
      </c>
      <c r="I605" s="59">
        <v>0</v>
      </c>
      <c r="J605" s="59">
        <v>0</v>
      </c>
      <c r="K605" s="59">
        <v>0</v>
      </c>
      <c r="L605" s="59">
        <v>0</v>
      </c>
      <c r="M605" s="59">
        <v>0</v>
      </c>
      <c r="N605" s="59">
        <v>0</v>
      </c>
      <c r="O605" s="59">
        <v>0</v>
      </c>
      <c r="P605" s="59">
        <v>0</v>
      </c>
      <c r="Q605" s="59">
        <v>0</v>
      </c>
      <c r="R605" s="59">
        <v>0</v>
      </c>
      <c r="S605" s="90"/>
      <c r="T605" s="90"/>
      <c r="U605" s="91"/>
      <c r="V605" s="90"/>
      <c r="X605" s="90"/>
    </row>
    <row r="606" spans="1:24" ht="13.2" x14ac:dyDescent="0.25">
      <c r="A606" s="59" t="s">
        <v>4519</v>
      </c>
      <c r="B606" s="59" t="s">
        <v>5972</v>
      </c>
      <c r="C606" s="59" t="s">
        <v>5979</v>
      </c>
      <c r="D606" s="59" t="s">
        <v>127</v>
      </c>
      <c r="E606" s="59">
        <v>0</v>
      </c>
      <c r="F606" s="59">
        <v>0</v>
      </c>
      <c r="G606" s="59">
        <v>0</v>
      </c>
      <c r="H606" s="59">
        <v>0</v>
      </c>
      <c r="I606" s="59">
        <v>0</v>
      </c>
      <c r="J606" s="59">
        <v>0</v>
      </c>
      <c r="K606" s="59">
        <v>0</v>
      </c>
      <c r="L606" s="59">
        <v>0</v>
      </c>
      <c r="M606" s="59">
        <v>0</v>
      </c>
      <c r="N606" s="59">
        <v>0</v>
      </c>
      <c r="O606" s="59">
        <v>0</v>
      </c>
      <c r="P606" s="59">
        <v>0</v>
      </c>
      <c r="Q606" s="59">
        <v>0</v>
      </c>
      <c r="R606" s="59">
        <v>0</v>
      </c>
      <c r="S606" s="90"/>
      <c r="T606" s="90"/>
      <c r="U606" s="91"/>
      <c r="V606" s="90"/>
      <c r="X606" s="90"/>
    </row>
    <row r="607" spans="1:24" ht="13.2" x14ac:dyDescent="0.25">
      <c r="A607" s="59" t="s">
        <v>4520</v>
      </c>
      <c r="B607" s="59" t="s">
        <v>5972</v>
      </c>
      <c r="C607" s="59" t="s">
        <v>5980</v>
      </c>
      <c r="D607" s="59" t="s">
        <v>127</v>
      </c>
      <c r="E607" s="59">
        <v>0</v>
      </c>
      <c r="F607" s="59">
        <v>0</v>
      </c>
      <c r="G607" s="59">
        <v>0</v>
      </c>
      <c r="H607" s="59">
        <v>0</v>
      </c>
      <c r="I607" s="59">
        <v>0</v>
      </c>
      <c r="J607" s="59">
        <v>0</v>
      </c>
      <c r="K607" s="59">
        <v>0</v>
      </c>
      <c r="L607" s="59">
        <v>0</v>
      </c>
      <c r="M607" s="59">
        <v>0</v>
      </c>
      <c r="N607" s="59">
        <v>0</v>
      </c>
      <c r="O607" s="59">
        <v>0</v>
      </c>
      <c r="P607" s="59">
        <v>0</v>
      </c>
      <c r="Q607" s="59">
        <v>0</v>
      </c>
      <c r="R607" s="59">
        <v>0</v>
      </c>
      <c r="S607" s="90"/>
      <c r="T607" s="90"/>
      <c r="U607" s="91"/>
      <c r="V607" s="90"/>
      <c r="X607" s="90"/>
    </row>
    <row r="608" spans="1:24" ht="13.2" x14ac:dyDescent="0.25">
      <c r="A608" s="59" t="s">
        <v>4521</v>
      </c>
      <c r="B608" s="59" t="s">
        <v>5972</v>
      </c>
      <c r="C608" s="59" t="s">
        <v>5981</v>
      </c>
      <c r="D608" s="59" t="s">
        <v>127</v>
      </c>
      <c r="E608" s="59">
        <v>0</v>
      </c>
      <c r="F608" s="59">
        <v>0</v>
      </c>
      <c r="G608" s="59">
        <v>0</v>
      </c>
      <c r="H608" s="59">
        <v>0</v>
      </c>
      <c r="I608" s="59">
        <v>0</v>
      </c>
      <c r="J608" s="59">
        <v>0</v>
      </c>
      <c r="K608" s="59">
        <v>0</v>
      </c>
      <c r="L608" s="59">
        <v>0</v>
      </c>
      <c r="M608" s="59">
        <v>0</v>
      </c>
      <c r="N608" s="59">
        <v>0</v>
      </c>
      <c r="O608" s="59">
        <v>0</v>
      </c>
      <c r="P608" s="59">
        <v>0</v>
      </c>
      <c r="Q608" s="59">
        <v>0</v>
      </c>
      <c r="R608" s="59">
        <v>0</v>
      </c>
      <c r="S608" s="90"/>
      <c r="T608" s="90"/>
      <c r="U608" s="91"/>
      <c r="V608" s="90"/>
      <c r="X608" s="90"/>
    </row>
    <row r="609" spans="1:24" ht="13.2" x14ac:dyDescent="0.25">
      <c r="A609" s="59" t="s">
        <v>4522</v>
      </c>
      <c r="B609" s="59" t="s">
        <v>5972</v>
      </c>
      <c r="C609" s="59" t="s">
        <v>5982</v>
      </c>
      <c r="D609" s="59" t="s">
        <v>127</v>
      </c>
      <c r="E609" s="59">
        <v>393</v>
      </c>
      <c r="F609" s="59">
        <v>399</v>
      </c>
      <c r="G609" s="59">
        <v>404</v>
      </c>
      <c r="H609" s="59">
        <v>410</v>
      </c>
      <c r="I609" s="59">
        <v>416</v>
      </c>
      <c r="J609" s="59">
        <v>422</v>
      </c>
      <c r="K609" s="59">
        <v>427</v>
      </c>
      <c r="L609" s="59">
        <v>433</v>
      </c>
      <c r="M609" s="59">
        <v>439</v>
      </c>
      <c r="N609" s="59">
        <v>445</v>
      </c>
      <c r="O609" s="59">
        <v>450</v>
      </c>
      <c r="P609" s="59">
        <v>456</v>
      </c>
      <c r="Q609" s="59">
        <v>462</v>
      </c>
      <c r="R609" s="59">
        <v>427392</v>
      </c>
      <c r="S609" s="90"/>
      <c r="T609" s="90"/>
      <c r="U609" s="91"/>
      <c r="V609" s="90"/>
      <c r="X609" s="90"/>
    </row>
    <row r="610" spans="1:24" ht="13.2" x14ac:dyDescent="0.25">
      <c r="A610" s="59" t="s">
        <v>4523</v>
      </c>
      <c r="B610" s="59" t="s">
        <v>5983</v>
      </c>
      <c r="C610" s="59" t="s">
        <v>5984</v>
      </c>
      <c r="D610" s="59" t="s">
        <v>127</v>
      </c>
      <c r="E610" s="59">
        <v>0</v>
      </c>
      <c r="F610" s="59">
        <v>0</v>
      </c>
      <c r="G610" s="59">
        <v>0</v>
      </c>
      <c r="H610" s="59">
        <v>0</v>
      </c>
      <c r="I610" s="59">
        <v>0</v>
      </c>
      <c r="J610" s="59">
        <v>0</v>
      </c>
      <c r="K610" s="59">
        <v>0</v>
      </c>
      <c r="L610" s="59">
        <v>0</v>
      </c>
      <c r="M610" s="59">
        <v>0</v>
      </c>
      <c r="N610" s="59">
        <v>0</v>
      </c>
      <c r="O610" s="59">
        <v>0</v>
      </c>
      <c r="P610" s="59">
        <v>0</v>
      </c>
      <c r="Q610" s="59">
        <v>0</v>
      </c>
      <c r="R610" s="59">
        <v>0</v>
      </c>
      <c r="S610" s="90"/>
      <c r="T610" s="90"/>
      <c r="U610" s="91"/>
      <c r="V610" s="90"/>
      <c r="X610" s="90"/>
    </row>
    <row r="611" spans="1:24" ht="13.2" x14ac:dyDescent="0.25">
      <c r="A611" s="59" t="s">
        <v>4524</v>
      </c>
      <c r="B611" s="59" t="s">
        <v>5983</v>
      </c>
      <c r="C611" s="59" t="s">
        <v>5982</v>
      </c>
      <c r="D611" s="59" t="s">
        <v>127</v>
      </c>
      <c r="E611" s="59">
        <v>252</v>
      </c>
      <c r="F611" s="59">
        <v>255</v>
      </c>
      <c r="G611" s="59">
        <v>257</v>
      </c>
      <c r="H611" s="59">
        <v>259</v>
      </c>
      <c r="I611" s="59">
        <v>262</v>
      </c>
      <c r="J611" s="59">
        <v>264</v>
      </c>
      <c r="K611" s="59">
        <v>266</v>
      </c>
      <c r="L611" s="59">
        <v>269</v>
      </c>
      <c r="M611" s="59">
        <v>271</v>
      </c>
      <c r="N611" s="59">
        <v>274</v>
      </c>
      <c r="O611" s="59">
        <v>276</v>
      </c>
      <c r="P611" s="59">
        <v>278</v>
      </c>
      <c r="Q611" s="59">
        <v>281</v>
      </c>
      <c r="R611" s="59">
        <v>266478</v>
      </c>
      <c r="S611" s="90"/>
      <c r="T611" s="90"/>
      <c r="U611" s="91"/>
      <c r="V611" s="90"/>
      <c r="X611" s="90"/>
    </row>
    <row r="612" spans="1:24" ht="13.2" x14ac:dyDescent="0.25">
      <c r="A612" s="59" t="s">
        <v>4525</v>
      </c>
      <c r="B612" s="59" t="s">
        <v>5983</v>
      </c>
      <c r="C612" s="59" t="s">
        <v>5985</v>
      </c>
      <c r="D612" s="59" t="s">
        <v>127</v>
      </c>
      <c r="E612" s="59">
        <v>0</v>
      </c>
      <c r="F612" s="59">
        <v>0</v>
      </c>
      <c r="G612" s="59">
        <v>0</v>
      </c>
      <c r="H612" s="59">
        <v>0</v>
      </c>
      <c r="I612" s="59">
        <v>0</v>
      </c>
      <c r="J612" s="59">
        <v>0</v>
      </c>
      <c r="K612" s="59">
        <v>0</v>
      </c>
      <c r="L612" s="59">
        <v>0</v>
      </c>
      <c r="M612" s="59">
        <v>0</v>
      </c>
      <c r="N612" s="59">
        <v>0</v>
      </c>
      <c r="O612" s="59">
        <v>0</v>
      </c>
      <c r="P612" s="59">
        <v>0</v>
      </c>
      <c r="Q612" s="59">
        <v>0</v>
      </c>
      <c r="R612" s="59">
        <v>0</v>
      </c>
      <c r="S612" s="90"/>
      <c r="T612" s="90"/>
      <c r="U612" s="91"/>
      <c r="V612" s="90"/>
      <c r="X612" s="90"/>
    </row>
    <row r="613" spans="1:24" ht="13.2" x14ac:dyDescent="0.25">
      <c r="A613" s="59" t="s">
        <v>4526</v>
      </c>
      <c r="B613" s="59" t="s">
        <v>5986</v>
      </c>
      <c r="C613" s="59" t="s">
        <v>5987</v>
      </c>
      <c r="D613" s="59" t="s">
        <v>127</v>
      </c>
      <c r="E613" s="59">
        <v>0</v>
      </c>
      <c r="F613" s="59">
        <v>0</v>
      </c>
      <c r="G613" s="59">
        <v>0</v>
      </c>
      <c r="H613" s="59">
        <v>0</v>
      </c>
      <c r="I613" s="59">
        <v>0</v>
      </c>
      <c r="J613" s="59">
        <v>0</v>
      </c>
      <c r="K613" s="59">
        <v>0</v>
      </c>
      <c r="L613" s="59">
        <v>0</v>
      </c>
      <c r="M613" s="59">
        <v>0</v>
      </c>
      <c r="N613" s="59">
        <v>0</v>
      </c>
      <c r="O613" s="59">
        <v>0</v>
      </c>
      <c r="P613" s="59">
        <v>0</v>
      </c>
      <c r="Q613" s="59">
        <v>0</v>
      </c>
      <c r="R613" s="59">
        <v>0</v>
      </c>
      <c r="S613" s="90"/>
      <c r="T613" s="90"/>
      <c r="U613" s="91"/>
      <c r="V613" s="90"/>
      <c r="X613" s="90"/>
    </row>
    <row r="614" spans="1:24" ht="13.2" x14ac:dyDescent="0.25">
      <c r="A614" s="59" t="s">
        <v>4527</v>
      </c>
      <c r="B614" s="59" t="s">
        <v>5986</v>
      </c>
      <c r="C614" s="59" t="s">
        <v>5988</v>
      </c>
      <c r="D614" s="59" t="s">
        <v>127</v>
      </c>
      <c r="E614" s="59">
        <v>0</v>
      </c>
      <c r="F614" s="59">
        <v>0</v>
      </c>
      <c r="G614" s="59">
        <v>0</v>
      </c>
      <c r="H614" s="59">
        <v>0</v>
      </c>
      <c r="I614" s="59">
        <v>0</v>
      </c>
      <c r="J614" s="59">
        <v>0</v>
      </c>
      <c r="K614" s="59">
        <v>0</v>
      </c>
      <c r="L614" s="59">
        <v>0</v>
      </c>
      <c r="M614" s="59">
        <v>0</v>
      </c>
      <c r="N614" s="59">
        <v>0</v>
      </c>
      <c r="O614" s="59">
        <v>0</v>
      </c>
      <c r="P614" s="59">
        <v>0</v>
      </c>
      <c r="Q614" s="59">
        <v>0</v>
      </c>
      <c r="R614" s="59">
        <v>0</v>
      </c>
      <c r="S614" s="90"/>
      <c r="T614" s="90"/>
      <c r="U614" s="91"/>
      <c r="V614" s="90"/>
      <c r="X614" s="90"/>
    </row>
    <row r="615" spans="1:24" ht="13.2" x14ac:dyDescent="0.25">
      <c r="A615" s="59" t="s">
        <v>4528</v>
      </c>
      <c r="B615" s="59" t="s">
        <v>5986</v>
      </c>
      <c r="C615" s="59" t="s">
        <v>5989</v>
      </c>
      <c r="D615" s="59" t="s">
        <v>127</v>
      </c>
      <c r="E615" s="59">
        <v>0</v>
      </c>
      <c r="F615" s="59">
        <v>0</v>
      </c>
      <c r="G615" s="59">
        <v>0</v>
      </c>
      <c r="H615" s="59">
        <v>0</v>
      </c>
      <c r="I615" s="59">
        <v>0</v>
      </c>
      <c r="J615" s="59">
        <v>0</v>
      </c>
      <c r="K615" s="59">
        <v>0</v>
      </c>
      <c r="L615" s="59">
        <v>0</v>
      </c>
      <c r="M615" s="59">
        <v>0</v>
      </c>
      <c r="N615" s="59">
        <v>0</v>
      </c>
      <c r="O615" s="59">
        <v>0</v>
      </c>
      <c r="P615" s="59">
        <v>0</v>
      </c>
      <c r="Q615" s="59">
        <v>0</v>
      </c>
      <c r="R615" s="59">
        <v>0</v>
      </c>
      <c r="S615" s="90"/>
      <c r="T615" s="90"/>
      <c r="U615" s="91"/>
      <c r="V615" s="90"/>
      <c r="X615" s="90"/>
    </row>
    <row r="616" spans="1:24" ht="13.2" x14ac:dyDescent="0.25">
      <c r="A616" s="59" t="s">
        <v>4529</v>
      </c>
      <c r="B616" s="59" t="s">
        <v>5986</v>
      </c>
      <c r="C616" s="59" t="s">
        <v>5990</v>
      </c>
      <c r="D616" s="59" t="s">
        <v>127</v>
      </c>
      <c r="E616" s="59">
        <v>0</v>
      </c>
      <c r="F616" s="59">
        <v>0</v>
      </c>
      <c r="G616" s="59">
        <v>0</v>
      </c>
      <c r="H616" s="59">
        <v>0</v>
      </c>
      <c r="I616" s="59">
        <v>0</v>
      </c>
      <c r="J616" s="59">
        <v>0</v>
      </c>
      <c r="K616" s="59">
        <v>0</v>
      </c>
      <c r="L616" s="59">
        <v>0</v>
      </c>
      <c r="M616" s="59">
        <v>0</v>
      </c>
      <c r="N616" s="59">
        <v>0</v>
      </c>
      <c r="O616" s="59">
        <v>0</v>
      </c>
      <c r="P616" s="59">
        <v>0</v>
      </c>
      <c r="Q616" s="59">
        <v>0</v>
      </c>
      <c r="R616" s="59">
        <v>0</v>
      </c>
      <c r="S616" s="90"/>
      <c r="T616" s="90"/>
      <c r="U616" s="91"/>
      <c r="V616" s="90"/>
      <c r="X616" s="90"/>
    </row>
    <row r="617" spans="1:24" ht="13.2" x14ac:dyDescent="0.25">
      <c r="A617" s="59" t="s">
        <v>4530</v>
      </c>
      <c r="B617" s="59" t="s">
        <v>5986</v>
      </c>
      <c r="C617" s="59" t="s">
        <v>5982</v>
      </c>
      <c r="D617" s="59" t="s">
        <v>127</v>
      </c>
      <c r="E617" s="59">
        <v>1217</v>
      </c>
      <c r="F617" s="59">
        <v>1220</v>
      </c>
      <c r="G617" s="59">
        <v>1222</v>
      </c>
      <c r="H617" s="59">
        <v>1225</v>
      </c>
      <c r="I617" s="59">
        <v>1227</v>
      </c>
      <c r="J617" s="59">
        <v>1230</v>
      </c>
      <c r="K617" s="59">
        <v>1232</v>
      </c>
      <c r="L617" s="59">
        <v>1235</v>
      </c>
      <c r="M617" s="59">
        <v>1237</v>
      </c>
      <c r="N617" s="59">
        <v>1240</v>
      </c>
      <c r="O617" s="59">
        <v>1242</v>
      </c>
      <c r="P617" s="59">
        <v>1245</v>
      </c>
      <c r="Q617" s="59">
        <v>1247</v>
      </c>
      <c r="R617" s="59">
        <v>1232167</v>
      </c>
      <c r="S617" s="90"/>
      <c r="T617" s="90"/>
      <c r="U617" s="91"/>
      <c r="V617" s="90"/>
      <c r="X617" s="90"/>
    </row>
    <row r="618" spans="1:24" ht="13.2" x14ac:dyDescent="0.25">
      <c r="A618" s="59" t="s">
        <v>4531</v>
      </c>
      <c r="B618" s="59" t="s">
        <v>5986</v>
      </c>
      <c r="C618" s="59" t="s">
        <v>5985</v>
      </c>
      <c r="D618" s="59" t="s">
        <v>127</v>
      </c>
      <c r="E618" s="59">
        <v>0</v>
      </c>
      <c r="F618" s="59">
        <v>0</v>
      </c>
      <c r="G618" s="59">
        <v>0</v>
      </c>
      <c r="H618" s="59">
        <v>0</v>
      </c>
      <c r="I618" s="59">
        <v>0</v>
      </c>
      <c r="J618" s="59">
        <v>0</v>
      </c>
      <c r="K618" s="59">
        <v>0</v>
      </c>
      <c r="L618" s="59">
        <v>0</v>
      </c>
      <c r="M618" s="59">
        <v>0</v>
      </c>
      <c r="N618" s="59">
        <v>0</v>
      </c>
      <c r="O618" s="59">
        <v>0</v>
      </c>
      <c r="P618" s="59">
        <v>0</v>
      </c>
      <c r="Q618" s="59">
        <v>0</v>
      </c>
      <c r="R618" s="59">
        <v>0</v>
      </c>
      <c r="S618" s="90"/>
      <c r="T618" s="90"/>
      <c r="U618" s="91"/>
      <c r="V618" s="90"/>
      <c r="X618" s="90"/>
    </row>
    <row r="619" spans="1:24" ht="13.2" x14ac:dyDescent="0.25">
      <c r="A619" s="59" t="s">
        <v>4532</v>
      </c>
      <c r="B619" s="59" t="s">
        <v>5991</v>
      </c>
      <c r="C619" s="59" t="s">
        <v>5992</v>
      </c>
      <c r="D619" s="59" t="s">
        <v>127</v>
      </c>
      <c r="E619" s="59">
        <v>27</v>
      </c>
      <c r="F619" s="59">
        <v>27</v>
      </c>
      <c r="G619" s="59">
        <v>27</v>
      </c>
      <c r="H619" s="59">
        <v>27</v>
      </c>
      <c r="I619" s="59">
        <v>27</v>
      </c>
      <c r="J619" s="59">
        <v>27</v>
      </c>
      <c r="K619" s="59">
        <v>27</v>
      </c>
      <c r="L619" s="59">
        <v>28</v>
      </c>
      <c r="M619" s="59">
        <v>28</v>
      </c>
      <c r="N619" s="59">
        <v>28</v>
      </c>
      <c r="O619" s="59">
        <v>28</v>
      </c>
      <c r="P619" s="59">
        <v>28</v>
      </c>
      <c r="Q619" s="59">
        <v>28</v>
      </c>
      <c r="R619" s="59">
        <v>27450</v>
      </c>
      <c r="S619" s="90"/>
      <c r="T619" s="90"/>
      <c r="U619" s="91"/>
      <c r="V619" s="90"/>
      <c r="X619" s="90"/>
    </row>
    <row r="620" spans="1:24" ht="13.2" x14ac:dyDescent="0.25">
      <c r="A620" s="59" t="s">
        <v>4533</v>
      </c>
      <c r="B620" s="59" t="s">
        <v>5991</v>
      </c>
      <c r="C620" s="59" t="s">
        <v>5993</v>
      </c>
      <c r="D620" s="59" t="s">
        <v>127</v>
      </c>
      <c r="E620" s="59">
        <v>0</v>
      </c>
      <c r="F620" s="59">
        <v>0</v>
      </c>
      <c r="G620" s="59">
        <v>0</v>
      </c>
      <c r="H620" s="59">
        <v>0</v>
      </c>
      <c r="I620" s="59">
        <v>0</v>
      </c>
      <c r="J620" s="59">
        <v>0</v>
      </c>
      <c r="K620" s="59">
        <v>0</v>
      </c>
      <c r="L620" s="59">
        <v>0</v>
      </c>
      <c r="M620" s="59">
        <v>0</v>
      </c>
      <c r="N620" s="59">
        <v>0</v>
      </c>
      <c r="O620" s="59">
        <v>0</v>
      </c>
      <c r="P620" s="59">
        <v>0</v>
      </c>
      <c r="Q620" s="59">
        <v>0</v>
      </c>
      <c r="R620" s="59">
        <v>0</v>
      </c>
      <c r="S620" s="90"/>
      <c r="T620" s="90"/>
      <c r="U620" s="91"/>
      <c r="V620" s="90"/>
      <c r="X620" s="90"/>
    </row>
    <row r="621" spans="1:24" ht="13.2" x14ac:dyDescent="0.25">
      <c r="A621" s="59" t="s">
        <v>4534</v>
      </c>
      <c r="B621" s="59" t="s">
        <v>5991</v>
      </c>
      <c r="C621" s="59" t="s">
        <v>5994</v>
      </c>
      <c r="D621" s="59" t="s">
        <v>127</v>
      </c>
      <c r="E621" s="59">
        <v>0</v>
      </c>
      <c r="F621" s="59">
        <v>0</v>
      </c>
      <c r="G621" s="59">
        <v>0</v>
      </c>
      <c r="H621" s="59">
        <v>0</v>
      </c>
      <c r="I621" s="59">
        <v>0</v>
      </c>
      <c r="J621" s="59">
        <v>0</v>
      </c>
      <c r="K621" s="59">
        <v>0</v>
      </c>
      <c r="L621" s="59">
        <v>0</v>
      </c>
      <c r="M621" s="59">
        <v>0</v>
      </c>
      <c r="N621" s="59">
        <v>0</v>
      </c>
      <c r="O621" s="59">
        <v>0</v>
      </c>
      <c r="P621" s="59">
        <v>0</v>
      </c>
      <c r="Q621" s="59">
        <v>0</v>
      </c>
      <c r="R621" s="59">
        <v>0</v>
      </c>
      <c r="S621" s="90"/>
      <c r="T621" s="90"/>
      <c r="U621" s="91"/>
      <c r="V621" s="90"/>
      <c r="X621" s="90"/>
    </row>
    <row r="622" spans="1:24" ht="13.2" x14ac:dyDescent="0.25">
      <c r="A622" s="59" t="s">
        <v>4535</v>
      </c>
      <c r="B622" s="59" t="s">
        <v>5991</v>
      </c>
      <c r="C622" s="59" t="s">
        <v>5995</v>
      </c>
      <c r="D622" s="59" t="s">
        <v>127</v>
      </c>
      <c r="E622" s="59">
        <v>0</v>
      </c>
      <c r="F622" s="59">
        <v>0</v>
      </c>
      <c r="G622" s="59">
        <v>0</v>
      </c>
      <c r="H622" s="59">
        <v>0</v>
      </c>
      <c r="I622" s="59">
        <v>0</v>
      </c>
      <c r="J622" s="59">
        <v>0</v>
      </c>
      <c r="K622" s="59">
        <v>0</v>
      </c>
      <c r="L622" s="59">
        <v>0</v>
      </c>
      <c r="M622" s="59">
        <v>0</v>
      </c>
      <c r="N622" s="59">
        <v>0</v>
      </c>
      <c r="O622" s="59">
        <v>0</v>
      </c>
      <c r="P622" s="59">
        <v>0</v>
      </c>
      <c r="Q622" s="59">
        <v>0</v>
      </c>
      <c r="R622" s="59">
        <v>0</v>
      </c>
      <c r="S622" s="90"/>
      <c r="T622" s="90"/>
      <c r="U622" s="91"/>
      <c r="V622" s="90"/>
      <c r="X622" s="90"/>
    </row>
    <row r="623" spans="1:24" ht="13.2" x14ac:dyDescent="0.25">
      <c r="A623" s="59" t="s">
        <v>4536</v>
      </c>
      <c r="B623" s="59" t="s">
        <v>5991</v>
      </c>
      <c r="C623" s="59" t="s">
        <v>5996</v>
      </c>
      <c r="D623" s="59" t="s">
        <v>127</v>
      </c>
      <c r="E623" s="59">
        <v>269</v>
      </c>
      <c r="F623" s="59">
        <v>271</v>
      </c>
      <c r="G623" s="59">
        <v>273</v>
      </c>
      <c r="H623" s="59">
        <v>276</v>
      </c>
      <c r="I623" s="59">
        <v>278</v>
      </c>
      <c r="J623" s="59">
        <v>280</v>
      </c>
      <c r="K623" s="59">
        <v>282</v>
      </c>
      <c r="L623" s="59">
        <v>284</v>
      </c>
      <c r="M623" s="59">
        <v>286</v>
      </c>
      <c r="N623" s="59">
        <v>288</v>
      </c>
      <c r="O623" s="59">
        <v>290</v>
      </c>
      <c r="P623" s="59">
        <v>293</v>
      </c>
      <c r="Q623" s="59">
        <v>295</v>
      </c>
      <c r="R623" s="59">
        <v>281967</v>
      </c>
      <c r="S623" s="90"/>
      <c r="T623" s="90"/>
      <c r="U623" s="91"/>
      <c r="V623" s="90"/>
      <c r="X623" s="90"/>
    </row>
    <row r="624" spans="1:24" ht="13.2" x14ac:dyDescent="0.25">
      <c r="A624" s="59" t="s">
        <v>4537</v>
      </c>
      <c r="B624" s="59" t="s">
        <v>5991</v>
      </c>
      <c r="C624" s="59" t="s">
        <v>5997</v>
      </c>
      <c r="D624" s="59" t="s">
        <v>127</v>
      </c>
      <c r="E624" s="59">
        <v>0</v>
      </c>
      <c r="F624" s="59">
        <v>0</v>
      </c>
      <c r="G624" s="59">
        <v>0</v>
      </c>
      <c r="H624" s="59">
        <v>0</v>
      </c>
      <c r="I624" s="59">
        <v>0</v>
      </c>
      <c r="J624" s="59">
        <v>0</v>
      </c>
      <c r="K624" s="59">
        <v>0</v>
      </c>
      <c r="L624" s="59">
        <v>0</v>
      </c>
      <c r="M624" s="59">
        <v>0</v>
      </c>
      <c r="N624" s="59">
        <v>0</v>
      </c>
      <c r="O624" s="59">
        <v>0</v>
      </c>
      <c r="P624" s="59">
        <v>0</v>
      </c>
      <c r="Q624" s="59">
        <v>0</v>
      </c>
      <c r="R624" s="59">
        <v>0</v>
      </c>
      <c r="S624" s="90"/>
      <c r="T624" s="90"/>
      <c r="U624" s="91"/>
      <c r="V624" s="90"/>
      <c r="X624" s="90"/>
    </row>
    <row r="625" spans="1:24" ht="13.2" x14ac:dyDescent="0.25">
      <c r="A625" s="59" t="s">
        <v>4538</v>
      </c>
      <c r="B625" s="59" t="s">
        <v>5991</v>
      </c>
      <c r="C625" s="59" t="s">
        <v>5998</v>
      </c>
      <c r="D625" s="59" t="s">
        <v>127</v>
      </c>
      <c r="E625" s="59">
        <v>34</v>
      </c>
      <c r="F625" s="59">
        <v>35</v>
      </c>
      <c r="G625" s="59">
        <v>35</v>
      </c>
      <c r="H625" s="59">
        <v>35</v>
      </c>
      <c r="I625" s="59">
        <v>35</v>
      </c>
      <c r="J625" s="59">
        <v>35</v>
      </c>
      <c r="K625" s="59">
        <v>35</v>
      </c>
      <c r="L625" s="59">
        <v>36</v>
      </c>
      <c r="M625" s="59">
        <v>36</v>
      </c>
      <c r="N625" s="59">
        <v>36</v>
      </c>
      <c r="O625" s="59">
        <v>36</v>
      </c>
      <c r="P625" s="59">
        <v>36</v>
      </c>
      <c r="Q625" s="59">
        <v>37</v>
      </c>
      <c r="R625" s="59">
        <v>35464</v>
      </c>
      <c r="S625" s="90"/>
      <c r="T625" s="90"/>
      <c r="U625" s="91"/>
      <c r="V625" s="90"/>
      <c r="X625" s="90"/>
    </row>
    <row r="626" spans="1:24" ht="13.2" x14ac:dyDescent="0.25">
      <c r="A626" s="59" t="s">
        <v>4539</v>
      </c>
      <c r="B626" s="59" t="s">
        <v>5991</v>
      </c>
      <c r="C626" s="59" t="s">
        <v>5999</v>
      </c>
      <c r="D626" s="59" t="s">
        <v>127</v>
      </c>
      <c r="E626" s="59">
        <v>0</v>
      </c>
      <c r="F626" s="59">
        <v>0</v>
      </c>
      <c r="G626" s="59">
        <v>0</v>
      </c>
      <c r="H626" s="59">
        <v>0</v>
      </c>
      <c r="I626" s="59">
        <v>0</v>
      </c>
      <c r="J626" s="59">
        <v>0</v>
      </c>
      <c r="K626" s="59">
        <v>0</v>
      </c>
      <c r="L626" s="59">
        <v>0</v>
      </c>
      <c r="M626" s="59">
        <v>0</v>
      </c>
      <c r="N626" s="59">
        <v>0</v>
      </c>
      <c r="O626" s="59">
        <v>0</v>
      </c>
      <c r="P626" s="59">
        <v>0</v>
      </c>
      <c r="Q626" s="59">
        <v>0</v>
      </c>
      <c r="R626" s="59">
        <v>0</v>
      </c>
      <c r="S626" s="90"/>
      <c r="T626" s="90"/>
      <c r="U626" s="91"/>
      <c r="V626" s="90"/>
      <c r="X626" s="90"/>
    </row>
    <row r="627" spans="1:24" ht="13.2" x14ac:dyDescent="0.25">
      <c r="A627" s="59" t="s">
        <v>4540</v>
      </c>
      <c r="B627" s="59" t="s">
        <v>5991</v>
      </c>
      <c r="C627" s="59" t="s">
        <v>6000</v>
      </c>
      <c r="D627" s="59" t="s">
        <v>127</v>
      </c>
      <c r="E627" s="59">
        <v>0</v>
      </c>
      <c r="F627" s="59">
        <v>0</v>
      </c>
      <c r="G627" s="59">
        <v>0</v>
      </c>
      <c r="H627" s="59">
        <v>0</v>
      </c>
      <c r="I627" s="59">
        <v>0</v>
      </c>
      <c r="J627" s="59">
        <v>0</v>
      </c>
      <c r="K627" s="59">
        <v>0</v>
      </c>
      <c r="L627" s="59">
        <v>0</v>
      </c>
      <c r="M627" s="59">
        <v>0</v>
      </c>
      <c r="N627" s="59">
        <v>0</v>
      </c>
      <c r="O627" s="59">
        <v>0</v>
      </c>
      <c r="P627" s="59">
        <v>0</v>
      </c>
      <c r="Q627" s="59">
        <v>0</v>
      </c>
      <c r="R627" s="59">
        <v>0</v>
      </c>
      <c r="S627" s="90"/>
      <c r="T627" s="90"/>
      <c r="U627" s="91"/>
      <c r="V627" s="90"/>
      <c r="X627" s="90"/>
    </row>
    <row r="628" spans="1:24" ht="13.2" x14ac:dyDescent="0.25">
      <c r="A628" s="59" t="s">
        <v>4541</v>
      </c>
      <c r="B628" s="59" t="s">
        <v>5991</v>
      </c>
      <c r="C628" s="59" t="s">
        <v>6001</v>
      </c>
      <c r="D628" s="59" t="s">
        <v>127</v>
      </c>
      <c r="E628" s="59">
        <v>0</v>
      </c>
      <c r="F628" s="59">
        <v>0</v>
      </c>
      <c r="G628" s="59">
        <v>0</v>
      </c>
      <c r="H628" s="59">
        <v>0</v>
      </c>
      <c r="I628" s="59">
        <v>0</v>
      </c>
      <c r="J628" s="59">
        <v>0</v>
      </c>
      <c r="K628" s="59">
        <v>0</v>
      </c>
      <c r="L628" s="59">
        <v>0</v>
      </c>
      <c r="M628" s="59">
        <v>0</v>
      </c>
      <c r="N628" s="59">
        <v>0</v>
      </c>
      <c r="O628" s="59">
        <v>0</v>
      </c>
      <c r="P628" s="59">
        <v>0</v>
      </c>
      <c r="Q628" s="59">
        <v>0</v>
      </c>
      <c r="R628" s="59">
        <v>0</v>
      </c>
      <c r="S628" s="90"/>
      <c r="T628" s="90"/>
      <c r="U628" s="91"/>
      <c r="V628" s="90"/>
      <c r="X628" s="90"/>
    </row>
    <row r="629" spans="1:24" ht="13.2" x14ac:dyDescent="0.25">
      <c r="A629" s="59" t="s">
        <v>4542</v>
      </c>
      <c r="B629" s="59" t="s">
        <v>5991</v>
      </c>
      <c r="C629" s="59" t="s">
        <v>6002</v>
      </c>
      <c r="D629" s="59" t="s">
        <v>127</v>
      </c>
      <c r="E629" s="59">
        <v>63</v>
      </c>
      <c r="F629" s="59">
        <v>63</v>
      </c>
      <c r="G629" s="59">
        <v>63</v>
      </c>
      <c r="H629" s="59">
        <v>63</v>
      </c>
      <c r="I629" s="59">
        <v>63</v>
      </c>
      <c r="J629" s="59">
        <v>64</v>
      </c>
      <c r="K629" s="59">
        <v>64</v>
      </c>
      <c r="L629" s="59">
        <v>64</v>
      </c>
      <c r="M629" s="59">
        <v>64</v>
      </c>
      <c r="N629" s="59">
        <v>64</v>
      </c>
      <c r="O629" s="59">
        <v>64</v>
      </c>
      <c r="P629" s="59">
        <v>64</v>
      </c>
      <c r="Q629" s="59">
        <v>64</v>
      </c>
      <c r="R629" s="59">
        <v>63651</v>
      </c>
      <c r="S629" s="90"/>
      <c r="T629" s="90"/>
      <c r="U629" s="91"/>
      <c r="V629" s="90"/>
      <c r="X629" s="90"/>
    </row>
    <row r="630" spans="1:24" ht="13.2" x14ac:dyDescent="0.25">
      <c r="A630" s="59" t="s">
        <v>4543</v>
      </c>
      <c r="B630" s="59" t="s">
        <v>5991</v>
      </c>
      <c r="C630" s="59" t="s">
        <v>6003</v>
      </c>
      <c r="D630" s="59" t="s">
        <v>127</v>
      </c>
      <c r="E630" s="59">
        <v>0</v>
      </c>
      <c r="F630" s="59">
        <v>0</v>
      </c>
      <c r="G630" s="59">
        <v>0</v>
      </c>
      <c r="H630" s="59">
        <v>0</v>
      </c>
      <c r="I630" s="59">
        <v>0</v>
      </c>
      <c r="J630" s="59">
        <v>0</v>
      </c>
      <c r="K630" s="59">
        <v>0</v>
      </c>
      <c r="L630" s="59">
        <v>0</v>
      </c>
      <c r="M630" s="59">
        <v>0</v>
      </c>
      <c r="N630" s="59">
        <v>0</v>
      </c>
      <c r="O630" s="59">
        <v>0</v>
      </c>
      <c r="P630" s="59">
        <v>0</v>
      </c>
      <c r="Q630" s="59">
        <v>0</v>
      </c>
      <c r="R630" s="59">
        <v>0</v>
      </c>
      <c r="S630" s="90"/>
      <c r="T630" s="90"/>
      <c r="U630" s="91"/>
      <c r="V630" s="90"/>
      <c r="X630" s="90"/>
    </row>
    <row r="631" spans="1:24" ht="13.2" x14ac:dyDescent="0.25">
      <c r="A631" s="59" t="s">
        <v>4544</v>
      </c>
      <c r="B631" s="59" t="s">
        <v>6004</v>
      </c>
      <c r="C631" s="59" t="s">
        <v>6005</v>
      </c>
      <c r="D631" s="59" t="s">
        <v>127</v>
      </c>
      <c r="E631" s="59">
        <v>0</v>
      </c>
      <c r="F631" s="59">
        <v>0</v>
      </c>
      <c r="G631" s="59">
        <v>0</v>
      </c>
      <c r="H631" s="59">
        <v>0</v>
      </c>
      <c r="I631" s="59">
        <v>0</v>
      </c>
      <c r="J631" s="59">
        <v>0</v>
      </c>
      <c r="K631" s="59">
        <v>0</v>
      </c>
      <c r="L631" s="59">
        <v>0</v>
      </c>
      <c r="M631" s="59">
        <v>0</v>
      </c>
      <c r="N631" s="59">
        <v>0</v>
      </c>
      <c r="O631" s="59">
        <v>0</v>
      </c>
      <c r="P631" s="59">
        <v>0</v>
      </c>
      <c r="Q631" s="59">
        <v>0</v>
      </c>
      <c r="R631" s="59">
        <v>0</v>
      </c>
      <c r="S631" s="90"/>
      <c r="T631" s="90"/>
      <c r="U631" s="91"/>
      <c r="V631" s="90"/>
      <c r="X631" s="90"/>
    </row>
    <row r="632" spans="1:24" ht="13.2" x14ac:dyDescent="0.25">
      <c r="A632" s="59" t="s">
        <v>4545</v>
      </c>
      <c r="B632" s="59" t="s">
        <v>6004</v>
      </c>
      <c r="C632" s="59" t="s">
        <v>6006</v>
      </c>
      <c r="D632" s="59" t="s">
        <v>127</v>
      </c>
      <c r="E632" s="59">
        <v>0</v>
      </c>
      <c r="F632" s="59">
        <v>0</v>
      </c>
      <c r="G632" s="59">
        <v>0</v>
      </c>
      <c r="H632" s="59">
        <v>0</v>
      </c>
      <c r="I632" s="59">
        <v>0</v>
      </c>
      <c r="J632" s="59">
        <v>0</v>
      </c>
      <c r="K632" s="59">
        <v>0</v>
      </c>
      <c r="L632" s="59">
        <v>0</v>
      </c>
      <c r="M632" s="59">
        <v>0</v>
      </c>
      <c r="N632" s="59">
        <v>0</v>
      </c>
      <c r="O632" s="59">
        <v>0</v>
      </c>
      <c r="P632" s="59">
        <v>0</v>
      </c>
      <c r="Q632" s="59">
        <v>0</v>
      </c>
      <c r="R632" s="59">
        <v>0</v>
      </c>
      <c r="S632" s="90"/>
      <c r="T632" s="90"/>
      <c r="U632" s="91"/>
      <c r="V632" s="90"/>
      <c r="X632" s="90"/>
    </row>
    <row r="633" spans="1:24" ht="13.2" x14ac:dyDescent="0.25">
      <c r="A633" s="59" t="s">
        <v>4546</v>
      </c>
      <c r="B633" s="59" t="s">
        <v>6004</v>
      </c>
      <c r="C633" s="59" t="s">
        <v>6007</v>
      </c>
      <c r="D633" s="59" t="s">
        <v>127</v>
      </c>
      <c r="E633" s="59">
        <v>0</v>
      </c>
      <c r="F633" s="59">
        <v>0</v>
      </c>
      <c r="G633" s="59">
        <v>0</v>
      </c>
      <c r="H633" s="59">
        <v>0</v>
      </c>
      <c r="I633" s="59">
        <v>0</v>
      </c>
      <c r="J633" s="59">
        <v>0</v>
      </c>
      <c r="K633" s="59">
        <v>0</v>
      </c>
      <c r="L633" s="59">
        <v>0</v>
      </c>
      <c r="M633" s="59">
        <v>0</v>
      </c>
      <c r="N633" s="59">
        <v>0</v>
      </c>
      <c r="O633" s="59">
        <v>0</v>
      </c>
      <c r="P633" s="59">
        <v>0</v>
      </c>
      <c r="Q633" s="59">
        <v>0</v>
      </c>
      <c r="R633" s="59">
        <v>0</v>
      </c>
      <c r="S633" s="90"/>
      <c r="T633" s="90"/>
      <c r="U633" s="91"/>
      <c r="V633" s="90"/>
      <c r="X633" s="90"/>
    </row>
    <row r="634" spans="1:24" ht="13.2" x14ac:dyDescent="0.25">
      <c r="A634" s="59" t="s">
        <v>4547</v>
      </c>
      <c r="B634" s="59" t="s">
        <v>6004</v>
      </c>
      <c r="C634" s="59" t="s">
        <v>6008</v>
      </c>
      <c r="D634" s="59" t="s">
        <v>127</v>
      </c>
      <c r="E634" s="59">
        <v>220</v>
      </c>
      <c r="F634" s="59">
        <v>220</v>
      </c>
      <c r="G634" s="59">
        <v>220</v>
      </c>
      <c r="H634" s="59">
        <v>220</v>
      </c>
      <c r="I634" s="59">
        <v>220</v>
      </c>
      <c r="J634" s="59">
        <v>220</v>
      </c>
      <c r="K634" s="59">
        <v>220</v>
      </c>
      <c r="L634" s="59">
        <v>220</v>
      </c>
      <c r="M634" s="59">
        <v>220</v>
      </c>
      <c r="N634" s="59">
        <v>220</v>
      </c>
      <c r="O634" s="59">
        <v>220</v>
      </c>
      <c r="P634" s="59">
        <v>220</v>
      </c>
      <c r="Q634" s="59">
        <v>220</v>
      </c>
      <c r="R634" s="59">
        <v>219572</v>
      </c>
      <c r="S634" s="90"/>
      <c r="T634" s="90"/>
      <c r="U634" s="91"/>
      <c r="V634" s="90"/>
      <c r="X634" s="90"/>
    </row>
    <row r="635" spans="1:24" ht="13.2" x14ac:dyDescent="0.25">
      <c r="A635" s="59" t="s">
        <v>4548</v>
      </c>
      <c r="B635" s="59" t="s">
        <v>6004</v>
      </c>
      <c r="C635" s="59" t="s">
        <v>6009</v>
      </c>
      <c r="D635" s="59" t="s">
        <v>127</v>
      </c>
      <c r="E635" s="59">
        <v>17903</v>
      </c>
      <c r="F635" s="59">
        <v>17977</v>
      </c>
      <c r="G635" s="59">
        <v>18052</v>
      </c>
      <c r="H635" s="59">
        <v>18126</v>
      </c>
      <c r="I635" s="59">
        <v>18201</v>
      </c>
      <c r="J635" s="59">
        <v>18276</v>
      </c>
      <c r="K635" s="59">
        <v>18350</v>
      </c>
      <c r="L635" s="59">
        <v>18425</v>
      </c>
      <c r="M635" s="59">
        <v>18499</v>
      </c>
      <c r="N635" s="59">
        <v>18574</v>
      </c>
      <c r="O635" s="59">
        <v>18649</v>
      </c>
      <c r="P635" s="59">
        <v>18723</v>
      </c>
      <c r="Q635" s="59">
        <v>18798</v>
      </c>
      <c r="R635" s="59">
        <v>18350179</v>
      </c>
      <c r="S635" s="90"/>
      <c r="T635" s="90"/>
      <c r="U635" s="91"/>
      <c r="V635" s="90"/>
      <c r="X635" s="90"/>
    </row>
    <row r="636" spans="1:24" ht="13.2" x14ac:dyDescent="0.25">
      <c r="A636" s="59" t="s">
        <v>4549</v>
      </c>
      <c r="B636" s="59" t="s">
        <v>6004</v>
      </c>
      <c r="C636" s="59" t="s">
        <v>6010</v>
      </c>
      <c r="D636" s="59" t="s">
        <v>127</v>
      </c>
      <c r="E636" s="59">
        <v>0</v>
      </c>
      <c r="F636" s="59">
        <v>0</v>
      </c>
      <c r="G636" s="59">
        <v>0</v>
      </c>
      <c r="H636" s="59">
        <v>0</v>
      </c>
      <c r="I636" s="59">
        <v>0</v>
      </c>
      <c r="J636" s="59">
        <v>0</v>
      </c>
      <c r="K636" s="59">
        <v>0</v>
      </c>
      <c r="L636" s="59">
        <v>0</v>
      </c>
      <c r="M636" s="59">
        <v>0</v>
      </c>
      <c r="N636" s="59">
        <v>0</v>
      </c>
      <c r="O636" s="59">
        <v>0</v>
      </c>
      <c r="P636" s="59">
        <v>0</v>
      </c>
      <c r="Q636" s="59">
        <v>0</v>
      </c>
      <c r="R636" s="59">
        <v>0</v>
      </c>
      <c r="S636" s="90"/>
      <c r="T636" s="90"/>
      <c r="U636" s="91"/>
      <c r="V636" s="90"/>
      <c r="X636" s="90"/>
    </row>
    <row r="637" spans="1:24" ht="13.2" x14ac:dyDescent="0.25">
      <c r="A637" s="59" t="s">
        <v>4550</v>
      </c>
      <c r="B637" s="59" t="s">
        <v>6004</v>
      </c>
      <c r="C637" s="59" t="s">
        <v>6011</v>
      </c>
      <c r="D637" s="59" t="s">
        <v>127</v>
      </c>
      <c r="E637" s="59">
        <v>0</v>
      </c>
      <c r="F637" s="59">
        <v>0</v>
      </c>
      <c r="G637" s="59">
        <v>0</v>
      </c>
      <c r="H637" s="59">
        <v>0</v>
      </c>
      <c r="I637" s="59">
        <v>0</v>
      </c>
      <c r="J637" s="59">
        <v>0</v>
      </c>
      <c r="K637" s="59">
        <v>0</v>
      </c>
      <c r="L637" s="59">
        <v>0</v>
      </c>
      <c r="M637" s="59">
        <v>0</v>
      </c>
      <c r="N637" s="59">
        <v>0</v>
      </c>
      <c r="O637" s="59">
        <v>0</v>
      </c>
      <c r="P637" s="59">
        <v>0</v>
      </c>
      <c r="Q637" s="59">
        <v>0</v>
      </c>
      <c r="R637" s="59">
        <v>0</v>
      </c>
      <c r="S637" s="90"/>
      <c r="T637" s="90"/>
      <c r="U637" s="91"/>
      <c r="V637" s="90"/>
      <c r="X637" s="90"/>
    </row>
    <row r="638" spans="1:24" ht="13.2" x14ac:dyDescent="0.25">
      <c r="A638" s="59" t="s">
        <v>4551</v>
      </c>
      <c r="B638" s="59" t="s">
        <v>6004</v>
      </c>
      <c r="C638" s="59" t="s">
        <v>6012</v>
      </c>
      <c r="D638" s="59" t="s">
        <v>127</v>
      </c>
      <c r="E638" s="59">
        <v>11122</v>
      </c>
      <c r="F638" s="59">
        <v>11162</v>
      </c>
      <c r="G638" s="59">
        <v>11203</v>
      </c>
      <c r="H638" s="59">
        <v>11244</v>
      </c>
      <c r="I638" s="59">
        <v>11285</v>
      </c>
      <c r="J638" s="59">
        <v>11326</v>
      </c>
      <c r="K638" s="59">
        <v>11366</v>
      </c>
      <c r="L638" s="59">
        <v>11407</v>
      </c>
      <c r="M638" s="59">
        <v>11448</v>
      </c>
      <c r="N638" s="59">
        <v>11485</v>
      </c>
      <c r="O638" s="59">
        <v>11520</v>
      </c>
      <c r="P638" s="59">
        <v>11561</v>
      </c>
      <c r="Q638" s="59">
        <v>11597</v>
      </c>
      <c r="R638" s="59">
        <v>11363976</v>
      </c>
      <c r="S638" s="90"/>
      <c r="T638" s="90"/>
      <c r="U638" s="91"/>
      <c r="V638" s="90"/>
      <c r="X638" s="90"/>
    </row>
    <row r="639" spans="1:24" ht="13.2" x14ac:dyDescent="0.25">
      <c r="A639" s="59" t="s">
        <v>4552</v>
      </c>
      <c r="B639" s="59" t="s">
        <v>6004</v>
      </c>
      <c r="C639" s="59" t="s">
        <v>6013</v>
      </c>
      <c r="D639" s="59" t="s">
        <v>127</v>
      </c>
      <c r="E639" s="59">
        <v>0</v>
      </c>
      <c r="F639" s="59">
        <v>0</v>
      </c>
      <c r="G639" s="59">
        <v>0</v>
      </c>
      <c r="H639" s="59">
        <v>0</v>
      </c>
      <c r="I639" s="59">
        <v>0</v>
      </c>
      <c r="J639" s="59">
        <v>0</v>
      </c>
      <c r="K639" s="59">
        <v>0</v>
      </c>
      <c r="L639" s="59">
        <v>0</v>
      </c>
      <c r="M639" s="59">
        <v>0</v>
      </c>
      <c r="N639" s="59">
        <v>0</v>
      </c>
      <c r="O639" s="59">
        <v>0</v>
      </c>
      <c r="P639" s="59">
        <v>0</v>
      </c>
      <c r="Q639" s="59">
        <v>0</v>
      </c>
      <c r="R639" s="59">
        <v>0</v>
      </c>
      <c r="S639" s="90"/>
      <c r="T639" s="90"/>
      <c r="U639" s="91"/>
      <c r="V639" s="90"/>
      <c r="X639" s="90"/>
    </row>
    <row r="640" spans="1:24" ht="13.2" x14ac:dyDescent="0.25">
      <c r="A640" s="59" t="s">
        <v>4553</v>
      </c>
      <c r="B640" s="59" t="s">
        <v>6004</v>
      </c>
      <c r="C640" s="59" t="s">
        <v>6014</v>
      </c>
      <c r="D640" s="59" t="s">
        <v>127</v>
      </c>
      <c r="E640" s="59">
        <v>0</v>
      </c>
      <c r="F640" s="59">
        <v>0</v>
      </c>
      <c r="G640" s="59">
        <v>0</v>
      </c>
      <c r="H640" s="59">
        <v>0</v>
      </c>
      <c r="I640" s="59">
        <v>0</v>
      </c>
      <c r="J640" s="59">
        <v>0</v>
      </c>
      <c r="K640" s="59">
        <v>0</v>
      </c>
      <c r="L640" s="59">
        <v>0</v>
      </c>
      <c r="M640" s="59">
        <v>0</v>
      </c>
      <c r="N640" s="59">
        <v>0</v>
      </c>
      <c r="O640" s="59">
        <v>0</v>
      </c>
      <c r="P640" s="59">
        <v>0</v>
      </c>
      <c r="Q640" s="59">
        <v>0</v>
      </c>
      <c r="R640" s="59">
        <v>0</v>
      </c>
      <c r="S640" s="90"/>
      <c r="T640" s="90"/>
      <c r="U640" s="91"/>
      <c r="V640" s="90"/>
      <c r="X640" s="90"/>
    </row>
    <row r="641" spans="1:24" ht="13.2" x14ac:dyDescent="0.25">
      <c r="A641" s="59" t="s">
        <v>4554</v>
      </c>
      <c r="B641" s="59" t="s">
        <v>6004</v>
      </c>
      <c r="C641" s="59" t="s">
        <v>6015</v>
      </c>
      <c r="D641" s="59" t="s">
        <v>127</v>
      </c>
      <c r="E641" s="59">
        <v>0</v>
      </c>
      <c r="F641" s="59">
        <v>0</v>
      </c>
      <c r="G641" s="59">
        <v>0</v>
      </c>
      <c r="H641" s="59">
        <v>0</v>
      </c>
      <c r="I641" s="59">
        <v>0</v>
      </c>
      <c r="J641" s="59">
        <v>0</v>
      </c>
      <c r="K641" s="59">
        <v>0</v>
      </c>
      <c r="L641" s="59">
        <v>0</v>
      </c>
      <c r="M641" s="59">
        <v>0</v>
      </c>
      <c r="N641" s="59">
        <v>0</v>
      </c>
      <c r="O641" s="59">
        <v>0</v>
      </c>
      <c r="P641" s="59">
        <v>0</v>
      </c>
      <c r="Q641" s="59">
        <v>0</v>
      </c>
      <c r="R641" s="59">
        <v>0</v>
      </c>
      <c r="S641" s="90"/>
      <c r="T641" s="90"/>
      <c r="U641" s="91"/>
      <c r="V641" s="90"/>
      <c r="X641" s="90"/>
    </row>
    <row r="642" spans="1:24" ht="13.2" x14ac:dyDescent="0.25">
      <c r="A642" s="59" t="s">
        <v>4555</v>
      </c>
      <c r="B642" s="59" t="s">
        <v>6004</v>
      </c>
      <c r="C642" s="59" t="s">
        <v>6016</v>
      </c>
      <c r="D642" s="59" t="s">
        <v>127</v>
      </c>
      <c r="E642" s="59">
        <v>0</v>
      </c>
      <c r="F642" s="59">
        <v>0</v>
      </c>
      <c r="G642" s="59">
        <v>0</v>
      </c>
      <c r="H642" s="59">
        <v>0</v>
      </c>
      <c r="I642" s="59">
        <v>0</v>
      </c>
      <c r="J642" s="59">
        <v>0</v>
      </c>
      <c r="K642" s="59">
        <v>0</v>
      </c>
      <c r="L642" s="59">
        <v>0</v>
      </c>
      <c r="M642" s="59">
        <v>0</v>
      </c>
      <c r="N642" s="59">
        <v>0</v>
      </c>
      <c r="O642" s="59">
        <v>0</v>
      </c>
      <c r="P642" s="59">
        <v>0</v>
      </c>
      <c r="Q642" s="59">
        <v>0</v>
      </c>
      <c r="R642" s="59">
        <v>0</v>
      </c>
      <c r="S642" s="90"/>
      <c r="T642" s="90"/>
      <c r="U642" s="91"/>
      <c r="V642" s="90"/>
      <c r="X642" s="90"/>
    </row>
    <row r="643" spans="1:24" ht="13.2" x14ac:dyDescent="0.25">
      <c r="A643" s="59" t="s">
        <v>4556</v>
      </c>
      <c r="B643" s="59" t="s">
        <v>6004</v>
      </c>
      <c r="C643" s="59" t="s">
        <v>6017</v>
      </c>
      <c r="D643" s="59" t="s">
        <v>127</v>
      </c>
      <c r="E643" s="59">
        <v>0</v>
      </c>
      <c r="F643" s="59">
        <v>0</v>
      </c>
      <c r="G643" s="59">
        <v>0</v>
      </c>
      <c r="H643" s="59">
        <v>0</v>
      </c>
      <c r="I643" s="59">
        <v>0</v>
      </c>
      <c r="J643" s="59">
        <v>0</v>
      </c>
      <c r="K643" s="59">
        <v>0</v>
      </c>
      <c r="L643" s="59">
        <v>0</v>
      </c>
      <c r="M643" s="59">
        <v>0</v>
      </c>
      <c r="N643" s="59">
        <v>0</v>
      </c>
      <c r="O643" s="59">
        <v>0</v>
      </c>
      <c r="P643" s="59">
        <v>0</v>
      </c>
      <c r="Q643" s="59">
        <v>0</v>
      </c>
      <c r="R643" s="59">
        <v>0</v>
      </c>
      <c r="S643" s="90"/>
      <c r="T643" s="90"/>
      <c r="U643" s="91"/>
      <c r="V643" s="90"/>
      <c r="X643" s="90"/>
    </row>
    <row r="644" spans="1:24" ht="13.2" x14ac:dyDescent="0.25">
      <c r="A644" s="59" t="s">
        <v>4557</v>
      </c>
      <c r="B644" s="59" t="s">
        <v>6004</v>
      </c>
      <c r="C644" s="59" t="s">
        <v>6018</v>
      </c>
      <c r="D644" s="59" t="s">
        <v>127</v>
      </c>
      <c r="E644" s="59">
        <v>0</v>
      </c>
      <c r="F644" s="59">
        <v>0</v>
      </c>
      <c r="G644" s="59">
        <v>0</v>
      </c>
      <c r="H644" s="59">
        <v>0</v>
      </c>
      <c r="I644" s="59">
        <v>0</v>
      </c>
      <c r="J644" s="59">
        <v>0</v>
      </c>
      <c r="K644" s="59">
        <v>0</v>
      </c>
      <c r="L644" s="59">
        <v>0</v>
      </c>
      <c r="M644" s="59">
        <v>0</v>
      </c>
      <c r="N644" s="59">
        <v>0</v>
      </c>
      <c r="O644" s="59">
        <v>0</v>
      </c>
      <c r="P644" s="59">
        <v>0</v>
      </c>
      <c r="Q644" s="59">
        <v>0</v>
      </c>
      <c r="R644" s="59">
        <v>0</v>
      </c>
      <c r="S644" s="90"/>
      <c r="T644" s="90"/>
      <c r="U644" s="91"/>
      <c r="V644" s="90"/>
      <c r="X644" s="90"/>
    </row>
    <row r="645" spans="1:24" ht="13.2" x14ac:dyDescent="0.25">
      <c r="A645" s="59" t="s">
        <v>4558</v>
      </c>
      <c r="B645" s="59" t="s">
        <v>6004</v>
      </c>
      <c r="C645" s="59" t="s">
        <v>6019</v>
      </c>
      <c r="D645" s="59" t="s">
        <v>127</v>
      </c>
      <c r="E645" s="59">
        <v>0</v>
      </c>
      <c r="F645" s="59">
        <v>0</v>
      </c>
      <c r="G645" s="59">
        <v>0</v>
      </c>
      <c r="H645" s="59">
        <v>0</v>
      </c>
      <c r="I645" s="59">
        <v>0</v>
      </c>
      <c r="J645" s="59">
        <v>0</v>
      </c>
      <c r="K645" s="59">
        <v>0</v>
      </c>
      <c r="L645" s="59">
        <v>0</v>
      </c>
      <c r="M645" s="59">
        <v>0</v>
      </c>
      <c r="N645" s="59">
        <v>0</v>
      </c>
      <c r="O645" s="59">
        <v>0</v>
      </c>
      <c r="P645" s="59">
        <v>0</v>
      </c>
      <c r="Q645" s="59">
        <v>0</v>
      </c>
      <c r="R645" s="59">
        <v>0</v>
      </c>
      <c r="S645" s="90"/>
      <c r="T645" s="90"/>
      <c r="U645" s="91"/>
      <c r="V645" s="90"/>
      <c r="X645" s="90"/>
    </row>
    <row r="646" spans="1:24" ht="13.2" x14ac:dyDescent="0.25">
      <c r="A646" s="59" t="s">
        <v>4559</v>
      </c>
      <c r="B646" s="59" t="s">
        <v>6004</v>
      </c>
      <c r="C646" s="59" t="s">
        <v>6020</v>
      </c>
      <c r="D646" s="59" t="s">
        <v>127</v>
      </c>
      <c r="E646" s="59">
        <v>0</v>
      </c>
      <c r="F646" s="59">
        <v>0</v>
      </c>
      <c r="G646" s="59">
        <v>0</v>
      </c>
      <c r="H646" s="59">
        <v>0</v>
      </c>
      <c r="I646" s="59">
        <v>0</v>
      </c>
      <c r="J646" s="59">
        <v>0</v>
      </c>
      <c r="K646" s="59">
        <v>0</v>
      </c>
      <c r="L646" s="59">
        <v>0</v>
      </c>
      <c r="M646" s="59">
        <v>0</v>
      </c>
      <c r="N646" s="59">
        <v>0</v>
      </c>
      <c r="O646" s="59">
        <v>0</v>
      </c>
      <c r="P646" s="59">
        <v>0</v>
      </c>
      <c r="Q646" s="59">
        <v>0</v>
      </c>
      <c r="R646" s="59">
        <v>0</v>
      </c>
      <c r="S646" s="90"/>
      <c r="T646" s="90"/>
      <c r="U646" s="91"/>
      <c r="V646" s="90"/>
      <c r="X646" s="90"/>
    </row>
    <row r="647" spans="1:24" ht="13.2" x14ac:dyDescent="0.25">
      <c r="A647" s="59" t="s">
        <v>4560</v>
      </c>
      <c r="B647" s="59" t="s">
        <v>6004</v>
      </c>
      <c r="C647" s="59" t="s">
        <v>6021</v>
      </c>
      <c r="D647" s="59" t="s">
        <v>127</v>
      </c>
      <c r="E647" s="59">
        <v>0</v>
      </c>
      <c r="F647" s="59">
        <v>0</v>
      </c>
      <c r="G647" s="59">
        <v>0</v>
      </c>
      <c r="H647" s="59">
        <v>0</v>
      </c>
      <c r="I647" s="59">
        <v>0</v>
      </c>
      <c r="J647" s="59">
        <v>0</v>
      </c>
      <c r="K647" s="59">
        <v>0</v>
      </c>
      <c r="L647" s="59">
        <v>0</v>
      </c>
      <c r="M647" s="59">
        <v>0</v>
      </c>
      <c r="N647" s="59">
        <v>0</v>
      </c>
      <c r="O647" s="59">
        <v>0</v>
      </c>
      <c r="P647" s="59">
        <v>0</v>
      </c>
      <c r="Q647" s="59">
        <v>0</v>
      </c>
      <c r="R647" s="59">
        <v>0</v>
      </c>
      <c r="S647" s="90"/>
      <c r="T647" s="90"/>
      <c r="U647" s="91"/>
      <c r="V647" s="90"/>
      <c r="X647" s="90"/>
    </row>
    <row r="648" spans="1:24" ht="13.2" x14ac:dyDescent="0.25">
      <c r="A648" s="59" t="s">
        <v>4561</v>
      </c>
      <c r="B648" s="59" t="s">
        <v>6004</v>
      </c>
      <c r="C648" s="59" t="s">
        <v>6022</v>
      </c>
      <c r="D648" s="59" t="s">
        <v>127</v>
      </c>
      <c r="E648" s="59">
        <v>0</v>
      </c>
      <c r="F648" s="59">
        <v>0</v>
      </c>
      <c r="G648" s="59">
        <v>0</v>
      </c>
      <c r="H648" s="59">
        <v>0</v>
      </c>
      <c r="I648" s="59">
        <v>0</v>
      </c>
      <c r="J648" s="59">
        <v>0</v>
      </c>
      <c r="K648" s="59">
        <v>0</v>
      </c>
      <c r="L648" s="59">
        <v>0</v>
      </c>
      <c r="M648" s="59">
        <v>0</v>
      </c>
      <c r="N648" s="59">
        <v>0</v>
      </c>
      <c r="O648" s="59">
        <v>0</v>
      </c>
      <c r="P648" s="59">
        <v>0</v>
      </c>
      <c r="Q648" s="59">
        <v>0</v>
      </c>
      <c r="R648" s="59">
        <v>0</v>
      </c>
      <c r="S648" s="90"/>
      <c r="T648" s="90"/>
      <c r="U648" s="91"/>
      <c r="V648" s="90"/>
      <c r="X648" s="90"/>
    </row>
    <row r="649" spans="1:24" ht="13.2" x14ac:dyDescent="0.25">
      <c r="A649" s="59" t="s">
        <v>4562</v>
      </c>
      <c r="B649" s="59" t="s">
        <v>6004</v>
      </c>
      <c r="C649" s="59" t="s">
        <v>6023</v>
      </c>
      <c r="D649" s="59" t="s">
        <v>127</v>
      </c>
      <c r="E649" s="59">
        <v>796</v>
      </c>
      <c r="F649" s="59">
        <v>802</v>
      </c>
      <c r="G649" s="59">
        <v>809</v>
      </c>
      <c r="H649" s="59">
        <v>816</v>
      </c>
      <c r="I649" s="59">
        <v>822</v>
      </c>
      <c r="J649" s="59">
        <v>829</v>
      </c>
      <c r="K649" s="59">
        <v>835</v>
      </c>
      <c r="L649" s="59">
        <v>842</v>
      </c>
      <c r="M649" s="59">
        <v>849</v>
      </c>
      <c r="N649" s="59">
        <v>855</v>
      </c>
      <c r="O649" s="59">
        <v>862</v>
      </c>
      <c r="P649" s="59">
        <v>868</v>
      </c>
      <c r="Q649" s="59">
        <v>875</v>
      </c>
      <c r="R649" s="59">
        <v>835319</v>
      </c>
      <c r="S649" s="90"/>
      <c r="T649" s="90"/>
      <c r="U649" s="91"/>
      <c r="V649" s="90"/>
      <c r="X649" s="90"/>
    </row>
    <row r="650" spans="1:24" ht="13.2" x14ac:dyDescent="0.25">
      <c r="A650" s="59" t="s">
        <v>4563</v>
      </c>
      <c r="B650" s="59" t="s">
        <v>6004</v>
      </c>
      <c r="C650" s="59" t="s">
        <v>6024</v>
      </c>
      <c r="D650" s="59" t="s">
        <v>127</v>
      </c>
      <c r="E650" s="59">
        <v>973</v>
      </c>
      <c r="F650" s="59">
        <v>981</v>
      </c>
      <c r="G650" s="59">
        <v>989</v>
      </c>
      <c r="H650" s="59">
        <v>998</v>
      </c>
      <c r="I650" s="59">
        <v>1006</v>
      </c>
      <c r="J650" s="59">
        <v>1014</v>
      </c>
      <c r="K650" s="59">
        <v>1022</v>
      </c>
      <c r="L650" s="59">
        <v>1031</v>
      </c>
      <c r="M650" s="59">
        <v>1039</v>
      </c>
      <c r="N650" s="59">
        <v>1047</v>
      </c>
      <c r="O650" s="59">
        <v>1055</v>
      </c>
      <c r="P650" s="59">
        <v>1064</v>
      </c>
      <c r="Q650" s="59">
        <v>1072</v>
      </c>
      <c r="R650" s="59">
        <v>1022305</v>
      </c>
      <c r="S650" s="90"/>
      <c r="T650" s="90"/>
      <c r="U650" s="91"/>
      <c r="V650" s="90"/>
      <c r="X650" s="90"/>
    </row>
    <row r="651" spans="1:24" ht="13.2" x14ac:dyDescent="0.25">
      <c r="A651" s="59" t="s">
        <v>4564</v>
      </c>
      <c r="B651" s="59" t="s">
        <v>6004</v>
      </c>
      <c r="C651" s="59" t="s">
        <v>6025</v>
      </c>
      <c r="D651" s="59" t="s">
        <v>127</v>
      </c>
      <c r="E651" s="59">
        <v>28390</v>
      </c>
      <c r="F651" s="59">
        <v>28879</v>
      </c>
      <c r="G651" s="59">
        <v>29369</v>
      </c>
      <c r="H651" s="59">
        <v>29858</v>
      </c>
      <c r="I651" s="59">
        <v>18707</v>
      </c>
      <c r="J651" s="59">
        <v>16644</v>
      </c>
      <c r="K651" s="59">
        <v>16839</v>
      </c>
      <c r="L651" s="59">
        <v>17034</v>
      </c>
      <c r="M651" s="59">
        <v>17227</v>
      </c>
      <c r="N651" s="59">
        <v>17429</v>
      </c>
      <c r="O651" s="59">
        <v>17630</v>
      </c>
      <c r="P651" s="59">
        <v>17832</v>
      </c>
      <c r="Q651" s="59">
        <v>18034</v>
      </c>
      <c r="R651" s="59">
        <v>20888425</v>
      </c>
      <c r="S651" s="90"/>
      <c r="T651" s="90"/>
      <c r="U651" s="91"/>
      <c r="V651" s="90"/>
      <c r="X651" s="90"/>
    </row>
    <row r="652" spans="1:24" ht="13.2" x14ac:dyDescent="0.25">
      <c r="A652" s="59" t="s">
        <v>4565</v>
      </c>
      <c r="B652" s="59" t="s">
        <v>6004</v>
      </c>
      <c r="C652" s="59" t="s">
        <v>6026</v>
      </c>
      <c r="D652" s="59" t="s">
        <v>127</v>
      </c>
      <c r="E652" s="59">
        <v>0</v>
      </c>
      <c r="F652" s="59">
        <v>0</v>
      </c>
      <c r="G652" s="59">
        <v>0</v>
      </c>
      <c r="H652" s="59">
        <v>0</v>
      </c>
      <c r="I652" s="59">
        <v>0</v>
      </c>
      <c r="J652" s="59">
        <v>0</v>
      </c>
      <c r="K652" s="59">
        <v>0</v>
      </c>
      <c r="L652" s="59">
        <v>0</v>
      </c>
      <c r="M652" s="59">
        <v>0</v>
      </c>
      <c r="N652" s="59">
        <v>0</v>
      </c>
      <c r="O652" s="59">
        <v>0</v>
      </c>
      <c r="P652" s="59">
        <v>0</v>
      </c>
      <c r="Q652" s="59">
        <v>0</v>
      </c>
      <c r="R652" s="59">
        <v>0</v>
      </c>
      <c r="S652" s="90"/>
      <c r="T652" s="90"/>
      <c r="U652" s="91"/>
      <c r="V652" s="90"/>
      <c r="X652" s="90"/>
    </row>
    <row r="653" spans="1:24" ht="13.2" x14ac:dyDescent="0.25">
      <c r="A653" s="59" t="s">
        <v>4566</v>
      </c>
      <c r="B653" s="59" t="s">
        <v>6004</v>
      </c>
      <c r="C653" s="59" t="s">
        <v>6027</v>
      </c>
      <c r="D653" s="59" t="s">
        <v>127</v>
      </c>
      <c r="E653" s="59">
        <v>0</v>
      </c>
      <c r="F653" s="59">
        <v>0</v>
      </c>
      <c r="G653" s="59">
        <v>0</v>
      </c>
      <c r="H653" s="59">
        <v>0</v>
      </c>
      <c r="I653" s="59">
        <v>0</v>
      </c>
      <c r="J653" s="59">
        <v>0</v>
      </c>
      <c r="K653" s="59">
        <v>0</v>
      </c>
      <c r="L653" s="59">
        <v>0</v>
      </c>
      <c r="M653" s="59">
        <v>0</v>
      </c>
      <c r="N653" s="59">
        <v>0</v>
      </c>
      <c r="O653" s="59">
        <v>0</v>
      </c>
      <c r="P653" s="59">
        <v>0</v>
      </c>
      <c r="Q653" s="59">
        <v>0</v>
      </c>
      <c r="R653" s="59">
        <v>0</v>
      </c>
      <c r="S653" s="90"/>
      <c r="T653" s="90"/>
      <c r="U653" s="91"/>
      <c r="V653" s="90"/>
      <c r="X653" s="90"/>
    </row>
    <row r="654" spans="1:24" ht="13.2" x14ac:dyDescent="0.25">
      <c r="A654" s="59" t="s">
        <v>4567</v>
      </c>
      <c r="B654" s="59" t="s">
        <v>6004</v>
      </c>
      <c r="C654" s="59" t="s">
        <v>6028</v>
      </c>
      <c r="D654" s="59" t="s">
        <v>127</v>
      </c>
      <c r="E654" s="59">
        <v>0</v>
      </c>
      <c r="F654" s="59">
        <v>0</v>
      </c>
      <c r="G654" s="59">
        <v>0</v>
      </c>
      <c r="H654" s="59">
        <v>0</v>
      </c>
      <c r="I654" s="59">
        <v>0</v>
      </c>
      <c r="J654" s="59">
        <v>0</v>
      </c>
      <c r="K654" s="59">
        <v>0</v>
      </c>
      <c r="L654" s="59">
        <v>0</v>
      </c>
      <c r="M654" s="59">
        <v>0</v>
      </c>
      <c r="N654" s="59">
        <v>0</v>
      </c>
      <c r="O654" s="59">
        <v>0</v>
      </c>
      <c r="P654" s="59">
        <v>0</v>
      </c>
      <c r="Q654" s="59">
        <v>0</v>
      </c>
      <c r="R654" s="59">
        <v>0</v>
      </c>
      <c r="S654" s="90"/>
      <c r="T654" s="90"/>
      <c r="U654" s="91"/>
      <c r="V654" s="90"/>
      <c r="X654" s="90"/>
    </row>
    <row r="655" spans="1:24" ht="13.2" x14ac:dyDescent="0.25">
      <c r="A655" s="59" t="s">
        <v>4568</v>
      </c>
      <c r="B655" s="59" t="s">
        <v>6004</v>
      </c>
      <c r="C655" s="59" t="s">
        <v>6029</v>
      </c>
      <c r="D655" s="59" t="s">
        <v>127</v>
      </c>
      <c r="E655" s="59">
        <v>0</v>
      </c>
      <c r="F655" s="59">
        <v>0</v>
      </c>
      <c r="G655" s="59">
        <v>0</v>
      </c>
      <c r="H655" s="59">
        <v>0</v>
      </c>
      <c r="I655" s="59">
        <v>0</v>
      </c>
      <c r="J655" s="59">
        <v>0</v>
      </c>
      <c r="K655" s="59">
        <v>0</v>
      </c>
      <c r="L655" s="59">
        <v>0</v>
      </c>
      <c r="M655" s="59">
        <v>0</v>
      </c>
      <c r="N655" s="59">
        <v>0</v>
      </c>
      <c r="O655" s="59">
        <v>0</v>
      </c>
      <c r="P655" s="59">
        <v>0</v>
      </c>
      <c r="Q655" s="59">
        <v>0</v>
      </c>
      <c r="R655" s="59">
        <v>0</v>
      </c>
      <c r="S655" s="90"/>
      <c r="T655" s="90"/>
      <c r="U655" s="91"/>
      <c r="V655" s="90"/>
      <c r="X655" s="90"/>
    </row>
    <row r="656" spans="1:24" ht="13.2" x14ac:dyDescent="0.25">
      <c r="A656" s="59" t="s">
        <v>4569</v>
      </c>
      <c r="B656" s="59" t="s">
        <v>6030</v>
      </c>
      <c r="C656" s="59" t="s">
        <v>6031</v>
      </c>
      <c r="D656" s="59" t="s">
        <v>127</v>
      </c>
      <c r="E656" s="59">
        <v>0</v>
      </c>
      <c r="F656" s="59">
        <v>0</v>
      </c>
      <c r="G656" s="59">
        <v>0</v>
      </c>
      <c r="H656" s="59">
        <v>0</v>
      </c>
      <c r="I656" s="59">
        <v>0</v>
      </c>
      <c r="J656" s="59">
        <v>0</v>
      </c>
      <c r="K656" s="59">
        <v>0</v>
      </c>
      <c r="L656" s="59">
        <v>0</v>
      </c>
      <c r="M656" s="59">
        <v>0</v>
      </c>
      <c r="N656" s="59">
        <v>0</v>
      </c>
      <c r="O656" s="59">
        <v>0</v>
      </c>
      <c r="P656" s="59">
        <v>0</v>
      </c>
      <c r="Q656" s="59">
        <v>0</v>
      </c>
      <c r="R656" s="59">
        <v>0</v>
      </c>
      <c r="S656" s="90"/>
      <c r="T656" s="90"/>
      <c r="U656" s="91"/>
      <c r="V656" s="90"/>
      <c r="X656" s="90"/>
    </row>
    <row r="657" spans="1:24" ht="13.2" x14ac:dyDescent="0.25">
      <c r="A657" s="59" t="s">
        <v>4570</v>
      </c>
      <c r="B657" s="59" t="s">
        <v>6030</v>
      </c>
      <c r="C657" s="59" t="s">
        <v>6032</v>
      </c>
      <c r="D657" s="59" t="s">
        <v>127</v>
      </c>
      <c r="E657" s="59">
        <v>0</v>
      </c>
      <c r="F657" s="59">
        <v>0</v>
      </c>
      <c r="G657" s="59">
        <v>0</v>
      </c>
      <c r="H657" s="59">
        <v>0</v>
      </c>
      <c r="I657" s="59">
        <v>0</v>
      </c>
      <c r="J657" s="59">
        <v>0</v>
      </c>
      <c r="K657" s="59">
        <v>0</v>
      </c>
      <c r="L657" s="59">
        <v>0</v>
      </c>
      <c r="M657" s="59">
        <v>0</v>
      </c>
      <c r="N657" s="59">
        <v>0</v>
      </c>
      <c r="O657" s="59">
        <v>0</v>
      </c>
      <c r="P657" s="59">
        <v>0</v>
      </c>
      <c r="Q657" s="59">
        <v>0</v>
      </c>
      <c r="R657" s="59">
        <v>0</v>
      </c>
      <c r="S657" s="90"/>
      <c r="T657" s="90"/>
      <c r="U657" s="91"/>
      <c r="V657" s="90"/>
      <c r="X657" s="90"/>
    </row>
    <row r="658" spans="1:24" ht="13.2" x14ac:dyDescent="0.25">
      <c r="A658" s="59" t="s">
        <v>4571</v>
      </c>
      <c r="B658" s="59" t="s">
        <v>6030</v>
      </c>
      <c r="C658" s="59" t="s">
        <v>6033</v>
      </c>
      <c r="D658" s="59" t="s">
        <v>127</v>
      </c>
      <c r="E658" s="59">
        <v>0</v>
      </c>
      <c r="F658" s="59">
        <v>0</v>
      </c>
      <c r="G658" s="59">
        <v>0</v>
      </c>
      <c r="H658" s="59">
        <v>0</v>
      </c>
      <c r="I658" s="59">
        <v>0</v>
      </c>
      <c r="J658" s="59">
        <v>0</v>
      </c>
      <c r="K658" s="59">
        <v>0</v>
      </c>
      <c r="L658" s="59">
        <v>0</v>
      </c>
      <c r="M658" s="59">
        <v>0</v>
      </c>
      <c r="N658" s="59">
        <v>0</v>
      </c>
      <c r="O658" s="59">
        <v>0</v>
      </c>
      <c r="P658" s="59">
        <v>0</v>
      </c>
      <c r="Q658" s="59">
        <v>0</v>
      </c>
      <c r="R658" s="59">
        <v>0</v>
      </c>
      <c r="S658" s="90"/>
      <c r="T658" s="90"/>
      <c r="U658" s="91"/>
      <c r="V658" s="90"/>
      <c r="X658" s="90"/>
    </row>
    <row r="659" spans="1:24" ht="13.2" x14ac:dyDescent="0.25">
      <c r="A659" s="59" t="s">
        <v>4572</v>
      </c>
      <c r="B659" s="59" t="s">
        <v>6030</v>
      </c>
      <c r="C659" s="59" t="s">
        <v>6034</v>
      </c>
      <c r="D659" s="59" t="s">
        <v>127</v>
      </c>
      <c r="E659" s="59">
        <v>0</v>
      </c>
      <c r="F659" s="59">
        <v>0</v>
      </c>
      <c r="G659" s="59">
        <v>0</v>
      </c>
      <c r="H659" s="59">
        <v>0</v>
      </c>
      <c r="I659" s="59">
        <v>0</v>
      </c>
      <c r="J659" s="59">
        <v>0</v>
      </c>
      <c r="K659" s="59">
        <v>0</v>
      </c>
      <c r="L659" s="59">
        <v>0</v>
      </c>
      <c r="M659" s="59">
        <v>0</v>
      </c>
      <c r="N659" s="59">
        <v>0</v>
      </c>
      <c r="O659" s="59">
        <v>0</v>
      </c>
      <c r="P659" s="59">
        <v>0</v>
      </c>
      <c r="Q659" s="59">
        <v>0</v>
      </c>
      <c r="R659" s="59">
        <v>0</v>
      </c>
      <c r="S659" s="90"/>
      <c r="T659" s="90"/>
      <c r="U659" s="91"/>
      <c r="V659" s="90"/>
      <c r="X659" s="90"/>
    </row>
    <row r="660" spans="1:24" ht="13.2" x14ac:dyDescent="0.25">
      <c r="A660" s="59" t="s">
        <v>4573</v>
      </c>
      <c r="B660" s="59" t="s">
        <v>6030</v>
      </c>
      <c r="C660" s="59" t="s">
        <v>6035</v>
      </c>
      <c r="D660" s="59" t="s">
        <v>127</v>
      </c>
      <c r="E660" s="59">
        <v>0</v>
      </c>
      <c r="F660" s="59">
        <v>0</v>
      </c>
      <c r="G660" s="59">
        <v>0</v>
      </c>
      <c r="H660" s="59">
        <v>0</v>
      </c>
      <c r="I660" s="59">
        <v>0</v>
      </c>
      <c r="J660" s="59">
        <v>0</v>
      </c>
      <c r="K660" s="59">
        <v>0</v>
      </c>
      <c r="L660" s="59">
        <v>0</v>
      </c>
      <c r="M660" s="59">
        <v>0</v>
      </c>
      <c r="N660" s="59">
        <v>0</v>
      </c>
      <c r="O660" s="59">
        <v>0</v>
      </c>
      <c r="P660" s="59">
        <v>0</v>
      </c>
      <c r="Q660" s="59">
        <v>0</v>
      </c>
      <c r="R660" s="59">
        <v>0</v>
      </c>
      <c r="S660" s="90"/>
      <c r="T660" s="90"/>
      <c r="U660" s="91"/>
      <c r="V660" s="90"/>
      <c r="X660" s="90"/>
    </row>
    <row r="661" spans="1:24" ht="13.2" x14ac:dyDescent="0.25">
      <c r="A661" s="59" t="s">
        <v>4574</v>
      </c>
      <c r="B661" s="59" t="s">
        <v>6030</v>
      </c>
      <c r="C661" s="59" t="s">
        <v>6036</v>
      </c>
      <c r="D661" s="59" t="s">
        <v>127</v>
      </c>
      <c r="E661" s="59">
        <v>0</v>
      </c>
      <c r="F661" s="59">
        <v>0</v>
      </c>
      <c r="G661" s="59">
        <v>0</v>
      </c>
      <c r="H661" s="59">
        <v>0</v>
      </c>
      <c r="I661" s="59">
        <v>0</v>
      </c>
      <c r="J661" s="59">
        <v>0</v>
      </c>
      <c r="K661" s="59">
        <v>0</v>
      </c>
      <c r="L661" s="59">
        <v>0</v>
      </c>
      <c r="M661" s="59">
        <v>0</v>
      </c>
      <c r="N661" s="59">
        <v>0</v>
      </c>
      <c r="O661" s="59">
        <v>0</v>
      </c>
      <c r="P661" s="59">
        <v>0</v>
      </c>
      <c r="Q661" s="59">
        <v>0</v>
      </c>
      <c r="R661" s="59">
        <v>0</v>
      </c>
      <c r="S661" s="90"/>
      <c r="T661" s="90"/>
      <c r="U661" s="91"/>
      <c r="V661" s="90"/>
      <c r="X661" s="90"/>
    </row>
    <row r="662" spans="1:24" ht="13.2" x14ac:dyDescent="0.25">
      <c r="A662" s="59" t="s">
        <v>4575</v>
      </c>
      <c r="B662" s="59" t="s">
        <v>6030</v>
      </c>
      <c r="C662" s="59" t="s">
        <v>6037</v>
      </c>
      <c r="D662" s="59" t="s">
        <v>127</v>
      </c>
      <c r="E662" s="59">
        <v>0</v>
      </c>
      <c r="F662" s="59">
        <v>0</v>
      </c>
      <c r="G662" s="59">
        <v>0</v>
      </c>
      <c r="H662" s="59">
        <v>0</v>
      </c>
      <c r="I662" s="59">
        <v>0</v>
      </c>
      <c r="J662" s="59">
        <v>0</v>
      </c>
      <c r="K662" s="59">
        <v>0</v>
      </c>
      <c r="L662" s="59">
        <v>0</v>
      </c>
      <c r="M662" s="59">
        <v>0</v>
      </c>
      <c r="N662" s="59">
        <v>0</v>
      </c>
      <c r="O662" s="59">
        <v>0</v>
      </c>
      <c r="P662" s="59">
        <v>0</v>
      </c>
      <c r="Q662" s="59">
        <v>0</v>
      </c>
      <c r="R662" s="59">
        <v>0</v>
      </c>
      <c r="S662" s="90"/>
      <c r="T662" s="90"/>
      <c r="U662" s="91"/>
      <c r="V662" s="90"/>
      <c r="X662" s="90"/>
    </row>
    <row r="663" spans="1:24" ht="13.2" x14ac:dyDescent="0.25">
      <c r="A663" s="59" t="s">
        <v>4576</v>
      </c>
      <c r="B663" s="59" t="s">
        <v>6030</v>
      </c>
      <c r="C663" s="59" t="s">
        <v>6038</v>
      </c>
      <c r="D663" s="59" t="s">
        <v>127</v>
      </c>
      <c r="E663" s="59">
        <v>0</v>
      </c>
      <c r="F663" s="59">
        <v>0</v>
      </c>
      <c r="G663" s="59">
        <v>0</v>
      </c>
      <c r="H663" s="59">
        <v>0</v>
      </c>
      <c r="I663" s="59">
        <v>0</v>
      </c>
      <c r="J663" s="59">
        <v>0</v>
      </c>
      <c r="K663" s="59">
        <v>0</v>
      </c>
      <c r="L663" s="59">
        <v>0</v>
      </c>
      <c r="M663" s="59">
        <v>0</v>
      </c>
      <c r="N663" s="59">
        <v>0</v>
      </c>
      <c r="O663" s="59">
        <v>0</v>
      </c>
      <c r="P663" s="59">
        <v>0</v>
      </c>
      <c r="Q663" s="59">
        <v>0</v>
      </c>
      <c r="R663" s="59">
        <v>0</v>
      </c>
      <c r="S663" s="90"/>
      <c r="T663" s="90"/>
      <c r="U663" s="91"/>
      <c r="V663" s="90"/>
      <c r="X663" s="90"/>
    </row>
    <row r="664" spans="1:24" ht="13.2" x14ac:dyDescent="0.25">
      <c r="A664" s="59" t="s">
        <v>4577</v>
      </c>
      <c r="B664" s="59" t="s">
        <v>6030</v>
      </c>
      <c r="C664" s="59" t="s">
        <v>6039</v>
      </c>
      <c r="D664" s="59" t="s">
        <v>127</v>
      </c>
      <c r="E664" s="59">
        <v>0</v>
      </c>
      <c r="F664" s="59">
        <v>0</v>
      </c>
      <c r="G664" s="59">
        <v>0</v>
      </c>
      <c r="H664" s="59">
        <v>0</v>
      </c>
      <c r="I664" s="59">
        <v>0</v>
      </c>
      <c r="J664" s="59">
        <v>0</v>
      </c>
      <c r="K664" s="59">
        <v>0</v>
      </c>
      <c r="L664" s="59">
        <v>0</v>
      </c>
      <c r="M664" s="59">
        <v>0</v>
      </c>
      <c r="N664" s="59">
        <v>0</v>
      </c>
      <c r="O664" s="59">
        <v>0</v>
      </c>
      <c r="P664" s="59">
        <v>0</v>
      </c>
      <c r="Q664" s="59">
        <v>0</v>
      </c>
      <c r="R664" s="59">
        <v>0</v>
      </c>
      <c r="S664" s="90"/>
      <c r="T664" s="90"/>
      <c r="U664" s="91"/>
      <c r="V664" s="90"/>
      <c r="X664" s="90"/>
    </row>
    <row r="665" spans="1:24" ht="13.2" x14ac:dyDescent="0.25">
      <c r="A665" s="59" t="s">
        <v>4578</v>
      </c>
      <c r="B665" s="59" t="s">
        <v>6030</v>
      </c>
      <c r="C665" s="59" t="s">
        <v>6040</v>
      </c>
      <c r="D665" s="59" t="s">
        <v>127</v>
      </c>
      <c r="E665" s="59">
        <v>0</v>
      </c>
      <c r="F665" s="59">
        <v>0</v>
      </c>
      <c r="G665" s="59">
        <v>0</v>
      </c>
      <c r="H665" s="59">
        <v>0</v>
      </c>
      <c r="I665" s="59">
        <v>0</v>
      </c>
      <c r="J665" s="59">
        <v>0</v>
      </c>
      <c r="K665" s="59">
        <v>0</v>
      </c>
      <c r="L665" s="59">
        <v>0</v>
      </c>
      <c r="M665" s="59">
        <v>0</v>
      </c>
      <c r="N665" s="59">
        <v>0</v>
      </c>
      <c r="O665" s="59">
        <v>0</v>
      </c>
      <c r="P665" s="59">
        <v>0</v>
      </c>
      <c r="Q665" s="59">
        <v>0</v>
      </c>
      <c r="R665" s="59">
        <v>0</v>
      </c>
      <c r="S665" s="90"/>
      <c r="T665" s="90"/>
      <c r="U665" s="91"/>
      <c r="V665" s="90"/>
      <c r="X665" s="90"/>
    </row>
    <row r="666" spans="1:24" ht="13.2" x14ac:dyDescent="0.25">
      <c r="A666" s="59" t="s">
        <v>4579</v>
      </c>
      <c r="B666" s="59" t="s">
        <v>6030</v>
      </c>
      <c r="C666" s="59" t="s">
        <v>6041</v>
      </c>
      <c r="D666" s="59" t="s">
        <v>127</v>
      </c>
      <c r="E666" s="59">
        <v>0</v>
      </c>
      <c r="F666" s="59">
        <v>0</v>
      </c>
      <c r="G666" s="59">
        <v>0</v>
      </c>
      <c r="H666" s="59">
        <v>0</v>
      </c>
      <c r="I666" s="59">
        <v>0</v>
      </c>
      <c r="J666" s="59">
        <v>0</v>
      </c>
      <c r="K666" s="59">
        <v>0</v>
      </c>
      <c r="L666" s="59">
        <v>0</v>
      </c>
      <c r="M666" s="59">
        <v>0</v>
      </c>
      <c r="N666" s="59">
        <v>0</v>
      </c>
      <c r="O666" s="59">
        <v>0</v>
      </c>
      <c r="P666" s="59">
        <v>0</v>
      </c>
      <c r="Q666" s="59">
        <v>0</v>
      </c>
      <c r="R666" s="59">
        <v>0</v>
      </c>
      <c r="S666" s="90"/>
      <c r="T666" s="90"/>
      <c r="U666" s="91"/>
      <c r="V666" s="90"/>
      <c r="X666" s="90"/>
    </row>
    <row r="667" spans="1:24" ht="13.2" x14ac:dyDescent="0.25">
      <c r="A667" s="59" t="s">
        <v>4580</v>
      </c>
      <c r="B667" s="59" t="s">
        <v>6030</v>
      </c>
      <c r="C667" s="59" t="s">
        <v>6042</v>
      </c>
      <c r="D667" s="59" t="s">
        <v>127</v>
      </c>
      <c r="E667" s="59">
        <v>0</v>
      </c>
      <c r="F667" s="59">
        <v>0</v>
      </c>
      <c r="G667" s="59">
        <v>0</v>
      </c>
      <c r="H667" s="59">
        <v>0</v>
      </c>
      <c r="I667" s="59">
        <v>0</v>
      </c>
      <c r="J667" s="59">
        <v>0</v>
      </c>
      <c r="K667" s="59">
        <v>0</v>
      </c>
      <c r="L667" s="59">
        <v>0</v>
      </c>
      <c r="M667" s="59">
        <v>0</v>
      </c>
      <c r="N667" s="59">
        <v>0</v>
      </c>
      <c r="O667" s="59">
        <v>0</v>
      </c>
      <c r="P667" s="59">
        <v>0</v>
      </c>
      <c r="Q667" s="59">
        <v>0</v>
      </c>
      <c r="R667" s="59">
        <v>0</v>
      </c>
      <c r="S667" s="90"/>
      <c r="T667" s="90"/>
      <c r="U667" s="91"/>
      <c r="V667" s="90"/>
      <c r="X667" s="90"/>
    </row>
    <row r="668" spans="1:24" ht="13.2" x14ac:dyDescent="0.25">
      <c r="A668" s="59" t="s">
        <v>4581</v>
      </c>
      <c r="B668" s="59" t="s">
        <v>6030</v>
      </c>
      <c r="C668" s="59" t="s">
        <v>6043</v>
      </c>
      <c r="D668" s="59" t="s">
        <v>127</v>
      </c>
      <c r="E668" s="59">
        <v>0</v>
      </c>
      <c r="F668" s="59">
        <v>0</v>
      </c>
      <c r="G668" s="59">
        <v>0</v>
      </c>
      <c r="H668" s="59">
        <v>0</v>
      </c>
      <c r="I668" s="59">
        <v>0</v>
      </c>
      <c r="J668" s="59">
        <v>0</v>
      </c>
      <c r="K668" s="59">
        <v>0</v>
      </c>
      <c r="L668" s="59">
        <v>0</v>
      </c>
      <c r="M668" s="59">
        <v>0</v>
      </c>
      <c r="N668" s="59">
        <v>0</v>
      </c>
      <c r="O668" s="59">
        <v>0</v>
      </c>
      <c r="P668" s="59">
        <v>0</v>
      </c>
      <c r="Q668" s="59">
        <v>0</v>
      </c>
      <c r="R668" s="59">
        <v>0</v>
      </c>
      <c r="S668" s="90"/>
      <c r="T668" s="90"/>
      <c r="U668" s="91"/>
      <c r="V668" s="90"/>
      <c r="X668" s="90"/>
    </row>
    <row r="669" spans="1:24" ht="13.2" x14ac:dyDescent="0.25">
      <c r="A669" s="59" t="s">
        <v>4582</v>
      </c>
      <c r="B669" s="59" t="s">
        <v>6030</v>
      </c>
      <c r="C669" s="59" t="s">
        <v>6017</v>
      </c>
      <c r="D669" s="59" t="s">
        <v>127</v>
      </c>
      <c r="E669" s="59">
        <v>0</v>
      </c>
      <c r="F669" s="59">
        <v>0</v>
      </c>
      <c r="G669" s="59">
        <v>0</v>
      </c>
      <c r="H669" s="59">
        <v>0</v>
      </c>
      <c r="I669" s="59">
        <v>0</v>
      </c>
      <c r="J669" s="59">
        <v>0</v>
      </c>
      <c r="K669" s="59">
        <v>0</v>
      </c>
      <c r="L669" s="59">
        <v>0</v>
      </c>
      <c r="M669" s="59">
        <v>0</v>
      </c>
      <c r="N669" s="59">
        <v>0</v>
      </c>
      <c r="O669" s="59">
        <v>0</v>
      </c>
      <c r="P669" s="59">
        <v>0</v>
      </c>
      <c r="Q669" s="59">
        <v>0</v>
      </c>
      <c r="R669" s="59">
        <v>0</v>
      </c>
      <c r="S669" s="90"/>
      <c r="T669" s="90"/>
      <c r="U669" s="91"/>
      <c r="V669" s="90"/>
      <c r="X669" s="90"/>
    </row>
    <row r="670" spans="1:24" ht="13.2" x14ac:dyDescent="0.25">
      <c r="A670" s="59" t="s">
        <v>4583</v>
      </c>
      <c r="B670" s="59" t="s">
        <v>6030</v>
      </c>
      <c r="C670" s="59" t="s">
        <v>6044</v>
      </c>
      <c r="D670" s="59" t="s">
        <v>127</v>
      </c>
      <c r="E670" s="59">
        <v>0</v>
      </c>
      <c r="F670" s="59">
        <v>0</v>
      </c>
      <c r="G670" s="59">
        <v>0</v>
      </c>
      <c r="H670" s="59">
        <v>0</v>
      </c>
      <c r="I670" s="59">
        <v>0</v>
      </c>
      <c r="J670" s="59">
        <v>0</v>
      </c>
      <c r="K670" s="59">
        <v>0</v>
      </c>
      <c r="L670" s="59">
        <v>0</v>
      </c>
      <c r="M670" s="59">
        <v>0</v>
      </c>
      <c r="N670" s="59">
        <v>0</v>
      </c>
      <c r="O670" s="59">
        <v>0</v>
      </c>
      <c r="P670" s="59">
        <v>0</v>
      </c>
      <c r="Q670" s="59">
        <v>0</v>
      </c>
      <c r="R670" s="59">
        <v>0</v>
      </c>
      <c r="S670" s="90"/>
      <c r="T670" s="90"/>
      <c r="U670" s="91"/>
      <c r="V670" s="90"/>
      <c r="X670" s="90"/>
    </row>
    <row r="671" spans="1:24" ht="13.2" x14ac:dyDescent="0.25">
      <c r="A671" s="59" t="s">
        <v>4584</v>
      </c>
      <c r="B671" s="59" t="s">
        <v>6030</v>
      </c>
      <c r="C671" s="59" t="s">
        <v>6019</v>
      </c>
      <c r="D671" s="59" t="s">
        <v>127</v>
      </c>
      <c r="E671" s="59">
        <v>0</v>
      </c>
      <c r="F671" s="59">
        <v>0</v>
      </c>
      <c r="G671" s="59">
        <v>0</v>
      </c>
      <c r="H671" s="59">
        <v>0</v>
      </c>
      <c r="I671" s="59">
        <v>0</v>
      </c>
      <c r="J671" s="59">
        <v>0</v>
      </c>
      <c r="K671" s="59">
        <v>0</v>
      </c>
      <c r="L671" s="59">
        <v>0</v>
      </c>
      <c r="M671" s="59">
        <v>0</v>
      </c>
      <c r="N671" s="59">
        <v>0</v>
      </c>
      <c r="O671" s="59">
        <v>0</v>
      </c>
      <c r="P671" s="59">
        <v>0</v>
      </c>
      <c r="Q671" s="59">
        <v>0</v>
      </c>
      <c r="R671" s="59">
        <v>0</v>
      </c>
      <c r="S671" s="90"/>
      <c r="T671" s="90"/>
      <c r="U671" s="91"/>
      <c r="V671" s="90"/>
      <c r="X671" s="90"/>
    </row>
    <row r="672" spans="1:24" ht="13.2" x14ac:dyDescent="0.25">
      <c r="A672" s="59" t="s">
        <v>4585</v>
      </c>
      <c r="B672" s="59" t="s">
        <v>6030</v>
      </c>
      <c r="C672" s="59" t="s">
        <v>6045</v>
      </c>
      <c r="D672" s="59" t="s">
        <v>127</v>
      </c>
      <c r="E672" s="59">
        <v>0</v>
      </c>
      <c r="F672" s="59">
        <v>0</v>
      </c>
      <c r="G672" s="59">
        <v>0</v>
      </c>
      <c r="H672" s="59">
        <v>0</v>
      </c>
      <c r="I672" s="59">
        <v>0</v>
      </c>
      <c r="J672" s="59">
        <v>0</v>
      </c>
      <c r="K672" s="59">
        <v>0</v>
      </c>
      <c r="L672" s="59">
        <v>0</v>
      </c>
      <c r="M672" s="59">
        <v>0</v>
      </c>
      <c r="N672" s="59">
        <v>0</v>
      </c>
      <c r="O672" s="59">
        <v>0</v>
      </c>
      <c r="P672" s="59">
        <v>0</v>
      </c>
      <c r="Q672" s="59">
        <v>0</v>
      </c>
      <c r="R672" s="59">
        <v>0</v>
      </c>
      <c r="S672" s="90"/>
      <c r="T672" s="90"/>
      <c r="U672" s="91"/>
      <c r="V672" s="90"/>
      <c r="X672" s="90"/>
    </row>
    <row r="673" spans="1:24" ht="13.2" x14ac:dyDescent="0.25">
      <c r="A673" s="59" t="s">
        <v>4586</v>
      </c>
      <c r="B673" s="59" t="s">
        <v>6030</v>
      </c>
      <c r="C673" s="59" t="s">
        <v>6046</v>
      </c>
      <c r="D673" s="59" t="s">
        <v>127</v>
      </c>
      <c r="E673" s="59">
        <v>0</v>
      </c>
      <c r="F673" s="59">
        <v>0</v>
      </c>
      <c r="G673" s="59">
        <v>0</v>
      </c>
      <c r="H673" s="59">
        <v>0</v>
      </c>
      <c r="I673" s="59">
        <v>0</v>
      </c>
      <c r="J673" s="59">
        <v>0</v>
      </c>
      <c r="K673" s="59">
        <v>0</v>
      </c>
      <c r="L673" s="59">
        <v>0</v>
      </c>
      <c r="M673" s="59">
        <v>0</v>
      </c>
      <c r="N673" s="59">
        <v>0</v>
      </c>
      <c r="O673" s="59">
        <v>0</v>
      </c>
      <c r="P673" s="59">
        <v>0</v>
      </c>
      <c r="Q673" s="59">
        <v>0</v>
      </c>
      <c r="R673" s="59">
        <v>0</v>
      </c>
      <c r="S673" s="90"/>
      <c r="T673" s="90"/>
      <c r="U673" s="91"/>
      <c r="V673" s="90"/>
      <c r="X673" s="90"/>
    </row>
    <row r="674" spans="1:24" ht="13.2" x14ac:dyDescent="0.25">
      <c r="A674" s="59" t="s">
        <v>4587</v>
      </c>
      <c r="B674" s="59" t="s">
        <v>6030</v>
      </c>
      <c r="C674" s="59" t="s">
        <v>6047</v>
      </c>
      <c r="D674" s="59" t="s">
        <v>127</v>
      </c>
      <c r="E674" s="59">
        <v>0</v>
      </c>
      <c r="F674" s="59">
        <v>0</v>
      </c>
      <c r="G674" s="59">
        <v>0</v>
      </c>
      <c r="H674" s="59">
        <v>0</v>
      </c>
      <c r="I674" s="59">
        <v>0</v>
      </c>
      <c r="J674" s="59">
        <v>0</v>
      </c>
      <c r="K674" s="59">
        <v>0</v>
      </c>
      <c r="L674" s="59">
        <v>0</v>
      </c>
      <c r="M674" s="59">
        <v>0</v>
      </c>
      <c r="N674" s="59">
        <v>0</v>
      </c>
      <c r="O674" s="59">
        <v>0</v>
      </c>
      <c r="P674" s="59">
        <v>0</v>
      </c>
      <c r="Q674" s="59">
        <v>0</v>
      </c>
      <c r="R674" s="59">
        <v>0</v>
      </c>
      <c r="S674" s="90"/>
      <c r="T674" s="90"/>
      <c r="U674" s="91"/>
      <c r="V674" s="90"/>
      <c r="X674" s="90"/>
    </row>
    <row r="675" spans="1:24" ht="13.2" x14ac:dyDescent="0.25">
      <c r="A675" s="59" t="s">
        <v>4588</v>
      </c>
      <c r="B675" s="59" t="s">
        <v>6030</v>
      </c>
      <c r="C675" s="59" t="s">
        <v>6048</v>
      </c>
      <c r="D675" s="59" t="s">
        <v>127</v>
      </c>
      <c r="E675" s="59">
        <v>0</v>
      </c>
      <c r="F675" s="59">
        <v>0</v>
      </c>
      <c r="G675" s="59">
        <v>0</v>
      </c>
      <c r="H675" s="59">
        <v>0</v>
      </c>
      <c r="I675" s="59">
        <v>0</v>
      </c>
      <c r="J675" s="59">
        <v>0</v>
      </c>
      <c r="K675" s="59">
        <v>0</v>
      </c>
      <c r="L675" s="59">
        <v>0</v>
      </c>
      <c r="M675" s="59">
        <v>0</v>
      </c>
      <c r="N675" s="59">
        <v>0</v>
      </c>
      <c r="O675" s="59">
        <v>0</v>
      </c>
      <c r="P675" s="59">
        <v>0</v>
      </c>
      <c r="Q675" s="59">
        <v>0</v>
      </c>
      <c r="R675" s="59">
        <v>0</v>
      </c>
      <c r="S675" s="90"/>
      <c r="T675" s="90"/>
      <c r="U675" s="91"/>
      <c r="V675" s="90"/>
      <c r="X675" s="90"/>
    </row>
    <row r="676" spans="1:24" ht="13.2" x14ac:dyDescent="0.25">
      <c r="A676" s="59" t="s">
        <v>4589</v>
      </c>
      <c r="B676" s="59" t="s">
        <v>6030</v>
      </c>
      <c r="C676" s="59" t="s">
        <v>6049</v>
      </c>
      <c r="D676" s="59" t="s">
        <v>127</v>
      </c>
      <c r="E676" s="59">
        <v>0</v>
      </c>
      <c r="F676" s="59">
        <v>0</v>
      </c>
      <c r="G676" s="59">
        <v>0</v>
      </c>
      <c r="H676" s="59">
        <v>0</v>
      </c>
      <c r="I676" s="59">
        <v>0</v>
      </c>
      <c r="J676" s="59">
        <v>0</v>
      </c>
      <c r="K676" s="59">
        <v>0</v>
      </c>
      <c r="L676" s="59">
        <v>0</v>
      </c>
      <c r="M676" s="59">
        <v>0</v>
      </c>
      <c r="N676" s="59">
        <v>0</v>
      </c>
      <c r="O676" s="59">
        <v>0</v>
      </c>
      <c r="P676" s="59">
        <v>0</v>
      </c>
      <c r="Q676" s="59">
        <v>0</v>
      </c>
      <c r="R676" s="59">
        <v>0</v>
      </c>
      <c r="S676" s="90"/>
      <c r="T676" s="90"/>
      <c r="U676" s="91"/>
      <c r="V676" s="90"/>
      <c r="X676" s="90"/>
    </row>
    <row r="677" spans="1:24" ht="13.2" x14ac:dyDescent="0.25">
      <c r="A677" s="59" t="s">
        <v>4590</v>
      </c>
      <c r="B677" s="59" t="s">
        <v>6030</v>
      </c>
      <c r="C677" s="59" t="s">
        <v>6050</v>
      </c>
      <c r="D677" s="59" t="s">
        <v>127</v>
      </c>
      <c r="E677" s="59">
        <v>32</v>
      </c>
      <c r="F677" s="59">
        <v>33</v>
      </c>
      <c r="G677" s="59">
        <v>34</v>
      </c>
      <c r="H677" s="59">
        <v>35</v>
      </c>
      <c r="I677" s="59">
        <v>37</v>
      </c>
      <c r="J677" s="59">
        <v>38</v>
      </c>
      <c r="K677" s="59">
        <v>39</v>
      </c>
      <c r="L677" s="59">
        <v>40</v>
      </c>
      <c r="M677" s="59">
        <v>41</v>
      </c>
      <c r="N677" s="59">
        <v>42</v>
      </c>
      <c r="O677" s="59">
        <v>44</v>
      </c>
      <c r="P677" s="59">
        <v>45</v>
      </c>
      <c r="Q677" s="59">
        <v>46</v>
      </c>
      <c r="R677" s="59">
        <v>38907</v>
      </c>
      <c r="S677" s="90"/>
      <c r="T677" s="90"/>
      <c r="U677" s="91"/>
      <c r="V677" s="90"/>
      <c r="X677" s="90"/>
    </row>
    <row r="678" spans="1:24" ht="13.2" x14ac:dyDescent="0.25">
      <c r="A678" s="59" t="s">
        <v>4591</v>
      </c>
      <c r="B678" s="59" t="s">
        <v>6030</v>
      </c>
      <c r="C678" s="59" t="s">
        <v>6051</v>
      </c>
      <c r="D678" s="59" t="s">
        <v>127</v>
      </c>
      <c r="E678" s="59">
        <v>0</v>
      </c>
      <c r="F678" s="59">
        <v>0</v>
      </c>
      <c r="G678" s="59">
        <v>0</v>
      </c>
      <c r="H678" s="59">
        <v>0</v>
      </c>
      <c r="I678" s="59">
        <v>0</v>
      </c>
      <c r="J678" s="59">
        <v>0</v>
      </c>
      <c r="K678" s="59">
        <v>0</v>
      </c>
      <c r="L678" s="59">
        <v>0</v>
      </c>
      <c r="M678" s="59">
        <v>0</v>
      </c>
      <c r="N678" s="59">
        <v>0</v>
      </c>
      <c r="O678" s="59">
        <v>0</v>
      </c>
      <c r="P678" s="59">
        <v>0</v>
      </c>
      <c r="Q678" s="59">
        <v>0</v>
      </c>
      <c r="R678" s="59">
        <v>0</v>
      </c>
      <c r="S678" s="90"/>
      <c r="T678" s="90"/>
      <c r="U678" s="91"/>
      <c r="V678" s="90"/>
      <c r="X678" s="90"/>
    </row>
    <row r="679" spans="1:24" ht="13.2" x14ac:dyDescent="0.25">
      <c r="A679" s="59" t="s">
        <v>4592</v>
      </c>
      <c r="B679" s="59" t="s">
        <v>6030</v>
      </c>
      <c r="C679" s="59" t="s">
        <v>6052</v>
      </c>
      <c r="D679" s="59" t="s">
        <v>127</v>
      </c>
      <c r="E679" s="59">
        <v>0</v>
      </c>
      <c r="F679" s="59">
        <v>0</v>
      </c>
      <c r="G679" s="59">
        <v>0</v>
      </c>
      <c r="H679" s="59">
        <v>0</v>
      </c>
      <c r="I679" s="59">
        <v>0</v>
      </c>
      <c r="J679" s="59">
        <v>0</v>
      </c>
      <c r="K679" s="59">
        <v>0</v>
      </c>
      <c r="L679" s="59">
        <v>0</v>
      </c>
      <c r="M679" s="59">
        <v>0</v>
      </c>
      <c r="N679" s="59">
        <v>0</v>
      </c>
      <c r="O679" s="59">
        <v>0</v>
      </c>
      <c r="P679" s="59">
        <v>0</v>
      </c>
      <c r="Q679" s="59">
        <v>0</v>
      </c>
      <c r="R679" s="59">
        <v>0</v>
      </c>
      <c r="S679" s="90"/>
      <c r="T679" s="90"/>
      <c r="U679" s="91"/>
      <c r="V679" s="90"/>
      <c r="X679" s="90"/>
    </row>
    <row r="680" spans="1:24" ht="13.2" x14ac:dyDescent="0.25">
      <c r="A680" s="59" t="s">
        <v>4593</v>
      </c>
      <c r="B680" s="59" t="s">
        <v>6030</v>
      </c>
      <c r="C680" s="59" t="s">
        <v>6053</v>
      </c>
      <c r="D680" s="59" t="s">
        <v>127</v>
      </c>
      <c r="E680" s="59">
        <v>0</v>
      </c>
      <c r="F680" s="59">
        <v>0</v>
      </c>
      <c r="G680" s="59">
        <v>0</v>
      </c>
      <c r="H680" s="59">
        <v>0</v>
      </c>
      <c r="I680" s="59">
        <v>0</v>
      </c>
      <c r="J680" s="59">
        <v>0</v>
      </c>
      <c r="K680" s="59">
        <v>0</v>
      </c>
      <c r="L680" s="59">
        <v>0</v>
      </c>
      <c r="M680" s="59">
        <v>0</v>
      </c>
      <c r="N680" s="59">
        <v>0</v>
      </c>
      <c r="O680" s="59">
        <v>0</v>
      </c>
      <c r="P680" s="59">
        <v>0</v>
      </c>
      <c r="Q680" s="59">
        <v>0</v>
      </c>
      <c r="R680" s="59">
        <v>0</v>
      </c>
      <c r="S680" s="90"/>
      <c r="T680" s="90"/>
      <c r="U680" s="91"/>
      <c r="V680" s="90"/>
      <c r="X680" s="90"/>
    </row>
    <row r="681" spans="1:24" ht="13.2" x14ac:dyDescent="0.25">
      <c r="A681" s="59" t="s">
        <v>4594</v>
      </c>
      <c r="B681" s="59" t="s">
        <v>6030</v>
      </c>
      <c r="C681" s="59" t="s">
        <v>6054</v>
      </c>
      <c r="D681" s="59" t="s">
        <v>127</v>
      </c>
      <c r="E681" s="59">
        <v>0</v>
      </c>
      <c r="F681" s="59">
        <v>0</v>
      </c>
      <c r="G681" s="59">
        <v>0</v>
      </c>
      <c r="H681" s="59">
        <v>0</v>
      </c>
      <c r="I681" s="59">
        <v>0</v>
      </c>
      <c r="J681" s="59">
        <v>0</v>
      </c>
      <c r="K681" s="59">
        <v>0</v>
      </c>
      <c r="L681" s="59">
        <v>0</v>
      </c>
      <c r="M681" s="59">
        <v>0</v>
      </c>
      <c r="N681" s="59">
        <v>0</v>
      </c>
      <c r="O681" s="59">
        <v>0</v>
      </c>
      <c r="P681" s="59">
        <v>0</v>
      </c>
      <c r="Q681" s="59">
        <v>0</v>
      </c>
      <c r="R681" s="59">
        <v>0</v>
      </c>
      <c r="S681" s="90"/>
      <c r="T681" s="90"/>
      <c r="U681" s="91"/>
      <c r="V681" s="90"/>
      <c r="X681" s="90"/>
    </row>
    <row r="682" spans="1:24" ht="13.2" x14ac:dyDescent="0.25">
      <c r="A682" s="59" t="s">
        <v>4595</v>
      </c>
      <c r="B682" s="59" t="s">
        <v>6030</v>
      </c>
      <c r="C682" s="59" t="s">
        <v>6055</v>
      </c>
      <c r="D682" s="59" t="s">
        <v>127</v>
      </c>
      <c r="E682" s="59">
        <v>0</v>
      </c>
      <c r="F682" s="59">
        <v>0</v>
      </c>
      <c r="G682" s="59">
        <v>0</v>
      </c>
      <c r="H682" s="59">
        <v>0</v>
      </c>
      <c r="I682" s="59">
        <v>0</v>
      </c>
      <c r="J682" s="59">
        <v>0</v>
      </c>
      <c r="K682" s="59">
        <v>0</v>
      </c>
      <c r="L682" s="59">
        <v>0</v>
      </c>
      <c r="M682" s="59">
        <v>0</v>
      </c>
      <c r="N682" s="59">
        <v>0</v>
      </c>
      <c r="O682" s="59">
        <v>0</v>
      </c>
      <c r="P682" s="59">
        <v>0</v>
      </c>
      <c r="Q682" s="59">
        <v>0</v>
      </c>
      <c r="R682" s="59">
        <v>0</v>
      </c>
      <c r="S682" s="90"/>
      <c r="T682" s="90"/>
      <c r="U682" s="91"/>
      <c r="V682" s="90"/>
      <c r="X682" s="90"/>
    </row>
    <row r="683" spans="1:24" ht="13.2" x14ac:dyDescent="0.25">
      <c r="A683" s="59" t="s">
        <v>4596</v>
      </c>
      <c r="B683" s="59" t="s">
        <v>6030</v>
      </c>
      <c r="C683" s="59" t="s">
        <v>6056</v>
      </c>
      <c r="D683" s="59" t="s">
        <v>127</v>
      </c>
      <c r="E683" s="59">
        <v>0</v>
      </c>
      <c r="F683" s="59">
        <v>0</v>
      </c>
      <c r="G683" s="59">
        <v>0</v>
      </c>
      <c r="H683" s="59">
        <v>0</v>
      </c>
      <c r="I683" s="59">
        <v>11423</v>
      </c>
      <c r="J683" s="59">
        <v>11742</v>
      </c>
      <c r="K683" s="59">
        <v>12041</v>
      </c>
      <c r="L683" s="59">
        <v>12344</v>
      </c>
      <c r="M683" s="59">
        <v>12652</v>
      </c>
      <c r="N683" s="59">
        <v>12959</v>
      </c>
      <c r="O683" s="59">
        <v>13277</v>
      </c>
      <c r="P683" s="59">
        <v>13604</v>
      </c>
      <c r="Q683" s="59">
        <v>13935</v>
      </c>
      <c r="R683" s="59">
        <v>8917552</v>
      </c>
      <c r="S683" s="90"/>
      <c r="T683" s="90"/>
      <c r="U683" s="91"/>
      <c r="V683" s="90"/>
      <c r="X683" s="90"/>
    </row>
    <row r="684" spans="1:24" ht="13.2" x14ac:dyDescent="0.25">
      <c r="A684" s="59" t="s">
        <v>4597</v>
      </c>
      <c r="B684" s="59" t="s">
        <v>6030</v>
      </c>
      <c r="C684" s="59" t="s">
        <v>6057</v>
      </c>
      <c r="D684" s="59" t="s">
        <v>127</v>
      </c>
      <c r="E684" s="59">
        <v>0</v>
      </c>
      <c r="F684" s="59">
        <v>0</v>
      </c>
      <c r="G684" s="59">
        <v>0</v>
      </c>
      <c r="H684" s="59">
        <v>0</v>
      </c>
      <c r="I684" s="59">
        <v>0</v>
      </c>
      <c r="J684" s="59">
        <v>0</v>
      </c>
      <c r="K684" s="59">
        <v>0</v>
      </c>
      <c r="L684" s="59">
        <v>0</v>
      </c>
      <c r="M684" s="59">
        <v>0</v>
      </c>
      <c r="N684" s="59">
        <v>0</v>
      </c>
      <c r="O684" s="59">
        <v>0</v>
      </c>
      <c r="P684" s="59">
        <v>0</v>
      </c>
      <c r="Q684" s="59">
        <v>0</v>
      </c>
      <c r="R684" s="59">
        <v>0</v>
      </c>
      <c r="S684" s="90"/>
      <c r="T684" s="90"/>
      <c r="U684" s="91"/>
      <c r="V684" s="90"/>
      <c r="X684" s="90"/>
    </row>
    <row r="685" spans="1:24" ht="13.2" x14ac:dyDescent="0.25">
      <c r="A685" s="59" t="s">
        <v>4598</v>
      </c>
      <c r="B685" s="59" t="s">
        <v>6058</v>
      </c>
      <c r="C685" s="59" t="s">
        <v>6059</v>
      </c>
      <c r="D685" s="59" t="s">
        <v>127</v>
      </c>
      <c r="E685" s="59">
        <v>0</v>
      </c>
      <c r="F685" s="59">
        <v>0</v>
      </c>
      <c r="G685" s="59">
        <v>0</v>
      </c>
      <c r="H685" s="59">
        <v>0</v>
      </c>
      <c r="I685" s="59">
        <v>0</v>
      </c>
      <c r="J685" s="59">
        <v>0</v>
      </c>
      <c r="K685" s="59">
        <v>0</v>
      </c>
      <c r="L685" s="59">
        <v>0</v>
      </c>
      <c r="M685" s="59">
        <v>0</v>
      </c>
      <c r="N685" s="59">
        <v>0</v>
      </c>
      <c r="O685" s="59">
        <v>0</v>
      </c>
      <c r="P685" s="59">
        <v>0</v>
      </c>
      <c r="Q685" s="59">
        <v>0</v>
      </c>
      <c r="R685" s="59">
        <v>0</v>
      </c>
      <c r="S685" s="90"/>
      <c r="T685" s="90"/>
      <c r="U685" s="91"/>
      <c r="V685" s="90"/>
      <c r="X685" s="90"/>
    </row>
    <row r="686" spans="1:24" ht="13.2" x14ac:dyDescent="0.25">
      <c r="A686" s="59" t="s">
        <v>4599</v>
      </c>
      <c r="B686" s="59" t="s">
        <v>6058</v>
      </c>
      <c r="C686" s="59" t="s">
        <v>6060</v>
      </c>
      <c r="D686" s="59" t="s">
        <v>127</v>
      </c>
      <c r="E686" s="59">
        <v>0</v>
      </c>
      <c r="F686" s="59">
        <v>0</v>
      </c>
      <c r="G686" s="59">
        <v>0</v>
      </c>
      <c r="H686" s="59">
        <v>0</v>
      </c>
      <c r="I686" s="59">
        <v>0</v>
      </c>
      <c r="J686" s="59">
        <v>0</v>
      </c>
      <c r="K686" s="59">
        <v>0</v>
      </c>
      <c r="L686" s="59">
        <v>0</v>
      </c>
      <c r="M686" s="59">
        <v>0</v>
      </c>
      <c r="N686" s="59">
        <v>0</v>
      </c>
      <c r="O686" s="59">
        <v>0</v>
      </c>
      <c r="P686" s="59">
        <v>0</v>
      </c>
      <c r="Q686" s="59">
        <v>0</v>
      </c>
      <c r="R686" s="59">
        <v>0</v>
      </c>
      <c r="S686" s="90"/>
      <c r="T686" s="90"/>
      <c r="U686" s="91"/>
      <c r="V686" s="90"/>
      <c r="X686" s="90"/>
    </row>
    <row r="687" spans="1:24" ht="13.2" x14ac:dyDescent="0.25">
      <c r="A687" s="59" t="s">
        <v>4600</v>
      </c>
      <c r="B687" s="59" t="s">
        <v>6058</v>
      </c>
      <c r="C687" s="59" t="s">
        <v>6061</v>
      </c>
      <c r="D687" s="59" t="s">
        <v>127</v>
      </c>
      <c r="E687" s="59">
        <v>0</v>
      </c>
      <c r="F687" s="59">
        <v>0</v>
      </c>
      <c r="G687" s="59">
        <v>0</v>
      </c>
      <c r="H687" s="59">
        <v>0</v>
      </c>
      <c r="I687" s="59">
        <v>0</v>
      </c>
      <c r="J687" s="59">
        <v>0</v>
      </c>
      <c r="K687" s="59">
        <v>0</v>
      </c>
      <c r="L687" s="59">
        <v>0</v>
      </c>
      <c r="M687" s="59">
        <v>0</v>
      </c>
      <c r="N687" s="59">
        <v>0</v>
      </c>
      <c r="O687" s="59">
        <v>0</v>
      </c>
      <c r="P687" s="59">
        <v>0</v>
      </c>
      <c r="Q687" s="59">
        <v>0</v>
      </c>
      <c r="R687" s="59">
        <v>0</v>
      </c>
      <c r="S687" s="90"/>
      <c r="T687" s="90"/>
      <c r="U687" s="91"/>
      <c r="V687" s="90"/>
      <c r="X687" s="90"/>
    </row>
    <row r="688" spans="1:24" ht="13.2" x14ac:dyDescent="0.25">
      <c r="A688" s="59" t="s">
        <v>4601</v>
      </c>
      <c r="B688" s="59" t="s">
        <v>6058</v>
      </c>
      <c r="C688" s="59" t="s">
        <v>6062</v>
      </c>
      <c r="D688" s="59" t="s">
        <v>127</v>
      </c>
      <c r="E688" s="59">
        <v>0</v>
      </c>
      <c r="F688" s="59">
        <v>0</v>
      </c>
      <c r="G688" s="59">
        <v>0</v>
      </c>
      <c r="H688" s="59">
        <v>0</v>
      </c>
      <c r="I688" s="59">
        <v>0</v>
      </c>
      <c r="J688" s="59">
        <v>0</v>
      </c>
      <c r="K688" s="59">
        <v>0</v>
      </c>
      <c r="L688" s="59">
        <v>0</v>
      </c>
      <c r="M688" s="59">
        <v>0</v>
      </c>
      <c r="N688" s="59">
        <v>0</v>
      </c>
      <c r="O688" s="59">
        <v>0</v>
      </c>
      <c r="P688" s="59">
        <v>0</v>
      </c>
      <c r="Q688" s="59">
        <v>0</v>
      </c>
      <c r="R688" s="59">
        <v>0</v>
      </c>
      <c r="S688" s="90"/>
      <c r="T688" s="90"/>
      <c r="U688" s="91"/>
      <c r="V688" s="90"/>
      <c r="X688" s="90"/>
    </row>
    <row r="689" spans="1:24" ht="13.2" x14ac:dyDescent="0.25">
      <c r="A689" s="59" t="s">
        <v>4602</v>
      </c>
      <c r="B689" s="59" t="s">
        <v>6058</v>
      </c>
      <c r="C689" s="59" t="s">
        <v>6063</v>
      </c>
      <c r="D689" s="59" t="s">
        <v>127</v>
      </c>
      <c r="E689" s="59">
        <v>0</v>
      </c>
      <c r="F689" s="59">
        <v>0</v>
      </c>
      <c r="G689" s="59">
        <v>0</v>
      </c>
      <c r="H689" s="59">
        <v>0</v>
      </c>
      <c r="I689" s="59">
        <v>0</v>
      </c>
      <c r="J689" s="59">
        <v>0</v>
      </c>
      <c r="K689" s="59">
        <v>0</v>
      </c>
      <c r="L689" s="59">
        <v>0</v>
      </c>
      <c r="M689" s="59">
        <v>0</v>
      </c>
      <c r="N689" s="59">
        <v>0</v>
      </c>
      <c r="O689" s="59">
        <v>0</v>
      </c>
      <c r="P689" s="59">
        <v>0</v>
      </c>
      <c r="Q689" s="59">
        <v>0</v>
      </c>
      <c r="R689" s="59">
        <v>0</v>
      </c>
      <c r="S689" s="90"/>
      <c r="T689" s="90"/>
      <c r="U689" s="91"/>
      <c r="V689" s="90"/>
      <c r="X689" s="90"/>
    </row>
    <row r="690" spans="1:24" ht="13.2" x14ac:dyDescent="0.25">
      <c r="A690" s="59" t="s">
        <v>4603</v>
      </c>
      <c r="B690" s="59" t="s">
        <v>6058</v>
      </c>
      <c r="C690" s="59" t="s">
        <v>6064</v>
      </c>
      <c r="D690" s="59" t="s">
        <v>127</v>
      </c>
      <c r="E690" s="59">
        <v>0</v>
      </c>
      <c r="F690" s="59">
        <v>0</v>
      </c>
      <c r="G690" s="59">
        <v>0</v>
      </c>
      <c r="H690" s="59">
        <v>0</v>
      </c>
      <c r="I690" s="59">
        <v>0</v>
      </c>
      <c r="J690" s="59">
        <v>0</v>
      </c>
      <c r="K690" s="59">
        <v>0</v>
      </c>
      <c r="L690" s="59">
        <v>0</v>
      </c>
      <c r="M690" s="59">
        <v>0</v>
      </c>
      <c r="N690" s="59">
        <v>0</v>
      </c>
      <c r="O690" s="59">
        <v>0</v>
      </c>
      <c r="P690" s="59">
        <v>0</v>
      </c>
      <c r="Q690" s="59">
        <v>0</v>
      </c>
      <c r="R690" s="59">
        <v>0</v>
      </c>
      <c r="S690" s="90"/>
      <c r="T690" s="90"/>
      <c r="U690" s="91"/>
      <c r="V690" s="90"/>
      <c r="X690" s="90"/>
    </row>
    <row r="691" spans="1:24" ht="13.2" x14ac:dyDescent="0.25">
      <c r="A691" s="59" t="s">
        <v>4604</v>
      </c>
      <c r="B691" s="59" t="s">
        <v>6058</v>
      </c>
      <c r="C691" s="59" t="s">
        <v>6065</v>
      </c>
      <c r="D691" s="59" t="s">
        <v>127</v>
      </c>
      <c r="E691" s="59">
        <v>0</v>
      </c>
      <c r="F691" s="59">
        <v>0</v>
      </c>
      <c r="G691" s="59">
        <v>0</v>
      </c>
      <c r="H691" s="59">
        <v>0</v>
      </c>
      <c r="I691" s="59">
        <v>0</v>
      </c>
      <c r="J691" s="59">
        <v>0</v>
      </c>
      <c r="K691" s="59">
        <v>0</v>
      </c>
      <c r="L691" s="59">
        <v>0</v>
      </c>
      <c r="M691" s="59">
        <v>0</v>
      </c>
      <c r="N691" s="59">
        <v>0</v>
      </c>
      <c r="O691" s="59">
        <v>0</v>
      </c>
      <c r="P691" s="59">
        <v>0</v>
      </c>
      <c r="Q691" s="59">
        <v>0</v>
      </c>
      <c r="R691" s="59">
        <v>0</v>
      </c>
      <c r="S691" s="90"/>
      <c r="T691" s="90"/>
      <c r="U691" s="91"/>
      <c r="V691" s="90"/>
      <c r="X691" s="90"/>
    </row>
    <row r="692" spans="1:24" ht="13.2" x14ac:dyDescent="0.25">
      <c r="A692" s="59" t="s">
        <v>4605</v>
      </c>
      <c r="B692" s="59" t="s">
        <v>6058</v>
      </c>
      <c r="C692" s="59" t="s">
        <v>6066</v>
      </c>
      <c r="D692" s="59" t="s">
        <v>127</v>
      </c>
      <c r="E692" s="59">
        <v>0</v>
      </c>
      <c r="F692" s="59">
        <v>0</v>
      </c>
      <c r="G692" s="59">
        <v>0</v>
      </c>
      <c r="H692" s="59">
        <v>0</v>
      </c>
      <c r="I692" s="59">
        <v>0</v>
      </c>
      <c r="J692" s="59">
        <v>0</v>
      </c>
      <c r="K692" s="59">
        <v>0</v>
      </c>
      <c r="L692" s="59">
        <v>0</v>
      </c>
      <c r="M692" s="59">
        <v>0</v>
      </c>
      <c r="N692" s="59">
        <v>0</v>
      </c>
      <c r="O692" s="59">
        <v>0</v>
      </c>
      <c r="P692" s="59">
        <v>0</v>
      </c>
      <c r="Q692" s="59">
        <v>0</v>
      </c>
      <c r="R692" s="59">
        <v>0</v>
      </c>
      <c r="S692" s="90"/>
      <c r="T692" s="90"/>
      <c r="U692" s="91"/>
      <c r="V692" s="90"/>
      <c r="X692" s="90"/>
    </row>
    <row r="693" spans="1:24" ht="13.2" x14ac:dyDescent="0.25">
      <c r="A693" s="59" t="s">
        <v>4606</v>
      </c>
      <c r="B693" s="59" t="s">
        <v>6058</v>
      </c>
      <c r="C693" s="59" t="s">
        <v>6067</v>
      </c>
      <c r="D693" s="59" t="s">
        <v>127</v>
      </c>
      <c r="E693" s="59">
        <v>0</v>
      </c>
      <c r="F693" s="59">
        <v>0</v>
      </c>
      <c r="G693" s="59">
        <v>0</v>
      </c>
      <c r="H693" s="59">
        <v>0</v>
      </c>
      <c r="I693" s="59">
        <v>0</v>
      </c>
      <c r="J693" s="59">
        <v>0</v>
      </c>
      <c r="K693" s="59">
        <v>0</v>
      </c>
      <c r="L693" s="59">
        <v>0</v>
      </c>
      <c r="M693" s="59">
        <v>0</v>
      </c>
      <c r="N693" s="59">
        <v>0</v>
      </c>
      <c r="O693" s="59">
        <v>0</v>
      </c>
      <c r="P693" s="59">
        <v>0</v>
      </c>
      <c r="Q693" s="59">
        <v>0</v>
      </c>
      <c r="R693" s="59">
        <v>0</v>
      </c>
      <c r="S693" s="90"/>
      <c r="T693" s="90"/>
      <c r="U693" s="91"/>
      <c r="V693" s="90"/>
      <c r="X693" s="90"/>
    </row>
    <row r="694" spans="1:24" ht="13.2" x14ac:dyDescent="0.25">
      <c r="A694" s="59" t="s">
        <v>4607</v>
      </c>
      <c r="B694" s="59" t="s">
        <v>6058</v>
      </c>
      <c r="C694" s="59" t="s">
        <v>6068</v>
      </c>
      <c r="D694" s="59" t="s">
        <v>127</v>
      </c>
      <c r="E694" s="59">
        <v>0</v>
      </c>
      <c r="F694" s="59">
        <v>0</v>
      </c>
      <c r="G694" s="59">
        <v>0</v>
      </c>
      <c r="H694" s="59">
        <v>0</v>
      </c>
      <c r="I694" s="59">
        <v>0</v>
      </c>
      <c r="J694" s="59">
        <v>0</v>
      </c>
      <c r="K694" s="59">
        <v>0</v>
      </c>
      <c r="L694" s="59">
        <v>0</v>
      </c>
      <c r="M694" s="59">
        <v>0</v>
      </c>
      <c r="N694" s="59">
        <v>0</v>
      </c>
      <c r="O694" s="59">
        <v>0</v>
      </c>
      <c r="P694" s="59">
        <v>0</v>
      </c>
      <c r="Q694" s="59">
        <v>0</v>
      </c>
      <c r="R694" s="59">
        <v>0</v>
      </c>
      <c r="S694" s="90"/>
      <c r="T694" s="90"/>
      <c r="U694" s="91"/>
      <c r="V694" s="90"/>
      <c r="X694" s="90"/>
    </row>
    <row r="695" spans="1:24" ht="13.2" x14ac:dyDescent="0.25">
      <c r="A695" s="59" t="s">
        <v>4608</v>
      </c>
      <c r="B695" s="59" t="s">
        <v>6058</v>
      </c>
      <c r="C695" s="59" t="s">
        <v>6069</v>
      </c>
      <c r="D695" s="59" t="s">
        <v>127</v>
      </c>
      <c r="E695" s="59">
        <v>0</v>
      </c>
      <c r="F695" s="59">
        <v>0</v>
      </c>
      <c r="G695" s="59">
        <v>0</v>
      </c>
      <c r="H695" s="59">
        <v>0</v>
      </c>
      <c r="I695" s="59">
        <v>0</v>
      </c>
      <c r="J695" s="59">
        <v>0</v>
      </c>
      <c r="K695" s="59">
        <v>0</v>
      </c>
      <c r="L695" s="59">
        <v>0</v>
      </c>
      <c r="M695" s="59">
        <v>0</v>
      </c>
      <c r="N695" s="59">
        <v>0</v>
      </c>
      <c r="O695" s="59">
        <v>0</v>
      </c>
      <c r="P695" s="59">
        <v>0</v>
      </c>
      <c r="Q695" s="59">
        <v>0</v>
      </c>
      <c r="R695" s="59">
        <v>0</v>
      </c>
      <c r="S695" s="90"/>
      <c r="T695" s="90"/>
      <c r="U695" s="91"/>
      <c r="V695" s="90"/>
      <c r="X695" s="90"/>
    </row>
    <row r="696" spans="1:24" ht="13.2" x14ac:dyDescent="0.25">
      <c r="A696" s="59" t="s">
        <v>4609</v>
      </c>
      <c r="B696" s="59" t="s">
        <v>6058</v>
      </c>
      <c r="C696" s="59" t="s">
        <v>6070</v>
      </c>
      <c r="D696" s="59" t="s">
        <v>127</v>
      </c>
      <c r="E696" s="59">
        <v>0</v>
      </c>
      <c r="F696" s="59">
        <v>0</v>
      </c>
      <c r="G696" s="59">
        <v>0</v>
      </c>
      <c r="H696" s="59">
        <v>0</v>
      </c>
      <c r="I696" s="59">
        <v>0</v>
      </c>
      <c r="J696" s="59">
        <v>0</v>
      </c>
      <c r="K696" s="59">
        <v>0</v>
      </c>
      <c r="L696" s="59">
        <v>0</v>
      </c>
      <c r="M696" s="59">
        <v>0</v>
      </c>
      <c r="N696" s="59">
        <v>0</v>
      </c>
      <c r="O696" s="59">
        <v>0</v>
      </c>
      <c r="P696" s="59">
        <v>0</v>
      </c>
      <c r="Q696" s="59">
        <v>0</v>
      </c>
      <c r="R696" s="59">
        <v>0</v>
      </c>
      <c r="S696" s="90"/>
      <c r="T696" s="90"/>
      <c r="U696" s="91"/>
      <c r="V696" s="90"/>
      <c r="X696" s="90"/>
    </row>
    <row r="697" spans="1:24" ht="13.2" x14ac:dyDescent="0.25">
      <c r="A697" s="59" t="s">
        <v>4610</v>
      </c>
      <c r="B697" s="59" t="s">
        <v>6058</v>
      </c>
      <c r="C697" s="59" t="s">
        <v>6071</v>
      </c>
      <c r="D697" s="59" t="s">
        <v>127</v>
      </c>
      <c r="E697" s="59">
        <v>0</v>
      </c>
      <c r="F697" s="59">
        <v>0</v>
      </c>
      <c r="G697" s="59">
        <v>0</v>
      </c>
      <c r="H697" s="59">
        <v>0</v>
      </c>
      <c r="I697" s="59">
        <v>0</v>
      </c>
      <c r="J697" s="59">
        <v>0</v>
      </c>
      <c r="K697" s="59">
        <v>0</v>
      </c>
      <c r="L697" s="59">
        <v>0</v>
      </c>
      <c r="M697" s="59">
        <v>0</v>
      </c>
      <c r="N697" s="59">
        <v>0</v>
      </c>
      <c r="O697" s="59">
        <v>0</v>
      </c>
      <c r="P697" s="59">
        <v>0</v>
      </c>
      <c r="Q697" s="59">
        <v>0</v>
      </c>
      <c r="R697" s="59">
        <v>0</v>
      </c>
      <c r="S697" s="90"/>
      <c r="T697" s="90"/>
      <c r="U697" s="91"/>
      <c r="V697" s="90"/>
      <c r="X697" s="90"/>
    </row>
    <row r="698" spans="1:24" ht="13.2" x14ac:dyDescent="0.25">
      <c r="A698" s="59" t="s">
        <v>4611</v>
      </c>
      <c r="B698" s="59" t="s">
        <v>6058</v>
      </c>
      <c r="C698" s="59" t="s">
        <v>6072</v>
      </c>
      <c r="D698" s="59" t="s">
        <v>127</v>
      </c>
      <c r="E698" s="59">
        <v>0</v>
      </c>
      <c r="F698" s="59">
        <v>0</v>
      </c>
      <c r="G698" s="59">
        <v>0</v>
      </c>
      <c r="H698" s="59">
        <v>0</v>
      </c>
      <c r="I698" s="59">
        <v>0</v>
      </c>
      <c r="J698" s="59">
        <v>0</v>
      </c>
      <c r="K698" s="59">
        <v>0</v>
      </c>
      <c r="L698" s="59">
        <v>0</v>
      </c>
      <c r="M698" s="59">
        <v>0</v>
      </c>
      <c r="N698" s="59">
        <v>0</v>
      </c>
      <c r="O698" s="59">
        <v>0</v>
      </c>
      <c r="P698" s="59">
        <v>0</v>
      </c>
      <c r="Q698" s="59">
        <v>0</v>
      </c>
      <c r="R698" s="59">
        <v>0</v>
      </c>
      <c r="S698" s="90"/>
      <c r="T698" s="90"/>
      <c r="U698" s="91"/>
      <c r="V698" s="90"/>
      <c r="X698" s="90"/>
    </row>
    <row r="699" spans="1:24" ht="13.2" x14ac:dyDescent="0.25">
      <c r="A699" s="59" t="s">
        <v>4612</v>
      </c>
      <c r="B699" s="59" t="s">
        <v>6058</v>
      </c>
      <c r="C699" s="59" t="s">
        <v>6073</v>
      </c>
      <c r="D699" s="59" t="s">
        <v>127</v>
      </c>
      <c r="E699" s="59">
        <v>0</v>
      </c>
      <c r="F699" s="59">
        <v>0</v>
      </c>
      <c r="G699" s="59">
        <v>0</v>
      </c>
      <c r="H699" s="59">
        <v>0</v>
      </c>
      <c r="I699" s="59">
        <v>0</v>
      </c>
      <c r="J699" s="59">
        <v>0</v>
      </c>
      <c r="K699" s="59">
        <v>0</v>
      </c>
      <c r="L699" s="59">
        <v>0</v>
      </c>
      <c r="M699" s="59">
        <v>0</v>
      </c>
      <c r="N699" s="59">
        <v>0</v>
      </c>
      <c r="O699" s="59">
        <v>0</v>
      </c>
      <c r="P699" s="59">
        <v>0</v>
      </c>
      <c r="Q699" s="59">
        <v>0</v>
      </c>
      <c r="R699" s="59">
        <v>0</v>
      </c>
      <c r="S699" s="90"/>
      <c r="T699" s="90"/>
      <c r="U699" s="91"/>
      <c r="V699" s="90"/>
      <c r="X699" s="90"/>
    </row>
    <row r="700" spans="1:24" ht="13.2" x14ac:dyDescent="0.25">
      <c r="A700" s="59" t="s">
        <v>4613</v>
      </c>
      <c r="B700" s="59" t="s">
        <v>6058</v>
      </c>
      <c r="C700" s="59" t="s">
        <v>6074</v>
      </c>
      <c r="D700" s="59" t="s">
        <v>127</v>
      </c>
      <c r="E700" s="59">
        <v>0</v>
      </c>
      <c r="F700" s="59">
        <v>0</v>
      </c>
      <c r="G700" s="59">
        <v>0</v>
      </c>
      <c r="H700" s="59">
        <v>0</v>
      </c>
      <c r="I700" s="59">
        <v>0</v>
      </c>
      <c r="J700" s="59">
        <v>0</v>
      </c>
      <c r="K700" s="59">
        <v>0</v>
      </c>
      <c r="L700" s="59">
        <v>0</v>
      </c>
      <c r="M700" s="59">
        <v>0</v>
      </c>
      <c r="N700" s="59">
        <v>0</v>
      </c>
      <c r="O700" s="59">
        <v>0</v>
      </c>
      <c r="P700" s="59">
        <v>0</v>
      </c>
      <c r="Q700" s="59">
        <v>0</v>
      </c>
      <c r="R700" s="59">
        <v>0</v>
      </c>
      <c r="S700" s="90"/>
      <c r="T700" s="90"/>
      <c r="U700" s="91"/>
      <c r="V700" s="90"/>
      <c r="X700" s="90"/>
    </row>
    <row r="701" spans="1:24" ht="13.2" x14ac:dyDescent="0.25">
      <c r="A701" s="59" t="s">
        <v>4614</v>
      </c>
      <c r="B701" s="59" t="s">
        <v>6058</v>
      </c>
      <c r="C701" s="59" t="s">
        <v>6075</v>
      </c>
      <c r="D701" s="59" t="s">
        <v>127</v>
      </c>
      <c r="E701" s="59">
        <v>0</v>
      </c>
      <c r="F701" s="59">
        <v>0</v>
      </c>
      <c r="G701" s="59">
        <v>0</v>
      </c>
      <c r="H701" s="59">
        <v>0</v>
      </c>
      <c r="I701" s="59">
        <v>0</v>
      </c>
      <c r="J701" s="59">
        <v>0</v>
      </c>
      <c r="K701" s="59">
        <v>0</v>
      </c>
      <c r="L701" s="59">
        <v>0</v>
      </c>
      <c r="M701" s="59">
        <v>0</v>
      </c>
      <c r="N701" s="59">
        <v>0</v>
      </c>
      <c r="O701" s="59">
        <v>0</v>
      </c>
      <c r="P701" s="59">
        <v>0</v>
      </c>
      <c r="Q701" s="59">
        <v>0</v>
      </c>
      <c r="R701" s="59">
        <v>0</v>
      </c>
      <c r="S701" s="90"/>
      <c r="T701" s="90"/>
      <c r="U701" s="91"/>
      <c r="V701" s="90"/>
      <c r="X701" s="90"/>
    </row>
    <row r="702" spans="1:24" ht="13.2" x14ac:dyDescent="0.25">
      <c r="A702" s="59" t="s">
        <v>4615</v>
      </c>
      <c r="B702" s="59" t="s">
        <v>6058</v>
      </c>
      <c r="C702" s="59" t="s">
        <v>6076</v>
      </c>
      <c r="D702" s="59" t="s">
        <v>127</v>
      </c>
      <c r="E702" s="59">
        <v>0</v>
      </c>
      <c r="F702" s="59">
        <v>0</v>
      </c>
      <c r="G702" s="59">
        <v>0</v>
      </c>
      <c r="H702" s="59">
        <v>0</v>
      </c>
      <c r="I702" s="59">
        <v>0</v>
      </c>
      <c r="J702" s="59">
        <v>0</v>
      </c>
      <c r="K702" s="59">
        <v>0</v>
      </c>
      <c r="L702" s="59">
        <v>0</v>
      </c>
      <c r="M702" s="59">
        <v>0</v>
      </c>
      <c r="N702" s="59">
        <v>0</v>
      </c>
      <c r="O702" s="59">
        <v>0</v>
      </c>
      <c r="P702" s="59">
        <v>0</v>
      </c>
      <c r="Q702" s="59">
        <v>0</v>
      </c>
      <c r="R702" s="59">
        <v>0</v>
      </c>
      <c r="S702" s="90"/>
      <c r="T702" s="90"/>
      <c r="U702" s="91"/>
      <c r="V702" s="90"/>
      <c r="X702" s="90"/>
    </row>
    <row r="703" spans="1:24" ht="13.2" x14ac:dyDescent="0.25">
      <c r="A703" s="59" t="s">
        <v>4616</v>
      </c>
      <c r="B703" s="59" t="s">
        <v>6058</v>
      </c>
      <c r="C703" s="59" t="s">
        <v>6077</v>
      </c>
      <c r="D703" s="59" t="s">
        <v>127</v>
      </c>
      <c r="E703" s="59">
        <v>0</v>
      </c>
      <c r="F703" s="59">
        <v>0</v>
      </c>
      <c r="G703" s="59">
        <v>0</v>
      </c>
      <c r="H703" s="59">
        <v>0</v>
      </c>
      <c r="I703" s="59">
        <v>0</v>
      </c>
      <c r="J703" s="59">
        <v>0</v>
      </c>
      <c r="K703" s="59">
        <v>0</v>
      </c>
      <c r="L703" s="59">
        <v>0</v>
      </c>
      <c r="M703" s="59">
        <v>0</v>
      </c>
      <c r="N703" s="59">
        <v>0</v>
      </c>
      <c r="O703" s="59">
        <v>0</v>
      </c>
      <c r="P703" s="59">
        <v>0</v>
      </c>
      <c r="Q703" s="59">
        <v>0</v>
      </c>
      <c r="R703" s="59">
        <v>0</v>
      </c>
      <c r="S703" s="90"/>
      <c r="T703" s="90"/>
      <c r="U703" s="91"/>
      <c r="V703" s="90"/>
      <c r="X703" s="90"/>
    </row>
    <row r="704" spans="1:24" ht="13.2" x14ac:dyDescent="0.25">
      <c r="A704" s="59" t="s">
        <v>4617</v>
      </c>
      <c r="B704" s="59" t="s">
        <v>6058</v>
      </c>
      <c r="C704" s="59" t="s">
        <v>6078</v>
      </c>
      <c r="D704" s="59" t="s">
        <v>127</v>
      </c>
      <c r="E704" s="59">
        <v>0</v>
      </c>
      <c r="F704" s="59">
        <v>0</v>
      </c>
      <c r="G704" s="59">
        <v>0</v>
      </c>
      <c r="H704" s="59">
        <v>0</v>
      </c>
      <c r="I704" s="59">
        <v>0</v>
      </c>
      <c r="J704" s="59">
        <v>0</v>
      </c>
      <c r="K704" s="59">
        <v>0</v>
      </c>
      <c r="L704" s="59">
        <v>0</v>
      </c>
      <c r="M704" s="59">
        <v>0</v>
      </c>
      <c r="N704" s="59">
        <v>0</v>
      </c>
      <c r="O704" s="59">
        <v>0</v>
      </c>
      <c r="P704" s="59">
        <v>0</v>
      </c>
      <c r="Q704" s="59">
        <v>0</v>
      </c>
      <c r="R704" s="59">
        <v>0</v>
      </c>
      <c r="S704" s="90"/>
      <c r="T704" s="90"/>
      <c r="U704" s="91"/>
      <c r="V704" s="90"/>
      <c r="X704" s="90"/>
    </row>
    <row r="705" spans="1:24" ht="13.2" x14ac:dyDescent="0.25">
      <c r="A705" s="59" t="s">
        <v>4618</v>
      </c>
      <c r="B705" s="59" t="s">
        <v>6058</v>
      </c>
      <c r="C705" s="59" t="s">
        <v>6031</v>
      </c>
      <c r="D705" s="59" t="s">
        <v>127</v>
      </c>
      <c r="E705" s="59">
        <v>0</v>
      </c>
      <c r="F705" s="59">
        <v>0</v>
      </c>
      <c r="G705" s="59">
        <v>0</v>
      </c>
      <c r="H705" s="59">
        <v>0</v>
      </c>
      <c r="I705" s="59">
        <v>0</v>
      </c>
      <c r="J705" s="59">
        <v>0</v>
      </c>
      <c r="K705" s="59">
        <v>0</v>
      </c>
      <c r="L705" s="59">
        <v>0</v>
      </c>
      <c r="M705" s="59">
        <v>0</v>
      </c>
      <c r="N705" s="59">
        <v>0</v>
      </c>
      <c r="O705" s="59">
        <v>0</v>
      </c>
      <c r="P705" s="59">
        <v>0</v>
      </c>
      <c r="Q705" s="59">
        <v>0</v>
      </c>
      <c r="R705" s="59">
        <v>0</v>
      </c>
      <c r="S705" s="90"/>
      <c r="T705" s="90"/>
      <c r="U705" s="91"/>
      <c r="V705" s="90"/>
      <c r="X705" s="90"/>
    </row>
    <row r="706" spans="1:24" ht="13.2" x14ac:dyDescent="0.25">
      <c r="A706" s="59" t="s">
        <v>4619</v>
      </c>
      <c r="B706" s="59" t="s">
        <v>6058</v>
      </c>
      <c r="C706" s="59" t="s">
        <v>6032</v>
      </c>
      <c r="D706" s="59" t="s">
        <v>127</v>
      </c>
      <c r="E706" s="59">
        <v>0</v>
      </c>
      <c r="F706" s="59">
        <v>0</v>
      </c>
      <c r="G706" s="59">
        <v>0</v>
      </c>
      <c r="H706" s="59">
        <v>0</v>
      </c>
      <c r="I706" s="59">
        <v>0</v>
      </c>
      <c r="J706" s="59">
        <v>0</v>
      </c>
      <c r="K706" s="59">
        <v>0</v>
      </c>
      <c r="L706" s="59">
        <v>0</v>
      </c>
      <c r="M706" s="59">
        <v>0</v>
      </c>
      <c r="N706" s="59">
        <v>0</v>
      </c>
      <c r="O706" s="59">
        <v>0</v>
      </c>
      <c r="P706" s="59">
        <v>0</v>
      </c>
      <c r="Q706" s="59">
        <v>0</v>
      </c>
      <c r="R706" s="59">
        <v>0</v>
      </c>
      <c r="S706" s="90"/>
      <c r="T706" s="90"/>
      <c r="U706" s="91"/>
      <c r="V706" s="90"/>
      <c r="X706" s="90"/>
    </row>
    <row r="707" spans="1:24" ht="13.2" x14ac:dyDescent="0.25">
      <c r="A707" s="59" t="s">
        <v>4620</v>
      </c>
      <c r="B707" s="59" t="s">
        <v>6058</v>
      </c>
      <c r="C707" s="59" t="s">
        <v>6033</v>
      </c>
      <c r="D707" s="59" t="s">
        <v>127</v>
      </c>
      <c r="E707" s="59">
        <v>0</v>
      </c>
      <c r="F707" s="59">
        <v>0</v>
      </c>
      <c r="G707" s="59">
        <v>0</v>
      </c>
      <c r="H707" s="59">
        <v>0</v>
      </c>
      <c r="I707" s="59">
        <v>0</v>
      </c>
      <c r="J707" s="59">
        <v>0</v>
      </c>
      <c r="K707" s="59">
        <v>0</v>
      </c>
      <c r="L707" s="59">
        <v>0</v>
      </c>
      <c r="M707" s="59">
        <v>0</v>
      </c>
      <c r="N707" s="59">
        <v>0</v>
      </c>
      <c r="O707" s="59">
        <v>0</v>
      </c>
      <c r="P707" s="59">
        <v>0</v>
      </c>
      <c r="Q707" s="59">
        <v>0</v>
      </c>
      <c r="R707" s="59">
        <v>0</v>
      </c>
      <c r="S707" s="90"/>
      <c r="T707" s="90"/>
      <c r="U707" s="91"/>
      <c r="V707" s="90"/>
      <c r="X707" s="90"/>
    </row>
    <row r="708" spans="1:24" ht="13.2" x14ac:dyDescent="0.25">
      <c r="A708" s="59" t="s">
        <v>4621</v>
      </c>
      <c r="B708" s="59" t="s">
        <v>6058</v>
      </c>
      <c r="C708" s="59" t="s">
        <v>6034</v>
      </c>
      <c r="D708" s="59" t="s">
        <v>127</v>
      </c>
      <c r="E708" s="59">
        <v>0</v>
      </c>
      <c r="F708" s="59">
        <v>0</v>
      </c>
      <c r="G708" s="59">
        <v>0</v>
      </c>
      <c r="H708" s="59">
        <v>0</v>
      </c>
      <c r="I708" s="59">
        <v>0</v>
      </c>
      <c r="J708" s="59">
        <v>0</v>
      </c>
      <c r="K708" s="59">
        <v>0</v>
      </c>
      <c r="L708" s="59">
        <v>0</v>
      </c>
      <c r="M708" s="59">
        <v>0</v>
      </c>
      <c r="N708" s="59">
        <v>0</v>
      </c>
      <c r="O708" s="59">
        <v>0</v>
      </c>
      <c r="P708" s="59">
        <v>0</v>
      </c>
      <c r="Q708" s="59">
        <v>0</v>
      </c>
      <c r="R708" s="59">
        <v>0</v>
      </c>
      <c r="S708" s="90"/>
      <c r="T708" s="90"/>
      <c r="U708" s="91"/>
      <c r="V708" s="90"/>
      <c r="X708" s="90"/>
    </row>
    <row r="709" spans="1:24" ht="13.2" x14ac:dyDescent="0.25">
      <c r="A709" s="59" t="s">
        <v>4622</v>
      </c>
      <c r="B709" s="59" t="s">
        <v>6058</v>
      </c>
      <c r="C709" s="59" t="s">
        <v>6035</v>
      </c>
      <c r="D709" s="59" t="s">
        <v>127</v>
      </c>
      <c r="E709" s="59">
        <v>2101</v>
      </c>
      <c r="F709" s="59">
        <v>2110</v>
      </c>
      <c r="G709" s="59">
        <v>2119</v>
      </c>
      <c r="H709" s="59">
        <v>2128</v>
      </c>
      <c r="I709" s="59">
        <v>2137</v>
      </c>
      <c r="J709" s="59">
        <v>2145</v>
      </c>
      <c r="K709" s="59">
        <v>2154</v>
      </c>
      <c r="L709" s="59">
        <v>2163</v>
      </c>
      <c r="M709" s="59">
        <v>2172</v>
      </c>
      <c r="N709" s="59">
        <v>2181</v>
      </c>
      <c r="O709" s="59">
        <v>2190</v>
      </c>
      <c r="P709" s="59">
        <v>2199</v>
      </c>
      <c r="Q709" s="59">
        <v>2208</v>
      </c>
      <c r="R709" s="59">
        <v>2154353</v>
      </c>
      <c r="S709" s="90"/>
      <c r="T709" s="90"/>
      <c r="U709" s="91"/>
      <c r="V709" s="90"/>
      <c r="X709" s="90"/>
    </row>
    <row r="710" spans="1:24" ht="13.2" x14ac:dyDescent="0.25">
      <c r="A710" s="59" t="s">
        <v>4623</v>
      </c>
      <c r="B710" s="59" t="s">
        <v>6058</v>
      </c>
      <c r="C710" s="59" t="s">
        <v>6036</v>
      </c>
      <c r="D710" s="59" t="s">
        <v>127</v>
      </c>
      <c r="E710" s="59">
        <v>0</v>
      </c>
      <c r="F710" s="59">
        <v>0</v>
      </c>
      <c r="G710" s="59">
        <v>0</v>
      </c>
      <c r="H710" s="59">
        <v>0</v>
      </c>
      <c r="I710" s="59">
        <v>0</v>
      </c>
      <c r="J710" s="59">
        <v>0</v>
      </c>
      <c r="K710" s="59">
        <v>0</v>
      </c>
      <c r="L710" s="59">
        <v>0</v>
      </c>
      <c r="M710" s="59">
        <v>0</v>
      </c>
      <c r="N710" s="59">
        <v>0</v>
      </c>
      <c r="O710" s="59">
        <v>0</v>
      </c>
      <c r="P710" s="59">
        <v>0</v>
      </c>
      <c r="Q710" s="59">
        <v>0</v>
      </c>
      <c r="R710" s="59">
        <v>0</v>
      </c>
      <c r="S710" s="90"/>
      <c r="T710" s="90"/>
      <c r="U710" s="91"/>
      <c r="V710" s="90"/>
      <c r="X710" s="90"/>
    </row>
    <row r="711" spans="1:24" ht="13.2" x14ac:dyDescent="0.25">
      <c r="A711" s="59" t="s">
        <v>4624</v>
      </c>
      <c r="B711" s="59" t="s">
        <v>6058</v>
      </c>
      <c r="C711" s="59" t="s">
        <v>6079</v>
      </c>
      <c r="D711" s="59" t="s">
        <v>127</v>
      </c>
      <c r="E711" s="59">
        <v>0</v>
      </c>
      <c r="F711" s="59">
        <v>0</v>
      </c>
      <c r="G711" s="59">
        <v>0</v>
      </c>
      <c r="H711" s="59">
        <v>0</v>
      </c>
      <c r="I711" s="59">
        <v>0</v>
      </c>
      <c r="J711" s="59">
        <v>0</v>
      </c>
      <c r="K711" s="59">
        <v>0</v>
      </c>
      <c r="L711" s="59">
        <v>0</v>
      </c>
      <c r="M711" s="59">
        <v>0</v>
      </c>
      <c r="N711" s="59">
        <v>0</v>
      </c>
      <c r="O711" s="59">
        <v>0</v>
      </c>
      <c r="P711" s="59">
        <v>0</v>
      </c>
      <c r="Q711" s="59">
        <v>0</v>
      </c>
      <c r="R711" s="59">
        <v>0</v>
      </c>
      <c r="S711" s="90"/>
      <c r="T711" s="90"/>
      <c r="U711" s="91"/>
      <c r="V711" s="90"/>
      <c r="X711" s="90"/>
    </row>
    <row r="712" spans="1:24" ht="13.2" x14ac:dyDescent="0.25">
      <c r="A712" s="59" t="s">
        <v>4625</v>
      </c>
      <c r="B712" s="59" t="s">
        <v>6058</v>
      </c>
      <c r="C712" s="59" t="s">
        <v>6080</v>
      </c>
      <c r="D712" s="59" t="s">
        <v>127</v>
      </c>
      <c r="E712" s="59">
        <v>0</v>
      </c>
      <c r="F712" s="59">
        <v>0</v>
      </c>
      <c r="G712" s="59">
        <v>0</v>
      </c>
      <c r="H712" s="59">
        <v>0</v>
      </c>
      <c r="I712" s="59">
        <v>0</v>
      </c>
      <c r="J712" s="59">
        <v>0</v>
      </c>
      <c r="K712" s="59">
        <v>0</v>
      </c>
      <c r="L712" s="59">
        <v>0</v>
      </c>
      <c r="M712" s="59">
        <v>0</v>
      </c>
      <c r="N712" s="59">
        <v>0</v>
      </c>
      <c r="O712" s="59">
        <v>0</v>
      </c>
      <c r="P712" s="59">
        <v>0</v>
      </c>
      <c r="Q712" s="59">
        <v>0</v>
      </c>
      <c r="R712" s="59">
        <v>0</v>
      </c>
      <c r="S712" s="90"/>
      <c r="T712" s="90"/>
      <c r="U712" s="91"/>
      <c r="V712" s="90"/>
      <c r="X712" s="90"/>
    </row>
    <row r="713" spans="1:24" ht="13.2" x14ac:dyDescent="0.25">
      <c r="A713" s="59" t="s">
        <v>4626</v>
      </c>
      <c r="B713" s="59" t="s">
        <v>6058</v>
      </c>
      <c r="C713" s="59" t="s">
        <v>6038</v>
      </c>
      <c r="D713" s="59" t="s">
        <v>127</v>
      </c>
      <c r="E713" s="59">
        <v>0</v>
      </c>
      <c r="F713" s="59">
        <v>0</v>
      </c>
      <c r="G713" s="59">
        <v>0</v>
      </c>
      <c r="H713" s="59">
        <v>0</v>
      </c>
      <c r="I713" s="59">
        <v>0</v>
      </c>
      <c r="J713" s="59">
        <v>0</v>
      </c>
      <c r="K713" s="59">
        <v>0</v>
      </c>
      <c r="L713" s="59">
        <v>0</v>
      </c>
      <c r="M713" s="59">
        <v>0</v>
      </c>
      <c r="N713" s="59">
        <v>0</v>
      </c>
      <c r="O713" s="59">
        <v>0</v>
      </c>
      <c r="P713" s="59">
        <v>0</v>
      </c>
      <c r="Q713" s="59">
        <v>0</v>
      </c>
      <c r="R713" s="59">
        <v>0</v>
      </c>
      <c r="S713" s="90"/>
      <c r="T713" s="90"/>
      <c r="U713" s="91"/>
      <c r="V713" s="90"/>
      <c r="X713" s="90"/>
    </row>
    <row r="714" spans="1:24" ht="13.2" x14ac:dyDescent="0.25">
      <c r="A714" s="59" t="s">
        <v>4627</v>
      </c>
      <c r="B714" s="59" t="s">
        <v>6058</v>
      </c>
      <c r="C714" s="59" t="s">
        <v>6039</v>
      </c>
      <c r="D714" s="59" t="s">
        <v>127</v>
      </c>
      <c r="E714" s="59">
        <v>0</v>
      </c>
      <c r="F714" s="59">
        <v>0</v>
      </c>
      <c r="G714" s="59">
        <v>0</v>
      </c>
      <c r="H714" s="59">
        <v>0</v>
      </c>
      <c r="I714" s="59">
        <v>0</v>
      </c>
      <c r="J714" s="59">
        <v>0</v>
      </c>
      <c r="K714" s="59">
        <v>0</v>
      </c>
      <c r="L714" s="59">
        <v>0</v>
      </c>
      <c r="M714" s="59">
        <v>0</v>
      </c>
      <c r="N714" s="59">
        <v>0</v>
      </c>
      <c r="O714" s="59">
        <v>0</v>
      </c>
      <c r="P714" s="59">
        <v>0</v>
      </c>
      <c r="Q714" s="59">
        <v>0</v>
      </c>
      <c r="R714" s="59">
        <v>0</v>
      </c>
      <c r="S714" s="90"/>
      <c r="T714" s="90"/>
      <c r="U714" s="91"/>
      <c r="V714" s="90"/>
      <c r="X714" s="90"/>
    </row>
    <row r="715" spans="1:24" ht="13.2" x14ac:dyDescent="0.25">
      <c r="A715" s="59" t="s">
        <v>4628</v>
      </c>
      <c r="B715" s="59" t="s">
        <v>6058</v>
      </c>
      <c r="C715" s="59" t="s">
        <v>6040</v>
      </c>
      <c r="D715" s="59" t="s">
        <v>127</v>
      </c>
      <c r="E715" s="59">
        <v>154</v>
      </c>
      <c r="F715" s="59">
        <v>155</v>
      </c>
      <c r="G715" s="59">
        <v>157</v>
      </c>
      <c r="H715" s="59">
        <v>159</v>
      </c>
      <c r="I715" s="59">
        <v>160</v>
      </c>
      <c r="J715" s="59">
        <v>162</v>
      </c>
      <c r="K715" s="59">
        <v>164</v>
      </c>
      <c r="L715" s="59">
        <v>165</v>
      </c>
      <c r="M715" s="59">
        <v>167</v>
      </c>
      <c r="N715" s="59">
        <v>169</v>
      </c>
      <c r="O715" s="59">
        <v>170</v>
      </c>
      <c r="P715" s="59">
        <v>172</v>
      </c>
      <c r="Q715" s="59">
        <v>174</v>
      </c>
      <c r="R715" s="59">
        <v>163652</v>
      </c>
      <c r="S715" s="90"/>
      <c r="T715" s="90"/>
      <c r="U715" s="91"/>
      <c r="V715" s="90"/>
      <c r="X715" s="90"/>
    </row>
    <row r="716" spans="1:24" ht="13.2" x14ac:dyDescent="0.25">
      <c r="A716" s="59" t="s">
        <v>4629</v>
      </c>
      <c r="B716" s="59" t="s">
        <v>6058</v>
      </c>
      <c r="C716" s="59" t="s">
        <v>6041</v>
      </c>
      <c r="D716" s="59" t="s">
        <v>127</v>
      </c>
      <c r="E716" s="59">
        <v>0</v>
      </c>
      <c r="F716" s="59">
        <v>0</v>
      </c>
      <c r="G716" s="59">
        <v>0</v>
      </c>
      <c r="H716" s="59">
        <v>0</v>
      </c>
      <c r="I716" s="59">
        <v>0</v>
      </c>
      <c r="J716" s="59">
        <v>0</v>
      </c>
      <c r="K716" s="59">
        <v>0</v>
      </c>
      <c r="L716" s="59">
        <v>0</v>
      </c>
      <c r="M716" s="59">
        <v>0</v>
      </c>
      <c r="N716" s="59">
        <v>0</v>
      </c>
      <c r="O716" s="59">
        <v>0</v>
      </c>
      <c r="P716" s="59">
        <v>0</v>
      </c>
      <c r="Q716" s="59">
        <v>0</v>
      </c>
      <c r="R716" s="59">
        <v>0</v>
      </c>
      <c r="S716" s="90"/>
      <c r="T716" s="90"/>
      <c r="U716" s="91"/>
      <c r="V716" s="90"/>
      <c r="X716" s="90"/>
    </row>
    <row r="717" spans="1:24" ht="13.2" x14ac:dyDescent="0.25">
      <c r="A717" s="59" t="s">
        <v>4630</v>
      </c>
      <c r="B717" s="59" t="s">
        <v>6058</v>
      </c>
      <c r="C717" s="59" t="s">
        <v>6042</v>
      </c>
      <c r="D717" s="59" t="s">
        <v>127</v>
      </c>
      <c r="E717" s="59">
        <v>0</v>
      </c>
      <c r="F717" s="59">
        <v>0</v>
      </c>
      <c r="G717" s="59">
        <v>0</v>
      </c>
      <c r="H717" s="59">
        <v>0</v>
      </c>
      <c r="I717" s="59">
        <v>0</v>
      </c>
      <c r="J717" s="59">
        <v>0</v>
      </c>
      <c r="K717" s="59">
        <v>0</v>
      </c>
      <c r="L717" s="59">
        <v>0</v>
      </c>
      <c r="M717" s="59">
        <v>0</v>
      </c>
      <c r="N717" s="59">
        <v>0</v>
      </c>
      <c r="O717" s="59">
        <v>0</v>
      </c>
      <c r="P717" s="59">
        <v>0</v>
      </c>
      <c r="Q717" s="59">
        <v>0</v>
      </c>
      <c r="R717" s="59">
        <v>0</v>
      </c>
      <c r="S717" s="90"/>
      <c r="T717" s="90"/>
      <c r="U717" s="91"/>
      <c r="V717" s="90"/>
      <c r="X717" s="90"/>
    </row>
    <row r="718" spans="1:24" ht="13.2" x14ac:dyDescent="0.25">
      <c r="A718" s="59" t="s">
        <v>4631</v>
      </c>
      <c r="B718" s="59" t="s">
        <v>6058</v>
      </c>
      <c r="C718" s="59" t="s">
        <v>6043</v>
      </c>
      <c r="D718" s="59" t="s">
        <v>127</v>
      </c>
      <c r="E718" s="59">
        <v>0</v>
      </c>
      <c r="F718" s="59">
        <v>0</v>
      </c>
      <c r="G718" s="59">
        <v>0</v>
      </c>
      <c r="H718" s="59">
        <v>0</v>
      </c>
      <c r="I718" s="59">
        <v>0</v>
      </c>
      <c r="J718" s="59">
        <v>0</v>
      </c>
      <c r="K718" s="59">
        <v>0</v>
      </c>
      <c r="L718" s="59">
        <v>0</v>
      </c>
      <c r="M718" s="59">
        <v>0</v>
      </c>
      <c r="N718" s="59">
        <v>0</v>
      </c>
      <c r="O718" s="59">
        <v>0</v>
      </c>
      <c r="P718" s="59">
        <v>0</v>
      </c>
      <c r="Q718" s="59">
        <v>0</v>
      </c>
      <c r="R718" s="59">
        <v>0</v>
      </c>
      <c r="S718" s="90"/>
      <c r="T718" s="90"/>
      <c r="U718" s="91"/>
      <c r="V718" s="90"/>
      <c r="X718" s="90"/>
    </row>
    <row r="719" spans="1:24" ht="13.2" x14ac:dyDescent="0.25">
      <c r="A719" s="59" t="s">
        <v>4632</v>
      </c>
      <c r="B719" s="59" t="s">
        <v>6058</v>
      </c>
      <c r="C719" s="59" t="s">
        <v>6017</v>
      </c>
      <c r="D719" s="59" t="s">
        <v>127</v>
      </c>
      <c r="E719" s="59">
        <v>0</v>
      </c>
      <c r="F719" s="59">
        <v>0</v>
      </c>
      <c r="G719" s="59">
        <v>0</v>
      </c>
      <c r="H719" s="59">
        <v>0</v>
      </c>
      <c r="I719" s="59">
        <v>0</v>
      </c>
      <c r="J719" s="59">
        <v>0</v>
      </c>
      <c r="K719" s="59">
        <v>0</v>
      </c>
      <c r="L719" s="59">
        <v>0</v>
      </c>
      <c r="M719" s="59">
        <v>0</v>
      </c>
      <c r="N719" s="59">
        <v>0</v>
      </c>
      <c r="O719" s="59">
        <v>0</v>
      </c>
      <c r="P719" s="59">
        <v>0</v>
      </c>
      <c r="Q719" s="59">
        <v>0</v>
      </c>
      <c r="R719" s="59">
        <v>0</v>
      </c>
      <c r="S719" s="90"/>
      <c r="T719" s="90"/>
      <c r="U719" s="91"/>
      <c r="V719" s="90"/>
      <c r="X719" s="90"/>
    </row>
    <row r="720" spans="1:24" ht="13.2" x14ac:dyDescent="0.25">
      <c r="A720" s="59" t="s">
        <v>4633</v>
      </c>
      <c r="B720" s="59" t="s">
        <v>6058</v>
      </c>
      <c r="C720" s="59" t="s">
        <v>6018</v>
      </c>
      <c r="D720" s="59" t="s">
        <v>127</v>
      </c>
      <c r="E720" s="59">
        <v>0</v>
      </c>
      <c r="F720" s="59">
        <v>0</v>
      </c>
      <c r="G720" s="59">
        <v>0</v>
      </c>
      <c r="H720" s="59">
        <v>0</v>
      </c>
      <c r="I720" s="59">
        <v>0</v>
      </c>
      <c r="J720" s="59">
        <v>0</v>
      </c>
      <c r="K720" s="59">
        <v>0</v>
      </c>
      <c r="L720" s="59">
        <v>0</v>
      </c>
      <c r="M720" s="59">
        <v>0</v>
      </c>
      <c r="N720" s="59">
        <v>0</v>
      </c>
      <c r="O720" s="59">
        <v>0</v>
      </c>
      <c r="P720" s="59">
        <v>0</v>
      </c>
      <c r="Q720" s="59">
        <v>0</v>
      </c>
      <c r="R720" s="59">
        <v>0</v>
      </c>
      <c r="S720" s="90"/>
      <c r="T720" s="90"/>
      <c r="U720" s="91"/>
      <c r="V720" s="90"/>
      <c r="X720" s="90"/>
    </row>
    <row r="721" spans="1:24" ht="13.2" x14ac:dyDescent="0.25">
      <c r="A721" s="59" t="s">
        <v>4634</v>
      </c>
      <c r="B721" s="59" t="s">
        <v>6058</v>
      </c>
      <c r="C721" s="59" t="s">
        <v>6081</v>
      </c>
      <c r="D721" s="59" t="s">
        <v>127</v>
      </c>
      <c r="E721" s="59">
        <v>0</v>
      </c>
      <c r="F721" s="59">
        <v>0</v>
      </c>
      <c r="G721" s="59">
        <v>0</v>
      </c>
      <c r="H721" s="59">
        <v>0</v>
      </c>
      <c r="I721" s="59">
        <v>0</v>
      </c>
      <c r="J721" s="59">
        <v>0</v>
      </c>
      <c r="K721" s="59">
        <v>0</v>
      </c>
      <c r="L721" s="59">
        <v>0</v>
      </c>
      <c r="M721" s="59">
        <v>0</v>
      </c>
      <c r="N721" s="59">
        <v>0</v>
      </c>
      <c r="O721" s="59">
        <v>0</v>
      </c>
      <c r="P721" s="59">
        <v>0</v>
      </c>
      <c r="Q721" s="59">
        <v>0</v>
      </c>
      <c r="R721" s="59">
        <v>0</v>
      </c>
      <c r="S721" s="90"/>
      <c r="T721" s="90"/>
      <c r="U721" s="91"/>
      <c r="V721" s="90"/>
      <c r="X721" s="90"/>
    </row>
    <row r="722" spans="1:24" ht="13.2" x14ac:dyDescent="0.25">
      <c r="A722" s="59" t="s">
        <v>4635</v>
      </c>
      <c r="B722" s="59" t="s">
        <v>6058</v>
      </c>
      <c r="C722" s="59" t="s">
        <v>6044</v>
      </c>
      <c r="D722" s="59" t="s">
        <v>127</v>
      </c>
      <c r="E722" s="59">
        <v>0</v>
      </c>
      <c r="F722" s="59">
        <v>0</v>
      </c>
      <c r="G722" s="59">
        <v>0</v>
      </c>
      <c r="H722" s="59">
        <v>0</v>
      </c>
      <c r="I722" s="59">
        <v>0</v>
      </c>
      <c r="J722" s="59">
        <v>0</v>
      </c>
      <c r="K722" s="59">
        <v>0</v>
      </c>
      <c r="L722" s="59">
        <v>0</v>
      </c>
      <c r="M722" s="59">
        <v>0</v>
      </c>
      <c r="N722" s="59">
        <v>0</v>
      </c>
      <c r="O722" s="59">
        <v>0</v>
      </c>
      <c r="P722" s="59">
        <v>0</v>
      </c>
      <c r="Q722" s="59">
        <v>0</v>
      </c>
      <c r="R722" s="59">
        <v>0</v>
      </c>
      <c r="S722" s="90"/>
      <c r="T722" s="90"/>
      <c r="U722" s="91"/>
      <c r="V722" s="90"/>
      <c r="X722" s="90"/>
    </row>
    <row r="723" spans="1:24" ht="13.2" x14ac:dyDescent="0.25">
      <c r="A723" s="59" t="s">
        <v>4636</v>
      </c>
      <c r="B723" s="59" t="s">
        <v>6058</v>
      </c>
      <c r="C723" s="59" t="s">
        <v>6019</v>
      </c>
      <c r="D723" s="59" t="s">
        <v>127</v>
      </c>
      <c r="E723" s="59">
        <v>0</v>
      </c>
      <c r="F723" s="59">
        <v>0</v>
      </c>
      <c r="G723" s="59">
        <v>0</v>
      </c>
      <c r="H723" s="59">
        <v>0</v>
      </c>
      <c r="I723" s="59">
        <v>0</v>
      </c>
      <c r="J723" s="59">
        <v>0</v>
      </c>
      <c r="K723" s="59">
        <v>0</v>
      </c>
      <c r="L723" s="59">
        <v>0</v>
      </c>
      <c r="M723" s="59">
        <v>0</v>
      </c>
      <c r="N723" s="59">
        <v>0</v>
      </c>
      <c r="O723" s="59">
        <v>0</v>
      </c>
      <c r="P723" s="59">
        <v>0</v>
      </c>
      <c r="Q723" s="59">
        <v>0</v>
      </c>
      <c r="R723" s="59">
        <v>0</v>
      </c>
      <c r="S723" s="90"/>
      <c r="T723" s="90"/>
      <c r="U723" s="91"/>
      <c r="V723" s="90"/>
      <c r="X723" s="90"/>
    </row>
    <row r="724" spans="1:24" ht="13.2" x14ac:dyDescent="0.25">
      <c r="A724" s="59" t="s">
        <v>4637</v>
      </c>
      <c r="B724" s="59" t="s">
        <v>6058</v>
      </c>
      <c r="C724" s="59" t="s">
        <v>6045</v>
      </c>
      <c r="D724" s="59" t="s">
        <v>127</v>
      </c>
      <c r="E724" s="59">
        <v>0</v>
      </c>
      <c r="F724" s="59">
        <v>0</v>
      </c>
      <c r="G724" s="59">
        <v>0</v>
      </c>
      <c r="H724" s="59">
        <v>0</v>
      </c>
      <c r="I724" s="59">
        <v>0</v>
      </c>
      <c r="J724" s="59">
        <v>0</v>
      </c>
      <c r="K724" s="59">
        <v>0</v>
      </c>
      <c r="L724" s="59">
        <v>0</v>
      </c>
      <c r="M724" s="59">
        <v>0</v>
      </c>
      <c r="N724" s="59">
        <v>0</v>
      </c>
      <c r="O724" s="59">
        <v>0</v>
      </c>
      <c r="P724" s="59">
        <v>0</v>
      </c>
      <c r="Q724" s="59">
        <v>0</v>
      </c>
      <c r="R724" s="59">
        <v>0</v>
      </c>
      <c r="S724" s="90"/>
      <c r="T724" s="90"/>
      <c r="U724" s="91"/>
      <c r="V724" s="90"/>
      <c r="X724" s="90"/>
    </row>
    <row r="725" spans="1:24" ht="13.2" x14ac:dyDescent="0.25">
      <c r="A725" s="59" t="s">
        <v>4638</v>
      </c>
      <c r="B725" s="59" t="s">
        <v>6058</v>
      </c>
      <c r="C725" s="59" t="s">
        <v>6046</v>
      </c>
      <c r="D725" s="59" t="s">
        <v>127</v>
      </c>
      <c r="E725" s="59">
        <v>0</v>
      </c>
      <c r="F725" s="59">
        <v>0</v>
      </c>
      <c r="G725" s="59">
        <v>0</v>
      </c>
      <c r="H725" s="59">
        <v>0</v>
      </c>
      <c r="I725" s="59">
        <v>0</v>
      </c>
      <c r="J725" s="59">
        <v>0</v>
      </c>
      <c r="K725" s="59">
        <v>0</v>
      </c>
      <c r="L725" s="59">
        <v>0</v>
      </c>
      <c r="M725" s="59">
        <v>0</v>
      </c>
      <c r="N725" s="59">
        <v>0</v>
      </c>
      <c r="O725" s="59">
        <v>0</v>
      </c>
      <c r="P725" s="59">
        <v>0</v>
      </c>
      <c r="Q725" s="59">
        <v>0</v>
      </c>
      <c r="R725" s="59">
        <v>0</v>
      </c>
      <c r="S725" s="90"/>
      <c r="T725" s="90"/>
      <c r="U725" s="91"/>
      <c r="V725" s="90"/>
      <c r="X725" s="90"/>
    </row>
    <row r="726" spans="1:24" ht="13.2" x14ac:dyDescent="0.25">
      <c r="A726" s="59" t="s">
        <v>4639</v>
      </c>
      <c r="B726" s="59" t="s">
        <v>6058</v>
      </c>
      <c r="C726" s="59" t="s">
        <v>6047</v>
      </c>
      <c r="D726" s="59" t="s">
        <v>127</v>
      </c>
      <c r="E726" s="59">
        <v>0</v>
      </c>
      <c r="F726" s="59">
        <v>0</v>
      </c>
      <c r="G726" s="59">
        <v>0</v>
      </c>
      <c r="H726" s="59">
        <v>0</v>
      </c>
      <c r="I726" s="59">
        <v>0</v>
      </c>
      <c r="J726" s="59">
        <v>0</v>
      </c>
      <c r="K726" s="59">
        <v>0</v>
      </c>
      <c r="L726" s="59">
        <v>0</v>
      </c>
      <c r="M726" s="59">
        <v>0</v>
      </c>
      <c r="N726" s="59">
        <v>0</v>
      </c>
      <c r="O726" s="59">
        <v>0</v>
      </c>
      <c r="P726" s="59">
        <v>0</v>
      </c>
      <c r="Q726" s="59">
        <v>0</v>
      </c>
      <c r="R726" s="59">
        <v>0</v>
      </c>
      <c r="S726" s="90"/>
      <c r="T726" s="90"/>
      <c r="U726" s="91"/>
      <c r="V726" s="90"/>
      <c r="X726" s="90"/>
    </row>
    <row r="727" spans="1:24" ht="13.2" x14ac:dyDescent="0.25">
      <c r="A727" s="59" t="s">
        <v>4640</v>
      </c>
      <c r="B727" s="59" t="s">
        <v>6058</v>
      </c>
      <c r="C727" s="59" t="s">
        <v>6048</v>
      </c>
      <c r="D727" s="59" t="s">
        <v>127</v>
      </c>
      <c r="E727" s="59">
        <v>0</v>
      </c>
      <c r="F727" s="59">
        <v>0</v>
      </c>
      <c r="G727" s="59">
        <v>0</v>
      </c>
      <c r="H727" s="59">
        <v>0</v>
      </c>
      <c r="I727" s="59">
        <v>0</v>
      </c>
      <c r="J727" s="59">
        <v>0</v>
      </c>
      <c r="K727" s="59">
        <v>0</v>
      </c>
      <c r="L727" s="59">
        <v>0</v>
      </c>
      <c r="M727" s="59">
        <v>0</v>
      </c>
      <c r="N727" s="59">
        <v>0</v>
      </c>
      <c r="O727" s="59">
        <v>0</v>
      </c>
      <c r="P727" s="59">
        <v>0</v>
      </c>
      <c r="Q727" s="59">
        <v>0</v>
      </c>
      <c r="R727" s="59">
        <v>0</v>
      </c>
      <c r="S727" s="90"/>
      <c r="T727" s="90"/>
      <c r="U727" s="91"/>
      <c r="V727" s="90"/>
      <c r="X727" s="90"/>
    </row>
    <row r="728" spans="1:24" ht="13.2" x14ac:dyDescent="0.25">
      <c r="A728" s="59" t="s">
        <v>4641</v>
      </c>
      <c r="B728" s="59" t="s">
        <v>6058</v>
      </c>
      <c r="C728" s="59" t="s">
        <v>6050</v>
      </c>
      <c r="D728" s="59" t="s">
        <v>127</v>
      </c>
      <c r="E728" s="59">
        <v>0</v>
      </c>
      <c r="F728" s="59">
        <v>0</v>
      </c>
      <c r="G728" s="59">
        <v>0</v>
      </c>
      <c r="H728" s="59">
        <v>0</v>
      </c>
      <c r="I728" s="59">
        <v>0</v>
      </c>
      <c r="J728" s="59">
        <v>0</v>
      </c>
      <c r="K728" s="59">
        <v>0</v>
      </c>
      <c r="L728" s="59">
        <v>0</v>
      </c>
      <c r="M728" s="59">
        <v>0</v>
      </c>
      <c r="N728" s="59">
        <v>0</v>
      </c>
      <c r="O728" s="59">
        <v>0</v>
      </c>
      <c r="P728" s="59">
        <v>0</v>
      </c>
      <c r="Q728" s="59">
        <v>0</v>
      </c>
      <c r="R728" s="59">
        <v>0</v>
      </c>
      <c r="S728" s="90"/>
      <c r="T728" s="90"/>
      <c r="U728" s="91"/>
      <c r="V728" s="90"/>
      <c r="X728" s="90"/>
    </row>
    <row r="729" spans="1:24" ht="13.2" x14ac:dyDescent="0.25">
      <c r="A729" s="59" t="s">
        <v>4642</v>
      </c>
      <c r="B729" s="59" t="s">
        <v>6058</v>
      </c>
      <c r="C729" s="59" t="s">
        <v>6052</v>
      </c>
      <c r="D729" s="59" t="s">
        <v>127</v>
      </c>
      <c r="E729" s="59">
        <v>0</v>
      </c>
      <c r="F729" s="59">
        <v>0</v>
      </c>
      <c r="G729" s="59">
        <v>0</v>
      </c>
      <c r="H729" s="59">
        <v>0</v>
      </c>
      <c r="I729" s="59">
        <v>0</v>
      </c>
      <c r="J729" s="59">
        <v>0</v>
      </c>
      <c r="K729" s="59">
        <v>0</v>
      </c>
      <c r="L729" s="59">
        <v>0</v>
      </c>
      <c r="M729" s="59">
        <v>0</v>
      </c>
      <c r="N729" s="59">
        <v>0</v>
      </c>
      <c r="O729" s="59">
        <v>0</v>
      </c>
      <c r="P729" s="59">
        <v>0</v>
      </c>
      <c r="Q729" s="59">
        <v>0</v>
      </c>
      <c r="R729" s="59">
        <v>0</v>
      </c>
      <c r="S729" s="90"/>
      <c r="T729" s="90"/>
      <c r="U729" s="91"/>
      <c r="V729" s="90"/>
      <c r="X729" s="90"/>
    </row>
    <row r="730" spans="1:24" ht="13.2" x14ac:dyDescent="0.25">
      <c r="A730" s="59" t="s">
        <v>4643</v>
      </c>
      <c r="B730" s="59" t="s">
        <v>6058</v>
      </c>
      <c r="C730" s="59" t="s">
        <v>6053</v>
      </c>
      <c r="D730" s="59" t="s">
        <v>127</v>
      </c>
      <c r="E730" s="59">
        <v>0</v>
      </c>
      <c r="F730" s="59">
        <v>0</v>
      </c>
      <c r="G730" s="59">
        <v>0</v>
      </c>
      <c r="H730" s="59">
        <v>0</v>
      </c>
      <c r="I730" s="59">
        <v>0</v>
      </c>
      <c r="J730" s="59">
        <v>0</v>
      </c>
      <c r="K730" s="59">
        <v>0</v>
      </c>
      <c r="L730" s="59">
        <v>0</v>
      </c>
      <c r="M730" s="59">
        <v>0</v>
      </c>
      <c r="N730" s="59">
        <v>0</v>
      </c>
      <c r="O730" s="59">
        <v>0</v>
      </c>
      <c r="P730" s="59">
        <v>0</v>
      </c>
      <c r="Q730" s="59">
        <v>0</v>
      </c>
      <c r="R730" s="59">
        <v>0</v>
      </c>
      <c r="S730" s="90"/>
      <c r="T730" s="90"/>
      <c r="U730" s="91"/>
      <c r="V730" s="90"/>
      <c r="X730" s="90"/>
    </row>
    <row r="731" spans="1:24" ht="13.2" x14ac:dyDescent="0.25">
      <c r="A731" s="59" t="s">
        <v>4644</v>
      </c>
      <c r="B731" s="59" t="s">
        <v>6058</v>
      </c>
      <c r="C731" s="59" t="s">
        <v>6054</v>
      </c>
      <c r="D731" s="59" t="s">
        <v>127</v>
      </c>
      <c r="E731" s="59">
        <v>0</v>
      </c>
      <c r="F731" s="59">
        <v>0</v>
      </c>
      <c r="G731" s="59">
        <v>0</v>
      </c>
      <c r="H731" s="59">
        <v>0</v>
      </c>
      <c r="I731" s="59">
        <v>0</v>
      </c>
      <c r="J731" s="59">
        <v>0</v>
      </c>
      <c r="K731" s="59">
        <v>0</v>
      </c>
      <c r="L731" s="59">
        <v>0</v>
      </c>
      <c r="M731" s="59">
        <v>0</v>
      </c>
      <c r="N731" s="59">
        <v>0</v>
      </c>
      <c r="O731" s="59">
        <v>0</v>
      </c>
      <c r="P731" s="59">
        <v>0</v>
      </c>
      <c r="Q731" s="59">
        <v>0</v>
      </c>
      <c r="R731" s="59">
        <v>0</v>
      </c>
      <c r="S731" s="90"/>
      <c r="T731" s="90"/>
      <c r="U731" s="91"/>
      <c r="V731" s="90"/>
      <c r="X731" s="90"/>
    </row>
    <row r="732" spans="1:24" ht="13.2" x14ac:dyDescent="0.25">
      <c r="A732" s="59" t="s">
        <v>4645</v>
      </c>
      <c r="B732" s="59" t="s">
        <v>6058</v>
      </c>
      <c r="C732" s="59" t="s">
        <v>6055</v>
      </c>
      <c r="D732" s="59" t="s">
        <v>127</v>
      </c>
      <c r="E732" s="59">
        <v>0</v>
      </c>
      <c r="F732" s="59">
        <v>0</v>
      </c>
      <c r="G732" s="59">
        <v>0</v>
      </c>
      <c r="H732" s="59">
        <v>0</v>
      </c>
      <c r="I732" s="59">
        <v>0</v>
      </c>
      <c r="J732" s="59">
        <v>0</v>
      </c>
      <c r="K732" s="59">
        <v>0</v>
      </c>
      <c r="L732" s="59">
        <v>0</v>
      </c>
      <c r="M732" s="59">
        <v>0</v>
      </c>
      <c r="N732" s="59">
        <v>0</v>
      </c>
      <c r="O732" s="59">
        <v>0</v>
      </c>
      <c r="P732" s="59">
        <v>0</v>
      </c>
      <c r="Q732" s="59">
        <v>0</v>
      </c>
      <c r="R732" s="59">
        <v>0</v>
      </c>
      <c r="S732" s="90"/>
      <c r="T732" s="90"/>
      <c r="U732" s="91"/>
      <c r="V732" s="90"/>
      <c r="X732" s="90"/>
    </row>
    <row r="733" spans="1:24" ht="13.2" x14ac:dyDescent="0.25">
      <c r="A733" s="59" t="s">
        <v>4646</v>
      </c>
      <c r="B733" s="59" t="s">
        <v>6058</v>
      </c>
      <c r="C733" s="59" t="s">
        <v>6082</v>
      </c>
      <c r="D733" s="59" t="s">
        <v>127</v>
      </c>
      <c r="E733" s="59">
        <v>0</v>
      </c>
      <c r="F733" s="59">
        <v>0</v>
      </c>
      <c r="G733" s="59">
        <v>0</v>
      </c>
      <c r="H733" s="59">
        <v>0</v>
      </c>
      <c r="I733" s="59">
        <v>0</v>
      </c>
      <c r="J733" s="59">
        <v>0</v>
      </c>
      <c r="K733" s="59">
        <v>0</v>
      </c>
      <c r="L733" s="59">
        <v>0</v>
      </c>
      <c r="M733" s="59">
        <v>0</v>
      </c>
      <c r="N733" s="59">
        <v>0</v>
      </c>
      <c r="O733" s="59">
        <v>0</v>
      </c>
      <c r="P733" s="59">
        <v>0</v>
      </c>
      <c r="Q733" s="59">
        <v>0</v>
      </c>
      <c r="R733" s="59">
        <v>0</v>
      </c>
      <c r="S733" s="90"/>
      <c r="T733" s="90"/>
      <c r="U733" s="91"/>
      <c r="V733" s="90"/>
      <c r="X733" s="90"/>
    </row>
    <row r="734" spans="1:24" ht="13.2" x14ac:dyDescent="0.25">
      <c r="A734" s="59" t="s">
        <v>4647</v>
      </c>
      <c r="B734" s="59" t="s">
        <v>6058</v>
      </c>
      <c r="C734" s="59" t="s">
        <v>6083</v>
      </c>
      <c r="D734" s="59" t="s">
        <v>127</v>
      </c>
      <c r="E734" s="59">
        <v>0</v>
      </c>
      <c r="F734" s="59">
        <v>0</v>
      </c>
      <c r="G734" s="59">
        <v>0</v>
      </c>
      <c r="H734" s="59">
        <v>0</v>
      </c>
      <c r="I734" s="59">
        <v>0</v>
      </c>
      <c r="J734" s="59">
        <v>0</v>
      </c>
      <c r="K734" s="59">
        <v>0</v>
      </c>
      <c r="L734" s="59">
        <v>0</v>
      </c>
      <c r="M734" s="59">
        <v>0</v>
      </c>
      <c r="N734" s="59">
        <v>0</v>
      </c>
      <c r="O734" s="59">
        <v>0</v>
      </c>
      <c r="P734" s="59">
        <v>0</v>
      </c>
      <c r="Q734" s="59">
        <v>0</v>
      </c>
      <c r="R734" s="59">
        <v>0</v>
      </c>
      <c r="S734" s="90"/>
      <c r="T734" s="90"/>
      <c r="U734" s="91"/>
      <c r="V734" s="90"/>
      <c r="X734" s="90"/>
    </row>
    <row r="735" spans="1:24" ht="13.2" x14ac:dyDescent="0.25">
      <c r="A735" s="59" t="s">
        <v>4648</v>
      </c>
      <c r="B735" s="59" t="s">
        <v>6058</v>
      </c>
      <c r="C735" s="59" t="s">
        <v>6084</v>
      </c>
      <c r="D735" s="59" t="s">
        <v>127</v>
      </c>
      <c r="E735" s="59">
        <v>0</v>
      </c>
      <c r="F735" s="59">
        <v>0</v>
      </c>
      <c r="G735" s="59">
        <v>0</v>
      </c>
      <c r="H735" s="59">
        <v>0</v>
      </c>
      <c r="I735" s="59">
        <v>0</v>
      </c>
      <c r="J735" s="59">
        <v>0</v>
      </c>
      <c r="K735" s="59">
        <v>0</v>
      </c>
      <c r="L735" s="59">
        <v>0</v>
      </c>
      <c r="M735" s="59">
        <v>0</v>
      </c>
      <c r="N735" s="59">
        <v>0</v>
      </c>
      <c r="O735" s="59">
        <v>0</v>
      </c>
      <c r="P735" s="59">
        <v>0</v>
      </c>
      <c r="Q735" s="59">
        <v>0</v>
      </c>
      <c r="R735" s="59">
        <v>141</v>
      </c>
      <c r="S735" s="90"/>
      <c r="T735" s="90"/>
      <c r="U735" s="91"/>
      <c r="V735" s="90"/>
      <c r="X735" s="90"/>
    </row>
    <row r="736" spans="1:24" ht="13.2" x14ac:dyDescent="0.25">
      <c r="A736" s="59" t="s">
        <v>4649</v>
      </c>
      <c r="B736" s="59" t="s">
        <v>6058</v>
      </c>
      <c r="C736" s="59" t="s">
        <v>6085</v>
      </c>
      <c r="D736" s="59" t="s">
        <v>127</v>
      </c>
      <c r="E736" s="59">
        <v>0</v>
      </c>
      <c r="F736" s="59">
        <v>0</v>
      </c>
      <c r="G736" s="59">
        <v>0</v>
      </c>
      <c r="H736" s="59">
        <v>0</v>
      </c>
      <c r="I736" s="59">
        <v>0</v>
      </c>
      <c r="J736" s="59">
        <v>0</v>
      </c>
      <c r="K736" s="59">
        <v>0</v>
      </c>
      <c r="L736" s="59">
        <v>0</v>
      </c>
      <c r="M736" s="59">
        <v>0</v>
      </c>
      <c r="N736" s="59">
        <v>0</v>
      </c>
      <c r="O736" s="59">
        <v>0</v>
      </c>
      <c r="P736" s="59">
        <v>0</v>
      </c>
      <c r="Q736" s="59">
        <v>0</v>
      </c>
      <c r="R736" s="59">
        <v>0</v>
      </c>
      <c r="S736" s="90"/>
      <c r="T736" s="90"/>
      <c r="U736" s="91"/>
      <c r="V736" s="90"/>
      <c r="X736" s="90"/>
    </row>
    <row r="737" spans="1:24" ht="13.2" x14ac:dyDescent="0.25">
      <c r="A737" s="59" t="s">
        <v>4650</v>
      </c>
      <c r="B737" s="59" t="s">
        <v>6058</v>
      </c>
      <c r="C737" s="59" t="s">
        <v>6056</v>
      </c>
      <c r="D737" s="59" t="s">
        <v>127</v>
      </c>
      <c r="E737" s="59">
        <v>65945</v>
      </c>
      <c r="F737" s="59">
        <v>66340</v>
      </c>
      <c r="G737" s="59">
        <v>66721</v>
      </c>
      <c r="H737" s="59">
        <v>67041</v>
      </c>
      <c r="I737" s="59">
        <v>65262</v>
      </c>
      <c r="J737" s="59">
        <v>65642</v>
      </c>
      <c r="K737" s="59">
        <v>65968</v>
      </c>
      <c r="L737" s="59">
        <v>65771</v>
      </c>
      <c r="M737" s="59">
        <v>66072</v>
      </c>
      <c r="N737" s="59">
        <v>66213</v>
      </c>
      <c r="O737" s="59">
        <v>66549</v>
      </c>
      <c r="P737" s="59">
        <v>66938</v>
      </c>
      <c r="Q737" s="59">
        <v>67327</v>
      </c>
      <c r="R737" s="59">
        <v>66262829</v>
      </c>
      <c r="S737" s="90"/>
      <c r="T737" s="90"/>
      <c r="U737" s="91"/>
      <c r="V737" s="90"/>
      <c r="X737" s="90"/>
    </row>
    <row r="738" spans="1:24" ht="13.2" x14ac:dyDescent="0.25">
      <c r="A738" s="59" t="s">
        <v>4651</v>
      </c>
      <c r="B738" s="59" t="s">
        <v>6058</v>
      </c>
      <c r="C738" s="59" t="s">
        <v>6057</v>
      </c>
      <c r="D738" s="59" t="s">
        <v>127</v>
      </c>
      <c r="E738" s="59">
        <v>0</v>
      </c>
      <c r="F738" s="59">
        <v>0</v>
      </c>
      <c r="G738" s="59">
        <v>0</v>
      </c>
      <c r="H738" s="59">
        <v>0</v>
      </c>
      <c r="I738" s="59">
        <v>0</v>
      </c>
      <c r="J738" s="59">
        <v>0</v>
      </c>
      <c r="K738" s="59">
        <v>0</v>
      </c>
      <c r="L738" s="59">
        <v>0</v>
      </c>
      <c r="M738" s="59">
        <v>0</v>
      </c>
      <c r="N738" s="59">
        <v>0</v>
      </c>
      <c r="O738" s="59">
        <v>0</v>
      </c>
      <c r="P738" s="59">
        <v>0</v>
      </c>
      <c r="Q738" s="59">
        <v>0</v>
      </c>
      <c r="R738" s="59">
        <v>0</v>
      </c>
      <c r="S738" s="90"/>
      <c r="T738" s="90"/>
      <c r="U738" s="91"/>
      <c r="V738" s="90"/>
      <c r="X738" s="90"/>
    </row>
    <row r="739" spans="1:24" ht="13.2" x14ac:dyDescent="0.25">
      <c r="A739" s="59" t="s">
        <v>4652</v>
      </c>
      <c r="B739" s="59" t="s">
        <v>6086</v>
      </c>
      <c r="C739" s="59" t="s">
        <v>6087</v>
      </c>
      <c r="D739" s="59" t="s">
        <v>127</v>
      </c>
      <c r="E739" s="59">
        <v>204</v>
      </c>
      <c r="F739" s="59">
        <v>205</v>
      </c>
      <c r="G739" s="59">
        <v>206</v>
      </c>
      <c r="H739" s="59">
        <v>207</v>
      </c>
      <c r="I739" s="59">
        <v>207</v>
      </c>
      <c r="J739" s="59">
        <v>208</v>
      </c>
      <c r="K739" s="59">
        <v>209</v>
      </c>
      <c r="L739" s="59">
        <v>210</v>
      </c>
      <c r="M739" s="59">
        <v>211</v>
      </c>
      <c r="N739" s="59">
        <v>211</v>
      </c>
      <c r="O739" s="59">
        <v>212</v>
      </c>
      <c r="P739" s="59">
        <v>213</v>
      </c>
      <c r="Q739" s="59">
        <v>214</v>
      </c>
      <c r="R739" s="59">
        <v>209007</v>
      </c>
      <c r="S739" s="90"/>
      <c r="T739" s="90"/>
      <c r="U739" s="91"/>
      <c r="V739" s="90"/>
      <c r="X739" s="90"/>
    </row>
    <row r="740" spans="1:24" ht="13.2" x14ac:dyDescent="0.25">
      <c r="A740" s="59" t="s">
        <v>4653</v>
      </c>
      <c r="B740" s="59" t="s">
        <v>6086</v>
      </c>
      <c r="C740" s="59" t="s">
        <v>6088</v>
      </c>
      <c r="D740" s="59" t="s">
        <v>127</v>
      </c>
      <c r="E740" s="59">
        <v>0</v>
      </c>
      <c r="F740" s="59">
        <v>0</v>
      </c>
      <c r="G740" s="59">
        <v>0</v>
      </c>
      <c r="H740" s="59">
        <v>0</v>
      </c>
      <c r="I740" s="59">
        <v>0</v>
      </c>
      <c r="J740" s="59">
        <v>0</v>
      </c>
      <c r="K740" s="59">
        <v>0</v>
      </c>
      <c r="L740" s="59">
        <v>0</v>
      </c>
      <c r="M740" s="59">
        <v>0</v>
      </c>
      <c r="N740" s="59">
        <v>0</v>
      </c>
      <c r="O740" s="59">
        <v>0</v>
      </c>
      <c r="P740" s="59">
        <v>0</v>
      </c>
      <c r="Q740" s="59">
        <v>0</v>
      </c>
      <c r="R740" s="59">
        <v>0</v>
      </c>
      <c r="S740" s="90"/>
      <c r="T740" s="90"/>
      <c r="U740" s="91"/>
      <c r="V740" s="90"/>
      <c r="X740" s="90"/>
    </row>
    <row r="741" spans="1:24" ht="13.2" x14ac:dyDescent="0.25">
      <c r="A741" s="59" t="s">
        <v>4654</v>
      </c>
      <c r="B741" s="59" t="s">
        <v>6089</v>
      </c>
      <c r="C741" s="59" t="s">
        <v>6090</v>
      </c>
      <c r="D741" s="59" t="s">
        <v>127</v>
      </c>
      <c r="E741" s="59">
        <v>82</v>
      </c>
      <c r="F741" s="59">
        <v>83</v>
      </c>
      <c r="G741" s="59">
        <v>83</v>
      </c>
      <c r="H741" s="59">
        <v>83</v>
      </c>
      <c r="I741" s="59">
        <v>83</v>
      </c>
      <c r="J741" s="59">
        <v>84</v>
      </c>
      <c r="K741" s="59">
        <v>84</v>
      </c>
      <c r="L741" s="59">
        <v>84</v>
      </c>
      <c r="M741" s="59">
        <v>84</v>
      </c>
      <c r="N741" s="59">
        <v>85</v>
      </c>
      <c r="O741" s="59">
        <v>85</v>
      </c>
      <c r="P741" s="59">
        <v>85</v>
      </c>
      <c r="Q741" s="59">
        <v>85</v>
      </c>
      <c r="R741" s="59">
        <v>83835</v>
      </c>
      <c r="S741" s="90"/>
      <c r="T741" s="90"/>
      <c r="U741" s="91"/>
      <c r="V741" s="90"/>
      <c r="X741" s="90"/>
    </row>
    <row r="742" spans="1:24" ht="13.2" x14ac:dyDescent="0.25">
      <c r="A742" s="59" t="s">
        <v>4655</v>
      </c>
      <c r="B742" s="59" t="s">
        <v>6089</v>
      </c>
      <c r="C742" s="59" t="s">
        <v>6091</v>
      </c>
      <c r="D742" s="59" t="s">
        <v>127</v>
      </c>
      <c r="E742" s="59">
        <v>0</v>
      </c>
      <c r="F742" s="59">
        <v>0</v>
      </c>
      <c r="G742" s="59">
        <v>0</v>
      </c>
      <c r="H742" s="59">
        <v>0</v>
      </c>
      <c r="I742" s="59">
        <v>0</v>
      </c>
      <c r="J742" s="59">
        <v>0</v>
      </c>
      <c r="K742" s="59">
        <v>0</v>
      </c>
      <c r="L742" s="59">
        <v>0</v>
      </c>
      <c r="M742" s="59">
        <v>0</v>
      </c>
      <c r="N742" s="59">
        <v>0</v>
      </c>
      <c r="O742" s="59">
        <v>0</v>
      </c>
      <c r="P742" s="59">
        <v>0</v>
      </c>
      <c r="Q742" s="59">
        <v>0</v>
      </c>
      <c r="R742" s="59">
        <v>0</v>
      </c>
      <c r="S742" s="90"/>
      <c r="T742" s="90"/>
      <c r="U742" s="91"/>
      <c r="V742" s="90"/>
      <c r="X742" s="90"/>
    </row>
    <row r="743" spans="1:24" ht="13.2" x14ac:dyDescent="0.25">
      <c r="A743" s="59" t="s">
        <v>4656</v>
      </c>
      <c r="B743" s="59" t="s">
        <v>6089</v>
      </c>
      <c r="C743" s="59" t="s">
        <v>6092</v>
      </c>
      <c r="D743" s="59" t="s">
        <v>127</v>
      </c>
      <c r="E743" s="59">
        <v>76</v>
      </c>
      <c r="F743" s="59">
        <v>76</v>
      </c>
      <c r="G743" s="59">
        <v>77</v>
      </c>
      <c r="H743" s="59">
        <v>77</v>
      </c>
      <c r="I743" s="59">
        <v>77</v>
      </c>
      <c r="J743" s="59">
        <v>77</v>
      </c>
      <c r="K743" s="59">
        <v>78</v>
      </c>
      <c r="L743" s="59">
        <v>78</v>
      </c>
      <c r="M743" s="59">
        <v>78</v>
      </c>
      <c r="N743" s="59">
        <v>78</v>
      </c>
      <c r="O743" s="59">
        <v>79</v>
      </c>
      <c r="P743" s="59">
        <v>79</v>
      </c>
      <c r="Q743" s="59">
        <v>79</v>
      </c>
      <c r="R743" s="59">
        <v>77569</v>
      </c>
      <c r="S743" s="90"/>
      <c r="T743" s="90"/>
      <c r="U743" s="91"/>
      <c r="V743" s="90"/>
      <c r="X743" s="90"/>
    </row>
    <row r="744" spans="1:24" ht="13.2" x14ac:dyDescent="0.25">
      <c r="A744" s="59" t="s">
        <v>4657</v>
      </c>
      <c r="B744" s="59" t="s">
        <v>6089</v>
      </c>
      <c r="C744" s="59" t="s">
        <v>6093</v>
      </c>
      <c r="D744" s="59" t="s">
        <v>127</v>
      </c>
      <c r="E744" s="59">
        <v>0</v>
      </c>
      <c r="F744" s="59">
        <v>0</v>
      </c>
      <c r="G744" s="59">
        <v>0</v>
      </c>
      <c r="H744" s="59">
        <v>0</v>
      </c>
      <c r="I744" s="59">
        <v>0</v>
      </c>
      <c r="J744" s="59">
        <v>0</v>
      </c>
      <c r="K744" s="59">
        <v>0</v>
      </c>
      <c r="L744" s="59">
        <v>0</v>
      </c>
      <c r="M744" s="59">
        <v>0</v>
      </c>
      <c r="N744" s="59">
        <v>0</v>
      </c>
      <c r="O744" s="59">
        <v>0</v>
      </c>
      <c r="P744" s="59">
        <v>0</v>
      </c>
      <c r="Q744" s="59">
        <v>0</v>
      </c>
      <c r="R744" s="59">
        <v>0</v>
      </c>
      <c r="S744" s="90"/>
      <c r="T744" s="90"/>
      <c r="U744" s="91"/>
      <c r="V744" s="90"/>
      <c r="X744" s="90"/>
    </row>
    <row r="745" spans="1:24" ht="13.2" x14ac:dyDescent="0.25">
      <c r="A745" s="59" t="s">
        <v>4658</v>
      </c>
      <c r="B745" s="59" t="s">
        <v>6089</v>
      </c>
      <c r="C745" s="59" t="s">
        <v>6094</v>
      </c>
      <c r="D745" s="59" t="s">
        <v>127</v>
      </c>
      <c r="E745" s="59">
        <v>1172</v>
      </c>
      <c r="F745" s="59">
        <v>1174</v>
      </c>
      <c r="G745" s="59">
        <v>1176</v>
      </c>
      <c r="H745" s="59">
        <v>1179</v>
      </c>
      <c r="I745" s="59">
        <v>1181</v>
      </c>
      <c r="J745" s="59">
        <v>1183</v>
      </c>
      <c r="K745" s="59">
        <v>1185</v>
      </c>
      <c r="L745" s="59">
        <v>1187</v>
      </c>
      <c r="M745" s="59">
        <v>1189</v>
      </c>
      <c r="N745" s="59">
        <v>1191</v>
      </c>
      <c r="O745" s="59">
        <v>1194</v>
      </c>
      <c r="P745" s="59">
        <v>1196</v>
      </c>
      <c r="Q745" s="59">
        <v>1198</v>
      </c>
      <c r="R745" s="59">
        <v>1185005</v>
      </c>
      <c r="S745" s="90"/>
      <c r="T745" s="90"/>
      <c r="U745" s="91"/>
      <c r="V745" s="90"/>
      <c r="X745" s="90"/>
    </row>
    <row r="746" spans="1:24" ht="13.2" x14ac:dyDescent="0.25">
      <c r="A746" s="59" t="s">
        <v>4659</v>
      </c>
      <c r="B746" s="59" t="s">
        <v>6089</v>
      </c>
      <c r="C746" s="59" t="s">
        <v>6095</v>
      </c>
      <c r="D746" s="59" t="s">
        <v>127</v>
      </c>
      <c r="E746" s="59">
        <v>2763</v>
      </c>
      <c r="F746" s="59">
        <v>2769</v>
      </c>
      <c r="G746" s="59">
        <v>2775</v>
      </c>
      <c r="H746" s="59">
        <v>2781</v>
      </c>
      <c r="I746" s="59">
        <v>2787</v>
      </c>
      <c r="J746" s="59">
        <v>2793</v>
      </c>
      <c r="K746" s="59">
        <v>2799</v>
      </c>
      <c r="L746" s="59">
        <v>2806</v>
      </c>
      <c r="M746" s="59">
        <v>2812</v>
      </c>
      <c r="N746" s="59">
        <v>2818</v>
      </c>
      <c r="O746" s="59">
        <v>2824</v>
      </c>
      <c r="P746" s="59">
        <v>2830</v>
      </c>
      <c r="Q746" s="59">
        <v>2836</v>
      </c>
      <c r="R746" s="59">
        <v>2799467</v>
      </c>
      <c r="S746" s="90"/>
      <c r="T746" s="90"/>
      <c r="U746" s="91"/>
      <c r="V746" s="90"/>
      <c r="X746" s="90"/>
    </row>
    <row r="747" spans="1:24" ht="13.2" x14ac:dyDescent="0.25">
      <c r="A747" s="59" t="s">
        <v>4660</v>
      </c>
      <c r="B747" s="59" t="s">
        <v>6089</v>
      </c>
      <c r="C747" s="59" t="s">
        <v>6096</v>
      </c>
      <c r="D747" s="59" t="s">
        <v>127</v>
      </c>
      <c r="E747" s="59">
        <v>0</v>
      </c>
      <c r="F747" s="59">
        <v>0</v>
      </c>
      <c r="G747" s="59">
        <v>0</v>
      </c>
      <c r="H747" s="59">
        <v>0</v>
      </c>
      <c r="I747" s="59">
        <v>0</v>
      </c>
      <c r="J747" s="59">
        <v>0</v>
      </c>
      <c r="K747" s="59">
        <v>0</v>
      </c>
      <c r="L747" s="59">
        <v>0</v>
      </c>
      <c r="M747" s="59">
        <v>0</v>
      </c>
      <c r="N747" s="59">
        <v>0</v>
      </c>
      <c r="O747" s="59">
        <v>0</v>
      </c>
      <c r="P747" s="59">
        <v>0</v>
      </c>
      <c r="Q747" s="59">
        <v>0</v>
      </c>
      <c r="R747" s="59">
        <v>0</v>
      </c>
      <c r="S747" s="90"/>
      <c r="T747" s="90"/>
      <c r="U747" s="91"/>
      <c r="V747" s="90"/>
      <c r="X747" s="90"/>
    </row>
    <row r="748" spans="1:24" ht="13.2" x14ac:dyDescent="0.25">
      <c r="A748" s="59" t="s">
        <v>4661</v>
      </c>
      <c r="B748" s="59" t="s">
        <v>6089</v>
      </c>
      <c r="C748" s="59" t="s">
        <v>6097</v>
      </c>
      <c r="D748" s="59" t="s">
        <v>127</v>
      </c>
      <c r="E748" s="59">
        <v>0</v>
      </c>
      <c r="F748" s="59">
        <v>0</v>
      </c>
      <c r="G748" s="59">
        <v>0</v>
      </c>
      <c r="H748" s="59">
        <v>0</v>
      </c>
      <c r="I748" s="59">
        <v>0</v>
      </c>
      <c r="J748" s="59">
        <v>0</v>
      </c>
      <c r="K748" s="59">
        <v>0</v>
      </c>
      <c r="L748" s="59">
        <v>0</v>
      </c>
      <c r="M748" s="59">
        <v>0</v>
      </c>
      <c r="N748" s="59">
        <v>0</v>
      </c>
      <c r="O748" s="59">
        <v>0</v>
      </c>
      <c r="P748" s="59">
        <v>0</v>
      </c>
      <c r="Q748" s="59">
        <v>0</v>
      </c>
      <c r="R748" s="59">
        <v>0</v>
      </c>
      <c r="S748" s="90"/>
      <c r="T748" s="90"/>
      <c r="U748" s="91"/>
      <c r="V748" s="90"/>
      <c r="X748" s="90"/>
    </row>
    <row r="749" spans="1:24" ht="13.2" x14ac:dyDescent="0.25">
      <c r="A749" s="59" t="s">
        <v>4662</v>
      </c>
      <c r="B749" s="59" t="s">
        <v>6089</v>
      </c>
      <c r="C749" s="59" t="s">
        <v>6098</v>
      </c>
      <c r="D749" s="59" t="s">
        <v>127</v>
      </c>
      <c r="E749" s="59">
        <v>74</v>
      </c>
      <c r="F749" s="59">
        <v>74</v>
      </c>
      <c r="G749" s="59">
        <v>75</v>
      </c>
      <c r="H749" s="59">
        <v>75</v>
      </c>
      <c r="I749" s="59">
        <v>75</v>
      </c>
      <c r="J749" s="59">
        <v>75</v>
      </c>
      <c r="K749" s="59">
        <v>75</v>
      </c>
      <c r="L749" s="59">
        <v>76</v>
      </c>
      <c r="M749" s="59">
        <v>76</v>
      </c>
      <c r="N749" s="59">
        <v>76</v>
      </c>
      <c r="O749" s="59">
        <v>76</v>
      </c>
      <c r="P749" s="59">
        <v>76</v>
      </c>
      <c r="Q749" s="59">
        <v>77</v>
      </c>
      <c r="R749" s="59">
        <v>75370</v>
      </c>
      <c r="S749" s="90"/>
      <c r="T749" s="90"/>
      <c r="U749" s="91"/>
      <c r="V749" s="90"/>
      <c r="X749" s="90"/>
    </row>
    <row r="750" spans="1:24" ht="13.2" x14ac:dyDescent="0.25">
      <c r="A750" s="59" t="s">
        <v>4663</v>
      </c>
      <c r="B750" s="59" t="s">
        <v>6089</v>
      </c>
      <c r="C750" s="59" t="s">
        <v>6099</v>
      </c>
      <c r="D750" s="59" t="s">
        <v>127</v>
      </c>
      <c r="E750" s="59">
        <v>0</v>
      </c>
      <c r="F750" s="59">
        <v>0</v>
      </c>
      <c r="G750" s="59">
        <v>0</v>
      </c>
      <c r="H750" s="59">
        <v>0</v>
      </c>
      <c r="I750" s="59">
        <v>0</v>
      </c>
      <c r="J750" s="59">
        <v>0</v>
      </c>
      <c r="K750" s="59">
        <v>0</v>
      </c>
      <c r="L750" s="59">
        <v>0</v>
      </c>
      <c r="M750" s="59">
        <v>0</v>
      </c>
      <c r="N750" s="59">
        <v>0</v>
      </c>
      <c r="O750" s="59">
        <v>0</v>
      </c>
      <c r="P750" s="59">
        <v>0</v>
      </c>
      <c r="Q750" s="59">
        <v>0</v>
      </c>
      <c r="R750" s="59">
        <v>0</v>
      </c>
      <c r="S750" s="90"/>
      <c r="T750" s="90"/>
      <c r="U750" s="91"/>
      <c r="V750" s="90"/>
      <c r="X750" s="90"/>
    </row>
    <row r="751" spans="1:24" ht="13.2" x14ac:dyDescent="0.25">
      <c r="A751" s="59" t="s">
        <v>4664</v>
      </c>
      <c r="B751" s="59" t="s">
        <v>6089</v>
      </c>
      <c r="C751" s="59" t="s">
        <v>6100</v>
      </c>
      <c r="D751" s="59" t="s">
        <v>127</v>
      </c>
      <c r="E751" s="59">
        <v>0</v>
      </c>
      <c r="F751" s="59">
        <v>0</v>
      </c>
      <c r="G751" s="59">
        <v>0</v>
      </c>
      <c r="H751" s="59">
        <v>0</v>
      </c>
      <c r="I751" s="59">
        <v>0</v>
      </c>
      <c r="J751" s="59">
        <v>0</v>
      </c>
      <c r="K751" s="59">
        <v>0</v>
      </c>
      <c r="L751" s="59">
        <v>0</v>
      </c>
      <c r="M751" s="59">
        <v>0</v>
      </c>
      <c r="N751" s="59">
        <v>0</v>
      </c>
      <c r="O751" s="59">
        <v>0</v>
      </c>
      <c r="P751" s="59">
        <v>0</v>
      </c>
      <c r="Q751" s="59">
        <v>0</v>
      </c>
      <c r="R751" s="59">
        <v>0</v>
      </c>
      <c r="S751" s="90"/>
      <c r="T751" s="90"/>
      <c r="U751" s="91"/>
      <c r="V751" s="90"/>
      <c r="X751" s="90"/>
    </row>
    <row r="752" spans="1:24" ht="13.2" x14ac:dyDescent="0.25">
      <c r="A752" s="59" t="s">
        <v>4665</v>
      </c>
      <c r="B752" s="59" t="s">
        <v>6089</v>
      </c>
      <c r="C752" s="59" t="s">
        <v>6101</v>
      </c>
      <c r="D752" s="59" t="s">
        <v>127</v>
      </c>
      <c r="E752" s="59">
        <v>4650</v>
      </c>
      <c r="F752" s="59">
        <v>4660</v>
      </c>
      <c r="G752" s="59">
        <v>4669</v>
      </c>
      <c r="H752" s="59">
        <v>4679</v>
      </c>
      <c r="I752" s="59">
        <v>4688</v>
      </c>
      <c r="J752" s="59">
        <v>4697</v>
      </c>
      <c r="K752" s="59">
        <v>4707</v>
      </c>
      <c r="L752" s="59">
        <v>4716</v>
      </c>
      <c r="M752" s="59">
        <v>4725</v>
      </c>
      <c r="N752" s="59">
        <v>4735</v>
      </c>
      <c r="O752" s="59">
        <v>4744</v>
      </c>
      <c r="P752" s="59">
        <v>4754</v>
      </c>
      <c r="Q752" s="59">
        <v>4763</v>
      </c>
      <c r="R752" s="59">
        <v>4706711</v>
      </c>
      <c r="S752" s="90"/>
      <c r="T752" s="90"/>
      <c r="U752" s="91"/>
      <c r="V752" s="90"/>
      <c r="X752" s="90"/>
    </row>
    <row r="753" spans="1:24" ht="13.2" x14ac:dyDescent="0.25">
      <c r="A753" s="59" t="s">
        <v>4666</v>
      </c>
      <c r="B753" s="59" t="s">
        <v>6089</v>
      </c>
      <c r="C753" s="59" t="s">
        <v>6102</v>
      </c>
      <c r="D753" s="59" t="s">
        <v>127</v>
      </c>
      <c r="E753" s="59">
        <v>0</v>
      </c>
      <c r="F753" s="59">
        <v>0</v>
      </c>
      <c r="G753" s="59">
        <v>0</v>
      </c>
      <c r="H753" s="59">
        <v>0</v>
      </c>
      <c r="I753" s="59">
        <v>0</v>
      </c>
      <c r="J753" s="59">
        <v>0</v>
      </c>
      <c r="K753" s="59">
        <v>0</v>
      </c>
      <c r="L753" s="59">
        <v>0</v>
      </c>
      <c r="M753" s="59">
        <v>0</v>
      </c>
      <c r="N753" s="59">
        <v>0</v>
      </c>
      <c r="O753" s="59">
        <v>0</v>
      </c>
      <c r="P753" s="59">
        <v>0</v>
      </c>
      <c r="Q753" s="59">
        <v>0</v>
      </c>
      <c r="R753" s="59">
        <v>0</v>
      </c>
      <c r="S753" s="90"/>
      <c r="T753" s="90"/>
      <c r="U753" s="91"/>
      <c r="V753" s="90"/>
      <c r="X753" s="90"/>
    </row>
    <row r="754" spans="1:24" ht="13.2" x14ac:dyDescent="0.25">
      <c r="A754" s="59" t="s">
        <v>4667</v>
      </c>
      <c r="B754" s="59" t="s">
        <v>6089</v>
      </c>
      <c r="C754" s="59" t="s">
        <v>6103</v>
      </c>
      <c r="D754" s="59" t="s">
        <v>127</v>
      </c>
      <c r="E754" s="59">
        <v>3687</v>
      </c>
      <c r="F754" s="59">
        <v>3697</v>
      </c>
      <c r="G754" s="59">
        <v>3706</v>
      </c>
      <c r="H754" s="59">
        <v>3716</v>
      </c>
      <c r="I754" s="59">
        <v>3726</v>
      </c>
      <c r="J754" s="59">
        <v>3736</v>
      </c>
      <c r="K754" s="59">
        <v>3745</v>
      </c>
      <c r="L754" s="59">
        <v>3755</v>
      </c>
      <c r="M754" s="59">
        <v>3765</v>
      </c>
      <c r="N754" s="59">
        <v>3775</v>
      </c>
      <c r="O754" s="59">
        <v>3784</v>
      </c>
      <c r="P754" s="59">
        <v>3794</v>
      </c>
      <c r="Q754" s="59">
        <v>3804</v>
      </c>
      <c r="R754" s="59">
        <v>3745375</v>
      </c>
      <c r="S754" s="90"/>
      <c r="T754" s="90"/>
      <c r="U754" s="91"/>
      <c r="V754" s="90"/>
      <c r="X754" s="90"/>
    </row>
    <row r="755" spans="1:24" ht="13.2" x14ac:dyDescent="0.25">
      <c r="A755" s="59" t="s">
        <v>4668</v>
      </c>
      <c r="B755" s="59" t="s">
        <v>6089</v>
      </c>
      <c r="C755" s="59" t="s">
        <v>6104</v>
      </c>
      <c r="D755" s="59" t="s">
        <v>127</v>
      </c>
      <c r="E755" s="59">
        <v>0</v>
      </c>
      <c r="F755" s="59">
        <v>0</v>
      </c>
      <c r="G755" s="59">
        <v>0</v>
      </c>
      <c r="H755" s="59">
        <v>0</v>
      </c>
      <c r="I755" s="59">
        <v>0</v>
      </c>
      <c r="J755" s="59">
        <v>0</v>
      </c>
      <c r="K755" s="59">
        <v>0</v>
      </c>
      <c r="L755" s="59">
        <v>0</v>
      </c>
      <c r="M755" s="59">
        <v>0</v>
      </c>
      <c r="N755" s="59">
        <v>0</v>
      </c>
      <c r="O755" s="59">
        <v>0</v>
      </c>
      <c r="P755" s="59">
        <v>0</v>
      </c>
      <c r="Q755" s="59">
        <v>0</v>
      </c>
      <c r="R755" s="59">
        <v>0</v>
      </c>
      <c r="S755" s="90"/>
      <c r="T755" s="90"/>
      <c r="U755" s="91"/>
      <c r="V755" s="90"/>
      <c r="X755" s="90"/>
    </row>
    <row r="756" spans="1:24" ht="13.2" x14ac:dyDescent="0.25">
      <c r="A756" s="59" t="s">
        <v>4669</v>
      </c>
      <c r="B756" s="59" t="s">
        <v>6089</v>
      </c>
      <c r="C756" s="59" t="s">
        <v>6105</v>
      </c>
      <c r="D756" s="59" t="s">
        <v>127</v>
      </c>
      <c r="E756" s="59">
        <v>1417</v>
      </c>
      <c r="F756" s="59">
        <v>1425</v>
      </c>
      <c r="G756" s="59">
        <v>1434</v>
      </c>
      <c r="H756" s="59">
        <v>1443</v>
      </c>
      <c r="I756" s="59">
        <v>1452</v>
      </c>
      <c r="J756" s="59">
        <v>1460</v>
      </c>
      <c r="K756" s="59">
        <v>1469</v>
      </c>
      <c r="L756" s="59">
        <v>1478</v>
      </c>
      <c r="M756" s="59">
        <v>1486</v>
      </c>
      <c r="N756" s="59">
        <v>1495</v>
      </c>
      <c r="O756" s="59">
        <v>1504</v>
      </c>
      <c r="P756" s="59">
        <v>1513</v>
      </c>
      <c r="Q756" s="59">
        <v>1521</v>
      </c>
      <c r="R756" s="59">
        <v>1468980</v>
      </c>
      <c r="S756" s="90"/>
      <c r="T756" s="90"/>
      <c r="U756" s="91"/>
      <c r="V756" s="90"/>
      <c r="X756" s="90"/>
    </row>
    <row r="757" spans="1:24" ht="13.2" x14ac:dyDescent="0.25">
      <c r="A757" s="59" t="s">
        <v>4670</v>
      </c>
      <c r="B757" s="59" t="s">
        <v>6089</v>
      </c>
      <c r="C757" s="59" t="s">
        <v>6106</v>
      </c>
      <c r="D757" s="59" t="s">
        <v>127</v>
      </c>
      <c r="E757" s="59">
        <v>0</v>
      </c>
      <c r="F757" s="59">
        <v>0</v>
      </c>
      <c r="G757" s="59">
        <v>0</v>
      </c>
      <c r="H757" s="59">
        <v>0</v>
      </c>
      <c r="I757" s="59">
        <v>0</v>
      </c>
      <c r="J757" s="59">
        <v>0</v>
      </c>
      <c r="K757" s="59">
        <v>0</v>
      </c>
      <c r="L757" s="59">
        <v>0</v>
      </c>
      <c r="M757" s="59">
        <v>0</v>
      </c>
      <c r="N757" s="59">
        <v>0</v>
      </c>
      <c r="O757" s="59">
        <v>0</v>
      </c>
      <c r="P757" s="59">
        <v>0</v>
      </c>
      <c r="Q757" s="59">
        <v>0</v>
      </c>
      <c r="R757" s="59">
        <v>0</v>
      </c>
      <c r="S757" s="90"/>
      <c r="T757" s="90"/>
      <c r="U757" s="91"/>
      <c r="V757" s="90"/>
      <c r="X757" s="90"/>
    </row>
    <row r="758" spans="1:24" ht="13.2" x14ac:dyDescent="0.25">
      <c r="A758" s="59" t="s">
        <v>4671</v>
      </c>
      <c r="B758" s="59" t="s">
        <v>6089</v>
      </c>
      <c r="C758" s="59" t="s">
        <v>6107</v>
      </c>
      <c r="D758" s="59" t="s">
        <v>127</v>
      </c>
      <c r="E758" s="59">
        <v>446</v>
      </c>
      <c r="F758" s="59">
        <v>451</v>
      </c>
      <c r="G758" s="59">
        <v>457</v>
      </c>
      <c r="H758" s="59">
        <v>462</v>
      </c>
      <c r="I758" s="59">
        <v>468</v>
      </c>
      <c r="J758" s="59">
        <v>473</v>
      </c>
      <c r="K758" s="59">
        <v>479</v>
      </c>
      <c r="L758" s="59">
        <v>484</v>
      </c>
      <c r="M758" s="59">
        <v>490</v>
      </c>
      <c r="N758" s="59">
        <v>496</v>
      </c>
      <c r="O758" s="59">
        <v>501</v>
      </c>
      <c r="P758" s="59">
        <v>507</v>
      </c>
      <c r="Q758" s="59">
        <v>512</v>
      </c>
      <c r="R758" s="59">
        <v>478938</v>
      </c>
      <c r="S758" s="90"/>
      <c r="T758" s="90"/>
      <c r="U758" s="91"/>
      <c r="V758" s="90"/>
      <c r="X758" s="90"/>
    </row>
    <row r="759" spans="1:24" ht="13.2" x14ac:dyDescent="0.25">
      <c r="A759" s="59" t="s">
        <v>4672</v>
      </c>
      <c r="B759" s="59" t="s">
        <v>6089</v>
      </c>
      <c r="C759" s="59" t="s">
        <v>6108</v>
      </c>
      <c r="D759" s="59" t="s">
        <v>127</v>
      </c>
      <c r="E759" s="59">
        <v>0</v>
      </c>
      <c r="F759" s="59">
        <v>0</v>
      </c>
      <c r="G759" s="59">
        <v>0</v>
      </c>
      <c r="H759" s="59">
        <v>0</v>
      </c>
      <c r="I759" s="59">
        <v>0</v>
      </c>
      <c r="J759" s="59">
        <v>0</v>
      </c>
      <c r="K759" s="59">
        <v>0</v>
      </c>
      <c r="L759" s="59">
        <v>0</v>
      </c>
      <c r="M759" s="59">
        <v>0</v>
      </c>
      <c r="N759" s="59">
        <v>0</v>
      </c>
      <c r="O759" s="59">
        <v>0</v>
      </c>
      <c r="P759" s="59">
        <v>0</v>
      </c>
      <c r="Q759" s="59">
        <v>0</v>
      </c>
      <c r="R759" s="59">
        <v>0</v>
      </c>
      <c r="S759" s="90"/>
      <c r="T759" s="90"/>
      <c r="U759" s="91"/>
      <c r="V759" s="90"/>
      <c r="X759" s="90"/>
    </row>
    <row r="760" spans="1:24" ht="13.2" x14ac:dyDescent="0.25">
      <c r="A760" s="59" t="s">
        <v>4673</v>
      </c>
      <c r="B760" s="59" t="s">
        <v>6089</v>
      </c>
      <c r="C760" s="59" t="s">
        <v>6109</v>
      </c>
      <c r="D760" s="59" t="s">
        <v>127</v>
      </c>
      <c r="E760" s="59">
        <v>1388</v>
      </c>
      <c r="F760" s="59">
        <v>1395</v>
      </c>
      <c r="G760" s="59">
        <v>1401</v>
      </c>
      <c r="H760" s="59">
        <v>1408</v>
      </c>
      <c r="I760" s="59">
        <v>1414</v>
      </c>
      <c r="J760" s="59">
        <v>1421</v>
      </c>
      <c r="K760" s="59">
        <v>1375</v>
      </c>
      <c r="L760" s="59">
        <v>1381</v>
      </c>
      <c r="M760" s="59">
        <v>1388</v>
      </c>
      <c r="N760" s="59">
        <v>1394</v>
      </c>
      <c r="O760" s="59">
        <v>1401</v>
      </c>
      <c r="P760" s="59">
        <v>1407</v>
      </c>
      <c r="Q760" s="59">
        <v>1414</v>
      </c>
      <c r="R760" s="59">
        <v>1398836</v>
      </c>
      <c r="S760" s="90"/>
      <c r="T760" s="90"/>
      <c r="U760" s="91"/>
      <c r="V760" s="90"/>
      <c r="X760" s="90"/>
    </row>
    <row r="761" spans="1:24" ht="13.2" x14ac:dyDescent="0.25">
      <c r="A761" s="59" t="s">
        <v>4674</v>
      </c>
      <c r="B761" s="59" t="s">
        <v>6089</v>
      </c>
      <c r="C761" s="59" t="s">
        <v>6110</v>
      </c>
      <c r="D761" s="59" t="s">
        <v>127</v>
      </c>
      <c r="E761" s="59">
        <v>0</v>
      </c>
      <c r="F761" s="59">
        <v>0</v>
      </c>
      <c r="G761" s="59">
        <v>0</v>
      </c>
      <c r="H761" s="59">
        <v>0</v>
      </c>
      <c r="I761" s="59">
        <v>0</v>
      </c>
      <c r="J761" s="59">
        <v>0</v>
      </c>
      <c r="K761" s="59">
        <v>0</v>
      </c>
      <c r="L761" s="59">
        <v>0</v>
      </c>
      <c r="M761" s="59">
        <v>0</v>
      </c>
      <c r="N761" s="59">
        <v>0</v>
      </c>
      <c r="O761" s="59">
        <v>0</v>
      </c>
      <c r="P761" s="59">
        <v>0</v>
      </c>
      <c r="Q761" s="59">
        <v>0</v>
      </c>
      <c r="R761" s="59">
        <v>0</v>
      </c>
      <c r="S761" s="90"/>
      <c r="T761" s="90"/>
      <c r="U761" s="91"/>
      <c r="V761" s="90"/>
      <c r="X761" s="90"/>
    </row>
    <row r="762" spans="1:24" ht="13.2" x14ac:dyDescent="0.25">
      <c r="A762" s="59" t="s">
        <v>4675</v>
      </c>
      <c r="B762" s="59" t="s">
        <v>6089</v>
      </c>
      <c r="C762" s="59" t="s">
        <v>6111</v>
      </c>
      <c r="D762" s="59" t="s">
        <v>127</v>
      </c>
      <c r="E762" s="59">
        <v>563</v>
      </c>
      <c r="F762" s="59">
        <v>566</v>
      </c>
      <c r="G762" s="59">
        <v>569</v>
      </c>
      <c r="H762" s="59">
        <v>572</v>
      </c>
      <c r="I762" s="59">
        <v>575</v>
      </c>
      <c r="J762" s="59">
        <v>578</v>
      </c>
      <c r="K762" s="59">
        <v>581</v>
      </c>
      <c r="L762" s="59">
        <v>584</v>
      </c>
      <c r="M762" s="59">
        <v>587</v>
      </c>
      <c r="N762" s="59">
        <v>590</v>
      </c>
      <c r="O762" s="59">
        <v>593</v>
      </c>
      <c r="P762" s="59">
        <v>596</v>
      </c>
      <c r="Q762" s="59">
        <v>599</v>
      </c>
      <c r="R762" s="59">
        <v>581003</v>
      </c>
      <c r="S762" s="90"/>
      <c r="T762" s="90"/>
      <c r="U762" s="91"/>
      <c r="V762" s="90"/>
      <c r="X762" s="90"/>
    </row>
    <row r="763" spans="1:24" ht="13.2" x14ac:dyDescent="0.25">
      <c r="A763" s="59" t="s">
        <v>4676</v>
      </c>
      <c r="B763" s="59" t="s">
        <v>6089</v>
      </c>
      <c r="C763" s="59" t="s">
        <v>6112</v>
      </c>
      <c r="D763" s="59" t="s">
        <v>127</v>
      </c>
      <c r="E763" s="59">
        <v>0</v>
      </c>
      <c r="F763" s="59">
        <v>0</v>
      </c>
      <c r="G763" s="59">
        <v>0</v>
      </c>
      <c r="H763" s="59">
        <v>0</v>
      </c>
      <c r="I763" s="59">
        <v>0</v>
      </c>
      <c r="J763" s="59">
        <v>0</v>
      </c>
      <c r="K763" s="59">
        <v>0</v>
      </c>
      <c r="L763" s="59">
        <v>0</v>
      </c>
      <c r="M763" s="59">
        <v>0</v>
      </c>
      <c r="N763" s="59">
        <v>0</v>
      </c>
      <c r="O763" s="59">
        <v>0</v>
      </c>
      <c r="P763" s="59">
        <v>0</v>
      </c>
      <c r="Q763" s="59">
        <v>0</v>
      </c>
      <c r="R763" s="59">
        <v>0</v>
      </c>
      <c r="S763" s="90"/>
      <c r="T763" s="90"/>
      <c r="U763" s="91"/>
      <c r="V763" s="90"/>
      <c r="X763" s="90"/>
    </row>
    <row r="764" spans="1:24" ht="13.2" x14ac:dyDescent="0.25">
      <c r="A764" s="59" t="s">
        <v>4677</v>
      </c>
      <c r="B764" s="59" t="s">
        <v>6089</v>
      </c>
      <c r="C764" s="59" t="s">
        <v>6113</v>
      </c>
      <c r="D764" s="59" t="s">
        <v>127</v>
      </c>
      <c r="E764" s="59">
        <v>80</v>
      </c>
      <c r="F764" s="59">
        <v>81</v>
      </c>
      <c r="G764" s="59">
        <v>81</v>
      </c>
      <c r="H764" s="59">
        <v>82</v>
      </c>
      <c r="I764" s="59">
        <v>83</v>
      </c>
      <c r="J764" s="59">
        <v>83</v>
      </c>
      <c r="K764" s="59">
        <v>84</v>
      </c>
      <c r="L764" s="59">
        <v>85</v>
      </c>
      <c r="M764" s="59">
        <v>86</v>
      </c>
      <c r="N764" s="59">
        <v>86</v>
      </c>
      <c r="O764" s="59">
        <v>87</v>
      </c>
      <c r="P764" s="59">
        <v>88</v>
      </c>
      <c r="Q764" s="59">
        <v>88</v>
      </c>
      <c r="R764" s="59">
        <v>84166</v>
      </c>
      <c r="S764" s="90"/>
      <c r="T764" s="90"/>
      <c r="U764" s="91"/>
      <c r="V764" s="90"/>
      <c r="X764" s="90"/>
    </row>
    <row r="765" spans="1:24" ht="13.2" x14ac:dyDescent="0.25">
      <c r="A765" s="59" t="s">
        <v>4678</v>
      </c>
      <c r="B765" s="59" t="s">
        <v>6089</v>
      </c>
      <c r="C765" s="59" t="s">
        <v>6114</v>
      </c>
      <c r="D765" s="59" t="s">
        <v>127</v>
      </c>
      <c r="E765" s="59">
        <v>0</v>
      </c>
      <c r="F765" s="59">
        <v>0</v>
      </c>
      <c r="G765" s="59">
        <v>0</v>
      </c>
      <c r="H765" s="59">
        <v>0</v>
      </c>
      <c r="I765" s="59">
        <v>0</v>
      </c>
      <c r="J765" s="59">
        <v>0</v>
      </c>
      <c r="K765" s="59">
        <v>0</v>
      </c>
      <c r="L765" s="59">
        <v>0</v>
      </c>
      <c r="M765" s="59">
        <v>0</v>
      </c>
      <c r="N765" s="59">
        <v>0</v>
      </c>
      <c r="O765" s="59">
        <v>0</v>
      </c>
      <c r="P765" s="59">
        <v>0</v>
      </c>
      <c r="Q765" s="59">
        <v>0</v>
      </c>
      <c r="R765" s="59">
        <v>0</v>
      </c>
      <c r="S765" s="90"/>
      <c r="T765" s="90"/>
      <c r="U765" s="91"/>
      <c r="V765" s="90"/>
      <c r="X765" s="90"/>
    </row>
    <row r="766" spans="1:24" ht="13.2" x14ac:dyDescent="0.25">
      <c r="A766" s="59" t="s">
        <v>4679</v>
      </c>
      <c r="B766" s="59" t="s">
        <v>6089</v>
      </c>
      <c r="C766" s="59" t="s">
        <v>6115</v>
      </c>
      <c r="D766" s="59" t="s">
        <v>127</v>
      </c>
      <c r="E766" s="59">
        <v>0</v>
      </c>
      <c r="F766" s="59">
        <v>0</v>
      </c>
      <c r="G766" s="59">
        <v>0</v>
      </c>
      <c r="H766" s="59">
        <v>0</v>
      </c>
      <c r="I766" s="59">
        <v>0</v>
      </c>
      <c r="J766" s="59">
        <v>0</v>
      </c>
      <c r="K766" s="59">
        <v>0</v>
      </c>
      <c r="L766" s="59">
        <v>0</v>
      </c>
      <c r="M766" s="59">
        <v>0</v>
      </c>
      <c r="N766" s="59">
        <v>0</v>
      </c>
      <c r="O766" s="59">
        <v>0</v>
      </c>
      <c r="P766" s="59">
        <v>0</v>
      </c>
      <c r="Q766" s="59">
        <v>0</v>
      </c>
      <c r="R766" s="59">
        <v>0</v>
      </c>
      <c r="S766" s="90"/>
      <c r="T766" s="90"/>
      <c r="U766" s="91"/>
      <c r="V766" s="90"/>
      <c r="X766" s="90"/>
    </row>
    <row r="767" spans="1:24" ht="13.2" x14ac:dyDescent="0.25">
      <c r="A767" s="59" t="s">
        <v>4680</v>
      </c>
      <c r="B767" s="59" t="s">
        <v>6089</v>
      </c>
      <c r="C767" s="59" t="s">
        <v>6116</v>
      </c>
      <c r="D767" s="59" t="s">
        <v>127</v>
      </c>
      <c r="E767" s="59">
        <v>1813</v>
      </c>
      <c r="F767" s="59">
        <v>1828</v>
      </c>
      <c r="G767" s="59">
        <v>1844</v>
      </c>
      <c r="H767" s="59">
        <v>1859</v>
      </c>
      <c r="I767" s="59">
        <v>1874</v>
      </c>
      <c r="J767" s="59">
        <v>1889</v>
      </c>
      <c r="K767" s="59">
        <v>1905</v>
      </c>
      <c r="L767" s="59">
        <v>1920</v>
      </c>
      <c r="M767" s="59">
        <v>1935</v>
      </c>
      <c r="N767" s="59">
        <v>1950</v>
      </c>
      <c r="O767" s="59">
        <v>1966</v>
      </c>
      <c r="P767" s="59">
        <v>1981</v>
      </c>
      <c r="Q767" s="59">
        <v>1996</v>
      </c>
      <c r="R767" s="59">
        <v>1904647</v>
      </c>
      <c r="S767" s="90"/>
      <c r="T767" s="90"/>
      <c r="U767" s="91"/>
      <c r="V767" s="90"/>
      <c r="X767" s="90"/>
    </row>
    <row r="768" spans="1:24" ht="13.2" x14ac:dyDescent="0.25">
      <c r="A768" s="59" t="s">
        <v>4681</v>
      </c>
      <c r="B768" s="59" t="s">
        <v>6089</v>
      </c>
      <c r="C768" s="59" t="s">
        <v>6117</v>
      </c>
      <c r="D768" s="59" t="s">
        <v>127</v>
      </c>
      <c r="E768" s="59">
        <v>0</v>
      </c>
      <c r="F768" s="59">
        <v>0</v>
      </c>
      <c r="G768" s="59">
        <v>0</v>
      </c>
      <c r="H768" s="59">
        <v>0</v>
      </c>
      <c r="I768" s="59">
        <v>0</v>
      </c>
      <c r="J768" s="59">
        <v>0</v>
      </c>
      <c r="K768" s="59">
        <v>0</v>
      </c>
      <c r="L768" s="59">
        <v>0</v>
      </c>
      <c r="M768" s="59">
        <v>0</v>
      </c>
      <c r="N768" s="59">
        <v>0</v>
      </c>
      <c r="O768" s="59">
        <v>0</v>
      </c>
      <c r="P768" s="59">
        <v>0</v>
      </c>
      <c r="Q768" s="59">
        <v>0</v>
      </c>
      <c r="R768" s="59">
        <v>0</v>
      </c>
      <c r="S768" s="90"/>
      <c r="T768" s="90"/>
      <c r="U768" s="91"/>
      <c r="V768" s="90"/>
      <c r="X768" s="90"/>
    </row>
    <row r="769" spans="1:24" ht="13.2" x14ac:dyDescent="0.25">
      <c r="A769" s="59" t="s">
        <v>4682</v>
      </c>
      <c r="B769" s="59" t="s">
        <v>6089</v>
      </c>
      <c r="C769" s="59" t="s">
        <v>6118</v>
      </c>
      <c r="D769" s="59" t="s">
        <v>127</v>
      </c>
      <c r="E769" s="59">
        <v>2389</v>
      </c>
      <c r="F769" s="59">
        <v>2405</v>
      </c>
      <c r="G769" s="59">
        <v>2420</v>
      </c>
      <c r="H769" s="59">
        <v>2436</v>
      </c>
      <c r="I769" s="59">
        <v>2452</v>
      </c>
      <c r="J769" s="59">
        <v>2468</v>
      </c>
      <c r="K769" s="59">
        <v>2484</v>
      </c>
      <c r="L769" s="59">
        <v>2500</v>
      </c>
      <c r="M769" s="59">
        <v>2517</v>
      </c>
      <c r="N769" s="59">
        <v>2533</v>
      </c>
      <c r="O769" s="59">
        <v>2549</v>
      </c>
      <c r="P769" s="59">
        <v>2565</v>
      </c>
      <c r="Q769" s="59">
        <v>2581</v>
      </c>
      <c r="R769" s="59">
        <v>2484544</v>
      </c>
      <c r="S769" s="90"/>
      <c r="T769" s="90"/>
      <c r="U769" s="91"/>
      <c r="V769" s="90"/>
      <c r="X769" s="90"/>
    </row>
    <row r="770" spans="1:24" ht="13.2" x14ac:dyDescent="0.25">
      <c r="A770" s="59" t="s">
        <v>4683</v>
      </c>
      <c r="B770" s="59" t="s">
        <v>6089</v>
      </c>
      <c r="C770" s="59" t="s">
        <v>6119</v>
      </c>
      <c r="D770" s="59" t="s">
        <v>127</v>
      </c>
      <c r="E770" s="59">
        <v>0</v>
      </c>
      <c r="F770" s="59">
        <v>0</v>
      </c>
      <c r="G770" s="59">
        <v>0</v>
      </c>
      <c r="H770" s="59">
        <v>0</v>
      </c>
      <c r="I770" s="59">
        <v>0</v>
      </c>
      <c r="J770" s="59">
        <v>0</v>
      </c>
      <c r="K770" s="59">
        <v>0</v>
      </c>
      <c r="L770" s="59">
        <v>0</v>
      </c>
      <c r="M770" s="59">
        <v>0</v>
      </c>
      <c r="N770" s="59">
        <v>0</v>
      </c>
      <c r="O770" s="59">
        <v>0</v>
      </c>
      <c r="P770" s="59">
        <v>0</v>
      </c>
      <c r="Q770" s="59">
        <v>0</v>
      </c>
      <c r="R770" s="59">
        <v>38</v>
      </c>
      <c r="S770" s="90"/>
      <c r="T770" s="90"/>
      <c r="U770" s="91"/>
      <c r="V770" s="90"/>
      <c r="X770" s="90"/>
    </row>
    <row r="771" spans="1:24" ht="13.2" x14ac:dyDescent="0.25">
      <c r="A771" s="59" t="s">
        <v>4684</v>
      </c>
      <c r="B771" s="59" t="s">
        <v>6089</v>
      </c>
      <c r="C771" s="59" t="s">
        <v>6120</v>
      </c>
      <c r="D771" s="59" t="s">
        <v>127</v>
      </c>
      <c r="E771" s="59">
        <v>0</v>
      </c>
      <c r="F771" s="59">
        <v>0</v>
      </c>
      <c r="G771" s="59">
        <v>0</v>
      </c>
      <c r="H771" s="59">
        <v>0</v>
      </c>
      <c r="I771" s="59">
        <v>0</v>
      </c>
      <c r="J771" s="59">
        <v>0</v>
      </c>
      <c r="K771" s="59">
        <v>0</v>
      </c>
      <c r="L771" s="59">
        <v>0</v>
      </c>
      <c r="M771" s="59">
        <v>0</v>
      </c>
      <c r="N771" s="59">
        <v>0</v>
      </c>
      <c r="O771" s="59">
        <v>0</v>
      </c>
      <c r="P771" s="59">
        <v>0</v>
      </c>
      <c r="Q771" s="59">
        <v>0</v>
      </c>
      <c r="R771" s="59">
        <v>0</v>
      </c>
      <c r="S771" s="90"/>
      <c r="T771" s="90"/>
      <c r="U771" s="91"/>
      <c r="V771" s="90"/>
      <c r="X771" s="90"/>
    </row>
    <row r="772" spans="1:24" ht="13.2" x14ac:dyDescent="0.25">
      <c r="A772" s="59" t="s">
        <v>4685</v>
      </c>
      <c r="B772" s="59" t="s">
        <v>6089</v>
      </c>
      <c r="C772" s="59" t="s">
        <v>6121</v>
      </c>
      <c r="D772" s="59" t="s">
        <v>127</v>
      </c>
      <c r="E772" s="59">
        <v>535</v>
      </c>
      <c r="F772" s="59">
        <v>540</v>
      </c>
      <c r="G772" s="59">
        <v>544</v>
      </c>
      <c r="H772" s="59">
        <v>549</v>
      </c>
      <c r="I772" s="59">
        <v>554</v>
      </c>
      <c r="J772" s="59">
        <v>558</v>
      </c>
      <c r="K772" s="59">
        <v>563</v>
      </c>
      <c r="L772" s="59">
        <v>568</v>
      </c>
      <c r="M772" s="59">
        <v>572</v>
      </c>
      <c r="N772" s="59">
        <v>577</v>
      </c>
      <c r="O772" s="59">
        <v>582</v>
      </c>
      <c r="P772" s="59">
        <v>586</v>
      </c>
      <c r="Q772" s="59">
        <v>591</v>
      </c>
      <c r="R772" s="59">
        <v>562959</v>
      </c>
      <c r="S772" s="90"/>
      <c r="T772" s="90"/>
      <c r="U772" s="91"/>
      <c r="V772" s="90"/>
      <c r="X772" s="90"/>
    </row>
    <row r="773" spans="1:24" ht="13.2" x14ac:dyDescent="0.25">
      <c r="A773" s="59" t="s">
        <v>4686</v>
      </c>
      <c r="B773" s="59" t="s">
        <v>6089</v>
      </c>
      <c r="C773" s="59" t="s">
        <v>6122</v>
      </c>
      <c r="D773" s="59" t="s">
        <v>127</v>
      </c>
      <c r="E773" s="59">
        <v>0</v>
      </c>
      <c r="F773" s="59">
        <v>0</v>
      </c>
      <c r="G773" s="59">
        <v>0</v>
      </c>
      <c r="H773" s="59">
        <v>0</v>
      </c>
      <c r="I773" s="59">
        <v>0</v>
      </c>
      <c r="J773" s="59">
        <v>0</v>
      </c>
      <c r="K773" s="59">
        <v>0</v>
      </c>
      <c r="L773" s="59">
        <v>0</v>
      </c>
      <c r="M773" s="59">
        <v>0</v>
      </c>
      <c r="N773" s="59">
        <v>0</v>
      </c>
      <c r="O773" s="59">
        <v>0</v>
      </c>
      <c r="P773" s="59">
        <v>0</v>
      </c>
      <c r="Q773" s="59">
        <v>0</v>
      </c>
      <c r="R773" s="59">
        <v>0</v>
      </c>
      <c r="S773" s="90"/>
      <c r="T773" s="90"/>
      <c r="U773" s="91"/>
      <c r="V773" s="90"/>
      <c r="X773" s="90"/>
    </row>
    <row r="774" spans="1:24" ht="13.2" x14ac:dyDescent="0.25">
      <c r="A774" s="59" t="s">
        <v>4687</v>
      </c>
      <c r="B774" s="59" t="s">
        <v>6089</v>
      </c>
      <c r="C774" s="59" t="s">
        <v>6123</v>
      </c>
      <c r="D774" s="59" t="s">
        <v>127</v>
      </c>
      <c r="E774" s="59">
        <v>7147</v>
      </c>
      <c r="F774" s="59">
        <v>7189</v>
      </c>
      <c r="G774" s="59">
        <v>7230</v>
      </c>
      <c r="H774" s="59">
        <v>7272</v>
      </c>
      <c r="I774" s="59">
        <v>7314</v>
      </c>
      <c r="J774" s="59">
        <v>7355</v>
      </c>
      <c r="K774" s="59">
        <v>7397</v>
      </c>
      <c r="L774" s="59">
        <v>7439</v>
      </c>
      <c r="M774" s="59">
        <v>7481</v>
      </c>
      <c r="N774" s="59">
        <v>7522</v>
      </c>
      <c r="O774" s="59">
        <v>7564</v>
      </c>
      <c r="P774" s="59">
        <v>7606</v>
      </c>
      <c r="Q774" s="59">
        <v>7648</v>
      </c>
      <c r="R774" s="59">
        <v>7397202</v>
      </c>
      <c r="S774" s="90"/>
      <c r="T774" s="90"/>
      <c r="U774" s="91"/>
      <c r="V774" s="90"/>
      <c r="X774" s="90"/>
    </row>
    <row r="775" spans="1:24" ht="13.2" x14ac:dyDescent="0.25">
      <c r="A775" s="59" t="s">
        <v>4688</v>
      </c>
      <c r="B775" s="59" t="s">
        <v>6089</v>
      </c>
      <c r="C775" s="59" t="s">
        <v>6124</v>
      </c>
      <c r="D775" s="59" t="s">
        <v>127</v>
      </c>
      <c r="E775" s="59">
        <v>0</v>
      </c>
      <c r="F775" s="59">
        <v>0</v>
      </c>
      <c r="G775" s="59">
        <v>0</v>
      </c>
      <c r="H775" s="59">
        <v>0</v>
      </c>
      <c r="I775" s="59">
        <v>0</v>
      </c>
      <c r="J775" s="59">
        <v>0</v>
      </c>
      <c r="K775" s="59">
        <v>0</v>
      </c>
      <c r="L775" s="59">
        <v>0</v>
      </c>
      <c r="M775" s="59">
        <v>0</v>
      </c>
      <c r="N775" s="59">
        <v>0</v>
      </c>
      <c r="O775" s="59">
        <v>0</v>
      </c>
      <c r="P775" s="59">
        <v>0</v>
      </c>
      <c r="Q775" s="59">
        <v>0</v>
      </c>
      <c r="R775" s="59">
        <v>0</v>
      </c>
      <c r="S775" s="90"/>
      <c r="T775" s="90"/>
      <c r="U775" s="91"/>
      <c r="V775" s="90"/>
      <c r="X775" s="90"/>
    </row>
    <row r="776" spans="1:24" ht="13.2" x14ac:dyDescent="0.25">
      <c r="A776" s="59" t="s">
        <v>4689</v>
      </c>
      <c r="B776" s="59" t="s">
        <v>6089</v>
      </c>
      <c r="C776" s="59" t="s">
        <v>6125</v>
      </c>
      <c r="D776" s="59" t="s">
        <v>127</v>
      </c>
      <c r="E776" s="59">
        <v>391</v>
      </c>
      <c r="F776" s="59">
        <v>394</v>
      </c>
      <c r="G776" s="59">
        <v>397</v>
      </c>
      <c r="H776" s="59">
        <v>400</v>
      </c>
      <c r="I776" s="59">
        <v>404</v>
      </c>
      <c r="J776" s="59">
        <v>407</v>
      </c>
      <c r="K776" s="59">
        <v>410</v>
      </c>
      <c r="L776" s="59">
        <v>413</v>
      </c>
      <c r="M776" s="59">
        <v>416</v>
      </c>
      <c r="N776" s="59">
        <v>419</v>
      </c>
      <c r="O776" s="59">
        <v>422</v>
      </c>
      <c r="P776" s="59">
        <v>425</v>
      </c>
      <c r="Q776" s="59">
        <v>428</v>
      </c>
      <c r="R776" s="59">
        <v>409719</v>
      </c>
      <c r="S776" s="90"/>
      <c r="T776" s="90"/>
      <c r="U776" s="91"/>
      <c r="V776" s="90"/>
      <c r="X776" s="90"/>
    </row>
    <row r="777" spans="1:24" ht="13.2" x14ac:dyDescent="0.25">
      <c r="A777" s="59" t="s">
        <v>4690</v>
      </c>
      <c r="B777" s="59" t="s">
        <v>6089</v>
      </c>
      <c r="C777" s="59" t="s">
        <v>6126</v>
      </c>
      <c r="D777" s="59" t="s">
        <v>127</v>
      </c>
      <c r="E777" s="59">
        <v>0</v>
      </c>
      <c r="F777" s="59">
        <v>0</v>
      </c>
      <c r="G777" s="59">
        <v>0</v>
      </c>
      <c r="H777" s="59">
        <v>0</v>
      </c>
      <c r="I777" s="59">
        <v>0</v>
      </c>
      <c r="J777" s="59">
        <v>0</v>
      </c>
      <c r="K777" s="59">
        <v>0</v>
      </c>
      <c r="L777" s="59">
        <v>0</v>
      </c>
      <c r="M777" s="59">
        <v>0</v>
      </c>
      <c r="N777" s="59">
        <v>0</v>
      </c>
      <c r="O777" s="59">
        <v>0</v>
      </c>
      <c r="P777" s="59">
        <v>0</v>
      </c>
      <c r="Q777" s="59">
        <v>0</v>
      </c>
      <c r="R777" s="59">
        <v>0</v>
      </c>
      <c r="S777" s="90"/>
      <c r="T777" s="90"/>
      <c r="U777" s="91"/>
      <c r="V777" s="90"/>
      <c r="X777" s="90"/>
    </row>
    <row r="778" spans="1:24" ht="13.2" x14ac:dyDescent="0.25">
      <c r="A778" s="59" t="s">
        <v>4691</v>
      </c>
      <c r="B778" s="59" t="s">
        <v>6089</v>
      </c>
      <c r="C778" s="59" t="s">
        <v>6127</v>
      </c>
      <c r="D778" s="59" t="s">
        <v>127</v>
      </c>
      <c r="E778" s="59">
        <v>8</v>
      </c>
      <c r="F778" s="59">
        <v>8</v>
      </c>
      <c r="G778" s="59">
        <v>8</v>
      </c>
      <c r="H778" s="59">
        <v>8</v>
      </c>
      <c r="I778" s="59">
        <v>8</v>
      </c>
      <c r="J778" s="59">
        <v>8</v>
      </c>
      <c r="K778" s="59">
        <v>8</v>
      </c>
      <c r="L778" s="59">
        <v>8</v>
      </c>
      <c r="M778" s="59">
        <v>8</v>
      </c>
      <c r="N778" s="59">
        <v>9</v>
      </c>
      <c r="O778" s="59">
        <v>9</v>
      </c>
      <c r="P778" s="59">
        <v>9</v>
      </c>
      <c r="Q778" s="59">
        <v>9</v>
      </c>
      <c r="R778" s="59">
        <v>8357</v>
      </c>
      <c r="S778" s="90"/>
      <c r="T778" s="90"/>
      <c r="U778" s="91"/>
      <c r="V778" s="90"/>
      <c r="X778" s="90"/>
    </row>
    <row r="779" spans="1:24" ht="13.2" x14ac:dyDescent="0.25">
      <c r="A779" s="59" t="s">
        <v>4692</v>
      </c>
      <c r="B779" s="59" t="s">
        <v>6089</v>
      </c>
      <c r="C779" s="59" t="s">
        <v>6128</v>
      </c>
      <c r="D779" s="59" t="s">
        <v>127</v>
      </c>
      <c r="E779" s="59">
        <v>0</v>
      </c>
      <c r="F779" s="59">
        <v>0</v>
      </c>
      <c r="G779" s="59">
        <v>0</v>
      </c>
      <c r="H779" s="59">
        <v>0</v>
      </c>
      <c r="I779" s="59">
        <v>0</v>
      </c>
      <c r="J779" s="59">
        <v>0</v>
      </c>
      <c r="K779" s="59">
        <v>0</v>
      </c>
      <c r="L779" s="59">
        <v>0</v>
      </c>
      <c r="M779" s="59">
        <v>0</v>
      </c>
      <c r="N779" s="59">
        <v>0</v>
      </c>
      <c r="O779" s="59">
        <v>0</v>
      </c>
      <c r="P779" s="59">
        <v>0</v>
      </c>
      <c r="Q779" s="59">
        <v>0</v>
      </c>
      <c r="R779" s="59">
        <v>0</v>
      </c>
      <c r="S779" s="90"/>
      <c r="T779" s="90"/>
      <c r="U779" s="91"/>
      <c r="V779" s="90"/>
      <c r="X779" s="90"/>
    </row>
    <row r="780" spans="1:24" ht="13.2" x14ac:dyDescent="0.25">
      <c r="A780" s="59" t="s">
        <v>4693</v>
      </c>
      <c r="B780" s="59" t="s">
        <v>6089</v>
      </c>
      <c r="C780" s="59" t="s">
        <v>6129</v>
      </c>
      <c r="D780" s="59" t="s">
        <v>127</v>
      </c>
      <c r="E780" s="59">
        <v>29</v>
      </c>
      <c r="F780" s="59">
        <v>29</v>
      </c>
      <c r="G780" s="59">
        <v>30</v>
      </c>
      <c r="H780" s="59">
        <v>25</v>
      </c>
      <c r="I780" s="59">
        <v>25</v>
      </c>
      <c r="J780" s="59">
        <v>25</v>
      </c>
      <c r="K780" s="59">
        <v>26</v>
      </c>
      <c r="L780" s="59">
        <v>26</v>
      </c>
      <c r="M780" s="59">
        <v>26</v>
      </c>
      <c r="N780" s="59">
        <v>27</v>
      </c>
      <c r="O780" s="59">
        <v>27</v>
      </c>
      <c r="P780" s="59">
        <v>27</v>
      </c>
      <c r="Q780" s="59">
        <v>28</v>
      </c>
      <c r="R780" s="59">
        <v>26766</v>
      </c>
      <c r="S780" s="90"/>
      <c r="T780" s="90"/>
      <c r="U780" s="91"/>
      <c r="V780" s="90"/>
      <c r="X780" s="90"/>
    </row>
    <row r="781" spans="1:24" ht="13.2" x14ac:dyDescent="0.25">
      <c r="A781" s="59" t="s">
        <v>4694</v>
      </c>
      <c r="B781" s="59" t="s">
        <v>6089</v>
      </c>
      <c r="C781" s="59" t="s">
        <v>6130</v>
      </c>
      <c r="D781" s="59" t="s">
        <v>127</v>
      </c>
      <c r="E781" s="59">
        <v>0</v>
      </c>
      <c r="F781" s="59">
        <v>0</v>
      </c>
      <c r="G781" s="59">
        <v>0</v>
      </c>
      <c r="H781" s="59">
        <v>0</v>
      </c>
      <c r="I781" s="59">
        <v>0</v>
      </c>
      <c r="J781" s="59">
        <v>0</v>
      </c>
      <c r="K781" s="59">
        <v>0</v>
      </c>
      <c r="L781" s="59">
        <v>0</v>
      </c>
      <c r="M781" s="59">
        <v>0</v>
      </c>
      <c r="N781" s="59">
        <v>0</v>
      </c>
      <c r="O781" s="59">
        <v>0</v>
      </c>
      <c r="P781" s="59">
        <v>0</v>
      </c>
      <c r="Q781" s="59">
        <v>0</v>
      </c>
      <c r="R781" s="59">
        <v>0</v>
      </c>
      <c r="S781" s="90"/>
      <c r="T781" s="90"/>
      <c r="U781" s="91"/>
      <c r="V781" s="90"/>
      <c r="X781" s="90"/>
    </row>
    <row r="782" spans="1:24" ht="13.2" x14ac:dyDescent="0.25">
      <c r="A782" s="59" t="s">
        <v>4695</v>
      </c>
      <c r="B782" s="59" t="s">
        <v>6089</v>
      </c>
      <c r="C782" s="59" t="s">
        <v>6131</v>
      </c>
      <c r="D782" s="59" t="s">
        <v>127</v>
      </c>
      <c r="E782" s="59">
        <v>30</v>
      </c>
      <c r="F782" s="59">
        <v>30</v>
      </c>
      <c r="G782" s="59">
        <v>30</v>
      </c>
      <c r="H782" s="59">
        <v>30</v>
      </c>
      <c r="I782" s="59">
        <v>30</v>
      </c>
      <c r="J782" s="59">
        <v>31</v>
      </c>
      <c r="K782" s="59">
        <v>31</v>
      </c>
      <c r="L782" s="59">
        <v>31</v>
      </c>
      <c r="M782" s="59">
        <v>31</v>
      </c>
      <c r="N782" s="59">
        <v>32</v>
      </c>
      <c r="O782" s="59">
        <v>32</v>
      </c>
      <c r="P782" s="59">
        <v>32</v>
      </c>
      <c r="Q782" s="59">
        <v>32</v>
      </c>
      <c r="R782" s="59">
        <v>30905</v>
      </c>
      <c r="S782" s="90"/>
      <c r="T782" s="90"/>
      <c r="U782" s="91"/>
      <c r="V782" s="90"/>
      <c r="X782" s="90"/>
    </row>
    <row r="783" spans="1:24" ht="13.2" x14ac:dyDescent="0.25">
      <c r="A783" s="59" t="s">
        <v>4696</v>
      </c>
      <c r="B783" s="59" t="s">
        <v>6089</v>
      </c>
      <c r="C783" s="59" t="s">
        <v>6132</v>
      </c>
      <c r="D783" s="59" t="s">
        <v>127</v>
      </c>
      <c r="E783" s="59">
        <v>0</v>
      </c>
      <c r="F783" s="59">
        <v>0</v>
      </c>
      <c r="G783" s="59">
        <v>0</v>
      </c>
      <c r="H783" s="59">
        <v>0</v>
      </c>
      <c r="I783" s="59">
        <v>0</v>
      </c>
      <c r="J783" s="59">
        <v>0</v>
      </c>
      <c r="K783" s="59">
        <v>0</v>
      </c>
      <c r="L783" s="59">
        <v>0</v>
      </c>
      <c r="M783" s="59">
        <v>0</v>
      </c>
      <c r="N783" s="59">
        <v>0</v>
      </c>
      <c r="O783" s="59">
        <v>0</v>
      </c>
      <c r="P783" s="59">
        <v>0</v>
      </c>
      <c r="Q783" s="59">
        <v>0</v>
      </c>
      <c r="R783" s="59">
        <v>0</v>
      </c>
      <c r="S783" s="90"/>
      <c r="T783" s="90"/>
      <c r="U783" s="91"/>
      <c r="V783" s="90"/>
      <c r="X783" s="90"/>
    </row>
    <row r="784" spans="1:24" ht="13.2" x14ac:dyDescent="0.25">
      <c r="A784" s="59" t="s">
        <v>4697</v>
      </c>
      <c r="B784" s="59" t="s">
        <v>6089</v>
      </c>
      <c r="C784" s="59" t="s">
        <v>6133</v>
      </c>
      <c r="D784" s="59" t="s">
        <v>127</v>
      </c>
      <c r="E784" s="59">
        <v>557</v>
      </c>
      <c r="F784" s="59">
        <v>564</v>
      </c>
      <c r="G784" s="59">
        <v>571</v>
      </c>
      <c r="H784" s="59">
        <v>578</v>
      </c>
      <c r="I784" s="59">
        <v>585</v>
      </c>
      <c r="J784" s="59">
        <v>592</v>
      </c>
      <c r="K784" s="59">
        <v>599</v>
      </c>
      <c r="L784" s="59">
        <v>606</v>
      </c>
      <c r="M784" s="59">
        <v>613</v>
      </c>
      <c r="N784" s="59">
        <v>620</v>
      </c>
      <c r="O784" s="59">
        <v>627</v>
      </c>
      <c r="P784" s="59">
        <v>634</v>
      </c>
      <c r="Q784" s="59">
        <v>641</v>
      </c>
      <c r="R784" s="59">
        <v>599082</v>
      </c>
      <c r="S784" s="90"/>
      <c r="T784" s="90"/>
      <c r="U784" s="91"/>
      <c r="V784" s="90"/>
      <c r="X784" s="90"/>
    </row>
    <row r="785" spans="1:24" ht="13.2" x14ac:dyDescent="0.25">
      <c r="A785" s="59" t="s">
        <v>4698</v>
      </c>
      <c r="B785" s="59" t="s">
        <v>6089</v>
      </c>
      <c r="C785" s="59" t="s">
        <v>6134</v>
      </c>
      <c r="D785" s="59" t="s">
        <v>127</v>
      </c>
      <c r="E785" s="59">
        <v>0</v>
      </c>
      <c r="F785" s="59">
        <v>0</v>
      </c>
      <c r="G785" s="59">
        <v>0</v>
      </c>
      <c r="H785" s="59">
        <v>0</v>
      </c>
      <c r="I785" s="59">
        <v>0</v>
      </c>
      <c r="J785" s="59">
        <v>0</v>
      </c>
      <c r="K785" s="59">
        <v>0</v>
      </c>
      <c r="L785" s="59">
        <v>0</v>
      </c>
      <c r="M785" s="59">
        <v>0</v>
      </c>
      <c r="N785" s="59">
        <v>0</v>
      </c>
      <c r="O785" s="59">
        <v>0</v>
      </c>
      <c r="P785" s="59">
        <v>0</v>
      </c>
      <c r="Q785" s="59">
        <v>0</v>
      </c>
      <c r="R785" s="59">
        <v>0</v>
      </c>
      <c r="S785" s="90"/>
      <c r="T785" s="90"/>
      <c r="U785" s="91"/>
      <c r="V785" s="90"/>
      <c r="X785" s="90"/>
    </row>
    <row r="786" spans="1:24" ht="13.2" x14ac:dyDescent="0.25">
      <c r="A786" s="59" t="s">
        <v>4699</v>
      </c>
      <c r="B786" s="59" t="s">
        <v>6089</v>
      </c>
      <c r="C786" s="59" t="s">
        <v>6135</v>
      </c>
      <c r="D786" s="59" t="s">
        <v>127</v>
      </c>
      <c r="E786" s="59">
        <v>513</v>
      </c>
      <c r="F786" s="59">
        <v>521</v>
      </c>
      <c r="G786" s="59">
        <v>530</v>
      </c>
      <c r="H786" s="59">
        <v>538</v>
      </c>
      <c r="I786" s="59">
        <v>546</v>
      </c>
      <c r="J786" s="59">
        <v>554</v>
      </c>
      <c r="K786" s="59">
        <v>562</v>
      </c>
      <c r="L786" s="59">
        <v>571</v>
      </c>
      <c r="M786" s="59">
        <v>579</v>
      </c>
      <c r="N786" s="59">
        <v>587</v>
      </c>
      <c r="O786" s="59">
        <v>595</v>
      </c>
      <c r="P786" s="59">
        <v>603</v>
      </c>
      <c r="Q786" s="59">
        <v>612</v>
      </c>
      <c r="R786" s="59">
        <v>562456</v>
      </c>
      <c r="S786" s="90"/>
      <c r="T786" s="90"/>
      <c r="U786" s="91"/>
      <c r="V786" s="90"/>
      <c r="X786" s="90"/>
    </row>
    <row r="787" spans="1:24" ht="13.2" x14ac:dyDescent="0.25">
      <c r="A787" s="59" t="s">
        <v>4700</v>
      </c>
      <c r="B787" s="59" t="s">
        <v>6089</v>
      </c>
      <c r="C787" s="59" t="s">
        <v>6136</v>
      </c>
      <c r="D787" s="59" t="s">
        <v>127</v>
      </c>
      <c r="E787" s="59">
        <v>0</v>
      </c>
      <c r="F787" s="59">
        <v>0</v>
      </c>
      <c r="G787" s="59">
        <v>0</v>
      </c>
      <c r="H787" s="59">
        <v>0</v>
      </c>
      <c r="I787" s="59">
        <v>0</v>
      </c>
      <c r="J787" s="59">
        <v>0</v>
      </c>
      <c r="K787" s="59">
        <v>0</v>
      </c>
      <c r="L787" s="59">
        <v>0</v>
      </c>
      <c r="M787" s="59">
        <v>0</v>
      </c>
      <c r="N787" s="59">
        <v>0</v>
      </c>
      <c r="O787" s="59">
        <v>0</v>
      </c>
      <c r="P787" s="59">
        <v>0</v>
      </c>
      <c r="Q787" s="59">
        <v>0</v>
      </c>
      <c r="R787" s="59">
        <v>0</v>
      </c>
      <c r="S787" s="90"/>
      <c r="T787" s="90"/>
      <c r="U787" s="91"/>
      <c r="V787" s="90"/>
      <c r="X787" s="90"/>
    </row>
    <row r="788" spans="1:24" ht="13.2" x14ac:dyDescent="0.25">
      <c r="A788" s="59" t="s">
        <v>4701</v>
      </c>
      <c r="B788" s="59" t="s">
        <v>6089</v>
      </c>
      <c r="C788" s="59" t="s">
        <v>6137</v>
      </c>
      <c r="D788" s="59" t="s">
        <v>127</v>
      </c>
      <c r="E788" s="59">
        <v>0</v>
      </c>
      <c r="F788" s="59">
        <v>0</v>
      </c>
      <c r="G788" s="59">
        <v>0</v>
      </c>
      <c r="H788" s="59">
        <v>0</v>
      </c>
      <c r="I788" s="59">
        <v>0</v>
      </c>
      <c r="J788" s="59">
        <v>0</v>
      </c>
      <c r="K788" s="59">
        <v>0</v>
      </c>
      <c r="L788" s="59">
        <v>0</v>
      </c>
      <c r="M788" s="59">
        <v>0</v>
      </c>
      <c r="N788" s="59">
        <v>0</v>
      </c>
      <c r="O788" s="59">
        <v>0</v>
      </c>
      <c r="P788" s="59">
        <v>0</v>
      </c>
      <c r="Q788" s="59">
        <v>0</v>
      </c>
      <c r="R788" s="59">
        <v>0</v>
      </c>
      <c r="S788" s="90"/>
      <c r="T788" s="90"/>
      <c r="U788" s="91"/>
      <c r="V788" s="90"/>
      <c r="X788" s="90"/>
    </row>
    <row r="789" spans="1:24" ht="13.2" x14ac:dyDescent="0.25">
      <c r="A789" s="59" t="s">
        <v>4702</v>
      </c>
      <c r="B789" s="59" t="s">
        <v>6089</v>
      </c>
      <c r="C789" s="59" t="s">
        <v>6138</v>
      </c>
      <c r="D789" s="59" t="s">
        <v>127</v>
      </c>
      <c r="E789" s="59">
        <v>0</v>
      </c>
      <c r="F789" s="59">
        <v>0</v>
      </c>
      <c r="G789" s="59">
        <v>0</v>
      </c>
      <c r="H789" s="59">
        <v>0</v>
      </c>
      <c r="I789" s="59">
        <v>0</v>
      </c>
      <c r="J789" s="59">
        <v>0</v>
      </c>
      <c r="K789" s="59">
        <v>0</v>
      </c>
      <c r="L789" s="59">
        <v>0</v>
      </c>
      <c r="M789" s="59">
        <v>0</v>
      </c>
      <c r="N789" s="59">
        <v>0</v>
      </c>
      <c r="O789" s="59">
        <v>0</v>
      </c>
      <c r="P789" s="59">
        <v>0</v>
      </c>
      <c r="Q789" s="59">
        <v>0</v>
      </c>
      <c r="R789" s="59">
        <v>0</v>
      </c>
      <c r="S789" s="90"/>
      <c r="T789" s="90"/>
      <c r="U789" s="91"/>
      <c r="V789" s="90"/>
      <c r="X789" s="90"/>
    </row>
    <row r="790" spans="1:24" ht="13.2" x14ac:dyDescent="0.25">
      <c r="A790" s="59" t="s">
        <v>4703</v>
      </c>
      <c r="B790" s="59" t="s">
        <v>6089</v>
      </c>
      <c r="C790" s="59" t="s">
        <v>6139</v>
      </c>
      <c r="D790" s="59" t="s">
        <v>127</v>
      </c>
      <c r="E790" s="59">
        <v>135</v>
      </c>
      <c r="F790" s="59">
        <v>135</v>
      </c>
      <c r="G790" s="59">
        <v>135</v>
      </c>
      <c r="H790" s="59">
        <v>136</v>
      </c>
      <c r="I790" s="59">
        <v>136</v>
      </c>
      <c r="J790" s="59">
        <v>137</v>
      </c>
      <c r="K790" s="59">
        <v>137</v>
      </c>
      <c r="L790" s="59">
        <v>137</v>
      </c>
      <c r="M790" s="59">
        <v>138</v>
      </c>
      <c r="N790" s="59">
        <v>138</v>
      </c>
      <c r="O790" s="59">
        <v>138</v>
      </c>
      <c r="P790" s="59">
        <v>139</v>
      </c>
      <c r="Q790" s="59">
        <v>139</v>
      </c>
      <c r="R790" s="59">
        <v>136905</v>
      </c>
      <c r="S790" s="90"/>
      <c r="T790" s="90"/>
      <c r="U790" s="91"/>
      <c r="V790" s="90"/>
      <c r="X790" s="90"/>
    </row>
    <row r="791" spans="1:24" ht="13.2" x14ac:dyDescent="0.25">
      <c r="A791" s="59" t="s">
        <v>4704</v>
      </c>
      <c r="B791" s="59" t="s">
        <v>6089</v>
      </c>
      <c r="C791" s="59" t="s">
        <v>6140</v>
      </c>
      <c r="D791" s="59" t="s">
        <v>127</v>
      </c>
      <c r="E791" s="59">
        <v>143</v>
      </c>
      <c r="F791" s="59">
        <v>143</v>
      </c>
      <c r="G791" s="59">
        <v>144</v>
      </c>
      <c r="H791" s="59">
        <v>144</v>
      </c>
      <c r="I791" s="59">
        <v>145</v>
      </c>
      <c r="J791" s="59">
        <v>145</v>
      </c>
      <c r="K791" s="59">
        <v>145</v>
      </c>
      <c r="L791" s="59">
        <v>146</v>
      </c>
      <c r="M791" s="59">
        <v>146</v>
      </c>
      <c r="N791" s="59">
        <v>147</v>
      </c>
      <c r="O791" s="59">
        <v>56</v>
      </c>
      <c r="P791" s="59">
        <v>57</v>
      </c>
      <c r="Q791" s="59">
        <v>57</v>
      </c>
      <c r="R791" s="59">
        <v>126439</v>
      </c>
      <c r="S791" s="90"/>
      <c r="T791" s="90"/>
      <c r="U791" s="91"/>
      <c r="V791" s="90"/>
      <c r="X791" s="90"/>
    </row>
    <row r="792" spans="1:24" ht="13.2" x14ac:dyDescent="0.25">
      <c r="A792" s="59" t="s">
        <v>4705</v>
      </c>
      <c r="B792" s="59" t="s">
        <v>6089</v>
      </c>
      <c r="C792" s="59" t="s">
        <v>6141</v>
      </c>
      <c r="D792" s="59" t="s">
        <v>127</v>
      </c>
      <c r="E792" s="59">
        <v>11</v>
      </c>
      <c r="F792" s="59">
        <v>11</v>
      </c>
      <c r="G792" s="59">
        <v>11</v>
      </c>
      <c r="H792" s="59">
        <v>11</v>
      </c>
      <c r="I792" s="59">
        <v>11</v>
      </c>
      <c r="J792" s="59">
        <v>11</v>
      </c>
      <c r="K792" s="59">
        <v>11</v>
      </c>
      <c r="L792" s="59">
        <v>11</v>
      </c>
      <c r="M792" s="59">
        <v>11</v>
      </c>
      <c r="N792" s="59">
        <v>11</v>
      </c>
      <c r="O792" s="59">
        <v>12</v>
      </c>
      <c r="P792" s="59">
        <v>12</v>
      </c>
      <c r="Q792" s="59">
        <v>12</v>
      </c>
      <c r="R792" s="59">
        <v>11363</v>
      </c>
      <c r="S792" s="90"/>
      <c r="T792" s="90"/>
      <c r="U792" s="91"/>
      <c r="V792" s="90"/>
      <c r="X792" s="90"/>
    </row>
    <row r="793" spans="1:24" ht="13.2" x14ac:dyDescent="0.25">
      <c r="A793" s="59" t="s">
        <v>4706</v>
      </c>
      <c r="B793" s="59" t="s">
        <v>6089</v>
      </c>
      <c r="C793" s="59" t="s">
        <v>6142</v>
      </c>
      <c r="D793" s="59" t="s">
        <v>127</v>
      </c>
      <c r="E793" s="59">
        <v>0</v>
      </c>
      <c r="F793" s="59">
        <v>0</v>
      </c>
      <c r="G793" s="59">
        <v>0</v>
      </c>
      <c r="H793" s="59">
        <v>0</v>
      </c>
      <c r="I793" s="59">
        <v>0</v>
      </c>
      <c r="J793" s="59">
        <v>0</v>
      </c>
      <c r="K793" s="59">
        <v>0</v>
      </c>
      <c r="L793" s="59">
        <v>0</v>
      </c>
      <c r="M793" s="59">
        <v>0</v>
      </c>
      <c r="N793" s="59">
        <v>0</v>
      </c>
      <c r="O793" s="59">
        <v>0</v>
      </c>
      <c r="P793" s="59">
        <v>0</v>
      </c>
      <c r="Q793" s="59">
        <v>0</v>
      </c>
      <c r="R793" s="59">
        <v>0</v>
      </c>
      <c r="S793" s="90"/>
      <c r="T793" s="90"/>
      <c r="U793" s="91"/>
      <c r="V793" s="90"/>
      <c r="X793" s="90"/>
    </row>
    <row r="794" spans="1:24" ht="13.2" x14ac:dyDescent="0.25">
      <c r="A794" s="59" t="s">
        <v>4707</v>
      </c>
      <c r="B794" s="59" t="s">
        <v>6089</v>
      </c>
      <c r="C794" s="59" t="s">
        <v>6143</v>
      </c>
      <c r="D794" s="59" t="s">
        <v>127</v>
      </c>
      <c r="E794" s="59">
        <v>275</v>
      </c>
      <c r="F794" s="59">
        <v>280</v>
      </c>
      <c r="G794" s="59">
        <v>285</v>
      </c>
      <c r="H794" s="59">
        <v>290</v>
      </c>
      <c r="I794" s="59">
        <v>295</v>
      </c>
      <c r="J794" s="59">
        <v>300</v>
      </c>
      <c r="K794" s="59">
        <v>305</v>
      </c>
      <c r="L794" s="59">
        <v>310</v>
      </c>
      <c r="M794" s="59">
        <v>315</v>
      </c>
      <c r="N794" s="59">
        <v>320</v>
      </c>
      <c r="O794" s="59">
        <v>325</v>
      </c>
      <c r="P794" s="59">
        <v>329</v>
      </c>
      <c r="Q794" s="59">
        <v>334</v>
      </c>
      <c r="R794" s="59">
        <v>304867</v>
      </c>
      <c r="S794" s="90"/>
      <c r="T794" s="90"/>
      <c r="U794" s="91"/>
      <c r="V794" s="90"/>
      <c r="X794" s="90"/>
    </row>
    <row r="795" spans="1:24" ht="13.2" x14ac:dyDescent="0.25">
      <c r="A795" s="59" t="s">
        <v>4708</v>
      </c>
      <c r="B795" s="59" t="s">
        <v>6089</v>
      </c>
      <c r="C795" s="59" t="s">
        <v>6144</v>
      </c>
      <c r="D795" s="59" t="s">
        <v>127</v>
      </c>
      <c r="E795" s="59">
        <v>0</v>
      </c>
      <c r="F795" s="59">
        <v>0</v>
      </c>
      <c r="G795" s="59">
        <v>0</v>
      </c>
      <c r="H795" s="59">
        <v>0</v>
      </c>
      <c r="I795" s="59">
        <v>0</v>
      </c>
      <c r="J795" s="59">
        <v>0</v>
      </c>
      <c r="K795" s="59">
        <v>0</v>
      </c>
      <c r="L795" s="59">
        <v>0</v>
      </c>
      <c r="M795" s="59">
        <v>0</v>
      </c>
      <c r="N795" s="59">
        <v>0</v>
      </c>
      <c r="O795" s="59">
        <v>0</v>
      </c>
      <c r="P795" s="59">
        <v>0</v>
      </c>
      <c r="Q795" s="59">
        <v>0</v>
      </c>
      <c r="R795" s="59">
        <v>0</v>
      </c>
      <c r="S795" s="90"/>
      <c r="T795" s="90"/>
      <c r="U795" s="91"/>
      <c r="V795" s="90"/>
      <c r="X795" s="90"/>
    </row>
    <row r="796" spans="1:24" ht="13.2" x14ac:dyDescent="0.25">
      <c r="A796" s="59" t="s">
        <v>4709</v>
      </c>
      <c r="B796" s="59" t="s">
        <v>6089</v>
      </c>
      <c r="C796" s="59" t="s">
        <v>6145</v>
      </c>
      <c r="D796" s="59" t="s">
        <v>127</v>
      </c>
      <c r="E796" s="59">
        <v>3225</v>
      </c>
      <c r="F796" s="59">
        <v>3232</v>
      </c>
      <c r="G796" s="59">
        <v>3238</v>
      </c>
      <c r="H796" s="59">
        <v>3244</v>
      </c>
      <c r="I796" s="59">
        <v>3250</v>
      </c>
      <c r="J796" s="59">
        <v>3256</v>
      </c>
      <c r="K796" s="59">
        <v>3262</v>
      </c>
      <c r="L796" s="59">
        <v>3268</v>
      </c>
      <c r="M796" s="59">
        <v>3274</v>
      </c>
      <c r="N796" s="59">
        <v>3280</v>
      </c>
      <c r="O796" s="59">
        <v>3287</v>
      </c>
      <c r="P796" s="59">
        <v>3293</v>
      </c>
      <c r="Q796" s="59">
        <v>3299</v>
      </c>
      <c r="R796" s="59">
        <v>3262143</v>
      </c>
      <c r="S796" s="90"/>
      <c r="T796" s="90"/>
      <c r="U796" s="91"/>
      <c r="V796" s="90"/>
      <c r="X796" s="90"/>
    </row>
    <row r="797" spans="1:24" ht="13.2" x14ac:dyDescent="0.25">
      <c r="A797" s="59" t="s">
        <v>4710</v>
      </c>
      <c r="B797" s="59" t="s">
        <v>6089</v>
      </c>
      <c r="C797" s="59" t="s">
        <v>6146</v>
      </c>
      <c r="D797" s="59" t="s">
        <v>127</v>
      </c>
      <c r="E797" s="59">
        <v>0</v>
      </c>
      <c r="F797" s="59">
        <v>0</v>
      </c>
      <c r="G797" s="59">
        <v>0</v>
      </c>
      <c r="H797" s="59">
        <v>0</v>
      </c>
      <c r="I797" s="59">
        <v>0</v>
      </c>
      <c r="J797" s="59">
        <v>0</v>
      </c>
      <c r="K797" s="59">
        <v>0</v>
      </c>
      <c r="L797" s="59">
        <v>0</v>
      </c>
      <c r="M797" s="59">
        <v>0</v>
      </c>
      <c r="N797" s="59">
        <v>0</v>
      </c>
      <c r="O797" s="59">
        <v>0</v>
      </c>
      <c r="P797" s="59">
        <v>0</v>
      </c>
      <c r="Q797" s="59">
        <v>0</v>
      </c>
      <c r="R797" s="59">
        <v>0</v>
      </c>
      <c r="S797" s="90"/>
      <c r="T797" s="90"/>
      <c r="U797" s="91"/>
      <c r="V797" s="90"/>
      <c r="X797" s="90"/>
    </row>
    <row r="798" spans="1:24" ht="13.2" x14ac:dyDescent="0.25">
      <c r="A798" s="59" t="s">
        <v>4711</v>
      </c>
      <c r="B798" s="59" t="s">
        <v>6089</v>
      </c>
      <c r="C798" s="59" t="s">
        <v>6147</v>
      </c>
      <c r="D798" s="59" t="s">
        <v>127</v>
      </c>
      <c r="E798" s="59">
        <v>67</v>
      </c>
      <c r="F798" s="59">
        <v>67</v>
      </c>
      <c r="G798" s="59">
        <v>67</v>
      </c>
      <c r="H798" s="59">
        <v>67</v>
      </c>
      <c r="I798" s="59">
        <v>68</v>
      </c>
      <c r="J798" s="59">
        <v>68</v>
      </c>
      <c r="K798" s="59">
        <v>68</v>
      </c>
      <c r="L798" s="59">
        <v>68</v>
      </c>
      <c r="M798" s="59">
        <v>69</v>
      </c>
      <c r="N798" s="59">
        <v>69</v>
      </c>
      <c r="O798" s="59">
        <v>69</v>
      </c>
      <c r="P798" s="59">
        <v>69</v>
      </c>
      <c r="Q798" s="59">
        <v>70</v>
      </c>
      <c r="R798" s="59">
        <v>68163</v>
      </c>
      <c r="S798" s="90"/>
      <c r="T798" s="90"/>
      <c r="U798" s="91"/>
      <c r="V798" s="90"/>
      <c r="X798" s="90"/>
    </row>
    <row r="799" spans="1:24" ht="13.2" x14ac:dyDescent="0.25">
      <c r="A799" s="59" t="s">
        <v>4712</v>
      </c>
      <c r="B799" s="59" t="s">
        <v>6089</v>
      </c>
      <c r="C799" s="59" t="s">
        <v>6148</v>
      </c>
      <c r="D799" s="59" t="s">
        <v>127</v>
      </c>
      <c r="E799" s="59">
        <v>0</v>
      </c>
      <c r="F799" s="59">
        <v>0</v>
      </c>
      <c r="G799" s="59">
        <v>0</v>
      </c>
      <c r="H799" s="59">
        <v>0</v>
      </c>
      <c r="I799" s="59">
        <v>0</v>
      </c>
      <c r="J799" s="59">
        <v>0</v>
      </c>
      <c r="K799" s="59">
        <v>0</v>
      </c>
      <c r="L799" s="59">
        <v>0</v>
      </c>
      <c r="M799" s="59">
        <v>0</v>
      </c>
      <c r="N799" s="59">
        <v>0</v>
      </c>
      <c r="O799" s="59">
        <v>0</v>
      </c>
      <c r="P799" s="59">
        <v>0</v>
      </c>
      <c r="Q799" s="59">
        <v>0</v>
      </c>
      <c r="R799" s="59">
        <v>0</v>
      </c>
      <c r="S799" s="90"/>
      <c r="T799" s="90"/>
      <c r="U799" s="91"/>
      <c r="V799" s="90"/>
      <c r="X799" s="90"/>
    </row>
    <row r="800" spans="1:24" ht="13.2" x14ac:dyDescent="0.25">
      <c r="A800" s="59" t="s">
        <v>4713</v>
      </c>
      <c r="B800" s="59" t="s">
        <v>6089</v>
      </c>
      <c r="C800" s="59" t="s">
        <v>6149</v>
      </c>
      <c r="D800" s="59" t="s">
        <v>127</v>
      </c>
      <c r="E800" s="59">
        <v>7</v>
      </c>
      <c r="F800" s="59">
        <v>7</v>
      </c>
      <c r="G800" s="59">
        <v>7</v>
      </c>
      <c r="H800" s="59">
        <v>7</v>
      </c>
      <c r="I800" s="59">
        <v>7</v>
      </c>
      <c r="J800" s="59">
        <v>7</v>
      </c>
      <c r="K800" s="59">
        <v>7</v>
      </c>
      <c r="L800" s="59">
        <v>7</v>
      </c>
      <c r="M800" s="59">
        <v>7</v>
      </c>
      <c r="N800" s="59">
        <v>7</v>
      </c>
      <c r="O800" s="59">
        <v>7</v>
      </c>
      <c r="P800" s="59">
        <v>7</v>
      </c>
      <c r="Q800" s="59">
        <v>7</v>
      </c>
      <c r="R800" s="59">
        <v>7314</v>
      </c>
      <c r="S800" s="90"/>
      <c r="T800" s="90"/>
      <c r="U800" s="91"/>
      <c r="V800" s="90"/>
      <c r="X800" s="90"/>
    </row>
    <row r="801" spans="1:24" ht="13.2" x14ac:dyDescent="0.25">
      <c r="A801" s="59" t="s">
        <v>4714</v>
      </c>
      <c r="B801" s="59" t="s">
        <v>6089</v>
      </c>
      <c r="C801" s="59" t="s">
        <v>6150</v>
      </c>
      <c r="D801" s="59" t="s">
        <v>127</v>
      </c>
      <c r="E801" s="59">
        <v>0</v>
      </c>
      <c r="F801" s="59">
        <v>0</v>
      </c>
      <c r="G801" s="59">
        <v>0</v>
      </c>
      <c r="H801" s="59">
        <v>0</v>
      </c>
      <c r="I801" s="59">
        <v>0</v>
      </c>
      <c r="J801" s="59">
        <v>0</v>
      </c>
      <c r="K801" s="59">
        <v>0</v>
      </c>
      <c r="L801" s="59">
        <v>0</v>
      </c>
      <c r="M801" s="59">
        <v>0</v>
      </c>
      <c r="N801" s="59">
        <v>0</v>
      </c>
      <c r="O801" s="59">
        <v>0</v>
      </c>
      <c r="P801" s="59">
        <v>0</v>
      </c>
      <c r="Q801" s="59">
        <v>0</v>
      </c>
      <c r="R801" s="59">
        <v>0</v>
      </c>
      <c r="S801" s="90"/>
      <c r="T801" s="90"/>
      <c r="U801" s="91"/>
      <c r="V801" s="90"/>
      <c r="X801" s="90"/>
    </row>
    <row r="802" spans="1:24" ht="13.2" x14ac:dyDescent="0.25">
      <c r="A802" s="59" t="s">
        <v>4715</v>
      </c>
      <c r="B802" s="59" t="s">
        <v>6089</v>
      </c>
      <c r="C802" s="59" t="s">
        <v>6151</v>
      </c>
      <c r="D802" s="59" t="s">
        <v>127</v>
      </c>
      <c r="E802" s="59">
        <v>548</v>
      </c>
      <c r="F802" s="59">
        <v>553</v>
      </c>
      <c r="G802" s="59">
        <v>557</v>
      </c>
      <c r="H802" s="59">
        <v>562</v>
      </c>
      <c r="I802" s="59">
        <v>567</v>
      </c>
      <c r="J802" s="59">
        <v>572</v>
      </c>
      <c r="K802" s="59">
        <v>576</v>
      </c>
      <c r="L802" s="59">
        <v>581</v>
      </c>
      <c r="M802" s="59">
        <v>586</v>
      </c>
      <c r="N802" s="59">
        <v>590</v>
      </c>
      <c r="O802" s="59">
        <v>595</v>
      </c>
      <c r="P802" s="59">
        <v>600</v>
      </c>
      <c r="Q802" s="59">
        <v>604</v>
      </c>
      <c r="R802" s="59">
        <v>576208</v>
      </c>
      <c r="S802" s="90"/>
      <c r="T802" s="90"/>
      <c r="U802" s="91"/>
      <c r="V802" s="90"/>
      <c r="X802" s="90"/>
    </row>
    <row r="803" spans="1:24" ht="13.2" x14ac:dyDescent="0.25">
      <c r="A803" s="59" t="s">
        <v>4716</v>
      </c>
      <c r="B803" s="59" t="s">
        <v>6089</v>
      </c>
      <c r="C803" s="59" t="s">
        <v>6152</v>
      </c>
      <c r="D803" s="59" t="s">
        <v>127</v>
      </c>
      <c r="E803" s="59">
        <v>0</v>
      </c>
      <c r="F803" s="59">
        <v>0</v>
      </c>
      <c r="G803" s="59">
        <v>0</v>
      </c>
      <c r="H803" s="59">
        <v>0</v>
      </c>
      <c r="I803" s="59">
        <v>0</v>
      </c>
      <c r="J803" s="59">
        <v>0</v>
      </c>
      <c r="K803" s="59">
        <v>0</v>
      </c>
      <c r="L803" s="59">
        <v>0</v>
      </c>
      <c r="M803" s="59">
        <v>0</v>
      </c>
      <c r="N803" s="59">
        <v>0</v>
      </c>
      <c r="O803" s="59">
        <v>0</v>
      </c>
      <c r="P803" s="59">
        <v>0</v>
      </c>
      <c r="Q803" s="59">
        <v>0</v>
      </c>
      <c r="R803" s="59">
        <v>0</v>
      </c>
      <c r="S803" s="90"/>
      <c r="T803" s="90"/>
      <c r="U803" s="91"/>
      <c r="V803" s="90"/>
      <c r="X803" s="90"/>
    </row>
    <row r="804" spans="1:24" ht="13.2" x14ac:dyDescent="0.25">
      <c r="A804" s="59" t="s">
        <v>4717</v>
      </c>
      <c r="B804" s="59" t="s">
        <v>6089</v>
      </c>
      <c r="C804" s="59" t="s">
        <v>6153</v>
      </c>
      <c r="D804" s="59" t="s">
        <v>127</v>
      </c>
      <c r="E804" s="59">
        <v>442</v>
      </c>
      <c r="F804" s="59">
        <v>447</v>
      </c>
      <c r="G804" s="59">
        <v>452</v>
      </c>
      <c r="H804" s="59">
        <v>457</v>
      </c>
      <c r="I804" s="59">
        <v>462</v>
      </c>
      <c r="J804" s="59">
        <v>467</v>
      </c>
      <c r="K804" s="59">
        <v>472</v>
      </c>
      <c r="L804" s="59">
        <v>477</v>
      </c>
      <c r="M804" s="59">
        <v>482</v>
      </c>
      <c r="N804" s="59">
        <v>487</v>
      </c>
      <c r="O804" s="59">
        <v>492</v>
      </c>
      <c r="P804" s="59">
        <v>497</v>
      </c>
      <c r="Q804" s="59">
        <v>502</v>
      </c>
      <c r="R804" s="59">
        <v>471599</v>
      </c>
      <c r="S804" s="90"/>
      <c r="T804" s="90"/>
      <c r="U804" s="91"/>
      <c r="V804" s="90"/>
      <c r="X804" s="90"/>
    </row>
    <row r="805" spans="1:24" ht="13.2" x14ac:dyDescent="0.25">
      <c r="A805" s="59" t="s">
        <v>4718</v>
      </c>
      <c r="B805" s="59" t="s">
        <v>6089</v>
      </c>
      <c r="C805" s="59" t="s">
        <v>6154</v>
      </c>
      <c r="D805" s="59" t="s">
        <v>127</v>
      </c>
      <c r="E805" s="59">
        <v>0</v>
      </c>
      <c r="F805" s="59">
        <v>0</v>
      </c>
      <c r="G805" s="59">
        <v>0</v>
      </c>
      <c r="H805" s="59">
        <v>0</v>
      </c>
      <c r="I805" s="59">
        <v>0</v>
      </c>
      <c r="J805" s="59">
        <v>0</v>
      </c>
      <c r="K805" s="59">
        <v>0</v>
      </c>
      <c r="L805" s="59">
        <v>0</v>
      </c>
      <c r="M805" s="59">
        <v>0</v>
      </c>
      <c r="N805" s="59">
        <v>0</v>
      </c>
      <c r="O805" s="59">
        <v>0</v>
      </c>
      <c r="P805" s="59">
        <v>0</v>
      </c>
      <c r="Q805" s="59">
        <v>0</v>
      </c>
      <c r="R805" s="59">
        <v>0</v>
      </c>
      <c r="S805" s="90"/>
      <c r="T805" s="90"/>
      <c r="U805" s="91"/>
      <c r="V805" s="90"/>
      <c r="X805" s="90"/>
    </row>
    <row r="806" spans="1:24" ht="13.2" x14ac:dyDescent="0.25">
      <c r="A806" s="59" t="s">
        <v>4719</v>
      </c>
      <c r="B806" s="59" t="s">
        <v>6089</v>
      </c>
      <c r="C806" s="59" t="s">
        <v>6155</v>
      </c>
      <c r="D806" s="59" t="s">
        <v>127</v>
      </c>
      <c r="E806" s="59">
        <v>1528</v>
      </c>
      <c r="F806" s="59">
        <v>1531</v>
      </c>
      <c r="G806" s="59">
        <v>1535</v>
      </c>
      <c r="H806" s="59">
        <v>1539</v>
      </c>
      <c r="I806" s="59">
        <v>1543</v>
      </c>
      <c r="J806" s="59">
        <v>1546</v>
      </c>
      <c r="K806" s="59">
        <v>1550</v>
      </c>
      <c r="L806" s="59">
        <v>1554</v>
      </c>
      <c r="M806" s="59">
        <v>1557</v>
      </c>
      <c r="N806" s="59">
        <v>1561</v>
      </c>
      <c r="O806" s="59">
        <v>1565</v>
      </c>
      <c r="P806" s="59">
        <v>1568</v>
      </c>
      <c r="Q806" s="59">
        <v>1572</v>
      </c>
      <c r="R806" s="59">
        <v>1549938</v>
      </c>
      <c r="S806" s="90"/>
      <c r="T806" s="90"/>
      <c r="U806" s="91"/>
      <c r="V806" s="90"/>
      <c r="X806" s="90"/>
    </row>
    <row r="807" spans="1:24" ht="13.2" x14ac:dyDescent="0.25">
      <c r="A807" s="59" t="s">
        <v>4720</v>
      </c>
      <c r="B807" s="59" t="s">
        <v>6089</v>
      </c>
      <c r="C807" s="59" t="s">
        <v>6156</v>
      </c>
      <c r="D807" s="59" t="s">
        <v>127</v>
      </c>
      <c r="E807" s="59">
        <v>0</v>
      </c>
      <c r="F807" s="59">
        <v>0</v>
      </c>
      <c r="G807" s="59">
        <v>0</v>
      </c>
      <c r="H807" s="59">
        <v>0</v>
      </c>
      <c r="I807" s="59">
        <v>0</v>
      </c>
      <c r="J807" s="59">
        <v>0</v>
      </c>
      <c r="K807" s="59">
        <v>0</v>
      </c>
      <c r="L807" s="59">
        <v>0</v>
      </c>
      <c r="M807" s="59">
        <v>0</v>
      </c>
      <c r="N807" s="59">
        <v>0</v>
      </c>
      <c r="O807" s="59">
        <v>0</v>
      </c>
      <c r="P807" s="59">
        <v>0</v>
      </c>
      <c r="Q807" s="59">
        <v>0</v>
      </c>
      <c r="R807" s="59">
        <v>0</v>
      </c>
      <c r="S807" s="90"/>
      <c r="T807" s="90"/>
      <c r="U807" s="91"/>
      <c r="V807" s="90"/>
      <c r="X807" s="90"/>
    </row>
    <row r="808" spans="1:24" ht="13.2" x14ac:dyDescent="0.25">
      <c r="A808" s="59" t="s">
        <v>4721</v>
      </c>
      <c r="B808" s="59" t="s">
        <v>6089</v>
      </c>
      <c r="C808" s="59" t="s">
        <v>6157</v>
      </c>
      <c r="D808" s="59" t="s">
        <v>127</v>
      </c>
      <c r="E808" s="59">
        <v>0</v>
      </c>
      <c r="F808" s="59">
        <v>0</v>
      </c>
      <c r="G808" s="59">
        <v>0</v>
      </c>
      <c r="H808" s="59">
        <v>0</v>
      </c>
      <c r="I808" s="59">
        <v>0</v>
      </c>
      <c r="J808" s="59">
        <v>0</v>
      </c>
      <c r="K808" s="59">
        <v>0</v>
      </c>
      <c r="L808" s="59">
        <v>0</v>
      </c>
      <c r="M808" s="59">
        <v>0</v>
      </c>
      <c r="N808" s="59">
        <v>0</v>
      </c>
      <c r="O808" s="59">
        <v>0</v>
      </c>
      <c r="P808" s="59">
        <v>0</v>
      </c>
      <c r="Q808" s="59">
        <v>0</v>
      </c>
      <c r="R808" s="59">
        <v>0</v>
      </c>
      <c r="S808" s="90"/>
      <c r="T808" s="90"/>
      <c r="U808" s="91"/>
      <c r="V808" s="90"/>
      <c r="X808" s="90"/>
    </row>
    <row r="809" spans="1:24" ht="13.2" x14ac:dyDescent="0.25">
      <c r="A809" s="59" t="s">
        <v>4722</v>
      </c>
      <c r="B809" s="59" t="s">
        <v>6089</v>
      </c>
      <c r="C809" s="59" t="s">
        <v>6158</v>
      </c>
      <c r="D809" s="59" t="s">
        <v>127</v>
      </c>
      <c r="E809" s="59">
        <v>2628</v>
      </c>
      <c r="F809" s="59">
        <v>2646</v>
      </c>
      <c r="G809" s="59">
        <v>2665</v>
      </c>
      <c r="H809" s="59">
        <v>2684</v>
      </c>
      <c r="I809" s="59">
        <v>2703</v>
      </c>
      <c r="J809" s="59">
        <v>2721</v>
      </c>
      <c r="K809" s="59">
        <v>2740</v>
      </c>
      <c r="L809" s="59">
        <v>2759</v>
      </c>
      <c r="M809" s="59">
        <v>2778</v>
      </c>
      <c r="N809" s="59">
        <v>2796</v>
      </c>
      <c r="O809" s="59">
        <v>2815</v>
      </c>
      <c r="P809" s="59">
        <v>2834</v>
      </c>
      <c r="Q809" s="59">
        <v>2853</v>
      </c>
      <c r="R809" s="59">
        <v>2740202</v>
      </c>
      <c r="S809" s="90"/>
      <c r="T809" s="90"/>
      <c r="U809" s="91"/>
      <c r="V809" s="90"/>
      <c r="X809" s="90"/>
    </row>
    <row r="810" spans="1:24" ht="13.2" x14ac:dyDescent="0.25">
      <c r="A810" s="59" t="s">
        <v>4723</v>
      </c>
      <c r="B810" s="59" t="s">
        <v>6089</v>
      </c>
      <c r="C810" s="59" t="s">
        <v>6159</v>
      </c>
      <c r="D810" s="59" t="s">
        <v>127</v>
      </c>
      <c r="E810" s="59">
        <v>2228</v>
      </c>
      <c r="F810" s="59">
        <v>2245</v>
      </c>
      <c r="G810" s="59">
        <v>2262</v>
      </c>
      <c r="H810" s="59">
        <v>2279</v>
      </c>
      <c r="I810" s="59">
        <v>2296</v>
      </c>
      <c r="J810" s="59">
        <v>2312</v>
      </c>
      <c r="K810" s="59">
        <v>2329</v>
      </c>
      <c r="L810" s="59">
        <v>2346</v>
      </c>
      <c r="M810" s="59">
        <v>2363</v>
      </c>
      <c r="N810" s="59">
        <v>2380</v>
      </c>
      <c r="O810" s="59">
        <v>2396</v>
      </c>
      <c r="P810" s="59">
        <v>2413</v>
      </c>
      <c r="Q810" s="59">
        <v>2430</v>
      </c>
      <c r="R810" s="59">
        <v>2329131</v>
      </c>
      <c r="S810" s="90"/>
      <c r="T810" s="90"/>
      <c r="U810" s="91"/>
      <c r="V810" s="90"/>
      <c r="X810" s="90"/>
    </row>
    <row r="811" spans="1:24" ht="13.2" x14ac:dyDescent="0.25">
      <c r="A811" s="59" t="s">
        <v>4724</v>
      </c>
      <c r="B811" s="59" t="s">
        <v>6089</v>
      </c>
      <c r="C811" s="59" t="s">
        <v>6160</v>
      </c>
      <c r="D811" s="59" t="s">
        <v>127</v>
      </c>
      <c r="E811" s="59">
        <v>1252</v>
      </c>
      <c r="F811" s="59">
        <v>1267</v>
      </c>
      <c r="G811" s="59">
        <v>1281</v>
      </c>
      <c r="H811" s="59">
        <v>1295</v>
      </c>
      <c r="I811" s="59">
        <v>1310</v>
      </c>
      <c r="J811" s="59">
        <v>1324</v>
      </c>
      <c r="K811" s="59">
        <v>1338</v>
      </c>
      <c r="L811" s="59">
        <v>1353</v>
      </c>
      <c r="M811" s="59">
        <v>1367</v>
      </c>
      <c r="N811" s="59">
        <v>1381</v>
      </c>
      <c r="O811" s="59">
        <v>1396</v>
      </c>
      <c r="P811" s="59">
        <v>1410</v>
      </c>
      <c r="Q811" s="59">
        <v>1425</v>
      </c>
      <c r="R811" s="59">
        <v>1338371</v>
      </c>
      <c r="S811" s="90"/>
      <c r="T811" s="90"/>
      <c r="U811" s="91"/>
      <c r="V811" s="90"/>
      <c r="X811" s="90"/>
    </row>
    <row r="812" spans="1:24" ht="13.2" x14ac:dyDescent="0.25">
      <c r="A812" s="59" t="s">
        <v>4725</v>
      </c>
      <c r="B812" s="59" t="s">
        <v>6089</v>
      </c>
      <c r="C812" s="59" t="s">
        <v>6161</v>
      </c>
      <c r="D812" s="59" t="s">
        <v>127</v>
      </c>
      <c r="E812" s="59">
        <v>0</v>
      </c>
      <c r="F812" s="59">
        <v>0</v>
      </c>
      <c r="G812" s="59">
        <v>0</v>
      </c>
      <c r="H812" s="59">
        <v>0</v>
      </c>
      <c r="I812" s="59">
        <v>0</v>
      </c>
      <c r="J812" s="59">
        <v>0</v>
      </c>
      <c r="K812" s="59">
        <v>0</v>
      </c>
      <c r="L812" s="59">
        <v>0</v>
      </c>
      <c r="M812" s="59">
        <v>0</v>
      </c>
      <c r="N812" s="59">
        <v>0</v>
      </c>
      <c r="O812" s="59">
        <v>0</v>
      </c>
      <c r="P812" s="59">
        <v>0</v>
      </c>
      <c r="Q812" s="59">
        <v>0</v>
      </c>
      <c r="R812" s="59">
        <v>0</v>
      </c>
      <c r="S812" s="90"/>
      <c r="T812" s="90"/>
      <c r="U812" s="91"/>
      <c r="V812" s="90"/>
      <c r="X812" s="90"/>
    </row>
    <row r="813" spans="1:24" ht="13.2" x14ac:dyDescent="0.25">
      <c r="A813" s="59" t="s">
        <v>4726</v>
      </c>
      <c r="B813" s="59" t="s">
        <v>6089</v>
      </c>
      <c r="C813" s="59" t="s">
        <v>6162</v>
      </c>
      <c r="D813" s="59" t="s">
        <v>127</v>
      </c>
      <c r="E813" s="59">
        <v>36</v>
      </c>
      <c r="F813" s="59">
        <v>37</v>
      </c>
      <c r="G813" s="59">
        <v>37</v>
      </c>
      <c r="H813" s="59">
        <v>37</v>
      </c>
      <c r="I813" s="59">
        <v>37</v>
      </c>
      <c r="J813" s="59">
        <v>38</v>
      </c>
      <c r="K813" s="59">
        <v>38</v>
      </c>
      <c r="L813" s="59">
        <v>38</v>
      </c>
      <c r="M813" s="59">
        <v>38</v>
      </c>
      <c r="N813" s="59">
        <v>39</v>
      </c>
      <c r="O813" s="59">
        <v>39</v>
      </c>
      <c r="P813" s="59">
        <v>39</v>
      </c>
      <c r="Q813" s="59">
        <v>39</v>
      </c>
      <c r="R813" s="59">
        <v>37900</v>
      </c>
      <c r="S813" s="90"/>
      <c r="T813" s="90"/>
      <c r="U813" s="91"/>
      <c r="V813" s="90"/>
      <c r="X813" s="90"/>
    </row>
    <row r="814" spans="1:24" ht="13.2" x14ac:dyDescent="0.25">
      <c r="A814" s="59" t="s">
        <v>4727</v>
      </c>
      <c r="B814" s="59" t="s">
        <v>6089</v>
      </c>
      <c r="C814" s="59" t="s">
        <v>6163</v>
      </c>
      <c r="D814" s="59" t="s">
        <v>127</v>
      </c>
      <c r="E814" s="59">
        <v>0</v>
      </c>
      <c r="F814" s="59">
        <v>0</v>
      </c>
      <c r="G814" s="59">
        <v>0</v>
      </c>
      <c r="H814" s="59">
        <v>0</v>
      </c>
      <c r="I814" s="59">
        <v>0</v>
      </c>
      <c r="J814" s="59">
        <v>0</v>
      </c>
      <c r="K814" s="59">
        <v>0</v>
      </c>
      <c r="L814" s="59">
        <v>0</v>
      </c>
      <c r="M814" s="59">
        <v>0</v>
      </c>
      <c r="N814" s="59">
        <v>0</v>
      </c>
      <c r="O814" s="59">
        <v>0</v>
      </c>
      <c r="P814" s="59">
        <v>0</v>
      </c>
      <c r="Q814" s="59">
        <v>0</v>
      </c>
      <c r="R814" s="59">
        <v>0</v>
      </c>
      <c r="S814" s="90"/>
      <c r="T814" s="90"/>
      <c r="U814" s="91"/>
      <c r="V814" s="90"/>
      <c r="X814" s="90"/>
    </row>
    <row r="815" spans="1:24" ht="13.2" x14ac:dyDescent="0.25">
      <c r="A815" s="59" t="s">
        <v>4728</v>
      </c>
      <c r="B815" s="59" t="s">
        <v>6089</v>
      </c>
      <c r="C815" s="59" t="s">
        <v>6164</v>
      </c>
      <c r="D815" s="59" t="s">
        <v>127</v>
      </c>
      <c r="E815" s="59">
        <v>0</v>
      </c>
      <c r="F815" s="59">
        <v>0</v>
      </c>
      <c r="G815" s="59">
        <v>0</v>
      </c>
      <c r="H815" s="59">
        <v>0</v>
      </c>
      <c r="I815" s="59">
        <v>0</v>
      </c>
      <c r="J815" s="59">
        <v>0</v>
      </c>
      <c r="K815" s="59">
        <v>0</v>
      </c>
      <c r="L815" s="59">
        <v>0</v>
      </c>
      <c r="M815" s="59">
        <v>0</v>
      </c>
      <c r="N815" s="59">
        <v>0</v>
      </c>
      <c r="O815" s="59">
        <v>0</v>
      </c>
      <c r="P815" s="59">
        <v>0</v>
      </c>
      <c r="Q815" s="59">
        <v>0</v>
      </c>
      <c r="R815" s="59">
        <v>0</v>
      </c>
      <c r="S815" s="90"/>
      <c r="T815" s="90"/>
      <c r="U815" s="91"/>
      <c r="V815" s="90"/>
      <c r="X815" s="90"/>
    </row>
    <row r="816" spans="1:24" ht="13.2" x14ac:dyDescent="0.25">
      <c r="A816" s="59" t="s">
        <v>4729</v>
      </c>
      <c r="B816" s="59" t="s">
        <v>6089</v>
      </c>
      <c r="C816" s="59" t="s">
        <v>6165</v>
      </c>
      <c r="D816" s="59" t="s">
        <v>127</v>
      </c>
      <c r="E816" s="59">
        <v>36</v>
      </c>
      <c r="F816" s="59">
        <v>36</v>
      </c>
      <c r="G816" s="59">
        <v>37</v>
      </c>
      <c r="H816" s="59">
        <v>37</v>
      </c>
      <c r="I816" s="59">
        <v>37</v>
      </c>
      <c r="J816" s="59">
        <v>37</v>
      </c>
      <c r="K816" s="59">
        <v>38</v>
      </c>
      <c r="L816" s="59">
        <v>38</v>
      </c>
      <c r="M816" s="59">
        <v>38</v>
      </c>
      <c r="N816" s="59">
        <v>39</v>
      </c>
      <c r="O816" s="59">
        <v>39</v>
      </c>
      <c r="P816" s="59">
        <v>39</v>
      </c>
      <c r="Q816" s="59">
        <v>39</v>
      </c>
      <c r="R816" s="59">
        <v>37733</v>
      </c>
      <c r="S816" s="90"/>
      <c r="T816" s="90"/>
      <c r="U816" s="91"/>
      <c r="V816" s="90"/>
      <c r="X816" s="90"/>
    </row>
    <row r="817" spans="1:24" ht="13.2" x14ac:dyDescent="0.25">
      <c r="A817" s="59" t="s">
        <v>4730</v>
      </c>
      <c r="B817" s="59" t="s">
        <v>6089</v>
      </c>
      <c r="C817" s="59" t="s">
        <v>6166</v>
      </c>
      <c r="D817" s="59" t="s">
        <v>127</v>
      </c>
      <c r="E817" s="59">
        <v>0</v>
      </c>
      <c r="F817" s="59">
        <v>0</v>
      </c>
      <c r="G817" s="59">
        <v>0</v>
      </c>
      <c r="H817" s="59">
        <v>0</v>
      </c>
      <c r="I817" s="59">
        <v>0</v>
      </c>
      <c r="J817" s="59">
        <v>0</v>
      </c>
      <c r="K817" s="59">
        <v>0</v>
      </c>
      <c r="L817" s="59">
        <v>0</v>
      </c>
      <c r="M817" s="59">
        <v>0</v>
      </c>
      <c r="N817" s="59">
        <v>0</v>
      </c>
      <c r="O817" s="59">
        <v>0</v>
      </c>
      <c r="P817" s="59">
        <v>0</v>
      </c>
      <c r="Q817" s="59">
        <v>0</v>
      </c>
      <c r="R817" s="59">
        <v>0</v>
      </c>
      <c r="S817" s="90"/>
      <c r="T817" s="90"/>
      <c r="U817" s="91"/>
      <c r="V817" s="90"/>
      <c r="X817" s="90"/>
    </row>
    <row r="818" spans="1:24" ht="13.2" x14ac:dyDescent="0.25">
      <c r="A818" s="59" t="s">
        <v>4731</v>
      </c>
      <c r="B818" s="59" t="s">
        <v>6167</v>
      </c>
      <c r="C818" s="59" t="s">
        <v>6168</v>
      </c>
      <c r="D818" s="59" t="s">
        <v>127</v>
      </c>
      <c r="E818" s="59">
        <v>0</v>
      </c>
      <c r="F818" s="59">
        <v>0</v>
      </c>
      <c r="G818" s="59">
        <v>0</v>
      </c>
      <c r="H818" s="59">
        <v>0</v>
      </c>
      <c r="I818" s="59">
        <v>0</v>
      </c>
      <c r="J818" s="59">
        <v>0</v>
      </c>
      <c r="K818" s="59">
        <v>0</v>
      </c>
      <c r="L818" s="59">
        <v>0</v>
      </c>
      <c r="M818" s="59">
        <v>0</v>
      </c>
      <c r="N818" s="59">
        <v>0</v>
      </c>
      <c r="O818" s="59">
        <v>0</v>
      </c>
      <c r="P818" s="59">
        <v>0</v>
      </c>
      <c r="Q818" s="59">
        <v>0</v>
      </c>
      <c r="R818" s="59">
        <v>0</v>
      </c>
      <c r="S818" s="90"/>
      <c r="T818" s="90"/>
      <c r="U818" s="91"/>
      <c r="V818" s="90"/>
      <c r="X818" s="90"/>
    </row>
    <row r="819" spans="1:24" ht="13.2" x14ac:dyDescent="0.25">
      <c r="A819" s="59" t="s">
        <v>4732</v>
      </c>
      <c r="B819" s="59" t="s">
        <v>6167</v>
      </c>
      <c r="C819" s="59" t="s">
        <v>6169</v>
      </c>
      <c r="D819" s="59" t="s">
        <v>127</v>
      </c>
      <c r="E819" s="59">
        <v>0</v>
      </c>
      <c r="F819" s="59">
        <v>0</v>
      </c>
      <c r="G819" s="59">
        <v>0</v>
      </c>
      <c r="H819" s="59">
        <v>0</v>
      </c>
      <c r="I819" s="59">
        <v>0</v>
      </c>
      <c r="J819" s="59">
        <v>0</v>
      </c>
      <c r="K819" s="59">
        <v>0</v>
      </c>
      <c r="L819" s="59">
        <v>0</v>
      </c>
      <c r="M819" s="59">
        <v>0</v>
      </c>
      <c r="N819" s="59">
        <v>0</v>
      </c>
      <c r="O819" s="59">
        <v>0</v>
      </c>
      <c r="P819" s="59">
        <v>0</v>
      </c>
      <c r="Q819" s="59">
        <v>0</v>
      </c>
      <c r="R819" s="59">
        <v>0</v>
      </c>
      <c r="S819" s="90"/>
      <c r="T819" s="90"/>
      <c r="U819" s="91"/>
      <c r="V819" s="90"/>
      <c r="X819" s="90"/>
    </row>
    <row r="820" spans="1:24" ht="13.2" x14ac:dyDescent="0.25">
      <c r="A820" s="59" t="s">
        <v>4733</v>
      </c>
      <c r="B820" s="59" t="s">
        <v>6167</v>
      </c>
      <c r="C820" s="59" t="s">
        <v>6170</v>
      </c>
      <c r="D820" s="59" t="s">
        <v>127</v>
      </c>
      <c r="E820" s="59">
        <v>7407</v>
      </c>
      <c r="F820" s="59">
        <v>7435</v>
      </c>
      <c r="G820" s="59">
        <v>7463</v>
      </c>
      <c r="H820" s="59">
        <v>7491</v>
      </c>
      <c r="I820" s="59">
        <v>7519</v>
      </c>
      <c r="J820" s="59">
        <v>7547</v>
      </c>
      <c r="K820" s="59">
        <v>7575</v>
      </c>
      <c r="L820" s="59">
        <v>7604</v>
      </c>
      <c r="M820" s="59">
        <v>7632</v>
      </c>
      <c r="N820" s="59">
        <v>7660</v>
      </c>
      <c r="O820" s="59">
        <v>7688</v>
      </c>
      <c r="P820" s="59">
        <v>7716</v>
      </c>
      <c r="Q820" s="59">
        <v>7744</v>
      </c>
      <c r="R820" s="59">
        <v>7575465</v>
      </c>
      <c r="S820" s="90"/>
      <c r="T820" s="90"/>
      <c r="U820" s="91"/>
      <c r="V820" s="90"/>
      <c r="X820" s="90"/>
    </row>
    <row r="821" spans="1:24" ht="13.2" x14ac:dyDescent="0.25">
      <c r="A821" s="59" t="s">
        <v>4734</v>
      </c>
      <c r="B821" s="59" t="s">
        <v>6167</v>
      </c>
      <c r="C821" s="59" t="s">
        <v>6171</v>
      </c>
      <c r="D821" s="59" t="s">
        <v>127</v>
      </c>
      <c r="E821" s="59">
        <v>9985</v>
      </c>
      <c r="F821" s="59">
        <v>10009</v>
      </c>
      <c r="G821" s="59">
        <v>10033</v>
      </c>
      <c r="H821" s="59">
        <v>10056</v>
      </c>
      <c r="I821" s="59">
        <v>10080</v>
      </c>
      <c r="J821" s="59">
        <v>10104</v>
      </c>
      <c r="K821" s="59">
        <v>10127</v>
      </c>
      <c r="L821" s="59">
        <v>10151</v>
      </c>
      <c r="M821" s="59">
        <v>10175</v>
      </c>
      <c r="N821" s="59">
        <v>10199</v>
      </c>
      <c r="O821" s="59">
        <v>10222</v>
      </c>
      <c r="P821" s="59">
        <v>10246</v>
      </c>
      <c r="Q821" s="59">
        <v>10270</v>
      </c>
      <c r="R821" s="59">
        <v>10127453</v>
      </c>
      <c r="S821" s="90"/>
      <c r="T821" s="90"/>
      <c r="U821" s="91"/>
      <c r="V821" s="90"/>
      <c r="X821" s="90"/>
    </row>
    <row r="822" spans="1:24" ht="13.2" x14ac:dyDescent="0.25">
      <c r="A822" s="59" t="s">
        <v>4735</v>
      </c>
      <c r="B822" s="59" t="s">
        <v>6167</v>
      </c>
      <c r="C822" s="59" t="s">
        <v>6172</v>
      </c>
      <c r="D822" s="59" t="s">
        <v>127</v>
      </c>
      <c r="E822" s="59">
        <v>0</v>
      </c>
      <c r="F822" s="59">
        <v>0</v>
      </c>
      <c r="G822" s="59">
        <v>0</v>
      </c>
      <c r="H822" s="59">
        <v>0</v>
      </c>
      <c r="I822" s="59">
        <v>0</v>
      </c>
      <c r="J822" s="59">
        <v>0</v>
      </c>
      <c r="K822" s="59">
        <v>0</v>
      </c>
      <c r="L822" s="59">
        <v>0</v>
      </c>
      <c r="M822" s="59">
        <v>0</v>
      </c>
      <c r="N822" s="59">
        <v>0</v>
      </c>
      <c r="O822" s="59">
        <v>0</v>
      </c>
      <c r="P822" s="59">
        <v>0</v>
      </c>
      <c r="Q822" s="59">
        <v>0</v>
      </c>
      <c r="R822" s="59">
        <v>0</v>
      </c>
      <c r="S822" s="90"/>
      <c r="T822" s="90"/>
      <c r="U822" s="91"/>
      <c r="V822" s="90"/>
      <c r="X822" s="90"/>
    </row>
    <row r="823" spans="1:24" ht="13.2" x14ac:dyDescent="0.25">
      <c r="A823" s="59" t="s">
        <v>4736</v>
      </c>
      <c r="B823" s="59" t="s">
        <v>6167</v>
      </c>
      <c r="C823" s="59" t="s">
        <v>6173</v>
      </c>
      <c r="D823" s="59" t="s">
        <v>127</v>
      </c>
      <c r="E823" s="59">
        <v>10821</v>
      </c>
      <c r="F823" s="59">
        <v>10836</v>
      </c>
      <c r="G823" s="59">
        <v>10852</v>
      </c>
      <c r="H823" s="59">
        <v>10867</v>
      </c>
      <c r="I823" s="59">
        <v>10882</v>
      </c>
      <c r="J823" s="59">
        <v>10897</v>
      </c>
      <c r="K823" s="59">
        <v>10912</v>
      </c>
      <c r="L823" s="59">
        <v>10927</v>
      </c>
      <c r="M823" s="59">
        <v>10942</v>
      </c>
      <c r="N823" s="59">
        <v>10957</v>
      </c>
      <c r="O823" s="59">
        <v>10972</v>
      </c>
      <c r="P823" s="59">
        <v>10987</v>
      </c>
      <c r="Q823" s="59">
        <v>11002</v>
      </c>
      <c r="R823" s="59">
        <v>10911884</v>
      </c>
      <c r="S823" s="90"/>
      <c r="T823" s="90"/>
      <c r="U823" s="91"/>
      <c r="V823" s="90"/>
      <c r="X823" s="90"/>
    </row>
    <row r="824" spans="1:24" ht="13.2" x14ac:dyDescent="0.25">
      <c r="A824" s="59" t="s">
        <v>4737</v>
      </c>
      <c r="B824" s="59" t="s">
        <v>6167</v>
      </c>
      <c r="C824" s="59" t="s">
        <v>6174</v>
      </c>
      <c r="D824" s="59" t="s">
        <v>127</v>
      </c>
      <c r="E824" s="59">
        <v>15134</v>
      </c>
      <c r="F824" s="59">
        <v>15156</v>
      </c>
      <c r="G824" s="59">
        <v>15177</v>
      </c>
      <c r="H824" s="59">
        <v>15199</v>
      </c>
      <c r="I824" s="59">
        <v>15220</v>
      </c>
      <c r="J824" s="59">
        <v>15241</v>
      </c>
      <c r="K824" s="59">
        <v>15263</v>
      </c>
      <c r="L824" s="59">
        <v>15284</v>
      </c>
      <c r="M824" s="59">
        <v>15306</v>
      </c>
      <c r="N824" s="59">
        <v>15327</v>
      </c>
      <c r="O824" s="59">
        <v>15349</v>
      </c>
      <c r="P824" s="59">
        <v>15370</v>
      </c>
      <c r="Q824" s="59">
        <v>15392</v>
      </c>
      <c r="R824" s="59">
        <v>15262933</v>
      </c>
      <c r="S824" s="90"/>
      <c r="T824" s="90"/>
      <c r="U824" s="91"/>
      <c r="V824" s="90"/>
      <c r="X824" s="90"/>
    </row>
    <row r="825" spans="1:24" ht="13.2" x14ac:dyDescent="0.25">
      <c r="A825" s="59" t="s">
        <v>4738</v>
      </c>
      <c r="B825" s="59" t="s">
        <v>6167</v>
      </c>
      <c r="C825" s="59" t="s">
        <v>6175</v>
      </c>
      <c r="D825" s="59" t="s">
        <v>127</v>
      </c>
      <c r="E825" s="59">
        <v>0</v>
      </c>
      <c r="F825" s="59">
        <v>0</v>
      </c>
      <c r="G825" s="59">
        <v>0</v>
      </c>
      <c r="H825" s="59">
        <v>0</v>
      </c>
      <c r="I825" s="59">
        <v>0</v>
      </c>
      <c r="J825" s="59">
        <v>0</v>
      </c>
      <c r="K825" s="59">
        <v>0</v>
      </c>
      <c r="L825" s="59">
        <v>0</v>
      </c>
      <c r="M825" s="59">
        <v>0</v>
      </c>
      <c r="N825" s="59">
        <v>0</v>
      </c>
      <c r="O825" s="59">
        <v>0</v>
      </c>
      <c r="P825" s="59">
        <v>0</v>
      </c>
      <c r="Q825" s="59">
        <v>0</v>
      </c>
      <c r="R825" s="59">
        <v>0</v>
      </c>
      <c r="S825" s="90"/>
      <c r="T825" s="90"/>
      <c r="U825" s="91"/>
      <c r="V825" s="90"/>
      <c r="X825" s="90"/>
    </row>
    <row r="826" spans="1:24" ht="13.2" x14ac:dyDescent="0.25">
      <c r="A826" s="59" t="s">
        <v>4739</v>
      </c>
      <c r="B826" s="59" t="s">
        <v>6167</v>
      </c>
      <c r="C826" s="59" t="s">
        <v>6176</v>
      </c>
      <c r="D826" s="59" t="s">
        <v>127</v>
      </c>
      <c r="E826" s="59">
        <v>0</v>
      </c>
      <c r="F826" s="59">
        <v>0</v>
      </c>
      <c r="G826" s="59">
        <v>0</v>
      </c>
      <c r="H826" s="59">
        <v>0</v>
      </c>
      <c r="I826" s="59">
        <v>0</v>
      </c>
      <c r="J826" s="59">
        <v>0</v>
      </c>
      <c r="K826" s="59">
        <v>0</v>
      </c>
      <c r="L826" s="59">
        <v>0</v>
      </c>
      <c r="M826" s="59">
        <v>0</v>
      </c>
      <c r="N826" s="59">
        <v>0</v>
      </c>
      <c r="O826" s="59">
        <v>0</v>
      </c>
      <c r="P826" s="59">
        <v>0</v>
      </c>
      <c r="Q826" s="59">
        <v>0</v>
      </c>
      <c r="R826" s="59">
        <v>0</v>
      </c>
      <c r="S826" s="90"/>
      <c r="T826" s="90"/>
      <c r="U826" s="91"/>
      <c r="V826" s="90"/>
      <c r="X826" s="90"/>
    </row>
    <row r="827" spans="1:24" ht="13.2" x14ac:dyDescent="0.25">
      <c r="A827" s="59" t="s">
        <v>4740</v>
      </c>
      <c r="B827" s="59" t="s">
        <v>6167</v>
      </c>
      <c r="C827" s="59" t="s">
        <v>6177</v>
      </c>
      <c r="D827" s="59" t="s">
        <v>127</v>
      </c>
      <c r="E827" s="59">
        <v>0</v>
      </c>
      <c r="F827" s="59">
        <v>0</v>
      </c>
      <c r="G827" s="59">
        <v>0</v>
      </c>
      <c r="H827" s="59">
        <v>0</v>
      </c>
      <c r="I827" s="59">
        <v>0</v>
      </c>
      <c r="J827" s="59">
        <v>0</v>
      </c>
      <c r="K827" s="59">
        <v>0</v>
      </c>
      <c r="L827" s="59">
        <v>0</v>
      </c>
      <c r="M827" s="59">
        <v>0</v>
      </c>
      <c r="N827" s="59">
        <v>0</v>
      </c>
      <c r="O827" s="59">
        <v>0</v>
      </c>
      <c r="P827" s="59">
        <v>0</v>
      </c>
      <c r="Q827" s="59">
        <v>0</v>
      </c>
      <c r="R827" s="59">
        <v>0</v>
      </c>
      <c r="S827" s="90"/>
      <c r="T827" s="90"/>
      <c r="U827" s="91"/>
      <c r="V827" s="90"/>
      <c r="X827" s="90"/>
    </row>
    <row r="828" spans="1:24" ht="13.2" x14ac:dyDescent="0.25">
      <c r="A828" s="59" t="s">
        <v>4741</v>
      </c>
      <c r="B828" s="59" t="s">
        <v>6167</v>
      </c>
      <c r="C828" s="59" t="s">
        <v>6178</v>
      </c>
      <c r="D828" s="59" t="s">
        <v>127</v>
      </c>
      <c r="E828" s="59">
        <v>0</v>
      </c>
      <c r="F828" s="59">
        <v>0</v>
      </c>
      <c r="G828" s="59">
        <v>0</v>
      </c>
      <c r="H828" s="59">
        <v>0</v>
      </c>
      <c r="I828" s="59">
        <v>0</v>
      </c>
      <c r="J828" s="59">
        <v>0</v>
      </c>
      <c r="K828" s="59">
        <v>0</v>
      </c>
      <c r="L828" s="59">
        <v>0</v>
      </c>
      <c r="M828" s="59">
        <v>0</v>
      </c>
      <c r="N828" s="59">
        <v>0</v>
      </c>
      <c r="O828" s="59">
        <v>0</v>
      </c>
      <c r="P828" s="59">
        <v>0</v>
      </c>
      <c r="Q828" s="59">
        <v>0</v>
      </c>
      <c r="R828" s="59">
        <v>0</v>
      </c>
      <c r="S828" s="90"/>
      <c r="T828" s="90"/>
      <c r="U828" s="91"/>
      <c r="V828" s="90"/>
      <c r="X828" s="90"/>
    </row>
    <row r="829" spans="1:24" ht="13.2" x14ac:dyDescent="0.25">
      <c r="A829" s="59" t="s">
        <v>4742</v>
      </c>
      <c r="B829" s="59" t="s">
        <v>6167</v>
      </c>
      <c r="C829" s="59" t="s">
        <v>6179</v>
      </c>
      <c r="D829" s="59" t="s">
        <v>127</v>
      </c>
      <c r="E829" s="59">
        <v>0</v>
      </c>
      <c r="F829" s="59">
        <v>0</v>
      </c>
      <c r="G829" s="59">
        <v>0</v>
      </c>
      <c r="H829" s="59">
        <v>0</v>
      </c>
      <c r="I829" s="59">
        <v>0</v>
      </c>
      <c r="J829" s="59">
        <v>0</v>
      </c>
      <c r="K829" s="59">
        <v>0</v>
      </c>
      <c r="L829" s="59">
        <v>0</v>
      </c>
      <c r="M829" s="59">
        <v>0</v>
      </c>
      <c r="N829" s="59">
        <v>0</v>
      </c>
      <c r="O829" s="59">
        <v>0</v>
      </c>
      <c r="P829" s="59">
        <v>0</v>
      </c>
      <c r="Q829" s="59">
        <v>0</v>
      </c>
      <c r="R829" s="59">
        <v>0</v>
      </c>
      <c r="S829" s="90"/>
      <c r="T829" s="90"/>
      <c r="U829" s="91"/>
      <c r="V829" s="90"/>
      <c r="X829" s="90"/>
    </row>
    <row r="830" spans="1:24" ht="13.2" x14ac:dyDescent="0.25">
      <c r="A830" s="59" t="s">
        <v>4743</v>
      </c>
      <c r="B830" s="59" t="s">
        <v>6167</v>
      </c>
      <c r="C830" s="59" t="s">
        <v>6180</v>
      </c>
      <c r="D830" s="59" t="s">
        <v>127</v>
      </c>
      <c r="E830" s="59">
        <v>2044</v>
      </c>
      <c r="F830" s="59">
        <v>2050</v>
      </c>
      <c r="G830" s="59">
        <v>2056</v>
      </c>
      <c r="H830" s="59">
        <v>2062</v>
      </c>
      <c r="I830" s="59">
        <v>2068</v>
      </c>
      <c r="J830" s="59">
        <v>2074</v>
      </c>
      <c r="K830" s="59">
        <v>2080</v>
      </c>
      <c r="L830" s="59">
        <v>2086</v>
      </c>
      <c r="M830" s="59">
        <v>2092</v>
      </c>
      <c r="N830" s="59">
        <v>2098</v>
      </c>
      <c r="O830" s="59">
        <v>2104</v>
      </c>
      <c r="P830" s="59">
        <v>2110</v>
      </c>
      <c r="Q830" s="59">
        <v>2116</v>
      </c>
      <c r="R830" s="59">
        <v>2079684</v>
      </c>
      <c r="S830" s="90"/>
      <c r="T830" s="90"/>
      <c r="U830" s="91"/>
      <c r="V830" s="90"/>
      <c r="X830" s="90"/>
    </row>
    <row r="831" spans="1:24" ht="13.2" x14ac:dyDescent="0.25">
      <c r="A831" s="59" t="s">
        <v>4744</v>
      </c>
      <c r="B831" s="59" t="s">
        <v>6167</v>
      </c>
      <c r="C831" s="59" t="s">
        <v>6181</v>
      </c>
      <c r="D831" s="59" t="s">
        <v>127</v>
      </c>
      <c r="E831" s="59">
        <v>0</v>
      </c>
      <c r="F831" s="59">
        <v>0</v>
      </c>
      <c r="G831" s="59">
        <v>0</v>
      </c>
      <c r="H831" s="59">
        <v>0</v>
      </c>
      <c r="I831" s="59">
        <v>0</v>
      </c>
      <c r="J831" s="59">
        <v>0</v>
      </c>
      <c r="K831" s="59">
        <v>0</v>
      </c>
      <c r="L831" s="59">
        <v>0</v>
      </c>
      <c r="M831" s="59">
        <v>0</v>
      </c>
      <c r="N831" s="59">
        <v>0</v>
      </c>
      <c r="O831" s="59">
        <v>0</v>
      </c>
      <c r="P831" s="59">
        <v>0</v>
      </c>
      <c r="Q831" s="59">
        <v>0</v>
      </c>
      <c r="R831" s="59">
        <v>0</v>
      </c>
      <c r="S831" s="90"/>
      <c r="T831" s="90"/>
      <c r="U831" s="91"/>
      <c r="V831" s="90"/>
      <c r="X831" s="90"/>
    </row>
    <row r="832" spans="1:24" ht="13.2" x14ac:dyDescent="0.25">
      <c r="A832" s="59" t="s">
        <v>4745</v>
      </c>
      <c r="B832" s="59" t="s">
        <v>6167</v>
      </c>
      <c r="C832" s="59" t="s">
        <v>6182</v>
      </c>
      <c r="D832" s="59" t="s">
        <v>127</v>
      </c>
      <c r="E832" s="59">
        <v>0</v>
      </c>
      <c r="F832" s="59">
        <v>0</v>
      </c>
      <c r="G832" s="59">
        <v>0</v>
      </c>
      <c r="H832" s="59">
        <v>0</v>
      </c>
      <c r="I832" s="59">
        <v>0</v>
      </c>
      <c r="J832" s="59">
        <v>0</v>
      </c>
      <c r="K832" s="59">
        <v>0</v>
      </c>
      <c r="L832" s="59">
        <v>0</v>
      </c>
      <c r="M832" s="59">
        <v>0</v>
      </c>
      <c r="N832" s="59">
        <v>0</v>
      </c>
      <c r="O832" s="59">
        <v>0</v>
      </c>
      <c r="P832" s="59">
        <v>0</v>
      </c>
      <c r="Q832" s="59">
        <v>0</v>
      </c>
      <c r="R832" s="59">
        <v>0</v>
      </c>
      <c r="S832" s="90"/>
      <c r="T832" s="90"/>
      <c r="U832" s="91"/>
      <c r="V832" s="90"/>
      <c r="X832" s="90"/>
    </row>
    <row r="833" spans="1:24" ht="13.2" x14ac:dyDescent="0.25">
      <c r="A833" s="59" t="s">
        <v>4746</v>
      </c>
      <c r="B833" s="59" t="s">
        <v>6167</v>
      </c>
      <c r="C833" s="59" t="s">
        <v>6183</v>
      </c>
      <c r="D833" s="59" t="s">
        <v>127</v>
      </c>
      <c r="E833" s="59">
        <v>0</v>
      </c>
      <c r="F833" s="59">
        <v>0</v>
      </c>
      <c r="G833" s="59">
        <v>0</v>
      </c>
      <c r="H833" s="59">
        <v>0</v>
      </c>
      <c r="I833" s="59">
        <v>0</v>
      </c>
      <c r="J833" s="59">
        <v>0</v>
      </c>
      <c r="K833" s="59">
        <v>0</v>
      </c>
      <c r="L833" s="59">
        <v>0</v>
      </c>
      <c r="M833" s="59">
        <v>0</v>
      </c>
      <c r="N833" s="59">
        <v>0</v>
      </c>
      <c r="O833" s="59">
        <v>0</v>
      </c>
      <c r="P833" s="59">
        <v>0</v>
      </c>
      <c r="Q833" s="59">
        <v>0</v>
      </c>
      <c r="R833" s="59">
        <v>0</v>
      </c>
      <c r="S833" s="90"/>
      <c r="T833" s="90"/>
      <c r="U833" s="91"/>
      <c r="V833" s="90"/>
      <c r="X833" s="90"/>
    </row>
    <row r="834" spans="1:24" ht="13.2" x14ac:dyDescent="0.25">
      <c r="A834" s="59" t="s">
        <v>4747</v>
      </c>
      <c r="B834" s="59" t="s">
        <v>6184</v>
      </c>
      <c r="C834" s="59" t="s">
        <v>6185</v>
      </c>
      <c r="D834" s="59" t="s">
        <v>127</v>
      </c>
      <c r="E834" s="59">
        <v>0</v>
      </c>
      <c r="F834" s="59">
        <v>0</v>
      </c>
      <c r="G834" s="59">
        <v>0</v>
      </c>
      <c r="H834" s="59">
        <v>0</v>
      </c>
      <c r="I834" s="59">
        <v>0</v>
      </c>
      <c r="J834" s="59">
        <v>0</v>
      </c>
      <c r="K834" s="59">
        <v>0</v>
      </c>
      <c r="L834" s="59">
        <v>0</v>
      </c>
      <c r="M834" s="59">
        <v>0</v>
      </c>
      <c r="N834" s="59">
        <v>0</v>
      </c>
      <c r="O834" s="59">
        <v>0</v>
      </c>
      <c r="P834" s="59">
        <v>0</v>
      </c>
      <c r="Q834" s="59">
        <v>0</v>
      </c>
      <c r="R834" s="59">
        <v>0</v>
      </c>
      <c r="S834" s="90"/>
      <c r="T834" s="90"/>
      <c r="U834" s="91"/>
      <c r="V834" s="90"/>
      <c r="X834" s="90"/>
    </row>
    <row r="835" spans="1:24" ht="13.2" x14ac:dyDescent="0.25">
      <c r="A835" s="59" t="s">
        <v>4748</v>
      </c>
      <c r="B835" s="59" t="s">
        <v>6186</v>
      </c>
      <c r="C835" s="59" t="s">
        <v>6187</v>
      </c>
      <c r="D835" s="59" t="s">
        <v>127</v>
      </c>
      <c r="E835" s="59">
        <v>0</v>
      </c>
      <c r="F835" s="59">
        <v>0</v>
      </c>
      <c r="G835" s="59">
        <v>0</v>
      </c>
      <c r="H835" s="59">
        <v>0</v>
      </c>
      <c r="I835" s="59">
        <v>0</v>
      </c>
      <c r="J835" s="59">
        <v>0</v>
      </c>
      <c r="K835" s="59">
        <v>0</v>
      </c>
      <c r="L835" s="59">
        <v>0</v>
      </c>
      <c r="M835" s="59">
        <v>0</v>
      </c>
      <c r="N835" s="59">
        <v>0</v>
      </c>
      <c r="O835" s="59">
        <v>0</v>
      </c>
      <c r="P835" s="59">
        <v>0</v>
      </c>
      <c r="Q835" s="59">
        <v>0</v>
      </c>
      <c r="R835" s="59">
        <v>0</v>
      </c>
      <c r="S835" s="90"/>
      <c r="T835" s="90"/>
      <c r="U835" s="91"/>
      <c r="V835" s="90"/>
      <c r="X835" s="90"/>
    </row>
    <row r="836" spans="1:24" ht="13.2" x14ac:dyDescent="0.25">
      <c r="A836" s="59" t="s">
        <v>4749</v>
      </c>
      <c r="B836" s="59" t="s">
        <v>6186</v>
      </c>
      <c r="C836" s="59" t="s">
        <v>6188</v>
      </c>
      <c r="D836" s="59" t="s">
        <v>127</v>
      </c>
      <c r="E836" s="59">
        <v>0</v>
      </c>
      <c r="F836" s="59">
        <v>0</v>
      </c>
      <c r="G836" s="59">
        <v>0</v>
      </c>
      <c r="H836" s="59">
        <v>0</v>
      </c>
      <c r="I836" s="59">
        <v>0</v>
      </c>
      <c r="J836" s="59">
        <v>0</v>
      </c>
      <c r="K836" s="59">
        <v>0</v>
      </c>
      <c r="L836" s="59">
        <v>0</v>
      </c>
      <c r="M836" s="59">
        <v>0</v>
      </c>
      <c r="N836" s="59">
        <v>0</v>
      </c>
      <c r="O836" s="59">
        <v>0</v>
      </c>
      <c r="P836" s="59">
        <v>0</v>
      </c>
      <c r="Q836" s="59">
        <v>0</v>
      </c>
      <c r="R836" s="59">
        <v>0</v>
      </c>
      <c r="S836" s="90"/>
      <c r="T836" s="90"/>
      <c r="U836" s="91"/>
      <c r="V836" s="90"/>
      <c r="X836" s="90"/>
    </row>
    <row r="837" spans="1:24" ht="13.2" x14ac:dyDescent="0.25">
      <c r="A837" s="59" t="s">
        <v>4750</v>
      </c>
      <c r="B837" s="59" t="s">
        <v>6186</v>
      </c>
      <c r="C837" s="59" t="s">
        <v>6189</v>
      </c>
      <c r="D837" s="59" t="s">
        <v>127</v>
      </c>
      <c r="E837" s="59">
        <v>954</v>
      </c>
      <c r="F837" s="59">
        <v>956</v>
      </c>
      <c r="G837" s="59">
        <v>957</v>
      </c>
      <c r="H837" s="59">
        <v>954</v>
      </c>
      <c r="I837" s="59">
        <v>956</v>
      </c>
      <c r="J837" s="59">
        <v>957</v>
      </c>
      <c r="K837" s="59">
        <v>959</v>
      </c>
      <c r="L837" s="59">
        <v>960</v>
      </c>
      <c r="M837" s="59">
        <v>961</v>
      </c>
      <c r="N837" s="59">
        <v>963</v>
      </c>
      <c r="O837" s="59">
        <v>964</v>
      </c>
      <c r="P837" s="59">
        <v>966</v>
      </c>
      <c r="Q837" s="59">
        <v>967</v>
      </c>
      <c r="R837" s="59">
        <v>959505</v>
      </c>
      <c r="S837" s="90"/>
      <c r="T837" s="90"/>
      <c r="U837" s="91"/>
      <c r="V837" s="90"/>
      <c r="X837" s="90"/>
    </row>
    <row r="838" spans="1:24" ht="13.2" x14ac:dyDescent="0.25">
      <c r="A838" s="59" t="s">
        <v>4751</v>
      </c>
      <c r="B838" s="59" t="s">
        <v>6190</v>
      </c>
      <c r="C838" s="59" t="s">
        <v>6191</v>
      </c>
      <c r="D838" s="59" t="s">
        <v>127</v>
      </c>
      <c r="E838" s="59">
        <v>81</v>
      </c>
      <c r="F838" s="59">
        <v>82</v>
      </c>
      <c r="G838" s="59">
        <v>82</v>
      </c>
      <c r="H838" s="59">
        <v>82</v>
      </c>
      <c r="I838" s="59">
        <v>82</v>
      </c>
      <c r="J838" s="59">
        <v>82</v>
      </c>
      <c r="K838" s="59">
        <v>82</v>
      </c>
      <c r="L838" s="59">
        <v>82</v>
      </c>
      <c r="M838" s="59">
        <v>82</v>
      </c>
      <c r="N838" s="59">
        <v>82</v>
      </c>
      <c r="O838" s="59">
        <v>82</v>
      </c>
      <c r="P838" s="59">
        <v>82</v>
      </c>
      <c r="Q838" s="59">
        <v>82</v>
      </c>
      <c r="R838" s="59">
        <v>81676</v>
      </c>
      <c r="S838" s="90"/>
      <c r="T838" s="90"/>
      <c r="U838" s="91"/>
      <c r="V838" s="90"/>
      <c r="X838" s="90"/>
    </row>
    <row r="839" spans="1:24" ht="13.2" x14ac:dyDescent="0.25">
      <c r="A839" s="59" t="s">
        <v>4752</v>
      </c>
      <c r="B839" s="59" t="s">
        <v>6190</v>
      </c>
      <c r="C839" s="59" t="s">
        <v>6192</v>
      </c>
      <c r="D839" s="59" t="s">
        <v>127</v>
      </c>
      <c r="E839" s="59">
        <v>0</v>
      </c>
      <c r="F839" s="59">
        <v>0</v>
      </c>
      <c r="G839" s="59">
        <v>0</v>
      </c>
      <c r="H839" s="59">
        <v>0</v>
      </c>
      <c r="I839" s="59">
        <v>0</v>
      </c>
      <c r="J839" s="59">
        <v>0</v>
      </c>
      <c r="K839" s="59">
        <v>0</v>
      </c>
      <c r="L839" s="59">
        <v>0</v>
      </c>
      <c r="M839" s="59">
        <v>0</v>
      </c>
      <c r="N839" s="59">
        <v>0</v>
      </c>
      <c r="O839" s="59">
        <v>0</v>
      </c>
      <c r="P839" s="59">
        <v>0</v>
      </c>
      <c r="Q839" s="59">
        <v>0</v>
      </c>
      <c r="R839" s="59">
        <v>196</v>
      </c>
      <c r="S839" s="90"/>
      <c r="T839" s="90"/>
      <c r="U839" s="91"/>
      <c r="V839" s="90"/>
      <c r="X839" s="90"/>
    </row>
    <row r="840" spans="1:24" ht="13.2" x14ac:dyDescent="0.25">
      <c r="A840" s="59" t="s">
        <v>4753</v>
      </c>
      <c r="B840" s="59" t="s">
        <v>6190</v>
      </c>
      <c r="C840" s="59" t="s">
        <v>6193</v>
      </c>
      <c r="D840" s="59" t="s">
        <v>127</v>
      </c>
      <c r="E840" s="59">
        <v>0</v>
      </c>
      <c r="F840" s="59">
        <v>0</v>
      </c>
      <c r="G840" s="59">
        <v>0</v>
      </c>
      <c r="H840" s="59">
        <v>0</v>
      </c>
      <c r="I840" s="59">
        <v>0</v>
      </c>
      <c r="J840" s="59">
        <v>0</v>
      </c>
      <c r="K840" s="59">
        <v>0</v>
      </c>
      <c r="L840" s="59">
        <v>0</v>
      </c>
      <c r="M840" s="59">
        <v>0</v>
      </c>
      <c r="N840" s="59">
        <v>0</v>
      </c>
      <c r="O840" s="59">
        <v>0</v>
      </c>
      <c r="P840" s="59">
        <v>0</v>
      </c>
      <c r="Q840" s="59">
        <v>0</v>
      </c>
      <c r="R840" s="59">
        <v>0</v>
      </c>
      <c r="S840" s="90"/>
      <c r="T840" s="90"/>
      <c r="U840" s="91"/>
      <c r="V840" s="90"/>
      <c r="X840" s="90"/>
    </row>
    <row r="841" spans="1:24" ht="13.2" x14ac:dyDescent="0.25">
      <c r="A841" s="59" t="s">
        <v>4754</v>
      </c>
      <c r="B841" s="59" t="s">
        <v>6190</v>
      </c>
      <c r="C841" s="59" t="s">
        <v>6194</v>
      </c>
      <c r="D841" s="59" t="s">
        <v>127</v>
      </c>
      <c r="E841" s="59">
        <v>0</v>
      </c>
      <c r="F841" s="59">
        <v>0</v>
      </c>
      <c r="G841" s="59">
        <v>0</v>
      </c>
      <c r="H841" s="59">
        <v>0</v>
      </c>
      <c r="I841" s="59">
        <v>0</v>
      </c>
      <c r="J841" s="59">
        <v>0</v>
      </c>
      <c r="K841" s="59">
        <v>0</v>
      </c>
      <c r="L841" s="59">
        <v>0</v>
      </c>
      <c r="M841" s="59">
        <v>0</v>
      </c>
      <c r="N841" s="59">
        <v>0</v>
      </c>
      <c r="O841" s="59">
        <v>0</v>
      </c>
      <c r="P841" s="59">
        <v>0</v>
      </c>
      <c r="Q841" s="59">
        <v>0</v>
      </c>
      <c r="R841" s="59">
        <v>0</v>
      </c>
      <c r="S841" s="90"/>
      <c r="T841" s="90"/>
      <c r="U841" s="91"/>
      <c r="V841" s="90"/>
      <c r="X841" s="90"/>
    </row>
    <row r="842" spans="1:24" ht="13.2" x14ac:dyDescent="0.25">
      <c r="A842" s="59" t="s">
        <v>4755</v>
      </c>
      <c r="B842" s="59" t="s">
        <v>6190</v>
      </c>
      <c r="C842" s="59" t="s">
        <v>6195</v>
      </c>
      <c r="D842" s="59" t="s">
        <v>127</v>
      </c>
      <c r="E842" s="59">
        <v>31</v>
      </c>
      <c r="F842" s="59">
        <v>31</v>
      </c>
      <c r="G842" s="59">
        <v>31</v>
      </c>
      <c r="H842" s="59">
        <v>31</v>
      </c>
      <c r="I842" s="59">
        <v>31</v>
      </c>
      <c r="J842" s="59">
        <v>31</v>
      </c>
      <c r="K842" s="59">
        <v>31</v>
      </c>
      <c r="L842" s="59">
        <v>31</v>
      </c>
      <c r="M842" s="59">
        <v>31</v>
      </c>
      <c r="N842" s="59">
        <v>31</v>
      </c>
      <c r="O842" s="59">
        <v>31</v>
      </c>
      <c r="P842" s="59">
        <v>32</v>
      </c>
      <c r="Q842" s="59">
        <v>32</v>
      </c>
      <c r="R842" s="59">
        <v>31425</v>
      </c>
      <c r="S842" s="90"/>
      <c r="T842" s="90"/>
      <c r="U842" s="91"/>
      <c r="V842" s="90"/>
      <c r="X842" s="90"/>
    </row>
    <row r="843" spans="1:24" ht="13.2" x14ac:dyDescent="0.25">
      <c r="A843" s="59" t="s">
        <v>4756</v>
      </c>
      <c r="B843" s="59" t="s">
        <v>6190</v>
      </c>
      <c r="C843" s="59" t="s">
        <v>6196</v>
      </c>
      <c r="D843" s="59" t="s">
        <v>127</v>
      </c>
      <c r="E843" s="59">
        <v>0</v>
      </c>
      <c r="F843" s="59">
        <v>0</v>
      </c>
      <c r="G843" s="59">
        <v>0</v>
      </c>
      <c r="H843" s="59">
        <v>0</v>
      </c>
      <c r="I843" s="59">
        <v>0</v>
      </c>
      <c r="J843" s="59">
        <v>0</v>
      </c>
      <c r="K843" s="59">
        <v>0</v>
      </c>
      <c r="L843" s="59">
        <v>0</v>
      </c>
      <c r="M843" s="59">
        <v>0</v>
      </c>
      <c r="N843" s="59">
        <v>0</v>
      </c>
      <c r="O843" s="59">
        <v>0</v>
      </c>
      <c r="P843" s="59">
        <v>0</v>
      </c>
      <c r="Q843" s="59">
        <v>0</v>
      </c>
      <c r="R843" s="59">
        <v>0</v>
      </c>
      <c r="S843" s="90"/>
      <c r="T843" s="90"/>
      <c r="U843" s="91"/>
      <c r="V843" s="90"/>
      <c r="X843" s="90"/>
    </row>
    <row r="844" spans="1:24" ht="13.2" x14ac:dyDescent="0.25">
      <c r="A844" s="59" t="s">
        <v>4757</v>
      </c>
      <c r="B844" s="59" t="s">
        <v>6190</v>
      </c>
      <c r="C844" s="59" t="s">
        <v>6197</v>
      </c>
      <c r="D844" s="59" t="s">
        <v>127</v>
      </c>
      <c r="E844" s="59">
        <v>0</v>
      </c>
      <c r="F844" s="59">
        <v>0</v>
      </c>
      <c r="G844" s="59">
        <v>0</v>
      </c>
      <c r="H844" s="59">
        <v>0</v>
      </c>
      <c r="I844" s="59">
        <v>0</v>
      </c>
      <c r="J844" s="59">
        <v>0</v>
      </c>
      <c r="K844" s="59">
        <v>0</v>
      </c>
      <c r="L844" s="59">
        <v>0</v>
      </c>
      <c r="M844" s="59">
        <v>0</v>
      </c>
      <c r="N844" s="59">
        <v>0</v>
      </c>
      <c r="O844" s="59">
        <v>0</v>
      </c>
      <c r="P844" s="59">
        <v>0</v>
      </c>
      <c r="Q844" s="59">
        <v>0</v>
      </c>
      <c r="R844" s="59">
        <v>0</v>
      </c>
      <c r="S844" s="90"/>
      <c r="T844" s="90"/>
      <c r="U844" s="91"/>
      <c r="V844" s="90"/>
      <c r="X844" s="90"/>
    </row>
    <row r="845" spans="1:24" ht="13.2" x14ac:dyDescent="0.25">
      <c r="A845" s="59" t="s">
        <v>4758</v>
      </c>
      <c r="B845" s="59" t="s">
        <v>6190</v>
      </c>
      <c r="C845" s="59" t="s">
        <v>6198</v>
      </c>
      <c r="D845" s="59" t="s">
        <v>127</v>
      </c>
      <c r="E845" s="59">
        <v>0</v>
      </c>
      <c r="F845" s="59">
        <v>0</v>
      </c>
      <c r="G845" s="59">
        <v>0</v>
      </c>
      <c r="H845" s="59">
        <v>0</v>
      </c>
      <c r="I845" s="59">
        <v>0</v>
      </c>
      <c r="J845" s="59">
        <v>0</v>
      </c>
      <c r="K845" s="59">
        <v>0</v>
      </c>
      <c r="L845" s="59">
        <v>0</v>
      </c>
      <c r="M845" s="59">
        <v>0</v>
      </c>
      <c r="N845" s="59">
        <v>0</v>
      </c>
      <c r="O845" s="59">
        <v>0</v>
      </c>
      <c r="P845" s="59">
        <v>0</v>
      </c>
      <c r="Q845" s="59">
        <v>0</v>
      </c>
      <c r="R845" s="59">
        <v>0</v>
      </c>
      <c r="S845" s="90"/>
      <c r="T845" s="90"/>
      <c r="U845" s="91"/>
      <c r="V845" s="90"/>
      <c r="X845" s="90"/>
    </row>
    <row r="846" spans="1:24" ht="13.2" x14ac:dyDescent="0.25">
      <c r="A846" s="59" t="s">
        <v>4759</v>
      </c>
      <c r="B846" s="59" t="s">
        <v>6199</v>
      </c>
      <c r="C846" s="59" t="s">
        <v>6200</v>
      </c>
      <c r="D846" s="59" t="s">
        <v>127</v>
      </c>
      <c r="E846" s="59">
        <v>26731</v>
      </c>
      <c r="F846" s="59">
        <v>26929</v>
      </c>
      <c r="G846" s="59">
        <v>27106</v>
      </c>
      <c r="H846" s="59">
        <v>27519</v>
      </c>
      <c r="I846" s="59">
        <v>27741</v>
      </c>
      <c r="J846" s="59">
        <v>27963</v>
      </c>
      <c r="K846" s="59">
        <v>28184</v>
      </c>
      <c r="L846" s="59">
        <v>28405</v>
      </c>
      <c r="M846" s="59">
        <v>28627</v>
      </c>
      <c r="N846" s="59">
        <v>28848</v>
      </c>
      <c r="O846" s="59">
        <v>29070</v>
      </c>
      <c r="P846" s="59">
        <v>29291</v>
      </c>
      <c r="Q846" s="59">
        <v>29512</v>
      </c>
      <c r="R846" s="59">
        <v>28150427</v>
      </c>
      <c r="S846" s="90"/>
      <c r="T846" s="90"/>
      <c r="U846" s="91"/>
      <c r="V846" s="90"/>
      <c r="X846" s="90"/>
    </row>
    <row r="847" spans="1:24" ht="13.2" x14ac:dyDescent="0.25">
      <c r="A847" s="59" t="s">
        <v>4760</v>
      </c>
      <c r="B847" s="59" t="s">
        <v>6199</v>
      </c>
      <c r="C847" s="59" t="s">
        <v>6201</v>
      </c>
      <c r="D847" s="59" t="s">
        <v>127</v>
      </c>
      <c r="E847" s="59">
        <v>0</v>
      </c>
      <c r="F847" s="59">
        <v>0</v>
      </c>
      <c r="G847" s="59">
        <v>0</v>
      </c>
      <c r="H847" s="59">
        <v>0</v>
      </c>
      <c r="I847" s="59">
        <v>0</v>
      </c>
      <c r="J847" s="59">
        <v>0</v>
      </c>
      <c r="K847" s="59">
        <v>0</v>
      </c>
      <c r="L847" s="59">
        <v>0</v>
      </c>
      <c r="M847" s="59">
        <v>0</v>
      </c>
      <c r="N847" s="59">
        <v>0</v>
      </c>
      <c r="O847" s="59">
        <v>0</v>
      </c>
      <c r="P847" s="59">
        <v>0</v>
      </c>
      <c r="Q847" s="59">
        <v>0</v>
      </c>
      <c r="R847" s="59">
        <v>0</v>
      </c>
      <c r="S847" s="90"/>
      <c r="T847" s="90"/>
      <c r="U847" s="91"/>
      <c r="V847" s="90"/>
      <c r="X847" s="90"/>
    </row>
    <row r="848" spans="1:24" ht="13.2" x14ac:dyDescent="0.25">
      <c r="A848" s="59" t="s">
        <v>4761</v>
      </c>
      <c r="B848" s="59" t="s">
        <v>6199</v>
      </c>
      <c r="C848" s="59" t="s">
        <v>6202</v>
      </c>
      <c r="D848" s="59" t="s">
        <v>127</v>
      </c>
      <c r="E848" s="59">
        <v>116</v>
      </c>
      <c r="F848" s="59">
        <v>117</v>
      </c>
      <c r="G848" s="59">
        <v>117</v>
      </c>
      <c r="H848" s="59">
        <v>118</v>
      </c>
      <c r="I848" s="59">
        <v>118</v>
      </c>
      <c r="J848" s="59">
        <v>119</v>
      </c>
      <c r="K848" s="59">
        <v>119</v>
      </c>
      <c r="L848" s="59">
        <v>120</v>
      </c>
      <c r="M848" s="59">
        <v>120</v>
      </c>
      <c r="N848" s="59">
        <v>121</v>
      </c>
      <c r="O848" s="59">
        <v>121</v>
      </c>
      <c r="P848" s="59">
        <v>122</v>
      </c>
      <c r="Q848" s="59">
        <v>122</v>
      </c>
      <c r="R848" s="59">
        <v>119395</v>
      </c>
      <c r="S848" s="90"/>
      <c r="T848" s="90"/>
      <c r="U848" s="91"/>
      <c r="V848" s="90"/>
      <c r="X848" s="90"/>
    </row>
    <row r="849" spans="1:24" ht="13.2" x14ac:dyDescent="0.25">
      <c r="A849" s="59" t="s">
        <v>4762</v>
      </c>
      <c r="B849" s="59" t="s">
        <v>6199</v>
      </c>
      <c r="C849" s="59" t="s">
        <v>6203</v>
      </c>
      <c r="D849" s="59" t="s">
        <v>127</v>
      </c>
      <c r="E849" s="59">
        <v>0</v>
      </c>
      <c r="F849" s="59">
        <v>0</v>
      </c>
      <c r="G849" s="59">
        <v>0</v>
      </c>
      <c r="H849" s="59">
        <v>0</v>
      </c>
      <c r="I849" s="59">
        <v>0</v>
      </c>
      <c r="J849" s="59">
        <v>0</v>
      </c>
      <c r="K849" s="59">
        <v>0</v>
      </c>
      <c r="L849" s="59">
        <v>0</v>
      </c>
      <c r="M849" s="59">
        <v>0</v>
      </c>
      <c r="N849" s="59">
        <v>0</v>
      </c>
      <c r="O849" s="59">
        <v>0</v>
      </c>
      <c r="P849" s="59">
        <v>0</v>
      </c>
      <c r="Q849" s="59">
        <v>0</v>
      </c>
      <c r="R849" s="59">
        <v>0</v>
      </c>
      <c r="S849" s="90"/>
      <c r="T849" s="90"/>
      <c r="U849" s="91"/>
      <c r="V849" s="90"/>
      <c r="X849" s="90"/>
    </row>
    <row r="850" spans="1:24" ht="13.2" x14ac:dyDescent="0.25">
      <c r="A850" s="59" t="s">
        <v>4763</v>
      </c>
      <c r="B850" s="59" t="s">
        <v>6199</v>
      </c>
      <c r="C850" s="59" t="s">
        <v>6204</v>
      </c>
      <c r="D850" s="59" t="s">
        <v>127</v>
      </c>
      <c r="E850" s="59">
        <v>323</v>
      </c>
      <c r="F850" s="59">
        <v>323</v>
      </c>
      <c r="G850" s="59">
        <v>323</v>
      </c>
      <c r="H850" s="59">
        <v>323</v>
      </c>
      <c r="I850" s="59">
        <v>323</v>
      </c>
      <c r="J850" s="59">
        <v>323</v>
      </c>
      <c r="K850" s="59">
        <v>323</v>
      </c>
      <c r="L850" s="59">
        <v>323</v>
      </c>
      <c r="M850" s="59">
        <v>323</v>
      </c>
      <c r="N850" s="59">
        <v>323</v>
      </c>
      <c r="O850" s="59">
        <v>323</v>
      </c>
      <c r="P850" s="59">
        <v>323</v>
      </c>
      <c r="Q850" s="59">
        <v>323</v>
      </c>
      <c r="R850" s="59">
        <v>322988</v>
      </c>
      <c r="S850" s="90"/>
      <c r="T850" s="90"/>
      <c r="U850" s="91"/>
      <c r="V850" s="90"/>
      <c r="X850" s="90"/>
    </row>
    <row r="851" spans="1:24" ht="13.2" x14ac:dyDescent="0.25">
      <c r="A851" s="59" t="s">
        <v>4764</v>
      </c>
      <c r="B851" s="59" t="s">
        <v>6199</v>
      </c>
      <c r="C851" s="59" t="s">
        <v>6205</v>
      </c>
      <c r="D851" s="59" t="s">
        <v>127</v>
      </c>
      <c r="E851" s="59">
        <v>0</v>
      </c>
      <c r="F851" s="59">
        <v>0</v>
      </c>
      <c r="G851" s="59">
        <v>0</v>
      </c>
      <c r="H851" s="59">
        <v>0</v>
      </c>
      <c r="I851" s="59">
        <v>0</v>
      </c>
      <c r="J851" s="59">
        <v>0</v>
      </c>
      <c r="K851" s="59">
        <v>0</v>
      </c>
      <c r="L851" s="59">
        <v>0</v>
      </c>
      <c r="M851" s="59">
        <v>0</v>
      </c>
      <c r="N851" s="59">
        <v>0</v>
      </c>
      <c r="O851" s="59">
        <v>0</v>
      </c>
      <c r="P851" s="59">
        <v>0</v>
      </c>
      <c r="Q851" s="59">
        <v>0</v>
      </c>
      <c r="R851" s="59">
        <v>0</v>
      </c>
      <c r="S851" s="90"/>
      <c r="T851" s="90"/>
      <c r="U851" s="91"/>
      <c r="V851" s="90"/>
      <c r="X851" s="90"/>
    </row>
    <row r="852" spans="1:24" ht="13.2" x14ac:dyDescent="0.25">
      <c r="A852" s="59" t="s">
        <v>4765</v>
      </c>
      <c r="B852" s="59" t="s">
        <v>6199</v>
      </c>
      <c r="C852" s="59" t="s">
        <v>6206</v>
      </c>
      <c r="D852" s="59" t="s">
        <v>127</v>
      </c>
      <c r="E852" s="59">
        <v>0</v>
      </c>
      <c r="F852" s="59">
        <v>0</v>
      </c>
      <c r="G852" s="59">
        <v>0</v>
      </c>
      <c r="H852" s="59">
        <v>0</v>
      </c>
      <c r="I852" s="59">
        <v>0</v>
      </c>
      <c r="J852" s="59">
        <v>0</v>
      </c>
      <c r="K852" s="59">
        <v>0</v>
      </c>
      <c r="L852" s="59">
        <v>0</v>
      </c>
      <c r="M852" s="59">
        <v>0</v>
      </c>
      <c r="N852" s="59">
        <v>0</v>
      </c>
      <c r="O852" s="59">
        <v>0</v>
      </c>
      <c r="P852" s="59">
        <v>0</v>
      </c>
      <c r="Q852" s="59">
        <v>0</v>
      </c>
      <c r="R852" s="59">
        <v>0</v>
      </c>
      <c r="S852" s="90"/>
      <c r="T852" s="90"/>
      <c r="U852" s="91"/>
      <c r="V852" s="90"/>
      <c r="X852" s="90"/>
    </row>
    <row r="853" spans="1:24" ht="13.2" x14ac:dyDescent="0.25">
      <c r="A853" s="59" t="s">
        <v>4766</v>
      </c>
      <c r="B853" s="59" t="s">
        <v>6199</v>
      </c>
      <c r="C853" s="59" t="s">
        <v>6207</v>
      </c>
      <c r="D853" s="59" t="s">
        <v>127</v>
      </c>
      <c r="E853" s="59">
        <v>0</v>
      </c>
      <c r="F853" s="59">
        <v>0</v>
      </c>
      <c r="G853" s="59">
        <v>0</v>
      </c>
      <c r="H853" s="59">
        <v>0</v>
      </c>
      <c r="I853" s="59">
        <v>0</v>
      </c>
      <c r="J853" s="59">
        <v>0</v>
      </c>
      <c r="K853" s="59">
        <v>0</v>
      </c>
      <c r="L853" s="59">
        <v>0</v>
      </c>
      <c r="M853" s="59">
        <v>0</v>
      </c>
      <c r="N853" s="59">
        <v>0</v>
      </c>
      <c r="O853" s="59">
        <v>0</v>
      </c>
      <c r="P853" s="59">
        <v>0</v>
      </c>
      <c r="Q853" s="59">
        <v>0</v>
      </c>
      <c r="R853" s="59">
        <v>0</v>
      </c>
      <c r="S853" s="90"/>
      <c r="T853" s="90"/>
      <c r="U853" s="91"/>
      <c r="V853" s="90"/>
      <c r="X853" s="90"/>
    </row>
    <row r="854" spans="1:24" ht="13.2" x14ac:dyDescent="0.25">
      <c r="A854" s="59" t="s">
        <v>4767</v>
      </c>
      <c r="B854" s="59" t="s">
        <v>6199</v>
      </c>
      <c r="C854" s="59" t="s">
        <v>6208</v>
      </c>
      <c r="D854" s="59" t="s">
        <v>127</v>
      </c>
      <c r="E854" s="59">
        <v>0</v>
      </c>
      <c r="F854" s="59">
        <v>0</v>
      </c>
      <c r="G854" s="59">
        <v>0</v>
      </c>
      <c r="H854" s="59">
        <v>0</v>
      </c>
      <c r="I854" s="59">
        <v>0</v>
      </c>
      <c r="J854" s="59">
        <v>0</v>
      </c>
      <c r="K854" s="59">
        <v>0</v>
      </c>
      <c r="L854" s="59">
        <v>0</v>
      </c>
      <c r="M854" s="59">
        <v>0</v>
      </c>
      <c r="N854" s="59">
        <v>0</v>
      </c>
      <c r="O854" s="59">
        <v>0</v>
      </c>
      <c r="P854" s="59">
        <v>0</v>
      </c>
      <c r="Q854" s="59">
        <v>0</v>
      </c>
      <c r="R854" s="59">
        <v>0</v>
      </c>
      <c r="S854" s="90"/>
      <c r="T854" s="90"/>
      <c r="U854" s="91"/>
      <c r="V854" s="90"/>
      <c r="X854" s="90"/>
    </row>
    <row r="855" spans="1:24" ht="13.2" x14ac:dyDescent="0.25">
      <c r="A855" s="59" t="s">
        <v>4768</v>
      </c>
      <c r="B855" s="59" t="s">
        <v>6199</v>
      </c>
      <c r="C855" s="59" t="s">
        <v>6209</v>
      </c>
      <c r="D855" s="59" t="s">
        <v>127</v>
      </c>
      <c r="E855" s="59">
        <v>0</v>
      </c>
      <c r="F855" s="59">
        <v>0</v>
      </c>
      <c r="G855" s="59">
        <v>0</v>
      </c>
      <c r="H855" s="59">
        <v>0</v>
      </c>
      <c r="I855" s="59">
        <v>0</v>
      </c>
      <c r="J855" s="59">
        <v>0</v>
      </c>
      <c r="K855" s="59">
        <v>0</v>
      </c>
      <c r="L855" s="59">
        <v>0</v>
      </c>
      <c r="M855" s="59">
        <v>0</v>
      </c>
      <c r="N855" s="59">
        <v>0</v>
      </c>
      <c r="O855" s="59">
        <v>0</v>
      </c>
      <c r="P855" s="59">
        <v>0</v>
      </c>
      <c r="Q855" s="59">
        <v>0</v>
      </c>
      <c r="R855" s="59">
        <v>0</v>
      </c>
      <c r="S855" s="90"/>
      <c r="T855" s="90"/>
      <c r="U855" s="91"/>
      <c r="V855" s="90"/>
      <c r="X855" s="90"/>
    </row>
    <row r="856" spans="1:24" ht="13.2" x14ac:dyDescent="0.25">
      <c r="A856" s="59" t="s">
        <v>4769</v>
      </c>
      <c r="B856" s="59" t="s">
        <v>6199</v>
      </c>
      <c r="C856" s="59" t="s">
        <v>6210</v>
      </c>
      <c r="D856" s="59" t="s">
        <v>127</v>
      </c>
      <c r="E856" s="59">
        <v>0</v>
      </c>
      <c r="F856" s="59">
        <v>0</v>
      </c>
      <c r="G856" s="59">
        <v>0</v>
      </c>
      <c r="H856" s="59">
        <v>0</v>
      </c>
      <c r="I856" s="59">
        <v>0</v>
      </c>
      <c r="J856" s="59">
        <v>0</v>
      </c>
      <c r="K856" s="59">
        <v>0</v>
      </c>
      <c r="L856" s="59">
        <v>0</v>
      </c>
      <c r="M856" s="59">
        <v>0</v>
      </c>
      <c r="N856" s="59">
        <v>0</v>
      </c>
      <c r="O856" s="59">
        <v>0</v>
      </c>
      <c r="P856" s="59">
        <v>0</v>
      </c>
      <c r="Q856" s="59">
        <v>0</v>
      </c>
      <c r="R856" s="59">
        <v>0</v>
      </c>
      <c r="S856" s="90"/>
      <c r="T856" s="90"/>
      <c r="U856" s="91"/>
      <c r="V856" s="90"/>
      <c r="X856" s="90"/>
    </row>
    <row r="857" spans="1:24" ht="13.2" x14ac:dyDescent="0.25">
      <c r="A857" s="59" t="s">
        <v>4770</v>
      </c>
      <c r="B857" s="59" t="s">
        <v>6199</v>
      </c>
      <c r="C857" s="59" t="s">
        <v>6211</v>
      </c>
      <c r="D857" s="59" t="s">
        <v>127</v>
      </c>
      <c r="E857" s="59">
        <v>2052</v>
      </c>
      <c r="F857" s="59">
        <v>2061</v>
      </c>
      <c r="G857" s="59">
        <v>2070</v>
      </c>
      <c r="H857" s="59">
        <v>2079</v>
      </c>
      <c r="I857" s="59">
        <v>2088</v>
      </c>
      <c r="J857" s="59">
        <v>2097</v>
      </c>
      <c r="K857" s="59">
        <v>2106</v>
      </c>
      <c r="L857" s="59">
        <v>2114</v>
      </c>
      <c r="M857" s="59">
        <v>2123</v>
      </c>
      <c r="N857" s="59">
        <v>2132</v>
      </c>
      <c r="O857" s="59">
        <v>2141</v>
      </c>
      <c r="P857" s="59">
        <v>2150</v>
      </c>
      <c r="Q857" s="59">
        <v>2159</v>
      </c>
      <c r="R857" s="59">
        <v>2105529</v>
      </c>
      <c r="S857" s="90"/>
      <c r="T857" s="90"/>
      <c r="U857" s="91"/>
      <c r="V857" s="90"/>
      <c r="X857" s="90"/>
    </row>
    <row r="858" spans="1:24" ht="13.2" x14ac:dyDescent="0.25">
      <c r="A858" s="59" t="s">
        <v>4771</v>
      </c>
      <c r="B858" s="59" t="s">
        <v>6199</v>
      </c>
      <c r="C858" s="59" t="s">
        <v>6212</v>
      </c>
      <c r="D858" s="59" t="s">
        <v>127</v>
      </c>
      <c r="E858" s="59">
        <v>0</v>
      </c>
      <c r="F858" s="59">
        <v>0</v>
      </c>
      <c r="G858" s="59">
        <v>0</v>
      </c>
      <c r="H858" s="59">
        <v>0</v>
      </c>
      <c r="I858" s="59">
        <v>0</v>
      </c>
      <c r="J858" s="59">
        <v>0</v>
      </c>
      <c r="K858" s="59">
        <v>0</v>
      </c>
      <c r="L858" s="59">
        <v>0</v>
      </c>
      <c r="M858" s="59">
        <v>0</v>
      </c>
      <c r="N858" s="59">
        <v>0</v>
      </c>
      <c r="O858" s="59">
        <v>0</v>
      </c>
      <c r="P858" s="59">
        <v>0</v>
      </c>
      <c r="Q858" s="59">
        <v>0</v>
      </c>
      <c r="R858" s="59">
        <v>0</v>
      </c>
      <c r="S858" s="90"/>
      <c r="T858" s="90"/>
      <c r="U858" s="91"/>
      <c r="V858" s="90"/>
      <c r="X858" s="90"/>
    </row>
    <row r="859" spans="1:24" ht="13.2" x14ac:dyDescent="0.25">
      <c r="A859" s="59" t="s">
        <v>4772</v>
      </c>
      <c r="B859" s="59" t="s">
        <v>6199</v>
      </c>
      <c r="C859" s="59" t="s">
        <v>6213</v>
      </c>
      <c r="D859" s="59" t="s">
        <v>127</v>
      </c>
      <c r="E859" s="59">
        <v>0</v>
      </c>
      <c r="F859" s="59">
        <v>0</v>
      </c>
      <c r="G859" s="59">
        <v>0</v>
      </c>
      <c r="H859" s="59">
        <v>0</v>
      </c>
      <c r="I859" s="59">
        <v>0</v>
      </c>
      <c r="J859" s="59">
        <v>0</v>
      </c>
      <c r="K859" s="59">
        <v>0</v>
      </c>
      <c r="L859" s="59">
        <v>0</v>
      </c>
      <c r="M859" s="59">
        <v>0</v>
      </c>
      <c r="N859" s="59">
        <v>0</v>
      </c>
      <c r="O859" s="59">
        <v>0</v>
      </c>
      <c r="P859" s="59">
        <v>0</v>
      </c>
      <c r="Q859" s="59">
        <v>0</v>
      </c>
      <c r="R859" s="59">
        <v>0</v>
      </c>
      <c r="S859" s="90"/>
      <c r="T859" s="90"/>
      <c r="U859" s="91"/>
      <c r="V859" s="90"/>
      <c r="X859" s="90"/>
    </row>
    <row r="860" spans="1:24" ht="13.2" x14ac:dyDescent="0.25">
      <c r="A860" s="59" t="s">
        <v>4773</v>
      </c>
      <c r="B860" s="59" t="s">
        <v>6199</v>
      </c>
      <c r="C860" s="59" t="s">
        <v>6214</v>
      </c>
      <c r="D860" s="59" t="s">
        <v>127</v>
      </c>
      <c r="E860" s="59">
        <v>0</v>
      </c>
      <c r="F860" s="59">
        <v>0</v>
      </c>
      <c r="G860" s="59">
        <v>0</v>
      </c>
      <c r="H860" s="59">
        <v>0</v>
      </c>
      <c r="I860" s="59">
        <v>0</v>
      </c>
      <c r="J860" s="59">
        <v>0</v>
      </c>
      <c r="K860" s="59">
        <v>0</v>
      </c>
      <c r="L860" s="59">
        <v>0</v>
      </c>
      <c r="M860" s="59">
        <v>0</v>
      </c>
      <c r="N860" s="59">
        <v>0</v>
      </c>
      <c r="O860" s="59">
        <v>0</v>
      </c>
      <c r="P860" s="59">
        <v>0</v>
      </c>
      <c r="Q860" s="59">
        <v>0</v>
      </c>
      <c r="R860" s="59">
        <v>0</v>
      </c>
      <c r="S860" s="90"/>
      <c r="T860" s="90"/>
      <c r="U860" s="91"/>
      <c r="V860" s="90"/>
      <c r="X860" s="90"/>
    </row>
    <row r="861" spans="1:24" ht="13.2" x14ac:dyDescent="0.25">
      <c r="A861" s="59" t="s">
        <v>4774</v>
      </c>
      <c r="B861" s="59" t="s">
        <v>6199</v>
      </c>
      <c r="C861" s="59" t="s">
        <v>6215</v>
      </c>
      <c r="D861" s="59" t="s">
        <v>127</v>
      </c>
      <c r="E861" s="59">
        <v>0</v>
      </c>
      <c r="F861" s="59">
        <v>0</v>
      </c>
      <c r="G861" s="59">
        <v>0</v>
      </c>
      <c r="H861" s="59">
        <v>0</v>
      </c>
      <c r="I861" s="59">
        <v>0</v>
      </c>
      <c r="J861" s="59">
        <v>0</v>
      </c>
      <c r="K861" s="59">
        <v>0</v>
      </c>
      <c r="L861" s="59">
        <v>0</v>
      </c>
      <c r="M861" s="59">
        <v>0</v>
      </c>
      <c r="N861" s="59">
        <v>0</v>
      </c>
      <c r="O861" s="59">
        <v>0</v>
      </c>
      <c r="P861" s="59">
        <v>0</v>
      </c>
      <c r="Q861" s="59">
        <v>0</v>
      </c>
      <c r="R861" s="59">
        <v>0</v>
      </c>
      <c r="S861" s="90"/>
      <c r="T861" s="90"/>
      <c r="U861" s="91"/>
      <c r="V861" s="90"/>
      <c r="X861" s="90"/>
    </row>
    <row r="862" spans="1:24" ht="13.2" x14ac:dyDescent="0.25">
      <c r="A862" s="59" t="s">
        <v>4775</v>
      </c>
      <c r="B862" s="59" t="s">
        <v>6199</v>
      </c>
      <c r="C862" s="59" t="s">
        <v>6216</v>
      </c>
      <c r="D862" s="59" t="s">
        <v>127</v>
      </c>
      <c r="E862" s="59">
        <v>0</v>
      </c>
      <c r="F862" s="59">
        <v>0</v>
      </c>
      <c r="G862" s="59">
        <v>0</v>
      </c>
      <c r="H862" s="59">
        <v>0</v>
      </c>
      <c r="I862" s="59">
        <v>0</v>
      </c>
      <c r="J862" s="59">
        <v>0</v>
      </c>
      <c r="K862" s="59">
        <v>0</v>
      </c>
      <c r="L862" s="59">
        <v>0</v>
      </c>
      <c r="M862" s="59">
        <v>0</v>
      </c>
      <c r="N862" s="59">
        <v>0</v>
      </c>
      <c r="O862" s="59">
        <v>0</v>
      </c>
      <c r="P862" s="59">
        <v>0</v>
      </c>
      <c r="Q862" s="59">
        <v>0</v>
      </c>
      <c r="R862" s="59">
        <v>0</v>
      </c>
      <c r="S862" s="90"/>
      <c r="T862" s="90"/>
      <c r="U862" s="91"/>
      <c r="V862" s="90"/>
      <c r="X862" s="90"/>
    </row>
    <row r="863" spans="1:24" ht="13.2" x14ac:dyDescent="0.25">
      <c r="A863" s="59" t="s">
        <v>4776</v>
      </c>
      <c r="B863" s="59" t="s">
        <v>6199</v>
      </c>
      <c r="C863" s="59" t="s">
        <v>6217</v>
      </c>
      <c r="D863" s="59" t="s">
        <v>127</v>
      </c>
      <c r="E863" s="59">
        <v>0</v>
      </c>
      <c r="F863" s="59">
        <v>0</v>
      </c>
      <c r="G863" s="59">
        <v>0</v>
      </c>
      <c r="H863" s="59">
        <v>0</v>
      </c>
      <c r="I863" s="59">
        <v>0</v>
      </c>
      <c r="J863" s="59">
        <v>0</v>
      </c>
      <c r="K863" s="59">
        <v>0</v>
      </c>
      <c r="L863" s="59">
        <v>0</v>
      </c>
      <c r="M863" s="59">
        <v>0</v>
      </c>
      <c r="N863" s="59">
        <v>0</v>
      </c>
      <c r="O863" s="59">
        <v>0</v>
      </c>
      <c r="P863" s="59">
        <v>0</v>
      </c>
      <c r="Q863" s="59">
        <v>0</v>
      </c>
      <c r="R863" s="59">
        <v>0</v>
      </c>
      <c r="S863" s="90"/>
      <c r="T863" s="90"/>
      <c r="U863" s="91"/>
      <c r="V863" s="90"/>
      <c r="X863" s="90"/>
    </row>
    <row r="864" spans="1:24" ht="13.2" x14ac:dyDescent="0.25">
      <c r="A864" s="59" t="s">
        <v>4777</v>
      </c>
      <c r="B864" s="59" t="s">
        <v>6199</v>
      </c>
      <c r="C864" s="59" t="s">
        <v>6218</v>
      </c>
      <c r="D864" s="59" t="s">
        <v>127</v>
      </c>
      <c r="E864" s="59">
        <v>0</v>
      </c>
      <c r="F864" s="59">
        <v>0</v>
      </c>
      <c r="G864" s="59">
        <v>0</v>
      </c>
      <c r="H864" s="59">
        <v>0</v>
      </c>
      <c r="I864" s="59">
        <v>0</v>
      </c>
      <c r="J864" s="59">
        <v>0</v>
      </c>
      <c r="K864" s="59">
        <v>0</v>
      </c>
      <c r="L864" s="59">
        <v>0</v>
      </c>
      <c r="M864" s="59">
        <v>0</v>
      </c>
      <c r="N864" s="59">
        <v>0</v>
      </c>
      <c r="O864" s="59">
        <v>0</v>
      </c>
      <c r="P864" s="59">
        <v>0</v>
      </c>
      <c r="Q864" s="59">
        <v>0</v>
      </c>
      <c r="R864" s="59">
        <v>0</v>
      </c>
      <c r="S864" s="90"/>
      <c r="T864" s="90"/>
      <c r="U864" s="91"/>
      <c r="V864" s="90"/>
      <c r="X864" s="90"/>
    </row>
    <row r="865" spans="1:24" ht="13.2" x14ac:dyDescent="0.25">
      <c r="A865" s="59" t="s">
        <v>4778</v>
      </c>
      <c r="B865" s="59" t="s">
        <v>6199</v>
      </c>
      <c r="C865" s="59" t="s">
        <v>6219</v>
      </c>
      <c r="D865" s="59" t="s">
        <v>127</v>
      </c>
      <c r="E865" s="59">
        <v>-185</v>
      </c>
      <c r="F865" s="59">
        <v>-183</v>
      </c>
      <c r="G865" s="59">
        <v>-182</v>
      </c>
      <c r="H865" s="59">
        <v>-180</v>
      </c>
      <c r="I865" s="59">
        <v>-178</v>
      </c>
      <c r="J865" s="59">
        <v>-177</v>
      </c>
      <c r="K865" s="59">
        <v>-175</v>
      </c>
      <c r="L865" s="59">
        <v>-173</v>
      </c>
      <c r="M865" s="59">
        <v>-171</v>
      </c>
      <c r="N865" s="59">
        <v>-170</v>
      </c>
      <c r="O865" s="59">
        <v>-168</v>
      </c>
      <c r="P865" s="59">
        <v>-166</v>
      </c>
      <c r="Q865" s="59">
        <v>-164</v>
      </c>
      <c r="R865" s="59">
        <v>-174818</v>
      </c>
      <c r="S865" s="90"/>
      <c r="T865" s="90"/>
      <c r="U865" s="91"/>
      <c r="V865" s="90"/>
      <c r="X865" s="90"/>
    </row>
    <row r="866" spans="1:24" ht="13.2" x14ac:dyDescent="0.25">
      <c r="A866" s="59" t="s">
        <v>4779</v>
      </c>
      <c r="B866" s="59" t="s">
        <v>6199</v>
      </c>
      <c r="C866" s="59" t="s">
        <v>6220</v>
      </c>
      <c r="D866" s="59" t="s">
        <v>127</v>
      </c>
      <c r="E866" s="59">
        <v>0</v>
      </c>
      <c r="F866" s="59">
        <v>0</v>
      </c>
      <c r="G866" s="59">
        <v>0</v>
      </c>
      <c r="H866" s="59">
        <v>0</v>
      </c>
      <c r="I866" s="59">
        <v>0</v>
      </c>
      <c r="J866" s="59">
        <v>0</v>
      </c>
      <c r="K866" s="59">
        <v>0</v>
      </c>
      <c r="L866" s="59">
        <v>0</v>
      </c>
      <c r="M866" s="59">
        <v>0</v>
      </c>
      <c r="N866" s="59">
        <v>0</v>
      </c>
      <c r="O866" s="59">
        <v>0</v>
      </c>
      <c r="P866" s="59">
        <v>0</v>
      </c>
      <c r="Q866" s="59">
        <v>0</v>
      </c>
      <c r="R866" s="59">
        <v>0</v>
      </c>
      <c r="S866" s="90"/>
      <c r="T866" s="90"/>
      <c r="U866" s="91"/>
      <c r="V866" s="90"/>
      <c r="X866" s="90"/>
    </row>
    <row r="867" spans="1:24" ht="13.2" x14ac:dyDescent="0.25">
      <c r="A867" s="59" t="s">
        <v>4780</v>
      </c>
      <c r="B867" s="59" t="s">
        <v>6199</v>
      </c>
      <c r="C867" s="59" t="s">
        <v>6221</v>
      </c>
      <c r="D867" s="59" t="s">
        <v>127</v>
      </c>
      <c r="E867" s="59">
        <v>1896</v>
      </c>
      <c r="F867" s="59">
        <v>1910</v>
      </c>
      <c r="G867" s="59">
        <v>1924</v>
      </c>
      <c r="H867" s="59">
        <v>1938</v>
      </c>
      <c r="I867" s="59">
        <v>1952</v>
      </c>
      <c r="J867" s="59">
        <v>1966</v>
      </c>
      <c r="K867" s="59">
        <v>1980</v>
      </c>
      <c r="L867" s="59">
        <v>1994</v>
      </c>
      <c r="M867" s="59">
        <v>2008</v>
      </c>
      <c r="N867" s="59">
        <v>2022</v>
      </c>
      <c r="O867" s="59">
        <v>2036</v>
      </c>
      <c r="P867" s="59">
        <v>2050</v>
      </c>
      <c r="Q867" s="59">
        <v>2064</v>
      </c>
      <c r="R867" s="59">
        <v>1980231</v>
      </c>
      <c r="S867" s="90"/>
      <c r="T867" s="90"/>
      <c r="U867" s="91"/>
      <c r="V867" s="90"/>
      <c r="X867" s="90"/>
    </row>
    <row r="868" spans="1:24" ht="13.2" x14ac:dyDescent="0.25">
      <c r="A868" s="59" t="s">
        <v>4781</v>
      </c>
      <c r="B868" s="59" t="s">
        <v>6199</v>
      </c>
      <c r="C868" s="59" t="s">
        <v>6222</v>
      </c>
      <c r="D868" s="59" t="s">
        <v>127</v>
      </c>
      <c r="E868" s="59">
        <v>0</v>
      </c>
      <c r="F868" s="59">
        <v>0</v>
      </c>
      <c r="G868" s="59">
        <v>0</v>
      </c>
      <c r="H868" s="59">
        <v>0</v>
      </c>
      <c r="I868" s="59">
        <v>0</v>
      </c>
      <c r="J868" s="59">
        <v>0</v>
      </c>
      <c r="K868" s="59">
        <v>0</v>
      </c>
      <c r="L868" s="59">
        <v>0</v>
      </c>
      <c r="M868" s="59">
        <v>0</v>
      </c>
      <c r="N868" s="59">
        <v>0</v>
      </c>
      <c r="O868" s="59">
        <v>0</v>
      </c>
      <c r="P868" s="59">
        <v>0</v>
      </c>
      <c r="Q868" s="59">
        <v>0</v>
      </c>
      <c r="R868" s="59">
        <v>0</v>
      </c>
      <c r="S868" s="90"/>
      <c r="T868" s="90"/>
      <c r="U868" s="91"/>
      <c r="V868" s="90"/>
      <c r="X868" s="90"/>
    </row>
    <row r="869" spans="1:24" ht="13.2" x14ac:dyDescent="0.25">
      <c r="A869" s="59" t="s">
        <v>4782</v>
      </c>
      <c r="B869" s="59" t="s">
        <v>6223</v>
      </c>
      <c r="C869" s="59" t="s">
        <v>6224</v>
      </c>
      <c r="D869" s="59" t="s">
        <v>127</v>
      </c>
      <c r="E869" s="59">
        <v>7735</v>
      </c>
      <c r="F869" s="59">
        <v>7995</v>
      </c>
      <c r="G869" s="59">
        <v>8264</v>
      </c>
      <c r="H869" s="59">
        <v>8536</v>
      </c>
      <c r="I869" s="59">
        <v>8809</v>
      </c>
      <c r="J869" s="59">
        <v>9081</v>
      </c>
      <c r="K869" s="59">
        <v>9352</v>
      </c>
      <c r="L869" s="59">
        <v>9625</v>
      </c>
      <c r="M869" s="59">
        <v>9897</v>
      </c>
      <c r="N869" s="59">
        <v>10149</v>
      </c>
      <c r="O869" s="59">
        <v>10436</v>
      </c>
      <c r="P869" s="59">
        <v>10741</v>
      </c>
      <c r="Q869" s="59">
        <v>11020</v>
      </c>
      <c r="R869" s="59">
        <v>9355253</v>
      </c>
      <c r="S869" s="90"/>
      <c r="T869" s="90"/>
      <c r="U869" s="91"/>
      <c r="V869" s="90"/>
      <c r="X869" s="90"/>
    </row>
    <row r="870" spans="1:24" ht="13.2" x14ac:dyDescent="0.25">
      <c r="A870" s="59" t="s">
        <v>4783</v>
      </c>
      <c r="B870" s="59" t="s">
        <v>6223</v>
      </c>
      <c r="C870" s="59" t="s">
        <v>6225</v>
      </c>
      <c r="D870" s="59" t="s">
        <v>127</v>
      </c>
      <c r="E870" s="59">
        <v>0</v>
      </c>
      <c r="F870" s="59">
        <v>0</v>
      </c>
      <c r="G870" s="59">
        <v>0</v>
      </c>
      <c r="H870" s="59">
        <v>0</v>
      </c>
      <c r="I870" s="59">
        <v>0</v>
      </c>
      <c r="J870" s="59">
        <v>0</v>
      </c>
      <c r="K870" s="59">
        <v>0</v>
      </c>
      <c r="L870" s="59">
        <v>0</v>
      </c>
      <c r="M870" s="59">
        <v>0</v>
      </c>
      <c r="N870" s="59">
        <v>0</v>
      </c>
      <c r="O870" s="59">
        <v>0</v>
      </c>
      <c r="P870" s="59">
        <v>0</v>
      </c>
      <c r="Q870" s="59">
        <v>0</v>
      </c>
      <c r="R870" s="59">
        <v>0</v>
      </c>
      <c r="S870" s="90"/>
      <c r="T870" s="90"/>
      <c r="U870" s="91"/>
      <c r="V870" s="90"/>
      <c r="X870" s="90"/>
    </row>
    <row r="871" spans="1:24" ht="13.2" x14ac:dyDescent="0.25">
      <c r="A871" s="59" t="s">
        <v>4784</v>
      </c>
      <c r="B871" s="59" t="s">
        <v>6226</v>
      </c>
      <c r="C871" s="59" t="s">
        <v>6227</v>
      </c>
      <c r="D871" s="59" t="s">
        <v>127</v>
      </c>
      <c r="E871" s="59">
        <v>110</v>
      </c>
      <c r="F871" s="59">
        <v>110</v>
      </c>
      <c r="G871" s="59">
        <v>110</v>
      </c>
      <c r="H871" s="59">
        <v>110</v>
      </c>
      <c r="I871" s="59">
        <v>110</v>
      </c>
      <c r="J871" s="59">
        <v>110</v>
      </c>
      <c r="K871" s="59">
        <v>110</v>
      </c>
      <c r="L871" s="59">
        <v>110</v>
      </c>
      <c r="M871" s="59">
        <v>110</v>
      </c>
      <c r="N871" s="59">
        <v>110</v>
      </c>
      <c r="O871" s="59">
        <v>110</v>
      </c>
      <c r="P871" s="59">
        <v>110</v>
      </c>
      <c r="Q871" s="59">
        <v>110</v>
      </c>
      <c r="R871" s="59">
        <v>110300</v>
      </c>
      <c r="S871" s="90"/>
      <c r="T871" s="90"/>
      <c r="U871" s="91"/>
      <c r="V871" s="90"/>
      <c r="X871" s="90"/>
    </row>
    <row r="872" spans="1:24" ht="13.2" x14ac:dyDescent="0.25">
      <c r="A872" s="59" t="s">
        <v>4785</v>
      </c>
      <c r="B872" s="59" t="s">
        <v>6226</v>
      </c>
      <c r="C872" s="59" t="s">
        <v>6228</v>
      </c>
      <c r="D872" s="59" t="s">
        <v>127</v>
      </c>
      <c r="E872" s="59">
        <v>0</v>
      </c>
      <c r="F872" s="59">
        <v>0</v>
      </c>
      <c r="G872" s="59">
        <v>0</v>
      </c>
      <c r="H872" s="59">
        <v>0</v>
      </c>
      <c r="I872" s="59">
        <v>0</v>
      </c>
      <c r="J872" s="59">
        <v>0</v>
      </c>
      <c r="K872" s="59">
        <v>0</v>
      </c>
      <c r="L872" s="59">
        <v>0</v>
      </c>
      <c r="M872" s="59">
        <v>0</v>
      </c>
      <c r="N872" s="59">
        <v>0</v>
      </c>
      <c r="O872" s="59">
        <v>0</v>
      </c>
      <c r="P872" s="59">
        <v>0</v>
      </c>
      <c r="Q872" s="59">
        <v>0</v>
      </c>
      <c r="R872" s="59">
        <v>0</v>
      </c>
      <c r="S872" s="90"/>
      <c r="T872" s="90"/>
      <c r="U872" s="91"/>
      <c r="V872" s="90"/>
      <c r="X872" s="90"/>
    </row>
    <row r="873" spans="1:24" ht="13.2" x14ac:dyDescent="0.25">
      <c r="A873" s="59" t="s">
        <v>4786</v>
      </c>
      <c r="B873" s="59" t="s">
        <v>6226</v>
      </c>
      <c r="C873" s="59" t="s">
        <v>6224</v>
      </c>
      <c r="D873" s="59" t="s">
        <v>127</v>
      </c>
      <c r="E873" s="59">
        <v>49382</v>
      </c>
      <c r="F873" s="59">
        <v>49836</v>
      </c>
      <c r="G873" s="59">
        <v>50266</v>
      </c>
      <c r="H873" s="59">
        <v>50720</v>
      </c>
      <c r="I873" s="59">
        <v>51175</v>
      </c>
      <c r="J873" s="59">
        <v>51629</v>
      </c>
      <c r="K873" s="59">
        <v>52064</v>
      </c>
      <c r="L873" s="59">
        <v>52514</v>
      </c>
      <c r="M873" s="59">
        <v>52969</v>
      </c>
      <c r="N873" s="59">
        <v>53423</v>
      </c>
      <c r="O873" s="59">
        <v>53877</v>
      </c>
      <c r="P873" s="59">
        <v>54331</v>
      </c>
      <c r="Q873" s="59">
        <v>54784</v>
      </c>
      <c r="R873" s="59">
        <v>52073793</v>
      </c>
      <c r="S873" s="90"/>
      <c r="T873" s="90"/>
      <c r="U873" s="91"/>
      <c r="V873" s="90"/>
      <c r="X873" s="90"/>
    </row>
    <row r="874" spans="1:24" ht="13.2" x14ac:dyDescent="0.25">
      <c r="A874" s="59" t="s">
        <v>4787</v>
      </c>
      <c r="B874" s="59" t="s">
        <v>6226</v>
      </c>
      <c r="C874" s="59" t="s">
        <v>6204</v>
      </c>
      <c r="D874" s="59" t="s">
        <v>127</v>
      </c>
      <c r="E874" s="59">
        <v>1832</v>
      </c>
      <c r="F874" s="59">
        <v>1853</v>
      </c>
      <c r="G874" s="59">
        <v>1874</v>
      </c>
      <c r="H874" s="59">
        <v>1895</v>
      </c>
      <c r="I874" s="59">
        <v>1916</v>
      </c>
      <c r="J874" s="59">
        <v>1937</v>
      </c>
      <c r="K874" s="59">
        <v>1958</v>
      </c>
      <c r="L874" s="59">
        <v>1979</v>
      </c>
      <c r="M874" s="59">
        <v>2000</v>
      </c>
      <c r="N874" s="59">
        <v>2020</v>
      </c>
      <c r="O874" s="59">
        <v>2041</v>
      </c>
      <c r="P874" s="59">
        <v>2062</v>
      </c>
      <c r="Q874" s="59">
        <v>2083</v>
      </c>
      <c r="R874" s="59">
        <v>1957747</v>
      </c>
      <c r="S874" s="90"/>
      <c r="T874" s="90"/>
      <c r="U874" s="91"/>
      <c r="V874" s="90"/>
      <c r="X874" s="90"/>
    </row>
    <row r="875" spans="1:24" ht="13.2" x14ac:dyDescent="0.25">
      <c r="A875" s="59" t="s">
        <v>4788</v>
      </c>
      <c r="B875" s="59" t="s">
        <v>6226</v>
      </c>
      <c r="C875" s="59" t="s">
        <v>6229</v>
      </c>
      <c r="D875" s="59" t="s">
        <v>127</v>
      </c>
      <c r="E875" s="59">
        <v>0</v>
      </c>
      <c r="F875" s="59">
        <v>0</v>
      </c>
      <c r="G875" s="59">
        <v>0</v>
      </c>
      <c r="H875" s="59">
        <v>0</v>
      </c>
      <c r="I875" s="59">
        <v>0</v>
      </c>
      <c r="J875" s="59">
        <v>0</v>
      </c>
      <c r="K875" s="59">
        <v>0</v>
      </c>
      <c r="L875" s="59">
        <v>0</v>
      </c>
      <c r="M875" s="59">
        <v>0</v>
      </c>
      <c r="N875" s="59">
        <v>0</v>
      </c>
      <c r="O875" s="59">
        <v>0</v>
      </c>
      <c r="P875" s="59">
        <v>0</v>
      </c>
      <c r="Q875" s="59">
        <v>0</v>
      </c>
      <c r="R875" s="59">
        <v>0</v>
      </c>
      <c r="S875" s="90"/>
      <c r="T875" s="90"/>
      <c r="U875" s="91"/>
      <c r="V875" s="90"/>
      <c r="X875" s="90"/>
    </row>
    <row r="876" spans="1:24" ht="13.2" x14ac:dyDescent="0.25">
      <c r="A876" s="59" t="s">
        <v>4789</v>
      </c>
      <c r="B876" s="59" t="s">
        <v>6226</v>
      </c>
      <c r="C876" s="59" t="s">
        <v>6230</v>
      </c>
      <c r="D876" s="59" t="s">
        <v>127</v>
      </c>
      <c r="E876" s="59">
        <v>0</v>
      </c>
      <c r="F876" s="59">
        <v>0</v>
      </c>
      <c r="G876" s="59">
        <v>0</v>
      </c>
      <c r="H876" s="59">
        <v>0</v>
      </c>
      <c r="I876" s="59">
        <v>0</v>
      </c>
      <c r="J876" s="59">
        <v>0</v>
      </c>
      <c r="K876" s="59">
        <v>0</v>
      </c>
      <c r="L876" s="59">
        <v>0</v>
      </c>
      <c r="M876" s="59">
        <v>0</v>
      </c>
      <c r="N876" s="59">
        <v>0</v>
      </c>
      <c r="O876" s="59">
        <v>0</v>
      </c>
      <c r="P876" s="59">
        <v>0</v>
      </c>
      <c r="Q876" s="59">
        <v>0</v>
      </c>
      <c r="R876" s="59">
        <v>0</v>
      </c>
      <c r="S876" s="90"/>
      <c r="T876" s="90"/>
      <c r="U876" s="91"/>
      <c r="V876" s="90"/>
      <c r="X876" s="90"/>
    </row>
    <row r="877" spans="1:24" ht="13.2" x14ac:dyDescent="0.25">
      <c r="A877" s="59" t="s">
        <v>4790</v>
      </c>
      <c r="B877" s="59" t="s">
        <v>6226</v>
      </c>
      <c r="C877" s="59" t="s">
        <v>6231</v>
      </c>
      <c r="D877" s="59" t="s">
        <v>127</v>
      </c>
      <c r="E877" s="59">
        <v>0</v>
      </c>
      <c r="F877" s="59">
        <v>0</v>
      </c>
      <c r="G877" s="59">
        <v>0</v>
      </c>
      <c r="H877" s="59">
        <v>0</v>
      </c>
      <c r="I877" s="59">
        <v>0</v>
      </c>
      <c r="J877" s="59">
        <v>0</v>
      </c>
      <c r="K877" s="59">
        <v>0</v>
      </c>
      <c r="L877" s="59">
        <v>0</v>
      </c>
      <c r="M877" s="59">
        <v>0</v>
      </c>
      <c r="N877" s="59">
        <v>0</v>
      </c>
      <c r="O877" s="59">
        <v>0</v>
      </c>
      <c r="P877" s="59">
        <v>0</v>
      </c>
      <c r="Q877" s="59">
        <v>0</v>
      </c>
      <c r="R877" s="59">
        <v>0</v>
      </c>
      <c r="S877" s="90"/>
      <c r="T877" s="90"/>
      <c r="U877" s="91"/>
      <c r="V877" s="90"/>
      <c r="X877" s="90"/>
    </row>
    <row r="878" spans="1:24" ht="13.2" x14ac:dyDescent="0.25">
      <c r="A878" s="59" t="s">
        <v>4791</v>
      </c>
      <c r="B878" s="59" t="s">
        <v>6226</v>
      </c>
      <c r="C878" s="59" t="s">
        <v>6232</v>
      </c>
      <c r="D878" s="59" t="s">
        <v>127</v>
      </c>
      <c r="E878" s="59">
        <v>0</v>
      </c>
      <c r="F878" s="59">
        <v>0</v>
      </c>
      <c r="G878" s="59">
        <v>0</v>
      </c>
      <c r="H878" s="59">
        <v>0</v>
      </c>
      <c r="I878" s="59">
        <v>0</v>
      </c>
      <c r="J878" s="59">
        <v>0</v>
      </c>
      <c r="K878" s="59">
        <v>0</v>
      </c>
      <c r="L878" s="59">
        <v>0</v>
      </c>
      <c r="M878" s="59">
        <v>0</v>
      </c>
      <c r="N878" s="59">
        <v>0</v>
      </c>
      <c r="O878" s="59">
        <v>0</v>
      </c>
      <c r="P878" s="59">
        <v>0</v>
      </c>
      <c r="Q878" s="59">
        <v>0</v>
      </c>
      <c r="R878" s="59">
        <v>0</v>
      </c>
      <c r="S878" s="90"/>
      <c r="T878" s="90"/>
      <c r="U878" s="91"/>
      <c r="V878" s="90"/>
      <c r="X878" s="90"/>
    </row>
    <row r="879" spans="1:24" ht="13.2" x14ac:dyDescent="0.25">
      <c r="A879" s="59" t="s">
        <v>4792</v>
      </c>
      <c r="B879" s="59" t="s">
        <v>6226</v>
      </c>
      <c r="C879" s="59" t="s">
        <v>6233</v>
      </c>
      <c r="D879" s="59" t="s">
        <v>127</v>
      </c>
      <c r="E879" s="59">
        <v>0</v>
      </c>
      <c r="F879" s="59">
        <v>0</v>
      </c>
      <c r="G879" s="59">
        <v>0</v>
      </c>
      <c r="H879" s="59">
        <v>0</v>
      </c>
      <c r="I879" s="59">
        <v>0</v>
      </c>
      <c r="J879" s="59">
        <v>0</v>
      </c>
      <c r="K879" s="59">
        <v>0</v>
      </c>
      <c r="L879" s="59">
        <v>0</v>
      </c>
      <c r="M879" s="59">
        <v>0</v>
      </c>
      <c r="N879" s="59">
        <v>0</v>
      </c>
      <c r="O879" s="59">
        <v>0</v>
      </c>
      <c r="P879" s="59">
        <v>0</v>
      </c>
      <c r="Q879" s="59">
        <v>0</v>
      </c>
      <c r="R879" s="59">
        <v>0</v>
      </c>
      <c r="S879" s="90"/>
      <c r="T879" s="90"/>
      <c r="U879" s="91"/>
      <c r="V879" s="90"/>
      <c r="X879" s="90"/>
    </row>
    <row r="880" spans="1:24" ht="13.2" x14ac:dyDescent="0.25">
      <c r="A880" s="59" t="s">
        <v>4793</v>
      </c>
      <c r="B880" s="59" t="s">
        <v>6226</v>
      </c>
      <c r="C880" s="59" t="s">
        <v>6234</v>
      </c>
      <c r="D880" s="59" t="s">
        <v>127</v>
      </c>
      <c r="E880" s="59">
        <v>0</v>
      </c>
      <c r="F880" s="59">
        <v>0</v>
      </c>
      <c r="G880" s="59">
        <v>0</v>
      </c>
      <c r="H880" s="59">
        <v>0</v>
      </c>
      <c r="I880" s="59">
        <v>0</v>
      </c>
      <c r="J880" s="59">
        <v>0</v>
      </c>
      <c r="K880" s="59">
        <v>0</v>
      </c>
      <c r="L880" s="59">
        <v>0</v>
      </c>
      <c r="M880" s="59">
        <v>0</v>
      </c>
      <c r="N880" s="59">
        <v>0</v>
      </c>
      <c r="O880" s="59">
        <v>0</v>
      </c>
      <c r="P880" s="59">
        <v>0</v>
      </c>
      <c r="Q880" s="59">
        <v>0</v>
      </c>
      <c r="R880" s="59">
        <v>0</v>
      </c>
      <c r="S880" s="90"/>
      <c r="T880" s="90"/>
      <c r="U880" s="91"/>
      <c r="V880" s="90"/>
      <c r="X880" s="90"/>
    </row>
    <row r="881" spans="1:24" ht="13.2" x14ac:dyDescent="0.25">
      <c r="A881" s="59" t="s">
        <v>4794</v>
      </c>
      <c r="B881" s="59" t="s">
        <v>6226</v>
      </c>
      <c r="C881" s="59" t="s">
        <v>6214</v>
      </c>
      <c r="D881" s="59" t="s">
        <v>127</v>
      </c>
      <c r="E881" s="59">
        <v>0</v>
      </c>
      <c r="F881" s="59">
        <v>0</v>
      </c>
      <c r="G881" s="59">
        <v>0</v>
      </c>
      <c r="H881" s="59">
        <v>0</v>
      </c>
      <c r="I881" s="59">
        <v>0</v>
      </c>
      <c r="J881" s="59">
        <v>0</v>
      </c>
      <c r="K881" s="59">
        <v>0</v>
      </c>
      <c r="L881" s="59">
        <v>0</v>
      </c>
      <c r="M881" s="59">
        <v>0</v>
      </c>
      <c r="N881" s="59">
        <v>0</v>
      </c>
      <c r="O881" s="59">
        <v>0</v>
      </c>
      <c r="P881" s="59">
        <v>0</v>
      </c>
      <c r="Q881" s="59">
        <v>0</v>
      </c>
      <c r="R881" s="59">
        <v>0</v>
      </c>
      <c r="S881" s="90"/>
      <c r="T881" s="90"/>
      <c r="U881" s="91"/>
      <c r="V881" s="90"/>
      <c r="X881" s="90"/>
    </row>
    <row r="882" spans="1:24" ht="13.2" x14ac:dyDescent="0.25">
      <c r="A882" s="59" t="s">
        <v>4795</v>
      </c>
      <c r="B882" s="59" t="s">
        <v>6226</v>
      </c>
      <c r="C882" s="59" t="s">
        <v>6215</v>
      </c>
      <c r="D882" s="59" t="s">
        <v>127</v>
      </c>
      <c r="E882" s="59">
        <v>0</v>
      </c>
      <c r="F882" s="59">
        <v>0</v>
      </c>
      <c r="G882" s="59">
        <v>0</v>
      </c>
      <c r="H882" s="59">
        <v>0</v>
      </c>
      <c r="I882" s="59">
        <v>0</v>
      </c>
      <c r="J882" s="59">
        <v>0</v>
      </c>
      <c r="K882" s="59">
        <v>0</v>
      </c>
      <c r="L882" s="59">
        <v>0</v>
      </c>
      <c r="M882" s="59">
        <v>0</v>
      </c>
      <c r="N882" s="59">
        <v>0</v>
      </c>
      <c r="O882" s="59">
        <v>0</v>
      </c>
      <c r="P882" s="59">
        <v>0</v>
      </c>
      <c r="Q882" s="59">
        <v>0</v>
      </c>
      <c r="R882" s="59">
        <v>0</v>
      </c>
      <c r="S882" s="90"/>
      <c r="T882" s="90"/>
      <c r="U882" s="91"/>
      <c r="V882" s="90"/>
      <c r="X882" s="90"/>
    </row>
    <row r="883" spans="1:24" ht="13.2" x14ac:dyDescent="0.25">
      <c r="A883" s="59" t="s">
        <v>4796</v>
      </c>
      <c r="B883" s="59" t="s">
        <v>6226</v>
      </c>
      <c r="C883" s="59" t="s">
        <v>6235</v>
      </c>
      <c r="D883" s="59" t="s">
        <v>127</v>
      </c>
      <c r="E883" s="59">
        <v>0</v>
      </c>
      <c r="F883" s="59">
        <v>0</v>
      </c>
      <c r="G883" s="59">
        <v>0</v>
      </c>
      <c r="H883" s="59">
        <v>0</v>
      </c>
      <c r="I883" s="59">
        <v>0</v>
      </c>
      <c r="J883" s="59">
        <v>0</v>
      </c>
      <c r="K883" s="59">
        <v>0</v>
      </c>
      <c r="L883" s="59">
        <v>0</v>
      </c>
      <c r="M883" s="59">
        <v>0</v>
      </c>
      <c r="N883" s="59">
        <v>0</v>
      </c>
      <c r="O883" s="59">
        <v>0</v>
      </c>
      <c r="P883" s="59">
        <v>0</v>
      </c>
      <c r="Q883" s="59">
        <v>0</v>
      </c>
      <c r="R883" s="59">
        <v>0</v>
      </c>
      <c r="S883" s="90"/>
      <c r="T883" s="90"/>
      <c r="U883" s="91"/>
      <c r="V883" s="90"/>
      <c r="X883" s="90"/>
    </row>
    <row r="884" spans="1:24" ht="13.2" x14ac:dyDescent="0.25">
      <c r="A884" s="59" t="s">
        <v>4797</v>
      </c>
      <c r="B884" s="59" t="s">
        <v>6226</v>
      </c>
      <c r="C884" s="59" t="s">
        <v>6236</v>
      </c>
      <c r="D884" s="59" t="s">
        <v>127</v>
      </c>
      <c r="E884" s="59">
        <v>198</v>
      </c>
      <c r="F884" s="59">
        <v>198</v>
      </c>
      <c r="G884" s="59">
        <v>199</v>
      </c>
      <c r="H884" s="59">
        <v>199</v>
      </c>
      <c r="I884" s="59">
        <v>200</v>
      </c>
      <c r="J884" s="59">
        <v>201</v>
      </c>
      <c r="K884" s="59">
        <v>201</v>
      </c>
      <c r="L884" s="59">
        <v>202</v>
      </c>
      <c r="M884" s="59">
        <v>202</v>
      </c>
      <c r="N884" s="59">
        <v>203</v>
      </c>
      <c r="O884" s="59">
        <v>204</v>
      </c>
      <c r="P884" s="59">
        <v>204</v>
      </c>
      <c r="Q884" s="59">
        <v>205</v>
      </c>
      <c r="R884" s="59">
        <v>201207</v>
      </c>
      <c r="S884" s="90"/>
      <c r="T884" s="90"/>
      <c r="U884" s="91"/>
      <c r="V884" s="90"/>
      <c r="X884" s="90"/>
    </row>
    <row r="885" spans="1:24" ht="13.2" x14ac:dyDescent="0.25">
      <c r="A885" s="59" t="s">
        <v>4798</v>
      </c>
      <c r="B885" s="59" t="s">
        <v>6226</v>
      </c>
      <c r="C885" s="59" t="s">
        <v>6237</v>
      </c>
      <c r="D885" s="59" t="s">
        <v>127</v>
      </c>
      <c r="E885" s="59">
        <v>0</v>
      </c>
      <c r="F885" s="59">
        <v>0</v>
      </c>
      <c r="G885" s="59">
        <v>0</v>
      </c>
      <c r="H885" s="59">
        <v>0</v>
      </c>
      <c r="I885" s="59">
        <v>0</v>
      </c>
      <c r="J885" s="59">
        <v>0</v>
      </c>
      <c r="K885" s="59">
        <v>0</v>
      </c>
      <c r="L885" s="59">
        <v>0</v>
      </c>
      <c r="M885" s="59">
        <v>0</v>
      </c>
      <c r="N885" s="59">
        <v>0</v>
      </c>
      <c r="O885" s="59">
        <v>0</v>
      </c>
      <c r="P885" s="59">
        <v>0</v>
      </c>
      <c r="Q885" s="59">
        <v>0</v>
      </c>
      <c r="R885" s="59">
        <v>0</v>
      </c>
      <c r="S885" s="90"/>
      <c r="T885" s="90"/>
      <c r="U885" s="91"/>
      <c r="V885" s="90"/>
      <c r="X885" s="90"/>
    </row>
    <row r="886" spans="1:24" ht="13.2" x14ac:dyDescent="0.25">
      <c r="A886" s="59" t="s">
        <v>4799</v>
      </c>
      <c r="B886" s="59" t="s">
        <v>6226</v>
      </c>
      <c r="C886" s="59" t="s">
        <v>6225</v>
      </c>
      <c r="D886" s="59" t="s">
        <v>127</v>
      </c>
      <c r="E886" s="59">
        <v>0</v>
      </c>
      <c r="F886" s="59">
        <v>0</v>
      </c>
      <c r="G886" s="59">
        <v>0</v>
      </c>
      <c r="H886" s="59">
        <v>0</v>
      </c>
      <c r="I886" s="59">
        <v>0</v>
      </c>
      <c r="J886" s="59">
        <v>0</v>
      </c>
      <c r="K886" s="59">
        <v>0</v>
      </c>
      <c r="L886" s="59">
        <v>0</v>
      </c>
      <c r="M886" s="59">
        <v>0</v>
      </c>
      <c r="N886" s="59">
        <v>0</v>
      </c>
      <c r="O886" s="59">
        <v>0</v>
      </c>
      <c r="P886" s="59">
        <v>0</v>
      </c>
      <c r="Q886" s="59">
        <v>0</v>
      </c>
      <c r="R886" s="59">
        <v>0</v>
      </c>
      <c r="S886" s="90"/>
      <c r="T886" s="90"/>
      <c r="U886" s="91"/>
      <c r="V886" s="90"/>
      <c r="X886" s="90"/>
    </row>
    <row r="887" spans="1:24" ht="13.2" x14ac:dyDescent="0.25">
      <c r="A887" s="59" t="s">
        <v>4800</v>
      </c>
      <c r="B887" s="59" t="s">
        <v>6238</v>
      </c>
      <c r="C887" s="59" t="s">
        <v>6239</v>
      </c>
      <c r="D887" s="59" t="s">
        <v>127</v>
      </c>
      <c r="E887" s="59">
        <v>60</v>
      </c>
      <c r="F887" s="59">
        <v>60</v>
      </c>
      <c r="G887" s="59">
        <v>60</v>
      </c>
      <c r="H887" s="59">
        <v>60</v>
      </c>
      <c r="I887" s="59">
        <v>61</v>
      </c>
      <c r="J887" s="59">
        <v>61</v>
      </c>
      <c r="K887" s="59">
        <v>61</v>
      </c>
      <c r="L887" s="59">
        <v>61</v>
      </c>
      <c r="M887" s="59">
        <v>61</v>
      </c>
      <c r="N887" s="59">
        <v>61</v>
      </c>
      <c r="O887" s="59">
        <v>61</v>
      </c>
      <c r="P887" s="59">
        <v>61</v>
      </c>
      <c r="Q887" s="59">
        <v>62</v>
      </c>
      <c r="R887" s="59">
        <v>60845</v>
      </c>
      <c r="S887" s="90"/>
      <c r="T887" s="90"/>
      <c r="U887" s="91"/>
      <c r="V887" s="90"/>
      <c r="X887" s="90"/>
    </row>
    <row r="888" spans="1:24" ht="13.2" x14ac:dyDescent="0.25">
      <c r="A888" s="59" t="s">
        <v>4801</v>
      </c>
      <c r="B888" s="59" t="s">
        <v>6238</v>
      </c>
      <c r="C888" s="59" t="s">
        <v>6240</v>
      </c>
      <c r="D888" s="59" t="s">
        <v>127</v>
      </c>
      <c r="E888" s="59">
        <v>0</v>
      </c>
      <c r="F888" s="59">
        <v>0</v>
      </c>
      <c r="G888" s="59">
        <v>0</v>
      </c>
      <c r="H888" s="59">
        <v>0</v>
      </c>
      <c r="I888" s="59">
        <v>0</v>
      </c>
      <c r="J888" s="59">
        <v>0</v>
      </c>
      <c r="K888" s="59">
        <v>0</v>
      </c>
      <c r="L888" s="59">
        <v>0</v>
      </c>
      <c r="M888" s="59">
        <v>0</v>
      </c>
      <c r="N888" s="59">
        <v>0</v>
      </c>
      <c r="O888" s="59">
        <v>0</v>
      </c>
      <c r="P888" s="59">
        <v>0</v>
      </c>
      <c r="Q888" s="59">
        <v>0</v>
      </c>
      <c r="R888" s="59">
        <v>0</v>
      </c>
      <c r="S888" s="90"/>
      <c r="T888" s="90"/>
      <c r="U888" s="91"/>
      <c r="V888" s="90"/>
      <c r="X888" s="90"/>
    </row>
    <row r="889" spans="1:24" ht="13.2" x14ac:dyDescent="0.25">
      <c r="A889" s="59" t="s">
        <v>4802</v>
      </c>
      <c r="B889" s="59" t="s">
        <v>6238</v>
      </c>
      <c r="C889" s="59" t="s">
        <v>6241</v>
      </c>
      <c r="D889" s="59" t="s">
        <v>127</v>
      </c>
      <c r="E889" s="59">
        <v>54</v>
      </c>
      <c r="F889" s="59">
        <v>55</v>
      </c>
      <c r="G889" s="59">
        <v>55</v>
      </c>
      <c r="H889" s="59">
        <v>55</v>
      </c>
      <c r="I889" s="59">
        <v>55</v>
      </c>
      <c r="J889" s="59">
        <v>56</v>
      </c>
      <c r="K889" s="59">
        <v>56</v>
      </c>
      <c r="L889" s="59">
        <v>56</v>
      </c>
      <c r="M889" s="59">
        <v>56</v>
      </c>
      <c r="N889" s="59">
        <v>56</v>
      </c>
      <c r="O889" s="59">
        <v>57</v>
      </c>
      <c r="P889" s="59">
        <v>57</v>
      </c>
      <c r="Q889" s="59">
        <v>57</v>
      </c>
      <c r="R889" s="59">
        <v>55739</v>
      </c>
      <c r="S889" s="90"/>
      <c r="T889" s="90"/>
      <c r="U889" s="91"/>
      <c r="V889" s="90"/>
      <c r="X889" s="90"/>
    </row>
    <row r="890" spans="1:24" ht="13.2" x14ac:dyDescent="0.25">
      <c r="A890" s="59" t="s">
        <v>4803</v>
      </c>
      <c r="B890" s="59" t="s">
        <v>6238</v>
      </c>
      <c r="C890" s="59" t="s">
        <v>6242</v>
      </c>
      <c r="D890" s="59" t="s">
        <v>127</v>
      </c>
      <c r="E890" s="59">
        <v>0</v>
      </c>
      <c r="F890" s="59">
        <v>0</v>
      </c>
      <c r="G890" s="59">
        <v>0</v>
      </c>
      <c r="H890" s="59">
        <v>0</v>
      </c>
      <c r="I890" s="59">
        <v>0</v>
      </c>
      <c r="J890" s="59">
        <v>0</v>
      </c>
      <c r="K890" s="59">
        <v>0</v>
      </c>
      <c r="L890" s="59">
        <v>0</v>
      </c>
      <c r="M890" s="59">
        <v>0</v>
      </c>
      <c r="N890" s="59">
        <v>0</v>
      </c>
      <c r="O890" s="59">
        <v>0</v>
      </c>
      <c r="P890" s="59">
        <v>0</v>
      </c>
      <c r="Q890" s="59">
        <v>0</v>
      </c>
      <c r="R890" s="59">
        <v>0</v>
      </c>
      <c r="S890" s="90"/>
      <c r="T890" s="90"/>
      <c r="U890" s="91"/>
      <c r="V890" s="90"/>
      <c r="X890" s="90"/>
    </row>
    <row r="891" spans="1:24" ht="13.2" x14ac:dyDescent="0.25">
      <c r="A891" s="59" t="s">
        <v>4804</v>
      </c>
      <c r="B891" s="59" t="s">
        <v>6238</v>
      </c>
      <c r="C891" s="59" t="s">
        <v>6243</v>
      </c>
      <c r="D891" s="59" t="s">
        <v>127</v>
      </c>
      <c r="E891" s="59">
        <v>0</v>
      </c>
      <c r="F891" s="59">
        <v>0</v>
      </c>
      <c r="G891" s="59">
        <v>0</v>
      </c>
      <c r="H891" s="59">
        <v>0</v>
      </c>
      <c r="I891" s="59">
        <v>0</v>
      </c>
      <c r="J891" s="59">
        <v>0</v>
      </c>
      <c r="K891" s="59">
        <v>0</v>
      </c>
      <c r="L891" s="59">
        <v>0</v>
      </c>
      <c r="M891" s="59">
        <v>0</v>
      </c>
      <c r="N891" s="59">
        <v>0</v>
      </c>
      <c r="O891" s="59">
        <v>0</v>
      </c>
      <c r="P891" s="59">
        <v>0</v>
      </c>
      <c r="Q891" s="59">
        <v>0</v>
      </c>
      <c r="R891" s="59">
        <v>0</v>
      </c>
      <c r="S891" s="90"/>
      <c r="T891" s="90"/>
      <c r="U891" s="91"/>
      <c r="V891" s="90"/>
      <c r="X891" s="90"/>
    </row>
    <row r="892" spans="1:24" ht="13.2" x14ac:dyDescent="0.25">
      <c r="A892" s="59" t="s">
        <v>4805</v>
      </c>
      <c r="B892" s="59" t="s">
        <v>6238</v>
      </c>
      <c r="C892" s="59" t="s">
        <v>6244</v>
      </c>
      <c r="D892" s="59" t="s">
        <v>127</v>
      </c>
      <c r="E892" s="59">
        <v>0</v>
      </c>
      <c r="F892" s="59">
        <v>0</v>
      </c>
      <c r="G892" s="59">
        <v>0</v>
      </c>
      <c r="H892" s="59">
        <v>0</v>
      </c>
      <c r="I892" s="59">
        <v>0</v>
      </c>
      <c r="J892" s="59">
        <v>0</v>
      </c>
      <c r="K892" s="59">
        <v>0</v>
      </c>
      <c r="L892" s="59">
        <v>0</v>
      </c>
      <c r="M892" s="59">
        <v>0</v>
      </c>
      <c r="N892" s="59">
        <v>0</v>
      </c>
      <c r="O892" s="59">
        <v>0</v>
      </c>
      <c r="P892" s="59">
        <v>0</v>
      </c>
      <c r="Q892" s="59">
        <v>0</v>
      </c>
      <c r="R892" s="59">
        <v>0</v>
      </c>
      <c r="S892" s="90"/>
      <c r="T892" s="90"/>
      <c r="U892" s="91"/>
      <c r="V892" s="90"/>
      <c r="X892" s="90"/>
    </row>
    <row r="893" spans="1:24" ht="13.2" x14ac:dyDescent="0.25">
      <c r="A893" s="59" t="s">
        <v>4806</v>
      </c>
      <c r="B893" s="59" t="s">
        <v>6238</v>
      </c>
      <c r="C893" s="59" t="s">
        <v>6245</v>
      </c>
      <c r="D893" s="59" t="s">
        <v>127</v>
      </c>
      <c r="E893" s="59">
        <v>498</v>
      </c>
      <c r="F893" s="59">
        <v>502</v>
      </c>
      <c r="G893" s="59">
        <v>506</v>
      </c>
      <c r="H893" s="59">
        <v>510</v>
      </c>
      <c r="I893" s="59">
        <v>514</v>
      </c>
      <c r="J893" s="59">
        <v>518</v>
      </c>
      <c r="K893" s="59">
        <v>522</v>
      </c>
      <c r="L893" s="59">
        <v>526</v>
      </c>
      <c r="M893" s="59">
        <v>530</v>
      </c>
      <c r="N893" s="59">
        <v>534</v>
      </c>
      <c r="O893" s="59">
        <v>538</v>
      </c>
      <c r="P893" s="59">
        <v>542</v>
      </c>
      <c r="Q893" s="59">
        <v>546</v>
      </c>
      <c r="R893" s="59">
        <v>521828</v>
      </c>
      <c r="S893" s="90"/>
      <c r="T893" s="90"/>
      <c r="U893" s="91"/>
      <c r="V893" s="90"/>
      <c r="X893" s="90"/>
    </row>
    <row r="894" spans="1:24" ht="13.2" x14ac:dyDescent="0.25">
      <c r="A894" s="59" t="s">
        <v>4807</v>
      </c>
      <c r="B894" s="59" t="s">
        <v>6238</v>
      </c>
      <c r="C894" s="59" t="s">
        <v>6246</v>
      </c>
      <c r="D894" s="59" t="s">
        <v>127</v>
      </c>
      <c r="E894" s="59">
        <v>11</v>
      </c>
      <c r="F894" s="59">
        <v>11</v>
      </c>
      <c r="G894" s="59">
        <v>11</v>
      </c>
      <c r="H894" s="59">
        <v>11</v>
      </c>
      <c r="I894" s="59">
        <v>11</v>
      </c>
      <c r="J894" s="59">
        <v>11</v>
      </c>
      <c r="K894" s="59">
        <v>11</v>
      </c>
      <c r="L894" s="59">
        <v>11</v>
      </c>
      <c r="M894" s="59">
        <v>11</v>
      </c>
      <c r="N894" s="59">
        <v>12</v>
      </c>
      <c r="O894" s="59">
        <v>12</v>
      </c>
      <c r="P894" s="59">
        <v>12</v>
      </c>
      <c r="Q894" s="59">
        <v>12</v>
      </c>
      <c r="R894" s="59">
        <v>11431</v>
      </c>
      <c r="S894" s="90"/>
      <c r="T894" s="90"/>
      <c r="U894" s="91"/>
      <c r="V894" s="90"/>
      <c r="X894" s="90"/>
    </row>
    <row r="895" spans="1:24" ht="13.2" x14ac:dyDescent="0.25">
      <c r="A895" s="59" t="s">
        <v>4808</v>
      </c>
      <c r="B895" s="59" t="s">
        <v>6238</v>
      </c>
      <c r="C895" s="59" t="s">
        <v>6247</v>
      </c>
      <c r="D895" s="59" t="s">
        <v>127</v>
      </c>
      <c r="E895" s="59">
        <v>0</v>
      </c>
      <c r="F895" s="59">
        <v>0</v>
      </c>
      <c r="G895" s="59">
        <v>0</v>
      </c>
      <c r="H895" s="59">
        <v>0</v>
      </c>
      <c r="I895" s="59">
        <v>0</v>
      </c>
      <c r="J895" s="59">
        <v>0</v>
      </c>
      <c r="K895" s="59">
        <v>0</v>
      </c>
      <c r="L895" s="59">
        <v>0</v>
      </c>
      <c r="M895" s="59">
        <v>0</v>
      </c>
      <c r="N895" s="59">
        <v>0</v>
      </c>
      <c r="O895" s="59">
        <v>0</v>
      </c>
      <c r="P895" s="59">
        <v>0</v>
      </c>
      <c r="Q895" s="59">
        <v>0</v>
      </c>
      <c r="R895" s="59">
        <v>0</v>
      </c>
      <c r="S895" s="90"/>
      <c r="T895" s="90"/>
      <c r="U895" s="91"/>
      <c r="V895" s="90"/>
      <c r="X895" s="90"/>
    </row>
    <row r="896" spans="1:24" ht="13.2" x14ac:dyDescent="0.25">
      <c r="A896" s="59" t="s">
        <v>4809</v>
      </c>
      <c r="B896" s="59" t="s">
        <v>6238</v>
      </c>
      <c r="C896" s="59" t="s">
        <v>6248</v>
      </c>
      <c r="D896" s="59" t="s">
        <v>127</v>
      </c>
      <c r="E896" s="59">
        <v>211</v>
      </c>
      <c r="F896" s="59">
        <v>214</v>
      </c>
      <c r="G896" s="59">
        <v>216</v>
      </c>
      <c r="H896" s="59">
        <v>219</v>
      </c>
      <c r="I896" s="59">
        <v>221</v>
      </c>
      <c r="J896" s="59">
        <v>223</v>
      </c>
      <c r="K896" s="59">
        <v>226</v>
      </c>
      <c r="L896" s="59">
        <v>228</v>
      </c>
      <c r="M896" s="59">
        <v>231</v>
      </c>
      <c r="N896" s="59">
        <v>233</v>
      </c>
      <c r="O896" s="59">
        <v>235</v>
      </c>
      <c r="P896" s="59">
        <v>238</v>
      </c>
      <c r="Q896" s="59">
        <v>240</v>
      </c>
      <c r="R896" s="59">
        <v>225750</v>
      </c>
      <c r="S896" s="90"/>
      <c r="T896" s="90"/>
      <c r="U896" s="91"/>
      <c r="V896" s="90"/>
      <c r="X896" s="90"/>
    </row>
    <row r="897" spans="1:24" ht="13.2" x14ac:dyDescent="0.25">
      <c r="A897" s="59" t="s">
        <v>4810</v>
      </c>
      <c r="B897" s="59" t="s">
        <v>6238</v>
      </c>
      <c r="C897" s="59" t="s">
        <v>6249</v>
      </c>
      <c r="D897" s="59" t="s">
        <v>127</v>
      </c>
      <c r="E897" s="59">
        <v>0</v>
      </c>
      <c r="F897" s="59">
        <v>0</v>
      </c>
      <c r="G897" s="59">
        <v>0</v>
      </c>
      <c r="H897" s="59">
        <v>0</v>
      </c>
      <c r="I897" s="59">
        <v>0</v>
      </c>
      <c r="J897" s="59">
        <v>0</v>
      </c>
      <c r="K897" s="59">
        <v>0</v>
      </c>
      <c r="L897" s="59">
        <v>0</v>
      </c>
      <c r="M897" s="59">
        <v>0</v>
      </c>
      <c r="N897" s="59">
        <v>0</v>
      </c>
      <c r="O897" s="59">
        <v>0</v>
      </c>
      <c r="P897" s="59">
        <v>0</v>
      </c>
      <c r="Q897" s="59">
        <v>0</v>
      </c>
      <c r="R897" s="59">
        <v>0</v>
      </c>
      <c r="S897" s="90"/>
      <c r="T897" s="90"/>
      <c r="U897" s="91"/>
      <c r="V897" s="90"/>
      <c r="X897" s="90"/>
    </row>
    <row r="898" spans="1:24" ht="13.2" x14ac:dyDescent="0.25">
      <c r="A898" s="59" t="s">
        <v>4811</v>
      </c>
      <c r="B898" s="59" t="s">
        <v>6238</v>
      </c>
      <c r="C898" s="59" t="s">
        <v>6250</v>
      </c>
      <c r="D898" s="59" t="s">
        <v>127</v>
      </c>
      <c r="E898" s="59">
        <v>9</v>
      </c>
      <c r="F898" s="59">
        <v>9</v>
      </c>
      <c r="G898" s="59">
        <v>9</v>
      </c>
      <c r="H898" s="59">
        <v>10</v>
      </c>
      <c r="I898" s="59">
        <v>10</v>
      </c>
      <c r="J898" s="59">
        <v>10</v>
      </c>
      <c r="K898" s="59">
        <v>10</v>
      </c>
      <c r="L898" s="59">
        <v>10</v>
      </c>
      <c r="M898" s="59">
        <v>10</v>
      </c>
      <c r="N898" s="59">
        <v>10</v>
      </c>
      <c r="O898" s="59">
        <v>10</v>
      </c>
      <c r="P898" s="59">
        <v>10</v>
      </c>
      <c r="Q898" s="59">
        <v>10</v>
      </c>
      <c r="R898" s="59">
        <v>9689</v>
      </c>
      <c r="S898" s="90"/>
      <c r="T898" s="90"/>
      <c r="U898" s="91"/>
      <c r="V898" s="90"/>
      <c r="X898" s="90"/>
    </row>
    <row r="899" spans="1:24" ht="13.2" x14ac:dyDescent="0.25">
      <c r="A899" s="59" t="s">
        <v>4812</v>
      </c>
      <c r="B899" s="59" t="s">
        <v>6238</v>
      </c>
      <c r="C899" s="59" t="s">
        <v>6251</v>
      </c>
      <c r="D899" s="59" t="s">
        <v>127</v>
      </c>
      <c r="E899" s="59">
        <v>0</v>
      </c>
      <c r="F899" s="59">
        <v>0</v>
      </c>
      <c r="G899" s="59">
        <v>0</v>
      </c>
      <c r="H899" s="59">
        <v>0</v>
      </c>
      <c r="I899" s="59">
        <v>0</v>
      </c>
      <c r="J899" s="59">
        <v>0</v>
      </c>
      <c r="K899" s="59">
        <v>0</v>
      </c>
      <c r="L899" s="59">
        <v>0</v>
      </c>
      <c r="M899" s="59">
        <v>0</v>
      </c>
      <c r="N899" s="59">
        <v>0</v>
      </c>
      <c r="O899" s="59">
        <v>0</v>
      </c>
      <c r="P899" s="59">
        <v>0</v>
      </c>
      <c r="Q899" s="59">
        <v>0</v>
      </c>
      <c r="R899" s="59">
        <v>0</v>
      </c>
      <c r="S899" s="90"/>
      <c r="T899" s="90"/>
      <c r="U899" s="91"/>
      <c r="V899" s="90"/>
      <c r="X899" s="90"/>
    </row>
    <row r="900" spans="1:24" ht="13.2" x14ac:dyDescent="0.25">
      <c r="A900" s="59" t="s">
        <v>4813</v>
      </c>
      <c r="B900" s="59" t="s">
        <v>6238</v>
      </c>
      <c r="C900" s="59" t="s">
        <v>6252</v>
      </c>
      <c r="D900" s="59" t="s">
        <v>127</v>
      </c>
      <c r="E900" s="59">
        <v>0</v>
      </c>
      <c r="F900" s="59">
        <v>0</v>
      </c>
      <c r="G900" s="59">
        <v>0</v>
      </c>
      <c r="H900" s="59">
        <v>0</v>
      </c>
      <c r="I900" s="59">
        <v>0</v>
      </c>
      <c r="J900" s="59">
        <v>0</v>
      </c>
      <c r="K900" s="59">
        <v>0</v>
      </c>
      <c r="L900" s="59">
        <v>0</v>
      </c>
      <c r="M900" s="59">
        <v>0</v>
      </c>
      <c r="N900" s="59">
        <v>0</v>
      </c>
      <c r="O900" s="59">
        <v>0</v>
      </c>
      <c r="P900" s="59">
        <v>0</v>
      </c>
      <c r="Q900" s="59">
        <v>0</v>
      </c>
      <c r="R900" s="59">
        <v>215</v>
      </c>
      <c r="S900" s="90"/>
      <c r="T900" s="90"/>
      <c r="U900" s="91"/>
      <c r="V900" s="90"/>
      <c r="X900" s="90"/>
    </row>
    <row r="901" spans="1:24" ht="13.2" x14ac:dyDescent="0.25">
      <c r="A901" s="59" t="s">
        <v>4814</v>
      </c>
      <c r="B901" s="59" t="s">
        <v>6238</v>
      </c>
      <c r="C901" s="59" t="s">
        <v>6253</v>
      </c>
      <c r="D901" s="59" t="s">
        <v>127</v>
      </c>
      <c r="E901" s="59">
        <v>0</v>
      </c>
      <c r="F901" s="59">
        <v>0</v>
      </c>
      <c r="G901" s="59">
        <v>0</v>
      </c>
      <c r="H901" s="59">
        <v>0</v>
      </c>
      <c r="I901" s="59">
        <v>0</v>
      </c>
      <c r="J901" s="59">
        <v>0</v>
      </c>
      <c r="K901" s="59">
        <v>0</v>
      </c>
      <c r="L901" s="59">
        <v>0</v>
      </c>
      <c r="M901" s="59">
        <v>0</v>
      </c>
      <c r="N901" s="59">
        <v>0</v>
      </c>
      <c r="O901" s="59">
        <v>0</v>
      </c>
      <c r="P901" s="59">
        <v>0</v>
      </c>
      <c r="Q901" s="59">
        <v>0</v>
      </c>
      <c r="R901" s="59">
        <v>0</v>
      </c>
      <c r="S901" s="90"/>
      <c r="T901" s="90"/>
      <c r="U901" s="91"/>
      <c r="V901" s="90"/>
      <c r="X901" s="90"/>
    </row>
    <row r="902" spans="1:24" ht="13.2" x14ac:dyDescent="0.25">
      <c r="A902" s="59" t="s">
        <v>4815</v>
      </c>
      <c r="B902" s="59" t="s">
        <v>6238</v>
      </c>
      <c r="C902" s="59" t="s">
        <v>6254</v>
      </c>
      <c r="D902" s="59" t="s">
        <v>127</v>
      </c>
      <c r="E902" s="59">
        <v>82</v>
      </c>
      <c r="F902" s="59">
        <v>83</v>
      </c>
      <c r="G902" s="59">
        <v>83</v>
      </c>
      <c r="H902" s="59">
        <v>84</v>
      </c>
      <c r="I902" s="59">
        <v>84</v>
      </c>
      <c r="J902" s="59">
        <v>85</v>
      </c>
      <c r="K902" s="59">
        <v>86</v>
      </c>
      <c r="L902" s="59">
        <v>86</v>
      </c>
      <c r="M902" s="59">
        <v>87</v>
      </c>
      <c r="N902" s="59">
        <v>87</v>
      </c>
      <c r="O902" s="59">
        <v>88</v>
      </c>
      <c r="P902" s="59">
        <v>89</v>
      </c>
      <c r="Q902" s="59">
        <v>89</v>
      </c>
      <c r="R902" s="59">
        <v>85666</v>
      </c>
      <c r="S902" s="90"/>
      <c r="T902" s="90"/>
      <c r="U902" s="91"/>
      <c r="V902" s="90"/>
      <c r="X902" s="90"/>
    </row>
    <row r="903" spans="1:24" ht="13.2" x14ac:dyDescent="0.25">
      <c r="A903" s="59" t="s">
        <v>4816</v>
      </c>
      <c r="B903" s="59" t="s">
        <v>6238</v>
      </c>
      <c r="C903" s="59" t="s">
        <v>6255</v>
      </c>
      <c r="D903" s="59" t="s">
        <v>127</v>
      </c>
      <c r="E903" s="59">
        <v>0</v>
      </c>
      <c r="F903" s="59">
        <v>0</v>
      </c>
      <c r="G903" s="59">
        <v>0</v>
      </c>
      <c r="H903" s="59">
        <v>0</v>
      </c>
      <c r="I903" s="59">
        <v>0</v>
      </c>
      <c r="J903" s="59">
        <v>0</v>
      </c>
      <c r="K903" s="59">
        <v>0</v>
      </c>
      <c r="L903" s="59">
        <v>0</v>
      </c>
      <c r="M903" s="59">
        <v>0</v>
      </c>
      <c r="N903" s="59">
        <v>0</v>
      </c>
      <c r="O903" s="59">
        <v>0</v>
      </c>
      <c r="P903" s="59">
        <v>0</v>
      </c>
      <c r="Q903" s="59">
        <v>0</v>
      </c>
      <c r="R903" s="59">
        <v>0</v>
      </c>
      <c r="S903" s="90"/>
      <c r="T903" s="90"/>
      <c r="U903" s="91"/>
      <c r="V903" s="90"/>
      <c r="X903" s="90"/>
    </row>
    <row r="904" spans="1:24" ht="13.2" x14ac:dyDescent="0.25">
      <c r="A904" s="59" t="s">
        <v>4817</v>
      </c>
      <c r="B904" s="59" t="s">
        <v>6238</v>
      </c>
      <c r="C904" s="59" t="s">
        <v>6256</v>
      </c>
      <c r="D904" s="59" t="s">
        <v>127</v>
      </c>
      <c r="E904" s="59">
        <v>62</v>
      </c>
      <c r="F904" s="59">
        <v>62</v>
      </c>
      <c r="G904" s="59">
        <v>63</v>
      </c>
      <c r="H904" s="59">
        <v>63</v>
      </c>
      <c r="I904" s="59">
        <v>63</v>
      </c>
      <c r="J904" s="59">
        <v>63</v>
      </c>
      <c r="K904" s="59">
        <v>63</v>
      </c>
      <c r="L904" s="59">
        <v>63</v>
      </c>
      <c r="M904" s="59">
        <v>64</v>
      </c>
      <c r="N904" s="59">
        <v>64</v>
      </c>
      <c r="O904" s="59">
        <v>64</v>
      </c>
      <c r="P904" s="59">
        <v>64</v>
      </c>
      <c r="Q904" s="59">
        <v>64</v>
      </c>
      <c r="R904" s="59">
        <v>63291</v>
      </c>
      <c r="S904" s="90"/>
      <c r="T904" s="90"/>
      <c r="U904" s="91"/>
      <c r="V904" s="90"/>
      <c r="X904" s="90"/>
    </row>
    <row r="905" spans="1:24" ht="13.2" x14ac:dyDescent="0.25">
      <c r="A905" s="59" t="s">
        <v>4818</v>
      </c>
      <c r="B905" s="59" t="s">
        <v>6238</v>
      </c>
      <c r="C905" s="59" t="s">
        <v>6257</v>
      </c>
      <c r="D905" s="59" t="s">
        <v>127</v>
      </c>
      <c r="E905" s="59">
        <v>0</v>
      </c>
      <c r="F905" s="59">
        <v>0</v>
      </c>
      <c r="G905" s="59">
        <v>0</v>
      </c>
      <c r="H905" s="59">
        <v>0</v>
      </c>
      <c r="I905" s="59">
        <v>0</v>
      </c>
      <c r="J905" s="59">
        <v>0</v>
      </c>
      <c r="K905" s="59">
        <v>0</v>
      </c>
      <c r="L905" s="59">
        <v>0</v>
      </c>
      <c r="M905" s="59">
        <v>0</v>
      </c>
      <c r="N905" s="59">
        <v>0</v>
      </c>
      <c r="O905" s="59">
        <v>0</v>
      </c>
      <c r="P905" s="59">
        <v>0</v>
      </c>
      <c r="Q905" s="59">
        <v>0</v>
      </c>
      <c r="R905" s="59">
        <v>0</v>
      </c>
      <c r="S905" s="90"/>
      <c r="T905" s="90"/>
      <c r="U905" s="91"/>
      <c r="V905" s="90"/>
      <c r="X905" s="90"/>
    </row>
    <row r="906" spans="1:24" ht="13.2" x14ac:dyDescent="0.25">
      <c r="A906" s="59" t="s">
        <v>4819</v>
      </c>
      <c r="B906" s="59" t="s">
        <v>6238</v>
      </c>
      <c r="C906" s="59" t="s">
        <v>6258</v>
      </c>
      <c r="D906" s="59" t="s">
        <v>127</v>
      </c>
      <c r="E906" s="59">
        <v>0</v>
      </c>
      <c r="F906" s="59">
        <v>0</v>
      </c>
      <c r="G906" s="59">
        <v>0</v>
      </c>
      <c r="H906" s="59">
        <v>0</v>
      </c>
      <c r="I906" s="59">
        <v>0</v>
      </c>
      <c r="J906" s="59">
        <v>0</v>
      </c>
      <c r="K906" s="59">
        <v>0</v>
      </c>
      <c r="L906" s="59">
        <v>0</v>
      </c>
      <c r="M906" s="59">
        <v>0</v>
      </c>
      <c r="N906" s="59">
        <v>0</v>
      </c>
      <c r="O906" s="59">
        <v>0</v>
      </c>
      <c r="P906" s="59">
        <v>0</v>
      </c>
      <c r="Q906" s="59">
        <v>0</v>
      </c>
      <c r="R906" s="59">
        <v>0</v>
      </c>
      <c r="S906" s="90"/>
      <c r="T906" s="90"/>
      <c r="U906" s="91"/>
      <c r="V906" s="90"/>
      <c r="X906" s="90"/>
    </row>
    <row r="907" spans="1:24" ht="13.2" x14ac:dyDescent="0.25">
      <c r="A907" s="59" t="s">
        <v>4820</v>
      </c>
      <c r="B907" s="59" t="s">
        <v>6238</v>
      </c>
      <c r="C907" s="59" t="s">
        <v>6259</v>
      </c>
      <c r="D907" s="59" t="s">
        <v>127</v>
      </c>
      <c r="E907" s="59">
        <v>31</v>
      </c>
      <c r="F907" s="59">
        <v>31</v>
      </c>
      <c r="G907" s="59">
        <v>31</v>
      </c>
      <c r="H907" s="59">
        <v>32</v>
      </c>
      <c r="I907" s="59">
        <v>32</v>
      </c>
      <c r="J907" s="59">
        <v>32</v>
      </c>
      <c r="K907" s="59">
        <v>32</v>
      </c>
      <c r="L907" s="59">
        <v>32</v>
      </c>
      <c r="M907" s="59">
        <v>33</v>
      </c>
      <c r="N907" s="59">
        <v>33</v>
      </c>
      <c r="O907" s="59">
        <v>33</v>
      </c>
      <c r="P907" s="59">
        <v>33</v>
      </c>
      <c r="Q907" s="59">
        <v>34</v>
      </c>
      <c r="R907" s="59">
        <v>32207</v>
      </c>
      <c r="S907" s="90"/>
      <c r="T907" s="90"/>
      <c r="U907" s="91"/>
      <c r="V907" s="90"/>
      <c r="X907" s="90"/>
    </row>
    <row r="908" spans="1:24" ht="13.2" x14ac:dyDescent="0.25">
      <c r="A908" s="59" t="s">
        <v>4821</v>
      </c>
      <c r="B908" s="59" t="s">
        <v>6238</v>
      </c>
      <c r="C908" s="59" t="s">
        <v>6260</v>
      </c>
      <c r="D908" s="59" t="s">
        <v>127</v>
      </c>
      <c r="E908" s="59">
        <v>128</v>
      </c>
      <c r="F908" s="59">
        <v>128</v>
      </c>
      <c r="G908" s="59">
        <v>128</v>
      </c>
      <c r="H908" s="59">
        <v>129</v>
      </c>
      <c r="I908" s="59">
        <v>129</v>
      </c>
      <c r="J908" s="59">
        <v>129</v>
      </c>
      <c r="K908" s="59">
        <v>130</v>
      </c>
      <c r="L908" s="59">
        <v>130</v>
      </c>
      <c r="M908" s="59">
        <v>131</v>
      </c>
      <c r="N908" s="59">
        <v>131</v>
      </c>
      <c r="O908" s="59">
        <v>131</v>
      </c>
      <c r="P908" s="59">
        <v>132</v>
      </c>
      <c r="Q908" s="59">
        <v>132</v>
      </c>
      <c r="R908" s="59">
        <v>129888</v>
      </c>
      <c r="S908" s="90"/>
      <c r="T908" s="90"/>
      <c r="U908" s="91"/>
      <c r="V908" s="90"/>
      <c r="X908" s="90"/>
    </row>
    <row r="909" spans="1:24" ht="13.2" x14ac:dyDescent="0.25">
      <c r="A909" s="59" t="s">
        <v>4822</v>
      </c>
      <c r="B909" s="59" t="s">
        <v>6238</v>
      </c>
      <c r="C909" s="59" t="s">
        <v>6261</v>
      </c>
      <c r="D909" s="59" t="s">
        <v>127</v>
      </c>
      <c r="E909" s="59">
        <v>0</v>
      </c>
      <c r="F909" s="59">
        <v>0</v>
      </c>
      <c r="G909" s="59">
        <v>0</v>
      </c>
      <c r="H909" s="59">
        <v>0</v>
      </c>
      <c r="I909" s="59">
        <v>0</v>
      </c>
      <c r="J909" s="59">
        <v>0</v>
      </c>
      <c r="K909" s="59">
        <v>0</v>
      </c>
      <c r="L909" s="59">
        <v>0</v>
      </c>
      <c r="M909" s="59">
        <v>0</v>
      </c>
      <c r="N909" s="59">
        <v>0</v>
      </c>
      <c r="O909" s="59">
        <v>0</v>
      </c>
      <c r="P909" s="59">
        <v>0</v>
      </c>
      <c r="Q909" s="59">
        <v>0</v>
      </c>
      <c r="R909" s="59">
        <v>0</v>
      </c>
      <c r="S909" s="90"/>
      <c r="T909" s="90"/>
      <c r="U909" s="91"/>
      <c r="V909" s="90"/>
      <c r="X909" s="90"/>
    </row>
    <row r="910" spans="1:24" ht="13.2" x14ac:dyDescent="0.25">
      <c r="A910" s="59" t="s">
        <v>4823</v>
      </c>
      <c r="B910" s="59" t="s">
        <v>6238</v>
      </c>
      <c r="C910" s="59" t="s">
        <v>6262</v>
      </c>
      <c r="D910" s="59" t="s">
        <v>127</v>
      </c>
      <c r="E910" s="59">
        <v>342</v>
      </c>
      <c r="F910" s="59">
        <v>345</v>
      </c>
      <c r="G910" s="59">
        <v>348</v>
      </c>
      <c r="H910" s="59">
        <v>351</v>
      </c>
      <c r="I910" s="59">
        <v>354</v>
      </c>
      <c r="J910" s="59">
        <v>357</v>
      </c>
      <c r="K910" s="59">
        <v>360</v>
      </c>
      <c r="L910" s="59">
        <v>363</v>
      </c>
      <c r="M910" s="59">
        <v>366</v>
      </c>
      <c r="N910" s="59">
        <v>369</v>
      </c>
      <c r="O910" s="59">
        <v>372</v>
      </c>
      <c r="P910" s="59">
        <v>375</v>
      </c>
      <c r="Q910" s="59">
        <v>378</v>
      </c>
      <c r="R910" s="59">
        <v>360032</v>
      </c>
      <c r="S910" s="90"/>
      <c r="T910" s="90"/>
      <c r="U910" s="91"/>
      <c r="V910" s="90"/>
      <c r="X910" s="90"/>
    </row>
    <row r="911" spans="1:24" ht="13.2" x14ac:dyDescent="0.25">
      <c r="A911" s="59" t="s">
        <v>4824</v>
      </c>
      <c r="B911" s="59" t="s">
        <v>6238</v>
      </c>
      <c r="C911" s="59" t="s">
        <v>6263</v>
      </c>
      <c r="D911" s="59" t="s">
        <v>127</v>
      </c>
      <c r="E911" s="59">
        <v>0</v>
      </c>
      <c r="F911" s="59">
        <v>0</v>
      </c>
      <c r="G911" s="59">
        <v>0</v>
      </c>
      <c r="H911" s="59">
        <v>0</v>
      </c>
      <c r="I911" s="59">
        <v>0</v>
      </c>
      <c r="J911" s="59">
        <v>0</v>
      </c>
      <c r="K911" s="59">
        <v>0</v>
      </c>
      <c r="L911" s="59">
        <v>0</v>
      </c>
      <c r="M911" s="59">
        <v>0</v>
      </c>
      <c r="N911" s="59">
        <v>0</v>
      </c>
      <c r="O911" s="59">
        <v>0</v>
      </c>
      <c r="P911" s="59">
        <v>0</v>
      </c>
      <c r="Q911" s="59">
        <v>0</v>
      </c>
      <c r="R911" s="59">
        <v>0</v>
      </c>
      <c r="S911" s="90"/>
      <c r="T911" s="90"/>
      <c r="U911" s="91"/>
      <c r="V911" s="90"/>
      <c r="X911" s="90"/>
    </row>
    <row r="912" spans="1:24" ht="13.2" x14ac:dyDescent="0.25">
      <c r="A912" s="59" t="s">
        <v>4825</v>
      </c>
      <c r="B912" s="59" t="s">
        <v>6238</v>
      </c>
      <c r="C912" s="59" t="s">
        <v>6264</v>
      </c>
      <c r="D912" s="59" t="s">
        <v>127</v>
      </c>
      <c r="E912" s="59">
        <v>1013</v>
      </c>
      <c r="F912" s="59">
        <v>1024</v>
      </c>
      <c r="G912" s="59">
        <v>1036</v>
      </c>
      <c r="H912" s="59">
        <v>1048</v>
      </c>
      <c r="I912" s="59">
        <v>1060</v>
      </c>
      <c r="J912" s="59">
        <v>1071</v>
      </c>
      <c r="K912" s="59">
        <v>1083</v>
      </c>
      <c r="L912" s="59">
        <v>1095</v>
      </c>
      <c r="M912" s="59">
        <v>1106</v>
      </c>
      <c r="N912" s="59">
        <v>1118</v>
      </c>
      <c r="O912" s="59">
        <v>1130</v>
      </c>
      <c r="P912" s="59">
        <v>1141</v>
      </c>
      <c r="Q912" s="59">
        <v>1153</v>
      </c>
      <c r="R912" s="59">
        <v>1082868</v>
      </c>
      <c r="S912" s="90"/>
      <c r="T912" s="90"/>
      <c r="U912" s="91"/>
      <c r="V912" s="90"/>
      <c r="X912" s="90"/>
    </row>
    <row r="913" spans="1:24" ht="13.2" x14ac:dyDescent="0.25">
      <c r="A913" s="59" t="s">
        <v>4826</v>
      </c>
      <c r="B913" s="59" t="s">
        <v>6238</v>
      </c>
      <c r="C913" s="59" t="s">
        <v>6265</v>
      </c>
      <c r="D913" s="59" t="s">
        <v>127</v>
      </c>
      <c r="E913" s="59">
        <v>0</v>
      </c>
      <c r="F913" s="59">
        <v>0</v>
      </c>
      <c r="G913" s="59">
        <v>0</v>
      </c>
      <c r="H913" s="59">
        <v>0</v>
      </c>
      <c r="I913" s="59">
        <v>0</v>
      </c>
      <c r="J913" s="59">
        <v>0</v>
      </c>
      <c r="K913" s="59">
        <v>0</v>
      </c>
      <c r="L913" s="59">
        <v>0</v>
      </c>
      <c r="M913" s="59">
        <v>0</v>
      </c>
      <c r="N913" s="59">
        <v>0</v>
      </c>
      <c r="O913" s="59">
        <v>0</v>
      </c>
      <c r="P913" s="59">
        <v>0</v>
      </c>
      <c r="Q913" s="59">
        <v>0</v>
      </c>
      <c r="R913" s="59">
        <v>0</v>
      </c>
      <c r="S913" s="90"/>
      <c r="T913" s="90"/>
      <c r="U913" s="91"/>
      <c r="V913" s="90"/>
      <c r="X913" s="90"/>
    </row>
    <row r="914" spans="1:24" ht="13.2" x14ac:dyDescent="0.25">
      <c r="A914" s="59" t="s">
        <v>4827</v>
      </c>
      <c r="B914" s="59" t="s">
        <v>6266</v>
      </c>
      <c r="C914" s="59" t="s">
        <v>6267</v>
      </c>
      <c r="D914" s="59" t="s">
        <v>127</v>
      </c>
      <c r="E914" s="59">
        <v>13630</v>
      </c>
      <c r="F914" s="59">
        <v>13655</v>
      </c>
      <c r="G914" s="59">
        <v>13681</v>
      </c>
      <c r="H914" s="59">
        <v>13706</v>
      </c>
      <c r="I914" s="59">
        <v>13732</v>
      </c>
      <c r="J914" s="59">
        <v>13757</v>
      </c>
      <c r="K914" s="59">
        <v>13782</v>
      </c>
      <c r="L914" s="59">
        <v>13808</v>
      </c>
      <c r="M914" s="59">
        <v>13833</v>
      </c>
      <c r="N914" s="59">
        <v>13859</v>
      </c>
      <c r="O914" s="59">
        <v>13884</v>
      </c>
      <c r="P914" s="59">
        <v>13910</v>
      </c>
      <c r="Q914" s="59">
        <v>13935</v>
      </c>
      <c r="R914" s="59">
        <v>13782473</v>
      </c>
      <c r="S914" s="90"/>
      <c r="T914" s="90"/>
      <c r="U914" s="91"/>
      <c r="V914" s="90"/>
      <c r="X914" s="90"/>
    </row>
    <row r="915" spans="1:24" ht="13.2" x14ac:dyDescent="0.25">
      <c r="A915" s="59" t="s">
        <v>4828</v>
      </c>
      <c r="B915" s="59" t="s">
        <v>6266</v>
      </c>
      <c r="C915" s="59" t="s">
        <v>6268</v>
      </c>
      <c r="D915" s="59" t="s">
        <v>127</v>
      </c>
      <c r="E915" s="59">
        <v>0</v>
      </c>
      <c r="F915" s="59">
        <v>0</v>
      </c>
      <c r="G915" s="59">
        <v>0</v>
      </c>
      <c r="H915" s="59">
        <v>0</v>
      </c>
      <c r="I915" s="59">
        <v>0</v>
      </c>
      <c r="J915" s="59">
        <v>0</v>
      </c>
      <c r="K915" s="59">
        <v>0</v>
      </c>
      <c r="L915" s="59">
        <v>0</v>
      </c>
      <c r="M915" s="59">
        <v>0</v>
      </c>
      <c r="N915" s="59">
        <v>0</v>
      </c>
      <c r="O915" s="59">
        <v>0</v>
      </c>
      <c r="P915" s="59">
        <v>0</v>
      </c>
      <c r="Q915" s="59">
        <v>0</v>
      </c>
      <c r="R915" s="59">
        <v>0</v>
      </c>
      <c r="S915" s="90"/>
      <c r="T915" s="90"/>
      <c r="U915" s="91"/>
      <c r="V915" s="90"/>
      <c r="X915" s="90"/>
    </row>
    <row r="916" spans="1:24" ht="13.2" x14ac:dyDescent="0.25">
      <c r="A916" s="59" t="s">
        <v>4829</v>
      </c>
      <c r="B916" s="59" t="s">
        <v>6266</v>
      </c>
      <c r="C916" s="59" t="s">
        <v>6269</v>
      </c>
      <c r="D916" s="59" t="s">
        <v>127</v>
      </c>
      <c r="E916" s="59">
        <v>0</v>
      </c>
      <c r="F916" s="59">
        <v>0</v>
      </c>
      <c r="G916" s="59">
        <v>0</v>
      </c>
      <c r="H916" s="59">
        <v>0</v>
      </c>
      <c r="I916" s="59">
        <v>0</v>
      </c>
      <c r="J916" s="59">
        <v>0</v>
      </c>
      <c r="K916" s="59">
        <v>0</v>
      </c>
      <c r="L916" s="59">
        <v>0</v>
      </c>
      <c r="M916" s="59">
        <v>0</v>
      </c>
      <c r="N916" s="59">
        <v>0</v>
      </c>
      <c r="O916" s="59">
        <v>0</v>
      </c>
      <c r="P916" s="59">
        <v>0</v>
      </c>
      <c r="Q916" s="59">
        <v>0</v>
      </c>
      <c r="R916" s="59">
        <v>0</v>
      </c>
      <c r="S916" s="90"/>
      <c r="T916" s="90"/>
      <c r="U916" s="91"/>
      <c r="V916" s="90"/>
      <c r="X916" s="90"/>
    </row>
    <row r="917" spans="1:24" ht="13.2" x14ac:dyDescent="0.25">
      <c r="A917" s="59" t="s">
        <v>4830</v>
      </c>
      <c r="B917" s="59" t="s">
        <v>6266</v>
      </c>
      <c r="C917" s="59" t="s">
        <v>6270</v>
      </c>
      <c r="D917" s="59" t="s">
        <v>127</v>
      </c>
      <c r="E917" s="59">
        <v>10832</v>
      </c>
      <c r="F917" s="59">
        <v>10846</v>
      </c>
      <c r="G917" s="59">
        <v>10860</v>
      </c>
      <c r="H917" s="59">
        <v>10874</v>
      </c>
      <c r="I917" s="59">
        <v>10888</v>
      </c>
      <c r="J917" s="59">
        <v>10902</v>
      </c>
      <c r="K917" s="59">
        <v>10915</v>
      </c>
      <c r="L917" s="59">
        <v>10929</v>
      </c>
      <c r="M917" s="59">
        <v>10943</v>
      </c>
      <c r="N917" s="59">
        <v>10957</v>
      </c>
      <c r="O917" s="59">
        <v>10971</v>
      </c>
      <c r="P917" s="59">
        <v>10985</v>
      </c>
      <c r="Q917" s="59">
        <v>10999</v>
      </c>
      <c r="R917" s="59">
        <v>10915468</v>
      </c>
      <c r="S917" s="90"/>
      <c r="T917" s="90"/>
      <c r="U917" s="91"/>
      <c r="V917" s="90"/>
      <c r="X917" s="90"/>
    </row>
    <row r="918" spans="1:24" ht="13.2" x14ac:dyDescent="0.25">
      <c r="A918" s="59" t="s">
        <v>4831</v>
      </c>
      <c r="B918" s="59" t="s">
        <v>6266</v>
      </c>
      <c r="C918" s="59" t="s">
        <v>6271</v>
      </c>
      <c r="D918" s="59" t="s">
        <v>127</v>
      </c>
      <c r="E918" s="59">
        <v>16288</v>
      </c>
      <c r="F918" s="59">
        <v>16309</v>
      </c>
      <c r="G918" s="59">
        <v>16331</v>
      </c>
      <c r="H918" s="59">
        <v>16352</v>
      </c>
      <c r="I918" s="59">
        <v>16373</v>
      </c>
      <c r="J918" s="59">
        <v>16394</v>
      </c>
      <c r="K918" s="59">
        <v>16415</v>
      </c>
      <c r="L918" s="59">
        <v>16437</v>
      </c>
      <c r="M918" s="59">
        <v>16458</v>
      </c>
      <c r="N918" s="59">
        <v>16479</v>
      </c>
      <c r="O918" s="59">
        <v>16500</v>
      </c>
      <c r="P918" s="59">
        <v>16522</v>
      </c>
      <c r="Q918" s="59">
        <v>16543</v>
      </c>
      <c r="R918" s="59">
        <v>16415461</v>
      </c>
      <c r="S918" s="90"/>
      <c r="T918" s="90"/>
      <c r="U918" s="91"/>
      <c r="V918" s="90"/>
      <c r="X918" s="90"/>
    </row>
    <row r="919" spans="1:24" ht="13.2" x14ac:dyDescent="0.25">
      <c r="A919" s="59" t="s">
        <v>4832</v>
      </c>
      <c r="B919" s="59" t="s">
        <v>6266</v>
      </c>
      <c r="C919" s="59" t="s">
        <v>6272</v>
      </c>
      <c r="D919" s="59" t="s">
        <v>127</v>
      </c>
      <c r="E919" s="59">
        <v>0</v>
      </c>
      <c r="F919" s="59">
        <v>0</v>
      </c>
      <c r="G919" s="59">
        <v>0</v>
      </c>
      <c r="H919" s="59">
        <v>0</v>
      </c>
      <c r="I919" s="59">
        <v>0</v>
      </c>
      <c r="J919" s="59">
        <v>0</v>
      </c>
      <c r="K919" s="59">
        <v>0</v>
      </c>
      <c r="L919" s="59">
        <v>0</v>
      </c>
      <c r="M919" s="59">
        <v>0</v>
      </c>
      <c r="N919" s="59">
        <v>0</v>
      </c>
      <c r="O919" s="59">
        <v>0</v>
      </c>
      <c r="P919" s="59">
        <v>0</v>
      </c>
      <c r="Q919" s="59">
        <v>0</v>
      </c>
      <c r="R919" s="59">
        <v>0</v>
      </c>
      <c r="S919" s="90"/>
      <c r="T919" s="90"/>
      <c r="U919" s="91"/>
      <c r="V919" s="90"/>
      <c r="X919" s="90"/>
    </row>
    <row r="920" spans="1:24" ht="13.2" x14ac:dyDescent="0.25">
      <c r="A920" s="59" t="s">
        <v>4833</v>
      </c>
      <c r="B920" s="59" t="s">
        <v>6266</v>
      </c>
      <c r="C920" s="59" t="s">
        <v>6273</v>
      </c>
      <c r="D920" s="59" t="s">
        <v>127</v>
      </c>
      <c r="E920" s="59">
        <v>0</v>
      </c>
      <c r="F920" s="59">
        <v>0</v>
      </c>
      <c r="G920" s="59">
        <v>0</v>
      </c>
      <c r="H920" s="59">
        <v>0</v>
      </c>
      <c r="I920" s="59">
        <v>0</v>
      </c>
      <c r="J920" s="59">
        <v>0</v>
      </c>
      <c r="K920" s="59">
        <v>0</v>
      </c>
      <c r="L920" s="59">
        <v>0</v>
      </c>
      <c r="M920" s="59">
        <v>0</v>
      </c>
      <c r="N920" s="59">
        <v>0</v>
      </c>
      <c r="O920" s="59">
        <v>0</v>
      </c>
      <c r="P920" s="59">
        <v>0</v>
      </c>
      <c r="Q920" s="59">
        <v>0</v>
      </c>
      <c r="R920" s="59">
        <v>0</v>
      </c>
      <c r="S920" s="90"/>
      <c r="T920" s="90"/>
      <c r="U920" s="91"/>
      <c r="V920" s="90"/>
      <c r="X920" s="90"/>
    </row>
    <row r="921" spans="1:24" ht="13.2" x14ac:dyDescent="0.25">
      <c r="A921" s="59" t="s">
        <v>4834</v>
      </c>
      <c r="B921" s="59" t="s">
        <v>6266</v>
      </c>
      <c r="C921" s="59" t="s">
        <v>6274</v>
      </c>
      <c r="D921" s="59" t="s">
        <v>127</v>
      </c>
      <c r="E921" s="59">
        <v>0</v>
      </c>
      <c r="F921" s="59">
        <v>0</v>
      </c>
      <c r="G921" s="59">
        <v>0</v>
      </c>
      <c r="H921" s="59">
        <v>0</v>
      </c>
      <c r="I921" s="59">
        <v>0</v>
      </c>
      <c r="J921" s="59">
        <v>0</v>
      </c>
      <c r="K921" s="59">
        <v>0</v>
      </c>
      <c r="L921" s="59">
        <v>0</v>
      </c>
      <c r="M921" s="59">
        <v>0</v>
      </c>
      <c r="N921" s="59">
        <v>0</v>
      </c>
      <c r="O921" s="59">
        <v>0</v>
      </c>
      <c r="P921" s="59">
        <v>0</v>
      </c>
      <c r="Q921" s="59">
        <v>0</v>
      </c>
      <c r="R921" s="59">
        <v>0</v>
      </c>
      <c r="S921" s="90"/>
      <c r="T921" s="90"/>
      <c r="U921" s="91"/>
      <c r="V921" s="90"/>
      <c r="X921" s="90"/>
    </row>
    <row r="922" spans="1:24" ht="13.2" x14ac:dyDescent="0.25">
      <c r="A922" s="59" t="s">
        <v>4835</v>
      </c>
      <c r="B922" s="59" t="s">
        <v>6266</v>
      </c>
      <c r="C922" s="59" t="s">
        <v>6275</v>
      </c>
      <c r="D922" s="59" t="s">
        <v>127</v>
      </c>
      <c r="E922" s="59">
        <v>0</v>
      </c>
      <c r="F922" s="59">
        <v>0</v>
      </c>
      <c r="G922" s="59">
        <v>0</v>
      </c>
      <c r="H922" s="59">
        <v>0</v>
      </c>
      <c r="I922" s="59">
        <v>0</v>
      </c>
      <c r="J922" s="59">
        <v>0</v>
      </c>
      <c r="K922" s="59">
        <v>0</v>
      </c>
      <c r="L922" s="59">
        <v>0</v>
      </c>
      <c r="M922" s="59">
        <v>0</v>
      </c>
      <c r="N922" s="59">
        <v>0</v>
      </c>
      <c r="O922" s="59">
        <v>0</v>
      </c>
      <c r="P922" s="59">
        <v>0</v>
      </c>
      <c r="Q922" s="59">
        <v>0</v>
      </c>
      <c r="R922" s="59">
        <v>0</v>
      </c>
      <c r="S922" s="90"/>
      <c r="T922" s="90"/>
      <c r="U922" s="91"/>
      <c r="V922" s="90"/>
      <c r="X922" s="90"/>
    </row>
    <row r="923" spans="1:24" ht="13.2" x14ac:dyDescent="0.25">
      <c r="A923" s="59" t="s">
        <v>4836</v>
      </c>
      <c r="B923" s="59" t="s">
        <v>6266</v>
      </c>
      <c r="C923" s="59" t="s">
        <v>6276</v>
      </c>
      <c r="D923" s="59" t="s">
        <v>127</v>
      </c>
      <c r="E923" s="59">
        <v>0</v>
      </c>
      <c r="F923" s="59">
        <v>0</v>
      </c>
      <c r="G923" s="59">
        <v>0</v>
      </c>
      <c r="H923" s="59">
        <v>0</v>
      </c>
      <c r="I923" s="59">
        <v>0</v>
      </c>
      <c r="J923" s="59">
        <v>0</v>
      </c>
      <c r="K923" s="59">
        <v>0</v>
      </c>
      <c r="L923" s="59">
        <v>0</v>
      </c>
      <c r="M923" s="59">
        <v>0</v>
      </c>
      <c r="N923" s="59">
        <v>0</v>
      </c>
      <c r="O923" s="59">
        <v>0</v>
      </c>
      <c r="P923" s="59">
        <v>0</v>
      </c>
      <c r="Q923" s="59">
        <v>0</v>
      </c>
      <c r="R923" s="59">
        <v>0</v>
      </c>
      <c r="S923" s="90"/>
      <c r="T923" s="90"/>
      <c r="U923" s="91"/>
      <c r="V923" s="90"/>
      <c r="X923" s="90"/>
    </row>
    <row r="924" spans="1:24" ht="13.2" x14ac:dyDescent="0.25">
      <c r="A924" s="59" t="s">
        <v>4837</v>
      </c>
      <c r="B924" s="59" t="s">
        <v>6266</v>
      </c>
      <c r="C924" s="59" t="s">
        <v>6277</v>
      </c>
      <c r="D924" s="59" t="s">
        <v>127</v>
      </c>
      <c r="E924" s="59">
        <v>0</v>
      </c>
      <c r="F924" s="59">
        <v>0</v>
      </c>
      <c r="G924" s="59">
        <v>0</v>
      </c>
      <c r="H924" s="59">
        <v>0</v>
      </c>
      <c r="I924" s="59">
        <v>0</v>
      </c>
      <c r="J924" s="59">
        <v>0</v>
      </c>
      <c r="K924" s="59">
        <v>0</v>
      </c>
      <c r="L924" s="59">
        <v>0</v>
      </c>
      <c r="M924" s="59">
        <v>0</v>
      </c>
      <c r="N924" s="59">
        <v>0</v>
      </c>
      <c r="O924" s="59">
        <v>0</v>
      </c>
      <c r="P924" s="59">
        <v>0</v>
      </c>
      <c r="Q924" s="59">
        <v>0</v>
      </c>
      <c r="R924" s="59">
        <v>0</v>
      </c>
      <c r="S924" s="90"/>
      <c r="T924" s="90"/>
      <c r="U924" s="91"/>
      <c r="V924" s="90"/>
      <c r="X924" s="90"/>
    </row>
    <row r="925" spans="1:24" ht="13.2" x14ac:dyDescent="0.25">
      <c r="A925" s="59" t="s">
        <v>4838</v>
      </c>
      <c r="B925" s="59" t="s">
        <v>6266</v>
      </c>
      <c r="C925" s="59" t="s">
        <v>6278</v>
      </c>
      <c r="D925" s="59" t="s">
        <v>127</v>
      </c>
      <c r="E925" s="59">
        <v>0</v>
      </c>
      <c r="F925" s="59">
        <v>0</v>
      </c>
      <c r="G925" s="59">
        <v>0</v>
      </c>
      <c r="H925" s="59">
        <v>0</v>
      </c>
      <c r="I925" s="59">
        <v>0</v>
      </c>
      <c r="J925" s="59">
        <v>0</v>
      </c>
      <c r="K925" s="59">
        <v>0</v>
      </c>
      <c r="L925" s="59">
        <v>0</v>
      </c>
      <c r="M925" s="59">
        <v>0</v>
      </c>
      <c r="N925" s="59">
        <v>0</v>
      </c>
      <c r="O925" s="59">
        <v>0</v>
      </c>
      <c r="P925" s="59">
        <v>0</v>
      </c>
      <c r="Q925" s="59">
        <v>0</v>
      </c>
      <c r="R925" s="59">
        <v>0</v>
      </c>
      <c r="S925" s="90"/>
      <c r="T925" s="90"/>
      <c r="U925" s="91"/>
      <c r="V925" s="90"/>
      <c r="X925" s="90"/>
    </row>
    <row r="926" spans="1:24" ht="13.2" x14ac:dyDescent="0.25">
      <c r="A926" s="59" t="s">
        <v>4839</v>
      </c>
      <c r="B926" s="59" t="s">
        <v>6266</v>
      </c>
      <c r="C926" s="59" t="s">
        <v>6279</v>
      </c>
      <c r="D926" s="59" t="s">
        <v>127</v>
      </c>
      <c r="E926" s="59">
        <v>6306</v>
      </c>
      <c r="F926" s="59">
        <v>6320</v>
      </c>
      <c r="G926" s="59">
        <v>6334</v>
      </c>
      <c r="H926" s="59">
        <v>6347</v>
      </c>
      <c r="I926" s="59">
        <v>6361</v>
      </c>
      <c r="J926" s="59">
        <v>6375</v>
      </c>
      <c r="K926" s="59">
        <v>6388</v>
      </c>
      <c r="L926" s="59">
        <v>6402</v>
      </c>
      <c r="M926" s="59">
        <v>6416</v>
      </c>
      <c r="N926" s="59">
        <v>6429</v>
      </c>
      <c r="O926" s="59">
        <v>6443</v>
      </c>
      <c r="P926" s="59">
        <v>6457</v>
      </c>
      <c r="Q926" s="59">
        <v>6470</v>
      </c>
      <c r="R926" s="59">
        <v>6388260</v>
      </c>
      <c r="S926" s="90"/>
      <c r="T926" s="90"/>
      <c r="U926" s="91"/>
      <c r="V926" s="90"/>
      <c r="X926" s="90"/>
    </row>
    <row r="927" spans="1:24" ht="13.2" x14ac:dyDescent="0.25">
      <c r="A927" s="59" t="s">
        <v>4840</v>
      </c>
      <c r="B927" s="59" t="s">
        <v>6266</v>
      </c>
      <c r="C927" s="59" t="s">
        <v>6280</v>
      </c>
      <c r="D927" s="59" t="s">
        <v>127</v>
      </c>
      <c r="E927" s="59">
        <v>0</v>
      </c>
      <c r="F927" s="59">
        <v>0</v>
      </c>
      <c r="G927" s="59">
        <v>0</v>
      </c>
      <c r="H927" s="59">
        <v>0</v>
      </c>
      <c r="I927" s="59">
        <v>0</v>
      </c>
      <c r="J927" s="59">
        <v>0</v>
      </c>
      <c r="K927" s="59">
        <v>0</v>
      </c>
      <c r="L927" s="59">
        <v>0</v>
      </c>
      <c r="M927" s="59">
        <v>0</v>
      </c>
      <c r="N927" s="59">
        <v>0</v>
      </c>
      <c r="O927" s="59">
        <v>0</v>
      </c>
      <c r="P927" s="59">
        <v>0</v>
      </c>
      <c r="Q927" s="59">
        <v>0</v>
      </c>
      <c r="R927" s="59">
        <v>0</v>
      </c>
      <c r="S927" s="90"/>
      <c r="T927" s="90"/>
      <c r="U927" s="91"/>
      <c r="V927" s="90"/>
      <c r="X927" s="90"/>
    </row>
    <row r="928" spans="1:24" ht="13.2" x14ac:dyDescent="0.25">
      <c r="A928" s="59" t="s">
        <v>4841</v>
      </c>
      <c r="B928" s="59" t="s">
        <v>6266</v>
      </c>
      <c r="C928" s="59" t="s">
        <v>6281</v>
      </c>
      <c r="D928" s="59" t="s">
        <v>127</v>
      </c>
      <c r="E928" s="59">
        <v>0</v>
      </c>
      <c r="F928" s="59">
        <v>0</v>
      </c>
      <c r="G928" s="59">
        <v>0</v>
      </c>
      <c r="H928" s="59">
        <v>0</v>
      </c>
      <c r="I928" s="59">
        <v>0</v>
      </c>
      <c r="J928" s="59">
        <v>0</v>
      </c>
      <c r="K928" s="59">
        <v>0</v>
      </c>
      <c r="L928" s="59">
        <v>0</v>
      </c>
      <c r="M928" s="59">
        <v>0</v>
      </c>
      <c r="N928" s="59">
        <v>0</v>
      </c>
      <c r="O928" s="59">
        <v>0</v>
      </c>
      <c r="P928" s="59">
        <v>0</v>
      </c>
      <c r="Q928" s="59">
        <v>0</v>
      </c>
      <c r="R928" s="59">
        <v>0</v>
      </c>
      <c r="S928" s="90"/>
      <c r="T928" s="90"/>
      <c r="U928" s="91"/>
      <c r="V928" s="90"/>
      <c r="X928" s="90"/>
    </row>
    <row r="929" spans="1:24" ht="13.2" x14ac:dyDescent="0.25">
      <c r="A929" s="59" t="s">
        <v>4842</v>
      </c>
      <c r="B929" s="59" t="s">
        <v>6266</v>
      </c>
      <c r="C929" s="59" t="s">
        <v>6282</v>
      </c>
      <c r="D929" s="59" t="s">
        <v>127</v>
      </c>
      <c r="E929" s="59">
        <v>0</v>
      </c>
      <c r="F929" s="59">
        <v>0</v>
      </c>
      <c r="G929" s="59">
        <v>0</v>
      </c>
      <c r="H929" s="59">
        <v>0</v>
      </c>
      <c r="I929" s="59">
        <v>0</v>
      </c>
      <c r="J929" s="59">
        <v>0</v>
      </c>
      <c r="K929" s="59">
        <v>0</v>
      </c>
      <c r="L929" s="59">
        <v>0</v>
      </c>
      <c r="M929" s="59">
        <v>0</v>
      </c>
      <c r="N929" s="59">
        <v>0</v>
      </c>
      <c r="O929" s="59">
        <v>0</v>
      </c>
      <c r="P929" s="59">
        <v>0</v>
      </c>
      <c r="Q929" s="59">
        <v>0</v>
      </c>
      <c r="R929" s="59">
        <v>0</v>
      </c>
      <c r="S929" s="90"/>
      <c r="T929" s="90"/>
      <c r="U929" s="91"/>
      <c r="V929" s="90"/>
      <c r="X929" s="90"/>
    </row>
    <row r="930" spans="1:24" ht="13.2" x14ac:dyDescent="0.25">
      <c r="A930" s="59" t="s">
        <v>4843</v>
      </c>
      <c r="B930" s="59" t="s">
        <v>6266</v>
      </c>
      <c r="C930" s="59" t="s">
        <v>6283</v>
      </c>
      <c r="D930" s="59" t="s">
        <v>127</v>
      </c>
      <c r="E930" s="59">
        <v>0</v>
      </c>
      <c r="F930" s="59">
        <v>0</v>
      </c>
      <c r="G930" s="59">
        <v>0</v>
      </c>
      <c r="H930" s="59">
        <v>0</v>
      </c>
      <c r="I930" s="59">
        <v>0</v>
      </c>
      <c r="J930" s="59">
        <v>0</v>
      </c>
      <c r="K930" s="59">
        <v>0</v>
      </c>
      <c r="L930" s="59">
        <v>0</v>
      </c>
      <c r="M930" s="59">
        <v>0</v>
      </c>
      <c r="N930" s="59">
        <v>0</v>
      </c>
      <c r="O930" s="59">
        <v>0</v>
      </c>
      <c r="P930" s="59">
        <v>0</v>
      </c>
      <c r="Q930" s="59">
        <v>0</v>
      </c>
      <c r="R930" s="59">
        <v>0</v>
      </c>
      <c r="S930" s="90"/>
      <c r="T930" s="90"/>
      <c r="U930" s="91"/>
      <c r="V930" s="90"/>
      <c r="X930" s="90"/>
    </row>
    <row r="931" spans="1:24" ht="13.2" x14ac:dyDescent="0.25">
      <c r="A931" s="59" t="s">
        <v>4844</v>
      </c>
      <c r="B931" s="59" t="s">
        <v>6266</v>
      </c>
      <c r="C931" s="59" t="s">
        <v>6284</v>
      </c>
      <c r="D931" s="59" t="s">
        <v>127</v>
      </c>
      <c r="E931" s="59">
        <v>0</v>
      </c>
      <c r="F931" s="59">
        <v>0</v>
      </c>
      <c r="G931" s="59">
        <v>0</v>
      </c>
      <c r="H931" s="59">
        <v>0</v>
      </c>
      <c r="I931" s="59">
        <v>0</v>
      </c>
      <c r="J931" s="59">
        <v>0</v>
      </c>
      <c r="K931" s="59">
        <v>0</v>
      </c>
      <c r="L931" s="59">
        <v>0</v>
      </c>
      <c r="M931" s="59">
        <v>0</v>
      </c>
      <c r="N931" s="59">
        <v>0</v>
      </c>
      <c r="O931" s="59">
        <v>0</v>
      </c>
      <c r="P931" s="59">
        <v>0</v>
      </c>
      <c r="Q931" s="59">
        <v>0</v>
      </c>
      <c r="R931" s="59">
        <v>0</v>
      </c>
      <c r="S931" s="90"/>
      <c r="T931" s="90"/>
      <c r="U931" s="91"/>
      <c r="V931" s="90"/>
      <c r="X931" s="90"/>
    </row>
    <row r="932" spans="1:24" ht="13.2" x14ac:dyDescent="0.25">
      <c r="A932" s="59" t="s">
        <v>4845</v>
      </c>
      <c r="B932" s="59" t="s">
        <v>6266</v>
      </c>
      <c r="C932" s="59" t="s">
        <v>6285</v>
      </c>
      <c r="D932" s="59" t="s">
        <v>127</v>
      </c>
      <c r="E932" s="59">
        <v>0</v>
      </c>
      <c r="F932" s="59">
        <v>0</v>
      </c>
      <c r="G932" s="59">
        <v>0</v>
      </c>
      <c r="H932" s="59">
        <v>0</v>
      </c>
      <c r="I932" s="59">
        <v>0</v>
      </c>
      <c r="J932" s="59">
        <v>0</v>
      </c>
      <c r="K932" s="59">
        <v>0</v>
      </c>
      <c r="L932" s="59">
        <v>0</v>
      </c>
      <c r="M932" s="59">
        <v>0</v>
      </c>
      <c r="N932" s="59">
        <v>0</v>
      </c>
      <c r="O932" s="59">
        <v>0</v>
      </c>
      <c r="P932" s="59">
        <v>0</v>
      </c>
      <c r="Q932" s="59">
        <v>0</v>
      </c>
      <c r="R932" s="59">
        <v>0</v>
      </c>
      <c r="S932" s="90"/>
      <c r="T932" s="90"/>
      <c r="U932" s="91"/>
      <c r="V932" s="90"/>
      <c r="X932" s="90"/>
    </row>
    <row r="933" spans="1:24" ht="13.2" x14ac:dyDescent="0.25">
      <c r="A933" s="59" t="s">
        <v>4846</v>
      </c>
      <c r="B933" s="59" t="s">
        <v>6266</v>
      </c>
      <c r="C933" s="59" t="s">
        <v>6286</v>
      </c>
      <c r="D933" s="59" t="s">
        <v>127</v>
      </c>
      <c r="E933" s="59">
        <v>0</v>
      </c>
      <c r="F933" s="59">
        <v>0</v>
      </c>
      <c r="G933" s="59">
        <v>0</v>
      </c>
      <c r="H933" s="59">
        <v>0</v>
      </c>
      <c r="I933" s="59">
        <v>0</v>
      </c>
      <c r="J933" s="59">
        <v>0</v>
      </c>
      <c r="K933" s="59">
        <v>0</v>
      </c>
      <c r="L933" s="59">
        <v>0</v>
      </c>
      <c r="M933" s="59">
        <v>0</v>
      </c>
      <c r="N933" s="59">
        <v>0</v>
      </c>
      <c r="O933" s="59">
        <v>0</v>
      </c>
      <c r="P933" s="59">
        <v>0</v>
      </c>
      <c r="Q933" s="59">
        <v>0</v>
      </c>
      <c r="R933" s="59">
        <v>0</v>
      </c>
      <c r="S933" s="90"/>
      <c r="T933" s="90"/>
      <c r="U933" s="91"/>
      <c r="V933" s="90"/>
      <c r="X933" s="90"/>
    </row>
    <row r="934" spans="1:24" ht="13.2" x14ac:dyDescent="0.25">
      <c r="A934" s="59" t="s">
        <v>4847</v>
      </c>
      <c r="B934" s="59" t="s">
        <v>6266</v>
      </c>
      <c r="C934" s="59" t="s">
        <v>6287</v>
      </c>
      <c r="D934" s="59" t="s">
        <v>127</v>
      </c>
      <c r="E934" s="59">
        <v>0</v>
      </c>
      <c r="F934" s="59">
        <v>0</v>
      </c>
      <c r="G934" s="59">
        <v>0</v>
      </c>
      <c r="H934" s="59">
        <v>0</v>
      </c>
      <c r="I934" s="59">
        <v>0</v>
      </c>
      <c r="J934" s="59">
        <v>0</v>
      </c>
      <c r="K934" s="59">
        <v>0</v>
      </c>
      <c r="L934" s="59">
        <v>0</v>
      </c>
      <c r="M934" s="59">
        <v>0</v>
      </c>
      <c r="N934" s="59">
        <v>0</v>
      </c>
      <c r="O934" s="59">
        <v>0</v>
      </c>
      <c r="P934" s="59">
        <v>0</v>
      </c>
      <c r="Q934" s="59">
        <v>0</v>
      </c>
      <c r="R934" s="59">
        <v>0</v>
      </c>
      <c r="S934" s="90"/>
      <c r="T934" s="90"/>
      <c r="U934" s="91"/>
      <c r="V934" s="90"/>
      <c r="X934" s="90"/>
    </row>
    <row r="935" spans="1:24" ht="13.2" x14ac:dyDescent="0.25">
      <c r="A935" s="59" t="s">
        <v>4848</v>
      </c>
      <c r="B935" s="59" t="s">
        <v>6266</v>
      </c>
      <c r="C935" s="59" t="s">
        <v>6288</v>
      </c>
      <c r="D935" s="59" t="s">
        <v>127</v>
      </c>
      <c r="E935" s="59">
        <v>72</v>
      </c>
      <c r="F935" s="59">
        <v>72</v>
      </c>
      <c r="G935" s="59">
        <v>72</v>
      </c>
      <c r="H935" s="59">
        <v>72</v>
      </c>
      <c r="I935" s="59">
        <v>73</v>
      </c>
      <c r="J935" s="59">
        <v>73</v>
      </c>
      <c r="K935" s="59">
        <v>73</v>
      </c>
      <c r="L935" s="59">
        <v>74</v>
      </c>
      <c r="M935" s="59">
        <v>74</v>
      </c>
      <c r="N935" s="59">
        <v>74</v>
      </c>
      <c r="O935" s="59">
        <v>75</v>
      </c>
      <c r="P935" s="59">
        <v>75</v>
      </c>
      <c r="Q935" s="59">
        <v>75</v>
      </c>
      <c r="R935" s="59">
        <v>73364</v>
      </c>
      <c r="S935" s="90"/>
      <c r="T935" s="90"/>
      <c r="U935" s="91"/>
      <c r="V935" s="90"/>
      <c r="X935" s="90"/>
    </row>
    <row r="936" spans="1:24" ht="13.2" x14ac:dyDescent="0.25">
      <c r="A936" s="59" t="s">
        <v>4849</v>
      </c>
      <c r="B936" s="59" t="s">
        <v>6266</v>
      </c>
      <c r="C936" s="59" t="s">
        <v>6289</v>
      </c>
      <c r="D936" s="59" t="s">
        <v>127</v>
      </c>
      <c r="E936" s="59">
        <v>0</v>
      </c>
      <c r="F936" s="59">
        <v>0</v>
      </c>
      <c r="G936" s="59">
        <v>0</v>
      </c>
      <c r="H936" s="59">
        <v>0</v>
      </c>
      <c r="I936" s="59">
        <v>0</v>
      </c>
      <c r="J936" s="59">
        <v>0</v>
      </c>
      <c r="K936" s="59">
        <v>0</v>
      </c>
      <c r="L936" s="59">
        <v>0</v>
      </c>
      <c r="M936" s="59">
        <v>0</v>
      </c>
      <c r="N936" s="59">
        <v>0</v>
      </c>
      <c r="O936" s="59">
        <v>0</v>
      </c>
      <c r="P936" s="59">
        <v>0</v>
      </c>
      <c r="Q936" s="59">
        <v>0</v>
      </c>
      <c r="R936" s="59">
        <v>0</v>
      </c>
      <c r="S936" s="90"/>
      <c r="T936" s="90"/>
      <c r="U936" s="91"/>
      <c r="V936" s="90"/>
      <c r="X936" s="90"/>
    </row>
    <row r="937" spans="1:24" ht="13.2" x14ac:dyDescent="0.25">
      <c r="A937" s="59" t="s">
        <v>4850</v>
      </c>
      <c r="B937" s="59" t="s">
        <v>6266</v>
      </c>
      <c r="C937" s="59" t="s">
        <v>6290</v>
      </c>
      <c r="D937" s="59" t="s">
        <v>127</v>
      </c>
      <c r="E937" s="59">
        <v>2066</v>
      </c>
      <c r="F937" s="59">
        <v>2072</v>
      </c>
      <c r="G937" s="59">
        <v>2078</v>
      </c>
      <c r="H937" s="59">
        <v>2084</v>
      </c>
      <c r="I937" s="59">
        <v>2089</v>
      </c>
      <c r="J937" s="59">
        <v>2095</v>
      </c>
      <c r="K937" s="59">
        <v>2101</v>
      </c>
      <c r="L937" s="59">
        <v>2107</v>
      </c>
      <c r="M937" s="59">
        <v>2113</v>
      </c>
      <c r="N937" s="59">
        <v>2118</v>
      </c>
      <c r="O937" s="59">
        <v>2124</v>
      </c>
      <c r="P937" s="59">
        <v>2130</v>
      </c>
      <c r="Q937" s="59">
        <v>2136</v>
      </c>
      <c r="R937" s="59">
        <v>2100984</v>
      </c>
      <c r="S937" s="90"/>
      <c r="T937" s="90"/>
      <c r="U937" s="91"/>
      <c r="V937" s="90"/>
      <c r="X937" s="90"/>
    </row>
    <row r="938" spans="1:24" ht="13.2" x14ac:dyDescent="0.25">
      <c r="A938" s="59" t="s">
        <v>4851</v>
      </c>
      <c r="B938" s="59" t="s">
        <v>6266</v>
      </c>
      <c r="C938" s="59" t="s">
        <v>6291</v>
      </c>
      <c r="D938" s="59" t="s">
        <v>127</v>
      </c>
      <c r="E938" s="59">
        <v>0</v>
      </c>
      <c r="F938" s="59">
        <v>0</v>
      </c>
      <c r="G938" s="59">
        <v>0</v>
      </c>
      <c r="H938" s="59">
        <v>0</v>
      </c>
      <c r="I938" s="59">
        <v>0</v>
      </c>
      <c r="J938" s="59">
        <v>0</v>
      </c>
      <c r="K938" s="59">
        <v>0</v>
      </c>
      <c r="L938" s="59">
        <v>0</v>
      </c>
      <c r="M938" s="59">
        <v>0</v>
      </c>
      <c r="N938" s="59">
        <v>0</v>
      </c>
      <c r="O938" s="59">
        <v>0</v>
      </c>
      <c r="P938" s="59">
        <v>0</v>
      </c>
      <c r="Q938" s="59">
        <v>0</v>
      </c>
      <c r="R938" s="59">
        <v>0</v>
      </c>
      <c r="S938" s="90"/>
      <c r="T938" s="90"/>
      <c r="U938" s="91"/>
      <c r="V938" s="90"/>
      <c r="X938" s="90"/>
    </row>
    <row r="939" spans="1:24" ht="13.2" x14ac:dyDescent="0.25">
      <c r="A939" s="59" t="s">
        <v>4852</v>
      </c>
      <c r="B939" s="59" t="s">
        <v>6266</v>
      </c>
      <c r="C939" s="59" t="s">
        <v>6292</v>
      </c>
      <c r="D939" s="59" t="s">
        <v>127</v>
      </c>
      <c r="E939" s="59">
        <v>0</v>
      </c>
      <c r="F939" s="59">
        <v>0</v>
      </c>
      <c r="G939" s="59">
        <v>0</v>
      </c>
      <c r="H939" s="59">
        <v>0</v>
      </c>
      <c r="I939" s="59">
        <v>0</v>
      </c>
      <c r="J939" s="59">
        <v>0</v>
      </c>
      <c r="K939" s="59">
        <v>0</v>
      </c>
      <c r="L939" s="59">
        <v>0</v>
      </c>
      <c r="M939" s="59">
        <v>0</v>
      </c>
      <c r="N939" s="59">
        <v>0</v>
      </c>
      <c r="O939" s="59">
        <v>0</v>
      </c>
      <c r="P939" s="59">
        <v>0</v>
      </c>
      <c r="Q939" s="59">
        <v>0</v>
      </c>
      <c r="R939" s="59">
        <v>0</v>
      </c>
      <c r="S939" s="90"/>
      <c r="T939" s="90"/>
      <c r="U939" s="91"/>
      <c r="V939" s="90"/>
      <c r="X939" s="90"/>
    </row>
    <row r="940" spans="1:24" ht="13.2" x14ac:dyDescent="0.25">
      <c r="A940" s="59" t="s">
        <v>4853</v>
      </c>
      <c r="B940" s="59" t="s">
        <v>6266</v>
      </c>
      <c r="C940" s="59" t="s">
        <v>6293</v>
      </c>
      <c r="D940" s="59" t="s">
        <v>127</v>
      </c>
      <c r="E940" s="59">
        <v>23985</v>
      </c>
      <c r="F940" s="59">
        <v>24064</v>
      </c>
      <c r="G940" s="59">
        <v>24151</v>
      </c>
      <c r="H940" s="59">
        <v>24029</v>
      </c>
      <c r="I940" s="59">
        <v>24098</v>
      </c>
      <c r="J940" s="59">
        <v>24168</v>
      </c>
      <c r="K940" s="59">
        <v>24238</v>
      </c>
      <c r="L940" s="59">
        <v>24308</v>
      </c>
      <c r="M940" s="59">
        <v>24378</v>
      </c>
      <c r="N940" s="59">
        <v>24450</v>
      </c>
      <c r="O940" s="59">
        <v>24521</v>
      </c>
      <c r="P940" s="59">
        <v>24591</v>
      </c>
      <c r="Q940" s="59">
        <v>24664</v>
      </c>
      <c r="R940" s="59">
        <v>24276711</v>
      </c>
      <c r="S940" s="90"/>
      <c r="T940" s="90"/>
      <c r="U940" s="91"/>
      <c r="V940" s="90"/>
      <c r="X940" s="90"/>
    </row>
    <row r="941" spans="1:24" ht="13.2" x14ac:dyDescent="0.25">
      <c r="A941" s="59" t="s">
        <v>4854</v>
      </c>
      <c r="B941" s="59" t="s">
        <v>6266</v>
      </c>
      <c r="C941" s="59" t="s">
        <v>6294</v>
      </c>
      <c r="D941" s="59" t="s">
        <v>127</v>
      </c>
      <c r="E941" s="59">
        <v>0</v>
      </c>
      <c r="F941" s="59">
        <v>0</v>
      </c>
      <c r="G941" s="59">
        <v>0</v>
      </c>
      <c r="H941" s="59">
        <v>0</v>
      </c>
      <c r="I941" s="59">
        <v>0</v>
      </c>
      <c r="J941" s="59">
        <v>0</v>
      </c>
      <c r="K941" s="59">
        <v>0</v>
      </c>
      <c r="L941" s="59">
        <v>0</v>
      </c>
      <c r="M941" s="59">
        <v>0</v>
      </c>
      <c r="N941" s="59">
        <v>0</v>
      </c>
      <c r="O941" s="59">
        <v>0</v>
      </c>
      <c r="P941" s="59">
        <v>0</v>
      </c>
      <c r="Q941" s="59">
        <v>0</v>
      </c>
      <c r="R941" s="59">
        <v>0</v>
      </c>
      <c r="S941" s="90"/>
      <c r="T941" s="90"/>
      <c r="U941" s="91"/>
      <c r="V941" s="90"/>
      <c r="X941" s="90"/>
    </row>
    <row r="942" spans="1:24" ht="13.2" x14ac:dyDescent="0.25">
      <c r="A942" s="59" t="s">
        <v>4855</v>
      </c>
      <c r="B942" s="59" t="s">
        <v>6295</v>
      </c>
      <c r="C942" s="59" t="s">
        <v>6296</v>
      </c>
      <c r="D942" s="59" t="s">
        <v>127</v>
      </c>
      <c r="E942" s="59">
        <v>2253</v>
      </c>
      <c r="F942" s="59">
        <v>2303</v>
      </c>
      <c r="G942" s="59">
        <v>2353</v>
      </c>
      <c r="H942" s="59">
        <v>2403</v>
      </c>
      <c r="I942" s="59">
        <v>2454</v>
      </c>
      <c r="J942" s="59">
        <v>2504</v>
      </c>
      <c r="K942" s="59">
        <v>2554</v>
      </c>
      <c r="L942" s="59">
        <v>2605</v>
      </c>
      <c r="M942" s="59">
        <v>2657</v>
      </c>
      <c r="N942" s="59">
        <v>2708</v>
      </c>
      <c r="O942" s="59">
        <v>2759</v>
      </c>
      <c r="P942" s="59">
        <v>2811</v>
      </c>
      <c r="Q942" s="59">
        <v>2862</v>
      </c>
      <c r="R942" s="59">
        <v>2555748</v>
      </c>
      <c r="S942" s="90"/>
      <c r="T942" s="90"/>
      <c r="U942" s="91"/>
      <c r="V942" s="90"/>
      <c r="X942" s="90"/>
    </row>
    <row r="943" spans="1:24" ht="13.2" x14ac:dyDescent="0.25">
      <c r="A943" s="59" t="s">
        <v>4856</v>
      </c>
      <c r="B943" s="59" t="s">
        <v>6295</v>
      </c>
      <c r="C943" s="59" t="s">
        <v>6297</v>
      </c>
      <c r="D943" s="59" t="s">
        <v>127</v>
      </c>
      <c r="E943" s="59">
        <v>0</v>
      </c>
      <c r="F943" s="59">
        <v>0</v>
      </c>
      <c r="G943" s="59">
        <v>0</v>
      </c>
      <c r="H943" s="59">
        <v>0</v>
      </c>
      <c r="I943" s="59">
        <v>0</v>
      </c>
      <c r="J943" s="59">
        <v>0</v>
      </c>
      <c r="K943" s="59">
        <v>0</v>
      </c>
      <c r="L943" s="59">
        <v>0</v>
      </c>
      <c r="M943" s="59">
        <v>0</v>
      </c>
      <c r="N943" s="59">
        <v>0</v>
      </c>
      <c r="O943" s="59">
        <v>0</v>
      </c>
      <c r="P943" s="59">
        <v>0</v>
      </c>
      <c r="Q943" s="59">
        <v>0</v>
      </c>
      <c r="R943" s="59">
        <v>0</v>
      </c>
      <c r="S943" s="90"/>
      <c r="T943" s="90"/>
      <c r="U943" s="91"/>
      <c r="V943" s="90"/>
      <c r="X943" s="90"/>
    </row>
    <row r="944" spans="1:24" ht="13.2" x14ac:dyDescent="0.25">
      <c r="A944" s="59" t="s">
        <v>4857</v>
      </c>
      <c r="B944" s="59" t="s">
        <v>6298</v>
      </c>
      <c r="C944" s="59" t="s">
        <v>6299</v>
      </c>
      <c r="D944" s="59" t="s">
        <v>127</v>
      </c>
      <c r="E944" s="59">
        <v>52</v>
      </c>
      <c r="F944" s="59">
        <v>52</v>
      </c>
      <c r="G944" s="59">
        <v>52</v>
      </c>
      <c r="H944" s="59">
        <v>52</v>
      </c>
      <c r="I944" s="59">
        <v>52</v>
      </c>
      <c r="J944" s="59">
        <v>52</v>
      </c>
      <c r="K944" s="59">
        <v>52</v>
      </c>
      <c r="L944" s="59">
        <v>52</v>
      </c>
      <c r="M944" s="59">
        <v>52</v>
      </c>
      <c r="N944" s="59">
        <v>52</v>
      </c>
      <c r="O944" s="59">
        <v>52</v>
      </c>
      <c r="P944" s="59">
        <v>52</v>
      </c>
      <c r="Q944" s="59">
        <v>52</v>
      </c>
      <c r="R944" s="59">
        <v>52126</v>
      </c>
      <c r="S944" s="90"/>
      <c r="T944" s="90"/>
      <c r="U944" s="91"/>
      <c r="V944" s="90"/>
      <c r="X944" s="90"/>
    </row>
    <row r="945" spans="1:24" ht="13.2" x14ac:dyDescent="0.25">
      <c r="A945" s="59" t="s">
        <v>4858</v>
      </c>
      <c r="B945" s="59" t="s">
        <v>6298</v>
      </c>
      <c r="C945" s="59" t="s">
        <v>6300</v>
      </c>
      <c r="D945" s="59" t="s">
        <v>127</v>
      </c>
      <c r="E945" s="59">
        <v>0</v>
      </c>
      <c r="F945" s="59">
        <v>0</v>
      </c>
      <c r="G945" s="59">
        <v>0</v>
      </c>
      <c r="H945" s="59">
        <v>0</v>
      </c>
      <c r="I945" s="59">
        <v>0</v>
      </c>
      <c r="J945" s="59">
        <v>0</v>
      </c>
      <c r="K945" s="59">
        <v>0</v>
      </c>
      <c r="L945" s="59">
        <v>0</v>
      </c>
      <c r="M945" s="59">
        <v>0</v>
      </c>
      <c r="N945" s="59">
        <v>0</v>
      </c>
      <c r="O945" s="59">
        <v>0</v>
      </c>
      <c r="P945" s="59">
        <v>0</v>
      </c>
      <c r="Q945" s="59">
        <v>0</v>
      </c>
      <c r="R945" s="59">
        <v>0</v>
      </c>
      <c r="S945" s="90"/>
      <c r="T945" s="90"/>
      <c r="U945" s="91"/>
      <c r="V945" s="90"/>
      <c r="X945" s="90"/>
    </row>
    <row r="946" spans="1:24" ht="13.2" x14ac:dyDescent="0.25">
      <c r="A946" s="59" t="s">
        <v>4859</v>
      </c>
      <c r="B946" s="59" t="s">
        <v>6298</v>
      </c>
      <c r="C946" s="59" t="s">
        <v>6269</v>
      </c>
      <c r="D946" s="59" t="s">
        <v>127</v>
      </c>
      <c r="E946" s="59">
        <v>1121</v>
      </c>
      <c r="F946" s="59">
        <v>1128</v>
      </c>
      <c r="G946" s="59">
        <v>1134</v>
      </c>
      <c r="H946" s="59">
        <v>1141</v>
      </c>
      <c r="I946" s="59">
        <v>1148</v>
      </c>
      <c r="J946" s="59">
        <v>1154</v>
      </c>
      <c r="K946" s="59">
        <v>1161</v>
      </c>
      <c r="L946" s="59">
        <v>1168</v>
      </c>
      <c r="M946" s="59">
        <v>1174</v>
      </c>
      <c r="N946" s="59">
        <v>1181</v>
      </c>
      <c r="O946" s="59">
        <v>1188</v>
      </c>
      <c r="P946" s="59">
        <v>1194</v>
      </c>
      <c r="Q946" s="59">
        <v>1201</v>
      </c>
      <c r="R946" s="59">
        <v>1161002</v>
      </c>
      <c r="S946" s="90"/>
      <c r="T946" s="90"/>
      <c r="U946" s="91"/>
      <c r="V946" s="90"/>
      <c r="X946" s="90"/>
    </row>
    <row r="947" spans="1:24" ht="13.2" x14ac:dyDescent="0.25">
      <c r="A947" s="59" t="s">
        <v>4860</v>
      </c>
      <c r="B947" s="59" t="s">
        <v>6298</v>
      </c>
      <c r="C947" s="59" t="s">
        <v>6301</v>
      </c>
      <c r="D947" s="59" t="s">
        <v>127</v>
      </c>
      <c r="E947" s="59">
        <v>0</v>
      </c>
      <c r="F947" s="59">
        <v>0</v>
      </c>
      <c r="G947" s="59">
        <v>0</v>
      </c>
      <c r="H947" s="59">
        <v>0</v>
      </c>
      <c r="I947" s="59">
        <v>0</v>
      </c>
      <c r="J947" s="59">
        <v>0</v>
      </c>
      <c r="K947" s="59">
        <v>0</v>
      </c>
      <c r="L947" s="59">
        <v>0</v>
      </c>
      <c r="M947" s="59">
        <v>0</v>
      </c>
      <c r="N947" s="59">
        <v>0</v>
      </c>
      <c r="O947" s="59">
        <v>0</v>
      </c>
      <c r="P947" s="59">
        <v>0</v>
      </c>
      <c r="Q947" s="59">
        <v>0</v>
      </c>
      <c r="R947" s="59">
        <v>0</v>
      </c>
      <c r="S947" s="90"/>
      <c r="T947" s="90"/>
      <c r="U947" s="91"/>
      <c r="V947" s="90"/>
      <c r="X947" s="90"/>
    </row>
    <row r="948" spans="1:24" ht="13.2" x14ac:dyDescent="0.25">
      <c r="A948" s="59" t="s">
        <v>4861</v>
      </c>
      <c r="B948" s="59" t="s">
        <v>6298</v>
      </c>
      <c r="C948" s="59" t="s">
        <v>6302</v>
      </c>
      <c r="D948" s="59" t="s">
        <v>127</v>
      </c>
      <c r="E948" s="59">
        <v>0</v>
      </c>
      <c r="F948" s="59">
        <v>0</v>
      </c>
      <c r="G948" s="59">
        <v>0</v>
      </c>
      <c r="H948" s="59">
        <v>0</v>
      </c>
      <c r="I948" s="59">
        <v>0</v>
      </c>
      <c r="J948" s="59">
        <v>0</v>
      </c>
      <c r="K948" s="59">
        <v>0</v>
      </c>
      <c r="L948" s="59">
        <v>0</v>
      </c>
      <c r="M948" s="59">
        <v>0</v>
      </c>
      <c r="N948" s="59">
        <v>0</v>
      </c>
      <c r="O948" s="59">
        <v>0</v>
      </c>
      <c r="P948" s="59">
        <v>0</v>
      </c>
      <c r="Q948" s="59">
        <v>0</v>
      </c>
      <c r="R948" s="59">
        <v>0</v>
      </c>
      <c r="S948" s="90"/>
      <c r="T948" s="90"/>
      <c r="U948" s="91"/>
      <c r="V948" s="90"/>
      <c r="X948" s="90"/>
    </row>
    <row r="949" spans="1:24" ht="13.2" x14ac:dyDescent="0.25">
      <c r="A949" s="59" t="s">
        <v>4862</v>
      </c>
      <c r="B949" s="59" t="s">
        <v>6298</v>
      </c>
      <c r="C949" s="59" t="s">
        <v>6303</v>
      </c>
      <c r="D949" s="59" t="s">
        <v>127</v>
      </c>
      <c r="E949" s="59">
        <v>0</v>
      </c>
      <c r="F949" s="59">
        <v>0</v>
      </c>
      <c r="G949" s="59">
        <v>0</v>
      </c>
      <c r="H949" s="59">
        <v>0</v>
      </c>
      <c r="I949" s="59">
        <v>0</v>
      </c>
      <c r="J949" s="59">
        <v>0</v>
      </c>
      <c r="K949" s="59">
        <v>0</v>
      </c>
      <c r="L949" s="59">
        <v>0</v>
      </c>
      <c r="M949" s="59">
        <v>0</v>
      </c>
      <c r="N949" s="59">
        <v>0</v>
      </c>
      <c r="O949" s="59">
        <v>0</v>
      </c>
      <c r="P949" s="59">
        <v>0</v>
      </c>
      <c r="Q949" s="59">
        <v>0</v>
      </c>
      <c r="R949" s="59">
        <v>0</v>
      </c>
      <c r="S949" s="90"/>
      <c r="T949" s="90"/>
      <c r="U949" s="91"/>
      <c r="V949" s="90"/>
      <c r="X949" s="90"/>
    </row>
    <row r="950" spans="1:24" ht="13.2" x14ac:dyDescent="0.25">
      <c r="A950" s="59" t="s">
        <v>4863</v>
      </c>
      <c r="B950" s="59" t="s">
        <v>6298</v>
      </c>
      <c r="C950" s="59" t="s">
        <v>6304</v>
      </c>
      <c r="D950" s="59" t="s">
        <v>127</v>
      </c>
      <c r="E950" s="59">
        <v>0</v>
      </c>
      <c r="F950" s="59">
        <v>0</v>
      </c>
      <c r="G950" s="59">
        <v>0</v>
      </c>
      <c r="H950" s="59">
        <v>0</v>
      </c>
      <c r="I950" s="59">
        <v>0</v>
      </c>
      <c r="J950" s="59">
        <v>0</v>
      </c>
      <c r="K950" s="59">
        <v>0</v>
      </c>
      <c r="L950" s="59">
        <v>0</v>
      </c>
      <c r="M950" s="59">
        <v>0</v>
      </c>
      <c r="N950" s="59">
        <v>0</v>
      </c>
      <c r="O950" s="59">
        <v>0</v>
      </c>
      <c r="P950" s="59">
        <v>0</v>
      </c>
      <c r="Q950" s="59">
        <v>0</v>
      </c>
      <c r="R950" s="59">
        <v>0</v>
      </c>
      <c r="S950" s="90"/>
      <c r="T950" s="90"/>
      <c r="U950" s="91"/>
      <c r="V950" s="90"/>
      <c r="X950" s="90"/>
    </row>
    <row r="951" spans="1:24" ht="13.2" x14ac:dyDescent="0.25">
      <c r="A951" s="59" t="s">
        <v>4864</v>
      </c>
      <c r="B951" s="59" t="s">
        <v>6298</v>
      </c>
      <c r="C951" s="59" t="s">
        <v>6305</v>
      </c>
      <c r="D951" s="59" t="s">
        <v>127</v>
      </c>
      <c r="E951" s="59">
        <v>0</v>
      </c>
      <c r="F951" s="59">
        <v>0</v>
      </c>
      <c r="G951" s="59">
        <v>0</v>
      </c>
      <c r="H951" s="59">
        <v>0</v>
      </c>
      <c r="I951" s="59">
        <v>0</v>
      </c>
      <c r="J951" s="59">
        <v>0</v>
      </c>
      <c r="K951" s="59">
        <v>0</v>
      </c>
      <c r="L951" s="59">
        <v>0</v>
      </c>
      <c r="M951" s="59">
        <v>0</v>
      </c>
      <c r="N951" s="59">
        <v>0</v>
      </c>
      <c r="O951" s="59">
        <v>0</v>
      </c>
      <c r="P951" s="59">
        <v>0</v>
      </c>
      <c r="Q951" s="59">
        <v>0</v>
      </c>
      <c r="R951" s="59">
        <v>0</v>
      </c>
      <c r="S951" s="90"/>
      <c r="T951" s="90"/>
      <c r="U951" s="91"/>
      <c r="V951" s="90"/>
      <c r="X951" s="90"/>
    </row>
    <row r="952" spans="1:24" ht="13.2" x14ac:dyDescent="0.25">
      <c r="A952" s="59" t="s">
        <v>4865</v>
      </c>
      <c r="B952" s="59" t="s">
        <v>6298</v>
      </c>
      <c r="C952" s="59" t="s">
        <v>6306</v>
      </c>
      <c r="D952" s="59" t="s">
        <v>127</v>
      </c>
      <c r="E952" s="59">
        <v>0</v>
      </c>
      <c r="F952" s="59">
        <v>0</v>
      </c>
      <c r="G952" s="59">
        <v>0</v>
      </c>
      <c r="H952" s="59">
        <v>0</v>
      </c>
      <c r="I952" s="59">
        <v>0</v>
      </c>
      <c r="J952" s="59">
        <v>0</v>
      </c>
      <c r="K952" s="59">
        <v>0</v>
      </c>
      <c r="L952" s="59">
        <v>0</v>
      </c>
      <c r="M952" s="59">
        <v>0</v>
      </c>
      <c r="N952" s="59">
        <v>0</v>
      </c>
      <c r="O952" s="59">
        <v>0</v>
      </c>
      <c r="P952" s="59">
        <v>0</v>
      </c>
      <c r="Q952" s="59">
        <v>0</v>
      </c>
      <c r="R952" s="59">
        <v>0</v>
      </c>
      <c r="S952" s="90"/>
      <c r="T952" s="90"/>
      <c r="U952" s="91"/>
      <c r="V952" s="90"/>
      <c r="X952" s="90"/>
    </row>
    <row r="953" spans="1:24" ht="13.2" x14ac:dyDescent="0.25">
      <c r="A953" s="59" t="s">
        <v>4866</v>
      </c>
      <c r="B953" s="59" t="s">
        <v>6298</v>
      </c>
      <c r="C953" s="59" t="s">
        <v>6307</v>
      </c>
      <c r="D953" s="59" t="s">
        <v>127</v>
      </c>
      <c r="E953" s="59">
        <v>0</v>
      </c>
      <c r="F953" s="59">
        <v>0</v>
      </c>
      <c r="G953" s="59">
        <v>0</v>
      </c>
      <c r="H953" s="59">
        <v>0</v>
      </c>
      <c r="I953" s="59">
        <v>0</v>
      </c>
      <c r="J953" s="59">
        <v>0</v>
      </c>
      <c r="K953" s="59">
        <v>0</v>
      </c>
      <c r="L953" s="59">
        <v>0</v>
      </c>
      <c r="M953" s="59">
        <v>0</v>
      </c>
      <c r="N953" s="59">
        <v>0</v>
      </c>
      <c r="O953" s="59">
        <v>0</v>
      </c>
      <c r="P953" s="59">
        <v>0</v>
      </c>
      <c r="Q953" s="59">
        <v>0</v>
      </c>
      <c r="R953" s="59">
        <v>0</v>
      </c>
      <c r="S953" s="90"/>
      <c r="T953" s="90"/>
      <c r="U953" s="91"/>
      <c r="V953" s="90"/>
      <c r="X953" s="90"/>
    </row>
    <row r="954" spans="1:24" ht="13.2" x14ac:dyDescent="0.25">
      <c r="A954" s="59" t="s">
        <v>4867</v>
      </c>
      <c r="B954" s="59" t="s">
        <v>6298</v>
      </c>
      <c r="C954" s="59" t="s">
        <v>6281</v>
      </c>
      <c r="D954" s="59" t="s">
        <v>127</v>
      </c>
      <c r="E954" s="59">
        <v>0</v>
      </c>
      <c r="F954" s="59">
        <v>0</v>
      </c>
      <c r="G954" s="59">
        <v>0</v>
      </c>
      <c r="H954" s="59">
        <v>0</v>
      </c>
      <c r="I954" s="59">
        <v>0</v>
      </c>
      <c r="J954" s="59">
        <v>0</v>
      </c>
      <c r="K954" s="59">
        <v>0</v>
      </c>
      <c r="L954" s="59">
        <v>0</v>
      </c>
      <c r="M954" s="59">
        <v>0</v>
      </c>
      <c r="N954" s="59">
        <v>0</v>
      </c>
      <c r="O954" s="59">
        <v>0</v>
      </c>
      <c r="P954" s="59">
        <v>0</v>
      </c>
      <c r="Q954" s="59">
        <v>0</v>
      </c>
      <c r="R954" s="59">
        <v>0</v>
      </c>
      <c r="S954" s="90"/>
      <c r="T954" s="90"/>
      <c r="U954" s="91"/>
      <c r="V954" s="90"/>
      <c r="X954" s="90"/>
    </row>
    <row r="955" spans="1:24" ht="13.2" x14ac:dyDescent="0.25">
      <c r="A955" s="59" t="s">
        <v>4868</v>
      </c>
      <c r="B955" s="59" t="s">
        <v>6298</v>
      </c>
      <c r="C955" s="59" t="s">
        <v>6283</v>
      </c>
      <c r="D955" s="59" t="s">
        <v>127</v>
      </c>
      <c r="E955" s="59">
        <v>0</v>
      </c>
      <c r="F955" s="59">
        <v>0</v>
      </c>
      <c r="G955" s="59">
        <v>0</v>
      </c>
      <c r="H955" s="59">
        <v>0</v>
      </c>
      <c r="I955" s="59">
        <v>0</v>
      </c>
      <c r="J955" s="59">
        <v>0</v>
      </c>
      <c r="K955" s="59">
        <v>0</v>
      </c>
      <c r="L955" s="59">
        <v>0</v>
      </c>
      <c r="M955" s="59">
        <v>0</v>
      </c>
      <c r="N955" s="59">
        <v>0</v>
      </c>
      <c r="O955" s="59">
        <v>0</v>
      </c>
      <c r="P955" s="59">
        <v>0</v>
      </c>
      <c r="Q955" s="59">
        <v>0</v>
      </c>
      <c r="R955" s="59">
        <v>0</v>
      </c>
      <c r="S955" s="90"/>
      <c r="T955" s="90"/>
      <c r="U955" s="91"/>
      <c r="V955" s="90"/>
      <c r="X955" s="90"/>
    </row>
    <row r="956" spans="1:24" ht="13.2" x14ac:dyDescent="0.25">
      <c r="A956" s="59" t="s">
        <v>4869</v>
      </c>
      <c r="B956" s="59" t="s">
        <v>6298</v>
      </c>
      <c r="C956" s="59" t="s">
        <v>6308</v>
      </c>
      <c r="D956" s="59" t="s">
        <v>127</v>
      </c>
      <c r="E956" s="59">
        <v>0</v>
      </c>
      <c r="F956" s="59">
        <v>0</v>
      </c>
      <c r="G956" s="59">
        <v>0</v>
      </c>
      <c r="H956" s="59">
        <v>0</v>
      </c>
      <c r="I956" s="59">
        <v>0</v>
      </c>
      <c r="J956" s="59">
        <v>0</v>
      </c>
      <c r="K956" s="59">
        <v>0</v>
      </c>
      <c r="L956" s="59">
        <v>0</v>
      </c>
      <c r="M956" s="59">
        <v>0</v>
      </c>
      <c r="N956" s="59">
        <v>0</v>
      </c>
      <c r="O956" s="59">
        <v>0</v>
      </c>
      <c r="P956" s="59">
        <v>0</v>
      </c>
      <c r="Q956" s="59">
        <v>0</v>
      </c>
      <c r="R956" s="59">
        <v>0</v>
      </c>
      <c r="S956" s="90"/>
      <c r="T956" s="90"/>
      <c r="U956" s="91"/>
      <c r="V956" s="90"/>
      <c r="X956" s="90"/>
    </row>
    <row r="957" spans="1:24" ht="13.2" x14ac:dyDescent="0.25">
      <c r="A957" s="59" t="s">
        <v>4870</v>
      </c>
      <c r="B957" s="59" t="s">
        <v>6298</v>
      </c>
      <c r="C957" s="59" t="s">
        <v>6309</v>
      </c>
      <c r="D957" s="59" t="s">
        <v>127</v>
      </c>
      <c r="E957" s="59">
        <v>0</v>
      </c>
      <c r="F957" s="59">
        <v>0</v>
      </c>
      <c r="G957" s="59">
        <v>0</v>
      </c>
      <c r="H957" s="59">
        <v>0</v>
      </c>
      <c r="I957" s="59">
        <v>0</v>
      </c>
      <c r="J957" s="59">
        <v>0</v>
      </c>
      <c r="K957" s="59">
        <v>0</v>
      </c>
      <c r="L957" s="59">
        <v>0</v>
      </c>
      <c r="M957" s="59">
        <v>0</v>
      </c>
      <c r="N957" s="59">
        <v>0</v>
      </c>
      <c r="O957" s="59">
        <v>0</v>
      </c>
      <c r="P957" s="59">
        <v>0</v>
      </c>
      <c r="Q957" s="59">
        <v>0</v>
      </c>
      <c r="R957" s="59">
        <v>0</v>
      </c>
      <c r="S957" s="90"/>
      <c r="T957" s="90"/>
      <c r="U957" s="91"/>
      <c r="V957" s="90"/>
      <c r="X957" s="90"/>
    </row>
    <row r="958" spans="1:24" ht="13.2" x14ac:dyDescent="0.25">
      <c r="A958" s="59" t="s">
        <v>4871</v>
      </c>
      <c r="B958" s="59" t="s">
        <v>6298</v>
      </c>
      <c r="C958" s="59" t="s">
        <v>6310</v>
      </c>
      <c r="D958" s="59" t="s">
        <v>127</v>
      </c>
      <c r="E958" s="59">
        <v>0</v>
      </c>
      <c r="F958" s="59">
        <v>0</v>
      </c>
      <c r="G958" s="59">
        <v>0</v>
      </c>
      <c r="H958" s="59">
        <v>0</v>
      </c>
      <c r="I958" s="59">
        <v>0</v>
      </c>
      <c r="J958" s="59">
        <v>0</v>
      </c>
      <c r="K958" s="59">
        <v>0</v>
      </c>
      <c r="L958" s="59">
        <v>0</v>
      </c>
      <c r="M958" s="59">
        <v>0</v>
      </c>
      <c r="N958" s="59">
        <v>0</v>
      </c>
      <c r="O958" s="59">
        <v>0</v>
      </c>
      <c r="P958" s="59">
        <v>0</v>
      </c>
      <c r="Q958" s="59">
        <v>0</v>
      </c>
      <c r="R958" s="59">
        <v>0</v>
      </c>
      <c r="S958" s="90"/>
      <c r="T958" s="90"/>
      <c r="U958" s="91"/>
      <c r="V958" s="90"/>
      <c r="X958" s="90"/>
    </row>
    <row r="959" spans="1:24" ht="13.2" x14ac:dyDescent="0.25">
      <c r="A959" s="59" t="s">
        <v>4872</v>
      </c>
      <c r="B959" s="59" t="s">
        <v>6298</v>
      </c>
      <c r="C959" s="59" t="s">
        <v>6311</v>
      </c>
      <c r="D959" s="59" t="s">
        <v>127</v>
      </c>
      <c r="E959" s="59">
        <v>679</v>
      </c>
      <c r="F959" s="59">
        <v>679</v>
      </c>
      <c r="G959" s="59">
        <v>680</v>
      </c>
      <c r="H959" s="59">
        <v>681</v>
      </c>
      <c r="I959" s="59">
        <v>682</v>
      </c>
      <c r="J959" s="59">
        <v>682</v>
      </c>
      <c r="K959" s="59">
        <v>683</v>
      </c>
      <c r="L959" s="59">
        <v>684</v>
      </c>
      <c r="M959" s="59">
        <v>685</v>
      </c>
      <c r="N959" s="59">
        <v>685</v>
      </c>
      <c r="O959" s="59">
        <v>686</v>
      </c>
      <c r="P959" s="59">
        <v>687</v>
      </c>
      <c r="Q959" s="59">
        <v>688</v>
      </c>
      <c r="R959" s="59">
        <v>683083</v>
      </c>
      <c r="S959" s="90"/>
      <c r="T959" s="90"/>
      <c r="U959" s="91"/>
      <c r="V959" s="90"/>
      <c r="X959" s="90"/>
    </row>
    <row r="960" spans="1:24" ht="13.2" x14ac:dyDescent="0.25">
      <c r="A960" s="59" t="s">
        <v>4873</v>
      </c>
      <c r="B960" s="59" t="s">
        <v>6298</v>
      </c>
      <c r="C960" s="59" t="s">
        <v>6312</v>
      </c>
      <c r="D960" s="59" t="s">
        <v>127</v>
      </c>
      <c r="E960" s="59">
        <v>0</v>
      </c>
      <c r="F960" s="59">
        <v>0</v>
      </c>
      <c r="G960" s="59">
        <v>0</v>
      </c>
      <c r="H960" s="59">
        <v>0</v>
      </c>
      <c r="I960" s="59">
        <v>0</v>
      </c>
      <c r="J960" s="59">
        <v>0</v>
      </c>
      <c r="K960" s="59">
        <v>0</v>
      </c>
      <c r="L960" s="59">
        <v>0</v>
      </c>
      <c r="M960" s="59">
        <v>0</v>
      </c>
      <c r="N960" s="59">
        <v>0</v>
      </c>
      <c r="O960" s="59">
        <v>0</v>
      </c>
      <c r="P960" s="59">
        <v>0</v>
      </c>
      <c r="Q960" s="59">
        <v>0</v>
      </c>
      <c r="R960" s="59">
        <v>0</v>
      </c>
      <c r="S960" s="90"/>
      <c r="T960" s="90"/>
      <c r="U960" s="91"/>
      <c r="V960" s="90"/>
      <c r="X960" s="90"/>
    </row>
    <row r="961" spans="1:24" ht="13.2" x14ac:dyDescent="0.25">
      <c r="A961" s="59" t="s">
        <v>4874</v>
      </c>
      <c r="B961" s="59" t="s">
        <v>6298</v>
      </c>
      <c r="C961" s="59" t="s">
        <v>6296</v>
      </c>
      <c r="D961" s="59" t="s">
        <v>127</v>
      </c>
      <c r="E961" s="59">
        <v>71743</v>
      </c>
      <c r="F961" s="59">
        <v>71880</v>
      </c>
      <c r="G961" s="59">
        <v>72017</v>
      </c>
      <c r="H961" s="59">
        <v>72154</v>
      </c>
      <c r="I961" s="59">
        <v>72290</v>
      </c>
      <c r="J961" s="59">
        <v>72427</v>
      </c>
      <c r="K961" s="59">
        <v>72564</v>
      </c>
      <c r="L961" s="59">
        <v>72701</v>
      </c>
      <c r="M961" s="59">
        <v>72837</v>
      </c>
      <c r="N961" s="59">
        <v>72974</v>
      </c>
      <c r="O961" s="59">
        <v>73111</v>
      </c>
      <c r="P961" s="59">
        <v>73247</v>
      </c>
      <c r="Q961" s="59">
        <v>73384</v>
      </c>
      <c r="R961" s="59">
        <v>72563778</v>
      </c>
      <c r="S961" s="90"/>
      <c r="T961" s="90"/>
      <c r="U961" s="91"/>
      <c r="V961" s="90"/>
      <c r="X961" s="90"/>
    </row>
    <row r="962" spans="1:24" ht="13.2" x14ac:dyDescent="0.25">
      <c r="A962" s="59" t="s">
        <v>4875</v>
      </c>
      <c r="B962" s="59" t="s">
        <v>6298</v>
      </c>
      <c r="C962" s="59" t="s">
        <v>6297</v>
      </c>
      <c r="D962" s="59" t="s">
        <v>127</v>
      </c>
      <c r="E962" s="59">
        <v>0</v>
      </c>
      <c r="F962" s="59">
        <v>0</v>
      </c>
      <c r="G962" s="59">
        <v>0</v>
      </c>
      <c r="H962" s="59">
        <v>0</v>
      </c>
      <c r="I962" s="59">
        <v>0</v>
      </c>
      <c r="J962" s="59">
        <v>0</v>
      </c>
      <c r="K962" s="59">
        <v>0</v>
      </c>
      <c r="L962" s="59">
        <v>0</v>
      </c>
      <c r="M962" s="59">
        <v>0</v>
      </c>
      <c r="N962" s="59">
        <v>0</v>
      </c>
      <c r="O962" s="59">
        <v>0</v>
      </c>
      <c r="P962" s="59">
        <v>0</v>
      </c>
      <c r="Q962" s="59">
        <v>0</v>
      </c>
      <c r="R962" s="59">
        <v>0</v>
      </c>
      <c r="S962" s="90"/>
      <c r="T962" s="90"/>
      <c r="U962" s="91"/>
      <c r="V962" s="90"/>
      <c r="X962" s="90"/>
    </row>
    <row r="963" spans="1:24" ht="13.2" x14ac:dyDescent="0.25">
      <c r="A963" s="59" t="s">
        <v>4876</v>
      </c>
      <c r="B963" s="59" t="s">
        <v>6298</v>
      </c>
      <c r="C963" s="59" t="s">
        <v>6313</v>
      </c>
      <c r="D963" s="59" t="s">
        <v>127</v>
      </c>
      <c r="E963" s="59">
        <v>0</v>
      </c>
      <c r="F963" s="59">
        <v>0</v>
      </c>
      <c r="G963" s="59">
        <v>0</v>
      </c>
      <c r="H963" s="59">
        <v>0</v>
      </c>
      <c r="I963" s="59">
        <v>0</v>
      </c>
      <c r="J963" s="59">
        <v>0</v>
      </c>
      <c r="K963" s="59">
        <v>0</v>
      </c>
      <c r="L963" s="59">
        <v>0</v>
      </c>
      <c r="M963" s="59">
        <v>0</v>
      </c>
      <c r="N963" s="59">
        <v>0</v>
      </c>
      <c r="O963" s="59">
        <v>0</v>
      </c>
      <c r="P963" s="59">
        <v>0</v>
      </c>
      <c r="Q963" s="59">
        <v>0</v>
      </c>
      <c r="R963" s="59">
        <v>0</v>
      </c>
      <c r="S963" s="90"/>
      <c r="T963" s="90"/>
      <c r="U963" s="91"/>
      <c r="V963" s="90"/>
      <c r="X963" s="90"/>
    </row>
    <row r="964" spans="1:24" ht="13.2" x14ac:dyDescent="0.25">
      <c r="A964" s="59" t="s">
        <v>4877</v>
      </c>
      <c r="B964" s="59" t="s">
        <v>6314</v>
      </c>
      <c r="C964" s="59" t="s">
        <v>6315</v>
      </c>
      <c r="D964" s="59" t="s">
        <v>127</v>
      </c>
      <c r="E964" s="59">
        <v>177</v>
      </c>
      <c r="F964" s="59">
        <v>178</v>
      </c>
      <c r="G964" s="59">
        <v>178</v>
      </c>
      <c r="H964" s="59">
        <v>178</v>
      </c>
      <c r="I964" s="59">
        <v>179</v>
      </c>
      <c r="J964" s="59">
        <v>179</v>
      </c>
      <c r="K964" s="59">
        <v>179</v>
      </c>
      <c r="L964" s="59">
        <v>180</v>
      </c>
      <c r="M964" s="59">
        <v>180</v>
      </c>
      <c r="N964" s="59">
        <v>180</v>
      </c>
      <c r="O964" s="59">
        <v>181</v>
      </c>
      <c r="P964" s="59">
        <v>181</v>
      </c>
      <c r="Q964" s="59">
        <v>181</v>
      </c>
      <c r="R964" s="59">
        <v>179423</v>
      </c>
      <c r="S964" s="90"/>
      <c r="T964" s="90"/>
      <c r="U964" s="91"/>
      <c r="V964" s="90"/>
      <c r="X964" s="90"/>
    </row>
    <row r="965" spans="1:24" ht="13.2" x14ac:dyDescent="0.25">
      <c r="A965" s="59" t="s">
        <v>4878</v>
      </c>
      <c r="B965" s="59" t="s">
        <v>6314</v>
      </c>
      <c r="C965" s="59" t="s">
        <v>6316</v>
      </c>
      <c r="D965" s="59" t="s">
        <v>127</v>
      </c>
      <c r="E965" s="59">
        <v>192</v>
      </c>
      <c r="F965" s="59">
        <v>192</v>
      </c>
      <c r="G965" s="59">
        <v>193</v>
      </c>
      <c r="H965" s="59">
        <v>193</v>
      </c>
      <c r="I965" s="59">
        <v>193</v>
      </c>
      <c r="J965" s="59">
        <v>194</v>
      </c>
      <c r="K965" s="59">
        <v>194</v>
      </c>
      <c r="L965" s="59">
        <v>194</v>
      </c>
      <c r="M965" s="59">
        <v>195</v>
      </c>
      <c r="N965" s="59">
        <v>195</v>
      </c>
      <c r="O965" s="59">
        <v>196</v>
      </c>
      <c r="P965" s="59">
        <v>196</v>
      </c>
      <c r="Q965" s="59">
        <v>196</v>
      </c>
      <c r="R965" s="59">
        <v>194117</v>
      </c>
      <c r="S965" s="90"/>
      <c r="T965" s="90"/>
      <c r="U965" s="91"/>
      <c r="V965" s="90"/>
      <c r="X965" s="90"/>
    </row>
    <row r="966" spans="1:24" ht="13.2" x14ac:dyDescent="0.25">
      <c r="A966" s="59" t="s">
        <v>4879</v>
      </c>
      <c r="B966" s="59" t="s">
        <v>6314</v>
      </c>
      <c r="C966" s="59" t="s">
        <v>6317</v>
      </c>
      <c r="D966" s="59" t="s">
        <v>127</v>
      </c>
      <c r="E966" s="59">
        <v>0</v>
      </c>
      <c r="F966" s="59">
        <v>0</v>
      </c>
      <c r="G966" s="59">
        <v>0</v>
      </c>
      <c r="H966" s="59">
        <v>0</v>
      </c>
      <c r="I966" s="59">
        <v>0</v>
      </c>
      <c r="J966" s="59">
        <v>0</v>
      </c>
      <c r="K966" s="59">
        <v>0</v>
      </c>
      <c r="L966" s="59">
        <v>0</v>
      </c>
      <c r="M966" s="59">
        <v>0</v>
      </c>
      <c r="N966" s="59">
        <v>0</v>
      </c>
      <c r="O966" s="59">
        <v>0</v>
      </c>
      <c r="P966" s="59">
        <v>0</v>
      </c>
      <c r="Q966" s="59">
        <v>0</v>
      </c>
      <c r="R966" s="59">
        <v>0</v>
      </c>
      <c r="S966" s="90"/>
      <c r="T966" s="90"/>
      <c r="U966" s="91"/>
      <c r="V966" s="90"/>
      <c r="X966" s="90"/>
    </row>
    <row r="967" spans="1:24" ht="13.2" x14ac:dyDescent="0.25">
      <c r="A967" s="59" t="s">
        <v>4880</v>
      </c>
      <c r="B967" s="59" t="s">
        <v>6314</v>
      </c>
      <c r="C967" s="59" t="s">
        <v>6318</v>
      </c>
      <c r="D967" s="59" t="s">
        <v>127</v>
      </c>
      <c r="E967" s="59">
        <v>0</v>
      </c>
      <c r="F967" s="59">
        <v>0</v>
      </c>
      <c r="G967" s="59">
        <v>0</v>
      </c>
      <c r="H967" s="59">
        <v>0</v>
      </c>
      <c r="I967" s="59">
        <v>0</v>
      </c>
      <c r="J967" s="59">
        <v>0</v>
      </c>
      <c r="K967" s="59">
        <v>0</v>
      </c>
      <c r="L967" s="59">
        <v>0</v>
      </c>
      <c r="M967" s="59">
        <v>0</v>
      </c>
      <c r="N967" s="59">
        <v>0</v>
      </c>
      <c r="O967" s="59">
        <v>0</v>
      </c>
      <c r="P967" s="59">
        <v>0</v>
      </c>
      <c r="Q967" s="59">
        <v>0</v>
      </c>
      <c r="R967" s="59">
        <v>0</v>
      </c>
      <c r="S967" s="90"/>
      <c r="T967" s="90"/>
      <c r="U967" s="91"/>
      <c r="V967" s="90"/>
      <c r="X967" s="90"/>
    </row>
    <row r="968" spans="1:24" ht="13.2" x14ac:dyDescent="0.25">
      <c r="A968" s="59" t="s">
        <v>4881</v>
      </c>
      <c r="B968" s="59" t="s">
        <v>6314</v>
      </c>
      <c r="C968" s="59" t="s">
        <v>6319</v>
      </c>
      <c r="D968" s="59" t="s">
        <v>127</v>
      </c>
      <c r="E968" s="59">
        <v>0</v>
      </c>
      <c r="F968" s="59">
        <v>0</v>
      </c>
      <c r="G968" s="59">
        <v>0</v>
      </c>
      <c r="H968" s="59">
        <v>0</v>
      </c>
      <c r="I968" s="59">
        <v>0</v>
      </c>
      <c r="J968" s="59">
        <v>0</v>
      </c>
      <c r="K968" s="59">
        <v>0</v>
      </c>
      <c r="L968" s="59">
        <v>0</v>
      </c>
      <c r="M968" s="59">
        <v>0</v>
      </c>
      <c r="N968" s="59">
        <v>0</v>
      </c>
      <c r="O968" s="59">
        <v>0</v>
      </c>
      <c r="P968" s="59">
        <v>0</v>
      </c>
      <c r="Q968" s="59">
        <v>0</v>
      </c>
      <c r="R968" s="59">
        <v>0</v>
      </c>
      <c r="S968" s="90"/>
      <c r="T968" s="90"/>
      <c r="U968" s="91"/>
      <c r="V968" s="90"/>
      <c r="X968" s="90"/>
    </row>
    <row r="969" spans="1:24" ht="13.2" x14ac:dyDescent="0.25">
      <c r="A969" s="59" t="s">
        <v>4882</v>
      </c>
      <c r="B969" s="59" t="s">
        <v>6314</v>
      </c>
      <c r="C969" s="59" t="s">
        <v>6320</v>
      </c>
      <c r="D969" s="59" t="s">
        <v>127</v>
      </c>
      <c r="E969" s="59">
        <v>596</v>
      </c>
      <c r="F969" s="59">
        <v>598</v>
      </c>
      <c r="G969" s="59">
        <v>600</v>
      </c>
      <c r="H969" s="59">
        <v>602</v>
      </c>
      <c r="I969" s="59">
        <v>605</v>
      </c>
      <c r="J969" s="59">
        <v>607</v>
      </c>
      <c r="K969" s="59">
        <v>609</v>
      </c>
      <c r="L969" s="59">
        <v>611</v>
      </c>
      <c r="M969" s="59">
        <v>613</v>
      </c>
      <c r="N969" s="59">
        <v>616</v>
      </c>
      <c r="O969" s="59">
        <v>618</v>
      </c>
      <c r="P969" s="59">
        <v>620</v>
      </c>
      <c r="Q969" s="59">
        <v>622</v>
      </c>
      <c r="R969" s="59">
        <v>608942</v>
      </c>
      <c r="S969" s="90"/>
      <c r="T969" s="90"/>
      <c r="U969" s="91"/>
      <c r="V969" s="90"/>
      <c r="X969" s="90"/>
    </row>
    <row r="970" spans="1:24" ht="13.2" x14ac:dyDescent="0.25">
      <c r="A970" s="59" t="s">
        <v>4883</v>
      </c>
      <c r="B970" s="59" t="s">
        <v>6314</v>
      </c>
      <c r="C970" s="59" t="s">
        <v>6321</v>
      </c>
      <c r="D970" s="59" t="s">
        <v>127</v>
      </c>
      <c r="E970" s="59">
        <v>0</v>
      </c>
      <c r="F970" s="59">
        <v>0</v>
      </c>
      <c r="G970" s="59">
        <v>0</v>
      </c>
      <c r="H970" s="59">
        <v>0</v>
      </c>
      <c r="I970" s="59">
        <v>0</v>
      </c>
      <c r="J970" s="59">
        <v>0</v>
      </c>
      <c r="K970" s="59">
        <v>0</v>
      </c>
      <c r="L970" s="59">
        <v>0</v>
      </c>
      <c r="M970" s="59">
        <v>0</v>
      </c>
      <c r="N970" s="59">
        <v>0</v>
      </c>
      <c r="O970" s="59">
        <v>0</v>
      </c>
      <c r="P970" s="59">
        <v>0</v>
      </c>
      <c r="Q970" s="59">
        <v>0</v>
      </c>
      <c r="R970" s="59">
        <v>0</v>
      </c>
      <c r="S970" s="90"/>
      <c r="T970" s="90"/>
      <c r="U970" s="91"/>
      <c r="V970" s="90"/>
      <c r="X970" s="90"/>
    </row>
    <row r="971" spans="1:24" ht="13.2" x14ac:dyDescent="0.25">
      <c r="A971" s="59" t="s">
        <v>4884</v>
      </c>
      <c r="B971" s="59" t="s">
        <v>6314</v>
      </c>
      <c r="C971" s="59" t="s">
        <v>6322</v>
      </c>
      <c r="D971" s="59" t="s">
        <v>127</v>
      </c>
      <c r="E971" s="59">
        <v>4</v>
      </c>
      <c r="F971" s="59">
        <v>4</v>
      </c>
      <c r="G971" s="59">
        <v>4</v>
      </c>
      <c r="H971" s="59">
        <v>4</v>
      </c>
      <c r="I971" s="59">
        <v>4</v>
      </c>
      <c r="J971" s="59">
        <v>4</v>
      </c>
      <c r="K971" s="59">
        <v>4</v>
      </c>
      <c r="L971" s="59">
        <v>4</v>
      </c>
      <c r="M971" s="59">
        <v>4</v>
      </c>
      <c r="N971" s="59">
        <v>4</v>
      </c>
      <c r="O971" s="59">
        <v>4</v>
      </c>
      <c r="P971" s="59">
        <v>4</v>
      </c>
      <c r="Q971" s="59">
        <v>4</v>
      </c>
      <c r="R971" s="59">
        <v>4441</v>
      </c>
      <c r="S971" s="90"/>
      <c r="T971" s="90"/>
      <c r="U971" s="91"/>
      <c r="V971" s="90"/>
      <c r="X971" s="90"/>
    </row>
    <row r="972" spans="1:24" ht="13.2" x14ac:dyDescent="0.25">
      <c r="A972" s="59" t="s">
        <v>4885</v>
      </c>
      <c r="B972" s="59" t="s">
        <v>6314</v>
      </c>
      <c r="C972" s="59" t="s">
        <v>6323</v>
      </c>
      <c r="D972" s="59" t="s">
        <v>127</v>
      </c>
      <c r="E972" s="59">
        <v>0</v>
      </c>
      <c r="F972" s="59">
        <v>0</v>
      </c>
      <c r="G972" s="59">
        <v>0</v>
      </c>
      <c r="H972" s="59">
        <v>0</v>
      </c>
      <c r="I972" s="59">
        <v>0</v>
      </c>
      <c r="J972" s="59">
        <v>0</v>
      </c>
      <c r="K972" s="59">
        <v>0</v>
      </c>
      <c r="L972" s="59">
        <v>0</v>
      </c>
      <c r="M972" s="59">
        <v>0</v>
      </c>
      <c r="N972" s="59">
        <v>0</v>
      </c>
      <c r="O972" s="59">
        <v>0</v>
      </c>
      <c r="P972" s="59">
        <v>0</v>
      </c>
      <c r="Q972" s="59">
        <v>0</v>
      </c>
      <c r="R972" s="59">
        <v>0</v>
      </c>
      <c r="S972" s="90"/>
      <c r="T972" s="90"/>
      <c r="U972" s="91"/>
      <c r="V972" s="90"/>
      <c r="X972" s="90"/>
    </row>
    <row r="973" spans="1:24" ht="13.2" x14ac:dyDescent="0.25">
      <c r="A973" s="59" t="s">
        <v>4886</v>
      </c>
      <c r="B973" s="59" t="s">
        <v>6314</v>
      </c>
      <c r="C973" s="59" t="s">
        <v>6324</v>
      </c>
      <c r="D973" s="59" t="s">
        <v>127</v>
      </c>
      <c r="E973" s="59">
        <v>0</v>
      </c>
      <c r="F973" s="59">
        <v>0</v>
      </c>
      <c r="G973" s="59">
        <v>0</v>
      </c>
      <c r="H973" s="59">
        <v>0</v>
      </c>
      <c r="I973" s="59">
        <v>0</v>
      </c>
      <c r="J973" s="59">
        <v>0</v>
      </c>
      <c r="K973" s="59">
        <v>0</v>
      </c>
      <c r="L973" s="59">
        <v>0</v>
      </c>
      <c r="M973" s="59">
        <v>0</v>
      </c>
      <c r="N973" s="59">
        <v>0</v>
      </c>
      <c r="O973" s="59">
        <v>0</v>
      </c>
      <c r="P973" s="59">
        <v>0</v>
      </c>
      <c r="Q973" s="59">
        <v>0</v>
      </c>
      <c r="R973" s="59">
        <v>0</v>
      </c>
      <c r="S973" s="90"/>
      <c r="T973" s="90"/>
      <c r="U973" s="91"/>
      <c r="V973" s="90"/>
      <c r="X973" s="90"/>
    </row>
    <row r="974" spans="1:24" ht="13.2" x14ac:dyDescent="0.25">
      <c r="A974" s="59" t="s">
        <v>4887</v>
      </c>
      <c r="B974" s="59" t="s">
        <v>6314</v>
      </c>
      <c r="C974" s="59" t="s">
        <v>6325</v>
      </c>
      <c r="D974" s="59" t="s">
        <v>127</v>
      </c>
      <c r="E974" s="59">
        <v>62</v>
      </c>
      <c r="F974" s="59">
        <v>62</v>
      </c>
      <c r="G974" s="59">
        <v>62</v>
      </c>
      <c r="H974" s="59">
        <v>63</v>
      </c>
      <c r="I974" s="59">
        <v>63</v>
      </c>
      <c r="J974" s="59">
        <v>63</v>
      </c>
      <c r="K974" s="59">
        <v>64</v>
      </c>
      <c r="L974" s="59">
        <v>64</v>
      </c>
      <c r="M974" s="59">
        <v>64</v>
      </c>
      <c r="N974" s="59">
        <v>65</v>
      </c>
      <c r="O974" s="59">
        <v>65</v>
      </c>
      <c r="P974" s="59">
        <v>65</v>
      </c>
      <c r="Q974" s="59">
        <v>66</v>
      </c>
      <c r="R974" s="59">
        <v>63564</v>
      </c>
      <c r="S974" s="90"/>
      <c r="T974" s="90"/>
      <c r="U974" s="91"/>
      <c r="V974" s="90"/>
      <c r="X974" s="90"/>
    </row>
    <row r="975" spans="1:24" ht="13.2" x14ac:dyDescent="0.25">
      <c r="A975" s="59" t="s">
        <v>4888</v>
      </c>
      <c r="B975" s="59" t="s">
        <v>6314</v>
      </c>
      <c r="C975" s="59" t="s">
        <v>6326</v>
      </c>
      <c r="D975" s="59" t="s">
        <v>127</v>
      </c>
      <c r="E975" s="59">
        <v>5</v>
      </c>
      <c r="F975" s="59">
        <v>5</v>
      </c>
      <c r="G975" s="59">
        <v>5</v>
      </c>
      <c r="H975" s="59">
        <v>5</v>
      </c>
      <c r="I975" s="59">
        <v>5</v>
      </c>
      <c r="J975" s="59">
        <v>5</v>
      </c>
      <c r="K975" s="59">
        <v>5</v>
      </c>
      <c r="L975" s="59">
        <v>5</v>
      </c>
      <c r="M975" s="59">
        <v>5</v>
      </c>
      <c r="N975" s="59">
        <v>5</v>
      </c>
      <c r="O975" s="59">
        <v>5</v>
      </c>
      <c r="P975" s="59">
        <v>5</v>
      </c>
      <c r="Q975" s="59">
        <v>5</v>
      </c>
      <c r="R975" s="59">
        <v>5355</v>
      </c>
      <c r="S975" s="90"/>
      <c r="T975" s="90"/>
      <c r="U975" s="91"/>
      <c r="V975" s="90"/>
      <c r="X975" s="90"/>
    </row>
    <row r="976" spans="1:24" ht="13.2" x14ac:dyDescent="0.25">
      <c r="A976" s="59" t="s">
        <v>4889</v>
      </c>
      <c r="B976" s="59" t="s">
        <v>6314</v>
      </c>
      <c r="C976" s="59" t="s">
        <v>6327</v>
      </c>
      <c r="D976" s="59" t="s">
        <v>127</v>
      </c>
      <c r="E976" s="59">
        <v>0</v>
      </c>
      <c r="F976" s="59">
        <v>0</v>
      </c>
      <c r="G976" s="59">
        <v>0</v>
      </c>
      <c r="H976" s="59">
        <v>0</v>
      </c>
      <c r="I976" s="59">
        <v>0</v>
      </c>
      <c r="J976" s="59">
        <v>0</v>
      </c>
      <c r="K976" s="59">
        <v>0</v>
      </c>
      <c r="L976" s="59">
        <v>0</v>
      </c>
      <c r="M976" s="59">
        <v>0</v>
      </c>
      <c r="N976" s="59">
        <v>0</v>
      </c>
      <c r="O976" s="59">
        <v>0</v>
      </c>
      <c r="P976" s="59">
        <v>0</v>
      </c>
      <c r="Q976" s="59">
        <v>0</v>
      </c>
      <c r="R976" s="59">
        <v>0</v>
      </c>
      <c r="S976" s="90"/>
      <c r="T976" s="90"/>
      <c r="U976" s="91"/>
      <c r="V976" s="90"/>
      <c r="X976" s="90"/>
    </row>
    <row r="977" spans="1:24" ht="13.2" x14ac:dyDescent="0.25">
      <c r="A977" s="59" t="s">
        <v>4890</v>
      </c>
      <c r="B977" s="59" t="s">
        <v>6314</v>
      </c>
      <c r="C977" s="59" t="s">
        <v>6328</v>
      </c>
      <c r="D977" s="59" t="s">
        <v>127</v>
      </c>
      <c r="E977" s="59">
        <v>0</v>
      </c>
      <c r="F977" s="59">
        <v>0</v>
      </c>
      <c r="G977" s="59">
        <v>0</v>
      </c>
      <c r="H977" s="59">
        <v>0</v>
      </c>
      <c r="I977" s="59">
        <v>0</v>
      </c>
      <c r="J977" s="59">
        <v>0</v>
      </c>
      <c r="K977" s="59">
        <v>0</v>
      </c>
      <c r="L977" s="59">
        <v>0</v>
      </c>
      <c r="M977" s="59">
        <v>0</v>
      </c>
      <c r="N977" s="59">
        <v>0</v>
      </c>
      <c r="O977" s="59">
        <v>0</v>
      </c>
      <c r="P977" s="59">
        <v>0</v>
      </c>
      <c r="Q977" s="59">
        <v>0</v>
      </c>
      <c r="R977" s="59">
        <v>0</v>
      </c>
      <c r="S977" s="90"/>
      <c r="T977" s="90"/>
      <c r="U977" s="91"/>
      <c r="V977" s="90"/>
      <c r="X977" s="90"/>
    </row>
    <row r="978" spans="1:24" ht="13.2" x14ac:dyDescent="0.25">
      <c r="A978" s="59" t="s">
        <v>4891</v>
      </c>
      <c r="B978" s="59" t="s">
        <v>6314</v>
      </c>
      <c r="C978" s="59" t="s">
        <v>6329</v>
      </c>
      <c r="D978" s="59" t="s">
        <v>127</v>
      </c>
      <c r="E978" s="59">
        <v>0</v>
      </c>
      <c r="F978" s="59">
        <v>0</v>
      </c>
      <c r="G978" s="59">
        <v>0</v>
      </c>
      <c r="H978" s="59">
        <v>0</v>
      </c>
      <c r="I978" s="59">
        <v>0</v>
      </c>
      <c r="J978" s="59">
        <v>0</v>
      </c>
      <c r="K978" s="59">
        <v>0</v>
      </c>
      <c r="L978" s="59">
        <v>0</v>
      </c>
      <c r="M978" s="59">
        <v>0</v>
      </c>
      <c r="N978" s="59">
        <v>0</v>
      </c>
      <c r="O978" s="59">
        <v>0</v>
      </c>
      <c r="P978" s="59">
        <v>0</v>
      </c>
      <c r="Q978" s="59">
        <v>0</v>
      </c>
      <c r="R978" s="59">
        <v>0</v>
      </c>
      <c r="S978" s="90"/>
      <c r="T978" s="90"/>
      <c r="U978" s="91"/>
      <c r="V978" s="90"/>
      <c r="X978" s="90"/>
    </row>
    <row r="979" spans="1:24" ht="13.2" x14ac:dyDescent="0.25">
      <c r="A979" s="59" t="s">
        <v>4892</v>
      </c>
      <c r="B979" s="59" t="s">
        <v>6314</v>
      </c>
      <c r="C979" s="59" t="s">
        <v>6330</v>
      </c>
      <c r="D979" s="59" t="s">
        <v>127</v>
      </c>
      <c r="E979" s="59">
        <v>15</v>
      </c>
      <c r="F979" s="59">
        <v>16</v>
      </c>
      <c r="G979" s="59">
        <v>16</v>
      </c>
      <c r="H979" s="59">
        <v>16</v>
      </c>
      <c r="I979" s="59">
        <v>16</v>
      </c>
      <c r="J979" s="59">
        <v>16</v>
      </c>
      <c r="K979" s="59">
        <v>17</v>
      </c>
      <c r="L979" s="59">
        <v>17</v>
      </c>
      <c r="M979" s="59">
        <v>17</v>
      </c>
      <c r="N979" s="59">
        <v>17</v>
      </c>
      <c r="O979" s="59">
        <v>18</v>
      </c>
      <c r="P979" s="59">
        <v>18</v>
      </c>
      <c r="Q979" s="59">
        <v>18</v>
      </c>
      <c r="R979" s="59">
        <v>16636</v>
      </c>
      <c r="S979" s="90"/>
      <c r="T979" s="90"/>
      <c r="U979" s="91"/>
      <c r="V979" s="90"/>
      <c r="X979" s="90"/>
    </row>
    <row r="980" spans="1:24" ht="13.2" x14ac:dyDescent="0.25">
      <c r="A980" s="59" t="s">
        <v>4893</v>
      </c>
      <c r="B980" s="59" t="s">
        <v>6314</v>
      </c>
      <c r="C980" s="59" t="s">
        <v>6331</v>
      </c>
      <c r="D980" s="59" t="s">
        <v>127</v>
      </c>
      <c r="E980" s="59">
        <v>62</v>
      </c>
      <c r="F980" s="59">
        <v>63</v>
      </c>
      <c r="G980" s="59">
        <v>63</v>
      </c>
      <c r="H980" s="59">
        <v>63</v>
      </c>
      <c r="I980" s="59">
        <v>63</v>
      </c>
      <c r="J980" s="59">
        <v>63</v>
      </c>
      <c r="K980" s="59">
        <v>63</v>
      </c>
      <c r="L980" s="59">
        <v>63</v>
      </c>
      <c r="M980" s="59">
        <v>64</v>
      </c>
      <c r="N980" s="59">
        <v>64</v>
      </c>
      <c r="O980" s="59">
        <v>64</v>
      </c>
      <c r="P980" s="59">
        <v>64</v>
      </c>
      <c r="Q980" s="59">
        <v>64</v>
      </c>
      <c r="R980" s="59">
        <v>63252</v>
      </c>
      <c r="S980" s="90"/>
      <c r="T980" s="90"/>
      <c r="U980" s="91"/>
      <c r="V980" s="90"/>
      <c r="X980" s="90"/>
    </row>
    <row r="981" spans="1:24" ht="13.2" x14ac:dyDescent="0.25">
      <c r="A981" s="59" t="s">
        <v>4894</v>
      </c>
      <c r="B981" s="59" t="s">
        <v>6314</v>
      </c>
      <c r="C981" s="59" t="s">
        <v>6332</v>
      </c>
      <c r="D981" s="59" t="s">
        <v>127</v>
      </c>
      <c r="E981" s="59">
        <v>59</v>
      </c>
      <c r="F981" s="59">
        <v>59</v>
      </c>
      <c r="G981" s="59">
        <v>59</v>
      </c>
      <c r="H981" s="59">
        <v>59</v>
      </c>
      <c r="I981" s="59">
        <v>59</v>
      </c>
      <c r="J981" s="59">
        <v>59</v>
      </c>
      <c r="K981" s="59">
        <v>59</v>
      </c>
      <c r="L981" s="59">
        <v>59</v>
      </c>
      <c r="M981" s="59">
        <v>59</v>
      </c>
      <c r="N981" s="59">
        <v>60</v>
      </c>
      <c r="O981" s="59">
        <v>60</v>
      </c>
      <c r="P981" s="59">
        <v>60</v>
      </c>
      <c r="Q981" s="59">
        <v>60</v>
      </c>
      <c r="R981" s="59">
        <v>59259</v>
      </c>
      <c r="S981" s="90"/>
      <c r="T981" s="90"/>
      <c r="U981" s="91"/>
      <c r="V981" s="90"/>
      <c r="X981" s="90"/>
    </row>
    <row r="982" spans="1:24" ht="13.2" x14ac:dyDescent="0.25">
      <c r="A982" s="59" t="s">
        <v>4895</v>
      </c>
      <c r="B982" s="59" t="s">
        <v>6314</v>
      </c>
      <c r="C982" s="59" t="s">
        <v>6333</v>
      </c>
      <c r="D982" s="59" t="s">
        <v>127</v>
      </c>
      <c r="E982" s="59">
        <v>0</v>
      </c>
      <c r="F982" s="59">
        <v>0</v>
      </c>
      <c r="G982" s="59">
        <v>0</v>
      </c>
      <c r="H982" s="59">
        <v>0</v>
      </c>
      <c r="I982" s="59">
        <v>0</v>
      </c>
      <c r="J982" s="59">
        <v>0</v>
      </c>
      <c r="K982" s="59">
        <v>0</v>
      </c>
      <c r="L982" s="59">
        <v>0</v>
      </c>
      <c r="M982" s="59">
        <v>0</v>
      </c>
      <c r="N982" s="59">
        <v>0</v>
      </c>
      <c r="O982" s="59">
        <v>0</v>
      </c>
      <c r="P982" s="59">
        <v>0</v>
      </c>
      <c r="Q982" s="59">
        <v>0</v>
      </c>
      <c r="R982" s="59">
        <v>0</v>
      </c>
      <c r="S982" s="90"/>
      <c r="T982" s="90"/>
      <c r="U982" s="91"/>
      <c r="V982" s="90"/>
      <c r="X982" s="90"/>
    </row>
    <row r="983" spans="1:24" ht="13.2" x14ac:dyDescent="0.25">
      <c r="A983" s="59" t="s">
        <v>4896</v>
      </c>
      <c r="B983" s="59" t="s">
        <v>6314</v>
      </c>
      <c r="C983" s="59" t="s">
        <v>6334</v>
      </c>
      <c r="D983" s="59" t="s">
        <v>127</v>
      </c>
      <c r="E983" s="59">
        <v>10</v>
      </c>
      <c r="F983" s="59">
        <v>10</v>
      </c>
      <c r="G983" s="59">
        <v>10</v>
      </c>
      <c r="H983" s="59">
        <v>10</v>
      </c>
      <c r="I983" s="59">
        <v>10</v>
      </c>
      <c r="J983" s="59">
        <v>10</v>
      </c>
      <c r="K983" s="59">
        <v>10</v>
      </c>
      <c r="L983" s="59">
        <v>10</v>
      </c>
      <c r="M983" s="59">
        <v>10</v>
      </c>
      <c r="N983" s="59">
        <v>11</v>
      </c>
      <c r="O983" s="59">
        <v>11</v>
      </c>
      <c r="P983" s="59">
        <v>11</v>
      </c>
      <c r="Q983" s="59">
        <v>11</v>
      </c>
      <c r="R983" s="59">
        <v>10274</v>
      </c>
      <c r="S983" s="90"/>
      <c r="T983" s="90"/>
      <c r="U983" s="91"/>
      <c r="V983" s="90"/>
      <c r="X983" s="90"/>
    </row>
    <row r="984" spans="1:24" ht="13.2" x14ac:dyDescent="0.25">
      <c r="A984" s="59" t="s">
        <v>4897</v>
      </c>
      <c r="B984" s="59" t="s">
        <v>6314</v>
      </c>
      <c r="C984" s="59" t="s">
        <v>6335</v>
      </c>
      <c r="D984" s="59" t="s">
        <v>127</v>
      </c>
      <c r="E984" s="59">
        <v>0</v>
      </c>
      <c r="F984" s="59">
        <v>0</v>
      </c>
      <c r="G984" s="59">
        <v>0</v>
      </c>
      <c r="H984" s="59">
        <v>0</v>
      </c>
      <c r="I984" s="59">
        <v>0</v>
      </c>
      <c r="J984" s="59">
        <v>0</v>
      </c>
      <c r="K984" s="59">
        <v>0</v>
      </c>
      <c r="L984" s="59">
        <v>0</v>
      </c>
      <c r="M984" s="59">
        <v>0</v>
      </c>
      <c r="N984" s="59">
        <v>0</v>
      </c>
      <c r="O984" s="59">
        <v>0</v>
      </c>
      <c r="P984" s="59">
        <v>0</v>
      </c>
      <c r="Q984" s="59">
        <v>0</v>
      </c>
      <c r="R984" s="59">
        <v>0</v>
      </c>
      <c r="S984" s="90"/>
      <c r="T984" s="90"/>
      <c r="U984" s="91"/>
      <c r="V984" s="90"/>
      <c r="X984" s="90"/>
    </row>
    <row r="985" spans="1:24" ht="13.2" x14ac:dyDescent="0.25">
      <c r="A985" s="59" t="s">
        <v>4898</v>
      </c>
      <c r="B985" s="59" t="s">
        <v>6314</v>
      </c>
      <c r="C985" s="59" t="s">
        <v>6336</v>
      </c>
      <c r="D985" s="59" t="s">
        <v>127</v>
      </c>
      <c r="E985" s="59">
        <v>49</v>
      </c>
      <c r="F985" s="59">
        <v>49</v>
      </c>
      <c r="G985" s="59">
        <v>49</v>
      </c>
      <c r="H985" s="59">
        <v>49</v>
      </c>
      <c r="I985" s="59">
        <v>49</v>
      </c>
      <c r="J985" s="59">
        <v>49</v>
      </c>
      <c r="K985" s="59">
        <v>49</v>
      </c>
      <c r="L985" s="59">
        <v>49</v>
      </c>
      <c r="M985" s="59">
        <v>49</v>
      </c>
      <c r="N985" s="59">
        <v>50</v>
      </c>
      <c r="O985" s="59">
        <v>50</v>
      </c>
      <c r="P985" s="59">
        <v>50</v>
      </c>
      <c r="Q985" s="59">
        <v>50</v>
      </c>
      <c r="R985" s="59">
        <v>49267</v>
      </c>
      <c r="S985" s="90"/>
      <c r="T985" s="90"/>
      <c r="U985" s="91"/>
      <c r="V985" s="90"/>
      <c r="X985" s="90"/>
    </row>
    <row r="986" spans="1:24" ht="13.2" x14ac:dyDescent="0.25">
      <c r="A986" s="59" t="s">
        <v>4899</v>
      </c>
      <c r="B986" s="59" t="s">
        <v>6314</v>
      </c>
      <c r="C986" s="59" t="s">
        <v>6337</v>
      </c>
      <c r="D986" s="59" t="s">
        <v>127</v>
      </c>
      <c r="E986" s="59">
        <v>0</v>
      </c>
      <c r="F986" s="59">
        <v>0</v>
      </c>
      <c r="G986" s="59">
        <v>0</v>
      </c>
      <c r="H986" s="59">
        <v>0</v>
      </c>
      <c r="I986" s="59">
        <v>0</v>
      </c>
      <c r="J986" s="59">
        <v>0</v>
      </c>
      <c r="K986" s="59">
        <v>0</v>
      </c>
      <c r="L986" s="59">
        <v>0</v>
      </c>
      <c r="M986" s="59">
        <v>0</v>
      </c>
      <c r="N986" s="59">
        <v>0</v>
      </c>
      <c r="O986" s="59">
        <v>0</v>
      </c>
      <c r="P986" s="59">
        <v>0</v>
      </c>
      <c r="Q986" s="59">
        <v>0</v>
      </c>
      <c r="R986" s="59">
        <v>0</v>
      </c>
      <c r="S986" s="90"/>
      <c r="T986" s="90"/>
      <c r="U986" s="91"/>
      <c r="V986" s="90"/>
      <c r="X986" s="90"/>
    </row>
    <row r="987" spans="1:24" ht="13.2" x14ac:dyDescent="0.25">
      <c r="A987" s="59" t="s">
        <v>4900</v>
      </c>
      <c r="B987" s="59" t="s">
        <v>6314</v>
      </c>
      <c r="C987" s="59" t="s">
        <v>6338</v>
      </c>
      <c r="D987" s="59" t="s">
        <v>127</v>
      </c>
      <c r="E987" s="59">
        <v>91</v>
      </c>
      <c r="F987" s="59">
        <v>91</v>
      </c>
      <c r="G987" s="59">
        <v>92</v>
      </c>
      <c r="H987" s="59">
        <v>92</v>
      </c>
      <c r="I987" s="59">
        <v>93</v>
      </c>
      <c r="J987" s="59">
        <v>93</v>
      </c>
      <c r="K987" s="59">
        <v>94</v>
      </c>
      <c r="L987" s="59">
        <v>94</v>
      </c>
      <c r="M987" s="59">
        <v>95</v>
      </c>
      <c r="N987" s="59">
        <v>95</v>
      </c>
      <c r="O987" s="59">
        <v>96</v>
      </c>
      <c r="P987" s="59">
        <v>96</v>
      </c>
      <c r="Q987" s="59">
        <v>97</v>
      </c>
      <c r="R987" s="59">
        <v>93710</v>
      </c>
      <c r="S987" s="90"/>
      <c r="T987" s="90"/>
      <c r="U987" s="91"/>
      <c r="V987" s="90"/>
      <c r="X987" s="90"/>
    </row>
    <row r="988" spans="1:24" ht="13.2" x14ac:dyDescent="0.25">
      <c r="A988" s="59" t="s">
        <v>4901</v>
      </c>
      <c r="B988" s="59" t="s">
        <v>6314</v>
      </c>
      <c r="C988" s="59" t="s">
        <v>6339</v>
      </c>
      <c r="D988" s="59" t="s">
        <v>127</v>
      </c>
      <c r="E988" s="59">
        <v>0</v>
      </c>
      <c r="F988" s="59">
        <v>0</v>
      </c>
      <c r="G988" s="59">
        <v>0</v>
      </c>
      <c r="H988" s="59">
        <v>0</v>
      </c>
      <c r="I988" s="59">
        <v>0</v>
      </c>
      <c r="J988" s="59">
        <v>0</v>
      </c>
      <c r="K988" s="59">
        <v>0</v>
      </c>
      <c r="L988" s="59">
        <v>0</v>
      </c>
      <c r="M988" s="59">
        <v>0</v>
      </c>
      <c r="N988" s="59">
        <v>0</v>
      </c>
      <c r="O988" s="59">
        <v>0</v>
      </c>
      <c r="P988" s="59">
        <v>0</v>
      </c>
      <c r="Q988" s="59">
        <v>0</v>
      </c>
      <c r="R988" s="59">
        <v>0</v>
      </c>
      <c r="S988" s="90"/>
      <c r="T988" s="90"/>
      <c r="U988" s="91"/>
      <c r="V988" s="90"/>
      <c r="X988" s="90"/>
    </row>
    <row r="989" spans="1:24" ht="13.2" x14ac:dyDescent="0.25">
      <c r="A989" s="59" t="s">
        <v>4902</v>
      </c>
      <c r="B989" s="59" t="s">
        <v>6314</v>
      </c>
      <c r="C989" s="59" t="s">
        <v>6340</v>
      </c>
      <c r="D989" s="59" t="s">
        <v>127</v>
      </c>
      <c r="E989" s="59">
        <v>549</v>
      </c>
      <c r="F989" s="59">
        <v>553</v>
      </c>
      <c r="G989" s="59">
        <v>557</v>
      </c>
      <c r="H989" s="59">
        <v>561</v>
      </c>
      <c r="I989" s="59">
        <v>565</v>
      </c>
      <c r="J989" s="59">
        <v>569</v>
      </c>
      <c r="K989" s="59">
        <v>573</v>
      </c>
      <c r="L989" s="59">
        <v>577</v>
      </c>
      <c r="M989" s="59">
        <v>581</v>
      </c>
      <c r="N989" s="59">
        <v>585</v>
      </c>
      <c r="O989" s="59">
        <v>589</v>
      </c>
      <c r="P989" s="59">
        <v>593</v>
      </c>
      <c r="Q989" s="59">
        <v>597</v>
      </c>
      <c r="R989" s="59">
        <v>572909</v>
      </c>
      <c r="S989" s="90"/>
      <c r="T989" s="90"/>
      <c r="U989" s="91"/>
      <c r="V989" s="90"/>
      <c r="X989" s="90"/>
    </row>
    <row r="990" spans="1:24" ht="13.2" x14ac:dyDescent="0.25">
      <c r="A990" s="59" t="s">
        <v>4903</v>
      </c>
      <c r="B990" s="59" t="s">
        <v>6314</v>
      </c>
      <c r="C990" s="59" t="s">
        <v>6341</v>
      </c>
      <c r="D990" s="59" t="s">
        <v>127</v>
      </c>
      <c r="E990" s="59">
        <v>0</v>
      </c>
      <c r="F990" s="59">
        <v>0</v>
      </c>
      <c r="G990" s="59">
        <v>0</v>
      </c>
      <c r="H990" s="59">
        <v>0</v>
      </c>
      <c r="I990" s="59">
        <v>0</v>
      </c>
      <c r="J990" s="59">
        <v>0</v>
      </c>
      <c r="K990" s="59">
        <v>0</v>
      </c>
      <c r="L990" s="59">
        <v>0</v>
      </c>
      <c r="M990" s="59">
        <v>0</v>
      </c>
      <c r="N990" s="59">
        <v>0</v>
      </c>
      <c r="O990" s="59">
        <v>0</v>
      </c>
      <c r="P990" s="59">
        <v>0</v>
      </c>
      <c r="Q990" s="59">
        <v>0</v>
      </c>
      <c r="R990" s="59">
        <v>0</v>
      </c>
      <c r="S990" s="90"/>
      <c r="T990" s="90"/>
      <c r="U990" s="91"/>
      <c r="V990" s="90"/>
      <c r="X990" s="90"/>
    </row>
    <row r="991" spans="1:24" ht="13.2" x14ac:dyDescent="0.25">
      <c r="A991" s="59" t="s">
        <v>4904</v>
      </c>
      <c r="B991" s="59" t="s">
        <v>6342</v>
      </c>
      <c r="C991" s="59" t="s">
        <v>6343</v>
      </c>
      <c r="D991" s="59" t="s">
        <v>127</v>
      </c>
      <c r="E991" s="59">
        <v>0</v>
      </c>
      <c r="F991" s="59">
        <v>0</v>
      </c>
      <c r="G991" s="59">
        <v>0</v>
      </c>
      <c r="H991" s="59">
        <v>0</v>
      </c>
      <c r="I991" s="59">
        <v>0</v>
      </c>
      <c r="J991" s="59">
        <v>0</v>
      </c>
      <c r="K991" s="59">
        <v>0</v>
      </c>
      <c r="L991" s="59">
        <v>0</v>
      </c>
      <c r="M991" s="59">
        <v>0</v>
      </c>
      <c r="N991" s="59">
        <v>0</v>
      </c>
      <c r="O991" s="59">
        <v>0</v>
      </c>
      <c r="P991" s="59">
        <v>0</v>
      </c>
      <c r="Q991" s="59">
        <v>0</v>
      </c>
      <c r="R991" s="59">
        <v>0</v>
      </c>
      <c r="S991" s="90"/>
      <c r="T991" s="90"/>
      <c r="U991" s="91"/>
      <c r="V991" s="90"/>
      <c r="X991" s="90"/>
    </row>
    <row r="992" spans="1:24" ht="13.2" x14ac:dyDescent="0.25">
      <c r="A992" s="59" t="s">
        <v>4905</v>
      </c>
      <c r="B992" s="59" t="s">
        <v>6342</v>
      </c>
      <c r="C992" s="59" t="s">
        <v>6344</v>
      </c>
      <c r="D992" s="59" t="s">
        <v>127</v>
      </c>
      <c r="E992" s="59">
        <v>0</v>
      </c>
      <c r="F992" s="59">
        <v>0</v>
      </c>
      <c r="G992" s="59">
        <v>0</v>
      </c>
      <c r="H992" s="59">
        <v>0</v>
      </c>
      <c r="I992" s="59">
        <v>0</v>
      </c>
      <c r="J992" s="59">
        <v>0</v>
      </c>
      <c r="K992" s="59">
        <v>0</v>
      </c>
      <c r="L992" s="59">
        <v>0</v>
      </c>
      <c r="M992" s="59">
        <v>0</v>
      </c>
      <c r="N992" s="59">
        <v>0</v>
      </c>
      <c r="O992" s="59">
        <v>0</v>
      </c>
      <c r="P992" s="59">
        <v>0</v>
      </c>
      <c r="Q992" s="59">
        <v>0</v>
      </c>
      <c r="R992" s="59">
        <v>0</v>
      </c>
      <c r="S992" s="90"/>
      <c r="T992" s="90"/>
      <c r="U992" s="91"/>
      <c r="V992" s="90"/>
      <c r="X992" s="90"/>
    </row>
    <row r="993" spans="1:24" ht="13.2" x14ac:dyDescent="0.25">
      <c r="A993" s="59" t="s">
        <v>4906</v>
      </c>
      <c r="B993" s="59" t="s">
        <v>6345</v>
      </c>
      <c r="C993" s="59" t="s">
        <v>6344</v>
      </c>
      <c r="D993" s="59" t="s">
        <v>127</v>
      </c>
      <c r="E993" s="59">
        <v>0</v>
      </c>
      <c r="F993" s="59">
        <v>0</v>
      </c>
      <c r="G993" s="59">
        <v>0</v>
      </c>
      <c r="H993" s="59">
        <v>0</v>
      </c>
      <c r="I993" s="59">
        <v>0</v>
      </c>
      <c r="J993" s="59">
        <v>0</v>
      </c>
      <c r="K993" s="59">
        <v>0</v>
      </c>
      <c r="L993" s="59">
        <v>0</v>
      </c>
      <c r="M993" s="59">
        <v>0</v>
      </c>
      <c r="N993" s="59">
        <v>0</v>
      </c>
      <c r="O993" s="59">
        <v>0</v>
      </c>
      <c r="P993" s="59">
        <v>0</v>
      </c>
      <c r="Q993" s="59">
        <v>0</v>
      </c>
      <c r="R993" s="59">
        <v>0</v>
      </c>
      <c r="S993" s="90"/>
      <c r="T993" s="90"/>
      <c r="U993" s="91"/>
      <c r="V993" s="90"/>
      <c r="X993" s="90"/>
    </row>
    <row r="994" spans="1:24" ht="13.2" x14ac:dyDescent="0.25">
      <c r="A994" s="59" t="s">
        <v>4907</v>
      </c>
      <c r="B994" s="59" t="s">
        <v>6346</v>
      </c>
      <c r="C994" s="59" t="s">
        <v>6347</v>
      </c>
      <c r="D994" s="59" t="s">
        <v>127</v>
      </c>
      <c r="E994" s="59">
        <v>395</v>
      </c>
      <c r="F994" s="59">
        <v>397</v>
      </c>
      <c r="G994" s="59">
        <v>398</v>
      </c>
      <c r="H994" s="59">
        <v>400</v>
      </c>
      <c r="I994" s="59">
        <v>401</v>
      </c>
      <c r="J994" s="59">
        <v>403</v>
      </c>
      <c r="K994" s="59">
        <v>404</v>
      </c>
      <c r="L994" s="59">
        <v>406</v>
      </c>
      <c r="M994" s="59">
        <v>407</v>
      </c>
      <c r="N994" s="59">
        <v>409</v>
      </c>
      <c r="O994" s="59">
        <v>410</v>
      </c>
      <c r="P994" s="59">
        <v>412</v>
      </c>
      <c r="Q994" s="59">
        <v>413</v>
      </c>
      <c r="R994" s="59">
        <v>404260</v>
      </c>
      <c r="S994" s="90"/>
      <c r="T994" s="90"/>
      <c r="U994" s="91"/>
      <c r="V994" s="90"/>
      <c r="X994" s="90"/>
    </row>
    <row r="995" spans="1:24" ht="13.2" x14ac:dyDescent="0.25">
      <c r="A995" s="59" t="s">
        <v>4908</v>
      </c>
      <c r="B995" s="59" t="s">
        <v>6346</v>
      </c>
      <c r="C995" s="59" t="s">
        <v>6348</v>
      </c>
      <c r="D995" s="59" t="s">
        <v>127</v>
      </c>
      <c r="E995" s="59">
        <v>0</v>
      </c>
      <c r="F995" s="59">
        <v>0</v>
      </c>
      <c r="G995" s="59">
        <v>0</v>
      </c>
      <c r="H995" s="59">
        <v>0</v>
      </c>
      <c r="I995" s="59">
        <v>0</v>
      </c>
      <c r="J995" s="59">
        <v>0</v>
      </c>
      <c r="K995" s="59">
        <v>0</v>
      </c>
      <c r="L995" s="59">
        <v>0</v>
      </c>
      <c r="M995" s="59">
        <v>0</v>
      </c>
      <c r="N995" s="59">
        <v>0</v>
      </c>
      <c r="O995" s="59">
        <v>0</v>
      </c>
      <c r="P995" s="59">
        <v>0</v>
      </c>
      <c r="Q995" s="59">
        <v>0</v>
      </c>
      <c r="R995" s="59">
        <v>0</v>
      </c>
      <c r="S995" s="90"/>
      <c r="T995" s="90"/>
      <c r="U995" s="91"/>
      <c r="V995" s="90"/>
      <c r="X995" s="90"/>
    </row>
    <row r="996" spans="1:24" ht="13.2" x14ac:dyDescent="0.25">
      <c r="A996" s="59" t="s">
        <v>4909</v>
      </c>
      <c r="B996" s="59" t="s">
        <v>6346</v>
      </c>
      <c r="C996" s="59" t="s">
        <v>6349</v>
      </c>
      <c r="D996" s="59" t="s">
        <v>127</v>
      </c>
      <c r="E996" s="59">
        <v>0</v>
      </c>
      <c r="F996" s="59">
        <v>0</v>
      </c>
      <c r="G996" s="59">
        <v>0</v>
      </c>
      <c r="H996" s="59">
        <v>0</v>
      </c>
      <c r="I996" s="59">
        <v>0</v>
      </c>
      <c r="J996" s="59">
        <v>0</v>
      </c>
      <c r="K996" s="59">
        <v>0</v>
      </c>
      <c r="L996" s="59">
        <v>0</v>
      </c>
      <c r="M996" s="59">
        <v>0</v>
      </c>
      <c r="N996" s="59">
        <v>0</v>
      </c>
      <c r="O996" s="59">
        <v>0</v>
      </c>
      <c r="P996" s="59">
        <v>0</v>
      </c>
      <c r="Q996" s="59">
        <v>0</v>
      </c>
      <c r="R996" s="59">
        <v>0</v>
      </c>
      <c r="S996" s="90"/>
      <c r="T996" s="90"/>
      <c r="U996" s="91"/>
      <c r="V996" s="90"/>
      <c r="X996" s="90"/>
    </row>
    <row r="997" spans="1:24" ht="13.2" x14ac:dyDescent="0.25">
      <c r="A997" s="59" t="s">
        <v>4910</v>
      </c>
      <c r="B997" s="59" t="s">
        <v>6350</v>
      </c>
      <c r="C997" s="59" t="s">
        <v>6351</v>
      </c>
      <c r="D997" s="59" t="s">
        <v>127</v>
      </c>
      <c r="E997" s="59">
        <v>0</v>
      </c>
      <c r="F997" s="59">
        <v>0</v>
      </c>
      <c r="G997" s="59">
        <v>0</v>
      </c>
      <c r="H997" s="59">
        <v>0</v>
      </c>
      <c r="I997" s="59">
        <v>0</v>
      </c>
      <c r="J997" s="59">
        <v>0</v>
      </c>
      <c r="K997" s="59">
        <v>0</v>
      </c>
      <c r="L997" s="59">
        <v>0</v>
      </c>
      <c r="M997" s="59">
        <v>0</v>
      </c>
      <c r="N997" s="59">
        <v>0</v>
      </c>
      <c r="O997" s="59">
        <v>0</v>
      </c>
      <c r="P997" s="59">
        <v>0</v>
      </c>
      <c r="Q997" s="59">
        <v>0</v>
      </c>
      <c r="R997" s="59">
        <v>0</v>
      </c>
      <c r="S997" s="90"/>
      <c r="T997" s="90"/>
      <c r="U997" s="91"/>
      <c r="V997" s="90"/>
      <c r="X997" s="90"/>
    </row>
    <row r="998" spans="1:24" ht="13.2" x14ac:dyDescent="0.25">
      <c r="A998" s="59" t="s">
        <v>4911</v>
      </c>
      <c r="B998" s="59" t="s">
        <v>6350</v>
      </c>
      <c r="C998" s="59" t="s">
        <v>6352</v>
      </c>
      <c r="D998" s="59" t="s">
        <v>127</v>
      </c>
      <c r="E998" s="59">
        <v>0</v>
      </c>
      <c r="F998" s="59">
        <v>0</v>
      </c>
      <c r="G998" s="59">
        <v>0</v>
      </c>
      <c r="H998" s="59">
        <v>0</v>
      </c>
      <c r="I998" s="59">
        <v>0</v>
      </c>
      <c r="J998" s="59">
        <v>0</v>
      </c>
      <c r="K998" s="59">
        <v>0</v>
      </c>
      <c r="L998" s="59">
        <v>0</v>
      </c>
      <c r="M998" s="59">
        <v>0</v>
      </c>
      <c r="N998" s="59">
        <v>0</v>
      </c>
      <c r="O998" s="59">
        <v>0</v>
      </c>
      <c r="P998" s="59">
        <v>0</v>
      </c>
      <c r="Q998" s="59">
        <v>0</v>
      </c>
      <c r="R998" s="59">
        <v>0</v>
      </c>
      <c r="S998" s="90"/>
      <c r="T998" s="90"/>
      <c r="U998" s="91"/>
      <c r="V998" s="90"/>
      <c r="X998" s="90"/>
    </row>
    <row r="999" spans="1:24" ht="13.2" x14ac:dyDescent="0.25">
      <c r="A999" s="59" t="s">
        <v>4912</v>
      </c>
      <c r="B999" s="59" t="s">
        <v>6350</v>
      </c>
      <c r="C999" s="59" t="s">
        <v>6353</v>
      </c>
      <c r="D999" s="59" t="s">
        <v>127</v>
      </c>
      <c r="E999" s="59">
        <v>0</v>
      </c>
      <c r="F999" s="59">
        <v>0</v>
      </c>
      <c r="G999" s="59">
        <v>0</v>
      </c>
      <c r="H999" s="59">
        <v>0</v>
      </c>
      <c r="I999" s="59">
        <v>0</v>
      </c>
      <c r="J999" s="59">
        <v>0</v>
      </c>
      <c r="K999" s="59">
        <v>0</v>
      </c>
      <c r="L999" s="59">
        <v>0</v>
      </c>
      <c r="M999" s="59">
        <v>0</v>
      </c>
      <c r="N999" s="59">
        <v>0</v>
      </c>
      <c r="O999" s="59">
        <v>0</v>
      </c>
      <c r="P999" s="59">
        <v>0</v>
      </c>
      <c r="Q999" s="59">
        <v>0</v>
      </c>
      <c r="R999" s="59">
        <v>0</v>
      </c>
      <c r="S999" s="90"/>
      <c r="T999" s="90"/>
      <c r="U999" s="91"/>
      <c r="V999" s="90"/>
      <c r="X999" s="90"/>
    </row>
    <row r="1000" spans="1:24" ht="13.2" x14ac:dyDescent="0.25">
      <c r="A1000" s="59" t="s">
        <v>4913</v>
      </c>
      <c r="B1000" s="59" t="s">
        <v>6350</v>
      </c>
      <c r="C1000" s="59" t="s">
        <v>6354</v>
      </c>
      <c r="D1000" s="59" t="s">
        <v>127</v>
      </c>
      <c r="E1000" s="59">
        <v>129</v>
      </c>
      <c r="F1000" s="59">
        <v>130</v>
      </c>
      <c r="G1000" s="59">
        <v>130</v>
      </c>
      <c r="H1000" s="59">
        <v>131</v>
      </c>
      <c r="I1000" s="59">
        <v>132</v>
      </c>
      <c r="J1000" s="59">
        <v>132</v>
      </c>
      <c r="K1000" s="59">
        <v>133</v>
      </c>
      <c r="L1000" s="59">
        <v>134</v>
      </c>
      <c r="M1000" s="59">
        <v>135</v>
      </c>
      <c r="N1000" s="59">
        <v>135</v>
      </c>
      <c r="O1000" s="59">
        <v>136</v>
      </c>
      <c r="P1000" s="59">
        <v>137</v>
      </c>
      <c r="Q1000" s="59">
        <v>138</v>
      </c>
      <c r="R1000" s="59">
        <v>133222</v>
      </c>
      <c r="S1000" s="90"/>
      <c r="T1000" s="90"/>
      <c r="U1000" s="91"/>
      <c r="V1000" s="90"/>
      <c r="X1000" s="90"/>
    </row>
    <row r="1001" spans="1:24" ht="13.2" x14ac:dyDescent="0.25">
      <c r="A1001" s="59" t="s">
        <v>4914</v>
      </c>
      <c r="B1001" s="59" t="s">
        <v>6355</v>
      </c>
      <c r="C1001" s="59" t="s">
        <v>6356</v>
      </c>
      <c r="D1001" s="59" t="s">
        <v>127</v>
      </c>
      <c r="E1001" s="59">
        <v>0</v>
      </c>
      <c r="F1001" s="59">
        <v>0</v>
      </c>
      <c r="G1001" s="59">
        <v>0</v>
      </c>
      <c r="H1001" s="59">
        <v>0</v>
      </c>
      <c r="I1001" s="59">
        <v>0</v>
      </c>
      <c r="J1001" s="59">
        <v>0</v>
      </c>
      <c r="K1001" s="59">
        <v>0</v>
      </c>
      <c r="L1001" s="59">
        <v>0</v>
      </c>
      <c r="M1001" s="59">
        <v>0</v>
      </c>
      <c r="N1001" s="59">
        <v>0</v>
      </c>
      <c r="O1001" s="59">
        <v>0</v>
      </c>
      <c r="P1001" s="59">
        <v>0</v>
      </c>
      <c r="Q1001" s="59">
        <v>0</v>
      </c>
      <c r="R1001" s="59">
        <v>0</v>
      </c>
      <c r="S1001" s="90"/>
      <c r="T1001" s="90"/>
      <c r="U1001" s="91"/>
      <c r="V1001" s="90"/>
      <c r="X1001" s="90"/>
    </row>
    <row r="1002" spans="1:24" ht="13.2" x14ac:dyDescent="0.25">
      <c r="A1002" s="59" t="s">
        <v>4915</v>
      </c>
      <c r="B1002" s="59" t="s">
        <v>6355</v>
      </c>
      <c r="C1002" s="59" t="s">
        <v>6357</v>
      </c>
      <c r="D1002" s="59" t="s">
        <v>127</v>
      </c>
      <c r="E1002" s="59">
        <v>0</v>
      </c>
      <c r="F1002" s="59">
        <v>0</v>
      </c>
      <c r="G1002" s="59">
        <v>0</v>
      </c>
      <c r="H1002" s="59">
        <v>0</v>
      </c>
      <c r="I1002" s="59">
        <v>0</v>
      </c>
      <c r="J1002" s="59">
        <v>0</v>
      </c>
      <c r="K1002" s="59">
        <v>0</v>
      </c>
      <c r="L1002" s="59">
        <v>0</v>
      </c>
      <c r="M1002" s="59">
        <v>0</v>
      </c>
      <c r="N1002" s="59">
        <v>0</v>
      </c>
      <c r="O1002" s="59">
        <v>0</v>
      </c>
      <c r="P1002" s="59">
        <v>0</v>
      </c>
      <c r="Q1002" s="59">
        <v>0</v>
      </c>
      <c r="R1002" s="59">
        <v>0</v>
      </c>
      <c r="S1002" s="90"/>
      <c r="T1002" s="90"/>
      <c r="U1002" s="91"/>
      <c r="V1002" s="90"/>
      <c r="X1002" s="90"/>
    </row>
    <row r="1003" spans="1:24" ht="13.2" x14ac:dyDescent="0.25">
      <c r="A1003" s="59" t="s">
        <v>4916</v>
      </c>
      <c r="B1003" s="59" t="s">
        <v>6355</v>
      </c>
      <c r="C1003" s="59" t="s">
        <v>6358</v>
      </c>
      <c r="D1003" s="59" t="s">
        <v>127</v>
      </c>
      <c r="E1003" s="59">
        <v>0</v>
      </c>
      <c r="F1003" s="59">
        <v>0</v>
      </c>
      <c r="G1003" s="59">
        <v>0</v>
      </c>
      <c r="H1003" s="59">
        <v>0</v>
      </c>
      <c r="I1003" s="59">
        <v>0</v>
      </c>
      <c r="J1003" s="59">
        <v>0</v>
      </c>
      <c r="K1003" s="59">
        <v>0</v>
      </c>
      <c r="L1003" s="59">
        <v>0</v>
      </c>
      <c r="M1003" s="59">
        <v>0</v>
      </c>
      <c r="N1003" s="59">
        <v>0</v>
      </c>
      <c r="O1003" s="59">
        <v>0</v>
      </c>
      <c r="P1003" s="59">
        <v>0</v>
      </c>
      <c r="Q1003" s="59">
        <v>0</v>
      </c>
      <c r="R1003" s="59">
        <v>0</v>
      </c>
      <c r="S1003" s="90"/>
      <c r="T1003" s="90"/>
      <c r="U1003" s="91"/>
      <c r="V1003" s="90"/>
      <c r="X1003" s="90"/>
    </row>
    <row r="1004" spans="1:24" ht="13.2" x14ac:dyDescent="0.25">
      <c r="A1004" s="59" t="s">
        <v>4917</v>
      </c>
      <c r="B1004" s="59" t="s">
        <v>6359</v>
      </c>
      <c r="C1004" s="59" t="s">
        <v>6360</v>
      </c>
      <c r="D1004" s="59" t="s">
        <v>127</v>
      </c>
      <c r="E1004" s="59">
        <v>0</v>
      </c>
      <c r="F1004" s="59">
        <v>0</v>
      </c>
      <c r="G1004" s="59">
        <v>0</v>
      </c>
      <c r="H1004" s="59">
        <v>0</v>
      </c>
      <c r="I1004" s="59">
        <v>0</v>
      </c>
      <c r="J1004" s="59">
        <v>0</v>
      </c>
      <c r="K1004" s="59">
        <v>0</v>
      </c>
      <c r="L1004" s="59">
        <v>0</v>
      </c>
      <c r="M1004" s="59">
        <v>0</v>
      </c>
      <c r="N1004" s="59">
        <v>0</v>
      </c>
      <c r="O1004" s="59">
        <v>0</v>
      </c>
      <c r="P1004" s="59">
        <v>0</v>
      </c>
      <c r="Q1004" s="59">
        <v>0</v>
      </c>
      <c r="R1004" s="59">
        <v>0</v>
      </c>
      <c r="S1004" s="90"/>
      <c r="T1004" s="90"/>
      <c r="U1004" s="91"/>
      <c r="V1004" s="90"/>
      <c r="X1004" s="90"/>
    </row>
    <row r="1005" spans="1:24" ht="13.2" x14ac:dyDescent="0.25">
      <c r="A1005" s="59" t="s">
        <v>4918</v>
      </c>
      <c r="B1005" s="59" t="s">
        <v>6361</v>
      </c>
      <c r="C1005" s="59" t="s">
        <v>6362</v>
      </c>
      <c r="D1005" s="59" t="s">
        <v>127</v>
      </c>
      <c r="E1005" s="59">
        <v>0</v>
      </c>
      <c r="F1005" s="59">
        <v>0</v>
      </c>
      <c r="G1005" s="59">
        <v>0</v>
      </c>
      <c r="H1005" s="59">
        <v>0</v>
      </c>
      <c r="I1005" s="59">
        <v>0</v>
      </c>
      <c r="J1005" s="59">
        <v>0</v>
      </c>
      <c r="K1005" s="59">
        <v>0</v>
      </c>
      <c r="L1005" s="59">
        <v>0</v>
      </c>
      <c r="M1005" s="59">
        <v>0</v>
      </c>
      <c r="N1005" s="59">
        <v>0</v>
      </c>
      <c r="O1005" s="59">
        <v>0</v>
      </c>
      <c r="P1005" s="59">
        <v>0</v>
      </c>
      <c r="Q1005" s="59">
        <v>0</v>
      </c>
      <c r="R1005" s="59">
        <v>0</v>
      </c>
      <c r="S1005" s="90"/>
      <c r="T1005" s="90"/>
      <c r="U1005" s="91"/>
      <c r="V1005" s="90"/>
      <c r="X1005" s="90"/>
    </row>
    <row r="1006" spans="1:24" ht="13.2" x14ac:dyDescent="0.25">
      <c r="A1006" s="59" t="s">
        <v>4919</v>
      </c>
      <c r="B1006" s="59" t="s">
        <v>6361</v>
      </c>
      <c r="C1006" s="59" t="s">
        <v>6363</v>
      </c>
      <c r="D1006" s="59" t="s">
        <v>127</v>
      </c>
      <c r="E1006" s="59">
        <v>0</v>
      </c>
      <c r="F1006" s="59">
        <v>0</v>
      </c>
      <c r="G1006" s="59">
        <v>0</v>
      </c>
      <c r="H1006" s="59">
        <v>0</v>
      </c>
      <c r="I1006" s="59">
        <v>0</v>
      </c>
      <c r="J1006" s="59">
        <v>0</v>
      </c>
      <c r="K1006" s="59">
        <v>0</v>
      </c>
      <c r="L1006" s="59">
        <v>0</v>
      </c>
      <c r="M1006" s="59">
        <v>0</v>
      </c>
      <c r="N1006" s="59">
        <v>0</v>
      </c>
      <c r="O1006" s="59">
        <v>0</v>
      </c>
      <c r="P1006" s="59">
        <v>0</v>
      </c>
      <c r="Q1006" s="59">
        <v>0</v>
      </c>
      <c r="R1006" s="59">
        <v>0</v>
      </c>
      <c r="S1006" s="90"/>
      <c r="T1006" s="90"/>
      <c r="U1006" s="91"/>
      <c r="V1006" s="90"/>
      <c r="X1006" s="90"/>
    </row>
    <row r="1007" spans="1:24" ht="13.2" x14ac:dyDescent="0.25">
      <c r="A1007" s="59" t="s">
        <v>4920</v>
      </c>
      <c r="B1007" s="59" t="s">
        <v>6361</v>
      </c>
      <c r="C1007" s="59" t="s">
        <v>6364</v>
      </c>
      <c r="D1007" s="59" t="s">
        <v>127</v>
      </c>
      <c r="E1007" s="59">
        <v>2642</v>
      </c>
      <c r="F1007" s="59">
        <v>2644</v>
      </c>
      <c r="G1007" s="59">
        <v>2646</v>
      </c>
      <c r="H1007" s="59">
        <v>2648</v>
      </c>
      <c r="I1007" s="59">
        <v>2650</v>
      </c>
      <c r="J1007" s="59">
        <v>2651</v>
      </c>
      <c r="K1007" s="59">
        <v>2653</v>
      </c>
      <c r="L1007" s="59">
        <v>2655</v>
      </c>
      <c r="M1007" s="59">
        <v>2657</v>
      </c>
      <c r="N1007" s="59">
        <v>2659</v>
      </c>
      <c r="O1007" s="59">
        <v>2660</v>
      </c>
      <c r="P1007" s="59">
        <v>2662</v>
      </c>
      <c r="Q1007" s="59">
        <v>2664</v>
      </c>
      <c r="R1007" s="59">
        <v>2653263</v>
      </c>
      <c r="S1007" s="90"/>
      <c r="T1007" s="90"/>
      <c r="U1007" s="91"/>
      <c r="V1007" s="90"/>
      <c r="X1007" s="90"/>
    </row>
    <row r="1008" spans="1:24" ht="13.2" x14ac:dyDescent="0.25">
      <c r="A1008" s="59" t="s">
        <v>4921</v>
      </c>
      <c r="B1008" s="59" t="s">
        <v>6365</v>
      </c>
      <c r="C1008" s="59" t="s">
        <v>6366</v>
      </c>
      <c r="D1008" s="59" t="s">
        <v>127</v>
      </c>
      <c r="E1008" s="59">
        <v>1118</v>
      </c>
      <c r="F1008" s="59">
        <v>1122</v>
      </c>
      <c r="G1008" s="59">
        <v>1127</v>
      </c>
      <c r="H1008" s="59">
        <v>1131</v>
      </c>
      <c r="I1008" s="59">
        <v>1136</v>
      </c>
      <c r="J1008" s="59">
        <v>1140</v>
      </c>
      <c r="K1008" s="59">
        <v>1145</v>
      </c>
      <c r="L1008" s="59">
        <v>1149</v>
      </c>
      <c r="M1008" s="59">
        <v>1153</v>
      </c>
      <c r="N1008" s="59">
        <v>1158</v>
      </c>
      <c r="O1008" s="59">
        <v>1162</v>
      </c>
      <c r="P1008" s="59">
        <v>1167</v>
      </c>
      <c r="Q1008" s="59">
        <v>1171</v>
      </c>
      <c r="R1008" s="59">
        <v>1144501</v>
      </c>
      <c r="S1008" s="90"/>
      <c r="T1008" s="90"/>
      <c r="U1008" s="91"/>
      <c r="V1008" s="90"/>
      <c r="X1008" s="90"/>
    </row>
    <row r="1009" spans="1:24" ht="13.2" x14ac:dyDescent="0.25">
      <c r="A1009" s="59" t="s">
        <v>4922</v>
      </c>
      <c r="B1009" s="59" t="s">
        <v>6365</v>
      </c>
      <c r="C1009" s="59" t="s">
        <v>6367</v>
      </c>
      <c r="D1009" s="59" t="s">
        <v>127</v>
      </c>
      <c r="E1009" s="59">
        <v>0</v>
      </c>
      <c r="F1009" s="59">
        <v>0</v>
      </c>
      <c r="G1009" s="59">
        <v>0</v>
      </c>
      <c r="H1009" s="59">
        <v>0</v>
      </c>
      <c r="I1009" s="59">
        <v>0</v>
      </c>
      <c r="J1009" s="59">
        <v>0</v>
      </c>
      <c r="K1009" s="59">
        <v>0</v>
      </c>
      <c r="L1009" s="59">
        <v>0</v>
      </c>
      <c r="M1009" s="59">
        <v>0</v>
      </c>
      <c r="N1009" s="59">
        <v>0</v>
      </c>
      <c r="O1009" s="59">
        <v>0</v>
      </c>
      <c r="P1009" s="59">
        <v>0</v>
      </c>
      <c r="Q1009" s="59">
        <v>0</v>
      </c>
      <c r="R1009" s="59">
        <v>0</v>
      </c>
      <c r="S1009" s="90"/>
      <c r="T1009" s="90"/>
      <c r="U1009" s="91"/>
      <c r="V1009" s="90"/>
      <c r="X1009" s="90"/>
    </row>
    <row r="1010" spans="1:24" ht="13.2" x14ac:dyDescent="0.25">
      <c r="A1010" s="59" t="s">
        <v>4923</v>
      </c>
      <c r="B1010" s="59" t="s">
        <v>6365</v>
      </c>
      <c r="C1010" s="59" t="s">
        <v>6368</v>
      </c>
      <c r="D1010" s="59" t="s">
        <v>127</v>
      </c>
      <c r="E1010" s="59">
        <v>5926</v>
      </c>
      <c r="F1010" s="59">
        <v>5955</v>
      </c>
      <c r="G1010" s="59">
        <v>5984</v>
      </c>
      <c r="H1010" s="59">
        <v>6013</v>
      </c>
      <c r="I1010" s="59">
        <v>6043</v>
      </c>
      <c r="J1010" s="59">
        <v>6072</v>
      </c>
      <c r="K1010" s="59">
        <v>6101</v>
      </c>
      <c r="L1010" s="59">
        <v>6130</v>
      </c>
      <c r="M1010" s="59">
        <v>6159</v>
      </c>
      <c r="N1010" s="59">
        <v>6188</v>
      </c>
      <c r="O1010" s="59">
        <v>6217</v>
      </c>
      <c r="P1010" s="59">
        <v>6246</v>
      </c>
      <c r="Q1010" s="59">
        <v>6275</v>
      </c>
      <c r="R1010" s="59">
        <v>6100765</v>
      </c>
      <c r="S1010" s="90"/>
      <c r="T1010" s="90"/>
      <c r="U1010" s="91"/>
      <c r="V1010" s="90"/>
      <c r="X1010" s="90"/>
    </row>
    <row r="1011" spans="1:24" ht="13.2" x14ac:dyDescent="0.25">
      <c r="A1011" s="59" t="s">
        <v>4924</v>
      </c>
      <c r="B1011" s="59" t="s">
        <v>6365</v>
      </c>
      <c r="C1011" s="59" t="s">
        <v>6369</v>
      </c>
      <c r="D1011" s="59" t="s">
        <v>127</v>
      </c>
      <c r="E1011" s="59">
        <v>0</v>
      </c>
      <c r="F1011" s="59">
        <v>0</v>
      </c>
      <c r="G1011" s="59">
        <v>0</v>
      </c>
      <c r="H1011" s="59">
        <v>0</v>
      </c>
      <c r="I1011" s="59">
        <v>0</v>
      </c>
      <c r="J1011" s="59">
        <v>0</v>
      </c>
      <c r="K1011" s="59">
        <v>0</v>
      </c>
      <c r="L1011" s="59">
        <v>0</v>
      </c>
      <c r="M1011" s="59">
        <v>0</v>
      </c>
      <c r="N1011" s="59">
        <v>0</v>
      </c>
      <c r="O1011" s="59">
        <v>0</v>
      </c>
      <c r="P1011" s="59">
        <v>0</v>
      </c>
      <c r="Q1011" s="59">
        <v>0</v>
      </c>
      <c r="R1011" s="59">
        <v>0</v>
      </c>
      <c r="S1011" s="90"/>
      <c r="T1011" s="90"/>
      <c r="U1011" s="91"/>
      <c r="V1011" s="90"/>
      <c r="X1011" s="90"/>
    </row>
    <row r="1012" spans="1:24" ht="13.2" x14ac:dyDescent="0.25">
      <c r="A1012" s="59" t="s">
        <v>4925</v>
      </c>
      <c r="B1012" s="59" t="s">
        <v>6365</v>
      </c>
      <c r="C1012" s="59" t="s">
        <v>6370</v>
      </c>
      <c r="D1012" s="59" t="s">
        <v>127</v>
      </c>
      <c r="E1012" s="59">
        <v>1583</v>
      </c>
      <c r="F1012" s="59">
        <v>1588</v>
      </c>
      <c r="G1012" s="59">
        <v>1593</v>
      </c>
      <c r="H1012" s="59">
        <v>1598</v>
      </c>
      <c r="I1012" s="59">
        <v>1603</v>
      </c>
      <c r="J1012" s="59">
        <v>1608</v>
      </c>
      <c r="K1012" s="59">
        <v>1612</v>
      </c>
      <c r="L1012" s="59">
        <v>1617</v>
      </c>
      <c r="M1012" s="59">
        <v>1622</v>
      </c>
      <c r="N1012" s="59">
        <v>1627</v>
      </c>
      <c r="O1012" s="59">
        <v>1632</v>
      </c>
      <c r="P1012" s="59">
        <v>1637</v>
      </c>
      <c r="Q1012" s="59">
        <v>1642</v>
      </c>
      <c r="R1012" s="59">
        <v>1612469</v>
      </c>
      <c r="S1012" s="90"/>
      <c r="T1012" s="90"/>
      <c r="U1012" s="91"/>
      <c r="V1012" s="90"/>
      <c r="X1012" s="90"/>
    </row>
    <row r="1013" spans="1:24" ht="13.2" x14ac:dyDescent="0.25">
      <c r="A1013" s="59" t="s">
        <v>4926</v>
      </c>
      <c r="B1013" s="59" t="s">
        <v>6365</v>
      </c>
      <c r="C1013" s="59" t="s">
        <v>6371</v>
      </c>
      <c r="D1013" s="59" t="s">
        <v>127</v>
      </c>
      <c r="E1013" s="59">
        <v>0</v>
      </c>
      <c r="F1013" s="59">
        <v>0</v>
      </c>
      <c r="G1013" s="59">
        <v>0</v>
      </c>
      <c r="H1013" s="59">
        <v>0</v>
      </c>
      <c r="I1013" s="59">
        <v>0</v>
      </c>
      <c r="J1013" s="59">
        <v>0</v>
      </c>
      <c r="K1013" s="59">
        <v>0</v>
      </c>
      <c r="L1013" s="59">
        <v>0</v>
      </c>
      <c r="M1013" s="59">
        <v>0</v>
      </c>
      <c r="N1013" s="59">
        <v>0</v>
      </c>
      <c r="O1013" s="59">
        <v>0</v>
      </c>
      <c r="P1013" s="59">
        <v>0</v>
      </c>
      <c r="Q1013" s="59">
        <v>0</v>
      </c>
      <c r="R1013" s="59">
        <v>0</v>
      </c>
      <c r="S1013" s="90"/>
      <c r="T1013" s="90"/>
      <c r="U1013" s="91"/>
      <c r="V1013" s="90"/>
      <c r="X1013" s="90"/>
    </row>
    <row r="1014" spans="1:24" ht="13.2" x14ac:dyDescent="0.25">
      <c r="A1014" s="59" t="s">
        <v>4927</v>
      </c>
      <c r="B1014" s="59" t="s">
        <v>6365</v>
      </c>
      <c r="C1014" s="59" t="s">
        <v>6372</v>
      </c>
      <c r="D1014" s="59" t="s">
        <v>127</v>
      </c>
      <c r="E1014" s="59">
        <v>0</v>
      </c>
      <c r="F1014" s="59">
        <v>0</v>
      </c>
      <c r="G1014" s="59">
        <v>0</v>
      </c>
      <c r="H1014" s="59">
        <v>0</v>
      </c>
      <c r="I1014" s="59">
        <v>0</v>
      </c>
      <c r="J1014" s="59">
        <v>0</v>
      </c>
      <c r="K1014" s="59">
        <v>0</v>
      </c>
      <c r="L1014" s="59">
        <v>0</v>
      </c>
      <c r="M1014" s="59">
        <v>0</v>
      </c>
      <c r="N1014" s="59">
        <v>0</v>
      </c>
      <c r="O1014" s="59">
        <v>0</v>
      </c>
      <c r="P1014" s="59">
        <v>0</v>
      </c>
      <c r="Q1014" s="59">
        <v>0</v>
      </c>
      <c r="R1014" s="59">
        <v>0</v>
      </c>
      <c r="S1014" s="90"/>
      <c r="T1014" s="90"/>
      <c r="U1014" s="91"/>
      <c r="V1014" s="90"/>
      <c r="X1014" s="90"/>
    </row>
    <row r="1015" spans="1:24" ht="13.2" x14ac:dyDescent="0.25">
      <c r="A1015" s="59" t="s">
        <v>4928</v>
      </c>
      <c r="B1015" s="59" t="s">
        <v>6365</v>
      </c>
      <c r="C1015" s="59" t="s">
        <v>6373</v>
      </c>
      <c r="D1015" s="59" t="s">
        <v>127</v>
      </c>
      <c r="E1015" s="59">
        <v>375</v>
      </c>
      <c r="F1015" s="59">
        <v>377</v>
      </c>
      <c r="G1015" s="59">
        <v>378</v>
      </c>
      <c r="H1015" s="59">
        <v>380</v>
      </c>
      <c r="I1015" s="59">
        <v>381</v>
      </c>
      <c r="J1015" s="59">
        <v>382</v>
      </c>
      <c r="K1015" s="59">
        <v>384</v>
      </c>
      <c r="L1015" s="59">
        <v>385</v>
      </c>
      <c r="M1015" s="59">
        <v>387</v>
      </c>
      <c r="N1015" s="59">
        <v>388</v>
      </c>
      <c r="O1015" s="59">
        <v>389</v>
      </c>
      <c r="P1015" s="59">
        <v>391</v>
      </c>
      <c r="Q1015" s="59">
        <v>392</v>
      </c>
      <c r="R1015" s="59">
        <v>383851</v>
      </c>
      <c r="S1015" s="90"/>
      <c r="T1015" s="90"/>
      <c r="U1015" s="91"/>
      <c r="V1015" s="90"/>
      <c r="X1015" s="90"/>
    </row>
    <row r="1016" spans="1:24" ht="13.2" x14ac:dyDescent="0.25">
      <c r="A1016" s="59" t="s">
        <v>4929</v>
      </c>
      <c r="B1016" s="59" t="s">
        <v>6365</v>
      </c>
      <c r="C1016" s="59" t="s">
        <v>6374</v>
      </c>
      <c r="D1016" s="59" t="s">
        <v>127</v>
      </c>
      <c r="E1016" s="59">
        <v>0</v>
      </c>
      <c r="F1016" s="59">
        <v>0</v>
      </c>
      <c r="G1016" s="59">
        <v>0</v>
      </c>
      <c r="H1016" s="59">
        <v>0</v>
      </c>
      <c r="I1016" s="59">
        <v>0</v>
      </c>
      <c r="J1016" s="59">
        <v>0</v>
      </c>
      <c r="K1016" s="59">
        <v>0</v>
      </c>
      <c r="L1016" s="59">
        <v>0</v>
      </c>
      <c r="M1016" s="59">
        <v>0</v>
      </c>
      <c r="N1016" s="59">
        <v>0</v>
      </c>
      <c r="O1016" s="59">
        <v>0</v>
      </c>
      <c r="P1016" s="59">
        <v>0</v>
      </c>
      <c r="Q1016" s="59">
        <v>0</v>
      </c>
      <c r="R1016" s="59">
        <v>0</v>
      </c>
      <c r="S1016" s="90"/>
      <c r="T1016" s="90"/>
      <c r="U1016" s="91"/>
      <c r="V1016" s="90"/>
      <c r="X1016" s="90"/>
    </row>
    <row r="1017" spans="1:24" ht="13.2" x14ac:dyDescent="0.25">
      <c r="A1017" s="59" t="s">
        <v>4930</v>
      </c>
      <c r="B1017" s="59" t="s">
        <v>6365</v>
      </c>
      <c r="C1017" s="59" t="s">
        <v>6375</v>
      </c>
      <c r="D1017" s="59" t="s">
        <v>127</v>
      </c>
      <c r="E1017" s="59">
        <v>780</v>
      </c>
      <c r="F1017" s="59">
        <v>784</v>
      </c>
      <c r="G1017" s="59">
        <v>788</v>
      </c>
      <c r="H1017" s="59">
        <v>792</v>
      </c>
      <c r="I1017" s="59">
        <v>796</v>
      </c>
      <c r="J1017" s="59">
        <v>800</v>
      </c>
      <c r="K1017" s="59">
        <v>804</v>
      </c>
      <c r="L1017" s="59">
        <v>808</v>
      </c>
      <c r="M1017" s="59">
        <v>812</v>
      </c>
      <c r="N1017" s="59">
        <v>816</v>
      </c>
      <c r="O1017" s="59">
        <v>820</v>
      </c>
      <c r="P1017" s="59">
        <v>824</v>
      </c>
      <c r="Q1017" s="59">
        <v>828</v>
      </c>
      <c r="R1017" s="59">
        <v>803785</v>
      </c>
      <c r="S1017" s="90"/>
      <c r="T1017" s="90"/>
      <c r="U1017" s="91"/>
      <c r="V1017" s="90"/>
      <c r="X1017" s="90"/>
    </row>
    <row r="1018" spans="1:24" ht="13.2" x14ac:dyDescent="0.25">
      <c r="A1018" s="59" t="s">
        <v>4931</v>
      </c>
      <c r="B1018" s="59" t="s">
        <v>6376</v>
      </c>
      <c r="C1018" s="59" t="s">
        <v>6377</v>
      </c>
      <c r="D1018" s="59" t="s">
        <v>127</v>
      </c>
      <c r="E1018" s="59">
        <v>95</v>
      </c>
      <c r="F1018" s="59">
        <v>96</v>
      </c>
      <c r="G1018" s="59">
        <v>97</v>
      </c>
      <c r="H1018" s="59">
        <v>98</v>
      </c>
      <c r="I1018" s="59">
        <v>99</v>
      </c>
      <c r="J1018" s="59">
        <v>100</v>
      </c>
      <c r="K1018" s="59">
        <v>101</v>
      </c>
      <c r="L1018" s="59">
        <v>102</v>
      </c>
      <c r="M1018" s="59">
        <v>103</v>
      </c>
      <c r="N1018" s="59">
        <v>104</v>
      </c>
      <c r="O1018" s="59">
        <v>105</v>
      </c>
      <c r="P1018" s="59">
        <v>106</v>
      </c>
      <c r="Q1018" s="59">
        <v>107</v>
      </c>
      <c r="R1018" s="59">
        <v>101216</v>
      </c>
      <c r="S1018" s="90"/>
      <c r="T1018" s="90"/>
      <c r="U1018" s="91"/>
      <c r="V1018" s="90"/>
      <c r="X1018" s="90"/>
    </row>
    <row r="1019" spans="1:24" ht="13.2" x14ac:dyDescent="0.25">
      <c r="A1019" s="59" t="s">
        <v>4932</v>
      </c>
      <c r="B1019" s="59" t="s">
        <v>6376</v>
      </c>
      <c r="C1019" s="59" t="s">
        <v>6378</v>
      </c>
      <c r="D1019" s="59" t="s">
        <v>127</v>
      </c>
      <c r="E1019" s="59">
        <v>17</v>
      </c>
      <c r="F1019" s="59">
        <v>17</v>
      </c>
      <c r="G1019" s="59">
        <v>17</v>
      </c>
      <c r="H1019" s="59">
        <v>17</v>
      </c>
      <c r="I1019" s="59">
        <v>17</v>
      </c>
      <c r="J1019" s="59">
        <v>18</v>
      </c>
      <c r="K1019" s="59">
        <v>18</v>
      </c>
      <c r="L1019" s="59">
        <v>18</v>
      </c>
      <c r="M1019" s="59">
        <v>18</v>
      </c>
      <c r="N1019" s="59">
        <v>18</v>
      </c>
      <c r="O1019" s="59">
        <v>18</v>
      </c>
      <c r="P1019" s="59">
        <v>18</v>
      </c>
      <c r="Q1019" s="59">
        <v>18</v>
      </c>
      <c r="R1019" s="59">
        <v>17653</v>
      </c>
      <c r="S1019" s="90"/>
      <c r="T1019" s="90"/>
      <c r="U1019" s="91"/>
      <c r="V1019" s="90"/>
      <c r="X1019" s="90"/>
    </row>
    <row r="1020" spans="1:24" ht="13.2" x14ac:dyDescent="0.25">
      <c r="A1020" s="59" t="s">
        <v>4933</v>
      </c>
      <c r="B1020" s="59" t="s">
        <v>6376</v>
      </c>
      <c r="C1020" s="59" t="s">
        <v>6379</v>
      </c>
      <c r="D1020" s="59" t="s">
        <v>127</v>
      </c>
      <c r="E1020" s="59">
        <v>0</v>
      </c>
      <c r="F1020" s="59">
        <v>0</v>
      </c>
      <c r="G1020" s="59">
        <v>0</v>
      </c>
      <c r="H1020" s="59">
        <v>0</v>
      </c>
      <c r="I1020" s="59">
        <v>0</v>
      </c>
      <c r="J1020" s="59">
        <v>0</v>
      </c>
      <c r="K1020" s="59">
        <v>0</v>
      </c>
      <c r="L1020" s="59">
        <v>0</v>
      </c>
      <c r="M1020" s="59">
        <v>0</v>
      </c>
      <c r="N1020" s="59">
        <v>0</v>
      </c>
      <c r="O1020" s="59">
        <v>0</v>
      </c>
      <c r="P1020" s="59">
        <v>0</v>
      </c>
      <c r="Q1020" s="59">
        <v>0</v>
      </c>
      <c r="R1020" s="59">
        <v>0</v>
      </c>
      <c r="S1020" s="90"/>
      <c r="T1020" s="90"/>
      <c r="U1020" s="91"/>
      <c r="V1020" s="90"/>
      <c r="X1020" s="90"/>
    </row>
    <row r="1021" spans="1:24" ht="13.2" x14ac:dyDescent="0.25">
      <c r="A1021" s="59" t="s">
        <v>4934</v>
      </c>
      <c r="B1021" s="59" t="s">
        <v>6376</v>
      </c>
      <c r="C1021" s="59" t="s">
        <v>6380</v>
      </c>
      <c r="D1021" s="59" t="s">
        <v>127</v>
      </c>
      <c r="E1021" s="59">
        <v>0</v>
      </c>
      <c r="F1021" s="59">
        <v>0</v>
      </c>
      <c r="G1021" s="59">
        <v>0</v>
      </c>
      <c r="H1021" s="59">
        <v>0</v>
      </c>
      <c r="I1021" s="59">
        <v>0</v>
      </c>
      <c r="J1021" s="59">
        <v>0</v>
      </c>
      <c r="K1021" s="59">
        <v>0</v>
      </c>
      <c r="L1021" s="59">
        <v>0</v>
      </c>
      <c r="M1021" s="59">
        <v>0</v>
      </c>
      <c r="N1021" s="59">
        <v>0</v>
      </c>
      <c r="O1021" s="59">
        <v>0</v>
      </c>
      <c r="P1021" s="59">
        <v>0</v>
      </c>
      <c r="Q1021" s="59">
        <v>0</v>
      </c>
      <c r="R1021" s="59">
        <v>0</v>
      </c>
      <c r="S1021" s="90"/>
      <c r="T1021" s="90"/>
      <c r="U1021" s="91"/>
      <c r="V1021" s="90"/>
      <c r="X1021" s="90"/>
    </row>
    <row r="1022" spans="1:24" ht="13.2" x14ac:dyDescent="0.25">
      <c r="A1022" s="59" t="s">
        <v>4935</v>
      </c>
      <c r="B1022" s="59" t="s">
        <v>6376</v>
      </c>
      <c r="C1022" s="59" t="s">
        <v>6381</v>
      </c>
      <c r="D1022" s="59" t="s">
        <v>127</v>
      </c>
      <c r="E1022" s="59">
        <v>80</v>
      </c>
      <c r="F1022" s="59">
        <v>80</v>
      </c>
      <c r="G1022" s="59">
        <v>80</v>
      </c>
      <c r="H1022" s="59">
        <v>80</v>
      </c>
      <c r="I1022" s="59">
        <v>80</v>
      </c>
      <c r="J1022" s="59">
        <v>80</v>
      </c>
      <c r="K1022" s="59">
        <v>81</v>
      </c>
      <c r="L1022" s="59">
        <v>81</v>
      </c>
      <c r="M1022" s="59">
        <v>81</v>
      </c>
      <c r="N1022" s="59">
        <v>81</v>
      </c>
      <c r="O1022" s="59">
        <v>81</v>
      </c>
      <c r="P1022" s="59">
        <v>81</v>
      </c>
      <c r="Q1022" s="59">
        <v>81</v>
      </c>
      <c r="R1022" s="59">
        <v>80608</v>
      </c>
      <c r="S1022" s="90"/>
      <c r="T1022" s="90"/>
      <c r="U1022" s="91"/>
      <c r="V1022" s="90"/>
      <c r="X1022" s="90"/>
    </row>
    <row r="1023" spans="1:24" ht="13.2" x14ac:dyDescent="0.25">
      <c r="A1023" s="59" t="s">
        <v>4936</v>
      </c>
      <c r="B1023" s="59" t="s">
        <v>6376</v>
      </c>
      <c r="C1023" s="59" t="s">
        <v>6382</v>
      </c>
      <c r="D1023" s="59" t="s">
        <v>127</v>
      </c>
      <c r="E1023" s="59">
        <v>230</v>
      </c>
      <c r="F1023" s="59">
        <v>230</v>
      </c>
      <c r="G1023" s="59">
        <v>230</v>
      </c>
      <c r="H1023" s="59">
        <v>231</v>
      </c>
      <c r="I1023" s="59">
        <v>231</v>
      </c>
      <c r="J1023" s="59">
        <v>232</v>
      </c>
      <c r="K1023" s="59">
        <v>232</v>
      </c>
      <c r="L1023" s="59">
        <v>232</v>
      </c>
      <c r="M1023" s="59">
        <v>233</v>
      </c>
      <c r="N1023" s="59">
        <v>233</v>
      </c>
      <c r="O1023" s="59">
        <v>234</v>
      </c>
      <c r="P1023" s="59">
        <v>234</v>
      </c>
      <c r="Q1023" s="59">
        <v>234</v>
      </c>
      <c r="R1023" s="59">
        <v>232006</v>
      </c>
      <c r="S1023" s="90"/>
      <c r="T1023" s="90"/>
      <c r="U1023" s="91"/>
      <c r="V1023" s="90"/>
      <c r="X1023" s="90"/>
    </row>
    <row r="1024" spans="1:24" ht="13.2" x14ac:dyDescent="0.25">
      <c r="A1024" s="59" t="s">
        <v>4937</v>
      </c>
      <c r="B1024" s="59" t="s">
        <v>6376</v>
      </c>
      <c r="C1024" s="59" t="s">
        <v>6383</v>
      </c>
      <c r="D1024" s="59" t="s">
        <v>127</v>
      </c>
      <c r="E1024" s="59">
        <v>0</v>
      </c>
      <c r="F1024" s="59">
        <v>0</v>
      </c>
      <c r="G1024" s="59">
        <v>0</v>
      </c>
      <c r="H1024" s="59">
        <v>0</v>
      </c>
      <c r="I1024" s="59">
        <v>0</v>
      </c>
      <c r="J1024" s="59">
        <v>0</v>
      </c>
      <c r="K1024" s="59">
        <v>0</v>
      </c>
      <c r="L1024" s="59">
        <v>0</v>
      </c>
      <c r="M1024" s="59">
        <v>0</v>
      </c>
      <c r="N1024" s="59">
        <v>0</v>
      </c>
      <c r="O1024" s="59">
        <v>0</v>
      </c>
      <c r="P1024" s="59">
        <v>0</v>
      </c>
      <c r="Q1024" s="59">
        <v>0</v>
      </c>
      <c r="R1024" s="59">
        <v>0</v>
      </c>
      <c r="S1024" s="90"/>
      <c r="T1024" s="90"/>
      <c r="U1024" s="91"/>
      <c r="V1024" s="90"/>
      <c r="X1024" s="90"/>
    </row>
    <row r="1025" spans="1:24" ht="13.2" x14ac:dyDescent="0.25">
      <c r="A1025" s="59" t="s">
        <v>4938</v>
      </c>
      <c r="B1025" s="59" t="s">
        <v>6376</v>
      </c>
      <c r="C1025" s="59" t="s">
        <v>6384</v>
      </c>
      <c r="D1025" s="59" t="s">
        <v>127</v>
      </c>
      <c r="E1025" s="59">
        <v>0</v>
      </c>
      <c r="F1025" s="59">
        <v>0</v>
      </c>
      <c r="G1025" s="59">
        <v>0</v>
      </c>
      <c r="H1025" s="59">
        <v>0</v>
      </c>
      <c r="I1025" s="59">
        <v>0</v>
      </c>
      <c r="J1025" s="59">
        <v>0</v>
      </c>
      <c r="K1025" s="59">
        <v>0</v>
      </c>
      <c r="L1025" s="59">
        <v>0</v>
      </c>
      <c r="M1025" s="59">
        <v>0</v>
      </c>
      <c r="N1025" s="59">
        <v>0</v>
      </c>
      <c r="O1025" s="59">
        <v>0</v>
      </c>
      <c r="P1025" s="59">
        <v>0</v>
      </c>
      <c r="Q1025" s="59">
        <v>0</v>
      </c>
      <c r="R1025" s="59">
        <v>0</v>
      </c>
      <c r="S1025" s="90"/>
      <c r="T1025" s="90"/>
      <c r="U1025" s="91"/>
      <c r="V1025" s="90"/>
      <c r="X1025" s="90"/>
    </row>
    <row r="1026" spans="1:24" ht="13.2" x14ac:dyDescent="0.25">
      <c r="A1026" s="59" t="s">
        <v>4939</v>
      </c>
      <c r="B1026" s="59" t="s">
        <v>6376</v>
      </c>
      <c r="C1026" s="59" t="s">
        <v>6385</v>
      </c>
      <c r="D1026" s="59" t="s">
        <v>127</v>
      </c>
      <c r="E1026" s="59">
        <v>0</v>
      </c>
      <c r="F1026" s="59">
        <v>0</v>
      </c>
      <c r="G1026" s="59">
        <v>0</v>
      </c>
      <c r="H1026" s="59">
        <v>0</v>
      </c>
      <c r="I1026" s="59">
        <v>0</v>
      </c>
      <c r="J1026" s="59">
        <v>0</v>
      </c>
      <c r="K1026" s="59">
        <v>0</v>
      </c>
      <c r="L1026" s="59">
        <v>0</v>
      </c>
      <c r="M1026" s="59">
        <v>0</v>
      </c>
      <c r="N1026" s="59">
        <v>0</v>
      </c>
      <c r="O1026" s="59">
        <v>0</v>
      </c>
      <c r="P1026" s="59">
        <v>0</v>
      </c>
      <c r="Q1026" s="59">
        <v>0</v>
      </c>
      <c r="R1026" s="59">
        <v>0</v>
      </c>
      <c r="S1026" s="90"/>
      <c r="T1026" s="90"/>
      <c r="U1026" s="91"/>
      <c r="V1026" s="90"/>
      <c r="X1026" s="90"/>
    </row>
    <row r="1027" spans="1:24" ht="13.2" x14ac:dyDescent="0.25">
      <c r="A1027" s="59" t="s">
        <v>4940</v>
      </c>
      <c r="B1027" s="59" t="s">
        <v>6386</v>
      </c>
      <c r="C1027" s="59" t="s">
        <v>6387</v>
      </c>
      <c r="D1027" s="59" t="s">
        <v>127</v>
      </c>
      <c r="E1027" s="59">
        <v>0</v>
      </c>
      <c r="F1027" s="59">
        <v>0</v>
      </c>
      <c r="G1027" s="59">
        <v>0</v>
      </c>
      <c r="H1027" s="59">
        <v>0</v>
      </c>
      <c r="I1027" s="59">
        <v>0</v>
      </c>
      <c r="J1027" s="59">
        <v>0</v>
      </c>
      <c r="K1027" s="59">
        <v>0</v>
      </c>
      <c r="L1027" s="59">
        <v>0</v>
      </c>
      <c r="M1027" s="59">
        <v>0</v>
      </c>
      <c r="N1027" s="59">
        <v>0</v>
      </c>
      <c r="O1027" s="59">
        <v>0</v>
      </c>
      <c r="P1027" s="59">
        <v>0</v>
      </c>
      <c r="Q1027" s="59">
        <v>0</v>
      </c>
      <c r="R1027" s="59">
        <v>0</v>
      </c>
      <c r="S1027" s="90"/>
      <c r="T1027" s="90"/>
      <c r="U1027" s="91"/>
      <c r="V1027" s="90"/>
      <c r="X1027" s="90"/>
    </row>
    <row r="1028" spans="1:24" ht="13.2" x14ac:dyDescent="0.25">
      <c r="A1028" s="59" t="s">
        <v>4941</v>
      </c>
      <c r="B1028" s="59" t="s">
        <v>6388</v>
      </c>
      <c r="C1028" s="59" t="s">
        <v>6377</v>
      </c>
      <c r="D1028" s="59" t="s">
        <v>127</v>
      </c>
      <c r="E1028" s="59">
        <v>301</v>
      </c>
      <c r="F1028" s="59">
        <v>302</v>
      </c>
      <c r="G1028" s="59">
        <v>303</v>
      </c>
      <c r="H1028" s="59">
        <v>304</v>
      </c>
      <c r="I1028" s="59">
        <v>305</v>
      </c>
      <c r="J1028" s="59">
        <v>305</v>
      </c>
      <c r="K1028" s="59">
        <v>306</v>
      </c>
      <c r="L1028" s="59">
        <v>307</v>
      </c>
      <c r="M1028" s="59">
        <v>308</v>
      </c>
      <c r="N1028" s="59">
        <v>308</v>
      </c>
      <c r="O1028" s="59">
        <v>309</v>
      </c>
      <c r="P1028" s="59">
        <v>310</v>
      </c>
      <c r="Q1028" s="59">
        <v>311</v>
      </c>
      <c r="R1028" s="59">
        <v>306106</v>
      </c>
      <c r="S1028" s="90"/>
      <c r="T1028" s="90"/>
      <c r="U1028" s="91"/>
      <c r="V1028" s="90"/>
      <c r="X1028" s="90"/>
    </row>
    <row r="1029" spans="1:24" ht="13.2" x14ac:dyDescent="0.25">
      <c r="A1029" s="59" t="s">
        <v>4942</v>
      </c>
      <c r="B1029" s="59" t="s">
        <v>6388</v>
      </c>
      <c r="C1029" s="59" t="s">
        <v>6389</v>
      </c>
      <c r="D1029" s="59" t="s">
        <v>127</v>
      </c>
      <c r="E1029" s="59">
        <v>0</v>
      </c>
      <c r="F1029" s="59">
        <v>0</v>
      </c>
      <c r="G1029" s="59">
        <v>0</v>
      </c>
      <c r="H1029" s="59">
        <v>0</v>
      </c>
      <c r="I1029" s="59">
        <v>0</v>
      </c>
      <c r="J1029" s="59">
        <v>0</v>
      </c>
      <c r="K1029" s="59">
        <v>0</v>
      </c>
      <c r="L1029" s="59">
        <v>0</v>
      </c>
      <c r="M1029" s="59">
        <v>0</v>
      </c>
      <c r="N1029" s="59">
        <v>0</v>
      </c>
      <c r="O1029" s="59">
        <v>0</v>
      </c>
      <c r="P1029" s="59">
        <v>0</v>
      </c>
      <c r="Q1029" s="59">
        <v>0</v>
      </c>
      <c r="R1029" s="59">
        <v>0</v>
      </c>
      <c r="S1029" s="90"/>
      <c r="T1029" s="90"/>
      <c r="U1029" s="91"/>
      <c r="V1029" s="90"/>
      <c r="X1029" s="90"/>
    </row>
    <row r="1030" spans="1:24" ht="13.2" x14ac:dyDescent="0.25">
      <c r="A1030" s="59" t="s">
        <v>4943</v>
      </c>
      <c r="B1030" s="59" t="s">
        <v>6388</v>
      </c>
      <c r="C1030" s="59" t="s">
        <v>6390</v>
      </c>
      <c r="D1030" s="59" t="s">
        <v>127</v>
      </c>
      <c r="E1030" s="59">
        <v>0</v>
      </c>
      <c r="F1030" s="59">
        <v>0</v>
      </c>
      <c r="G1030" s="59">
        <v>0</v>
      </c>
      <c r="H1030" s="59">
        <v>0</v>
      </c>
      <c r="I1030" s="59">
        <v>0</v>
      </c>
      <c r="J1030" s="59">
        <v>0</v>
      </c>
      <c r="K1030" s="59">
        <v>0</v>
      </c>
      <c r="L1030" s="59">
        <v>0</v>
      </c>
      <c r="M1030" s="59">
        <v>0</v>
      </c>
      <c r="N1030" s="59">
        <v>0</v>
      </c>
      <c r="O1030" s="59">
        <v>0</v>
      </c>
      <c r="P1030" s="59">
        <v>0</v>
      </c>
      <c r="Q1030" s="59">
        <v>0</v>
      </c>
      <c r="R1030" s="59">
        <v>0</v>
      </c>
      <c r="S1030" s="90"/>
      <c r="T1030" s="90"/>
      <c r="U1030" s="91"/>
      <c r="V1030" s="90"/>
      <c r="X1030" s="90"/>
    </row>
    <row r="1031" spans="1:24" ht="13.2" x14ac:dyDescent="0.25">
      <c r="A1031" s="59" t="s">
        <v>4944</v>
      </c>
      <c r="B1031" s="59" t="s">
        <v>6388</v>
      </c>
      <c r="C1031" s="59" t="s">
        <v>6391</v>
      </c>
      <c r="D1031" s="59" t="s">
        <v>127</v>
      </c>
      <c r="E1031" s="59">
        <v>0</v>
      </c>
      <c r="F1031" s="59">
        <v>0</v>
      </c>
      <c r="G1031" s="59">
        <v>0</v>
      </c>
      <c r="H1031" s="59">
        <v>0</v>
      </c>
      <c r="I1031" s="59">
        <v>0</v>
      </c>
      <c r="J1031" s="59">
        <v>0</v>
      </c>
      <c r="K1031" s="59">
        <v>0</v>
      </c>
      <c r="L1031" s="59">
        <v>0</v>
      </c>
      <c r="M1031" s="59">
        <v>0</v>
      </c>
      <c r="N1031" s="59">
        <v>0</v>
      </c>
      <c r="O1031" s="59">
        <v>0</v>
      </c>
      <c r="P1031" s="59">
        <v>0</v>
      </c>
      <c r="Q1031" s="59">
        <v>0</v>
      </c>
      <c r="R1031" s="59">
        <v>0</v>
      </c>
      <c r="S1031" s="90"/>
      <c r="T1031" s="90"/>
      <c r="U1031" s="91"/>
      <c r="V1031" s="90"/>
      <c r="X1031" s="90"/>
    </row>
    <row r="1032" spans="1:24" ht="13.2" x14ac:dyDescent="0.25">
      <c r="A1032" s="59" t="s">
        <v>4945</v>
      </c>
      <c r="B1032" s="59" t="s">
        <v>6388</v>
      </c>
      <c r="C1032" s="59" t="s">
        <v>6392</v>
      </c>
      <c r="D1032" s="59" t="s">
        <v>127</v>
      </c>
      <c r="E1032" s="59">
        <v>0</v>
      </c>
      <c r="F1032" s="59">
        <v>0</v>
      </c>
      <c r="G1032" s="59">
        <v>0</v>
      </c>
      <c r="H1032" s="59">
        <v>0</v>
      </c>
      <c r="I1032" s="59">
        <v>0</v>
      </c>
      <c r="J1032" s="59">
        <v>0</v>
      </c>
      <c r="K1032" s="59">
        <v>0</v>
      </c>
      <c r="L1032" s="59">
        <v>0</v>
      </c>
      <c r="M1032" s="59">
        <v>0</v>
      </c>
      <c r="N1032" s="59">
        <v>0</v>
      </c>
      <c r="O1032" s="59">
        <v>0</v>
      </c>
      <c r="P1032" s="59">
        <v>0</v>
      </c>
      <c r="Q1032" s="59">
        <v>0</v>
      </c>
      <c r="R1032" s="59">
        <v>0</v>
      </c>
      <c r="S1032" s="90"/>
      <c r="T1032" s="90"/>
      <c r="U1032" s="91"/>
      <c r="V1032" s="90"/>
      <c r="X1032" s="90"/>
    </row>
    <row r="1033" spans="1:24" ht="13.2" x14ac:dyDescent="0.25">
      <c r="A1033" s="59" t="s">
        <v>4946</v>
      </c>
      <c r="B1033" s="59" t="s">
        <v>6393</v>
      </c>
      <c r="C1033" s="59" t="s">
        <v>6394</v>
      </c>
      <c r="D1033" s="59" t="s">
        <v>127</v>
      </c>
      <c r="E1033" s="59">
        <v>230</v>
      </c>
      <c r="F1033" s="59">
        <v>237</v>
      </c>
      <c r="G1033" s="59">
        <v>244</v>
      </c>
      <c r="H1033" s="59">
        <v>251</v>
      </c>
      <c r="I1033" s="59">
        <v>258</v>
      </c>
      <c r="J1033" s="59">
        <v>265</v>
      </c>
      <c r="K1033" s="59">
        <v>272</v>
      </c>
      <c r="L1033" s="59">
        <v>279</v>
      </c>
      <c r="M1033" s="59">
        <v>286</v>
      </c>
      <c r="N1033" s="59">
        <v>292</v>
      </c>
      <c r="O1033" s="59">
        <v>299</v>
      </c>
      <c r="P1033" s="59">
        <v>306</v>
      </c>
      <c r="Q1033" s="59">
        <v>314</v>
      </c>
      <c r="R1033" s="59">
        <v>271790</v>
      </c>
      <c r="S1033" s="90"/>
      <c r="T1033" s="90"/>
      <c r="U1033" s="91"/>
      <c r="V1033" s="90"/>
      <c r="X1033" s="90"/>
    </row>
    <row r="1034" spans="1:24" ht="13.2" x14ac:dyDescent="0.25">
      <c r="A1034" s="59" t="s">
        <v>4947</v>
      </c>
      <c r="B1034" s="59" t="s">
        <v>6393</v>
      </c>
      <c r="C1034" s="59" t="s">
        <v>6395</v>
      </c>
      <c r="D1034" s="59" t="s">
        <v>127</v>
      </c>
      <c r="E1034" s="59">
        <v>4</v>
      </c>
      <c r="F1034" s="59">
        <v>4</v>
      </c>
      <c r="G1034" s="59">
        <v>4</v>
      </c>
      <c r="H1034" s="59">
        <v>4</v>
      </c>
      <c r="I1034" s="59">
        <v>4</v>
      </c>
      <c r="J1034" s="59">
        <v>4</v>
      </c>
      <c r="K1034" s="59">
        <v>4</v>
      </c>
      <c r="L1034" s="59">
        <v>4</v>
      </c>
      <c r="M1034" s="59">
        <v>4</v>
      </c>
      <c r="N1034" s="59">
        <v>4</v>
      </c>
      <c r="O1034" s="59">
        <v>4</v>
      </c>
      <c r="P1034" s="59">
        <v>4</v>
      </c>
      <c r="Q1034" s="59">
        <v>4</v>
      </c>
      <c r="R1034" s="59">
        <v>3679</v>
      </c>
      <c r="S1034" s="90"/>
      <c r="T1034" s="90"/>
      <c r="U1034" s="91"/>
      <c r="V1034" s="90"/>
      <c r="X1034" s="90"/>
    </row>
    <row r="1035" spans="1:24" ht="13.2" x14ac:dyDescent="0.25">
      <c r="A1035" s="59" t="s">
        <v>4948</v>
      </c>
      <c r="B1035" s="59" t="s">
        <v>6393</v>
      </c>
      <c r="C1035" s="59" t="s">
        <v>6396</v>
      </c>
      <c r="D1035" s="59" t="s">
        <v>127</v>
      </c>
      <c r="E1035" s="59">
        <v>0</v>
      </c>
      <c r="F1035" s="59">
        <v>0</v>
      </c>
      <c r="G1035" s="59">
        <v>0</v>
      </c>
      <c r="H1035" s="59">
        <v>0</v>
      </c>
      <c r="I1035" s="59">
        <v>0</v>
      </c>
      <c r="J1035" s="59">
        <v>0</v>
      </c>
      <c r="K1035" s="59">
        <v>0</v>
      </c>
      <c r="L1035" s="59">
        <v>0</v>
      </c>
      <c r="M1035" s="59">
        <v>0</v>
      </c>
      <c r="N1035" s="59">
        <v>0</v>
      </c>
      <c r="O1035" s="59">
        <v>0</v>
      </c>
      <c r="P1035" s="59">
        <v>0</v>
      </c>
      <c r="Q1035" s="59">
        <v>0</v>
      </c>
      <c r="R1035" s="59">
        <v>0</v>
      </c>
      <c r="S1035" s="90"/>
      <c r="T1035" s="90"/>
      <c r="U1035" s="91"/>
      <c r="V1035" s="90"/>
      <c r="X1035" s="90"/>
    </row>
    <row r="1036" spans="1:24" ht="13.2" x14ac:dyDescent="0.25">
      <c r="A1036" s="59" t="s">
        <v>4949</v>
      </c>
      <c r="B1036" s="59" t="s">
        <v>6393</v>
      </c>
      <c r="C1036" s="59" t="s">
        <v>6397</v>
      </c>
      <c r="D1036" s="59" t="s">
        <v>127</v>
      </c>
      <c r="E1036" s="59">
        <v>0</v>
      </c>
      <c r="F1036" s="59">
        <v>0</v>
      </c>
      <c r="G1036" s="59">
        <v>0</v>
      </c>
      <c r="H1036" s="59">
        <v>0</v>
      </c>
      <c r="I1036" s="59">
        <v>0</v>
      </c>
      <c r="J1036" s="59">
        <v>0</v>
      </c>
      <c r="K1036" s="59">
        <v>0</v>
      </c>
      <c r="L1036" s="59">
        <v>0</v>
      </c>
      <c r="M1036" s="59">
        <v>0</v>
      </c>
      <c r="N1036" s="59">
        <v>0</v>
      </c>
      <c r="O1036" s="59">
        <v>0</v>
      </c>
      <c r="P1036" s="59">
        <v>0</v>
      </c>
      <c r="Q1036" s="59">
        <v>0</v>
      </c>
      <c r="R1036" s="59">
        <v>0</v>
      </c>
      <c r="S1036" s="90"/>
      <c r="T1036" s="90"/>
      <c r="U1036" s="91"/>
      <c r="V1036" s="90"/>
      <c r="X1036" s="90"/>
    </row>
    <row r="1037" spans="1:24" ht="13.2" x14ac:dyDescent="0.25">
      <c r="A1037" s="59" t="s">
        <v>4950</v>
      </c>
      <c r="B1037" s="59" t="s">
        <v>6393</v>
      </c>
      <c r="C1037" s="59" t="s">
        <v>6398</v>
      </c>
      <c r="D1037" s="59" t="s">
        <v>127</v>
      </c>
      <c r="E1037" s="59">
        <v>0</v>
      </c>
      <c r="F1037" s="59">
        <v>0</v>
      </c>
      <c r="G1037" s="59">
        <v>0</v>
      </c>
      <c r="H1037" s="59">
        <v>0</v>
      </c>
      <c r="I1037" s="59">
        <v>0</v>
      </c>
      <c r="J1037" s="59">
        <v>0</v>
      </c>
      <c r="K1037" s="59">
        <v>0</v>
      </c>
      <c r="L1037" s="59">
        <v>0</v>
      </c>
      <c r="M1037" s="59">
        <v>0</v>
      </c>
      <c r="N1037" s="59">
        <v>0</v>
      </c>
      <c r="O1037" s="59">
        <v>0</v>
      </c>
      <c r="P1037" s="59">
        <v>0</v>
      </c>
      <c r="Q1037" s="59">
        <v>0</v>
      </c>
      <c r="R1037" s="59">
        <v>0</v>
      </c>
      <c r="S1037" s="90"/>
      <c r="T1037" s="90"/>
      <c r="U1037" s="91"/>
      <c r="V1037" s="90"/>
      <c r="X1037" s="90"/>
    </row>
    <row r="1038" spans="1:24" ht="13.2" x14ac:dyDescent="0.25">
      <c r="A1038" s="59" t="s">
        <v>4951</v>
      </c>
      <c r="B1038" s="59" t="s">
        <v>5703</v>
      </c>
      <c r="C1038" s="59" t="s">
        <v>6399</v>
      </c>
      <c r="D1038" s="59" t="s">
        <v>127</v>
      </c>
      <c r="E1038" s="59">
        <v>0</v>
      </c>
      <c r="F1038" s="59">
        <v>0</v>
      </c>
      <c r="G1038" s="59">
        <v>0</v>
      </c>
      <c r="H1038" s="59">
        <v>0</v>
      </c>
      <c r="I1038" s="59">
        <v>0</v>
      </c>
      <c r="J1038" s="59">
        <v>0</v>
      </c>
      <c r="K1038" s="59">
        <v>0</v>
      </c>
      <c r="L1038" s="59">
        <v>0</v>
      </c>
      <c r="M1038" s="59">
        <v>0</v>
      </c>
      <c r="N1038" s="59">
        <v>0</v>
      </c>
      <c r="O1038" s="59">
        <v>0</v>
      </c>
      <c r="P1038" s="59">
        <v>0</v>
      </c>
      <c r="Q1038" s="59">
        <v>0</v>
      </c>
      <c r="R1038" s="59">
        <v>0</v>
      </c>
      <c r="S1038" s="90"/>
      <c r="T1038" s="90"/>
      <c r="U1038" s="91"/>
      <c r="V1038" s="90"/>
      <c r="X1038" s="90"/>
    </row>
    <row r="1039" spans="1:24" ht="13.2" x14ac:dyDescent="0.25">
      <c r="A1039" s="59" t="s">
        <v>4952</v>
      </c>
      <c r="B1039" s="59" t="s">
        <v>6400</v>
      </c>
      <c r="C1039" s="59" t="s">
        <v>3565</v>
      </c>
      <c r="D1039" s="59" t="s">
        <v>128</v>
      </c>
      <c r="E1039" s="59">
        <v>0</v>
      </c>
      <c r="F1039" s="59">
        <v>0</v>
      </c>
      <c r="G1039" s="59">
        <v>0</v>
      </c>
      <c r="H1039" s="59">
        <v>0</v>
      </c>
      <c r="I1039" s="59">
        <v>0</v>
      </c>
      <c r="J1039" s="59">
        <v>0</v>
      </c>
      <c r="K1039" s="59">
        <v>0</v>
      </c>
      <c r="L1039" s="59">
        <v>0</v>
      </c>
      <c r="M1039" s="59">
        <v>0</v>
      </c>
      <c r="N1039" s="59">
        <v>0</v>
      </c>
      <c r="O1039" s="59">
        <v>0</v>
      </c>
      <c r="P1039" s="59">
        <v>0</v>
      </c>
      <c r="Q1039" s="59">
        <v>0</v>
      </c>
      <c r="R1039" s="59">
        <v>0</v>
      </c>
      <c r="S1039" s="90"/>
      <c r="T1039" s="90"/>
      <c r="U1039" s="91"/>
      <c r="V1039" s="90"/>
      <c r="X1039" s="90"/>
    </row>
    <row r="1040" spans="1:24" ht="13.2" x14ac:dyDescent="0.25">
      <c r="A1040" s="59" t="s">
        <v>4953</v>
      </c>
      <c r="B1040" s="59" t="s">
        <v>6400</v>
      </c>
      <c r="C1040" s="59" t="s">
        <v>3566</v>
      </c>
      <c r="D1040" s="59" t="s">
        <v>128</v>
      </c>
      <c r="E1040" s="59">
        <v>0</v>
      </c>
      <c r="F1040" s="59">
        <v>0</v>
      </c>
      <c r="G1040" s="59">
        <v>0</v>
      </c>
      <c r="H1040" s="59">
        <v>0</v>
      </c>
      <c r="I1040" s="59">
        <v>0</v>
      </c>
      <c r="J1040" s="59">
        <v>0</v>
      </c>
      <c r="K1040" s="59">
        <v>0</v>
      </c>
      <c r="L1040" s="59">
        <v>0</v>
      </c>
      <c r="M1040" s="59">
        <v>0</v>
      </c>
      <c r="N1040" s="59">
        <v>0</v>
      </c>
      <c r="O1040" s="59">
        <v>0</v>
      </c>
      <c r="P1040" s="59">
        <v>0</v>
      </c>
      <c r="Q1040" s="59">
        <v>0</v>
      </c>
      <c r="R1040" s="59">
        <v>0</v>
      </c>
      <c r="S1040" s="90"/>
      <c r="T1040" s="90"/>
      <c r="U1040" s="91"/>
      <c r="V1040" s="90"/>
      <c r="X1040" s="90"/>
    </row>
    <row r="1041" spans="1:24" ht="13.2" x14ac:dyDescent="0.25">
      <c r="A1041" s="59" t="s">
        <v>4954</v>
      </c>
      <c r="B1041" s="59" t="s">
        <v>6400</v>
      </c>
      <c r="C1041" s="59" t="s">
        <v>6401</v>
      </c>
      <c r="D1041" s="59" t="s">
        <v>128</v>
      </c>
      <c r="E1041" s="59">
        <v>0</v>
      </c>
      <c r="F1041" s="59">
        <v>0</v>
      </c>
      <c r="G1041" s="59">
        <v>0</v>
      </c>
      <c r="H1041" s="59">
        <v>0</v>
      </c>
      <c r="I1041" s="59">
        <v>0</v>
      </c>
      <c r="J1041" s="59">
        <v>0</v>
      </c>
      <c r="K1041" s="59">
        <v>0</v>
      </c>
      <c r="L1041" s="59">
        <v>0</v>
      </c>
      <c r="M1041" s="59">
        <v>0</v>
      </c>
      <c r="N1041" s="59">
        <v>0</v>
      </c>
      <c r="O1041" s="59">
        <v>0</v>
      </c>
      <c r="P1041" s="59">
        <v>0</v>
      </c>
      <c r="Q1041" s="59">
        <v>0</v>
      </c>
      <c r="R1041" s="59">
        <v>9</v>
      </c>
      <c r="S1041" s="90"/>
      <c r="T1041" s="90"/>
      <c r="U1041" s="91"/>
      <c r="V1041" s="90"/>
      <c r="X1041" s="90"/>
    </row>
    <row r="1042" spans="1:24" ht="13.2" x14ac:dyDescent="0.25">
      <c r="A1042" s="59" t="s">
        <v>4955</v>
      </c>
      <c r="B1042" s="59" t="s">
        <v>6400</v>
      </c>
      <c r="C1042" s="59" t="s">
        <v>6402</v>
      </c>
      <c r="D1042" s="59" t="s">
        <v>128</v>
      </c>
      <c r="E1042" s="59">
        <v>0</v>
      </c>
      <c r="F1042" s="59">
        <v>0</v>
      </c>
      <c r="G1042" s="59">
        <v>0</v>
      </c>
      <c r="H1042" s="59">
        <v>0</v>
      </c>
      <c r="I1042" s="59">
        <v>0</v>
      </c>
      <c r="J1042" s="59">
        <v>0</v>
      </c>
      <c r="K1042" s="59">
        <v>0</v>
      </c>
      <c r="L1042" s="59">
        <v>0</v>
      </c>
      <c r="M1042" s="59">
        <v>0</v>
      </c>
      <c r="N1042" s="59">
        <v>0</v>
      </c>
      <c r="O1042" s="59">
        <v>0</v>
      </c>
      <c r="P1042" s="59">
        <v>0</v>
      </c>
      <c r="Q1042" s="59">
        <v>0</v>
      </c>
      <c r="R1042" s="59">
        <v>0</v>
      </c>
      <c r="S1042" s="90"/>
      <c r="T1042" s="90"/>
      <c r="U1042" s="91"/>
      <c r="V1042" s="90"/>
      <c r="X1042" s="90"/>
    </row>
    <row r="1043" spans="1:24" ht="13.2" x14ac:dyDescent="0.25">
      <c r="A1043" s="59" t="s">
        <v>4956</v>
      </c>
      <c r="B1043" s="59" t="s">
        <v>6400</v>
      </c>
      <c r="C1043" s="59" t="s">
        <v>6403</v>
      </c>
      <c r="D1043" s="59" t="s">
        <v>128</v>
      </c>
      <c r="E1043" s="59">
        <v>0</v>
      </c>
      <c r="F1043" s="59">
        <v>0</v>
      </c>
      <c r="G1043" s="59">
        <v>0</v>
      </c>
      <c r="H1043" s="59">
        <v>0</v>
      </c>
      <c r="I1043" s="59">
        <v>0</v>
      </c>
      <c r="J1043" s="59">
        <v>0</v>
      </c>
      <c r="K1043" s="59">
        <v>0</v>
      </c>
      <c r="L1043" s="59">
        <v>0</v>
      </c>
      <c r="M1043" s="59">
        <v>0</v>
      </c>
      <c r="N1043" s="59">
        <v>0</v>
      </c>
      <c r="O1043" s="59">
        <v>0</v>
      </c>
      <c r="P1043" s="59">
        <v>0</v>
      </c>
      <c r="Q1043" s="59">
        <v>0</v>
      </c>
      <c r="R1043" s="59">
        <v>0</v>
      </c>
      <c r="S1043" s="90"/>
      <c r="T1043" s="90"/>
      <c r="U1043" s="91"/>
      <c r="V1043" s="90"/>
      <c r="X1043" s="90"/>
    </row>
    <row r="1044" spans="1:24" ht="13.2" x14ac:dyDescent="0.25">
      <c r="A1044" s="59" t="s">
        <v>4957</v>
      </c>
      <c r="B1044" s="59" t="s">
        <v>6400</v>
      </c>
      <c r="C1044" s="59" t="s">
        <v>6404</v>
      </c>
      <c r="D1044" s="59" t="s">
        <v>128</v>
      </c>
      <c r="E1044" s="59">
        <v>0</v>
      </c>
      <c r="F1044" s="59">
        <v>0</v>
      </c>
      <c r="G1044" s="59">
        <v>0</v>
      </c>
      <c r="H1044" s="59">
        <v>0</v>
      </c>
      <c r="I1044" s="59">
        <v>0</v>
      </c>
      <c r="J1044" s="59">
        <v>0</v>
      </c>
      <c r="K1044" s="59">
        <v>0</v>
      </c>
      <c r="L1044" s="59">
        <v>0</v>
      </c>
      <c r="M1044" s="59">
        <v>0</v>
      </c>
      <c r="N1044" s="59">
        <v>0</v>
      </c>
      <c r="O1044" s="59">
        <v>0</v>
      </c>
      <c r="P1044" s="59">
        <v>0</v>
      </c>
      <c r="Q1044" s="59">
        <v>0</v>
      </c>
      <c r="R1044" s="59">
        <v>0</v>
      </c>
      <c r="S1044" s="90"/>
      <c r="T1044" s="90"/>
      <c r="U1044" s="91"/>
      <c r="V1044" s="90"/>
      <c r="X1044" s="90"/>
    </row>
    <row r="1045" spans="1:24" ht="13.2" x14ac:dyDescent="0.25">
      <c r="A1045" s="59" t="s">
        <v>4958</v>
      </c>
      <c r="B1045" s="59" t="s">
        <v>6400</v>
      </c>
      <c r="C1045" s="59" t="s">
        <v>6405</v>
      </c>
      <c r="D1045" s="59" t="s">
        <v>128</v>
      </c>
      <c r="E1045" s="59">
        <v>0</v>
      </c>
      <c r="F1045" s="59">
        <v>0</v>
      </c>
      <c r="G1045" s="59">
        <v>0</v>
      </c>
      <c r="H1045" s="59">
        <v>0</v>
      </c>
      <c r="I1045" s="59">
        <v>0</v>
      </c>
      <c r="J1045" s="59">
        <v>0</v>
      </c>
      <c r="K1045" s="59">
        <v>0</v>
      </c>
      <c r="L1045" s="59">
        <v>0</v>
      </c>
      <c r="M1045" s="59">
        <v>0</v>
      </c>
      <c r="N1045" s="59">
        <v>0</v>
      </c>
      <c r="O1045" s="59">
        <v>0</v>
      </c>
      <c r="P1045" s="59">
        <v>0</v>
      </c>
      <c r="Q1045" s="59">
        <v>0</v>
      </c>
      <c r="R1045" s="59">
        <v>0</v>
      </c>
      <c r="S1045" s="90"/>
      <c r="T1045" s="90"/>
      <c r="U1045" s="91"/>
      <c r="V1045" s="90"/>
      <c r="X1045" s="90"/>
    </row>
    <row r="1046" spans="1:24" ht="13.2" x14ac:dyDescent="0.25">
      <c r="A1046" s="59" t="s">
        <v>4959</v>
      </c>
      <c r="B1046" s="59" t="s">
        <v>6400</v>
      </c>
      <c r="C1046" s="59" t="s">
        <v>6406</v>
      </c>
      <c r="D1046" s="59" t="s">
        <v>128</v>
      </c>
      <c r="E1046" s="59">
        <v>0</v>
      </c>
      <c r="F1046" s="59">
        <v>0</v>
      </c>
      <c r="G1046" s="59">
        <v>0</v>
      </c>
      <c r="H1046" s="59">
        <v>0</v>
      </c>
      <c r="I1046" s="59">
        <v>0</v>
      </c>
      <c r="J1046" s="59">
        <v>0</v>
      </c>
      <c r="K1046" s="59">
        <v>0</v>
      </c>
      <c r="L1046" s="59">
        <v>0</v>
      </c>
      <c r="M1046" s="59">
        <v>0</v>
      </c>
      <c r="N1046" s="59">
        <v>0</v>
      </c>
      <c r="O1046" s="59">
        <v>0</v>
      </c>
      <c r="P1046" s="59">
        <v>0</v>
      </c>
      <c r="Q1046" s="59">
        <v>0</v>
      </c>
      <c r="R1046" s="59">
        <v>0</v>
      </c>
      <c r="S1046" s="90"/>
      <c r="T1046" s="90"/>
      <c r="U1046" s="91"/>
      <c r="V1046" s="90"/>
      <c r="X1046" s="90"/>
    </row>
    <row r="1047" spans="1:24" ht="13.2" x14ac:dyDescent="0.25">
      <c r="A1047" s="59" t="s">
        <v>4960</v>
      </c>
      <c r="B1047" s="59" t="s">
        <v>6400</v>
      </c>
      <c r="C1047" s="59" t="s">
        <v>6407</v>
      </c>
      <c r="D1047" s="59" t="s">
        <v>128</v>
      </c>
      <c r="E1047" s="59">
        <v>0</v>
      </c>
      <c r="F1047" s="59">
        <v>0</v>
      </c>
      <c r="G1047" s="59">
        <v>0</v>
      </c>
      <c r="H1047" s="59">
        <v>0</v>
      </c>
      <c r="I1047" s="59">
        <v>0</v>
      </c>
      <c r="J1047" s="59">
        <v>0</v>
      </c>
      <c r="K1047" s="59">
        <v>0</v>
      </c>
      <c r="L1047" s="59">
        <v>0</v>
      </c>
      <c r="M1047" s="59">
        <v>0</v>
      </c>
      <c r="N1047" s="59">
        <v>0</v>
      </c>
      <c r="O1047" s="59">
        <v>0</v>
      </c>
      <c r="P1047" s="59">
        <v>0</v>
      </c>
      <c r="Q1047" s="59">
        <v>0</v>
      </c>
      <c r="R1047" s="59">
        <v>0</v>
      </c>
      <c r="S1047" s="90"/>
      <c r="T1047" s="90"/>
      <c r="U1047" s="91"/>
      <c r="V1047" s="90"/>
      <c r="X1047" s="90"/>
    </row>
    <row r="1048" spans="1:24" ht="13.2" x14ac:dyDescent="0.25">
      <c r="A1048" s="59" t="s">
        <v>4961</v>
      </c>
      <c r="B1048" s="59" t="s">
        <v>6400</v>
      </c>
      <c r="C1048" s="59" t="s">
        <v>6408</v>
      </c>
      <c r="D1048" s="59" t="s">
        <v>128</v>
      </c>
      <c r="E1048" s="59">
        <v>0</v>
      </c>
      <c r="F1048" s="59">
        <v>0</v>
      </c>
      <c r="G1048" s="59">
        <v>0</v>
      </c>
      <c r="H1048" s="59">
        <v>0</v>
      </c>
      <c r="I1048" s="59">
        <v>0</v>
      </c>
      <c r="J1048" s="59">
        <v>0</v>
      </c>
      <c r="K1048" s="59">
        <v>0</v>
      </c>
      <c r="L1048" s="59">
        <v>0</v>
      </c>
      <c r="M1048" s="59">
        <v>0</v>
      </c>
      <c r="N1048" s="59">
        <v>0</v>
      </c>
      <c r="O1048" s="59">
        <v>0</v>
      </c>
      <c r="P1048" s="59">
        <v>0</v>
      </c>
      <c r="Q1048" s="59">
        <v>0</v>
      </c>
      <c r="R1048" s="59">
        <v>0</v>
      </c>
      <c r="S1048" s="90"/>
      <c r="T1048" s="90"/>
      <c r="U1048" s="91"/>
      <c r="V1048" s="90"/>
      <c r="X1048" s="90"/>
    </row>
    <row r="1049" spans="1:24" ht="13.2" x14ac:dyDescent="0.25">
      <c r="A1049" s="59" t="s">
        <v>4962</v>
      </c>
      <c r="B1049" s="59" t="s">
        <v>6400</v>
      </c>
      <c r="C1049" s="59" t="s">
        <v>6409</v>
      </c>
      <c r="D1049" s="59" t="s">
        <v>128</v>
      </c>
      <c r="E1049" s="59">
        <v>0</v>
      </c>
      <c r="F1049" s="59">
        <v>0</v>
      </c>
      <c r="G1049" s="59">
        <v>0</v>
      </c>
      <c r="H1049" s="59">
        <v>0</v>
      </c>
      <c r="I1049" s="59">
        <v>0</v>
      </c>
      <c r="J1049" s="59">
        <v>0</v>
      </c>
      <c r="K1049" s="59">
        <v>0</v>
      </c>
      <c r="L1049" s="59">
        <v>0</v>
      </c>
      <c r="M1049" s="59">
        <v>0</v>
      </c>
      <c r="N1049" s="59">
        <v>0</v>
      </c>
      <c r="O1049" s="59">
        <v>0</v>
      </c>
      <c r="P1049" s="59">
        <v>0</v>
      </c>
      <c r="Q1049" s="59">
        <v>0</v>
      </c>
      <c r="R1049" s="59">
        <v>0</v>
      </c>
      <c r="S1049" s="90"/>
      <c r="T1049" s="90"/>
      <c r="U1049" s="91"/>
      <c r="V1049" s="90"/>
      <c r="X1049" s="90"/>
    </row>
    <row r="1050" spans="1:24" ht="13.2" x14ac:dyDescent="0.25">
      <c r="A1050" s="59" t="s">
        <v>4963</v>
      </c>
      <c r="B1050" s="59" t="s">
        <v>6410</v>
      </c>
      <c r="C1050" s="59" t="s">
        <v>3571</v>
      </c>
      <c r="D1050" s="59" t="s">
        <v>128</v>
      </c>
      <c r="E1050" s="59">
        <v>0</v>
      </c>
      <c r="F1050" s="59">
        <v>0</v>
      </c>
      <c r="G1050" s="59">
        <v>0</v>
      </c>
      <c r="H1050" s="59">
        <v>0</v>
      </c>
      <c r="I1050" s="59">
        <v>0</v>
      </c>
      <c r="J1050" s="59">
        <v>0</v>
      </c>
      <c r="K1050" s="59">
        <v>0</v>
      </c>
      <c r="L1050" s="59">
        <v>0</v>
      </c>
      <c r="M1050" s="59">
        <v>0</v>
      </c>
      <c r="N1050" s="59">
        <v>0</v>
      </c>
      <c r="O1050" s="59">
        <v>0</v>
      </c>
      <c r="P1050" s="59">
        <v>0</v>
      </c>
      <c r="Q1050" s="59">
        <v>0</v>
      </c>
      <c r="R1050" s="59">
        <v>0</v>
      </c>
      <c r="S1050" s="90"/>
      <c r="T1050" s="90"/>
      <c r="U1050" s="91"/>
      <c r="V1050" s="90"/>
      <c r="X1050" s="90"/>
    </row>
    <row r="1051" spans="1:24" ht="13.2" x14ac:dyDescent="0.25">
      <c r="A1051" s="59" t="s">
        <v>4964</v>
      </c>
      <c r="B1051" s="59" t="s">
        <v>6410</v>
      </c>
      <c r="C1051" s="59" t="s">
        <v>6075</v>
      </c>
      <c r="D1051" s="59" t="s">
        <v>128</v>
      </c>
      <c r="E1051" s="59">
        <v>0</v>
      </c>
      <c r="F1051" s="59">
        <v>0</v>
      </c>
      <c r="G1051" s="59">
        <v>0</v>
      </c>
      <c r="H1051" s="59">
        <v>0</v>
      </c>
      <c r="I1051" s="59">
        <v>0</v>
      </c>
      <c r="J1051" s="59">
        <v>0</v>
      </c>
      <c r="K1051" s="59">
        <v>0</v>
      </c>
      <c r="L1051" s="59">
        <v>0</v>
      </c>
      <c r="M1051" s="59">
        <v>0</v>
      </c>
      <c r="N1051" s="59">
        <v>0</v>
      </c>
      <c r="O1051" s="59">
        <v>0</v>
      </c>
      <c r="P1051" s="59">
        <v>0</v>
      </c>
      <c r="Q1051" s="59">
        <v>0</v>
      </c>
      <c r="R1051" s="59">
        <v>0</v>
      </c>
      <c r="S1051" s="90"/>
      <c r="T1051" s="90"/>
      <c r="U1051" s="91"/>
      <c r="V1051" s="90"/>
      <c r="X1051" s="90"/>
    </row>
    <row r="1052" spans="1:24" ht="13.2" x14ac:dyDescent="0.25">
      <c r="A1052" s="59" t="s">
        <v>4965</v>
      </c>
      <c r="B1052" s="59" t="s">
        <v>6410</v>
      </c>
      <c r="C1052" s="59" t="s">
        <v>6411</v>
      </c>
      <c r="D1052" s="59" t="s">
        <v>128</v>
      </c>
      <c r="E1052" s="59">
        <v>3327</v>
      </c>
      <c r="F1052" s="59">
        <v>3333</v>
      </c>
      <c r="G1052" s="59">
        <v>3338</v>
      </c>
      <c r="H1052" s="59">
        <v>3344</v>
      </c>
      <c r="I1052" s="59">
        <v>3350</v>
      </c>
      <c r="J1052" s="59">
        <v>3356</v>
      </c>
      <c r="K1052" s="59">
        <v>3362</v>
      </c>
      <c r="L1052" s="59">
        <v>3368</v>
      </c>
      <c r="M1052" s="59">
        <v>3374</v>
      </c>
      <c r="N1052" s="59">
        <v>3380</v>
      </c>
      <c r="O1052" s="59">
        <v>3386</v>
      </c>
      <c r="P1052" s="59">
        <v>3392</v>
      </c>
      <c r="Q1052" s="59">
        <v>3398</v>
      </c>
      <c r="R1052" s="59">
        <v>3362210</v>
      </c>
      <c r="S1052" s="90"/>
      <c r="T1052" s="90"/>
      <c r="U1052" s="91"/>
      <c r="V1052" s="90"/>
      <c r="X1052" s="90"/>
    </row>
    <row r="1053" spans="1:24" ht="13.2" x14ac:dyDescent="0.25">
      <c r="A1053" s="59" t="s">
        <v>4966</v>
      </c>
      <c r="B1053" s="59" t="s">
        <v>6410</v>
      </c>
      <c r="C1053" s="59" t="s">
        <v>6412</v>
      </c>
      <c r="D1053" s="59" t="s">
        <v>128</v>
      </c>
      <c r="E1053" s="59">
        <v>0</v>
      </c>
      <c r="F1053" s="59">
        <v>0</v>
      </c>
      <c r="G1053" s="59">
        <v>0</v>
      </c>
      <c r="H1053" s="59">
        <v>0</v>
      </c>
      <c r="I1053" s="59">
        <v>0</v>
      </c>
      <c r="J1053" s="59">
        <v>0</v>
      </c>
      <c r="K1053" s="59">
        <v>0</v>
      </c>
      <c r="L1053" s="59">
        <v>0</v>
      </c>
      <c r="M1053" s="59">
        <v>0</v>
      </c>
      <c r="N1053" s="59">
        <v>0</v>
      </c>
      <c r="O1053" s="59">
        <v>0</v>
      </c>
      <c r="P1053" s="59">
        <v>0</v>
      </c>
      <c r="Q1053" s="59">
        <v>0</v>
      </c>
      <c r="R1053" s="59">
        <v>0</v>
      </c>
      <c r="S1053" s="90"/>
      <c r="T1053" s="90"/>
      <c r="U1053" s="91"/>
      <c r="V1053" s="90"/>
      <c r="X1053" s="90"/>
    </row>
    <row r="1054" spans="1:24" ht="13.2" x14ac:dyDescent="0.25">
      <c r="A1054" s="59" t="s">
        <v>4967</v>
      </c>
      <c r="B1054" s="59" t="s">
        <v>6413</v>
      </c>
      <c r="C1054" s="59" t="s">
        <v>6414</v>
      </c>
      <c r="D1054" s="59" t="s">
        <v>128</v>
      </c>
      <c r="E1054" s="59">
        <v>0</v>
      </c>
      <c r="F1054" s="59">
        <v>0</v>
      </c>
      <c r="G1054" s="59">
        <v>0</v>
      </c>
      <c r="H1054" s="59">
        <v>0</v>
      </c>
      <c r="I1054" s="59">
        <v>0</v>
      </c>
      <c r="J1054" s="59">
        <v>0</v>
      </c>
      <c r="K1054" s="59">
        <v>0</v>
      </c>
      <c r="L1054" s="59">
        <v>0</v>
      </c>
      <c r="M1054" s="59">
        <v>0</v>
      </c>
      <c r="N1054" s="59">
        <v>0</v>
      </c>
      <c r="O1054" s="59">
        <v>0</v>
      </c>
      <c r="P1054" s="59">
        <v>0</v>
      </c>
      <c r="Q1054" s="59">
        <v>0</v>
      </c>
      <c r="R1054" s="59">
        <v>0</v>
      </c>
      <c r="S1054" s="90"/>
      <c r="T1054" s="90"/>
      <c r="U1054" s="91"/>
      <c r="V1054" s="90"/>
      <c r="X1054" s="90"/>
    </row>
    <row r="1055" spans="1:24" ht="13.2" x14ac:dyDescent="0.25">
      <c r="A1055" s="59" t="s">
        <v>4968</v>
      </c>
      <c r="B1055" s="59" t="s">
        <v>6413</v>
      </c>
      <c r="C1055" s="59" t="s">
        <v>6415</v>
      </c>
      <c r="D1055" s="59" t="s">
        <v>128</v>
      </c>
      <c r="E1055" s="59">
        <v>0</v>
      </c>
      <c r="F1055" s="59">
        <v>0</v>
      </c>
      <c r="G1055" s="59">
        <v>0</v>
      </c>
      <c r="H1055" s="59">
        <v>0</v>
      </c>
      <c r="I1055" s="59">
        <v>0</v>
      </c>
      <c r="J1055" s="59">
        <v>0</v>
      </c>
      <c r="K1055" s="59">
        <v>0</v>
      </c>
      <c r="L1055" s="59">
        <v>0</v>
      </c>
      <c r="M1055" s="59">
        <v>0</v>
      </c>
      <c r="N1055" s="59">
        <v>0</v>
      </c>
      <c r="O1055" s="59">
        <v>0</v>
      </c>
      <c r="P1055" s="59">
        <v>0</v>
      </c>
      <c r="Q1055" s="59">
        <v>0</v>
      </c>
      <c r="R1055" s="59">
        <v>0</v>
      </c>
      <c r="S1055" s="90"/>
      <c r="T1055" s="90"/>
      <c r="U1055" s="91"/>
      <c r="V1055" s="90"/>
      <c r="X1055" s="90"/>
    </row>
    <row r="1056" spans="1:24" ht="13.2" x14ac:dyDescent="0.25">
      <c r="A1056" s="59" t="s">
        <v>4969</v>
      </c>
      <c r="B1056" s="59" t="s">
        <v>6413</v>
      </c>
      <c r="C1056" s="59" t="s">
        <v>6416</v>
      </c>
      <c r="D1056" s="59" t="s">
        <v>128</v>
      </c>
      <c r="E1056" s="59">
        <v>0</v>
      </c>
      <c r="F1056" s="59">
        <v>0</v>
      </c>
      <c r="G1056" s="59">
        <v>0</v>
      </c>
      <c r="H1056" s="59">
        <v>0</v>
      </c>
      <c r="I1056" s="59">
        <v>0</v>
      </c>
      <c r="J1056" s="59">
        <v>0</v>
      </c>
      <c r="K1056" s="59">
        <v>0</v>
      </c>
      <c r="L1056" s="59">
        <v>0</v>
      </c>
      <c r="M1056" s="59">
        <v>0</v>
      </c>
      <c r="N1056" s="59">
        <v>0</v>
      </c>
      <c r="O1056" s="59">
        <v>0</v>
      </c>
      <c r="P1056" s="59">
        <v>0</v>
      </c>
      <c r="Q1056" s="59">
        <v>0</v>
      </c>
      <c r="R1056" s="59">
        <v>0</v>
      </c>
      <c r="S1056" s="90"/>
      <c r="T1056" s="90"/>
      <c r="U1056" s="91"/>
      <c r="V1056" s="90"/>
      <c r="X1056" s="90"/>
    </row>
    <row r="1057" spans="1:24" ht="13.2" x14ac:dyDescent="0.25">
      <c r="A1057" s="59" t="s">
        <v>4970</v>
      </c>
      <c r="B1057" s="59" t="s">
        <v>6417</v>
      </c>
      <c r="C1057" s="59" t="s">
        <v>6418</v>
      </c>
      <c r="D1057" s="59" t="s">
        <v>128</v>
      </c>
      <c r="E1057" s="59">
        <v>0</v>
      </c>
      <c r="F1057" s="59">
        <v>0</v>
      </c>
      <c r="G1057" s="59">
        <v>0</v>
      </c>
      <c r="H1057" s="59">
        <v>0</v>
      </c>
      <c r="I1057" s="59">
        <v>0</v>
      </c>
      <c r="J1057" s="59">
        <v>0</v>
      </c>
      <c r="K1057" s="59">
        <v>0</v>
      </c>
      <c r="L1057" s="59">
        <v>0</v>
      </c>
      <c r="M1057" s="59">
        <v>0</v>
      </c>
      <c r="N1057" s="59">
        <v>0</v>
      </c>
      <c r="O1057" s="59">
        <v>0</v>
      </c>
      <c r="P1057" s="59">
        <v>0</v>
      </c>
      <c r="Q1057" s="59">
        <v>0</v>
      </c>
      <c r="R1057" s="59">
        <v>0</v>
      </c>
      <c r="S1057" s="90"/>
      <c r="T1057" s="90"/>
      <c r="U1057" s="91"/>
      <c r="V1057" s="90"/>
      <c r="X1057" s="90"/>
    </row>
    <row r="1058" spans="1:24" ht="13.2" x14ac:dyDescent="0.25">
      <c r="A1058" s="59" t="s">
        <v>4971</v>
      </c>
      <c r="B1058" s="59" t="s">
        <v>6417</v>
      </c>
      <c r="C1058" s="59" t="s">
        <v>6419</v>
      </c>
      <c r="D1058" s="59" t="s">
        <v>128</v>
      </c>
      <c r="E1058" s="59">
        <v>0</v>
      </c>
      <c r="F1058" s="59">
        <v>0</v>
      </c>
      <c r="G1058" s="59">
        <v>0</v>
      </c>
      <c r="H1058" s="59">
        <v>0</v>
      </c>
      <c r="I1058" s="59">
        <v>0</v>
      </c>
      <c r="J1058" s="59">
        <v>0</v>
      </c>
      <c r="K1058" s="59">
        <v>0</v>
      </c>
      <c r="L1058" s="59">
        <v>0</v>
      </c>
      <c r="M1058" s="59">
        <v>0</v>
      </c>
      <c r="N1058" s="59">
        <v>0</v>
      </c>
      <c r="O1058" s="59">
        <v>0</v>
      </c>
      <c r="P1058" s="59">
        <v>0</v>
      </c>
      <c r="Q1058" s="59">
        <v>0</v>
      </c>
      <c r="R1058" s="59">
        <v>0</v>
      </c>
      <c r="S1058" s="90"/>
      <c r="T1058" s="90"/>
      <c r="U1058" s="91"/>
      <c r="V1058" s="90"/>
      <c r="X1058" s="90"/>
    </row>
    <row r="1059" spans="1:24" ht="13.2" x14ac:dyDescent="0.25">
      <c r="A1059" s="59" t="s">
        <v>4972</v>
      </c>
      <c r="B1059" s="59" t="s">
        <v>6417</v>
      </c>
      <c r="C1059" s="59" t="s">
        <v>6420</v>
      </c>
      <c r="D1059" s="59" t="s">
        <v>128</v>
      </c>
      <c r="E1059" s="59">
        <v>0</v>
      </c>
      <c r="F1059" s="59">
        <v>0</v>
      </c>
      <c r="G1059" s="59">
        <v>0</v>
      </c>
      <c r="H1059" s="59">
        <v>0</v>
      </c>
      <c r="I1059" s="59">
        <v>0</v>
      </c>
      <c r="J1059" s="59">
        <v>0</v>
      </c>
      <c r="K1059" s="59">
        <v>0</v>
      </c>
      <c r="L1059" s="59">
        <v>0</v>
      </c>
      <c r="M1059" s="59">
        <v>0</v>
      </c>
      <c r="N1059" s="59">
        <v>0</v>
      </c>
      <c r="O1059" s="59">
        <v>0</v>
      </c>
      <c r="P1059" s="59">
        <v>0</v>
      </c>
      <c r="Q1059" s="59">
        <v>0</v>
      </c>
      <c r="R1059" s="59">
        <v>0</v>
      </c>
      <c r="S1059" s="90"/>
      <c r="T1059" s="90"/>
      <c r="U1059" s="91"/>
      <c r="V1059" s="90"/>
      <c r="X1059" s="90"/>
    </row>
    <row r="1060" spans="1:24" ht="13.2" x14ac:dyDescent="0.25">
      <c r="A1060" s="59" t="s">
        <v>4973</v>
      </c>
      <c r="B1060" s="59" t="s">
        <v>6417</v>
      </c>
      <c r="C1060" s="59" t="s">
        <v>6421</v>
      </c>
      <c r="D1060" s="59" t="s">
        <v>128</v>
      </c>
      <c r="E1060" s="59">
        <v>0</v>
      </c>
      <c r="F1060" s="59">
        <v>0</v>
      </c>
      <c r="G1060" s="59">
        <v>0</v>
      </c>
      <c r="H1060" s="59">
        <v>0</v>
      </c>
      <c r="I1060" s="59">
        <v>0</v>
      </c>
      <c r="J1060" s="59">
        <v>0</v>
      </c>
      <c r="K1060" s="59">
        <v>0</v>
      </c>
      <c r="L1060" s="59">
        <v>0</v>
      </c>
      <c r="M1060" s="59">
        <v>0</v>
      </c>
      <c r="N1060" s="59">
        <v>0</v>
      </c>
      <c r="O1060" s="59">
        <v>0</v>
      </c>
      <c r="P1060" s="59">
        <v>0</v>
      </c>
      <c r="Q1060" s="59">
        <v>0</v>
      </c>
      <c r="R1060" s="59">
        <v>0</v>
      </c>
      <c r="S1060" s="90"/>
      <c r="T1060" s="90"/>
      <c r="U1060" s="91"/>
      <c r="V1060" s="90"/>
      <c r="X1060" s="90"/>
    </row>
    <row r="1061" spans="1:24" ht="13.2" x14ac:dyDescent="0.25">
      <c r="A1061" s="59" t="s">
        <v>4974</v>
      </c>
      <c r="B1061" s="59" t="s">
        <v>6417</v>
      </c>
      <c r="C1061" s="59" t="s">
        <v>6422</v>
      </c>
      <c r="D1061" s="59" t="s">
        <v>128</v>
      </c>
      <c r="E1061" s="59">
        <v>0</v>
      </c>
      <c r="F1061" s="59">
        <v>0</v>
      </c>
      <c r="G1061" s="59">
        <v>0</v>
      </c>
      <c r="H1061" s="59">
        <v>0</v>
      </c>
      <c r="I1061" s="59">
        <v>0</v>
      </c>
      <c r="J1061" s="59">
        <v>0</v>
      </c>
      <c r="K1061" s="59">
        <v>0</v>
      </c>
      <c r="L1061" s="59">
        <v>0</v>
      </c>
      <c r="M1061" s="59">
        <v>0</v>
      </c>
      <c r="N1061" s="59">
        <v>0</v>
      </c>
      <c r="O1061" s="59">
        <v>0</v>
      </c>
      <c r="P1061" s="59">
        <v>0</v>
      </c>
      <c r="Q1061" s="59">
        <v>0</v>
      </c>
      <c r="R1061" s="59">
        <v>0</v>
      </c>
      <c r="S1061" s="90"/>
      <c r="T1061" s="90"/>
      <c r="U1061" s="91"/>
      <c r="V1061" s="90"/>
      <c r="X1061" s="90"/>
    </row>
    <row r="1062" spans="1:24" ht="13.2" x14ac:dyDescent="0.25">
      <c r="A1062" s="59" t="s">
        <v>4975</v>
      </c>
      <c r="B1062" s="59" t="s">
        <v>6417</v>
      </c>
      <c r="C1062" s="59" t="s">
        <v>6423</v>
      </c>
      <c r="D1062" s="59" t="s">
        <v>128</v>
      </c>
      <c r="E1062" s="59">
        <v>0</v>
      </c>
      <c r="F1062" s="59">
        <v>0</v>
      </c>
      <c r="G1062" s="59">
        <v>0</v>
      </c>
      <c r="H1062" s="59">
        <v>0</v>
      </c>
      <c r="I1062" s="59">
        <v>0</v>
      </c>
      <c r="J1062" s="59">
        <v>0</v>
      </c>
      <c r="K1062" s="59">
        <v>0</v>
      </c>
      <c r="L1062" s="59">
        <v>0</v>
      </c>
      <c r="M1062" s="59">
        <v>0</v>
      </c>
      <c r="N1062" s="59">
        <v>0</v>
      </c>
      <c r="O1062" s="59">
        <v>0</v>
      </c>
      <c r="P1062" s="59">
        <v>0</v>
      </c>
      <c r="Q1062" s="59">
        <v>0</v>
      </c>
      <c r="R1062" s="59">
        <v>0</v>
      </c>
      <c r="S1062" s="90"/>
      <c r="T1062" s="90"/>
      <c r="U1062" s="91"/>
      <c r="V1062" s="90"/>
      <c r="X1062" s="90"/>
    </row>
    <row r="1063" spans="1:24" ht="13.2" x14ac:dyDescent="0.25">
      <c r="A1063" s="59" t="s">
        <v>4976</v>
      </c>
      <c r="B1063" s="59" t="s">
        <v>6417</v>
      </c>
      <c r="C1063" s="59" t="s">
        <v>6424</v>
      </c>
      <c r="D1063" s="59" t="s">
        <v>128</v>
      </c>
      <c r="E1063" s="59">
        <v>0</v>
      </c>
      <c r="F1063" s="59">
        <v>0</v>
      </c>
      <c r="G1063" s="59">
        <v>0</v>
      </c>
      <c r="H1063" s="59">
        <v>0</v>
      </c>
      <c r="I1063" s="59">
        <v>0</v>
      </c>
      <c r="J1063" s="59">
        <v>0</v>
      </c>
      <c r="K1063" s="59">
        <v>0</v>
      </c>
      <c r="L1063" s="59">
        <v>0</v>
      </c>
      <c r="M1063" s="59">
        <v>0</v>
      </c>
      <c r="N1063" s="59">
        <v>0</v>
      </c>
      <c r="O1063" s="59">
        <v>0</v>
      </c>
      <c r="P1063" s="59">
        <v>0</v>
      </c>
      <c r="Q1063" s="59">
        <v>0</v>
      </c>
      <c r="R1063" s="59">
        <v>0</v>
      </c>
      <c r="S1063" s="90"/>
      <c r="T1063" s="90"/>
      <c r="U1063" s="91"/>
      <c r="V1063" s="90"/>
      <c r="X1063" s="90"/>
    </row>
    <row r="1064" spans="1:24" ht="13.2" x14ac:dyDescent="0.25">
      <c r="A1064" s="59" t="s">
        <v>4977</v>
      </c>
      <c r="B1064" s="59" t="s">
        <v>6417</v>
      </c>
      <c r="C1064" s="59" t="s">
        <v>6425</v>
      </c>
      <c r="D1064" s="59" t="s">
        <v>128</v>
      </c>
      <c r="E1064" s="59">
        <v>0</v>
      </c>
      <c r="F1064" s="59">
        <v>0</v>
      </c>
      <c r="G1064" s="59">
        <v>0</v>
      </c>
      <c r="H1064" s="59">
        <v>0</v>
      </c>
      <c r="I1064" s="59">
        <v>0</v>
      </c>
      <c r="J1064" s="59">
        <v>0</v>
      </c>
      <c r="K1064" s="59">
        <v>0</v>
      </c>
      <c r="L1064" s="59">
        <v>0</v>
      </c>
      <c r="M1064" s="59">
        <v>0</v>
      </c>
      <c r="N1064" s="59">
        <v>0</v>
      </c>
      <c r="O1064" s="59">
        <v>0</v>
      </c>
      <c r="P1064" s="59">
        <v>0</v>
      </c>
      <c r="Q1064" s="59">
        <v>0</v>
      </c>
      <c r="R1064" s="59">
        <v>0</v>
      </c>
      <c r="S1064" s="90"/>
      <c r="T1064" s="90"/>
      <c r="U1064" s="91"/>
      <c r="V1064" s="90"/>
      <c r="X1064" s="90"/>
    </row>
    <row r="1065" spans="1:24" ht="13.2" x14ac:dyDescent="0.25">
      <c r="A1065" s="59" t="s">
        <v>4978</v>
      </c>
      <c r="B1065" s="59" t="s">
        <v>6417</v>
      </c>
      <c r="C1065" s="59" t="s">
        <v>6426</v>
      </c>
      <c r="D1065" s="59" t="s">
        <v>128</v>
      </c>
      <c r="E1065" s="59">
        <v>0</v>
      </c>
      <c r="F1065" s="59">
        <v>0</v>
      </c>
      <c r="G1065" s="59">
        <v>0</v>
      </c>
      <c r="H1065" s="59">
        <v>0</v>
      </c>
      <c r="I1065" s="59">
        <v>0</v>
      </c>
      <c r="J1065" s="59">
        <v>0</v>
      </c>
      <c r="K1065" s="59">
        <v>0</v>
      </c>
      <c r="L1065" s="59">
        <v>0</v>
      </c>
      <c r="M1065" s="59">
        <v>0</v>
      </c>
      <c r="N1065" s="59">
        <v>0</v>
      </c>
      <c r="O1065" s="59">
        <v>0</v>
      </c>
      <c r="P1065" s="59">
        <v>0</v>
      </c>
      <c r="Q1065" s="59">
        <v>0</v>
      </c>
      <c r="R1065" s="59">
        <v>0</v>
      </c>
      <c r="S1065" s="90"/>
      <c r="T1065" s="90"/>
      <c r="U1065" s="91"/>
      <c r="V1065" s="90"/>
      <c r="X1065" s="90"/>
    </row>
    <row r="1066" spans="1:24" ht="13.2" x14ac:dyDescent="0.25">
      <c r="A1066" s="59" t="s">
        <v>4979</v>
      </c>
      <c r="B1066" s="59" t="s">
        <v>6417</v>
      </c>
      <c r="C1066" s="59" t="s">
        <v>6427</v>
      </c>
      <c r="D1066" s="59" t="s">
        <v>128</v>
      </c>
      <c r="E1066" s="59">
        <v>0</v>
      </c>
      <c r="F1066" s="59">
        <v>0</v>
      </c>
      <c r="G1066" s="59">
        <v>0</v>
      </c>
      <c r="H1066" s="59">
        <v>0</v>
      </c>
      <c r="I1066" s="59">
        <v>0</v>
      </c>
      <c r="J1066" s="59">
        <v>0</v>
      </c>
      <c r="K1066" s="59">
        <v>0</v>
      </c>
      <c r="L1066" s="59">
        <v>0</v>
      </c>
      <c r="M1066" s="59">
        <v>0</v>
      </c>
      <c r="N1066" s="59">
        <v>0</v>
      </c>
      <c r="O1066" s="59">
        <v>0</v>
      </c>
      <c r="P1066" s="59">
        <v>0</v>
      </c>
      <c r="Q1066" s="59">
        <v>0</v>
      </c>
      <c r="R1066" s="59">
        <v>0</v>
      </c>
      <c r="S1066" s="90"/>
      <c r="T1066" s="90"/>
      <c r="U1066" s="91"/>
      <c r="V1066" s="90"/>
      <c r="X1066" s="90"/>
    </row>
    <row r="1067" spans="1:24" ht="13.2" x14ac:dyDescent="0.25">
      <c r="A1067" s="59" t="s">
        <v>4980</v>
      </c>
      <c r="B1067" s="59" t="s">
        <v>6417</v>
      </c>
      <c r="C1067" s="59" t="s">
        <v>6428</v>
      </c>
      <c r="D1067" s="59" t="s">
        <v>128</v>
      </c>
      <c r="E1067" s="59">
        <v>0</v>
      </c>
      <c r="F1067" s="59">
        <v>0</v>
      </c>
      <c r="G1067" s="59">
        <v>0</v>
      </c>
      <c r="H1067" s="59">
        <v>0</v>
      </c>
      <c r="I1067" s="59">
        <v>0</v>
      </c>
      <c r="J1067" s="59">
        <v>0</v>
      </c>
      <c r="K1067" s="59">
        <v>0</v>
      </c>
      <c r="L1067" s="59">
        <v>0</v>
      </c>
      <c r="M1067" s="59">
        <v>0</v>
      </c>
      <c r="N1067" s="59">
        <v>0</v>
      </c>
      <c r="O1067" s="59">
        <v>0</v>
      </c>
      <c r="P1067" s="59">
        <v>0</v>
      </c>
      <c r="Q1067" s="59">
        <v>0</v>
      </c>
      <c r="R1067" s="59">
        <v>0</v>
      </c>
      <c r="S1067" s="90"/>
      <c r="T1067" s="90"/>
      <c r="U1067" s="91"/>
      <c r="V1067" s="90"/>
      <c r="X1067" s="90"/>
    </row>
    <row r="1068" spans="1:24" ht="13.2" x14ac:dyDescent="0.25">
      <c r="A1068" s="59" t="s">
        <v>4981</v>
      </c>
      <c r="B1068" s="59" t="s">
        <v>6417</v>
      </c>
      <c r="C1068" s="59" t="s">
        <v>6429</v>
      </c>
      <c r="D1068" s="59" t="s">
        <v>128</v>
      </c>
      <c r="E1068" s="59">
        <v>2442</v>
      </c>
      <c r="F1068" s="59">
        <v>2454</v>
      </c>
      <c r="G1068" s="59">
        <v>2466</v>
      </c>
      <c r="H1068" s="59">
        <v>2477</v>
      </c>
      <c r="I1068" s="59">
        <v>2489</v>
      </c>
      <c r="J1068" s="59">
        <v>2501</v>
      </c>
      <c r="K1068" s="59">
        <v>2513</v>
      </c>
      <c r="L1068" s="59">
        <v>2525</v>
      </c>
      <c r="M1068" s="59">
        <v>2537</v>
      </c>
      <c r="N1068" s="59">
        <v>2549</v>
      </c>
      <c r="O1068" s="59">
        <v>2561</v>
      </c>
      <c r="P1068" s="59">
        <v>2573</v>
      </c>
      <c r="Q1068" s="59">
        <v>2584</v>
      </c>
      <c r="R1068" s="59">
        <v>2513116</v>
      </c>
      <c r="S1068" s="90"/>
      <c r="T1068" s="90"/>
      <c r="U1068" s="91"/>
      <c r="V1068" s="90"/>
      <c r="X1068" s="90"/>
    </row>
    <row r="1069" spans="1:24" ht="13.2" x14ac:dyDescent="0.25">
      <c r="A1069" s="59" t="s">
        <v>4982</v>
      </c>
      <c r="B1069" s="59" t="s">
        <v>6417</v>
      </c>
      <c r="C1069" s="59" t="s">
        <v>3584</v>
      </c>
      <c r="D1069" s="59" t="s">
        <v>128</v>
      </c>
      <c r="E1069" s="59">
        <v>0</v>
      </c>
      <c r="F1069" s="59">
        <v>0</v>
      </c>
      <c r="G1069" s="59">
        <v>0</v>
      </c>
      <c r="H1069" s="59">
        <v>0</v>
      </c>
      <c r="I1069" s="59">
        <v>0</v>
      </c>
      <c r="J1069" s="59">
        <v>0</v>
      </c>
      <c r="K1069" s="59">
        <v>0</v>
      </c>
      <c r="L1069" s="59">
        <v>0</v>
      </c>
      <c r="M1069" s="59">
        <v>0</v>
      </c>
      <c r="N1069" s="59">
        <v>0</v>
      </c>
      <c r="O1069" s="59">
        <v>0</v>
      </c>
      <c r="P1069" s="59">
        <v>0</v>
      </c>
      <c r="Q1069" s="59">
        <v>0</v>
      </c>
      <c r="R1069" s="59">
        <v>0</v>
      </c>
      <c r="S1069" s="90"/>
      <c r="T1069" s="90"/>
      <c r="U1069" s="91"/>
      <c r="V1069" s="90"/>
      <c r="X1069" s="90"/>
    </row>
    <row r="1070" spans="1:24" ht="13.2" x14ac:dyDescent="0.25">
      <c r="A1070" s="59" t="s">
        <v>4983</v>
      </c>
      <c r="B1070" s="59" t="s">
        <v>6430</v>
      </c>
      <c r="C1070" s="59" t="s">
        <v>6431</v>
      </c>
      <c r="D1070" s="59" t="s">
        <v>128</v>
      </c>
      <c r="E1070" s="59">
        <v>0</v>
      </c>
      <c r="F1070" s="59">
        <v>0</v>
      </c>
      <c r="G1070" s="59">
        <v>0</v>
      </c>
      <c r="H1070" s="59">
        <v>0</v>
      </c>
      <c r="I1070" s="59">
        <v>0</v>
      </c>
      <c r="J1070" s="59">
        <v>0</v>
      </c>
      <c r="K1070" s="59">
        <v>0</v>
      </c>
      <c r="L1070" s="59">
        <v>0</v>
      </c>
      <c r="M1070" s="59">
        <v>0</v>
      </c>
      <c r="N1070" s="59">
        <v>0</v>
      </c>
      <c r="O1070" s="59">
        <v>0</v>
      </c>
      <c r="P1070" s="59">
        <v>0</v>
      </c>
      <c r="Q1070" s="59">
        <v>0</v>
      </c>
      <c r="R1070" s="59">
        <v>0</v>
      </c>
      <c r="S1070" s="90"/>
      <c r="T1070" s="90"/>
      <c r="U1070" s="91"/>
      <c r="V1070" s="90"/>
      <c r="X1070" s="90"/>
    </row>
    <row r="1071" spans="1:24" ht="13.2" x14ac:dyDescent="0.25">
      <c r="A1071" s="59" t="s">
        <v>4984</v>
      </c>
      <c r="B1071" s="59" t="s">
        <v>6430</v>
      </c>
      <c r="C1071" s="59" t="s">
        <v>6432</v>
      </c>
      <c r="D1071" s="59" t="s">
        <v>128</v>
      </c>
      <c r="E1071" s="59">
        <v>0</v>
      </c>
      <c r="F1071" s="59">
        <v>0</v>
      </c>
      <c r="G1071" s="59">
        <v>0</v>
      </c>
      <c r="H1071" s="59">
        <v>0</v>
      </c>
      <c r="I1071" s="59">
        <v>0</v>
      </c>
      <c r="J1071" s="59">
        <v>0</v>
      </c>
      <c r="K1071" s="59">
        <v>0</v>
      </c>
      <c r="L1071" s="59">
        <v>0</v>
      </c>
      <c r="M1071" s="59">
        <v>0</v>
      </c>
      <c r="N1071" s="59">
        <v>0</v>
      </c>
      <c r="O1071" s="59">
        <v>0</v>
      </c>
      <c r="P1071" s="59">
        <v>0</v>
      </c>
      <c r="Q1071" s="59">
        <v>0</v>
      </c>
      <c r="R1071" s="59">
        <v>0</v>
      </c>
      <c r="S1071" s="90"/>
      <c r="T1071" s="90"/>
      <c r="U1071" s="91"/>
      <c r="V1071" s="90"/>
      <c r="X1071" s="90"/>
    </row>
    <row r="1072" spans="1:24" ht="13.2" x14ac:dyDescent="0.25">
      <c r="A1072" s="59" t="s">
        <v>4985</v>
      </c>
      <c r="B1072" s="59" t="s">
        <v>6430</v>
      </c>
      <c r="C1072" s="59" t="s">
        <v>6418</v>
      </c>
      <c r="D1072" s="59" t="s">
        <v>128</v>
      </c>
      <c r="E1072" s="59">
        <v>0</v>
      </c>
      <c r="F1072" s="59">
        <v>0</v>
      </c>
      <c r="G1072" s="59">
        <v>0</v>
      </c>
      <c r="H1072" s="59">
        <v>0</v>
      </c>
      <c r="I1072" s="59">
        <v>0</v>
      </c>
      <c r="J1072" s="59">
        <v>0</v>
      </c>
      <c r="K1072" s="59">
        <v>0</v>
      </c>
      <c r="L1072" s="59">
        <v>0</v>
      </c>
      <c r="M1072" s="59">
        <v>0</v>
      </c>
      <c r="N1072" s="59">
        <v>0</v>
      </c>
      <c r="O1072" s="59">
        <v>0</v>
      </c>
      <c r="P1072" s="59">
        <v>0</v>
      </c>
      <c r="Q1072" s="59">
        <v>0</v>
      </c>
      <c r="R1072" s="59">
        <v>0</v>
      </c>
      <c r="S1072" s="90"/>
      <c r="T1072" s="90"/>
      <c r="U1072" s="91"/>
      <c r="V1072" s="90"/>
      <c r="X1072" s="90"/>
    </row>
    <row r="1073" spans="1:24" ht="13.2" x14ac:dyDescent="0.25">
      <c r="A1073" s="59" t="s">
        <v>4986</v>
      </c>
      <c r="B1073" s="59" t="s">
        <v>6430</v>
      </c>
      <c r="C1073" s="59" t="s">
        <v>6419</v>
      </c>
      <c r="D1073" s="59" t="s">
        <v>128</v>
      </c>
      <c r="E1073" s="59">
        <v>0</v>
      </c>
      <c r="F1073" s="59">
        <v>0</v>
      </c>
      <c r="G1073" s="59">
        <v>0</v>
      </c>
      <c r="H1073" s="59">
        <v>0</v>
      </c>
      <c r="I1073" s="59">
        <v>0</v>
      </c>
      <c r="J1073" s="59">
        <v>0</v>
      </c>
      <c r="K1073" s="59">
        <v>0</v>
      </c>
      <c r="L1073" s="59">
        <v>0</v>
      </c>
      <c r="M1073" s="59">
        <v>0</v>
      </c>
      <c r="N1073" s="59">
        <v>0</v>
      </c>
      <c r="O1073" s="59">
        <v>0</v>
      </c>
      <c r="P1073" s="59">
        <v>0</v>
      </c>
      <c r="Q1073" s="59">
        <v>0</v>
      </c>
      <c r="R1073" s="59">
        <v>0</v>
      </c>
      <c r="S1073" s="90"/>
      <c r="T1073" s="90"/>
      <c r="U1073" s="91"/>
      <c r="V1073" s="90"/>
      <c r="X1073" s="90"/>
    </row>
    <row r="1074" spans="1:24" ht="13.2" x14ac:dyDescent="0.25">
      <c r="A1074" s="59" t="s">
        <v>4987</v>
      </c>
      <c r="B1074" s="59" t="s">
        <v>6430</v>
      </c>
      <c r="C1074" s="59" t="s">
        <v>6433</v>
      </c>
      <c r="D1074" s="59" t="s">
        <v>128</v>
      </c>
      <c r="E1074" s="59">
        <v>0</v>
      </c>
      <c r="F1074" s="59">
        <v>0</v>
      </c>
      <c r="G1074" s="59">
        <v>0</v>
      </c>
      <c r="H1074" s="59">
        <v>0</v>
      </c>
      <c r="I1074" s="59">
        <v>0</v>
      </c>
      <c r="J1074" s="59">
        <v>0</v>
      </c>
      <c r="K1074" s="59">
        <v>0</v>
      </c>
      <c r="L1074" s="59">
        <v>0</v>
      </c>
      <c r="M1074" s="59">
        <v>0</v>
      </c>
      <c r="N1074" s="59">
        <v>0</v>
      </c>
      <c r="O1074" s="59">
        <v>0</v>
      </c>
      <c r="P1074" s="59">
        <v>0</v>
      </c>
      <c r="Q1074" s="59">
        <v>0</v>
      </c>
      <c r="R1074" s="59">
        <v>0</v>
      </c>
      <c r="S1074" s="90"/>
      <c r="T1074" s="90"/>
      <c r="U1074" s="91"/>
      <c r="V1074" s="90"/>
      <c r="X1074" s="90"/>
    </row>
    <row r="1075" spans="1:24" ht="13.2" x14ac:dyDescent="0.25">
      <c r="A1075" s="59" t="s">
        <v>4988</v>
      </c>
      <c r="B1075" s="59" t="s">
        <v>6430</v>
      </c>
      <c r="C1075" s="59" t="s">
        <v>6434</v>
      </c>
      <c r="D1075" s="59" t="s">
        <v>128</v>
      </c>
      <c r="E1075" s="59">
        <v>0</v>
      </c>
      <c r="F1075" s="59">
        <v>0</v>
      </c>
      <c r="G1075" s="59">
        <v>0</v>
      </c>
      <c r="H1075" s="59">
        <v>0</v>
      </c>
      <c r="I1075" s="59">
        <v>0</v>
      </c>
      <c r="J1075" s="59">
        <v>0</v>
      </c>
      <c r="K1075" s="59">
        <v>0</v>
      </c>
      <c r="L1075" s="59">
        <v>0</v>
      </c>
      <c r="M1075" s="59">
        <v>0</v>
      </c>
      <c r="N1075" s="59">
        <v>0</v>
      </c>
      <c r="O1075" s="59">
        <v>0</v>
      </c>
      <c r="P1075" s="59">
        <v>0</v>
      </c>
      <c r="Q1075" s="59">
        <v>0</v>
      </c>
      <c r="R1075" s="59">
        <v>0</v>
      </c>
      <c r="S1075" s="90"/>
      <c r="T1075" s="90"/>
      <c r="U1075" s="91"/>
      <c r="V1075" s="90"/>
      <c r="X1075" s="90"/>
    </row>
    <row r="1076" spans="1:24" ht="13.2" x14ac:dyDescent="0.25">
      <c r="A1076" s="59" t="s">
        <v>4989</v>
      </c>
      <c r="B1076" s="59" t="s">
        <v>6430</v>
      </c>
      <c r="C1076" s="59" t="s">
        <v>6420</v>
      </c>
      <c r="D1076" s="59" t="s">
        <v>128</v>
      </c>
      <c r="E1076" s="59">
        <v>0</v>
      </c>
      <c r="F1076" s="59">
        <v>0</v>
      </c>
      <c r="G1076" s="59">
        <v>0</v>
      </c>
      <c r="H1076" s="59">
        <v>0</v>
      </c>
      <c r="I1076" s="59">
        <v>0</v>
      </c>
      <c r="J1076" s="59">
        <v>0</v>
      </c>
      <c r="K1076" s="59">
        <v>0</v>
      </c>
      <c r="L1076" s="59">
        <v>0</v>
      </c>
      <c r="M1076" s="59">
        <v>0</v>
      </c>
      <c r="N1076" s="59">
        <v>0</v>
      </c>
      <c r="O1076" s="59">
        <v>0</v>
      </c>
      <c r="P1076" s="59">
        <v>0</v>
      </c>
      <c r="Q1076" s="59">
        <v>0</v>
      </c>
      <c r="R1076" s="59">
        <v>0</v>
      </c>
      <c r="S1076" s="90"/>
      <c r="T1076" s="90"/>
      <c r="U1076" s="91"/>
      <c r="V1076" s="90"/>
      <c r="X1076" s="90"/>
    </row>
    <row r="1077" spans="1:24" ht="13.2" x14ac:dyDescent="0.25">
      <c r="A1077" s="59" t="s">
        <v>4990</v>
      </c>
      <c r="B1077" s="59" t="s">
        <v>6430</v>
      </c>
      <c r="C1077" s="59" t="s">
        <v>6435</v>
      </c>
      <c r="D1077" s="59" t="s">
        <v>128</v>
      </c>
      <c r="E1077" s="59">
        <v>0</v>
      </c>
      <c r="F1077" s="59">
        <v>0</v>
      </c>
      <c r="G1077" s="59">
        <v>0</v>
      </c>
      <c r="H1077" s="59">
        <v>0</v>
      </c>
      <c r="I1077" s="59">
        <v>0</v>
      </c>
      <c r="J1077" s="59">
        <v>0</v>
      </c>
      <c r="K1077" s="59">
        <v>0</v>
      </c>
      <c r="L1077" s="59">
        <v>0</v>
      </c>
      <c r="M1077" s="59">
        <v>0</v>
      </c>
      <c r="N1077" s="59">
        <v>0</v>
      </c>
      <c r="O1077" s="59">
        <v>0</v>
      </c>
      <c r="P1077" s="59">
        <v>0</v>
      </c>
      <c r="Q1077" s="59">
        <v>0</v>
      </c>
      <c r="R1077" s="59">
        <v>0</v>
      </c>
      <c r="S1077" s="90"/>
      <c r="T1077" s="90"/>
      <c r="U1077" s="91"/>
      <c r="V1077" s="90"/>
      <c r="X1077" s="90"/>
    </row>
    <row r="1078" spans="1:24" ht="13.2" x14ac:dyDescent="0.25">
      <c r="A1078" s="59" t="s">
        <v>4991</v>
      </c>
      <c r="B1078" s="59" t="s">
        <v>6430</v>
      </c>
      <c r="C1078" s="59" t="s">
        <v>6436</v>
      </c>
      <c r="D1078" s="59" t="s">
        <v>128</v>
      </c>
      <c r="E1078" s="59">
        <v>1</v>
      </c>
      <c r="F1078" s="59">
        <v>0</v>
      </c>
      <c r="G1078" s="59">
        <v>0</v>
      </c>
      <c r="H1078" s="59">
        <v>0</v>
      </c>
      <c r="I1078" s="59">
        <v>0</v>
      </c>
      <c r="J1078" s="59">
        <v>0</v>
      </c>
      <c r="K1078" s="59">
        <v>0</v>
      </c>
      <c r="L1078" s="59">
        <v>0</v>
      </c>
      <c r="M1078" s="59">
        <v>0</v>
      </c>
      <c r="N1078" s="59">
        <v>0</v>
      </c>
      <c r="O1078" s="59">
        <v>0</v>
      </c>
      <c r="P1078" s="59">
        <v>0</v>
      </c>
      <c r="Q1078" s="59">
        <v>0</v>
      </c>
      <c r="R1078" s="59">
        <v>52</v>
      </c>
      <c r="S1078" s="90"/>
      <c r="T1078" s="90"/>
      <c r="U1078" s="91"/>
      <c r="V1078" s="90"/>
      <c r="X1078" s="90"/>
    </row>
    <row r="1079" spans="1:24" ht="13.2" x14ac:dyDescent="0.25">
      <c r="A1079" s="59" t="s">
        <v>4992</v>
      </c>
      <c r="B1079" s="59" t="s">
        <v>6430</v>
      </c>
      <c r="C1079" s="59" t="s">
        <v>6437</v>
      </c>
      <c r="D1079" s="59" t="s">
        <v>128</v>
      </c>
      <c r="E1079" s="59">
        <v>0</v>
      </c>
      <c r="F1079" s="59">
        <v>0</v>
      </c>
      <c r="G1079" s="59">
        <v>0</v>
      </c>
      <c r="H1079" s="59">
        <v>0</v>
      </c>
      <c r="I1079" s="59">
        <v>0</v>
      </c>
      <c r="J1079" s="59">
        <v>0</v>
      </c>
      <c r="K1079" s="59">
        <v>0</v>
      </c>
      <c r="L1079" s="59">
        <v>0</v>
      </c>
      <c r="M1079" s="59">
        <v>0</v>
      </c>
      <c r="N1079" s="59">
        <v>0</v>
      </c>
      <c r="O1079" s="59">
        <v>0</v>
      </c>
      <c r="P1079" s="59">
        <v>0</v>
      </c>
      <c r="Q1079" s="59">
        <v>0</v>
      </c>
      <c r="R1079" s="59">
        <v>0</v>
      </c>
      <c r="S1079" s="90"/>
      <c r="T1079" s="90"/>
      <c r="U1079" s="91"/>
      <c r="V1079" s="90"/>
      <c r="X1079" s="90"/>
    </row>
    <row r="1080" spans="1:24" ht="13.2" x14ac:dyDescent="0.25">
      <c r="A1080" s="59" t="s">
        <v>4993</v>
      </c>
      <c r="B1080" s="59" t="s">
        <v>6430</v>
      </c>
      <c r="C1080" s="59" t="s">
        <v>6438</v>
      </c>
      <c r="D1080" s="59" t="s">
        <v>128</v>
      </c>
      <c r="E1080" s="59">
        <v>0</v>
      </c>
      <c r="F1080" s="59">
        <v>0</v>
      </c>
      <c r="G1080" s="59">
        <v>0</v>
      </c>
      <c r="H1080" s="59">
        <v>0</v>
      </c>
      <c r="I1080" s="59">
        <v>0</v>
      </c>
      <c r="J1080" s="59">
        <v>0</v>
      </c>
      <c r="K1080" s="59">
        <v>0</v>
      </c>
      <c r="L1080" s="59">
        <v>0</v>
      </c>
      <c r="M1080" s="59">
        <v>0</v>
      </c>
      <c r="N1080" s="59">
        <v>0</v>
      </c>
      <c r="O1080" s="59">
        <v>0</v>
      </c>
      <c r="P1080" s="59">
        <v>0</v>
      </c>
      <c r="Q1080" s="59">
        <v>0</v>
      </c>
      <c r="R1080" s="59">
        <v>0</v>
      </c>
      <c r="S1080" s="90"/>
      <c r="T1080" s="90"/>
      <c r="U1080" s="91"/>
      <c r="V1080" s="90"/>
      <c r="X1080" s="90"/>
    </row>
    <row r="1081" spans="1:24" ht="13.2" x14ac:dyDescent="0.25">
      <c r="A1081" s="59" t="s">
        <v>4994</v>
      </c>
      <c r="B1081" s="59" t="s">
        <v>6430</v>
      </c>
      <c r="C1081" s="59" t="s">
        <v>6422</v>
      </c>
      <c r="D1081" s="59" t="s">
        <v>128</v>
      </c>
      <c r="E1081" s="59">
        <v>0</v>
      </c>
      <c r="F1081" s="59">
        <v>0</v>
      </c>
      <c r="G1081" s="59">
        <v>0</v>
      </c>
      <c r="H1081" s="59">
        <v>0</v>
      </c>
      <c r="I1081" s="59">
        <v>0</v>
      </c>
      <c r="J1081" s="59">
        <v>0</v>
      </c>
      <c r="K1081" s="59">
        <v>0</v>
      </c>
      <c r="L1081" s="59">
        <v>0</v>
      </c>
      <c r="M1081" s="59">
        <v>0</v>
      </c>
      <c r="N1081" s="59">
        <v>0</v>
      </c>
      <c r="O1081" s="59">
        <v>0</v>
      </c>
      <c r="P1081" s="59">
        <v>0</v>
      </c>
      <c r="Q1081" s="59">
        <v>0</v>
      </c>
      <c r="R1081" s="59">
        <v>0</v>
      </c>
      <c r="S1081" s="90"/>
      <c r="T1081" s="90"/>
      <c r="U1081" s="91"/>
      <c r="V1081" s="90"/>
      <c r="X1081" s="90"/>
    </row>
    <row r="1082" spans="1:24" ht="13.2" x14ac:dyDescent="0.25">
      <c r="A1082" s="59" t="s">
        <v>4995</v>
      </c>
      <c r="B1082" s="59" t="s">
        <v>6430</v>
      </c>
      <c r="C1082" s="59" t="s">
        <v>6439</v>
      </c>
      <c r="D1082" s="59" t="s">
        <v>128</v>
      </c>
      <c r="E1082" s="59">
        <v>0</v>
      </c>
      <c r="F1082" s="59">
        <v>0</v>
      </c>
      <c r="G1082" s="59">
        <v>0</v>
      </c>
      <c r="H1082" s="59">
        <v>0</v>
      </c>
      <c r="I1082" s="59">
        <v>0</v>
      </c>
      <c r="J1082" s="59">
        <v>0</v>
      </c>
      <c r="K1082" s="59">
        <v>0</v>
      </c>
      <c r="L1082" s="59">
        <v>0</v>
      </c>
      <c r="M1082" s="59">
        <v>0</v>
      </c>
      <c r="N1082" s="59">
        <v>0</v>
      </c>
      <c r="O1082" s="59">
        <v>0</v>
      </c>
      <c r="P1082" s="59">
        <v>0</v>
      </c>
      <c r="Q1082" s="59">
        <v>0</v>
      </c>
      <c r="R1082" s="59">
        <v>0</v>
      </c>
      <c r="S1082" s="90"/>
      <c r="T1082" s="90"/>
      <c r="U1082" s="91"/>
      <c r="V1082" s="90"/>
      <c r="X1082" s="90"/>
    </row>
    <row r="1083" spans="1:24" ht="13.2" x14ac:dyDescent="0.25">
      <c r="A1083" s="59" t="s">
        <v>4996</v>
      </c>
      <c r="B1083" s="59" t="s">
        <v>6430</v>
      </c>
      <c r="C1083" s="59" t="s">
        <v>6440</v>
      </c>
      <c r="D1083" s="59" t="s">
        <v>128</v>
      </c>
      <c r="E1083" s="59">
        <v>0</v>
      </c>
      <c r="F1083" s="59">
        <v>0</v>
      </c>
      <c r="G1083" s="59">
        <v>0</v>
      </c>
      <c r="H1083" s="59">
        <v>0</v>
      </c>
      <c r="I1083" s="59">
        <v>0</v>
      </c>
      <c r="J1083" s="59">
        <v>0</v>
      </c>
      <c r="K1083" s="59">
        <v>0</v>
      </c>
      <c r="L1083" s="59">
        <v>0</v>
      </c>
      <c r="M1083" s="59">
        <v>0</v>
      </c>
      <c r="N1083" s="59">
        <v>0</v>
      </c>
      <c r="O1083" s="59">
        <v>0</v>
      </c>
      <c r="P1083" s="59">
        <v>0</v>
      </c>
      <c r="Q1083" s="59">
        <v>0</v>
      </c>
      <c r="R1083" s="59">
        <v>0</v>
      </c>
      <c r="S1083" s="90"/>
      <c r="T1083" s="90"/>
      <c r="U1083" s="91"/>
      <c r="V1083" s="90"/>
      <c r="X1083" s="90"/>
    </row>
    <row r="1084" spans="1:24" ht="13.2" x14ac:dyDescent="0.25">
      <c r="A1084" s="59" t="s">
        <v>4997</v>
      </c>
      <c r="B1084" s="59" t="s">
        <v>6430</v>
      </c>
      <c r="C1084" s="59" t="s">
        <v>6441</v>
      </c>
      <c r="D1084" s="59" t="s">
        <v>128</v>
      </c>
      <c r="E1084" s="59">
        <v>0</v>
      </c>
      <c r="F1084" s="59">
        <v>0</v>
      </c>
      <c r="G1084" s="59">
        <v>0</v>
      </c>
      <c r="H1084" s="59">
        <v>0</v>
      </c>
      <c r="I1084" s="59">
        <v>0</v>
      </c>
      <c r="J1084" s="59">
        <v>0</v>
      </c>
      <c r="K1084" s="59">
        <v>0</v>
      </c>
      <c r="L1084" s="59">
        <v>0</v>
      </c>
      <c r="M1084" s="59">
        <v>0</v>
      </c>
      <c r="N1084" s="59">
        <v>0</v>
      </c>
      <c r="O1084" s="59">
        <v>0</v>
      </c>
      <c r="P1084" s="59">
        <v>0</v>
      </c>
      <c r="Q1084" s="59">
        <v>0</v>
      </c>
      <c r="R1084" s="59">
        <v>0</v>
      </c>
      <c r="S1084" s="90"/>
      <c r="T1084" s="90"/>
      <c r="U1084" s="91"/>
      <c r="V1084" s="90"/>
      <c r="X1084" s="90"/>
    </row>
    <row r="1085" spans="1:24" ht="13.2" x14ac:dyDescent="0.25">
      <c r="A1085" s="59" t="s">
        <v>4998</v>
      </c>
      <c r="B1085" s="59" t="s">
        <v>6430</v>
      </c>
      <c r="C1085" s="59" t="s">
        <v>6442</v>
      </c>
      <c r="D1085" s="59" t="s">
        <v>128</v>
      </c>
      <c r="E1085" s="59">
        <v>0</v>
      </c>
      <c r="F1085" s="59">
        <v>0</v>
      </c>
      <c r="G1085" s="59">
        <v>0</v>
      </c>
      <c r="H1085" s="59">
        <v>0</v>
      </c>
      <c r="I1085" s="59">
        <v>0</v>
      </c>
      <c r="J1085" s="59">
        <v>0</v>
      </c>
      <c r="K1085" s="59">
        <v>0</v>
      </c>
      <c r="L1085" s="59">
        <v>0</v>
      </c>
      <c r="M1085" s="59">
        <v>0</v>
      </c>
      <c r="N1085" s="59">
        <v>0</v>
      </c>
      <c r="O1085" s="59">
        <v>0</v>
      </c>
      <c r="P1085" s="59">
        <v>0</v>
      </c>
      <c r="Q1085" s="59">
        <v>0</v>
      </c>
      <c r="R1085" s="59">
        <v>0</v>
      </c>
      <c r="S1085" s="90"/>
      <c r="T1085" s="90"/>
      <c r="U1085" s="91"/>
      <c r="V1085" s="90"/>
      <c r="X1085" s="90"/>
    </row>
    <row r="1086" spans="1:24" ht="13.2" x14ac:dyDescent="0.25">
      <c r="A1086" s="59" t="s">
        <v>4999</v>
      </c>
      <c r="B1086" s="59" t="s">
        <v>6430</v>
      </c>
      <c r="C1086" s="59" t="s">
        <v>6443</v>
      </c>
      <c r="D1086" s="59" t="s">
        <v>128</v>
      </c>
      <c r="E1086" s="59">
        <v>0</v>
      </c>
      <c r="F1086" s="59">
        <v>0</v>
      </c>
      <c r="G1086" s="59">
        <v>0</v>
      </c>
      <c r="H1086" s="59">
        <v>0</v>
      </c>
      <c r="I1086" s="59">
        <v>0</v>
      </c>
      <c r="J1086" s="59">
        <v>0</v>
      </c>
      <c r="K1086" s="59">
        <v>0</v>
      </c>
      <c r="L1086" s="59">
        <v>0</v>
      </c>
      <c r="M1086" s="59">
        <v>0</v>
      </c>
      <c r="N1086" s="59">
        <v>0</v>
      </c>
      <c r="O1086" s="59">
        <v>0</v>
      </c>
      <c r="P1086" s="59">
        <v>0</v>
      </c>
      <c r="Q1086" s="59">
        <v>0</v>
      </c>
      <c r="R1086" s="59">
        <v>0</v>
      </c>
      <c r="S1086" s="90"/>
      <c r="T1086" s="90"/>
      <c r="U1086" s="91"/>
      <c r="V1086" s="90"/>
      <c r="X1086" s="90"/>
    </row>
    <row r="1087" spans="1:24" ht="13.2" x14ac:dyDescent="0.25">
      <c r="A1087" s="59" t="s">
        <v>5000</v>
      </c>
      <c r="B1087" s="59" t="s">
        <v>6430</v>
      </c>
      <c r="C1087" s="59" t="s">
        <v>6423</v>
      </c>
      <c r="D1087" s="59" t="s">
        <v>128</v>
      </c>
      <c r="E1087" s="59">
        <v>0</v>
      </c>
      <c r="F1087" s="59">
        <v>0</v>
      </c>
      <c r="G1087" s="59">
        <v>0</v>
      </c>
      <c r="H1087" s="59">
        <v>0</v>
      </c>
      <c r="I1087" s="59">
        <v>0</v>
      </c>
      <c r="J1087" s="59">
        <v>0</v>
      </c>
      <c r="K1087" s="59">
        <v>0</v>
      </c>
      <c r="L1087" s="59">
        <v>0</v>
      </c>
      <c r="M1087" s="59">
        <v>0</v>
      </c>
      <c r="N1087" s="59">
        <v>0</v>
      </c>
      <c r="O1087" s="59">
        <v>0</v>
      </c>
      <c r="P1087" s="59">
        <v>0</v>
      </c>
      <c r="Q1087" s="59">
        <v>0</v>
      </c>
      <c r="R1087" s="59">
        <v>0</v>
      </c>
      <c r="S1087" s="90"/>
      <c r="T1087" s="90"/>
      <c r="U1087" s="91"/>
      <c r="V1087" s="90"/>
      <c r="X1087" s="90"/>
    </row>
    <row r="1088" spans="1:24" ht="13.2" x14ac:dyDescent="0.25">
      <c r="A1088" s="59" t="s">
        <v>5001</v>
      </c>
      <c r="B1088" s="59" t="s">
        <v>6430</v>
      </c>
      <c r="C1088" s="59" t="s">
        <v>6444</v>
      </c>
      <c r="D1088" s="59" t="s">
        <v>128</v>
      </c>
      <c r="E1088" s="59">
        <v>0</v>
      </c>
      <c r="F1088" s="59">
        <v>0</v>
      </c>
      <c r="G1088" s="59">
        <v>0</v>
      </c>
      <c r="H1088" s="59">
        <v>0</v>
      </c>
      <c r="I1088" s="59">
        <v>0</v>
      </c>
      <c r="J1088" s="59">
        <v>0</v>
      </c>
      <c r="K1088" s="59">
        <v>0</v>
      </c>
      <c r="L1088" s="59">
        <v>0</v>
      </c>
      <c r="M1088" s="59">
        <v>0</v>
      </c>
      <c r="N1088" s="59">
        <v>0</v>
      </c>
      <c r="O1088" s="59">
        <v>0</v>
      </c>
      <c r="P1088" s="59">
        <v>0</v>
      </c>
      <c r="Q1088" s="59">
        <v>0</v>
      </c>
      <c r="R1088" s="59">
        <v>0</v>
      </c>
      <c r="S1088" s="90"/>
      <c r="T1088" s="90"/>
      <c r="U1088" s="91"/>
      <c r="V1088" s="90"/>
      <c r="X1088" s="90"/>
    </row>
    <row r="1089" spans="1:24" ht="13.2" x14ac:dyDescent="0.25">
      <c r="A1089" s="59" t="s">
        <v>5002</v>
      </c>
      <c r="B1089" s="59" t="s">
        <v>6430</v>
      </c>
      <c r="C1089" s="59" t="s">
        <v>6445</v>
      </c>
      <c r="D1089" s="59" t="s">
        <v>128</v>
      </c>
      <c r="E1089" s="59">
        <v>0</v>
      </c>
      <c r="F1089" s="59">
        <v>0</v>
      </c>
      <c r="G1089" s="59">
        <v>0</v>
      </c>
      <c r="H1089" s="59">
        <v>0</v>
      </c>
      <c r="I1089" s="59">
        <v>0</v>
      </c>
      <c r="J1089" s="59">
        <v>0</v>
      </c>
      <c r="K1089" s="59">
        <v>0</v>
      </c>
      <c r="L1089" s="59">
        <v>0</v>
      </c>
      <c r="M1089" s="59">
        <v>0</v>
      </c>
      <c r="N1089" s="59">
        <v>0</v>
      </c>
      <c r="O1089" s="59">
        <v>0</v>
      </c>
      <c r="P1089" s="59">
        <v>0</v>
      </c>
      <c r="Q1089" s="59">
        <v>0</v>
      </c>
      <c r="R1089" s="59">
        <v>0</v>
      </c>
      <c r="S1089" s="90"/>
      <c r="T1089" s="90"/>
      <c r="U1089" s="91"/>
      <c r="V1089" s="90"/>
      <c r="X1089" s="90"/>
    </row>
    <row r="1090" spans="1:24" ht="13.2" x14ac:dyDescent="0.25">
      <c r="A1090" s="59" t="s">
        <v>5003</v>
      </c>
      <c r="B1090" s="59" t="s">
        <v>6430</v>
      </c>
      <c r="C1090" s="59" t="s">
        <v>6425</v>
      </c>
      <c r="D1090" s="59" t="s">
        <v>128</v>
      </c>
      <c r="E1090" s="59">
        <v>0</v>
      </c>
      <c r="F1090" s="59">
        <v>0</v>
      </c>
      <c r="G1090" s="59">
        <v>0</v>
      </c>
      <c r="H1090" s="59">
        <v>0</v>
      </c>
      <c r="I1090" s="59">
        <v>0</v>
      </c>
      <c r="J1090" s="59">
        <v>0</v>
      </c>
      <c r="K1090" s="59">
        <v>0</v>
      </c>
      <c r="L1090" s="59">
        <v>0</v>
      </c>
      <c r="M1090" s="59">
        <v>0</v>
      </c>
      <c r="N1090" s="59">
        <v>0</v>
      </c>
      <c r="O1090" s="59">
        <v>0</v>
      </c>
      <c r="P1090" s="59">
        <v>0</v>
      </c>
      <c r="Q1090" s="59">
        <v>0</v>
      </c>
      <c r="R1090" s="59">
        <v>0</v>
      </c>
      <c r="S1090" s="90"/>
      <c r="T1090" s="90"/>
      <c r="U1090" s="91"/>
      <c r="V1090" s="90"/>
      <c r="X1090" s="90"/>
    </row>
    <row r="1091" spans="1:24" ht="13.2" x14ac:dyDescent="0.25">
      <c r="A1091" s="59" t="s">
        <v>5004</v>
      </c>
      <c r="B1091" s="59" t="s">
        <v>6430</v>
      </c>
      <c r="C1091" s="59" t="s">
        <v>6446</v>
      </c>
      <c r="D1091" s="59" t="s">
        <v>128</v>
      </c>
      <c r="E1091" s="59">
        <v>0</v>
      </c>
      <c r="F1091" s="59">
        <v>0</v>
      </c>
      <c r="G1091" s="59">
        <v>0</v>
      </c>
      <c r="H1091" s="59">
        <v>0</v>
      </c>
      <c r="I1091" s="59">
        <v>0</v>
      </c>
      <c r="J1091" s="59">
        <v>0</v>
      </c>
      <c r="K1091" s="59">
        <v>0</v>
      </c>
      <c r="L1091" s="59">
        <v>0</v>
      </c>
      <c r="M1091" s="59">
        <v>0</v>
      </c>
      <c r="N1091" s="59">
        <v>0</v>
      </c>
      <c r="O1091" s="59">
        <v>0</v>
      </c>
      <c r="P1091" s="59">
        <v>0</v>
      </c>
      <c r="Q1091" s="59">
        <v>0</v>
      </c>
      <c r="R1091" s="59">
        <v>0</v>
      </c>
      <c r="S1091" s="90"/>
      <c r="T1091" s="90"/>
      <c r="U1091" s="91"/>
      <c r="V1091" s="90"/>
      <c r="X1091" s="90"/>
    </row>
    <row r="1092" spans="1:24" ht="13.2" x14ac:dyDescent="0.25">
      <c r="A1092" s="59" t="s">
        <v>5005</v>
      </c>
      <c r="B1092" s="59" t="s">
        <v>6430</v>
      </c>
      <c r="C1092" s="59" t="s">
        <v>6426</v>
      </c>
      <c r="D1092" s="59" t="s">
        <v>128</v>
      </c>
      <c r="E1092" s="59">
        <v>0</v>
      </c>
      <c r="F1092" s="59">
        <v>0</v>
      </c>
      <c r="G1092" s="59">
        <v>0</v>
      </c>
      <c r="H1092" s="59">
        <v>0</v>
      </c>
      <c r="I1092" s="59">
        <v>0</v>
      </c>
      <c r="J1092" s="59">
        <v>0</v>
      </c>
      <c r="K1092" s="59">
        <v>0</v>
      </c>
      <c r="L1092" s="59">
        <v>0</v>
      </c>
      <c r="M1092" s="59">
        <v>0</v>
      </c>
      <c r="N1092" s="59">
        <v>0</v>
      </c>
      <c r="O1092" s="59">
        <v>0</v>
      </c>
      <c r="P1092" s="59">
        <v>0</v>
      </c>
      <c r="Q1092" s="59">
        <v>0</v>
      </c>
      <c r="R1092" s="59">
        <v>0</v>
      </c>
      <c r="S1092" s="90"/>
      <c r="T1092" s="90"/>
      <c r="U1092" s="91"/>
      <c r="V1092" s="90"/>
      <c r="X1092" s="90"/>
    </row>
    <row r="1093" spans="1:24" ht="13.2" x14ac:dyDescent="0.25">
      <c r="A1093" s="59" t="s">
        <v>5006</v>
      </c>
      <c r="B1093" s="59" t="s">
        <v>6430</v>
      </c>
      <c r="C1093" s="59" t="s">
        <v>6447</v>
      </c>
      <c r="D1093" s="59" t="s">
        <v>128</v>
      </c>
      <c r="E1093" s="59">
        <v>0</v>
      </c>
      <c r="F1093" s="59">
        <v>0</v>
      </c>
      <c r="G1093" s="59">
        <v>0</v>
      </c>
      <c r="H1093" s="59">
        <v>0</v>
      </c>
      <c r="I1093" s="59">
        <v>0</v>
      </c>
      <c r="J1093" s="59">
        <v>0</v>
      </c>
      <c r="K1093" s="59">
        <v>0</v>
      </c>
      <c r="L1093" s="59">
        <v>0</v>
      </c>
      <c r="M1093" s="59">
        <v>0</v>
      </c>
      <c r="N1093" s="59">
        <v>0</v>
      </c>
      <c r="O1093" s="59">
        <v>0</v>
      </c>
      <c r="P1093" s="59">
        <v>0</v>
      </c>
      <c r="Q1093" s="59">
        <v>0</v>
      </c>
      <c r="R1093" s="59">
        <v>0</v>
      </c>
      <c r="S1093" s="90"/>
      <c r="T1093" s="90"/>
      <c r="U1093" s="91"/>
      <c r="V1093" s="90"/>
      <c r="X1093" s="90"/>
    </row>
    <row r="1094" spans="1:24" ht="13.2" x14ac:dyDescent="0.25">
      <c r="A1094" s="59" t="s">
        <v>5007</v>
      </c>
      <c r="B1094" s="59" t="s">
        <v>6430</v>
      </c>
      <c r="C1094" s="59" t="s">
        <v>6428</v>
      </c>
      <c r="D1094" s="59" t="s">
        <v>128</v>
      </c>
      <c r="E1094" s="59">
        <v>0</v>
      </c>
      <c r="F1094" s="59">
        <v>0</v>
      </c>
      <c r="G1094" s="59">
        <v>0</v>
      </c>
      <c r="H1094" s="59">
        <v>0</v>
      </c>
      <c r="I1094" s="59">
        <v>0</v>
      </c>
      <c r="J1094" s="59">
        <v>0</v>
      </c>
      <c r="K1094" s="59">
        <v>0</v>
      </c>
      <c r="L1094" s="59">
        <v>0</v>
      </c>
      <c r="M1094" s="59">
        <v>0</v>
      </c>
      <c r="N1094" s="59">
        <v>0</v>
      </c>
      <c r="O1094" s="59">
        <v>0</v>
      </c>
      <c r="P1094" s="59">
        <v>0</v>
      </c>
      <c r="Q1094" s="59">
        <v>0</v>
      </c>
      <c r="R1094" s="59">
        <v>0</v>
      </c>
      <c r="S1094" s="90"/>
      <c r="T1094" s="90"/>
      <c r="U1094" s="91"/>
      <c r="V1094" s="90"/>
      <c r="X1094" s="90"/>
    </row>
    <row r="1095" spans="1:24" ht="13.2" x14ac:dyDescent="0.25">
      <c r="A1095" s="59" t="s">
        <v>5008</v>
      </c>
      <c r="B1095" s="59" t="s">
        <v>6430</v>
      </c>
      <c r="C1095" s="59" t="s">
        <v>6448</v>
      </c>
      <c r="D1095" s="59" t="s">
        <v>128</v>
      </c>
      <c r="E1095" s="59">
        <v>0</v>
      </c>
      <c r="F1095" s="59">
        <v>0</v>
      </c>
      <c r="G1095" s="59">
        <v>0</v>
      </c>
      <c r="H1095" s="59">
        <v>0</v>
      </c>
      <c r="I1095" s="59">
        <v>0</v>
      </c>
      <c r="J1095" s="59">
        <v>0</v>
      </c>
      <c r="K1095" s="59">
        <v>0</v>
      </c>
      <c r="L1095" s="59">
        <v>0</v>
      </c>
      <c r="M1095" s="59">
        <v>0</v>
      </c>
      <c r="N1095" s="59">
        <v>0</v>
      </c>
      <c r="O1095" s="59">
        <v>0</v>
      </c>
      <c r="P1095" s="59">
        <v>0</v>
      </c>
      <c r="Q1095" s="59">
        <v>0</v>
      </c>
      <c r="R1095" s="59">
        <v>0</v>
      </c>
      <c r="S1095" s="90"/>
      <c r="T1095" s="90"/>
      <c r="U1095" s="91"/>
      <c r="V1095" s="90"/>
      <c r="X1095" s="90"/>
    </row>
    <row r="1096" spans="1:24" ht="13.2" x14ac:dyDescent="0.25">
      <c r="A1096" s="59" t="s">
        <v>5009</v>
      </c>
      <c r="B1096" s="59" t="s">
        <v>6430</v>
      </c>
      <c r="C1096" s="59" t="s">
        <v>6449</v>
      </c>
      <c r="D1096" s="59" t="s">
        <v>128</v>
      </c>
      <c r="E1096" s="59">
        <v>0</v>
      </c>
      <c r="F1096" s="59">
        <v>0</v>
      </c>
      <c r="G1096" s="59">
        <v>0</v>
      </c>
      <c r="H1096" s="59">
        <v>0</v>
      </c>
      <c r="I1096" s="59">
        <v>0</v>
      </c>
      <c r="J1096" s="59">
        <v>0</v>
      </c>
      <c r="K1096" s="59">
        <v>0</v>
      </c>
      <c r="L1096" s="59">
        <v>0</v>
      </c>
      <c r="M1096" s="59">
        <v>0</v>
      </c>
      <c r="N1096" s="59">
        <v>0</v>
      </c>
      <c r="O1096" s="59">
        <v>0</v>
      </c>
      <c r="P1096" s="59">
        <v>0</v>
      </c>
      <c r="Q1096" s="59">
        <v>0</v>
      </c>
      <c r="R1096" s="59">
        <v>0</v>
      </c>
      <c r="S1096" s="90"/>
      <c r="T1096" s="90"/>
      <c r="U1096" s="91"/>
      <c r="V1096" s="90"/>
      <c r="X1096" s="90"/>
    </row>
    <row r="1097" spans="1:24" ht="13.2" x14ac:dyDescent="0.25">
      <c r="A1097" s="59" t="s">
        <v>5010</v>
      </c>
      <c r="B1097" s="59" t="s">
        <v>6430</v>
      </c>
      <c r="C1097" s="59" t="s">
        <v>6450</v>
      </c>
      <c r="D1097" s="59" t="s">
        <v>128</v>
      </c>
      <c r="E1097" s="59">
        <v>0</v>
      </c>
      <c r="F1097" s="59">
        <v>0</v>
      </c>
      <c r="G1097" s="59">
        <v>0</v>
      </c>
      <c r="H1097" s="59">
        <v>0</v>
      </c>
      <c r="I1097" s="59">
        <v>0</v>
      </c>
      <c r="J1097" s="59">
        <v>0</v>
      </c>
      <c r="K1097" s="59">
        <v>0</v>
      </c>
      <c r="L1097" s="59">
        <v>0</v>
      </c>
      <c r="M1097" s="59">
        <v>0</v>
      </c>
      <c r="N1097" s="59">
        <v>0</v>
      </c>
      <c r="O1097" s="59">
        <v>0</v>
      </c>
      <c r="P1097" s="59">
        <v>0</v>
      </c>
      <c r="Q1097" s="59">
        <v>0</v>
      </c>
      <c r="R1097" s="59">
        <v>0</v>
      </c>
      <c r="S1097" s="90"/>
      <c r="T1097" s="90"/>
      <c r="U1097" s="91"/>
      <c r="V1097" s="90"/>
      <c r="X1097" s="90"/>
    </row>
    <row r="1098" spans="1:24" ht="13.2" x14ac:dyDescent="0.25">
      <c r="A1098" s="59" t="s">
        <v>5011</v>
      </c>
      <c r="B1098" s="59" t="s">
        <v>6430</v>
      </c>
      <c r="C1098" s="59" t="s">
        <v>6451</v>
      </c>
      <c r="D1098" s="59" t="s">
        <v>128</v>
      </c>
      <c r="E1098" s="59">
        <v>38</v>
      </c>
      <c r="F1098" s="59">
        <v>39</v>
      </c>
      <c r="G1098" s="59">
        <v>39</v>
      </c>
      <c r="H1098" s="59">
        <v>39</v>
      </c>
      <c r="I1098" s="59">
        <v>39</v>
      </c>
      <c r="J1098" s="59">
        <v>40</v>
      </c>
      <c r="K1098" s="59">
        <v>40</v>
      </c>
      <c r="L1098" s="59">
        <v>40</v>
      </c>
      <c r="M1098" s="59">
        <v>41</v>
      </c>
      <c r="N1098" s="59">
        <v>41</v>
      </c>
      <c r="O1098" s="59">
        <v>41</v>
      </c>
      <c r="P1098" s="59">
        <v>42</v>
      </c>
      <c r="Q1098" s="59">
        <v>42</v>
      </c>
      <c r="R1098" s="59">
        <v>40038</v>
      </c>
      <c r="S1098" s="90"/>
      <c r="T1098" s="90"/>
      <c r="U1098" s="91"/>
      <c r="V1098" s="90"/>
      <c r="X1098" s="90"/>
    </row>
    <row r="1099" spans="1:24" ht="13.2" x14ac:dyDescent="0.25">
      <c r="A1099" s="59" t="s">
        <v>5012</v>
      </c>
      <c r="B1099" s="59" t="s">
        <v>6430</v>
      </c>
      <c r="C1099" s="59" t="s">
        <v>6452</v>
      </c>
      <c r="D1099" s="59" t="s">
        <v>128</v>
      </c>
      <c r="E1099" s="59">
        <v>0</v>
      </c>
      <c r="F1099" s="59">
        <v>0</v>
      </c>
      <c r="G1099" s="59">
        <v>0</v>
      </c>
      <c r="H1099" s="59">
        <v>0</v>
      </c>
      <c r="I1099" s="59">
        <v>0</v>
      </c>
      <c r="J1099" s="59">
        <v>0</v>
      </c>
      <c r="K1099" s="59">
        <v>0</v>
      </c>
      <c r="L1099" s="59">
        <v>0</v>
      </c>
      <c r="M1099" s="59">
        <v>0</v>
      </c>
      <c r="N1099" s="59">
        <v>0</v>
      </c>
      <c r="O1099" s="59">
        <v>0</v>
      </c>
      <c r="P1099" s="59">
        <v>0</v>
      </c>
      <c r="Q1099" s="59">
        <v>0</v>
      </c>
      <c r="R1099" s="59">
        <v>0</v>
      </c>
      <c r="S1099" s="90"/>
      <c r="T1099" s="90"/>
      <c r="U1099" s="91"/>
      <c r="V1099" s="90"/>
      <c r="X1099" s="90"/>
    </row>
    <row r="1100" spans="1:24" ht="13.2" x14ac:dyDescent="0.25">
      <c r="A1100" s="59" t="s">
        <v>5013</v>
      </c>
      <c r="B1100" s="59" t="s">
        <v>6430</v>
      </c>
      <c r="C1100" s="59" t="s">
        <v>6453</v>
      </c>
      <c r="D1100" s="59" t="s">
        <v>128</v>
      </c>
      <c r="E1100" s="59">
        <v>131950</v>
      </c>
      <c r="F1100" s="59">
        <v>132716</v>
      </c>
      <c r="G1100" s="59">
        <v>133445</v>
      </c>
      <c r="H1100" s="59">
        <v>133653</v>
      </c>
      <c r="I1100" s="59">
        <v>134449</v>
      </c>
      <c r="J1100" s="59">
        <v>134914</v>
      </c>
      <c r="K1100" s="59">
        <v>135532</v>
      </c>
      <c r="L1100" s="59">
        <v>135424</v>
      </c>
      <c r="M1100" s="59">
        <v>135236</v>
      </c>
      <c r="N1100" s="59">
        <v>135666</v>
      </c>
      <c r="O1100" s="59">
        <v>135702</v>
      </c>
      <c r="P1100" s="59">
        <v>136070</v>
      </c>
      <c r="Q1100" s="59">
        <v>136868</v>
      </c>
      <c r="R1100" s="59">
        <v>134768058</v>
      </c>
      <c r="S1100" s="90"/>
      <c r="T1100" s="90"/>
      <c r="U1100" s="91"/>
      <c r="V1100" s="90"/>
      <c r="X1100" s="90"/>
    </row>
    <row r="1101" spans="1:24" ht="13.2" x14ac:dyDescent="0.25">
      <c r="A1101" s="59" t="s">
        <v>5014</v>
      </c>
      <c r="B1101" s="59" t="s">
        <v>6430</v>
      </c>
      <c r="C1101" s="59" t="s">
        <v>6454</v>
      </c>
      <c r="D1101" s="59" t="s">
        <v>128</v>
      </c>
      <c r="E1101" s="59">
        <v>0</v>
      </c>
      <c r="F1101" s="59">
        <v>0</v>
      </c>
      <c r="G1101" s="59">
        <v>0</v>
      </c>
      <c r="H1101" s="59">
        <v>0</v>
      </c>
      <c r="I1101" s="59">
        <v>0</v>
      </c>
      <c r="J1101" s="59">
        <v>0</v>
      </c>
      <c r="K1101" s="59">
        <v>0</v>
      </c>
      <c r="L1101" s="59">
        <v>0</v>
      </c>
      <c r="M1101" s="59">
        <v>0</v>
      </c>
      <c r="N1101" s="59">
        <v>0</v>
      </c>
      <c r="O1101" s="59">
        <v>0</v>
      </c>
      <c r="P1101" s="59">
        <v>0</v>
      </c>
      <c r="Q1101" s="59">
        <v>0</v>
      </c>
      <c r="R1101" s="59">
        <v>0</v>
      </c>
      <c r="S1101" s="90"/>
      <c r="T1101" s="90"/>
      <c r="U1101" s="91"/>
      <c r="V1101" s="90"/>
      <c r="X1101" s="90"/>
    </row>
    <row r="1102" spans="1:24" ht="13.2" x14ac:dyDescent="0.25">
      <c r="A1102" s="59" t="s">
        <v>5015</v>
      </c>
      <c r="B1102" s="59" t="s">
        <v>6455</v>
      </c>
      <c r="C1102" s="59" t="s">
        <v>6456</v>
      </c>
      <c r="D1102" s="59" t="s">
        <v>128</v>
      </c>
      <c r="E1102" s="59">
        <v>69</v>
      </c>
      <c r="F1102" s="59">
        <v>74</v>
      </c>
      <c r="G1102" s="59">
        <v>78</v>
      </c>
      <c r="H1102" s="59">
        <v>82</v>
      </c>
      <c r="I1102" s="59">
        <v>87</v>
      </c>
      <c r="J1102" s="59">
        <v>92</v>
      </c>
      <c r="K1102" s="59">
        <v>96</v>
      </c>
      <c r="L1102" s="59">
        <v>101</v>
      </c>
      <c r="M1102" s="59">
        <v>105</v>
      </c>
      <c r="N1102" s="59">
        <v>110</v>
      </c>
      <c r="O1102" s="59">
        <v>114</v>
      </c>
      <c r="P1102" s="59">
        <v>119</v>
      </c>
      <c r="Q1102" s="59">
        <v>124</v>
      </c>
      <c r="R1102" s="59">
        <v>96168</v>
      </c>
      <c r="S1102" s="90"/>
      <c r="T1102" s="90"/>
      <c r="U1102" s="91"/>
      <c r="V1102" s="90"/>
      <c r="X1102" s="90"/>
    </row>
    <row r="1103" spans="1:24" ht="13.2" x14ac:dyDescent="0.25">
      <c r="A1103" s="59" t="s">
        <v>5016</v>
      </c>
      <c r="B1103" s="59" t="s">
        <v>6455</v>
      </c>
      <c r="C1103" s="59" t="s">
        <v>6457</v>
      </c>
      <c r="D1103" s="59" t="s">
        <v>128</v>
      </c>
      <c r="E1103" s="59">
        <v>0</v>
      </c>
      <c r="F1103" s="59">
        <v>0</v>
      </c>
      <c r="G1103" s="59">
        <v>0</v>
      </c>
      <c r="H1103" s="59">
        <v>0</v>
      </c>
      <c r="I1103" s="59">
        <v>0</v>
      </c>
      <c r="J1103" s="59">
        <v>0</v>
      </c>
      <c r="K1103" s="59">
        <v>0</v>
      </c>
      <c r="L1103" s="59">
        <v>0</v>
      </c>
      <c r="M1103" s="59">
        <v>0</v>
      </c>
      <c r="N1103" s="59">
        <v>0</v>
      </c>
      <c r="O1103" s="59">
        <v>0</v>
      </c>
      <c r="P1103" s="59">
        <v>0</v>
      </c>
      <c r="Q1103" s="59">
        <v>0</v>
      </c>
      <c r="R1103" s="59">
        <v>0</v>
      </c>
      <c r="S1103" s="90"/>
      <c r="T1103" s="90"/>
      <c r="U1103" s="91"/>
      <c r="V1103" s="90"/>
      <c r="X1103" s="90"/>
    </row>
    <row r="1104" spans="1:24" ht="13.2" x14ac:dyDescent="0.25">
      <c r="A1104" s="59" t="s">
        <v>5017</v>
      </c>
      <c r="B1104" s="59" t="s">
        <v>6458</v>
      </c>
      <c r="C1104" s="59" t="s">
        <v>6459</v>
      </c>
      <c r="D1104" s="59" t="s">
        <v>128</v>
      </c>
      <c r="E1104" s="59">
        <v>0</v>
      </c>
      <c r="F1104" s="59">
        <v>0</v>
      </c>
      <c r="G1104" s="59">
        <v>0</v>
      </c>
      <c r="H1104" s="59">
        <v>0</v>
      </c>
      <c r="I1104" s="59">
        <v>0</v>
      </c>
      <c r="J1104" s="59">
        <v>0</v>
      </c>
      <c r="K1104" s="59">
        <v>0</v>
      </c>
      <c r="L1104" s="59">
        <v>0</v>
      </c>
      <c r="M1104" s="59">
        <v>0</v>
      </c>
      <c r="N1104" s="59">
        <v>0</v>
      </c>
      <c r="O1104" s="59">
        <v>0</v>
      </c>
      <c r="P1104" s="59">
        <v>0</v>
      </c>
      <c r="Q1104" s="59">
        <v>0</v>
      </c>
      <c r="R1104" s="59">
        <v>0</v>
      </c>
      <c r="S1104" s="90"/>
      <c r="T1104" s="90"/>
      <c r="U1104" s="91"/>
      <c r="V1104" s="90"/>
      <c r="X1104" s="90"/>
    </row>
    <row r="1105" spans="1:24" ht="13.2" x14ac:dyDescent="0.25">
      <c r="A1105" s="59" t="s">
        <v>5018</v>
      </c>
      <c r="B1105" s="59" t="s">
        <v>6458</v>
      </c>
      <c r="C1105" s="59" t="s">
        <v>6460</v>
      </c>
      <c r="D1105" s="59" t="s">
        <v>128</v>
      </c>
      <c r="E1105" s="59">
        <v>0</v>
      </c>
      <c r="F1105" s="59">
        <v>0</v>
      </c>
      <c r="G1105" s="59">
        <v>0</v>
      </c>
      <c r="H1105" s="59">
        <v>0</v>
      </c>
      <c r="I1105" s="59">
        <v>0</v>
      </c>
      <c r="J1105" s="59">
        <v>0</v>
      </c>
      <c r="K1105" s="59">
        <v>0</v>
      </c>
      <c r="L1105" s="59">
        <v>0</v>
      </c>
      <c r="M1105" s="59">
        <v>0</v>
      </c>
      <c r="N1105" s="59">
        <v>0</v>
      </c>
      <c r="O1105" s="59">
        <v>0</v>
      </c>
      <c r="P1105" s="59">
        <v>0</v>
      </c>
      <c r="Q1105" s="59">
        <v>0</v>
      </c>
      <c r="R1105" s="59">
        <v>0</v>
      </c>
      <c r="S1105" s="90"/>
      <c r="T1105" s="90"/>
      <c r="U1105" s="91"/>
      <c r="V1105" s="90"/>
      <c r="X1105" s="90"/>
    </row>
    <row r="1106" spans="1:24" ht="13.2" x14ac:dyDescent="0.25">
      <c r="A1106" s="59" t="s">
        <v>5019</v>
      </c>
      <c r="B1106" s="59" t="s">
        <v>6458</v>
      </c>
      <c r="C1106" s="59" t="s">
        <v>6461</v>
      </c>
      <c r="D1106" s="59" t="s">
        <v>128</v>
      </c>
      <c r="E1106" s="59">
        <v>0</v>
      </c>
      <c r="F1106" s="59">
        <v>0</v>
      </c>
      <c r="G1106" s="59">
        <v>0</v>
      </c>
      <c r="H1106" s="59">
        <v>0</v>
      </c>
      <c r="I1106" s="59">
        <v>0</v>
      </c>
      <c r="J1106" s="59">
        <v>0</v>
      </c>
      <c r="K1106" s="59">
        <v>0</v>
      </c>
      <c r="L1106" s="59">
        <v>0</v>
      </c>
      <c r="M1106" s="59">
        <v>0</v>
      </c>
      <c r="N1106" s="59">
        <v>0</v>
      </c>
      <c r="O1106" s="59">
        <v>0</v>
      </c>
      <c r="P1106" s="59">
        <v>0</v>
      </c>
      <c r="Q1106" s="59">
        <v>0</v>
      </c>
      <c r="R1106" s="59">
        <v>0</v>
      </c>
      <c r="S1106" s="90"/>
      <c r="T1106" s="90"/>
      <c r="U1106" s="91"/>
      <c r="V1106" s="90"/>
      <c r="X1106" s="90"/>
    </row>
    <row r="1107" spans="1:24" ht="13.2" x14ac:dyDescent="0.25">
      <c r="A1107" s="59" t="s">
        <v>5020</v>
      </c>
      <c r="B1107" s="59" t="s">
        <v>6458</v>
      </c>
      <c r="C1107" s="59" t="s">
        <v>6462</v>
      </c>
      <c r="D1107" s="59" t="s">
        <v>128</v>
      </c>
      <c r="E1107" s="59">
        <v>0</v>
      </c>
      <c r="F1107" s="59">
        <v>0</v>
      </c>
      <c r="G1107" s="59">
        <v>0</v>
      </c>
      <c r="H1107" s="59">
        <v>0</v>
      </c>
      <c r="I1107" s="59">
        <v>0</v>
      </c>
      <c r="J1107" s="59">
        <v>0</v>
      </c>
      <c r="K1107" s="59">
        <v>0</v>
      </c>
      <c r="L1107" s="59">
        <v>0</v>
      </c>
      <c r="M1107" s="59">
        <v>0</v>
      </c>
      <c r="N1107" s="59">
        <v>0</v>
      </c>
      <c r="O1107" s="59">
        <v>0</v>
      </c>
      <c r="P1107" s="59">
        <v>0</v>
      </c>
      <c r="Q1107" s="59">
        <v>0</v>
      </c>
      <c r="R1107" s="59">
        <v>0</v>
      </c>
      <c r="S1107" s="90"/>
      <c r="T1107" s="90"/>
      <c r="U1107" s="91"/>
      <c r="V1107" s="90"/>
      <c r="X1107" s="90"/>
    </row>
    <row r="1108" spans="1:24" ht="13.2" x14ac:dyDescent="0.25">
      <c r="A1108" s="59" t="s">
        <v>5021</v>
      </c>
      <c r="B1108" s="59" t="s">
        <v>6458</v>
      </c>
      <c r="C1108" s="59" t="s">
        <v>6463</v>
      </c>
      <c r="D1108" s="59" t="s">
        <v>128</v>
      </c>
      <c r="E1108" s="59">
        <v>0</v>
      </c>
      <c r="F1108" s="59">
        <v>0</v>
      </c>
      <c r="G1108" s="59">
        <v>0</v>
      </c>
      <c r="H1108" s="59">
        <v>0</v>
      </c>
      <c r="I1108" s="59">
        <v>0</v>
      </c>
      <c r="J1108" s="59">
        <v>0</v>
      </c>
      <c r="K1108" s="59">
        <v>0</v>
      </c>
      <c r="L1108" s="59">
        <v>0</v>
      </c>
      <c r="M1108" s="59">
        <v>0</v>
      </c>
      <c r="N1108" s="59">
        <v>0</v>
      </c>
      <c r="O1108" s="59">
        <v>0</v>
      </c>
      <c r="P1108" s="59">
        <v>0</v>
      </c>
      <c r="Q1108" s="59">
        <v>0</v>
      </c>
      <c r="R1108" s="59">
        <v>0</v>
      </c>
      <c r="S1108" s="90"/>
      <c r="T1108" s="90"/>
      <c r="U1108" s="91"/>
      <c r="V1108" s="90"/>
      <c r="X1108" s="90"/>
    </row>
    <row r="1109" spans="1:24" ht="13.2" x14ac:dyDescent="0.25">
      <c r="A1109" s="59" t="s">
        <v>5022</v>
      </c>
      <c r="B1109" s="59" t="s">
        <v>6458</v>
      </c>
      <c r="C1109" s="59" t="s">
        <v>6464</v>
      </c>
      <c r="D1109" s="59" t="s">
        <v>128</v>
      </c>
      <c r="E1109" s="59">
        <v>0</v>
      </c>
      <c r="F1109" s="59">
        <v>0</v>
      </c>
      <c r="G1109" s="59">
        <v>0</v>
      </c>
      <c r="H1109" s="59">
        <v>0</v>
      </c>
      <c r="I1109" s="59">
        <v>0</v>
      </c>
      <c r="J1109" s="59">
        <v>0</v>
      </c>
      <c r="K1109" s="59">
        <v>0</v>
      </c>
      <c r="L1109" s="59">
        <v>0</v>
      </c>
      <c r="M1109" s="59">
        <v>0</v>
      </c>
      <c r="N1109" s="59">
        <v>0</v>
      </c>
      <c r="O1109" s="59">
        <v>0</v>
      </c>
      <c r="P1109" s="59">
        <v>0</v>
      </c>
      <c r="Q1109" s="59">
        <v>0</v>
      </c>
      <c r="R1109" s="59">
        <v>0</v>
      </c>
      <c r="S1109" s="90"/>
      <c r="T1109" s="90"/>
      <c r="U1109" s="91"/>
      <c r="V1109" s="90"/>
      <c r="X1109" s="90"/>
    </row>
    <row r="1110" spans="1:24" ht="13.2" x14ac:dyDescent="0.25">
      <c r="A1110" s="59" t="s">
        <v>5023</v>
      </c>
      <c r="B1110" s="59" t="s">
        <v>6458</v>
      </c>
      <c r="C1110" s="59" t="s">
        <v>6465</v>
      </c>
      <c r="D1110" s="59" t="s">
        <v>128</v>
      </c>
      <c r="E1110" s="59">
        <v>19</v>
      </c>
      <c r="F1110" s="59">
        <v>19</v>
      </c>
      <c r="G1110" s="59">
        <v>19</v>
      </c>
      <c r="H1110" s="59">
        <v>20</v>
      </c>
      <c r="I1110" s="59">
        <v>20</v>
      </c>
      <c r="J1110" s="59">
        <v>20</v>
      </c>
      <c r="K1110" s="59">
        <v>20</v>
      </c>
      <c r="L1110" s="59">
        <v>20</v>
      </c>
      <c r="M1110" s="59">
        <v>21</v>
      </c>
      <c r="N1110" s="59">
        <v>21</v>
      </c>
      <c r="O1110" s="59">
        <v>21</v>
      </c>
      <c r="P1110" s="59">
        <v>21</v>
      </c>
      <c r="Q1110" s="59">
        <v>21</v>
      </c>
      <c r="R1110" s="59">
        <v>20183</v>
      </c>
      <c r="S1110" s="90"/>
      <c r="T1110" s="90"/>
      <c r="U1110" s="91"/>
      <c r="V1110" s="90"/>
      <c r="X1110" s="90"/>
    </row>
    <row r="1111" spans="1:24" ht="13.2" x14ac:dyDescent="0.25">
      <c r="A1111" s="59" t="s">
        <v>5024</v>
      </c>
      <c r="B1111" s="59" t="s">
        <v>6458</v>
      </c>
      <c r="C1111" s="59" t="s">
        <v>6466</v>
      </c>
      <c r="D1111" s="59" t="s">
        <v>128</v>
      </c>
      <c r="E1111" s="59">
        <v>0</v>
      </c>
      <c r="F1111" s="59">
        <v>0</v>
      </c>
      <c r="G1111" s="59">
        <v>0</v>
      </c>
      <c r="H1111" s="59">
        <v>0</v>
      </c>
      <c r="I1111" s="59">
        <v>0</v>
      </c>
      <c r="J1111" s="59">
        <v>0</v>
      </c>
      <c r="K1111" s="59">
        <v>0</v>
      </c>
      <c r="L1111" s="59">
        <v>0</v>
      </c>
      <c r="M1111" s="59">
        <v>0</v>
      </c>
      <c r="N1111" s="59">
        <v>0</v>
      </c>
      <c r="O1111" s="59">
        <v>0</v>
      </c>
      <c r="P1111" s="59">
        <v>0</v>
      </c>
      <c r="Q1111" s="59">
        <v>0</v>
      </c>
      <c r="R1111" s="59">
        <v>0</v>
      </c>
      <c r="S1111" s="90"/>
      <c r="T1111" s="90"/>
      <c r="U1111" s="91"/>
      <c r="V1111" s="90"/>
      <c r="X1111" s="90"/>
    </row>
    <row r="1112" spans="1:24" ht="13.2" x14ac:dyDescent="0.25">
      <c r="A1112" s="59" t="s">
        <v>5025</v>
      </c>
      <c r="B1112" s="59" t="s">
        <v>6458</v>
      </c>
      <c r="C1112" s="59" t="s">
        <v>6467</v>
      </c>
      <c r="D1112" s="59" t="s">
        <v>128</v>
      </c>
      <c r="E1112" s="59">
        <v>0</v>
      </c>
      <c r="F1112" s="59">
        <v>0</v>
      </c>
      <c r="G1112" s="59">
        <v>0</v>
      </c>
      <c r="H1112" s="59">
        <v>0</v>
      </c>
      <c r="I1112" s="59">
        <v>0</v>
      </c>
      <c r="J1112" s="59">
        <v>0</v>
      </c>
      <c r="K1112" s="59">
        <v>0</v>
      </c>
      <c r="L1112" s="59">
        <v>0</v>
      </c>
      <c r="M1112" s="59">
        <v>0</v>
      </c>
      <c r="N1112" s="59">
        <v>0</v>
      </c>
      <c r="O1112" s="59">
        <v>0</v>
      </c>
      <c r="P1112" s="59">
        <v>0</v>
      </c>
      <c r="Q1112" s="59">
        <v>0</v>
      </c>
      <c r="R1112" s="59">
        <v>0</v>
      </c>
      <c r="S1112" s="90"/>
      <c r="T1112" s="90"/>
      <c r="U1112" s="91"/>
      <c r="V1112" s="90"/>
      <c r="X1112" s="90"/>
    </row>
    <row r="1113" spans="1:24" ht="13.2" x14ac:dyDescent="0.25">
      <c r="A1113" s="59" t="s">
        <v>5026</v>
      </c>
      <c r="B1113" s="59" t="s">
        <v>6458</v>
      </c>
      <c r="C1113" s="59" t="s">
        <v>6468</v>
      </c>
      <c r="D1113" s="59" t="s">
        <v>128</v>
      </c>
      <c r="E1113" s="59">
        <v>0</v>
      </c>
      <c r="F1113" s="59">
        <v>0</v>
      </c>
      <c r="G1113" s="59">
        <v>0</v>
      </c>
      <c r="H1113" s="59">
        <v>0</v>
      </c>
      <c r="I1113" s="59">
        <v>0</v>
      </c>
      <c r="J1113" s="59">
        <v>0</v>
      </c>
      <c r="K1113" s="59">
        <v>0</v>
      </c>
      <c r="L1113" s="59">
        <v>0</v>
      </c>
      <c r="M1113" s="59">
        <v>0</v>
      </c>
      <c r="N1113" s="59">
        <v>0</v>
      </c>
      <c r="O1113" s="59">
        <v>0</v>
      </c>
      <c r="P1113" s="59">
        <v>0</v>
      </c>
      <c r="Q1113" s="59">
        <v>0</v>
      </c>
      <c r="R1113" s="59">
        <v>0</v>
      </c>
      <c r="S1113" s="90"/>
      <c r="T1113" s="90"/>
      <c r="U1113" s="91"/>
      <c r="V1113" s="90"/>
      <c r="X1113" s="90"/>
    </row>
    <row r="1114" spans="1:24" ht="13.2" x14ac:dyDescent="0.25">
      <c r="A1114" s="59" t="s">
        <v>5027</v>
      </c>
      <c r="B1114" s="59" t="s">
        <v>6458</v>
      </c>
      <c r="C1114" s="59" t="s">
        <v>6469</v>
      </c>
      <c r="D1114" s="59" t="s">
        <v>128</v>
      </c>
      <c r="E1114" s="59">
        <v>154413</v>
      </c>
      <c r="F1114" s="59">
        <v>155175</v>
      </c>
      <c r="G1114" s="59">
        <v>155708</v>
      </c>
      <c r="H1114" s="59">
        <v>155740</v>
      </c>
      <c r="I1114" s="59">
        <v>156385</v>
      </c>
      <c r="J1114" s="59">
        <v>157066</v>
      </c>
      <c r="K1114" s="59">
        <v>157873</v>
      </c>
      <c r="L1114" s="59">
        <v>158561</v>
      </c>
      <c r="M1114" s="59">
        <v>159347</v>
      </c>
      <c r="N1114" s="59">
        <v>160306</v>
      </c>
      <c r="O1114" s="59">
        <v>160631</v>
      </c>
      <c r="P1114" s="59">
        <v>161240</v>
      </c>
      <c r="Q1114" s="59">
        <v>161569</v>
      </c>
      <c r="R1114" s="59">
        <v>158002003</v>
      </c>
      <c r="S1114" s="90"/>
      <c r="T1114" s="90"/>
      <c r="U1114" s="91"/>
      <c r="V1114" s="90"/>
      <c r="X1114" s="90"/>
    </row>
    <row r="1115" spans="1:24" ht="13.2" x14ac:dyDescent="0.25">
      <c r="A1115" s="59" t="s">
        <v>5028</v>
      </c>
      <c r="B1115" s="59" t="s">
        <v>6470</v>
      </c>
      <c r="C1115" s="59" t="s">
        <v>6471</v>
      </c>
      <c r="D1115" s="59" t="s">
        <v>128</v>
      </c>
      <c r="E1115" s="59">
        <v>0</v>
      </c>
      <c r="F1115" s="59">
        <v>0</v>
      </c>
      <c r="G1115" s="59">
        <v>0</v>
      </c>
      <c r="H1115" s="59">
        <v>0</v>
      </c>
      <c r="I1115" s="59">
        <v>0</v>
      </c>
      <c r="J1115" s="59">
        <v>0</v>
      </c>
      <c r="K1115" s="59">
        <v>0</v>
      </c>
      <c r="L1115" s="59">
        <v>0</v>
      </c>
      <c r="M1115" s="59">
        <v>0</v>
      </c>
      <c r="N1115" s="59">
        <v>0</v>
      </c>
      <c r="O1115" s="59">
        <v>0</v>
      </c>
      <c r="P1115" s="59">
        <v>0</v>
      </c>
      <c r="Q1115" s="59">
        <v>0</v>
      </c>
      <c r="R1115" s="59">
        <v>0</v>
      </c>
      <c r="S1115" s="90"/>
      <c r="T1115" s="90"/>
      <c r="U1115" s="91"/>
      <c r="V1115" s="90"/>
      <c r="X1115" s="90"/>
    </row>
    <row r="1116" spans="1:24" ht="13.2" x14ac:dyDescent="0.25">
      <c r="A1116" s="59" t="s">
        <v>5029</v>
      </c>
      <c r="B1116" s="59" t="s">
        <v>6470</v>
      </c>
      <c r="C1116" s="59" t="s">
        <v>6472</v>
      </c>
      <c r="D1116" s="59" t="s">
        <v>128</v>
      </c>
      <c r="E1116" s="59">
        <v>0</v>
      </c>
      <c r="F1116" s="59">
        <v>0</v>
      </c>
      <c r="G1116" s="59">
        <v>0</v>
      </c>
      <c r="H1116" s="59">
        <v>0</v>
      </c>
      <c r="I1116" s="59">
        <v>0</v>
      </c>
      <c r="J1116" s="59">
        <v>0</v>
      </c>
      <c r="K1116" s="59">
        <v>0</v>
      </c>
      <c r="L1116" s="59">
        <v>0</v>
      </c>
      <c r="M1116" s="59">
        <v>0</v>
      </c>
      <c r="N1116" s="59">
        <v>0</v>
      </c>
      <c r="O1116" s="59">
        <v>0</v>
      </c>
      <c r="P1116" s="59">
        <v>0</v>
      </c>
      <c r="Q1116" s="59">
        <v>0</v>
      </c>
      <c r="R1116" s="59">
        <v>0</v>
      </c>
      <c r="S1116" s="90"/>
      <c r="T1116" s="90"/>
      <c r="U1116" s="91"/>
      <c r="V1116" s="90"/>
      <c r="X1116" s="90"/>
    </row>
    <row r="1117" spans="1:24" ht="13.2" x14ac:dyDescent="0.25">
      <c r="A1117" s="59" t="s">
        <v>5030</v>
      </c>
      <c r="B1117" s="59" t="s">
        <v>6470</v>
      </c>
      <c r="C1117" s="59" t="s">
        <v>6473</v>
      </c>
      <c r="D1117" s="59" t="s">
        <v>128</v>
      </c>
      <c r="E1117" s="59">
        <v>0</v>
      </c>
      <c r="F1117" s="59">
        <v>0</v>
      </c>
      <c r="G1117" s="59">
        <v>0</v>
      </c>
      <c r="H1117" s="59">
        <v>0</v>
      </c>
      <c r="I1117" s="59">
        <v>0</v>
      </c>
      <c r="J1117" s="59">
        <v>0</v>
      </c>
      <c r="K1117" s="59">
        <v>0</v>
      </c>
      <c r="L1117" s="59">
        <v>0</v>
      </c>
      <c r="M1117" s="59">
        <v>0</v>
      </c>
      <c r="N1117" s="59">
        <v>0</v>
      </c>
      <c r="O1117" s="59">
        <v>0</v>
      </c>
      <c r="P1117" s="59">
        <v>0</v>
      </c>
      <c r="Q1117" s="59">
        <v>0</v>
      </c>
      <c r="R1117" s="59">
        <v>0</v>
      </c>
      <c r="S1117" s="90"/>
      <c r="T1117" s="90"/>
      <c r="U1117" s="91"/>
      <c r="V1117" s="90"/>
      <c r="X1117" s="90"/>
    </row>
    <row r="1118" spans="1:24" ht="13.2" x14ac:dyDescent="0.25">
      <c r="A1118" s="59" t="s">
        <v>5031</v>
      </c>
      <c r="B1118" s="59" t="s">
        <v>6470</v>
      </c>
      <c r="C1118" s="59" t="s">
        <v>6474</v>
      </c>
      <c r="D1118" s="59" t="s">
        <v>128</v>
      </c>
      <c r="E1118" s="59">
        <v>0</v>
      </c>
      <c r="F1118" s="59">
        <v>0</v>
      </c>
      <c r="G1118" s="59">
        <v>0</v>
      </c>
      <c r="H1118" s="59">
        <v>0</v>
      </c>
      <c r="I1118" s="59">
        <v>0</v>
      </c>
      <c r="J1118" s="59">
        <v>0</v>
      </c>
      <c r="K1118" s="59">
        <v>0</v>
      </c>
      <c r="L1118" s="59">
        <v>0</v>
      </c>
      <c r="M1118" s="59">
        <v>0</v>
      </c>
      <c r="N1118" s="59">
        <v>0</v>
      </c>
      <c r="O1118" s="59">
        <v>0</v>
      </c>
      <c r="P1118" s="59">
        <v>0</v>
      </c>
      <c r="Q1118" s="59">
        <v>0</v>
      </c>
      <c r="R1118" s="59">
        <v>0</v>
      </c>
      <c r="S1118" s="90"/>
      <c r="T1118" s="90"/>
      <c r="U1118" s="91"/>
      <c r="V1118" s="90"/>
      <c r="X1118" s="90"/>
    </row>
    <row r="1119" spans="1:24" ht="13.2" x14ac:dyDescent="0.25">
      <c r="A1119" s="59" t="s">
        <v>5032</v>
      </c>
      <c r="B1119" s="59" t="s">
        <v>6470</v>
      </c>
      <c r="C1119" s="59" t="s">
        <v>6475</v>
      </c>
      <c r="D1119" s="59" t="s">
        <v>128</v>
      </c>
      <c r="E1119" s="59">
        <v>0</v>
      </c>
      <c r="F1119" s="59">
        <v>0</v>
      </c>
      <c r="G1119" s="59">
        <v>0</v>
      </c>
      <c r="H1119" s="59">
        <v>0</v>
      </c>
      <c r="I1119" s="59">
        <v>0</v>
      </c>
      <c r="J1119" s="59">
        <v>0</v>
      </c>
      <c r="K1119" s="59">
        <v>0</v>
      </c>
      <c r="L1119" s="59">
        <v>0</v>
      </c>
      <c r="M1119" s="59">
        <v>0</v>
      </c>
      <c r="N1119" s="59">
        <v>0</v>
      </c>
      <c r="O1119" s="59">
        <v>0</v>
      </c>
      <c r="P1119" s="59">
        <v>0</v>
      </c>
      <c r="Q1119" s="59">
        <v>0</v>
      </c>
      <c r="R1119" s="59">
        <v>0</v>
      </c>
      <c r="S1119" s="90"/>
      <c r="T1119" s="90"/>
      <c r="U1119" s="91"/>
      <c r="V1119" s="90"/>
      <c r="X1119" s="90"/>
    </row>
    <row r="1120" spans="1:24" ht="13.2" x14ac:dyDescent="0.25">
      <c r="A1120" s="59" t="s">
        <v>5033</v>
      </c>
      <c r="B1120" s="59" t="s">
        <v>6470</v>
      </c>
      <c r="C1120" s="59" t="s">
        <v>6476</v>
      </c>
      <c r="D1120" s="59" t="s">
        <v>128</v>
      </c>
      <c r="E1120" s="59">
        <v>15</v>
      </c>
      <c r="F1120" s="59">
        <v>15</v>
      </c>
      <c r="G1120" s="59">
        <v>16</v>
      </c>
      <c r="H1120" s="59">
        <v>16</v>
      </c>
      <c r="I1120" s="59">
        <v>16</v>
      </c>
      <c r="J1120" s="59">
        <v>16</v>
      </c>
      <c r="K1120" s="59">
        <v>17</v>
      </c>
      <c r="L1120" s="59">
        <v>17</v>
      </c>
      <c r="M1120" s="59">
        <v>17</v>
      </c>
      <c r="N1120" s="59">
        <v>17</v>
      </c>
      <c r="O1120" s="59">
        <v>17</v>
      </c>
      <c r="P1120" s="59">
        <v>18</v>
      </c>
      <c r="Q1120" s="59">
        <v>18</v>
      </c>
      <c r="R1120" s="59">
        <v>16528</v>
      </c>
      <c r="S1120" s="90"/>
      <c r="T1120" s="90"/>
      <c r="U1120" s="91"/>
      <c r="V1120" s="90"/>
      <c r="X1120" s="90"/>
    </row>
    <row r="1121" spans="1:24" ht="13.2" x14ac:dyDescent="0.25">
      <c r="A1121" s="59" t="s">
        <v>5034</v>
      </c>
      <c r="B1121" s="59" t="s">
        <v>6470</v>
      </c>
      <c r="C1121" s="59" t="s">
        <v>6477</v>
      </c>
      <c r="D1121" s="59" t="s">
        <v>128</v>
      </c>
      <c r="E1121" s="59">
        <v>124480</v>
      </c>
      <c r="F1121" s="59">
        <v>125321</v>
      </c>
      <c r="G1121" s="59">
        <v>125720</v>
      </c>
      <c r="H1121" s="59">
        <v>124757</v>
      </c>
      <c r="I1121" s="59">
        <v>125334</v>
      </c>
      <c r="J1121" s="59">
        <v>126182</v>
      </c>
      <c r="K1121" s="59">
        <v>127390</v>
      </c>
      <c r="L1121" s="59">
        <v>128088</v>
      </c>
      <c r="M1121" s="59">
        <v>129033</v>
      </c>
      <c r="N1121" s="59">
        <v>130449</v>
      </c>
      <c r="O1121" s="59">
        <v>130738</v>
      </c>
      <c r="P1121" s="59">
        <v>131368</v>
      </c>
      <c r="Q1121" s="59">
        <v>132099</v>
      </c>
      <c r="R1121" s="59">
        <v>127722318</v>
      </c>
      <c r="S1121" s="90"/>
      <c r="T1121" s="90"/>
      <c r="U1121" s="91"/>
      <c r="V1121" s="90"/>
      <c r="X1121" s="90"/>
    </row>
    <row r="1122" spans="1:24" ht="13.2" x14ac:dyDescent="0.25">
      <c r="A1122" s="59" t="s">
        <v>5035</v>
      </c>
      <c r="B1122" s="59" t="s">
        <v>6470</v>
      </c>
      <c r="C1122" s="59" t="s">
        <v>6478</v>
      </c>
      <c r="D1122" s="59" t="s">
        <v>128</v>
      </c>
      <c r="E1122" s="59">
        <v>0</v>
      </c>
      <c r="F1122" s="59">
        <v>0</v>
      </c>
      <c r="G1122" s="59">
        <v>0</v>
      </c>
      <c r="H1122" s="59">
        <v>0</v>
      </c>
      <c r="I1122" s="59">
        <v>0</v>
      </c>
      <c r="J1122" s="59">
        <v>0</v>
      </c>
      <c r="K1122" s="59">
        <v>0</v>
      </c>
      <c r="L1122" s="59">
        <v>0</v>
      </c>
      <c r="M1122" s="59">
        <v>0</v>
      </c>
      <c r="N1122" s="59">
        <v>0</v>
      </c>
      <c r="O1122" s="59">
        <v>0</v>
      </c>
      <c r="P1122" s="59">
        <v>0</v>
      </c>
      <c r="Q1122" s="59">
        <v>0</v>
      </c>
      <c r="R1122" s="59">
        <v>0</v>
      </c>
      <c r="S1122" s="90"/>
      <c r="T1122" s="90"/>
      <c r="U1122" s="91"/>
      <c r="V1122" s="90"/>
      <c r="X1122" s="90"/>
    </row>
    <row r="1123" spans="1:24" ht="13.2" x14ac:dyDescent="0.25">
      <c r="A1123" s="59" t="s">
        <v>5036</v>
      </c>
      <c r="B1123" s="59" t="s">
        <v>6479</v>
      </c>
      <c r="C1123" s="59" t="s">
        <v>6480</v>
      </c>
      <c r="D1123" s="59" t="s">
        <v>128</v>
      </c>
      <c r="E1123" s="59">
        <v>0</v>
      </c>
      <c r="F1123" s="59">
        <v>0</v>
      </c>
      <c r="G1123" s="59">
        <v>0</v>
      </c>
      <c r="H1123" s="59">
        <v>0</v>
      </c>
      <c r="I1123" s="59">
        <v>0</v>
      </c>
      <c r="J1123" s="59">
        <v>0</v>
      </c>
      <c r="K1123" s="59">
        <v>0</v>
      </c>
      <c r="L1123" s="59">
        <v>0</v>
      </c>
      <c r="M1123" s="59">
        <v>0</v>
      </c>
      <c r="N1123" s="59">
        <v>0</v>
      </c>
      <c r="O1123" s="59">
        <v>0</v>
      </c>
      <c r="P1123" s="59">
        <v>0</v>
      </c>
      <c r="Q1123" s="59">
        <v>0</v>
      </c>
      <c r="R1123" s="59">
        <v>0</v>
      </c>
      <c r="S1123" s="90"/>
      <c r="T1123" s="90"/>
      <c r="U1123" s="91"/>
      <c r="V1123" s="90"/>
      <c r="X1123" s="90"/>
    </row>
    <row r="1124" spans="1:24" ht="13.2" x14ac:dyDescent="0.25">
      <c r="A1124" s="59" t="s">
        <v>5037</v>
      </c>
      <c r="B1124" s="59" t="s">
        <v>6479</v>
      </c>
      <c r="C1124" s="59" t="s">
        <v>6481</v>
      </c>
      <c r="D1124" s="59" t="s">
        <v>128</v>
      </c>
      <c r="E1124" s="59">
        <v>0</v>
      </c>
      <c r="F1124" s="59">
        <v>0</v>
      </c>
      <c r="G1124" s="59">
        <v>0</v>
      </c>
      <c r="H1124" s="59">
        <v>0</v>
      </c>
      <c r="I1124" s="59">
        <v>0</v>
      </c>
      <c r="J1124" s="59">
        <v>0</v>
      </c>
      <c r="K1124" s="59">
        <v>0</v>
      </c>
      <c r="L1124" s="59">
        <v>0</v>
      </c>
      <c r="M1124" s="59">
        <v>0</v>
      </c>
      <c r="N1124" s="59">
        <v>0</v>
      </c>
      <c r="O1124" s="59">
        <v>0</v>
      </c>
      <c r="P1124" s="59">
        <v>0</v>
      </c>
      <c r="Q1124" s="59">
        <v>0</v>
      </c>
      <c r="R1124" s="59">
        <v>0</v>
      </c>
      <c r="S1124" s="90"/>
      <c r="T1124" s="90"/>
      <c r="U1124" s="91"/>
      <c r="V1124" s="90"/>
      <c r="X1124" s="90"/>
    </row>
    <row r="1125" spans="1:24" ht="13.2" x14ac:dyDescent="0.25">
      <c r="A1125" s="59" t="s">
        <v>5038</v>
      </c>
      <c r="B1125" s="59" t="s">
        <v>6479</v>
      </c>
      <c r="C1125" s="59" t="s">
        <v>6482</v>
      </c>
      <c r="D1125" s="59" t="s">
        <v>128</v>
      </c>
      <c r="E1125" s="59">
        <v>0</v>
      </c>
      <c r="F1125" s="59">
        <v>0</v>
      </c>
      <c r="G1125" s="59">
        <v>0</v>
      </c>
      <c r="H1125" s="59">
        <v>0</v>
      </c>
      <c r="I1125" s="59">
        <v>0</v>
      </c>
      <c r="J1125" s="59">
        <v>0</v>
      </c>
      <c r="K1125" s="59">
        <v>0</v>
      </c>
      <c r="L1125" s="59">
        <v>0</v>
      </c>
      <c r="M1125" s="59">
        <v>0</v>
      </c>
      <c r="N1125" s="59">
        <v>0</v>
      </c>
      <c r="O1125" s="59">
        <v>0</v>
      </c>
      <c r="P1125" s="59">
        <v>0</v>
      </c>
      <c r="Q1125" s="59">
        <v>0</v>
      </c>
      <c r="R1125" s="59">
        <v>0</v>
      </c>
      <c r="S1125" s="90"/>
      <c r="T1125" s="90"/>
      <c r="U1125" s="91"/>
      <c r="V1125" s="90"/>
      <c r="X1125" s="90"/>
    </row>
    <row r="1126" spans="1:24" ht="13.2" x14ac:dyDescent="0.25">
      <c r="A1126" s="59" t="s">
        <v>5039</v>
      </c>
      <c r="B1126" s="59" t="s">
        <v>6479</v>
      </c>
      <c r="C1126" s="59" t="s">
        <v>6483</v>
      </c>
      <c r="D1126" s="59" t="s">
        <v>128</v>
      </c>
      <c r="E1126" s="59">
        <v>0</v>
      </c>
      <c r="F1126" s="59">
        <v>0</v>
      </c>
      <c r="G1126" s="59">
        <v>0</v>
      </c>
      <c r="H1126" s="59">
        <v>0</v>
      </c>
      <c r="I1126" s="59">
        <v>0</v>
      </c>
      <c r="J1126" s="59">
        <v>0</v>
      </c>
      <c r="K1126" s="59">
        <v>0</v>
      </c>
      <c r="L1126" s="59">
        <v>0</v>
      </c>
      <c r="M1126" s="59">
        <v>0</v>
      </c>
      <c r="N1126" s="59">
        <v>0</v>
      </c>
      <c r="O1126" s="59">
        <v>0</v>
      </c>
      <c r="P1126" s="59">
        <v>0</v>
      </c>
      <c r="Q1126" s="59">
        <v>0</v>
      </c>
      <c r="R1126" s="59">
        <v>0</v>
      </c>
      <c r="S1126" s="90"/>
      <c r="T1126" s="90"/>
      <c r="U1126" s="91"/>
      <c r="V1126" s="90"/>
      <c r="X1126" s="90"/>
    </row>
    <row r="1127" spans="1:24" ht="13.2" x14ac:dyDescent="0.25">
      <c r="A1127" s="59" t="s">
        <v>5040</v>
      </c>
      <c r="B1127" s="59" t="s">
        <v>6479</v>
      </c>
      <c r="C1127" s="59" t="s">
        <v>6484</v>
      </c>
      <c r="D1127" s="59" t="s">
        <v>128</v>
      </c>
      <c r="E1127" s="59">
        <v>0</v>
      </c>
      <c r="F1127" s="59">
        <v>0</v>
      </c>
      <c r="G1127" s="59">
        <v>0</v>
      </c>
      <c r="H1127" s="59">
        <v>0</v>
      </c>
      <c r="I1127" s="59">
        <v>0</v>
      </c>
      <c r="J1127" s="59">
        <v>0</v>
      </c>
      <c r="K1127" s="59">
        <v>0</v>
      </c>
      <c r="L1127" s="59">
        <v>0</v>
      </c>
      <c r="M1127" s="59">
        <v>0</v>
      </c>
      <c r="N1127" s="59">
        <v>0</v>
      </c>
      <c r="O1127" s="59">
        <v>0</v>
      </c>
      <c r="P1127" s="59">
        <v>0</v>
      </c>
      <c r="Q1127" s="59">
        <v>0</v>
      </c>
      <c r="R1127" s="59">
        <v>0</v>
      </c>
      <c r="S1127" s="90"/>
      <c r="T1127" s="90"/>
      <c r="U1127" s="91"/>
      <c r="V1127" s="90"/>
      <c r="X1127" s="90"/>
    </row>
    <row r="1128" spans="1:24" ht="13.2" x14ac:dyDescent="0.25">
      <c r="A1128" s="59" t="s">
        <v>5041</v>
      </c>
      <c r="B1128" s="59" t="s">
        <v>6479</v>
      </c>
      <c r="C1128" s="59" t="s">
        <v>6485</v>
      </c>
      <c r="D1128" s="59" t="s">
        <v>128</v>
      </c>
      <c r="E1128" s="59">
        <v>0</v>
      </c>
      <c r="F1128" s="59">
        <v>0</v>
      </c>
      <c r="G1128" s="59">
        <v>0</v>
      </c>
      <c r="H1128" s="59">
        <v>0</v>
      </c>
      <c r="I1128" s="59">
        <v>0</v>
      </c>
      <c r="J1128" s="59">
        <v>0</v>
      </c>
      <c r="K1128" s="59">
        <v>0</v>
      </c>
      <c r="L1128" s="59">
        <v>0</v>
      </c>
      <c r="M1128" s="59">
        <v>0</v>
      </c>
      <c r="N1128" s="59">
        <v>0</v>
      </c>
      <c r="O1128" s="59">
        <v>0</v>
      </c>
      <c r="P1128" s="59">
        <v>0</v>
      </c>
      <c r="Q1128" s="59">
        <v>0</v>
      </c>
      <c r="R1128" s="59">
        <v>0</v>
      </c>
      <c r="S1128" s="90"/>
      <c r="T1128" s="90"/>
      <c r="U1128" s="91"/>
      <c r="V1128" s="90"/>
      <c r="X1128" s="90"/>
    </row>
    <row r="1129" spans="1:24" ht="13.2" x14ac:dyDescent="0.25">
      <c r="A1129" s="59" t="s">
        <v>5042</v>
      </c>
      <c r="B1129" s="59" t="s">
        <v>6479</v>
      </c>
      <c r="C1129" s="59" t="s">
        <v>6486</v>
      </c>
      <c r="D1129" s="59" t="s">
        <v>128</v>
      </c>
      <c r="E1129" s="59">
        <v>278960</v>
      </c>
      <c r="F1129" s="59">
        <v>279866</v>
      </c>
      <c r="G1129" s="59">
        <v>280815</v>
      </c>
      <c r="H1129" s="59">
        <v>281644</v>
      </c>
      <c r="I1129" s="59">
        <v>282623</v>
      </c>
      <c r="J1129" s="59">
        <v>283605</v>
      </c>
      <c r="K1129" s="59">
        <v>284581</v>
      </c>
      <c r="L1129" s="59">
        <v>285466</v>
      </c>
      <c r="M1129" s="59">
        <v>286408</v>
      </c>
      <c r="N1129" s="59">
        <v>287467</v>
      </c>
      <c r="O1129" s="59">
        <v>288192</v>
      </c>
      <c r="P1129" s="59">
        <v>289147</v>
      </c>
      <c r="Q1129" s="59">
        <v>290127</v>
      </c>
      <c r="R1129" s="59">
        <v>284529695</v>
      </c>
      <c r="S1129" s="90"/>
      <c r="T1129" s="90"/>
      <c r="U1129" s="91"/>
      <c r="V1129" s="90"/>
      <c r="X1129" s="90"/>
    </row>
    <row r="1130" spans="1:24" ht="13.2" x14ac:dyDescent="0.25">
      <c r="A1130" s="59" t="s">
        <v>5043</v>
      </c>
      <c r="B1130" s="59" t="s">
        <v>6479</v>
      </c>
      <c r="C1130" s="59" t="s">
        <v>6487</v>
      </c>
      <c r="D1130" s="59" t="s">
        <v>128</v>
      </c>
      <c r="E1130" s="59">
        <v>0</v>
      </c>
      <c r="F1130" s="59">
        <v>0</v>
      </c>
      <c r="G1130" s="59">
        <v>0</v>
      </c>
      <c r="H1130" s="59">
        <v>0</v>
      </c>
      <c r="I1130" s="59">
        <v>0</v>
      </c>
      <c r="J1130" s="59">
        <v>0</v>
      </c>
      <c r="K1130" s="59">
        <v>0</v>
      </c>
      <c r="L1130" s="59">
        <v>0</v>
      </c>
      <c r="M1130" s="59">
        <v>0</v>
      </c>
      <c r="N1130" s="59">
        <v>0</v>
      </c>
      <c r="O1130" s="59">
        <v>0</v>
      </c>
      <c r="P1130" s="59">
        <v>0</v>
      </c>
      <c r="Q1130" s="59">
        <v>0</v>
      </c>
      <c r="R1130" s="59">
        <v>0</v>
      </c>
      <c r="S1130" s="90"/>
      <c r="T1130" s="90"/>
      <c r="U1130" s="91"/>
      <c r="V1130" s="90"/>
      <c r="X1130" s="90"/>
    </row>
    <row r="1131" spans="1:24" ht="13.2" x14ac:dyDescent="0.25">
      <c r="A1131" s="59" t="s">
        <v>5044</v>
      </c>
      <c r="B1131" s="59" t="s">
        <v>6479</v>
      </c>
      <c r="C1131" s="59" t="s">
        <v>6488</v>
      </c>
      <c r="D1131" s="59" t="s">
        <v>128</v>
      </c>
      <c r="E1131" s="59">
        <v>0</v>
      </c>
      <c r="F1131" s="59">
        <v>0</v>
      </c>
      <c r="G1131" s="59">
        <v>0</v>
      </c>
      <c r="H1131" s="59">
        <v>0</v>
      </c>
      <c r="I1131" s="59">
        <v>0</v>
      </c>
      <c r="J1131" s="59">
        <v>0</v>
      </c>
      <c r="K1131" s="59">
        <v>0</v>
      </c>
      <c r="L1131" s="59">
        <v>0</v>
      </c>
      <c r="M1131" s="59">
        <v>0</v>
      </c>
      <c r="N1131" s="59">
        <v>0</v>
      </c>
      <c r="O1131" s="59">
        <v>0</v>
      </c>
      <c r="P1131" s="59">
        <v>0</v>
      </c>
      <c r="Q1131" s="59">
        <v>0</v>
      </c>
      <c r="R1131" s="59">
        <v>0</v>
      </c>
      <c r="S1131" s="90"/>
      <c r="T1131" s="90"/>
      <c r="U1131" s="91"/>
      <c r="V1131" s="90"/>
      <c r="X1131" s="90"/>
    </row>
    <row r="1132" spans="1:24" ht="13.2" x14ac:dyDescent="0.25">
      <c r="A1132" s="59" t="s">
        <v>5045</v>
      </c>
      <c r="B1132" s="59" t="s">
        <v>6479</v>
      </c>
      <c r="C1132" s="59" t="s">
        <v>6489</v>
      </c>
      <c r="D1132" s="59" t="s">
        <v>128</v>
      </c>
      <c r="E1132" s="59">
        <v>0</v>
      </c>
      <c r="F1132" s="59">
        <v>0</v>
      </c>
      <c r="G1132" s="59">
        <v>0</v>
      </c>
      <c r="H1132" s="59">
        <v>0</v>
      </c>
      <c r="I1132" s="59">
        <v>0</v>
      </c>
      <c r="J1132" s="59">
        <v>0</v>
      </c>
      <c r="K1132" s="59">
        <v>0</v>
      </c>
      <c r="L1132" s="59">
        <v>0</v>
      </c>
      <c r="M1132" s="59">
        <v>0</v>
      </c>
      <c r="N1132" s="59">
        <v>0</v>
      </c>
      <c r="O1132" s="59">
        <v>0</v>
      </c>
      <c r="P1132" s="59">
        <v>0</v>
      </c>
      <c r="Q1132" s="59">
        <v>0</v>
      </c>
      <c r="R1132" s="59">
        <v>239</v>
      </c>
      <c r="S1132" s="90"/>
      <c r="T1132" s="90"/>
      <c r="U1132" s="91"/>
      <c r="V1132" s="90"/>
      <c r="X1132" s="90"/>
    </row>
    <row r="1133" spans="1:24" ht="13.2" x14ac:dyDescent="0.25">
      <c r="A1133" s="59" t="s">
        <v>5046</v>
      </c>
      <c r="B1133" s="59" t="s">
        <v>6479</v>
      </c>
      <c r="C1133" s="59" t="s">
        <v>6490</v>
      </c>
      <c r="D1133" s="59" t="s">
        <v>128</v>
      </c>
      <c r="E1133" s="59">
        <v>0</v>
      </c>
      <c r="F1133" s="59">
        <v>0</v>
      </c>
      <c r="G1133" s="59">
        <v>0</v>
      </c>
      <c r="H1133" s="59">
        <v>0</v>
      </c>
      <c r="I1133" s="59">
        <v>0</v>
      </c>
      <c r="J1133" s="59">
        <v>0</v>
      </c>
      <c r="K1133" s="59">
        <v>0</v>
      </c>
      <c r="L1133" s="59">
        <v>0</v>
      </c>
      <c r="M1133" s="59">
        <v>0</v>
      </c>
      <c r="N1133" s="59">
        <v>0</v>
      </c>
      <c r="O1133" s="59">
        <v>0</v>
      </c>
      <c r="P1133" s="59">
        <v>0</v>
      </c>
      <c r="Q1133" s="59">
        <v>0</v>
      </c>
      <c r="R1133" s="59">
        <v>0</v>
      </c>
      <c r="S1133" s="90"/>
      <c r="T1133" s="90"/>
      <c r="U1133" s="91"/>
      <c r="V1133" s="90"/>
      <c r="X1133" s="90"/>
    </row>
    <row r="1134" spans="1:24" ht="13.2" x14ac:dyDescent="0.25">
      <c r="A1134" s="59" t="s">
        <v>5047</v>
      </c>
      <c r="B1134" s="59" t="s">
        <v>6491</v>
      </c>
      <c r="C1134" s="59" t="s">
        <v>6492</v>
      </c>
      <c r="D1134" s="59" t="s">
        <v>128</v>
      </c>
      <c r="E1134" s="59">
        <v>0</v>
      </c>
      <c r="F1134" s="59">
        <v>0</v>
      </c>
      <c r="G1134" s="59">
        <v>0</v>
      </c>
      <c r="H1134" s="59">
        <v>0</v>
      </c>
      <c r="I1134" s="59">
        <v>0</v>
      </c>
      <c r="J1134" s="59">
        <v>0</v>
      </c>
      <c r="K1134" s="59">
        <v>0</v>
      </c>
      <c r="L1134" s="59">
        <v>0</v>
      </c>
      <c r="M1134" s="59">
        <v>0</v>
      </c>
      <c r="N1134" s="59">
        <v>0</v>
      </c>
      <c r="O1134" s="59">
        <v>0</v>
      </c>
      <c r="P1134" s="59">
        <v>0</v>
      </c>
      <c r="Q1134" s="59">
        <v>0</v>
      </c>
      <c r="R1134" s="59">
        <v>0</v>
      </c>
      <c r="S1134" s="90"/>
      <c r="T1134" s="90"/>
      <c r="U1134" s="91"/>
      <c r="V1134" s="90"/>
      <c r="X1134" s="90"/>
    </row>
    <row r="1135" spans="1:24" ht="13.2" x14ac:dyDescent="0.25">
      <c r="A1135" s="59" t="s">
        <v>5048</v>
      </c>
      <c r="B1135" s="59" t="s">
        <v>6491</v>
      </c>
      <c r="C1135" s="59" t="s">
        <v>6493</v>
      </c>
      <c r="D1135" s="59" t="s">
        <v>128</v>
      </c>
      <c r="E1135" s="59">
        <v>0</v>
      </c>
      <c r="F1135" s="59">
        <v>0</v>
      </c>
      <c r="G1135" s="59">
        <v>0</v>
      </c>
      <c r="H1135" s="59">
        <v>0</v>
      </c>
      <c r="I1135" s="59">
        <v>0</v>
      </c>
      <c r="J1135" s="59">
        <v>0</v>
      </c>
      <c r="K1135" s="59">
        <v>0</v>
      </c>
      <c r="L1135" s="59">
        <v>0</v>
      </c>
      <c r="M1135" s="59">
        <v>0</v>
      </c>
      <c r="N1135" s="59">
        <v>0</v>
      </c>
      <c r="O1135" s="59">
        <v>0</v>
      </c>
      <c r="P1135" s="59">
        <v>0</v>
      </c>
      <c r="Q1135" s="59">
        <v>0</v>
      </c>
      <c r="R1135" s="59">
        <v>0</v>
      </c>
      <c r="S1135" s="90"/>
      <c r="T1135" s="90"/>
      <c r="U1135" s="91"/>
      <c r="V1135" s="90"/>
      <c r="X1135" s="90"/>
    </row>
    <row r="1136" spans="1:24" ht="13.2" x14ac:dyDescent="0.25">
      <c r="A1136" s="59" t="s">
        <v>5049</v>
      </c>
      <c r="B1136" s="59" t="s">
        <v>6491</v>
      </c>
      <c r="C1136" s="59" t="s">
        <v>6494</v>
      </c>
      <c r="D1136" s="59" t="s">
        <v>128</v>
      </c>
      <c r="E1136" s="59">
        <v>0</v>
      </c>
      <c r="F1136" s="59">
        <v>0</v>
      </c>
      <c r="G1136" s="59">
        <v>0</v>
      </c>
      <c r="H1136" s="59">
        <v>0</v>
      </c>
      <c r="I1136" s="59">
        <v>0</v>
      </c>
      <c r="J1136" s="59">
        <v>0</v>
      </c>
      <c r="K1136" s="59">
        <v>0</v>
      </c>
      <c r="L1136" s="59">
        <v>0</v>
      </c>
      <c r="M1136" s="59">
        <v>0</v>
      </c>
      <c r="N1136" s="59">
        <v>0</v>
      </c>
      <c r="O1136" s="59">
        <v>0</v>
      </c>
      <c r="P1136" s="59">
        <v>0</v>
      </c>
      <c r="Q1136" s="59">
        <v>0</v>
      </c>
      <c r="R1136" s="59">
        <v>0</v>
      </c>
      <c r="S1136" s="90"/>
      <c r="T1136" s="90"/>
      <c r="U1136" s="91"/>
      <c r="V1136" s="90"/>
      <c r="X1136" s="90"/>
    </row>
    <row r="1137" spans="1:24" ht="13.2" x14ac:dyDescent="0.25">
      <c r="A1137" s="59" t="s">
        <v>5050</v>
      </c>
      <c r="B1137" s="59" t="s">
        <v>6491</v>
      </c>
      <c r="C1137" s="59" t="s">
        <v>6495</v>
      </c>
      <c r="D1137" s="59" t="s">
        <v>128</v>
      </c>
      <c r="E1137" s="59">
        <v>0</v>
      </c>
      <c r="F1137" s="59">
        <v>0</v>
      </c>
      <c r="G1137" s="59">
        <v>0</v>
      </c>
      <c r="H1137" s="59">
        <v>0</v>
      </c>
      <c r="I1137" s="59">
        <v>0</v>
      </c>
      <c r="J1137" s="59">
        <v>0</v>
      </c>
      <c r="K1137" s="59">
        <v>0</v>
      </c>
      <c r="L1137" s="59">
        <v>0</v>
      </c>
      <c r="M1137" s="59">
        <v>0</v>
      </c>
      <c r="N1137" s="59">
        <v>0</v>
      </c>
      <c r="O1137" s="59">
        <v>0</v>
      </c>
      <c r="P1137" s="59">
        <v>0</v>
      </c>
      <c r="Q1137" s="59">
        <v>0</v>
      </c>
      <c r="R1137" s="59">
        <v>0</v>
      </c>
      <c r="S1137" s="90"/>
      <c r="T1137" s="90"/>
      <c r="U1137" s="91"/>
      <c r="V1137" s="90"/>
      <c r="X1137" s="90"/>
    </row>
    <row r="1138" spans="1:24" ht="13.2" x14ac:dyDescent="0.25">
      <c r="A1138" s="59" t="s">
        <v>5051</v>
      </c>
      <c r="B1138" s="59" t="s">
        <v>6491</v>
      </c>
      <c r="C1138" s="59" t="s">
        <v>6496</v>
      </c>
      <c r="D1138" s="59" t="s">
        <v>128</v>
      </c>
      <c r="E1138" s="59">
        <v>0</v>
      </c>
      <c r="F1138" s="59">
        <v>0</v>
      </c>
      <c r="G1138" s="59">
        <v>0</v>
      </c>
      <c r="H1138" s="59">
        <v>0</v>
      </c>
      <c r="I1138" s="59">
        <v>0</v>
      </c>
      <c r="J1138" s="59">
        <v>0</v>
      </c>
      <c r="K1138" s="59">
        <v>0</v>
      </c>
      <c r="L1138" s="59">
        <v>0</v>
      </c>
      <c r="M1138" s="59">
        <v>0</v>
      </c>
      <c r="N1138" s="59">
        <v>0</v>
      </c>
      <c r="O1138" s="59">
        <v>0</v>
      </c>
      <c r="P1138" s="59">
        <v>0</v>
      </c>
      <c r="Q1138" s="59">
        <v>0</v>
      </c>
      <c r="R1138" s="59">
        <v>0</v>
      </c>
      <c r="S1138" s="90"/>
      <c r="T1138" s="90"/>
      <c r="U1138" s="91"/>
      <c r="V1138" s="90"/>
      <c r="X1138" s="90"/>
    </row>
    <row r="1139" spans="1:24" ht="13.2" x14ac:dyDescent="0.25">
      <c r="A1139" s="59" t="s">
        <v>5052</v>
      </c>
      <c r="B1139" s="59" t="s">
        <v>6491</v>
      </c>
      <c r="C1139" s="59" t="s">
        <v>6497</v>
      </c>
      <c r="D1139" s="59" t="s">
        <v>128</v>
      </c>
      <c r="E1139" s="59">
        <v>0</v>
      </c>
      <c r="F1139" s="59">
        <v>0</v>
      </c>
      <c r="G1139" s="59">
        <v>0</v>
      </c>
      <c r="H1139" s="59">
        <v>0</v>
      </c>
      <c r="I1139" s="59">
        <v>0</v>
      </c>
      <c r="J1139" s="59">
        <v>0</v>
      </c>
      <c r="K1139" s="59">
        <v>0</v>
      </c>
      <c r="L1139" s="59">
        <v>0</v>
      </c>
      <c r="M1139" s="59">
        <v>0</v>
      </c>
      <c r="N1139" s="59">
        <v>0</v>
      </c>
      <c r="O1139" s="59">
        <v>0</v>
      </c>
      <c r="P1139" s="59">
        <v>0</v>
      </c>
      <c r="Q1139" s="59">
        <v>0</v>
      </c>
      <c r="R1139" s="59">
        <v>0</v>
      </c>
      <c r="S1139" s="90"/>
      <c r="T1139" s="90"/>
      <c r="U1139" s="91"/>
      <c r="V1139" s="90"/>
      <c r="X1139" s="90"/>
    </row>
    <row r="1140" spans="1:24" ht="13.2" x14ac:dyDescent="0.25">
      <c r="A1140" s="59" t="s">
        <v>5053</v>
      </c>
      <c r="B1140" s="59" t="s">
        <v>6491</v>
      </c>
      <c r="C1140" s="59" t="s">
        <v>6498</v>
      </c>
      <c r="D1140" s="59" t="s">
        <v>128</v>
      </c>
      <c r="E1140" s="59">
        <v>0</v>
      </c>
      <c r="F1140" s="59">
        <v>0</v>
      </c>
      <c r="G1140" s="59">
        <v>0</v>
      </c>
      <c r="H1140" s="59">
        <v>0</v>
      </c>
      <c r="I1140" s="59">
        <v>0</v>
      </c>
      <c r="J1140" s="59">
        <v>0</v>
      </c>
      <c r="K1140" s="59">
        <v>0</v>
      </c>
      <c r="L1140" s="59">
        <v>0</v>
      </c>
      <c r="M1140" s="59">
        <v>0</v>
      </c>
      <c r="N1140" s="59">
        <v>0</v>
      </c>
      <c r="O1140" s="59">
        <v>0</v>
      </c>
      <c r="P1140" s="59">
        <v>0</v>
      </c>
      <c r="Q1140" s="59">
        <v>0</v>
      </c>
      <c r="R1140" s="59">
        <v>0</v>
      </c>
      <c r="S1140" s="90"/>
      <c r="T1140" s="90"/>
      <c r="U1140" s="91"/>
      <c r="V1140" s="90"/>
      <c r="X1140" s="90"/>
    </row>
    <row r="1141" spans="1:24" ht="13.2" x14ac:dyDescent="0.25">
      <c r="A1141" s="59" t="s">
        <v>5054</v>
      </c>
      <c r="B1141" s="59" t="s">
        <v>6491</v>
      </c>
      <c r="C1141" s="59" t="s">
        <v>6499</v>
      </c>
      <c r="D1141" s="59" t="s">
        <v>128</v>
      </c>
      <c r="E1141" s="59">
        <v>0</v>
      </c>
      <c r="F1141" s="59">
        <v>0</v>
      </c>
      <c r="G1141" s="59">
        <v>0</v>
      </c>
      <c r="H1141" s="59">
        <v>0</v>
      </c>
      <c r="I1141" s="59">
        <v>0</v>
      </c>
      <c r="J1141" s="59">
        <v>0</v>
      </c>
      <c r="K1141" s="59">
        <v>0</v>
      </c>
      <c r="L1141" s="59">
        <v>0</v>
      </c>
      <c r="M1141" s="59">
        <v>0</v>
      </c>
      <c r="N1141" s="59">
        <v>0</v>
      </c>
      <c r="O1141" s="59">
        <v>0</v>
      </c>
      <c r="P1141" s="59">
        <v>0</v>
      </c>
      <c r="Q1141" s="59">
        <v>0</v>
      </c>
      <c r="R1141" s="59">
        <v>0</v>
      </c>
      <c r="S1141" s="90"/>
      <c r="T1141" s="90"/>
      <c r="U1141" s="91"/>
      <c r="V1141" s="90"/>
      <c r="X1141" s="90"/>
    </row>
    <row r="1142" spans="1:24" ht="13.2" x14ac:dyDescent="0.25">
      <c r="A1142" s="59" t="s">
        <v>5055</v>
      </c>
      <c r="B1142" s="59" t="s">
        <v>6491</v>
      </c>
      <c r="C1142" s="59" t="s">
        <v>6500</v>
      </c>
      <c r="D1142" s="59" t="s">
        <v>128</v>
      </c>
      <c r="E1142" s="59">
        <v>363884</v>
      </c>
      <c r="F1142" s="59">
        <v>366296</v>
      </c>
      <c r="G1142" s="59">
        <v>368756</v>
      </c>
      <c r="H1142" s="59">
        <v>367346</v>
      </c>
      <c r="I1142" s="59">
        <v>369594</v>
      </c>
      <c r="J1142" s="59">
        <v>372376</v>
      </c>
      <c r="K1142" s="59">
        <v>375150</v>
      </c>
      <c r="L1142" s="59">
        <v>377346</v>
      </c>
      <c r="M1142" s="59">
        <v>378747</v>
      </c>
      <c r="N1142" s="59">
        <v>381868</v>
      </c>
      <c r="O1142" s="59">
        <v>381848</v>
      </c>
      <c r="P1142" s="59">
        <v>383214</v>
      </c>
      <c r="Q1142" s="59">
        <v>385223</v>
      </c>
      <c r="R1142" s="59">
        <v>374757888</v>
      </c>
      <c r="S1142" s="90"/>
      <c r="T1142" s="90"/>
      <c r="U1142" s="91"/>
      <c r="V1142" s="90"/>
      <c r="X1142" s="90"/>
    </row>
    <row r="1143" spans="1:24" ht="13.2" x14ac:dyDescent="0.25">
      <c r="A1143" s="59" t="s">
        <v>5056</v>
      </c>
      <c r="B1143" s="59" t="s">
        <v>6501</v>
      </c>
      <c r="C1143" s="59" t="s">
        <v>6502</v>
      </c>
      <c r="D1143" s="59" t="s">
        <v>128</v>
      </c>
      <c r="E1143" s="59">
        <v>193197</v>
      </c>
      <c r="F1143" s="59">
        <v>194434</v>
      </c>
      <c r="G1143" s="59">
        <v>195457</v>
      </c>
      <c r="H1143" s="59">
        <v>196688</v>
      </c>
      <c r="I1143" s="59">
        <v>198002</v>
      </c>
      <c r="J1143" s="59">
        <v>199326</v>
      </c>
      <c r="K1143" s="59">
        <v>200694</v>
      </c>
      <c r="L1143" s="59">
        <v>201918</v>
      </c>
      <c r="M1143" s="59">
        <v>203209</v>
      </c>
      <c r="N1143" s="59">
        <v>204621</v>
      </c>
      <c r="O1143" s="59">
        <v>205987</v>
      </c>
      <c r="P1143" s="59">
        <v>207357</v>
      </c>
      <c r="Q1143" s="59">
        <v>208866</v>
      </c>
      <c r="R1143" s="59">
        <v>200727008</v>
      </c>
      <c r="S1143" s="90"/>
      <c r="T1143" s="90"/>
      <c r="U1143" s="91"/>
      <c r="V1143" s="90"/>
      <c r="X1143" s="90"/>
    </row>
    <row r="1144" spans="1:24" ht="13.2" x14ac:dyDescent="0.25">
      <c r="A1144" s="59" t="s">
        <v>5057</v>
      </c>
      <c r="B1144" s="59" t="s">
        <v>6501</v>
      </c>
      <c r="C1144" s="59" t="s">
        <v>6503</v>
      </c>
      <c r="D1144" s="59" t="s">
        <v>128</v>
      </c>
      <c r="E1144" s="59">
        <v>0</v>
      </c>
      <c r="F1144" s="59">
        <v>0</v>
      </c>
      <c r="G1144" s="59">
        <v>0</v>
      </c>
      <c r="H1144" s="59">
        <v>0</v>
      </c>
      <c r="I1144" s="59">
        <v>0</v>
      </c>
      <c r="J1144" s="59">
        <v>0</v>
      </c>
      <c r="K1144" s="59">
        <v>0</v>
      </c>
      <c r="L1144" s="59">
        <v>0</v>
      </c>
      <c r="M1144" s="59">
        <v>0</v>
      </c>
      <c r="N1144" s="59">
        <v>0</v>
      </c>
      <c r="O1144" s="59">
        <v>0</v>
      </c>
      <c r="P1144" s="59">
        <v>0</v>
      </c>
      <c r="Q1144" s="59">
        <v>0</v>
      </c>
      <c r="R1144" s="59">
        <v>0</v>
      </c>
      <c r="S1144" s="90"/>
      <c r="T1144" s="90"/>
      <c r="U1144" s="91"/>
      <c r="V1144" s="90"/>
      <c r="X1144" s="90"/>
    </row>
    <row r="1145" spans="1:24" ht="13.2" x14ac:dyDescent="0.25">
      <c r="A1145" s="59" t="s">
        <v>5058</v>
      </c>
      <c r="B1145" s="59" t="s">
        <v>6504</v>
      </c>
      <c r="C1145" s="59" t="s">
        <v>6505</v>
      </c>
      <c r="D1145" s="59" t="s">
        <v>128</v>
      </c>
      <c r="E1145" s="59">
        <v>121331</v>
      </c>
      <c r="F1145" s="59">
        <v>121814</v>
      </c>
      <c r="G1145" s="59">
        <v>122290</v>
      </c>
      <c r="H1145" s="59">
        <v>122621</v>
      </c>
      <c r="I1145" s="59">
        <v>123069</v>
      </c>
      <c r="J1145" s="59">
        <v>123525</v>
      </c>
      <c r="K1145" s="59">
        <v>123991</v>
      </c>
      <c r="L1145" s="59">
        <v>124450</v>
      </c>
      <c r="M1145" s="59">
        <v>124902</v>
      </c>
      <c r="N1145" s="59">
        <v>125394</v>
      </c>
      <c r="O1145" s="59">
        <v>125797</v>
      </c>
      <c r="P1145" s="59">
        <v>126246</v>
      </c>
      <c r="Q1145" s="59">
        <v>126694</v>
      </c>
      <c r="R1145" s="59">
        <v>124009233</v>
      </c>
      <c r="S1145" s="90"/>
      <c r="T1145" s="90"/>
      <c r="U1145" s="91"/>
      <c r="V1145" s="90"/>
      <c r="X1145" s="90"/>
    </row>
    <row r="1146" spans="1:24" ht="13.2" x14ac:dyDescent="0.25">
      <c r="A1146" s="59" t="s">
        <v>5059</v>
      </c>
      <c r="B1146" s="59" t="s">
        <v>6504</v>
      </c>
      <c r="C1146" s="59" t="s">
        <v>6506</v>
      </c>
      <c r="D1146" s="59" t="s">
        <v>128</v>
      </c>
      <c r="E1146" s="59">
        <v>0</v>
      </c>
      <c r="F1146" s="59">
        <v>0</v>
      </c>
      <c r="G1146" s="59">
        <v>0</v>
      </c>
      <c r="H1146" s="59">
        <v>0</v>
      </c>
      <c r="I1146" s="59">
        <v>0</v>
      </c>
      <c r="J1146" s="59">
        <v>0</v>
      </c>
      <c r="K1146" s="59">
        <v>0</v>
      </c>
      <c r="L1146" s="59">
        <v>0</v>
      </c>
      <c r="M1146" s="59">
        <v>0</v>
      </c>
      <c r="N1146" s="59">
        <v>0</v>
      </c>
      <c r="O1146" s="59">
        <v>0</v>
      </c>
      <c r="P1146" s="59">
        <v>0</v>
      </c>
      <c r="Q1146" s="59">
        <v>0</v>
      </c>
      <c r="R1146" s="59">
        <v>0</v>
      </c>
      <c r="S1146" s="90"/>
      <c r="T1146" s="90"/>
      <c r="U1146" s="91"/>
      <c r="V1146" s="90"/>
      <c r="X1146" s="90"/>
    </row>
    <row r="1147" spans="1:24" ht="13.2" x14ac:dyDescent="0.25">
      <c r="A1147" s="59" t="s">
        <v>5060</v>
      </c>
      <c r="B1147" s="59" t="s">
        <v>6507</v>
      </c>
      <c r="C1147" s="59" t="s">
        <v>6508</v>
      </c>
      <c r="D1147" s="59" t="s">
        <v>128</v>
      </c>
      <c r="E1147" s="59">
        <v>0</v>
      </c>
      <c r="F1147" s="59">
        <v>0</v>
      </c>
      <c r="G1147" s="59">
        <v>0</v>
      </c>
      <c r="H1147" s="59">
        <v>0</v>
      </c>
      <c r="I1147" s="59">
        <v>0</v>
      </c>
      <c r="J1147" s="59">
        <v>0</v>
      </c>
      <c r="K1147" s="59">
        <v>0</v>
      </c>
      <c r="L1147" s="59">
        <v>0</v>
      </c>
      <c r="M1147" s="59">
        <v>0</v>
      </c>
      <c r="N1147" s="59">
        <v>0</v>
      </c>
      <c r="O1147" s="59">
        <v>0</v>
      </c>
      <c r="P1147" s="59">
        <v>0</v>
      </c>
      <c r="Q1147" s="59">
        <v>0</v>
      </c>
      <c r="R1147" s="59">
        <v>0</v>
      </c>
      <c r="S1147" s="90"/>
      <c r="T1147" s="90"/>
      <c r="U1147" s="91"/>
      <c r="V1147" s="90"/>
      <c r="X1147" s="90"/>
    </row>
    <row r="1148" spans="1:24" ht="13.2" x14ac:dyDescent="0.25">
      <c r="A1148" s="59" t="s">
        <v>5061</v>
      </c>
      <c r="B1148" s="59" t="s">
        <v>6507</v>
      </c>
      <c r="C1148" s="59" t="s">
        <v>6509</v>
      </c>
      <c r="D1148" s="59" t="s">
        <v>128</v>
      </c>
      <c r="E1148" s="59">
        <v>32231</v>
      </c>
      <c r="F1148" s="59">
        <v>33252</v>
      </c>
      <c r="G1148" s="59">
        <v>34279</v>
      </c>
      <c r="H1148" s="59">
        <v>35305</v>
      </c>
      <c r="I1148" s="59">
        <v>36215</v>
      </c>
      <c r="J1148" s="59">
        <v>36402</v>
      </c>
      <c r="K1148" s="59">
        <v>36692</v>
      </c>
      <c r="L1148" s="59">
        <v>36821</v>
      </c>
      <c r="M1148" s="59">
        <v>36642</v>
      </c>
      <c r="N1148" s="59">
        <v>36516</v>
      </c>
      <c r="O1148" s="59">
        <v>35939</v>
      </c>
      <c r="P1148" s="59">
        <v>35618</v>
      </c>
      <c r="Q1148" s="59">
        <v>35600</v>
      </c>
      <c r="R1148" s="59">
        <v>35633023</v>
      </c>
      <c r="S1148" s="90"/>
      <c r="T1148" s="90"/>
      <c r="U1148" s="91"/>
      <c r="V1148" s="90"/>
      <c r="X1148" s="90"/>
    </row>
    <row r="1149" spans="1:24" ht="13.2" x14ac:dyDescent="0.25">
      <c r="A1149" s="59" t="s">
        <v>5062</v>
      </c>
      <c r="B1149" s="59" t="s">
        <v>6507</v>
      </c>
      <c r="C1149" s="59" t="s">
        <v>6510</v>
      </c>
      <c r="D1149" s="59" t="s">
        <v>128</v>
      </c>
      <c r="E1149" s="59">
        <v>0</v>
      </c>
      <c r="F1149" s="59">
        <v>0</v>
      </c>
      <c r="G1149" s="59">
        <v>0</v>
      </c>
      <c r="H1149" s="59">
        <v>0</v>
      </c>
      <c r="I1149" s="59">
        <v>0</v>
      </c>
      <c r="J1149" s="59">
        <v>0</v>
      </c>
      <c r="K1149" s="59">
        <v>0</v>
      </c>
      <c r="L1149" s="59">
        <v>0</v>
      </c>
      <c r="M1149" s="59">
        <v>0</v>
      </c>
      <c r="N1149" s="59">
        <v>0</v>
      </c>
      <c r="O1149" s="59">
        <v>0</v>
      </c>
      <c r="P1149" s="59">
        <v>0</v>
      </c>
      <c r="Q1149" s="59">
        <v>0</v>
      </c>
      <c r="R1149" s="59">
        <v>0</v>
      </c>
      <c r="S1149" s="90"/>
      <c r="T1149" s="90"/>
      <c r="U1149" s="91"/>
      <c r="V1149" s="90"/>
      <c r="X1149" s="90"/>
    </row>
    <row r="1150" spans="1:24" ht="13.2" x14ac:dyDescent="0.25">
      <c r="A1150" s="59" t="s">
        <v>5063</v>
      </c>
      <c r="B1150" s="59" t="s">
        <v>6511</v>
      </c>
      <c r="C1150" s="59" t="s">
        <v>6512</v>
      </c>
      <c r="D1150" s="59" t="s">
        <v>128</v>
      </c>
      <c r="E1150" s="59">
        <v>0</v>
      </c>
      <c r="F1150" s="59">
        <v>0</v>
      </c>
      <c r="G1150" s="59">
        <v>0</v>
      </c>
      <c r="H1150" s="59">
        <v>36</v>
      </c>
      <c r="I1150" s="59">
        <v>108</v>
      </c>
      <c r="J1150" s="59">
        <v>180</v>
      </c>
      <c r="K1150" s="59">
        <v>252</v>
      </c>
      <c r="L1150" s="59">
        <v>332</v>
      </c>
      <c r="M1150" s="59">
        <v>423</v>
      </c>
      <c r="N1150" s="59">
        <v>523</v>
      </c>
      <c r="O1150" s="59">
        <v>648</v>
      </c>
      <c r="P1150" s="59">
        <v>790</v>
      </c>
      <c r="Q1150" s="59">
        <v>936</v>
      </c>
      <c r="R1150" s="59">
        <v>313474</v>
      </c>
      <c r="S1150" s="90"/>
      <c r="T1150" s="90"/>
      <c r="U1150" s="91"/>
      <c r="V1150" s="90"/>
      <c r="X1150" s="90"/>
    </row>
    <row r="1151" spans="1:24" ht="13.2" x14ac:dyDescent="0.25">
      <c r="A1151" s="59" t="s">
        <v>5064</v>
      </c>
      <c r="B1151" s="59" t="s">
        <v>6511</v>
      </c>
      <c r="C1151" s="59" t="s">
        <v>6513</v>
      </c>
      <c r="D1151" s="59" t="s">
        <v>128</v>
      </c>
      <c r="E1151" s="59">
        <v>0</v>
      </c>
      <c r="F1151" s="59">
        <v>0</v>
      </c>
      <c r="G1151" s="59">
        <v>0</v>
      </c>
      <c r="H1151" s="59">
        <v>0</v>
      </c>
      <c r="I1151" s="59">
        <v>0</v>
      </c>
      <c r="J1151" s="59">
        <v>0</v>
      </c>
      <c r="K1151" s="59">
        <v>0</v>
      </c>
      <c r="L1151" s="59">
        <v>0</v>
      </c>
      <c r="M1151" s="59">
        <v>0</v>
      </c>
      <c r="N1151" s="59">
        <v>0</v>
      </c>
      <c r="O1151" s="59">
        <v>0</v>
      </c>
      <c r="P1151" s="59">
        <v>0</v>
      </c>
      <c r="Q1151" s="59">
        <v>0</v>
      </c>
      <c r="R1151" s="59">
        <v>0</v>
      </c>
      <c r="S1151" s="90"/>
      <c r="T1151" s="90"/>
      <c r="U1151" s="91"/>
      <c r="V1151" s="90"/>
      <c r="X1151" s="90"/>
    </row>
    <row r="1152" spans="1:24" ht="13.2" x14ac:dyDescent="0.25">
      <c r="A1152" s="59" t="s">
        <v>5065</v>
      </c>
      <c r="B1152" s="59" t="s">
        <v>6514</v>
      </c>
      <c r="C1152" s="59" t="s">
        <v>6515</v>
      </c>
      <c r="D1152" s="59" t="s">
        <v>128</v>
      </c>
      <c r="E1152" s="59">
        <v>0</v>
      </c>
      <c r="F1152" s="59">
        <v>0</v>
      </c>
      <c r="G1152" s="59">
        <v>0</v>
      </c>
      <c r="H1152" s="59">
        <v>0</v>
      </c>
      <c r="I1152" s="59">
        <v>0</v>
      </c>
      <c r="J1152" s="59">
        <v>0</v>
      </c>
      <c r="K1152" s="59">
        <v>0</v>
      </c>
      <c r="L1152" s="59">
        <v>0</v>
      </c>
      <c r="M1152" s="59">
        <v>0</v>
      </c>
      <c r="N1152" s="59">
        <v>0</v>
      </c>
      <c r="O1152" s="59">
        <v>0</v>
      </c>
      <c r="P1152" s="59">
        <v>0</v>
      </c>
      <c r="Q1152" s="59">
        <v>0</v>
      </c>
      <c r="R1152" s="59">
        <v>0</v>
      </c>
      <c r="S1152" s="90"/>
      <c r="T1152" s="90"/>
      <c r="U1152" s="91"/>
      <c r="V1152" s="90"/>
      <c r="X1152" s="90"/>
    </row>
    <row r="1153" spans="1:24" ht="13.2" x14ac:dyDescent="0.25">
      <c r="A1153" s="59" t="s">
        <v>5066</v>
      </c>
      <c r="B1153" s="59" t="s">
        <v>6516</v>
      </c>
      <c r="C1153" s="59" t="s">
        <v>6517</v>
      </c>
      <c r="D1153" s="59" t="s">
        <v>128</v>
      </c>
      <c r="E1153" s="59">
        <v>0</v>
      </c>
      <c r="F1153" s="59">
        <v>0</v>
      </c>
      <c r="G1153" s="59">
        <v>0</v>
      </c>
      <c r="H1153" s="59">
        <v>0</v>
      </c>
      <c r="I1153" s="59">
        <v>0</v>
      </c>
      <c r="J1153" s="59">
        <v>0</v>
      </c>
      <c r="K1153" s="59">
        <v>0</v>
      </c>
      <c r="L1153" s="59">
        <v>0</v>
      </c>
      <c r="M1153" s="59">
        <v>0</v>
      </c>
      <c r="N1153" s="59">
        <v>0</v>
      </c>
      <c r="O1153" s="59">
        <v>0</v>
      </c>
      <c r="P1153" s="59">
        <v>0</v>
      </c>
      <c r="Q1153" s="59">
        <v>0</v>
      </c>
      <c r="R1153" s="59">
        <v>0</v>
      </c>
      <c r="S1153" s="90"/>
      <c r="T1153" s="90"/>
      <c r="U1153" s="91"/>
      <c r="V1153" s="90"/>
      <c r="X1153" s="90"/>
    </row>
    <row r="1154" spans="1:24" ht="13.2" x14ac:dyDescent="0.25">
      <c r="A1154" s="59" t="s">
        <v>5067</v>
      </c>
      <c r="B1154" s="59" t="s">
        <v>6518</v>
      </c>
      <c r="C1154" s="59" t="s">
        <v>6519</v>
      </c>
      <c r="D1154" s="59" t="s">
        <v>128</v>
      </c>
      <c r="E1154" s="59">
        <v>0</v>
      </c>
      <c r="F1154" s="59">
        <v>0</v>
      </c>
      <c r="G1154" s="59">
        <v>0</v>
      </c>
      <c r="H1154" s="59">
        <v>0</v>
      </c>
      <c r="I1154" s="59">
        <v>0</v>
      </c>
      <c r="J1154" s="59">
        <v>0</v>
      </c>
      <c r="K1154" s="59">
        <v>0</v>
      </c>
      <c r="L1154" s="59">
        <v>0</v>
      </c>
      <c r="M1154" s="59">
        <v>0</v>
      </c>
      <c r="N1154" s="59">
        <v>0</v>
      </c>
      <c r="O1154" s="59">
        <v>0</v>
      </c>
      <c r="P1154" s="59">
        <v>0</v>
      </c>
      <c r="Q1154" s="59">
        <v>0</v>
      </c>
      <c r="R1154" s="59">
        <v>0</v>
      </c>
      <c r="S1154" s="90"/>
      <c r="T1154" s="90"/>
      <c r="U1154" s="91"/>
      <c r="V1154" s="90"/>
      <c r="X1154" s="90"/>
    </row>
    <row r="1155" spans="1:24" ht="13.2" x14ac:dyDescent="0.25">
      <c r="A1155" s="59" t="s">
        <v>5068</v>
      </c>
      <c r="B1155" s="59" t="s">
        <v>6520</v>
      </c>
      <c r="C1155" s="59" t="s">
        <v>6521</v>
      </c>
      <c r="D1155" s="59" t="s">
        <v>128</v>
      </c>
      <c r="E1155" s="59">
        <v>0</v>
      </c>
      <c r="F1155" s="59">
        <v>0</v>
      </c>
      <c r="G1155" s="59">
        <v>0</v>
      </c>
      <c r="H1155" s="59">
        <v>0</v>
      </c>
      <c r="I1155" s="59">
        <v>0</v>
      </c>
      <c r="J1155" s="59">
        <v>0</v>
      </c>
      <c r="K1155" s="59">
        <v>0</v>
      </c>
      <c r="L1155" s="59">
        <v>0</v>
      </c>
      <c r="M1155" s="59">
        <v>0</v>
      </c>
      <c r="N1155" s="59">
        <v>0</v>
      </c>
      <c r="O1155" s="59">
        <v>0</v>
      </c>
      <c r="P1155" s="59">
        <v>0</v>
      </c>
      <c r="Q1155" s="59">
        <v>0</v>
      </c>
      <c r="R1155" s="59">
        <v>0</v>
      </c>
      <c r="S1155" s="90"/>
      <c r="T1155" s="90"/>
      <c r="U1155" s="91"/>
      <c r="V1155" s="90"/>
      <c r="X1155" s="90"/>
    </row>
    <row r="1156" spans="1:24" ht="13.2" x14ac:dyDescent="0.25">
      <c r="A1156" s="59" t="s">
        <v>5069</v>
      </c>
      <c r="B1156" s="59" t="s">
        <v>6522</v>
      </c>
      <c r="C1156" s="59" t="s">
        <v>6523</v>
      </c>
      <c r="D1156" s="59" t="s">
        <v>128</v>
      </c>
      <c r="E1156" s="59">
        <v>18031</v>
      </c>
      <c r="F1156" s="59">
        <v>18208</v>
      </c>
      <c r="G1156" s="59">
        <v>18388</v>
      </c>
      <c r="H1156" s="59">
        <v>18294</v>
      </c>
      <c r="I1156" s="59">
        <v>18395</v>
      </c>
      <c r="J1156" s="59">
        <v>18604</v>
      </c>
      <c r="K1156" s="59">
        <v>18784</v>
      </c>
      <c r="L1156" s="59">
        <v>18882</v>
      </c>
      <c r="M1156" s="59">
        <v>19098</v>
      </c>
      <c r="N1156" s="59">
        <v>19314</v>
      </c>
      <c r="O1156" s="59">
        <v>19526</v>
      </c>
      <c r="P1156" s="59">
        <v>19744</v>
      </c>
      <c r="Q1156" s="59">
        <v>19966</v>
      </c>
      <c r="R1156" s="59">
        <v>18852826</v>
      </c>
      <c r="S1156" s="90"/>
      <c r="T1156" s="90"/>
      <c r="U1156" s="91"/>
      <c r="V1156" s="90"/>
      <c r="X1156" s="90"/>
    </row>
    <row r="1157" spans="1:24" ht="13.2" x14ac:dyDescent="0.25">
      <c r="A1157" s="59" t="s">
        <v>5070</v>
      </c>
      <c r="B1157" s="59" t="s">
        <v>6522</v>
      </c>
      <c r="C1157" s="59" t="s">
        <v>6524</v>
      </c>
      <c r="D1157" s="59" t="s">
        <v>128</v>
      </c>
      <c r="E1157" s="59">
        <v>0</v>
      </c>
      <c r="F1157" s="59">
        <v>0</v>
      </c>
      <c r="G1157" s="59">
        <v>0</v>
      </c>
      <c r="H1157" s="59">
        <v>0</v>
      </c>
      <c r="I1157" s="59">
        <v>0</v>
      </c>
      <c r="J1157" s="59">
        <v>0</v>
      </c>
      <c r="K1157" s="59">
        <v>0</v>
      </c>
      <c r="L1157" s="59">
        <v>0</v>
      </c>
      <c r="M1157" s="59">
        <v>0</v>
      </c>
      <c r="N1157" s="59">
        <v>0</v>
      </c>
      <c r="O1157" s="59">
        <v>0</v>
      </c>
      <c r="P1157" s="59">
        <v>0</v>
      </c>
      <c r="Q1157" s="59">
        <v>0</v>
      </c>
      <c r="R1157" s="59">
        <v>0</v>
      </c>
      <c r="S1157" s="90"/>
      <c r="T1157" s="90"/>
      <c r="U1157" s="91"/>
      <c r="V1157" s="90"/>
      <c r="X1157" s="90"/>
    </row>
    <row r="1158" spans="1:24" ht="13.2" x14ac:dyDescent="0.25">
      <c r="A1158" s="59" t="s">
        <v>5071</v>
      </c>
      <c r="B1158" s="59" t="s">
        <v>6525</v>
      </c>
      <c r="C1158" s="59" t="s">
        <v>3694</v>
      </c>
      <c r="D1158" s="59" t="s">
        <v>128</v>
      </c>
      <c r="E1158" s="59">
        <v>391</v>
      </c>
      <c r="F1158" s="59">
        <v>396</v>
      </c>
      <c r="G1158" s="59">
        <v>402</v>
      </c>
      <c r="H1158" s="59">
        <v>407</v>
      </c>
      <c r="I1158" s="59">
        <v>413</v>
      </c>
      <c r="J1158" s="59">
        <v>418</v>
      </c>
      <c r="K1158" s="59">
        <v>424</v>
      </c>
      <c r="L1158" s="59">
        <v>429</v>
      </c>
      <c r="M1158" s="59">
        <v>435</v>
      </c>
      <c r="N1158" s="59">
        <v>440</v>
      </c>
      <c r="O1158" s="59">
        <v>446</v>
      </c>
      <c r="P1158" s="59">
        <v>451</v>
      </c>
      <c r="Q1158" s="59">
        <v>456</v>
      </c>
      <c r="R1158" s="59">
        <v>423722</v>
      </c>
      <c r="S1158" s="90"/>
      <c r="T1158" s="90"/>
      <c r="U1158" s="91"/>
      <c r="V1158" s="90"/>
      <c r="X1158" s="90"/>
    </row>
    <row r="1159" spans="1:24" ht="13.2" x14ac:dyDescent="0.25">
      <c r="A1159" s="59" t="s">
        <v>5072</v>
      </c>
      <c r="B1159" s="59" t="s">
        <v>5703</v>
      </c>
      <c r="C1159" s="59" t="s">
        <v>6526</v>
      </c>
      <c r="D1159" s="59" t="s">
        <v>128</v>
      </c>
      <c r="E1159" s="59">
        <v>0</v>
      </c>
      <c r="F1159" s="59">
        <v>0</v>
      </c>
      <c r="G1159" s="59">
        <v>0</v>
      </c>
      <c r="H1159" s="59">
        <v>0</v>
      </c>
      <c r="I1159" s="59">
        <v>0</v>
      </c>
      <c r="J1159" s="59">
        <v>0</v>
      </c>
      <c r="K1159" s="59">
        <v>0</v>
      </c>
      <c r="L1159" s="59">
        <v>0</v>
      </c>
      <c r="M1159" s="59">
        <v>0</v>
      </c>
      <c r="N1159" s="59">
        <v>0</v>
      </c>
      <c r="O1159" s="59">
        <v>0</v>
      </c>
      <c r="P1159" s="59">
        <v>0</v>
      </c>
      <c r="Q1159" s="59">
        <v>0</v>
      </c>
      <c r="R1159" s="59">
        <v>0</v>
      </c>
      <c r="S1159" s="90"/>
      <c r="T1159" s="90"/>
      <c r="U1159" s="91"/>
      <c r="V1159" s="90"/>
      <c r="X1159" s="90"/>
    </row>
    <row r="1160" spans="1:24" ht="13.2" x14ac:dyDescent="0.25">
      <c r="A1160" s="59" t="s">
        <v>5073</v>
      </c>
      <c r="B1160" s="59" t="s">
        <v>6527</v>
      </c>
      <c r="C1160" s="59" t="s">
        <v>3696</v>
      </c>
      <c r="D1160" s="59" t="s">
        <v>129</v>
      </c>
      <c r="E1160" s="59">
        <v>0</v>
      </c>
      <c r="F1160" s="59">
        <v>0</v>
      </c>
      <c r="G1160" s="59">
        <v>0</v>
      </c>
      <c r="H1160" s="59">
        <v>0</v>
      </c>
      <c r="I1160" s="59">
        <v>0</v>
      </c>
      <c r="J1160" s="59">
        <v>0</v>
      </c>
      <c r="K1160" s="59">
        <v>0</v>
      </c>
      <c r="L1160" s="59">
        <v>0</v>
      </c>
      <c r="M1160" s="59">
        <v>0</v>
      </c>
      <c r="N1160" s="59">
        <v>0</v>
      </c>
      <c r="O1160" s="59">
        <v>0</v>
      </c>
      <c r="P1160" s="59">
        <v>0</v>
      </c>
      <c r="Q1160" s="59">
        <v>0</v>
      </c>
      <c r="R1160" s="59">
        <v>0</v>
      </c>
      <c r="S1160" s="90"/>
      <c r="T1160" s="90"/>
      <c r="U1160" s="91"/>
      <c r="V1160" s="90"/>
      <c r="X1160" s="90"/>
    </row>
    <row r="1161" spans="1:24" ht="13.2" x14ac:dyDescent="0.25">
      <c r="A1161" s="59" t="s">
        <v>5074</v>
      </c>
      <c r="B1161" s="59" t="s">
        <v>6527</v>
      </c>
      <c r="C1161" s="59" t="s">
        <v>3697</v>
      </c>
      <c r="D1161" s="59" t="s">
        <v>129</v>
      </c>
      <c r="E1161" s="59">
        <v>0</v>
      </c>
      <c r="F1161" s="59">
        <v>0</v>
      </c>
      <c r="G1161" s="59">
        <v>0</v>
      </c>
      <c r="H1161" s="59">
        <v>0</v>
      </c>
      <c r="I1161" s="59">
        <v>0</v>
      </c>
      <c r="J1161" s="59">
        <v>0</v>
      </c>
      <c r="K1161" s="59">
        <v>0</v>
      </c>
      <c r="L1161" s="59">
        <v>0</v>
      </c>
      <c r="M1161" s="59">
        <v>0</v>
      </c>
      <c r="N1161" s="59">
        <v>0</v>
      </c>
      <c r="O1161" s="59">
        <v>0</v>
      </c>
      <c r="P1161" s="59">
        <v>0</v>
      </c>
      <c r="Q1161" s="59">
        <v>0</v>
      </c>
      <c r="R1161" s="59">
        <v>0</v>
      </c>
      <c r="S1161" s="90"/>
      <c r="T1161" s="90"/>
      <c r="U1161" s="91"/>
      <c r="V1161" s="90"/>
      <c r="X1161" s="90"/>
    </row>
    <row r="1162" spans="1:24" ht="13.2" x14ac:dyDescent="0.25">
      <c r="A1162" s="59" t="s">
        <v>5075</v>
      </c>
      <c r="B1162" s="59" t="s">
        <v>6528</v>
      </c>
      <c r="C1162" s="59" t="s">
        <v>6529</v>
      </c>
      <c r="D1162" s="59" t="s">
        <v>129</v>
      </c>
      <c r="E1162" s="59">
        <v>0</v>
      </c>
      <c r="F1162" s="59">
        <v>0</v>
      </c>
      <c r="G1162" s="59">
        <v>0</v>
      </c>
      <c r="H1162" s="59">
        <v>0</v>
      </c>
      <c r="I1162" s="59">
        <v>0</v>
      </c>
      <c r="J1162" s="59">
        <v>0</v>
      </c>
      <c r="K1162" s="59">
        <v>0</v>
      </c>
      <c r="L1162" s="59">
        <v>0</v>
      </c>
      <c r="M1162" s="59">
        <v>0</v>
      </c>
      <c r="N1162" s="59">
        <v>0</v>
      </c>
      <c r="O1162" s="59">
        <v>0</v>
      </c>
      <c r="P1162" s="59">
        <v>0</v>
      </c>
      <c r="Q1162" s="59">
        <v>0</v>
      </c>
      <c r="R1162" s="59">
        <v>0</v>
      </c>
      <c r="S1162" s="90"/>
      <c r="T1162" s="90"/>
      <c r="U1162" s="91"/>
      <c r="V1162" s="90"/>
      <c r="X1162" s="90"/>
    </row>
    <row r="1163" spans="1:24" ht="13.2" x14ac:dyDescent="0.25">
      <c r="A1163" s="59" t="s">
        <v>5076</v>
      </c>
      <c r="B1163" s="59" t="s">
        <v>6528</v>
      </c>
      <c r="C1163" s="59" t="s">
        <v>6530</v>
      </c>
      <c r="D1163" s="59" t="s">
        <v>129</v>
      </c>
      <c r="E1163" s="59">
        <v>0</v>
      </c>
      <c r="F1163" s="59">
        <v>0</v>
      </c>
      <c r="G1163" s="59">
        <v>0</v>
      </c>
      <c r="H1163" s="59">
        <v>0</v>
      </c>
      <c r="I1163" s="59">
        <v>0</v>
      </c>
      <c r="J1163" s="59">
        <v>0</v>
      </c>
      <c r="K1163" s="59">
        <v>0</v>
      </c>
      <c r="L1163" s="59">
        <v>0</v>
      </c>
      <c r="M1163" s="59">
        <v>0</v>
      </c>
      <c r="N1163" s="59">
        <v>0</v>
      </c>
      <c r="O1163" s="59">
        <v>0</v>
      </c>
      <c r="P1163" s="59">
        <v>0</v>
      </c>
      <c r="Q1163" s="59">
        <v>0</v>
      </c>
      <c r="R1163" s="59">
        <v>0</v>
      </c>
      <c r="S1163" s="90"/>
      <c r="T1163" s="90"/>
      <c r="U1163" s="91"/>
      <c r="V1163" s="90"/>
      <c r="X1163" s="90"/>
    </row>
    <row r="1164" spans="1:24" ht="13.2" x14ac:dyDescent="0.25">
      <c r="A1164" s="59" t="s">
        <v>5077</v>
      </c>
      <c r="B1164" s="59" t="s">
        <v>6528</v>
      </c>
      <c r="C1164" s="59" t="s">
        <v>6531</v>
      </c>
      <c r="D1164" s="59" t="s">
        <v>129</v>
      </c>
      <c r="E1164" s="59">
        <v>0</v>
      </c>
      <c r="F1164" s="59">
        <v>0</v>
      </c>
      <c r="G1164" s="59">
        <v>0</v>
      </c>
      <c r="H1164" s="59">
        <v>0</v>
      </c>
      <c r="I1164" s="59">
        <v>0</v>
      </c>
      <c r="J1164" s="59">
        <v>0</v>
      </c>
      <c r="K1164" s="59">
        <v>0</v>
      </c>
      <c r="L1164" s="59">
        <v>0</v>
      </c>
      <c r="M1164" s="59">
        <v>0</v>
      </c>
      <c r="N1164" s="59">
        <v>0</v>
      </c>
      <c r="O1164" s="59">
        <v>0</v>
      </c>
      <c r="P1164" s="59">
        <v>0</v>
      </c>
      <c r="Q1164" s="59">
        <v>0</v>
      </c>
      <c r="R1164" s="59">
        <v>0</v>
      </c>
      <c r="S1164" s="90"/>
      <c r="T1164" s="90"/>
      <c r="U1164" s="91"/>
      <c r="V1164" s="90"/>
      <c r="X1164" s="90"/>
    </row>
    <row r="1165" spans="1:24" ht="13.2" x14ac:dyDescent="0.25">
      <c r="A1165" s="59" t="s">
        <v>5078</v>
      </c>
      <c r="B1165" s="59" t="s">
        <v>6528</v>
      </c>
      <c r="C1165" s="59" t="s">
        <v>6532</v>
      </c>
      <c r="D1165" s="59" t="s">
        <v>129</v>
      </c>
      <c r="E1165" s="59">
        <v>0</v>
      </c>
      <c r="F1165" s="59">
        <v>0</v>
      </c>
      <c r="G1165" s="59">
        <v>0</v>
      </c>
      <c r="H1165" s="59">
        <v>0</v>
      </c>
      <c r="I1165" s="59">
        <v>0</v>
      </c>
      <c r="J1165" s="59">
        <v>0</v>
      </c>
      <c r="K1165" s="59">
        <v>0</v>
      </c>
      <c r="L1165" s="59">
        <v>0</v>
      </c>
      <c r="M1165" s="59">
        <v>0</v>
      </c>
      <c r="N1165" s="59">
        <v>0</v>
      </c>
      <c r="O1165" s="59">
        <v>0</v>
      </c>
      <c r="P1165" s="59">
        <v>0</v>
      </c>
      <c r="Q1165" s="59">
        <v>0</v>
      </c>
      <c r="R1165" s="59">
        <v>0</v>
      </c>
      <c r="S1165" s="90"/>
      <c r="T1165" s="90"/>
      <c r="U1165" s="91"/>
      <c r="V1165" s="90"/>
      <c r="X1165" s="90"/>
    </row>
    <row r="1166" spans="1:24" ht="13.2" x14ac:dyDescent="0.25">
      <c r="A1166" s="59" t="s">
        <v>5079</v>
      </c>
      <c r="B1166" s="59" t="s">
        <v>6528</v>
      </c>
      <c r="C1166" s="59" t="s">
        <v>6533</v>
      </c>
      <c r="D1166" s="59" t="s">
        <v>129</v>
      </c>
      <c r="E1166" s="59">
        <v>0</v>
      </c>
      <c r="F1166" s="59">
        <v>0</v>
      </c>
      <c r="G1166" s="59">
        <v>0</v>
      </c>
      <c r="H1166" s="59">
        <v>0</v>
      </c>
      <c r="I1166" s="59">
        <v>0</v>
      </c>
      <c r="J1166" s="59">
        <v>0</v>
      </c>
      <c r="K1166" s="59">
        <v>0</v>
      </c>
      <c r="L1166" s="59">
        <v>0</v>
      </c>
      <c r="M1166" s="59">
        <v>0</v>
      </c>
      <c r="N1166" s="59">
        <v>0</v>
      </c>
      <c r="O1166" s="59">
        <v>0</v>
      </c>
      <c r="P1166" s="59">
        <v>0</v>
      </c>
      <c r="Q1166" s="59">
        <v>0</v>
      </c>
      <c r="R1166" s="59">
        <v>0</v>
      </c>
      <c r="S1166" s="90"/>
      <c r="T1166" s="90"/>
      <c r="U1166" s="91"/>
      <c r="V1166" s="90"/>
      <c r="X1166" s="90"/>
    </row>
    <row r="1167" spans="1:24" ht="13.2" x14ac:dyDescent="0.25">
      <c r="A1167" s="59" t="s">
        <v>5080</v>
      </c>
      <c r="B1167" s="59" t="s">
        <v>6528</v>
      </c>
      <c r="C1167" s="59" t="s">
        <v>6534</v>
      </c>
      <c r="D1167" s="59" t="s">
        <v>129</v>
      </c>
      <c r="E1167" s="59">
        <v>0</v>
      </c>
      <c r="F1167" s="59">
        <v>0</v>
      </c>
      <c r="G1167" s="59">
        <v>0</v>
      </c>
      <c r="H1167" s="59">
        <v>0</v>
      </c>
      <c r="I1167" s="59">
        <v>0</v>
      </c>
      <c r="J1167" s="59">
        <v>0</v>
      </c>
      <c r="K1167" s="59">
        <v>0</v>
      </c>
      <c r="L1167" s="59">
        <v>0</v>
      </c>
      <c r="M1167" s="59">
        <v>0</v>
      </c>
      <c r="N1167" s="59">
        <v>0</v>
      </c>
      <c r="O1167" s="59">
        <v>0</v>
      </c>
      <c r="P1167" s="59">
        <v>0</v>
      </c>
      <c r="Q1167" s="59">
        <v>0</v>
      </c>
      <c r="R1167" s="59">
        <v>0</v>
      </c>
      <c r="S1167" s="90"/>
      <c r="T1167" s="90"/>
      <c r="U1167" s="91"/>
      <c r="V1167" s="90"/>
      <c r="X1167" s="90"/>
    </row>
    <row r="1168" spans="1:24" ht="13.2" x14ac:dyDescent="0.25">
      <c r="A1168" s="59" t="s">
        <v>5081</v>
      </c>
      <c r="B1168" s="59" t="s">
        <v>6528</v>
      </c>
      <c r="C1168" s="59" t="s">
        <v>6535</v>
      </c>
      <c r="D1168" s="59" t="s">
        <v>129</v>
      </c>
      <c r="E1168" s="59">
        <v>0</v>
      </c>
      <c r="F1168" s="59">
        <v>0</v>
      </c>
      <c r="G1168" s="59">
        <v>0</v>
      </c>
      <c r="H1168" s="59">
        <v>0</v>
      </c>
      <c r="I1168" s="59">
        <v>0</v>
      </c>
      <c r="J1168" s="59">
        <v>0</v>
      </c>
      <c r="K1168" s="59">
        <v>0</v>
      </c>
      <c r="L1168" s="59">
        <v>0</v>
      </c>
      <c r="M1168" s="59">
        <v>0</v>
      </c>
      <c r="N1168" s="59">
        <v>0</v>
      </c>
      <c r="O1168" s="59">
        <v>0</v>
      </c>
      <c r="P1168" s="59">
        <v>0</v>
      </c>
      <c r="Q1168" s="59">
        <v>0</v>
      </c>
      <c r="R1168" s="59">
        <v>0</v>
      </c>
      <c r="S1168" s="90"/>
      <c r="T1168" s="90"/>
      <c r="U1168" s="91"/>
      <c r="V1168" s="90"/>
      <c r="X1168" s="90"/>
    </row>
    <row r="1169" spans="1:24" ht="13.2" x14ac:dyDescent="0.25">
      <c r="A1169" s="59" t="s">
        <v>5082</v>
      </c>
      <c r="B1169" s="59" t="s">
        <v>6528</v>
      </c>
      <c r="C1169" s="59" t="s">
        <v>6536</v>
      </c>
      <c r="D1169" s="59" t="s">
        <v>129</v>
      </c>
      <c r="E1169" s="59">
        <v>0</v>
      </c>
      <c r="F1169" s="59">
        <v>0</v>
      </c>
      <c r="G1169" s="59">
        <v>0</v>
      </c>
      <c r="H1169" s="59">
        <v>0</v>
      </c>
      <c r="I1169" s="59">
        <v>0</v>
      </c>
      <c r="J1169" s="59">
        <v>0</v>
      </c>
      <c r="K1169" s="59">
        <v>0</v>
      </c>
      <c r="L1169" s="59">
        <v>0</v>
      </c>
      <c r="M1169" s="59">
        <v>0</v>
      </c>
      <c r="N1169" s="59">
        <v>0</v>
      </c>
      <c r="O1169" s="59">
        <v>0</v>
      </c>
      <c r="P1169" s="59">
        <v>0</v>
      </c>
      <c r="Q1169" s="59">
        <v>0</v>
      </c>
      <c r="R1169" s="59">
        <v>0</v>
      </c>
      <c r="S1169" s="90"/>
      <c r="T1169" s="90"/>
      <c r="U1169" s="91"/>
      <c r="V1169" s="90"/>
      <c r="X1169" s="90"/>
    </row>
    <row r="1170" spans="1:24" ht="13.2" x14ac:dyDescent="0.25">
      <c r="A1170" s="59" t="s">
        <v>5083</v>
      </c>
      <c r="B1170" s="59" t="s">
        <v>6528</v>
      </c>
      <c r="C1170" s="59" t="s">
        <v>6537</v>
      </c>
      <c r="D1170" s="59" t="s">
        <v>129</v>
      </c>
      <c r="E1170" s="59">
        <v>0</v>
      </c>
      <c r="F1170" s="59">
        <v>0</v>
      </c>
      <c r="G1170" s="59">
        <v>0</v>
      </c>
      <c r="H1170" s="59">
        <v>0</v>
      </c>
      <c r="I1170" s="59">
        <v>0</v>
      </c>
      <c r="J1170" s="59">
        <v>0</v>
      </c>
      <c r="K1170" s="59">
        <v>0</v>
      </c>
      <c r="L1170" s="59">
        <v>0</v>
      </c>
      <c r="M1170" s="59">
        <v>0</v>
      </c>
      <c r="N1170" s="59">
        <v>0</v>
      </c>
      <c r="O1170" s="59">
        <v>0</v>
      </c>
      <c r="P1170" s="59">
        <v>0</v>
      </c>
      <c r="Q1170" s="59">
        <v>0</v>
      </c>
      <c r="R1170" s="59">
        <v>0</v>
      </c>
      <c r="S1170" s="90"/>
      <c r="T1170" s="90"/>
      <c r="U1170" s="91"/>
      <c r="V1170" s="90"/>
      <c r="X1170" s="90"/>
    </row>
    <row r="1171" spans="1:24" ht="13.2" x14ac:dyDescent="0.25">
      <c r="A1171" s="59" t="s">
        <v>5084</v>
      </c>
      <c r="B1171" s="59" t="s">
        <v>6528</v>
      </c>
      <c r="C1171" s="59" t="s">
        <v>6538</v>
      </c>
      <c r="D1171" s="59" t="s">
        <v>129</v>
      </c>
      <c r="E1171" s="59">
        <v>0</v>
      </c>
      <c r="F1171" s="59">
        <v>0</v>
      </c>
      <c r="G1171" s="59">
        <v>0</v>
      </c>
      <c r="H1171" s="59">
        <v>0</v>
      </c>
      <c r="I1171" s="59">
        <v>0</v>
      </c>
      <c r="J1171" s="59">
        <v>0</v>
      </c>
      <c r="K1171" s="59">
        <v>0</v>
      </c>
      <c r="L1171" s="59">
        <v>0</v>
      </c>
      <c r="M1171" s="59">
        <v>0</v>
      </c>
      <c r="N1171" s="59">
        <v>0</v>
      </c>
      <c r="O1171" s="59">
        <v>0</v>
      </c>
      <c r="P1171" s="59">
        <v>0</v>
      </c>
      <c r="Q1171" s="59">
        <v>0</v>
      </c>
      <c r="R1171" s="59">
        <v>0</v>
      </c>
      <c r="S1171" s="90"/>
      <c r="T1171" s="90"/>
      <c r="U1171" s="91"/>
      <c r="V1171" s="90"/>
      <c r="X1171" s="90"/>
    </row>
    <row r="1172" spans="1:24" ht="13.2" x14ac:dyDescent="0.25">
      <c r="A1172" s="59" t="s">
        <v>5085</v>
      </c>
      <c r="B1172" s="59" t="s">
        <v>6528</v>
      </c>
      <c r="C1172" s="59" t="s">
        <v>6539</v>
      </c>
      <c r="D1172" s="59" t="s">
        <v>129</v>
      </c>
      <c r="E1172" s="59">
        <v>0</v>
      </c>
      <c r="F1172" s="59">
        <v>0</v>
      </c>
      <c r="G1172" s="59">
        <v>0</v>
      </c>
      <c r="H1172" s="59">
        <v>0</v>
      </c>
      <c r="I1172" s="59">
        <v>0</v>
      </c>
      <c r="J1172" s="59">
        <v>0</v>
      </c>
      <c r="K1172" s="59">
        <v>0</v>
      </c>
      <c r="L1172" s="59">
        <v>0</v>
      </c>
      <c r="M1172" s="59">
        <v>0</v>
      </c>
      <c r="N1172" s="59">
        <v>0</v>
      </c>
      <c r="O1172" s="59">
        <v>0</v>
      </c>
      <c r="P1172" s="59">
        <v>0</v>
      </c>
      <c r="Q1172" s="59">
        <v>0</v>
      </c>
      <c r="R1172" s="59">
        <v>0</v>
      </c>
      <c r="S1172" s="90"/>
      <c r="T1172" s="90"/>
      <c r="U1172" s="91"/>
      <c r="V1172" s="90"/>
      <c r="X1172" s="90"/>
    </row>
    <row r="1173" spans="1:24" ht="13.2" x14ac:dyDescent="0.25">
      <c r="A1173" s="59" t="s">
        <v>5086</v>
      </c>
      <c r="B1173" s="59" t="s">
        <v>6528</v>
      </c>
      <c r="C1173" s="59" t="s">
        <v>6540</v>
      </c>
      <c r="D1173" s="59" t="s">
        <v>129</v>
      </c>
      <c r="E1173" s="59">
        <v>0</v>
      </c>
      <c r="F1173" s="59">
        <v>0</v>
      </c>
      <c r="G1173" s="59">
        <v>0</v>
      </c>
      <c r="H1173" s="59">
        <v>0</v>
      </c>
      <c r="I1173" s="59">
        <v>0</v>
      </c>
      <c r="J1173" s="59">
        <v>0</v>
      </c>
      <c r="K1173" s="59">
        <v>0</v>
      </c>
      <c r="L1173" s="59">
        <v>0</v>
      </c>
      <c r="M1173" s="59">
        <v>0</v>
      </c>
      <c r="N1173" s="59">
        <v>0</v>
      </c>
      <c r="O1173" s="59">
        <v>0</v>
      </c>
      <c r="P1173" s="59">
        <v>0</v>
      </c>
      <c r="Q1173" s="59">
        <v>0</v>
      </c>
      <c r="R1173" s="59">
        <v>0</v>
      </c>
      <c r="S1173" s="90"/>
      <c r="T1173" s="90"/>
      <c r="U1173" s="91"/>
      <c r="V1173" s="90"/>
      <c r="X1173" s="90"/>
    </row>
    <row r="1174" spans="1:24" ht="13.2" x14ac:dyDescent="0.25">
      <c r="A1174" s="59" t="s">
        <v>5087</v>
      </c>
      <c r="B1174" s="59" t="s">
        <v>6528</v>
      </c>
      <c r="C1174" s="59" t="s">
        <v>6541</v>
      </c>
      <c r="D1174" s="59" t="s">
        <v>129</v>
      </c>
      <c r="E1174" s="59">
        <v>0</v>
      </c>
      <c r="F1174" s="59">
        <v>0</v>
      </c>
      <c r="G1174" s="59">
        <v>0</v>
      </c>
      <c r="H1174" s="59">
        <v>0</v>
      </c>
      <c r="I1174" s="59">
        <v>0</v>
      </c>
      <c r="J1174" s="59">
        <v>0</v>
      </c>
      <c r="K1174" s="59">
        <v>0</v>
      </c>
      <c r="L1174" s="59">
        <v>0</v>
      </c>
      <c r="M1174" s="59">
        <v>0</v>
      </c>
      <c r="N1174" s="59">
        <v>0</v>
      </c>
      <c r="O1174" s="59">
        <v>0</v>
      </c>
      <c r="P1174" s="59">
        <v>0</v>
      </c>
      <c r="Q1174" s="59">
        <v>0</v>
      </c>
      <c r="R1174" s="59">
        <v>0</v>
      </c>
      <c r="S1174" s="90"/>
      <c r="T1174" s="90"/>
      <c r="U1174" s="91"/>
      <c r="V1174" s="90"/>
      <c r="X1174" s="90"/>
    </row>
    <row r="1175" spans="1:24" ht="13.2" x14ac:dyDescent="0.25">
      <c r="A1175" s="59" t="s">
        <v>5088</v>
      </c>
      <c r="B1175" s="59" t="s">
        <v>6528</v>
      </c>
      <c r="C1175" s="59" t="s">
        <v>6542</v>
      </c>
      <c r="D1175" s="59" t="s">
        <v>129</v>
      </c>
      <c r="E1175" s="59">
        <v>0</v>
      </c>
      <c r="F1175" s="59">
        <v>0</v>
      </c>
      <c r="G1175" s="59">
        <v>0</v>
      </c>
      <c r="H1175" s="59">
        <v>0</v>
      </c>
      <c r="I1175" s="59">
        <v>0</v>
      </c>
      <c r="J1175" s="59">
        <v>0</v>
      </c>
      <c r="K1175" s="59">
        <v>0</v>
      </c>
      <c r="L1175" s="59">
        <v>0</v>
      </c>
      <c r="M1175" s="59">
        <v>0</v>
      </c>
      <c r="N1175" s="59">
        <v>0</v>
      </c>
      <c r="O1175" s="59">
        <v>0</v>
      </c>
      <c r="P1175" s="59">
        <v>0</v>
      </c>
      <c r="Q1175" s="59">
        <v>0</v>
      </c>
      <c r="R1175" s="59">
        <v>0</v>
      </c>
      <c r="S1175" s="90"/>
      <c r="T1175" s="90"/>
      <c r="U1175" s="91"/>
      <c r="V1175" s="90"/>
      <c r="X1175" s="90"/>
    </row>
    <row r="1176" spans="1:24" ht="13.2" x14ac:dyDescent="0.25">
      <c r="A1176" s="59" t="s">
        <v>5089</v>
      </c>
      <c r="B1176" s="59" t="s">
        <v>6528</v>
      </c>
      <c r="C1176" s="59" t="s">
        <v>6543</v>
      </c>
      <c r="D1176" s="59" t="s">
        <v>129</v>
      </c>
      <c r="E1176" s="59">
        <v>9761</v>
      </c>
      <c r="F1176" s="59">
        <v>9792</v>
      </c>
      <c r="G1176" s="59">
        <v>9824</v>
      </c>
      <c r="H1176" s="59">
        <v>9855</v>
      </c>
      <c r="I1176" s="59">
        <v>9886</v>
      </c>
      <c r="J1176" s="59">
        <v>9917</v>
      </c>
      <c r="K1176" s="59">
        <v>9948</v>
      </c>
      <c r="L1176" s="59">
        <v>9980</v>
      </c>
      <c r="M1176" s="59">
        <v>10011</v>
      </c>
      <c r="N1176" s="59">
        <v>10042</v>
      </c>
      <c r="O1176" s="59">
        <v>10073</v>
      </c>
      <c r="P1176" s="59">
        <v>10104</v>
      </c>
      <c r="Q1176" s="59">
        <v>10136</v>
      </c>
      <c r="R1176" s="59">
        <v>9948364</v>
      </c>
      <c r="S1176" s="90"/>
      <c r="T1176" s="90"/>
      <c r="U1176" s="91"/>
      <c r="V1176" s="90"/>
      <c r="X1176" s="90"/>
    </row>
    <row r="1177" spans="1:24" ht="13.2" x14ac:dyDescent="0.25">
      <c r="A1177" s="59" t="s">
        <v>5090</v>
      </c>
      <c r="B1177" s="59" t="s">
        <v>6528</v>
      </c>
      <c r="C1177" s="59" t="s">
        <v>6544</v>
      </c>
      <c r="D1177" s="59" t="s">
        <v>129</v>
      </c>
      <c r="E1177" s="59">
        <v>585</v>
      </c>
      <c r="F1177" s="59">
        <v>585</v>
      </c>
      <c r="G1177" s="59">
        <v>586</v>
      </c>
      <c r="H1177" s="59">
        <v>586</v>
      </c>
      <c r="I1177" s="59">
        <v>587</v>
      </c>
      <c r="J1177" s="59">
        <v>587</v>
      </c>
      <c r="K1177" s="59">
        <v>588</v>
      </c>
      <c r="L1177" s="59">
        <v>588</v>
      </c>
      <c r="M1177" s="59">
        <v>588</v>
      </c>
      <c r="N1177" s="59">
        <v>589</v>
      </c>
      <c r="O1177" s="59">
        <v>589</v>
      </c>
      <c r="P1177" s="59">
        <v>590</v>
      </c>
      <c r="Q1177" s="59">
        <v>590</v>
      </c>
      <c r="R1177" s="59">
        <v>587601</v>
      </c>
      <c r="S1177" s="90"/>
      <c r="T1177" s="90"/>
      <c r="U1177" s="91"/>
      <c r="V1177" s="90"/>
      <c r="X1177" s="90"/>
    </row>
    <row r="1178" spans="1:24" ht="13.2" x14ac:dyDescent="0.25">
      <c r="A1178" s="59" t="s">
        <v>5091</v>
      </c>
      <c r="B1178" s="59" t="s">
        <v>6528</v>
      </c>
      <c r="C1178" s="59" t="s">
        <v>6545</v>
      </c>
      <c r="D1178" s="59" t="s">
        <v>129</v>
      </c>
      <c r="E1178" s="59">
        <v>0</v>
      </c>
      <c r="F1178" s="59">
        <v>0</v>
      </c>
      <c r="G1178" s="59">
        <v>0</v>
      </c>
      <c r="H1178" s="59">
        <v>0</v>
      </c>
      <c r="I1178" s="59">
        <v>0</v>
      </c>
      <c r="J1178" s="59">
        <v>0</v>
      </c>
      <c r="K1178" s="59">
        <v>0</v>
      </c>
      <c r="L1178" s="59">
        <v>0</v>
      </c>
      <c r="M1178" s="59">
        <v>0</v>
      </c>
      <c r="N1178" s="59">
        <v>0</v>
      </c>
      <c r="O1178" s="59">
        <v>0</v>
      </c>
      <c r="P1178" s="59">
        <v>0</v>
      </c>
      <c r="Q1178" s="59">
        <v>0</v>
      </c>
      <c r="R1178" s="59">
        <v>0</v>
      </c>
      <c r="S1178" s="90"/>
      <c r="T1178" s="90"/>
      <c r="U1178" s="91"/>
      <c r="V1178" s="90"/>
      <c r="X1178" s="90"/>
    </row>
    <row r="1179" spans="1:24" ht="13.2" x14ac:dyDescent="0.25">
      <c r="A1179" s="59" t="s">
        <v>5092</v>
      </c>
      <c r="B1179" s="59" t="s">
        <v>6528</v>
      </c>
      <c r="C1179" s="59" t="s">
        <v>6546</v>
      </c>
      <c r="D1179" s="59" t="s">
        <v>129</v>
      </c>
      <c r="E1179" s="59">
        <v>487</v>
      </c>
      <c r="F1179" s="59">
        <v>488</v>
      </c>
      <c r="G1179" s="59">
        <v>488</v>
      </c>
      <c r="H1179" s="59">
        <v>489</v>
      </c>
      <c r="I1179" s="59">
        <v>490</v>
      </c>
      <c r="J1179" s="59">
        <v>490</v>
      </c>
      <c r="K1179" s="59">
        <v>491</v>
      </c>
      <c r="L1179" s="59">
        <v>491</v>
      </c>
      <c r="M1179" s="59">
        <v>492</v>
      </c>
      <c r="N1179" s="59">
        <v>493</v>
      </c>
      <c r="O1179" s="59">
        <v>493</v>
      </c>
      <c r="P1179" s="59">
        <v>494</v>
      </c>
      <c r="Q1179" s="59">
        <v>494</v>
      </c>
      <c r="R1179" s="59">
        <v>490813</v>
      </c>
      <c r="S1179" s="90"/>
      <c r="T1179" s="90"/>
      <c r="U1179" s="91"/>
      <c r="V1179" s="90"/>
      <c r="X1179" s="90"/>
    </row>
    <row r="1180" spans="1:24" ht="13.2" x14ac:dyDescent="0.25">
      <c r="A1180" s="59" t="s">
        <v>5093</v>
      </c>
      <c r="B1180" s="59" t="s">
        <v>6528</v>
      </c>
      <c r="C1180" s="59" t="s">
        <v>6547</v>
      </c>
      <c r="D1180" s="59" t="s">
        <v>129</v>
      </c>
      <c r="E1180" s="59">
        <v>0</v>
      </c>
      <c r="F1180" s="59">
        <v>0</v>
      </c>
      <c r="G1180" s="59">
        <v>0</v>
      </c>
      <c r="H1180" s="59">
        <v>0</v>
      </c>
      <c r="I1180" s="59">
        <v>0</v>
      </c>
      <c r="J1180" s="59">
        <v>0</v>
      </c>
      <c r="K1180" s="59">
        <v>0</v>
      </c>
      <c r="L1180" s="59">
        <v>0</v>
      </c>
      <c r="M1180" s="59">
        <v>0</v>
      </c>
      <c r="N1180" s="59">
        <v>0</v>
      </c>
      <c r="O1180" s="59">
        <v>0</v>
      </c>
      <c r="P1180" s="59">
        <v>0</v>
      </c>
      <c r="Q1180" s="59">
        <v>0</v>
      </c>
      <c r="R1180" s="59">
        <v>0</v>
      </c>
      <c r="S1180" s="90"/>
      <c r="T1180" s="90"/>
      <c r="U1180" s="91"/>
      <c r="V1180" s="90"/>
      <c r="X1180" s="90"/>
    </row>
    <row r="1181" spans="1:24" ht="13.2" x14ac:dyDescent="0.25">
      <c r="A1181" s="59" t="s">
        <v>5094</v>
      </c>
      <c r="B1181" s="59" t="s">
        <v>6528</v>
      </c>
      <c r="C1181" s="59" t="s">
        <v>6548</v>
      </c>
      <c r="D1181" s="59" t="s">
        <v>129</v>
      </c>
      <c r="E1181" s="59">
        <v>20604</v>
      </c>
      <c r="F1181" s="59">
        <v>20639</v>
      </c>
      <c r="G1181" s="59">
        <v>20674</v>
      </c>
      <c r="H1181" s="59">
        <v>20709</v>
      </c>
      <c r="I1181" s="59">
        <v>20744</v>
      </c>
      <c r="J1181" s="59">
        <v>20780</v>
      </c>
      <c r="K1181" s="59">
        <v>20817</v>
      </c>
      <c r="L1181" s="59">
        <v>20855</v>
      </c>
      <c r="M1181" s="59">
        <v>20892</v>
      </c>
      <c r="N1181" s="59">
        <v>20930</v>
      </c>
      <c r="O1181" s="59">
        <v>20967</v>
      </c>
      <c r="P1181" s="59">
        <v>21005</v>
      </c>
      <c r="Q1181" s="59">
        <v>21043</v>
      </c>
      <c r="R1181" s="59">
        <v>20819558</v>
      </c>
      <c r="S1181" s="90"/>
      <c r="T1181" s="90"/>
      <c r="U1181" s="91"/>
      <c r="V1181" s="90"/>
      <c r="X1181" s="90"/>
    </row>
    <row r="1182" spans="1:24" ht="13.2" x14ac:dyDescent="0.25">
      <c r="A1182" s="59" t="s">
        <v>5095</v>
      </c>
      <c r="B1182" s="59" t="s">
        <v>6528</v>
      </c>
      <c r="C1182" s="59" t="s">
        <v>6549</v>
      </c>
      <c r="D1182" s="59" t="s">
        <v>129</v>
      </c>
      <c r="E1182" s="59">
        <v>0</v>
      </c>
      <c r="F1182" s="59">
        <v>0</v>
      </c>
      <c r="G1182" s="59">
        <v>0</v>
      </c>
      <c r="H1182" s="59">
        <v>0</v>
      </c>
      <c r="I1182" s="59">
        <v>0</v>
      </c>
      <c r="J1182" s="59">
        <v>0</v>
      </c>
      <c r="K1182" s="59">
        <v>0</v>
      </c>
      <c r="L1182" s="59">
        <v>0</v>
      </c>
      <c r="M1182" s="59">
        <v>0</v>
      </c>
      <c r="N1182" s="59">
        <v>0</v>
      </c>
      <c r="O1182" s="59">
        <v>0</v>
      </c>
      <c r="P1182" s="59">
        <v>0</v>
      </c>
      <c r="Q1182" s="59">
        <v>0</v>
      </c>
      <c r="R1182" s="59">
        <v>0</v>
      </c>
      <c r="S1182" s="90"/>
      <c r="T1182" s="90"/>
      <c r="U1182" s="91"/>
      <c r="V1182" s="90"/>
      <c r="X1182" s="90"/>
    </row>
    <row r="1183" spans="1:24" ht="13.2" x14ac:dyDescent="0.25">
      <c r="A1183" s="59" t="s">
        <v>5096</v>
      </c>
      <c r="B1183" s="59" t="s">
        <v>6550</v>
      </c>
      <c r="C1183" s="59" t="s">
        <v>6551</v>
      </c>
      <c r="D1183" s="59" t="s">
        <v>129</v>
      </c>
      <c r="E1183" s="59">
        <v>165</v>
      </c>
      <c r="F1183" s="59">
        <v>166</v>
      </c>
      <c r="G1183" s="59">
        <v>166</v>
      </c>
      <c r="H1183" s="59">
        <v>167</v>
      </c>
      <c r="I1183" s="59">
        <v>167</v>
      </c>
      <c r="J1183" s="59">
        <v>167</v>
      </c>
      <c r="K1183" s="59">
        <v>168</v>
      </c>
      <c r="L1183" s="59">
        <v>168</v>
      </c>
      <c r="M1183" s="59">
        <v>169</v>
      </c>
      <c r="N1183" s="59">
        <v>169</v>
      </c>
      <c r="O1183" s="59">
        <v>170</v>
      </c>
      <c r="P1183" s="59">
        <v>170</v>
      </c>
      <c r="Q1183" s="59">
        <v>170</v>
      </c>
      <c r="R1183" s="59">
        <v>167966</v>
      </c>
      <c r="S1183" s="90"/>
      <c r="T1183" s="90"/>
      <c r="U1183" s="91"/>
      <c r="V1183" s="90"/>
      <c r="X1183" s="90"/>
    </row>
    <row r="1184" spans="1:24" ht="13.2" x14ac:dyDescent="0.25">
      <c r="A1184" s="59" t="s">
        <v>5097</v>
      </c>
      <c r="B1184" s="59" t="s">
        <v>6550</v>
      </c>
      <c r="C1184" s="59" t="s">
        <v>6552</v>
      </c>
      <c r="D1184" s="59" t="s">
        <v>129</v>
      </c>
      <c r="E1184" s="59">
        <v>0</v>
      </c>
      <c r="F1184" s="59">
        <v>0</v>
      </c>
      <c r="G1184" s="59">
        <v>0</v>
      </c>
      <c r="H1184" s="59">
        <v>0</v>
      </c>
      <c r="I1184" s="59">
        <v>0</v>
      </c>
      <c r="J1184" s="59">
        <v>0</v>
      </c>
      <c r="K1184" s="59">
        <v>0</v>
      </c>
      <c r="L1184" s="59">
        <v>0</v>
      </c>
      <c r="M1184" s="59">
        <v>0</v>
      </c>
      <c r="N1184" s="59">
        <v>0</v>
      </c>
      <c r="O1184" s="59">
        <v>0</v>
      </c>
      <c r="P1184" s="59">
        <v>0</v>
      </c>
      <c r="Q1184" s="59">
        <v>0</v>
      </c>
      <c r="R1184" s="59">
        <v>0</v>
      </c>
      <c r="S1184" s="90"/>
      <c r="T1184" s="90"/>
      <c r="U1184" s="91"/>
      <c r="V1184" s="90"/>
      <c r="X1184" s="90"/>
    </row>
    <row r="1185" spans="1:24" ht="13.2" x14ac:dyDescent="0.25">
      <c r="A1185" s="59" t="s">
        <v>5098</v>
      </c>
      <c r="B1185" s="59" t="s">
        <v>6550</v>
      </c>
      <c r="C1185" s="59" t="s">
        <v>6553</v>
      </c>
      <c r="D1185" s="59" t="s">
        <v>129</v>
      </c>
      <c r="E1185" s="59">
        <v>14</v>
      </c>
      <c r="F1185" s="59">
        <v>14</v>
      </c>
      <c r="G1185" s="59">
        <v>14</v>
      </c>
      <c r="H1185" s="59">
        <v>14</v>
      </c>
      <c r="I1185" s="59">
        <v>14</v>
      </c>
      <c r="J1185" s="59">
        <v>14</v>
      </c>
      <c r="K1185" s="59">
        <v>14</v>
      </c>
      <c r="L1185" s="59">
        <v>14</v>
      </c>
      <c r="M1185" s="59">
        <v>14</v>
      </c>
      <c r="N1185" s="59">
        <v>14</v>
      </c>
      <c r="O1185" s="59">
        <v>14</v>
      </c>
      <c r="P1185" s="59">
        <v>14</v>
      </c>
      <c r="Q1185" s="59">
        <v>14</v>
      </c>
      <c r="R1185" s="59">
        <v>14226</v>
      </c>
      <c r="S1185" s="90"/>
      <c r="T1185" s="90"/>
      <c r="U1185" s="91"/>
      <c r="V1185" s="90"/>
      <c r="X1185" s="90"/>
    </row>
    <row r="1186" spans="1:24" ht="13.2" x14ac:dyDescent="0.25">
      <c r="A1186" s="59" t="s">
        <v>5099</v>
      </c>
      <c r="B1186" s="59" t="s">
        <v>6550</v>
      </c>
      <c r="C1186" s="59" t="s">
        <v>6554</v>
      </c>
      <c r="D1186" s="59" t="s">
        <v>129</v>
      </c>
      <c r="E1186" s="59">
        <v>0</v>
      </c>
      <c r="F1186" s="59">
        <v>0</v>
      </c>
      <c r="G1186" s="59">
        <v>0</v>
      </c>
      <c r="H1186" s="59">
        <v>0</v>
      </c>
      <c r="I1186" s="59">
        <v>0</v>
      </c>
      <c r="J1186" s="59">
        <v>0</v>
      </c>
      <c r="K1186" s="59">
        <v>0</v>
      </c>
      <c r="L1186" s="59">
        <v>0</v>
      </c>
      <c r="M1186" s="59">
        <v>0</v>
      </c>
      <c r="N1186" s="59">
        <v>0</v>
      </c>
      <c r="O1186" s="59">
        <v>0</v>
      </c>
      <c r="P1186" s="59">
        <v>0</v>
      </c>
      <c r="Q1186" s="59">
        <v>0</v>
      </c>
      <c r="R1186" s="59">
        <v>0</v>
      </c>
      <c r="S1186" s="90"/>
      <c r="T1186" s="90"/>
      <c r="U1186" s="91"/>
      <c r="V1186" s="90"/>
      <c r="X1186" s="90"/>
    </row>
    <row r="1187" spans="1:24" ht="13.2" x14ac:dyDescent="0.25">
      <c r="A1187" s="59" t="s">
        <v>5100</v>
      </c>
      <c r="B1187" s="59" t="s">
        <v>6550</v>
      </c>
      <c r="C1187" s="59" t="s">
        <v>6555</v>
      </c>
      <c r="D1187" s="59" t="s">
        <v>129</v>
      </c>
      <c r="E1187" s="59">
        <v>0</v>
      </c>
      <c r="F1187" s="59">
        <v>0</v>
      </c>
      <c r="G1187" s="59">
        <v>0</v>
      </c>
      <c r="H1187" s="59">
        <v>0</v>
      </c>
      <c r="I1187" s="59">
        <v>0</v>
      </c>
      <c r="J1187" s="59">
        <v>0</v>
      </c>
      <c r="K1187" s="59">
        <v>0</v>
      </c>
      <c r="L1187" s="59">
        <v>0</v>
      </c>
      <c r="M1187" s="59">
        <v>0</v>
      </c>
      <c r="N1187" s="59">
        <v>0</v>
      </c>
      <c r="O1187" s="59">
        <v>0</v>
      </c>
      <c r="P1187" s="59">
        <v>0</v>
      </c>
      <c r="Q1187" s="59">
        <v>0</v>
      </c>
      <c r="R1187" s="59">
        <v>0</v>
      </c>
      <c r="S1187" s="90"/>
      <c r="T1187" s="90"/>
      <c r="U1187" s="91"/>
      <c r="V1187" s="90"/>
      <c r="X1187" s="90"/>
    </row>
    <row r="1188" spans="1:24" ht="13.2" x14ac:dyDescent="0.25">
      <c r="A1188" s="59" t="s">
        <v>5101</v>
      </c>
      <c r="B1188" s="59" t="s">
        <v>6550</v>
      </c>
      <c r="C1188" s="59" t="s">
        <v>6556</v>
      </c>
      <c r="D1188" s="59" t="s">
        <v>129</v>
      </c>
      <c r="E1188" s="59">
        <v>0</v>
      </c>
      <c r="F1188" s="59">
        <v>0</v>
      </c>
      <c r="G1188" s="59">
        <v>0</v>
      </c>
      <c r="H1188" s="59">
        <v>0</v>
      </c>
      <c r="I1188" s="59">
        <v>0</v>
      </c>
      <c r="J1188" s="59">
        <v>0</v>
      </c>
      <c r="K1188" s="59">
        <v>0</v>
      </c>
      <c r="L1188" s="59">
        <v>0</v>
      </c>
      <c r="M1188" s="59">
        <v>0</v>
      </c>
      <c r="N1188" s="59">
        <v>0</v>
      </c>
      <c r="O1188" s="59">
        <v>0</v>
      </c>
      <c r="P1188" s="59">
        <v>0</v>
      </c>
      <c r="Q1188" s="59">
        <v>0</v>
      </c>
      <c r="R1188" s="59">
        <v>0</v>
      </c>
      <c r="S1188" s="90"/>
      <c r="T1188" s="90"/>
      <c r="U1188" s="91"/>
      <c r="V1188" s="90"/>
      <c r="X1188" s="90"/>
    </row>
    <row r="1189" spans="1:24" ht="13.2" x14ac:dyDescent="0.25">
      <c r="A1189" s="59" t="s">
        <v>5102</v>
      </c>
      <c r="B1189" s="59" t="s">
        <v>6550</v>
      </c>
      <c r="C1189" s="59" t="s">
        <v>6557</v>
      </c>
      <c r="D1189" s="59" t="s">
        <v>129</v>
      </c>
      <c r="E1189" s="59">
        <v>0</v>
      </c>
      <c r="F1189" s="59">
        <v>0</v>
      </c>
      <c r="G1189" s="59">
        <v>0</v>
      </c>
      <c r="H1189" s="59">
        <v>0</v>
      </c>
      <c r="I1189" s="59">
        <v>0</v>
      </c>
      <c r="J1189" s="59">
        <v>0</v>
      </c>
      <c r="K1189" s="59">
        <v>0</v>
      </c>
      <c r="L1189" s="59">
        <v>0</v>
      </c>
      <c r="M1189" s="59">
        <v>0</v>
      </c>
      <c r="N1189" s="59">
        <v>0</v>
      </c>
      <c r="O1189" s="59">
        <v>0</v>
      </c>
      <c r="P1189" s="59">
        <v>0</v>
      </c>
      <c r="Q1189" s="59">
        <v>0</v>
      </c>
      <c r="R1189" s="59">
        <v>0</v>
      </c>
      <c r="S1189" s="90"/>
      <c r="T1189" s="90"/>
      <c r="U1189" s="91"/>
      <c r="V1189" s="90"/>
      <c r="X1189" s="90"/>
    </row>
    <row r="1190" spans="1:24" ht="13.2" x14ac:dyDescent="0.25">
      <c r="A1190" s="59" t="s">
        <v>5103</v>
      </c>
      <c r="B1190" s="59" t="s">
        <v>6550</v>
      </c>
      <c r="C1190" s="59" t="s">
        <v>6558</v>
      </c>
      <c r="D1190" s="59" t="s">
        <v>129</v>
      </c>
      <c r="E1190" s="59">
        <v>0</v>
      </c>
      <c r="F1190" s="59">
        <v>0</v>
      </c>
      <c r="G1190" s="59">
        <v>0</v>
      </c>
      <c r="H1190" s="59">
        <v>0</v>
      </c>
      <c r="I1190" s="59">
        <v>0</v>
      </c>
      <c r="J1190" s="59">
        <v>0</v>
      </c>
      <c r="K1190" s="59">
        <v>0</v>
      </c>
      <c r="L1190" s="59">
        <v>0</v>
      </c>
      <c r="M1190" s="59">
        <v>0</v>
      </c>
      <c r="N1190" s="59">
        <v>0</v>
      </c>
      <c r="O1190" s="59">
        <v>0</v>
      </c>
      <c r="P1190" s="59">
        <v>0</v>
      </c>
      <c r="Q1190" s="59">
        <v>0</v>
      </c>
      <c r="R1190" s="59">
        <v>0</v>
      </c>
      <c r="S1190" s="90"/>
      <c r="T1190" s="90"/>
      <c r="U1190" s="91"/>
      <c r="V1190" s="90"/>
      <c r="X1190" s="90"/>
    </row>
    <row r="1191" spans="1:24" ht="13.2" x14ac:dyDescent="0.25">
      <c r="A1191" s="59" t="s">
        <v>5104</v>
      </c>
      <c r="B1191" s="59" t="s">
        <v>6559</v>
      </c>
      <c r="C1191" s="59" t="s">
        <v>6560</v>
      </c>
      <c r="D1191" s="59" t="s">
        <v>129</v>
      </c>
      <c r="E1191" s="59">
        <v>0</v>
      </c>
      <c r="F1191" s="59">
        <v>0</v>
      </c>
      <c r="G1191" s="59">
        <v>0</v>
      </c>
      <c r="H1191" s="59">
        <v>0</v>
      </c>
      <c r="I1191" s="59">
        <v>0</v>
      </c>
      <c r="J1191" s="59">
        <v>0</v>
      </c>
      <c r="K1191" s="59">
        <v>0</v>
      </c>
      <c r="L1191" s="59">
        <v>0</v>
      </c>
      <c r="M1191" s="59">
        <v>0</v>
      </c>
      <c r="N1191" s="59">
        <v>0</v>
      </c>
      <c r="O1191" s="59">
        <v>0</v>
      </c>
      <c r="P1191" s="59">
        <v>0</v>
      </c>
      <c r="Q1191" s="59">
        <v>0</v>
      </c>
      <c r="R1191" s="59">
        <v>0</v>
      </c>
      <c r="S1191" s="90"/>
      <c r="T1191" s="90"/>
      <c r="U1191" s="91"/>
      <c r="V1191" s="90"/>
      <c r="X1191" s="90"/>
    </row>
    <row r="1192" spans="1:24" ht="13.2" x14ac:dyDescent="0.25">
      <c r="A1192" s="59" t="s">
        <v>5105</v>
      </c>
      <c r="B1192" s="59" t="s">
        <v>6559</v>
      </c>
      <c r="C1192" s="59" t="s">
        <v>6561</v>
      </c>
      <c r="D1192" s="59" t="s">
        <v>129</v>
      </c>
      <c r="E1192" s="59">
        <v>0</v>
      </c>
      <c r="F1192" s="59">
        <v>0</v>
      </c>
      <c r="G1192" s="59">
        <v>0</v>
      </c>
      <c r="H1192" s="59">
        <v>0</v>
      </c>
      <c r="I1192" s="59">
        <v>0</v>
      </c>
      <c r="J1192" s="59">
        <v>0</v>
      </c>
      <c r="K1192" s="59">
        <v>0</v>
      </c>
      <c r="L1192" s="59">
        <v>0</v>
      </c>
      <c r="M1192" s="59">
        <v>0</v>
      </c>
      <c r="N1192" s="59">
        <v>0</v>
      </c>
      <c r="O1192" s="59">
        <v>0</v>
      </c>
      <c r="P1192" s="59">
        <v>0</v>
      </c>
      <c r="Q1192" s="59">
        <v>0</v>
      </c>
      <c r="R1192" s="59">
        <v>0</v>
      </c>
      <c r="S1192" s="90"/>
      <c r="T1192" s="90"/>
      <c r="U1192" s="91"/>
      <c r="V1192" s="90"/>
      <c r="X1192" s="90"/>
    </row>
    <row r="1193" spans="1:24" ht="13.2" x14ac:dyDescent="0.25">
      <c r="A1193" s="59" t="s">
        <v>5106</v>
      </c>
      <c r="B1193" s="59" t="s">
        <v>6559</v>
      </c>
      <c r="C1193" s="59" t="s">
        <v>6562</v>
      </c>
      <c r="D1193" s="59" t="s">
        <v>129</v>
      </c>
      <c r="E1193" s="59">
        <v>0</v>
      </c>
      <c r="F1193" s="59">
        <v>0</v>
      </c>
      <c r="G1193" s="59">
        <v>0</v>
      </c>
      <c r="H1193" s="59">
        <v>0</v>
      </c>
      <c r="I1193" s="59">
        <v>0</v>
      </c>
      <c r="J1193" s="59">
        <v>0</v>
      </c>
      <c r="K1193" s="59">
        <v>0</v>
      </c>
      <c r="L1193" s="59">
        <v>0</v>
      </c>
      <c r="M1193" s="59">
        <v>0</v>
      </c>
      <c r="N1193" s="59">
        <v>0</v>
      </c>
      <c r="O1193" s="59">
        <v>0</v>
      </c>
      <c r="P1193" s="59">
        <v>0</v>
      </c>
      <c r="Q1193" s="59">
        <v>0</v>
      </c>
      <c r="R1193" s="59">
        <v>0</v>
      </c>
      <c r="S1193" s="90"/>
      <c r="T1193" s="90"/>
      <c r="U1193" s="91"/>
      <c r="V1193" s="90"/>
      <c r="X1193" s="90"/>
    </row>
    <row r="1194" spans="1:24" ht="13.2" x14ac:dyDescent="0.25">
      <c r="A1194" s="59" t="s">
        <v>5107</v>
      </c>
      <c r="B1194" s="59" t="s">
        <v>6563</v>
      </c>
      <c r="C1194" s="59" t="s">
        <v>6564</v>
      </c>
      <c r="D1194" s="59" t="s">
        <v>129</v>
      </c>
      <c r="E1194" s="59">
        <v>91</v>
      </c>
      <c r="F1194" s="59">
        <v>91</v>
      </c>
      <c r="G1194" s="59">
        <v>91</v>
      </c>
      <c r="H1194" s="59">
        <v>91</v>
      </c>
      <c r="I1194" s="59">
        <v>92</v>
      </c>
      <c r="J1194" s="59">
        <v>92</v>
      </c>
      <c r="K1194" s="59">
        <v>92</v>
      </c>
      <c r="L1194" s="59">
        <v>0</v>
      </c>
      <c r="M1194" s="59">
        <v>0</v>
      </c>
      <c r="N1194" s="59">
        <v>0</v>
      </c>
      <c r="O1194" s="59">
        <v>0</v>
      </c>
      <c r="P1194" s="59">
        <v>0</v>
      </c>
      <c r="Q1194" s="59">
        <v>0</v>
      </c>
      <c r="R1194" s="59">
        <v>49527</v>
      </c>
      <c r="S1194" s="90"/>
      <c r="T1194" s="90"/>
      <c r="U1194" s="91"/>
      <c r="V1194" s="90"/>
      <c r="X1194" s="90"/>
    </row>
    <row r="1195" spans="1:24" ht="13.2" x14ac:dyDescent="0.25">
      <c r="A1195" s="59" t="s">
        <v>5108</v>
      </c>
      <c r="B1195" s="59" t="s">
        <v>6563</v>
      </c>
      <c r="C1195" s="59" t="s">
        <v>6565</v>
      </c>
      <c r="D1195" s="59" t="s">
        <v>129</v>
      </c>
      <c r="E1195" s="59">
        <v>0</v>
      </c>
      <c r="F1195" s="59">
        <v>0</v>
      </c>
      <c r="G1195" s="59">
        <v>0</v>
      </c>
      <c r="H1195" s="59">
        <v>0</v>
      </c>
      <c r="I1195" s="59">
        <v>0</v>
      </c>
      <c r="J1195" s="59">
        <v>0</v>
      </c>
      <c r="K1195" s="59">
        <v>0</v>
      </c>
      <c r="L1195" s="59">
        <v>0</v>
      </c>
      <c r="M1195" s="59">
        <v>0</v>
      </c>
      <c r="N1195" s="59">
        <v>0</v>
      </c>
      <c r="O1195" s="59">
        <v>0</v>
      </c>
      <c r="P1195" s="59">
        <v>0</v>
      </c>
      <c r="Q1195" s="59">
        <v>0</v>
      </c>
      <c r="R1195" s="59">
        <v>0</v>
      </c>
      <c r="S1195" s="90"/>
      <c r="T1195" s="90"/>
      <c r="U1195" s="91"/>
      <c r="V1195" s="90"/>
      <c r="X1195" s="90"/>
    </row>
    <row r="1196" spans="1:24" ht="13.2" x14ac:dyDescent="0.25">
      <c r="A1196" s="59" t="s">
        <v>5109</v>
      </c>
      <c r="B1196" s="59" t="s">
        <v>6563</v>
      </c>
      <c r="C1196" s="59" t="s">
        <v>6566</v>
      </c>
      <c r="D1196" s="59" t="s">
        <v>129</v>
      </c>
      <c r="E1196" s="59">
        <v>144</v>
      </c>
      <c r="F1196" s="59">
        <v>146</v>
      </c>
      <c r="G1196" s="59">
        <v>148</v>
      </c>
      <c r="H1196" s="59">
        <v>150</v>
      </c>
      <c r="I1196" s="59">
        <v>152</v>
      </c>
      <c r="J1196" s="59">
        <v>154</v>
      </c>
      <c r="K1196" s="59">
        <v>155</v>
      </c>
      <c r="L1196" s="59">
        <v>157</v>
      </c>
      <c r="M1196" s="59">
        <v>159</v>
      </c>
      <c r="N1196" s="59">
        <v>161</v>
      </c>
      <c r="O1196" s="59">
        <v>163</v>
      </c>
      <c r="P1196" s="59">
        <v>165</v>
      </c>
      <c r="Q1196" s="59">
        <v>167</v>
      </c>
      <c r="R1196" s="59">
        <v>155476</v>
      </c>
      <c r="S1196" s="90"/>
      <c r="T1196" s="90"/>
      <c r="U1196" s="91"/>
      <c r="V1196" s="90"/>
      <c r="X1196" s="90"/>
    </row>
    <row r="1197" spans="1:24" ht="13.2" x14ac:dyDescent="0.25">
      <c r="A1197" s="59" t="s">
        <v>5110</v>
      </c>
      <c r="B1197" s="59" t="s">
        <v>6563</v>
      </c>
      <c r="C1197" s="59" t="s">
        <v>6567</v>
      </c>
      <c r="D1197" s="59" t="s">
        <v>129</v>
      </c>
      <c r="E1197" s="59">
        <v>0</v>
      </c>
      <c r="F1197" s="59">
        <v>0</v>
      </c>
      <c r="G1197" s="59">
        <v>0</v>
      </c>
      <c r="H1197" s="59">
        <v>0</v>
      </c>
      <c r="I1197" s="59">
        <v>0</v>
      </c>
      <c r="J1197" s="59">
        <v>0</v>
      </c>
      <c r="K1197" s="59">
        <v>0</v>
      </c>
      <c r="L1197" s="59">
        <v>0</v>
      </c>
      <c r="M1197" s="59">
        <v>0</v>
      </c>
      <c r="N1197" s="59">
        <v>0</v>
      </c>
      <c r="O1197" s="59">
        <v>0</v>
      </c>
      <c r="P1197" s="59">
        <v>0</v>
      </c>
      <c r="Q1197" s="59">
        <v>0</v>
      </c>
      <c r="R1197" s="59">
        <v>0</v>
      </c>
      <c r="S1197" s="90"/>
      <c r="T1197" s="90"/>
      <c r="U1197" s="91"/>
      <c r="V1197" s="90"/>
      <c r="X1197" s="90"/>
    </row>
    <row r="1198" spans="1:24" ht="13.2" x14ac:dyDescent="0.25">
      <c r="A1198" s="59" t="s">
        <v>5111</v>
      </c>
      <c r="B1198" s="59" t="s">
        <v>6563</v>
      </c>
      <c r="C1198" s="59" t="s">
        <v>6568</v>
      </c>
      <c r="D1198" s="59" t="s">
        <v>129</v>
      </c>
      <c r="E1198" s="59">
        <v>0</v>
      </c>
      <c r="F1198" s="59">
        <v>0</v>
      </c>
      <c r="G1198" s="59">
        <v>0</v>
      </c>
      <c r="H1198" s="59">
        <v>0</v>
      </c>
      <c r="I1198" s="59">
        <v>0</v>
      </c>
      <c r="J1198" s="59">
        <v>0</v>
      </c>
      <c r="K1198" s="59">
        <v>0</v>
      </c>
      <c r="L1198" s="59">
        <v>0</v>
      </c>
      <c r="M1198" s="59">
        <v>0</v>
      </c>
      <c r="N1198" s="59">
        <v>0</v>
      </c>
      <c r="O1198" s="59">
        <v>0</v>
      </c>
      <c r="P1198" s="59">
        <v>0</v>
      </c>
      <c r="Q1198" s="59">
        <v>0</v>
      </c>
      <c r="R1198" s="59">
        <v>0</v>
      </c>
      <c r="S1198" s="90"/>
      <c r="T1198" s="90"/>
      <c r="U1198" s="91"/>
      <c r="V1198" s="90"/>
      <c r="X1198" s="90"/>
    </row>
    <row r="1199" spans="1:24" ht="13.2" x14ac:dyDescent="0.25">
      <c r="A1199" s="59" t="s">
        <v>5112</v>
      </c>
      <c r="B1199" s="59" t="s">
        <v>6563</v>
      </c>
      <c r="C1199" s="59" t="s">
        <v>6569</v>
      </c>
      <c r="D1199" s="59" t="s">
        <v>129</v>
      </c>
      <c r="E1199" s="59">
        <v>0</v>
      </c>
      <c r="F1199" s="59">
        <v>0</v>
      </c>
      <c r="G1199" s="59">
        <v>0</v>
      </c>
      <c r="H1199" s="59">
        <v>0</v>
      </c>
      <c r="I1199" s="59">
        <v>0</v>
      </c>
      <c r="J1199" s="59">
        <v>0</v>
      </c>
      <c r="K1199" s="59">
        <v>0</v>
      </c>
      <c r="L1199" s="59">
        <v>0</v>
      </c>
      <c r="M1199" s="59">
        <v>0</v>
      </c>
      <c r="N1199" s="59">
        <v>0</v>
      </c>
      <c r="O1199" s="59">
        <v>0</v>
      </c>
      <c r="P1199" s="59">
        <v>0</v>
      </c>
      <c r="Q1199" s="59">
        <v>0</v>
      </c>
      <c r="R1199" s="59">
        <v>0</v>
      </c>
      <c r="S1199" s="90"/>
      <c r="T1199" s="90"/>
      <c r="U1199" s="91"/>
      <c r="V1199" s="90"/>
      <c r="X1199" s="90"/>
    </row>
    <row r="1200" spans="1:24" ht="13.2" x14ac:dyDescent="0.25">
      <c r="A1200" s="59" t="s">
        <v>5113</v>
      </c>
      <c r="B1200" s="59" t="s">
        <v>6563</v>
      </c>
      <c r="C1200" s="59" t="s">
        <v>6570</v>
      </c>
      <c r="D1200" s="59" t="s">
        <v>129</v>
      </c>
      <c r="E1200" s="59">
        <v>1</v>
      </c>
      <c r="F1200" s="59">
        <v>1</v>
      </c>
      <c r="G1200" s="59">
        <v>1</v>
      </c>
      <c r="H1200" s="59">
        <v>1</v>
      </c>
      <c r="I1200" s="59">
        <v>1</v>
      </c>
      <c r="J1200" s="59">
        <v>1</v>
      </c>
      <c r="K1200" s="59">
        <v>1</v>
      </c>
      <c r="L1200" s="59">
        <v>1</v>
      </c>
      <c r="M1200" s="59">
        <v>1</v>
      </c>
      <c r="N1200" s="59">
        <v>1</v>
      </c>
      <c r="O1200" s="59">
        <v>1</v>
      </c>
      <c r="P1200" s="59">
        <v>1</v>
      </c>
      <c r="Q1200" s="59">
        <v>1</v>
      </c>
      <c r="R1200" s="59">
        <v>1241</v>
      </c>
      <c r="S1200" s="90"/>
      <c r="T1200" s="90"/>
      <c r="U1200" s="91"/>
      <c r="V1200" s="90"/>
      <c r="X1200" s="90"/>
    </row>
    <row r="1201" spans="1:24" ht="13.2" x14ac:dyDescent="0.25">
      <c r="A1201" s="59" t="s">
        <v>5114</v>
      </c>
      <c r="B1201" s="59" t="s">
        <v>6563</v>
      </c>
      <c r="C1201" s="59" t="s">
        <v>6571</v>
      </c>
      <c r="D1201" s="59" t="s">
        <v>129</v>
      </c>
      <c r="E1201" s="59">
        <v>0</v>
      </c>
      <c r="F1201" s="59">
        <v>0</v>
      </c>
      <c r="G1201" s="59">
        <v>0</v>
      </c>
      <c r="H1201" s="59">
        <v>0</v>
      </c>
      <c r="I1201" s="59">
        <v>0</v>
      </c>
      <c r="J1201" s="59">
        <v>0</v>
      </c>
      <c r="K1201" s="59">
        <v>0</v>
      </c>
      <c r="L1201" s="59">
        <v>0</v>
      </c>
      <c r="M1201" s="59">
        <v>0</v>
      </c>
      <c r="N1201" s="59">
        <v>0</v>
      </c>
      <c r="O1201" s="59">
        <v>0</v>
      </c>
      <c r="P1201" s="59">
        <v>0</v>
      </c>
      <c r="Q1201" s="59">
        <v>0</v>
      </c>
      <c r="R1201" s="59">
        <v>0</v>
      </c>
      <c r="S1201" s="90"/>
      <c r="T1201" s="90"/>
      <c r="U1201" s="91"/>
      <c r="V1201" s="90"/>
      <c r="X1201" s="90"/>
    </row>
    <row r="1202" spans="1:24" ht="13.2" x14ac:dyDescent="0.25">
      <c r="A1202" s="59" t="s">
        <v>5115</v>
      </c>
      <c r="B1202" s="59" t="s">
        <v>6563</v>
      </c>
      <c r="C1202" s="59" t="s">
        <v>6572</v>
      </c>
      <c r="D1202" s="59" t="s">
        <v>129</v>
      </c>
      <c r="E1202" s="59">
        <v>0</v>
      </c>
      <c r="F1202" s="59">
        <v>0</v>
      </c>
      <c r="G1202" s="59">
        <v>0</v>
      </c>
      <c r="H1202" s="59">
        <v>0</v>
      </c>
      <c r="I1202" s="59">
        <v>0</v>
      </c>
      <c r="J1202" s="59">
        <v>0</v>
      </c>
      <c r="K1202" s="59">
        <v>0</v>
      </c>
      <c r="L1202" s="59">
        <v>0</v>
      </c>
      <c r="M1202" s="59">
        <v>0</v>
      </c>
      <c r="N1202" s="59">
        <v>0</v>
      </c>
      <c r="O1202" s="59">
        <v>0</v>
      </c>
      <c r="P1202" s="59">
        <v>0</v>
      </c>
      <c r="Q1202" s="59">
        <v>0</v>
      </c>
      <c r="R1202" s="59">
        <v>0</v>
      </c>
      <c r="S1202" s="90"/>
      <c r="T1202" s="90"/>
      <c r="U1202" s="91"/>
      <c r="V1202" s="90"/>
      <c r="X1202" s="90"/>
    </row>
    <row r="1203" spans="1:24" ht="13.2" x14ac:dyDescent="0.25">
      <c r="A1203" s="59" t="s">
        <v>5116</v>
      </c>
      <c r="B1203" s="59" t="s">
        <v>6563</v>
      </c>
      <c r="C1203" s="59" t="s">
        <v>6573</v>
      </c>
      <c r="D1203" s="59" t="s">
        <v>129</v>
      </c>
      <c r="E1203" s="59">
        <v>2</v>
      </c>
      <c r="F1203" s="59">
        <v>2</v>
      </c>
      <c r="G1203" s="59">
        <v>2</v>
      </c>
      <c r="H1203" s="59">
        <v>2</v>
      </c>
      <c r="I1203" s="59">
        <v>2</v>
      </c>
      <c r="J1203" s="59">
        <v>2</v>
      </c>
      <c r="K1203" s="59">
        <v>2</v>
      </c>
      <c r="L1203" s="59">
        <v>2</v>
      </c>
      <c r="M1203" s="59">
        <v>2</v>
      </c>
      <c r="N1203" s="59">
        <v>2</v>
      </c>
      <c r="O1203" s="59">
        <v>2</v>
      </c>
      <c r="P1203" s="59">
        <v>2</v>
      </c>
      <c r="Q1203" s="59">
        <v>2</v>
      </c>
      <c r="R1203" s="59">
        <v>2008</v>
      </c>
      <c r="S1203" s="90"/>
      <c r="T1203" s="90"/>
      <c r="U1203" s="91"/>
      <c r="V1203" s="90"/>
      <c r="X1203" s="90"/>
    </row>
    <row r="1204" spans="1:24" ht="13.2" x14ac:dyDescent="0.25">
      <c r="A1204" s="59" t="s">
        <v>5117</v>
      </c>
      <c r="B1204" s="59" t="s">
        <v>6563</v>
      </c>
      <c r="C1204" s="59" t="s">
        <v>6574</v>
      </c>
      <c r="D1204" s="59" t="s">
        <v>129</v>
      </c>
      <c r="E1204" s="59">
        <v>0</v>
      </c>
      <c r="F1204" s="59">
        <v>0</v>
      </c>
      <c r="G1204" s="59">
        <v>0</v>
      </c>
      <c r="H1204" s="59">
        <v>0</v>
      </c>
      <c r="I1204" s="59">
        <v>0</v>
      </c>
      <c r="J1204" s="59">
        <v>0</v>
      </c>
      <c r="K1204" s="59">
        <v>0</v>
      </c>
      <c r="L1204" s="59">
        <v>93</v>
      </c>
      <c r="M1204" s="59">
        <v>93</v>
      </c>
      <c r="N1204" s="59">
        <v>93</v>
      </c>
      <c r="O1204" s="59">
        <v>94</v>
      </c>
      <c r="P1204" s="59">
        <v>94</v>
      </c>
      <c r="Q1204" s="59">
        <v>95</v>
      </c>
      <c r="R1204" s="59">
        <v>42867</v>
      </c>
      <c r="S1204" s="90"/>
      <c r="T1204" s="90"/>
      <c r="U1204" s="91"/>
      <c r="V1204" s="90"/>
      <c r="X1204" s="90"/>
    </row>
    <row r="1205" spans="1:24" ht="13.2" x14ac:dyDescent="0.25">
      <c r="A1205" s="59" t="s">
        <v>5118</v>
      </c>
      <c r="B1205" s="59" t="s">
        <v>6563</v>
      </c>
      <c r="C1205" s="59" t="s">
        <v>6575</v>
      </c>
      <c r="D1205" s="59" t="s">
        <v>129</v>
      </c>
      <c r="E1205" s="59">
        <v>0</v>
      </c>
      <c r="F1205" s="59">
        <v>0</v>
      </c>
      <c r="G1205" s="59">
        <v>0</v>
      </c>
      <c r="H1205" s="59">
        <v>0</v>
      </c>
      <c r="I1205" s="59">
        <v>0</v>
      </c>
      <c r="J1205" s="59">
        <v>0</v>
      </c>
      <c r="K1205" s="59">
        <v>0</v>
      </c>
      <c r="L1205" s="59">
        <v>0</v>
      </c>
      <c r="M1205" s="59">
        <v>0</v>
      </c>
      <c r="N1205" s="59">
        <v>0</v>
      </c>
      <c r="O1205" s="59">
        <v>0</v>
      </c>
      <c r="P1205" s="59">
        <v>0</v>
      </c>
      <c r="Q1205" s="59">
        <v>0</v>
      </c>
      <c r="R1205" s="59">
        <v>0</v>
      </c>
      <c r="S1205" s="90"/>
      <c r="T1205" s="90"/>
      <c r="U1205" s="91"/>
      <c r="V1205" s="90"/>
      <c r="X1205" s="90"/>
    </row>
    <row r="1206" spans="1:24" ht="13.2" x14ac:dyDescent="0.25">
      <c r="A1206" s="59" t="s">
        <v>5119</v>
      </c>
      <c r="B1206" s="59" t="s">
        <v>6563</v>
      </c>
      <c r="C1206" s="59" t="s">
        <v>6576</v>
      </c>
      <c r="D1206" s="59" t="s">
        <v>129</v>
      </c>
      <c r="E1206" s="59">
        <v>11</v>
      </c>
      <c r="F1206" s="59">
        <v>12</v>
      </c>
      <c r="G1206" s="59">
        <v>12</v>
      </c>
      <c r="H1206" s="59">
        <v>12</v>
      </c>
      <c r="I1206" s="59">
        <v>12</v>
      </c>
      <c r="J1206" s="59">
        <v>13</v>
      </c>
      <c r="K1206" s="59">
        <v>13</v>
      </c>
      <c r="L1206" s="59">
        <v>0</v>
      </c>
      <c r="M1206" s="59">
        <v>0</v>
      </c>
      <c r="N1206" s="59">
        <v>0</v>
      </c>
      <c r="O1206" s="59">
        <v>0</v>
      </c>
      <c r="P1206" s="59">
        <v>0</v>
      </c>
      <c r="Q1206" s="59">
        <v>0</v>
      </c>
      <c r="R1206" s="59">
        <v>6624</v>
      </c>
      <c r="S1206" s="90"/>
      <c r="T1206" s="90"/>
      <c r="U1206" s="91"/>
      <c r="V1206" s="90"/>
      <c r="X1206" s="90"/>
    </row>
    <row r="1207" spans="1:24" ht="13.2" x14ac:dyDescent="0.25">
      <c r="A1207" s="59" t="s">
        <v>5120</v>
      </c>
      <c r="B1207" s="59" t="s">
        <v>6563</v>
      </c>
      <c r="C1207" s="59" t="s">
        <v>6577</v>
      </c>
      <c r="D1207" s="59" t="s">
        <v>129</v>
      </c>
      <c r="E1207" s="59">
        <v>0</v>
      </c>
      <c r="F1207" s="59">
        <v>0</v>
      </c>
      <c r="G1207" s="59">
        <v>0</v>
      </c>
      <c r="H1207" s="59">
        <v>0</v>
      </c>
      <c r="I1207" s="59">
        <v>0</v>
      </c>
      <c r="J1207" s="59">
        <v>0</v>
      </c>
      <c r="K1207" s="59">
        <v>0</v>
      </c>
      <c r="L1207" s="59">
        <v>0</v>
      </c>
      <c r="M1207" s="59">
        <v>0</v>
      </c>
      <c r="N1207" s="59">
        <v>0</v>
      </c>
      <c r="O1207" s="59">
        <v>0</v>
      </c>
      <c r="P1207" s="59">
        <v>0</v>
      </c>
      <c r="Q1207" s="59">
        <v>0</v>
      </c>
      <c r="R1207" s="59">
        <v>0</v>
      </c>
      <c r="S1207" s="90"/>
      <c r="T1207" s="90"/>
      <c r="U1207" s="91"/>
      <c r="V1207" s="90"/>
      <c r="X1207" s="90"/>
    </row>
    <row r="1208" spans="1:24" ht="13.2" x14ac:dyDescent="0.25">
      <c r="A1208" s="59" t="s">
        <v>5121</v>
      </c>
      <c r="B1208" s="59" t="s">
        <v>6563</v>
      </c>
      <c r="C1208" s="59" t="s">
        <v>6578</v>
      </c>
      <c r="D1208" s="59" t="s">
        <v>129</v>
      </c>
      <c r="E1208" s="59">
        <v>12</v>
      </c>
      <c r="F1208" s="59">
        <v>12</v>
      </c>
      <c r="G1208" s="59">
        <v>12</v>
      </c>
      <c r="H1208" s="59">
        <v>13</v>
      </c>
      <c r="I1208" s="59">
        <v>13</v>
      </c>
      <c r="J1208" s="59">
        <v>13</v>
      </c>
      <c r="K1208" s="59">
        <v>13</v>
      </c>
      <c r="L1208" s="59">
        <v>13</v>
      </c>
      <c r="M1208" s="59">
        <v>13</v>
      </c>
      <c r="N1208" s="59">
        <v>14</v>
      </c>
      <c r="O1208" s="59">
        <v>14</v>
      </c>
      <c r="P1208" s="59">
        <v>14</v>
      </c>
      <c r="Q1208" s="59">
        <v>14</v>
      </c>
      <c r="R1208" s="59">
        <v>13082</v>
      </c>
      <c r="S1208" s="90"/>
      <c r="T1208" s="90"/>
      <c r="U1208" s="91"/>
      <c r="V1208" s="90"/>
      <c r="X1208" s="90"/>
    </row>
    <row r="1209" spans="1:24" ht="13.2" x14ac:dyDescent="0.25">
      <c r="A1209" s="59" t="s">
        <v>5122</v>
      </c>
      <c r="B1209" s="59" t="s">
        <v>6563</v>
      </c>
      <c r="C1209" s="59" t="s">
        <v>6579</v>
      </c>
      <c r="D1209" s="59" t="s">
        <v>129</v>
      </c>
      <c r="E1209" s="59">
        <v>0</v>
      </c>
      <c r="F1209" s="59">
        <v>0</v>
      </c>
      <c r="G1209" s="59">
        <v>0</v>
      </c>
      <c r="H1209" s="59">
        <v>0</v>
      </c>
      <c r="I1209" s="59">
        <v>0</v>
      </c>
      <c r="J1209" s="59">
        <v>0</v>
      </c>
      <c r="K1209" s="59">
        <v>0</v>
      </c>
      <c r="L1209" s="59">
        <v>0</v>
      </c>
      <c r="M1209" s="59">
        <v>0</v>
      </c>
      <c r="N1209" s="59">
        <v>0</v>
      </c>
      <c r="O1209" s="59">
        <v>0</v>
      </c>
      <c r="P1209" s="59">
        <v>0</v>
      </c>
      <c r="Q1209" s="59">
        <v>0</v>
      </c>
      <c r="R1209" s="59">
        <v>0</v>
      </c>
      <c r="S1209" s="90"/>
      <c r="T1209" s="90"/>
      <c r="U1209" s="91"/>
      <c r="V1209" s="90"/>
      <c r="X1209" s="90"/>
    </row>
    <row r="1210" spans="1:24" ht="13.2" x14ac:dyDescent="0.25">
      <c r="A1210" s="59" t="s">
        <v>5123</v>
      </c>
      <c r="B1210" s="59" t="s">
        <v>6563</v>
      </c>
      <c r="C1210" s="59" t="s">
        <v>6580</v>
      </c>
      <c r="D1210" s="59" t="s">
        <v>129</v>
      </c>
      <c r="E1210" s="59">
        <v>0</v>
      </c>
      <c r="F1210" s="59">
        <v>0</v>
      </c>
      <c r="G1210" s="59">
        <v>0</v>
      </c>
      <c r="H1210" s="59">
        <v>0</v>
      </c>
      <c r="I1210" s="59">
        <v>0</v>
      </c>
      <c r="J1210" s="59">
        <v>0</v>
      </c>
      <c r="K1210" s="59">
        <v>0</v>
      </c>
      <c r="L1210" s="59">
        <v>0</v>
      </c>
      <c r="M1210" s="59">
        <v>0</v>
      </c>
      <c r="N1210" s="59">
        <v>0</v>
      </c>
      <c r="O1210" s="59">
        <v>0</v>
      </c>
      <c r="P1210" s="59">
        <v>0</v>
      </c>
      <c r="Q1210" s="59">
        <v>0</v>
      </c>
      <c r="R1210" s="59">
        <v>0</v>
      </c>
      <c r="S1210" s="90"/>
      <c r="T1210" s="90"/>
      <c r="U1210" s="91"/>
      <c r="V1210" s="90"/>
      <c r="X1210" s="90"/>
    </row>
    <row r="1211" spans="1:24" ht="13.2" x14ac:dyDescent="0.25">
      <c r="A1211" s="59" t="s">
        <v>5124</v>
      </c>
      <c r="B1211" s="59" t="s">
        <v>6563</v>
      </c>
      <c r="C1211" s="59" t="s">
        <v>6581</v>
      </c>
      <c r="D1211" s="59" t="s">
        <v>129</v>
      </c>
      <c r="E1211" s="59">
        <v>0</v>
      </c>
      <c r="F1211" s="59">
        <v>0</v>
      </c>
      <c r="G1211" s="59">
        <v>0</v>
      </c>
      <c r="H1211" s="59">
        <v>0</v>
      </c>
      <c r="I1211" s="59">
        <v>0</v>
      </c>
      <c r="J1211" s="59">
        <v>0</v>
      </c>
      <c r="K1211" s="59">
        <v>0</v>
      </c>
      <c r="L1211" s="59">
        <v>0</v>
      </c>
      <c r="M1211" s="59">
        <v>0</v>
      </c>
      <c r="N1211" s="59">
        <v>0</v>
      </c>
      <c r="O1211" s="59">
        <v>0</v>
      </c>
      <c r="P1211" s="59">
        <v>0</v>
      </c>
      <c r="Q1211" s="59">
        <v>0</v>
      </c>
      <c r="R1211" s="59">
        <v>0</v>
      </c>
      <c r="S1211" s="90"/>
      <c r="T1211" s="90"/>
      <c r="U1211" s="91"/>
      <c r="V1211" s="90"/>
      <c r="X1211" s="90"/>
    </row>
    <row r="1212" spans="1:24" ht="13.2" x14ac:dyDescent="0.25">
      <c r="A1212" s="59" t="s">
        <v>5125</v>
      </c>
      <c r="B1212" s="59" t="s">
        <v>6563</v>
      </c>
      <c r="C1212" s="59" t="s">
        <v>6582</v>
      </c>
      <c r="D1212" s="59" t="s">
        <v>129</v>
      </c>
      <c r="E1212" s="59">
        <v>0</v>
      </c>
      <c r="F1212" s="59">
        <v>0</v>
      </c>
      <c r="G1212" s="59">
        <v>0</v>
      </c>
      <c r="H1212" s="59">
        <v>0</v>
      </c>
      <c r="I1212" s="59">
        <v>0</v>
      </c>
      <c r="J1212" s="59">
        <v>0</v>
      </c>
      <c r="K1212" s="59">
        <v>0</v>
      </c>
      <c r="L1212" s="59">
        <v>0</v>
      </c>
      <c r="M1212" s="59">
        <v>0</v>
      </c>
      <c r="N1212" s="59">
        <v>0</v>
      </c>
      <c r="O1212" s="59">
        <v>0</v>
      </c>
      <c r="P1212" s="59">
        <v>0</v>
      </c>
      <c r="Q1212" s="59">
        <v>0</v>
      </c>
      <c r="R1212" s="59">
        <v>0</v>
      </c>
      <c r="S1212" s="90"/>
      <c r="T1212" s="90"/>
      <c r="U1212" s="91"/>
      <c r="V1212" s="90"/>
      <c r="X1212" s="90"/>
    </row>
    <row r="1213" spans="1:24" ht="13.2" x14ac:dyDescent="0.25">
      <c r="A1213" s="59" t="s">
        <v>5126</v>
      </c>
      <c r="B1213" s="59" t="s">
        <v>6563</v>
      </c>
      <c r="C1213" s="59" t="s">
        <v>6583</v>
      </c>
      <c r="D1213" s="59" t="s">
        <v>129</v>
      </c>
      <c r="E1213" s="59">
        <v>0</v>
      </c>
      <c r="F1213" s="59">
        <v>0</v>
      </c>
      <c r="G1213" s="59">
        <v>0</v>
      </c>
      <c r="H1213" s="59">
        <v>0</v>
      </c>
      <c r="I1213" s="59">
        <v>0</v>
      </c>
      <c r="J1213" s="59">
        <v>0</v>
      </c>
      <c r="K1213" s="59">
        <v>0</v>
      </c>
      <c r="L1213" s="59">
        <v>0</v>
      </c>
      <c r="M1213" s="59">
        <v>0</v>
      </c>
      <c r="N1213" s="59">
        <v>0</v>
      </c>
      <c r="O1213" s="59">
        <v>0</v>
      </c>
      <c r="P1213" s="59">
        <v>0</v>
      </c>
      <c r="Q1213" s="59">
        <v>0</v>
      </c>
      <c r="R1213" s="59">
        <v>0</v>
      </c>
      <c r="S1213" s="90"/>
      <c r="T1213" s="90"/>
      <c r="U1213" s="91"/>
      <c r="V1213" s="90"/>
      <c r="X1213" s="90"/>
    </row>
    <row r="1214" spans="1:24" ht="13.2" x14ac:dyDescent="0.25">
      <c r="A1214" s="59" t="s">
        <v>5127</v>
      </c>
      <c r="B1214" s="59" t="s">
        <v>6563</v>
      </c>
      <c r="C1214" s="59" t="s">
        <v>6584</v>
      </c>
      <c r="D1214" s="59" t="s">
        <v>129</v>
      </c>
      <c r="E1214" s="59">
        <v>5</v>
      </c>
      <c r="F1214" s="59">
        <v>5</v>
      </c>
      <c r="G1214" s="59">
        <v>5</v>
      </c>
      <c r="H1214" s="59">
        <v>5</v>
      </c>
      <c r="I1214" s="59">
        <v>5</v>
      </c>
      <c r="J1214" s="59">
        <v>5</v>
      </c>
      <c r="K1214" s="59">
        <v>5</v>
      </c>
      <c r="L1214" s="59">
        <v>6</v>
      </c>
      <c r="M1214" s="59">
        <v>7</v>
      </c>
      <c r="N1214" s="59">
        <v>8</v>
      </c>
      <c r="O1214" s="59">
        <v>9</v>
      </c>
      <c r="P1214" s="59">
        <v>10</v>
      </c>
      <c r="Q1214" s="59">
        <v>11</v>
      </c>
      <c r="R1214" s="59">
        <v>6703</v>
      </c>
      <c r="S1214" s="90"/>
      <c r="T1214" s="90"/>
      <c r="U1214" s="91"/>
      <c r="V1214" s="90"/>
      <c r="X1214" s="90"/>
    </row>
    <row r="1215" spans="1:24" ht="13.2" x14ac:dyDescent="0.25">
      <c r="A1215" s="59" t="s">
        <v>5128</v>
      </c>
      <c r="B1215" s="59" t="s">
        <v>6563</v>
      </c>
      <c r="C1215" s="59" t="s">
        <v>6585</v>
      </c>
      <c r="D1215" s="59" t="s">
        <v>129</v>
      </c>
      <c r="E1215" s="59">
        <v>6</v>
      </c>
      <c r="F1215" s="59">
        <v>6</v>
      </c>
      <c r="G1215" s="59">
        <v>6</v>
      </c>
      <c r="H1215" s="59">
        <v>6</v>
      </c>
      <c r="I1215" s="59">
        <v>6</v>
      </c>
      <c r="J1215" s="59">
        <v>6</v>
      </c>
      <c r="K1215" s="59">
        <v>6</v>
      </c>
      <c r="L1215" s="59">
        <v>19</v>
      </c>
      <c r="M1215" s="59">
        <v>19</v>
      </c>
      <c r="N1215" s="59">
        <v>20</v>
      </c>
      <c r="O1215" s="59">
        <v>20</v>
      </c>
      <c r="P1215" s="59">
        <v>20</v>
      </c>
      <c r="Q1215" s="59">
        <v>20</v>
      </c>
      <c r="R1215" s="59">
        <v>12128</v>
      </c>
      <c r="S1215" s="90"/>
      <c r="T1215" s="90"/>
      <c r="U1215" s="91"/>
      <c r="V1215" s="90"/>
      <c r="X1215" s="90"/>
    </row>
    <row r="1216" spans="1:24" ht="13.2" x14ac:dyDescent="0.25">
      <c r="A1216" s="59" t="s">
        <v>5129</v>
      </c>
      <c r="B1216" s="59" t="s">
        <v>6563</v>
      </c>
      <c r="C1216" s="59" t="s">
        <v>6586</v>
      </c>
      <c r="D1216" s="59" t="s">
        <v>129</v>
      </c>
      <c r="E1216" s="59">
        <v>0</v>
      </c>
      <c r="F1216" s="59">
        <v>0</v>
      </c>
      <c r="G1216" s="59">
        <v>0</v>
      </c>
      <c r="H1216" s="59">
        <v>0</v>
      </c>
      <c r="I1216" s="59">
        <v>0</v>
      </c>
      <c r="J1216" s="59">
        <v>0</v>
      </c>
      <c r="K1216" s="59">
        <v>0</v>
      </c>
      <c r="L1216" s="59">
        <v>0</v>
      </c>
      <c r="M1216" s="59">
        <v>0</v>
      </c>
      <c r="N1216" s="59">
        <v>0</v>
      </c>
      <c r="O1216" s="59">
        <v>0</v>
      </c>
      <c r="P1216" s="59">
        <v>0</v>
      </c>
      <c r="Q1216" s="59">
        <v>0</v>
      </c>
      <c r="R1216" s="59">
        <v>0</v>
      </c>
      <c r="S1216" s="90"/>
      <c r="T1216" s="90"/>
      <c r="U1216" s="91"/>
      <c r="V1216" s="90"/>
      <c r="X1216" s="90"/>
    </row>
    <row r="1217" spans="1:24" ht="13.2" x14ac:dyDescent="0.25">
      <c r="A1217" s="59" t="s">
        <v>5130</v>
      </c>
      <c r="B1217" s="59" t="s">
        <v>6563</v>
      </c>
      <c r="C1217" s="59" t="s">
        <v>3706</v>
      </c>
      <c r="D1217" s="59" t="s">
        <v>129</v>
      </c>
      <c r="E1217" s="59">
        <v>101</v>
      </c>
      <c r="F1217" s="59">
        <v>105</v>
      </c>
      <c r="G1217" s="59">
        <v>109</v>
      </c>
      <c r="H1217" s="59">
        <v>113</v>
      </c>
      <c r="I1217" s="59">
        <v>117</v>
      </c>
      <c r="J1217" s="59">
        <v>121</v>
      </c>
      <c r="K1217" s="59">
        <v>125</v>
      </c>
      <c r="L1217" s="59">
        <v>-103</v>
      </c>
      <c r="M1217" s="59">
        <v>-79</v>
      </c>
      <c r="N1217" s="59">
        <v>-363</v>
      </c>
      <c r="O1217" s="59">
        <v>-346</v>
      </c>
      <c r="P1217" s="59">
        <v>-328</v>
      </c>
      <c r="Q1217" s="59">
        <v>-310</v>
      </c>
      <c r="R1217" s="59">
        <v>-52637</v>
      </c>
      <c r="S1217" s="90"/>
      <c r="T1217" s="90"/>
      <c r="U1217" s="91"/>
      <c r="V1217" s="90"/>
      <c r="X1217" s="90"/>
    </row>
    <row r="1218" spans="1:24" ht="13.2" x14ac:dyDescent="0.25">
      <c r="A1218" s="59" t="s">
        <v>5131</v>
      </c>
      <c r="B1218" s="59" t="s">
        <v>6563</v>
      </c>
      <c r="C1218" s="59" t="s">
        <v>3707</v>
      </c>
      <c r="D1218" s="59" t="s">
        <v>129</v>
      </c>
      <c r="E1218" s="59">
        <v>-283</v>
      </c>
      <c r="F1218" s="59">
        <v>-236</v>
      </c>
      <c r="G1218" s="59">
        <v>-188</v>
      </c>
      <c r="H1218" s="59">
        <v>-141</v>
      </c>
      <c r="I1218" s="59">
        <v>-94</v>
      </c>
      <c r="J1218" s="59">
        <v>-46</v>
      </c>
      <c r="K1218" s="59">
        <v>1</v>
      </c>
      <c r="L1218" s="59">
        <v>0</v>
      </c>
      <c r="M1218" s="59">
        <v>0</v>
      </c>
      <c r="N1218" s="59">
        <v>0</v>
      </c>
      <c r="O1218" s="59">
        <v>0</v>
      </c>
      <c r="P1218" s="59">
        <v>0</v>
      </c>
      <c r="Q1218" s="59">
        <v>0</v>
      </c>
      <c r="R1218" s="59">
        <v>-70433</v>
      </c>
      <c r="S1218" s="90"/>
      <c r="T1218" s="90"/>
      <c r="U1218" s="91"/>
      <c r="V1218" s="90"/>
      <c r="X1218" s="90"/>
    </row>
    <row r="1219" spans="1:24" ht="13.2" x14ac:dyDescent="0.25">
      <c r="A1219" s="59" t="s">
        <v>5132</v>
      </c>
      <c r="B1219" s="59" t="s">
        <v>6563</v>
      </c>
      <c r="C1219" s="59" t="s">
        <v>3708</v>
      </c>
      <c r="D1219" s="59" t="s">
        <v>129</v>
      </c>
      <c r="E1219" s="59">
        <v>0</v>
      </c>
      <c r="F1219" s="59">
        <v>0</v>
      </c>
      <c r="G1219" s="59">
        <v>0</v>
      </c>
      <c r="H1219" s="59">
        <v>0</v>
      </c>
      <c r="I1219" s="59">
        <v>0</v>
      </c>
      <c r="J1219" s="59">
        <v>0</v>
      </c>
      <c r="K1219" s="59">
        <v>0</v>
      </c>
      <c r="L1219" s="59">
        <v>0</v>
      </c>
      <c r="M1219" s="59">
        <v>0</v>
      </c>
      <c r="N1219" s="59">
        <v>0</v>
      </c>
      <c r="O1219" s="59">
        <v>0</v>
      </c>
      <c r="P1219" s="59">
        <v>0</v>
      </c>
      <c r="Q1219" s="59">
        <v>0</v>
      </c>
      <c r="R1219" s="59">
        <v>0</v>
      </c>
      <c r="S1219" s="90"/>
      <c r="T1219" s="90"/>
      <c r="U1219" s="91"/>
      <c r="V1219" s="90"/>
      <c r="X1219" s="90"/>
    </row>
    <row r="1220" spans="1:24" ht="13.2" x14ac:dyDescent="0.25">
      <c r="A1220" s="59" t="s">
        <v>5133</v>
      </c>
      <c r="B1220" s="59" t="s">
        <v>6563</v>
      </c>
      <c r="C1220" s="59" t="s">
        <v>6587</v>
      </c>
      <c r="D1220" s="59" t="s">
        <v>129</v>
      </c>
      <c r="E1220" s="59">
        <v>5</v>
      </c>
      <c r="F1220" s="59">
        <v>5</v>
      </c>
      <c r="G1220" s="59">
        <v>6</v>
      </c>
      <c r="H1220" s="59">
        <v>6</v>
      </c>
      <c r="I1220" s="59">
        <v>6</v>
      </c>
      <c r="J1220" s="59">
        <v>6</v>
      </c>
      <c r="K1220" s="59">
        <v>6</v>
      </c>
      <c r="L1220" s="59">
        <v>6</v>
      </c>
      <c r="M1220" s="59">
        <v>6</v>
      </c>
      <c r="N1220" s="59">
        <v>6</v>
      </c>
      <c r="O1220" s="59">
        <v>6</v>
      </c>
      <c r="P1220" s="59">
        <v>6</v>
      </c>
      <c r="Q1220" s="59">
        <v>7</v>
      </c>
      <c r="R1220" s="59">
        <v>5908</v>
      </c>
      <c r="S1220" s="90"/>
      <c r="T1220" s="90"/>
      <c r="U1220" s="91"/>
      <c r="V1220" s="90"/>
      <c r="X1220" s="90"/>
    </row>
    <row r="1221" spans="1:24" ht="13.2" x14ac:dyDescent="0.25">
      <c r="A1221" s="59" t="s">
        <v>5134</v>
      </c>
      <c r="B1221" s="59" t="s">
        <v>6563</v>
      </c>
      <c r="C1221" s="59" t="s">
        <v>6588</v>
      </c>
      <c r="D1221" s="59" t="s">
        <v>129</v>
      </c>
      <c r="E1221" s="59">
        <v>0</v>
      </c>
      <c r="F1221" s="59">
        <v>0</v>
      </c>
      <c r="G1221" s="59">
        <v>0</v>
      </c>
      <c r="H1221" s="59">
        <v>0</v>
      </c>
      <c r="I1221" s="59">
        <v>0</v>
      </c>
      <c r="J1221" s="59">
        <v>0</v>
      </c>
      <c r="K1221" s="59">
        <v>0</v>
      </c>
      <c r="L1221" s="59">
        <v>0</v>
      </c>
      <c r="M1221" s="59">
        <v>0</v>
      </c>
      <c r="N1221" s="59">
        <v>0</v>
      </c>
      <c r="O1221" s="59">
        <v>0</v>
      </c>
      <c r="P1221" s="59">
        <v>0</v>
      </c>
      <c r="Q1221" s="59">
        <v>0</v>
      </c>
      <c r="R1221" s="59">
        <v>0</v>
      </c>
      <c r="S1221" s="90"/>
      <c r="T1221" s="90"/>
      <c r="U1221" s="91"/>
      <c r="V1221" s="90"/>
      <c r="X1221" s="90"/>
    </row>
    <row r="1222" spans="1:24" ht="13.2" x14ac:dyDescent="0.25">
      <c r="A1222" s="59" t="s">
        <v>5135</v>
      </c>
      <c r="B1222" s="59" t="s">
        <v>6589</v>
      </c>
      <c r="C1222" s="59" t="s">
        <v>6590</v>
      </c>
      <c r="D1222" s="59" t="s">
        <v>129</v>
      </c>
      <c r="E1222" s="59">
        <v>0</v>
      </c>
      <c r="F1222" s="59">
        <v>0</v>
      </c>
      <c r="G1222" s="59">
        <v>0</v>
      </c>
      <c r="H1222" s="59">
        <v>0</v>
      </c>
      <c r="I1222" s="59">
        <v>0</v>
      </c>
      <c r="J1222" s="59">
        <v>0</v>
      </c>
      <c r="K1222" s="59">
        <v>0</v>
      </c>
      <c r="L1222" s="59">
        <v>0</v>
      </c>
      <c r="M1222" s="59">
        <v>0</v>
      </c>
      <c r="N1222" s="59">
        <v>0</v>
      </c>
      <c r="O1222" s="59">
        <v>0</v>
      </c>
      <c r="P1222" s="59">
        <v>0</v>
      </c>
      <c r="Q1222" s="59">
        <v>0</v>
      </c>
      <c r="R1222" s="59">
        <v>0</v>
      </c>
      <c r="S1222" s="90"/>
      <c r="T1222" s="90"/>
      <c r="U1222" s="91"/>
      <c r="V1222" s="90"/>
      <c r="X1222" s="90"/>
    </row>
    <row r="1223" spans="1:24" ht="13.2" x14ac:dyDescent="0.25">
      <c r="A1223" s="59" t="s">
        <v>5136</v>
      </c>
      <c r="B1223" s="59" t="s">
        <v>6589</v>
      </c>
      <c r="C1223" s="59" t="s">
        <v>6591</v>
      </c>
      <c r="D1223" s="59" t="s">
        <v>129</v>
      </c>
      <c r="E1223" s="59">
        <v>1620</v>
      </c>
      <c r="F1223" s="59">
        <v>1651</v>
      </c>
      <c r="G1223" s="59">
        <v>1682</v>
      </c>
      <c r="H1223" s="59">
        <v>1713</v>
      </c>
      <c r="I1223" s="59">
        <v>1744</v>
      </c>
      <c r="J1223" s="59">
        <v>1775</v>
      </c>
      <c r="K1223" s="59">
        <v>1806</v>
      </c>
      <c r="L1223" s="59">
        <v>1837</v>
      </c>
      <c r="M1223" s="59">
        <v>1868</v>
      </c>
      <c r="N1223" s="59">
        <v>1899</v>
      </c>
      <c r="O1223" s="59">
        <v>1930</v>
      </c>
      <c r="P1223" s="59">
        <v>1960</v>
      </c>
      <c r="Q1223" s="59">
        <v>121</v>
      </c>
      <c r="R1223" s="59">
        <v>1727918</v>
      </c>
      <c r="S1223" s="90"/>
      <c r="T1223" s="90"/>
      <c r="U1223" s="91"/>
      <c r="V1223" s="90"/>
      <c r="X1223" s="90"/>
    </row>
    <row r="1224" spans="1:24" ht="13.2" x14ac:dyDescent="0.25">
      <c r="A1224" s="59" t="s">
        <v>5137</v>
      </c>
      <c r="B1224" s="59" t="s">
        <v>6589</v>
      </c>
      <c r="C1224" s="59" t="s">
        <v>6592</v>
      </c>
      <c r="D1224" s="59" t="s">
        <v>129</v>
      </c>
      <c r="E1224" s="59">
        <v>0</v>
      </c>
      <c r="F1224" s="59">
        <v>0</v>
      </c>
      <c r="G1224" s="59">
        <v>0</v>
      </c>
      <c r="H1224" s="59">
        <v>0</v>
      </c>
      <c r="I1224" s="59">
        <v>0</v>
      </c>
      <c r="J1224" s="59">
        <v>0</v>
      </c>
      <c r="K1224" s="59">
        <v>0</v>
      </c>
      <c r="L1224" s="59">
        <v>0</v>
      </c>
      <c r="M1224" s="59">
        <v>0</v>
      </c>
      <c r="N1224" s="59">
        <v>0</v>
      </c>
      <c r="O1224" s="59">
        <v>0</v>
      </c>
      <c r="P1224" s="59">
        <v>0</v>
      </c>
      <c r="Q1224" s="59">
        <v>0</v>
      </c>
      <c r="R1224" s="59">
        <v>0</v>
      </c>
      <c r="S1224" s="90"/>
      <c r="T1224" s="90"/>
      <c r="U1224" s="91"/>
      <c r="V1224" s="90"/>
      <c r="X1224" s="90"/>
    </row>
    <row r="1225" spans="1:24" ht="13.2" x14ac:dyDescent="0.25">
      <c r="A1225" s="59" t="s">
        <v>5138</v>
      </c>
      <c r="B1225" s="59" t="s">
        <v>6589</v>
      </c>
      <c r="C1225" s="59" t="s">
        <v>6593</v>
      </c>
      <c r="D1225" s="59" t="s">
        <v>129</v>
      </c>
      <c r="E1225" s="59">
        <v>0</v>
      </c>
      <c r="F1225" s="59">
        <v>0</v>
      </c>
      <c r="G1225" s="59">
        <v>0</v>
      </c>
      <c r="H1225" s="59">
        <v>0</v>
      </c>
      <c r="I1225" s="59">
        <v>0</v>
      </c>
      <c r="J1225" s="59">
        <v>0</v>
      </c>
      <c r="K1225" s="59">
        <v>0</v>
      </c>
      <c r="L1225" s="59">
        <v>0</v>
      </c>
      <c r="M1225" s="59">
        <v>0</v>
      </c>
      <c r="N1225" s="59">
        <v>0</v>
      </c>
      <c r="O1225" s="59">
        <v>0</v>
      </c>
      <c r="P1225" s="59">
        <v>0</v>
      </c>
      <c r="Q1225" s="59">
        <v>0</v>
      </c>
      <c r="R1225" s="59">
        <v>0</v>
      </c>
      <c r="S1225" s="90"/>
      <c r="T1225" s="90"/>
      <c r="U1225" s="91"/>
      <c r="V1225" s="90"/>
      <c r="X1225" s="90"/>
    </row>
    <row r="1226" spans="1:24" ht="13.2" x14ac:dyDescent="0.25">
      <c r="A1226" s="59" t="s">
        <v>5139</v>
      </c>
      <c r="B1226" s="59" t="s">
        <v>6589</v>
      </c>
      <c r="C1226" s="59" t="s">
        <v>6594</v>
      </c>
      <c r="D1226" s="59" t="s">
        <v>129</v>
      </c>
      <c r="E1226" s="59">
        <v>44</v>
      </c>
      <c r="F1226" s="59">
        <v>45</v>
      </c>
      <c r="G1226" s="59">
        <v>46</v>
      </c>
      <c r="H1226" s="59">
        <v>48</v>
      </c>
      <c r="I1226" s="59">
        <v>49</v>
      </c>
      <c r="J1226" s="59">
        <v>51</v>
      </c>
      <c r="K1226" s="59">
        <v>52</v>
      </c>
      <c r="L1226" s="59">
        <v>53</v>
      </c>
      <c r="M1226" s="59">
        <v>55</v>
      </c>
      <c r="N1226" s="59">
        <v>56</v>
      </c>
      <c r="O1226" s="59">
        <v>58</v>
      </c>
      <c r="P1226" s="59">
        <v>59</v>
      </c>
      <c r="Q1226" s="59">
        <v>60</v>
      </c>
      <c r="R1226" s="59">
        <v>52055</v>
      </c>
      <c r="S1226" s="90"/>
      <c r="T1226" s="90"/>
      <c r="U1226" s="91"/>
      <c r="V1226" s="90"/>
      <c r="X1226" s="90"/>
    </row>
    <row r="1227" spans="1:24" ht="13.2" x14ac:dyDescent="0.25">
      <c r="A1227" s="59" t="s">
        <v>5140</v>
      </c>
      <c r="B1227" s="59" t="s">
        <v>6589</v>
      </c>
      <c r="C1227" s="59" t="s">
        <v>6595</v>
      </c>
      <c r="D1227" s="59" t="s">
        <v>129</v>
      </c>
      <c r="E1227" s="59">
        <v>0</v>
      </c>
      <c r="F1227" s="59">
        <v>0</v>
      </c>
      <c r="G1227" s="59">
        <v>0</v>
      </c>
      <c r="H1227" s="59">
        <v>0</v>
      </c>
      <c r="I1227" s="59">
        <v>0</v>
      </c>
      <c r="J1227" s="59">
        <v>0</v>
      </c>
      <c r="K1227" s="59">
        <v>0</v>
      </c>
      <c r="L1227" s="59">
        <v>0</v>
      </c>
      <c r="M1227" s="59">
        <v>0</v>
      </c>
      <c r="N1227" s="59">
        <v>0</v>
      </c>
      <c r="O1227" s="59">
        <v>0</v>
      </c>
      <c r="P1227" s="59">
        <v>0</v>
      </c>
      <c r="Q1227" s="59">
        <v>0</v>
      </c>
      <c r="R1227" s="59">
        <v>0</v>
      </c>
      <c r="S1227" s="90"/>
      <c r="T1227" s="90"/>
      <c r="U1227" s="91"/>
      <c r="V1227" s="90"/>
      <c r="X1227" s="90"/>
    </row>
    <row r="1228" spans="1:24" ht="13.2" x14ac:dyDescent="0.25">
      <c r="A1228" s="59" t="s">
        <v>5141</v>
      </c>
      <c r="B1228" s="59" t="s">
        <v>6589</v>
      </c>
      <c r="C1228" s="59" t="s">
        <v>6596</v>
      </c>
      <c r="D1228" s="59" t="s">
        <v>129</v>
      </c>
      <c r="E1228" s="59">
        <v>1443</v>
      </c>
      <c r="F1228" s="59">
        <v>1471</v>
      </c>
      <c r="G1228" s="59">
        <v>1498</v>
      </c>
      <c r="H1228" s="59">
        <v>1526</v>
      </c>
      <c r="I1228" s="59">
        <v>1554</v>
      </c>
      <c r="J1228" s="59">
        <v>1581</v>
      </c>
      <c r="K1228" s="59">
        <v>1609</v>
      </c>
      <c r="L1228" s="59">
        <v>-30</v>
      </c>
      <c r="M1228" s="59">
        <v>-30</v>
      </c>
      <c r="N1228" s="59">
        <v>-30</v>
      </c>
      <c r="O1228" s="59">
        <v>-30</v>
      </c>
      <c r="P1228" s="59">
        <v>-30</v>
      </c>
      <c r="Q1228" s="59">
        <v>-30</v>
      </c>
      <c r="R1228" s="59">
        <v>816239</v>
      </c>
      <c r="S1228" s="90"/>
      <c r="T1228" s="90"/>
      <c r="U1228" s="91"/>
      <c r="V1228" s="90"/>
      <c r="X1228" s="90"/>
    </row>
    <row r="1229" spans="1:24" ht="13.2" x14ac:dyDescent="0.25">
      <c r="A1229" s="59" t="s">
        <v>5142</v>
      </c>
      <c r="B1229" s="59" t="s">
        <v>6589</v>
      </c>
      <c r="C1229" s="59" t="s">
        <v>6597</v>
      </c>
      <c r="D1229" s="59" t="s">
        <v>129</v>
      </c>
      <c r="E1229" s="59">
        <v>0</v>
      </c>
      <c r="F1229" s="59">
        <v>0</v>
      </c>
      <c r="G1229" s="59">
        <v>0</v>
      </c>
      <c r="H1229" s="59">
        <v>0</v>
      </c>
      <c r="I1229" s="59">
        <v>0</v>
      </c>
      <c r="J1229" s="59">
        <v>0</v>
      </c>
      <c r="K1229" s="59">
        <v>0</v>
      </c>
      <c r="L1229" s="59">
        <v>0</v>
      </c>
      <c r="M1229" s="59">
        <v>0</v>
      </c>
      <c r="N1229" s="59">
        <v>0</v>
      </c>
      <c r="O1229" s="59">
        <v>0</v>
      </c>
      <c r="P1229" s="59">
        <v>0</v>
      </c>
      <c r="Q1229" s="59">
        <v>0</v>
      </c>
      <c r="R1229" s="59">
        <v>0</v>
      </c>
      <c r="S1229" s="90"/>
      <c r="T1229" s="90"/>
      <c r="U1229" s="91"/>
      <c r="V1229" s="90"/>
      <c r="X1229" s="90"/>
    </row>
    <row r="1230" spans="1:24" ht="13.2" x14ac:dyDescent="0.25">
      <c r="A1230" s="59" t="s">
        <v>5143</v>
      </c>
      <c r="B1230" s="59" t="s">
        <v>6589</v>
      </c>
      <c r="C1230" s="59" t="s">
        <v>6598</v>
      </c>
      <c r="D1230" s="59" t="s">
        <v>129</v>
      </c>
      <c r="E1230" s="59">
        <v>611</v>
      </c>
      <c r="F1230" s="59">
        <v>623</v>
      </c>
      <c r="G1230" s="59">
        <v>635</v>
      </c>
      <c r="H1230" s="59">
        <v>647</v>
      </c>
      <c r="I1230" s="59">
        <v>659</v>
      </c>
      <c r="J1230" s="59">
        <v>671</v>
      </c>
      <c r="K1230" s="59">
        <v>195</v>
      </c>
      <c r="L1230" s="59">
        <v>199</v>
      </c>
      <c r="M1230" s="59">
        <v>203</v>
      </c>
      <c r="N1230" s="59">
        <v>207</v>
      </c>
      <c r="O1230" s="59">
        <v>211</v>
      </c>
      <c r="P1230" s="59">
        <v>214</v>
      </c>
      <c r="Q1230" s="59">
        <v>174</v>
      </c>
      <c r="R1230" s="59">
        <v>404813</v>
      </c>
      <c r="S1230" s="90"/>
      <c r="T1230" s="90"/>
      <c r="U1230" s="91"/>
      <c r="V1230" s="90"/>
      <c r="X1230" s="90"/>
    </row>
    <row r="1231" spans="1:24" ht="13.2" x14ac:dyDescent="0.25">
      <c r="A1231" s="59" t="s">
        <v>5144</v>
      </c>
      <c r="B1231" s="59" t="s">
        <v>6589</v>
      </c>
      <c r="C1231" s="59" t="s">
        <v>6599</v>
      </c>
      <c r="D1231" s="59" t="s">
        <v>129</v>
      </c>
      <c r="E1231" s="59">
        <v>0</v>
      </c>
      <c r="F1231" s="59">
        <v>0</v>
      </c>
      <c r="G1231" s="59">
        <v>0</v>
      </c>
      <c r="H1231" s="59">
        <v>0</v>
      </c>
      <c r="I1231" s="59">
        <v>0</v>
      </c>
      <c r="J1231" s="59">
        <v>0</v>
      </c>
      <c r="K1231" s="59">
        <v>0</v>
      </c>
      <c r="L1231" s="59">
        <v>0</v>
      </c>
      <c r="M1231" s="59">
        <v>0</v>
      </c>
      <c r="N1231" s="59">
        <v>0</v>
      </c>
      <c r="O1231" s="59">
        <v>0</v>
      </c>
      <c r="P1231" s="59">
        <v>0</v>
      </c>
      <c r="Q1231" s="59">
        <v>0</v>
      </c>
      <c r="R1231" s="59">
        <v>0</v>
      </c>
      <c r="S1231" s="90"/>
      <c r="T1231" s="90"/>
      <c r="U1231" s="91"/>
      <c r="V1231" s="90"/>
      <c r="X1231" s="90"/>
    </row>
    <row r="1232" spans="1:24" ht="13.2" x14ac:dyDescent="0.25">
      <c r="A1232" s="59" t="s">
        <v>5145</v>
      </c>
      <c r="B1232" s="59" t="s">
        <v>6589</v>
      </c>
      <c r="C1232" s="59" t="s">
        <v>6600</v>
      </c>
      <c r="D1232" s="59" t="s">
        <v>129</v>
      </c>
      <c r="E1232" s="59">
        <v>10</v>
      </c>
      <c r="F1232" s="59">
        <v>10</v>
      </c>
      <c r="G1232" s="59">
        <v>10</v>
      </c>
      <c r="H1232" s="59">
        <v>12</v>
      </c>
      <c r="I1232" s="59">
        <v>12</v>
      </c>
      <c r="J1232" s="59">
        <v>13</v>
      </c>
      <c r="K1232" s="59">
        <v>13</v>
      </c>
      <c r="L1232" s="59">
        <v>14</v>
      </c>
      <c r="M1232" s="59">
        <v>15</v>
      </c>
      <c r="N1232" s="59">
        <v>15</v>
      </c>
      <c r="O1232" s="59">
        <v>16</v>
      </c>
      <c r="P1232" s="59">
        <v>16</v>
      </c>
      <c r="Q1232" s="59">
        <v>17</v>
      </c>
      <c r="R1232" s="59">
        <v>13304</v>
      </c>
      <c r="S1232" s="90"/>
      <c r="T1232" s="90"/>
      <c r="U1232" s="91"/>
      <c r="V1232" s="90"/>
      <c r="X1232" s="90"/>
    </row>
    <row r="1233" spans="1:24" ht="13.2" x14ac:dyDescent="0.25">
      <c r="A1233" s="59" t="s">
        <v>5146</v>
      </c>
      <c r="B1233" s="59" t="s">
        <v>6589</v>
      </c>
      <c r="C1233" s="59" t="s">
        <v>6601</v>
      </c>
      <c r="D1233" s="59" t="s">
        <v>129</v>
      </c>
      <c r="E1233" s="59">
        <v>0</v>
      </c>
      <c r="F1233" s="59">
        <v>0</v>
      </c>
      <c r="G1233" s="59">
        <v>0</v>
      </c>
      <c r="H1233" s="59">
        <v>0</v>
      </c>
      <c r="I1233" s="59">
        <v>0</v>
      </c>
      <c r="J1233" s="59">
        <v>0</v>
      </c>
      <c r="K1233" s="59">
        <v>0</v>
      </c>
      <c r="L1233" s="59">
        <v>0</v>
      </c>
      <c r="M1233" s="59">
        <v>0</v>
      </c>
      <c r="N1233" s="59">
        <v>0</v>
      </c>
      <c r="O1233" s="59">
        <v>0</v>
      </c>
      <c r="P1233" s="59">
        <v>0</v>
      </c>
      <c r="Q1233" s="59">
        <v>0</v>
      </c>
      <c r="R1233" s="59">
        <v>0</v>
      </c>
      <c r="S1233" s="90"/>
      <c r="T1233" s="90"/>
      <c r="U1233" s="91"/>
      <c r="V1233" s="90"/>
      <c r="X1233" s="90"/>
    </row>
    <row r="1234" spans="1:24" ht="13.2" x14ac:dyDescent="0.25">
      <c r="A1234" s="59" t="s">
        <v>5147</v>
      </c>
      <c r="B1234" s="59" t="s">
        <v>6589</v>
      </c>
      <c r="C1234" s="59" t="s">
        <v>6602</v>
      </c>
      <c r="D1234" s="59" t="s">
        <v>129</v>
      </c>
      <c r="E1234" s="59">
        <v>3</v>
      </c>
      <c r="F1234" s="59">
        <v>3</v>
      </c>
      <c r="G1234" s="59">
        <v>4</v>
      </c>
      <c r="H1234" s="59">
        <v>4</v>
      </c>
      <c r="I1234" s="59">
        <v>5</v>
      </c>
      <c r="J1234" s="59">
        <v>5</v>
      </c>
      <c r="K1234" s="59">
        <v>6</v>
      </c>
      <c r="L1234" s="59">
        <v>-22</v>
      </c>
      <c r="M1234" s="59">
        <v>-22</v>
      </c>
      <c r="N1234" s="59">
        <v>-22</v>
      </c>
      <c r="O1234" s="59">
        <v>-22</v>
      </c>
      <c r="P1234" s="59">
        <v>-22</v>
      </c>
      <c r="Q1234" s="59">
        <v>-22</v>
      </c>
      <c r="R1234" s="59">
        <v>-7541</v>
      </c>
      <c r="S1234" s="90"/>
      <c r="T1234" s="90"/>
      <c r="U1234" s="91"/>
      <c r="V1234" s="90"/>
      <c r="X1234" s="90"/>
    </row>
    <row r="1235" spans="1:24" ht="13.2" x14ac:dyDescent="0.25">
      <c r="A1235" s="59" t="s">
        <v>5148</v>
      </c>
      <c r="B1235" s="59" t="s">
        <v>6589</v>
      </c>
      <c r="C1235" s="59" t="s">
        <v>6603</v>
      </c>
      <c r="D1235" s="59" t="s">
        <v>129</v>
      </c>
      <c r="E1235" s="59">
        <v>0</v>
      </c>
      <c r="F1235" s="59">
        <v>0</v>
      </c>
      <c r="G1235" s="59">
        <v>0</v>
      </c>
      <c r="H1235" s="59">
        <v>0</v>
      </c>
      <c r="I1235" s="59">
        <v>0</v>
      </c>
      <c r="J1235" s="59">
        <v>0</v>
      </c>
      <c r="K1235" s="59">
        <v>0</v>
      </c>
      <c r="L1235" s="59">
        <v>0</v>
      </c>
      <c r="M1235" s="59">
        <v>0</v>
      </c>
      <c r="N1235" s="59">
        <v>0</v>
      </c>
      <c r="O1235" s="59">
        <v>0</v>
      </c>
      <c r="P1235" s="59">
        <v>0</v>
      </c>
      <c r="Q1235" s="59">
        <v>0</v>
      </c>
      <c r="R1235" s="59">
        <v>0</v>
      </c>
      <c r="S1235" s="90"/>
      <c r="T1235" s="90"/>
      <c r="U1235" s="91"/>
      <c r="V1235" s="90"/>
      <c r="X1235" s="90"/>
    </row>
    <row r="1236" spans="1:24" ht="13.2" x14ac:dyDescent="0.25">
      <c r="A1236" s="59" t="s">
        <v>5149</v>
      </c>
      <c r="B1236" s="59" t="s">
        <v>6589</v>
      </c>
      <c r="C1236" s="59" t="s">
        <v>6604</v>
      </c>
      <c r="D1236" s="59" t="s">
        <v>129</v>
      </c>
      <c r="E1236" s="59">
        <v>56</v>
      </c>
      <c r="F1236" s="59">
        <v>57</v>
      </c>
      <c r="G1236" s="59">
        <v>58</v>
      </c>
      <c r="H1236" s="59">
        <v>59</v>
      </c>
      <c r="I1236" s="59">
        <v>60</v>
      </c>
      <c r="J1236" s="59">
        <v>61</v>
      </c>
      <c r="K1236" s="59">
        <v>-2</v>
      </c>
      <c r="L1236" s="59">
        <v>-2</v>
      </c>
      <c r="M1236" s="59">
        <v>-2</v>
      </c>
      <c r="N1236" s="59">
        <v>-2</v>
      </c>
      <c r="O1236" s="59">
        <v>-2</v>
      </c>
      <c r="P1236" s="59">
        <v>-2</v>
      </c>
      <c r="Q1236" s="59">
        <v>-2</v>
      </c>
      <c r="R1236" s="59">
        <v>25923</v>
      </c>
      <c r="S1236" s="90"/>
      <c r="T1236" s="90"/>
      <c r="U1236" s="91"/>
      <c r="V1236" s="90"/>
      <c r="X1236" s="90"/>
    </row>
    <row r="1237" spans="1:24" ht="13.2" x14ac:dyDescent="0.25">
      <c r="A1237" s="59" t="s">
        <v>5150</v>
      </c>
      <c r="B1237" s="59" t="s">
        <v>6589</v>
      </c>
      <c r="C1237" s="59" t="s">
        <v>6605</v>
      </c>
      <c r="D1237" s="59" t="s">
        <v>129</v>
      </c>
      <c r="E1237" s="59">
        <v>0</v>
      </c>
      <c r="F1237" s="59">
        <v>0</v>
      </c>
      <c r="G1237" s="59">
        <v>0</v>
      </c>
      <c r="H1237" s="59">
        <v>0</v>
      </c>
      <c r="I1237" s="59">
        <v>0</v>
      </c>
      <c r="J1237" s="59">
        <v>0</v>
      </c>
      <c r="K1237" s="59">
        <v>0</v>
      </c>
      <c r="L1237" s="59">
        <v>0</v>
      </c>
      <c r="M1237" s="59">
        <v>0</v>
      </c>
      <c r="N1237" s="59">
        <v>0</v>
      </c>
      <c r="O1237" s="59">
        <v>0</v>
      </c>
      <c r="P1237" s="59">
        <v>0</v>
      </c>
      <c r="Q1237" s="59">
        <v>0</v>
      </c>
      <c r="R1237" s="59">
        <v>0</v>
      </c>
      <c r="S1237" s="90"/>
      <c r="T1237" s="90"/>
      <c r="U1237" s="91"/>
      <c r="V1237" s="90"/>
      <c r="X1237" s="90"/>
    </row>
    <row r="1238" spans="1:24" ht="13.2" x14ac:dyDescent="0.25">
      <c r="A1238" s="59" t="s">
        <v>5151</v>
      </c>
      <c r="B1238" s="59" t="s">
        <v>6589</v>
      </c>
      <c r="C1238" s="59" t="s">
        <v>6606</v>
      </c>
      <c r="D1238" s="59" t="s">
        <v>129</v>
      </c>
      <c r="E1238" s="59">
        <v>1</v>
      </c>
      <c r="F1238" s="59">
        <v>1</v>
      </c>
      <c r="G1238" s="59">
        <v>1</v>
      </c>
      <c r="H1238" s="59">
        <v>1</v>
      </c>
      <c r="I1238" s="59">
        <v>1</v>
      </c>
      <c r="J1238" s="59">
        <v>1</v>
      </c>
      <c r="K1238" s="59">
        <v>1</v>
      </c>
      <c r="L1238" s="59">
        <v>1</v>
      </c>
      <c r="M1238" s="59">
        <v>1</v>
      </c>
      <c r="N1238" s="59">
        <v>1</v>
      </c>
      <c r="O1238" s="59">
        <v>1</v>
      </c>
      <c r="P1238" s="59">
        <v>1</v>
      </c>
      <c r="Q1238" s="59">
        <v>1</v>
      </c>
      <c r="R1238" s="59">
        <v>667</v>
      </c>
      <c r="S1238" s="90"/>
      <c r="T1238" s="90"/>
      <c r="U1238" s="91"/>
      <c r="V1238" s="90"/>
      <c r="X1238" s="90"/>
    </row>
    <row r="1239" spans="1:24" ht="13.2" x14ac:dyDescent="0.25">
      <c r="A1239" s="59" t="s">
        <v>5152</v>
      </c>
      <c r="B1239" s="59" t="s">
        <v>6589</v>
      </c>
      <c r="C1239" s="59" t="s">
        <v>6607</v>
      </c>
      <c r="D1239" s="59" t="s">
        <v>129</v>
      </c>
      <c r="E1239" s="59">
        <v>0</v>
      </c>
      <c r="F1239" s="59">
        <v>0</v>
      </c>
      <c r="G1239" s="59">
        <v>0</v>
      </c>
      <c r="H1239" s="59">
        <v>0</v>
      </c>
      <c r="I1239" s="59">
        <v>0</v>
      </c>
      <c r="J1239" s="59">
        <v>0</v>
      </c>
      <c r="K1239" s="59">
        <v>0</v>
      </c>
      <c r="L1239" s="59">
        <v>0</v>
      </c>
      <c r="M1239" s="59">
        <v>0</v>
      </c>
      <c r="N1239" s="59">
        <v>0</v>
      </c>
      <c r="O1239" s="59">
        <v>0</v>
      </c>
      <c r="P1239" s="59">
        <v>0</v>
      </c>
      <c r="Q1239" s="59">
        <v>0</v>
      </c>
      <c r="R1239" s="59">
        <v>0</v>
      </c>
      <c r="S1239" s="90"/>
      <c r="T1239" s="90"/>
      <c r="U1239" s="91"/>
      <c r="V1239" s="90"/>
      <c r="X1239" s="90"/>
    </row>
    <row r="1240" spans="1:24" ht="13.2" x14ac:dyDescent="0.25">
      <c r="A1240" s="59" t="s">
        <v>5153</v>
      </c>
      <c r="B1240" s="59" t="s">
        <v>6589</v>
      </c>
      <c r="C1240" s="59" t="s">
        <v>6608</v>
      </c>
      <c r="D1240" s="59" t="s">
        <v>129</v>
      </c>
      <c r="E1240" s="59">
        <v>528</v>
      </c>
      <c r="F1240" s="59">
        <v>537</v>
      </c>
      <c r="G1240" s="59">
        <v>547</v>
      </c>
      <c r="H1240" s="59">
        <v>556</v>
      </c>
      <c r="I1240" s="59">
        <v>566</v>
      </c>
      <c r="J1240" s="59">
        <v>575</v>
      </c>
      <c r="K1240" s="59">
        <v>13</v>
      </c>
      <c r="L1240" s="59">
        <v>13</v>
      </c>
      <c r="M1240" s="59">
        <v>9</v>
      </c>
      <c r="N1240" s="59">
        <v>9</v>
      </c>
      <c r="O1240" s="59">
        <v>9</v>
      </c>
      <c r="P1240" s="59">
        <v>9</v>
      </c>
      <c r="Q1240" s="59">
        <v>9</v>
      </c>
      <c r="R1240" s="59">
        <v>259180</v>
      </c>
      <c r="S1240" s="90"/>
      <c r="T1240" s="90"/>
      <c r="U1240" s="91"/>
      <c r="V1240" s="90"/>
      <c r="X1240" s="90"/>
    </row>
    <row r="1241" spans="1:24" ht="13.2" x14ac:dyDescent="0.25">
      <c r="A1241" s="59" t="s">
        <v>5154</v>
      </c>
      <c r="B1241" s="59" t="s">
        <v>6589</v>
      </c>
      <c r="C1241" s="59" t="s">
        <v>6609</v>
      </c>
      <c r="D1241" s="59" t="s">
        <v>129</v>
      </c>
      <c r="E1241" s="59">
        <v>0</v>
      </c>
      <c r="F1241" s="59">
        <v>0</v>
      </c>
      <c r="G1241" s="59">
        <v>0</v>
      </c>
      <c r="H1241" s="59">
        <v>0</v>
      </c>
      <c r="I1241" s="59">
        <v>0</v>
      </c>
      <c r="J1241" s="59">
        <v>0</v>
      </c>
      <c r="K1241" s="59">
        <v>0</v>
      </c>
      <c r="L1241" s="59">
        <v>0</v>
      </c>
      <c r="M1241" s="59">
        <v>0</v>
      </c>
      <c r="N1241" s="59">
        <v>0</v>
      </c>
      <c r="O1241" s="59">
        <v>0</v>
      </c>
      <c r="P1241" s="59">
        <v>0</v>
      </c>
      <c r="Q1241" s="59">
        <v>0</v>
      </c>
      <c r="R1241" s="59">
        <v>0</v>
      </c>
      <c r="S1241" s="90"/>
      <c r="T1241" s="90"/>
      <c r="U1241" s="91"/>
      <c r="V1241" s="90"/>
      <c r="X1241" s="90"/>
    </row>
    <row r="1242" spans="1:24" ht="13.2" x14ac:dyDescent="0.25">
      <c r="A1242" s="59" t="s">
        <v>5155</v>
      </c>
      <c r="B1242" s="59" t="s">
        <v>6589</v>
      </c>
      <c r="C1242" s="59" t="s">
        <v>6610</v>
      </c>
      <c r="D1242" s="59" t="s">
        <v>129</v>
      </c>
      <c r="E1242" s="59">
        <v>0</v>
      </c>
      <c r="F1242" s="59">
        <v>0</v>
      </c>
      <c r="G1242" s="59">
        <v>0</v>
      </c>
      <c r="H1242" s="59">
        <v>0</v>
      </c>
      <c r="I1242" s="59">
        <v>0</v>
      </c>
      <c r="J1242" s="59">
        <v>0</v>
      </c>
      <c r="K1242" s="59">
        <v>0</v>
      </c>
      <c r="L1242" s="59">
        <v>0</v>
      </c>
      <c r="M1242" s="59">
        <v>0</v>
      </c>
      <c r="N1242" s="59">
        <v>0</v>
      </c>
      <c r="O1242" s="59">
        <v>0</v>
      </c>
      <c r="P1242" s="59">
        <v>0</v>
      </c>
      <c r="Q1242" s="59">
        <v>0</v>
      </c>
      <c r="R1242" s="59">
        <v>0</v>
      </c>
      <c r="S1242" s="90"/>
      <c r="T1242" s="90"/>
      <c r="U1242" s="91"/>
      <c r="V1242" s="90"/>
      <c r="X1242" s="90"/>
    </row>
    <row r="1243" spans="1:24" ht="13.2" x14ac:dyDescent="0.25">
      <c r="A1243" s="59" t="s">
        <v>5156</v>
      </c>
      <c r="B1243" s="59" t="s">
        <v>6589</v>
      </c>
      <c r="C1243" s="59" t="s">
        <v>6611</v>
      </c>
      <c r="D1243" s="59" t="s">
        <v>129</v>
      </c>
      <c r="E1243" s="59">
        <v>0</v>
      </c>
      <c r="F1243" s="59">
        <v>0</v>
      </c>
      <c r="G1243" s="59">
        <v>0</v>
      </c>
      <c r="H1243" s="59">
        <v>0</v>
      </c>
      <c r="I1243" s="59">
        <v>0</v>
      </c>
      <c r="J1243" s="59">
        <v>0</v>
      </c>
      <c r="K1243" s="59">
        <v>0</v>
      </c>
      <c r="L1243" s="59">
        <v>0</v>
      </c>
      <c r="M1243" s="59">
        <v>0</v>
      </c>
      <c r="N1243" s="59">
        <v>0</v>
      </c>
      <c r="O1243" s="59">
        <v>0</v>
      </c>
      <c r="P1243" s="59">
        <v>0</v>
      </c>
      <c r="Q1243" s="59">
        <v>0</v>
      </c>
      <c r="R1243" s="59">
        <v>0</v>
      </c>
      <c r="S1243" s="90"/>
      <c r="T1243" s="90"/>
      <c r="U1243" s="91"/>
      <c r="V1243" s="90"/>
      <c r="X1243" s="90"/>
    </row>
    <row r="1244" spans="1:24" ht="13.2" x14ac:dyDescent="0.25">
      <c r="A1244" s="59" t="s">
        <v>5157</v>
      </c>
      <c r="B1244" s="59" t="s">
        <v>6589</v>
      </c>
      <c r="C1244" s="59" t="s">
        <v>3710</v>
      </c>
      <c r="D1244" s="59" t="s">
        <v>129</v>
      </c>
      <c r="E1244" s="59">
        <v>8792</v>
      </c>
      <c r="F1244" s="59">
        <v>8900</v>
      </c>
      <c r="G1244" s="59">
        <v>9131</v>
      </c>
      <c r="H1244" s="59">
        <v>9417</v>
      </c>
      <c r="I1244" s="59">
        <v>9703</v>
      </c>
      <c r="J1244" s="59">
        <v>5033</v>
      </c>
      <c r="K1244" s="59">
        <v>5186</v>
      </c>
      <c r="L1244" s="59">
        <v>5338</v>
      </c>
      <c r="M1244" s="59">
        <v>5560</v>
      </c>
      <c r="N1244" s="59">
        <v>5767</v>
      </c>
      <c r="O1244" s="59">
        <v>5738</v>
      </c>
      <c r="P1244" s="59">
        <v>5983</v>
      </c>
      <c r="Q1244" s="59">
        <v>4255</v>
      </c>
      <c r="R1244" s="59">
        <v>6856659</v>
      </c>
      <c r="S1244" s="90"/>
      <c r="T1244" s="90"/>
      <c r="U1244" s="91"/>
      <c r="V1244" s="90"/>
      <c r="X1244" s="90"/>
    </row>
    <row r="1245" spans="1:24" ht="13.2" x14ac:dyDescent="0.25">
      <c r="A1245" s="59" t="s">
        <v>5158</v>
      </c>
      <c r="B1245" s="59" t="s">
        <v>6589</v>
      </c>
      <c r="C1245" s="59" t="s">
        <v>3711</v>
      </c>
      <c r="D1245" s="59" t="s">
        <v>129</v>
      </c>
      <c r="E1245" s="59">
        <v>0</v>
      </c>
      <c r="F1245" s="59">
        <v>0</v>
      </c>
      <c r="G1245" s="59">
        <v>0</v>
      </c>
      <c r="H1245" s="59">
        <v>0</v>
      </c>
      <c r="I1245" s="59">
        <v>0</v>
      </c>
      <c r="J1245" s="59">
        <v>0</v>
      </c>
      <c r="K1245" s="59">
        <v>0</v>
      </c>
      <c r="L1245" s="59">
        <v>0</v>
      </c>
      <c r="M1245" s="59">
        <v>0</v>
      </c>
      <c r="N1245" s="59">
        <v>0</v>
      </c>
      <c r="O1245" s="59">
        <v>0</v>
      </c>
      <c r="P1245" s="59">
        <v>0</v>
      </c>
      <c r="Q1245" s="59">
        <v>0</v>
      </c>
      <c r="R1245" s="59">
        <v>0</v>
      </c>
      <c r="S1245" s="90"/>
      <c r="T1245" s="90"/>
      <c r="U1245" s="91"/>
      <c r="V1245" s="90"/>
      <c r="X1245" s="90"/>
    </row>
    <row r="1246" spans="1:24" ht="13.2" x14ac:dyDescent="0.25">
      <c r="A1246" s="59" t="s">
        <v>5159</v>
      </c>
      <c r="B1246" s="59" t="s">
        <v>6589</v>
      </c>
      <c r="C1246" s="59" t="s">
        <v>6612</v>
      </c>
      <c r="D1246" s="59" t="s">
        <v>129</v>
      </c>
      <c r="E1246" s="59">
        <v>0</v>
      </c>
      <c r="F1246" s="59">
        <v>0</v>
      </c>
      <c r="G1246" s="59">
        <v>0</v>
      </c>
      <c r="H1246" s="59">
        <v>0</v>
      </c>
      <c r="I1246" s="59">
        <v>0</v>
      </c>
      <c r="J1246" s="59">
        <v>0</v>
      </c>
      <c r="K1246" s="59">
        <v>0</v>
      </c>
      <c r="L1246" s="59">
        <v>0</v>
      </c>
      <c r="M1246" s="59">
        <v>0</v>
      </c>
      <c r="N1246" s="59">
        <v>0</v>
      </c>
      <c r="O1246" s="59">
        <v>0</v>
      </c>
      <c r="P1246" s="59">
        <v>0</v>
      </c>
      <c r="Q1246" s="59">
        <v>0</v>
      </c>
      <c r="R1246" s="59">
        <v>0</v>
      </c>
      <c r="S1246" s="90"/>
      <c r="T1246" s="90"/>
      <c r="U1246" s="91"/>
      <c r="V1246" s="90"/>
      <c r="X1246" s="90"/>
    </row>
    <row r="1247" spans="1:24" ht="13.2" x14ac:dyDescent="0.25">
      <c r="A1247" s="59" t="s">
        <v>5160</v>
      </c>
      <c r="B1247" s="59" t="s">
        <v>6589</v>
      </c>
      <c r="C1247" s="59" t="s">
        <v>6613</v>
      </c>
      <c r="D1247" s="59" t="s">
        <v>129</v>
      </c>
      <c r="E1247" s="59">
        <v>54</v>
      </c>
      <c r="F1247" s="59">
        <v>55</v>
      </c>
      <c r="G1247" s="59">
        <v>56</v>
      </c>
      <c r="H1247" s="59">
        <v>57</v>
      </c>
      <c r="I1247" s="59">
        <v>58</v>
      </c>
      <c r="J1247" s="59">
        <v>59</v>
      </c>
      <c r="K1247" s="59">
        <v>60</v>
      </c>
      <c r="L1247" s="59">
        <v>62</v>
      </c>
      <c r="M1247" s="59">
        <v>63</v>
      </c>
      <c r="N1247" s="59">
        <v>64</v>
      </c>
      <c r="O1247" s="59">
        <v>65</v>
      </c>
      <c r="P1247" s="59">
        <v>66</v>
      </c>
      <c r="Q1247" s="59">
        <v>4</v>
      </c>
      <c r="R1247" s="59">
        <v>57882</v>
      </c>
      <c r="S1247" s="90"/>
      <c r="T1247" s="90"/>
      <c r="U1247" s="91"/>
      <c r="V1247" s="90"/>
      <c r="X1247" s="90"/>
    </row>
    <row r="1248" spans="1:24" ht="13.2" x14ac:dyDescent="0.25">
      <c r="A1248" s="59" t="s">
        <v>5161</v>
      </c>
      <c r="B1248" s="59" t="s">
        <v>6589</v>
      </c>
      <c r="C1248" s="59" t="s">
        <v>6614</v>
      </c>
      <c r="D1248" s="59" t="s">
        <v>129</v>
      </c>
      <c r="E1248" s="59">
        <v>41</v>
      </c>
      <c r="F1248" s="59">
        <v>42</v>
      </c>
      <c r="G1248" s="59">
        <v>43</v>
      </c>
      <c r="H1248" s="59">
        <v>43</v>
      </c>
      <c r="I1248" s="59">
        <v>44</v>
      </c>
      <c r="J1248" s="59">
        <v>45</v>
      </c>
      <c r="K1248" s="59">
        <v>46</v>
      </c>
      <c r="L1248" s="59">
        <v>46</v>
      </c>
      <c r="M1248" s="59">
        <v>47</v>
      </c>
      <c r="N1248" s="59">
        <v>48</v>
      </c>
      <c r="O1248" s="59">
        <v>49</v>
      </c>
      <c r="P1248" s="59">
        <v>50</v>
      </c>
      <c r="Q1248" s="59">
        <v>3</v>
      </c>
      <c r="R1248" s="59">
        <v>43666</v>
      </c>
      <c r="S1248" s="90"/>
      <c r="T1248" s="90"/>
      <c r="U1248" s="91"/>
      <c r="V1248" s="90"/>
      <c r="X1248" s="90"/>
    </row>
    <row r="1249" spans="1:24" ht="13.2" x14ac:dyDescent="0.25">
      <c r="A1249" s="59" t="s">
        <v>5162</v>
      </c>
      <c r="B1249" s="59" t="s">
        <v>6589</v>
      </c>
      <c r="C1249" s="59" t="s">
        <v>6615</v>
      </c>
      <c r="D1249" s="59" t="s">
        <v>129</v>
      </c>
      <c r="E1249" s="59">
        <v>61</v>
      </c>
      <c r="F1249" s="59">
        <v>61</v>
      </c>
      <c r="G1249" s="59">
        <v>61</v>
      </c>
      <c r="H1249" s="59">
        <v>61</v>
      </c>
      <c r="I1249" s="59">
        <v>61</v>
      </c>
      <c r="J1249" s="59">
        <v>61</v>
      </c>
      <c r="K1249" s="59">
        <v>61</v>
      </c>
      <c r="L1249" s="59">
        <v>61</v>
      </c>
      <c r="M1249" s="59">
        <v>61</v>
      </c>
      <c r="N1249" s="59">
        <v>61</v>
      </c>
      <c r="O1249" s="59">
        <v>61</v>
      </c>
      <c r="P1249" s="59">
        <v>61</v>
      </c>
      <c r="Q1249" s="59">
        <v>61</v>
      </c>
      <c r="R1249" s="59">
        <v>60817</v>
      </c>
      <c r="S1249" s="90"/>
      <c r="T1249" s="90"/>
      <c r="U1249" s="91"/>
      <c r="V1249" s="90"/>
      <c r="X1249" s="90"/>
    </row>
    <row r="1250" spans="1:24" ht="13.2" x14ac:dyDescent="0.25">
      <c r="A1250" s="59" t="s">
        <v>5163</v>
      </c>
      <c r="B1250" s="59" t="s">
        <v>6589</v>
      </c>
      <c r="C1250" s="59" t="s">
        <v>6616</v>
      </c>
      <c r="D1250" s="59" t="s">
        <v>129</v>
      </c>
      <c r="E1250" s="59">
        <v>0</v>
      </c>
      <c r="F1250" s="59">
        <v>0</v>
      </c>
      <c r="G1250" s="59">
        <v>0</v>
      </c>
      <c r="H1250" s="59">
        <v>0</v>
      </c>
      <c r="I1250" s="59">
        <v>0</v>
      </c>
      <c r="J1250" s="59">
        <v>0</v>
      </c>
      <c r="K1250" s="59">
        <v>0</v>
      </c>
      <c r="L1250" s="59">
        <v>0</v>
      </c>
      <c r="M1250" s="59">
        <v>0</v>
      </c>
      <c r="N1250" s="59">
        <v>0</v>
      </c>
      <c r="O1250" s="59">
        <v>0</v>
      </c>
      <c r="P1250" s="59">
        <v>0</v>
      </c>
      <c r="Q1250" s="59">
        <v>0</v>
      </c>
      <c r="R1250" s="59">
        <v>0</v>
      </c>
      <c r="S1250" s="90"/>
      <c r="T1250" s="90"/>
      <c r="U1250" s="91"/>
      <c r="V1250" s="90"/>
      <c r="X1250" s="90"/>
    </row>
    <row r="1251" spans="1:24" ht="13.2" x14ac:dyDescent="0.25">
      <c r="A1251" s="59" t="s">
        <v>5164</v>
      </c>
      <c r="B1251" s="59" t="s">
        <v>6589</v>
      </c>
      <c r="C1251" s="59" t="s">
        <v>6617</v>
      </c>
      <c r="D1251" s="59" t="s">
        <v>129</v>
      </c>
      <c r="E1251" s="59">
        <v>0</v>
      </c>
      <c r="F1251" s="59">
        <v>0</v>
      </c>
      <c r="G1251" s="59">
        <v>0</v>
      </c>
      <c r="H1251" s="59">
        <v>0</v>
      </c>
      <c r="I1251" s="59">
        <v>0</v>
      </c>
      <c r="J1251" s="59">
        <v>0</v>
      </c>
      <c r="K1251" s="59">
        <v>0</v>
      </c>
      <c r="L1251" s="59">
        <v>0</v>
      </c>
      <c r="M1251" s="59">
        <v>0</v>
      </c>
      <c r="N1251" s="59">
        <v>0</v>
      </c>
      <c r="O1251" s="59">
        <v>0</v>
      </c>
      <c r="P1251" s="59">
        <v>0</v>
      </c>
      <c r="Q1251" s="59">
        <v>0</v>
      </c>
      <c r="R1251" s="59">
        <v>0</v>
      </c>
      <c r="S1251" s="90"/>
      <c r="T1251" s="90"/>
      <c r="U1251" s="91"/>
      <c r="V1251" s="90"/>
      <c r="X1251" s="90"/>
    </row>
    <row r="1252" spans="1:24" ht="13.2" x14ac:dyDescent="0.25">
      <c r="A1252" s="59" t="s">
        <v>5165</v>
      </c>
      <c r="B1252" s="59" t="s">
        <v>6589</v>
      </c>
      <c r="C1252" s="59" t="s">
        <v>6618</v>
      </c>
      <c r="D1252" s="59" t="s">
        <v>129</v>
      </c>
      <c r="E1252" s="59">
        <v>50</v>
      </c>
      <c r="F1252" s="59">
        <v>51</v>
      </c>
      <c r="G1252" s="59">
        <v>53</v>
      </c>
      <c r="H1252" s="59">
        <v>54</v>
      </c>
      <c r="I1252" s="59">
        <v>55</v>
      </c>
      <c r="J1252" s="59">
        <v>56</v>
      </c>
      <c r="K1252" s="59">
        <v>57</v>
      </c>
      <c r="L1252" s="59">
        <v>59</v>
      </c>
      <c r="M1252" s="59">
        <v>60</v>
      </c>
      <c r="N1252" s="59">
        <v>61</v>
      </c>
      <c r="O1252" s="59">
        <v>62</v>
      </c>
      <c r="P1252" s="59">
        <v>63</v>
      </c>
      <c r="Q1252" s="59">
        <v>65</v>
      </c>
      <c r="R1252" s="59">
        <v>57431</v>
      </c>
      <c r="S1252" s="90"/>
      <c r="T1252" s="90"/>
      <c r="U1252" s="91"/>
      <c r="V1252" s="90"/>
      <c r="X1252" s="90"/>
    </row>
    <row r="1253" spans="1:24" ht="13.2" x14ac:dyDescent="0.25">
      <c r="A1253" s="59" t="s">
        <v>5166</v>
      </c>
      <c r="B1253" s="59" t="s">
        <v>6589</v>
      </c>
      <c r="C1253" s="59" t="s">
        <v>6619</v>
      </c>
      <c r="D1253" s="59" t="s">
        <v>129</v>
      </c>
      <c r="E1253" s="59">
        <v>0</v>
      </c>
      <c r="F1253" s="59">
        <v>0</v>
      </c>
      <c r="G1253" s="59">
        <v>0</v>
      </c>
      <c r="H1253" s="59">
        <v>0</v>
      </c>
      <c r="I1253" s="59">
        <v>0</v>
      </c>
      <c r="J1253" s="59">
        <v>0</v>
      </c>
      <c r="K1253" s="59">
        <v>0</v>
      </c>
      <c r="L1253" s="59">
        <v>0</v>
      </c>
      <c r="M1253" s="59">
        <v>0</v>
      </c>
      <c r="N1253" s="59">
        <v>0</v>
      </c>
      <c r="O1253" s="59">
        <v>0</v>
      </c>
      <c r="P1253" s="59">
        <v>0</v>
      </c>
      <c r="Q1253" s="59">
        <v>0</v>
      </c>
      <c r="R1253" s="59">
        <v>0</v>
      </c>
      <c r="S1253" s="90"/>
      <c r="T1253" s="90"/>
      <c r="U1253" s="91"/>
      <c r="V1253" s="90"/>
      <c r="X1253" s="90"/>
    </row>
    <row r="1254" spans="1:24" ht="13.2" x14ac:dyDescent="0.25">
      <c r="A1254" s="59" t="s">
        <v>5167</v>
      </c>
      <c r="B1254" s="59" t="s">
        <v>6589</v>
      </c>
      <c r="C1254" s="59" t="s">
        <v>6620</v>
      </c>
      <c r="D1254" s="59" t="s">
        <v>129</v>
      </c>
      <c r="E1254" s="59">
        <v>2</v>
      </c>
      <c r="F1254" s="59">
        <v>3</v>
      </c>
      <c r="G1254" s="59">
        <v>3</v>
      </c>
      <c r="H1254" s="59">
        <v>3</v>
      </c>
      <c r="I1254" s="59">
        <v>3</v>
      </c>
      <c r="J1254" s="59">
        <v>3</v>
      </c>
      <c r="K1254" s="59">
        <v>3</v>
      </c>
      <c r="L1254" s="59">
        <v>3</v>
      </c>
      <c r="M1254" s="59">
        <v>3</v>
      </c>
      <c r="N1254" s="59">
        <v>3</v>
      </c>
      <c r="O1254" s="59">
        <v>3</v>
      </c>
      <c r="P1254" s="59">
        <v>3</v>
      </c>
      <c r="Q1254" s="59">
        <v>3</v>
      </c>
      <c r="R1254" s="59">
        <v>2971</v>
      </c>
      <c r="S1254" s="90"/>
      <c r="T1254" s="90"/>
      <c r="U1254" s="91"/>
      <c r="V1254" s="90"/>
      <c r="X1254" s="90"/>
    </row>
    <row r="1255" spans="1:24" ht="13.2" x14ac:dyDescent="0.25">
      <c r="A1255" s="59" t="s">
        <v>5168</v>
      </c>
      <c r="B1255" s="59" t="s">
        <v>6589</v>
      </c>
      <c r="C1255" s="59" t="s">
        <v>6621</v>
      </c>
      <c r="D1255" s="59" t="s">
        <v>129</v>
      </c>
      <c r="E1255" s="59">
        <v>20</v>
      </c>
      <c r="F1255" s="59">
        <v>21</v>
      </c>
      <c r="G1255" s="59">
        <v>22</v>
      </c>
      <c r="H1255" s="59">
        <v>23</v>
      </c>
      <c r="I1255" s="59">
        <v>24</v>
      </c>
      <c r="J1255" s="59">
        <v>25</v>
      </c>
      <c r="K1255" s="59">
        <v>26</v>
      </c>
      <c r="L1255" s="59">
        <v>26</v>
      </c>
      <c r="M1255" s="59">
        <v>27</v>
      </c>
      <c r="N1255" s="59">
        <v>28</v>
      </c>
      <c r="O1255" s="59">
        <v>29</v>
      </c>
      <c r="P1255" s="59">
        <v>30</v>
      </c>
      <c r="Q1255" s="59">
        <v>31</v>
      </c>
      <c r="R1255" s="59">
        <v>25575</v>
      </c>
      <c r="S1255" s="90"/>
      <c r="T1255" s="90"/>
      <c r="U1255" s="91"/>
      <c r="V1255" s="90"/>
      <c r="X1255" s="90"/>
    </row>
    <row r="1256" spans="1:24" ht="13.2" x14ac:dyDescent="0.25">
      <c r="A1256" s="59" t="s">
        <v>5169</v>
      </c>
      <c r="B1256" s="59" t="s">
        <v>6589</v>
      </c>
      <c r="C1256" s="59" t="s">
        <v>6622</v>
      </c>
      <c r="D1256" s="59" t="s">
        <v>129</v>
      </c>
      <c r="E1256" s="59">
        <v>0</v>
      </c>
      <c r="F1256" s="59">
        <v>0</v>
      </c>
      <c r="G1256" s="59">
        <v>0</v>
      </c>
      <c r="H1256" s="59">
        <v>0</v>
      </c>
      <c r="I1256" s="59">
        <v>0</v>
      </c>
      <c r="J1256" s="59">
        <v>0</v>
      </c>
      <c r="K1256" s="59">
        <v>0</v>
      </c>
      <c r="L1256" s="59">
        <v>0</v>
      </c>
      <c r="M1256" s="59">
        <v>0</v>
      </c>
      <c r="N1256" s="59">
        <v>0</v>
      </c>
      <c r="O1256" s="59">
        <v>0</v>
      </c>
      <c r="P1256" s="59">
        <v>0</v>
      </c>
      <c r="Q1256" s="59">
        <v>0</v>
      </c>
      <c r="R1256" s="59">
        <v>0</v>
      </c>
      <c r="S1256" s="90"/>
      <c r="T1256" s="90"/>
      <c r="U1256" s="91"/>
      <c r="V1256" s="90"/>
      <c r="X1256" s="90"/>
    </row>
    <row r="1257" spans="1:24" ht="13.2" x14ac:dyDescent="0.25">
      <c r="A1257" s="59" t="s">
        <v>5170</v>
      </c>
      <c r="B1257" s="59" t="s">
        <v>6589</v>
      </c>
      <c r="C1257" s="59" t="s">
        <v>6623</v>
      </c>
      <c r="D1257" s="59" t="s">
        <v>129</v>
      </c>
      <c r="E1257" s="59">
        <v>0</v>
      </c>
      <c r="F1257" s="59">
        <v>0</v>
      </c>
      <c r="G1257" s="59">
        <v>0</v>
      </c>
      <c r="H1257" s="59">
        <v>0</v>
      </c>
      <c r="I1257" s="59">
        <v>0</v>
      </c>
      <c r="J1257" s="59">
        <v>0</v>
      </c>
      <c r="K1257" s="59">
        <v>0</v>
      </c>
      <c r="L1257" s="59">
        <v>0</v>
      </c>
      <c r="M1257" s="59">
        <v>0</v>
      </c>
      <c r="N1257" s="59">
        <v>0</v>
      </c>
      <c r="O1257" s="59">
        <v>0</v>
      </c>
      <c r="P1257" s="59">
        <v>0</v>
      </c>
      <c r="Q1257" s="59">
        <v>0</v>
      </c>
      <c r="R1257" s="59">
        <v>0</v>
      </c>
      <c r="S1257" s="90"/>
      <c r="T1257" s="90"/>
      <c r="U1257" s="91"/>
      <c r="V1257" s="90"/>
      <c r="X1257" s="90"/>
    </row>
    <row r="1258" spans="1:24" ht="13.2" x14ac:dyDescent="0.25">
      <c r="A1258" s="59" t="s">
        <v>5171</v>
      </c>
      <c r="B1258" s="59" t="s">
        <v>6589</v>
      </c>
      <c r="C1258" s="59" t="s">
        <v>6624</v>
      </c>
      <c r="D1258" s="59" t="s">
        <v>129</v>
      </c>
      <c r="E1258" s="59">
        <v>309</v>
      </c>
      <c r="F1258" s="59">
        <v>319</v>
      </c>
      <c r="G1258" s="59">
        <v>328</v>
      </c>
      <c r="H1258" s="59">
        <v>337</v>
      </c>
      <c r="I1258" s="59">
        <v>346</v>
      </c>
      <c r="J1258" s="59">
        <v>356</v>
      </c>
      <c r="K1258" s="59">
        <v>365</v>
      </c>
      <c r="L1258" s="59">
        <v>374</v>
      </c>
      <c r="M1258" s="59">
        <v>383</v>
      </c>
      <c r="N1258" s="59">
        <v>393</v>
      </c>
      <c r="O1258" s="59">
        <v>402</v>
      </c>
      <c r="P1258" s="59">
        <v>411</v>
      </c>
      <c r="Q1258" s="59">
        <v>420</v>
      </c>
      <c r="R1258" s="59">
        <v>364885</v>
      </c>
      <c r="S1258" s="90"/>
      <c r="T1258" s="90"/>
      <c r="U1258" s="91"/>
      <c r="V1258" s="90"/>
      <c r="X1258" s="90"/>
    </row>
    <row r="1259" spans="1:24" ht="13.2" x14ac:dyDescent="0.25">
      <c r="A1259" s="59" t="s">
        <v>5172</v>
      </c>
      <c r="B1259" s="59" t="s">
        <v>6589</v>
      </c>
      <c r="C1259" s="59" t="s">
        <v>6625</v>
      </c>
      <c r="D1259" s="59" t="s">
        <v>129</v>
      </c>
      <c r="E1259" s="59">
        <v>0</v>
      </c>
      <c r="F1259" s="59">
        <v>0</v>
      </c>
      <c r="G1259" s="59">
        <v>0</v>
      </c>
      <c r="H1259" s="59">
        <v>0</v>
      </c>
      <c r="I1259" s="59">
        <v>0</v>
      </c>
      <c r="J1259" s="59">
        <v>0</v>
      </c>
      <c r="K1259" s="59">
        <v>0</v>
      </c>
      <c r="L1259" s="59">
        <v>0</v>
      </c>
      <c r="M1259" s="59">
        <v>0</v>
      </c>
      <c r="N1259" s="59">
        <v>0</v>
      </c>
      <c r="O1259" s="59">
        <v>0</v>
      </c>
      <c r="P1259" s="59">
        <v>0</v>
      </c>
      <c r="Q1259" s="59">
        <v>0</v>
      </c>
      <c r="R1259" s="59">
        <v>0</v>
      </c>
      <c r="S1259" s="90"/>
      <c r="T1259" s="90"/>
      <c r="U1259" s="91"/>
      <c r="V1259" s="90"/>
      <c r="X1259" s="90"/>
    </row>
    <row r="1260" spans="1:24" ht="13.2" x14ac:dyDescent="0.25">
      <c r="A1260" s="59" t="s">
        <v>5173</v>
      </c>
      <c r="B1260" s="59" t="s">
        <v>6626</v>
      </c>
      <c r="C1260" s="59" t="s">
        <v>3714</v>
      </c>
      <c r="D1260" s="59" t="s">
        <v>129</v>
      </c>
      <c r="E1260" s="59">
        <v>0</v>
      </c>
      <c r="F1260" s="59">
        <v>0</v>
      </c>
      <c r="G1260" s="59">
        <v>0</v>
      </c>
      <c r="H1260" s="59">
        <v>0</v>
      </c>
      <c r="I1260" s="59">
        <v>0</v>
      </c>
      <c r="J1260" s="59">
        <v>0</v>
      </c>
      <c r="K1260" s="59">
        <v>0</v>
      </c>
      <c r="L1260" s="59">
        <v>0</v>
      </c>
      <c r="M1260" s="59">
        <v>0</v>
      </c>
      <c r="N1260" s="59">
        <v>0</v>
      </c>
      <c r="O1260" s="59">
        <v>0</v>
      </c>
      <c r="P1260" s="59">
        <v>0</v>
      </c>
      <c r="Q1260" s="59">
        <v>0</v>
      </c>
      <c r="R1260" s="59">
        <v>0</v>
      </c>
      <c r="S1260" s="90"/>
      <c r="T1260" s="90"/>
      <c r="U1260" s="91"/>
      <c r="V1260" s="90"/>
      <c r="X1260" s="90"/>
    </row>
    <row r="1261" spans="1:24" ht="13.2" x14ac:dyDescent="0.25">
      <c r="A1261" s="59" t="s">
        <v>5174</v>
      </c>
      <c r="B1261" s="59" t="s">
        <v>6626</v>
      </c>
      <c r="C1261" s="59" t="s">
        <v>3715</v>
      </c>
      <c r="D1261" s="59" t="s">
        <v>129</v>
      </c>
      <c r="E1261" s="59">
        <v>0</v>
      </c>
      <c r="F1261" s="59">
        <v>0</v>
      </c>
      <c r="G1261" s="59">
        <v>0</v>
      </c>
      <c r="H1261" s="59">
        <v>0</v>
      </c>
      <c r="I1261" s="59">
        <v>0</v>
      </c>
      <c r="J1261" s="59">
        <v>0</v>
      </c>
      <c r="K1261" s="59">
        <v>0</v>
      </c>
      <c r="L1261" s="59">
        <v>0</v>
      </c>
      <c r="M1261" s="59">
        <v>0</v>
      </c>
      <c r="N1261" s="59">
        <v>0</v>
      </c>
      <c r="O1261" s="59">
        <v>0</v>
      </c>
      <c r="P1261" s="59">
        <v>0</v>
      </c>
      <c r="Q1261" s="59">
        <v>0</v>
      </c>
      <c r="R1261" s="59">
        <v>0</v>
      </c>
      <c r="S1261" s="90"/>
      <c r="T1261" s="90"/>
      <c r="U1261" s="91"/>
      <c r="V1261" s="90"/>
      <c r="X1261" s="90"/>
    </row>
    <row r="1262" spans="1:24" ht="13.2" x14ac:dyDescent="0.25">
      <c r="A1262" s="59" t="s">
        <v>5175</v>
      </c>
      <c r="B1262" s="59" t="s">
        <v>6627</v>
      </c>
      <c r="C1262" s="59" t="s">
        <v>6628</v>
      </c>
      <c r="D1262" s="59" t="s">
        <v>129</v>
      </c>
      <c r="E1262" s="59">
        <v>0</v>
      </c>
      <c r="F1262" s="59">
        <v>0</v>
      </c>
      <c r="G1262" s="59">
        <v>0</v>
      </c>
      <c r="H1262" s="59">
        <v>0</v>
      </c>
      <c r="I1262" s="59">
        <v>0</v>
      </c>
      <c r="J1262" s="59">
        <v>0</v>
      </c>
      <c r="K1262" s="59">
        <v>0</v>
      </c>
      <c r="L1262" s="59">
        <v>0</v>
      </c>
      <c r="M1262" s="59">
        <v>0</v>
      </c>
      <c r="N1262" s="59">
        <v>0</v>
      </c>
      <c r="O1262" s="59">
        <v>0</v>
      </c>
      <c r="P1262" s="59">
        <v>0</v>
      </c>
      <c r="Q1262" s="59">
        <v>0</v>
      </c>
      <c r="R1262" s="59">
        <v>0</v>
      </c>
      <c r="S1262" s="90"/>
      <c r="T1262" s="90"/>
      <c r="U1262" s="91"/>
      <c r="V1262" s="90"/>
      <c r="X1262" s="90"/>
    </row>
    <row r="1263" spans="1:24" ht="13.2" x14ac:dyDescent="0.25">
      <c r="A1263" s="59" t="s">
        <v>5176</v>
      </c>
      <c r="B1263" s="59" t="s">
        <v>6629</v>
      </c>
      <c r="C1263" s="59" t="s">
        <v>6630</v>
      </c>
      <c r="D1263" s="59" t="s">
        <v>129</v>
      </c>
      <c r="E1263" s="59">
        <v>36</v>
      </c>
      <c r="F1263" s="59">
        <v>37</v>
      </c>
      <c r="G1263" s="59">
        <v>37</v>
      </c>
      <c r="H1263" s="59">
        <v>56</v>
      </c>
      <c r="I1263" s="59">
        <v>56</v>
      </c>
      <c r="J1263" s="59">
        <v>57</v>
      </c>
      <c r="K1263" s="59">
        <v>58</v>
      </c>
      <c r="L1263" s="59">
        <v>58</v>
      </c>
      <c r="M1263" s="59">
        <v>59</v>
      </c>
      <c r="N1263" s="59">
        <v>59</v>
      </c>
      <c r="O1263" s="59">
        <v>60</v>
      </c>
      <c r="P1263" s="59">
        <v>61</v>
      </c>
      <c r="Q1263" s="59">
        <v>61</v>
      </c>
      <c r="R1263" s="59">
        <v>53857</v>
      </c>
      <c r="S1263" s="90"/>
      <c r="T1263" s="90"/>
      <c r="U1263" s="91"/>
      <c r="V1263" s="90"/>
      <c r="X1263" s="90"/>
    </row>
    <row r="1264" spans="1:24" ht="13.2" x14ac:dyDescent="0.25">
      <c r="A1264" s="59" t="s">
        <v>5177</v>
      </c>
      <c r="B1264" s="59" t="s">
        <v>6629</v>
      </c>
      <c r="C1264" s="59" t="s">
        <v>6631</v>
      </c>
      <c r="D1264" s="59" t="s">
        <v>129</v>
      </c>
      <c r="E1264" s="59">
        <v>36</v>
      </c>
      <c r="F1264" s="59">
        <v>37</v>
      </c>
      <c r="G1264" s="59">
        <v>37</v>
      </c>
      <c r="H1264" s="59">
        <v>52</v>
      </c>
      <c r="I1264" s="59">
        <v>53</v>
      </c>
      <c r="J1264" s="59">
        <v>54</v>
      </c>
      <c r="K1264" s="59">
        <v>54</v>
      </c>
      <c r="L1264" s="59">
        <v>55</v>
      </c>
      <c r="M1264" s="59">
        <v>56</v>
      </c>
      <c r="N1264" s="59">
        <v>56</v>
      </c>
      <c r="O1264" s="59">
        <v>57</v>
      </c>
      <c r="P1264" s="59">
        <v>57</v>
      </c>
      <c r="Q1264" s="59">
        <v>58</v>
      </c>
      <c r="R1264" s="59">
        <v>51284</v>
      </c>
      <c r="S1264" s="90"/>
      <c r="T1264" s="90"/>
      <c r="U1264" s="91"/>
      <c r="V1264" s="90"/>
      <c r="X1264" s="90"/>
    </row>
    <row r="1265" spans="1:24" ht="13.2" x14ac:dyDescent="0.25">
      <c r="A1265" s="59" t="s">
        <v>5178</v>
      </c>
      <c r="B1265" s="59" t="s">
        <v>6629</v>
      </c>
      <c r="C1265" s="59" t="s">
        <v>6632</v>
      </c>
      <c r="D1265" s="59" t="s">
        <v>129</v>
      </c>
      <c r="E1265" s="59">
        <v>23</v>
      </c>
      <c r="F1265" s="59">
        <v>23</v>
      </c>
      <c r="G1265" s="59">
        <v>24</v>
      </c>
      <c r="H1265" s="59">
        <v>35</v>
      </c>
      <c r="I1265" s="59">
        <v>35</v>
      </c>
      <c r="J1265" s="59">
        <v>36</v>
      </c>
      <c r="K1265" s="59">
        <v>36</v>
      </c>
      <c r="L1265" s="59">
        <v>37</v>
      </c>
      <c r="M1265" s="59">
        <v>37</v>
      </c>
      <c r="N1265" s="59">
        <v>38</v>
      </c>
      <c r="O1265" s="59">
        <v>38</v>
      </c>
      <c r="P1265" s="59">
        <v>39</v>
      </c>
      <c r="Q1265" s="59">
        <v>39</v>
      </c>
      <c r="R1265" s="59">
        <v>34096</v>
      </c>
      <c r="S1265" s="90"/>
      <c r="T1265" s="90"/>
      <c r="U1265" s="91"/>
      <c r="V1265" s="90"/>
      <c r="X1265" s="90"/>
    </row>
    <row r="1266" spans="1:24" ht="13.2" x14ac:dyDescent="0.25">
      <c r="A1266" s="59" t="s">
        <v>5179</v>
      </c>
      <c r="B1266" s="59" t="s">
        <v>6629</v>
      </c>
      <c r="C1266" s="59" t="s">
        <v>6633</v>
      </c>
      <c r="D1266" s="59" t="s">
        <v>129</v>
      </c>
      <c r="E1266" s="59">
        <v>23</v>
      </c>
      <c r="F1266" s="59">
        <v>23</v>
      </c>
      <c r="G1266" s="59">
        <v>24</v>
      </c>
      <c r="H1266" s="59">
        <v>33</v>
      </c>
      <c r="I1266" s="59">
        <v>34</v>
      </c>
      <c r="J1266" s="59">
        <v>34</v>
      </c>
      <c r="K1266" s="59">
        <v>35</v>
      </c>
      <c r="L1266" s="59">
        <v>35</v>
      </c>
      <c r="M1266" s="59">
        <v>35</v>
      </c>
      <c r="N1266" s="59">
        <v>36</v>
      </c>
      <c r="O1266" s="59">
        <v>36</v>
      </c>
      <c r="P1266" s="59">
        <v>37</v>
      </c>
      <c r="Q1266" s="59">
        <v>37</v>
      </c>
      <c r="R1266" s="59">
        <v>32636</v>
      </c>
      <c r="S1266" s="90"/>
      <c r="T1266" s="90"/>
      <c r="U1266" s="91"/>
      <c r="V1266" s="90"/>
      <c r="X1266" s="90"/>
    </row>
    <row r="1267" spans="1:24" ht="13.2" x14ac:dyDescent="0.25">
      <c r="A1267" s="59" t="s">
        <v>5180</v>
      </c>
      <c r="B1267" s="59" t="s">
        <v>6629</v>
      </c>
      <c r="C1267" s="59" t="s">
        <v>6634</v>
      </c>
      <c r="D1267" s="59" t="s">
        <v>129</v>
      </c>
      <c r="E1267" s="59">
        <v>0</v>
      </c>
      <c r="F1267" s="59">
        <v>0</v>
      </c>
      <c r="G1267" s="59">
        <v>0</v>
      </c>
      <c r="H1267" s="59">
        <v>0</v>
      </c>
      <c r="I1267" s="59">
        <v>0</v>
      </c>
      <c r="J1267" s="59">
        <v>0</v>
      </c>
      <c r="K1267" s="59">
        <v>0</v>
      </c>
      <c r="L1267" s="59">
        <v>0</v>
      </c>
      <c r="M1267" s="59">
        <v>0</v>
      </c>
      <c r="N1267" s="59">
        <v>0</v>
      </c>
      <c r="O1267" s="59">
        <v>0</v>
      </c>
      <c r="P1267" s="59">
        <v>0</v>
      </c>
      <c r="Q1267" s="59">
        <v>0</v>
      </c>
      <c r="R1267" s="59">
        <v>0</v>
      </c>
      <c r="S1267" s="90"/>
      <c r="T1267" s="90"/>
      <c r="U1267" s="91"/>
      <c r="V1267" s="90"/>
      <c r="X1267" s="90"/>
    </row>
    <row r="1268" spans="1:24" ht="13.2" x14ac:dyDescent="0.25">
      <c r="A1268" s="59" t="s">
        <v>5181</v>
      </c>
      <c r="B1268" s="59" t="s">
        <v>6629</v>
      </c>
      <c r="C1268" s="59" t="s">
        <v>6635</v>
      </c>
      <c r="D1268" s="59" t="s">
        <v>129</v>
      </c>
      <c r="E1268" s="59">
        <v>0</v>
      </c>
      <c r="F1268" s="59">
        <v>0</v>
      </c>
      <c r="G1268" s="59">
        <v>0</v>
      </c>
      <c r="H1268" s="59">
        <v>0</v>
      </c>
      <c r="I1268" s="59">
        <v>0</v>
      </c>
      <c r="J1268" s="59">
        <v>0</v>
      </c>
      <c r="K1268" s="59">
        <v>0</v>
      </c>
      <c r="L1268" s="59">
        <v>0</v>
      </c>
      <c r="M1268" s="59">
        <v>0</v>
      </c>
      <c r="N1268" s="59">
        <v>0</v>
      </c>
      <c r="O1268" s="59">
        <v>0</v>
      </c>
      <c r="P1268" s="59">
        <v>0</v>
      </c>
      <c r="Q1268" s="59">
        <v>0</v>
      </c>
      <c r="R1268" s="59">
        <v>0</v>
      </c>
      <c r="S1268" s="90"/>
      <c r="T1268" s="90"/>
      <c r="U1268" s="91"/>
      <c r="V1268" s="90"/>
      <c r="X1268" s="90"/>
    </row>
    <row r="1269" spans="1:24" ht="13.2" x14ac:dyDescent="0.25">
      <c r="A1269" s="59" t="s">
        <v>5182</v>
      </c>
      <c r="B1269" s="59" t="s">
        <v>6629</v>
      </c>
      <c r="C1269" s="59" t="s">
        <v>6636</v>
      </c>
      <c r="D1269" s="59" t="s">
        <v>129</v>
      </c>
      <c r="E1269" s="59">
        <v>0</v>
      </c>
      <c r="F1269" s="59">
        <v>0</v>
      </c>
      <c r="G1269" s="59">
        <v>0</v>
      </c>
      <c r="H1269" s="59">
        <v>0</v>
      </c>
      <c r="I1269" s="59">
        <v>0</v>
      </c>
      <c r="J1269" s="59">
        <v>0</v>
      </c>
      <c r="K1269" s="59">
        <v>0</v>
      </c>
      <c r="L1269" s="59">
        <v>0</v>
      </c>
      <c r="M1269" s="59">
        <v>0</v>
      </c>
      <c r="N1269" s="59">
        <v>0</v>
      </c>
      <c r="O1269" s="59">
        <v>0</v>
      </c>
      <c r="P1269" s="59">
        <v>0</v>
      </c>
      <c r="Q1269" s="59">
        <v>0</v>
      </c>
      <c r="R1269" s="59">
        <v>0</v>
      </c>
      <c r="S1269" s="90"/>
      <c r="T1269" s="90"/>
      <c r="U1269" s="91"/>
      <c r="V1269" s="90"/>
      <c r="X1269" s="90"/>
    </row>
    <row r="1270" spans="1:24" ht="13.2" x14ac:dyDescent="0.25">
      <c r="A1270" s="59" t="s">
        <v>5183</v>
      </c>
      <c r="B1270" s="59" t="s">
        <v>6629</v>
      </c>
      <c r="C1270" s="59" t="s">
        <v>6637</v>
      </c>
      <c r="D1270" s="59" t="s">
        <v>129</v>
      </c>
      <c r="E1270" s="59">
        <v>0</v>
      </c>
      <c r="F1270" s="59">
        <v>0</v>
      </c>
      <c r="G1270" s="59">
        <v>0</v>
      </c>
      <c r="H1270" s="59">
        <v>0</v>
      </c>
      <c r="I1270" s="59">
        <v>0</v>
      </c>
      <c r="J1270" s="59">
        <v>0</v>
      </c>
      <c r="K1270" s="59">
        <v>0</v>
      </c>
      <c r="L1270" s="59">
        <v>0</v>
      </c>
      <c r="M1270" s="59">
        <v>0</v>
      </c>
      <c r="N1270" s="59">
        <v>0</v>
      </c>
      <c r="O1270" s="59">
        <v>0</v>
      </c>
      <c r="P1270" s="59">
        <v>0</v>
      </c>
      <c r="Q1270" s="59">
        <v>0</v>
      </c>
      <c r="R1270" s="59">
        <v>0</v>
      </c>
      <c r="S1270" s="90"/>
      <c r="T1270" s="90"/>
      <c r="U1270" s="91"/>
      <c r="V1270" s="90"/>
      <c r="X1270" s="90"/>
    </row>
    <row r="1271" spans="1:24" ht="13.2" x14ac:dyDescent="0.25">
      <c r="A1271" s="59" t="s">
        <v>5184</v>
      </c>
      <c r="B1271" s="59" t="s">
        <v>6629</v>
      </c>
      <c r="C1271" s="59" t="s">
        <v>3723</v>
      </c>
      <c r="D1271" s="59" t="s">
        <v>129</v>
      </c>
      <c r="E1271" s="59">
        <v>6156</v>
      </c>
      <c r="F1271" s="59">
        <v>6195</v>
      </c>
      <c r="G1271" s="59">
        <v>6230</v>
      </c>
      <c r="H1271" s="59">
        <v>7094</v>
      </c>
      <c r="I1271" s="59">
        <v>7140</v>
      </c>
      <c r="J1271" s="59">
        <v>7186</v>
      </c>
      <c r="K1271" s="59">
        <v>7231</v>
      </c>
      <c r="L1271" s="59">
        <v>7277</v>
      </c>
      <c r="M1271" s="59">
        <v>7323</v>
      </c>
      <c r="N1271" s="59">
        <v>7369</v>
      </c>
      <c r="O1271" s="59">
        <v>7415</v>
      </c>
      <c r="P1271" s="59">
        <v>7461</v>
      </c>
      <c r="Q1271" s="59">
        <v>7508</v>
      </c>
      <c r="R1271" s="59">
        <v>7062850</v>
      </c>
      <c r="S1271" s="90"/>
      <c r="T1271" s="90"/>
      <c r="U1271" s="91"/>
      <c r="V1271" s="90"/>
      <c r="X1271" s="90"/>
    </row>
    <row r="1272" spans="1:24" ht="13.2" x14ac:dyDescent="0.25">
      <c r="A1272" s="59" t="s">
        <v>5185</v>
      </c>
      <c r="B1272" s="59" t="s">
        <v>6629</v>
      </c>
      <c r="C1272" s="59" t="s">
        <v>3725</v>
      </c>
      <c r="D1272" s="59" t="s">
        <v>129</v>
      </c>
      <c r="E1272" s="59">
        <v>0</v>
      </c>
      <c r="F1272" s="59">
        <v>0</v>
      </c>
      <c r="G1272" s="59">
        <v>0</v>
      </c>
      <c r="H1272" s="59">
        <v>0</v>
      </c>
      <c r="I1272" s="59">
        <v>0</v>
      </c>
      <c r="J1272" s="59">
        <v>0</v>
      </c>
      <c r="K1272" s="59">
        <v>0</v>
      </c>
      <c r="L1272" s="59">
        <v>0</v>
      </c>
      <c r="M1272" s="59">
        <v>0</v>
      </c>
      <c r="N1272" s="59">
        <v>0</v>
      </c>
      <c r="O1272" s="59">
        <v>0</v>
      </c>
      <c r="P1272" s="59">
        <v>0</v>
      </c>
      <c r="Q1272" s="59">
        <v>0</v>
      </c>
      <c r="R1272" s="59">
        <v>62</v>
      </c>
      <c r="S1272" s="90"/>
      <c r="T1272" s="90"/>
      <c r="U1272" s="91"/>
      <c r="V1272" s="90"/>
      <c r="X1272" s="90"/>
    </row>
    <row r="1273" spans="1:24" ht="13.2" x14ac:dyDescent="0.25">
      <c r="A1273" s="59" t="s">
        <v>5186</v>
      </c>
      <c r="B1273" s="59" t="s">
        <v>6629</v>
      </c>
      <c r="C1273" s="59" t="s">
        <v>3726</v>
      </c>
      <c r="D1273" s="59" t="s">
        <v>129</v>
      </c>
      <c r="E1273" s="59">
        <v>0</v>
      </c>
      <c r="F1273" s="59">
        <v>0</v>
      </c>
      <c r="G1273" s="59">
        <v>0</v>
      </c>
      <c r="H1273" s="59">
        <v>0</v>
      </c>
      <c r="I1273" s="59">
        <v>0</v>
      </c>
      <c r="J1273" s="59">
        <v>0</v>
      </c>
      <c r="K1273" s="59">
        <v>0</v>
      </c>
      <c r="L1273" s="59">
        <v>0</v>
      </c>
      <c r="M1273" s="59">
        <v>0</v>
      </c>
      <c r="N1273" s="59">
        <v>0</v>
      </c>
      <c r="O1273" s="59">
        <v>0</v>
      </c>
      <c r="P1273" s="59">
        <v>0</v>
      </c>
      <c r="Q1273" s="59">
        <v>0</v>
      </c>
      <c r="R1273" s="59">
        <v>0</v>
      </c>
      <c r="S1273" s="90"/>
      <c r="T1273" s="90"/>
      <c r="U1273" s="91"/>
      <c r="V1273" s="90"/>
      <c r="X1273" s="90"/>
    </row>
    <row r="1274" spans="1:24" ht="13.2" x14ac:dyDescent="0.25">
      <c r="A1274" s="59" t="s">
        <v>5187</v>
      </c>
      <c r="B1274" s="59" t="s">
        <v>6629</v>
      </c>
      <c r="C1274" s="59" t="s">
        <v>6638</v>
      </c>
      <c r="D1274" s="59" t="s">
        <v>129</v>
      </c>
      <c r="E1274" s="59">
        <v>4</v>
      </c>
      <c r="F1274" s="59">
        <v>5</v>
      </c>
      <c r="G1274" s="59">
        <v>5</v>
      </c>
      <c r="H1274" s="59">
        <v>5</v>
      </c>
      <c r="I1274" s="59">
        <v>5</v>
      </c>
      <c r="J1274" s="59">
        <v>5</v>
      </c>
      <c r="K1274" s="59">
        <v>5</v>
      </c>
      <c r="L1274" s="59">
        <v>5</v>
      </c>
      <c r="M1274" s="59">
        <v>5</v>
      </c>
      <c r="N1274" s="59">
        <v>5</v>
      </c>
      <c r="O1274" s="59">
        <v>5</v>
      </c>
      <c r="P1274" s="59">
        <v>6</v>
      </c>
      <c r="Q1274" s="59">
        <v>6</v>
      </c>
      <c r="R1274" s="59">
        <v>5057</v>
      </c>
      <c r="S1274" s="90"/>
      <c r="T1274" s="90"/>
      <c r="U1274" s="91"/>
      <c r="V1274" s="90"/>
      <c r="X1274" s="90"/>
    </row>
    <row r="1275" spans="1:24" ht="13.2" x14ac:dyDescent="0.25">
      <c r="A1275" s="59" t="s">
        <v>5188</v>
      </c>
      <c r="B1275" s="59" t="s">
        <v>6629</v>
      </c>
      <c r="C1275" s="59" t="s">
        <v>6639</v>
      </c>
      <c r="D1275" s="59" t="s">
        <v>129</v>
      </c>
      <c r="E1275" s="59">
        <v>0</v>
      </c>
      <c r="F1275" s="59">
        <v>0</v>
      </c>
      <c r="G1275" s="59">
        <v>0</v>
      </c>
      <c r="H1275" s="59">
        <v>0</v>
      </c>
      <c r="I1275" s="59">
        <v>0</v>
      </c>
      <c r="J1275" s="59">
        <v>0</v>
      </c>
      <c r="K1275" s="59">
        <v>0</v>
      </c>
      <c r="L1275" s="59">
        <v>0</v>
      </c>
      <c r="M1275" s="59">
        <v>0</v>
      </c>
      <c r="N1275" s="59">
        <v>0</v>
      </c>
      <c r="O1275" s="59">
        <v>0</v>
      </c>
      <c r="P1275" s="59">
        <v>0</v>
      </c>
      <c r="Q1275" s="59">
        <v>0</v>
      </c>
      <c r="R1275" s="59">
        <v>0</v>
      </c>
      <c r="S1275" s="90"/>
      <c r="T1275" s="90"/>
      <c r="U1275" s="91"/>
      <c r="V1275" s="90"/>
      <c r="X1275" s="90"/>
    </row>
    <row r="1276" spans="1:24" ht="13.2" x14ac:dyDescent="0.25">
      <c r="A1276" s="59" t="s">
        <v>5189</v>
      </c>
      <c r="B1276" s="59" t="s">
        <v>6629</v>
      </c>
      <c r="C1276" s="59" t="s">
        <v>6640</v>
      </c>
      <c r="D1276" s="59" t="s">
        <v>129</v>
      </c>
      <c r="E1276" s="59">
        <v>22</v>
      </c>
      <c r="F1276" s="59">
        <v>-5</v>
      </c>
      <c r="G1276" s="59">
        <v>0</v>
      </c>
      <c r="H1276" s="59">
        <v>-5</v>
      </c>
      <c r="I1276" s="59">
        <v>-4</v>
      </c>
      <c r="J1276" s="59">
        <v>-4</v>
      </c>
      <c r="K1276" s="59">
        <v>-4</v>
      </c>
      <c r="L1276" s="59">
        <v>-4</v>
      </c>
      <c r="M1276" s="59">
        <v>-4</v>
      </c>
      <c r="N1276" s="59">
        <v>-4</v>
      </c>
      <c r="O1276" s="59">
        <v>-4</v>
      </c>
      <c r="P1276" s="59">
        <v>-4</v>
      </c>
      <c r="Q1276" s="59">
        <v>-4</v>
      </c>
      <c r="R1276" s="59">
        <v>-2833</v>
      </c>
      <c r="S1276" s="90"/>
      <c r="T1276" s="90"/>
      <c r="U1276" s="91"/>
      <c r="V1276" s="90"/>
      <c r="X1276" s="90"/>
    </row>
    <row r="1277" spans="1:24" ht="13.2" x14ac:dyDescent="0.25">
      <c r="A1277" s="59" t="s">
        <v>5190</v>
      </c>
      <c r="B1277" s="59" t="s">
        <v>6629</v>
      </c>
      <c r="C1277" s="59" t="s">
        <v>6641</v>
      </c>
      <c r="D1277" s="59" t="s">
        <v>129</v>
      </c>
      <c r="E1277" s="59">
        <v>0</v>
      </c>
      <c r="F1277" s="59">
        <v>0</v>
      </c>
      <c r="G1277" s="59">
        <v>0</v>
      </c>
      <c r="H1277" s="59">
        <v>0</v>
      </c>
      <c r="I1277" s="59">
        <v>0</v>
      </c>
      <c r="J1277" s="59">
        <v>0</v>
      </c>
      <c r="K1277" s="59">
        <v>0</v>
      </c>
      <c r="L1277" s="59">
        <v>0</v>
      </c>
      <c r="M1277" s="59">
        <v>0</v>
      </c>
      <c r="N1277" s="59">
        <v>0</v>
      </c>
      <c r="O1277" s="59">
        <v>0</v>
      </c>
      <c r="P1277" s="59">
        <v>0</v>
      </c>
      <c r="Q1277" s="59">
        <v>0</v>
      </c>
      <c r="R1277" s="59">
        <v>0</v>
      </c>
      <c r="S1277" s="90"/>
      <c r="T1277" s="90"/>
      <c r="U1277" s="91"/>
      <c r="V1277" s="90"/>
      <c r="X1277" s="90"/>
    </row>
    <row r="1278" spans="1:24" ht="13.2" x14ac:dyDescent="0.25">
      <c r="A1278" s="59" t="s">
        <v>5191</v>
      </c>
      <c r="B1278" s="59" t="s">
        <v>6642</v>
      </c>
      <c r="C1278" s="59" t="s">
        <v>3728</v>
      </c>
      <c r="D1278" s="59" t="s">
        <v>129</v>
      </c>
      <c r="E1278" s="59">
        <v>41</v>
      </c>
      <c r="F1278" s="59">
        <v>41</v>
      </c>
      <c r="G1278" s="59">
        <v>-296</v>
      </c>
      <c r="H1278" s="59">
        <v>43</v>
      </c>
      <c r="I1278" s="59">
        <v>44</v>
      </c>
      <c r="J1278" s="59">
        <v>44</v>
      </c>
      <c r="K1278" s="59">
        <v>45</v>
      </c>
      <c r="L1278" s="59">
        <v>41</v>
      </c>
      <c r="M1278" s="59">
        <v>42</v>
      </c>
      <c r="N1278" s="59">
        <v>43</v>
      </c>
      <c r="O1278" s="59">
        <v>44</v>
      </c>
      <c r="P1278" s="59">
        <v>45</v>
      </c>
      <c r="Q1278" s="59">
        <v>46</v>
      </c>
      <c r="R1278" s="59">
        <v>14967</v>
      </c>
      <c r="S1278" s="90"/>
      <c r="T1278" s="90"/>
      <c r="U1278" s="91"/>
      <c r="V1278" s="90"/>
      <c r="X1278" s="90"/>
    </row>
    <row r="1279" spans="1:24" ht="13.2" x14ac:dyDescent="0.25">
      <c r="A1279" s="59" t="s">
        <v>5192</v>
      </c>
      <c r="B1279" s="59" t="s">
        <v>6642</v>
      </c>
      <c r="C1279" s="59" t="s">
        <v>3729</v>
      </c>
      <c r="D1279" s="59" t="s">
        <v>129</v>
      </c>
      <c r="E1279" s="59">
        <v>-338</v>
      </c>
      <c r="F1279" s="59">
        <v>-333</v>
      </c>
      <c r="G1279" s="59">
        <v>11</v>
      </c>
      <c r="H1279" s="59">
        <v>-322</v>
      </c>
      <c r="I1279" s="59">
        <v>-316</v>
      </c>
      <c r="J1279" s="59">
        <v>-310</v>
      </c>
      <c r="K1279" s="59">
        <v>-305</v>
      </c>
      <c r="L1279" s="59">
        <v>-299</v>
      </c>
      <c r="M1279" s="59">
        <v>-293</v>
      </c>
      <c r="N1279" s="59">
        <v>-288</v>
      </c>
      <c r="O1279" s="59">
        <v>-282</v>
      </c>
      <c r="P1279" s="59">
        <v>-277</v>
      </c>
      <c r="Q1279" s="59">
        <v>-271</v>
      </c>
      <c r="R1279" s="59">
        <v>-276508</v>
      </c>
      <c r="S1279" s="90"/>
      <c r="T1279" s="90"/>
      <c r="U1279" s="91"/>
      <c r="V1279" s="90"/>
      <c r="X1279" s="90"/>
    </row>
    <row r="1280" spans="1:24" ht="13.2" x14ac:dyDescent="0.25">
      <c r="A1280" s="59" t="s">
        <v>5193</v>
      </c>
      <c r="B1280" s="59" t="s">
        <v>6642</v>
      </c>
      <c r="C1280" s="59" t="s">
        <v>3730</v>
      </c>
      <c r="D1280" s="59" t="s">
        <v>129</v>
      </c>
      <c r="E1280" s="59">
        <v>0</v>
      </c>
      <c r="F1280" s="59">
        <v>0</v>
      </c>
      <c r="G1280" s="59">
        <v>0</v>
      </c>
      <c r="H1280" s="59">
        <v>0</v>
      </c>
      <c r="I1280" s="59">
        <v>0</v>
      </c>
      <c r="J1280" s="59">
        <v>0</v>
      </c>
      <c r="K1280" s="59">
        <v>0</v>
      </c>
      <c r="L1280" s="59">
        <v>0</v>
      </c>
      <c r="M1280" s="59">
        <v>0</v>
      </c>
      <c r="N1280" s="59">
        <v>0</v>
      </c>
      <c r="O1280" s="59">
        <v>0</v>
      </c>
      <c r="P1280" s="59">
        <v>0</v>
      </c>
      <c r="Q1280" s="59">
        <v>0</v>
      </c>
      <c r="R1280" s="59">
        <v>0</v>
      </c>
      <c r="S1280" s="90"/>
      <c r="T1280" s="90"/>
      <c r="U1280" s="91"/>
      <c r="V1280" s="90"/>
      <c r="X1280" s="90"/>
    </row>
    <row r="1281" spans="1:24" ht="13.2" x14ac:dyDescent="0.25">
      <c r="A1281" s="59" t="s">
        <v>5194</v>
      </c>
      <c r="B1281" s="59" t="s">
        <v>6643</v>
      </c>
      <c r="C1281" s="59" t="s">
        <v>6644</v>
      </c>
      <c r="D1281" s="59" t="s">
        <v>129</v>
      </c>
      <c r="E1281" s="59">
        <v>0</v>
      </c>
      <c r="F1281" s="59">
        <v>0</v>
      </c>
      <c r="G1281" s="59">
        <v>0</v>
      </c>
      <c r="H1281" s="59">
        <v>0</v>
      </c>
      <c r="I1281" s="59">
        <v>0</v>
      </c>
      <c r="J1281" s="59">
        <v>0</v>
      </c>
      <c r="K1281" s="59">
        <v>0</v>
      </c>
      <c r="L1281" s="59">
        <v>0</v>
      </c>
      <c r="M1281" s="59">
        <v>0</v>
      </c>
      <c r="N1281" s="59">
        <v>0</v>
      </c>
      <c r="O1281" s="59">
        <v>0</v>
      </c>
      <c r="P1281" s="59">
        <v>0</v>
      </c>
      <c r="Q1281" s="59">
        <v>0</v>
      </c>
      <c r="R1281" s="59">
        <v>0</v>
      </c>
      <c r="S1281" s="90"/>
      <c r="T1281" s="90"/>
      <c r="U1281" s="91"/>
      <c r="V1281" s="90"/>
      <c r="X1281" s="90"/>
    </row>
    <row r="1282" spans="1:24" ht="13.2" x14ac:dyDescent="0.25">
      <c r="A1282" s="59" t="s">
        <v>5195</v>
      </c>
      <c r="B1282" s="59" t="s">
        <v>6645</v>
      </c>
      <c r="C1282" s="59" t="s">
        <v>6646</v>
      </c>
      <c r="D1282" s="59" t="s">
        <v>129</v>
      </c>
      <c r="E1282" s="59">
        <v>0</v>
      </c>
      <c r="F1282" s="59">
        <v>0</v>
      </c>
      <c r="G1282" s="59">
        <v>0</v>
      </c>
      <c r="H1282" s="59">
        <v>0</v>
      </c>
      <c r="I1282" s="59">
        <v>0</v>
      </c>
      <c r="J1282" s="59">
        <v>0</v>
      </c>
      <c r="K1282" s="59">
        <v>0</v>
      </c>
      <c r="L1282" s="59">
        <v>0</v>
      </c>
      <c r="M1282" s="59">
        <v>0</v>
      </c>
      <c r="N1282" s="59">
        <v>0</v>
      </c>
      <c r="O1282" s="59">
        <v>0</v>
      </c>
      <c r="P1282" s="59">
        <v>0</v>
      </c>
      <c r="Q1282" s="59">
        <v>0</v>
      </c>
      <c r="R1282" s="59">
        <v>0</v>
      </c>
      <c r="S1282" s="90"/>
      <c r="T1282" s="90"/>
      <c r="U1282" s="91"/>
      <c r="V1282" s="90"/>
      <c r="X1282" s="90"/>
    </row>
    <row r="1283" spans="1:24" ht="13.2" x14ac:dyDescent="0.25">
      <c r="A1283" s="59" t="s">
        <v>5196</v>
      </c>
      <c r="B1283" s="59" t="s">
        <v>6645</v>
      </c>
      <c r="C1283" s="59" t="s">
        <v>6647</v>
      </c>
      <c r="D1283" s="59" t="s">
        <v>129</v>
      </c>
      <c r="E1283" s="59">
        <v>11</v>
      </c>
      <c r="F1283" s="59">
        <v>11</v>
      </c>
      <c r="G1283" s="59">
        <v>11</v>
      </c>
      <c r="H1283" s="59">
        <v>11</v>
      </c>
      <c r="I1283" s="59">
        <v>11</v>
      </c>
      <c r="J1283" s="59">
        <v>11</v>
      </c>
      <c r="K1283" s="59">
        <v>12</v>
      </c>
      <c r="L1283" s="59">
        <v>12</v>
      </c>
      <c r="M1283" s="59">
        <v>12</v>
      </c>
      <c r="N1283" s="59">
        <v>12</v>
      </c>
      <c r="O1283" s="59">
        <v>12</v>
      </c>
      <c r="P1283" s="59">
        <v>12</v>
      </c>
      <c r="Q1283" s="59">
        <v>12</v>
      </c>
      <c r="R1283" s="59">
        <v>11520</v>
      </c>
      <c r="S1283" s="90"/>
      <c r="T1283" s="90"/>
      <c r="U1283" s="91"/>
      <c r="V1283" s="90"/>
      <c r="X1283" s="90"/>
    </row>
    <row r="1284" spans="1:24" ht="13.2" x14ac:dyDescent="0.25">
      <c r="A1284" s="59" t="s">
        <v>5197</v>
      </c>
      <c r="B1284" s="59" t="s">
        <v>6645</v>
      </c>
      <c r="C1284" s="59" t="s">
        <v>6648</v>
      </c>
      <c r="D1284" s="59" t="s">
        <v>129</v>
      </c>
      <c r="E1284" s="59">
        <v>48</v>
      </c>
      <c r="F1284" s="59">
        <v>49</v>
      </c>
      <c r="G1284" s="59">
        <v>51</v>
      </c>
      <c r="H1284" s="59">
        <v>52</v>
      </c>
      <c r="I1284" s="59">
        <v>53</v>
      </c>
      <c r="J1284" s="59">
        <v>55</v>
      </c>
      <c r="K1284" s="59">
        <v>56</v>
      </c>
      <c r="L1284" s="59">
        <v>57</v>
      </c>
      <c r="M1284" s="59">
        <v>59</v>
      </c>
      <c r="N1284" s="59">
        <v>60</v>
      </c>
      <c r="O1284" s="59">
        <v>61</v>
      </c>
      <c r="P1284" s="59">
        <v>63</v>
      </c>
      <c r="Q1284" s="59">
        <v>64</v>
      </c>
      <c r="R1284" s="59">
        <v>55997</v>
      </c>
      <c r="S1284" s="90"/>
      <c r="T1284" s="90"/>
      <c r="U1284" s="91"/>
      <c r="V1284" s="90"/>
      <c r="X1284" s="90"/>
    </row>
    <row r="1285" spans="1:24" ht="13.2" x14ac:dyDescent="0.25">
      <c r="A1285" s="59" t="s">
        <v>5198</v>
      </c>
      <c r="B1285" s="59" t="s">
        <v>6645</v>
      </c>
      <c r="C1285" s="59" t="s">
        <v>6649</v>
      </c>
      <c r="D1285" s="59" t="s">
        <v>129</v>
      </c>
      <c r="E1285" s="59">
        <v>0</v>
      </c>
      <c r="F1285" s="59">
        <v>0</v>
      </c>
      <c r="G1285" s="59">
        <v>0</v>
      </c>
      <c r="H1285" s="59">
        <v>0</v>
      </c>
      <c r="I1285" s="59">
        <v>0</v>
      </c>
      <c r="J1285" s="59">
        <v>0</v>
      </c>
      <c r="K1285" s="59">
        <v>0</v>
      </c>
      <c r="L1285" s="59">
        <v>0</v>
      </c>
      <c r="M1285" s="59">
        <v>0</v>
      </c>
      <c r="N1285" s="59">
        <v>0</v>
      </c>
      <c r="O1285" s="59">
        <v>0</v>
      </c>
      <c r="P1285" s="59">
        <v>0</v>
      </c>
      <c r="Q1285" s="59">
        <v>0</v>
      </c>
      <c r="R1285" s="59">
        <v>0</v>
      </c>
      <c r="S1285" s="90"/>
      <c r="T1285" s="90"/>
      <c r="U1285" s="91"/>
      <c r="V1285" s="90"/>
      <c r="X1285" s="90"/>
    </row>
    <row r="1286" spans="1:24" ht="13.2" x14ac:dyDescent="0.25">
      <c r="A1286" s="59" t="s">
        <v>5199</v>
      </c>
      <c r="B1286" s="59" t="s">
        <v>6645</v>
      </c>
      <c r="C1286" s="59" t="s">
        <v>6650</v>
      </c>
      <c r="D1286" s="59" t="s">
        <v>129</v>
      </c>
      <c r="E1286" s="59">
        <v>46</v>
      </c>
      <c r="F1286" s="59">
        <v>47</v>
      </c>
      <c r="G1286" s="59">
        <v>47</v>
      </c>
      <c r="H1286" s="59">
        <v>48</v>
      </c>
      <c r="I1286" s="59">
        <v>49</v>
      </c>
      <c r="J1286" s="59">
        <v>50</v>
      </c>
      <c r="K1286" s="59">
        <v>51</v>
      </c>
      <c r="L1286" s="59">
        <v>52</v>
      </c>
      <c r="M1286" s="59">
        <v>52</v>
      </c>
      <c r="N1286" s="59">
        <v>53</v>
      </c>
      <c r="O1286" s="59">
        <v>54</v>
      </c>
      <c r="P1286" s="59">
        <v>55</v>
      </c>
      <c r="Q1286" s="59">
        <v>56</v>
      </c>
      <c r="R1286" s="59">
        <v>50744</v>
      </c>
      <c r="S1286" s="90"/>
      <c r="T1286" s="90"/>
      <c r="U1286" s="91"/>
      <c r="V1286" s="90"/>
      <c r="X1286" s="90"/>
    </row>
    <row r="1287" spans="1:24" ht="13.2" x14ac:dyDescent="0.25">
      <c r="A1287" s="59" t="s">
        <v>5200</v>
      </c>
      <c r="B1287" s="59" t="s">
        <v>6645</v>
      </c>
      <c r="C1287" s="59" t="s">
        <v>6651</v>
      </c>
      <c r="D1287" s="59" t="s">
        <v>129</v>
      </c>
      <c r="E1287" s="59">
        <v>0</v>
      </c>
      <c r="F1287" s="59">
        <v>0</v>
      </c>
      <c r="G1287" s="59">
        <v>0</v>
      </c>
      <c r="H1287" s="59">
        <v>0</v>
      </c>
      <c r="I1287" s="59">
        <v>0</v>
      </c>
      <c r="J1287" s="59">
        <v>0</v>
      </c>
      <c r="K1287" s="59">
        <v>0</v>
      </c>
      <c r="L1287" s="59">
        <v>0</v>
      </c>
      <c r="M1287" s="59">
        <v>0</v>
      </c>
      <c r="N1287" s="59">
        <v>0</v>
      </c>
      <c r="O1287" s="59">
        <v>0</v>
      </c>
      <c r="P1287" s="59">
        <v>0</v>
      </c>
      <c r="Q1287" s="59">
        <v>0</v>
      </c>
      <c r="R1287" s="59">
        <v>0</v>
      </c>
      <c r="S1287" s="90"/>
      <c r="T1287" s="90"/>
      <c r="U1287" s="91"/>
      <c r="V1287" s="90"/>
      <c r="X1287" s="90"/>
    </row>
    <row r="1288" spans="1:24" ht="13.2" x14ac:dyDescent="0.25">
      <c r="A1288" s="59" t="s">
        <v>5201</v>
      </c>
      <c r="B1288" s="59" t="s">
        <v>6645</v>
      </c>
      <c r="C1288" s="59" t="s">
        <v>6652</v>
      </c>
      <c r="D1288" s="59" t="s">
        <v>129</v>
      </c>
      <c r="E1288" s="59">
        <v>40</v>
      </c>
      <c r="F1288" s="59">
        <v>41</v>
      </c>
      <c r="G1288" s="59">
        <v>42</v>
      </c>
      <c r="H1288" s="59">
        <v>43</v>
      </c>
      <c r="I1288" s="59">
        <v>43</v>
      </c>
      <c r="J1288" s="59">
        <v>44</v>
      </c>
      <c r="K1288" s="59">
        <v>45</v>
      </c>
      <c r="L1288" s="59">
        <v>46</v>
      </c>
      <c r="M1288" s="59">
        <v>47</v>
      </c>
      <c r="N1288" s="59">
        <v>47</v>
      </c>
      <c r="O1288" s="59">
        <v>48</v>
      </c>
      <c r="P1288" s="59">
        <v>49</v>
      </c>
      <c r="Q1288" s="59">
        <v>50</v>
      </c>
      <c r="R1288" s="59">
        <v>45071</v>
      </c>
      <c r="S1288" s="90"/>
      <c r="T1288" s="90"/>
      <c r="U1288" s="91"/>
      <c r="V1288" s="90"/>
      <c r="X1288" s="90"/>
    </row>
    <row r="1289" spans="1:24" ht="13.2" x14ac:dyDescent="0.25">
      <c r="A1289" s="59" t="s">
        <v>5202</v>
      </c>
      <c r="B1289" s="59" t="s">
        <v>6645</v>
      </c>
      <c r="C1289" s="59" t="s">
        <v>6653</v>
      </c>
      <c r="D1289" s="59" t="s">
        <v>129</v>
      </c>
      <c r="E1289" s="59">
        <v>0</v>
      </c>
      <c r="F1289" s="59">
        <v>0</v>
      </c>
      <c r="G1289" s="59">
        <v>0</v>
      </c>
      <c r="H1289" s="59">
        <v>0</v>
      </c>
      <c r="I1289" s="59">
        <v>0</v>
      </c>
      <c r="J1289" s="59">
        <v>0</v>
      </c>
      <c r="K1289" s="59">
        <v>0</v>
      </c>
      <c r="L1289" s="59">
        <v>0</v>
      </c>
      <c r="M1289" s="59">
        <v>0</v>
      </c>
      <c r="N1289" s="59">
        <v>0</v>
      </c>
      <c r="O1289" s="59">
        <v>0</v>
      </c>
      <c r="P1289" s="59">
        <v>0</v>
      </c>
      <c r="Q1289" s="59">
        <v>0</v>
      </c>
      <c r="R1289" s="59">
        <v>0</v>
      </c>
      <c r="S1289" s="90"/>
      <c r="T1289" s="90"/>
      <c r="U1289" s="91"/>
      <c r="V1289" s="90"/>
      <c r="X1289" s="90"/>
    </row>
    <row r="1290" spans="1:24" ht="13.2" x14ac:dyDescent="0.25">
      <c r="A1290" s="59" t="s">
        <v>5203</v>
      </c>
      <c r="B1290" s="59" t="s">
        <v>6645</v>
      </c>
      <c r="C1290" s="59" t="s">
        <v>6654</v>
      </c>
      <c r="D1290" s="59" t="s">
        <v>129</v>
      </c>
      <c r="E1290" s="59">
        <v>34</v>
      </c>
      <c r="F1290" s="59">
        <v>34</v>
      </c>
      <c r="G1290" s="59">
        <v>35</v>
      </c>
      <c r="H1290" s="59">
        <v>35</v>
      </c>
      <c r="I1290" s="59">
        <v>36</v>
      </c>
      <c r="J1290" s="59">
        <v>37</v>
      </c>
      <c r="K1290" s="59">
        <v>37</v>
      </c>
      <c r="L1290" s="59">
        <v>38</v>
      </c>
      <c r="M1290" s="59">
        <v>38</v>
      </c>
      <c r="N1290" s="59">
        <v>39</v>
      </c>
      <c r="O1290" s="59">
        <v>40</v>
      </c>
      <c r="P1290" s="59">
        <v>40</v>
      </c>
      <c r="Q1290" s="59">
        <v>41</v>
      </c>
      <c r="R1290" s="59">
        <v>37221</v>
      </c>
      <c r="S1290" s="90"/>
      <c r="T1290" s="90"/>
      <c r="U1290" s="91"/>
      <c r="V1290" s="90"/>
      <c r="X1290" s="90"/>
    </row>
    <row r="1291" spans="1:24" ht="13.2" x14ac:dyDescent="0.25">
      <c r="A1291" s="59" t="s">
        <v>5204</v>
      </c>
      <c r="B1291" s="59" t="s">
        <v>6645</v>
      </c>
      <c r="C1291" s="59" t="s">
        <v>6655</v>
      </c>
      <c r="D1291" s="59" t="s">
        <v>129</v>
      </c>
      <c r="E1291" s="59">
        <v>0</v>
      </c>
      <c r="F1291" s="59">
        <v>0</v>
      </c>
      <c r="G1291" s="59">
        <v>0</v>
      </c>
      <c r="H1291" s="59">
        <v>0</v>
      </c>
      <c r="I1291" s="59">
        <v>0</v>
      </c>
      <c r="J1291" s="59">
        <v>0</v>
      </c>
      <c r="K1291" s="59">
        <v>0</v>
      </c>
      <c r="L1291" s="59">
        <v>0</v>
      </c>
      <c r="M1291" s="59">
        <v>0</v>
      </c>
      <c r="N1291" s="59">
        <v>0</v>
      </c>
      <c r="O1291" s="59">
        <v>0</v>
      </c>
      <c r="P1291" s="59">
        <v>0</v>
      </c>
      <c r="Q1291" s="59">
        <v>0</v>
      </c>
      <c r="R1291" s="59">
        <v>0</v>
      </c>
      <c r="S1291" s="90"/>
      <c r="T1291" s="90"/>
      <c r="U1291" s="91"/>
      <c r="V1291" s="90"/>
      <c r="X1291" s="90"/>
    </row>
    <row r="1292" spans="1:24" ht="13.2" x14ac:dyDescent="0.25">
      <c r="A1292" s="59" t="s">
        <v>5205</v>
      </c>
      <c r="B1292" s="59" t="s">
        <v>6645</v>
      </c>
      <c r="C1292" s="59" t="s">
        <v>6656</v>
      </c>
      <c r="D1292" s="59" t="s">
        <v>129</v>
      </c>
      <c r="E1292" s="59">
        <v>31</v>
      </c>
      <c r="F1292" s="59">
        <v>32</v>
      </c>
      <c r="G1292" s="59">
        <v>33</v>
      </c>
      <c r="H1292" s="59">
        <v>33</v>
      </c>
      <c r="I1292" s="59">
        <v>34</v>
      </c>
      <c r="J1292" s="59">
        <v>34</v>
      </c>
      <c r="K1292" s="59">
        <v>35</v>
      </c>
      <c r="L1292" s="59">
        <v>36</v>
      </c>
      <c r="M1292" s="59">
        <v>36</v>
      </c>
      <c r="N1292" s="59">
        <v>37</v>
      </c>
      <c r="O1292" s="59">
        <v>37</v>
      </c>
      <c r="P1292" s="59">
        <v>38</v>
      </c>
      <c r="Q1292" s="59">
        <v>38</v>
      </c>
      <c r="R1292" s="59">
        <v>34930</v>
      </c>
      <c r="S1292" s="90"/>
      <c r="T1292" s="90"/>
      <c r="U1292" s="91"/>
      <c r="V1292" s="90"/>
      <c r="X1292" s="90"/>
    </row>
    <row r="1293" spans="1:24" ht="13.2" x14ac:dyDescent="0.25">
      <c r="A1293" s="59" t="s">
        <v>5206</v>
      </c>
      <c r="B1293" s="59" t="s">
        <v>6645</v>
      </c>
      <c r="C1293" s="59" t="s">
        <v>6657</v>
      </c>
      <c r="D1293" s="59" t="s">
        <v>129</v>
      </c>
      <c r="E1293" s="59">
        <v>0</v>
      </c>
      <c r="F1293" s="59">
        <v>0</v>
      </c>
      <c r="G1293" s="59">
        <v>0</v>
      </c>
      <c r="H1293" s="59">
        <v>0</v>
      </c>
      <c r="I1293" s="59">
        <v>0</v>
      </c>
      <c r="J1293" s="59">
        <v>0</v>
      </c>
      <c r="K1293" s="59">
        <v>0</v>
      </c>
      <c r="L1293" s="59">
        <v>0</v>
      </c>
      <c r="M1293" s="59">
        <v>0</v>
      </c>
      <c r="N1293" s="59">
        <v>0</v>
      </c>
      <c r="O1293" s="59">
        <v>0</v>
      </c>
      <c r="P1293" s="59">
        <v>0</v>
      </c>
      <c r="Q1293" s="59">
        <v>0</v>
      </c>
      <c r="R1293" s="59">
        <v>0</v>
      </c>
      <c r="S1293" s="90"/>
      <c r="T1293" s="90"/>
      <c r="U1293" s="91"/>
      <c r="V1293" s="90"/>
      <c r="X1293" s="90"/>
    </row>
    <row r="1294" spans="1:24" ht="13.2" x14ac:dyDescent="0.25">
      <c r="A1294" s="59" t="s">
        <v>5207</v>
      </c>
      <c r="B1294" s="59" t="s">
        <v>6645</v>
      </c>
      <c r="C1294" s="59" t="s">
        <v>6658</v>
      </c>
      <c r="D1294" s="59" t="s">
        <v>129</v>
      </c>
      <c r="E1294" s="59">
        <v>25</v>
      </c>
      <c r="F1294" s="59">
        <v>25</v>
      </c>
      <c r="G1294" s="59">
        <v>25</v>
      </c>
      <c r="H1294" s="59">
        <v>25</v>
      </c>
      <c r="I1294" s="59">
        <v>26</v>
      </c>
      <c r="J1294" s="59">
        <v>26</v>
      </c>
      <c r="K1294" s="59">
        <v>26</v>
      </c>
      <c r="L1294" s="59">
        <v>26</v>
      </c>
      <c r="M1294" s="59">
        <v>27</v>
      </c>
      <c r="N1294" s="59">
        <v>27</v>
      </c>
      <c r="O1294" s="59">
        <v>27</v>
      </c>
      <c r="P1294" s="59">
        <v>27</v>
      </c>
      <c r="Q1294" s="59">
        <v>27</v>
      </c>
      <c r="R1294" s="59">
        <v>26096</v>
      </c>
      <c r="S1294" s="90"/>
      <c r="T1294" s="90"/>
      <c r="U1294" s="91"/>
      <c r="V1294" s="90"/>
      <c r="X1294" s="90"/>
    </row>
    <row r="1295" spans="1:24" ht="13.2" x14ac:dyDescent="0.25">
      <c r="A1295" s="59" t="s">
        <v>5208</v>
      </c>
      <c r="B1295" s="59" t="s">
        <v>6645</v>
      </c>
      <c r="C1295" s="59" t="s">
        <v>6659</v>
      </c>
      <c r="D1295" s="59" t="s">
        <v>129</v>
      </c>
      <c r="E1295" s="59">
        <v>0</v>
      </c>
      <c r="F1295" s="59">
        <v>0</v>
      </c>
      <c r="G1295" s="59">
        <v>0</v>
      </c>
      <c r="H1295" s="59">
        <v>0</v>
      </c>
      <c r="I1295" s="59">
        <v>0</v>
      </c>
      <c r="J1295" s="59">
        <v>0</v>
      </c>
      <c r="K1295" s="59">
        <v>0</v>
      </c>
      <c r="L1295" s="59">
        <v>0</v>
      </c>
      <c r="M1295" s="59">
        <v>0</v>
      </c>
      <c r="N1295" s="59">
        <v>0</v>
      </c>
      <c r="O1295" s="59">
        <v>0</v>
      </c>
      <c r="P1295" s="59">
        <v>0</v>
      </c>
      <c r="Q1295" s="59">
        <v>0</v>
      </c>
      <c r="R1295" s="59">
        <v>0</v>
      </c>
      <c r="S1295" s="90"/>
      <c r="T1295" s="90"/>
      <c r="U1295" s="91"/>
      <c r="V1295" s="90"/>
      <c r="X1295" s="90"/>
    </row>
    <row r="1296" spans="1:24" ht="13.2" x14ac:dyDescent="0.25">
      <c r="A1296" s="59" t="s">
        <v>5209</v>
      </c>
      <c r="B1296" s="59" t="s">
        <v>6645</v>
      </c>
      <c r="C1296" s="59" t="s">
        <v>6660</v>
      </c>
      <c r="D1296" s="59" t="s">
        <v>129</v>
      </c>
      <c r="E1296" s="59">
        <v>0</v>
      </c>
      <c r="F1296" s="59">
        <v>0</v>
      </c>
      <c r="G1296" s="59">
        <v>0</v>
      </c>
      <c r="H1296" s="59">
        <v>0</v>
      </c>
      <c r="I1296" s="59">
        <v>0</v>
      </c>
      <c r="J1296" s="59">
        <v>0</v>
      </c>
      <c r="K1296" s="59">
        <v>0</v>
      </c>
      <c r="L1296" s="59">
        <v>0</v>
      </c>
      <c r="M1296" s="59">
        <v>0</v>
      </c>
      <c r="N1296" s="59">
        <v>10</v>
      </c>
      <c r="O1296" s="59">
        <v>19</v>
      </c>
      <c r="P1296" s="59">
        <v>28</v>
      </c>
      <c r="Q1296" s="59">
        <v>0</v>
      </c>
      <c r="R1296" s="59">
        <v>4783</v>
      </c>
      <c r="S1296" s="90"/>
      <c r="T1296" s="90"/>
      <c r="U1296" s="91"/>
      <c r="V1296" s="90"/>
      <c r="X1296" s="90"/>
    </row>
    <row r="1297" spans="1:24" ht="13.2" x14ac:dyDescent="0.25">
      <c r="A1297" s="59" t="s">
        <v>5210</v>
      </c>
      <c r="B1297" s="59" t="s">
        <v>6645</v>
      </c>
      <c r="C1297" s="59" t="s">
        <v>6661</v>
      </c>
      <c r="D1297" s="59" t="s">
        <v>129</v>
      </c>
      <c r="E1297" s="59">
        <v>0</v>
      </c>
      <c r="F1297" s="59">
        <v>0</v>
      </c>
      <c r="G1297" s="59">
        <v>0</v>
      </c>
      <c r="H1297" s="59">
        <v>0</v>
      </c>
      <c r="I1297" s="59">
        <v>0</v>
      </c>
      <c r="J1297" s="59">
        <v>0</v>
      </c>
      <c r="K1297" s="59">
        <v>0</v>
      </c>
      <c r="L1297" s="59">
        <v>0</v>
      </c>
      <c r="M1297" s="59">
        <v>0</v>
      </c>
      <c r="N1297" s="59">
        <v>0</v>
      </c>
      <c r="O1297" s="59">
        <v>0</v>
      </c>
      <c r="P1297" s="59">
        <v>0</v>
      </c>
      <c r="Q1297" s="59">
        <v>0</v>
      </c>
      <c r="R1297" s="59">
        <v>0</v>
      </c>
      <c r="S1297" s="90"/>
      <c r="T1297" s="90"/>
      <c r="U1297" s="91"/>
      <c r="V1297" s="90"/>
      <c r="X1297" s="90"/>
    </row>
    <row r="1298" spans="1:24" ht="13.2" x14ac:dyDescent="0.25">
      <c r="A1298" s="59" t="s">
        <v>5211</v>
      </c>
      <c r="B1298" s="59" t="s">
        <v>6645</v>
      </c>
      <c r="C1298" s="59" t="s">
        <v>3734</v>
      </c>
      <c r="D1298" s="59" t="s">
        <v>129</v>
      </c>
      <c r="E1298" s="59">
        <v>0</v>
      </c>
      <c r="F1298" s="59">
        <v>0</v>
      </c>
      <c r="G1298" s="59">
        <v>0</v>
      </c>
      <c r="H1298" s="59">
        <v>0</v>
      </c>
      <c r="I1298" s="59">
        <v>0</v>
      </c>
      <c r="J1298" s="59">
        <v>0</v>
      </c>
      <c r="K1298" s="59">
        <v>0</v>
      </c>
      <c r="L1298" s="59">
        <v>0</v>
      </c>
      <c r="M1298" s="59">
        <v>0</v>
      </c>
      <c r="N1298" s="59">
        <v>0</v>
      </c>
      <c r="O1298" s="59">
        <v>0</v>
      </c>
      <c r="P1298" s="59">
        <v>0</v>
      </c>
      <c r="Q1298" s="59">
        <v>0</v>
      </c>
      <c r="R1298" s="59">
        <v>0</v>
      </c>
      <c r="S1298" s="90"/>
      <c r="T1298" s="90"/>
      <c r="U1298" s="91"/>
      <c r="V1298" s="90"/>
      <c r="X1298" s="90"/>
    </row>
    <row r="1299" spans="1:24" ht="13.2" x14ac:dyDescent="0.25">
      <c r="A1299" s="59" t="s">
        <v>5212</v>
      </c>
      <c r="B1299" s="59" t="s">
        <v>6645</v>
      </c>
      <c r="C1299" s="59" t="s">
        <v>3735</v>
      </c>
      <c r="D1299" s="59" t="s">
        <v>129</v>
      </c>
      <c r="E1299" s="59">
        <v>1847</v>
      </c>
      <c r="F1299" s="59">
        <v>1887</v>
      </c>
      <c r="G1299" s="59">
        <v>1926</v>
      </c>
      <c r="H1299" s="59">
        <v>1965</v>
      </c>
      <c r="I1299" s="59">
        <v>2004</v>
      </c>
      <c r="J1299" s="59">
        <v>2043</v>
      </c>
      <c r="K1299" s="59">
        <v>2082</v>
      </c>
      <c r="L1299" s="59">
        <v>2007</v>
      </c>
      <c r="M1299" s="59">
        <v>2068</v>
      </c>
      <c r="N1299" s="59">
        <v>2117</v>
      </c>
      <c r="O1299" s="59">
        <v>2169</v>
      </c>
      <c r="P1299" s="59">
        <v>2220</v>
      </c>
      <c r="Q1299" s="59">
        <v>2276</v>
      </c>
      <c r="R1299" s="59">
        <v>2045579</v>
      </c>
      <c r="S1299" s="90"/>
      <c r="T1299" s="90"/>
      <c r="U1299" s="91"/>
      <c r="V1299" s="90"/>
      <c r="X1299" s="90"/>
    </row>
    <row r="1300" spans="1:24" ht="13.2" x14ac:dyDescent="0.25">
      <c r="A1300" s="59" t="s">
        <v>5213</v>
      </c>
      <c r="B1300" s="59" t="s">
        <v>6645</v>
      </c>
      <c r="C1300" s="59" t="s">
        <v>3736</v>
      </c>
      <c r="D1300" s="59" t="s">
        <v>129</v>
      </c>
      <c r="E1300" s="59">
        <v>-132</v>
      </c>
      <c r="F1300" s="59">
        <v>-117</v>
      </c>
      <c r="G1300" s="59">
        <v>-102</v>
      </c>
      <c r="H1300" s="59">
        <v>-87</v>
      </c>
      <c r="I1300" s="59">
        <v>-72</v>
      </c>
      <c r="J1300" s="59">
        <v>-57</v>
      </c>
      <c r="K1300" s="59">
        <v>-42</v>
      </c>
      <c r="L1300" s="59">
        <v>0</v>
      </c>
      <c r="M1300" s="59">
        <v>0</v>
      </c>
      <c r="N1300" s="59">
        <v>0</v>
      </c>
      <c r="O1300" s="59">
        <v>0</v>
      </c>
      <c r="P1300" s="59">
        <v>0</v>
      </c>
      <c r="Q1300" s="59">
        <v>0</v>
      </c>
      <c r="R1300" s="59">
        <v>-45286</v>
      </c>
      <c r="S1300" s="90"/>
      <c r="T1300" s="90"/>
      <c r="U1300" s="91"/>
      <c r="V1300" s="90"/>
      <c r="X1300" s="90"/>
    </row>
    <row r="1301" spans="1:24" ht="13.2" x14ac:dyDescent="0.25">
      <c r="A1301" s="59" t="s">
        <v>5214</v>
      </c>
      <c r="B1301" s="59" t="s">
        <v>6645</v>
      </c>
      <c r="C1301" s="59" t="s">
        <v>3737</v>
      </c>
      <c r="D1301" s="59" t="s">
        <v>129</v>
      </c>
      <c r="E1301" s="59">
        <v>0</v>
      </c>
      <c r="F1301" s="59">
        <v>0</v>
      </c>
      <c r="G1301" s="59">
        <v>0</v>
      </c>
      <c r="H1301" s="59">
        <v>0</v>
      </c>
      <c r="I1301" s="59">
        <v>0</v>
      </c>
      <c r="J1301" s="59">
        <v>0</v>
      </c>
      <c r="K1301" s="59">
        <v>0</v>
      </c>
      <c r="L1301" s="59">
        <v>0</v>
      </c>
      <c r="M1301" s="59">
        <v>0</v>
      </c>
      <c r="N1301" s="59">
        <v>0</v>
      </c>
      <c r="O1301" s="59">
        <v>0</v>
      </c>
      <c r="P1301" s="59">
        <v>0</v>
      </c>
      <c r="Q1301" s="59">
        <v>0</v>
      </c>
      <c r="R1301" s="59">
        <v>0</v>
      </c>
      <c r="S1301" s="90"/>
      <c r="T1301" s="90"/>
      <c r="U1301" s="91"/>
      <c r="V1301" s="90"/>
      <c r="X1301" s="90"/>
    </row>
    <row r="1302" spans="1:24" ht="13.2" x14ac:dyDescent="0.25">
      <c r="A1302" s="59" t="s">
        <v>5215</v>
      </c>
      <c r="B1302" s="59" t="s">
        <v>6662</v>
      </c>
      <c r="C1302" s="59" t="s">
        <v>6663</v>
      </c>
      <c r="D1302" s="59" t="s">
        <v>129</v>
      </c>
      <c r="E1302" s="59">
        <v>0</v>
      </c>
      <c r="F1302" s="59">
        <v>0</v>
      </c>
      <c r="G1302" s="59">
        <v>0</v>
      </c>
      <c r="H1302" s="59">
        <v>0</v>
      </c>
      <c r="I1302" s="59">
        <v>0</v>
      </c>
      <c r="J1302" s="59">
        <v>0</v>
      </c>
      <c r="K1302" s="59">
        <v>0</v>
      </c>
      <c r="L1302" s="59">
        <v>0</v>
      </c>
      <c r="M1302" s="59">
        <v>0</v>
      </c>
      <c r="N1302" s="59">
        <v>0</v>
      </c>
      <c r="O1302" s="59">
        <v>0</v>
      </c>
      <c r="P1302" s="59">
        <v>0</v>
      </c>
      <c r="Q1302" s="59">
        <v>0</v>
      </c>
      <c r="R1302" s="59">
        <v>0</v>
      </c>
      <c r="S1302" s="90"/>
      <c r="T1302" s="90"/>
      <c r="U1302" s="91"/>
      <c r="V1302" s="90"/>
      <c r="X1302" s="90"/>
    </row>
    <row r="1303" spans="1:24" ht="13.2" x14ac:dyDescent="0.25">
      <c r="A1303" s="59" t="s">
        <v>5216</v>
      </c>
      <c r="B1303" s="59" t="s">
        <v>6664</v>
      </c>
      <c r="C1303" s="59" t="s">
        <v>6665</v>
      </c>
      <c r="D1303" s="59" t="s">
        <v>129</v>
      </c>
      <c r="E1303" s="59">
        <v>0</v>
      </c>
      <c r="F1303" s="59">
        <v>0</v>
      </c>
      <c r="G1303" s="59">
        <v>0</v>
      </c>
      <c r="H1303" s="59">
        <v>0</v>
      </c>
      <c r="I1303" s="59">
        <v>0</v>
      </c>
      <c r="J1303" s="59">
        <v>0</v>
      </c>
      <c r="K1303" s="59">
        <v>0</v>
      </c>
      <c r="L1303" s="59">
        <v>0</v>
      </c>
      <c r="M1303" s="59">
        <v>0</v>
      </c>
      <c r="N1303" s="59">
        <v>0</v>
      </c>
      <c r="O1303" s="59">
        <v>0</v>
      </c>
      <c r="P1303" s="59">
        <v>0</v>
      </c>
      <c r="Q1303" s="59">
        <v>0</v>
      </c>
      <c r="R1303" s="59">
        <v>0</v>
      </c>
      <c r="S1303" s="90"/>
      <c r="T1303" s="90"/>
      <c r="U1303" s="91"/>
      <c r="V1303" s="90"/>
      <c r="X1303" s="90"/>
    </row>
    <row r="1304" spans="1:24" ht="13.2" x14ac:dyDescent="0.25">
      <c r="A1304" s="59" t="s">
        <v>5217</v>
      </c>
      <c r="B1304" s="59" t="s">
        <v>6666</v>
      </c>
      <c r="C1304" s="59" t="s">
        <v>3745</v>
      </c>
      <c r="D1304" s="59" t="s">
        <v>129</v>
      </c>
      <c r="E1304" s="59">
        <v>786</v>
      </c>
      <c r="F1304" s="59">
        <v>799</v>
      </c>
      <c r="G1304" s="59">
        <v>812</v>
      </c>
      <c r="H1304" s="59">
        <v>824</v>
      </c>
      <c r="I1304" s="59">
        <v>837</v>
      </c>
      <c r="J1304" s="59">
        <v>850</v>
      </c>
      <c r="K1304" s="59">
        <v>863</v>
      </c>
      <c r="L1304" s="59">
        <v>1400</v>
      </c>
      <c r="M1304" s="59">
        <v>1417</v>
      </c>
      <c r="N1304" s="59">
        <v>1253</v>
      </c>
      <c r="O1304" s="59">
        <v>1277</v>
      </c>
      <c r="P1304" s="59">
        <v>1302</v>
      </c>
      <c r="Q1304" s="59">
        <v>1326</v>
      </c>
      <c r="R1304" s="59">
        <v>1057517</v>
      </c>
      <c r="S1304" s="90"/>
      <c r="T1304" s="90"/>
      <c r="U1304" s="91"/>
      <c r="V1304" s="90"/>
      <c r="X1304" s="90"/>
    </row>
    <row r="1305" spans="1:24" ht="13.2" x14ac:dyDescent="0.25">
      <c r="A1305" s="59" t="s">
        <v>5218</v>
      </c>
      <c r="B1305" s="59" t="s">
        <v>6666</v>
      </c>
      <c r="C1305" s="59" t="s">
        <v>3746</v>
      </c>
      <c r="D1305" s="59" t="s">
        <v>129</v>
      </c>
      <c r="E1305" s="59">
        <v>0</v>
      </c>
      <c r="F1305" s="59">
        <v>0</v>
      </c>
      <c r="G1305" s="59">
        <v>0</v>
      </c>
      <c r="H1305" s="59">
        <v>0</v>
      </c>
      <c r="I1305" s="59">
        <v>0</v>
      </c>
      <c r="J1305" s="59">
        <v>0</v>
      </c>
      <c r="K1305" s="59">
        <v>0</v>
      </c>
      <c r="L1305" s="59">
        <v>0</v>
      </c>
      <c r="M1305" s="59">
        <v>0</v>
      </c>
      <c r="N1305" s="59">
        <v>0</v>
      </c>
      <c r="O1305" s="59">
        <v>0</v>
      </c>
      <c r="P1305" s="59">
        <v>0</v>
      </c>
      <c r="Q1305" s="59">
        <v>0</v>
      </c>
      <c r="R1305" s="59">
        <v>0</v>
      </c>
      <c r="S1305" s="90"/>
      <c r="T1305" s="90"/>
      <c r="U1305" s="91"/>
      <c r="V1305" s="90"/>
      <c r="X1305" s="90"/>
    </row>
    <row r="1306" spans="1:24" ht="13.2" x14ac:dyDescent="0.25">
      <c r="A1306" s="59" t="s">
        <v>5219</v>
      </c>
      <c r="B1306" s="59" t="s">
        <v>6666</v>
      </c>
      <c r="C1306" s="59" t="s">
        <v>3747</v>
      </c>
      <c r="D1306" s="59" t="s">
        <v>129</v>
      </c>
      <c r="E1306" s="59">
        <v>426</v>
      </c>
      <c r="F1306" s="59">
        <v>501</v>
      </c>
      <c r="G1306" s="59">
        <v>575</v>
      </c>
      <c r="H1306" s="59">
        <v>650</v>
      </c>
      <c r="I1306" s="59">
        <v>725</v>
      </c>
      <c r="J1306" s="59">
        <v>800</v>
      </c>
      <c r="K1306" s="59">
        <v>874</v>
      </c>
      <c r="L1306" s="59">
        <v>0</v>
      </c>
      <c r="M1306" s="59">
        <v>0</v>
      </c>
      <c r="N1306" s="59">
        <v>0</v>
      </c>
      <c r="O1306" s="59">
        <v>0</v>
      </c>
      <c r="P1306" s="59">
        <v>0</v>
      </c>
      <c r="Q1306" s="59">
        <v>0</v>
      </c>
      <c r="R1306" s="59">
        <v>361472</v>
      </c>
      <c r="S1306" s="90"/>
      <c r="T1306" s="90"/>
      <c r="U1306" s="91"/>
      <c r="V1306" s="90"/>
      <c r="X1306" s="90"/>
    </row>
    <row r="1307" spans="1:24" ht="13.2" x14ac:dyDescent="0.25">
      <c r="A1307" s="59" t="s">
        <v>5220</v>
      </c>
      <c r="B1307" s="59" t="s">
        <v>6666</v>
      </c>
      <c r="C1307" s="59" t="s">
        <v>3748</v>
      </c>
      <c r="D1307" s="59" t="s">
        <v>129</v>
      </c>
      <c r="E1307" s="59">
        <v>0</v>
      </c>
      <c r="F1307" s="59">
        <v>0</v>
      </c>
      <c r="G1307" s="59">
        <v>0</v>
      </c>
      <c r="H1307" s="59">
        <v>0</v>
      </c>
      <c r="I1307" s="59">
        <v>0</v>
      </c>
      <c r="J1307" s="59">
        <v>0</v>
      </c>
      <c r="K1307" s="59">
        <v>0</v>
      </c>
      <c r="L1307" s="59">
        <v>0</v>
      </c>
      <c r="M1307" s="59">
        <v>0</v>
      </c>
      <c r="N1307" s="59">
        <v>0</v>
      </c>
      <c r="O1307" s="59">
        <v>0</v>
      </c>
      <c r="P1307" s="59">
        <v>0</v>
      </c>
      <c r="Q1307" s="59">
        <v>0</v>
      </c>
      <c r="R1307" s="59">
        <v>0</v>
      </c>
      <c r="S1307" s="90"/>
      <c r="T1307" s="90"/>
      <c r="U1307" s="91"/>
      <c r="V1307" s="90"/>
      <c r="X1307" s="90"/>
    </row>
    <row r="1308" spans="1:24" ht="13.2" x14ac:dyDescent="0.25">
      <c r="A1308" s="59" t="s">
        <v>5221</v>
      </c>
      <c r="B1308" s="59" t="s">
        <v>6667</v>
      </c>
      <c r="C1308" s="59" t="s">
        <v>6668</v>
      </c>
      <c r="D1308" s="59" t="s">
        <v>129</v>
      </c>
      <c r="E1308" s="59">
        <v>0</v>
      </c>
      <c r="F1308" s="59">
        <v>0</v>
      </c>
      <c r="G1308" s="59">
        <v>0</v>
      </c>
      <c r="H1308" s="59">
        <v>0</v>
      </c>
      <c r="I1308" s="59">
        <v>0</v>
      </c>
      <c r="J1308" s="59">
        <v>0</v>
      </c>
      <c r="K1308" s="59">
        <v>0</v>
      </c>
      <c r="L1308" s="59">
        <v>0</v>
      </c>
      <c r="M1308" s="59">
        <v>0</v>
      </c>
      <c r="N1308" s="59">
        <v>0</v>
      </c>
      <c r="O1308" s="59">
        <v>0</v>
      </c>
      <c r="P1308" s="59">
        <v>0</v>
      </c>
      <c r="Q1308" s="59">
        <v>0</v>
      </c>
      <c r="R1308" s="59">
        <v>0</v>
      </c>
      <c r="S1308" s="90"/>
      <c r="T1308" s="90"/>
      <c r="U1308" s="91"/>
      <c r="V1308" s="90"/>
      <c r="X1308" s="90"/>
    </row>
    <row r="1309" spans="1:24" ht="13.2" x14ac:dyDescent="0.25">
      <c r="A1309" s="59" t="s">
        <v>5222</v>
      </c>
      <c r="B1309" s="59" t="s">
        <v>6669</v>
      </c>
      <c r="C1309" s="59" t="s">
        <v>6670</v>
      </c>
      <c r="D1309" s="59" t="s">
        <v>129</v>
      </c>
      <c r="E1309" s="59">
        <v>42</v>
      </c>
      <c r="F1309" s="59">
        <v>43</v>
      </c>
      <c r="G1309" s="59">
        <v>44</v>
      </c>
      <c r="H1309" s="59">
        <v>27</v>
      </c>
      <c r="I1309" s="59">
        <v>28</v>
      </c>
      <c r="J1309" s="59">
        <v>29</v>
      </c>
      <c r="K1309" s="59">
        <v>29</v>
      </c>
      <c r="L1309" s="59">
        <v>30</v>
      </c>
      <c r="M1309" s="59">
        <v>31</v>
      </c>
      <c r="N1309" s="59">
        <v>32</v>
      </c>
      <c r="O1309" s="59">
        <v>32</v>
      </c>
      <c r="P1309" s="59">
        <v>33</v>
      </c>
      <c r="Q1309" s="59">
        <v>34</v>
      </c>
      <c r="R1309" s="59">
        <v>33128</v>
      </c>
      <c r="S1309" s="90"/>
      <c r="T1309" s="90"/>
      <c r="U1309" s="91"/>
      <c r="V1309" s="90"/>
      <c r="X1309" s="90"/>
    </row>
    <row r="1310" spans="1:24" ht="13.2" x14ac:dyDescent="0.25">
      <c r="A1310" s="59" t="s">
        <v>5223</v>
      </c>
      <c r="B1310" s="59" t="s">
        <v>6669</v>
      </c>
      <c r="C1310" s="59" t="s">
        <v>6671</v>
      </c>
      <c r="D1310" s="59" t="s">
        <v>129</v>
      </c>
      <c r="E1310" s="59">
        <v>35</v>
      </c>
      <c r="F1310" s="59">
        <v>36</v>
      </c>
      <c r="G1310" s="59">
        <v>37</v>
      </c>
      <c r="H1310" s="59">
        <v>23</v>
      </c>
      <c r="I1310" s="59">
        <v>24</v>
      </c>
      <c r="J1310" s="59">
        <v>25</v>
      </c>
      <c r="K1310" s="59">
        <v>26</v>
      </c>
      <c r="L1310" s="59">
        <v>26</v>
      </c>
      <c r="M1310" s="59">
        <v>27</v>
      </c>
      <c r="N1310" s="59">
        <v>28</v>
      </c>
      <c r="O1310" s="59">
        <v>29</v>
      </c>
      <c r="P1310" s="59">
        <v>29</v>
      </c>
      <c r="Q1310" s="59">
        <v>30</v>
      </c>
      <c r="R1310" s="59">
        <v>28633</v>
      </c>
      <c r="S1310" s="90"/>
      <c r="T1310" s="90"/>
      <c r="U1310" s="91"/>
      <c r="V1310" s="90"/>
      <c r="X1310" s="90"/>
    </row>
    <row r="1311" spans="1:24" ht="13.2" x14ac:dyDescent="0.25">
      <c r="A1311" s="59" t="s">
        <v>5224</v>
      </c>
      <c r="B1311" s="59" t="s">
        <v>6669</v>
      </c>
      <c r="C1311" s="59" t="s">
        <v>6672</v>
      </c>
      <c r="D1311" s="59" t="s">
        <v>129</v>
      </c>
      <c r="E1311" s="59">
        <v>24</v>
      </c>
      <c r="F1311" s="59">
        <v>25</v>
      </c>
      <c r="G1311" s="59">
        <v>25</v>
      </c>
      <c r="H1311" s="59">
        <v>15</v>
      </c>
      <c r="I1311" s="59">
        <v>15</v>
      </c>
      <c r="J1311" s="59">
        <v>16</v>
      </c>
      <c r="K1311" s="59">
        <v>16</v>
      </c>
      <c r="L1311" s="59">
        <v>17</v>
      </c>
      <c r="M1311" s="59">
        <v>17</v>
      </c>
      <c r="N1311" s="59">
        <v>18</v>
      </c>
      <c r="O1311" s="59">
        <v>18</v>
      </c>
      <c r="P1311" s="59">
        <v>19</v>
      </c>
      <c r="Q1311" s="59">
        <v>19</v>
      </c>
      <c r="R1311" s="59">
        <v>18596</v>
      </c>
      <c r="S1311" s="90"/>
      <c r="T1311" s="90"/>
      <c r="U1311" s="91"/>
      <c r="V1311" s="90"/>
      <c r="X1311" s="90"/>
    </row>
    <row r="1312" spans="1:24" ht="13.2" x14ac:dyDescent="0.25">
      <c r="A1312" s="59" t="s">
        <v>5225</v>
      </c>
      <c r="B1312" s="59" t="s">
        <v>6669</v>
      </c>
      <c r="C1312" s="59" t="s">
        <v>6673</v>
      </c>
      <c r="D1312" s="59" t="s">
        <v>129</v>
      </c>
      <c r="E1312" s="59">
        <v>24</v>
      </c>
      <c r="F1312" s="59">
        <v>24</v>
      </c>
      <c r="G1312" s="59">
        <v>25</v>
      </c>
      <c r="H1312" s="59">
        <v>16</v>
      </c>
      <c r="I1312" s="59">
        <v>17</v>
      </c>
      <c r="J1312" s="59">
        <v>17</v>
      </c>
      <c r="K1312" s="59">
        <v>18</v>
      </c>
      <c r="L1312" s="59">
        <v>18</v>
      </c>
      <c r="M1312" s="59">
        <v>19</v>
      </c>
      <c r="N1312" s="59">
        <v>19</v>
      </c>
      <c r="O1312" s="59">
        <v>20</v>
      </c>
      <c r="P1312" s="59">
        <v>20</v>
      </c>
      <c r="Q1312" s="59">
        <v>21</v>
      </c>
      <c r="R1312" s="59">
        <v>19464</v>
      </c>
      <c r="S1312" s="90"/>
      <c r="T1312" s="90"/>
      <c r="U1312" s="91"/>
      <c r="V1312" s="90"/>
      <c r="X1312" s="90"/>
    </row>
    <row r="1313" spans="1:24" ht="13.2" x14ac:dyDescent="0.25">
      <c r="A1313" s="59" t="s">
        <v>5226</v>
      </c>
      <c r="B1313" s="59" t="s">
        <v>6669</v>
      </c>
      <c r="C1313" s="59" t="s">
        <v>6674</v>
      </c>
      <c r="D1313" s="59" t="s">
        <v>129</v>
      </c>
      <c r="E1313" s="59">
        <v>2804</v>
      </c>
      <c r="F1313" s="59">
        <v>2835</v>
      </c>
      <c r="G1313" s="59">
        <v>2866</v>
      </c>
      <c r="H1313" s="59">
        <v>2076</v>
      </c>
      <c r="I1313" s="59">
        <v>2099</v>
      </c>
      <c r="J1313" s="59">
        <v>2123</v>
      </c>
      <c r="K1313" s="59">
        <v>2146</v>
      </c>
      <c r="L1313" s="59">
        <v>2169</v>
      </c>
      <c r="M1313" s="59">
        <v>2185</v>
      </c>
      <c r="N1313" s="59">
        <v>2205</v>
      </c>
      <c r="O1313" s="59">
        <v>2225</v>
      </c>
      <c r="P1313" s="59">
        <v>2245</v>
      </c>
      <c r="Q1313" s="59">
        <v>2265</v>
      </c>
      <c r="R1313" s="59">
        <v>2308925</v>
      </c>
      <c r="S1313" s="90"/>
      <c r="T1313" s="90"/>
      <c r="U1313" s="91"/>
      <c r="V1313" s="90"/>
      <c r="X1313" s="90"/>
    </row>
    <row r="1314" spans="1:24" ht="13.2" x14ac:dyDescent="0.25">
      <c r="A1314" s="59" t="s">
        <v>5227</v>
      </c>
      <c r="B1314" s="59" t="s">
        <v>6669</v>
      </c>
      <c r="C1314" s="59" t="s">
        <v>6675</v>
      </c>
      <c r="D1314" s="59" t="s">
        <v>129</v>
      </c>
      <c r="E1314" s="59">
        <v>0</v>
      </c>
      <c r="F1314" s="59">
        <v>0</v>
      </c>
      <c r="G1314" s="59">
        <v>0</v>
      </c>
      <c r="H1314" s="59">
        <v>0</v>
      </c>
      <c r="I1314" s="59">
        <v>0</v>
      </c>
      <c r="J1314" s="59">
        <v>0</v>
      </c>
      <c r="K1314" s="59">
        <v>0</v>
      </c>
      <c r="L1314" s="59">
        <v>0</v>
      </c>
      <c r="M1314" s="59">
        <v>0</v>
      </c>
      <c r="N1314" s="59">
        <v>0</v>
      </c>
      <c r="O1314" s="59">
        <v>0</v>
      </c>
      <c r="P1314" s="59">
        <v>0</v>
      </c>
      <c r="Q1314" s="59">
        <v>0</v>
      </c>
      <c r="R1314" s="59">
        <v>0</v>
      </c>
      <c r="S1314" s="90"/>
      <c r="T1314" s="90"/>
      <c r="U1314" s="91"/>
      <c r="V1314" s="90"/>
      <c r="X1314" s="90"/>
    </row>
    <row r="1315" spans="1:24" ht="13.2" x14ac:dyDescent="0.25">
      <c r="A1315" s="59" t="s">
        <v>5228</v>
      </c>
      <c r="B1315" s="59" t="s">
        <v>6669</v>
      </c>
      <c r="C1315" s="59" t="s">
        <v>6676</v>
      </c>
      <c r="D1315" s="59" t="s">
        <v>129</v>
      </c>
      <c r="E1315" s="59">
        <v>0</v>
      </c>
      <c r="F1315" s="59">
        <v>0</v>
      </c>
      <c r="G1315" s="59">
        <v>0</v>
      </c>
      <c r="H1315" s="59">
        <v>0</v>
      </c>
      <c r="I1315" s="59">
        <v>0</v>
      </c>
      <c r="J1315" s="59">
        <v>0</v>
      </c>
      <c r="K1315" s="59">
        <v>0</v>
      </c>
      <c r="L1315" s="59">
        <v>0</v>
      </c>
      <c r="M1315" s="59">
        <v>0</v>
      </c>
      <c r="N1315" s="59">
        <v>0</v>
      </c>
      <c r="O1315" s="59">
        <v>0</v>
      </c>
      <c r="P1315" s="59">
        <v>0</v>
      </c>
      <c r="Q1315" s="59">
        <v>0</v>
      </c>
      <c r="R1315" s="59">
        <v>0</v>
      </c>
      <c r="S1315" s="90"/>
      <c r="T1315" s="90"/>
      <c r="U1315" s="91"/>
      <c r="V1315" s="90"/>
      <c r="X1315" s="90"/>
    </row>
    <row r="1316" spans="1:24" ht="13.2" x14ac:dyDescent="0.25">
      <c r="A1316" s="59" t="s">
        <v>5229</v>
      </c>
      <c r="B1316" s="59" t="s">
        <v>6669</v>
      </c>
      <c r="C1316" s="59" t="s">
        <v>6677</v>
      </c>
      <c r="D1316" s="59" t="s">
        <v>129</v>
      </c>
      <c r="E1316" s="59">
        <v>0</v>
      </c>
      <c r="F1316" s="59">
        <v>0</v>
      </c>
      <c r="G1316" s="59">
        <v>0</v>
      </c>
      <c r="H1316" s="59">
        <v>0</v>
      </c>
      <c r="I1316" s="59">
        <v>0</v>
      </c>
      <c r="J1316" s="59">
        <v>0</v>
      </c>
      <c r="K1316" s="59">
        <v>0</v>
      </c>
      <c r="L1316" s="59">
        <v>0</v>
      </c>
      <c r="M1316" s="59">
        <v>0</v>
      </c>
      <c r="N1316" s="59">
        <v>0</v>
      </c>
      <c r="O1316" s="59">
        <v>0</v>
      </c>
      <c r="P1316" s="59">
        <v>0</v>
      </c>
      <c r="Q1316" s="59">
        <v>0</v>
      </c>
      <c r="R1316" s="59">
        <v>0</v>
      </c>
      <c r="S1316" s="90"/>
      <c r="T1316" s="90"/>
      <c r="U1316" s="91"/>
      <c r="V1316" s="90"/>
      <c r="X1316" s="90"/>
    </row>
    <row r="1317" spans="1:24" ht="13.2" x14ac:dyDescent="0.25">
      <c r="A1317" s="59" t="s">
        <v>5230</v>
      </c>
      <c r="B1317" s="59" t="s">
        <v>6669</v>
      </c>
      <c r="C1317" s="59" t="s">
        <v>6678</v>
      </c>
      <c r="D1317" s="59" t="s">
        <v>129</v>
      </c>
      <c r="E1317" s="59">
        <v>0</v>
      </c>
      <c r="F1317" s="59">
        <v>0</v>
      </c>
      <c r="G1317" s="59">
        <v>0</v>
      </c>
      <c r="H1317" s="59">
        <v>0</v>
      </c>
      <c r="I1317" s="59">
        <v>0</v>
      </c>
      <c r="J1317" s="59">
        <v>0</v>
      </c>
      <c r="K1317" s="59">
        <v>0</v>
      </c>
      <c r="L1317" s="59">
        <v>0</v>
      </c>
      <c r="M1317" s="59">
        <v>0</v>
      </c>
      <c r="N1317" s="59">
        <v>0</v>
      </c>
      <c r="O1317" s="59">
        <v>0</v>
      </c>
      <c r="P1317" s="59">
        <v>0</v>
      </c>
      <c r="Q1317" s="59">
        <v>0</v>
      </c>
      <c r="R1317" s="59">
        <v>0</v>
      </c>
      <c r="S1317" s="90"/>
      <c r="T1317" s="90"/>
      <c r="U1317" s="91"/>
      <c r="V1317" s="90"/>
      <c r="X1317" s="90"/>
    </row>
    <row r="1318" spans="1:24" ht="13.2" x14ac:dyDescent="0.25">
      <c r="A1318" s="59" t="s">
        <v>5231</v>
      </c>
      <c r="B1318" s="59" t="s">
        <v>6669</v>
      </c>
      <c r="C1318" s="59" t="s">
        <v>6679</v>
      </c>
      <c r="D1318" s="59" t="s">
        <v>129</v>
      </c>
      <c r="E1318" s="59">
        <v>0</v>
      </c>
      <c r="F1318" s="59">
        <v>0</v>
      </c>
      <c r="G1318" s="59">
        <v>0</v>
      </c>
      <c r="H1318" s="59">
        <v>0</v>
      </c>
      <c r="I1318" s="59">
        <v>0</v>
      </c>
      <c r="J1318" s="59">
        <v>0</v>
      </c>
      <c r="K1318" s="59">
        <v>0</v>
      </c>
      <c r="L1318" s="59">
        <v>0</v>
      </c>
      <c r="M1318" s="59">
        <v>0</v>
      </c>
      <c r="N1318" s="59">
        <v>0</v>
      </c>
      <c r="O1318" s="59">
        <v>0</v>
      </c>
      <c r="P1318" s="59">
        <v>0</v>
      </c>
      <c r="Q1318" s="59">
        <v>0</v>
      </c>
      <c r="R1318" s="59">
        <v>0</v>
      </c>
      <c r="S1318" s="90"/>
      <c r="T1318" s="90"/>
      <c r="U1318" s="91"/>
      <c r="V1318" s="90"/>
      <c r="X1318" s="90"/>
    </row>
    <row r="1319" spans="1:24" ht="13.2" x14ac:dyDescent="0.25">
      <c r="A1319" s="59" t="s">
        <v>5232</v>
      </c>
      <c r="B1319" s="59" t="s">
        <v>6680</v>
      </c>
      <c r="C1319" s="59" t="s">
        <v>6418</v>
      </c>
      <c r="D1319" s="59" t="s">
        <v>129</v>
      </c>
      <c r="E1319" s="59">
        <v>0</v>
      </c>
      <c r="F1319" s="59">
        <v>0</v>
      </c>
      <c r="G1319" s="59">
        <v>0</v>
      </c>
      <c r="H1319" s="59">
        <v>0</v>
      </c>
      <c r="I1319" s="59">
        <v>0</v>
      </c>
      <c r="J1319" s="59">
        <v>0</v>
      </c>
      <c r="K1319" s="59">
        <v>0</v>
      </c>
      <c r="L1319" s="59">
        <v>0</v>
      </c>
      <c r="M1319" s="59">
        <v>0</v>
      </c>
      <c r="N1319" s="59">
        <v>0</v>
      </c>
      <c r="O1319" s="59">
        <v>0</v>
      </c>
      <c r="P1319" s="59">
        <v>0</v>
      </c>
      <c r="Q1319" s="59">
        <v>0</v>
      </c>
      <c r="R1319" s="59">
        <v>0</v>
      </c>
      <c r="S1319" s="90"/>
      <c r="T1319" s="90"/>
      <c r="U1319" s="91"/>
      <c r="V1319" s="90"/>
      <c r="X1319" s="90"/>
    </row>
    <row r="1320" spans="1:24" ht="13.2" x14ac:dyDescent="0.25">
      <c r="A1320" s="59" t="s">
        <v>5233</v>
      </c>
      <c r="B1320" s="59" t="s">
        <v>6680</v>
      </c>
      <c r="C1320" s="59" t="s">
        <v>6419</v>
      </c>
      <c r="D1320" s="59" t="s">
        <v>129</v>
      </c>
      <c r="E1320" s="59">
        <v>0</v>
      </c>
      <c r="F1320" s="59">
        <v>0</v>
      </c>
      <c r="G1320" s="59">
        <v>0</v>
      </c>
      <c r="H1320" s="59">
        <v>0</v>
      </c>
      <c r="I1320" s="59">
        <v>0</v>
      </c>
      <c r="J1320" s="59">
        <v>0</v>
      </c>
      <c r="K1320" s="59">
        <v>0</v>
      </c>
      <c r="L1320" s="59">
        <v>0</v>
      </c>
      <c r="M1320" s="59">
        <v>0</v>
      </c>
      <c r="N1320" s="59">
        <v>0</v>
      </c>
      <c r="O1320" s="59">
        <v>0</v>
      </c>
      <c r="P1320" s="59">
        <v>0</v>
      </c>
      <c r="Q1320" s="59">
        <v>0</v>
      </c>
      <c r="R1320" s="59">
        <v>0</v>
      </c>
      <c r="S1320" s="90"/>
      <c r="T1320" s="90"/>
      <c r="U1320" s="91"/>
      <c r="V1320" s="90"/>
      <c r="X1320" s="90"/>
    </row>
    <row r="1321" spans="1:24" ht="13.2" x14ac:dyDescent="0.25">
      <c r="A1321" s="59" t="s">
        <v>5234</v>
      </c>
      <c r="B1321" s="59" t="s">
        <v>6680</v>
      </c>
      <c r="C1321" s="59" t="s">
        <v>6433</v>
      </c>
      <c r="D1321" s="59" t="s">
        <v>129</v>
      </c>
      <c r="E1321" s="59">
        <v>0</v>
      </c>
      <c r="F1321" s="59">
        <v>0</v>
      </c>
      <c r="G1321" s="59">
        <v>0</v>
      </c>
      <c r="H1321" s="59">
        <v>0</v>
      </c>
      <c r="I1321" s="59">
        <v>0</v>
      </c>
      <c r="J1321" s="59">
        <v>0</v>
      </c>
      <c r="K1321" s="59">
        <v>0</v>
      </c>
      <c r="L1321" s="59">
        <v>0</v>
      </c>
      <c r="M1321" s="59">
        <v>0</v>
      </c>
      <c r="N1321" s="59">
        <v>0</v>
      </c>
      <c r="O1321" s="59">
        <v>0</v>
      </c>
      <c r="P1321" s="59">
        <v>0</v>
      </c>
      <c r="Q1321" s="59">
        <v>0</v>
      </c>
      <c r="R1321" s="59">
        <v>0</v>
      </c>
      <c r="S1321" s="90"/>
      <c r="T1321" s="90"/>
      <c r="U1321" s="91"/>
      <c r="V1321" s="90"/>
      <c r="X1321" s="90"/>
    </row>
    <row r="1322" spans="1:24" ht="13.2" x14ac:dyDescent="0.25">
      <c r="A1322" s="59" t="s">
        <v>5235</v>
      </c>
      <c r="B1322" s="59" t="s">
        <v>6680</v>
      </c>
      <c r="C1322" s="59" t="s">
        <v>6434</v>
      </c>
      <c r="D1322" s="59" t="s">
        <v>129</v>
      </c>
      <c r="E1322" s="59">
        <v>0</v>
      </c>
      <c r="F1322" s="59">
        <v>0</v>
      </c>
      <c r="G1322" s="59">
        <v>0</v>
      </c>
      <c r="H1322" s="59">
        <v>0</v>
      </c>
      <c r="I1322" s="59">
        <v>0</v>
      </c>
      <c r="J1322" s="59">
        <v>0</v>
      </c>
      <c r="K1322" s="59">
        <v>0</v>
      </c>
      <c r="L1322" s="59">
        <v>0</v>
      </c>
      <c r="M1322" s="59">
        <v>0</v>
      </c>
      <c r="N1322" s="59">
        <v>0</v>
      </c>
      <c r="O1322" s="59">
        <v>0</v>
      </c>
      <c r="P1322" s="59">
        <v>0</v>
      </c>
      <c r="Q1322" s="59">
        <v>0</v>
      </c>
      <c r="R1322" s="59">
        <v>0</v>
      </c>
      <c r="S1322" s="90"/>
      <c r="T1322" s="90"/>
      <c r="U1322" s="91"/>
      <c r="V1322" s="90"/>
      <c r="X1322" s="90"/>
    </row>
    <row r="1323" spans="1:24" ht="13.2" x14ac:dyDescent="0.25">
      <c r="A1323" s="59" t="s">
        <v>5236</v>
      </c>
      <c r="B1323" s="59" t="s">
        <v>6680</v>
      </c>
      <c r="C1323" s="59" t="s">
        <v>6681</v>
      </c>
      <c r="D1323" s="59" t="s">
        <v>129</v>
      </c>
      <c r="E1323" s="59">
        <v>0</v>
      </c>
      <c r="F1323" s="59">
        <v>0</v>
      </c>
      <c r="G1323" s="59">
        <v>0</v>
      </c>
      <c r="H1323" s="59">
        <v>0</v>
      </c>
      <c r="I1323" s="59">
        <v>0</v>
      </c>
      <c r="J1323" s="59">
        <v>0</v>
      </c>
      <c r="K1323" s="59">
        <v>0</v>
      </c>
      <c r="L1323" s="59">
        <v>0</v>
      </c>
      <c r="M1323" s="59">
        <v>0</v>
      </c>
      <c r="N1323" s="59">
        <v>0</v>
      </c>
      <c r="O1323" s="59">
        <v>0</v>
      </c>
      <c r="P1323" s="59">
        <v>0</v>
      </c>
      <c r="Q1323" s="59">
        <v>0</v>
      </c>
      <c r="R1323" s="59">
        <v>0</v>
      </c>
      <c r="S1323" s="90"/>
      <c r="T1323" s="90"/>
      <c r="U1323" s="91"/>
      <c r="V1323" s="90"/>
      <c r="X1323" s="90"/>
    </row>
    <row r="1324" spans="1:24" ht="13.2" x14ac:dyDescent="0.25">
      <c r="A1324" s="59" t="s">
        <v>5237</v>
      </c>
      <c r="B1324" s="59" t="s">
        <v>6680</v>
      </c>
      <c r="C1324" s="59" t="s">
        <v>6435</v>
      </c>
      <c r="D1324" s="59" t="s">
        <v>129</v>
      </c>
      <c r="E1324" s="59">
        <v>0</v>
      </c>
      <c r="F1324" s="59">
        <v>0</v>
      </c>
      <c r="G1324" s="59">
        <v>0</v>
      </c>
      <c r="H1324" s="59">
        <v>0</v>
      </c>
      <c r="I1324" s="59">
        <v>0</v>
      </c>
      <c r="J1324" s="59">
        <v>0</v>
      </c>
      <c r="K1324" s="59">
        <v>0</v>
      </c>
      <c r="L1324" s="59">
        <v>0</v>
      </c>
      <c r="M1324" s="59">
        <v>0</v>
      </c>
      <c r="N1324" s="59">
        <v>0</v>
      </c>
      <c r="O1324" s="59">
        <v>0</v>
      </c>
      <c r="P1324" s="59">
        <v>0</v>
      </c>
      <c r="Q1324" s="59">
        <v>0</v>
      </c>
      <c r="R1324" s="59">
        <v>0</v>
      </c>
      <c r="S1324" s="90"/>
      <c r="T1324" s="90"/>
      <c r="U1324" s="91"/>
      <c r="V1324" s="90"/>
      <c r="X1324" s="90"/>
    </row>
    <row r="1325" spans="1:24" ht="13.2" x14ac:dyDescent="0.25">
      <c r="A1325" s="59" t="s">
        <v>5238</v>
      </c>
      <c r="B1325" s="59" t="s">
        <v>6680</v>
      </c>
      <c r="C1325" s="59" t="s">
        <v>6061</v>
      </c>
      <c r="D1325" s="59" t="s">
        <v>129</v>
      </c>
      <c r="E1325" s="59">
        <v>0</v>
      </c>
      <c r="F1325" s="59">
        <v>0</v>
      </c>
      <c r="G1325" s="59">
        <v>0</v>
      </c>
      <c r="H1325" s="59">
        <v>0</v>
      </c>
      <c r="I1325" s="59">
        <v>0</v>
      </c>
      <c r="J1325" s="59">
        <v>0</v>
      </c>
      <c r="K1325" s="59">
        <v>0</v>
      </c>
      <c r="L1325" s="59">
        <v>0</v>
      </c>
      <c r="M1325" s="59">
        <v>0</v>
      </c>
      <c r="N1325" s="59">
        <v>0</v>
      </c>
      <c r="O1325" s="59">
        <v>0</v>
      </c>
      <c r="P1325" s="59">
        <v>0</v>
      </c>
      <c r="Q1325" s="59">
        <v>0</v>
      </c>
      <c r="R1325" s="59">
        <v>0</v>
      </c>
      <c r="S1325" s="90"/>
      <c r="T1325" s="90"/>
      <c r="U1325" s="91"/>
      <c r="V1325" s="90"/>
      <c r="X1325" s="90"/>
    </row>
    <row r="1326" spans="1:24" ht="13.2" x14ac:dyDescent="0.25">
      <c r="A1326" s="59" t="s">
        <v>5239</v>
      </c>
      <c r="B1326" s="59" t="s">
        <v>6680</v>
      </c>
      <c r="C1326" s="59" t="s">
        <v>6436</v>
      </c>
      <c r="D1326" s="59" t="s">
        <v>129</v>
      </c>
      <c r="E1326" s="59">
        <v>0</v>
      </c>
      <c r="F1326" s="59">
        <v>0</v>
      </c>
      <c r="G1326" s="59">
        <v>0</v>
      </c>
      <c r="H1326" s="59">
        <v>0</v>
      </c>
      <c r="I1326" s="59">
        <v>0</v>
      </c>
      <c r="J1326" s="59">
        <v>0</v>
      </c>
      <c r="K1326" s="59">
        <v>0</v>
      </c>
      <c r="L1326" s="59">
        <v>0</v>
      </c>
      <c r="M1326" s="59">
        <v>0</v>
      </c>
      <c r="N1326" s="59">
        <v>0</v>
      </c>
      <c r="O1326" s="59">
        <v>0</v>
      </c>
      <c r="P1326" s="59">
        <v>0</v>
      </c>
      <c r="Q1326" s="59">
        <v>0</v>
      </c>
      <c r="R1326" s="59">
        <v>0</v>
      </c>
      <c r="S1326" s="90"/>
      <c r="T1326" s="90"/>
      <c r="U1326" s="91"/>
      <c r="V1326" s="90"/>
      <c r="X1326" s="90"/>
    </row>
    <row r="1327" spans="1:24" ht="13.2" x14ac:dyDescent="0.25">
      <c r="A1327" s="59" t="s">
        <v>5240</v>
      </c>
      <c r="B1327" s="59" t="s">
        <v>6680</v>
      </c>
      <c r="C1327" s="59" t="s">
        <v>6682</v>
      </c>
      <c r="D1327" s="59" t="s">
        <v>129</v>
      </c>
      <c r="E1327" s="59">
        <v>0</v>
      </c>
      <c r="F1327" s="59">
        <v>0</v>
      </c>
      <c r="G1327" s="59">
        <v>0</v>
      </c>
      <c r="H1327" s="59">
        <v>0</v>
      </c>
      <c r="I1327" s="59">
        <v>0</v>
      </c>
      <c r="J1327" s="59">
        <v>0</v>
      </c>
      <c r="K1327" s="59">
        <v>0</v>
      </c>
      <c r="L1327" s="59">
        <v>0</v>
      </c>
      <c r="M1327" s="59">
        <v>0</v>
      </c>
      <c r="N1327" s="59">
        <v>0</v>
      </c>
      <c r="O1327" s="59">
        <v>0</v>
      </c>
      <c r="P1327" s="59">
        <v>0</v>
      </c>
      <c r="Q1327" s="59">
        <v>0</v>
      </c>
      <c r="R1327" s="59">
        <v>0</v>
      </c>
      <c r="S1327" s="90"/>
      <c r="T1327" s="90"/>
      <c r="U1327" s="91"/>
      <c r="V1327" s="90"/>
      <c r="X1327" s="90"/>
    </row>
    <row r="1328" spans="1:24" ht="13.2" x14ac:dyDescent="0.25">
      <c r="A1328" s="59" t="s">
        <v>5241</v>
      </c>
      <c r="B1328" s="59" t="s">
        <v>6680</v>
      </c>
      <c r="C1328" s="59" t="s">
        <v>6423</v>
      </c>
      <c r="D1328" s="59" t="s">
        <v>129</v>
      </c>
      <c r="E1328" s="59">
        <v>0</v>
      </c>
      <c r="F1328" s="59">
        <v>0</v>
      </c>
      <c r="G1328" s="59">
        <v>0</v>
      </c>
      <c r="H1328" s="59">
        <v>0</v>
      </c>
      <c r="I1328" s="59">
        <v>0</v>
      </c>
      <c r="J1328" s="59">
        <v>0</v>
      </c>
      <c r="K1328" s="59">
        <v>0</v>
      </c>
      <c r="L1328" s="59">
        <v>0</v>
      </c>
      <c r="M1328" s="59">
        <v>0</v>
      </c>
      <c r="N1328" s="59">
        <v>0</v>
      </c>
      <c r="O1328" s="59">
        <v>0</v>
      </c>
      <c r="P1328" s="59">
        <v>0</v>
      </c>
      <c r="Q1328" s="59">
        <v>0</v>
      </c>
      <c r="R1328" s="59">
        <v>0</v>
      </c>
      <c r="S1328" s="90"/>
      <c r="T1328" s="90"/>
      <c r="U1328" s="91"/>
      <c r="V1328" s="90"/>
      <c r="X1328" s="90"/>
    </row>
    <row r="1329" spans="1:24" ht="13.2" x14ac:dyDescent="0.25">
      <c r="A1329" s="59" t="s">
        <v>5242</v>
      </c>
      <c r="B1329" s="59" t="s">
        <v>6680</v>
      </c>
      <c r="C1329" s="59" t="s">
        <v>6444</v>
      </c>
      <c r="D1329" s="59" t="s">
        <v>129</v>
      </c>
      <c r="E1329" s="59">
        <v>0</v>
      </c>
      <c r="F1329" s="59">
        <v>0</v>
      </c>
      <c r="G1329" s="59">
        <v>0</v>
      </c>
      <c r="H1329" s="59">
        <v>0</v>
      </c>
      <c r="I1329" s="59">
        <v>0</v>
      </c>
      <c r="J1329" s="59">
        <v>0</v>
      </c>
      <c r="K1329" s="59">
        <v>0</v>
      </c>
      <c r="L1329" s="59">
        <v>0</v>
      </c>
      <c r="M1329" s="59">
        <v>0</v>
      </c>
      <c r="N1329" s="59">
        <v>0</v>
      </c>
      <c r="O1329" s="59">
        <v>0</v>
      </c>
      <c r="P1329" s="59">
        <v>0</v>
      </c>
      <c r="Q1329" s="59">
        <v>0</v>
      </c>
      <c r="R1329" s="59">
        <v>0</v>
      </c>
      <c r="S1329" s="90"/>
      <c r="T1329" s="90"/>
      <c r="U1329" s="91"/>
      <c r="V1329" s="90"/>
      <c r="X1329" s="90"/>
    </row>
    <row r="1330" spans="1:24" ht="13.2" x14ac:dyDescent="0.25">
      <c r="A1330" s="59" t="s">
        <v>5243</v>
      </c>
      <c r="B1330" s="59" t="s">
        <v>6680</v>
      </c>
      <c r="C1330" s="59" t="s">
        <v>6425</v>
      </c>
      <c r="D1330" s="59" t="s">
        <v>129</v>
      </c>
      <c r="E1330" s="59">
        <v>0</v>
      </c>
      <c r="F1330" s="59">
        <v>0</v>
      </c>
      <c r="G1330" s="59">
        <v>0</v>
      </c>
      <c r="H1330" s="59">
        <v>0</v>
      </c>
      <c r="I1330" s="59">
        <v>0</v>
      </c>
      <c r="J1330" s="59">
        <v>0</v>
      </c>
      <c r="K1330" s="59">
        <v>0</v>
      </c>
      <c r="L1330" s="59">
        <v>0</v>
      </c>
      <c r="M1330" s="59">
        <v>0</v>
      </c>
      <c r="N1330" s="59">
        <v>0</v>
      </c>
      <c r="O1330" s="59">
        <v>0</v>
      </c>
      <c r="P1330" s="59">
        <v>0</v>
      </c>
      <c r="Q1330" s="59">
        <v>0</v>
      </c>
      <c r="R1330" s="59">
        <v>0</v>
      </c>
      <c r="S1330" s="90"/>
      <c r="T1330" s="90"/>
      <c r="U1330" s="91"/>
      <c r="V1330" s="90"/>
      <c r="X1330" s="90"/>
    </row>
    <row r="1331" spans="1:24" ht="13.2" x14ac:dyDescent="0.25">
      <c r="A1331" s="59" t="s">
        <v>5244</v>
      </c>
      <c r="B1331" s="59" t="s">
        <v>6680</v>
      </c>
      <c r="C1331" s="59" t="s">
        <v>6446</v>
      </c>
      <c r="D1331" s="59" t="s">
        <v>129</v>
      </c>
      <c r="E1331" s="59">
        <v>0</v>
      </c>
      <c r="F1331" s="59">
        <v>0</v>
      </c>
      <c r="G1331" s="59">
        <v>0</v>
      </c>
      <c r="H1331" s="59">
        <v>0</v>
      </c>
      <c r="I1331" s="59">
        <v>0</v>
      </c>
      <c r="J1331" s="59">
        <v>0</v>
      </c>
      <c r="K1331" s="59">
        <v>0</v>
      </c>
      <c r="L1331" s="59">
        <v>0</v>
      </c>
      <c r="M1331" s="59">
        <v>0</v>
      </c>
      <c r="N1331" s="59">
        <v>0</v>
      </c>
      <c r="O1331" s="59">
        <v>0</v>
      </c>
      <c r="P1331" s="59">
        <v>0</v>
      </c>
      <c r="Q1331" s="59">
        <v>0</v>
      </c>
      <c r="R1331" s="59">
        <v>0</v>
      </c>
      <c r="S1331" s="90"/>
      <c r="T1331" s="90"/>
      <c r="U1331" s="91"/>
      <c r="V1331" s="90"/>
      <c r="X1331" s="90"/>
    </row>
    <row r="1332" spans="1:24" ht="13.2" x14ac:dyDescent="0.25">
      <c r="A1332" s="59" t="s">
        <v>5245</v>
      </c>
      <c r="B1332" s="59" t="s">
        <v>6680</v>
      </c>
      <c r="C1332" s="59" t="s">
        <v>6427</v>
      </c>
      <c r="D1332" s="59" t="s">
        <v>129</v>
      </c>
      <c r="E1332" s="59">
        <v>0</v>
      </c>
      <c r="F1332" s="59">
        <v>0</v>
      </c>
      <c r="G1332" s="59">
        <v>0</v>
      </c>
      <c r="H1332" s="59">
        <v>0</v>
      </c>
      <c r="I1332" s="59">
        <v>0</v>
      </c>
      <c r="J1332" s="59">
        <v>0</v>
      </c>
      <c r="K1332" s="59">
        <v>0</v>
      </c>
      <c r="L1332" s="59">
        <v>0</v>
      </c>
      <c r="M1332" s="59">
        <v>0</v>
      </c>
      <c r="N1332" s="59">
        <v>0</v>
      </c>
      <c r="O1332" s="59">
        <v>0</v>
      </c>
      <c r="P1332" s="59">
        <v>0</v>
      </c>
      <c r="Q1332" s="59">
        <v>0</v>
      </c>
      <c r="R1332" s="59">
        <v>0</v>
      </c>
      <c r="S1332" s="90"/>
      <c r="T1332" s="90"/>
      <c r="U1332" s="91"/>
      <c r="V1332" s="90"/>
      <c r="X1332" s="90"/>
    </row>
    <row r="1333" spans="1:24" ht="13.2" x14ac:dyDescent="0.25">
      <c r="A1333" s="59" t="s">
        <v>5246</v>
      </c>
      <c r="B1333" s="59" t="s">
        <v>6680</v>
      </c>
      <c r="C1333" s="59" t="s">
        <v>6428</v>
      </c>
      <c r="D1333" s="59" t="s">
        <v>129</v>
      </c>
      <c r="E1333" s="59">
        <v>0</v>
      </c>
      <c r="F1333" s="59">
        <v>0</v>
      </c>
      <c r="G1333" s="59">
        <v>0</v>
      </c>
      <c r="H1333" s="59">
        <v>0</v>
      </c>
      <c r="I1333" s="59">
        <v>0</v>
      </c>
      <c r="J1333" s="59">
        <v>0</v>
      </c>
      <c r="K1333" s="59">
        <v>0</v>
      </c>
      <c r="L1333" s="59">
        <v>0</v>
      </c>
      <c r="M1333" s="59">
        <v>0</v>
      </c>
      <c r="N1333" s="59">
        <v>0</v>
      </c>
      <c r="O1333" s="59">
        <v>0</v>
      </c>
      <c r="P1333" s="59">
        <v>0</v>
      </c>
      <c r="Q1333" s="59">
        <v>0</v>
      </c>
      <c r="R1333" s="59">
        <v>0</v>
      </c>
      <c r="S1333" s="90"/>
      <c r="T1333" s="90"/>
      <c r="U1333" s="91"/>
      <c r="V1333" s="90"/>
      <c r="X1333" s="90"/>
    </row>
    <row r="1334" spans="1:24" ht="13.2" x14ac:dyDescent="0.25">
      <c r="A1334" s="59" t="s">
        <v>5247</v>
      </c>
      <c r="B1334" s="59" t="s">
        <v>6680</v>
      </c>
      <c r="C1334" s="59" t="s">
        <v>3757</v>
      </c>
      <c r="D1334" s="59" t="s">
        <v>129</v>
      </c>
      <c r="E1334" s="59">
        <v>16601</v>
      </c>
      <c r="F1334" s="59">
        <v>16910</v>
      </c>
      <c r="G1334" s="59">
        <v>16491</v>
      </c>
      <c r="H1334" s="59">
        <v>17541</v>
      </c>
      <c r="I1334" s="59">
        <v>17857</v>
      </c>
      <c r="J1334" s="59">
        <v>18174</v>
      </c>
      <c r="K1334" s="59">
        <v>18490</v>
      </c>
      <c r="L1334" s="59">
        <v>19688</v>
      </c>
      <c r="M1334" s="59">
        <v>20028</v>
      </c>
      <c r="N1334" s="59">
        <v>20377</v>
      </c>
      <c r="O1334" s="59">
        <v>20576</v>
      </c>
      <c r="P1334" s="59">
        <v>20756</v>
      </c>
      <c r="Q1334" s="59">
        <v>21050</v>
      </c>
      <c r="R1334" s="59">
        <v>18809478</v>
      </c>
      <c r="S1334" s="90"/>
      <c r="T1334" s="90"/>
      <c r="U1334" s="91"/>
      <c r="V1334" s="90"/>
      <c r="X1334" s="90"/>
    </row>
    <row r="1335" spans="1:24" ht="13.2" x14ac:dyDescent="0.25">
      <c r="A1335" s="59" t="s">
        <v>5248</v>
      </c>
      <c r="B1335" s="59" t="s">
        <v>6680</v>
      </c>
      <c r="C1335" s="59" t="s">
        <v>3758</v>
      </c>
      <c r="D1335" s="59" t="s">
        <v>129</v>
      </c>
      <c r="E1335" s="59">
        <v>1135</v>
      </c>
      <c r="F1335" s="59">
        <v>1036</v>
      </c>
      <c r="G1335" s="59">
        <v>1144</v>
      </c>
      <c r="H1335" s="59">
        <v>1252</v>
      </c>
      <c r="I1335" s="59">
        <v>1361</v>
      </c>
      <c r="J1335" s="59">
        <v>1438</v>
      </c>
      <c r="K1335" s="59">
        <v>1526</v>
      </c>
      <c r="L1335" s="59">
        <v>0</v>
      </c>
      <c r="M1335" s="59">
        <v>0</v>
      </c>
      <c r="N1335" s="59">
        <v>0</v>
      </c>
      <c r="O1335" s="59">
        <v>0</v>
      </c>
      <c r="P1335" s="59">
        <v>0</v>
      </c>
      <c r="Q1335" s="59">
        <v>0</v>
      </c>
      <c r="R1335" s="59">
        <v>693734</v>
      </c>
      <c r="S1335" s="90"/>
      <c r="T1335" s="90"/>
      <c r="U1335" s="91"/>
      <c r="V1335" s="90"/>
      <c r="X1335" s="90"/>
    </row>
    <row r="1336" spans="1:24" ht="13.2" x14ac:dyDescent="0.25">
      <c r="A1336" s="59" t="s">
        <v>5249</v>
      </c>
      <c r="B1336" s="59" t="s">
        <v>6680</v>
      </c>
      <c r="C1336" s="59" t="s">
        <v>3759</v>
      </c>
      <c r="D1336" s="59" t="s">
        <v>129</v>
      </c>
      <c r="E1336" s="59">
        <v>0</v>
      </c>
      <c r="F1336" s="59">
        <v>0</v>
      </c>
      <c r="G1336" s="59">
        <v>0</v>
      </c>
      <c r="H1336" s="59">
        <v>0</v>
      </c>
      <c r="I1336" s="59">
        <v>0</v>
      </c>
      <c r="J1336" s="59">
        <v>0</v>
      </c>
      <c r="K1336" s="59">
        <v>0</v>
      </c>
      <c r="L1336" s="59">
        <v>0</v>
      </c>
      <c r="M1336" s="59">
        <v>0</v>
      </c>
      <c r="N1336" s="59">
        <v>0</v>
      </c>
      <c r="O1336" s="59">
        <v>0</v>
      </c>
      <c r="P1336" s="59">
        <v>0</v>
      </c>
      <c r="Q1336" s="59">
        <v>0</v>
      </c>
      <c r="R1336" s="59">
        <v>0</v>
      </c>
      <c r="S1336" s="90"/>
      <c r="T1336" s="90"/>
      <c r="U1336" s="91"/>
      <c r="V1336" s="90"/>
      <c r="X1336" s="90"/>
    </row>
    <row r="1337" spans="1:24" ht="13.2" x14ac:dyDescent="0.25">
      <c r="A1337" s="59" t="s">
        <v>5250</v>
      </c>
      <c r="B1337" s="59" t="s">
        <v>6680</v>
      </c>
      <c r="C1337" s="59" t="s">
        <v>6683</v>
      </c>
      <c r="D1337" s="59" t="s">
        <v>129</v>
      </c>
      <c r="E1337" s="59">
        <v>0</v>
      </c>
      <c r="F1337" s="59">
        <v>0</v>
      </c>
      <c r="G1337" s="59">
        <v>0</v>
      </c>
      <c r="H1337" s="59">
        <v>0</v>
      </c>
      <c r="I1337" s="59">
        <v>0</v>
      </c>
      <c r="J1337" s="59">
        <v>0</v>
      </c>
      <c r="K1337" s="59">
        <v>0</v>
      </c>
      <c r="L1337" s="59">
        <v>0</v>
      </c>
      <c r="M1337" s="59">
        <v>0</v>
      </c>
      <c r="N1337" s="59">
        <v>0</v>
      </c>
      <c r="O1337" s="59">
        <v>0</v>
      </c>
      <c r="P1337" s="59">
        <v>0</v>
      </c>
      <c r="Q1337" s="59">
        <v>0</v>
      </c>
      <c r="R1337" s="59">
        <v>0</v>
      </c>
      <c r="S1337" s="90"/>
      <c r="T1337" s="90"/>
      <c r="U1337" s="91"/>
      <c r="V1337" s="90"/>
      <c r="X1337" s="90"/>
    </row>
    <row r="1338" spans="1:24" ht="13.2" x14ac:dyDescent="0.25">
      <c r="A1338" s="59" t="s">
        <v>5251</v>
      </c>
      <c r="B1338" s="59" t="s">
        <v>6680</v>
      </c>
      <c r="C1338" s="59" t="s">
        <v>6684</v>
      </c>
      <c r="D1338" s="59" t="s">
        <v>129</v>
      </c>
      <c r="E1338" s="59">
        <v>372</v>
      </c>
      <c r="F1338" s="59">
        <v>376</v>
      </c>
      <c r="G1338" s="59">
        <v>380</v>
      </c>
      <c r="H1338" s="59">
        <v>384</v>
      </c>
      <c r="I1338" s="59">
        <v>388</v>
      </c>
      <c r="J1338" s="59">
        <v>392</v>
      </c>
      <c r="K1338" s="59">
        <v>397</v>
      </c>
      <c r="L1338" s="59">
        <v>401</v>
      </c>
      <c r="M1338" s="59">
        <v>405</v>
      </c>
      <c r="N1338" s="59">
        <v>409</v>
      </c>
      <c r="O1338" s="59">
        <v>413</v>
      </c>
      <c r="P1338" s="59">
        <v>417</v>
      </c>
      <c r="Q1338" s="59">
        <v>422</v>
      </c>
      <c r="R1338" s="59">
        <v>396590</v>
      </c>
      <c r="S1338" s="90"/>
      <c r="T1338" s="90"/>
      <c r="U1338" s="91"/>
      <c r="V1338" s="90"/>
      <c r="X1338" s="90"/>
    </row>
    <row r="1339" spans="1:24" ht="13.2" x14ac:dyDescent="0.25">
      <c r="A1339" s="59" t="s">
        <v>5252</v>
      </c>
      <c r="B1339" s="59" t="s">
        <v>6680</v>
      </c>
      <c r="C1339" s="59" t="s">
        <v>6685</v>
      </c>
      <c r="D1339" s="59" t="s">
        <v>129</v>
      </c>
      <c r="E1339" s="59">
        <v>10</v>
      </c>
      <c r="F1339" s="59">
        <v>11</v>
      </c>
      <c r="G1339" s="59">
        <v>11</v>
      </c>
      <c r="H1339" s="59">
        <v>12</v>
      </c>
      <c r="I1339" s="59">
        <v>12</v>
      </c>
      <c r="J1339" s="59">
        <v>13</v>
      </c>
      <c r="K1339" s="59">
        <v>13</v>
      </c>
      <c r="L1339" s="59">
        <v>13</v>
      </c>
      <c r="M1339" s="59">
        <v>14</v>
      </c>
      <c r="N1339" s="59">
        <v>14</v>
      </c>
      <c r="O1339" s="59">
        <v>15</v>
      </c>
      <c r="P1339" s="59">
        <v>15</v>
      </c>
      <c r="Q1339" s="59">
        <v>16</v>
      </c>
      <c r="R1339" s="59">
        <v>13024</v>
      </c>
      <c r="S1339" s="90"/>
      <c r="T1339" s="90"/>
      <c r="U1339" s="91"/>
      <c r="V1339" s="90"/>
      <c r="X1339" s="90"/>
    </row>
    <row r="1340" spans="1:24" ht="13.2" x14ac:dyDescent="0.25">
      <c r="A1340" s="59" t="s">
        <v>5253</v>
      </c>
      <c r="B1340" s="59" t="s">
        <v>6680</v>
      </c>
      <c r="C1340" s="59" t="s">
        <v>6686</v>
      </c>
      <c r="D1340" s="59" t="s">
        <v>129</v>
      </c>
      <c r="E1340" s="59">
        <v>0</v>
      </c>
      <c r="F1340" s="59">
        <v>0</v>
      </c>
      <c r="G1340" s="59">
        <v>0</v>
      </c>
      <c r="H1340" s="59">
        <v>0</v>
      </c>
      <c r="I1340" s="59">
        <v>0</v>
      </c>
      <c r="J1340" s="59">
        <v>0</v>
      </c>
      <c r="K1340" s="59">
        <v>0</v>
      </c>
      <c r="L1340" s="59">
        <v>0</v>
      </c>
      <c r="M1340" s="59">
        <v>0</v>
      </c>
      <c r="N1340" s="59">
        <v>0</v>
      </c>
      <c r="O1340" s="59">
        <v>0</v>
      </c>
      <c r="P1340" s="59">
        <v>0</v>
      </c>
      <c r="Q1340" s="59">
        <v>0</v>
      </c>
      <c r="R1340" s="59">
        <v>0</v>
      </c>
      <c r="S1340" s="90"/>
      <c r="T1340" s="90"/>
      <c r="U1340" s="91"/>
      <c r="V1340" s="90"/>
      <c r="X1340" s="90"/>
    </row>
    <row r="1341" spans="1:24" ht="13.2" x14ac:dyDescent="0.25">
      <c r="A1341" s="59" t="s">
        <v>5254</v>
      </c>
      <c r="B1341" s="59" t="s">
        <v>6680</v>
      </c>
      <c r="C1341" s="59" t="s">
        <v>6687</v>
      </c>
      <c r="D1341" s="59" t="s">
        <v>129</v>
      </c>
      <c r="E1341" s="59">
        <v>-734</v>
      </c>
      <c r="F1341" s="59">
        <v>-722</v>
      </c>
      <c r="G1341" s="59">
        <v>24</v>
      </c>
      <c r="H1341" s="59">
        <v>-698</v>
      </c>
      <c r="I1341" s="59">
        <v>-685</v>
      </c>
      <c r="J1341" s="59">
        <v>-673</v>
      </c>
      <c r="K1341" s="59">
        <v>-661</v>
      </c>
      <c r="L1341" s="59">
        <v>-649</v>
      </c>
      <c r="M1341" s="59">
        <v>-636</v>
      </c>
      <c r="N1341" s="59">
        <v>-624</v>
      </c>
      <c r="O1341" s="59">
        <v>-612</v>
      </c>
      <c r="P1341" s="59">
        <v>-600</v>
      </c>
      <c r="Q1341" s="59">
        <v>-587</v>
      </c>
      <c r="R1341" s="59">
        <v>-599668</v>
      </c>
      <c r="S1341" s="90"/>
      <c r="T1341" s="90"/>
      <c r="U1341" s="91"/>
      <c r="V1341" s="90"/>
      <c r="X1341" s="90"/>
    </row>
    <row r="1342" spans="1:24" ht="13.2" x14ac:dyDescent="0.25">
      <c r="A1342" s="59" t="s">
        <v>5255</v>
      </c>
      <c r="B1342" s="59" t="s">
        <v>6680</v>
      </c>
      <c r="C1342" s="59" t="s">
        <v>6688</v>
      </c>
      <c r="D1342" s="59" t="s">
        <v>129</v>
      </c>
      <c r="E1342" s="59">
        <v>0</v>
      </c>
      <c r="F1342" s="59">
        <v>0</v>
      </c>
      <c r="G1342" s="59">
        <v>0</v>
      </c>
      <c r="H1342" s="59">
        <v>0</v>
      </c>
      <c r="I1342" s="59">
        <v>0</v>
      </c>
      <c r="J1342" s="59">
        <v>0</v>
      </c>
      <c r="K1342" s="59">
        <v>0</v>
      </c>
      <c r="L1342" s="59">
        <v>0</v>
      </c>
      <c r="M1342" s="59">
        <v>0</v>
      </c>
      <c r="N1342" s="59">
        <v>0</v>
      </c>
      <c r="O1342" s="59">
        <v>0</v>
      </c>
      <c r="P1342" s="59">
        <v>0</v>
      </c>
      <c r="Q1342" s="59">
        <v>0</v>
      </c>
      <c r="R1342" s="59">
        <v>0</v>
      </c>
      <c r="S1342" s="90"/>
      <c r="T1342" s="90"/>
      <c r="U1342" s="91"/>
      <c r="V1342" s="90"/>
      <c r="X1342" s="90"/>
    </row>
    <row r="1343" spans="1:24" ht="13.2" x14ac:dyDescent="0.25">
      <c r="A1343" s="59" t="s">
        <v>5256</v>
      </c>
      <c r="B1343" s="59" t="s">
        <v>6680</v>
      </c>
      <c r="C1343" s="59" t="s">
        <v>6689</v>
      </c>
      <c r="D1343" s="59" t="s">
        <v>129</v>
      </c>
      <c r="E1343" s="59">
        <v>0</v>
      </c>
      <c r="F1343" s="59">
        <v>0</v>
      </c>
      <c r="G1343" s="59">
        <v>0</v>
      </c>
      <c r="H1343" s="59">
        <v>0</v>
      </c>
      <c r="I1343" s="59">
        <v>0</v>
      </c>
      <c r="J1343" s="59">
        <v>0</v>
      </c>
      <c r="K1343" s="59">
        <v>0</v>
      </c>
      <c r="L1343" s="59">
        <v>0</v>
      </c>
      <c r="M1343" s="59">
        <v>0</v>
      </c>
      <c r="N1343" s="59">
        <v>0</v>
      </c>
      <c r="O1343" s="59">
        <v>0</v>
      </c>
      <c r="P1343" s="59">
        <v>0</v>
      </c>
      <c r="Q1343" s="59">
        <v>0</v>
      </c>
      <c r="R1343" s="59">
        <v>0</v>
      </c>
      <c r="S1343" s="90"/>
      <c r="T1343" s="90"/>
      <c r="U1343" s="91"/>
      <c r="V1343" s="90"/>
      <c r="X1343" s="90"/>
    </row>
    <row r="1344" spans="1:24" ht="13.2" x14ac:dyDescent="0.25">
      <c r="A1344" s="59" t="s">
        <v>5257</v>
      </c>
      <c r="B1344" s="59" t="s">
        <v>6680</v>
      </c>
      <c r="C1344" s="59" t="s">
        <v>6690</v>
      </c>
      <c r="D1344" s="59" t="s">
        <v>129</v>
      </c>
      <c r="E1344" s="59">
        <v>-3</v>
      </c>
      <c r="F1344" s="59">
        <v>-3</v>
      </c>
      <c r="G1344" s="59">
        <v>-3</v>
      </c>
      <c r="H1344" s="59">
        <v>-2</v>
      </c>
      <c r="I1344" s="59">
        <v>-2</v>
      </c>
      <c r="J1344" s="59">
        <v>-2</v>
      </c>
      <c r="K1344" s="59">
        <v>-2</v>
      </c>
      <c r="L1344" s="59">
        <v>-2</v>
      </c>
      <c r="M1344" s="59">
        <v>-2</v>
      </c>
      <c r="N1344" s="59">
        <v>-2</v>
      </c>
      <c r="O1344" s="59">
        <v>-2</v>
      </c>
      <c r="P1344" s="59">
        <v>-2</v>
      </c>
      <c r="Q1344" s="59">
        <v>-2</v>
      </c>
      <c r="R1344" s="59">
        <v>-2336</v>
      </c>
      <c r="S1344" s="90"/>
      <c r="T1344" s="90"/>
      <c r="U1344" s="91"/>
      <c r="V1344" s="90"/>
      <c r="X1344" s="90"/>
    </row>
    <row r="1345" spans="1:24" ht="13.2" x14ac:dyDescent="0.25">
      <c r="A1345" s="59" t="s">
        <v>5258</v>
      </c>
      <c r="B1345" s="59" t="s">
        <v>6680</v>
      </c>
      <c r="C1345" s="59" t="s">
        <v>6691</v>
      </c>
      <c r="D1345" s="59" t="s">
        <v>129</v>
      </c>
      <c r="E1345" s="59">
        <v>548</v>
      </c>
      <c r="F1345" s="59">
        <v>556</v>
      </c>
      <c r="G1345" s="59">
        <v>564</v>
      </c>
      <c r="H1345" s="59">
        <v>572</v>
      </c>
      <c r="I1345" s="59">
        <v>579</v>
      </c>
      <c r="J1345" s="59">
        <v>587</v>
      </c>
      <c r="K1345" s="59">
        <v>595</v>
      </c>
      <c r="L1345" s="59">
        <v>856</v>
      </c>
      <c r="M1345" s="59">
        <v>867</v>
      </c>
      <c r="N1345" s="59">
        <v>877</v>
      </c>
      <c r="O1345" s="59">
        <v>888</v>
      </c>
      <c r="P1345" s="59">
        <v>899</v>
      </c>
      <c r="Q1345" s="59">
        <v>909</v>
      </c>
      <c r="R1345" s="59">
        <v>714053</v>
      </c>
      <c r="S1345" s="90"/>
      <c r="T1345" s="90"/>
      <c r="U1345" s="91"/>
      <c r="V1345" s="90"/>
      <c r="X1345" s="90"/>
    </row>
    <row r="1346" spans="1:24" ht="13.2" x14ac:dyDescent="0.25">
      <c r="A1346" s="59" t="s">
        <v>5259</v>
      </c>
      <c r="B1346" s="59" t="s">
        <v>6680</v>
      </c>
      <c r="C1346" s="59" t="s">
        <v>6692</v>
      </c>
      <c r="D1346" s="59" t="s">
        <v>129</v>
      </c>
      <c r="E1346" s="59">
        <v>342</v>
      </c>
      <c r="F1346" s="59">
        <v>228</v>
      </c>
      <c r="G1346" s="59">
        <v>233</v>
      </c>
      <c r="H1346" s="59">
        <v>237</v>
      </c>
      <c r="I1346" s="59">
        <v>242</v>
      </c>
      <c r="J1346" s="59">
        <v>246</v>
      </c>
      <c r="K1346" s="59">
        <v>251</v>
      </c>
      <c r="L1346" s="59">
        <v>0</v>
      </c>
      <c r="M1346" s="59">
        <v>0</v>
      </c>
      <c r="N1346" s="59">
        <v>0</v>
      </c>
      <c r="O1346" s="59">
        <v>0</v>
      </c>
      <c r="P1346" s="59">
        <v>0</v>
      </c>
      <c r="Q1346" s="59">
        <v>0</v>
      </c>
      <c r="R1346" s="59">
        <v>133992</v>
      </c>
      <c r="S1346" s="90"/>
      <c r="T1346" s="90"/>
      <c r="U1346" s="91"/>
      <c r="V1346" s="90"/>
      <c r="X1346" s="90"/>
    </row>
    <row r="1347" spans="1:24" ht="13.2" x14ac:dyDescent="0.25">
      <c r="A1347" s="59" t="s">
        <v>5260</v>
      </c>
      <c r="B1347" s="59" t="s">
        <v>6680</v>
      </c>
      <c r="C1347" s="59" t="s">
        <v>6693</v>
      </c>
      <c r="D1347" s="59" t="s">
        <v>129</v>
      </c>
      <c r="E1347" s="59">
        <v>0</v>
      </c>
      <c r="F1347" s="59">
        <v>0</v>
      </c>
      <c r="G1347" s="59">
        <v>0</v>
      </c>
      <c r="H1347" s="59">
        <v>0</v>
      </c>
      <c r="I1347" s="59">
        <v>0</v>
      </c>
      <c r="J1347" s="59">
        <v>0</v>
      </c>
      <c r="K1347" s="59">
        <v>0</v>
      </c>
      <c r="L1347" s="59">
        <v>0</v>
      </c>
      <c r="M1347" s="59">
        <v>0</v>
      </c>
      <c r="N1347" s="59">
        <v>0</v>
      </c>
      <c r="O1347" s="59">
        <v>0</v>
      </c>
      <c r="P1347" s="59">
        <v>0</v>
      </c>
      <c r="Q1347" s="59">
        <v>0</v>
      </c>
      <c r="R1347" s="59">
        <v>0</v>
      </c>
      <c r="S1347" s="90"/>
      <c r="T1347" s="90"/>
      <c r="U1347" s="91"/>
      <c r="V1347" s="90"/>
      <c r="X1347" s="90"/>
    </row>
    <row r="1348" spans="1:24" ht="13.2" x14ac:dyDescent="0.25">
      <c r="A1348" s="59" t="s">
        <v>5261</v>
      </c>
      <c r="B1348" s="59" t="s">
        <v>6680</v>
      </c>
      <c r="C1348" s="59" t="s">
        <v>6694</v>
      </c>
      <c r="D1348" s="59" t="s">
        <v>129</v>
      </c>
      <c r="E1348" s="59">
        <v>0</v>
      </c>
      <c r="F1348" s="59">
        <v>0</v>
      </c>
      <c r="G1348" s="59">
        <v>0</v>
      </c>
      <c r="H1348" s="59">
        <v>0</v>
      </c>
      <c r="I1348" s="59">
        <v>0</v>
      </c>
      <c r="J1348" s="59">
        <v>0</v>
      </c>
      <c r="K1348" s="59">
        <v>0</v>
      </c>
      <c r="L1348" s="59">
        <v>0</v>
      </c>
      <c r="M1348" s="59">
        <v>0</v>
      </c>
      <c r="N1348" s="59">
        <v>0</v>
      </c>
      <c r="O1348" s="59">
        <v>0</v>
      </c>
      <c r="P1348" s="59">
        <v>0</v>
      </c>
      <c r="Q1348" s="59">
        <v>0</v>
      </c>
      <c r="R1348" s="59">
        <v>0</v>
      </c>
      <c r="S1348" s="90"/>
      <c r="T1348" s="90"/>
      <c r="U1348" s="91"/>
      <c r="V1348" s="90"/>
      <c r="X1348" s="90"/>
    </row>
    <row r="1349" spans="1:24" ht="13.2" x14ac:dyDescent="0.25">
      <c r="A1349" s="59" t="s">
        <v>5262</v>
      </c>
      <c r="B1349" s="59" t="s">
        <v>6680</v>
      </c>
      <c r="C1349" s="59" t="s">
        <v>6695</v>
      </c>
      <c r="D1349" s="59" t="s">
        <v>129</v>
      </c>
      <c r="E1349" s="59">
        <v>0</v>
      </c>
      <c r="F1349" s="59">
        <v>0</v>
      </c>
      <c r="G1349" s="59">
        <v>0</v>
      </c>
      <c r="H1349" s="59">
        <v>0</v>
      </c>
      <c r="I1349" s="59">
        <v>0</v>
      </c>
      <c r="J1349" s="59">
        <v>0</v>
      </c>
      <c r="K1349" s="59">
        <v>0</v>
      </c>
      <c r="L1349" s="59">
        <v>0</v>
      </c>
      <c r="M1349" s="59">
        <v>0</v>
      </c>
      <c r="N1349" s="59">
        <v>0</v>
      </c>
      <c r="O1349" s="59">
        <v>0</v>
      </c>
      <c r="P1349" s="59">
        <v>0</v>
      </c>
      <c r="Q1349" s="59">
        <v>0</v>
      </c>
      <c r="R1349" s="59">
        <v>0</v>
      </c>
      <c r="S1349" s="90"/>
      <c r="T1349" s="90"/>
      <c r="U1349" s="91"/>
      <c r="V1349" s="90"/>
      <c r="X1349" s="90"/>
    </row>
    <row r="1350" spans="1:24" ht="13.2" x14ac:dyDescent="0.25">
      <c r="A1350" s="59" t="s">
        <v>5263</v>
      </c>
      <c r="B1350" s="59" t="s">
        <v>6680</v>
      </c>
      <c r="C1350" s="59" t="s">
        <v>6696</v>
      </c>
      <c r="D1350" s="59" t="s">
        <v>129</v>
      </c>
      <c r="E1350" s="59">
        <v>0</v>
      </c>
      <c r="F1350" s="59">
        <v>0</v>
      </c>
      <c r="G1350" s="59">
        <v>0</v>
      </c>
      <c r="H1350" s="59">
        <v>0</v>
      </c>
      <c r="I1350" s="59">
        <v>0</v>
      </c>
      <c r="J1350" s="59">
        <v>0</v>
      </c>
      <c r="K1350" s="59">
        <v>0</v>
      </c>
      <c r="L1350" s="59">
        <v>0</v>
      </c>
      <c r="M1350" s="59">
        <v>0</v>
      </c>
      <c r="N1350" s="59">
        <v>0</v>
      </c>
      <c r="O1350" s="59">
        <v>0</v>
      </c>
      <c r="P1350" s="59">
        <v>0</v>
      </c>
      <c r="Q1350" s="59">
        <v>0</v>
      </c>
      <c r="R1350" s="59">
        <v>0</v>
      </c>
      <c r="S1350" s="90"/>
      <c r="T1350" s="90"/>
      <c r="U1350" s="91"/>
      <c r="V1350" s="90"/>
      <c r="X1350" s="90"/>
    </row>
    <row r="1351" spans="1:24" ht="13.2" x14ac:dyDescent="0.25">
      <c r="A1351" s="59" t="s">
        <v>5264</v>
      </c>
      <c r="B1351" s="59" t="s">
        <v>6680</v>
      </c>
      <c r="C1351" s="59" t="s">
        <v>6697</v>
      </c>
      <c r="D1351" s="59" t="s">
        <v>129</v>
      </c>
      <c r="E1351" s="59">
        <v>0</v>
      </c>
      <c r="F1351" s="59">
        <v>0</v>
      </c>
      <c r="G1351" s="59">
        <v>0</v>
      </c>
      <c r="H1351" s="59">
        <v>0</v>
      </c>
      <c r="I1351" s="59">
        <v>0</v>
      </c>
      <c r="J1351" s="59">
        <v>0</v>
      </c>
      <c r="K1351" s="59">
        <v>0</v>
      </c>
      <c r="L1351" s="59">
        <v>0</v>
      </c>
      <c r="M1351" s="59">
        <v>0</v>
      </c>
      <c r="N1351" s="59">
        <v>0</v>
      </c>
      <c r="O1351" s="59">
        <v>0</v>
      </c>
      <c r="P1351" s="59">
        <v>0</v>
      </c>
      <c r="Q1351" s="59">
        <v>0</v>
      </c>
      <c r="R1351" s="59">
        <v>0</v>
      </c>
      <c r="S1351" s="90"/>
      <c r="T1351" s="90"/>
      <c r="U1351" s="91"/>
      <c r="V1351" s="90"/>
      <c r="X1351" s="90"/>
    </row>
    <row r="1352" spans="1:24" ht="13.2" x14ac:dyDescent="0.25">
      <c r="A1352" s="59" t="s">
        <v>5265</v>
      </c>
      <c r="B1352" s="59" t="s">
        <v>6680</v>
      </c>
      <c r="C1352" s="59" t="s">
        <v>6698</v>
      </c>
      <c r="D1352" s="59" t="s">
        <v>129</v>
      </c>
      <c r="E1352" s="59">
        <v>0</v>
      </c>
      <c r="F1352" s="59">
        <v>0</v>
      </c>
      <c r="G1352" s="59">
        <v>0</v>
      </c>
      <c r="H1352" s="59">
        <v>0</v>
      </c>
      <c r="I1352" s="59">
        <v>0</v>
      </c>
      <c r="J1352" s="59">
        <v>0</v>
      </c>
      <c r="K1352" s="59">
        <v>0</v>
      </c>
      <c r="L1352" s="59">
        <v>0</v>
      </c>
      <c r="M1352" s="59">
        <v>0</v>
      </c>
      <c r="N1352" s="59">
        <v>0</v>
      </c>
      <c r="O1352" s="59">
        <v>0</v>
      </c>
      <c r="P1352" s="59">
        <v>0</v>
      </c>
      <c r="Q1352" s="59">
        <v>0</v>
      </c>
      <c r="R1352" s="59">
        <v>0</v>
      </c>
      <c r="S1352" s="90"/>
      <c r="T1352" s="90"/>
      <c r="U1352" s="91"/>
      <c r="V1352" s="90"/>
      <c r="X1352" s="90"/>
    </row>
    <row r="1353" spans="1:24" ht="13.2" x14ac:dyDescent="0.25">
      <c r="A1353" s="59" t="s">
        <v>5266</v>
      </c>
      <c r="B1353" s="59" t="s">
        <v>6680</v>
      </c>
      <c r="C1353" s="59" t="s">
        <v>6699</v>
      </c>
      <c r="D1353" s="59" t="s">
        <v>129</v>
      </c>
      <c r="E1353" s="59">
        <v>2</v>
      </c>
      <c r="F1353" s="59">
        <v>2</v>
      </c>
      <c r="G1353" s="59">
        <v>2</v>
      </c>
      <c r="H1353" s="59">
        <v>2</v>
      </c>
      <c r="I1353" s="59">
        <v>2</v>
      </c>
      <c r="J1353" s="59">
        <v>2</v>
      </c>
      <c r="K1353" s="59">
        <v>2</v>
      </c>
      <c r="L1353" s="59">
        <v>2</v>
      </c>
      <c r="M1353" s="59">
        <v>2</v>
      </c>
      <c r="N1353" s="59">
        <v>2</v>
      </c>
      <c r="O1353" s="59">
        <v>2</v>
      </c>
      <c r="P1353" s="59">
        <v>2</v>
      </c>
      <c r="Q1353" s="59">
        <v>2</v>
      </c>
      <c r="R1353" s="59">
        <v>1550</v>
      </c>
      <c r="S1353" s="90"/>
      <c r="T1353" s="90"/>
      <c r="U1353" s="91"/>
      <c r="V1353" s="90"/>
      <c r="X1353" s="90"/>
    </row>
    <row r="1354" spans="1:24" ht="13.2" x14ac:dyDescent="0.25">
      <c r="A1354" s="59" t="s">
        <v>5267</v>
      </c>
      <c r="B1354" s="59" t="s">
        <v>6680</v>
      </c>
      <c r="C1354" s="59" t="s">
        <v>6700</v>
      </c>
      <c r="D1354" s="59" t="s">
        <v>129</v>
      </c>
      <c r="E1354" s="59">
        <v>1</v>
      </c>
      <c r="F1354" s="59">
        <v>1</v>
      </c>
      <c r="G1354" s="59">
        <v>1</v>
      </c>
      <c r="H1354" s="59">
        <v>1</v>
      </c>
      <c r="I1354" s="59">
        <v>1</v>
      </c>
      <c r="J1354" s="59">
        <v>1</v>
      </c>
      <c r="K1354" s="59">
        <v>1</v>
      </c>
      <c r="L1354" s="59">
        <v>14</v>
      </c>
      <c r="M1354" s="59">
        <v>14</v>
      </c>
      <c r="N1354" s="59">
        <v>15</v>
      </c>
      <c r="O1354" s="59">
        <v>15</v>
      </c>
      <c r="P1354" s="59">
        <v>15</v>
      </c>
      <c r="Q1354" s="59">
        <v>16</v>
      </c>
      <c r="R1354" s="59">
        <v>7379</v>
      </c>
      <c r="S1354" s="90"/>
      <c r="T1354" s="90"/>
      <c r="U1354" s="91"/>
      <c r="V1354" s="90"/>
      <c r="X1354" s="90"/>
    </row>
    <row r="1355" spans="1:24" ht="13.2" x14ac:dyDescent="0.25">
      <c r="A1355" s="59" t="s">
        <v>5268</v>
      </c>
      <c r="B1355" s="59" t="s">
        <v>6680</v>
      </c>
      <c r="C1355" s="59" t="s">
        <v>6701</v>
      </c>
      <c r="D1355" s="59" t="s">
        <v>129</v>
      </c>
      <c r="E1355" s="59">
        <v>0</v>
      </c>
      <c r="F1355" s="59">
        <v>0</v>
      </c>
      <c r="G1355" s="59">
        <v>0</v>
      </c>
      <c r="H1355" s="59">
        <v>0</v>
      </c>
      <c r="I1355" s="59">
        <v>0</v>
      </c>
      <c r="J1355" s="59">
        <v>0</v>
      </c>
      <c r="K1355" s="59">
        <v>0</v>
      </c>
      <c r="L1355" s="59">
        <v>0</v>
      </c>
      <c r="M1355" s="59">
        <v>0</v>
      </c>
      <c r="N1355" s="59">
        <v>0</v>
      </c>
      <c r="O1355" s="59">
        <v>0</v>
      </c>
      <c r="P1355" s="59">
        <v>0</v>
      </c>
      <c r="Q1355" s="59">
        <v>0</v>
      </c>
      <c r="R1355" s="59">
        <v>0</v>
      </c>
      <c r="S1355" s="90"/>
      <c r="T1355" s="90"/>
      <c r="U1355" s="91"/>
      <c r="V1355" s="90"/>
      <c r="X1355" s="90"/>
    </row>
    <row r="1356" spans="1:24" ht="13.2" x14ac:dyDescent="0.25">
      <c r="A1356" s="59" t="s">
        <v>5269</v>
      </c>
      <c r="B1356" s="59" t="s">
        <v>6680</v>
      </c>
      <c r="C1356" s="59" t="s">
        <v>6702</v>
      </c>
      <c r="D1356" s="59" t="s">
        <v>129</v>
      </c>
      <c r="E1356" s="59">
        <v>1</v>
      </c>
      <c r="F1356" s="59">
        <v>1</v>
      </c>
      <c r="G1356" s="59">
        <v>1</v>
      </c>
      <c r="H1356" s="59">
        <v>1</v>
      </c>
      <c r="I1356" s="59">
        <v>1</v>
      </c>
      <c r="J1356" s="59">
        <v>1</v>
      </c>
      <c r="K1356" s="59">
        <v>1</v>
      </c>
      <c r="L1356" s="59">
        <v>126</v>
      </c>
      <c r="M1356" s="59">
        <v>127</v>
      </c>
      <c r="N1356" s="59">
        <v>129</v>
      </c>
      <c r="O1356" s="59">
        <v>130</v>
      </c>
      <c r="P1356" s="59">
        <v>131</v>
      </c>
      <c r="Q1356" s="59">
        <v>132</v>
      </c>
      <c r="R1356" s="59">
        <v>59372</v>
      </c>
      <c r="S1356" s="90"/>
      <c r="T1356" s="90"/>
      <c r="U1356" s="91"/>
      <c r="V1356" s="90"/>
      <c r="X1356" s="90"/>
    </row>
    <row r="1357" spans="1:24" ht="13.2" x14ac:dyDescent="0.25">
      <c r="A1357" s="59" t="s">
        <v>5270</v>
      </c>
      <c r="B1357" s="59" t="s">
        <v>6680</v>
      </c>
      <c r="C1357" s="59" t="s">
        <v>6703</v>
      </c>
      <c r="D1357" s="59" t="s">
        <v>129</v>
      </c>
      <c r="E1357" s="59">
        <v>116</v>
      </c>
      <c r="F1357" s="59">
        <v>117</v>
      </c>
      <c r="G1357" s="59">
        <v>119</v>
      </c>
      <c r="H1357" s="59">
        <v>120</v>
      </c>
      <c r="I1357" s="59">
        <v>122</v>
      </c>
      <c r="J1357" s="59">
        <v>123</v>
      </c>
      <c r="K1357" s="59">
        <v>124</v>
      </c>
      <c r="L1357" s="59">
        <v>0</v>
      </c>
      <c r="M1357" s="59">
        <v>0</v>
      </c>
      <c r="N1357" s="59">
        <v>0</v>
      </c>
      <c r="O1357" s="59">
        <v>0</v>
      </c>
      <c r="P1357" s="59">
        <v>0</v>
      </c>
      <c r="Q1357" s="59">
        <v>0</v>
      </c>
      <c r="R1357" s="59">
        <v>65252</v>
      </c>
      <c r="S1357" s="90"/>
      <c r="T1357" s="90"/>
      <c r="U1357" s="91"/>
      <c r="V1357" s="90"/>
      <c r="X1357" s="90"/>
    </row>
    <row r="1358" spans="1:24" ht="13.2" x14ac:dyDescent="0.25">
      <c r="A1358" s="59" t="s">
        <v>5271</v>
      </c>
      <c r="B1358" s="59" t="s">
        <v>6680</v>
      </c>
      <c r="C1358" s="59" t="s">
        <v>6704</v>
      </c>
      <c r="D1358" s="59" t="s">
        <v>129</v>
      </c>
      <c r="E1358" s="59">
        <v>0</v>
      </c>
      <c r="F1358" s="59">
        <v>0</v>
      </c>
      <c r="G1358" s="59">
        <v>0</v>
      </c>
      <c r="H1358" s="59">
        <v>0</v>
      </c>
      <c r="I1358" s="59">
        <v>0</v>
      </c>
      <c r="J1358" s="59">
        <v>0</v>
      </c>
      <c r="K1358" s="59">
        <v>0</v>
      </c>
      <c r="L1358" s="59">
        <v>0</v>
      </c>
      <c r="M1358" s="59">
        <v>0</v>
      </c>
      <c r="N1358" s="59">
        <v>0</v>
      </c>
      <c r="O1358" s="59">
        <v>0</v>
      </c>
      <c r="P1358" s="59">
        <v>0</v>
      </c>
      <c r="Q1358" s="59">
        <v>0</v>
      </c>
      <c r="R1358" s="59">
        <v>0</v>
      </c>
      <c r="S1358" s="90"/>
      <c r="T1358" s="90"/>
      <c r="U1358" s="91"/>
      <c r="V1358" s="90"/>
      <c r="X1358" s="90"/>
    </row>
    <row r="1359" spans="1:24" ht="13.2" x14ac:dyDescent="0.25">
      <c r="A1359" s="59" t="s">
        <v>5272</v>
      </c>
      <c r="B1359" s="59" t="s">
        <v>6680</v>
      </c>
      <c r="C1359" s="59" t="s">
        <v>6705</v>
      </c>
      <c r="D1359" s="59" t="s">
        <v>129</v>
      </c>
      <c r="E1359" s="59">
        <v>231</v>
      </c>
      <c r="F1359" s="59">
        <v>235</v>
      </c>
      <c r="G1359" s="59">
        <v>238</v>
      </c>
      <c r="H1359" s="59">
        <v>241</v>
      </c>
      <c r="I1359" s="59">
        <v>244</v>
      </c>
      <c r="J1359" s="59">
        <v>247</v>
      </c>
      <c r="K1359" s="59">
        <v>250</v>
      </c>
      <c r="L1359" s="59">
        <v>253</v>
      </c>
      <c r="M1359" s="59">
        <v>256</v>
      </c>
      <c r="N1359" s="59">
        <v>259</v>
      </c>
      <c r="O1359" s="59">
        <v>262</v>
      </c>
      <c r="P1359" s="59">
        <v>265</v>
      </c>
      <c r="Q1359" s="59">
        <v>269</v>
      </c>
      <c r="R1359" s="59">
        <v>249983</v>
      </c>
      <c r="S1359" s="90"/>
      <c r="T1359" s="90"/>
      <c r="U1359" s="91"/>
      <c r="V1359" s="90"/>
      <c r="X1359" s="90"/>
    </row>
    <row r="1360" spans="1:24" ht="13.2" x14ac:dyDescent="0.25">
      <c r="A1360" s="59" t="s">
        <v>5273</v>
      </c>
      <c r="B1360" s="59" t="s">
        <v>6680</v>
      </c>
      <c r="C1360" s="59" t="s">
        <v>6706</v>
      </c>
      <c r="D1360" s="59" t="s">
        <v>129</v>
      </c>
      <c r="E1360" s="59">
        <v>0</v>
      </c>
      <c r="F1360" s="59">
        <v>0</v>
      </c>
      <c r="G1360" s="59">
        <v>0</v>
      </c>
      <c r="H1360" s="59">
        <v>0</v>
      </c>
      <c r="I1360" s="59">
        <v>0</v>
      </c>
      <c r="J1360" s="59">
        <v>0</v>
      </c>
      <c r="K1360" s="59">
        <v>0</v>
      </c>
      <c r="L1360" s="59">
        <v>0</v>
      </c>
      <c r="M1360" s="59">
        <v>0</v>
      </c>
      <c r="N1360" s="59">
        <v>0</v>
      </c>
      <c r="O1360" s="59">
        <v>0</v>
      </c>
      <c r="P1360" s="59">
        <v>0</v>
      </c>
      <c r="Q1360" s="59">
        <v>0</v>
      </c>
      <c r="R1360" s="59">
        <v>0</v>
      </c>
      <c r="S1360" s="90"/>
      <c r="T1360" s="90"/>
      <c r="U1360" s="91"/>
      <c r="V1360" s="90"/>
      <c r="X1360" s="90"/>
    </row>
    <row r="1361" spans="1:24" ht="13.2" x14ac:dyDescent="0.25">
      <c r="A1361" s="59" t="s">
        <v>5274</v>
      </c>
      <c r="B1361" s="59" t="s">
        <v>6680</v>
      </c>
      <c r="C1361" s="59" t="s">
        <v>6707</v>
      </c>
      <c r="D1361" s="59" t="s">
        <v>129</v>
      </c>
      <c r="E1361" s="59">
        <v>5</v>
      </c>
      <c r="F1361" s="59">
        <v>6</v>
      </c>
      <c r="G1361" s="59">
        <v>6</v>
      </c>
      <c r="H1361" s="59">
        <v>6</v>
      </c>
      <c r="I1361" s="59">
        <v>6</v>
      </c>
      <c r="J1361" s="59">
        <v>6</v>
      </c>
      <c r="K1361" s="59">
        <v>6</v>
      </c>
      <c r="L1361" s="59">
        <v>0</v>
      </c>
      <c r="M1361" s="59">
        <v>0</v>
      </c>
      <c r="N1361" s="59">
        <v>0</v>
      </c>
      <c r="O1361" s="59">
        <v>0</v>
      </c>
      <c r="P1361" s="59">
        <v>0</v>
      </c>
      <c r="Q1361" s="59">
        <v>0</v>
      </c>
      <c r="R1361" s="59">
        <v>3088</v>
      </c>
      <c r="S1361" s="90"/>
      <c r="T1361" s="90"/>
      <c r="U1361" s="91"/>
      <c r="V1361" s="90"/>
      <c r="X1361" s="90"/>
    </row>
    <row r="1362" spans="1:24" ht="13.2" x14ac:dyDescent="0.25">
      <c r="A1362" s="59" t="s">
        <v>5275</v>
      </c>
      <c r="B1362" s="59" t="s">
        <v>6680</v>
      </c>
      <c r="C1362" s="59" t="s">
        <v>6708</v>
      </c>
      <c r="D1362" s="59" t="s">
        <v>129</v>
      </c>
      <c r="E1362" s="59">
        <v>0</v>
      </c>
      <c r="F1362" s="59">
        <v>0</v>
      </c>
      <c r="G1362" s="59">
        <v>0</v>
      </c>
      <c r="H1362" s="59">
        <v>0</v>
      </c>
      <c r="I1362" s="59">
        <v>0</v>
      </c>
      <c r="J1362" s="59">
        <v>0</v>
      </c>
      <c r="K1362" s="59">
        <v>0</v>
      </c>
      <c r="L1362" s="59">
        <v>0</v>
      </c>
      <c r="M1362" s="59">
        <v>0</v>
      </c>
      <c r="N1362" s="59">
        <v>0</v>
      </c>
      <c r="O1362" s="59">
        <v>0</v>
      </c>
      <c r="P1362" s="59">
        <v>0</v>
      </c>
      <c r="Q1362" s="59">
        <v>0</v>
      </c>
      <c r="R1362" s="59">
        <v>0</v>
      </c>
      <c r="S1362" s="90"/>
      <c r="T1362" s="90"/>
      <c r="U1362" s="91"/>
      <c r="V1362" s="90"/>
      <c r="X1362" s="90"/>
    </row>
    <row r="1363" spans="1:24" ht="13.2" x14ac:dyDescent="0.25">
      <c r="A1363" s="59" t="s">
        <v>5276</v>
      </c>
      <c r="B1363" s="59" t="s">
        <v>6680</v>
      </c>
      <c r="C1363" s="59" t="s">
        <v>6709</v>
      </c>
      <c r="D1363" s="59" t="s">
        <v>129</v>
      </c>
      <c r="E1363" s="59">
        <v>0</v>
      </c>
      <c r="F1363" s="59">
        <v>0</v>
      </c>
      <c r="G1363" s="59">
        <v>0</v>
      </c>
      <c r="H1363" s="59">
        <v>0</v>
      </c>
      <c r="I1363" s="59">
        <v>0</v>
      </c>
      <c r="J1363" s="59">
        <v>0</v>
      </c>
      <c r="K1363" s="59">
        <v>0</v>
      </c>
      <c r="L1363" s="59">
        <v>0</v>
      </c>
      <c r="M1363" s="59">
        <v>0</v>
      </c>
      <c r="N1363" s="59">
        <v>0</v>
      </c>
      <c r="O1363" s="59">
        <v>0</v>
      </c>
      <c r="P1363" s="59">
        <v>0</v>
      </c>
      <c r="Q1363" s="59">
        <v>0</v>
      </c>
      <c r="R1363" s="59">
        <v>0</v>
      </c>
      <c r="S1363" s="90"/>
      <c r="T1363" s="90"/>
      <c r="U1363" s="91"/>
      <c r="V1363" s="90"/>
      <c r="X1363" s="90"/>
    </row>
    <row r="1364" spans="1:24" ht="13.2" x14ac:dyDescent="0.25">
      <c r="A1364" s="59" t="s">
        <v>5277</v>
      </c>
      <c r="B1364" s="59" t="s">
        <v>6680</v>
      </c>
      <c r="C1364" s="59" t="s">
        <v>6710</v>
      </c>
      <c r="D1364" s="59" t="s">
        <v>129</v>
      </c>
      <c r="E1364" s="59">
        <v>30</v>
      </c>
      <c r="F1364" s="59">
        <v>31</v>
      </c>
      <c r="G1364" s="59">
        <v>31</v>
      </c>
      <c r="H1364" s="59">
        <v>32</v>
      </c>
      <c r="I1364" s="59">
        <v>33</v>
      </c>
      <c r="J1364" s="59">
        <v>33</v>
      </c>
      <c r="K1364" s="59">
        <v>34</v>
      </c>
      <c r="L1364" s="59">
        <v>40</v>
      </c>
      <c r="M1364" s="59">
        <v>41</v>
      </c>
      <c r="N1364" s="59">
        <v>41</v>
      </c>
      <c r="O1364" s="59">
        <v>42</v>
      </c>
      <c r="P1364" s="59">
        <v>43</v>
      </c>
      <c r="Q1364" s="59">
        <v>43</v>
      </c>
      <c r="R1364" s="59">
        <v>36400</v>
      </c>
      <c r="S1364" s="90"/>
      <c r="T1364" s="90"/>
      <c r="U1364" s="91"/>
      <c r="V1364" s="90"/>
      <c r="X1364" s="90"/>
    </row>
    <row r="1365" spans="1:24" ht="13.2" x14ac:dyDescent="0.25">
      <c r="A1365" s="59" t="s">
        <v>5278</v>
      </c>
      <c r="B1365" s="59" t="s">
        <v>6680</v>
      </c>
      <c r="C1365" s="59" t="s">
        <v>6711</v>
      </c>
      <c r="D1365" s="59" t="s">
        <v>129</v>
      </c>
      <c r="E1365" s="59">
        <v>0</v>
      </c>
      <c r="F1365" s="59">
        <v>0</v>
      </c>
      <c r="G1365" s="59">
        <v>0</v>
      </c>
      <c r="H1365" s="59">
        <v>0</v>
      </c>
      <c r="I1365" s="59">
        <v>0</v>
      </c>
      <c r="J1365" s="59">
        <v>0</v>
      </c>
      <c r="K1365" s="59">
        <v>0</v>
      </c>
      <c r="L1365" s="59">
        <v>0</v>
      </c>
      <c r="M1365" s="59">
        <v>0</v>
      </c>
      <c r="N1365" s="59">
        <v>0</v>
      </c>
      <c r="O1365" s="59">
        <v>0</v>
      </c>
      <c r="P1365" s="59">
        <v>0</v>
      </c>
      <c r="Q1365" s="59">
        <v>0</v>
      </c>
      <c r="R1365" s="59">
        <v>0</v>
      </c>
      <c r="S1365" s="90"/>
      <c r="T1365" s="90"/>
      <c r="U1365" s="91"/>
      <c r="V1365" s="90"/>
      <c r="X1365" s="90"/>
    </row>
    <row r="1366" spans="1:24" ht="13.2" x14ac:dyDescent="0.25">
      <c r="A1366" s="59" t="s">
        <v>5279</v>
      </c>
      <c r="B1366" s="59" t="s">
        <v>6680</v>
      </c>
      <c r="C1366" s="59" t="s">
        <v>6712</v>
      </c>
      <c r="D1366" s="59" t="s">
        <v>129</v>
      </c>
      <c r="E1366" s="59">
        <v>0</v>
      </c>
      <c r="F1366" s="59">
        <v>0</v>
      </c>
      <c r="G1366" s="59">
        <v>0</v>
      </c>
      <c r="H1366" s="59">
        <v>0</v>
      </c>
      <c r="I1366" s="59">
        <v>0</v>
      </c>
      <c r="J1366" s="59">
        <v>0</v>
      </c>
      <c r="K1366" s="59">
        <v>0</v>
      </c>
      <c r="L1366" s="59">
        <v>0</v>
      </c>
      <c r="M1366" s="59">
        <v>0</v>
      </c>
      <c r="N1366" s="59">
        <v>0</v>
      </c>
      <c r="O1366" s="59">
        <v>0</v>
      </c>
      <c r="P1366" s="59">
        <v>0</v>
      </c>
      <c r="Q1366" s="59">
        <v>0</v>
      </c>
      <c r="R1366" s="59">
        <v>0</v>
      </c>
      <c r="S1366" s="90"/>
      <c r="T1366" s="90"/>
      <c r="U1366" s="91"/>
      <c r="V1366" s="90"/>
      <c r="X1366" s="90"/>
    </row>
    <row r="1367" spans="1:24" ht="13.2" x14ac:dyDescent="0.25">
      <c r="A1367" s="59" t="s">
        <v>5280</v>
      </c>
      <c r="B1367" s="59" t="s">
        <v>6680</v>
      </c>
      <c r="C1367" s="59" t="s">
        <v>6713</v>
      </c>
      <c r="D1367" s="59" t="s">
        <v>129</v>
      </c>
      <c r="E1367" s="59">
        <v>14</v>
      </c>
      <c r="F1367" s="59">
        <v>14</v>
      </c>
      <c r="G1367" s="59">
        <v>14</v>
      </c>
      <c r="H1367" s="59">
        <v>14</v>
      </c>
      <c r="I1367" s="59">
        <v>14</v>
      </c>
      <c r="J1367" s="59">
        <v>14</v>
      </c>
      <c r="K1367" s="59">
        <v>15</v>
      </c>
      <c r="L1367" s="59">
        <v>15</v>
      </c>
      <c r="M1367" s="59">
        <v>15</v>
      </c>
      <c r="N1367" s="59">
        <v>15</v>
      </c>
      <c r="O1367" s="59">
        <v>15</v>
      </c>
      <c r="P1367" s="59">
        <v>16</v>
      </c>
      <c r="Q1367" s="59">
        <v>16</v>
      </c>
      <c r="R1367" s="59">
        <v>14643</v>
      </c>
      <c r="S1367" s="90"/>
      <c r="T1367" s="90"/>
      <c r="U1367" s="91"/>
      <c r="V1367" s="90"/>
      <c r="X1367" s="90"/>
    </row>
    <row r="1368" spans="1:24" ht="13.2" x14ac:dyDescent="0.25">
      <c r="A1368" s="59" t="s">
        <v>5281</v>
      </c>
      <c r="B1368" s="59" t="s">
        <v>6680</v>
      </c>
      <c r="C1368" s="59" t="s">
        <v>6714</v>
      </c>
      <c r="D1368" s="59" t="s">
        <v>129</v>
      </c>
      <c r="E1368" s="59">
        <v>0</v>
      </c>
      <c r="F1368" s="59">
        <v>0</v>
      </c>
      <c r="G1368" s="59">
        <v>0</v>
      </c>
      <c r="H1368" s="59">
        <v>0</v>
      </c>
      <c r="I1368" s="59">
        <v>0</v>
      </c>
      <c r="J1368" s="59">
        <v>0</v>
      </c>
      <c r="K1368" s="59">
        <v>0</v>
      </c>
      <c r="L1368" s="59">
        <v>0</v>
      </c>
      <c r="M1368" s="59">
        <v>0</v>
      </c>
      <c r="N1368" s="59">
        <v>0</v>
      </c>
      <c r="O1368" s="59">
        <v>0</v>
      </c>
      <c r="P1368" s="59">
        <v>0</v>
      </c>
      <c r="Q1368" s="59">
        <v>0</v>
      </c>
      <c r="R1368" s="59">
        <v>0</v>
      </c>
      <c r="S1368" s="90"/>
      <c r="T1368" s="90"/>
      <c r="U1368" s="91"/>
      <c r="V1368" s="90"/>
      <c r="X1368" s="90"/>
    </row>
    <row r="1369" spans="1:24" ht="13.2" x14ac:dyDescent="0.25">
      <c r="A1369" s="59" t="s">
        <v>5282</v>
      </c>
      <c r="B1369" s="59" t="s">
        <v>6680</v>
      </c>
      <c r="C1369" s="59" t="s">
        <v>6715</v>
      </c>
      <c r="D1369" s="59" t="s">
        <v>129</v>
      </c>
      <c r="E1369" s="59">
        <v>125</v>
      </c>
      <c r="F1369" s="59">
        <v>127</v>
      </c>
      <c r="G1369" s="59">
        <v>128</v>
      </c>
      <c r="H1369" s="59">
        <v>130</v>
      </c>
      <c r="I1369" s="59">
        <v>131</v>
      </c>
      <c r="J1369" s="59">
        <v>132</v>
      </c>
      <c r="K1369" s="59">
        <v>134</v>
      </c>
      <c r="L1369" s="59">
        <v>1446</v>
      </c>
      <c r="M1369" s="59">
        <v>1459</v>
      </c>
      <c r="N1369" s="59">
        <v>1472</v>
      </c>
      <c r="O1369" s="59">
        <v>1485</v>
      </c>
      <c r="P1369" s="59">
        <v>1498</v>
      </c>
      <c r="Q1369" s="59">
        <v>1511</v>
      </c>
      <c r="R1369" s="59">
        <v>746485</v>
      </c>
      <c r="S1369" s="90"/>
      <c r="T1369" s="90"/>
      <c r="U1369" s="91"/>
      <c r="V1369" s="90"/>
      <c r="X1369" s="90"/>
    </row>
    <row r="1370" spans="1:24" ht="13.2" x14ac:dyDescent="0.25">
      <c r="A1370" s="59" t="s">
        <v>5283</v>
      </c>
      <c r="B1370" s="59" t="s">
        <v>6680</v>
      </c>
      <c r="C1370" s="59" t="s">
        <v>6716</v>
      </c>
      <c r="D1370" s="59" t="s">
        <v>129</v>
      </c>
      <c r="E1370" s="59">
        <v>1209</v>
      </c>
      <c r="F1370" s="59">
        <v>1224</v>
      </c>
      <c r="G1370" s="59">
        <v>1239</v>
      </c>
      <c r="H1370" s="59">
        <v>1254</v>
      </c>
      <c r="I1370" s="59">
        <v>1269</v>
      </c>
      <c r="J1370" s="59">
        <v>1284</v>
      </c>
      <c r="K1370" s="59">
        <v>1299</v>
      </c>
      <c r="L1370" s="59">
        <v>0</v>
      </c>
      <c r="M1370" s="59">
        <v>0</v>
      </c>
      <c r="N1370" s="59">
        <v>0</v>
      </c>
      <c r="O1370" s="59">
        <v>0</v>
      </c>
      <c r="P1370" s="59">
        <v>0</v>
      </c>
      <c r="Q1370" s="59">
        <v>0</v>
      </c>
      <c r="R1370" s="59">
        <v>681173</v>
      </c>
      <c r="S1370" s="90"/>
      <c r="T1370" s="90"/>
      <c r="U1370" s="91"/>
      <c r="V1370" s="90"/>
      <c r="X1370" s="90"/>
    </row>
    <row r="1371" spans="1:24" ht="13.2" x14ac:dyDescent="0.25">
      <c r="A1371" s="59" t="s">
        <v>5284</v>
      </c>
      <c r="B1371" s="59" t="s">
        <v>6680</v>
      </c>
      <c r="C1371" s="59" t="s">
        <v>6717</v>
      </c>
      <c r="D1371" s="59" t="s">
        <v>129</v>
      </c>
      <c r="E1371" s="59">
        <v>35</v>
      </c>
      <c r="F1371" s="59">
        <v>35</v>
      </c>
      <c r="G1371" s="59">
        <v>36</v>
      </c>
      <c r="H1371" s="59">
        <v>36</v>
      </c>
      <c r="I1371" s="59">
        <v>36</v>
      </c>
      <c r="J1371" s="59">
        <v>37</v>
      </c>
      <c r="K1371" s="59">
        <v>37</v>
      </c>
      <c r="L1371" s="59">
        <v>49</v>
      </c>
      <c r="M1371" s="59">
        <v>50</v>
      </c>
      <c r="N1371" s="59">
        <v>51</v>
      </c>
      <c r="O1371" s="59">
        <v>52</v>
      </c>
      <c r="P1371" s="59">
        <v>52</v>
      </c>
      <c r="Q1371" s="59">
        <v>53</v>
      </c>
      <c r="R1371" s="59">
        <v>43002</v>
      </c>
      <c r="S1371" s="90"/>
      <c r="T1371" s="90"/>
      <c r="U1371" s="91"/>
      <c r="V1371" s="90"/>
      <c r="X1371" s="90"/>
    </row>
    <row r="1372" spans="1:24" ht="13.2" x14ac:dyDescent="0.25">
      <c r="A1372" s="59" t="s">
        <v>5285</v>
      </c>
      <c r="B1372" s="59" t="s">
        <v>6680</v>
      </c>
      <c r="C1372" s="59" t="s">
        <v>6718</v>
      </c>
      <c r="D1372" s="59" t="s">
        <v>129</v>
      </c>
      <c r="E1372" s="59">
        <v>0</v>
      </c>
      <c r="F1372" s="59">
        <v>0</v>
      </c>
      <c r="G1372" s="59">
        <v>0</v>
      </c>
      <c r="H1372" s="59">
        <v>0</v>
      </c>
      <c r="I1372" s="59">
        <v>0</v>
      </c>
      <c r="J1372" s="59">
        <v>0</v>
      </c>
      <c r="K1372" s="59">
        <v>0</v>
      </c>
      <c r="L1372" s="59">
        <v>0</v>
      </c>
      <c r="M1372" s="59">
        <v>0</v>
      </c>
      <c r="N1372" s="59">
        <v>0</v>
      </c>
      <c r="O1372" s="59">
        <v>0</v>
      </c>
      <c r="P1372" s="59">
        <v>0</v>
      </c>
      <c r="Q1372" s="59">
        <v>0</v>
      </c>
      <c r="R1372" s="59">
        <v>0</v>
      </c>
      <c r="S1372" s="90"/>
      <c r="T1372" s="90"/>
      <c r="U1372" s="91"/>
      <c r="V1372" s="90"/>
      <c r="X1372" s="90"/>
    </row>
    <row r="1373" spans="1:24" ht="13.2" x14ac:dyDescent="0.25">
      <c r="A1373" s="59" t="s">
        <v>5286</v>
      </c>
      <c r="B1373" s="59" t="s">
        <v>6680</v>
      </c>
      <c r="C1373" s="59" t="s">
        <v>6719</v>
      </c>
      <c r="D1373" s="59" t="s">
        <v>129</v>
      </c>
      <c r="E1373" s="59">
        <v>263</v>
      </c>
      <c r="F1373" s="59">
        <v>272</v>
      </c>
      <c r="G1373" s="59">
        <v>281</v>
      </c>
      <c r="H1373" s="59">
        <v>291</v>
      </c>
      <c r="I1373" s="59">
        <v>300</v>
      </c>
      <c r="J1373" s="59">
        <v>309</v>
      </c>
      <c r="K1373" s="59">
        <v>318</v>
      </c>
      <c r="L1373" s="59">
        <v>327</v>
      </c>
      <c r="M1373" s="59">
        <v>337</v>
      </c>
      <c r="N1373" s="59">
        <v>346</v>
      </c>
      <c r="O1373" s="59">
        <v>355</v>
      </c>
      <c r="P1373" s="59">
        <v>364</v>
      </c>
      <c r="Q1373" s="59">
        <v>373</v>
      </c>
      <c r="R1373" s="59">
        <v>318164</v>
      </c>
      <c r="S1373" s="90"/>
      <c r="T1373" s="90"/>
      <c r="U1373" s="91"/>
      <c r="V1373" s="90"/>
      <c r="X1373" s="90"/>
    </row>
    <row r="1374" spans="1:24" ht="13.2" x14ac:dyDescent="0.25">
      <c r="A1374" s="59" t="s">
        <v>5287</v>
      </c>
      <c r="B1374" s="59" t="s">
        <v>6680</v>
      </c>
      <c r="C1374" s="59" t="s">
        <v>6720</v>
      </c>
      <c r="D1374" s="59" t="s">
        <v>129</v>
      </c>
      <c r="E1374" s="59">
        <v>0</v>
      </c>
      <c r="F1374" s="59">
        <v>0</v>
      </c>
      <c r="G1374" s="59">
        <v>0</v>
      </c>
      <c r="H1374" s="59">
        <v>0</v>
      </c>
      <c r="I1374" s="59">
        <v>0</v>
      </c>
      <c r="J1374" s="59">
        <v>0</v>
      </c>
      <c r="K1374" s="59">
        <v>0</v>
      </c>
      <c r="L1374" s="59">
        <v>0</v>
      </c>
      <c r="M1374" s="59">
        <v>0</v>
      </c>
      <c r="N1374" s="59">
        <v>0</v>
      </c>
      <c r="O1374" s="59">
        <v>0</v>
      </c>
      <c r="P1374" s="59">
        <v>0</v>
      </c>
      <c r="Q1374" s="59">
        <v>0</v>
      </c>
      <c r="R1374" s="59">
        <v>0</v>
      </c>
      <c r="S1374" s="90"/>
      <c r="T1374" s="90"/>
      <c r="U1374" s="91"/>
      <c r="V1374" s="90"/>
      <c r="X1374" s="90"/>
    </row>
    <row r="1375" spans="1:24" ht="13.2" x14ac:dyDescent="0.25">
      <c r="A1375" s="59" t="s">
        <v>5288</v>
      </c>
      <c r="B1375" s="59" t="s">
        <v>6680</v>
      </c>
      <c r="C1375" s="59" t="s">
        <v>6721</v>
      </c>
      <c r="D1375" s="59" t="s">
        <v>129</v>
      </c>
      <c r="E1375" s="59">
        <v>6357</v>
      </c>
      <c r="F1375" s="59">
        <v>6445</v>
      </c>
      <c r="G1375" s="59">
        <v>6534</v>
      </c>
      <c r="H1375" s="59">
        <v>6622</v>
      </c>
      <c r="I1375" s="59">
        <v>6711</v>
      </c>
      <c r="J1375" s="59">
        <v>6800</v>
      </c>
      <c r="K1375" s="59">
        <v>6888</v>
      </c>
      <c r="L1375" s="59">
        <v>6977</v>
      </c>
      <c r="M1375" s="59">
        <v>7065</v>
      </c>
      <c r="N1375" s="59">
        <v>7154</v>
      </c>
      <c r="O1375" s="59">
        <v>7242</v>
      </c>
      <c r="P1375" s="59">
        <v>7331</v>
      </c>
      <c r="Q1375" s="59">
        <v>7419</v>
      </c>
      <c r="R1375" s="59">
        <v>6888035</v>
      </c>
      <c r="S1375" s="90"/>
      <c r="T1375" s="90"/>
      <c r="U1375" s="91"/>
      <c r="V1375" s="90"/>
      <c r="X1375" s="90"/>
    </row>
    <row r="1376" spans="1:24" ht="13.2" x14ac:dyDescent="0.25">
      <c r="A1376" s="59" t="s">
        <v>5289</v>
      </c>
      <c r="B1376" s="59" t="s">
        <v>6680</v>
      </c>
      <c r="C1376" s="59" t="s">
        <v>6722</v>
      </c>
      <c r="D1376" s="59" t="s">
        <v>129</v>
      </c>
      <c r="E1376" s="59">
        <v>0</v>
      </c>
      <c r="F1376" s="59">
        <v>0</v>
      </c>
      <c r="G1376" s="59">
        <v>0</v>
      </c>
      <c r="H1376" s="59">
        <v>0</v>
      </c>
      <c r="I1376" s="59">
        <v>0</v>
      </c>
      <c r="J1376" s="59">
        <v>0</v>
      </c>
      <c r="K1376" s="59">
        <v>0</v>
      </c>
      <c r="L1376" s="59">
        <v>0</v>
      </c>
      <c r="M1376" s="59">
        <v>0</v>
      </c>
      <c r="N1376" s="59">
        <v>0</v>
      </c>
      <c r="O1376" s="59">
        <v>0</v>
      </c>
      <c r="P1376" s="59">
        <v>0</v>
      </c>
      <c r="Q1376" s="59">
        <v>0</v>
      </c>
      <c r="R1376" s="59">
        <v>0</v>
      </c>
      <c r="S1376" s="90"/>
      <c r="T1376" s="90"/>
      <c r="U1376" s="91"/>
      <c r="V1376" s="90"/>
      <c r="X1376" s="90"/>
    </row>
    <row r="1377" spans="1:24" ht="13.2" x14ac:dyDescent="0.25">
      <c r="A1377" s="59" t="s">
        <v>5290</v>
      </c>
      <c r="B1377" s="59" t="s">
        <v>6680</v>
      </c>
      <c r="C1377" s="59" t="s">
        <v>6723</v>
      </c>
      <c r="D1377" s="59" t="s">
        <v>129</v>
      </c>
      <c r="E1377" s="59">
        <v>1</v>
      </c>
      <c r="F1377" s="59">
        <v>1</v>
      </c>
      <c r="G1377" s="59">
        <v>1</v>
      </c>
      <c r="H1377" s="59">
        <v>1</v>
      </c>
      <c r="I1377" s="59">
        <v>1</v>
      </c>
      <c r="J1377" s="59">
        <v>1</v>
      </c>
      <c r="K1377" s="59">
        <v>2</v>
      </c>
      <c r="L1377" s="59">
        <v>2</v>
      </c>
      <c r="M1377" s="59">
        <v>2</v>
      </c>
      <c r="N1377" s="59">
        <v>2</v>
      </c>
      <c r="O1377" s="59">
        <v>2</v>
      </c>
      <c r="P1377" s="59">
        <v>2</v>
      </c>
      <c r="Q1377" s="59">
        <v>2</v>
      </c>
      <c r="R1377" s="59">
        <v>1506</v>
      </c>
      <c r="S1377" s="90"/>
      <c r="T1377" s="90"/>
      <c r="U1377" s="91"/>
      <c r="V1377" s="90"/>
      <c r="X1377" s="90"/>
    </row>
    <row r="1378" spans="1:24" ht="13.2" x14ac:dyDescent="0.25">
      <c r="A1378" s="59" t="s">
        <v>5291</v>
      </c>
      <c r="B1378" s="59" t="s">
        <v>6680</v>
      </c>
      <c r="C1378" s="59" t="s">
        <v>6724</v>
      </c>
      <c r="D1378" s="59" t="s">
        <v>129</v>
      </c>
      <c r="E1378" s="59">
        <v>0</v>
      </c>
      <c r="F1378" s="59">
        <v>0</v>
      </c>
      <c r="G1378" s="59">
        <v>0</v>
      </c>
      <c r="H1378" s="59">
        <v>0</v>
      </c>
      <c r="I1378" s="59">
        <v>0</v>
      </c>
      <c r="J1378" s="59">
        <v>0</v>
      </c>
      <c r="K1378" s="59">
        <v>0</v>
      </c>
      <c r="L1378" s="59">
        <v>0</v>
      </c>
      <c r="M1378" s="59">
        <v>0</v>
      </c>
      <c r="N1378" s="59">
        <v>0</v>
      </c>
      <c r="O1378" s="59">
        <v>0</v>
      </c>
      <c r="P1378" s="59">
        <v>0</v>
      </c>
      <c r="Q1378" s="59">
        <v>0</v>
      </c>
      <c r="R1378" s="59">
        <v>0</v>
      </c>
      <c r="S1378" s="90"/>
      <c r="T1378" s="90"/>
      <c r="U1378" s="91"/>
      <c r="V1378" s="90"/>
      <c r="X1378" s="90"/>
    </row>
    <row r="1379" spans="1:24" ht="13.2" x14ac:dyDescent="0.25">
      <c r="A1379" s="59" t="s">
        <v>5292</v>
      </c>
      <c r="B1379" s="59" t="s">
        <v>6680</v>
      </c>
      <c r="C1379" s="59" t="s">
        <v>6725</v>
      </c>
      <c r="D1379" s="59" t="s">
        <v>129</v>
      </c>
      <c r="E1379" s="59">
        <v>159</v>
      </c>
      <c r="F1379" s="59">
        <v>160</v>
      </c>
      <c r="G1379" s="59">
        <v>162</v>
      </c>
      <c r="H1379" s="59">
        <v>164</v>
      </c>
      <c r="I1379" s="59">
        <v>165</v>
      </c>
      <c r="J1379" s="59">
        <v>167</v>
      </c>
      <c r="K1379" s="59">
        <v>169</v>
      </c>
      <c r="L1379" s="59">
        <v>170</v>
      </c>
      <c r="M1379" s="59">
        <v>172</v>
      </c>
      <c r="N1379" s="59">
        <v>174</v>
      </c>
      <c r="O1379" s="59">
        <v>175</v>
      </c>
      <c r="P1379" s="59">
        <v>177</v>
      </c>
      <c r="Q1379" s="59">
        <v>179</v>
      </c>
      <c r="R1379" s="59">
        <v>168659</v>
      </c>
      <c r="S1379" s="90"/>
      <c r="T1379" s="90"/>
      <c r="U1379" s="91"/>
      <c r="V1379" s="90"/>
      <c r="X1379" s="90"/>
    </row>
    <row r="1380" spans="1:24" ht="13.2" x14ac:dyDescent="0.25">
      <c r="A1380" s="59" t="s">
        <v>5293</v>
      </c>
      <c r="B1380" s="59" t="s">
        <v>6680</v>
      </c>
      <c r="C1380" s="59" t="s">
        <v>6726</v>
      </c>
      <c r="D1380" s="59" t="s">
        <v>129</v>
      </c>
      <c r="E1380" s="59">
        <v>0</v>
      </c>
      <c r="F1380" s="59">
        <v>0</v>
      </c>
      <c r="G1380" s="59">
        <v>0</v>
      </c>
      <c r="H1380" s="59">
        <v>0</v>
      </c>
      <c r="I1380" s="59">
        <v>0</v>
      </c>
      <c r="J1380" s="59">
        <v>0</v>
      </c>
      <c r="K1380" s="59">
        <v>0</v>
      </c>
      <c r="L1380" s="59">
        <v>0</v>
      </c>
      <c r="M1380" s="59">
        <v>0</v>
      </c>
      <c r="N1380" s="59">
        <v>0</v>
      </c>
      <c r="O1380" s="59">
        <v>0</v>
      </c>
      <c r="P1380" s="59">
        <v>0</v>
      </c>
      <c r="Q1380" s="59">
        <v>0</v>
      </c>
      <c r="R1380" s="59">
        <v>0</v>
      </c>
      <c r="S1380" s="90"/>
      <c r="T1380" s="90"/>
      <c r="U1380" s="91"/>
      <c r="V1380" s="90"/>
      <c r="X1380" s="90"/>
    </row>
    <row r="1381" spans="1:24" ht="13.2" x14ac:dyDescent="0.25">
      <c r="A1381" s="59" t="s">
        <v>5294</v>
      </c>
      <c r="B1381" s="59" t="s">
        <v>6680</v>
      </c>
      <c r="C1381" s="59" t="s">
        <v>6727</v>
      </c>
      <c r="D1381" s="59" t="s">
        <v>129</v>
      </c>
      <c r="E1381" s="59">
        <v>0</v>
      </c>
      <c r="F1381" s="59">
        <v>0</v>
      </c>
      <c r="G1381" s="59">
        <v>0</v>
      </c>
      <c r="H1381" s="59">
        <v>0</v>
      </c>
      <c r="I1381" s="59">
        <v>0</v>
      </c>
      <c r="J1381" s="59">
        <v>0</v>
      </c>
      <c r="K1381" s="59">
        <v>0</v>
      </c>
      <c r="L1381" s="59">
        <v>0</v>
      </c>
      <c r="M1381" s="59">
        <v>0</v>
      </c>
      <c r="N1381" s="59">
        <v>0</v>
      </c>
      <c r="O1381" s="59">
        <v>0</v>
      </c>
      <c r="P1381" s="59">
        <v>0</v>
      </c>
      <c r="Q1381" s="59">
        <v>0</v>
      </c>
      <c r="R1381" s="59">
        <v>0</v>
      </c>
      <c r="S1381" s="90"/>
      <c r="T1381" s="90"/>
      <c r="U1381" s="91"/>
      <c r="V1381" s="90"/>
      <c r="X1381" s="90"/>
    </row>
    <row r="1382" spans="1:24" ht="13.2" x14ac:dyDescent="0.25">
      <c r="A1382" s="59" t="s">
        <v>5295</v>
      </c>
      <c r="B1382" s="59" t="s">
        <v>6680</v>
      </c>
      <c r="C1382" s="59" t="s">
        <v>6728</v>
      </c>
      <c r="D1382" s="59" t="s">
        <v>129</v>
      </c>
      <c r="E1382" s="59">
        <v>0</v>
      </c>
      <c r="F1382" s="59">
        <v>0</v>
      </c>
      <c r="G1382" s="59">
        <v>0</v>
      </c>
      <c r="H1382" s="59">
        <v>0</v>
      </c>
      <c r="I1382" s="59">
        <v>0</v>
      </c>
      <c r="J1382" s="59">
        <v>0</v>
      </c>
      <c r="K1382" s="59">
        <v>0</v>
      </c>
      <c r="L1382" s="59">
        <v>0</v>
      </c>
      <c r="M1382" s="59">
        <v>0</v>
      </c>
      <c r="N1382" s="59">
        <v>0</v>
      </c>
      <c r="O1382" s="59">
        <v>0</v>
      </c>
      <c r="P1382" s="59">
        <v>0</v>
      </c>
      <c r="Q1382" s="59">
        <v>0</v>
      </c>
      <c r="R1382" s="59">
        <v>0</v>
      </c>
      <c r="S1382" s="90"/>
      <c r="T1382" s="90"/>
      <c r="U1382" s="91"/>
      <c r="V1382" s="90"/>
      <c r="X1382" s="90"/>
    </row>
    <row r="1383" spans="1:24" ht="13.2" x14ac:dyDescent="0.25">
      <c r="A1383" s="59" t="s">
        <v>5296</v>
      </c>
      <c r="B1383" s="59" t="s">
        <v>6680</v>
      </c>
      <c r="C1383" s="59" t="s">
        <v>6729</v>
      </c>
      <c r="D1383" s="59" t="s">
        <v>129</v>
      </c>
      <c r="E1383" s="59">
        <v>0</v>
      </c>
      <c r="F1383" s="59">
        <v>0</v>
      </c>
      <c r="G1383" s="59">
        <v>0</v>
      </c>
      <c r="H1383" s="59">
        <v>0</v>
      </c>
      <c r="I1383" s="59">
        <v>0</v>
      </c>
      <c r="J1383" s="59">
        <v>0</v>
      </c>
      <c r="K1383" s="59">
        <v>0</v>
      </c>
      <c r="L1383" s="59">
        <v>0</v>
      </c>
      <c r="M1383" s="59">
        <v>0</v>
      </c>
      <c r="N1383" s="59">
        <v>0</v>
      </c>
      <c r="O1383" s="59">
        <v>0</v>
      </c>
      <c r="P1383" s="59">
        <v>0</v>
      </c>
      <c r="Q1383" s="59">
        <v>0</v>
      </c>
      <c r="R1383" s="59">
        <v>0</v>
      </c>
      <c r="S1383" s="90"/>
      <c r="T1383" s="90"/>
      <c r="U1383" s="91"/>
      <c r="V1383" s="90"/>
      <c r="X1383" s="90"/>
    </row>
    <row r="1384" spans="1:24" ht="13.2" x14ac:dyDescent="0.25">
      <c r="A1384" s="59" t="s">
        <v>5297</v>
      </c>
      <c r="B1384" s="59" t="s">
        <v>6680</v>
      </c>
      <c r="C1384" s="59" t="s">
        <v>6730</v>
      </c>
      <c r="D1384" s="59" t="s">
        <v>129</v>
      </c>
      <c r="E1384" s="59">
        <v>0</v>
      </c>
      <c r="F1384" s="59">
        <v>0</v>
      </c>
      <c r="G1384" s="59">
        <v>0</v>
      </c>
      <c r="H1384" s="59">
        <v>0</v>
      </c>
      <c r="I1384" s="59">
        <v>0</v>
      </c>
      <c r="J1384" s="59">
        <v>0</v>
      </c>
      <c r="K1384" s="59">
        <v>0</v>
      </c>
      <c r="L1384" s="59">
        <v>0</v>
      </c>
      <c r="M1384" s="59">
        <v>0</v>
      </c>
      <c r="N1384" s="59">
        <v>0</v>
      </c>
      <c r="O1384" s="59">
        <v>0</v>
      </c>
      <c r="P1384" s="59">
        <v>0</v>
      </c>
      <c r="Q1384" s="59">
        <v>0</v>
      </c>
      <c r="R1384" s="59">
        <v>0</v>
      </c>
      <c r="S1384" s="90"/>
      <c r="T1384" s="90"/>
      <c r="U1384" s="91"/>
      <c r="V1384" s="90"/>
      <c r="X1384" s="90"/>
    </row>
    <row r="1385" spans="1:24" ht="13.2" x14ac:dyDescent="0.25">
      <c r="A1385" s="59" t="s">
        <v>5298</v>
      </c>
      <c r="B1385" s="59" t="s">
        <v>6680</v>
      </c>
      <c r="C1385" s="59" t="s">
        <v>6731</v>
      </c>
      <c r="D1385" s="59" t="s">
        <v>129</v>
      </c>
      <c r="E1385" s="59">
        <v>85</v>
      </c>
      <c r="F1385" s="59">
        <v>86</v>
      </c>
      <c r="G1385" s="59">
        <v>87</v>
      </c>
      <c r="H1385" s="59">
        <v>88</v>
      </c>
      <c r="I1385" s="59">
        <v>89</v>
      </c>
      <c r="J1385" s="59">
        <v>89</v>
      </c>
      <c r="K1385" s="59">
        <v>90</v>
      </c>
      <c r="L1385" s="59">
        <v>91</v>
      </c>
      <c r="M1385" s="59">
        <v>92</v>
      </c>
      <c r="N1385" s="59">
        <v>93</v>
      </c>
      <c r="O1385" s="59">
        <v>94</v>
      </c>
      <c r="P1385" s="59">
        <v>94</v>
      </c>
      <c r="Q1385" s="59">
        <v>95</v>
      </c>
      <c r="R1385" s="59">
        <v>90276</v>
      </c>
      <c r="S1385" s="90"/>
      <c r="T1385" s="90"/>
      <c r="U1385" s="91"/>
      <c r="V1385" s="90"/>
      <c r="X1385" s="90"/>
    </row>
    <row r="1386" spans="1:24" ht="13.2" x14ac:dyDescent="0.25">
      <c r="A1386" s="59" t="s">
        <v>5299</v>
      </c>
      <c r="B1386" s="59" t="s">
        <v>6680</v>
      </c>
      <c r="C1386" s="59" t="s">
        <v>6732</v>
      </c>
      <c r="D1386" s="59" t="s">
        <v>129</v>
      </c>
      <c r="E1386" s="59">
        <v>0</v>
      </c>
      <c r="F1386" s="59">
        <v>0</v>
      </c>
      <c r="G1386" s="59">
        <v>0</v>
      </c>
      <c r="H1386" s="59">
        <v>0</v>
      </c>
      <c r="I1386" s="59">
        <v>0</v>
      </c>
      <c r="J1386" s="59">
        <v>0</v>
      </c>
      <c r="K1386" s="59">
        <v>0</v>
      </c>
      <c r="L1386" s="59">
        <v>0</v>
      </c>
      <c r="M1386" s="59">
        <v>0</v>
      </c>
      <c r="N1386" s="59">
        <v>0</v>
      </c>
      <c r="O1386" s="59">
        <v>0</v>
      </c>
      <c r="P1386" s="59">
        <v>0</v>
      </c>
      <c r="Q1386" s="59">
        <v>0</v>
      </c>
      <c r="R1386" s="59">
        <v>0</v>
      </c>
      <c r="S1386" s="90"/>
      <c r="T1386" s="90"/>
      <c r="U1386" s="91"/>
      <c r="V1386" s="90"/>
      <c r="X1386" s="90"/>
    </row>
    <row r="1387" spans="1:24" ht="13.2" x14ac:dyDescent="0.25">
      <c r="A1387" s="59" t="s">
        <v>5300</v>
      </c>
      <c r="B1387" s="59" t="s">
        <v>6680</v>
      </c>
      <c r="C1387" s="59" t="s">
        <v>6733</v>
      </c>
      <c r="D1387" s="59" t="s">
        <v>129</v>
      </c>
      <c r="E1387" s="59">
        <v>0</v>
      </c>
      <c r="F1387" s="59">
        <v>0</v>
      </c>
      <c r="G1387" s="59">
        <v>0</v>
      </c>
      <c r="H1387" s="59">
        <v>0</v>
      </c>
      <c r="I1387" s="59">
        <v>0</v>
      </c>
      <c r="J1387" s="59">
        <v>0</v>
      </c>
      <c r="K1387" s="59">
        <v>0</v>
      </c>
      <c r="L1387" s="59">
        <v>0</v>
      </c>
      <c r="M1387" s="59">
        <v>0</v>
      </c>
      <c r="N1387" s="59">
        <v>0</v>
      </c>
      <c r="O1387" s="59">
        <v>0</v>
      </c>
      <c r="P1387" s="59">
        <v>0</v>
      </c>
      <c r="Q1387" s="59">
        <v>0</v>
      </c>
      <c r="R1387" s="59">
        <v>0</v>
      </c>
      <c r="S1387" s="90"/>
      <c r="T1387" s="90"/>
      <c r="U1387" s="91"/>
      <c r="V1387" s="90"/>
      <c r="X1387" s="90"/>
    </row>
    <row r="1388" spans="1:24" ht="13.2" x14ac:dyDescent="0.25">
      <c r="A1388" s="59" t="s">
        <v>5301</v>
      </c>
      <c r="B1388" s="59" t="s">
        <v>6680</v>
      </c>
      <c r="C1388" s="59" t="s">
        <v>6734</v>
      </c>
      <c r="D1388" s="59" t="s">
        <v>129</v>
      </c>
      <c r="E1388" s="59">
        <v>32</v>
      </c>
      <c r="F1388" s="59">
        <v>33</v>
      </c>
      <c r="G1388" s="59">
        <v>33</v>
      </c>
      <c r="H1388" s="59">
        <v>34</v>
      </c>
      <c r="I1388" s="59">
        <v>34</v>
      </c>
      <c r="J1388" s="59">
        <v>34</v>
      </c>
      <c r="K1388" s="59">
        <v>35</v>
      </c>
      <c r="L1388" s="59">
        <v>109</v>
      </c>
      <c r="M1388" s="59">
        <v>112</v>
      </c>
      <c r="N1388" s="59">
        <v>114</v>
      </c>
      <c r="O1388" s="59">
        <v>116</v>
      </c>
      <c r="P1388" s="59">
        <v>119</v>
      </c>
      <c r="Q1388" s="59">
        <v>121</v>
      </c>
      <c r="R1388" s="59">
        <v>70709</v>
      </c>
      <c r="S1388" s="90"/>
      <c r="T1388" s="90"/>
      <c r="U1388" s="91"/>
      <c r="V1388" s="90"/>
      <c r="X1388" s="90"/>
    </row>
    <row r="1389" spans="1:24" ht="13.2" x14ac:dyDescent="0.25">
      <c r="A1389" s="59" t="s">
        <v>5302</v>
      </c>
      <c r="B1389" s="59" t="s">
        <v>6680</v>
      </c>
      <c r="C1389" s="59" t="s">
        <v>6735</v>
      </c>
      <c r="D1389" s="59" t="s">
        <v>129</v>
      </c>
      <c r="E1389" s="59">
        <v>0</v>
      </c>
      <c r="F1389" s="59">
        <v>0</v>
      </c>
      <c r="G1389" s="59">
        <v>0</v>
      </c>
      <c r="H1389" s="59">
        <v>0</v>
      </c>
      <c r="I1389" s="59">
        <v>0</v>
      </c>
      <c r="J1389" s="59">
        <v>0</v>
      </c>
      <c r="K1389" s="59">
        <v>0</v>
      </c>
      <c r="L1389" s="59">
        <v>0</v>
      </c>
      <c r="M1389" s="59">
        <v>0</v>
      </c>
      <c r="N1389" s="59">
        <v>0</v>
      </c>
      <c r="O1389" s="59">
        <v>0</v>
      </c>
      <c r="P1389" s="59">
        <v>0</v>
      </c>
      <c r="Q1389" s="59">
        <v>0</v>
      </c>
      <c r="R1389" s="59">
        <v>0</v>
      </c>
      <c r="S1389" s="90"/>
      <c r="T1389" s="90"/>
      <c r="U1389" s="91"/>
      <c r="V1389" s="90"/>
      <c r="X1389" s="90"/>
    </row>
    <row r="1390" spans="1:24" ht="13.2" x14ac:dyDescent="0.25">
      <c r="A1390" s="59" t="s">
        <v>5303</v>
      </c>
      <c r="B1390" s="59" t="s">
        <v>6680</v>
      </c>
      <c r="C1390" s="59" t="s">
        <v>6736</v>
      </c>
      <c r="D1390" s="59" t="s">
        <v>129</v>
      </c>
      <c r="E1390" s="59">
        <v>233</v>
      </c>
      <c r="F1390" s="59">
        <v>237</v>
      </c>
      <c r="G1390" s="59">
        <v>242</v>
      </c>
      <c r="H1390" s="59">
        <v>246</v>
      </c>
      <c r="I1390" s="59">
        <v>251</v>
      </c>
      <c r="J1390" s="59">
        <v>255</v>
      </c>
      <c r="K1390" s="59">
        <v>260</v>
      </c>
      <c r="L1390" s="59">
        <v>1431</v>
      </c>
      <c r="M1390" s="59">
        <v>1446</v>
      </c>
      <c r="N1390" s="59">
        <v>1460</v>
      </c>
      <c r="O1390" s="59">
        <v>1475</v>
      </c>
      <c r="P1390" s="59">
        <v>1490</v>
      </c>
      <c r="Q1390" s="59">
        <v>1504</v>
      </c>
      <c r="R1390" s="59">
        <v>805085</v>
      </c>
      <c r="S1390" s="90"/>
      <c r="T1390" s="90"/>
      <c r="U1390" s="91"/>
      <c r="V1390" s="90"/>
      <c r="X1390" s="90"/>
    </row>
    <row r="1391" spans="1:24" ht="13.2" x14ac:dyDescent="0.25">
      <c r="A1391" s="59" t="s">
        <v>5304</v>
      </c>
      <c r="B1391" s="59" t="s">
        <v>6680</v>
      </c>
      <c r="C1391" s="59" t="s">
        <v>6737</v>
      </c>
      <c r="D1391" s="59" t="s">
        <v>129</v>
      </c>
      <c r="E1391" s="59">
        <v>1084</v>
      </c>
      <c r="F1391" s="59">
        <v>1096</v>
      </c>
      <c r="G1391" s="59">
        <v>1109</v>
      </c>
      <c r="H1391" s="59">
        <v>1121</v>
      </c>
      <c r="I1391" s="59">
        <v>1133</v>
      </c>
      <c r="J1391" s="59">
        <v>1145</v>
      </c>
      <c r="K1391" s="59">
        <v>1157</v>
      </c>
      <c r="L1391" s="59">
        <v>0</v>
      </c>
      <c r="M1391" s="59">
        <v>0</v>
      </c>
      <c r="N1391" s="59">
        <v>0</v>
      </c>
      <c r="O1391" s="59">
        <v>0</v>
      </c>
      <c r="P1391" s="59">
        <v>0</v>
      </c>
      <c r="Q1391" s="59">
        <v>0</v>
      </c>
      <c r="R1391" s="59">
        <v>608599</v>
      </c>
      <c r="S1391" s="90"/>
      <c r="T1391" s="90"/>
      <c r="U1391" s="91"/>
      <c r="V1391" s="90"/>
      <c r="X1391" s="90"/>
    </row>
    <row r="1392" spans="1:24" ht="13.2" x14ac:dyDescent="0.25">
      <c r="A1392" s="59" t="s">
        <v>5305</v>
      </c>
      <c r="B1392" s="59" t="s">
        <v>6680</v>
      </c>
      <c r="C1392" s="59" t="s">
        <v>6738</v>
      </c>
      <c r="D1392" s="59" t="s">
        <v>129</v>
      </c>
      <c r="E1392" s="59">
        <v>0</v>
      </c>
      <c r="F1392" s="59">
        <v>0</v>
      </c>
      <c r="G1392" s="59">
        <v>0</v>
      </c>
      <c r="H1392" s="59">
        <v>0</v>
      </c>
      <c r="I1392" s="59">
        <v>0</v>
      </c>
      <c r="J1392" s="59">
        <v>0</v>
      </c>
      <c r="K1392" s="59">
        <v>0</v>
      </c>
      <c r="L1392" s="59">
        <v>0</v>
      </c>
      <c r="M1392" s="59">
        <v>0</v>
      </c>
      <c r="N1392" s="59">
        <v>0</v>
      </c>
      <c r="O1392" s="59">
        <v>0</v>
      </c>
      <c r="P1392" s="59">
        <v>0</v>
      </c>
      <c r="Q1392" s="59">
        <v>0</v>
      </c>
      <c r="R1392" s="59">
        <v>0</v>
      </c>
      <c r="S1392" s="90"/>
      <c r="T1392" s="90"/>
      <c r="U1392" s="91"/>
      <c r="V1392" s="90"/>
      <c r="X1392" s="90"/>
    </row>
    <row r="1393" spans="1:24" ht="13.2" x14ac:dyDescent="0.25">
      <c r="A1393" s="59" t="s">
        <v>5306</v>
      </c>
      <c r="B1393" s="59" t="s">
        <v>6680</v>
      </c>
      <c r="C1393" s="59" t="s">
        <v>6739</v>
      </c>
      <c r="D1393" s="59" t="s">
        <v>129</v>
      </c>
      <c r="E1393" s="59">
        <v>0</v>
      </c>
      <c r="F1393" s="59">
        <v>0</v>
      </c>
      <c r="G1393" s="59">
        <v>0</v>
      </c>
      <c r="H1393" s="59">
        <v>0</v>
      </c>
      <c r="I1393" s="59">
        <v>0</v>
      </c>
      <c r="J1393" s="59">
        <v>0</v>
      </c>
      <c r="K1393" s="59">
        <v>0</v>
      </c>
      <c r="L1393" s="59">
        <v>0</v>
      </c>
      <c r="M1393" s="59">
        <v>0</v>
      </c>
      <c r="N1393" s="59">
        <v>0</v>
      </c>
      <c r="O1393" s="59">
        <v>0</v>
      </c>
      <c r="P1393" s="59">
        <v>0</v>
      </c>
      <c r="Q1393" s="59">
        <v>0</v>
      </c>
      <c r="R1393" s="59">
        <v>0</v>
      </c>
      <c r="S1393" s="90"/>
      <c r="T1393" s="90"/>
      <c r="U1393" s="91"/>
      <c r="V1393" s="90"/>
      <c r="X1393" s="90"/>
    </row>
    <row r="1394" spans="1:24" ht="13.2" x14ac:dyDescent="0.25">
      <c r="A1394" s="59" t="s">
        <v>5307</v>
      </c>
      <c r="B1394" s="59" t="s">
        <v>6740</v>
      </c>
      <c r="C1394" s="59" t="s">
        <v>6741</v>
      </c>
      <c r="D1394" s="59" t="s">
        <v>129</v>
      </c>
      <c r="E1394" s="59">
        <v>0</v>
      </c>
      <c r="F1394" s="59">
        <v>0</v>
      </c>
      <c r="G1394" s="59">
        <v>0</v>
      </c>
      <c r="H1394" s="59">
        <v>0</v>
      </c>
      <c r="I1394" s="59">
        <v>0</v>
      </c>
      <c r="J1394" s="59">
        <v>0</v>
      </c>
      <c r="K1394" s="59">
        <v>0</v>
      </c>
      <c r="L1394" s="59">
        <v>0</v>
      </c>
      <c r="M1394" s="59">
        <v>0</v>
      </c>
      <c r="N1394" s="59">
        <v>0</v>
      </c>
      <c r="O1394" s="59">
        <v>0</v>
      </c>
      <c r="P1394" s="59">
        <v>0</v>
      </c>
      <c r="Q1394" s="59">
        <v>0</v>
      </c>
      <c r="R1394" s="59">
        <v>0</v>
      </c>
      <c r="S1394" s="90"/>
      <c r="T1394" s="90"/>
      <c r="U1394" s="91"/>
      <c r="V1394" s="90"/>
      <c r="X1394" s="90"/>
    </row>
    <row r="1395" spans="1:24" ht="13.2" x14ac:dyDescent="0.25">
      <c r="A1395" s="59" t="s">
        <v>5308</v>
      </c>
      <c r="B1395" s="59" t="s">
        <v>6742</v>
      </c>
      <c r="C1395" s="59" t="s">
        <v>6743</v>
      </c>
      <c r="D1395" s="59" t="s">
        <v>129</v>
      </c>
      <c r="E1395" s="59">
        <v>0</v>
      </c>
      <c r="F1395" s="59">
        <v>0</v>
      </c>
      <c r="G1395" s="59">
        <v>0</v>
      </c>
      <c r="H1395" s="59">
        <v>0</v>
      </c>
      <c r="I1395" s="59">
        <v>0</v>
      </c>
      <c r="J1395" s="59">
        <v>0</v>
      </c>
      <c r="K1395" s="59">
        <v>0</v>
      </c>
      <c r="L1395" s="59">
        <v>0</v>
      </c>
      <c r="M1395" s="59">
        <v>0</v>
      </c>
      <c r="N1395" s="59">
        <v>0</v>
      </c>
      <c r="O1395" s="59">
        <v>0</v>
      </c>
      <c r="P1395" s="59">
        <v>0</v>
      </c>
      <c r="Q1395" s="59">
        <v>0</v>
      </c>
      <c r="R1395" s="59">
        <v>0</v>
      </c>
      <c r="S1395" s="90"/>
      <c r="T1395" s="90"/>
      <c r="U1395" s="91"/>
      <c r="V1395" s="90"/>
      <c r="X1395" s="90"/>
    </row>
    <row r="1396" spans="1:24" ht="13.2" x14ac:dyDescent="0.25">
      <c r="A1396" s="59" t="s">
        <v>5309</v>
      </c>
      <c r="B1396" s="59" t="s">
        <v>6744</v>
      </c>
      <c r="C1396" s="59" t="s">
        <v>6745</v>
      </c>
      <c r="D1396" s="59" t="s">
        <v>129</v>
      </c>
      <c r="E1396" s="59">
        <v>0</v>
      </c>
      <c r="F1396" s="59">
        <v>0</v>
      </c>
      <c r="G1396" s="59">
        <v>0</v>
      </c>
      <c r="H1396" s="59">
        <v>0</v>
      </c>
      <c r="I1396" s="59">
        <v>0</v>
      </c>
      <c r="J1396" s="59">
        <v>0</v>
      </c>
      <c r="K1396" s="59">
        <v>0</v>
      </c>
      <c r="L1396" s="59">
        <v>0</v>
      </c>
      <c r="M1396" s="59">
        <v>0</v>
      </c>
      <c r="N1396" s="59">
        <v>0</v>
      </c>
      <c r="O1396" s="59">
        <v>0</v>
      </c>
      <c r="P1396" s="59">
        <v>0</v>
      </c>
      <c r="Q1396" s="59">
        <v>0</v>
      </c>
      <c r="R1396" s="59">
        <v>-38</v>
      </c>
      <c r="S1396" s="90"/>
      <c r="T1396" s="90"/>
      <c r="U1396" s="91"/>
      <c r="V1396" s="90"/>
      <c r="X1396" s="90"/>
    </row>
    <row r="1397" spans="1:24" ht="13.2" x14ac:dyDescent="0.25">
      <c r="A1397" s="59" t="s">
        <v>5310</v>
      </c>
      <c r="B1397" s="59" t="s">
        <v>6744</v>
      </c>
      <c r="C1397" s="59" t="s">
        <v>6746</v>
      </c>
      <c r="D1397" s="59" t="s">
        <v>129</v>
      </c>
      <c r="E1397" s="59">
        <v>0</v>
      </c>
      <c r="F1397" s="59">
        <v>0</v>
      </c>
      <c r="G1397" s="59">
        <v>0</v>
      </c>
      <c r="H1397" s="59">
        <v>0</v>
      </c>
      <c r="I1397" s="59">
        <v>0</v>
      </c>
      <c r="J1397" s="59">
        <v>0</v>
      </c>
      <c r="K1397" s="59">
        <v>0</v>
      </c>
      <c r="L1397" s="59">
        <v>0</v>
      </c>
      <c r="M1397" s="59">
        <v>0</v>
      </c>
      <c r="N1397" s="59">
        <v>0</v>
      </c>
      <c r="O1397" s="59">
        <v>0</v>
      </c>
      <c r="P1397" s="59">
        <v>0</v>
      </c>
      <c r="Q1397" s="59">
        <v>0</v>
      </c>
      <c r="R1397" s="59">
        <v>0</v>
      </c>
      <c r="S1397" s="90"/>
      <c r="T1397" s="90"/>
      <c r="U1397" s="91"/>
      <c r="V1397" s="90"/>
      <c r="X1397" s="90"/>
    </row>
    <row r="1398" spans="1:24" ht="13.2" x14ac:dyDescent="0.25">
      <c r="A1398" s="59" t="s">
        <v>5311</v>
      </c>
      <c r="B1398" s="59" t="s">
        <v>6744</v>
      </c>
      <c r="C1398" s="59" t="s">
        <v>6747</v>
      </c>
      <c r="D1398" s="59" t="s">
        <v>129</v>
      </c>
      <c r="E1398" s="59">
        <v>1</v>
      </c>
      <c r="F1398" s="59">
        <v>1</v>
      </c>
      <c r="G1398" s="59">
        <v>1</v>
      </c>
      <c r="H1398" s="59">
        <v>1</v>
      </c>
      <c r="I1398" s="59">
        <v>1</v>
      </c>
      <c r="J1398" s="59">
        <v>1</v>
      </c>
      <c r="K1398" s="59">
        <v>1</v>
      </c>
      <c r="L1398" s="59">
        <v>1</v>
      </c>
      <c r="M1398" s="59">
        <v>1</v>
      </c>
      <c r="N1398" s="59">
        <v>1</v>
      </c>
      <c r="O1398" s="59">
        <v>1</v>
      </c>
      <c r="P1398" s="59">
        <v>1</v>
      </c>
      <c r="Q1398" s="59">
        <v>1</v>
      </c>
      <c r="R1398" s="59">
        <v>552</v>
      </c>
      <c r="S1398" s="90"/>
      <c r="T1398" s="90"/>
      <c r="U1398" s="91"/>
      <c r="V1398" s="90"/>
      <c r="X1398" s="90"/>
    </row>
    <row r="1399" spans="1:24" ht="13.2" x14ac:dyDescent="0.25">
      <c r="A1399" s="59" t="s">
        <v>5312</v>
      </c>
      <c r="B1399" s="59" t="s">
        <v>6744</v>
      </c>
      <c r="C1399" s="59" t="s">
        <v>6748</v>
      </c>
      <c r="D1399" s="59" t="s">
        <v>129</v>
      </c>
      <c r="E1399" s="59">
        <v>0</v>
      </c>
      <c r="F1399" s="59">
        <v>0</v>
      </c>
      <c r="G1399" s="59">
        <v>0</v>
      </c>
      <c r="H1399" s="59">
        <v>0</v>
      </c>
      <c r="I1399" s="59">
        <v>0</v>
      </c>
      <c r="J1399" s="59">
        <v>0</v>
      </c>
      <c r="K1399" s="59">
        <v>0</v>
      </c>
      <c r="L1399" s="59">
        <v>0</v>
      </c>
      <c r="M1399" s="59">
        <v>0</v>
      </c>
      <c r="N1399" s="59">
        <v>0</v>
      </c>
      <c r="O1399" s="59">
        <v>0</v>
      </c>
      <c r="P1399" s="59">
        <v>0</v>
      </c>
      <c r="Q1399" s="59">
        <v>0</v>
      </c>
      <c r="R1399" s="59">
        <v>0</v>
      </c>
      <c r="S1399" s="90"/>
      <c r="T1399" s="90"/>
      <c r="U1399" s="91"/>
      <c r="V1399" s="90"/>
      <c r="X1399" s="90"/>
    </row>
    <row r="1400" spans="1:24" ht="13.2" x14ac:dyDescent="0.25">
      <c r="A1400" s="59" t="s">
        <v>5313</v>
      </c>
      <c r="B1400" s="59" t="s">
        <v>6744</v>
      </c>
      <c r="C1400" s="59" t="s">
        <v>6749</v>
      </c>
      <c r="D1400" s="59" t="s">
        <v>129</v>
      </c>
      <c r="E1400" s="59">
        <v>52</v>
      </c>
      <c r="F1400" s="59">
        <v>53</v>
      </c>
      <c r="G1400" s="59">
        <v>54</v>
      </c>
      <c r="H1400" s="59">
        <v>55</v>
      </c>
      <c r="I1400" s="59">
        <v>57</v>
      </c>
      <c r="J1400" s="59">
        <v>58</v>
      </c>
      <c r="K1400" s="59">
        <v>60</v>
      </c>
      <c r="L1400" s="59">
        <v>51</v>
      </c>
      <c r="M1400" s="59">
        <v>53</v>
      </c>
      <c r="N1400" s="59">
        <v>55</v>
      </c>
      <c r="O1400" s="59">
        <v>57</v>
      </c>
      <c r="P1400" s="59">
        <v>59</v>
      </c>
      <c r="Q1400" s="59">
        <v>61</v>
      </c>
      <c r="R1400" s="59">
        <v>55723</v>
      </c>
      <c r="S1400" s="90"/>
      <c r="T1400" s="90"/>
      <c r="U1400" s="91"/>
      <c r="V1400" s="90"/>
      <c r="X1400" s="90"/>
    </row>
    <row r="1401" spans="1:24" ht="13.2" x14ac:dyDescent="0.25">
      <c r="A1401" s="59" t="s">
        <v>5314</v>
      </c>
      <c r="B1401" s="59" t="s">
        <v>6744</v>
      </c>
      <c r="C1401" s="59" t="s">
        <v>6750</v>
      </c>
      <c r="D1401" s="59" t="s">
        <v>129</v>
      </c>
      <c r="E1401" s="59">
        <v>0</v>
      </c>
      <c r="F1401" s="59">
        <v>0</v>
      </c>
      <c r="G1401" s="59">
        <v>0</v>
      </c>
      <c r="H1401" s="59">
        <v>0</v>
      </c>
      <c r="I1401" s="59">
        <v>0</v>
      </c>
      <c r="J1401" s="59">
        <v>0</v>
      </c>
      <c r="K1401" s="59">
        <v>0</v>
      </c>
      <c r="L1401" s="59">
        <v>0</v>
      </c>
      <c r="M1401" s="59">
        <v>0</v>
      </c>
      <c r="N1401" s="59">
        <v>0</v>
      </c>
      <c r="O1401" s="59">
        <v>0</v>
      </c>
      <c r="P1401" s="59">
        <v>0</v>
      </c>
      <c r="Q1401" s="59">
        <v>0</v>
      </c>
      <c r="R1401" s="59">
        <v>0</v>
      </c>
      <c r="S1401" s="90"/>
      <c r="T1401" s="90"/>
      <c r="U1401" s="91"/>
      <c r="V1401" s="90"/>
      <c r="X1401" s="90"/>
    </row>
    <row r="1402" spans="1:24" ht="13.2" x14ac:dyDescent="0.25">
      <c r="A1402" s="59" t="s">
        <v>5315</v>
      </c>
      <c r="B1402" s="59" t="s">
        <v>6744</v>
      </c>
      <c r="C1402" s="59" t="s">
        <v>6751</v>
      </c>
      <c r="D1402" s="59" t="s">
        <v>129</v>
      </c>
      <c r="E1402" s="59">
        <v>-12</v>
      </c>
      <c r="F1402" s="59">
        <v>-11</v>
      </c>
      <c r="G1402" s="59">
        <v>-10</v>
      </c>
      <c r="H1402" s="59">
        <v>-10</v>
      </c>
      <c r="I1402" s="59">
        <v>-9</v>
      </c>
      <c r="J1402" s="59">
        <v>-8</v>
      </c>
      <c r="K1402" s="59">
        <v>-7</v>
      </c>
      <c r="L1402" s="59">
        <v>0</v>
      </c>
      <c r="M1402" s="59">
        <v>0</v>
      </c>
      <c r="N1402" s="59">
        <v>0</v>
      </c>
      <c r="O1402" s="59">
        <v>0</v>
      </c>
      <c r="P1402" s="59">
        <v>0</v>
      </c>
      <c r="Q1402" s="59">
        <v>0</v>
      </c>
      <c r="R1402" s="59">
        <v>-5033</v>
      </c>
      <c r="S1402" s="90"/>
      <c r="T1402" s="90"/>
      <c r="U1402" s="91"/>
      <c r="V1402" s="90"/>
      <c r="X1402" s="90"/>
    </row>
    <row r="1403" spans="1:24" ht="13.2" x14ac:dyDescent="0.25">
      <c r="A1403" s="59" t="s">
        <v>5316</v>
      </c>
      <c r="B1403" s="59" t="s">
        <v>6744</v>
      </c>
      <c r="C1403" s="59" t="s">
        <v>6752</v>
      </c>
      <c r="D1403" s="59" t="s">
        <v>129</v>
      </c>
      <c r="E1403" s="59">
        <v>0</v>
      </c>
      <c r="F1403" s="59">
        <v>0</v>
      </c>
      <c r="G1403" s="59">
        <v>0</v>
      </c>
      <c r="H1403" s="59">
        <v>0</v>
      </c>
      <c r="I1403" s="59">
        <v>0</v>
      </c>
      <c r="J1403" s="59">
        <v>0</v>
      </c>
      <c r="K1403" s="59">
        <v>0</v>
      </c>
      <c r="L1403" s="59">
        <v>0</v>
      </c>
      <c r="M1403" s="59">
        <v>0</v>
      </c>
      <c r="N1403" s="59">
        <v>0</v>
      </c>
      <c r="O1403" s="59">
        <v>0</v>
      </c>
      <c r="P1403" s="59">
        <v>0</v>
      </c>
      <c r="Q1403" s="59">
        <v>0</v>
      </c>
      <c r="R1403" s="59">
        <v>0</v>
      </c>
      <c r="S1403" s="90"/>
      <c r="T1403" s="90"/>
      <c r="U1403" s="91"/>
      <c r="V1403" s="90"/>
      <c r="X1403" s="90"/>
    </row>
    <row r="1404" spans="1:24" ht="13.2" x14ac:dyDescent="0.25">
      <c r="A1404" s="59" t="s">
        <v>5317</v>
      </c>
      <c r="B1404" s="59" t="s">
        <v>6744</v>
      </c>
      <c r="C1404" s="59" t="s">
        <v>6753</v>
      </c>
      <c r="D1404" s="59" t="s">
        <v>129</v>
      </c>
      <c r="E1404" s="59">
        <v>0</v>
      </c>
      <c r="F1404" s="59">
        <v>0</v>
      </c>
      <c r="G1404" s="59">
        <v>0</v>
      </c>
      <c r="H1404" s="59">
        <v>0</v>
      </c>
      <c r="I1404" s="59">
        <v>1</v>
      </c>
      <c r="J1404" s="59">
        <v>1</v>
      </c>
      <c r="K1404" s="59">
        <v>1</v>
      </c>
      <c r="L1404" s="59">
        <v>1</v>
      </c>
      <c r="M1404" s="59">
        <v>1</v>
      </c>
      <c r="N1404" s="59">
        <v>1</v>
      </c>
      <c r="O1404" s="59">
        <v>1</v>
      </c>
      <c r="P1404" s="59">
        <v>1</v>
      </c>
      <c r="Q1404" s="59">
        <v>1</v>
      </c>
      <c r="R1404" s="59">
        <v>520</v>
      </c>
      <c r="S1404" s="90"/>
      <c r="T1404" s="90"/>
      <c r="U1404" s="91"/>
      <c r="V1404" s="90"/>
      <c r="X1404" s="90"/>
    </row>
    <row r="1405" spans="1:24" ht="13.2" x14ac:dyDescent="0.25">
      <c r="A1405" s="59" t="s">
        <v>5318</v>
      </c>
      <c r="B1405" s="59" t="s">
        <v>6744</v>
      </c>
      <c r="C1405" s="59" t="s">
        <v>6754</v>
      </c>
      <c r="D1405" s="59" t="s">
        <v>129</v>
      </c>
      <c r="E1405" s="59">
        <v>0</v>
      </c>
      <c r="F1405" s="59">
        <v>0</v>
      </c>
      <c r="G1405" s="59">
        <v>0</v>
      </c>
      <c r="H1405" s="59">
        <v>0</v>
      </c>
      <c r="I1405" s="59">
        <v>0</v>
      </c>
      <c r="J1405" s="59">
        <v>0</v>
      </c>
      <c r="K1405" s="59">
        <v>0</v>
      </c>
      <c r="L1405" s="59">
        <v>0</v>
      </c>
      <c r="M1405" s="59">
        <v>0</v>
      </c>
      <c r="N1405" s="59">
        <v>0</v>
      </c>
      <c r="O1405" s="59">
        <v>0</v>
      </c>
      <c r="P1405" s="59">
        <v>0</v>
      </c>
      <c r="Q1405" s="59">
        <v>0</v>
      </c>
      <c r="R1405" s="59">
        <v>0</v>
      </c>
      <c r="S1405" s="90"/>
      <c r="T1405" s="90"/>
      <c r="U1405" s="91"/>
      <c r="V1405" s="90"/>
      <c r="X1405" s="90"/>
    </row>
    <row r="1406" spans="1:24" ht="13.2" x14ac:dyDescent="0.25">
      <c r="A1406" s="59" t="s">
        <v>5319</v>
      </c>
      <c r="B1406" s="59" t="s">
        <v>6744</v>
      </c>
      <c r="C1406" s="59" t="s">
        <v>6755</v>
      </c>
      <c r="D1406" s="59" t="s">
        <v>129</v>
      </c>
      <c r="E1406" s="59">
        <v>0</v>
      </c>
      <c r="F1406" s="59">
        <v>0</v>
      </c>
      <c r="G1406" s="59">
        <v>0</v>
      </c>
      <c r="H1406" s="59">
        <v>0</v>
      </c>
      <c r="I1406" s="59">
        <v>0</v>
      </c>
      <c r="J1406" s="59">
        <v>0</v>
      </c>
      <c r="K1406" s="59">
        <v>0</v>
      </c>
      <c r="L1406" s="59">
        <v>0</v>
      </c>
      <c r="M1406" s="59">
        <v>0</v>
      </c>
      <c r="N1406" s="59">
        <v>0</v>
      </c>
      <c r="O1406" s="59">
        <v>0</v>
      </c>
      <c r="P1406" s="59">
        <v>0</v>
      </c>
      <c r="Q1406" s="59">
        <v>0</v>
      </c>
      <c r="R1406" s="59">
        <v>161</v>
      </c>
      <c r="S1406" s="90"/>
      <c r="T1406" s="90"/>
      <c r="U1406" s="91"/>
      <c r="V1406" s="90"/>
      <c r="X1406" s="90"/>
    </row>
    <row r="1407" spans="1:24" ht="13.2" x14ac:dyDescent="0.25">
      <c r="A1407" s="59" t="s">
        <v>5320</v>
      </c>
      <c r="B1407" s="59" t="s">
        <v>6744</v>
      </c>
      <c r="C1407" s="59" t="s">
        <v>6756</v>
      </c>
      <c r="D1407" s="59" t="s">
        <v>129</v>
      </c>
      <c r="E1407" s="59">
        <v>0</v>
      </c>
      <c r="F1407" s="59">
        <v>0</v>
      </c>
      <c r="G1407" s="59">
        <v>0</v>
      </c>
      <c r="H1407" s="59">
        <v>0</v>
      </c>
      <c r="I1407" s="59">
        <v>0</v>
      </c>
      <c r="J1407" s="59">
        <v>0</v>
      </c>
      <c r="K1407" s="59">
        <v>0</v>
      </c>
      <c r="L1407" s="59">
        <v>0</v>
      </c>
      <c r="M1407" s="59">
        <v>0</v>
      </c>
      <c r="N1407" s="59">
        <v>0</v>
      </c>
      <c r="O1407" s="59">
        <v>0</v>
      </c>
      <c r="P1407" s="59">
        <v>0</v>
      </c>
      <c r="Q1407" s="59">
        <v>0</v>
      </c>
      <c r="R1407" s="59">
        <v>0</v>
      </c>
      <c r="S1407" s="90"/>
      <c r="T1407" s="90"/>
      <c r="U1407" s="91"/>
      <c r="V1407" s="90"/>
      <c r="X1407" s="90"/>
    </row>
    <row r="1408" spans="1:24" ht="13.2" x14ac:dyDescent="0.25">
      <c r="A1408" s="59" t="s">
        <v>5321</v>
      </c>
      <c r="B1408" s="59" t="s">
        <v>6757</v>
      </c>
      <c r="C1408" s="59" t="s">
        <v>6758</v>
      </c>
      <c r="D1408" s="59" t="s">
        <v>129</v>
      </c>
      <c r="E1408" s="59">
        <v>0</v>
      </c>
      <c r="F1408" s="59">
        <v>0</v>
      </c>
      <c r="G1408" s="59">
        <v>0</v>
      </c>
      <c r="H1408" s="59">
        <v>0</v>
      </c>
      <c r="I1408" s="59">
        <v>0</v>
      </c>
      <c r="J1408" s="59">
        <v>0</v>
      </c>
      <c r="K1408" s="59">
        <v>0</v>
      </c>
      <c r="L1408" s="59">
        <v>0</v>
      </c>
      <c r="M1408" s="59">
        <v>0</v>
      </c>
      <c r="N1408" s="59">
        <v>0</v>
      </c>
      <c r="O1408" s="59">
        <v>0</v>
      </c>
      <c r="P1408" s="59">
        <v>0</v>
      </c>
      <c r="Q1408" s="59">
        <v>0</v>
      </c>
      <c r="R1408" s="59">
        <v>0</v>
      </c>
      <c r="S1408" s="90"/>
      <c r="T1408" s="90"/>
      <c r="U1408" s="91"/>
      <c r="V1408" s="90"/>
      <c r="X1408" s="90"/>
    </row>
    <row r="1409" spans="1:24" ht="13.2" x14ac:dyDescent="0.25">
      <c r="A1409" s="59" t="s">
        <v>5322</v>
      </c>
      <c r="B1409" s="59" t="s">
        <v>6759</v>
      </c>
      <c r="C1409" s="59" t="s">
        <v>6760</v>
      </c>
      <c r="D1409" s="59" t="s">
        <v>129</v>
      </c>
      <c r="E1409" s="59">
        <v>0</v>
      </c>
      <c r="F1409" s="59">
        <v>0</v>
      </c>
      <c r="G1409" s="59">
        <v>0</v>
      </c>
      <c r="H1409" s="59">
        <v>0</v>
      </c>
      <c r="I1409" s="59">
        <v>0</v>
      </c>
      <c r="J1409" s="59">
        <v>0</v>
      </c>
      <c r="K1409" s="59">
        <v>0</v>
      </c>
      <c r="L1409" s="59">
        <v>0</v>
      </c>
      <c r="M1409" s="59">
        <v>0</v>
      </c>
      <c r="N1409" s="59">
        <v>0</v>
      </c>
      <c r="O1409" s="59">
        <v>0</v>
      </c>
      <c r="P1409" s="59">
        <v>0</v>
      </c>
      <c r="Q1409" s="59">
        <v>0</v>
      </c>
      <c r="R1409" s="59">
        <v>0</v>
      </c>
      <c r="S1409" s="90"/>
      <c r="T1409" s="90"/>
      <c r="U1409" s="91"/>
      <c r="V1409" s="90"/>
      <c r="X1409" s="90"/>
    </row>
    <row r="1410" spans="1:24" ht="13.2" x14ac:dyDescent="0.25">
      <c r="A1410" s="59" t="s">
        <v>1806</v>
      </c>
      <c r="B1410" s="59" t="s">
        <v>3467</v>
      </c>
      <c r="C1410" s="59" t="s">
        <v>3468</v>
      </c>
      <c r="D1410" s="59" t="s">
        <v>130</v>
      </c>
      <c r="E1410" s="59">
        <v>0</v>
      </c>
      <c r="F1410" s="59">
        <v>0</v>
      </c>
      <c r="G1410" s="59">
        <v>0</v>
      </c>
      <c r="H1410" s="59">
        <v>0</v>
      </c>
      <c r="I1410" s="59">
        <v>0</v>
      </c>
      <c r="J1410" s="59">
        <v>0</v>
      </c>
      <c r="K1410" s="59">
        <v>0</v>
      </c>
      <c r="L1410" s="59">
        <v>0</v>
      </c>
      <c r="M1410" s="59">
        <v>0</v>
      </c>
      <c r="N1410" s="59">
        <v>0</v>
      </c>
      <c r="O1410" s="59">
        <v>0</v>
      </c>
      <c r="P1410" s="59">
        <v>0</v>
      </c>
      <c r="Q1410" s="59">
        <v>0</v>
      </c>
      <c r="R1410" s="59">
        <v>0</v>
      </c>
      <c r="S1410" s="90"/>
      <c r="T1410" s="90"/>
      <c r="U1410" s="91"/>
      <c r="V1410" s="90"/>
      <c r="X1410" s="90"/>
    </row>
    <row r="1411" spans="1:24" ht="13.2" x14ac:dyDescent="0.25">
      <c r="A1411" s="59" t="s">
        <v>1807</v>
      </c>
      <c r="B1411" s="59" t="s">
        <v>3467</v>
      </c>
      <c r="C1411" s="59" t="s">
        <v>3469</v>
      </c>
      <c r="D1411" s="59" t="s">
        <v>130</v>
      </c>
      <c r="E1411" s="59">
        <v>0</v>
      </c>
      <c r="F1411" s="59">
        <v>0</v>
      </c>
      <c r="G1411" s="59">
        <v>0</v>
      </c>
      <c r="H1411" s="59">
        <v>0</v>
      </c>
      <c r="I1411" s="59">
        <v>0</v>
      </c>
      <c r="J1411" s="59">
        <v>0</v>
      </c>
      <c r="K1411" s="59">
        <v>0</v>
      </c>
      <c r="L1411" s="59">
        <v>0</v>
      </c>
      <c r="M1411" s="59">
        <v>0</v>
      </c>
      <c r="N1411" s="59">
        <v>0</v>
      </c>
      <c r="O1411" s="59">
        <v>0</v>
      </c>
      <c r="P1411" s="59">
        <v>0</v>
      </c>
      <c r="Q1411" s="59">
        <v>0</v>
      </c>
      <c r="R1411" s="59">
        <v>0</v>
      </c>
      <c r="S1411" s="90"/>
      <c r="T1411" s="90"/>
      <c r="U1411" s="91"/>
      <c r="V1411" s="90"/>
      <c r="X1411" s="90"/>
    </row>
    <row r="1412" spans="1:24" ht="13.2" x14ac:dyDescent="0.25">
      <c r="A1412" s="59" t="s">
        <v>1808</v>
      </c>
      <c r="B1412" s="59" t="s">
        <v>3470</v>
      </c>
      <c r="C1412" s="59" t="s">
        <v>3471</v>
      </c>
      <c r="D1412" s="59" t="s">
        <v>130</v>
      </c>
      <c r="E1412" s="59">
        <v>180</v>
      </c>
      <c r="F1412" s="59">
        <v>183</v>
      </c>
      <c r="G1412" s="59">
        <v>186</v>
      </c>
      <c r="H1412" s="59">
        <v>190</v>
      </c>
      <c r="I1412" s="59">
        <v>193</v>
      </c>
      <c r="J1412" s="59">
        <v>196</v>
      </c>
      <c r="K1412" s="59">
        <v>199</v>
      </c>
      <c r="L1412" s="59">
        <v>202</v>
      </c>
      <c r="M1412" s="59">
        <v>206</v>
      </c>
      <c r="N1412" s="59">
        <v>209</v>
      </c>
      <c r="O1412" s="59">
        <v>212</v>
      </c>
      <c r="P1412" s="59">
        <v>215</v>
      </c>
      <c r="Q1412" s="59">
        <v>218</v>
      </c>
      <c r="R1412" s="59">
        <v>199170</v>
      </c>
      <c r="S1412" s="90"/>
      <c r="T1412" s="90"/>
      <c r="U1412" s="91"/>
      <c r="V1412" s="90"/>
      <c r="X1412" s="90"/>
    </row>
    <row r="1413" spans="1:24" ht="13.2" x14ac:dyDescent="0.25">
      <c r="A1413" s="59" t="s">
        <v>1809</v>
      </c>
      <c r="B1413" s="59" t="s">
        <v>3472</v>
      </c>
      <c r="C1413" s="59" t="s">
        <v>3473</v>
      </c>
      <c r="D1413" s="59" t="s">
        <v>130</v>
      </c>
      <c r="E1413" s="59">
        <v>9540</v>
      </c>
      <c r="F1413" s="59">
        <v>9810</v>
      </c>
      <c r="G1413" s="59">
        <v>10080</v>
      </c>
      <c r="H1413" s="59">
        <v>10350</v>
      </c>
      <c r="I1413" s="59">
        <v>10620</v>
      </c>
      <c r="J1413" s="59">
        <v>10890</v>
      </c>
      <c r="K1413" s="59">
        <v>11160</v>
      </c>
      <c r="L1413" s="59">
        <v>11430</v>
      </c>
      <c r="M1413" s="59">
        <v>11700</v>
      </c>
      <c r="N1413" s="59">
        <v>11970</v>
      </c>
      <c r="O1413" s="59">
        <v>12240</v>
      </c>
      <c r="P1413" s="59">
        <v>12511</v>
      </c>
      <c r="Q1413" s="59">
        <v>12795</v>
      </c>
      <c r="R1413" s="59">
        <v>11160653</v>
      </c>
      <c r="S1413" s="90"/>
      <c r="T1413" s="90"/>
      <c r="U1413" s="91"/>
      <c r="V1413" s="90"/>
      <c r="X1413" s="90"/>
    </row>
    <row r="1414" spans="1:24" ht="13.2" x14ac:dyDescent="0.25">
      <c r="A1414" s="59" t="s">
        <v>1810</v>
      </c>
      <c r="B1414" s="59" t="s">
        <v>3472</v>
      </c>
      <c r="C1414" s="59" t="s">
        <v>3474</v>
      </c>
      <c r="D1414" s="59" t="s">
        <v>130</v>
      </c>
      <c r="E1414" s="59">
        <v>0</v>
      </c>
      <c r="F1414" s="59">
        <v>0</v>
      </c>
      <c r="G1414" s="59">
        <v>0</v>
      </c>
      <c r="H1414" s="59">
        <v>0</v>
      </c>
      <c r="I1414" s="59">
        <v>0</v>
      </c>
      <c r="J1414" s="59">
        <v>0</v>
      </c>
      <c r="K1414" s="59">
        <v>0</v>
      </c>
      <c r="L1414" s="59">
        <v>0</v>
      </c>
      <c r="M1414" s="59">
        <v>0</v>
      </c>
      <c r="N1414" s="59">
        <v>0</v>
      </c>
      <c r="O1414" s="59">
        <v>0</v>
      </c>
      <c r="P1414" s="59">
        <v>0</v>
      </c>
      <c r="Q1414" s="59">
        <v>0</v>
      </c>
      <c r="R1414" s="59">
        <v>0</v>
      </c>
      <c r="S1414" s="90"/>
      <c r="T1414" s="90"/>
      <c r="U1414" s="91"/>
      <c r="V1414" s="90"/>
      <c r="X1414" s="90"/>
    </row>
    <row r="1415" spans="1:24" ht="13.2" x14ac:dyDescent="0.25">
      <c r="A1415" s="59" t="s">
        <v>1811</v>
      </c>
      <c r="B1415" s="59" t="s">
        <v>3475</v>
      </c>
      <c r="C1415" s="59" t="s">
        <v>124</v>
      </c>
      <c r="D1415" s="59" t="s">
        <v>130</v>
      </c>
      <c r="E1415" s="59">
        <v>0</v>
      </c>
      <c r="F1415" s="59">
        <v>0</v>
      </c>
      <c r="G1415" s="59">
        <v>0</v>
      </c>
      <c r="H1415" s="59">
        <v>0</v>
      </c>
      <c r="I1415" s="59">
        <v>0</v>
      </c>
      <c r="J1415" s="59">
        <v>0</v>
      </c>
      <c r="K1415" s="59">
        <v>0</v>
      </c>
      <c r="L1415" s="59">
        <v>0</v>
      </c>
      <c r="M1415" s="59">
        <v>0</v>
      </c>
      <c r="N1415" s="59">
        <v>0</v>
      </c>
      <c r="O1415" s="59">
        <v>0</v>
      </c>
      <c r="P1415" s="59">
        <v>0</v>
      </c>
      <c r="Q1415" s="59">
        <v>0</v>
      </c>
      <c r="R1415" s="59">
        <v>0</v>
      </c>
      <c r="S1415" s="90"/>
      <c r="T1415" s="90"/>
      <c r="U1415" s="91"/>
      <c r="V1415" s="90"/>
      <c r="X1415" s="90"/>
    </row>
    <row r="1416" spans="1:24" ht="13.2" x14ac:dyDescent="0.25">
      <c r="A1416" s="59" t="s">
        <v>1812</v>
      </c>
      <c r="B1416" s="59" t="s">
        <v>3476</v>
      </c>
      <c r="C1416" s="59" t="s">
        <v>3477</v>
      </c>
      <c r="D1416" s="59" t="s">
        <v>131</v>
      </c>
      <c r="E1416" s="59">
        <v>0</v>
      </c>
      <c r="F1416" s="59">
        <v>0</v>
      </c>
      <c r="G1416" s="59">
        <v>0</v>
      </c>
      <c r="H1416" s="59">
        <v>0</v>
      </c>
      <c r="I1416" s="59">
        <v>0</v>
      </c>
      <c r="J1416" s="59">
        <v>0</v>
      </c>
      <c r="K1416" s="59">
        <v>0</v>
      </c>
      <c r="L1416" s="59">
        <v>0</v>
      </c>
      <c r="M1416" s="59">
        <v>0</v>
      </c>
      <c r="N1416" s="59">
        <v>0</v>
      </c>
      <c r="O1416" s="59">
        <v>0</v>
      </c>
      <c r="P1416" s="59">
        <v>0</v>
      </c>
      <c r="Q1416" s="59">
        <v>0</v>
      </c>
      <c r="R1416" s="59">
        <v>0</v>
      </c>
      <c r="S1416" s="90"/>
      <c r="T1416" s="90"/>
      <c r="U1416" s="91"/>
      <c r="V1416" s="90"/>
      <c r="X1416" s="90"/>
    </row>
    <row r="1417" spans="1:24" ht="13.2" x14ac:dyDescent="0.25">
      <c r="A1417" s="59" t="s">
        <v>1813</v>
      </c>
      <c r="B1417" s="59" t="s">
        <v>3478</v>
      </c>
      <c r="C1417" s="59" t="s">
        <v>3479</v>
      </c>
      <c r="D1417" s="59" t="s">
        <v>131</v>
      </c>
      <c r="E1417" s="59">
        <v>41</v>
      </c>
      <c r="F1417" s="59">
        <v>41</v>
      </c>
      <c r="G1417" s="59">
        <v>41</v>
      </c>
      <c r="H1417" s="59">
        <v>41</v>
      </c>
      <c r="I1417" s="59">
        <v>41</v>
      </c>
      <c r="J1417" s="59">
        <v>41</v>
      </c>
      <c r="K1417" s="59">
        <v>41</v>
      </c>
      <c r="L1417" s="59">
        <v>41</v>
      </c>
      <c r="M1417" s="59">
        <v>41</v>
      </c>
      <c r="N1417" s="59">
        <v>41</v>
      </c>
      <c r="O1417" s="59">
        <v>41</v>
      </c>
      <c r="P1417" s="59">
        <v>41</v>
      </c>
      <c r="Q1417" s="59">
        <v>41</v>
      </c>
      <c r="R1417" s="59">
        <v>40930</v>
      </c>
      <c r="S1417" s="90"/>
      <c r="T1417" s="90"/>
      <c r="U1417" s="91"/>
      <c r="V1417" s="90"/>
      <c r="X1417" s="90"/>
    </row>
    <row r="1418" spans="1:24" ht="13.2" x14ac:dyDescent="0.25">
      <c r="A1418" s="59" t="s">
        <v>1814</v>
      </c>
      <c r="B1418" s="59" t="s">
        <v>3478</v>
      </c>
      <c r="C1418" s="59" t="s">
        <v>3480</v>
      </c>
      <c r="D1418" s="59" t="s">
        <v>131</v>
      </c>
      <c r="E1418" s="59">
        <v>0</v>
      </c>
      <c r="F1418" s="59">
        <v>0</v>
      </c>
      <c r="G1418" s="59">
        <v>0</v>
      </c>
      <c r="H1418" s="59">
        <v>0</v>
      </c>
      <c r="I1418" s="59">
        <v>0</v>
      </c>
      <c r="J1418" s="59">
        <v>0</v>
      </c>
      <c r="K1418" s="59">
        <v>0</v>
      </c>
      <c r="L1418" s="59">
        <v>0</v>
      </c>
      <c r="M1418" s="59">
        <v>0</v>
      </c>
      <c r="N1418" s="59">
        <v>0</v>
      </c>
      <c r="O1418" s="59">
        <v>0</v>
      </c>
      <c r="P1418" s="59">
        <v>0</v>
      </c>
      <c r="Q1418" s="59">
        <v>0</v>
      </c>
      <c r="R1418" s="59">
        <v>0</v>
      </c>
      <c r="S1418" s="90"/>
      <c r="T1418" s="90"/>
      <c r="U1418" s="91"/>
      <c r="V1418" s="90"/>
      <c r="X1418" s="90"/>
    </row>
    <row r="1419" spans="1:24" ht="13.2" x14ac:dyDescent="0.25">
      <c r="A1419" s="59" t="s">
        <v>1815</v>
      </c>
      <c r="B1419" s="59" t="s">
        <v>3478</v>
      </c>
      <c r="C1419" s="59" t="s">
        <v>3481</v>
      </c>
      <c r="D1419" s="59" t="s">
        <v>131</v>
      </c>
      <c r="E1419" s="59">
        <v>452</v>
      </c>
      <c r="F1419" s="59">
        <v>452</v>
      </c>
      <c r="G1419" s="59">
        <v>451</v>
      </c>
      <c r="H1419" s="59">
        <v>452</v>
      </c>
      <c r="I1419" s="59">
        <v>452</v>
      </c>
      <c r="J1419" s="59">
        <v>452</v>
      </c>
      <c r="K1419" s="59">
        <v>452</v>
      </c>
      <c r="L1419" s="59">
        <v>452</v>
      </c>
      <c r="M1419" s="59">
        <v>452</v>
      </c>
      <c r="N1419" s="59">
        <v>452</v>
      </c>
      <c r="O1419" s="59">
        <v>452</v>
      </c>
      <c r="P1419" s="59">
        <v>452</v>
      </c>
      <c r="Q1419" s="59">
        <v>452</v>
      </c>
      <c r="R1419" s="59">
        <v>451755</v>
      </c>
      <c r="S1419" s="90"/>
      <c r="T1419" s="90"/>
      <c r="U1419" s="91"/>
      <c r="V1419" s="90"/>
      <c r="X1419" s="90"/>
    </row>
    <row r="1420" spans="1:24" ht="13.2" x14ac:dyDescent="0.25">
      <c r="A1420" s="59" t="s">
        <v>1816</v>
      </c>
      <c r="B1420" s="59" t="s">
        <v>3478</v>
      </c>
      <c r="C1420" s="59" t="s">
        <v>3482</v>
      </c>
      <c r="D1420" s="59" t="s">
        <v>131</v>
      </c>
      <c r="E1420" s="59">
        <v>0</v>
      </c>
      <c r="F1420" s="59">
        <v>0</v>
      </c>
      <c r="G1420" s="59">
        <v>0</v>
      </c>
      <c r="H1420" s="59">
        <v>0</v>
      </c>
      <c r="I1420" s="59">
        <v>0</v>
      </c>
      <c r="J1420" s="59">
        <v>0</v>
      </c>
      <c r="K1420" s="59">
        <v>0</v>
      </c>
      <c r="L1420" s="59">
        <v>0</v>
      </c>
      <c r="M1420" s="59">
        <v>0</v>
      </c>
      <c r="N1420" s="59">
        <v>0</v>
      </c>
      <c r="O1420" s="59">
        <v>0</v>
      </c>
      <c r="P1420" s="59">
        <v>0</v>
      </c>
      <c r="Q1420" s="59">
        <v>0</v>
      </c>
      <c r="R1420" s="59">
        <v>0</v>
      </c>
      <c r="S1420" s="90"/>
      <c r="T1420" s="90"/>
      <c r="U1420" s="91"/>
      <c r="V1420" s="90"/>
      <c r="X1420" s="90"/>
    </row>
    <row r="1421" spans="1:24" ht="13.2" x14ac:dyDescent="0.25">
      <c r="A1421" s="59" t="s">
        <v>1817</v>
      </c>
      <c r="B1421" s="59" t="s">
        <v>3478</v>
      </c>
      <c r="C1421" s="59" t="s">
        <v>3483</v>
      </c>
      <c r="D1421" s="59" t="s">
        <v>131</v>
      </c>
      <c r="E1421" s="59">
        <v>0</v>
      </c>
      <c r="F1421" s="59">
        <v>0</v>
      </c>
      <c r="G1421" s="59">
        <v>0</v>
      </c>
      <c r="H1421" s="59">
        <v>0</v>
      </c>
      <c r="I1421" s="59">
        <v>0</v>
      </c>
      <c r="J1421" s="59">
        <v>0</v>
      </c>
      <c r="K1421" s="59">
        <v>0</v>
      </c>
      <c r="L1421" s="59">
        <v>0</v>
      </c>
      <c r="M1421" s="59">
        <v>0</v>
      </c>
      <c r="N1421" s="59">
        <v>0</v>
      </c>
      <c r="O1421" s="59">
        <v>0</v>
      </c>
      <c r="P1421" s="59">
        <v>0</v>
      </c>
      <c r="Q1421" s="59">
        <v>0</v>
      </c>
      <c r="R1421" s="59">
        <v>-24</v>
      </c>
      <c r="S1421" s="90"/>
      <c r="T1421" s="90"/>
      <c r="U1421" s="91"/>
      <c r="V1421" s="90"/>
      <c r="X1421" s="90"/>
    </row>
    <row r="1422" spans="1:24" ht="13.2" x14ac:dyDescent="0.25">
      <c r="A1422" s="59" t="s">
        <v>1818</v>
      </c>
      <c r="B1422" s="59" t="s">
        <v>3484</v>
      </c>
      <c r="C1422" s="59" t="s">
        <v>3485</v>
      </c>
      <c r="D1422" s="59" t="s">
        <v>131</v>
      </c>
      <c r="E1422" s="59">
        <v>696</v>
      </c>
      <c r="F1422" s="59">
        <v>697</v>
      </c>
      <c r="G1422" s="59">
        <v>697</v>
      </c>
      <c r="H1422" s="59">
        <v>697</v>
      </c>
      <c r="I1422" s="59">
        <v>698</v>
      </c>
      <c r="J1422" s="59">
        <v>698</v>
      </c>
      <c r="K1422" s="59">
        <v>699</v>
      </c>
      <c r="L1422" s="59">
        <v>699</v>
      </c>
      <c r="M1422" s="59">
        <v>700</v>
      </c>
      <c r="N1422" s="59">
        <v>700</v>
      </c>
      <c r="O1422" s="59">
        <v>701</v>
      </c>
      <c r="P1422" s="59">
        <v>701</v>
      </c>
      <c r="Q1422" s="59">
        <v>702</v>
      </c>
      <c r="R1422" s="59">
        <v>698828</v>
      </c>
      <c r="S1422" s="90"/>
      <c r="T1422" s="90"/>
      <c r="U1422" s="91"/>
      <c r="V1422" s="90"/>
      <c r="X1422" s="90"/>
    </row>
    <row r="1423" spans="1:24" ht="13.2" x14ac:dyDescent="0.25">
      <c r="A1423" s="59" t="s">
        <v>1819</v>
      </c>
      <c r="B1423" s="59" t="s">
        <v>3484</v>
      </c>
      <c r="C1423" s="59" t="s">
        <v>3486</v>
      </c>
      <c r="D1423" s="59" t="s">
        <v>131</v>
      </c>
      <c r="E1423" s="59">
        <v>0</v>
      </c>
      <c r="F1423" s="59">
        <v>0</v>
      </c>
      <c r="G1423" s="59">
        <v>0</v>
      </c>
      <c r="H1423" s="59">
        <v>0</v>
      </c>
      <c r="I1423" s="59">
        <v>0</v>
      </c>
      <c r="J1423" s="59">
        <v>0</v>
      </c>
      <c r="K1423" s="59">
        <v>0</v>
      </c>
      <c r="L1423" s="59">
        <v>0</v>
      </c>
      <c r="M1423" s="59">
        <v>0</v>
      </c>
      <c r="N1423" s="59">
        <v>0</v>
      </c>
      <c r="O1423" s="59">
        <v>0</v>
      </c>
      <c r="P1423" s="59">
        <v>0</v>
      </c>
      <c r="Q1423" s="59">
        <v>0</v>
      </c>
      <c r="R1423" s="59">
        <v>0</v>
      </c>
      <c r="S1423" s="90"/>
      <c r="T1423" s="90"/>
      <c r="U1423" s="91"/>
      <c r="V1423" s="90"/>
      <c r="X1423" s="90"/>
    </row>
    <row r="1424" spans="1:24" ht="13.2" x14ac:dyDescent="0.25">
      <c r="A1424" s="59" t="s">
        <v>1820</v>
      </c>
      <c r="B1424" s="59" t="s">
        <v>3484</v>
      </c>
      <c r="C1424" s="59" t="s">
        <v>3487</v>
      </c>
      <c r="D1424" s="59" t="s">
        <v>131</v>
      </c>
      <c r="E1424" s="59">
        <v>5130</v>
      </c>
      <c r="F1424" s="59">
        <v>5133</v>
      </c>
      <c r="G1424" s="59">
        <v>5131</v>
      </c>
      <c r="H1424" s="59">
        <v>5133</v>
      </c>
      <c r="I1424" s="59">
        <v>5135</v>
      </c>
      <c r="J1424" s="59">
        <v>5138</v>
      </c>
      <c r="K1424" s="59">
        <v>5140</v>
      </c>
      <c r="L1424" s="59">
        <v>5143</v>
      </c>
      <c r="M1424" s="59">
        <v>5145</v>
      </c>
      <c r="N1424" s="59">
        <v>5148</v>
      </c>
      <c r="O1424" s="59">
        <v>5150</v>
      </c>
      <c r="P1424" s="59">
        <v>5153</v>
      </c>
      <c r="Q1424" s="59">
        <v>5155</v>
      </c>
      <c r="R1424" s="59">
        <v>5140989</v>
      </c>
      <c r="S1424" s="90"/>
      <c r="T1424" s="90"/>
      <c r="U1424" s="91"/>
      <c r="V1424" s="90"/>
      <c r="X1424" s="90"/>
    </row>
    <row r="1425" spans="1:24" ht="13.2" x14ac:dyDescent="0.25">
      <c r="A1425" s="59" t="s">
        <v>1821</v>
      </c>
      <c r="B1425" s="59" t="s">
        <v>3484</v>
      </c>
      <c r="C1425" s="59" t="s">
        <v>3488</v>
      </c>
      <c r="D1425" s="59" t="s">
        <v>131</v>
      </c>
      <c r="E1425" s="59">
        <v>0</v>
      </c>
      <c r="F1425" s="59">
        <v>0</v>
      </c>
      <c r="G1425" s="59">
        <v>0</v>
      </c>
      <c r="H1425" s="59">
        <v>0</v>
      </c>
      <c r="I1425" s="59">
        <v>0</v>
      </c>
      <c r="J1425" s="59">
        <v>0</v>
      </c>
      <c r="K1425" s="59">
        <v>0</v>
      </c>
      <c r="L1425" s="59">
        <v>0</v>
      </c>
      <c r="M1425" s="59">
        <v>0</v>
      </c>
      <c r="N1425" s="59">
        <v>0</v>
      </c>
      <c r="O1425" s="59">
        <v>0</v>
      </c>
      <c r="P1425" s="59">
        <v>0</v>
      </c>
      <c r="Q1425" s="59">
        <v>0</v>
      </c>
      <c r="R1425" s="59">
        <v>0</v>
      </c>
      <c r="S1425" s="90"/>
      <c r="T1425" s="90"/>
      <c r="U1425" s="91"/>
      <c r="V1425" s="90"/>
      <c r="X1425" s="90"/>
    </row>
    <row r="1426" spans="1:24" ht="13.2" x14ac:dyDescent="0.25">
      <c r="A1426" s="59" t="s">
        <v>1822</v>
      </c>
      <c r="B1426" s="59" t="s">
        <v>3484</v>
      </c>
      <c r="C1426" s="59" t="s">
        <v>3489</v>
      </c>
      <c r="D1426" s="59" t="s">
        <v>131</v>
      </c>
      <c r="E1426" s="59">
        <v>-5</v>
      </c>
      <c r="F1426" s="59">
        <v>-5</v>
      </c>
      <c r="G1426" s="59">
        <v>0</v>
      </c>
      <c r="H1426" s="59">
        <v>0</v>
      </c>
      <c r="I1426" s="59">
        <v>0</v>
      </c>
      <c r="J1426" s="59">
        <v>0</v>
      </c>
      <c r="K1426" s="59">
        <v>0</v>
      </c>
      <c r="L1426" s="59">
        <v>0</v>
      </c>
      <c r="M1426" s="59">
        <v>0</v>
      </c>
      <c r="N1426" s="59">
        <v>0</v>
      </c>
      <c r="O1426" s="59">
        <v>0</v>
      </c>
      <c r="P1426" s="59">
        <v>0</v>
      </c>
      <c r="Q1426" s="59">
        <v>0</v>
      </c>
      <c r="R1426" s="59">
        <v>-601</v>
      </c>
      <c r="S1426" s="90"/>
      <c r="T1426" s="90"/>
      <c r="U1426" s="91"/>
      <c r="V1426" s="90"/>
      <c r="X1426" s="90"/>
    </row>
    <row r="1427" spans="1:24" ht="13.2" x14ac:dyDescent="0.25">
      <c r="A1427" s="59" t="s">
        <v>1823</v>
      </c>
      <c r="B1427" s="59" t="s">
        <v>3490</v>
      </c>
      <c r="C1427" s="59" t="s">
        <v>3491</v>
      </c>
      <c r="D1427" s="59" t="s">
        <v>131</v>
      </c>
      <c r="E1427" s="59">
        <v>1</v>
      </c>
      <c r="F1427" s="59">
        <v>1</v>
      </c>
      <c r="G1427" s="59">
        <v>1</v>
      </c>
      <c r="H1427" s="59">
        <v>1</v>
      </c>
      <c r="I1427" s="59">
        <v>1</v>
      </c>
      <c r="J1427" s="59">
        <v>1</v>
      </c>
      <c r="K1427" s="59">
        <v>1</v>
      </c>
      <c r="L1427" s="59">
        <v>1</v>
      </c>
      <c r="M1427" s="59">
        <v>1</v>
      </c>
      <c r="N1427" s="59">
        <v>1</v>
      </c>
      <c r="O1427" s="59">
        <v>1</v>
      </c>
      <c r="P1427" s="59">
        <v>1</v>
      </c>
      <c r="Q1427" s="59">
        <v>1</v>
      </c>
      <c r="R1427" s="59">
        <v>902</v>
      </c>
      <c r="S1427" s="90"/>
      <c r="T1427" s="90"/>
      <c r="U1427" s="91"/>
      <c r="V1427" s="90"/>
      <c r="X1427" s="90"/>
    </row>
    <row r="1428" spans="1:24" ht="13.2" x14ac:dyDescent="0.25">
      <c r="A1428" s="59" t="s">
        <v>1824</v>
      </c>
      <c r="B1428" s="59" t="s">
        <v>3490</v>
      </c>
      <c r="C1428" s="59" t="s">
        <v>3492</v>
      </c>
      <c r="D1428" s="59" t="s">
        <v>131</v>
      </c>
      <c r="E1428" s="59">
        <v>0</v>
      </c>
      <c r="F1428" s="59">
        <v>0</v>
      </c>
      <c r="G1428" s="59">
        <v>0</v>
      </c>
      <c r="H1428" s="59">
        <v>0</v>
      </c>
      <c r="I1428" s="59">
        <v>0</v>
      </c>
      <c r="J1428" s="59">
        <v>0</v>
      </c>
      <c r="K1428" s="59">
        <v>0</v>
      </c>
      <c r="L1428" s="59">
        <v>0</v>
      </c>
      <c r="M1428" s="59">
        <v>0</v>
      </c>
      <c r="N1428" s="59">
        <v>0</v>
      </c>
      <c r="O1428" s="59">
        <v>0</v>
      </c>
      <c r="P1428" s="59">
        <v>0</v>
      </c>
      <c r="Q1428" s="59">
        <v>0</v>
      </c>
      <c r="R1428" s="59">
        <v>0</v>
      </c>
      <c r="S1428" s="90"/>
      <c r="T1428" s="90"/>
      <c r="U1428" s="91"/>
      <c r="V1428" s="90"/>
      <c r="X1428" s="90"/>
    </row>
    <row r="1429" spans="1:24" ht="13.2" x14ac:dyDescent="0.25">
      <c r="A1429" s="59" t="s">
        <v>1825</v>
      </c>
      <c r="B1429" s="59" t="s">
        <v>3493</v>
      </c>
      <c r="C1429" s="59" t="s">
        <v>3494</v>
      </c>
      <c r="D1429" s="59" t="s">
        <v>136</v>
      </c>
      <c r="E1429" s="59">
        <v>0</v>
      </c>
      <c r="F1429" s="59">
        <v>0</v>
      </c>
      <c r="G1429" s="59">
        <v>0</v>
      </c>
      <c r="H1429" s="59">
        <v>0</v>
      </c>
      <c r="I1429" s="59">
        <v>0</v>
      </c>
      <c r="J1429" s="59">
        <v>0</v>
      </c>
      <c r="K1429" s="59">
        <v>0</v>
      </c>
      <c r="L1429" s="59">
        <v>0</v>
      </c>
      <c r="M1429" s="59">
        <v>0</v>
      </c>
      <c r="N1429" s="59">
        <v>0</v>
      </c>
      <c r="O1429" s="59">
        <v>0</v>
      </c>
      <c r="P1429" s="59">
        <v>0</v>
      </c>
      <c r="Q1429" s="59">
        <v>0</v>
      </c>
      <c r="R1429" s="59">
        <v>2</v>
      </c>
      <c r="S1429" s="90"/>
      <c r="T1429" s="90"/>
      <c r="U1429" s="91"/>
      <c r="V1429" s="90"/>
      <c r="X1429" s="90"/>
    </row>
    <row r="1430" spans="1:24" ht="13.2" x14ac:dyDescent="0.25">
      <c r="A1430" s="59" t="s">
        <v>1826</v>
      </c>
      <c r="B1430" s="59" t="s">
        <v>3495</v>
      </c>
      <c r="C1430" s="59" t="s">
        <v>3496</v>
      </c>
      <c r="D1430" s="59" t="s">
        <v>133</v>
      </c>
      <c r="E1430" s="59">
        <v>0</v>
      </c>
      <c r="F1430" s="59">
        <v>0</v>
      </c>
      <c r="G1430" s="59">
        <v>0</v>
      </c>
      <c r="H1430" s="59">
        <v>0</v>
      </c>
      <c r="I1430" s="59">
        <v>0</v>
      </c>
      <c r="J1430" s="59">
        <v>0</v>
      </c>
      <c r="K1430" s="59">
        <v>0</v>
      </c>
      <c r="L1430" s="59">
        <v>0</v>
      </c>
      <c r="M1430" s="59">
        <v>0</v>
      </c>
      <c r="N1430" s="59">
        <v>0</v>
      </c>
      <c r="O1430" s="59">
        <v>0</v>
      </c>
      <c r="P1430" s="59">
        <v>0</v>
      </c>
      <c r="Q1430" s="59">
        <v>0</v>
      </c>
      <c r="R1430" s="59">
        <v>0</v>
      </c>
      <c r="S1430" s="90"/>
      <c r="T1430" s="90"/>
      <c r="U1430" s="91"/>
      <c r="V1430" s="90"/>
      <c r="X1430" s="90"/>
    </row>
    <row r="1431" spans="1:24" ht="13.2" x14ac:dyDescent="0.25">
      <c r="A1431" s="59" t="s">
        <v>1827</v>
      </c>
      <c r="B1431" s="59" t="s">
        <v>3497</v>
      </c>
      <c r="C1431" s="59" t="s">
        <v>3498</v>
      </c>
      <c r="D1431" s="59" t="s">
        <v>133</v>
      </c>
      <c r="E1431" s="59">
        <v>0</v>
      </c>
      <c r="F1431" s="59">
        <v>0</v>
      </c>
      <c r="G1431" s="59">
        <v>0</v>
      </c>
      <c r="H1431" s="59">
        <v>0</v>
      </c>
      <c r="I1431" s="59">
        <v>0</v>
      </c>
      <c r="J1431" s="59">
        <v>0</v>
      </c>
      <c r="K1431" s="59">
        <v>0</v>
      </c>
      <c r="L1431" s="59">
        <v>0</v>
      </c>
      <c r="M1431" s="59">
        <v>0</v>
      </c>
      <c r="N1431" s="59">
        <v>0</v>
      </c>
      <c r="O1431" s="59">
        <v>0</v>
      </c>
      <c r="P1431" s="59">
        <v>0</v>
      </c>
      <c r="Q1431" s="59">
        <v>0</v>
      </c>
      <c r="R1431" s="59">
        <v>185</v>
      </c>
      <c r="S1431" s="90"/>
      <c r="T1431" s="90"/>
      <c r="U1431" s="91"/>
      <c r="V1431" s="90"/>
      <c r="X1431" s="90"/>
    </row>
    <row r="1432" spans="1:24" ht="13.2" x14ac:dyDescent="0.25">
      <c r="A1432" s="59" t="s">
        <v>1828</v>
      </c>
      <c r="B1432" s="59" t="s">
        <v>3497</v>
      </c>
      <c r="C1432" s="59" t="s">
        <v>3499</v>
      </c>
      <c r="D1432" s="59" t="s">
        <v>133</v>
      </c>
      <c r="E1432" s="59">
        <v>0</v>
      </c>
      <c r="F1432" s="59">
        <v>0</v>
      </c>
      <c r="G1432" s="59">
        <v>0</v>
      </c>
      <c r="H1432" s="59">
        <v>0</v>
      </c>
      <c r="I1432" s="59">
        <v>0</v>
      </c>
      <c r="J1432" s="59">
        <v>0</v>
      </c>
      <c r="K1432" s="59">
        <v>0</v>
      </c>
      <c r="L1432" s="59">
        <v>0</v>
      </c>
      <c r="M1432" s="59">
        <v>0</v>
      </c>
      <c r="N1432" s="59">
        <v>0</v>
      </c>
      <c r="O1432" s="59">
        <v>0</v>
      </c>
      <c r="P1432" s="59">
        <v>0</v>
      </c>
      <c r="Q1432" s="59">
        <v>0</v>
      </c>
      <c r="R1432" s="59">
        <v>0</v>
      </c>
      <c r="S1432" s="90"/>
      <c r="T1432" s="90"/>
      <c r="U1432" s="91"/>
      <c r="V1432" s="90"/>
      <c r="X1432" s="90"/>
    </row>
    <row r="1433" spans="1:24" ht="13.2" x14ac:dyDescent="0.25">
      <c r="A1433" s="59" t="s">
        <v>1829</v>
      </c>
      <c r="B1433" s="59" t="s">
        <v>3500</v>
      </c>
      <c r="C1433" s="59" t="s">
        <v>3501</v>
      </c>
      <c r="D1433" s="59" t="s">
        <v>133</v>
      </c>
      <c r="E1433" s="59">
        <v>5</v>
      </c>
      <c r="F1433" s="59">
        <v>5</v>
      </c>
      <c r="G1433" s="59">
        <v>5</v>
      </c>
      <c r="H1433" s="59">
        <v>5</v>
      </c>
      <c r="I1433" s="59">
        <v>5</v>
      </c>
      <c r="J1433" s="59">
        <v>5</v>
      </c>
      <c r="K1433" s="59">
        <v>6</v>
      </c>
      <c r="L1433" s="59">
        <v>6</v>
      </c>
      <c r="M1433" s="59">
        <v>6</v>
      </c>
      <c r="N1433" s="59">
        <v>6</v>
      </c>
      <c r="O1433" s="59">
        <v>6</v>
      </c>
      <c r="P1433" s="59">
        <v>6</v>
      </c>
      <c r="Q1433" s="59">
        <v>6</v>
      </c>
      <c r="R1433" s="59">
        <v>5540</v>
      </c>
      <c r="S1433" s="90"/>
      <c r="T1433" s="90"/>
      <c r="U1433" s="91"/>
      <c r="V1433" s="90"/>
      <c r="X1433" s="90"/>
    </row>
    <row r="1434" spans="1:24" ht="13.2" x14ac:dyDescent="0.25">
      <c r="A1434" s="59" t="s">
        <v>1830</v>
      </c>
      <c r="B1434" s="59" t="s">
        <v>3502</v>
      </c>
      <c r="C1434" s="59" t="s">
        <v>3503</v>
      </c>
      <c r="D1434" s="59" t="s">
        <v>133</v>
      </c>
      <c r="E1434" s="59">
        <v>182</v>
      </c>
      <c r="F1434" s="59">
        <v>182</v>
      </c>
      <c r="G1434" s="59">
        <v>182</v>
      </c>
      <c r="H1434" s="59">
        <v>182</v>
      </c>
      <c r="I1434" s="59">
        <v>183</v>
      </c>
      <c r="J1434" s="59">
        <v>183</v>
      </c>
      <c r="K1434" s="59">
        <v>183</v>
      </c>
      <c r="L1434" s="59">
        <v>184</v>
      </c>
      <c r="M1434" s="59">
        <v>184</v>
      </c>
      <c r="N1434" s="59">
        <v>184</v>
      </c>
      <c r="O1434" s="59">
        <v>185</v>
      </c>
      <c r="P1434" s="59">
        <v>185</v>
      </c>
      <c r="Q1434" s="59">
        <v>186</v>
      </c>
      <c r="R1434" s="59">
        <v>183460</v>
      </c>
      <c r="S1434" s="90"/>
      <c r="T1434" s="90"/>
      <c r="U1434" s="91"/>
      <c r="V1434" s="90"/>
      <c r="X1434" s="90"/>
    </row>
    <row r="1435" spans="1:24" ht="13.2" x14ac:dyDescent="0.25">
      <c r="A1435" s="59" t="s">
        <v>1831</v>
      </c>
      <c r="B1435" s="59" t="s">
        <v>3502</v>
      </c>
      <c r="C1435" s="59" t="s">
        <v>3504</v>
      </c>
      <c r="D1435" s="59" t="s">
        <v>133</v>
      </c>
      <c r="E1435" s="59">
        <v>0</v>
      </c>
      <c r="F1435" s="59">
        <v>0</v>
      </c>
      <c r="G1435" s="59">
        <v>0</v>
      </c>
      <c r="H1435" s="59">
        <v>0</v>
      </c>
      <c r="I1435" s="59">
        <v>0</v>
      </c>
      <c r="J1435" s="59">
        <v>0</v>
      </c>
      <c r="K1435" s="59">
        <v>0</v>
      </c>
      <c r="L1435" s="59">
        <v>0</v>
      </c>
      <c r="M1435" s="59">
        <v>0</v>
      </c>
      <c r="N1435" s="59">
        <v>0</v>
      </c>
      <c r="O1435" s="59">
        <v>0</v>
      </c>
      <c r="P1435" s="59">
        <v>0</v>
      </c>
      <c r="Q1435" s="59">
        <v>0</v>
      </c>
      <c r="R1435" s="59">
        <v>0</v>
      </c>
      <c r="S1435" s="90"/>
      <c r="T1435" s="90"/>
      <c r="U1435" s="91"/>
      <c r="V1435" s="90"/>
      <c r="X1435" s="90"/>
    </row>
    <row r="1436" spans="1:24" ht="13.2" x14ac:dyDescent="0.25">
      <c r="A1436" s="59" t="s">
        <v>1832</v>
      </c>
      <c r="B1436" s="59" t="s">
        <v>3505</v>
      </c>
      <c r="C1436" s="59" t="s">
        <v>3506</v>
      </c>
      <c r="D1436" s="59" t="s">
        <v>133</v>
      </c>
      <c r="E1436" s="59">
        <v>0</v>
      </c>
      <c r="F1436" s="59">
        <v>0</v>
      </c>
      <c r="G1436" s="59">
        <v>0</v>
      </c>
      <c r="H1436" s="59">
        <v>0</v>
      </c>
      <c r="I1436" s="59">
        <v>0</v>
      </c>
      <c r="J1436" s="59">
        <v>0</v>
      </c>
      <c r="K1436" s="59">
        <v>0</v>
      </c>
      <c r="L1436" s="59">
        <v>0</v>
      </c>
      <c r="M1436" s="59">
        <v>0</v>
      </c>
      <c r="N1436" s="59">
        <v>0</v>
      </c>
      <c r="O1436" s="59">
        <v>0</v>
      </c>
      <c r="P1436" s="59">
        <v>0</v>
      </c>
      <c r="Q1436" s="59">
        <v>0</v>
      </c>
      <c r="R1436" s="59">
        <v>0</v>
      </c>
      <c r="S1436" s="90"/>
      <c r="T1436" s="90"/>
      <c r="U1436" s="91"/>
      <c r="V1436" s="90"/>
      <c r="X1436" s="90"/>
    </row>
    <row r="1437" spans="1:24" ht="13.2" x14ac:dyDescent="0.25">
      <c r="A1437" s="59" t="s">
        <v>1833</v>
      </c>
      <c r="B1437" s="59" t="s">
        <v>3505</v>
      </c>
      <c r="C1437" s="59" t="s">
        <v>3507</v>
      </c>
      <c r="D1437" s="59" t="s">
        <v>133</v>
      </c>
      <c r="E1437" s="59">
        <v>209</v>
      </c>
      <c r="F1437" s="59">
        <v>210</v>
      </c>
      <c r="G1437" s="59">
        <v>211</v>
      </c>
      <c r="H1437" s="59">
        <v>212</v>
      </c>
      <c r="I1437" s="59">
        <v>213</v>
      </c>
      <c r="J1437" s="59">
        <v>214</v>
      </c>
      <c r="K1437" s="59">
        <v>215</v>
      </c>
      <c r="L1437" s="59">
        <v>217</v>
      </c>
      <c r="M1437" s="59">
        <v>218</v>
      </c>
      <c r="N1437" s="59">
        <v>219</v>
      </c>
      <c r="O1437" s="59">
        <v>220</v>
      </c>
      <c r="P1437" s="59">
        <v>221</v>
      </c>
      <c r="Q1437" s="59">
        <v>222</v>
      </c>
      <c r="R1437" s="59">
        <v>215469</v>
      </c>
      <c r="S1437" s="90"/>
      <c r="T1437" s="90"/>
      <c r="U1437" s="91"/>
      <c r="V1437" s="90"/>
      <c r="X1437" s="90"/>
    </row>
    <row r="1438" spans="1:24" ht="13.2" x14ac:dyDescent="0.25">
      <c r="A1438" s="59" t="s">
        <v>1834</v>
      </c>
      <c r="B1438" s="59" t="s">
        <v>3508</v>
      </c>
      <c r="C1438" s="59" t="s">
        <v>3509</v>
      </c>
      <c r="D1438" s="59" t="s">
        <v>133</v>
      </c>
      <c r="E1438" s="59">
        <v>0</v>
      </c>
      <c r="F1438" s="59">
        <v>0</v>
      </c>
      <c r="G1438" s="59">
        <v>0</v>
      </c>
      <c r="H1438" s="59">
        <v>0</v>
      </c>
      <c r="I1438" s="59">
        <v>0</v>
      </c>
      <c r="J1438" s="59">
        <v>0</v>
      </c>
      <c r="K1438" s="59">
        <v>0</v>
      </c>
      <c r="L1438" s="59">
        <v>0</v>
      </c>
      <c r="M1438" s="59">
        <v>0</v>
      </c>
      <c r="N1438" s="59">
        <v>0</v>
      </c>
      <c r="O1438" s="59">
        <v>0</v>
      </c>
      <c r="P1438" s="59">
        <v>0</v>
      </c>
      <c r="Q1438" s="59">
        <v>0</v>
      </c>
      <c r="R1438" s="59">
        <v>0</v>
      </c>
      <c r="S1438" s="90"/>
      <c r="T1438" s="90"/>
      <c r="U1438" s="91"/>
      <c r="V1438" s="90"/>
      <c r="X1438" s="90"/>
    </row>
    <row r="1439" spans="1:24" ht="13.2" x14ac:dyDescent="0.25">
      <c r="A1439" s="59" t="s">
        <v>1835</v>
      </c>
      <c r="B1439" s="59" t="s">
        <v>3508</v>
      </c>
      <c r="C1439" s="59" t="s">
        <v>3510</v>
      </c>
      <c r="D1439" s="59" t="s">
        <v>133</v>
      </c>
      <c r="E1439" s="59">
        <v>2</v>
      </c>
      <c r="F1439" s="59">
        <v>2</v>
      </c>
      <c r="G1439" s="59">
        <v>2</v>
      </c>
      <c r="H1439" s="59">
        <v>2</v>
      </c>
      <c r="I1439" s="59">
        <v>2</v>
      </c>
      <c r="J1439" s="59">
        <v>2</v>
      </c>
      <c r="K1439" s="59">
        <v>2</v>
      </c>
      <c r="L1439" s="59">
        <v>2</v>
      </c>
      <c r="M1439" s="59">
        <v>2</v>
      </c>
      <c r="N1439" s="59">
        <v>2</v>
      </c>
      <c r="O1439" s="59">
        <v>2</v>
      </c>
      <c r="P1439" s="59">
        <v>2</v>
      </c>
      <c r="Q1439" s="59">
        <v>2</v>
      </c>
      <c r="R1439" s="59">
        <v>1764</v>
      </c>
      <c r="S1439" s="90"/>
      <c r="T1439" s="90"/>
      <c r="U1439" s="91"/>
      <c r="V1439" s="90"/>
      <c r="X1439" s="90"/>
    </row>
    <row r="1440" spans="1:24" ht="13.2" x14ac:dyDescent="0.25">
      <c r="A1440" s="59" t="s">
        <v>1836</v>
      </c>
      <c r="B1440" s="59" t="s">
        <v>3511</v>
      </c>
      <c r="C1440" s="59" t="s">
        <v>3512</v>
      </c>
      <c r="D1440" s="59" t="s">
        <v>133</v>
      </c>
      <c r="E1440" s="59">
        <v>61</v>
      </c>
      <c r="F1440" s="59">
        <v>61</v>
      </c>
      <c r="G1440" s="59">
        <v>62</v>
      </c>
      <c r="H1440" s="59">
        <v>62</v>
      </c>
      <c r="I1440" s="59">
        <v>63</v>
      </c>
      <c r="J1440" s="59">
        <v>63</v>
      </c>
      <c r="K1440" s="59">
        <v>64</v>
      </c>
      <c r="L1440" s="59">
        <v>64</v>
      </c>
      <c r="M1440" s="59">
        <v>65</v>
      </c>
      <c r="N1440" s="59">
        <v>66</v>
      </c>
      <c r="O1440" s="59">
        <v>66</v>
      </c>
      <c r="P1440" s="59">
        <v>67</v>
      </c>
      <c r="Q1440" s="59">
        <v>67</v>
      </c>
      <c r="R1440" s="59">
        <v>63878</v>
      </c>
      <c r="S1440" s="90"/>
      <c r="T1440" s="90"/>
      <c r="U1440" s="91"/>
      <c r="V1440" s="90"/>
      <c r="X1440" s="90"/>
    </row>
    <row r="1441" spans="1:24" ht="13.2" x14ac:dyDescent="0.25">
      <c r="A1441" s="59" t="s">
        <v>1837</v>
      </c>
      <c r="B1441" s="59" t="s">
        <v>3511</v>
      </c>
      <c r="C1441" s="59" t="s">
        <v>3513</v>
      </c>
      <c r="D1441" s="59" t="s">
        <v>133</v>
      </c>
      <c r="E1441" s="59">
        <v>0</v>
      </c>
      <c r="F1441" s="59">
        <v>0</v>
      </c>
      <c r="G1441" s="59">
        <v>0</v>
      </c>
      <c r="H1441" s="59">
        <v>0</v>
      </c>
      <c r="I1441" s="59">
        <v>0</v>
      </c>
      <c r="J1441" s="59">
        <v>0</v>
      </c>
      <c r="K1441" s="59">
        <v>0</v>
      </c>
      <c r="L1441" s="59">
        <v>0</v>
      </c>
      <c r="M1441" s="59">
        <v>0</v>
      </c>
      <c r="N1441" s="59">
        <v>0</v>
      </c>
      <c r="O1441" s="59">
        <v>0</v>
      </c>
      <c r="P1441" s="59">
        <v>0</v>
      </c>
      <c r="Q1441" s="59">
        <v>0</v>
      </c>
      <c r="R1441" s="59">
        <v>0</v>
      </c>
      <c r="S1441" s="90"/>
      <c r="T1441" s="90"/>
      <c r="U1441" s="91"/>
      <c r="V1441" s="90"/>
      <c r="X1441" s="90"/>
    </row>
    <row r="1442" spans="1:24" ht="13.2" x14ac:dyDescent="0.25">
      <c r="A1442" s="59" t="s">
        <v>1838</v>
      </c>
      <c r="B1442" s="59" t="s">
        <v>3514</v>
      </c>
      <c r="C1442" s="59" t="s">
        <v>3515</v>
      </c>
      <c r="D1442" s="59" t="s">
        <v>133</v>
      </c>
      <c r="E1442" s="59">
        <v>6457</v>
      </c>
      <c r="F1442" s="59">
        <v>6475</v>
      </c>
      <c r="G1442" s="59">
        <v>6493</v>
      </c>
      <c r="H1442" s="59">
        <v>6511</v>
      </c>
      <c r="I1442" s="59">
        <v>6530</v>
      </c>
      <c r="J1442" s="59">
        <v>6548</v>
      </c>
      <c r="K1442" s="59">
        <v>6566</v>
      </c>
      <c r="L1442" s="59">
        <v>6584</v>
      </c>
      <c r="M1442" s="59">
        <v>6602</v>
      </c>
      <c r="N1442" s="59">
        <v>6620</v>
      </c>
      <c r="O1442" s="59">
        <v>6639</v>
      </c>
      <c r="P1442" s="59">
        <v>6660</v>
      </c>
      <c r="Q1442" s="59">
        <v>6680</v>
      </c>
      <c r="R1442" s="59">
        <v>6566391</v>
      </c>
      <c r="S1442" s="90"/>
      <c r="T1442" s="90"/>
      <c r="U1442" s="91"/>
      <c r="V1442" s="90"/>
      <c r="X1442" s="90"/>
    </row>
    <row r="1443" spans="1:24" ht="13.2" x14ac:dyDescent="0.25">
      <c r="A1443" s="59" t="s">
        <v>1839</v>
      </c>
      <c r="B1443" s="59" t="s">
        <v>3514</v>
      </c>
      <c r="C1443" s="59" t="s">
        <v>3516</v>
      </c>
      <c r="D1443" s="59" t="s">
        <v>133</v>
      </c>
      <c r="E1443" s="59">
        <v>0</v>
      </c>
      <c r="F1443" s="59">
        <v>0</v>
      </c>
      <c r="G1443" s="59">
        <v>0</v>
      </c>
      <c r="H1443" s="59">
        <v>0</v>
      </c>
      <c r="I1443" s="59">
        <v>0</v>
      </c>
      <c r="J1443" s="59">
        <v>0</v>
      </c>
      <c r="K1443" s="59">
        <v>0</v>
      </c>
      <c r="L1443" s="59">
        <v>0</v>
      </c>
      <c r="M1443" s="59">
        <v>0</v>
      </c>
      <c r="N1443" s="59">
        <v>0</v>
      </c>
      <c r="O1443" s="59">
        <v>0</v>
      </c>
      <c r="P1443" s="59">
        <v>0</v>
      </c>
      <c r="Q1443" s="59">
        <v>0</v>
      </c>
      <c r="R1443" s="59">
        <v>0</v>
      </c>
      <c r="S1443" s="90"/>
      <c r="T1443" s="90"/>
      <c r="U1443" s="91"/>
      <c r="V1443" s="90"/>
      <c r="X1443" s="90"/>
    </row>
    <row r="1444" spans="1:24" ht="13.2" x14ac:dyDescent="0.25">
      <c r="A1444" s="59" t="s">
        <v>1840</v>
      </c>
      <c r="B1444" s="59" t="s">
        <v>3517</v>
      </c>
      <c r="C1444" s="59" t="s">
        <v>3518</v>
      </c>
      <c r="D1444" s="59" t="s">
        <v>133</v>
      </c>
      <c r="E1444" s="59">
        <v>1200</v>
      </c>
      <c r="F1444" s="59">
        <v>1202</v>
      </c>
      <c r="G1444" s="59">
        <v>1204</v>
      </c>
      <c r="H1444" s="59">
        <v>1206</v>
      </c>
      <c r="I1444" s="59">
        <v>1209</v>
      </c>
      <c r="J1444" s="59">
        <v>1211</v>
      </c>
      <c r="K1444" s="59">
        <v>1213</v>
      </c>
      <c r="L1444" s="59">
        <v>1215</v>
      </c>
      <c r="M1444" s="59">
        <v>1217</v>
      </c>
      <c r="N1444" s="59">
        <v>1220</v>
      </c>
      <c r="O1444" s="59">
        <v>1222</v>
      </c>
      <c r="P1444" s="59">
        <v>1224</v>
      </c>
      <c r="Q1444" s="59">
        <v>1226</v>
      </c>
      <c r="R1444" s="59">
        <v>1212966</v>
      </c>
      <c r="S1444" s="90"/>
      <c r="T1444" s="90"/>
      <c r="U1444" s="91"/>
      <c r="V1444" s="90"/>
      <c r="X1444" s="90"/>
    </row>
    <row r="1445" spans="1:24" ht="13.2" x14ac:dyDescent="0.25">
      <c r="A1445" s="59" t="s">
        <v>1841</v>
      </c>
      <c r="B1445" s="59" t="s">
        <v>3517</v>
      </c>
      <c r="C1445" s="59" t="s">
        <v>3519</v>
      </c>
      <c r="D1445" s="59" t="s">
        <v>133</v>
      </c>
      <c r="E1445" s="59">
        <v>0</v>
      </c>
      <c r="F1445" s="59">
        <v>0</v>
      </c>
      <c r="G1445" s="59">
        <v>0</v>
      </c>
      <c r="H1445" s="59">
        <v>0</v>
      </c>
      <c r="I1445" s="59">
        <v>0</v>
      </c>
      <c r="J1445" s="59">
        <v>0</v>
      </c>
      <c r="K1445" s="59">
        <v>0</v>
      </c>
      <c r="L1445" s="59">
        <v>0</v>
      </c>
      <c r="M1445" s="59">
        <v>0</v>
      </c>
      <c r="N1445" s="59">
        <v>0</v>
      </c>
      <c r="O1445" s="59">
        <v>0</v>
      </c>
      <c r="P1445" s="59">
        <v>0</v>
      </c>
      <c r="Q1445" s="59">
        <v>0</v>
      </c>
      <c r="R1445" s="59">
        <v>0</v>
      </c>
      <c r="S1445" s="90"/>
      <c r="T1445" s="90"/>
      <c r="U1445" s="91"/>
      <c r="V1445" s="90"/>
      <c r="X1445" s="90"/>
    </row>
    <row r="1446" spans="1:24" ht="13.2" x14ac:dyDescent="0.25">
      <c r="A1446" s="59" t="s">
        <v>1842</v>
      </c>
      <c r="B1446" s="59" t="s">
        <v>3520</v>
      </c>
      <c r="C1446" s="59" t="s">
        <v>3521</v>
      </c>
      <c r="D1446" s="59" t="s">
        <v>133</v>
      </c>
      <c r="E1446" s="59">
        <v>2185</v>
      </c>
      <c r="F1446" s="59">
        <v>2191</v>
      </c>
      <c r="G1446" s="59">
        <v>2198</v>
      </c>
      <c r="H1446" s="59">
        <v>2205</v>
      </c>
      <c r="I1446" s="59">
        <v>2211</v>
      </c>
      <c r="J1446" s="59">
        <v>2218</v>
      </c>
      <c r="K1446" s="59">
        <v>2224</v>
      </c>
      <c r="L1446" s="59">
        <v>2231</v>
      </c>
      <c r="M1446" s="59">
        <v>2237</v>
      </c>
      <c r="N1446" s="59">
        <v>2244</v>
      </c>
      <c r="O1446" s="59">
        <v>2251</v>
      </c>
      <c r="P1446" s="59">
        <v>2257</v>
      </c>
      <c r="Q1446" s="59">
        <v>2264</v>
      </c>
      <c r="R1446" s="59">
        <v>2224283</v>
      </c>
      <c r="S1446" s="90"/>
      <c r="T1446" s="90"/>
      <c r="U1446" s="91"/>
      <c r="V1446" s="90"/>
      <c r="X1446" s="90"/>
    </row>
    <row r="1447" spans="1:24" ht="13.2" x14ac:dyDescent="0.25">
      <c r="A1447" s="59" t="s">
        <v>1843</v>
      </c>
      <c r="B1447" s="59" t="s">
        <v>3520</v>
      </c>
      <c r="C1447" s="59" t="s">
        <v>3522</v>
      </c>
      <c r="D1447" s="59" t="s">
        <v>133</v>
      </c>
      <c r="E1447" s="59">
        <v>0</v>
      </c>
      <c r="F1447" s="59">
        <v>0</v>
      </c>
      <c r="G1447" s="59">
        <v>0</v>
      </c>
      <c r="H1447" s="59">
        <v>0</v>
      </c>
      <c r="I1447" s="59">
        <v>0</v>
      </c>
      <c r="J1447" s="59">
        <v>0</v>
      </c>
      <c r="K1447" s="59">
        <v>0</v>
      </c>
      <c r="L1447" s="59">
        <v>0</v>
      </c>
      <c r="M1447" s="59">
        <v>0</v>
      </c>
      <c r="N1447" s="59">
        <v>0</v>
      </c>
      <c r="O1447" s="59">
        <v>0</v>
      </c>
      <c r="P1447" s="59">
        <v>0</v>
      </c>
      <c r="Q1447" s="59">
        <v>0</v>
      </c>
      <c r="R1447" s="59">
        <v>0</v>
      </c>
      <c r="S1447" s="90"/>
      <c r="T1447" s="90"/>
      <c r="U1447" s="91"/>
      <c r="V1447" s="90"/>
      <c r="X1447" s="90"/>
    </row>
    <row r="1448" spans="1:24" ht="13.2" x14ac:dyDescent="0.25">
      <c r="A1448" s="59" t="s">
        <v>1844</v>
      </c>
      <c r="B1448" s="59" t="s">
        <v>3523</v>
      </c>
      <c r="C1448" s="59" t="s">
        <v>3524</v>
      </c>
      <c r="D1448" s="59" t="s">
        <v>133</v>
      </c>
      <c r="E1448" s="59">
        <v>1767</v>
      </c>
      <c r="F1448" s="59">
        <v>1773</v>
      </c>
      <c r="G1448" s="59">
        <v>1779</v>
      </c>
      <c r="H1448" s="59">
        <v>1785</v>
      </c>
      <c r="I1448" s="59">
        <v>1791</v>
      </c>
      <c r="J1448" s="59">
        <v>1797</v>
      </c>
      <c r="K1448" s="59">
        <v>1803</v>
      </c>
      <c r="L1448" s="59">
        <v>1809</v>
      </c>
      <c r="M1448" s="59">
        <v>1815</v>
      </c>
      <c r="N1448" s="59">
        <v>1821</v>
      </c>
      <c r="O1448" s="59">
        <v>1827</v>
      </c>
      <c r="P1448" s="59">
        <v>1833</v>
      </c>
      <c r="Q1448" s="59">
        <v>1838</v>
      </c>
      <c r="R1448" s="59">
        <v>1802949</v>
      </c>
      <c r="S1448" s="90"/>
      <c r="T1448" s="90"/>
      <c r="U1448" s="91"/>
      <c r="V1448" s="90"/>
      <c r="X1448" s="90"/>
    </row>
    <row r="1449" spans="1:24" ht="13.2" x14ac:dyDescent="0.25">
      <c r="A1449" s="59" t="s">
        <v>1845</v>
      </c>
      <c r="B1449" s="59" t="s">
        <v>3523</v>
      </c>
      <c r="C1449" s="59" t="s">
        <v>3525</v>
      </c>
      <c r="D1449" s="59" t="s">
        <v>133</v>
      </c>
      <c r="E1449" s="59">
        <v>0</v>
      </c>
      <c r="F1449" s="59">
        <v>0</v>
      </c>
      <c r="G1449" s="59">
        <v>0</v>
      </c>
      <c r="H1449" s="59">
        <v>0</v>
      </c>
      <c r="I1449" s="59">
        <v>0</v>
      </c>
      <c r="J1449" s="59">
        <v>0</v>
      </c>
      <c r="K1449" s="59">
        <v>0</v>
      </c>
      <c r="L1449" s="59">
        <v>0</v>
      </c>
      <c r="M1449" s="59">
        <v>0</v>
      </c>
      <c r="N1449" s="59">
        <v>0</v>
      </c>
      <c r="O1449" s="59">
        <v>0</v>
      </c>
      <c r="P1449" s="59">
        <v>0</v>
      </c>
      <c r="Q1449" s="59">
        <v>0</v>
      </c>
      <c r="R1449" s="59">
        <v>0</v>
      </c>
      <c r="S1449" s="90"/>
      <c r="T1449" s="90"/>
      <c r="U1449" s="91"/>
      <c r="V1449" s="90"/>
      <c r="X1449" s="90"/>
    </row>
    <row r="1450" spans="1:24" ht="13.2" x14ac:dyDescent="0.25">
      <c r="A1450" s="59" t="s">
        <v>1846</v>
      </c>
      <c r="B1450" s="59" t="s">
        <v>3526</v>
      </c>
      <c r="C1450" s="59" t="s">
        <v>3527</v>
      </c>
      <c r="D1450" s="59" t="s">
        <v>133</v>
      </c>
      <c r="E1450" s="59">
        <v>7030</v>
      </c>
      <c r="F1450" s="59">
        <v>7078</v>
      </c>
      <c r="G1450" s="59">
        <v>7126</v>
      </c>
      <c r="H1450" s="59">
        <v>7174</v>
      </c>
      <c r="I1450" s="59">
        <v>7222</v>
      </c>
      <c r="J1450" s="59">
        <v>7270</v>
      </c>
      <c r="K1450" s="59">
        <v>7318</v>
      </c>
      <c r="L1450" s="59">
        <v>7366</v>
      </c>
      <c r="M1450" s="59">
        <v>7414</v>
      </c>
      <c r="N1450" s="59">
        <v>7462</v>
      </c>
      <c r="O1450" s="59">
        <v>7510</v>
      </c>
      <c r="P1450" s="59">
        <v>7558</v>
      </c>
      <c r="Q1450" s="59">
        <v>7606</v>
      </c>
      <c r="R1450" s="59">
        <v>7317747</v>
      </c>
      <c r="S1450" s="90"/>
      <c r="T1450" s="90"/>
      <c r="U1450" s="91"/>
      <c r="V1450" s="90"/>
      <c r="X1450" s="90"/>
    </row>
    <row r="1451" spans="1:24" ht="13.2" x14ac:dyDescent="0.25">
      <c r="A1451" s="59" t="s">
        <v>1847</v>
      </c>
      <c r="B1451" s="59" t="s">
        <v>3526</v>
      </c>
      <c r="C1451" s="59" t="s">
        <v>3528</v>
      </c>
      <c r="D1451" s="59" t="s">
        <v>133</v>
      </c>
      <c r="E1451" s="59">
        <v>0</v>
      </c>
      <c r="F1451" s="59">
        <v>0</v>
      </c>
      <c r="G1451" s="59">
        <v>0</v>
      </c>
      <c r="H1451" s="59">
        <v>0</v>
      </c>
      <c r="I1451" s="59">
        <v>0</v>
      </c>
      <c r="J1451" s="59">
        <v>0</v>
      </c>
      <c r="K1451" s="59">
        <v>0</v>
      </c>
      <c r="L1451" s="59">
        <v>0</v>
      </c>
      <c r="M1451" s="59">
        <v>0</v>
      </c>
      <c r="N1451" s="59">
        <v>0</v>
      </c>
      <c r="O1451" s="59">
        <v>0</v>
      </c>
      <c r="P1451" s="59">
        <v>0</v>
      </c>
      <c r="Q1451" s="59">
        <v>0</v>
      </c>
      <c r="R1451" s="59">
        <v>0</v>
      </c>
      <c r="S1451" s="90"/>
      <c r="T1451" s="90"/>
      <c r="U1451" s="91"/>
      <c r="V1451" s="90"/>
      <c r="X1451" s="90"/>
    </row>
    <row r="1452" spans="1:24" ht="13.2" x14ac:dyDescent="0.25">
      <c r="A1452" s="59" t="s">
        <v>1848</v>
      </c>
      <c r="B1452" s="59" t="s">
        <v>3529</v>
      </c>
      <c r="C1452" s="59" t="s">
        <v>3530</v>
      </c>
      <c r="D1452" s="59" t="s">
        <v>133</v>
      </c>
      <c r="E1452" s="59">
        <v>271</v>
      </c>
      <c r="F1452" s="59">
        <v>273</v>
      </c>
      <c r="G1452" s="59">
        <v>275</v>
      </c>
      <c r="H1452" s="59">
        <v>277</v>
      </c>
      <c r="I1452" s="59">
        <v>279</v>
      </c>
      <c r="J1452" s="59">
        <v>281</v>
      </c>
      <c r="K1452" s="59">
        <v>283</v>
      </c>
      <c r="L1452" s="59">
        <v>285</v>
      </c>
      <c r="M1452" s="59">
        <v>287</v>
      </c>
      <c r="N1452" s="59">
        <v>289</v>
      </c>
      <c r="O1452" s="59">
        <v>291</v>
      </c>
      <c r="P1452" s="59">
        <v>293</v>
      </c>
      <c r="Q1452" s="59">
        <v>295</v>
      </c>
      <c r="R1452" s="59">
        <v>282779</v>
      </c>
      <c r="S1452" s="90"/>
      <c r="T1452" s="90"/>
      <c r="U1452" s="91"/>
      <c r="V1452" s="90"/>
      <c r="X1452" s="90"/>
    </row>
    <row r="1453" spans="1:24" ht="13.2" x14ac:dyDescent="0.25">
      <c r="A1453" s="59" t="s">
        <v>1849</v>
      </c>
      <c r="B1453" s="59" t="s">
        <v>3529</v>
      </c>
      <c r="C1453" s="59" t="s">
        <v>3531</v>
      </c>
      <c r="D1453" s="59" t="s">
        <v>133</v>
      </c>
      <c r="E1453" s="59">
        <v>0</v>
      </c>
      <c r="F1453" s="59">
        <v>0</v>
      </c>
      <c r="G1453" s="59">
        <v>0</v>
      </c>
      <c r="H1453" s="59">
        <v>0</v>
      </c>
      <c r="I1453" s="59">
        <v>0</v>
      </c>
      <c r="J1453" s="59">
        <v>0</v>
      </c>
      <c r="K1453" s="59">
        <v>0</v>
      </c>
      <c r="L1453" s="59">
        <v>0</v>
      </c>
      <c r="M1453" s="59">
        <v>0</v>
      </c>
      <c r="N1453" s="59">
        <v>0</v>
      </c>
      <c r="O1453" s="59">
        <v>0</v>
      </c>
      <c r="P1453" s="59">
        <v>0</v>
      </c>
      <c r="Q1453" s="59">
        <v>0</v>
      </c>
      <c r="R1453" s="59">
        <v>0</v>
      </c>
      <c r="S1453" s="90"/>
      <c r="T1453" s="90"/>
      <c r="U1453" s="91"/>
      <c r="V1453" s="90"/>
      <c r="X1453" s="90"/>
    </row>
    <row r="1454" spans="1:24" ht="13.2" x14ac:dyDescent="0.25">
      <c r="A1454" s="59" t="s">
        <v>1850</v>
      </c>
      <c r="B1454" s="59" t="s">
        <v>3532</v>
      </c>
      <c r="C1454" s="59" t="s">
        <v>3533</v>
      </c>
      <c r="D1454" s="59" t="s">
        <v>133</v>
      </c>
      <c r="E1454" s="59">
        <v>1123</v>
      </c>
      <c r="F1454" s="59">
        <v>1129</v>
      </c>
      <c r="G1454" s="59">
        <v>1136</v>
      </c>
      <c r="H1454" s="59">
        <v>1142</v>
      </c>
      <c r="I1454" s="59">
        <v>1148</v>
      </c>
      <c r="J1454" s="59">
        <v>1154</v>
      </c>
      <c r="K1454" s="59">
        <v>1160</v>
      </c>
      <c r="L1454" s="59">
        <v>1166</v>
      </c>
      <c r="M1454" s="59">
        <v>1172</v>
      </c>
      <c r="N1454" s="59">
        <v>1178</v>
      </c>
      <c r="O1454" s="59">
        <v>1184</v>
      </c>
      <c r="P1454" s="59">
        <v>1191</v>
      </c>
      <c r="Q1454" s="59">
        <v>1197</v>
      </c>
      <c r="R1454" s="59">
        <v>1160042</v>
      </c>
      <c r="S1454" s="90"/>
      <c r="T1454" s="90"/>
      <c r="U1454" s="91"/>
      <c r="V1454" s="90"/>
      <c r="X1454" s="90"/>
    </row>
    <row r="1455" spans="1:24" ht="13.2" x14ac:dyDescent="0.25">
      <c r="A1455" s="59" t="s">
        <v>1851</v>
      </c>
      <c r="B1455" s="59" t="s">
        <v>3532</v>
      </c>
      <c r="C1455" s="59" t="s">
        <v>3534</v>
      </c>
      <c r="D1455" s="59" t="s">
        <v>133</v>
      </c>
      <c r="E1455" s="59">
        <v>0</v>
      </c>
      <c r="F1455" s="59">
        <v>0</v>
      </c>
      <c r="G1455" s="59">
        <v>0</v>
      </c>
      <c r="H1455" s="59">
        <v>0</v>
      </c>
      <c r="I1455" s="59">
        <v>0</v>
      </c>
      <c r="J1455" s="59">
        <v>0</v>
      </c>
      <c r="K1455" s="59">
        <v>0</v>
      </c>
      <c r="L1455" s="59">
        <v>0</v>
      </c>
      <c r="M1455" s="59">
        <v>0</v>
      </c>
      <c r="N1455" s="59">
        <v>0</v>
      </c>
      <c r="O1455" s="59">
        <v>0</v>
      </c>
      <c r="P1455" s="59">
        <v>0</v>
      </c>
      <c r="Q1455" s="59">
        <v>0</v>
      </c>
      <c r="R1455" s="59">
        <v>0</v>
      </c>
      <c r="S1455" s="90"/>
      <c r="T1455" s="90"/>
      <c r="U1455" s="91"/>
      <c r="V1455" s="90"/>
      <c r="X1455" s="90"/>
    </row>
    <row r="1456" spans="1:24" ht="13.2" x14ac:dyDescent="0.25">
      <c r="A1456" s="59" t="s">
        <v>1852</v>
      </c>
      <c r="B1456" s="59" t="s">
        <v>3535</v>
      </c>
      <c r="C1456" s="59" t="s">
        <v>3536</v>
      </c>
      <c r="D1456" s="59" t="s">
        <v>133</v>
      </c>
      <c r="E1456" s="59">
        <v>32</v>
      </c>
      <c r="F1456" s="59">
        <v>34</v>
      </c>
      <c r="G1456" s="59">
        <v>36</v>
      </c>
      <c r="H1456" s="59">
        <v>38</v>
      </c>
      <c r="I1456" s="59">
        <v>39</v>
      </c>
      <c r="J1456" s="59">
        <v>41</v>
      </c>
      <c r="K1456" s="59">
        <v>43</v>
      </c>
      <c r="L1456" s="59">
        <v>45</v>
      </c>
      <c r="M1456" s="59">
        <v>50</v>
      </c>
      <c r="N1456" s="59">
        <v>23</v>
      </c>
      <c r="O1456" s="59">
        <v>47</v>
      </c>
      <c r="P1456" s="59">
        <v>49</v>
      </c>
      <c r="Q1456" s="59">
        <v>50</v>
      </c>
      <c r="R1456" s="59">
        <v>40533</v>
      </c>
      <c r="S1456" s="90"/>
      <c r="T1456" s="90"/>
      <c r="U1456" s="91"/>
      <c r="V1456" s="90"/>
      <c r="X1456" s="90"/>
    </row>
    <row r="1457" spans="1:24" ht="13.2" x14ac:dyDescent="0.25">
      <c r="A1457" s="59" t="s">
        <v>1853</v>
      </c>
      <c r="B1457" s="59" t="s">
        <v>3535</v>
      </c>
      <c r="C1457" s="59" t="s">
        <v>3537</v>
      </c>
      <c r="D1457" s="59" t="s">
        <v>133</v>
      </c>
      <c r="E1457" s="59">
        <v>0</v>
      </c>
      <c r="F1457" s="59">
        <v>0</v>
      </c>
      <c r="G1457" s="59">
        <v>0</v>
      </c>
      <c r="H1457" s="59">
        <v>0</v>
      </c>
      <c r="I1457" s="59">
        <v>0</v>
      </c>
      <c r="J1457" s="59">
        <v>0</v>
      </c>
      <c r="K1457" s="59">
        <v>0</v>
      </c>
      <c r="L1457" s="59">
        <v>0</v>
      </c>
      <c r="M1457" s="59">
        <v>0</v>
      </c>
      <c r="N1457" s="59">
        <v>0</v>
      </c>
      <c r="O1457" s="59">
        <v>0</v>
      </c>
      <c r="P1457" s="59">
        <v>0</v>
      </c>
      <c r="Q1457" s="59">
        <v>0</v>
      </c>
      <c r="R1457" s="59">
        <v>0</v>
      </c>
      <c r="S1457" s="90"/>
      <c r="T1457" s="90"/>
      <c r="U1457" s="91"/>
      <c r="V1457" s="90"/>
      <c r="X1457" s="90"/>
    </row>
    <row r="1458" spans="1:24" ht="13.2" x14ac:dyDescent="0.25">
      <c r="A1458" s="59" t="s">
        <v>1854</v>
      </c>
      <c r="B1458" s="59" t="s">
        <v>3538</v>
      </c>
      <c r="C1458" s="59" t="s">
        <v>3539</v>
      </c>
      <c r="D1458" s="59" t="s">
        <v>134</v>
      </c>
      <c r="E1458" s="59">
        <v>0</v>
      </c>
      <c r="F1458" s="59">
        <v>0</v>
      </c>
      <c r="G1458" s="59">
        <v>0</v>
      </c>
      <c r="H1458" s="59">
        <v>0</v>
      </c>
      <c r="I1458" s="59">
        <v>0</v>
      </c>
      <c r="J1458" s="59">
        <v>0</v>
      </c>
      <c r="K1458" s="59">
        <v>0</v>
      </c>
      <c r="L1458" s="59">
        <v>0</v>
      </c>
      <c r="M1458" s="59">
        <v>0</v>
      </c>
      <c r="N1458" s="59">
        <v>0</v>
      </c>
      <c r="O1458" s="59">
        <v>0</v>
      </c>
      <c r="P1458" s="59">
        <v>0</v>
      </c>
      <c r="Q1458" s="59">
        <v>0</v>
      </c>
      <c r="R1458" s="59">
        <v>0</v>
      </c>
      <c r="S1458" s="90"/>
      <c r="T1458" s="90"/>
      <c r="U1458" s="91"/>
      <c r="V1458" s="90"/>
      <c r="X1458" s="90"/>
    </row>
    <row r="1459" spans="1:24" ht="13.2" x14ac:dyDescent="0.25">
      <c r="A1459" s="59" t="s">
        <v>1855</v>
      </c>
      <c r="B1459" s="59" t="s">
        <v>3540</v>
      </c>
      <c r="C1459" s="59" t="s">
        <v>3541</v>
      </c>
      <c r="D1459" s="59" t="s">
        <v>134</v>
      </c>
      <c r="E1459" s="59">
        <v>0</v>
      </c>
      <c r="F1459" s="59">
        <v>0</v>
      </c>
      <c r="G1459" s="59">
        <v>0</v>
      </c>
      <c r="H1459" s="59">
        <v>0</v>
      </c>
      <c r="I1459" s="59">
        <v>0</v>
      </c>
      <c r="J1459" s="59">
        <v>0</v>
      </c>
      <c r="K1459" s="59">
        <v>0</v>
      </c>
      <c r="L1459" s="59">
        <v>0</v>
      </c>
      <c r="M1459" s="59">
        <v>0</v>
      </c>
      <c r="N1459" s="59">
        <v>0</v>
      </c>
      <c r="O1459" s="59">
        <v>0</v>
      </c>
      <c r="P1459" s="59">
        <v>0</v>
      </c>
      <c r="Q1459" s="59">
        <v>0</v>
      </c>
      <c r="R1459" s="59">
        <v>0</v>
      </c>
      <c r="S1459" s="90"/>
      <c r="T1459" s="90"/>
      <c r="U1459" s="91"/>
      <c r="V1459" s="90"/>
      <c r="X1459" s="90"/>
    </row>
    <row r="1460" spans="1:24" ht="13.2" x14ac:dyDescent="0.25">
      <c r="A1460" s="59" t="s">
        <v>1856</v>
      </c>
      <c r="B1460" s="59" t="s">
        <v>3540</v>
      </c>
      <c r="C1460" s="59" t="s">
        <v>3542</v>
      </c>
      <c r="D1460" s="59" t="s">
        <v>134</v>
      </c>
      <c r="E1460" s="59">
        <v>1619</v>
      </c>
      <c r="F1460" s="59">
        <v>1628</v>
      </c>
      <c r="G1460" s="59">
        <v>1636</v>
      </c>
      <c r="H1460" s="59">
        <v>1645</v>
      </c>
      <c r="I1460" s="59">
        <v>1654</v>
      </c>
      <c r="J1460" s="59">
        <v>1662</v>
      </c>
      <c r="K1460" s="59">
        <v>1671</v>
      </c>
      <c r="L1460" s="59">
        <v>1679</v>
      </c>
      <c r="M1460" s="59">
        <v>1688</v>
      </c>
      <c r="N1460" s="59">
        <v>1697</v>
      </c>
      <c r="O1460" s="59">
        <v>1705</v>
      </c>
      <c r="P1460" s="59">
        <v>1714</v>
      </c>
      <c r="Q1460" s="59">
        <v>1723</v>
      </c>
      <c r="R1460" s="59">
        <v>1670827</v>
      </c>
      <c r="S1460" s="90"/>
      <c r="T1460" s="90"/>
      <c r="U1460" s="91"/>
      <c r="V1460" s="90"/>
      <c r="X1460" s="90"/>
    </row>
    <row r="1461" spans="1:24" ht="13.2" x14ac:dyDescent="0.25">
      <c r="A1461" s="59" t="s">
        <v>1857</v>
      </c>
      <c r="B1461" s="59" t="s">
        <v>3543</v>
      </c>
      <c r="C1461" s="59" t="s">
        <v>3544</v>
      </c>
      <c r="D1461" s="59" t="s">
        <v>134</v>
      </c>
      <c r="E1461" s="59">
        <v>1483</v>
      </c>
      <c r="F1461" s="59">
        <v>1493</v>
      </c>
      <c r="G1461" s="59">
        <v>1504</v>
      </c>
      <c r="H1461" s="59">
        <v>1515</v>
      </c>
      <c r="I1461" s="59">
        <v>1525</v>
      </c>
      <c r="J1461" s="59">
        <v>1536</v>
      </c>
      <c r="K1461" s="59">
        <v>1547</v>
      </c>
      <c r="L1461" s="59">
        <v>1557</v>
      </c>
      <c r="M1461" s="59">
        <v>1568</v>
      </c>
      <c r="N1461" s="59">
        <v>1579</v>
      </c>
      <c r="O1461" s="59">
        <v>1589</v>
      </c>
      <c r="P1461" s="59">
        <v>1600</v>
      </c>
      <c r="Q1461" s="59">
        <v>1611</v>
      </c>
      <c r="R1461" s="59">
        <v>1546608</v>
      </c>
      <c r="S1461" s="90"/>
      <c r="T1461" s="90"/>
      <c r="U1461" s="91"/>
      <c r="V1461" s="90"/>
      <c r="X1461" s="90"/>
    </row>
    <row r="1462" spans="1:24" ht="13.2" x14ac:dyDescent="0.25">
      <c r="A1462" s="59" t="s">
        <v>1858</v>
      </c>
      <c r="B1462" s="59" t="s">
        <v>3543</v>
      </c>
      <c r="C1462" s="59" t="s">
        <v>3545</v>
      </c>
      <c r="D1462" s="59" t="s">
        <v>134</v>
      </c>
      <c r="E1462" s="59">
        <v>0</v>
      </c>
      <c r="F1462" s="59">
        <v>0</v>
      </c>
      <c r="G1462" s="59">
        <v>0</v>
      </c>
      <c r="H1462" s="59">
        <v>0</v>
      </c>
      <c r="I1462" s="59">
        <v>0</v>
      </c>
      <c r="J1462" s="59">
        <v>0</v>
      </c>
      <c r="K1462" s="59">
        <v>0</v>
      </c>
      <c r="L1462" s="59">
        <v>0</v>
      </c>
      <c r="M1462" s="59">
        <v>0</v>
      </c>
      <c r="N1462" s="59">
        <v>0</v>
      </c>
      <c r="O1462" s="59">
        <v>0</v>
      </c>
      <c r="P1462" s="59">
        <v>0</v>
      </c>
      <c r="Q1462" s="59">
        <v>0</v>
      </c>
      <c r="R1462" s="59">
        <v>0</v>
      </c>
      <c r="S1462" s="90"/>
      <c r="T1462" s="90"/>
      <c r="U1462" s="91"/>
      <c r="V1462" s="90"/>
      <c r="X1462" s="90"/>
    </row>
    <row r="1463" spans="1:24" ht="13.2" x14ac:dyDescent="0.25">
      <c r="A1463" s="59" t="s">
        <v>1859</v>
      </c>
      <c r="B1463" s="59" t="s">
        <v>3546</v>
      </c>
      <c r="C1463" s="59" t="s">
        <v>3547</v>
      </c>
      <c r="D1463" s="59" t="s">
        <v>134</v>
      </c>
      <c r="E1463" s="59">
        <v>1883</v>
      </c>
      <c r="F1463" s="59">
        <v>1891</v>
      </c>
      <c r="G1463" s="59">
        <v>1900</v>
      </c>
      <c r="H1463" s="59">
        <v>1909</v>
      </c>
      <c r="I1463" s="59">
        <v>1917</v>
      </c>
      <c r="J1463" s="59">
        <v>1926</v>
      </c>
      <c r="K1463" s="59">
        <v>1935</v>
      </c>
      <c r="L1463" s="59">
        <v>1944</v>
      </c>
      <c r="M1463" s="59">
        <v>1952</v>
      </c>
      <c r="N1463" s="59">
        <v>1961</v>
      </c>
      <c r="O1463" s="59">
        <v>1970</v>
      </c>
      <c r="P1463" s="59">
        <v>1979</v>
      </c>
      <c r="Q1463" s="59">
        <v>1987</v>
      </c>
      <c r="R1463" s="59">
        <v>1934946</v>
      </c>
      <c r="S1463" s="90"/>
      <c r="T1463" s="90"/>
      <c r="U1463" s="91"/>
      <c r="V1463" s="90"/>
      <c r="X1463" s="90"/>
    </row>
    <row r="1464" spans="1:24" ht="13.2" x14ac:dyDescent="0.25">
      <c r="A1464" s="59" t="s">
        <v>1860</v>
      </c>
      <c r="B1464" s="59" t="s">
        <v>3546</v>
      </c>
      <c r="C1464" s="59" t="s">
        <v>3548</v>
      </c>
      <c r="D1464" s="59" t="s">
        <v>134</v>
      </c>
      <c r="E1464" s="59">
        <v>0</v>
      </c>
      <c r="F1464" s="59">
        <v>0</v>
      </c>
      <c r="G1464" s="59">
        <v>0</v>
      </c>
      <c r="H1464" s="59">
        <v>0</v>
      </c>
      <c r="I1464" s="59">
        <v>0</v>
      </c>
      <c r="J1464" s="59">
        <v>0</v>
      </c>
      <c r="K1464" s="59">
        <v>0</v>
      </c>
      <c r="L1464" s="59">
        <v>0</v>
      </c>
      <c r="M1464" s="59">
        <v>0</v>
      </c>
      <c r="N1464" s="59">
        <v>0</v>
      </c>
      <c r="O1464" s="59">
        <v>0</v>
      </c>
      <c r="P1464" s="59">
        <v>0</v>
      </c>
      <c r="Q1464" s="59">
        <v>0</v>
      </c>
      <c r="R1464" s="59">
        <v>0</v>
      </c>
      <c r="S1464" s="90"/>
      <c r="T1464" s="90"/>
      <c r="U1464" s="91"/>
      <c r="V1464" s="90"/>
      <c r="X1464" s="90"/>
    </row>
    <row r="1465" spans="1:24" ht="13.2" x14ac:dyDescent="0.25">
      <c r="A1465" s="59" t="s">
        <v>1861</v>
      </c>
      <c r="B1465" s="59" t="s">
        <v>3549</v>
      </c>
      <c r="C1465" s="59" t="s">
        <v>3550</v>
      </c>
      <c r="D1465" s="59" t="s">
        <v>135</v>
      </c>
      <c r="E1465" s="59">
        <v>0</v>
      </c>
      <c r="F1465" s="59">
        <v>0</v>
      </c>
      <c r="G1465" s="59">
        <v>0</v>
      </c>
      <c r="H1465" s="59">
        <v>0</v>
      </c>
      <c r="I1465" s="59">
        <v>0</v>
      </c>
      <c r="J1465" s="59">
        <v>0</v>
      </c>
      <c r="K1465" s="59">
        <v>0</v>
      </c>
      <c r="L1465" s="59">
        <v>0</v>
      </c>
      <c r="M1465" s="59">
        <v>0</v>
      </c>
      <c r="N1465" s="59">
        <v>0</v>
      </c>
      <c r="O1465" s="59">
        <v>0</v>
      </c>
      <c r="P1465" s="59">
        <v>0</v>
      </c>
      <c r="Q1465" s="59">
        <v>0</v>
      </c>
      <c r="R1465" s="59">
        <v>0</v>
      </c>
      <c r="S1465" s="90"/>
      <c r="T1465" s="90"/>
      <c r="U1465" s="91"/>
      <c r="V1465" s="90"/>
      <c r="X1465" s="90"/>
    </row>
    <row r="1466" spans="1:24" ht="13.2" x14ac:dyDescent="0.25">
      <c r="A1466" s="59" t="s">
        <v>1862</v>
      </c>
      <c r="B1466" s="59" t="s">
        <v>3549</v>
      </c>
      <c r="C1466" s="59" t="s">
        <v>3551</v>
      </c>
      <c r="D1466" s="59" t="s">
        <v>135</v>
      </c>
      <c r="E1466" s="59">
        <v>623</v>
      </c>
      <c r="F1466" s="59">
        <v>625</v>
      </c>
      <c r="G1466" s="59">
        <v>626</v>
      </c>
      <c r="H1466" s="59">
        <v>628</v>
      </c>
      <c r="I1466" s="59">
        <v>630</v>
      </c>
      <c r="J1466" s="59">
        <v>632</v>
      </c>
      <c r="K1466" s="59">
        <v>634</v>
      </c>
      <c r="L1466" s="59">
        <v>636</v>
      </c>
      <c r="M1466" s="59">
        <v>638</v>
      </c>
      <c r="N1466" s="59">
        <v>640</v>
      </c>
      <c r="O1466" s="59">
        <v>641</v>
      </c>
      <c r="P1466" s="59">
        <v>643</v>
      </c>
      <c r="Q1466" s="59">
        <v>645</v>
      </c>
      <c r="R1466" s="59">
        <v>633937</v>
      </c>
      <c r="S1466" s="90"/>
      <c r="T1466" s="90"/>
      <c r="U1466" s="91"/>
      <c r="V1466" s="90"/>
      <c r="X1466" s="90"/>
    </row>
    <row r="1467" spans="1:24" ht="13.2" x14ac:dyDescent="0.25">
      <c r="A1467" s="59" t="s">
        <v>1863</v>
      </c>
      <c r="B1467" s="59" t="s">
        <v>3549</v>
      </c>
      <c r="C1467" s="59" t="s">
        <v>3552</v>
      </c>
      <c r="D1467" s="59" t="s">
        <v>135</v>
      </c>
      <c r="E1467" s="59">
        <v>0</v>
      </c>
      <c r="F1467" s="59">
        <v>0</v>
      </c>
      <c r="G1467" s="59">
        <v>0</v>
      </c>
      <c r="H1467" s="59">
        <v>0</v>
      </c>
      <c r="I1467" s="59">
        <v>0</v>
      </c>
      <c r="J1467" s="59">
        <v>0</v>
      </c>
      <c r="K1467" s="59">
        <v>0</v>
      </c>
      <c r="L1467" s="59">
        <v>0</v>
      </c>
      <c r="M1467" s="59">
        <v>0</v>
      </c>
      <c r="N1467" s="59">
        <v>0</v>
      </c>
      <c r="O1467" s="59">
        <v>0</v>
      </c>
      <c r="P1467" s="59">
        <v>0</v>
      </c>
      <c r="Q1467" s="59">
        <v>0</v>
      </c>
      <c r="R1467" s="59">
        <v>0</v>
      </c>
      <c r="S1467" s="90"/>
      <c r="T1467" s="90"/>
      <c r="U1467" s="91"/>
      <c r="V1467" s="90"/>
      <c r="X1467" s="90"/>
    </row>
    <row r="1468" spans="1:24" ht="13.2" x14ac:dyDescent="0.25">
      <c r="A1468" s="59" t="s">
        <v>1864</v>
      </c>
      <c r="B1468" s="59" t="s">
        <v>3553</v>
      </c>
      <c r="C1468" s="59" t="s">
        <v>3554</v>
      </c>
      <c r="D1468" s="59" t="s">
        <v>137</v>
      </c>
      <c r="E1468" s="59">
        <v>0</v>
      </c>
      <c r="F1468" s="59">
        <v>0</v>
      </c>
      <c r="G1468" s="59">
        <v>0</v>
      </c>
      <c r="H1468" s="59">
        <v>0</v>
      </c>
      <c r="I1468" s="59">
        <v>0</v>
      </c>
      <c r="J1468" s="59">
        <v>0</v>
      </c>
      <c r="K1468" s="59">
        <v>0</v>
      </c>
      <c r="L1468" s="59">
        <v>0</v>
      </c>
      <c r="M1468" s="59">
        <v>0</v>
      </c>
      <c r="N1468" s="59">
        <v>0</v>
      </c>
      <c r="O1468" s="59">
        <v>0</v>
      </c>
      <c r="P1468" s="59">
        <v>0</v>
      </c>
      <c r="Q1468" s="59">
        <v>0</v>
      </c>
      <c r="R1468" s="59">
        <v>0</v>
      </c>
      <c r="S1468" s="90"/>
      <c r="T1468" s="90"/>
      <c r="U1468" s="91"/>
      <c r="V1468" s="90"/>
      <c r="X1468" s="90"/>
    </row>
    <row r="1469" spans="1:24" ht="13.2" x14ac:dyDescent="0.25">
      <c r="A1469" s="59" t="s">
        <v>1865</v>
      </c>
      <c r="B1469" s="59" t="s">
        <v>3553</v>
      </c>
      <c r="C1469" s="59" t="s">
        <v>3555</v>
      </c>
      <c r="D1469" s="59" t="s">
        <v>137</v>
      </c>
      <c r="E1469" s="59">
        <v>0</v>
      </c>
      <c r="F1469" s="59">
        <v>0</v>
      </c>
      <c r="G1469" s="59">
        <v>0</v>
      </c>
      <c r="H1469" s="59">
        <v>0</v>
      </c>
      <c r="I1469" s="59">
        <v>0</v>
      </c>
      <c r="J1469" s="59">
        <v>0</v>
      </c>
      <c r="K1469" s="59">
        <v>0</v>
      </c>
      <c r="L1469" s="59">
        <v>0</v>
      </c>
      <c r="M1469" s="59">
        <v>0</v>
      </c>
      <c r="N1469" s="59">
        <v>0</v>
      </c>
      <c r="O1469" s="59">
        <v>0</v>
      </c>
      <c r="P1469" s="59">
        <v>0</v>
      </c>
      <c r="Q1469" s="59">
        <v>0</v>
      </c>
      <c r="R1469" s="59">
        <v>0</v>
      </c>
      <c r="S1469" s="90"/>
      <c r="T1469" s="90"/>
      <c r="U1469" s="91"/>
      <c r="V1469" s="90"/>
      <c r="X1469" s="90"/>
    </row>
    <row r="1470" spans="1:24" ht="13.2" x14ac:dyDescent="0.25">
      <c r="A1470" s="59" t="s">
        <v>1866</v>
      </c>
      <c r="B1470" s="59" t="s">
        <v>3556</v>
      </c>
      <c r="C1470" s="59" t="s">
        <v>3557</v>
      </c>
      <c r="D1470" s="59" t="s">
        <v>137</v>
      </c>
      <c r="E1470" s="59">
        <v>0</v>
      </c>
      <c r="F1470" s="59">
        <v>0</v>
      </c>
      <c r="G1470" s="59">
        <v>0</v>
      </c>
      <c r="H1470" s="59">
        <v>0</v>
      </c>
      <c r="I1470" s="59">
        <v>0</v>
      </c>
      <c r="J1470" s="59">
        <v>0</v>
      </c>
      <c r="K1470" s="59">
        <v>0</v>
      </c>
      <c r="L1470" s="59">
        <v>0</v>
      </c>
      <c r="M1470" s="59">
        <v>0</v>
      </c>
      <c r="N1470" s="59">
        <v>0</v>
      </c>
      <c r="O1470" s="59">
        <v>0</v>
      </c>
      <c r="P1470" s="59">
        <v>0</v>
      </c>
      <c r="Q1470" s="59">
        <v>0</v>
      </c>
      <c r="R1470" s="59">
        <v>0</v>
      </c>
      <c r="S1470" s="90"/>
      <c r="T1470" s="90"/>
      <c r="U1470" s="91"/>
      <c r="V1470" s="90"/>
      <c r="X1470" s="90"/>
    </row>
    <row r="1471" spans="1:24" ht="13.2" x14ac:dyDescent="0.25">
      <c r="A1471" s="59" t="s">
        <v>1867</v>
      </c>
      <c r="B1471" s="59" t="s">
        <v>3558</v>
      </c>
      <c r="C1471" s="59" t="s">
        <v>3559</v>
      </c>
      <c r="D1471" s="59" t="s">
        <v>137</v>
      </c>
      <c r="E1471" s="59">
        <v>0</v>
      </c>
      <c r="F1471" s="59">
        <v>0</v>
      </c>
      <c r="G1471" s="59">
        <v>0</v>
      </c>
      <c r="H1471" s="59">
        <v>0</v>
      </c>
      <c r="I1471" s="59">
        <v>0</v>
      </c>
      <c r="J1471" s="59">
        <v>0</v>
      </c>
      <c r="K1471" s="59">
        <v>0</v>
      </c>
      <c r="L1471" s="59">
        <v>0</v>
      </c>
      <c r="M1471" s="59">
        <v>0</v>
      </c>
      <c r="N1471" s="59">
        <v>0</v>
      </c>
      <c r="O1471" s="59">
        <v>0</v>
      </c>
      <c r="P1471" s="59">
        <v>0</v>
      </c>
      <c r="Q1471" s="59">
        <v>0</v>
      </c>
      <c r="R1471" s="59">
        <v>0</v>
      </c>
      <c r="S1471" s="90"/>
      <c r="T1471" s="90"/>
      <c r="U1471" s="91"/>
      <c r="V1471" s="90"/>
      <c r="X1471" s="90"/>
    </row>
    <row r="1472" spans="1:24" ht="13.2" x14ac:dyDescent="0.25">
      <c r="A1472" s="59" t="s">
        <v>1868</v>
      </c>
      <c r="B1472" s="59" t="s">
        <v>3560</v>
      </c>
      <c r="C1472" s="59" t="s">
        <v>3561</v>
      </c>
      <c r="D1472" s="59" t="s">
        <v>137</v>
      </c>
      <c r="E1472" s="59">
        <v>0</v>
      </c>
      <c r="F1472" s="59">
        <v>0</v>
      </c>
      <c r="G1472" s="59">
        <v>0</v>
      </c>
      <c r="H1472" s="59">
        <v>0</v>
      </c>
      <c r="I1472" s="59">
        <v>0</v>
      </c>
      <c r="J1472" s="59">
        <v>0</v>
      </c>
      <c r="K1472" s="59">
        <v>0</v>
      </c>
      <c r="L1472" s="59">
        <v>0</v>
      </c>
      <c r="M1472" s="59">
        <v>0</v>
      </c>
      <c r="N1472" s="59">
        <v>0</v>
      </c>
      <c r="O1472" s="59">
        <v>0</v>
      </c>
      <c r="P1472" s="59">
        <v>0</v>
      </c>
      <c r="Q1472" s="59">
        <v>0</v>
      </c>
      <c r="R1472" s="59">
        <v>0</v>
      </c>
      <c r="S1472" s="90"/>
      <c r="T1472" s="90"/>
      <c r="U1472" s="91"/>
      <c r="V1472" s="90"/>
      <c r="X1472" s="90"/>
    </row>
    <row r="1473" spans="1:24" ht="13.2" x14ac:dyDescent="0.25">
      <c r="A1473" s="59" t="s">
        <v>1869</v>
      </c>
      <c r="B1473" s="59" t="s">
        <v>3562</v>
      </c>
      <c r="C1473" s="59" t="s">
        <v>3563</v>
      </c>
      <c r="D1473" s="59" t="s">
        <v>137</v>
      </c>
      <c r="E1473" s="59">
        <v>0</v>
      </c>
      <c r="F1473" s="59">
        <v>0</v>
      </c>
      <c r="G1473" s="59">
        <v>0</v>
      </c>
      <c r="H1473" s="59">
        <v>0</v>
      </c>
      <c r="I1473" s="59">
        <v>0</v>
      </c>
      <c r="J1473" s="59">
        <v>0</v>
      </c>
      <c r="K1473" s="59">
        <v>0</v>
      </c>
      <c r="L1473" s="59">
        <v>0</v>
      </c>
      <c r="M1473" s="59">
        <v>0</v>
      </c>
      <c r="N1473" s="59">
        <v>0</v>
      </c>
      <c r="O1473" s="59">
        <v>0</v>
      </c>
      <c r="P1473" s="59">
        <v>0</v>
      </c>
      <c r="Q1473" s="59">
        <v>0</v>
      </c>
      <c r="R1473" s="59">
        <v>0</v>
      </c>
      <c r="S1473" s="90"/>
      <c r="T1473" s="90"/>
      <c r="U1473" s="91"/>
      <c r="V1473" s="90"/>
      <c r="X1473" s="90"/>
    </row>
    <row r="1474" spans="1:24" ht="13.2" x14ac:dyDescent="0.25">
      <c r="A1474" s="59" t="s">
        <v>1870</v>
      </c>
      <c r="B1474" s="59" t="s">
        <v>3564</v>
      </c>
      <c r="C1474" s="59" t="s">
        <v>3565</v>
      </c>
      <c r="D1474" s="59" t="s">
        <v>138</v>
      </c>
      <c r="E1474" s="59">
        <v>0</v>
      </c>
      <c r="F1474" s="59">
        <v>0</v>
      </c>
      <c r="G1474" s="59">
        <v>0</v>
      </c>
      <c r="H1474" s="59">
        <v>0</v>
      </c>
      <c r="I1474" s="59">
        <v>0</v>
      </c>
      <c r="J1474" s="59">
        <v>0</v>
      </c>
      <c r="K1474" s="59">
        <v>0</v>
      </c>
      <c r="L1474" s="59">
        <v>0</v>
      </c>
      <c r="M1474" s="59">
        <v>0</v>
      </c>
      <c r="N1474" s="59">
        <v>0</v>
      </c>
      <c r="O1474" s="59">
        <v>0</v>
      </c>
      <c r="P1474" s="59">
        <v>0</v>
      </c>
      <c r="Q1474" s="59">
        <v>0</v>
      </c>
      <c r="R1474" s="59">
        <v>0</v>
      </c>
      <c r="S1474" s="90"/>
      <c r="T1474" s="90"/>
      <c r="U1474" s="91"/>
      <c r="V1474" s="90"/>
      <c r="X1474" s="90"/>
    </row>
    <row r="1475" spans="1:24" ht="13.2" x14ac:dyDescent="0.25">
      <c r="A1475" s="59" t="s">
        <v>1871</v>
      </c>
      <c r="B1475" s="59" t="s">
        <v>3564</v>
      </c>
      <c r="C1475" s="59" t="s">
        <v>3566</v>
      </c>
      <c r="D1475" s="59" t="s">
        <v>138</v>
      </c>
      <c r="E1475" s="59">
        <v>0</v>
      </c>
      <c r="F1475" s="59">
        <v>0</v>
      </c>
      <c r="G1475" s="59">
        <v>0</v>
      </c>
      <c r="H1475" s="59">
        <v>0</v>
      </c>
      <c r="I1475" s="59">
        <v>0</v>
      </c>
      <c r="J1475" s="59">
        <v>0</v>
      </c>
      <c r="K1475" s="59">
        <v>0</v>
      </c>
      <c r="L1475" s="59">
        <v>0</v>
      </c>
      <c r="M1475" s="59">
        <v>0</v>
      </c>
      <c r="N1475" s="59">
        <v>0</v>
      </c>
      <c r="O1475" s="59">
        <v>0</v>
      </c>
      <c r="P1475" s="59">
        <v>0</v>
      </c>
      <c r="Q1475" s="59">
        <v>0</v>
      </c>
      <c r="R1475" s="59">
        <v>0</v>
      </c>
      <c r="S1475" s="90"/>
      <c r="T1475" s="90"/>
      <c r="U1475" s="91"/>
      <c r="V1475" s="90"/>
      <c r="X1475" s="90"/>
    </row>
    <row r="1476" spans="1:24" ht="13.2" x14ac:dyDescent="0.25">
      <c r="A1476" s="59" t="s">
        <v>1872</v>
      </c>
      <c r="B1476" s="59" t="s">
        <v>3567</v>
      </c>
      <c r="C1476" s="59" t="s">
        <v>3568</v>
      </c>
      <c r="D1476" s="59" t="s">
        <v>138</v>
      </c>
      <c r="E1476" s="59">
        <v>0</v>
      </c>
      <c r="F1476" s="59">
        <v>0</v>
      </c>
      <c r="G1476" s="59">
        <v>0</v>
      </c>
      <c r="H1476" s="59">
        <v>0</v>
      </c>
      <c r="I1476" s="59">
        <v>0</v>
      </c>
      <c r="J1476" s="59">
        <v>0</v>
      </c>
      <c r="K1476" s="59">
        <v>0</v>
      </c>
      <c r="L1476" s="59">
        <v>0</v>
      </c>
      <c r="M1476" s="59">
        <v>0</v>
      </c>
      <c r="N1476" s="59">
        <v>0</v>
      </c>
      <c r="O1476" s="59">
        <v>0</v>
      </c>
      <c r="P1476" s="59">
        <v>0</v>
      </c>
      <c r="Q1476" s="59">
        <v>0</v>
      </c>
      <c r="R1476" s="59">
        <v>0</v>
      </c>
      <c r="S1476" s="90"/>
      <c r="T1476" s="90"/>
      <c r="U1476" s="91"/>
      <c r="V1476" s="90"/>
      <c r="X1476" s="90"/>
    </row>
    <row r="1477" spans="1:24" ht="13.2" x14ac:dyDescent="0.25">
      <c r="A1477" s="59" t="s">
        <v>1873</v>
      </c>
      <c r="B1477" s="59" t="s">
        <v>3567</v>
      </c>
      <c r="C1477" s="59" t="s">
        <v>3569</v>
      </c>
      <c r="D1477" s="59" t="s">
        <v>138</v>
      </c>
      <c r="E1477" s="59">
        <v>0</v>
      </c>
      <c r="F1477" s="59">
        <v>0</v>
      </c>
      <c r="G1477" s="59">
        <v>0</v>
      </c>
      <c r="H1477" s="59">
        <v>0</v>
      </c>
      <c r="I1477" s="59">
        <v>0</v>
      </c>
      <c r="J1477" s="59">
        <v>0</v>
      </c>
      <c r="K1477" s="59">
        <v>0</v>
      </c>
      <c r="L1477" s="59">
        <v>0</v>
      </c>
      <c r="M1477" s="59">
        <v>0</v>
      </c>
      <c r="N1477" s="59">
        <v>0</v>
      </c>
      <c r="O1477" s="59">
        <v>0</v>
      </c>
      <c r="P1477" s="59">
        <v>0</v>
      </c>
      <c r="Q1477" s="59">
        <v>0</v>
      </c>
      <c r="R1477" s="59">
        <v>0</v>
      </c>
      <c r="S1477" s="90"/>
      <c r="T1477" s="90"/>
      <c r="U1477" s="91"/>
      <c r="V1477" s="90"/>
      <c r="X1477" s="90"/>
    </row>
    <row r="1478" spans="1:24" ht="13.2" x14ac:dyDescent="0.25">
      <c r="A1478" s="59" t="s">
        <v>1874</v>
      </c>
      <c r="B1478" s="59" t="s">
        <v>3570</v>
      </c>
      <c r="C1478" s="59" t="s">
        <v>3571</v>
      </c>
      <c r="D1478" s="59" t="s">
        <v>138</v>
      </c>
      <c r="E1478" s="59">
        <v>0</v>
      </c>
      <c r="F1478" s="59">
        <v>0</v>
      </c>
      <c r="G1478" s="59">
        <v>0</v>
      </c>
      <c r="H1478" s="59">
        <v>0</v>
      </c>
      <c r="I1478" s="59">
        <v>0</v>
      </c>
      <c r="J1478" s="59">
        <v>0</v>
      </c>
      <c r="K1478" s="59">
        <v>0</v>
      </c>
      <c r="L1478" s="59">
        <v>0</v>
      </c>
      <c r="M1478" s="59">
        <v>0</v>
      </c>
      <c r="N1478" s="59">
        <v>0</v>
      </c>
      <c r="O1478" s="59">
        <v>0</v>
      </c>
      <c r="P1478" s="59">
        <v>0</v>
      </c>
      <c r="Q1478" s="59">
        <v>0</v>
      </c>
      <c r="R1478" s="59">
        <v>0</v>
      </c>
      <c r="S1478" s="90"/>
      <c r="T1478" s="90"/>
      <c r="U1478" s="91"/>
      <c r="V1478" s="90"/>
      <c r="X1478" s="90"/>
    </row>
    <row r="1479" spans="1:24" ht="13.2" x14ac:dyDescent="0.25">
      <c r="A1479" s="59" t="s">
        <v>1875</v>
      </c>
      <c r="B1479" s="59" t="s">
        <v>3570</v>
      </c>
      <c r="C1479" s="59" t="s">
        <v>3572</v>
      </c>
      <c r="D1479" s="59" t="s">
        <v>138</v>
      </c>
      <c r="E1479" s="59">
        <v>321</v>
      </c>
      <c r="F1479" s="59">
        <v>329</v>
      </c>
      <c r="G1479" s="59">
        <v>336</v>
      </c>
      <c r="H1479" s="59">
        <v>344</v>
      </c>
      <c r="I1479" s="59">
        <v>352</v>
      </c>
      <c r="J1479" s="59">
        <v>360</v>
      </c>
      <c r="K1479" s="59">
        <v>367</v>
      </c>
      <c r="L1479" s="59">
        <v>375</v>
      </c>
      <c r="M1479" s="59">
        <v>383</v>
      </c>
      <c r="N1479" s="59">
        <v>390</v>
      </c>
      <c r="O1479" s="59">
        <v>398</v>
      </c>
      <c r="P1479" s="59">
        <v>406</v>
      </c>
      <c r="Q1479" s="59">
        <v>414</v>
      </c>
      <c r="R1479" s="59">
        <v>367264</v>
      </c>
      <c r="S1479" s="90"/>
      <c r="T1479" s="90"/>
      <c r="U1479" s="91"/>
      <c r="V1479" s="90"/>
      <c r="X1479" s="90"/>
    </row>
    <row r="1480" spans="1:24" ht="13.2" x14ac:dyDescent="0.25">
      <c r="A1480" s="59" t="s">
        <v>1876</v>
      </c>
      <c r="B1480" s="59" t="s">
        <v>3570</v>
      </c>
      <c r="C1480" s="59" t="s">
        <v>3573</v>
      </c>
      <c r="D1480" s="59" t="s">
        <v>138</v>
      </c>
      <c r="E1480" s="59">
        <v>0</v>
      </c>
      <c r="F1480" s="59">
        <v>0</v>
      </c>
      <c r="G1480" s="59">
        <v>0</v>
      </c>
      <c r="H1480" s="59">
        <v>0</v>
      </c>
      <c r="I1480" s="59">
        <v>0</v>
      </c>
      <c r="J1480" s="59">
        <v>0</v>
      </c>
      <c r="K1480" s="59">
        <v>0</v>
      </c>
      <c r="L1480" s="59">
        <v>0</v>
      </c>
      <c r="M1480" s="59">
        <v>0</v>
      </c>
      <c r="N1480" s="59">
        <v>0</v>
      </c>
      <c r="O1480" s="59">
        <v>0</v>
      </c>
      <c r="P1480" s="59">
        <v>0</v>
      </c>
      <c r="Q1480" s="59">
        <v>0</v>
      </c>
      <c r="R1480" s="59">
        <v>0</v>
      </c>
      <c r="S1480" s="90"/>
      <c r="T1480" s="90"/>
      <c r="U1480" s="91"/>
      <c r="V1480" s="90"/>
      <c r="X1480" s="90"/>
    </row>
    <row r="1481" spans="1:24" ht="13.2" x14ac:dyDescent="0.25">
      <c r="A1481" s="59" t="s">
        <v>1877</v>
      </c>
      <c r="B1481" s="59" t="s">
        <v>3574</v>
      </c>
      <c r="C1481" s="59" t="s">
        <v>3575</v>
      </c>
      <c r="D1481" s="59" t="s">
        <v>138</v>
      </c>
      <c r="E1481" s="59">
        <v>1023</v>
      </c>
      <c r="F1481" s="59">
        <v>1028</v>
      </c>
      <c r="G1481" s="59">
        <v>1034</v>
      </c>
      <c r="H1481" s="59">
        <v>1039</v>
      </c>
      <c r="I1481" s="59">
        <v>1045</v>
      </c>
      <c r="J1481" s="59">
        <v>1050</v>
      </c>
      <c r="K1481" s="59">
        <v>1056</v>
      </c>
      <c r="L1481" s="59">
        <v>1061</v>
      </c>
      <c r="M1481" s="59">
        <v>1067</v>
      </c>
      <c r="N1481" s="59">
        <v>1072</v>
      </c>
      <c r="O1481" s="59">
        <v>1078</v>
      </c>
      <c r="P1481" s="59">
        <v>1083</v>
      </c>
      <c r="Q1481" s="59">
        <v>1089</v>
      </c>
      <c r="R1481" s="59">
        <v>1055899</v>
      </c>
      <c r="S1481" s="90"/>
      <c r="T1481" s="90"/>
      <c r="U1481" s="91"/>
      <c r="V1481" s="90"/>
      <c r="X1481" s="90"/>
    </row>
    <row r="1482" spans="1:24" ht="13.2" x14ac:dyDescent="0.25">
      <c r="A1482" s="59" t="s">
        <v>1878</v>
      </c>
      <c r="B1482" s="59" t="s">
        <v>3574</v>
      </c>
      <c r="C1482" s="59" t="s">
        <v>3576</v>
      </c>
      <c r="D1482" s="59" t="s">
        <v>138</v>
      </c>
      <c r="E1482" s="59">
        <v>905</v>
      </c>
      <c r="F1482" s="59">
        <v>909</v>
      </c>
      <c r="G1482" s="59">
        <v>913</v>
      </c>
      <c r="H1482" s="59">
        <v>918</v>
      </c>
      <c r="I1482" s="59">
        <v>922</v>
      </c>
      <c r="J1482" s="59">
        <v>926</v>
      </c>
      <c r="K1482" s="59">
        <v>930</v>
      </c>
      <c r="L1482" s="59">
        <v>934</v>
      </c>
      <c r="M1482" s="59">
        <v>938</v>
      </c>
      <c r="N1482" s="59">
        <v>943</v>
      </c>
      <c r="O1482" s="59">
        <v>947</v>
      </c>
      <c r="P1482" s="59">
        <v>951</v>
      </c>
      <c r="Q1482" s="59">
        <v>955</v>
      </c>
      <c r="R1482" s="59">
        <v>930059</v>
      </c>
      <c r="S1482" s="90"/>
      <c r="T1482" s="90"/>
      <c r="U1482" s="91"/>
      <c r="V1482" s="90"/>
      <c r="X1482" s="90"/>
    </row>
    <row r="1483" spans="1:24" ht="13.2" x14ac:dyDescent="0.25">
      <c r="A1483" s="59" t="s">
        <v>1879</v>
      </c>
      <c r="B1483" s="59" t="s">
        <v>3577</v>
      </c>
      <c r="C1483" s="59" t="s">
        <v>3578</v>
      </c>
      <c r="D1483" s="59" t="s">
        <v>138</v>
      </c>
      <c r="E1483" s="59">
        <v>220</v>
      </c>
      <c r="F1483" s="59">
        <v>220</v>
      </c>
      <c r="G1483" s="59">
        <v>221</v>
      </c>
      <c r="H1483" s="59">
        <v>222</v>
      </c>
      <c r="I1483" s="59">
        <v>223</v>
      </c>
      <c r="J1483" s="59">
        <v>223</v>
      </c>
      <c r="K1483" s="59">
        <v>224</v>
      </c>
      <c r="L1483" s="59">
        <v>225</v>
      </c>
      <c r="M1483" s="59">
        <v>226</v>
      </c>
      <c r="N1483" s="59">
        <v>-1</v>
      </c>
      <c r="O1483" s="59">
        <v>-1</v>
      </c>
      <c r="P1483" s="59">
        <v>0</v>
      </c>
      <c r="Q1483" s="59">
        <v>0</v>
      </c>
      <c r="R1483" s="59">
        <v>157679</v>
      </c>
      <c r="S1483" s="90"/>
      <c r="T1483" s="90"/>
      <c r="U1483" s="91"/>
      <c r="V1483" s="90"/>
      <c r="X1483" s="90"/>
    </row>
    <row r="1484" spans="1:24" ht="13.2" x14ac:dyDescent="0.25">
      <c r="A1484" s="59" t="s">
        <v>1880</v>
      </c>
      <c r="B1484" s="59" t="s">
        <v>3577</v>
      </c>
      <c r="C1484" s="59" t="s">
        <v>3579</v>
      </c>
      <c r="D1484" s="59" t="s">
        <v>138</v>
      </c>
      <c r="E1484" s="59">
        <v>0</v>
      </c>
      <c r="F1484" s="59">
        <v>0</v>
      </c>
      <c r="G1484" s="59">
        <v>0</v>
      </c>
      <c r="H1484" s="59">
        <v>0</v>
      </c>
      <c r="I1484" s="59">
        <v>0</v>
      </c>
      <c r="J1484" s="59">
        <v>0</v>
      </c>
      <c r="K1484" s="59">
        <v>0</v>
      </c>
      <c r="L1484" s="59">
        <v>0</v>
      </c>
      <c r="M1484" s="59">
        <v>0</v>
      </c>
      <c r="N1484" s="59">
        <v>0</v>
      </c>
      <c r="O1484" s="59">
        <v>0</v>
      </c>
      <c r="P1484" s="59">
        <v>0</v>
      </c>
      <c r="Q1484" s="59">
        <v>0</v>
      </c>
      <c r="R1484" s="59">
        <v>0</v>
      </c>
      <c r="S1484" s="90"/>
      <c r="T1484" s="90"/>
      <c r="U1484" s="91"/>
      <c r="V1484" s="90"/>
      <c r="X1484" s="90"/>
    </row>
    <row r="1485" spans="1:24" ht="13.2" x14ac:dyDescent="0.25">
      <c r="A1485" s="59" t="s">
        <v>1881</v>
      </c>
      <c r="B1485" s="59" t="s">
        <v>3577</v>
      </c>
      <c r="C1485" s="59" t="s">
        <v>3580</v>
      </c>
      <c r="D1485" s="59" t="s">
        <v>138</v>
      </c>
      <c r="E1485" s="59">
        <v>0</v>
      </c>
      <c r="F1485" s="59">
        <v>0</v>
      </c>
      <c r="G1485" s="59">
        <v>0</v>
      </c>
      <c r="H1485" s="59">
        <v>0</v>
      </c>
      <c r="I1485" s="59">
        <v>0</v>
      </c>
      <c r="J1485" s="59">
        <v>0</v>
      </c>
      <c r="K1485" s="59">
        <v>0</v>
      </c>
      <c r="L1485" s="59">
        <v>0</v>
      </c>
      <c r="M1485" s="59">
        <v>0</v>
      </c>
      <c r="N1485" s="59">
        <v>0</v>
      </c>
      <c r="O1485" s="59">
        <v>0</v>
      </c>
      <c r="P1485" s="59">
        <v>0</v>
      </c>
      <c r="Q1485" s="59">
        <v>0</v>
      </c>
      <c r="R1485" s="59">
        <v>0</v>
      </c>
      <c r="S1485" s="90"/>
      <c r="T1485" s="90"/>
      <c r="U1485" s="91"/>
      <c r="V1485" s="90"/>
      <c r="X1485" s="90"/>
    </row>
    <row r="1486" spans="1:24" ht="13.2" x14ac:dyDescent="0.25">
      <c r="A1486" s="59" t="s">
        <v>1882</v>
      </c>
      <c r="B1486" s="59" t="s">
        <v>3577</v>
      </c>
      <c r="C1486" s="59" t="s">
        <v>3581</v>
      </c>
      <c r="D1486" s="59" t="s">
        <v>138</v>
      </c>
      <c r="E1486" s="59">
        <v>0</v>
      </c>
      <c r="F1486" s="59">
        <v>0</v>
      </c>
      <c r="G1486" s="59">
        <v>0</v>
      </c>
      <c r="H1486" s="59">
        <v>0</v>
      </c>
      <c r="I1486" s="59">
        <v>0</v>
      </c>
      <c r="J1486" s="59">
        <v>0</v>
      </c>
      <c r="K1486" s="59">
        <v>0</v>
      </c>
      <c r="L1486" s="59">
        <v>0</v>
      </c>
      <c r="M1486" s="59">
        <v>0</v>
      </c>
      <c r="N1486" s="59">
        <v>0</v>
      </c>
      <c r="O1486" s="59">
        <v>0</v>
      </c>
      <c r="P1486" s="59">
        <v>0</v>
      </c>
      <c r="Q1486" s="59">
        <v>0</v>
      </c>
      <c r="R1486" s="59">
        <v>0</v>
      </c>
      <c r="S1486" s="90"/>
      <c r="T1486" s="90"/>
      <c r="U1486" s="91"/>
      <c r="V1486" s="90"/>
      <c r="X1486" s="90"/>
    </row>
    <row r="1487" spans="1:24" ht="13.2" x14ac:dyDescent="0.25">
      <c r="A1487" s="59" t="s">
        <v>1883</v>
      </c>
      <c r="B1487" s="59" t="s">
        <v>3577</v>
      </c>
      <c r="C1487" s="59" t="s">
        <v>3582</v>
      </c>
      <c r="D1487" s="59" t="s">
        <v>138</v>
      </c>
      <c r="E1487" s="59">
        <v>0</v>
      </c>
      <c r="F1487" s="59">
        <v>0</v>
      </c>
      <c r="G1487" s="59">
        <v>0</v>
      </c>
      <c r="H1487" s="59">
        <v>0</v>
      </c>
      <c r="I1487" s="59">
        <v>0</v>
      </c>
      <c r="J1487" s="59">
        <v>0</v>
      </c>
      <c r="K1487" s="59">
        <v>0</v>
      </c>
      <c r="L1487" s="59">
        <v>0</v>
      </c>
      <c r="M1487" s="59">
        <v>0</v>
      </c>
      <c r="N1487" s="59">
        <v>0</v>
      </c>
      <c r="O1487" s="59">
        <v>0</v>
      </c>
      <c r="P1487" s="59">
        <v>0</v>
      </c>
      <c r="Q1487" s="59">
        <v>0</v>
      </c>
      <c r="R1487" s="59">
        <v>0</v>
      </c>
      <c r="S1487" s="90"/>
      <c r="T1487" s="90"/>
      <c r="U1487" s="91"/>
      <c r="V1487" s="90"/>
      <c r="X1487" s="90"/>
    </row>
    <row r="1488" spans="1:24" ht="13.2" x14ac:dyDescent="0.25">
      <c r="A1488" s="59" t="s">
        <v>1884</v>
      </c>
      <c r="B1488" s="59" t="s">
        <v>3577</v>
      </c>
      <c r="C1488" s="59" t="s">
        <v>3583</v>
      </c>
      <c r="D1488" s="59" t="s">
        <v>138</v>
      </c>
      <c r="E1488" s="59">
        <v>6999</v>
      </c>
      <c r="F1488" s="59">
        <v>7081</v>
      </c>
      <c r="G1488" s="59">
        <v>7163</v>
      </c>
      <c r="H1488" s="59">
        <v>7245</v>
      </c>
      <c r="I1488" s="59">
        <v>7327</v>
      </c>
      <c r="J1488" s="59">
        <v>7410</v>
      </c>
      <c r="K1488" s="59">
        <v>7492</v>
      </c>
      <c r="L1488" s="59">
        <v>6752</v>
      </c>
      <c r="M1488" s="59">
        <v>6830</v>
      </c>
      <c r="N1488" s="59">
        <v>6908</v>
      </c>
      <c r="O1488" s="59">
        <v>6986</v>
      </c>
      <c r="P1488" s="59">
        <v>7063</v>
      </c>
      <c r="Q1488" s="59">
        <v>7141</v>
      </c>
      <c r="R1488" s="59">
        <v>7110562</v>
      </c>
      <c r="S1488" s="90"/>
      <c r="T1488" s="90"/>
      <c r="U1488" s="91"/>
      <c r="V1488" s="90"/>
      <c r="X1488" s="90"/>
    </row>
    <row r="1489" spans="1:24" ht="13.2" x14ac:dyDescent="0.25">
      <c r="A1489" s="59" t="s">
        <v>1885</v>
      </c>
      <c r="B1489" s="59" t="s">
        <v>3577</v>
      </c>
      <c r="C1489" s="59" t="s">
        <v>3584</v>
      </c>
      <c r="D1489" s="59" t="s">
        <v>138</v>
      </c>
      <c r="E1489" s="59">
        <v>0</v>
      </c>
      <c r="F1489" s="59">
        <v>0</v>
      </c>
      <c r="G1489" s="59">
        <v>0</v>
      </c>
      <c r="H1489" s="59">
        <v>0</v>
      </c>
      <c r="I1489" s="59">
        <v>0</v>
      </c>
      <c r="J1489" s="59">
        <v>0</v>
      </c>
      <c r="K1489" s="59">
        <v>0</v>
      </c>
      <c r="L1489" s="59">
        <v>0</v>
      </c>
      <c r="M1489" s="59">
        <v>0</v>
      </c>
      <c r="N1489" s="59">
        <v>0</v>
      </c>
      <c r="O1489" s="59">
        <v>0</v>
      </c>
      <c r="P1489" s="59">
        <v>0</v>
      </c>
      <c r="Q1489" s="59">
        <v>0</v>
      </c>
      <c r="R1489" s="59">
        <v>0</v>
      </c>
      <c r="S1489" s="90"/>
      <c r="T1489" s="90"/>
      <c r="U1489" s="91"/>
      <c r="V1489" s="90"/>
      <c r="X1489" s="90"/>
    </row>
    <row r="1490" spans="1:24" ht="13.2" x14ac:dyDescent="0.25">
      <c r="A1490" s="59" t="s">
        <v>1886</v>
      </c>
      <c r="B1490" s="59" t="s">
        <v>3585</v>
      </c>
      <c r="C1490" s="59" t="s">
        <v>3586</v>
      </c>
      <c r="D1490" s="59" t="s">
        <v>138</v>
      </c>
      <c r="E1490" s="59">
        <v>0</v>
      </c>
      <c r="F1490" s="59">
        <v>0</v>
      </c>
      <c r="G1490" s="59">
        <v>0</v>
      </c>
      <c r="H1490" s="59">
        <v>0</v>
      </c>
      <c r="I1490" s="59">
        <v>0</v>
      </c>
      <c r="J1490" s="59">
        <v>0</v>
      </c>
      <c r="K1490" s="59">
        <v>0</v>
      </c>
      <c r="L1490" s="59">
        <v>0</v>
      </c>
      <c r="M1490" s="59">
        <v>0</v>
      </c>
      <c r="N1490" s="59">
        <v>0</v>
      </c>
      <c r="O1490" s="59">
        <v>0</v>
      </c>
      <c r="P1490" s="59">
        <v>0</v>
      </c>
      <c r="Q1490" s="59">
        <v>0</v>
      </c>
      <c r="R1490" s="59">
        <v>0</v>
      </c>
      <c r="S1490" s="90"/>
      <c r="T1490" s="90"/>
      <c r="U1490" s="91"/>
      <c r="V1490" s="90"/>
      <c r="X1490" s="90"/>
    </row>
    <row r="1491" spans="1:24" ht="13.2" x14ac:dyDescent="0.25">
      <c r="A1491" s="59" t="s">
        <v>1887</v>
      </c>
      <c r="B1491" s="59" t="s">
        <v>3585</v>
      </c>
      <c r="C1491" s="59" t="s">
        <v>3587</v>
      </c>
      <c r="D1491" s="59" t="s">
        <v>138</v>
      </c>
      <c r="E1491" s="59">
        <v>151</v>
      </c>
      <c r="F1491" s="59">
        <v>151</v>
      </c>
      <c r="G1491" s="59">
        <v>152</v>
      </c>
      <c r="H1491" s="59">
        <v>153</v>
      </c>
      <c r="I1491" s="59">
        <v>154</v>
      </c>
      <c r="J1491" s="59">
        <v>155</v>
      </c>
      <c r="K1491" s="59">
        <v>156</v>
      </c>
      <c r="L1491" s="59">
        <v>157</v>
      </c>
      <c r="M1491" s="59">
        <v>158</v>
      </c>
      <c r="N1491" s="59">
        <v>158</v>
      </c>
      <c r="O1491" s="59">
        <v>159</v>
      </c>
      <c r="P1491" s="59">
        <v>160</v>
      </c>
      <c r="Q1491" s="59">
        <v>161</v>
      </c>
      <c r="R1491" s="59">
        <v>155781</v>
      </c>
      <c r="S1491" s="90"/>
      <c r="T1491" s="90"/>
      <c r="U1491" s="91"/>
      <c r="V1491" s="90"/>
      <c r="X1491" s="90"/>
    </row>
    <row r="1492" spans="1:24" ht="13.2" x14ac:dyDescent="0.25">
      <c r="A1492" s="59" t="s">
        <v>1888</v>
      </c>
      <c r="B1492" s="59" t="s">
        <v>3588</v>
      </c>
      <c r="C1492" s="59" t="s">
        <v>3589</v>
      </c>
      <c r="D1492" s="59" t="s">
        <v>138</v>
      </c>
      <c r="E1492" s="59">
        <v>0</v>
      </c>
      <c r="F1492" s="59">
        <v>0</v>
      </c>
      <c r="G1492" s="59">
        <v>0</v>
      </c>
      <c r="H1492" s="59">
        <v>0</v>
      </c>
      <c r="I1492" s="59">
        <v>0</v>
      </c>
      <c r="J1492" s="59">
        <v>0</v>
      </c>
      <c r="K1492" s="59">
        <v>0</v>
      </c>
      <c r="L1492" s="59">
        <v>0</v>
      </c>
      <c r="M1492" s="59">
        <v>0</v>
      </c>
      <c r="N1492" s="59">
        <v>0</v>
      </c>
      <c r="O1492" s="59">
        <v>0</v>
      </c>
      <c r="P1492" s="59">
        <v>0</v>
      </c>
      <c r="Q1492" s="59">
        <v>0</v>
      </c>
      <c r="R1492" s="59">
        <v>0</v>
      </c>
      <c r="S1492" s="90"/>
      <c r="T1492" s="90"/>
      <c r="U1492" s="91"/>
      <c r="V1492" s="90"/>
      <c r="X1492" s="90"/>
    </row>
    <row r="1493" spans="1:24" ht="13.2" x14ac:dyDescent="0.25">
      <c r="A1493" s="59" t="s">
        <v>1889</v>
      </c>
      <c r="B1493" s="59" t="s">
        <v>3590</v>
      </c>
      <c r="C1493" s="59" t="s">
        <v>3591</v>
      </c>
      <c r="D1493" s="59" t="s">
        <v>138</v>
      </c>
      <c r="E1493" s="59">
        <v>0</v>
      </c>
      <c r="F1493" s="59">
        <v>0</v>
      </c>
      <c r="G1493" s="59">
        <v>0</v>
      </c>
      <c r="H1493" s="59">
        <v>0</v>
      </c>
      <c r="I1493" s="59">
        <v>0</v>
      </c>
      <c r="J1493" s="59">
        <v>0</v>
      </c>
      <c r="K1493" s="59">
        <v>0</v>
      </c>
      <c r="L1493" s="59">
        <v>0</v>
      </c>
      <c r="M1493" s="59">
        <v>0</v>
      </c>
      <c r="N1493" s="59">
        <v>0</v>
      </c>
      <c r="O1493" s="59">
        <v>0</v>
      </c>
      <c r="P1493" s="59">
        <v>0</v>
      </c>
      <c r="Q1493" s="59">
        <v>0</v>
      </c>
      <c r="R1493" s="59">
        <v>0</v>
      </c>
      <c r="S1493" s="90"/>
      <c r="T1493" s="90"/>
      <c r="U1493" s="91"/>
      <c r="V1493" s="90"/>
      <c r="X1493" s="90"/>
    </row>
    <row r="1494" spans="1:24" ht="13.2" x14ac:dyDescent="0.25">
      <c r="A1494" s="59" t="s">
        <v>1890</v>
      </c>
      <c r="B1494" s="59" t="s">
        <v>3592</v>
      </c>
      <c r="C1494" s="59" t="s">
        <v>3593</v>
      </c>
      <c r="D1494" s="59" t="s">
        <v>138</v>
      </c>
      <c r="E1494" s="59">
        <v>414534</v>
      </c>
      <c r="F1494" s="59">
        <v>417002</v>
      </c>
      <c r="G1494" s="59">
        <v>419074</v>
      </c>
      <c r="H1494" s="59">
        <v>420678</v>
      </c>
      <c r="I1494" s="59">
        <v>423096</v>
      </c>
      <c r="J1494" s="59">
        <v>424956</v>
      </c>
      <c r="K1494" s="59">
        <v>427432</v>
      </c>
      <c r="L1494" s="59">
        <v>430135</v>
      </c>
      <c r="M1494" s="59">
        <v>432398</v>
      </c>
      <c r="N1494" s="59">
        <v>435088</v>
      </c>
      <c r="O1494" s="59">
        <v>436623</v>
      </c>
      <c r="P1494" s="59">
        <v>438672</v>
      </c>
      <c r="Q1494" s="59">
        <v>441035</v>
      </c>
      <c r="R1494" s="59">
        <v>427744928</v>
      </c>
      <c r="S1494" s="90"/>
      <c r="T1494" s="90"/>
      <c r="U1494" s="91"/>
      <c r="V1494" s="90"/>
      <c r="X1494" s="90"/>
    </row>
    <row r="1495" spans="1:24" ht="13.2" x14ac:dyDescent="0.25">
      <c r="A1495" s="59" t="s">
        <v>1891</v>
      </c>
      <c r="B1495" s="59" t="s">
        <v>3592</v>
      </c>
      <c r="C1495" s="59" t="s">
        <v>3594</v>
      </c>
      <c r="D1495" s="59" t="s">
        <v>138</v>
      </c>
      <c r="E1495" s="59">
        <v>0</v>
      </c>
      <c r="F1495" s="59">
        <v>0</v>
      </c>
      <c r="G1495" s="59">
        <v>0</v>
      </c>
      <c r="H1495" s="59">
        <v>0</v>
      </c>
      <c r="I1495" s="59">
        <v>0</v>
      </c>
      <c r="J1495" s="59">
        <v>0</v>
      </c>
      <c r="K1495" s="59">
        <v>0</v>
      </c>
      <c r="L1495" s="59">
        <v>0</v>
      </c>
      <c r="M1495" s="59">
        <v>0</v>
      </c>
      <c r="N1495" s="59">
        <v>0</v>
      </c>
      <c r="O1495" s="59">
        <v>0</v>
      </c>
      <c r="P1495" s="59">
        <v>0</v>
      </c>
      <c r="Q1495" s="59">
        <v>0</v>
      </c>
      <c r="R1495" s="59">
        <v>0</v>
      </c>
      <c r="S1495" s="90"/>
      <c r="T1495" s="90"/>
      <c r="U1495" s="91"/>
      <c r="V1495" s="90"/>
      <c r="X1495" s="90"/>
    </row>
    <row r="1496" spans="1:24" ht="13.2" x14ac:dyDescent="0.25">
      <c r="A1496" s="59" t="s">
        <v>1892</v>
      </c>
      <c r="B1496" s="59" t="s">
        <v>3595</v>
      </c>
      <c r="C1496" s="59" t="s">
        <v>3596</v>
      </c>
      <c r="D1496" s="59" t="s">
        <v>138</v>
      </c>
      <c r="E1496" s="59">
        <v>0</v>
      </c>
      <c r="F1496" s="59">
        <v>0</v>
      </c>
      <c r="G1496" s="59">
        <v>0</v>
      </c>
      <c r="H1496" s="59">
        <v>0</v>
      </c>
      <c r="I1496" s="59">
        <v>0</v>
      </c>
      <c r="J1496" s="59">
        <v>0</v>
      </c>
      <c r="K1496" s="59">
        <v>0</v>
      </c>
      <c r="L1496" s="59">
        <v>0</v>
      </c>
      <c r="M1496" s="59">
        <v>0</v>
      </c>
      <c r="N1496" s="59">
        <v>0</v>
      </c>
      <c r="O1496" s="59">
        <v>0</v>
      </c>
      <c r="P1496" s="59">
        <v>0</v>
      </c>
      <c r="Q1496" s="59">
        <v>0</v>
      </c>
      <c r="R1496" s="59">
        <v>0</v>
      </c>
      <c r="S1496" s="90"/>
      <c r="T1496" s="90"/>
      <c r="U1496" s="91"/>
      <c r="V1496" s="90"/>
      <c r="X1496" s="90"/>
    </row>
    <row r="1497" spans="1:24" ht="13.2" x14ac:dyDescent="0.25">
      <c r="A1497" s="59" t="s">
        <v>1893</v>
      </c>
      <c r="B1497" s="59" t="s">
        <v>3597</v>
      </c>
      <c r="C1497" s="59" t="s">
        <v>3598</v>
      </c>
      <c r="D1497" s="59" t="s">
        <v>138</v>
      </c>
      <c r="E1497" s="59">
        <v>11936</v>
      </c>
      <c r="F1497" s="59">
        <v>11997</v>
      </c>
      <c r="G1497" s="59">
        <v>12058</v>
      </c>
      <c r="H1497" s="59">
        <v>12120</v>
      </c>
      <c r="I1497" s="59">
        <v>12181</v>
      </c>
      <c r="J1497" s="59">
        <v>12242</v>
      </c>
      <c r="K1497" s="59">
        <v>12304</v>
      </c>
      <c r="L1497" s="59">
        <v>12365</v>
      </c>
      <c r="M1497" s="59">
        <v>12426</v>
      </c>
      <c r="N1497" s="59">
        <v>12488</v>
      </c>
      <c r="O1497" s="59">
        <v>12549</v>
      </c>
      <c r="P1497" s="59">
        <v>12610</v>
      </c>
      <c r="Q1497" s="59">
        <v>12672</v>
      </c>
      <c r="R1497" s="59">
        <v>12303740</v>
      </c>
      <c r="S1497" s="90"/>
      <c r="T1497" s="90"/>
      <c r="U1497" s="91"/>
      <c r="V1497" s="90"/>
      <c r="X1497" s="90"/>
    </row>
    <row r="1498" spans="1:24" ht="13.2" x14ac:dyDescent="0.25">
      <c r="A1498" s="59" t="s">
        <v>1894</v>
      </c>
      <c r="B1498" s="59" t="s">
        <v>3597</v>
      </c>
      <c r="C1498" s="59" t="s">
        <v>3599</v>
      </c>
      <c r="D1498" s="59" t="s">
        <v>138</v>
      </c>
      <c r="E1498" s="59">
        <v>0</v>
      </c>
      <c r="F1498" s="59">
        <v>0</v>
      </c>
      <c r="G1498" s="59">
        <v>0</v>
      </c>
      <c r="H1498" s="59">
        <v>0</v>
      </c>
      <c r="I1498" s="59">
        <v>0</v>
      </c>
      <c r="J1498" s="59">
        <v>0</v>
      </c>
      <c r="K1498" s="59">
        <v>0</v>
      </c>
      <c r="L1498" s="59">
        <v>0</v>
      </c>
      <c r="M1498" s="59">
        <v>0</v>
      </c>
      <c r="N1498" s="59">
        <v>0</v>
      </c>
      <c r="O1498" s="59">
        <v>0</v>
      </c>
      <c r="P1498" s="59">
        <v>0</v>
      </c>
      <c r="Q1498" s="59">
        <v>0</v>
      </c>
      <c r="R1498" s="59">
        <v>0</v>
      </c>
      <c r="S1498" s="90"/>
      <c r="T1498" s="90"/>
      <c r="U1498" s="91"/>
      <c r="V1498" s="90"/>
      <c r="X1498" s="90"/>
    </row>
    <row r="1499" spans="1:24" ht="13.2" x14ac:dyDescent="0.25">
      <c r="A1499" s="59" t="s">
        <v>1895</v>
      </c>
      <c r="B1499" s="59" t="s">
        <v>3597</v>
      </c>
      <c r="C1499" s="59" t="s">
        <v>3600</v>
      </c>
      <c r="D1499" s="59" t="s">
        <v>138</v>
      </c>
      <c r="E1499" s="59">
        <v>189226</v>
      </c>
      <c r="F1499" s="59">
        <v>190000</v>
      </c>
      <c r="G1499" s="59">
        <v>190784</v>
      </c>
      <c r="H1499" s="59">
        <v>191299</v>
      </c>
      <c r="I1499" s="59">
        <v>191944</v>
      </c>
      <c r="J1499" s="59">
        <v>192692</v>
      </c>
      <c r="K1499" s="59">
        <v>193451</v>
      </c>
      <c r="L1499" s="59">
        <v>194163</v>
      </c>
      <c r="M1499" s="59">
        <v>194802</v>
      </c>
      <c r="N1499" s="59">
        <v>195244</v>
      </c>
      <c r="O1499" s="59">
        <v>195853</v>
      </c>
      <c r="P1499" s="59">
        <v>196654</v>
      </c>
      <c r="Q1499" s="59">
        <v>197386</v>
      </c>
      <c r="R1499" s="59">
        <v>193349240</v>
      </c>
      <c r="S1499" s="90"/>
      <c r="T1499" s="90"/>
      <c r="U1499" s="91"/>
      <c r="V1499" s="90"/>
      <c r="X1499" s="90"/>
    </row>
    <row r="1500" spans="1:24" ht="13.2" x14ac:dyDescent="0.25">
      <c r="A1500" s="59" t="s">
        <v>1896</v>
      </c>
      <c r="B1500" s="59" t="s">
        <v>3597</v>
      </c>
      <c r="C1500" s="59" t="s">
        <v>3601</v>
      </c>
      <c r="D1500" s="59" t="s">
        <v>138</v>
      </c>
      <c r="E1500" s="59">
        <v>0</v>
      </c>
      <c r="F1500" s="59">
        <v>0</v>
      </c>
      <c r="G1500" s="59">
        <v>0</v>
      </c>
      <c r="H1500" s="59">
        <v>0</v>
      </c>
      <c r="I1500" s="59">
        <v>0</v>
      </c>
      <c r="J1500" s="59">
        <v>0</v>
      </c>
      <c r="K1500" s="59">
        <v>0</v>
      </c>
      <c r="L1500" s="59">
        <v>0</v>
      </c>
      <c r="M1500" s="59">
        <v>0</v>
      </c>
      <c r="N1500" s="59">
        <v>0</v>
      </c>
      <c r="O1500" s="59">
        <v>0</v>
      </c>
      <c r="P1500" s="59">
        <v>0</v>
      </c>
      <c r="Q1500" s="59">
        <v>0</v>
      </c>
      <c r="R1500" s="59">
        <v>0</v>
      </c>
      <c r="S1500" s="90"/>
      <c r="T1500" s="90"/>
      <c r="U1500" s="91"/>
      <c r="V1500" s="90"/>
      <c r="X1500" s="90"/>
    </row>
    <row r="1501" spans="1:24" ht="13.2" x14ac:dyDescent="0.25">
      <c r="A1501" s="59" t="s">
        <v>1897</v>
      </c>
      <c r="B1501" s="59" t="s">
        <v>3602</v>
      </c>
      <c r="C1501" s="59" t="s">
        <v>3603</v>
      </c>
      <c r="D1501" s="59" t="s">
        <v>138</v>
      </c>
      <c r="E1501" s="59">
        <v>11777</v>
      </c>
      <c r="F1501" s="59">
        <v>11887</v>
      </c>
      <c r="G1501" s="59">
        <v>11996</v>
      </c>
      <c r="H1501" s="59">
        <v>12107</v>
      </c>
      <c r="I1501" s="59">
        <v>12217</v>
      </c>
      <c r="J1501" s="59">
        <v>12327</v>
      </c>
      <c r="K1501" s="59">
        <v>12437</v>
      </c>
      <c r="L1501" s="59">
        <v>12501</v>
      </c>
      <c r="M1501" s="59">
        <v>12611</v>
      </c>
      <c r="N1501" s="59">
        <v>12630</v>
      </c>
      <c r="O1501" s="59">
        <v>12740</v>
      </c>
      <c r="P1501" s="59">
        <v>12851</v>
      </c>
      <c r="Q1501" s="59">
        <v>12962</v>
      </c>
      <c r="R1501" s="59">
        <v>12389449</v>
      </c>
      <c r="S1501" s="90"/>
      <c r="T1501" s="90"/>
      <c r="U1501" s="91"/>
      <c r="V1501" s="90"/>
      <c r="X1501" s="90"/>
    </row>
    <row r="1502" spans="1:24" ht="13.2" x14ac:dyDescent="0.25">
      <c r="A1502" s="59" t="s">
        <v>1898</v>
      </c>
      <c r="B1502" s="59" t="s">
        <v>3602</v>
      </c>
      <c r="C1502" s="59" t="s">
        <v>3604</v>
      </c>
      <c r="D1502" s="59" t="s">
        <v>138</v>
      </c>
      <c r="E1502" s="59">
        <v>0</v>
      </c>
      <c r="F1502" s="59">
        <v>0</v>
      </c>
      <c r="G1502" s="59">
        <v>0</v>
      </c>
      <c r="H1502" s="59">
        <v>0</v>
      </c>
      <c r="I1502" s="59">
        <v>0</v>
      </c>
      <c r="J1502" s="59">
        <v>0</v>
      </c>
      <c r="K1502" s="59">
        <v>0</v>
      </c>
      <c r="L1502" s="59">
        <v>0</v>
      </c>
      <c r="M1502" s="59">
        <v>0</v>
      </c>
      <c r="N1502" s="59">
        <v>0</v>
      </c>
      <c r="O1502" s="59">
        <v>0</v>
      </c>
      <c r="P1502" s="59">
        <v>0</v>
      </c>
      <c r="Q1502" s="59">
        <v>0</v>
      </c>
      <c r="R1502" s="59">
        <v>0</v>
      </c>
      <c r="S1502" s="90"/>
      <c r="T1502" s="90"/>
      <c r="U1502" s="91"/>
      <c r="V1502" s="90"/>
      <c r="X1502" s="90"/>
    </row>
    <row r="1503" spans="1:24" ht="13.2" x14ac:dyDescent="0.25">
      <c r="A1503" s="59" t="s">
        <v>1899</v>
      </c>
      <c r="B1503" s="59" t="s">
        <v>3605</v>
      </c>
      <c r="C1503" s="59" t="s">
        <v>3606</v>
      </c>
      <c r="D1503" s="59" t="s">
        <v>138</v>
      </c>
      <c r="E1503" s="59">
        <v>47528</v>
      </c>
      <c r="F1503" s="59">
        <v>47686</v>
      </c>
      <c r="G1503" s="59">
        <v>47844</v>
      </c>
      <c r="H1503" s="59">
        <v>48002</v>
      </c>
      <c r="I1503" s="59">
        <v>48159</v>
      </c>
      <c r="J1503" s="59">
        <v>48317</v>
      </c>
      <c r="K1503" s="59">
        <v>48475</v>
      </c>
      <c r="L1503" s="59">
        <v>48633</v>
      </c>
      <c r="M1503" s="59">
        <v>48790</v>
      </c>
      <c r="N1503" s="59">
        <v>48948</v>
      </c>
      <c r="O1503" s="59">
        <v>49106</v>
      </c>
      <c r="P1503" s="59">
        <v>49264</v>
      </c>
      <c r="Q1503" s="59">
        <v>49421</v>
      </c>
      <c r="R1503" s="59">
        <v>48474885</v>
      </c>
      <c r="S1503" s="90"/>
      <c r="T1503" s="90"/>
      <c r="U1503" s="91"/>
      <c r="V1503" s="90"/>
      <c r="X1503" s="90"/>
    </row>
    <row r="1504" spans="1:24" ht="13.2" x14ac:dyDescent="0.25">
      <c r="A1504" s="59" t="s">
        <v>1900</v>
      </c>
      <c r="B1504" s="59" t="s">
        <v>3605</v>
      </c>
      <c r="C1504" s="59" t="s">
        <v>3607</v>
      </c>
      <c r="D1504" s="59" t="s">
        <v>138</v>
      </c>
      <c r="E1504" s="59">
        <v>10153</v>
      </c>
      <c r="F1504" s="59">
        <v>10203</v>
      </c>
      <c r="G1504" s="59">
        <v>10253</v>
      </c>
      <c r="H1504" s="59">
        <v>10303</v>
      </c>
      <c r="I1504" s="59">
        <v>10353</v>
      </c>
      <c r="J1504" s="59">
        <v>10403</v>
      </c>
      <c r="K1504" s="59">
        <v>10453</v>
      </c>
      <c r="L1504" s="59">
        <v>10503</v>
      </c>
      <c r="M1504" s="59">
        <v>10554</v>
      </c>
      <c r="N1504" s="59">
        <v>10604</v>
      </c>
      <c r="O1504" s="59">
        <v>10654</v>
      </c>
      <c r="P1504" s="59">
        <v>10704</v>
      </c>
      <c r="Q1504" s="59">
        <v>10754</v>
      </c>
      <c r="R1504" s="59">
        <v>10453470</v>
      </c>
      <c r="S1504" s="90"/>
      <c r="T1504" s="90"/>
      <c r="U1504" s="91"/>
      <c r="V1504" s="90"/>
      <c r="X1504" s="90"/>
    </row>
    <row r="1505" spans="1:24" ht="13.2" x14ac:dyDescent="0.25">
      <c r="A1505" s="59" t="s">
        <v>1901</v>
      </c>
      <c r="B1505" s="59" t="s">
        <v>3605</v>
      </c>
      <c r="C1505" s="59" t="s">
        <v>3608</v>
      </c>
      <c r="D1505" s="59" t="s">
        <v>138</v>
      </c>
      <c r="E1505" s="59">
        <v>0</v>
      </c>
      <c r="F1505" s="59">
        <v>0</v>
      </c>
      <c r="G1505" s="59">
        <v>0</v>
      </c>
      <c r="H1505" s="59">
        <v>0</v>
      </c>
      <c r="I1505" s="59">
        <v>0</v>
      </c>
      <c r="J1505" s="59">
        <v>0</v>
      </c>
      <c r="K1505" s="59">
        <v>0</v>
      </c>
      <c r="L1505" s="59">
        <v>0</v>
      </c>
      <c r="M1505" s="59">
        <v>0</v>
      </c>
      <c r="N1505" s="59">
        <v>0</v>
      </c>
      <c r="O1505" s="59">
        <v>0</v>
      </c>
      <c r="P1505" s="59">
        <v>0</v>
      </c>
      <c r="Q1505" s="59">
        <v>0</v>
      </c>
      <c r="R1505" s="59">
        <v>0</v>
      </c>
      <c r="S1505" s="90"/>
      <c r="T1505" s="90"/>
      <c r="U1505" s="91"/>
      <c r="V1505" s="90"/>
      <c r="X1505" s="90"/>
    </row>
    <row r="1506" spans="1:24" ht="13.2" x14ac:dyDescent="0.25">
      <c r="A1506" s="59" t="s">
        <v>1902</v>
      </c>
      <c r="B1506" s="59" t="s">
        <v>3609</v>
      </c>
      <c r="C1506" s="59" t="s">
        <v>3610</v>
      </c>
      <c r="D1506" s="59" t="s">
        <v>138</v>
      </c>
      <c r="E1506" s="59">
        <v>0</v>
      </c>
      <c r="F1506" s="59">
        <v>0</v>
      </c>
      <c r="G1506" s="59">
        <v>0</v>
      </c>
      <c r="H1506" s="59">
        <v>0</v>
      </c>
      <c r="I1506" s="59">
        <v>0</v>
      </c>
      <c r="J1506" s="59">
        <v>0</v>
      </c>
      <c r="K1506" s="59">
        <v>0</v>
      </c>
      <c r="L1506" s="59">
        <v>0</v>
      </c>
      <c r="M1506" s="59">
        <v>0</v>
      </c>
      <c r="N1506" s="59">
        <v>0</v>
      </c>
      <c r="O1506" s="59">
        <v>0</v>
      </c>
      <c r="P1506" s="59">
        <v>0</v>
      </c>
      <c r="Q1506" s="59">
        <v>0</v>
      </c>
      <c r="R1506" s="59">
        <v>0</v>
      </c>
      <c r="S1506" s="90"/>
      <c r="T1506" s="90"/>
      <c r="U1506" s="91"/>
      <c r="V1506" s="90"/>
      <c r="X1506" s="90"/>
    </row>
    <row r="1507" spans="1:24" ht="13.2" x14ac:dyDescent="0.25">
      <c r="A1507" s="59" t="s">
        <v>1903</v>
      </c>
      <c r="B1507" s="59" t="s">
        <v>3611</v>
      </c>
      <c r="C1507" s="59" t="s">
        <v>3612</v>
      </c>
      <c r="D1507" s="59" t="s">
        <v>138</v>
      </c>
      <c r="E1507" s="59">
        <v>0</v>
      </c>
      <c r="F1507" s="59">
        <v>0</v>
      </c>
      <c r="G1507" s="59">
        <v>0</v>
      </c>
      <c r="H1507" s="59">
        <v>0</v>
      </c>
      <c r="I1507" s="59">
        <v>0</v>
      </c>
      <c r="J1507" s="59">
        <v>0</v>
      </c>
      <c r="K1507" s="59">
        <v>0</v>
      </c>
      <c r="L1507" s="59">
        <v>0</v>
      </c>
      <c r="M1507" s="59">
        <v>0</v>
      </c>
      <c r="N1507" s="59">
        <v>0</v>
      </c>
      <c r="O1507" s="59">
        <v>0</v>
      </c>
      <c r="P1507" s="59">
        <v>0</v>
      </c>
      <c r="Q1507" s="59">
        <v>0</v>
      </c>
      <c r="R1507" s="59">
        <v>0</v>
      </c>
      <c r="S1507" s="90"/>
      <c r="T1507" s="90"/>
      <c r="U1507" s="91"/>
      <c r="V1507" s="90"/>
      <c r="X1507" s="90"/>
    </row>
    <row r="1508" spans="1:24" ht="13.2" x14ac:dyDescent="0.25">
      <c r="A1508" s="59" t="s">
        <v>1904</v>
      </c>
      <c r="B1508" s="59" t="s">
        <v>3611</v>
      </c>
      <c r="C1508" s="59" t="s">
        <v>3613</v>
      </c>
      <c r="D1508" s="59" t="s">
        <v>138</v>
      </c>
      <c r="E1508" s="59">
        <v>21802</v>
      </c>
      <c r="F1508" s="59">
        <v>22131</v>
      </c>
      <c r="G1508" s="59">
        <v>22464</v>
      </c>
      <c r="H1508" s="59">
        <v>22797</v>
      </c>
      <c r="I1508" s="59">
        <v>23116</v>
      </c>
      <c r="J1508" s="59">
        <v>23448</v>
      </c>
      <c r="K1508" s="59">
        <v>23781</v>
      </c>
      <c r="L1508" s="59">
        <v>23982</v>
      </c>
      <c r="M1508" s="59">
        <v>24311</v>
      </c>
      <c r="N1508" s="59">
        <v>24622</v>
      </c>
      <c r="O1508" s="59">
        <v>24967</v>
      </c>
      <c r="P1508" s="59">
        <v>25307</v>
      </c>
      <c r="Q1508" s="59">
        <v>25657</v>
      </c>
      <c r="R1508" s="59">
        <v>23721390</v>
      </c>
      <c r="S1508" s="90"/>
      <c r="T1508" s="90"/>
      <c r="U1508" s="91"/>
      <c r="V1508" s="90"/>
      <c r="X1508" s="90"/>
    </row>
    <row r="1509" spans="1:24" ht="13.2" x14ac:dyDescent="0.25">
      <c r="A1509" s="59" t="s">
        <v>1905</v>
      </c>
      <c r="B1509" s="59" t="s">
        <v>3614</v>
      </c>
      <c r="C1509" s="59" t="s">
        <v>3615</v>
      </c>
      <c r="D1509" s="59" t="s">
        <v>138</v>
      </c>
      <c r="E1509" s="59">
        <v>0</v>
      </c>
      <c r="F1509" s="59">
        <v>0</v>
      </c>
      <c r="G1509" s="59">
        <v>0</v>
      </c>
      <c r="H1509" s="59">
        <v>0</v>
      </c>
      <c r="I1509" s="59">
        <v>0</v>
      </c>
      <c r="J1509" s="59">
        <v>0</v>
      </c>
      <c r="K1509" s="59">
        <v>0</v>
      </c>
      <c r="L1509" s="59">
        <v>0</v>
      </c>
      <c r="M1509" s="59">
        <v>0</v>
      </c>
      <c r="N1509" s="59">
        <v>0</v>
      </c>
      <c r="O1509" s="59">
        <v>0</v>
      </c>
      <c r="P1509" s="59">
        <v>0</v>
      </c>
      <c r="Q1509" s="59">
        <v>0</v>
      </c>
      <c r="R1509" s="59">
        <v>0</v>
      </c>
      <c r="S1509" s="90"/>
      <c r="T1509" s="90"/>
      <c r="U1509" s="91"/>
      <c r="V1509" s="90"/>
      <c r="X1509" s="90"/>
    </row>
    <row r="1510" spans="1:24" ht="13.2" x14ac:dyDescent="0.25">
      <c r="A1510" s="59" t="s">
        <v>1906</v>
      </c>
      <c r="B1510" s="59" t="s">
        <v>3614</v>
      </c>
      <c r="C1510" s="59" t="s">
        <v>3616</v>
      </c>
      <c r="D1510" s="59" t="s">
        <v>138</v>
      </c>
      <c r="E1510" s="59">
        <v>14768</v>
      </c>
      <c r="F1510" s="59">
        <v>14853</v>
      </c>
      <c r="G1510" s="59">
        <v>14939</v>
      </c>
      <c r="H1510" s="59">
        <v>15024</v>
      </c>
      <c r="I1510" s="59">
        <v>15109</v>
      </c>
      <c r="J1510" s="59">
        <v>15195</v>
      </c>
      <c r="K1510" s="59">
        <v>15280</v>
      </c>
      <c r="L1510" s="59">
        <v>15365</v>
      </c>
      <c r="M1510" s="59">
        <v>15448</v>
      </c>
      <c r="N1510" s="59">
        <v>15524</v>
      </c>
      <c r="O1510" s="59">
        <v>15609</v>
      </c>
      <c r="P1510" s="59">
        <v>15694</v>
      </c>
      <c r="Q1510" s="59">
        <v>15780</v>
      </c>
      <c r="R1510" s="59">
        <v>15276154</v>
      </c>
      <c r="S1510" s="90"/>
      <c r="T1510" s="90"/>
      <c r="U1510" s="91"/>
      <c r="V1510" s="90"/>
      <c r="X1510" s="90"/>
    </row>
    <row r="1511" spans="1:24" ht="13.2" x14ac:dyDescent="0.25">
      <c r="A1511" s="59" t="s">
        <v>1907</v>
      </c>
      <c r="B1511" s="59" t="s">
        <v>3617</v>
      </c>
      <c r="C1511" s="59" t="s">
        <v>3618</v>
      </c>
      <c r="D1511" s="59" t="s">
        <v>138</v>
      </c>
      <c r="E1511" s="59">
        <v>0</v>
      </c>
      <c r="F1511" s="59">
        <v>0</v>
      </c>
      <c r="G1511" s="59">
        <v>0</v>
      </c>
      <c r="H1511" s="59">
        <v>0</v>
      </c>
      <c r="I1511" s="59">
        <v>0</v>
      </c>
      <c r="J1511" s="59">
        <v>0</v>
      </c>
      <c r="K1511" s="59">
        <v>0</v>
      </c>
      <c r="L1511" s="59">
        <v>0</v>
      </c>
      <c r="M1511" s="59">
        <v>0</v>
      </c>
      <c r="N1511" s="59">
        <v>0</v>
      </c>
      <c r="O1511" s="59">
        <v>0</v>
      </c>
      <c r="P1511" s="59">
        <v>0</v>
      </c>
      <c r="Q1511" s="59">
        <v>0</v>
      </c>
      <c r="R1511" s="59">
        <v>0</v>
      </c>
      <c r="S1511" s="90"/>
      <c r="T1511" s="90"/>
      <c r="U1511" s="91"/>
      <c r="V1511" s="90"/>
      <c r="X1511" s="90"/>
    </row>
    <row r="1512" spans="1:24" ht="13.2" x14ac:dyDescent="0.25">
      <c r="A1512" s="59" t="s">
        <v>1908</v>
      </c>
      <c r="B1512" s="59" t="s">
        <v>3619</v>
      </c>
      <c r="C1512" s="59" t="s">
        <v>3620</v>
      </c>
      <c r="D1512" s="59" t="s">
        <v>138</v>
      </c>
      <c r="E1512" s="59">
        <v>0</v>
      </c>
      <c r="F1512" s="59">
        <v>0</v>
      </c>
      <c r="G1512" s="59">
        <v>0</v>
      </c>
      <c r="H1512" s="59">
        <v>0</v>
      </c>
      <c r="I1512" s="59">
        <v>0</v>
      </c>
      <c r="J1512" s="59">
        <v>0</v>
      </c>
      <c r="K1512" s="59">
        <v>0</v>
      </c>
      <c r="L1512" s="59">
        <v>0</v>
      </c>
      <c r="M1512" s="59">
        <v>0</v>
      </c>
      <c r="N1512" s="59">
        <v>0</v>
      </c>
      <c r="O1512" s="59">
        <v>0</v>
      </c>
      <c r="P1512" s="59">
        <v>0</v>
      </c>
      <c r="Q1512" s="59">
        <v>0</v>
      </c>
      <c r="R1512" s="59">
        <v>0</v>
      </c>
      <c r="S1512" s="90"/>
      <c r="T1512" s="90"/>
      <c r="U1512" s="91"/>
      <c r="V1512" s="90"/>
      <c r="X1512" s="90"/>
    </row>
    <row r="1513" spans="1:24" ht="13.2" x14ac:dyDescent="0.25">
      <c r="A1513" s="59" t="s">
        <v>1909</v>
      </c>
      <c r="B1513" s="59" t="s">
        <v>3619</v>
      </c>
      <c r="C1513" s="59" t="s">
        <v>3621</v>
      </c>
      <c r="D1513" s="59" t="s">
        <v>138</v>
      </c>
      <c r="E1513" s="59">
        <v>6881</v>
      </c>
      <c r="F1513" s="59">
        <v>6943</v>
      </c>
      <c r="G1513" s="59">
        <v>7005</v>
      </c>
      <c r="H1513" s="59">
        <v>7067</v>
      </c>
      <c r="I1513" s="59">
        <v>7130</v>
      </c>
      <c r="J1513" s="59">
        <v>7192</v>
      </c>
      <c r="K1513" s="59">
        <v>7254</v>
      </c>
      <c r="L1513" s="59">
        <v>7317</v>
      </c>
      <c r="M1513" s="59">
        <v>7380</v>
      </c>
      <c r="N1513" s="59">
        <v>7443</v>
      </c>
      <c r="O1513" s="59">
        <v>7506</v>
      </c>
      <c r="P1513" s="59">
        <v>7568</v>
      </c>
      <c r="Q1513" s="59">
        <v>7631</v>
      </c>
      <c r="R1513" s="59">
        <v>7255173</v>
      </c>
      <c r="S1513" s="90"/>
      <c r="T1513" s="90"/>
      <c r="U1513" s="91"/>
      <c r="V1513" s="90"/>
      <c r="X1513" s="90"/>
    </row>
    <row r="1514" spans="1:24" ht="13.2" x14ac:dyDescent="0.25">
      <c r="A1514" s="59" t="s">
        <v>1910</v>
      </c>
      <c r="B1514" s="59" t="s">
        <v>3622</v>
      </c>
      <c r="C1514" s="59" t="s">
        <v>3623</v>
      </c>
      <c r="D1514" s="59" t="s">
        <v>138</v>
      </c>
      <c r="E1514" s="59">
        <v>508089</v>
      </c>
      <c r="F1514" s="59">
        <v>510554</v>
      </c>
      <c r="G1514" s="59">
        <v>513088</v>
      </c>
      <c r="H1514" s="59">
        <v>513871</v>
      </c>
      <c r="I1514" s="59">
        <v>516147</v>
      </c>
      <c r="J1514" s="59">
        <v>518550</v>
      </c>
      <c r="K1514" s="59">
        <v>520998</v>
      </c>
      <c r="L1514" s="59">
        <v>523208</v>
      </c>
      <c r="M1514" s="59">
        <v>525140</v>
      </c>
      <c r="N1514" s="59">
        <v>527946</v>
      </c>
      <c r="O1514" s="59">
        <v>529426</v>
      </c>
      <c r="P1514" s="59">
        <v>532799</v>
      </c>
      <c r="Q1514" s="59">
        <v>535231</v>
      </c>
      <c r="R1514" s="59">
        <v>521115457</v>
      </c>
      <c r="S1514" s="90"/>
      <c r="T1514" s="90"/>
      <c r="U1514" s="91"/>
      <c r="V1514" s="90"/>
      <c r="X1514" s="90"/>
    </row>
    <row r="1515" spans="1:24" ht="13.2" x14ac:dyDescent="0.25">
      <c r="A1515" s="59" t="s">
        <v>1911</v>
      </c>
      <c r="B1515" s="59" t="s">
        <v>3622</v>
      </c>
      <c r="C1515" s="59" t="s">
        <v>3624</v>
      </c>
      <c r="D1515" s="59" t="s">
        <v>138</v>
      </c>
      <c r="E1515" s="59">
        <v>0</v>
      </c>
      <c r="F1515" s="59">
        <v>0</v>
      </c>
      <c r="G1515" s="59">
        <v>0</v>
      </c>
      <c r="H1515" s="59">
        <v>0</v>
      </c>
      <c r="I1515" s="59">
        <v>0</v>
      </c>
      <c r="J1515" s="59">
        <v>0</v>
      </c>
      <c r="K1515" s="59">
        <v>0</v>
      </c>
      <c r="L1515" s="59">
        <v>0</v>
      </c>
      <c r="M1515" s="59">
        <v>0</v>
      </c>
      <c r="N1515" s="59">
        <v>0</v>
      </c>
      <c r="O1515" s="59">
        <v>0</v>
      </c>
      <c r="P1515" s="59">
        <v>0</v>
      </c>
      <c r="Q1515" s="59">
        <v>0</v>
      </c>
      <c r="R1515" s="59">
        <v>0</v>
      </c>
      <c r="S1515" s="90"/>
      <c r="T1515" s="90"/>
      <c r="U1515" s="91"/>
      <c r="V1515" s="90"/>
      <c r="X1515" s="90"/>
    </row>
    <row r="1516" spans="1:24" ht="13.2" x14ac:dyDescent="0.25">
      <c r="A1516" s="59" t="s">
        <v>1912</v>
      </c>
      <c r="B1516" s="59" t="s">
        <v>3625</v>
      </c>
      <c r="C1516" s="59" t="s">
        <v>3626</v>
      </c>
      <c r="D1516" s="59" t="s">
        <v>138</v>
      </c>
      <c r="E1516" s="59">
        <v>32827</v>
      </c>
      <c r="F1516" s="59">
        <v>32864</v>
      </c>
      <c r="G1516" s="59">
        <v>32955</v>
      </c>
      <c r="H1516" s="59">
        <v>32157</v>
      </c>
      <c r="I1516" s="59">
        <v>31970</v>
      </c>
      <c r="J1516" s="59">
        <v>31941</v>
      </c>
      <c r="K1516" s="59">
        <v>31775</v>
      </c>
      <c r="L1516" s="59">
        <v>31655</v>
      </c>
      <c r="M1516" s="59">
        <v>31471</v>
      </c>
      <c r="N1516" s="59">
        <v>31574</v>
      </c>
      <c r="O1516" s="59">
        <v>31125</v>
      </c>
      <c r="P1516" s="59">
        <v>30965</v>
      </c>
      <c r="Q1516" s="59">
        <v>30847</v>
      </c>
      <c r="R1516" s="59">
        <v>31857377</v>
      </c>
      <c r="S1516" s="90"/>
      <c r="T1516" s="90"/>
      <c r="U1516" s="91"/>
      <c r="V1516" s="90"/>
      <c r="X1516" s="90"/>
    </row>
    <row r="1517" spans="1:24" ht="13.2" x14ac:dyDescent="0.25">
      <c r="A1517" s="59" t="s">
        <v>1913</v>
      </c>
      <c r="B1517" s="59" t="s">
        <v>3625</v>
      </c>
      <c r="C1517" s="59" t="s">
        <v>3627</v>
      </c>
      <c r="D1517" s="59" t="s">
        <v>138</v>
      </c>
      <c r="E1517" s="59">
        <v>0</v>
      </c>
      <c r="F1517" s="59">
        <v>0</v>
      </c>
      <c r="G1517" s="59">
        <v>0</v>
      </c>
      <c r="H1517" s="59">
        <v>0</v>
      </c>
      <c r="I1517" s="59">
        <v>0</v>
      </c>
      <c r="J1517" s="59">
        <v>0</v>
      </c>
      <c r="K1517" s="59">
        <v>0</v>
      </c>
      <c r="L1517" s="59">
        <v>0</v>
      </c>
      <c r="M1517" s="59">
        <v>0</v>
      </c>
      <c r="N1517" s="59">
        <v>0</v>
      </c>
      <c r="O1517" s="59">
        <v>0</v>
      </c>
      <c r="P1517" s="59">
        <v>0</v>
      </c>
      <c r="Q1517" s="59">
        <v>0</v>
      </c>
      <c r="R1517" s="59">
        <v>0</v>
      </c>
      <c r="S1517" s="90"/>
      <c r="T1517" s="90"/>
      <c r="U1517" s="91"/>
      <c r="V1517" s="90"/>
      <c r="X1517" s="90"/>
    </row>
    <row r="1518" spans="1:24" ht="13.2" x14ac:dyDescent="0.25">
      <c r="A1518" s="59" t="s">
        <v>1914</v>
      </c>
      <c r="B1518" s="59" t="s">
        <v>3628</v>
      </c>
      <c r="C1518" s="59" t="s">
        <v>3629</v>
      </c>
      <c r="D1518" s="59" t="s">
        <v>138</v>
      </c>
      <c r="E1518" s="59">
        <v>0</v>
      </c>
      <c r="F1518" s="59">
        <v>0</v>
      </c>
      <c r="G1518" s="59">
        <v>0</v>
      </c>
      <c r="H1518" s="59">
        <v>0</v>
      </c>
      <c r="I1518" s="59">
        <v>0</v>
      </c>
      <c r="J1518" s="59">
        <v>0</v>
      </c>
      <c r="K1518" s="59">
        <v>0</v>
      </c>
      <c r="L1518" s="59">
        <v>0</v>
      </c>
      <c r="M1518" s="59">
        <v>0</v>
      </c>
      <c r="N1518" s="59">
        <v>0</v>
      </c>
      <c r="O1518" s="59">
        <v>0</v>
      </c>
      <c r="P1518" s="59">
        <v>0</v>
      </c>
      <c r="Q1518" s="59">
        <v>0</v>
      </c>
      <c r="R1518" s="59">
        <v>0</v>
      </c>
      <c r="S1518" s="90"/>
      <c r="T1518" s="90"/>
      <c r="U1518" s="91"/>
      <c r="V1518" s="90"/>
      <c r="X1518" s="90"/>
    </row>
    <row r="1519" spans="1:24" ht="13.2" x14ac:dyDescent="0.25">
      <c r="A1519" s="59" t="s">
        <v>1915</v>
      </c>
      <c r="B1519" s="59" t="s">
        <v>3630</v>
      </c>
      <c r="C1519" s="59" t="s">
        <v>3631</v>
      </c>
      <c r="D1519" s="59" t="s">
        <v>138</v>
      </c>
      <c r="E1519" s="59">
        <v>0</v>
      </c>
      <c r="F1519" s="59">
        <v>0</v>
      </c>
      <c r="G1519" s="59">
        <v>0</v>
      </c>
      <c r="H1519" s="59">
        <v>0</v>
      </c>
      <c r="I1519" s="59">
        <v>0</v>
      </c>
      <c r="J1519" s="59">
        <v>0</v>
      </c>
      <c r="K1519" s="59">
        <v>0</v>
      </c>
      <c r="L1519" s="59">
        <v>0</v>
      </c>
      <c r="M1519" s="59">
        <v>0</v>
      </c>
      <c r="N1519" s="59">
        <v>0</v>
      </c>
      <c r="O1519" s="59">
        <v>0</v>
      </c>
      <c r="P1519" s="59">
        <v>0</v>
      </c>
      <c r="Q1519" s="59">
        <v>0</v>
      </c>
      <c r="R1519" s="59">
        <v>0</v>
      </c>
      <c r="S1519" s="90"/>
      <c r="T1519" s="90"/>
      <c r="U1519" s="91"/>
      <c r="V1519" s="90"/>
      <c r="X1519" s="90"/>
    </row>
    <row r="1520" spans="1:24" ht="13.2" x14ac:dyDescent="0.25">
      <c r="A1520" s="59" t="s">
        <v>1916</v>
      </c>
      <c r="B1520" s="59" t="s">
        <v>3632</v>
      </c>
      <c r="C1520" s="59" t="s">
        <v>3633</v>
      </c>
      <c r="D1520" s="59" t="s">
        <v>138</v>
      </c>
      <c r="E1520" s="59">
        <v>20949</v>
      </c>
      <c r="F1520" s="59">
        <v>21193</v>
      </c>
      <c r="G1520" s="59">
        <v>21433</v>
      </c>
      <c r="H1520" s="59">
        <v>21692</v>
      </c>
      <c r="I1520" s="59">
        <v>21922</v>
      </c>
      <c r="J1520" s="59">
        <v>22232</v>
      </c>
      <c r="K1520" s="59">
        <v>22419</v>
      </c>
      <c r="L1520" s="59">
        <v>22623</v>
      </c>
      <c r="M1520" s="59">
        <v>22082</v>
      </c>
      <c r="N1520" s="59">
        <v>22296</v>
      </c>
      <c r="O1520" s="59">
        <v>22236</v>
      </c>
      <c r="P1520" s="59">
        <v>22415</v>
      </c>
      <c r="Q1520" s="59">
        <v>22588</v>
      </c>
      <c r="R1520" s="59">
        <v>22026075</v>
      </c>
      <c r="S1520" s="90"/>
      <c r="T1520" s="90"/>
      <c r="U1520" s="91"/>
      <c r="V1520" s="90"/>
      <c r="X1520" s="90"/>
    </row>
    <row r="1521" spans="1:24" ht="13.2" x14ac:dyDescent="0.25">
      <c r="A1521" s="59" t="s">
        <v>1917</v>
      </c>
      <c r="B1521" s="59" t="s">
        <v>3632</v>
      </c>
      <c r="C1521" s="59" t="s">
        <v>3634</v>
      </c>
      <c r="D1521" s="59" t="s">
        <v>138</v>
      </c>
      <c r="E1521" s="59">
        <v>0</v>
      </c>
      <c r="F1521" s="59">
        <v>0</v>
      </c>
      <c r="G1521" s="59">
        <v>0</v>
      </c>
      <c r="H1521" s="59">
        <v>0</v>
      </c>
      <c r="I1521" s="59">
        <v>0</v>
      </c>
      <c r="J1521" s="59">
        <v>0</v>
      </c>
      <c r="K1521" s="59">
        <v>0</v>
      </c>
      <c r="L1521" s="59">
        <v>0</v>
      </c>
      <c r="M1521" s="59">
        <v>0</v>
      </c>
      <c r="N1521" s="59">
        <v>0</v>
      </c>
      <c r="O1521" s="59">
        <v>0</v>
      </c>
      <c r="P1521" s="59">
        <v>0</v>
      </c>
      <c r="Q1521" s="59">
        <v>0</v>
      </c>
      <c r="R1521" s="59">
        <v>0</v>
      </c>
      <c r="S1521" s="90"/>
      <c r="T1521" s="90"/>
      <c r="U1521" s="91"/>
      <c r="V1521" s="90"/>
      <c r="X1521" s="90"/>
    </row>
    <row r="1522" spans="1:24" ht="13.2" x14ac:dyDescent="0.25">
      <c r="A1522" s="59" t="s">
        <v>1918</v>
      </c>
      <c r="B1522" s="59" t="s">
        <v>3635</v>
      </c>
      <c r="C1522" s="59" t="s">
        <v>3636</v>
      </c>
      <c r="D1522" s="59" t="s">
        <v>138</v>
      </c>
      <c r="E1522" s="59">
        <v>0</v>
      </c>
      <c r="F1522" s="59">
        <v>0</v>
      </c>
      <c r="G1522" s="59">
        <v>0</v>
      </c>
      <c r="H1522" s="59">
        <v>0</v>
      </c>
      <c r="I1522" s="59">
        <v>0</v>
      </c>
      <c r="J1522" s="59">
        <v>0</v>
      </c>
      <c r="K1522" s="59">
        <v>0</v>
      </c>
      <c r="L1522" s="59">
        <v>0</v>
      </c>
      <c r="M1522" s="59">
        <v>0</v>
      </c>
      <c r="N1522" s="59">
        <v>0</v>
      </c>
      <c r="O1522" s="59">
        <v>0</v>
      </c>
      <c r="P1522" s="59">
        <v>0</v>
      </c>
      <c r="Q1522" s="59">
        <v>0</v>
      </c>
      <c r="R1522" s="59">
        <v>0</v>
      </c>
      <c r="S1522" s="90"/>
      <c r="T1522" s="90"/>
      <c r="U1522" s="91"/>
      <c r="V1522" s="90"/>
      <c r="X1522" s="90"/>
    </row>
    <row r="1523" spans="1:24" ht="13.2" x14ac:dyDescent="0.25">
      <c r="A1523" s="59" t="s">
        <v>1919</v>
      </c>
      <c r="B1523" s="59" t="s">
        <v>3635</v>
      </c>
      <c r="C1523" s="59" t="s">
        <v>3637</v>
      </c>
      <c r="D1523" s="59" t="s">
        <v>138</v>
      </c>
      <c r="E1523" s="59">
        <v>0</v>
      </c>
      <c r="F1523" s="59">
        <v>0</v>
      </c>
      <c r="G1523" s="59">
        <v>0</v>
      </c>
      <c r="H1523" s="59">
        <v>0</v>
      </c>
      <c r="I1523" s="59">
        <v>0</v>
      </c>
      <c r="J1523" s="59">
        <v>0</v>
      </c>
      <c r="K1523" s="59">
        <v>0</v>
      </c>
      <c r="L1523" s="59">
        <v>0</v>
      </c>
      <c r="M1523" s="59">
        <v>0</v>
      </c>
      <c r="N1523" s="59">
        <v>0</v>
      </c>
      <c r="O1523" s="59">
        <v>0</v>
      </c>
      <c r="P1523" s="59">
        <v>0</v>
      </c>
      <c r="Q1523" s="59">
        <v>0</v>
      </c>
      <c r="R1523" s="59">
        <v>0</v>
      </c>
      <c r="S1523" s="90"/>
      <c r="T1523" s="90"/>
      <c r="U1523" s="91"/>
      <c r="V1523" s="90"/>
      <c r="X1523" s="90"/>
    </row>
    <row r="1524" spans="1:24" ht="13.2" x14ac:dyDescent="0.25">
      <c r="A1524" s="59" t="s">
        <v>1920</v>
      </c>
      <c r="B1524" s="59" t="s">
        <v>3638</v>
      </c>
      <c r="C1524" s="59" t="s">
        <v>3639</v>
      </c>
      <c r="D1524" s="59" t="s">
        <v>138</v>
      </c>
      <c r="E1524" s="59">
        <v>0</v>
      </c>
      <c r="F1524" s="59">
        <v>0</v>
      </c>
      <c r="G1524" s="59">
        <v>0</v>
      </c>
      <c r="H1524" s="59">
        <v>0</v>
      </c>
      <c r="I1524" s="59">
        <v>0</v>
      </c>
      <c r="J1524" s="59">
        <v>0</v>
      </c>
      <c r="K1524" s="59">
        <v>0</v>
      </c>
      <c r="L1524" s="59">
        <v>9</v>
      </c>
      <c r="M1524" s="59">
        <v>32</v>
      </c>
      <c r="N1524" s="59">
        <v>56</v>
      </c>
      <c r="O1524" s="59">
        <v>79</v>
      </c>
      <c r="P1524" s="59">
        <v>103</v>
      </c>
      <c r="Q1524" s="59">
        <v>128</v>
      </c>
      <c r="R1524" s="59">
        <v>28705</v>
      </c>
      <c r="S1524" s="90"/>
      <c r="T1524" s="90"/>
      <c r="U1524" s="91"/>
      <c r="V1524" s="90"/>
      <c r="X1524" s="90"/>
    </row>
    <row r="1525" spans="1:24" ht="13.2" x14ac:dyDescent="0.25">
      <c r="A1525" s="59" t="s">
        <v>1921</v>
      </c>
      <c r="B1525" s="59" t="s">
        <v>3638</v>
      </c>
      <c r="C1525" s="59" t="s">
        <v>3640</v>
      </c>
      <c r="D1525" s="59" t="s">
        <v>138</v>
      </c>
      <c r="E1525" s="59">
        <v>0</v>
      </c>
      <c r="F1525" s="59">
        <v>0</v>
      </c>
      <c r="G1525" s="59">
        <v>0</v>
      </c>
      <c r="H1525" s="59">
        <v>0</v>
      </c>
      <c r="I1525" s="59">
        <v>0</v>
      </c>
      <c r="J1525" s="59">
        <v>0</v>
      </c>
      <c r="K1525" s="59">
        <v>0</v>
      </c>
      <c r="L1525" s="59">
        <v>0</v>
      </c>
      <c r="M1525" s="59">
        <v>0</v>
      </c>
      <c r="N1525" s="59">
        <v>0</v>
      </c>
      <c r="O1525" s="59">
        <v>0</v>
      </c>
      <c r="P1525" s="59">
        <v>0</v>
      </c>
      <c r="Q1525" s="59">
        <v>0</v>
      </c>
      <c r="R1525" s="59">
        <v>0</v>
      </c>
      <c r="S1525" s="90"/>
      <c r="T1525" s="90"/>
      <c r="U1525" s="91"/>
      <c r="V1525" s="90"/>
      <c r="X1525" s="90"/>
    </row>
    <row r="1526" spans="1:24" ht="13.2" x14ac:dyDescent="0.25">
      <c r="A1526" s="59" t="s">
        <v>1922</v>
      </c>
      <c r="B1526" s="59" t="s">
        <v>3641</v>
      </c>
      <c r="C1526" s="59" t="s">
        <v>3642</v>
      </c>
      <c r="D1526" s="59" t="s">
        <v>138</v>
      </c>
      <c r="E1526" s="59">
        <v>0</v>
      </c>
      <c r="F1526" s="59">
        <v>0</v>
      </c>
      <c r="G1526" s="59">
        <v>0</v>
      </c>
      <c r="H1526" s="59">
        <v>0</v>
      </c>
      <c r="I1526" s="59">
        <v>0</v>
      </c>
      <c r="J1526" s="59">
        <v>0</v>
      </c>
      <c r="K1526" s="59">
        <v>0</v>
      </c>
      <c r="L1526" s="59">
        <v>2</v>
      </c>
      <c r="M1526" s="59">
        <v>802</v>
      </c>
      <c r="N1526" s="59">
        <v>960</v>
      </c>
      <c r="O1526" s="59">
        <v>1067</v>
      </c>
      <c r="P1526" s="59">
        <v>834</v>
      </c>
      <c r="Q1526" s="59">
        <v>943</v>
      </c>
      <c r="R1526" s="59">
        <v>344612</v>
      </c>
      <c r="S1526" s="90"/>
      <c r="T1526" s="90"/>
      <c r="U1526" s="91"/>
      <c r="V1526" s="90"/>
      <c r="X1526" s="90"/>
    </row>
    <row r="1527" spans="1:24" ht="13.2" x14ac:dyDescent="0.25">
      <c r="A1527" s="59" t="s">
        <v>1923</v>
      </c>
      <c r="B1527" s="59" t="s">
        <v>3641</v>
      </c>
      <c r="C1527" s="59" t="s">
        <v>3643</v>
      </c>
      <c r="D1527" s="59" t="s">
        <v>138</v>
      </c>
      <c r="E1527" s="59">
        <v>0</v>
      </c>
      <c r="F1527" s="59">
        <v>0</v>
      </c>
      <c r="G1527" s="59">
        <v>0</v>
      </c>
      <c r="H1527" s="59">
        <v>0</v>
      </c>
      <c r="I1527" s="59">
        <v>0</v>
      </c>
      <c r="J1527" s="59">
        <v>0</v>
      </c>
      <c r="K1527" s="59">
        <v>0</v>
      </c>
      <c r="L1527" s="59">
        <v>0</v>
      </c>
      <c r="M1527" s="59">
        <v>0</v>
      </c>
      <c r="N1527" s="59">
        <v>0</v>
      </c>
      <c r="O1527" s="59">
        <v>0</v>
      </c>
      <c r="P1527" s="59">
        <v>0</v>
      </c>
      <c r="Q1527" s="59">
        <v>0</v>
      </c>
      <c r="R1527" s="59">
        <v>0</v>
      </c>
      <c r="S1527" s="90"/>
      <c r="T1527" s="90"/>
      <c r="U1527" s="91"/>
      <c r="V1527" s="90"/>
      <c r="X1527" s="90"/>
    </row>
    <row r="1528" spans="1:24" ht="13.2" x14ac:dyDescent="0.25">
      <c r="A1528" s="59" t="s">
        <v>1924</v>
      </c>
      <c r="B1528" s="59" t="s">
        <v>3644</v>
      </c>
      <c r="C1528" s="59" t="s">
        <v>3645</v>
      </c>
      <c r="D1528" s="59" t="s">
        <v>138</v>
      </c>
      <c r="E1528" s="59">
        <v>50189</v>
      </c>
      <c r="F1528" s="59">
        <v>50524</v>
      </c>
      <c r="G1528" s="59">
        <v>50859</v>
      </c>
      <c r="H1528" s="59">
        <v>51193</v>
      </c>
      <c r="I1528" s="59">
        <v>51526</v>
      </c>
      <c r="J1528" s="59">
        <v>51881</v>
      </c>
      <c r="K1528" s="59">
        <v>52204</v>
      </c>
      <c r="L1528" s="59">
        <v>52531</v>
      </c>
      <c r="M1528" s="59">
        <v>52865</v>
      </c>
      <c r="N1528" s="59">
        <v>53209</v>
      </c>
      <c r="O1528" s="59">
        <v>53473</v>
      </c>
      <c r="P1528" s="59">
        <v>53141</v>
      </c>
      <c r="Q1528" s="59">
        <v>53456</v>
      </c>
      <c r="R1528" s="59">
        <v>52102286</v>
      </c>
      <c r="S1528" s="90"/>
      <c r="T1528" s="90"/>
      <c r="U1528" s="91"/>
      <c r="V1528" s="90"/>
      <c r="X1528" s="90"/>
    </row>
    <row r="1529" spans="1:24" ht="13.2" x14ac:dyDescent="0.25">
      <c r="A1529" s="59" t="s">
        <v>1925</v>
      </c>
      <c r="B1529" s="59" t="s">
        <v>3644</v>
      </c>
      <c r="C1529" s="59" t="s">
        <v>3646</v>
      </c>
      <c r="D1529" s="59" t="s">
        <v>138</v>
      </c>
      <c r="E1529" s="59">
        <v>0</v>
      </c>
      <c r="F1529" s="59">
        <v>0</v>
      </c>
      <c r="G1529" s="59">
        <v>0</v>
      </c>
      <c r="H1529" s="59">
        <v>0</v>
      </c>
      <c r="I1529" s="59">
        <v>0</v>
      </c>
      <c r="J1529" s="59">
        <v>0</v>
      </c>
      <c r="K1529" s="59">
        <v>0</v>
      </c>
      <c r="L1529" s="59">
        <v>0</v>
      </c>
      <c r="M1529" s="59">
        <v>0</v>
      </c>
      <c r="N1529" s="59">
        <v>0</v>
      </c>
      <c r="O1529" s="59">
        <v>0</v>
      </c>
      <c r="P1529" s="59">
        <v>0</v>
      </c>
      <c r="Q1529" s="59">
        <v>0</v>
      </c>
      <c r="R1529" s="59">
        <v>0</v>
      </c>
      <c r="S1529" s="90"/>
      <c r="T1529" s="90"/>
      <c r="U1529" s="91"/>
      <c r="V1529" s="90"/>
      <c r="X1529" s="90"/>
    </row>
    <row r="1530" spans="1:24" ht="13.2" x14ac:dyDescent="0.25">
      <c r="A1530" s="59" t="s">
        <v>1926</v>
      </c>
      <c r="B1530" s="59" t="s">
        <v>3647</v>
      </c>
      <c r="C1530" s="59" t="s">
        <v>3648</v>
      </c>
      <c r="D1530" s="59" t="s">
        <v>138</v>
      </c>
      <c r="E1530" s="59">
        <v>0</v>
      </c>
      <c r="F1530" s="59">
        <v>0</v>
      </c>
      <c r="G1530" s="59">
        <v>0</v>
      </c>
      <c r="H1530" s="59">
        <v>0</v>
      </c>
      <c r="I1530" s="59">
        <v>0</v>
      </c>
      <c r="J1530" s="59">
        <v>0</v>
      </c>
      <c r="K1530" s="59">
        <v>0</v>
      </c>
      <c r="L1530" s="59">
        <v>0</v>
      </c>
      <c r="M1530" s="59">
        <v>0</v>
      </c>
      <c r="N1530" s="59">
        <v>0</v>
      </c>
      <c r="O1530" s="59">
        <v>0</v>
      </c>
      <c r="P1530" s="59">
        <v>0</v>
      </c>
      <c r="Q1530" s="59">
        <v>0</v>
      </c>
      <c r="R1530" s="59">
        <v>0</v>
      </c>
      <c r="S1530" s="90"/>
      <c r="T1530" s="90"/>
      <c r="U1530" s="91"/>
      <c r="V1530" s="90"/>
      <c r="X1530" s="90"/>
    </row>
    <row r="1531" spans="1:24" ht="13.2" x14ac:dyDescent="0.25">
      <c r="A1531" s="59" t="s">
        <v>1927</v>
      </c>
      <c r="B1531" s="59" t="s">
        <v>3649</v>
      </c>
      <c r="C1531" s="59" t="s">
        <v>3650</v>
      </c>
      <c r="D1531" s="59" t="s">
        <v>138</v>
      </c>
      <c r="E1531" s="59">
        <v>0</v>
      </c>
      <c r="F1531" s="59">
        <v>0</v>
      </c>
      <c r="G1531" s="59">
        <v>0</v>
      </c>
      <c r="H1531" s="59">
        <v>0</v>
      </c>
      <c r="I1531" s="59">
        <v>0</v>
      </c>
      <c r="J1531" s="59">
        <v>0</v>
      </c>
      <c r="K1531" s="59">
        <v>0</v>
      </c>
      <c r="L1531" s="59">
        <v>0</v>
      </c>
      <c r="M1531" s="59">
        <v>0</v>
      </c>
      <c r="N1531" s="59">
        <v>0</v>
      </c>
      <c r="O1531" s="59">
        <v>0</v>
      </c>
      <c r="P1531" s="59">
        <v>0</v>
      </c>
      <c r="Q1531" s="59">
        <v>2</v>
      </c>
      <c r="R1531" s="59">
        <v>70</v>
      </c>
      <c r="S1531" s="90"/>
      <c r="T1531" s="90"/>
      <c r="U1531" s="91"/>
      <c r="V1531" s="90"/>
      <c r="X1531" s="90"/>
    </row>
    <row r="1532" spans="1:24" ht="13.2" x14ac:dyDescent="0.25">
      <c r="A1532" s="59" t="s">
        <v>1928</v>
      </c>
      <c r="B1532" s="59" t="s">
        <v>3649</v>
      </c>
      <c r="C1532" s="59" t="s">
        <v>3651</v>
      </c>
      <c r="D1532" s="59" t="s">
        <v>138</v>
      </c>
      <c r="E1532" s="59">
        <v>0</v>
      </c>
      <c r="F1532" s="59">
        <v>0</v>
      </c>
      <c r="G1532" s="59">
        <v>0</v>
      </c>
      <c r="H1532" s="59">
        <v>0</v>
      </c>
      <c r="I1532" s="59">
        <v>0</v>
      </c>
      <c r="J1532" s="59">
        <v>0</v>
      </c>
      <c r="K1532" s="59">
        <v>0</v>
      </c>
      <c r="L1532" s="59">
        <v>0</v>
      </c>
      <c r="M1532" s="59">
        <v>0</v>
      </c>
      <c r="N1532" s="59">
        <v>0</v>
      </c>
      <c r="O1532" s="59">
        <v>0</v>
      </c>
      <c r="P1532" s="59">
        <v>0</v>
      </c>
      <c r="Q1532" s="59">
        <v>0</v>
      </c>
      <c r="R1532" s="59">
        <v>0</v>
      </c>
      <c r="S1532" s="90"/>
      <c r="T1532" s="90"/>
      <c r="U1532" s="91"/>
      <c r="V1532" s="90"/>
      <c r="X1532" s="90"/>
    </row>
    <row r="1533" spans="1:24" ht="13.2" x14ac:dyDescent="0.25">
      <c r="A1533" s="59" t="s">
        <v>1929</v>
      </c>
      <c r="B1533" s="59" t="s">
        <v>3652</v>
      </c>
      <c r="C1533" s="59" t="s">
        <v>3653</v>
      </c>
      <c r="D1533" s="59" t="s">
        <v>138</v>
      </c>
      <c r="E1533" s="59">
        <v>0</v>
      </c>
      <c r="F1533" s="59">
        <v>0</v>
      </c>
      <c r="G1533" s="59">
        <v>0</v>
      </c>
      <c r="H1533" s="59">
        <v>0</v>
      </c>
      <c r="I1533" s="59">
        <v>0</v>
      </c>
      <c r="J1533" s="59">
        <v>0</v>
      </c>
      <c r="K1533" s="59">
        <v>0</v>
      </c>
      <c r="L1533" s="59">
        <v>0</v>
      </c>
      <c r="M1533" s="59">
        <v>0</v>
      </c>
      <c r="N1533" s="59">
        <v>0</v>
      </c>
      <c r="O1533" s="59">
        <v>0</v>
      </c>
      <c r="P1533" s="59">
        <v>0</v>
      </c>
      <c r="Q1533" s="59">
        <v>0</v>
      </c>
      <c r="R1533" s="59">
        <v>0</v>
      </c>
      <c r="S1533" s="90"/>
      <c r="T1533" s="90"/>
      <c r="U1533" s="91"/>
      <c r="V1533" s="90"/>
      <c r="X1533" s="90"/>
    </row>
    <row r="1534" spans="1:24" ht="13.2" x14ac:dyDescent="0.25">
      <c r="A1534" s="59" t="s">
        <v>1930</v>
      </c>
      <c r="B1534" s="59" t="s">
        <v>3652</v>
      </c>
      <c r="C1534" s="59" t="s">
        <v>3651</v>
      </c>
      <c r="D1534" s="59" t="s">
        <v>138</v>
      </c>
      <c r="E1534" s="59">
        <v>0</v>
      </c>
      <c r="F1534" s="59">
        <v>0</v>
      </c>
      <c r="G1534" s="59">
        <v>0</v>
      </c>
      <c r="H1534" s="59">
        <v>0</v>
      </c>
      <c r="I1534" s="59">
        <v>0</v>
      </c>
      <c r="J1534" s="59">
        <v>0</v>
      </c>
      <c r="K1534" s="59">
        <v>0</v>
      </c>
      <c r="L1534" s="59">
        <v>0</v>
      </c>
      <c r="M1534" s="59">
        <v>0</v>
      </c>
      <c r="N1534" s="59">
        <v>0</v>
      </c>
      <c r="O1534" s="59">
        <v>0</v>
      </c>
      <c r="P1534" s="59">
        <v>0</v>
      </c>
      <c r="Q1534" s="59">
        <v>0</v>
      </c>
      <c r="R1534" s="59">
        <v>0</v>
      </c>
      <c r="S1534" s="90"/>
      <c r="T1534" s="90"/>
      <c r="U1534" s="91"/>
      <c r="V1534" s="90"/>
      <c r="X1534" s="90"/>
    </row>
    <row r="1535" spans="1:24" ht="13.2" x14ac:dyDescent="0.25">
      <c r="A1535" s="59" t="s">
        <v>1931</v>
      </c>
      <c r="B1535" s="59" t="s">
        <v>3654</v>
      </c>
      <c r="C1535" s="59" t="s">
        <v>3655</v>
      </c>
      <c r="D1535" s="59" t="s">
        <v>138</v>
      </c>
      <c r="E1535" s="59">
        <v>8046</v>
      </c>
      <c r="F1535" s="59">
        <v>8065</v>
      </c>
      <c r="G1535" s="59">
        <v>8082</v>
      </c>
      <c r="H1535" s="59">
        <v>8094</v>
      </c>
      <c r="I1535" s="59">
        <v>8103</v>
      </c>
      <c r="J1535" s="59">
        <v>8073</v>
      </c>
      <c r="K1535" s="59">
        <v>8067</v>
      </c>
      <c r="L1535" s="59">
        <v>8064</v>
      </c>
      <c r="M1535" s="59">
        <v>8018</v>
      </c>
      <c r="N1535" s="59">
        <v>8027</v>
      </c>
      <c r="O1535" s="59">
        <v>8003</v>
      </c>
      <c r="P1535" s="59">
        <v>7993</v>
      </c>
      <c r="Q1535" s="59">
        <v>7985</v>
      </c>
      <c r="R1535" s="59">
        <v>8050339</v>
      </c>
      <c r="S1535" s="90"/>
      <c r="T1535" s="90"/>
      <c r="U1535" s="91"/>
      <c r="V1535" s="90"/>
      <c r="X1535" s="90"/>
    </row>
    <row r="1536" spans="1:24" ht="13.2" x14ac:dyDescent="0.25">
      <c r="A1536" s="59" t="s">
        <v>1932</v>
      </c>
      <c r="B1536" s="59" t="s">
        <v>3654</v>
      </c>
      <c r="C1536" s="59" t="s">
        <v>3656</v>
      </c>
      <c r="D1536" s="59" t="s">
        <v>138</v>
      </c>
      <c r="E1536" s="59">
        <v>0</v>
      </c>
      <c r="F1536" s="59">
        <v>0</v>
      </c>
      <c r="G1536" s="59">
        <v>0</v>
      </c>
      <c r="H1536" s="59">
        <v>0</v>
      </c>
      <c r="I1536" s="59">
        <v>0</v>
      </c>
      <c r="J1536" s="59">
        <v>0</v>
      </c>
      <c r="K1536" s="59">
        <v>0</v>
      </c>
      <c r="L1536" s="59">
        <v>0</v>
      </c>
      <c r="M1536" s="59">
        <v>0</v>
      </c>
      <c r="N1536" s="59">
        <v>0</v>
      </c>
      <c r="O1536" s="59">
        <v>0</v>
      </c>
      <c r="P1536" s="59">
        <v>0</v>
      </c>
      <c r="Q1536" s="59">
        <v>0</v>
      </c>
      <c r="R1536" s="59">
        <v>0</v>
      </c>
      <c r="S1536" s="90"/>
      <c r="T1536" s="90"/>
      <c r="U1536" s="91"/>
      <c r="V1536" s="90"/>
      <c r="X1536" s="90"/>
    </row>
    <row r="1537" spans="1:24" ht="13.2" x14ac:dyDescent="0.25">
      <c r="A1537" s="59" t="s">
        <v>1933</v>
      </c>
      <c r="B1537" s="59" t="s">
        <v>3657</v>
      </c>
      <c r="C1537" s="59" t="s">
        <v>3658</v>
      </c>
      <c r="D1537" s="59" t="s">
        <v>138</v>
      </c>
      <c r="E1537" s="59">
        <v>28109</v>
      </c>
      <c r="F1537" s="59">
        <v>28233</v>
      </c>
      <c r="G1537" s="59">
        <v>28356</v>
      </c>
      <c r="H1537" s="59">
        <v>28476</v>
      </c>
      <c r="I1537" s="59">
        <v>28593</v>
      </c>
      <c r="J1537" s="59">
        <v>28707</v>
      </c>
      <c r="K1537" s="59">
        <v>28829</v>
      </c>
      <c r="L1537" s="59">
        <v>28949</v>
      </c>
      <c r="M1537" s="59">
        <v>29066</v>
      </c>
      <c r="N1537" s="59">
        <v>29189</v>
      </c>
      <c r="O1537" s="59">
        <v>29309</v>
      </c>
      <c r="P1537" s="59">
        <v>29430</v>
      </c>
      <c r="Q1537" s="59">
        <v>29551</v>
      </c>
      <c r="R1537" s="59">
        <v>28830681</v>
      </c>
      <c r="S1537" s="90"/>
      <c r="T1537" s="90"/>
      <c r="U1537" s="91"/>
      <c r="V1537" s="90"/>
      <c r="X1537" s="90"/>
    </row>
    <row r="1538" spans="1:24" ht="13.2" x14ac:dyDescent="0.25">
      <c r="A1538" s="59" t="s">
        <v>1934</v>
      </c>
      <c r="B1538" s="59" t="s">
        <v>3657</v>
      </c>
      <c r="C1538" s="59" t="s">
        <v>3659</v>
      </c>
      <c r="D1538" s="59" t="s">
        <v>138</v>
      </c>
      <c r="E1538" s="59">
        <v>0</v>
      </c>
      <c r="F1538" s="59">
        <v>0</v>
      </c>
      <c r="G1538" s="59">
        <v>0</v>
      </c>
      <c r="H1538" s="59">
        <v>0</v>
      </c>
      <c r="I1538" s="59">
        <v>0</v>
      </c>
      <c r="J1538" s="59">
        <v>0</v>
      </c>
      <c r="K1538" s="59">
        <v>0</v>
      </c>
      <c r="L1538" s="59">
        <v>0</v>
      </c>
      <c r="M1538" s="59">
        <v>0</v>
      </c>
      <c r="N1538" s="59">
        <v>0</v>
      </c>
      <c r="O1538" s="59">
        <v>0</v>
      </c>
      <c r="P1538" s="59">
        <v>0</v>
      </c>
      <c r="Q1538" s="59">
        <v>0</v>
      </c>
      <c r="R1538" s="59">
        <v>0</v>
      </c>
      <c r="S1538" s="90"/>
      <c r="T1538" s="90"/>
      <c r="U1538" s="91"/>
      <c r="V1538" s="90"/>
      <c r="X1538" s="90"/>
    </row>
    <row r="1539" spans="1:24" ht="13.2" x14ac:dyDescent="0.25">
      <c r="A1539" s="59" t="s">
        <v>1935</v>
      </c>
      <c r="B1539" s="59" t="s">
        <v>3660</v>
      </c>
      <c r="C1539" s="59" t="s">
        <v>3661</v>
      </c>
      <c r="D1539" s="59" t="s">
        <v>138</v>
      </c>
      <c r="E1539" s="59">
        <v>1397</v>
      </c>
      <c r="F1539" s="59">
        <v>961</v>
      </c>
      <c r="G1539" s="59">
        <v>1176</v>
      </c>
      <c r="H1539" s="59">
        <v>1398</v>
      </c>
      <c r="I1539" s="59">
        <v>1615</v>
      </c>
      <c r="J1539" s="59">
        <v>1847</v>
      </c>
      <c r="K1539" s="59">
        <v>2031</v>
      </c>
      <c r="L1539" s="59">
        <v>2267</v>
      </c>
      <c r="M1539" s="59">
        <v>2430</v>
      </c>
      <c r="N1539" s="59">
        <v>2669</v>
      </c>
      <c r="O1539" s="59">
        <v>2888</v>
      </c>
      <c r="P1539" s="59">
        <v>3131</v>
      </c>
      <c r="Q1539" s="59">
        <v>3378</v>
      </c>
      <c r="R1539" s="59">
        <v>2066624</v>
      </c>
      <c r="S1539" s="90"/>
      <c r="T1539" s="90"/>
      <c r="U1539" s="91"/>
      <c r="V1539" s="90"/>
      <c r="X1539" s="90"/>
    </row>
    <row r="1540" spans="1:24" ht="13.2" x14ac:dyDescent="0.25">
      <c r="A1540" s="59" t="s">
        <v>1936</v>
      </c>
      <c r="B1540" s="59" t="s">
        <v>3660</v>
      </c>
      <c r="C1540" s="59" t="s">
        <v>3662</v>
      </c>
      <c r="D1540" s="59" t="s">
        <v>138</v>
      </c>
      <c r="E1540" s="59">
        <v>0</v>
      </c>
      <c r="F1540" s="59">
        <v>0</v>
      </c>
      <c r="G1540" s="59">
        <v>0</v>
      </c>
      <c r="H1540" s="59">
        <v>0</v>
      </c>
      <c r="I1540" s="59">
        <v>0</v>
      </c>
      <c r="J1540" s="59">
        <v>0</v>
      </c>
      <c r="K1540" s="59">
        <v>0</v>
      </c>
      <c r="L1540" s="59">
        <v>0</v>
      </c>
      <c r="M1540" s="59">
        <v>0</v>
      </c>
      <c r="N1540" s="59">
        <v>0</v>
      </c>
      <c r="O1540" s="59">
        <v>0</v>
      </c>
      <c r="P1540" s="59">
        <v>0</v>
      </c>
      <c r="Q1540" s="59">
        <v>0</v>
      </c>
      <c r="R1540" s="59">
        <v>0</v>
      </c>
      <c r="S1540" s="90"/>
      <c r="T1540" s="90"/>
      <c r="U1540" s="91"/>
      <c r="V1540" s="90"/>
      <c r="X1540" s="90"/>
    </row>
    <row r="1541" spans="1:24" ht="13.2" x14ac:dyDescent="0.25">
      <c r="A1541" s="59" t="s">
        <v>1937</v>
      </c>
      <c r="B1541" s="59" t="s">
        <v>3663</v>
      </c>
      <c r="C1541" s="59" t="s">
        <v>3664</v>
      </c>
      <c r="D1541" s="59" t="s">
        <v>138</v>
      </c>
      <c r="E1541" s="59">
        <v>116</v>
      </c>
      <c r="F1541" s="59">
        <v>124</v>
      </c>
      <c r="G1541" s="59">
        <v>132</v>
      </c>
      <c r="H1541" s="59">
        <v>140</v>
      </c>
      <c r="I1541" s="59">
        <v>148</v>
      </c>
      <c r="J1541" s="59">
        <v>156</v>
      </c>
      <c r="K1541" s="59">
        <v>164</v>
      </c>
      <c r="L1541" s="59">
        <v>171</v>
      </c>
      <c r="M1541" s="59">
        <v>179</v>
      </c>
      <c r="N1541" s="59">
        <v>187</v>
      </c>
      <c r="O1541" s="59">
        <v>195</v>
      </c>
      <c r="P1541" s="59">
        <v>203</v>
      </c>
      <c r="Q1541" s="59">
        <v>211</v>
      </c>
      <c r="R1541" s="59">
        <v>163625</v>
      </c>
      <c r="S1541" s="90"/>
      <c r="T1541" s="90"/>
      <c r="U1541" s="91"/>
      <c r="V1541" s="90"/>
      <c r="X1541" s="90"/>
    </row>
    <row r="1542" spans="1:24" ht="13.2" x14ac:dyDescent="0.25">
      <c r="A1542" s="59" t="s">
        <v>1938</v>
      </c>
      <c r="B1542" s="59" t="s">
        <v>3663</v>
      </c>
      <c r="C1542" s="59" t="s">
        <v>3665</v>
      </c>
      <c r="D1542" s="59" t="s">
        <v>138</v>
      </c>
      <c r="E1542" s="59">
        <v>0</v>
      </c>
      <c r="F1542" s="59">
        <v>0</v>
      </c>
      <c r="G1542" s="59">
        <v>0</v>
      </c>
      <c r="H1542" s="59">
        <v>0</v>
      </c>
      <c r="I1542" s="59">
        <v>0</v>
      </c>
      <c r="J1542" s="59">
        <v>0</v>
      </c>
      <c r="K1542" s="59">
        <v>0</v>
      </c>
      <c r="L1542" s="59">
        <v>0</v>
      </c>
      <c r="M1542" s="59">
        <v>0</v>
      </c>
      <c r="N1542" s="59">
        <v>0</v>
      </c>
      <c r="O1542" s="59">
        <v>0</v>
      </c>
      <c r="P1542" s="59">
        <v>0</v>
      </c>
      <c r="Q1542" s="59">
        <v>0</v>
      </c>
      <c r="R1542" s="59">
        <v>0</v>
      </c>
      <c r="S1542" s="90"/>
      <c r="T1542" s="90"/>
      <c r="U1542" s="91"/>
      <c r="V1542" s="90"/>
      <c r="X1542" s="90"/>
    </row>
    <row r="1543" spans="1:24" ht="13.2" x14ac:dyDescent="0.25">
      <c r="A1543" s="59" t="s">
        <v>1939</v>
      </c>
      <c r="B1543" s="59" t="s">
        <v>3666</v>
      </c>
      <c r="C1543" s="59" t="s">
        <v>3667</v>
      </c>
      <c r="D1543" s="59" t="s">
        <v>138</v>
      </c>
      <c r="E1543" s="59">
        <v>1115</v>
      </c>
      <c r="F1543" s="59">
        <v>1134</v>
      </c>
      <c r="G1543" s="59">
        <v>513</v>
      </c>
      <c r="H1543" s="59">
        <v>543</v>
      </c>
      <c r="I1543" s="59">
        <v>574</v>
      </c>
      <c r="J1543" s="59">
        <v>456</v>
      </c>
      <c r="K1543" s="59">
        <v>472</v>
      </c>
      <c r="L1543" s="59">
        <v>503</v>
      </c>
      <c r="M1543" s="59">
        <v>918</v>
      </c>
      <c r="N1543" s="59">
        <v>954</v>
      </c>
      <c r="O1543" s="59">
        <v>814</v>
      </c>
      <c r="P1543" s="59">
        <v>881</v>
      </c>
      <c r="Q1543" s="59">
        <v>918</v>
      </c>
      <c r="R1543" s="59">
        <v>731583</v>
      </c>
      <c r="S1543" s="90"/>
      <c r="T1543" s="90"/>
      <c r="U1543" s="91"/>
      <c r="V1543" s="90"/>
      <c r="X1543" s="90"/>
    </row>
    <row r="1544" spans="1:24" ht="13.2" x14ac:dyDescent="0.25">
      <c r="A1544" s="59" t="s">
        <v>1940</v>
      </c>
      <c r="B1544" s="59" t="s">
        <v>3666</v>
      </c>
      <c r="C1544" s="59" t="s">
        <v>3668</v>
      </c>
      <c r="D1544" s="59" t="s">
        <v>138</v>
      </c>
      <c r="E1544" s="59">
        <v>-646</v>
      </c>
      <c r="F1544" s="59">
        <v>-647</v>
      </c>
      <c r="G1544" s="59">
        <v>-1</v>
      </c>
      <c r="H1544" s="59">
        <v>-1</v>
      </c>
      <c r="I1544" s="59">
        <v>-1</v>
      </c>
      <c r="J1544" s="59">
        <v>-5</v>
      </c>
      <c r="K1544" s="59">
        <v>0</v>
      </c>
      <c r="L1544" s="59">
        <v>0</v>
      </c>
      <c r="M1544" s="59">
        <v>220</v>
      </c>
      <c r="N1544" s="59">
        <v>222</v>
      </c>
      <c r="O1544" s="59">
        <v>30</v>
      </c>
      <c r="P1544" s="59">
        <v>0</v>
      </c>
      <c r="Q1544" s="59">
        <v>0</v>
      </c>
      <c r="R1544" s="59">
        <v>-42010</v>
      </c>
      <c r="S1544" s="90"/>
      <c r="T1544" s="90"/>
      <c r="U1544" s="91"/>
      <c r="V1544" s="90"/>
      <c r="X1544" s="90"/>
    </row>
    <row r="1545" spans="1:24" ht="13.2" x14ac:dyDescent="0.25">
      <c r="A1545" s="59" t="s">
        <v>1941</v>
      </c>
      <c r="B1545" s="59" t="s">
        <v>3669</v>
      </c>
      <c r="C1545" s="59" t="s">
        <v>3670</v>
      </c>
      <c r="D1545" s="59" t="s">
        <v>138</v>
      </c>
      <c r="E1545" s="59">
        <v>10684</v>
      </c>
      <c r="F1545" s="59">
        <v>10606</v>
      </c>
      <c r="G1545" s="59">
        <v>10501</v>
      </c>
      <c r="H1545" s="59">
        <v>10540</v>
      </c>
      <c r="I1545" s="59">
        <v>10645</v>
      </c>
      <c r="J1545" s="59">
        <v>7043</v>
      </c>
      <c r="K1545" s="59">
        <v>7040</v>
      </c>
      <c r="L1545" s="59">
        <v>7218</v>
      </c>
      <c r="M1545" s="59">
        <v>8453</v>
      </c>
      <c r="N1545" s="59">
        <v>8478</v>
      </c>
      <c r="O1545" s="59">
        <v>9703</v>
      </c>
      <c r="P1545" s="59">
        <v>9785</v>
      </c>
      <c r="Q1545" s="59">
        <v>9860</v>
      </c>
      <c r="R1545" s="59">
        <v>9190316</v>
      </c>
      <c r="S1545" s="90"/>
      <c r="T1545" s="90"/>
      <c r="U1545" s="91"/>
      <c r="V1545" s="90"/>
      <c r="X1545" s="90"/>
    </row>
    <row r="1546" spans="1:24" ht="13.2" x14ac:dyDescent="0.25">
      <c r="A1546" s="59" t="s">
        <v>1942</v>
      </c>
      <c r="B1546" s="59" t="s">
        <v>3669</v>
      </c>
      <c r="C1546" s="59" t="s">
        <v>3671</v>
      </c>
      <c r="D1546" s="59" t="s">
        <v>138</v>
      </c>
      <c r="E1546" s="59">
        <v>0</v>
      </c>
      <c r="F1546" s="59">
        <v>0</v>
      </c>
      <c r="G1546" s="59">
        <v>0</v>
      </c>
      <c r="H1546" s="59">
        <v>0</v>
      </c>
      <c r="I1546" s="59">
        <v>0</v>
      </c>
      <c r="J1546" s="59">
        <v>0</v>
      </c>
      <c r="K1546" s="59">
        <v>0</v>
      </c>
      <c r="L1546" s="59">
        <v>0</v>
      </c>
      <c r="M1546" s="59">
        <v>0</v>
      </c>
      <c r="N1546" s="59">
        <v>0</v>
      </c>
      <c r="O1546" s="59">
        <v>0</v>
      </c>
      <c r="P1546" s="59">
        <v>0</v>
      </c>
      <c r="Q1546" s="59">
        <v>0</v>
      </c>
      <c r="R1546" s="59">
        <v>0</v>
      </c>
      <c r="S1546" s="90"/>
      <c r="T1546" s="90"/>
      <c r="U1546" s="91"/>
      <c r="V1546" s="90"/>
      <c r="X1546" s="90"/>
    </row>
    <row r="1547" spans="1:24" ht="13.2" x14ac:dyDescent="0.25">
      <c r="A1547" s="59" t="s">
        <v>1943</v>
      </c>
      <c r="B1547" s="59" t="s">
        <v>3669</v>
      </c>
      <c r="C1547" s="59" t="s">
        <v>3672</v>
      </c>
      <c r="D1547" s="59" t="s">
        <v>138</v>
      </c>
      <c r="E1547" s="59">
        <v>-165</v>
      </c>
      <c r="F1547" s="59">
        <v>-168</v>
      </c>
      <c r="G1547" s="59">
        <v>-3</v>
      </c>
      <c r="H1547" s="59">
        <v>-3</v>
      </c>
      <c r="I1547" s="59">
        <v>-1</v>
      </c>
      <c r="J1547" s="59">
        <v>-10</v>
      </c>
      <c r="K1547" s="59">
        <v>-4</v>
      </c>
      <c r="L1547" s="59">
        <v>-6</v>
      </c>
      <c r="M1547" s="59">
        <v>89</v>
      </c>
      <c r="N1547" s="59">
        <v>87</v>
      </c>
      <c r="O1547" s="59">
        <v>9</v>
      </c>
      <c r="P1547" s="59">
        <v>0</v>
      </c>
      <c r="Q1547" s="59">
        <v>0</v>
      </c>
      <c r="R1547" s="59">
        <v>-7575</v>
      </c>
      <c r="S1547" s="90"/>
      <c r="T1547" s="90"/>
      <c r="U1547" s="91"/>
      <c r="V1547" s="90"/>
      <c r="X1547" s="90"/>
    </row>
    <row r="1548" spans="1:24" ht="13.2" x14ac:dyDescent="0.25">
      <c r="A1548" s="59" t="s">
        <v>1944</v>
      </c>
      <c r="B1548" s="59" t="s">
        <v>3673</v>
      </c>
      <c r="C1548" s="59" t="s">
        <v>3674</v>
      </c>
      <c r="D1548" s="59" t="s">
        <v>138</v>
      </c>
      <c r="E1548" s="59">
        <v>-899</v>
      </c>
      <c r="F1548" s="59">
        <v>-870</v>
      </c>
      <c r="G1548" s="59">
        <v>-853</v>
      </c>
      <c r="H1548" s="59">
        <v>-838</v>
      </c>
      <c r="I1548" s="59">
        <v>-822</v>
      </c>
      <c r="J1548" s="59">
        <v>-805</v>
      </c>
      <c r="K1548" s="59">
        <v>-825</v>
      </c>
      <c r="L1548" s="59">
        <v>-809</v>
      </c>
      <c r="M1548" s="59">
        <v>-793</v>
      </c>
      <c r="N1548" s="59">
        <v>-777</v>
      </c>
      <c r="O1548" s="59">
        <v>-763</v>
      </c>
      <c r="P1548" s="59">
        <v>-747</v>
      </c>
      <c r="Q1548" s="59">
        <v>-731</v>
      </c>
      <c r="R1548" s="59">
        <v>-809802</v>
      </c>
      <c r="S1548" s="90"/>
      <c r="T1548" s="90"/>
      <c r="U1548" s="91"/>
      <c r="V1548" s="90"/>
      <c r="X1548" s="90"/>
    </row>
    <row r="1549" spans="1:24" ht="13.2" x14ac:dyDescent="0.25">
      <c r="A1549" s="59" t="s">
        <v>1945</v>
      </c>
      <c r="B1549" s="59" t="s">
        <v>3673</v>
      </c>
      <c r="C1549" s="59" t="s">
        <v>3675</v>
      </c>
      <c r="D1549" s="59" t="s">
        <v>138</v>
      </c>
      <c r="E1549" s="59">
        <v>0</v>
      </c>
      <c r="F1549" s="59">
        <v>0</v>
      </c>
      <c r="G1549" s="59">
        <v>0</v>
      </c>
      <c r="H1549" s="59">
        <v>0</v>
      </c>
      <c r="I1549" s="59">
        <v>0</v>
      </c>
      <c r="J1549" s="59">
        <v>0</v>
      </c>
      <c r="K1549" s="59">
        <v>0</v>
      </c>
      <c r="L1549" s="59">
        <v>0</v>
      </c>
      <c r="M1549" s="59">
        <v>0</v>
      </c>
      <c r="N1549" s="59">
        <v>0</v>
      </c>
      <c r="O1549" s="59">
        <v>0</v>
      </c>
      <c r="P1549" s="59">
        <v>0</v>
      </c>
      <c r="Q1549" s="59">
        <v>0</v>
      </c>
      <c r="R1549" s="59">
        <v>0</v>
      </c>
      <c r="S1549" s="90"/>
      <c r="T1549" s="90"/>
      <c r="U1549" s="91"/>
      <c r="V1549" s="90"/>
      <c r="X1549" s="90"/>
    </row>
    <row r="1550" spans="1:24" ht="13.2" x14ac:dyDescent="0.25">
      <c r="A1550" s="59" t="s">
        <v>1946</v>
      </c>
      <c r="B1550" s="59" t="s">
        <v>3676</v>
      </c>
      <c r="C1550" s="59" t="s">
        <v>3677</v>
      </c>
      <c r="D1550" s="59" t="s">
        <v>138</v>
      </c>
      <c r="E1550" s="59">
        <v>0</v>
      </c>
      <c r="F1550" s="59">
        <v>0</v>
      </c>
      <c r="G1550" s="59">
        <v>0</v>
      </c>
      <c r="H1550" s="59">
        <v>0</v>
      </c>
      <c r="I1550" s="59">
        <v>0</v>
      </c>
      <c r="J1550" s="59">
        <v>0</v>
      </c>
      <c r="K1550" s="59">
        <v>0</v>
      </c>
      <c r="L1550" s="59">
        <v>0</v>
      </c>
      <c r="M1550" s="59">
        <v>0</v>
      </c>
      <c r="N1550" s="59">
        <v>0</v>
      </c>
      <c r="O1550" s="59">
        <v>0</v>
      </c>
      <c r="P1550" s="59">
        <v>0</v>
      </c>
      <c r="Q1550" s="59">
        <v>0</v>
      </c>
      <c r="R1550" s="59">
        <v>0</v>
      </c>
      <c r="S1550" s="90"/>
      <c r="T1550" s="90"/>
      <c r="U1550" s="91"/>
      <c r="V1550" s="90"/>
      <c r="X1550" s="90"/>
    </row>
    <row r="1551" spans="1:24" ht="13.2" x14ac:dyDescent="0.25">
      <c r="A1551" s="59" t="s">
        <v>1947</v>
      </c>
      <c r="B1551" s="59" t="s">
        <v>3678</v>
      </c>
      <c r="C1551" s="59" t="s">
        <v>3679</v>
      </c>
      <c r="D1551" s="59" t="s">
        <v>138</v>
      </c>
      <c r="E1551" s="59">
        <v>-135</v>
      </c>
      <c r="F1551" s="59">
        <v>-136</v>
      </c>
      <c r="G1551" s="59">
        <v>-133</v>
      </c>
      <c r="H1551" s="59">
        <v>-136</v>
      </c>
      <c r="I1551" s="59">
        <v>-133</v>
      </c>
      <c r="J1551" s="59">
        <v>-131</v>
      </c>
      <c r="K1551" s="59">
        <v>-129</v>
      </c>
      <c r="L1551" s="59">
        <v>-126</v>
      </c>
      <c r="M1551" s="59">
        <v>-124</v>
      </c>
      <c r="N1551" s="59">
        <v>-122</v>
      </c>
      <c r="O1551" s="59">
        <v>-120</v>
      </c>
      <c r="P1551" s="59">
        <v>-117</v>
      </c>
      <c r="Q1551" s="59">
        <v>-115</v>
      </c>
      <c r="R1551" s="59">
        <v>-127691</v>
      </c>
      <c r="S1551" s="90"/>
      <c r="T1551" s="90"/>
      <c r="U1551" s="91"/>
      <c r="V1551" s="90"/>
      <c r="X1551" s="90"/>
    </row>
    <row r="1552" spans="1:24" ht="13.2" x14ac:dyDescent="0.25">
      <c r="A1552" s="59" t="s">
        <v>1948</v>
      </c>
      <c r="B1552" s="59" t="s">
        <v>3678</v>
      </c>
      <c r="C1552" s="59" t="s">
        <v>3680</v>
      </c>
      <c r="D1552" s="59" t="s">
        <v>138</v>
      </c>
      <c r="E1552" s="59">
        <v>0</v>
      </c>
      <c r="F1552" s="59">
        <v>0</v>
      </c>
      <c r="G1552" s="59">
        <v>0</v>
      </c>
      <c r="H1552" s="59">
        <v>0</v>
      </c>
      <c r="I1552" s="59">
        <v>0</v>
      </c>
      <c r="J1552" s="59">
        <v>0</v>
      </c>
      <c r="K1552" s="59">
        <v>0</v>
      </c>
      <c r="L1552" s="59">
        <v>0</v>
      </c>
      <c r="M1552" s="59">
        <v>0</v>
      </c>
      <c r="N1552" s="59">
        <v>0</v>
      </c>
      <c r="O1552" s="59">
        <v>0</v>
      </c>
      <c r="P1552" s="59">
        <v>0</v>
      </c>
      <c r="Q1552" s="59">
        <v>0</v>
      </c>
      <c r="R1552" s="59">
        <v>0</v>
      </c>
      <c r="S1552" s="90"/>
      <c r="T1552" s="90"/>
      <c r="U1552" s="91"/>
      <c r="V1552" s="90"/>
      <c r="X1552" s="90"/>
    </row>
    <row r="1553" spans="1:24" ht="13.2" x14ac:dyDescent="0.25">
      <c r="A1553" s="59" t="s">
        <v>1949</v>
      </c>
      <c r="B1553" s="59" t="s">
        <v>3681</v>
      </c>
      <c r="C1553" s="59" t="s">
        <v>3682</v>
      </c>
      <c r="D1553" s="59" t="s">
        <v>138</v>
      </c>
      <c r="E1553" s="59">
        <v>0</v>
      </c>
      <c r="F1553" s="59">
        <v>0</v>
      </c>
      <c r="G1553" s="59">
        <v>0</v>
      </c>
      <c r="H1553" s="59">
        <v>0</v>
      </c>
      <c r="I1553" s="59">
        <v>0</v>
      </c>
      <c r="J1553" s="59">
        <v>0</v>
      </c>
      <c r="K1553" s="59">
        <v>0</v>
      </c>
      <c r="L1553" s="59">
        <v>0</v>
      </c>
      <c r="M1553" s="59">
        <v>0</v>
      </c>
      <c r="N1553" s="59">
        <v>0</v>
      </c>
      <c r="O1553" s="59">
        <v>0</v>
      </c>
      <c r="P1553" s="59">
        <v>0</v>
      </c>
      <c r="Q1553" s="59">
        <v>0</v>
      </c>
      <c r="R1553" s="59">
        <v>0</v>
      </c>
      <c r="S1553" s="90"/>
      <c r="T1553" s="90"/>
      <c r="U1553" s="91"/>
      <c r="V1553" s="90"/>
      <c r="X1553" s="90"/>
    </row>
    <row r="1554" spans="1:24" ht="13.2" x14ac:dyDescent="0.25">
      <c r="A1554" s="59" t="s">
        <v>1950</v>
      </c>
      <c r="B1554" s="59" t="s">
        <v>3683</v>
      </c>
      <c r="C1554" s="59" t="s">
        <v>3684</v>
      </c>
      <c r="D1554" s="59" t="s">
        <v>138</v>
      </c>
      <c r="E1554" s="59">
        <v>0</v>
      </c>
      <c r="F1554" s="59">
        <v>0</v>
      </c>
      <c r="G1554" s="59">
        <v>0</v>
      </c>
      <c r="H1554" s="59">
        <v>0</v>
      </c>
      <c r="I1554" s="59">
        <v>0</v>
      </c>
      <c r="J1554" s="59">
        <v>0</v>
      </c>
      <c r="K1554" s="59">
        <v>0</v>
      </c>
      <c r="L1554" s="59">
        <v>0</v>
      </c>
      <c r="M1554" s="59">
        <v>0</v>
      </c>
      <c r="N1554" s="59">
        <v>0</v>
      </c>
      <c r="O1554" s="59">
        <v>0</v>
      </c>
      <c r="P1554" s="59">
        <v>0</v>
      </c>
      <c r="Q1554" s="59">
        <v>0</v>
      </c>
      <c r="R1554" s="59">
        <v>0</v>
      </c>
      <c r="S1554" s="90"/>
      <c r="T1554" s="90"/>
      <c r="U1554" s="91"/>
      <c r="V1554" s="90"/>
      <c r="X1554" s="90"/>
    </row>
    <row r="1555" spans="1:24" ht="13.2" x14ac:dyDescent="0.25">
      <c r="A1555" s="59" t="s">
        <v>1951</v>
      </c>
      <c r="B1555" s="59" t="s">
        <v>3683</v>
      </c>
      <c r="C1555" s="59" t="s">
        <v>3685</v>
      </c>
      <c r="D1555" s="59" t="s">
        <v>138</v>
      </c>
      <c r="E1555" s="59">
        <v>0</v>
      </c>
      <c r="F1555" s="59">
        <v>0</v>
      </c>
      <c r="G1555" s="59">
        <v>0</v>
      </c>
      <c r="H1555" s="59">
        <v>0</v>
      </c>
      <c r="I1555" s="59">
        <v>0</v>
      </c>
      <c r="J1555" s="59">
        <v>0</v>
      </c>
      <c r="K1555" s="59">
        <v>0</v>
      </c>
      <c r="L1555" s="59">
        <v>0</v>
      </c>
      <c r="M1555" s="59">
        <v>0</v>
      </c>
      <c r="N1555" s="59">
        <v>0</v>
      </c>
      <c r="O1555" s="59">
        <v>0</v>
      </c>
      <c r="P1555" s="59">
        <v>0</v>
      </c>
      <c r="Q1555" s="59">
        <v>0</v>
      </c>
      <c r="R1555" s="59">
        <v>0</v>
      </c>
      <c r="S1555" s="90"/>
      <c r="T1555" s="90"/>
      <c r="U1555" s="91"/>
      <c r="V1555" s="90"/>
      <c r="X1555" s="90"/>
    </row>
    <row r="1556" spans="1:24" ht="13.2" x14ac:dyDescent="0.25">
      <c r="A1556" s="59" t="s">
        <v>1952</v>
      </c>
      <c r="B1556" s="59" t="s">
        <v>3686</v>
      </c>
      <c r="C1556" s="59" t="s">
        <v>3687</v>
      </c>
      <c r="D1556" s="59" t="s">
        <v>138</v>
      </c>
      <c r="E1556" s="59">
        <v>0</v>
      </c>
      <c r="F1556" s="59">
        <v>0</v>
      </c>
      <c r="G1556" s="59">
        <v>0</v>
      </c>
      <c r="H1556" s="59">
        <v>0</v>
      </c>
      <c r="I1556" s="59">
        <v>0</v>
      </c>
      <c r="J1556" s="59">
        <v>0</v>
      </c>
      <c r="K1556" s="59">
        <v>0</v>
      </c>
      <c r="L1556" s="59">
        <v>0</v>
      </c>
      <c r="M1556" s="59">
        <v>0</v>
      </c>
      <c r="N1556" s="59">
        <v>0</v>
      </c>
      <c r="O1556" s="59">
        <v>0</v>
      </c>
      <c r="P1556" s="59">
        <v>0</v>
      </c>
      <c r="Q1556" s="59">
        <v>0</v>
      </c>
      <c r="R1556" s="59">
        <v>0</v>
      </c>
      <c r="S1556" s="90"/>
      <c r="T1556" s="90"/>
      <c r="U1556" s="91"/>
      <c r="V1556" s="90"/>
      <c r="X1556" s="90"/>
    </row>
    <row r="1557" spans="1:24" ht="13.2" x14ac:dyDescent="0.25">
      <c r="A1557" s="59" t="s">
        <v>1953</v>
      </c>
      <c r="B1557" s="59" t="s">
        <v>3688</v>
      </c>
      <c r="C1557" s="59" t="s">
        <v>3689</v>
      </c>
      <c r="D1557" s="59" t="s">
        <v>138</v>
      </c>
      <c r="E1557" s="59">
        <v>0</v>
      </c>
      <c r="F1557" s="59">
        <v>0</v>
      </c>
      <c r="G1557" s="59">
        <v>0</v>
      </c>
      <c r="H1557" s="59">
        <v>0</v>
      </c>
      <c r="I1557" s="59">
        <v>0</v>
      </c>
      <c r="J1557" s="59">
        <v>0</v>
      </c>
      <c r="K1557" s="59">
        <v>0</v>
      </c>
      <c r="L1557" s="59">
        <v>0</v>
      </c>
      <c r="M1557" s="59">
        <v>0</v>
      </c>
      <c r="N1557" s="59">
        <v>0</v>
      </c>
      <c r="O1557" s="59">
        <v>0</v>
      </c>
      <c r="P1557" s="59">
        <v>0</v>
      </c>
      <c r="Q1557" s="59">
        <v>0</v>
      </c>
      <c r="R1557" s="59">
        <v>0</v>
      </c>
      <c r="S1557" s="90"/>
      <c r="T1557" s="90"/>
      <c r="U1557" s="91"/>
      <c r="V1557" s="90"/>
      <c r="X1557" s="90"/>
    </row>
    <row r="1558" spans="1:24" ht="13.2" x14ac:dyDescent="0.25">
      <c r="A1558" s="59" t="s">
        <v>1954</v>
      </c>
      <c r="B1558" s="59" t="s">
        <v>3690</v>
      </c>
      <c r="C1558" s="59" t="s">
        <v>3691</v>
      </c>
      <c r="D1558" s="59" t="s">
        <v>138</v>
      </c>
      <c r="E1558" s="59">
        <v>43</v>
      </c>
      <c r="F1558" s="59">
        <v>-275</v>
      </c>
      <c r="G1558" s="59">
        <v>-227</v>
      </c>
      <c r="H1558" s="59">
        <v>-178</v>
      </c>
      <c r="I1558" s="59">
        <v>-128</v>
      </c>
      <c r="J1558" s="59">
        <v>-78</v>
      </c>
      <c r="K1558" s="59">
        <v>-27</v>
      </c>
      <c r="L1558" s="59">
        <v>23</v>
      </c>
      <c r="M1558" s="59">
        <v>70</v>
      </c>
      <c r="N1558" s="59">
        <v>108</v>
      </c>
      <c r="O1558" s="59">
        <v>155</v>
      </c>
      <c r="P1558" s="59">
        <v>205</v>
      </c>
      <c r="Q1558" s="59">
        <v>255</v>
      </c>
      <c r="R1558" s="59">
        <v>-16946</v>
      </c>
      <c r="S1558" s="90"/>
      <c r="T1558" s="90"/>
      <c r="U1558" s="91"/>
      <c r="V1558" s="90"/>
      <c r="X1558" s="90"/>
    </row>
    <row r="1559" spans="1:24" ht="13.2" x14ac:dyDescent="0.25">
      <c r="A1559" s="59" t="s">
        <v>1955</v>
      </c>
      <c r="B1559" s="59" t="s">
        <v>3690</v>
      </c>
      <c r="C1559" s="59" t="s">
        <v>3692</v>
      </c>
      <c r="D1559" s="59" t="s">
        <v>138</v>
      </c>
      <c r="E1559" s="59">
        <v>0</v>
      </c>
      <c r="F1559" s="59">
        <v>0</v>
      </c>
      <c r="G1559" s="59">
        <v>0</v>
      </c>
      <c r="H1559" s="59">
        <v>0</v>
      </c>
      <c r="I1559" s="59">
        <v>0</v>
      </c>
      <c r="J1559" s="59">
        <v>0</v>
      </c>
      <c r="K1559" s="59">
        <v>0</v>
      </c>
      <c r="L1559" s="59">
        <v>0</v>
      </c>
      <c r="M1559" s="59">
        <v>0</v>
      </c>
      <c r="N1559" s="59">
        <v>0</v>
      </c>
      <c r="O1559" s="59">
        <v>0</v>
      </c>
      <c r="P1559" s="59">
        <v>0</v>
      </c>
      <c r="Q1559" s="59">
        <v>0</v>
      </c>
      <c r="R1559" s="59">
        <v>0</v>
      </c>
      <c r="S1559" s="90"/>
      <c r="T1559" s="90"/>
      <c r="U1559" s="91"/>
      <c r="V1559" s="90"/>
      <c r="X1559" s="90"/>
    </row>
    <row r="1560" spans="1:24" ht="13.2" x14ac:dyDescent="0.25">
      <c r="A1560" s="59" t="s">
        <v>1956</v>
      </c>
      <c r="B1560" s="59" t="s">
        <v>3693</v>
      </c>
      <c r="C1560" s="59" t="s">
        <v>3694</v>
      </c>
      <c r="D1560" s="59" t="s">
        <v>138</v>
      </c>
      <c r="E1560" s="59">
        <v>781</v>
      </c>
      <c r="F1560" s="59">
        <v>797</v>
      </c>
      <c r="G1560" s="59">
        <v>811</v>
      </c>
      <c r="H1560" s="59">
        <v>823</v>
      </c>
      <c r="I1560" s="59">
        <v>835</v>
      </c>
      <c r="J1560" s="59">
        <v>847</v>
      </c>
      <c r="K1560" s="59">
        <v>859</v>
      </c>
      <c r="L1560" s="59">
        <v>870</v>
      </c>
      <c r="M1560" s="59">
        <v>882</v>
      </c>
      <c r="N1560" s="59">
        <v>894</v>
      </c>
      <c r="O1560" s="59">
        <v>906</v>
      </c>
      <c r="P1560" s="59">
        <v>918</v>
      </c>
      <c r="Q1560" s="59">
        <v>931</v>
      </c>
      <c r="R1560" s="59">
        <v>858119</v>
      </c>
      <c r="S1560" s="90"/>
      <c r="T1560" s="90"/>
      <c r="U1560" s="91"/>
      <c r="V1560" s="90"/>
      <c r="X1560" s="90"/>
    </row>
    <row r="1561" spans="1:24" ht="13.2" x14ac:dyDescent="0.25">
      <c r="A1561" s="59" t="s">
        <v>1957</v>
      </c>
      <c r="B1561" s="59" t="s">
        <v>3695</v>
      </c>
      <c r="C1561" s="59" t="s">
        <v>3696</v>
      </c>
      <c r="D1561" s="59" t="s">
        <v>139</v>
      </c>
      <c r="E1561" s="59">
        <v>0</v>
      </c>
      <c r="F1561" s="59">
        <v>0</v>
      </c>
      <c r="G1561" s="59">
        <v>0</v>
      </c>
      <c r="H1561" s="59">
        <v>0</v>
      </c>
      <c r="I1561" s="59">
        <v>0</v>
      </c>
      <c r="J1561" s="59">
        <v>0</v>
      </c>
      <c r="K1561" s="59">
        <v>0</v>
      </c>
      <c r="L1561" s="59">
        <v>0</v>
      </c>
      <c r="M1561" s="59">
        <v>0</v>
      </c>
      <c r="N1561" s="59">
        <v>0</v>
      </c>
      <c r="O1561" s="59">
        <v>0</v>
      </c>
      <c r="P1561" s="59">
        <v>0</v>
      </c>
      <c r="Q1561" s="59">
        <v>0</v>
      </c>
      <c r="R1561" s="59">
        <v>0</v>
      </c>
      <c r="S1561" s="90"/>
      <c r="T1561" s="90"/>
      <c r="U1561" s="91"/>
      <c r="V1561" s="90"/>
      <c r="X1561" s="90"/>
    </row>
    <row r="1562" spans="1:24" ht="13.2" x14ac:dyDescent="0.25">
      <c r="A1562" s="59" t="s">
        <v>1958</v>
      </c>
      <c r="B1562" s="59" t="s">
        <v>3695</v>
      </c>
      <c r="C1562" s="59" t="s">
        <v>3697</v>
      </c>
      <c r="D1562" s="59" t="s">
        <v>139</v>
      </c>
      <c r="E1562" s="59">
        <v>0</v>
      </c>
      <c r="F1562" s="59">
        <v>0</v>
      </c>
      <c r="G1562" s="59">
        <v>0</v>
      </c>
      <c r="H1562" s="59">
        <v>0</v>
      </c>
      <c r="I1562" s="59">
        <v>0</v>
      </c>
      <c r="J1562" s="59">
        <v>0</v>
      </c>
      <c r="K1562" s="59">
        <v>0</v>
      </c>
      <c r="L1562" s="59">
        <v>0</v>
      </c>
      <c r="M1562" s="59">
        <v>0</v>
      </c>
      <c r="N1562" s="59">
        <v>0</v>
      </c>
      <c r="O1562" s="59">
        <v>0</v>
      </c>
      <c r="P1562" s="59">
        <v>0</v>
      </c>
      <c r="Q1562" s="59">
        <v>0</v>
      </c>
      <c r="R1562" s="59">
        <v>0</v>
      </c>
      <c r="S1562" s="90"/>
      <c r="T1562" s="90"/>
      <c r="U1562" s="91"/>
      <c r="V1562" s="90"/>
      <c r="X1562" s="90"/>
    </row>
    <row r="1563" spans="1:24" ht="13.2" x14ac:dyDescent="0.25">
      <c r="A1563" s="59" t="s">
        <v>5323</v>
      </c>
      <c r="B1563" s="59" t="s">
        <v>3698</v>
      </c>
      <c r="C1563" s="59" t="s">
        <v>6761</v>
      </c>
      <c r="D1563" s="59" t="s">
        <v>139</v>
      </c>
      <c r="E1563" s="59">
        <v>0</v>
      </c>
      <c r="F1563" s="59">
        <v>0</v>
      </c>
      <c r="G1563" s="59">
        <v>0</v>
      </c>
      <c r="H1563" s="59">
        <v>0</v>
      </c>
      <c r="I1563" s="59">
        <v>0</v>
      </c>
      <c r="J1563" s="59">
        <v>0</v>
      </c>
      <c r="K1563" s="59">
        <v>0</v>
      </c>
      <c r="L1563" s="59">
        <v>0</v>
      </c>
      <c r="M1563" s="59">
        <v>0</v>
      </c>
      <c r="N1563" s="59">
        <v>0</v>
      </c>
      <c r="O1563" s="59">
        <v>0</v>
      </c>
      <c r="P1563" s="59">
        <v>0</v>
      </c>
      <c r="Q1563" s="59">
        <v>0</v>
      </c>
      <c r="R1563" s="59">
        <v>0</v>
      </c>
      <c r="S1563" s="90"/>
      <c r="T1563" s="90"/>
      <c r="U1563" s="91"/>
      <c r="V1563" s="90"/>
      <c r="X1563" s="90"/>
    </row>
    <row r="1564" spans="1:24" ht="13.2" x14ac:dyDescent="0.25">
      <c r="A1564" s="59" t="s">
        <v>1959</v>
      </c>
      <c r="B1564" s="59" t="s">
        <v>3698</v>
      </c>
      <c r="C1564" s="59" t="s">
        <v>3699</v>
      </c>
      <c r="D1564" s="59" t="s">
        <v>139</v>
      </c>
      <c r="E1564" s="59">
        <v>0</v>
      </c>
      <c r="F1564" s="59">
        <v>0</v>
      </c>
      <c r="G1564" s="59">
        <v>0</v>
      </c>
      <c r="H1564" s="59">
        <v>0</v>
      </c>
      <c r="I1564" s="59">
        <v>0</v>
      </c>
      <c r="J1564" s="59">
        <v>0</v>
      </c>
      <c r="K1564" s="59">
        <v>0</v>
      </c>
      <c r="L1564" s="59">
        <v>0</v>
      </c>
      <c r="M1564" s="59">
        <v>0</v>
      </c>
      <c r="N1564" s="59">
        <v>0</v>
      </c>
      <c r="O1564" s="59">
        <v>0</v>
      </c>
      <c r="P1564" s="59">
        <v>0</v>
      </c>
      <c r="Q1564" s="59">
        <v>0</v>
      </c>
      <c r="R1564" s="59">
        <v>0</v>
      </c>
      <c r="S1564" s="90"/>
      <c r="T1564" s="90"/>
      <c r="U1564" s="91"/>
      <c r="V1564" s="90"/>
      <c r="X1564" s="90"/>
    </row>
    <row r="1565" spans="1:24" ht="13.2" x14ac:dyDescent="0.25">
      <c r="A1565" s="59" t="s">
        <v>1960</v>
      </c>
      <c r="B1565" s="59" t="s">
        <v>3698</v>
      </c>
      <c r="C1565" s="59" t="s">
        <v>3700</v>
      </c>
      <c r="D1565" s="59" t="s">
        <v>139</v>
      </c>
      <c r="E1565" s="59">
        <v>0</v>
      </c>
      <c r="F1565" s="59">
        <v>0</v>
      </c>
      <c r="G1565" s="59">
        <v>0</v>
      </c>
      <c r="H1565" s="59">
        <v>0</v>
      </c>
      <c r="I1565" s="59">
        <v>0</v>
      </c>
      <c r="J1565" s="59">
        <v>0</v>
      </c>
      <c r="K1565" s="59">
        <v>0</v>
      </c>
      <c r="L1565" s="59">
        <v>0</v>
      </c>
      <c r="M1565" s="59">
        <v>0</v>
      </c>
      <c r="N1565" s="59">
        <v>227</v>
      </c>
      <c r="O1565" s="59">
        <v>228</v>
      </c>
      <c r="P1565" s="59">
        <v>228</v>
      </c>
      <c r="Q1565" s="59">
        <v>229</v>
      </c>
      <c r="R1565" s="59">
        <v>66476</v>
      </c>
      <c r="S1565" s="90"/>
      <c r="T1565" s="90"/>
      <c r="U1565" s="91"/>
      <c r="V1565" s="90"/>
      <c r="X1565" s="90"/>
    </row>
    <row r="1566" spans="1:24" ht="13.2" x14ac:dyDescent="0.25">
      <c r="A1566" s="59" t="s">
        <v>1961</v>
      </c>
      <c r="B1566" s="59" t="s">
        <v>3698</v>
      </c>
      <c r="C1566" s="59" t="s">
        <v>3701</v>
      </c>
      <c r="D1566" s="59" t="s">
        <v>139</v>
      </c>
      <c r="E1566" s="59">
        <v>0</v>
      </c>
      <c r="F1566" s="59">
        <v>0</v>
      </c>
      <c r="G1566" s="59">
        <v>0</v>
      </c>
      <c r="H1566" s="59">
        <v>0</v>
      </c>
      <c r="I1566" s="59">
        <v>0</v>
      </c>
      <c r="J1566" s="59">
        <v>0</v>
      </c>
      <c r="K1566" s="59">
        <v>0</v>
      </c>
      <c r="L1566" s="59">
        <v>0</v>
      </c>
      <c r="M1566" s="59">
        <v>0</v>
      </c>
      <c r="N1566" s="59">
        <v>0</v>
      </c>
      <c r="O1566" s="59">
        <v>0</v>
      </c>
      <c r="P1566" s="59">
        <v>0</v>
      </c>
      <c r="Q1566" s="59">
        <v>0</v>
      </c>
      <c r="R1566" s="59">
        <v>0</v>
      </c>
      <c r="S1566" s="90"/>
      <c r="T1566" s="90"/>
      <c r="U1566" s="91"/>
      <c r="V1566" s="90"/>
      <c r="X1566" s="90"/>
    </row>
    <row r="1567" spans="1:24" ht="13.2" x14ac:dyDescent="0.25">
      <c r="A1567" s="59" t="s">
        <v>1962</v>
      </c>
      <c r="B1567" s="59" t="s">
        <v>3698</v>
      </c>
      <c r="C1567" s="59" t="s">
        <v>3702</v>
      </c>
      <c r="D1567" s="59" t="s">
        <v>139</v>
      </c>
      <c r="E1567" s="59">
        <v>1</v>
      </c>
      <c r="F1567" s="59">
        <v>2</v>
      </c>
      <c r="G1567" s="59">
        <v>2</v>
      </c>
      <c r="H1567" s="59">
        <v>2</v>
      </c>
      <c r="I1567" s="59">
        <v>2</v>
      </c>
      <c r="J1567" s="59">
        <v>2</v>
      </c>
      <c r="K1567" s="59">
        <v>2</v>
      </c>
      <c r="L1567" s="59">
        <v>825</v>
      </c>
      <c r="M1567" s="59">
        <v>830</v>
      </c>
      <c r="N1567" s="59">
        <v>835</v>
      </c>
      <c r="O1567" s="59">
        <v>840</v>
      </c>
      <c r="P1567" s="59">
        <v>845</v>
      </c>
      <c r="Q1567" s="59">
        <v>850</v>
      </c>
      <c r="R1567" s="59">
        <v>384234</v>
      </c>
      <c r="S1567" s="90"/>
      <c r="T1567" s="90"/>
      <c r="U1567" s="91"/>
      <c r="V1567" s="90"/>
      <c r="X1567" s="90"/>
    </row>
    <row r="1568" spans="1:24" ht="13.2" x14ac:dyDescent="0.25">
      <c r="A1568" s="59" t="s">
        <v>1963</v>
      </c>
      <c r="B1568" s="59" t="s">
        <v>3703</v>
      </c>
      <c r="C1568" s="59" t="s">
        <v>3704</v>
      </c>
      <c r="D1568" s="59" t="s">
        <v>139</v>
      </c>
      <c r="E1568" s="59">
        <v>0</v>
      </c>
      <c r="F1568" s="59">
        <v>0</v>
      </c>
      <c r="G1568" s="59">
        <v>0</v>
      </c>
      <c r="H1568" s="59">
        <v>0</v>
      </c>
      <c r="I1568" s="59">
        <v>0</v>
      </c>
      <c r="J1568" s="59">
        <v>0</v>
      </c>
      <c r="K1568" s="59">
        <v>0</v>
      </c>
      <c r="L1568" s="59">
        <v>0</v>
      </c>
      <c r="M1568" s="59">
        <v>0</v>
      </c>
      <c r="N1568" s="59">
        <v>0</v>
      </c>
      <c r="O1568" s="59">
        <v>0</v>
      </c>
      <c r="P1568" s="59">
        <v>0</v>
      </c>
      <c r="Q1568" s="59">
        <v>0</v>
      </c>
      <c r="R1568" s="59">
        <v>0</v>
      </c>
      <c r="S1568" s="90"/>
      <c r="T1568" s="90"/>
      <c r="U1568" s="91"/>
      <c r="V1568" s="90"/>
      <c r="X1568" s="90"/>
    </row>
    <row r="1569" spans="1:24" ht="13.2" x14ac:dyDescent="0.25">
      <c r="A1569" s="59" t="s">
        <v>1964</v>
      </c>
      <c r="B1569" s="59" t="s">
        <v>3705</v>
      </c>
      <c r="C1569" s="59" t="s">
        <v>3706</v>
      </c>
      <c r="D1569" s="59" t="s">
        <v>139</v>
      </c>
      <c r="E1569" s="59">
        <v>781</v>
      </c>
      <c r="F1569" s="59">
        <v>794</v>
      </c>
      <c r="G1569" s="59">
        <v>-397</v>
      </c>
      <c r="H1569" s="59">
        <v>821</v>
      </c>
      <c r="I1569" s="59">
        <v>834</v>
      </c>
      <c r="J1569" s="59">
        <v>847</v>
      </c>
      <c r="K1569" s="59">
        <v>860</v>
      </c>
      <c r="L1569" s="59">
        <v>859</v>
      </c>
      <c r="M1569" s="59">
        <v>876</v>
      </c>
      <c r="N1569" s="59">
        <v>891</v>
      </c>
      <c r="O1569" s="59">
        <v>906</v>
      </c>
      <c r="P1569" s="59">
        <v>920</v>
      </c>
      <c r="Q1569" s="59">
        <v>935</v>
      </c>
      <c r="R1569" s="59">
        <v>755730</v>
      </c>
      <c r="S1569" s="90"/>
      <c r="T1569" s="90"/>
      <c r="U1569" s="91"/>
      <c r="V1569" s="90"/>
      <c r="X1569" s="90"/>
    </row>
    <row r="1570" spans="1:24" ht="13.2" x14ac:dyDescent="0.25">
      <c r="A1570" s="59" t="s">
        <v>1965</v>
      </c>
      <c r="B1570" s="59" t="s">
        <v>3705</v>
      </c>
      <c r="C1570" s="59" t="s">
        <v>3707</v>
      </c>
      <c r="D1570" s="59" t="s">
        <v>139</v>
      </c>
      <c r="E1570" s="59">
        <v>-1225</v>
      </c>
      <c r="F1570" s="59">
        <v>-1205</v>
      </c>
      <c r="G1570" s="59">
        <v>20</v>
      </c>
      <c r="H1570" s="59">
        <v>-1164</v>
      </c>
      <c r="I1570" s="59">
        <v>-1143</v>
      </c>
      <c r="J1570" s="59">
        <v>-1123</v>
      </c>
      <c r="K1570" s="59">
        <v>-1103</v>
      </c>
      <c r="L1570" s="59">
        <v>-1082</v>
      </c>
      <c r="M1570" s="59">
        <v>-1062</v>
      </c>
      <c r="N1570" s="59">
        <v>-1041</v>
      </c>
      <c r="O1570" s="59">
        <v>-1021</v>
      </c>
      <c r="P1570" s="59">
        <v>-1000</v>
      </c>
      <c r="Q1570" s="59">
        <v>-980</v>
      </c>
      <c r="R1570" s="59">
        <v>-1002193</v>
      </c>
      <c r="S1570" s="90"/>
      <c r="T1570" s="90"/>
      <c r="U1570" s="91"/>
      <c r="V1570" s="90"/>
      <c r="X1570" s="90"/>
    </row>
    <row r="1571" spans="1:24" ht="13.2" x14ac:dyDescent="0.25">
      <c r="A1571" s="59" t="s">
        <v>1966</v>
      </c>
      <c r="B1571" s="59" t="s">
        <v>3705</v>
      </c>
      <c r="C1571" s="59" t="s">
        <v>3708</v>
      </c>
      <c r="D1571" s="59" t="s">
        <v>139</v>
      </c>
      <c r="E1571" s="59">
        <v>0</v>
      </c>
      <c r="F1571" s="59">
        <v>0</v>
      </c>
      <c r="G1571" s="59">
        <v>0</v>
      </c>
      <c r="H1571" s="59">
        <v>0</v>
      </c>
      <c r="I1571" s="59">
        <v>0</v>
      </c>
      <c r="J1571" s="59">
        <v>0</v>
      </c>
      <c r="K1571" s="59">
        <v>0</v>
      </c>
      <c r="L1571" s="59">
        <v>0</v>
      </c>
      <c r="M1571" s="59">
        <v>0</v>
      </c>
      <c r="N1571" s="59">
        <v>0</v>
      </c>
      <c r="O1571" s="59">
        <v>0</v>
      </c>
      <c r="P1571" s="59">
        <v>0</v>
      </c>
      <c r="Q1571" s="59">
        <v>0</v>
      </c>
      <c r="R1571" s="59">
        <v>0</v>
      </c>
      <c r="S1571" s="90"/>
      <c r="T1571" s="90"/>
      <c r="U1571" s="91"/>
      <c r="V1571" s="90"/>
      <c r="X1571" s="90"/>
    </row>
    <row r="1572" spans="1:24" ht="13.2" x14ac:dyDescent="0.25">
      <c r="A1572" s="59" t="s">
        <v>1967</v>
      </c>
      <c r="B1572" s="59" t="s">
        <v>3709</v>
      </c>
      <c r="C1572" s="59" t="s">
        <v>3710</v>
      </c>
      <c r="D1572" s="59" t="s">
        <v>139</v>
      </c>
      <c r="E1572" s="59">
        <v>180</v>
      </c>
      <c r="F1572" s="59">
        <v>193</v>
      </c>
      <c r="G1572" s="59">
        <v>206</v>
      </c>
      <c r="H1572" s="59">
        <v>220</v>
      </c>
      <c r="I1572" s="59">
        <v>233</v>
      </c>
      <c r="J1572" s="59">
        <v>246</v>
      </c>
      <c r="K1572" s="59">
        <v>259</v>
      </c>
      <c r="L1572" s="59">
        <v>272</v>
      </c>
      <c r="M1572" s="59">
        <v>285</v>
      </c>
      <c r="N1572" s="59">
        <v>298</v>
      </c>
      <c r="O1572" s="59">
        <v>312</v>
      </c>
      <c r="P1572" s="59">
        <v>325</v>
      </c>
      <c r="Q1572" s="59">
        <v>322</v>
      </c>
      <c r="R1572" s="59">
        <v>258307</v>
      </c>
      <c r="S1572" s="90"/>
      <c r="T1572" s="90"/>
      <c r="U1572" s="91"/>
      <c r="V1572" s="90"/>
      <c r="X1572" s="90"/>
    </row>
    <row r="1573" spans="1:24" ht="13.2" x14ac:dyDescent="0.25">
      <c r="A1573" s="59" t="s">
        <v>1968</v>
      </c>
      <c r="B1573" s="59" t="s">
        <v>3709</v>
      </c>
      <c r="C1573" s="59" t="s">
        <v>3712</v>
      </c>
      <c r="D1573" s="59" t="s">
        <v>139</v>
      </c>
      <c r="E1573" s="59">
        <v>0</v>
      </c>
      <c r="F1573" s="59">
        <v>0</v>
      </c>
      <c r="G1573" s="59">
        <v>0</v>
      </c>
      <c r="H1573" s="59">
        <v>0</v>
      </c>
      <c r="I1573" s="59">
        <v>0</v>
      </c>
      <c r="J1573" s="59">
        <v>0</v>
      </c>
      <c r="K1573" s="59">
        <v>0</v>
      </c>
      <c r="L1573" s="59">
        <v>0</v>
      </c>
      <c r="M1573" s="59">
        <v>0</v>
      </c>
      <c r="N1573" s="59">
        <v>0</v>
      </c>
      <c r="O1573" s="59">
        <v>0</v>
      </c>
      <c r="P1573" s="59">
        <v>0</v>
      </c>
      <c r="Q1573" s="59">
        <v>0</v>
      </c>
      <c r="R1573" s="59">
        <v>0</v>
      </c>
      <c r="S1573" s="90"/>
      <c r="T1573" s="90"/>
      <c r="U1573" s="91"/>
      <c r="V1573" s="90"/>
      <c r="X1573" s="90"/>
    </row>
    <row r="1574" spans="1:24" ht="13.2" x14ac:dyDescent="0.25">
      <c r="A1574" s="59" t="s">
        <v>1969</v>
      </c>
      <c r="B1574" s="59" t="s">
        <v>3713</v>
      </c>
      <c r="C1574" s="59" t="s">
        <v>3714</v>
      </c>
      <c r="D1574" s="59" t="s">
        <v>139</v>
      </c>
      <c r="E1574" s="59">
        <v>0</v>
      </c>
      <c r="F1574" s="59">
        <v>0</v>
      </c>
      <c r="G1574" s="59">
        <v>0</v>
      </c>
      <c r="H1574" s="59">
        <v>0</v>
      </c>
      <c r="I1574" s="59">
        <v>0</v>
      </c>
      <c r="J1574" s="59">
        <v>0</v>
      </c>
      <c r="K1574" s="59">
        <v>0</v>
      </c>
      <c r="L1574" s="59">
        <v>0</v>
      </c>
      <c r="M1574" s="59">
        <v>0</v>
      </c>
      <c r="N1574" s="59">
        <v>0</v>
      </c>
      <c r="O1574" s="59">
        <v>0</v>
      </c>
      <c r="P1574" s="59">
        <v>0</v>
      </c>
      <c r="Q1574" s="59">
        <v>0</v>
      </c>
      <c r="R1574" s="59">
        <v>0</v>
      </c>
      <c r="S1574" s="90"/>
      <c r="T1574" s="90"/>
      <c r="U1574" s="91"/>
      <c r="V1574" s="90"/>
      <c r="X1574" s="90"/>
    </row>
    <row r="1575" spans="1:24" ht="13.2" x14ac:dyDescent="0.25">
      <c r="A1575" s="59" t="s">
        <v>1970</v>
      </c>
      <c r="B1575" s="59" t="s">
        <v>3713</v>
      </c>
      <c r="C1575" s="59" t="s">
        <v>3715</v>
      </c>
      <c r="D1575" s="59" t="s">
        <v>139</v>
      </c>
      <c r="E1575" s="59">
        <v>0</v>
      </c>
      <c r="F1575" s="59">
        <v>0</v>
      </c>
      <c r="G1575" s="59">
        <v>0</v>
      </c>
      <c r="H1575" s="59">
        <v>0</v>
      </c>
      <c r="I1575" s="59">
        <v>0</v>
      </c>
      <c r="J1575" s="59">
        <v>0</v>
      </c>
      <c r="K1575" s="59">
        <v>0</v>
      </c>
      <c r="L1575" s="59">
        <v>0</v>
      </c>
      <c r="M1575" s="59">
        <v>0</v>
      </c>
      <c r="N1575" s="59">
        <v>0</v>
      </c>
      <c r="O1575" s="59">
        <v>0</v>
      </c>
      <c r="P1575" s="59">
        <v>0</v>
      </c>
      <c r="Q1575" s="59">
        <v>0</v>
      </c>
      <c r="R1575" s="59">
        <v>0</v>
      </c>
      <c r="S1575" s="90"/>
      <c r="T1575" s="90"/>
      <c r="U1575" s="91"/>
      <c r="V1575" s="90"/>
      <c r="X1575" s="90"/>
    </row>
    <row r="1576" spans="1:24" ht="13.2" x14ac:dyDescent="0.25">
      <c r="A1576" s="59" t="s">
        <v>1971</v>
      </c>
      <c r="B1576" s="59" t="s">
        <v>3716</v>
      </c>
      <c r="C1576" s="59" t="s">
        <v>3717</v>
      </c>
      <c r="D1576" s="59" t="s">
        <v>139</v>
      </c>
      <c r="E1576" s="59">
        <v>0</v>
      </c>
      <c r="F1576" s="59">
        <v>0</v>
      </c>
      <c r="G1576" s="59">
        <v>0</v>
      </c>
      <c r="H1576" s="59">
        <v>0</v>
      </c>
      <c r="I1576" s="59">
        <v>0</v>
      </c>
      <c r="J1576" s="59">
        <v>0</v>
      </c>
      <c r="K1576" s="59">
        <v>0</v>
      </c>
      <c r="L1576" s="59">
        <v>0</v>
      </c>
      <c r="M1576" s="59">
        <v>0</v>
      </c>
      <c r="N1576" s="59">
        <v>0</v>
      </c>
      <c r="O1576" s="59">
        <v>0</v>
      </c>
      <c r="P1576" s="59">
        <v>0</v>
      </c>
      <c r="Q1576" s="59">
        <v>0</v>
      </c>
      <c r="R1576" s="59">
        <v>0</v>
      </c>
      <c r="S1576" s="90"/>
      <c r="T1576" s="90"/>
      <c r="U1576" s="91"/>
      <c r="V1576" s="90"/>
      <c r="X1576" s="90"/>
    </row>
    <row r="1577" spans="1:24" ht="13.2" x14ac:dyDescent="0.25">
      <c r="A1577" s="59" t="s">
        <v>1972</v>
      </c>
      <c r="B1577" s="59" t="s">
        <v>3718</v>
      </c>
      <c r="C1577" s="59" t="s">
        <v>3719</v>
      </c>
      <c r="D1577" s="59" t="s">
        <v>139</v>
      </c>
      <c r="E1577" s="59">
        <v>0</v>
      </c>
      <c r="F1577" s="59">
        <v>0</v>
      </c>
      <c r="G1577" s="59">
        <v>0</v>
      </c>
      <c r="H1577" s="59">
        <v>0</v>
      </c>
      <c r="I1577" s="59">
        <v>0</v>
      </c>
      <c r="J1577" s="59">
        <v>0</v>
      </c>
      <c r="K1577" s="59">
        <v>0</v>
      </c>
      <c r="L1577" s="59">
        <v>0</v>
      </c>
      <c r="M1577" s="59">
        <v>0</v>
      </c>
      <c r="N1577" s="59">
        <v>0</v>
      </c>
      <c r="O1577" s="59">
        <v>0</v>
      </c>
      <c r="P1577" s="59">
        <v>0</v>
      </c>
      <c r="Q1577" s="59">
        <v>0</v>
      </c>
      <c r="R1577" s="59">
        <v>0</v>
      </c>
      <c r="S1577" s="90"/>
      <c r="T1577" s="90"/>
      <c r="U1577" s="91"/>
      <c r="V1577" s="90"/>
      <c r="X1577" s="90"/>
    </row>
    <row r="1578" spans="1:24" ht="13.2" x14ac:dyDescent="0.25">
      <c r="A1578" s="59" t="s">
        <v>1973</v>
      </c>
      <c r="B1578" s="59" t="s">
        <v>3720</v>
      </c>
      <c r="C1578" s="59" t="s">
        <v>3721</v>
      </c>
      <c r="D1578" s="59" t="s">
        <v>139</v>
      </c>
      <c r="E1578" s="59">
        <v>0</v>
      </c>
      <c r="F1578" s="59">
        <v>0</v>
      </c>
      <c r="G1578" s="59">
        <v>0</v>
      </c>
      <c r="H1578" s="59">
        <v>0</v>
      </c>
      <c r="I1578" s="59">
        <v>0</v>
      </c>
      <c r="J1578" s="59">
        <v>0</v>
      </c>
      <c r="K1578" s="59">
        <v>0</v>
      </c>
      <c r="L1578" s="59">
        <v>0</v>
      </c>
      <c r="M1578" s="59">
        <v>0</v>
      </c>
      <c r="N1578" s="59">
        <v>0</v>
      </c>
      <c r="O1578" s="59">
        <v>0</v>
      </c>
      <c r="P1578" s="59">
        <v>0</v>
      </c>
      <c r="Q1578" s="59">
        <v>0</v>
      </c>
      <c r="R1578" s="59">
        <v>0</v>
      </c>
      <c r="S1578" s="90"/>
      <c r="T1578" s="90"/>
      <c r="U1578" s="91"/>
      <c r="V1578" s="90"/>
      <c r="X1578" s="90"/>
    </row>
    <row r="1579" spans="1:24" ht="13.2" x14ac:dyDescent="0.25">
      <c r="A1579" s="59" t="s">
        <v>1974</v>
      </c>
      <c r="B1579" s="59" t="s">
        <v>3722</v>
      </c>
      <c r="C1579" s="59" t="s">
        <v>3723</v>
      </c>
      <c r="D1579" s="59" t="s">
        <v>139</v>
      </c>
      <c r="E1579" s="59">
        <v>4280</v>
      </c>
      <c r="F1579" s="59">
        <v>4302</v>
      </c>
      <c r="G1579" s="59">
        <v>4325</v>
      </c>
      <c r="H1579" s="59">
        <v>4348</v>
      </c>
      <c r="I1579" s="59">
        <v>4371</v>
      </c>
      <c r="J1579" s="59">
        <v>4394</v>
      </c>
      <c r="K1579" s="59">
        <v>4416</v>
      </c>
      <c r="L1579" s="59">
        <v>4391</v>
      </c>
      <c r="M1579" s="59">
        <v>4414</v>
      </c>
      <c r="N1579" s="59">
        <v>4437</v>
      </c>
      <c r="O1579" s="59">
        <v>4459</v>
      </c>
      <c r="P1579" s="59">
        <v>4482</v>
      </c>
      <c r="Q1579" s="59">
        <v>4506</v>
      </c>
      <c r="R1579" s="59">
        <v>4394388</v>
      </c>
      <c r="S1579" s="90"/>
      <c r="T1579" s="90"/>
      <c r="U1579" s="91"/>
      <c r="V1579" s="90"/>
      <c r="X1579" s="90"/>
    </row>
    <row r="1580" spans="1:24" ht="13.2" x14ac:dyDescent="0.25">
      <c r="A1580" s="59" t="s">
        <v>1975</v>
      </c>
      <c r="B1580" s="59" t="s">
        <v>3722</v>
      </c>
      <c r="C1580" s="59" t="s">
        <v>3725</v>
      </c>
      <c r="D1580" s="59" t="s">
        <v>139</v>
      </c>
      <c r="E1580" s="59">
        <v>332</v>
      </c>
      <c r="F1580" s="59">
        <v>333</v>
      </c>
      <c r="G1580" s="59">
        <v>334</v>
      </c>
      <c r="H1580" s="59">
        <v>335</v>
      </c>
      <c r="I1580" s="59">
        <v>336</v>
      </c>
      <c r="J1580" s="59">
        <v>337</v>
      </c>
      <c r="K1580" s="59">
        <v>339</v>
      </c>
      <c r="L1580" s="59">
        <v>0</v>
      </c>
      <c r="M1580" s="59">
        <v>0</v>
      </c>
      <c r="N1580" s="59">
        <v>0</v>
      </c>
      <c r="O1580" s="59">
        <v>0</v>
      </c>
      <c r="P1580" s="59">
        <v>0</v>
      </c>
      <c r="Q1580" s="59">
        <v>0</v>
      </c>
      <c r="R1580" s="59">
        <v>181687</v>
      </c>
      <c r="S1580" s="90"/>
      <c r="T1580" s="90"/>
      <c r="U1580" s="91"/>
      <c r="V1580" s="90"/>
      <c r="X1580" s="90"/>
    </row>
    <row r="1581" spans="1:24" ht="13.2" x14ac:dyDescent="0.25">
      <c r="A1581" s="59" t="s">
        <v>1976</v>
      </c>
      <c r="B1581" s="59" t="s">
        <v>3722</v>
      </c>
      <c r="C1581" s="59" t="s">
        <v>3726</v>
      </c>
      <c r="D1581" s="59" t="s">
        <v>139</v>
      </c>
      <c r="E1581" s="59">
        <v>0</v>
      </c>
      <c r="F1581" s="59">
        <v>0</v>
      </c>
      <c r="G1581" s="59">
        <v>0</v>
      </c>
      <c r="H1581" s="59">
        <v>0</v>
      </c>
      <c r="I1581" s="59">
        <v>0</v>
      </c>
      <c r="J1581" s="59">
        <v>0</v>
      </c>
      <c r="K1581" s="59">
        <v>0</v>
      </c>
      <c r="L1581" s="59">
        <v>0</v>
      </c>
      <c r="M1581" s="59">
        <v>0</v>
      </c>
      <c r="N1581" s="59">
        <v>0</v>
      </c>
      <c r="O1581" s="59">
        <v>0</v>
      </c>
      <c r="P1581" s="59">
        <v>0</v>
      </c>
      <c r="Q1581" s="59">
        <v>0</v>
      </c>
      <c r="R1581" s="59">
        <v>0</v>
      </c>
      <c r="S1581" s="90"/>
      <c r="T1581" s="90"/>
      <c r="U1581" s="91"/>
      <c r="V1581" s="90"/>
      <c r="X1581" s="90"/>
    </row>
    <row r="1582" spans="1:24" ht="13.2" x14ac:dyDescent="0.25">
      <c r="A1582" s="59" t="s">
        <v>1977</v>
      </c>
      <c r="B1582" s="59" t="s">
        <v>3727</v>
      </c>
      <c r="C1582" s="59" t="s">
        <v>3728</v>
      </c>
      <c r="D1582" s="59" t="s">
        <v>139</v>
      </c>
      <c r="E1582" s="59">
        <v>0</v>
      </c>
      <c r="F1582" s="59">
        <v>0</v>
      </c>
      <c r="G1582" s="59">
        <v>0</v>
      </c>
      <c r="H1582" s="59">
        <v>0</v>
      </c>
      <c r="I1582" s="59">
        <v>0</v>
      </c>
      <c r="J1582" s="59">
        <v>0</v>
      </c>
      <c r="K1582" s="59">
        <v>0</v>
      </c>
      <c r="L1582" s="59">
        <v>0</v>
      </c>
      <c r="M1582" s="59">
        <v>0</v>
      </c>
      <c r="N1582" s="59">
        <v>0</v>
      </c>
      <c r="O1582" s="59">
        <v>0</v>
      </c>
      <c r="P1582" s="59">
        <v>0</v>
      </c>
      <c r="Q1582" s="59">
        <v>0</v>
      </c>
      <c r="R1582" s="59">
        <v>-17</v>
      </c>
      <c r="S1582" s="90"/>
      <c r="T1582" s="90"/>
      <c r="U1582" s="91"/>
      <c r="V1582" s="90"/>
      <c r="X1582" s="90"/>
    </row>
    <row r="1583" spans="1:24" ht="13.2" x14ac:dyDescent="0.25">
      <c r="A1583" s="59" t="s">
        <v>1978</v>
      </c>
      <c r="B1583" s="59" t="s">
        <v>3727</v>
      </c>
      <c r="C1583" s="59" t="s">
        <v>3729</v>
      </c>
      <c r="D1583" s="59" t="s">
        <v>139</v>
      </c>
      <c r="E1583" s="59">
        <v>-18</v>
      </c>
      <c r="F1583" s="59">
        <v>-18</v>
      </c>
      <c r="G1583" s="59">
        <v>0</v>
      </c>
      <c r="H1583" s="59">
        <v>0</v>
      </c>
      <c r="I1583" s="59">
        <v>-17</v>
      </c>
      <c r="J1583" s="59">
        <v>-17</v>
      </c>
      <c r="K1583" s="59">
        <v>-17</v>
      </c>
      <c r="L1583" s="59">
        <v>-16</v>
      </c>
      <c r="M1583" s="59">
        <v>-16</v>
      </c>
      <c r="N1583" s="59">
        <v>-16</v>
      </c>
      <c r="O1583" s="59">
        <v>-16</v>
      </c>
      <c r="P1583" s="59">
        <v>-15</v>
      </c>
      <c r="Q1583" s="59">
        <v>-15</v>
      </c>
      <c r="R1583" s="59">
        <v>-13729</v>
      </c>
      <c r="S1583" s="90"/>
      <c r="T1583" s="90"/>
      <c r="U1583" s="91"/>
      <c r="V1583" s="90"/>
      <c r="X1583" s="90"/>
    </row>
    <row r="1584" spans="1:24" ht="13.2" x14ac:dyDescent="0.25">
      <c r="A1584" s="59" t="s">
        <v>1979</v>
      </c>
      <c r="B1584" s="59" t="s">
        <v>3727</v>
      </c>
      <c r="C1584" s="59" t="s">
        <v>3730</v>
      </c>
      <c r="D1584" s="59" t="s">
        <v>139</v>
      </c>
      <c r="E1584" s="59">
        <v>0</v>
      </c>
      <c r="F1584" s="59">
        <v>0</v>
      </c>
      <c r="G1584" s="59">
        <v>0</v>
      </c>
      <c r="H1584" s="59">
        <v>0</v>
      </c>
      <c r="I1584" s="59">
        <v>0</v>
      </c>
      <c r="J1584" s="59">
        <v>0</v>
      </c>
      <c r="K1584" s="59">
        <v>0</v>
      </c>
      <c r="L1584" s="59">
        <v>0</v>
      </c>
      <c r="M1584" s="59">
        <v>0</v>
      </c>
      <c r="N1584" s="59">
        <v>0</v>
      </c>
      <c r="O1584" s="59">
        <v>0</v>
      </c>
      <c r="P1584" s="59">
        <v>0</v>
      </c>
      <c r="Q1584" s="59">
        <v>0</v>
      </c>
      <c r="R1584" s="59">
        <v>0</v>
      </c>
      <c r="S1584" s="90"/>
      <c r="T1584" s="90"/>
      <c r="U1584" s="91"/>
      <c r="V1584" s="90"/>
      <c r="X1584" s="90"/>
    </row>
    <row r="1585" spans="1:24" ht="13.2" x14ac:dyDescent="0.25">
      <c r="A1585" s="59" t="s">
        <v>1980</v>
      </c>
      <c r="B1585" s="59" t="s">
        <v>3731</v>
      </c>
      <c r="C1585" s="59" t="s">
        <v>3732</v>
      </c>
      <c r="D1585" s="59" t="s">
        <v>139</v>
      </c>
      <c r="E1585" s="59">
        <v>0</v>
      </c>
      <c r="F1585" s="59">
        <v>0</v>
      </c>
      <c r="G1585" s="59">
        <v>0</v>
      </c>
      <c r="H1585" s="59">
        <v>0</v>
      </c>
      <c r="I1585" s="59">
        <v>0</v>
      </c>
      <c r="J1585" s="59">
        <v>0</v>
      </c>
      <c r="K1585" s="59">
        <v>0</v>
      </c>
      <c r="L1585" s="59">
        <v>0</v>
      </c>
      <c r="M1585" s="59">
        <v>0</v>
      </c>
      <c r="N1585" s="59">
        <v>0</v>
      </c>
      <c r="O1585" s="59">
        <v>0</v>
      </c>
      <c r="P1585" s="59">
        <v>0</v>
      </c>
      <c r="Q1585" s="59">
        <v>0</v>
      </c>
      <c r="R1585" s="59">
        <v>0</v>
      </c>
      <c r="S1585" s="90"/>
      <c r="T1585" s="90"/>
      <c r="U1585" s="91"/>
      <c r="V1585" s="90"/>
      <c r="X1585" s="90"/>
    </row>
    <row r="1586" spans="1:24" ht="13.2" x14ac:dyDescent="0.25">
      <c r="A1586" s="59" t="s">
        <v>1981</v>
      </c>
      <c r="B1586" s="59" t="s">
        <v>3733</v>
      </c>
      <c r="C1586" s="59" t="s">
        <v>3735</v>
      </c>
      <c r="D1586" s="59" t="s">
        <v>139</v>
      </c>
      <c r="E1586" s="59">
        <v>742</v>
      </c>
      <c r="F1586" s="59">
        <v>757</v>
      </c>
      <c r="G1586" s="59">
        <v>772</v>
      </c>
      <c r="H1586" s="59">
        <v>788</v>
      </c>
      <c r="I1586" s="59">
        <v>804</v>
      </c>
      <c r="J1586" s="59">
        <v>820</v>
      </c>
      <c r="K1586" s="59">
        <v>836</v>
      </c>
      <c r="L1586" s="59">
        <v>1530</v>
      </c>
      <c r="M1586" s="59">
        <v>1538</v>
      </c>
      <c r="N1586" s="59">
        <v>1557</v>
      </c>
      <c r="O1586" s="59">
        <v>1576</v>
      </c>
      <c r="P1586" s="59">
        <v>1595</v>
      </c>
      <c r="Q1586" s="59">
        <v>1609</v>
      </c>
      <c r="R1586" s="59">
        <v>1145666</v>
      </c>
      <c r="S1586" s="90"/>
      <c r="T1586" s="90"/>
      <c r="U1586" s="91"/>
      <c r="V1586" s="90"/>
      <c r="X1586" s="90"/>
    </row>
    <row r="1587" spans="1:24" ht="13.2" x14ac:dyDescent="0.25">
      <c r="A1587" s="59" t="s">
        <v>1982</v>
      </c>
      <c r="B1587" s="59" t="s">
        <v>3733</v>
      </c>
      <c r="C1587" s="59" t="s">
        <v>3736</v>
      </c>
      <c r="D1587" s="59" t="s">
        <v>139</v>
      </c>
      <c r="E1587" s="59">
        <v>1250</v>
      </c>
      <c r="F1587" s="59">
        <v>645</v>
      </c>
      <c r="G1587" s="59">
        <v>690</v>
      </c>
      <c r="H1587" s="59">
        <v>735</v>
      </c>
      <c r="I1587" s="59">
        <v>781</v>
      </c>
      <c r="J1587" s="59">
        <v>826</v>
      </c>
      <c r="K1587" s="59">
        <v>872</v>
      </c>
      <c r="L1587" s="59">
        <v>0</v>
      </c>
      <c r="M1587" s="59">
        <v>0</v>
      </c>
      <c r="N1587" s="59">
        <v>0</v>
      </c>
      <c r="O1587" s="59">
        <v>0</v>
      </c>
      <c r="P1587" s="59">
        <v>0</v>
      </c>
      <c r="Q1587" s="59">
        <v>0</v>
      </c>
      <c r="R1587" s="59">
        <v>431181</v>
      </c>
      <c r="S1587" s="90"/>
      <c r="T1587" s="90"/>
      <c r="U1587" s="91"/>
      <c r="V1587" s="90"/>
      <c r="X1587" s="90"/>
    </row>
    <row r="1588" spans="1:24" ht="13.2" x14ac:dyDescent="0.25">
      <c r="A1588" s="59" t="s">
        <v>1983</v>
      </c>
      <c r="B1588" s="59" t="s">
        <v>3733</v>
      </c>
      <c r="C1588" s="59" t="s">
        <v>3737</v>
      </c>
      <c r="D1588" s="59" t="s">
        <v>139</v>
      </c>
      <c r="E1588" s="59">
        <v>0</v>
      </c>
      <c r="F1588" s="59">
        <v>0</v>
      </c>
      <c r="G1588" s="59">
        <v>0</v>
      </c>
      <c r="H1588" s="59">
        <v>0</v>
      </c>
      <c r="I1588" s="59">
        <v>0</v>
      </c>
      <c r="J1588" s="59">
        <v>0</v>
      </c>
      <c r="K1588" s="59">
        <v>0</v>
      </c>
      <c r="L1588" s="59">
        <v>0</v>
      </c>
      <c r="M1588" s="59">
        <v>0</v>
      </c>
      <c r="N1588" s="59">
        <v>0</v>
      </c>
      <c r="O1588" s="59">
        <v>0</v>
      </c>
      <c r="P1588" s="59">
        <v>0</v>
      </c>
      <c r="Q1588" s="59">
        <v>0</v>
      </c>
      <c r="R1588" s="59">
        <v>0</v>
      </c>
      <c r="S1588" s="90"/>
      <c r="T1588" s="90"/>
      <c r="U1588" s="91"/>
      <c r="V1588" s="90"/>
      <c r="X1588" s="90"/>
    </row>
    <row r="1589" spans="1:24" ht="13.2" x14ac:dyDescent="0.25">
      <c r="A1589" s="59" t="s">
        <v>1984</v>
      </c>
      <c r="B1589" s="59" t="s">
        <v>3738</v>
      </c>
      <c r="C1589" s="59" t="s">
        <v>3739</v>
      </c>
      <c r="D1589" s="59" t="s">
        <v>139</v>
      </c>
      <c r="E1589" s="59">
        <v>0</v>
      </c>
      <c r="F1589" s="59">
        <v>0</v>
      </c>
      <c r="G1589" s="59">
        <v>0</v>
      </c>
      <c r="H1589" s="59">
        <v>0</v>
      </c>
      <c r="I1589" s="59">
        <v>0</v>
      </c>
      <c r="J1589" s="59">
        <v>0</v>
      </c>
      <c r="K1589" s="59">
        <v>0</v>
      </c>
      <c r="L1589" s="59">
        <v>0</v>
      </c>
      <c r="M1589" s="59">
        <v>0</v>
      </c>
      <c r="N1589" s="59">
        <v>0</v>
      </c>
      <c r="O1589" s="59">
        <v>0</v>
      </c>
      <c r="P1589" s="59">
        <v>0</v>
      </c>
      <c r="Q1589" s="59">
        <v>0</v>
      </c>
      <c r="R1589" s="59">
        <v>0</v>
      </c>
      <c r="S1589" s="90"/>
      <c r="T1589" s="90"/>
      <c r="U1589" s="91"/>
      <c r="V1589" s="90"/>
      <c r="X1589" s="90"/>
    </row>
    <row r="1590" spans="1:24" ht="13.2" x14ac:dyDescent="0.25">
      <c r="A1590" s="59" t="s">
        <v>1985</v>
      </c>
      <c r="B1590" s="59" t="s">
        <v>3740</v>
      </c>
      <c r="C1590" s="59" t="s">
        <v>3741</v>
      </c>
      <c r="D1590" s="59" t="s">
        <v>139</v>
      </c>
      <c r="E1590" s="59">
        <v>0</v>
      </c>
      <c r="F1590" s="59">
        <v>0</v>
      </c>
      <c r="G1590" s="59">
        <v>0</v>
      </c>
      <c r="H1590" s="59">
        <v>0</v>
      </c>
      <c r="I1590" s="59">
        <v>0</v>
      </c>
      <c r="J1590" s="59">
        <v>0</v>
      </c>
      <c r="K1590" s="59">
        <v>0</v>
      </c>
      <c r="L1590" s="59">
        <v>0</v>
      </c>
      <c r="M1590" s="59">
        <v>0</v>
      </c>
      <c r="N1590" s="59">
        <v>0</v>
      </c>
      <c r="O1590" s="59">
        <v>0</v>
      </c>
      <c r="P1590" s="59">
        <v>0</v>
      </c>
      <c r="Q1590" s="59">
        <v>0</v>
      </c>
      <c r="R1590" s="59">
        <v>0</v>
      </c>
      <c r="S1590" s="90"/>
      <c r="T1590" s="90"/>
      <c r="U1590" s="91"/>
      <c r="V1590" s="90"/>
      <c r="X1590" s="90"/>
    </row>
    <row r="1591" spans="1:24" ht="13.2" x14ac:dyDescent="0.25">
      <c r="A1591" s="59" t="s">
        <v>1986</v>
      </c>
      <c r="B1591" s="59" t="s">
        <v>3742</v>
      </c>
      <c r="C1591" s="59" t="s">
        <v>3743</v>
      </c>
      <c r="D1591" s="59" t="s">
        <v>139</v>
      </c>
      <c r="E1591" s="59">
        <v>0</v>
      </c>
      <c r="F1591" s="59">
        <v>0</v>
      </c>
      <c r="G1591" s="59">
        <v>0</v>
      </c>
      <c r="H1591" s="59">
        <v>0</v>
      </c>
      <c r="I1591" s="59">
        <v>0</v>
      </c>
      <c r="J1591" s="59">
        <v>0</v>
      </c>
      <c r="K1591" s="59">
        <v>0</v>
      </c>
      <c r="L1591" s="59">
        <v>0</v>
      </c>
      <c r="M1591" s="59">
        <v>0</v>
      </c>
      <c r="N1591" s="59">
        <v>0</v>
      </c>
      <c r="O1591" s="59">
        <v>0</v>
      </c>
      <c r="P1591" s="59">
        <v>0</v>
      </c>
      <c r="Q1591" s="59">
        <v>0</v>
      </c>
      <c r="R1591" s="59">
        <v>0</v>
      </c>
      <c r="S1591" s="90"/>
      <c r="T1591" s="90"/>
      <c r="U1591" s="91"/>
      <c r="V1591" s="90"/>
      <c r="X1591" s="90"/>
    </row>
    <row r="1592" spans="1:24" ht="13.2" x14ac:dyDescent="0.25">
      <c r="A1592" s="59" t="s">
        <v>1987</v>
      </c>
      <c r="B1592" s="59" t="s">
        <v>3744</v>
      </c>
      <c r="C1592" s="59" t="s">
        <v>3745</v>
      </c>
      <c r="D1592" s="59" t="s">
        <v>139</v>
      </c>
      <c r="E1592" s="59">
        <v>148</v>
      </c>
      <c r="F1592" s="59">
        <v>150</v>
      </c>
      <c r="G1592" s="59">
        <v>152</v>
      </c>
      <c r="H1592" s="59">
        <v>154</v>
      </c>
      <c r="I1592" s="59">
        <v>156</v>
      </c>
      <c r="J1592" s="59">
        <v>158</v>
      </c>
      <c r="K1592" s="59">
        <v>160</v>
      </c>
      <c r="L1592" s="59">
        <v>1341</v>
      </c>
      <c r="M1592" s="59">
        <v>1308</v>
      </c>
      <c r="N1592" s="59">
        <v>1298</v>
      </c>
      <c r="O1592" s="59">
        <v>1287</v>
      </c>
      <c r="P1592" s="59">
        <v>1276</v>
      </c>
      <c r="Q1592" s="59">
        <v>1266</v>
      </c>
      <c r="R1592" s="59">
        <v>678793</v>
      </c>
      <c r="S1592" s="90"/>
      <c r="T1592" s="90"/>
      <c r="U1592" s="91"/>
      <c r="V1592" s="90"/>
      <c r="X1592" s="90"/>
    </row>
    <row r="1593" spans="1:24" ht="13.2" x14ac:dyDescent="0.25">
      <c r="A1593" s="59" t="s">
        <v>1988</v>
      </c>
      <c r="B1593" s="59" t="s">
        <v>3744</v>
      </c>
      <c r="C1593" s="59" t="s">
        <v>3747</v>
      </c>
      <c r="D1593" s="59" t="s">
        <v>139</v>
      </c>
      <c r="E1593" s="59">
        <v>1144</v>
      </c>
      <c r="F1593" s="59">
        <v>1163</v>
      </c>
      <c r="G1593" s="59">
        <v>1182</v>
      </c>
      <c r="H1593" s="59">
        <v>1202</v>
      </c>
      <c r="I1593" s="59">
        <v>1221</v>
      </c>
      <c r="J1593" s="59">
        <v>1240</v>
      </c>
      <c r="K1593" s="59">
        <v>1259</v>
      </c>
      <c r="L1593" s="59">
        <v>0</v>
      </c>
      <c r="M1593" s="59">
        <v>0</v>
      </c>
      <c r="N1593" s="59">
        <v>0</v>
      </c>
      <c r="O1593" s="59">
        <v>0</v>
      </c>
      <c r="P1593" s="59">
        <v>0</v>
      </c>
      <c r="Q1593" s="59">
        <v>0</v>
      </c>
      <c r="R1593" s="59">
        <v>653282</v>
      </c>
      <c r="S1593" s="90"/>
      <c r="T1593" s="90"/>
      <c r="U1593" s="91"/>
      <c r="V1593" s="90"/>
      <c r="X1593" s="90"/>
    </row>
    <row r="1594" spans="1:24" ht="13.2" x14ac:dyDescent="0.25">
      <c r="A1594" s="59" t="s">
        <v>1989</v>
      </c>
      <c r="B1594" s="59" t="s">
        <v>3744</v>
      </c>
      <c r="C1594" s="59" t="s">
        <v>3748</v>
      </c>
      <c r="D1594" s="59" t="s">
        <v>139</v>
      </c>
      <c r="E1594" s="59">
        <v>0</v>
      </c>
      <c r="F1594" s="59">
        <v>0</v>
      </c>
      <c r="G1594" s="59">
        <v>0</v>
      </c>
      <c r="H1594" s="59">
        <v>0</v>
      </c>
      <c r="I1594" s="59">
        <v>0</v>
      </c>
      <c r="J1594" s="59">
        <v>0</v>
      </c>
      <c r="K1594" s="59">
        <v>0</v>
      </c>
      <c r="L1594" s="59">
        <v>0</v>
      </c>
      <c r="M1594" s="59">
        <v>0</v>
      </c>
      <c r="N1594" s="59">
        <v>0</v>
      </c>
      <c r="O1594" s="59">
        <v>0</v>
      </c>
      <c r="P1594" s="59">
        <v>0</v>
      </c>
      <c r="Q1594" s="59">
        <v>0</v>
      </c>
      <c r="R1594" s="59">
        <v>0</v>
      </c>
      <c r="S1594" s="90"/>
      <c r="T1594" s="90"/>
      <c r="U1594" s="91"/>
      <c r="V1594" s="90"/>
      <c r="X1594" s="90"/>
    </row>
    <row r="1595" spans="1:24" ht="13.2" x14ac:dyDescent="0.25">
      <c r="A1595" s="59" t="s">
        <v>1990</v>
      </c>
      <c r="B1595" s="59" t="s">
        <v>3749</v>
      </c>
      <c r="C1595" s="59" t="s">
        <v>3750</v>
      </c>
      <c r="D1595" s="59" t="s">
        <v>139</v>
      </c>
      <c r="E1595" s="59">
        <v>0</v>
      </c>
      <c r="F1595" s="59">
        <v>0</v>
      </c>
      <c r="G1595" s="59">
        <v>0</v>
      </c>
      <c r="H1595" s="59">
        <v>0</v>
      </c>
      <c r="I1595" s="59">
        <v>0</v>
      </c>
      <c r="J1595" s="59">
        <v>0</v>
      </c>
      <c r="K1595" s="59">
        <v>0</v>
      </c>
      <c r="L1595" s="59">
        <v>0</v>
      </c>
      <c r="M1595" s="59">
        <v>0</v>
      </c>
      <c r="N1595" s="59">
        <v>0</v>
      </c>
      <c r="O1595" s="59">
        <v>0</v>
      </c>
      <c r="P1595" s="59">
        <v>0</v>
      </c>
      <c r="Q1595" s="59">
        <v>0</v>
      </c>
      <c r="R1595" s="59">
        <v>0</v>
      </c>
      <c r="S1595" s="90"/>
      <c r="T1595" s="90"/>
      <c r="U1595" s="91"/>
      <c r="V1595" s="90"/>
      <c r="X1595" s="90"/>
    </row>
    <row r="1596" spans="1:24" ht="13.2" x14ac:dyDescent="0.25">
      <c r="A1596" s="59" t="s">
        <v>1991</v>
      </c>
      <c r="B1596" s="59" t="s">
        <v>3751</v>
      </c>
      <c r="C1596" s="59" t="s">
        <v>3752</v>
      </c>
      <c r="D1596" s="59" t="s">
        <v>139</v>
      </c>
      <c r="E1596" s="59">
        <v>0</v>
      </c>
      <c r="F1596" s="59">
        <v>0</v>
      </c>
      <c r="G1596" s="59">
        <v>0</v>
      </c>
      <c r="H1596" s="59">
        <v>0</v>
      </c>
      <c r="I1596" s="59">
        <v>0</v>
      </c>
      <c r="J1596" s="59">
        <v>0</v>
      </c>
      <c r="K1596" s="59">
        <v>0</v>
      </c>
      <c r="L1596" s="59">
        <v>-27</v>
      </c>
      <c r="M1596" s="59">
        <v>-32</v>
      </c>
      <c r="N1596" s="59">
        <v>-32</v>
      </c>
      <c r="O1596" s="59">
        <v>-31</v>
      </c>
      <c r="P1596" s="59">
        <v>-30</v>
      </c>
      <c r="Q1596" s="59">
        <v>-30</v>
      </c>
      <c r="R1596" s="59">
        <v>-13700</v>
      </c>
      <c r="S1596" s="90"/>
      <c r="T1596" s="90"/>
      <c r="U1596" s="91"/>
      <c r="V1596" s="90"/>
      <c r="X1596" s="90"/>
    </row>
    <row r="1597" spans="1:24" ht="13.2" x14ac:dyDescent="0.25">
      <c r="A1597" s="59" t="s">
        <v>1992</v>
      </c>
      <c r="B1597" s="59" t="s">
        <v>3751</v>
      </c>
      <c r="C1597" s="59" t="s">
        <v>3754</v>
      </c>
      <c r="D1597" s="59" t="s">
        <v>139</v>
      </c>
      <c r="E1597" s="59">
        <v>-27</v>
      </c>
      <c r="F1597" s="59">
        <v>-26</v>
      </c>
      <c r="G1597" s="59">
        <v>-26</v>
      </c>
      <c r="H1597" s="59">
        <v>-25</v>
      </c>
      <c r="I1597" s="59">
        <v>-25</v>
      </c>
      <c r="J1597" s="59">
        <v>-25</v>
      </c>
      <c r="K1597" s="59">
        <v>-25</v>
      </c>
      <c r="L1597" s="59">
        <v>0</v>
      </c>
      <c r="M1597" s="59">
        <v>0</v>
      </c>
      <c r="N1597" s="59">
        <v>0</v>
      </c>
      <c r="O1597" s="59">
        <v>0</v>
      </c>
      <c r="P1597" s="59">
        <v>0</v>
      </c>
      <c r="Q1597" s="59">
        <v>0</v>
      </c>
      <c r="R1597" s="59">
        <v>-13807</v>
      </c>
      <c r="S1597" s="90"/>
      <c r="T1597" s="90"/>
      <c r="U1597" s="91"/>
      <c r="V1597" s="90"/>
      <c r="X1597" s="90"/>
    </row>
    <row r="1598" spans="1:24" ht="13.2" x14ac:dyDescent="0.25">
      <c r="A1598" s="59" t="s">
        <v>1993</v>
      </c>
      <c r="B1598" s="59" t="s">
        <v>3751</v>
      </c>
      <c r="C1598" s="59" t="s">
        <v>3755</v>
      </c>
      <c r="D1598" s="59" t="s">
        <v>139</v>
      </c>
      <c r="E1598" s="59">
        <v>0</v>
      </c>
      <c r="F1598" s="59">
        <v>0</v>
      </c>
      <c r="G1598" s="59">
        <v>0</v>
      </c>
      <c r="H1598" s="59">
        <v>0</v>
      </c>
      <c r="I1598" s="59">
        <v>0</v>
      </c>
      <c r="J1598" s="59">
        <v>0</v>
      </c>
      <c r="K1598" s="59">
        <v>0</v>
      </c>
      <c r="L1598" s="59">
        <v>0</v>
      </c>
      <c r="M1598" s="59">
        <v>0</v>
      </c>
      <c r="N1598" s="59">
        <v>0</v>
      </c>
      <c r="O1598" s="59">
        <v>0</v>
      </c>
      <c r="P1598" s="59">
        <v>0</v>
      </c>
      <c r="Q1598" s="59">
        <v>0</v>
      </c>
      <c r="R1598" s="59">
        <v>0</v>
      </c>
      <c r="S1598" s="90"/>
      <c r="T1598" s="90"/>
      <c r="U1598" s="91"/>
      <c r="V1598" s="90"/>
      <c r="X1598" s="90"/>
    </row>
    <row r="1599" spans="1:24" ht="13.2" x14ac:dyDescent="0.25">
      <c r="A1599" s="59" t="s">
        <v>1994</v>
      </c>
      <c r="B1599" s="59" t="s">
        <v>3756</v>
      </c>
      <c r="C1599" s="59" t="s">
        <v>3757</v>
      </c>
      <c r="D1599" s="59" t="s">
        <v>139</v>
      </c>
      <c r="E1599" s="59">
        <v>475</v>
      </c>
      <c r="F1599" s="59">
        <v>488</v>
      </c>
      <c r="G1599" s="59">
        <v>500</v>
      </c>
      <c r="H1599" s="59">
        <v>512</v>
      </c>
      <c r="I1599" s="59">
        <v>525</v>
      </c>
      <c r="J1599" s="59">
        <v>542</v>
      </c>
      <c r="K1599" s="59">
        <v>563</v>
      </c>
      <c r="L1599" s="59">
        <v>-561</v>
      </c>
      <c r="M1599" s="59">
        <v>-497</v>
      </c>
      <c r="N1599" s="59">
        <v>-455</v>
      </c>
      <c r="O1599" s="59">
        <v>-413</v>
      </c>
      <c r="P1599" s="59">
        <v>-370</v>
      </c>
      <c r="Q1599" s="59">
        <v>-328</v>
      </c>
      <c r="R1599" s="59">
        <v>75687</v>
      </c>
      <c r="S1599" s="90"/>
      <c r="T1599" s="90"/>
      <c r="U1599" s="91"/>
      <c r="V1599" s="90"/>
      <c r="X1599" s="90"/>
    </row>
    <row r="1600" spans="1:24" ht="13.2" x14ac:dyDescent="0.25">
      <c r="A1600" s="59" t="s">
        <v>1995</v>
      </c>
      <c r="B1600" s="59" t="s">
        <v>3756</v>
      </c>
      <c r="C1600" s="59" t="s">
        <v>3758</v>
      </c>
      <c r="D1600" s="59" t="s">
        <v>139</v>
      </c>
      <c r="E1600" s="59">
        <v>-1137</v>
      </c>
      <c r="F1600" s="59">
        <v>-1116</v>
      </c>
      <c r="G1600" s="59">
        <v>-1095</v>
      </c>
      <c r="H1600" s="59">
        <v>-1075</v>
      </c>
      <c r="I1600" s="59">
        <v>-1054</v>
      </c>
      <c r="J1600" s="59">
        <v>-1033</v>
      </c>
      <c r="K1600" s="59">
        <v>-1012</v>
      </c>
      <c r="L1600" s="59">
        <v>0</v>
      </c>
      <c r="M1600" s="59">
        <v>0</v>
      </c>
      <c r="N1600" s="59">
        <v>0</v>
      </c>
      <c r="O1600" s="59">
        <v>0</v>
      </c>
      <c r="P1600" s="59">
        <v>0</v>
      </c>
      <c r="Q1600" s="59">
        <v>0</v>
      </c>
      <c r="R1600" s="59">
        <v>-579433</v>
      </c>
      <c r="S1600" s="90"/>
      <c r="T1600" s="90"/>
      <c r="U1600" s="91"/>
      <c r="V1600" s="90"/>
      <c r="X1600" s="90"/>
    </row>
    <row r="1601" spans="1:24" ht="13.2" x14ac:dyDescent="0.25">
      <c r="A1601" s="59" t="s">
        <v>1996</v>
      </c>
      <c r="B1601" s="59" t="s">
        <v>3756</v>
      </c>
      <c r="C1601" s="59" t="s">
        <v>3759</v>
      </c>
      <c r="D1601" s="59" t="s">
        <v>139</v>
      </c>
      <c r="E1601" s="59">
        <v>0</v>
      </c>
      <c r="F1601" s="59">
        <v>0</v>
      </c>
      <c r="G1601" s="59">
        <v>0</v>
      </c>
      <c r="H1601" s="59">
        <v>0</v>
      </c>
      <c r="I1601" s="59">
        <v>0</v>
      </c>
      <c r="J1601" s="59">
        <v>0</v>
      </c>
      <c r="K1601" s="59">
        <v>0</v>
      </c>
      <c r="L1601" s="59">
        <v>0</v>
      </c>
      <c r="M1601" s="59">
        <v>0</v>
      </c>
      <c r="N1601" s="59">
        <v>0</v>
      </c>
      <c r="O1601" s="59">
        <v>0</v>
      </c>
      <c r="P1601" s="59">
        <v>0</v>
      </c>
      <c r="Q1601" s="59">
        <v>0</v>
      </c>
      <c r="R1601" s="59">
        <v>0</v>
      </c>
      <c r="S1601" s="90"/>
      <c r="T1601" s="90"/>
      <c r="U1601" s="91"/>
      <c r="V1601" s="90"/>
      <c r="X1601" s="90"/>
    </row>
    <row r="1602" spans="1:24" ht="13.2" x14ac:dyDescent="0.25">
      <c r="A1602" s="59" t="s">
        <v>1997</v>
      </c>
      <c r="B1602" s="59" t="s">
        <v>3760</v>
      </c>
      <c r="C1602" s="59" t="s">
        <v>3761</v>
      </c>
      <c r="D1602" s="59" t="s">
        <v>139</v>
      </c>
      <c r="E1602" s="59">
        <v>0</v>
      </c>
      <c r="F1602" s="59">
        <v>0</v>
      </c>
      <c r="G1602" s="59">
        <v>0</v>
      </c>
      <c r="H1602" s="59">
        <v>0</v>
      </c>
      <c r="I1602" s="59">
        <v>0</v>
      </c>
      <c r="J1602" s="59">
        <v>0</v>
      </c>
      <c r="K1602" s="59">
        <v>0</v>
      </c>
      <c r="L1602" s="59">
        <v>0</v>
      </c>
      <c r="M1602" s="59">
        <v>0</v>
      </c>
      <c r="N1602" s="59">
        <v>0</v>
      </c>
      <c r="O1602" s="59">
        <v>0</v>
      </c>
      <c r="P1602" s="59">
        <v>0</v>
      </c>
      <c r="Q1602" s="59">
        <v>0</v>
      </c>
      <c r="R1602" s="59">
        <v>0</v>
      </c>
      <c r="S1602" s="90"/>
      <c r="T1602" s="90"/>
      <c r="U1602" s="91"/>
      <c r="V1602" s="90"/>
      <c r="X1602" s="90"/>
    </row>
    <row r="1603" spans="1:24" ht="13.2" x14ac:dyDescent="0.25">
      <c r="A1603" s="59" t="s">
        <v>1998</v>
      </c>
      <c r="B1603" s="59" t="s">
        <v>3762</v>
      </c>
      <c r="C1603" s="59" t="s">
        <v>3763</v>
      </c>
      <c r="D1603" s="59" t="s">
        <v>139</v>
      </c>
      <c r="E1603" s="59">
        <v>0</v>
      </c>
      <c r="F1603" s="59">
        <v>0</v>
      </c>
      <c r="G1603" s="59">
        <v>0</v>
      </c>
      <c r="H1603" s="59">
        <v>0</v>
      </c>
      <c r="I1603" s="59">
        <v>0</v>
      </c>
      <c r="J1603" s="59">
        <v>0</v>
      </c>
      <c r="K1603" s="59">
        <v>0</v>
      </c>
      <c r="L1603" s="59">
        <v>0</v>
      </c>
      <c r="M1603" s="59">
        <v>0</v>
      </c>
      <c r="N1603" s="59">
        <v>0</v>
      </c>
      <c r="O1603" s="59">
        <v>0</v>
      </c>
      <c r="P1603" s="59">
        <v>0</v>
      </c>
      <c r="Q1603" s="59">
        <v>0</v>
      </c>
      <c r="R1603" s="59">
        <v>0</v>
      </c>
      <c r="S1603" s="90"/>
      <c r="T1603" s="90"/>
      <c r="U1603" s="91"/>
      <c r="V1603" s="90"/>
      <c r="X1603" s="90"/>
    </row>
    <row r="1604" spans="1:24" ht="13.2" x14ac:dyDescent="0.25">
      <c r="A1604" s="59" t="s">
        <v>1999</v>
      </c>
      <c r="B1604" s="59" t="s">
        <v>3764</v>
      </c>
      <c r="C1604" s="59" t="s">
        <v>3765</v>
      </c>
      <c r="D1604" s="59" t="s">
        <v>139</v>
      </c>
      <c r="E1604" s="59">
        <v>51</v>
      </c>
      <c r="F1604" s="59">
        <v>52</v>
      </c>
      <c r="G1604" s="59">
        <v>53</v>
      </c>
      <c r="H1604" s="59">
        <v>54</v>
      </c>
      <c r="I1604" s="59">
        <v>54</v>
      </c>
      <c r="J1604" s="59">
        <v>55</v>
      </c>
      <c r="K1604" s="59">
        <v>56</v>
      </c>
      <c r="L1604" s="59">
        <v>41</v>
      </c>
      <c r="M1604" s="59">
        <v>42</v>
      </c>
      <c r="N1604" s="59">
        <v>44</v>
      </c>
      <c r="O1604" s="59">
        <v>45</v>
      </c>
      <c r="P1604" s="59">
        <v>46</v>
      </c>
      <c r="Q1604" s="59">
        <v>48</v>
      </c>
      <c r="R1604" s="59">
        <v>49273</v>
      </c>
      <c r="S1604" s="90"/>
      <c r="T1604" s="90"/>
      <c r="U1604" s="91"/>
      <c r="V1604" s="90"/>
      <c r="X1604" s="90"/>
    </row>
    <row r="1605" spans="1:24" ht="13.2" x14ac:dyDescent="0.25">
      <c r="A1605" s="59" t="s">
        <v>2000</v>
      </c>
      <c r="B1605" s="59" t="s">
        <v>3764</v>
      </c>
      <c r="C1605" s="59" t="s">
        <v>3766</v>
      </c>
      <c r="D1605" s="59" t="s">
        <v>139</v>
      </c>
      <c r="E1605" s="59">
        <v>-16</v>
      </c>
      <c r="F1605" s="59">
        <v>-16</v>
      </c>
      <c r="G1605" s="59">
        <v>-15</v>
      </c>
      <c r="H1605" s="59">
        <v>-15</v>
      </c>
      <c r="I1605" s="59">
        <v>-14</v>
      </c>
      <c r="J1605" s="59">
        <v>-14</v>
      </c>
      <c r="K1605" s="59">
        <v>-13</v>
      </c>
      <c r="L1605" s="59">
        <v>0</v>
      </c>
      <c r="M1605" s="59">
        <v>0</v>
      </c>
      <c r="N1605" s="59">
        <v>0</v>
      </c>
      <c r="O1605" s="59">
        <v>0</v>
      </c>
      <c r="P1605" s="59">
        <v>0</v>
      </c>
      <c r="Q1605" s="59">
        <v>0</v>
      </c>
      <c r="R1605" s="59">
        <v>-7991</v>
      </c>
      <c r="S1605" s="90"/>
      <c r="T1605" s="90"/>
      <c r="U1605" s="91"/>
      <c r="V1605" s="90"/>
      <c r="X1605" s="90"/>
    </row>
    <row r="1606" spans="1:24" ht="13.2" x14ac:dyDescent="0.25">
      <c r="A1606" s="59" t="s">
        <v>2001</v>
      </c>
      <c r="B1606" s="59" t="s">
        <v>3764</v>
      </c>
      <c r="C1606" s="59" t="s">
        <v>3767</v>
      </c>
      <c r="D1606" s="59" t="s">
        <v>139</v>
      </c>
      <c r="E1606" s="59">
        <v>0</v>
      </c>
      <c r="F1606" s="59">
        <v>0</v>
      </c>
      <c r="G1606" s="59">
        <v>0</v>
      </c>
      <c r="H1606" s="59">
        <v>0</v>
      </c>
      <c r="I1606" s="59">
        <v>0</v>
      </c>
      <c r="J1606" s="59">
        <v>0</v>
      </c>
      <c r="K1606" s="59">
        <v>0</v>
      </c>
      <c r="L1606" s="59">
        <v>0</v>
      </c>
      <c r="M1606" s="59">
        <v>0</v>
      </c>
      <c r="N1606" s="59">
        <v>0</v>
      </c>
      <c r="O1606" s="59">
        <v>0</v>
      </c>
      <c r="P1606" s="59">
        <v>0</v>
      </c>
      <c r="Q1606" s="59">
        <v>0</v>
      </c>
      <c r="R1606" s="59">
        <v>0</v>
      </c>
      <c r="S1606" s="90"/>
      <c r="T1606" s="90"/>
      <c r="U1606" s="91"/>
      <c r="V1606" s="90"/>
      <c r="X1606" s="90"/>
    </row>
    <row r="1607" spans="1:24" ht="13.2" x14ac:dyDescent="0.25">
      <c r="A1607" s="59" t="s">
        <v>2002</v>
      </c>
      <c r="B1607" s="59" t="s">
        <v>3768</v>
      </c>
      <c r="C1607" s="59" t="s">
        <v>3769</v>
      </c>
      <c r="D1607" s="59" t="s">
        <v>139</v>
      </c>
      <c r="E1607" s="59">
        <v>0</v>
      </c>
      <c r="F1607" s="59">
        <v>0</v>
      </c>
      <c r="G1607" s="59">
        <v>0</v>
      </c>
      <c r="H1607" s="59">
        <v>0</v>
      </c>
      <c r="I1607" s="59">
        <v>0</v>
      </c>
      <c r="J1607" s="59">
        <v>0</v>
      </c>
      <c r="K1607" s="59">
        <v>0</v>
      </c>
      <c r="L1607" s="59">
        <v>0</v>
      </c>
      <c r="M1607" s="59">
        <v>0</v>
      </c>
      <c r="N1607" s="59">
        <v>0</v>
      </c>
      <c r="O1607" s="59">
        <v>0</v>
      </c>
      <c r="P1607" s="59">
        <v>0</v>
      </c>
      <c r="Q1607" s="59">
        <v>0</v>
      </c>
      <c r="R1607" s="59">
        <v>0</v>
      </c>
      <c r="S1607" s="90"/>
      <c r="T1607" s="90"/>
      <c r="U1607" s="91"/>
      <c r="V1607" s="90"/>
      <c r="X1607" s="90"/>
    </row>
    <row r="1608" spans="1:24" ht="13.2" x14ac:dyDescent="0.25">
      <c r="A1608" s="59" t="s">
        <v>2003</v>
      </c>
      <c r="B1608" s="59" t="s">
        <v>3770</v>
      </c>
      <c r="C1608" s="59" t="s">
        <v>3771</v>
      </c>
      <c r="D1608" s="59" t="s">
        <v>139</v>
      </c>
      <c r="E1608" s="59">
        <v>0</v>
      </c>
      <c r="F1608" s="59">
        <v>0</v>
      </c>
      <c r="G1608" s="59">
        <v>0</v>
      </c>
      <c r="H1608" s="59">
        <v>0</v>
      </c>
      <c r="I1608" s="59">
        <v>0</v>
      </c>
      <c r="J1608" s="59">
        <v>0</v>
      </c>
      <c r="K1608" s="59">
        <v>0</v>
      </c>
      <c r="L1608" s="59">
        <v>0</v>
      </c>
      <c r="M1608" s="59">
        <v>0</v>
      </c>
      <c r="N1608" s="59">
        <v>0</v>
      </c>
      <c r="O1608" s="59">
        <v>0</v>
      </c>
      <c r="P1608" s="59">
        <v>0</v>
      </c>
      <c r="Q1608" s="59">
        <v>0</v>
      </c>
      <c r="R1608" s="59">
        <v>0</v>
      </c>
      <c r="S1608" s="90"/>
      <c r="T1608" s="90"/>
      <c r="U1608" s="91"/>
      <c r="V1608" s="90"/>
      <c r="X1608" s="90"/>
    </row>
    <row r="1609" spans="1:24" ht="13.2" x14ac:dyDescent="0.25">
      <c r="A1609" s="59" t="s">
        <v>2004</v>
      </c>
      <c r="B1609" s="59" t="s">
        <v>3770</v>
      </c>
      <c r="C1609" s="59" t="s">
        <v>3772</v>
      </c>
      <c r="D1609" s="59" t="s">
        <v>139</v>
      </c>
      <c r="E1609" s="59">
        <v>0</v>
      </c>
      <c r="F1609" s="59">
        <v>0</v>
      </c>
      <c r="G1609" s="59">
        <v>0</v>
      </c>
      <c r="H1609" s="59">
        <v>0</v>
      </c>
      <c r="I1609" s="59">
        <v>0</v>
      </c>
      <c r="J1609" s="59">
        <v>0</v>
      </c>
      <c r="K1609" s="59">
        <v>0</v>
      </c>
      <c r="L1609" s="59">
        <v>0</v>
      </c>
      <c r="M1609" s="59">
        <v>0</v>
      </c>
      <c r="N1609" s="59">
        <v>0</v>
      </c>
      <c r="O1609" s="59">
        <v>0</v>
      </c>
      <c r="P1609" s="59">
        <v>0</v>
      </c>
      <c r="Q1609" s="59">
        <v>0</v>
      </c>
      <c r="R1609" s="59">
        <v>0</v>
      </c>
      <c r="S1609" s="90"/>
      <c r="T1609" s="90"/>
      <c r="U1609" s="91"/>
      <c r="V1609" s="90"/>
      <c r="X1609" s="90"/>
    </row>
    <row r="1610" spans="1:24" ht="13.2" x14ac:dyDescent="0.25">
      <c r="A1610" s="59" t="s">
        <v>2008</v>
      </c>
      <c r="B1610" s="59" t="s">
        <v>3775</v>
      </c>
      <c r="C1610" s="59" t="s">
        <v>3471</v>
      </c>
      <c r="D1610" s="59" t="s">
        <v>140</v>
      </c>
      <c r="E1610" s="59">
        <v>23</v>
      </c>
      <c r="F1610" s="59">
        <v>25</v>
      </c>
      <c r="G1610" s="59">
        <v>26</v>
      </c>
      <c r="H1610" s="59">
        <v>28</v>
      </c>
      <c r="I1610" s="59">
        <v>29</v>
      </c>
      <c r="J1610" s="59">
        <v>31</v>
      </c>
      <c r="K1610" s="59">
        <v>32</v>
      </c>
      <c r="L1610" s="59">
        <v>34</v>
      </c>
      <c r="M1610" s="59">
        <v>35</v>
      </c>
      <c r="N1610" s="59">
        <v>37</v>
      </c>
      <c r="O1610" s="59">
        <v>38</v>
      </c>
      <c r="P1610" s="59">
        <v>40</v>
      </c>
      <c r="Q1610" s="59">
        <v>41</v>
      </c>
      <c r="R1610" s="59">
        <v>32147</v>
      </c>
      <c r="S1610" s="90"/>
      <c r="T1610" s="90"/>
      <c r="U1610" s="91"/>
      <c r="V1610" s="90"/>
      <c r="X1610" s="90"/>
    </row>
    <row r="1611" spans="1:24" ht="13.2" x14ac:dyDescent="0.25">
      <c r="A1611" s="59" t="s">
        <v>2010</v>
      </c>
      <c r="B1611" s="59" t="s">
        <v>3776</v>
      </c>
      <c r="C1611" s="59" t="s">
        <v>3778</v>
      </c>
      <c r="D1611" s="59" t="s">
        <v>140</v>
      </c>
      <c r="E1611" s="59">
        <v>0</v>
      </c>
      <c r="F1611" s="59">
        <v>0</v>
      </c>
      <c r="G1611" s="59">
        <v>0</v>
      </c>
      <c r="H1611" s="59">
        <v>0</v>
      </c>
      <c r="I1611" s="59">
        <v>0</v>
      </c>
      <c r="J1611" s="59">
        <v>0</v>
      </c>
      <c r="K1611" s="59">
        <v>0</v>
      </c>
      <c r="L1611" s="59">
        <v>0</v>
      </c>
      <c r="M1611" s="59">
        <v>0</v>
      </c>
      <c r="N1611" s="59">
        <v>0</v>
      </c>
      <c r="O1611" s="59">
        <v>0</v>
      </c>
      <c r="P1611" s="59">
        <v>0</v>
      </c>
      <c r="Q1611" s="59">
        <v>0</v>
      </c>
      <c r="R1611" s="59">
        <v>0</v>
      </c>
      <c r="S1611" s="90"/>
      <c r="T1611" s="90"/>
      <c r="U1611" s="91"/>
      <c r="V1611" s="90"/>
      <c r="X1611" s="90"/>
    </row>
    <row r="1612" spans="1:24" ht="13.2" x14ac:dyDescent="0.25">
      <c r="A1612" s="59" t="s">
        <v>5324</v>
      </c>
      <c r="B1612" s="59" t="s">
        <v>3776</v>
      </c>
      <c r="C1612" s="59" t="s">
        <v>6762</v>
      </c>
      <c r="D1612" s="59" t="s">
        <v>140</v>
      </c>
      <c r="E1612" s="59">
        <v>0</v>
      </c>
      <c r="F1612" s="59">
        <v>0</v>
      </c>
      <c r="G1612" s="59">
        <v>0</v>
      </c>
      <c r="H1612" s="59">
        <v>0</v>
      </c>
      <c r="I1612" s="59">
        <v>0</v>
      </c>
      <c r="J1612" s="59">
        <v>0</v>
      </c>
      <c r="K1612" s="59">
        <v>0</v>
      </c>
      <c r="L1612" s="59">
        <v>0</v>
      </c>
      <c r="M1612" s="59">
        <v>0</v>
      </c>
      <c r="N1612" s="59">
        <v>0</v>
      </c>
      <c r="O1612" s="59">
        <v>0</v>
      </c>
      <c r="P1612" s="59">
        <v>0</v>
      </c>
      <c r="Q1612" s="59">
        <v>0</v>
      </c>
      <c r="R1612" s="59">
        <v>0</v>
      </c>
      <c r="S1612" s="90"/>
      <c r="T1612" s="90"/>
      <c r="U1612" s="91"/>
      <c r="V1612" s="90"/>
      <c r="X1612" s="90"/>
    </row>
    <row r="1613" spans="1:24" ht="13.2" x14ac:dyDescent="0.25">
      <c r="A1613" s="59" t="s">
        <v>5325</v>
      </c>
      <c r="B1613" s="59" t="s">
        <v>3776</v>
      </c>
      <c r="C1613" s="59" t="s">
        <v>6763</v>
      </c>
      <c r="D1613" s="59" t="s">
        <v>140</v>
      </c>
      <c r="E1613" s="59">
        <v>0</v>
      </c>
      <c r="F1613" s="59">
        <v>0</v>
      </c>
      <c r="G1613" s="59">
        <v>0</v>
      </c>
      <c r="H1613" s="59">
        <v>0</v>
      </c>
      <c r="I1613" s="59">
        <v>0</v>
      </c>
      <c r="J1613" s="59">
        <v>0</v>
      </c>
      <c r="K1613" s="59">
        <v>0</v>
      </c>
      <c r="L1613" s="59">
        <v>0</v>
      </c>
      <c r="M1613" s="59">
        <v>0</v>
      </c>
      <c r="N1613" s="59">
        <v>0</v>
      </c>
      <c r="O1613" s="59">
        <v>0</v>
      </c>
      <c r="P1613" s="59">
        <v>0</v>
      </c>
      <c r="Q1613" s="59">
        <v>0</v>
      </c>
      <c r="R1613" s="59">
        <v>0</v>
      </c>
      <c r="S1613" s="90"/>
      <c r="T1613" s="90"/>
      <c r="U1613" s="91"/>
      <c r="V1613" s="90"/>
      <c r="X1613" s="90"/>
    </row>
    <row r="1614" spans="1:24" ht="13.2" x14ac:dyDescent="0.25">
      <c r="A1614" s="59" t="s">
        <v>5326</v>
      </c>
      <c r="B1614" s="59" t="s">
        <v>3776</v>
      </c>
      <c r="C1614" s="59" t="s">
        <v>6764</v>
      </c>
      <c r="D1614" s="59" t="s">
        <v>140</v>
      </c>
      <c r="E1614" s="59">
        <v>0</v>
      </c>
      <c r="F1614" s="59">
        <v>0</v>
      </c>
      <c r="G1614" s="59">
        <v>0</v>
      </c>
      <c r="H1614" s="59">
        <v>0</v>
      </c>
      <c r="I1614" s="59">
        <v>0</v>
      </c>
      <c r="J1614" s="59">
        <v>0</v>
      </c>
      <c r="K1614" s="59">
        <v>0</v>
      </c>
      <c r="L1614" s="59">
        <v>0</v>
      </c>
      <c r="M1614" s="59">
        <v>0</v>
      </c>
      <c r="N1614" s="59">
        <v>0</v>
      </c>
      <c r="O1614" s="59">
        <v>0</v>
      </c>
      <c r="P1614" s="59">
        <v>0</v>
      </c>
      <c r="Q1614" s="59">
        <v>0</v>
      </c>
      <c r="R1614" s="59">
        <v>0</v>
      </c>
      <c r="S1614" s="90"/>
      <c r="T1614" s="90"/>
      <c r="U1614" s="91"/>
      <c r="V1614" s="90"/>
      <c r="X1614" s="90"/>
    </row>
    <row r="1615" spans="1:24" ht="13.2" x14ac:dyDescent="0.25">
      <c r="A1615" s="59" t="s">
        <v>2012</v>
      </c>
      <c r="B1615" s="59" t="s">
        <v>3776</v>
      </c>
      <c r="C1615" s="59" t="s">
        <v>3473</v>
      </c>
      <c r="D1615" s="59" t="s">
        <v>140</v>
      </c>
      <c r="E1615" s="59">
        <v>89932</v>
      </c>
      <c r="F1615" s="59">
        <v>89601</v>
      </c>
      <c r="G1615" s="59">
        <v>91589</v>
      </c>
      <c r="H1615" s="59">
        <v>95786</v>
      </c>
      <c r="I1615" s="59">
        <v>100010</v>
      </c>
      <c r="J1615" s="59">
        <v>98605</v>
      </c>
      <c r="K1615" s="59">
        <v>103342</v>
      </c>
      <c r="L1615" s="59">
        <v>108347</v>
      </c>
      <c r="M1615" s="59">
        <v>113670</v>
      </c>
      <c r="N1615" s="59">
        <v>119350</v>
      </c>
      <c r="O1615" s="59">
        <v>119868</v>
      </c>
      <c r="P1615" s="59">
        <v>127265</v>
      </c>
      <c r="Q1615" s="59">
        <v>134589</v>
      </c>
      <c r="R1615" s="59">
        <v>106641111</v>
      </c>
      <c r="S1615" s="90"/>
      <c r="T1615" s="90"/>
      <c r="U1615" s="91"/>
      <c r="V1615" s="90"/>
      <c r="X1615" s="90"/>
    </row>
    <row r="1616" spans="1:24" ht="13.2" x14ac:dyDescent="0.25">
      <c r="A1616" s="59" t="s">
        <v>2013</v>
      </c>
      <c r="B1616" s="59" t="s">
        <v>3776</v>
      </c>
      <c r="C1616" s="59" t="s">
        <v>3474</v>
      </c>
      <c r="D1616" s="59" t="s">
        <v>140</v>
      </c>
      <c r="E1616" s="59">
        <v>0</v>
      </c>
      <c r="F1616" s="59">
        <v>0</v>
      </c>
      <c r="G1616" s="59">
        <v>0</v>
      </c>
      <c r="H1616" s="59">
        <v>0</v>
      </c>
      <c r="I1616" s="59">
        <v>0</v>
      </c>
      <c r="J1616" s="59">
        <v>0</v>
      </c>
      <c r="K1616" s="59">
        <v>0</v>
      </c>
      <c r="L1616" s="59">
        <v>0</v>
      </c>
      <c r="M1616" s="59">
        <v>0</v>
      </c>
      <c r="N1616" s="59">
        <v>0</v>
      </c>
      <c r="O1616" s="59">
        <v>0</v>
      </c>
      <c r="P1616" s="59">
        <v>0</v>
      </c>
      <c r="Q1616" s="59">
        <v>0</v>
      </c>
      <c r="R1616" s="59">
        <v>0</v>
      </c>
      <c r="S1616" s="90"/>
      <c r="T1616" s="90"/>
      <c r="U1616" s="91"/>
      <c r="V1616" s="90"/>
      <c r="X1616" s="90"/>
    </row>
    <row r="1617" spans="1:24" ht="13.2" x14ac:dyDescent="0.25">
      <c r="A1617" s="59" t="s">
        <v>2014</v>
      </c>
      <c r="B1617" s="59" t="s">
        <v>3475</v>
      </c>
      <c r="C1617" s="59" t="s">
        <v>126</v>
      </c>
      <c r="D1617" s="59" t="s">
        <v>140</v>
      </c>
      <c r="E1617" s="59">
        <v>0</v>
      </c>
      <c r="F1617" s="59">
        <v>0</v>
      </c>
      <c r="G1617" s="59">
        <v>0</v>
      </c>
      <c r="H1617" s="59">
        <v>0</v>
      </c>
      <c r="I1617" s="59">
        <v>0</v>
      </c>
      <c r="J1617" s="59">
        <v>0</v>
      </c>
      <c r="K1617" s="59">
        <v>0</v>
      </c>
      <c r="L1617" s="59">
        <v>0</v>
      </c>
      <c r="M1617" s="59">
        <v>0</v>
      </c>
      <c r="N1617" s="59">
        <v>0</v>
      </c>
      <c r="O1617" s="59">
        <v>0</v>
      </c>
      <c r="P1617" s="59">
        <v>0</v>
      </c>
      <c r="Q1617" s="59">
        <v>0</v>
      </c>
      <c r="R1617" s="59">
        <v>0</v>
      </c>
      <c r="S1617" s="90"/>
      <c r="T1617" s="90"/>
      <c r="U1617" s="91"/>
      <c r="V1617" s="90"/>
      <c r="X1617" s="90"/>
    </row>
    <row r="1618" spans="1:24" ht="13.2" x14ac:dyDescent="0.25">
      <c r="A1618" s="59" t="s">
        <v>2015</v>
      </c>
      <c r="B1618" s="59" t="s">
        <v>3780</v>
      </c>
      <c r="C1618" s="59" t="s">
        <v>3781</v>
      </c>
      <c r="D1618" s="59" t="s">
        <v>141</v>
      </c>
      <c r="E1618" s="59">
        <v>0</v>
      </c>
      <c r="F1618" s="59">
        <v>0</v>
      </c>
      <c r="G1618" s="59">
        <v>0</v>
      </c>
      <c r="H1618" s="59">
        <v>0</v>
      </c>
      <c r="I1618" s="59">
        <v>0</v>
      </c>
      <c r="J1618" s="59">
        <v>0</v>
      </c>
      <c r="K1618" s="59">
        <v>0</v>
      </c>
      <c r="L1618" s="59">
        <v>0</v>
      </c>
      <c r="M1618" s="59">
        <v>0</v>
      </c>
      <c r="N1618" s="59">
        <v>0</v>
      </c>
      <c r="O1618" s="59">
        <v>0</v>
      </c>
      <c r="P1618" s="59">
        <v>0</v>
      </c>
      <c r="Q1618" s="59">
        <v>0</v>
      </c>
      <c r="R1618" s="59">
        <v>0</v>
      </c>
      <c r="S1618" s="90"/>
      <c r="T1618" s="90"/>
      <c r="U1618" s="91"/>
      <c r="V1618" s="90"/>
      <c r="X1618" s="90"/>
    </row>
    <row r="1619" spans="1:24" ht="13.2" x14ac:dyDescent="0.25">
      <c r="A1619" s="59" t="s">
        <v>2016</v>
      </c>
      <c r="B1619" s="59" t="s">
        <v>3780</v>
      </c>
      <c r="C1619" s="59" t="s">
        <v>3782</v>
      </c>
      <c r="D1619" s="59" t="s">
        <v>141</v>
      </c>
      <c r="E1619" s="59">
        <v>1978</v>
      </c>
      <c r="F1619" s="59">
        <v>1997</v>
      </c>
      <c r="G1619" s="59">
        <v>2016</v>
      </c>
      <c r="H1619" s="59">
        <v>2036</v>
      </c>
      <c r="I1619" s="59">
        <v>2055</v>
      </c>
      <c r="J1619" s="59">
        <v>2075</v>
      </c>
      <c r="K1619" s="59">
        <v>2094</v>
      </c>
      <c r="L1619" s="59">
        <v>2113</v>
      </c>
      <c r="M1619" s="59">
        <v>2133</v>
      </c>
      <c r="N1619" s="59">
        <v>2152</v>
      </c>
      <c r="O1619" s="59">
        <v>2171</v>
      </c>
      <c r="P1619" s="59">
        <v>2191</v>
      </c>
      <c r="Q1619" s="59">
        <v>2210</v>
      </c>
      <c r="R1619" s="59">
        <v>2093906</v>
      </c>
      <c r="S1619" s="90"/>
      <c r="T1619" s="90"/>
      <c r="U1619" s="91"/>
      <c r="V1619" s="90"/>
      <c r="X1619" s="90"/>
    </row>
    <row r="1620" spans="1:24" ht="13.2" x14ac:dyDescent="0.25">
      <c r="A1620" s="59" t="s">
        <v>2017</v>
      </c>
      <c r="B1620" s="59" t="s">
        <v>3780</v>
      </c>
      <c r="C1620" s="59" t="s">
        <v>3783</v>
      </c>
      <c r="D1620" s="59" t="s">
        <v>141</v>
      </c>
      <c r="E1620" s="59">
        <v>0</v>
      </c>
      <c r="F1620" s="59">
        <v>0</v>
      </c>
      <c r="G1620" s="59">
        <v>0</v>
      </c>
      <c r="H1620" s="59">
        <v>0</v>
      </c>
      <c r="I1620" s="59">
        <v>0</v>
      </c>
      <c r="J1620" s="59">
        <v>0</v>
      </c>
      <c r="K1620" s="59">
        <v>0</v>
      </c>
      <c r="L1620" s="59">
        <v>0</v>
      </c>
      <c r="M1620" s="59">
        <v>0</v>
      </c>
      <c r="N1620" s="59">
        <v>0</v>
      </c>
      <c r="O1620" s="59">
        <v>0</v>
      </c>
      <c r="P1620" s="59">
        <v>0</v>
      </c>
      <c r="Q1620" s="59">
        <v>0</v>
      </c>
      <c r="R1620" s="59">
        <v>0</v>
      </c>
      <c r="S1620" s="90"/>
      <c r="T1620" s="90"/>
      <c r="U1620" s="91"/>
      <c r="V1620" s="90"/>
      <c r="X1620" s="90"/>
    </row>
    <row r="1621" spans="1:24" ht="13.2" x14ac:dyDescent="0.25">
      <c r="A1621" s="59" t="s">
        <v>2018</v>
      </c>
      <c r="B1621" s="59" t="s">
        <v>3784</v>
      </c>
      <c r="C1621" s="59" t="s">
        <v>3785</v>
      </c>
      <c r="D1621" s="59" t="s">
        <v>141</v>
      </c>
      <c r="E1621" s="59">
        <v>0</v>
      </c>
      <c r="F1621" s="59">
        <v>0</v>
      </c>
      <c r="G1621" s="59">
        <v>0</v>
      </c>
      <c r="H1621" s="59">
        <v>0</v>
      </c>
      <c r="I1621" s="59">
        <v>0</v>
      </c>
      <c r="J1621" s="59">
        <v>0</v>
      </c>
      <c r="K1621" s="59">
        <v>0</v>
      </c>
      <c r="L1621" s="59">
        <v>0</v>
      </c>
      <c r="M1621" s="59">
        <v>0</v>
      </c>
      <c r="N1621" s="59">
        <v>0</v>
      </c>
      <c r="O1621" s="59">
        <v>0</v>
      </c>
      <c r="P1621" s="59">
        <v>0</v>
      </c>
      <c r="Q1621" s="59">
        <v>0</v>
      </c>
      <c r="R1621" s="59">
        <v>0</v>
      </c>
      <c r="S1621" s="90"/>
      <c r="T1621" s="90"/>
      <c r="U1621" s="91"/>
      <c r="V1621" s="90"/>
      <c r="X1621" s="90"/>
    </row>
    <row r="1622" spans="1:24" ht="13.2" x14ac:dyDescent="0.25">
      <c r="A1622" s="59" t="s">
        <v>2019</v>
      </c>
      <c r="B1622" s="59" t="s">
        <v>3784</v>
      </c>
      <c r="C1622" s="59" t="s">
        <v>3786</v>
      </c>
      <c r="D1622" s="59" t="s">
        <v>141</v>
      </c>
      <c r="E1622" s="59">
        <v>0</v>
      </c>
      <c r="F1622" s="59">
        <v>0</v>
      </c>
      <c r="G1622" s="59">
        <v>0</v>
      </c>
      <c r="H1622" s="59">
        <v>0</v>
      </c>
      <c r="I1622" s="59">
        <v>0</v>
      </c>
      <c r="J1622" s="59">
        <v>0</v>
      </c>
      <c r="K1622" s="59">
        <v>0</v>
      </c>
      <c r="L1622" s="59">
        <v>0</v>
      </c>
      <c r="M1622" s="59">
        <v>0</v>
      </c>
      <c r="N1622" s="59">
        <v>0</v>
      </c>
      <c r="O1622" s="59">
        <v>0</v>
      </c>
      <c r="P1622" s="59">
        <v>0</v>
      </c>
      <c r="Q1622" s="59">
        <v>0</v>
      </c>
      <c r="R1622" s="59">
        <v>0</v>
      </c>
      <c r="S1622" s="90"/>
      <c r="T1622" s="90"/>
      <c r="U1622" s="91"/>
      <c r="V1622" s="90"/>
      <c r="X1622" s="90"/>
    </row>
    <row r="1623" spans="1:24" ht="13.2" x14ac:dyDescent="0.25">
      <c r="A1623" s="59" t="s">
        <v>2020</v>
      </c>
      <c r="B1623" s="59" t="s">
        <v>3784</v>
      </c>
      <c r="C1623" s="59" t="s">
        <v>3787</v>
      </c>
      <c r="D1623" s="59" t="s">
        <v>141</v>
      </c>
      <c r="E1623" s="59">
        <v>13193</v>
      </c>
      <c r="F1623" s="59">
        <v>13258</v>
      </c>
      <c r="G1623" s="59">
        <v>13323</v>
      </c>
      <c r="H1623" s="59">
        <v>13388</v>
      </c>
      <c r="I1623" s="59">
        <v>13453</v>
      </c>
      <c r="J1623" s="59">
        <v>13519</v>
      </c>
      <c r="K1623" s="59">
        <v>13584</v>
      </c>
      <c r="L1623" s="59">
        <v>13649</v>
      </c>
      <c r="M1623" s="59">
        <v>13714</v>
      </c>
      <c r="N1623" s="59">
        <v>13779</v>
      </c>
      <c r="O1623" s="59">
        <v>13844</v>
      </c>
      <c r="P1623" s="59">
        <v>13910</v>
      </c>
      <c r="Q1623" s="59">
        <v>13975</v>
      </c>
      <c r="R1623" s="59">
        <v>13583792</v>
      </c>
      <c r="S1623" s="90"/>
      <c r="T1623" s="90"/>
      <c r="U1623" s="91"/>
      <c r="V1623" s="90"/>
      <c r="W1623" s="90"/>
      <c r="X1623" s="90"/>
    </row>
    <row r="1624" spans="1:24" ht="13.2" x14ac:dyDescent="0.25">
      <c r="A1624" s="59" t="s">
        <v>2021</v>
      </c>
      <c r="B1624" s="59" t="s">
        <v>3784</v>
      </c>
      <c r="C1624" s="59" t="s">
        <v>3788</v>
      </c>
      <c r="D1624" s="59" t="s">
        <v>141</v>
      </c>
      <c r="E1624" s="59">
        <v>0</v>
      </c>
      <c r="F1624" s="59">
        <v>0</v>
      </c>
      <c r="G1624" s="59">
        <v>0</v>
      </c>
      <c r="H1624" s="59">
        <v>0</v>
      </c>
      <c r="I1624" s="59">
        <v>0</v>
      </c>
      <c r="J1624" s="59">
        <v>0</v>
      </c>
      <c r="K1624" s="59">
        <v>0</v>
      </c>
      <c r="L1624" s="59">
        <v>0</v>
      </c>
      <c r="M1624" s="59">
        <v>0</v>
      </c>
      <c r="N1624" s="59">
        <v>0</v>
      </c>
      <c r="O1624" s="59">
        <v>0</v>
      </c>
      <c r="P1624" s="59">
        <v>0</v>
      </c>
      <c r="Q1624" s="59">
        <v>0</v>
      </c>
      <c r="R1624" s="59">
        <v>0</v>
      </c>
      <c r="S1624" s="90"/>
      <c r="T1624" s="90"/>
      <c r="U1624" s="91"/>
      <c r="V1624" s="90"/>
      <c r="W1624" s="90"/>
      <c r="X1624" s="90"/>
    </row>
    <row r="1625" spans="1:24" ht="13.2" x14ac:dyDescent="0.25">
      <c r="A1625" s="59" t="s">
        <v>2022</v>
      </c>
      <c r="B1625" s="59" t="s">
        <v>3784</v>
      </c>
      <c r="C1625" s="59" t="s">
        <v>3789</v>
      </c>
      <c r="D1625" s="59" t="s">
        <v>141</v>
      </c>
      <c r="E1625" s="59">
        <v>7249</v>
      </c>
      <c r="F1625" s="59">
        <v>7277</v>
      </c>
      <c r="G1625" s="59">
        <v>7306</v>
      </c>
      <c r="H1625" s="59">
        <v>7334</v>
      </c>
      <c r="I1625" s="59">
        <v>7362</v>
      </c>
      <c r="J1625" s="59">
        <v>7391</v>
      </c>
      <c r="K1625" s="59">
        <v>7419</v>
      </c>
      <c r="L1625" s="59">
        <v>7447</v>
      </c>
      <c r="M1625" s="59">
        <v>7475</v>
      </c>
      <c r="N1625" s="59">
        <v>7504</v>
      </c>
      <c r="O1625" s="59">
        <v>7532</v>
      </c>
      <c r="P1625" s="59">
        <v>7560</v>
      </c>
      <c r="Q1625" s="59">
        <v>7588</v>
      </c>
      <c r="R1625" s="59">
        <v>7418785</v>
      </c>
      <c r="S1625" s="90"/>
      <c r="T1625" s="90"/>
      <c r="U1625" s="91"/>
      <c r="V1625" s="90"/>
      <c r="W1625" s="90"/>
      <c r="X1625" s="90"/>
    </row>
    <row r="1626" spans="1:24" ht="13.2" x14ac:dyDescent="0.25">
      <c r="A1626" s="59" t="s">
        <v>2023</v>
      </c>
      <c r="B1626" s="59" t="s">
        <v>3784</v>
      </c>
      <c r="C1626" s="59" t="s">
        <v>3790</v>
      </c>
      <c r="D1626" s="59" t="s">
        <v>141</v>
      </c>
      <c r="E1626" s="59">
        <v>0</v>
      </c>
      <c r="F1626" s="59">
        <v>0</v>
      </c>
      <c r="G1626" s="59">
        <v>0</v>
      </c>
      <c r="H1626" s="59">
        <v>0</v>
      </c>
      <c r="I1626" s="59">
        <v>0</v>
      </c>
      <c r="J1626" s="59">
        <v>0</v>
      </c>
      <c r="K1626" s="59">
        <v>0</v>
      </c>
      <c r="L1626" s="59">
        <v>0</v>
      </c>
      <c r="M1626" s="59">
        <v>0</v>
      </c>
      <c r="N1626" s="59">
        <v>0</v>
      </c>
      <c r="O1626" s="59">
        <v>0</v>
      </c>
      <c r="P1626" s="59">
        <v>0</v>
      </c>
      <c r="Q1626" s="59">
        <v>0</v>
      </c>
      <c r="R1626" s="59">
        <v>0</v>
      </c>
      <c r="S1626" s="90"/>
      <c r="T1626" s="90"/>
      <c r="U1626" s="91"/>
      <c r="V1626" s="90"/>
      <c r="W1626" s="90"/>
      <c r="X1626" s="90"/>
    </row>
    <row r="1627" spans="1:24" ht="13.2" x14ac:dyDescent="0.25">
      <c r="A1627" s="59" t="s">
        <v>2024</v>
      </c>
      <c r="B1627" s="59" t="s">
        <v>3784</v>
      </c>
      <c r="C1627" s="59" t="s">
        <v>3791</v>
      </c>
      <c r="D1627" s="59" t="s">
        <v>141</v>
      </c>
      <c r="E1627" s="59">
        <v>15</v>
      </c>
      <c r="F1627" s="59">
        <v>15</v>
      </c>
      <c r="G1627" s="59">
        <v>15</v>
      </c>
      <c r="H1627" s="59">
        <v>15</v>
      </c>
      <c r="I1627" s="59">
        <v>15</v>
      </c>
      <c r="J1627" s="59">
        <v>15</v>
      </c>
      <c r="K1627" s="59">
        <v>15</v>
      </c>
      <c r="L1627" s="59">
        <v>15</v>
      </c>
      <c r="M1627" s="59">
        <v>15</v>
      </c>
      <c r="N1627" s="59">
        <v>15</v>
      </c>
      <c r="O1627" s="59">
        <v>15</v>
      </c>
      <c r="P1627" s="59">
        <v>15</v>
      </c>
      <c r="Q1627" s="59">
        <v>15</v>
      </c>
      <c r="R1627" s="59">
        <v>15356</v>
      </c>
      <c r="S1627" s="90"/>
      <c r="T1627" s="90"/>
      <c r="U1627" s="91"/>
      <c r="V1627" s="90"/>
      <c r="W1627" s="90"/>
      <c r="X1627" s="90"/>
    </row>
    <row r="1628" spans="1:24" ht="13.2" x14ac:dyDescent="0.25">
      <c r="A1628" s="59" t="s">
        <v>2025</v>
      </c>
      <c r="B1628" s="59" t="s">
        <v>3784</v>
      </c>
      <c r="C1628" s="59" t="s">
        <v>3792</v>
      </c>
      <c r="D1628" s="59" t="s">
        <v>141</v>
      </c>
      <c r="E1628" s="59">
        <v>0</v>
      </c>
      <c r="F1628" s="59">
        <v>0</v>
      </c>
      <c r="G1628" s="59">
        <v>0</v>
      </c>
      <c r="H1628" s="59">
        <v>0</v>
      </c>
      <c r="I1628" s="59">
        <v>0</v>
      </c>
      <c r="J1628" s="59">
        <v>0</v>
      </c>
      <c r="K1628" s="59">
        <v>0</v>
      </c>
      <c r="L1628" s="59">
        <v>0</v>
      </c>
      <c r="M1628" s="59">
        <v>0</v>
      </c>
      <c r="N1628" s="59">
        <v>0</v>
      </c>
      <c r="O1628" s="59">
        <v>0</v>
      </c>
      <c r="P1628" s="59">
        <v>0</v>
      </c>
      <c r="Q1628" s="59">
        <v>0</v>
      </c>
      <c r="R1628" s="59">
        <v>0</v>
      </c>
      <c r="S1628" s="90"/>
      <c r="T1628" s="90"/>
      <c r="U1628" s="91"/>
      <c r="V1628" s="90"/>
      <c r="W1628" s="90"/>
      <c r="X1628" s="90"/>
    </row>
    <row r="1629" spans="1:24" ht="13.2" x14ac:dyDescent="0.25">
      <c r="A1629" s="59" t="s">
        <v>2026</v>
      </c>
      <c r="B1629" s="59" t="s">
        <v>3784</v>
      </c>
      <c r="C1629" s="59" t="s">
        <v>3793</v>
      </c>
      <c r="D1629" s="59" t="s">
        <v>141</v>
      </c>
      <c r="E1629" s="59">
        <v>3223</v>
      </c>
      <c r="F1629" s="59">
        <v>3228</v>
      </c>
      <c r="G1629" s="59">
        <v>3233</v>
      </c>
      <c r="H1629" s="59">
        <v>3238</v>
      </c>
      <c r="I1629" s="59">
        <v>3243</v>
      </c>
      <c r="J1629" s="59">
        <v>3248</v>
      </c>
      <c r="K1629" s="59">
        <v>3253</v>
      </c>
      <c r="L1629" s="59">
        <v>3258</v>
      </c>
      <c r="M1629" s="59">
        <v>3263</v>
      </c>
      <c r="N1629" s="59">
        <v>3268</v>
      </c>
      <c r="O1629" s="59">
        <v>3273</v>
      </c>
      <c r="P1629" s="59">
        <v>3278</v>
      </c>
      <c r="Q1629" s="59">
        <v>3283</v>
      </c>
      <c r="R1629" s="59">
        <v>3253164</v>
      </c>
      <c r="S1629" s="90"/>
      <c r="T1629" s="90"/>
      <c r="U1629" s="91"/>
      <c r="V1629" s="90"/>
      <c r="W1629" s="90"/>
      <c r="X1629" s="90"/>
    </row>
    <row r="1630" spans="1:24" ht="13.2" x14ac:dyDescent="0.25">
      <c r="A1630" s="59" t="s">
        <v>2027</v>
      </c>
      <c r="B1630" s="59" t="s">
        <v>3784</v>
      </c>
      <c r="C1630" s="59" t="s">
        <v>3794</v>
      </c>
      <c r="D1630" s="59" t="s">
        <v>141</v>
      </c>
      <c r="E1630" s="59">
        <v>0</v>
      </c>
      <c r="F1630" s="59">
        <v>0</v>
      </c>
      <c r="G1630" s="59">
        <v>0</v>
      </c>
      <c r="H1630" s="59">
        <v>0</v>
      </c>
      <c r="I1630" s="59">
        <v>0</v>
      </c>
      <c r="J1630" s="59">
        <v>0</v>
      </c>
      <c r="K1630" s="59">
        <v>0</v>
      </c>
      <c r="L1630" s="59">
        <v>0</v>
      </c>
      <c r="M1630" s="59">
        <v>0</v>
      </c>
      <c r="N1630" s="59">
        <v>0</v>
      </c>
      <c r="O1630" s="59">
        <v>0</v>
      </c>
      <c r="P1630" s="59">
        <v>0</v>
      </c>
      <c r="Q1630" s="59">
        <v>0</v>
      </c>
      <c r="R1630" s="59">
        <v>0</v>
      </c>
      <c r="S1630" s="90"/>
      <c r="T1630" s="90"/>
      <c r="U1630" s="91"/>
      <c r="V1630" s="90"/>
      <c r="W1630" s="90"/>
      <c r="X1630" s="90"/>
    </row>
    <row r="1631" spans="1:24" ht="13.2" x14ac:dyDescent="0.25">
      <c r="A1631" s="59" t="s">
        <v>2028</v>
      </c>
      <c r="B1631" s="59" t="s">
        <v>3784</v>
      </c>
      <c r="C1631" s="59" t="s">
        <v>3795</v>
      </c>
      <c r="D1631" s="59" t="s">
        <v>141</v>
      </c>
      <c r="E1631" s="59">
        <v>637</v>
      </c>
      <c r="F1631" s="59">
        <v>638</v>
      </c>
      <c r="G1631" s="59">
        <v>639</v>
      </c>
      <c r="H1631" s="59">
        <v>640</v>
      </c>
      <c r="I1631" s="59">
        <v>641</v>
      </c>
      <c r="J1631" s="59">
        <v>642</v>
      </c>
      <c r="K1631" s="59">
        <v>643</v>
      </c>
      <c r="L1631" s="59">
        <v>644</v>
      </c>
      <c r="M1631" s="59">
        <v>645</v>
      </c>
      <c r="N1631" s="59">
        <v>646</v>
      </c>
      <c r="O1631" s="59">
        <v>647</v>
      </c>
      <c r="P1631" s="59">
        <v>648</v>
      </c>
      <c r="Q1631" s="59">
        <v>649</v>
      </c>
      <c r="R1631" s="59">
        <v>643128</v>
      </c>
      <c r="S1631" s="90"/>
      <c r="T1631" s="90"/>
      <c r="U1631" s="91"/>
      <c r="V1631" s="90"/>
      <c r="W1631" s="90"/>
      <c r="X1631" s="90"/>
    </row>
    <row r="1632" spans="1:24" ht="13.2" x14ac:dyDescent="0.25">
      <c r="A1632" s="59" t="s">
        <v>2029</v>
      </c>
      <c r="B1632" s="59" t="s">
        <v>3784</v>
      </c>
      <c r="C1632" s="59" t="s">
        <v>3796</v>
      </c>
      <c r="D1632" s="59" t="s">
        <v>141</v>
      </c>
      <c r="E1632" s="59">
        <v>0</v>
      </c>
      <c r="F1632" s="59">
        <v>0</v>
      </c>
      <c r="G1632" s="59">
        <v>0</v>
      </c>
      <c r="H1632" s="59">
        <v>0</v>
      </c>
      <c r="I1632" s="59">
        <v>0</v>
      </c>
      <c r="J1632" s="59">
        <v>0</v>
      </c>
      <c r="K1632" s="59">
        <v>0</v>
      </c>
      <c r="L1632" s="59">
        <v>0</v>
      </c>
      <c r="M1632" s="59">
        <v>0</v>
      </c>
      <c r="N1632" s="59">
        <v>0</v>
      </c>
      <c r="O1632" s="59">
        <v>0</v>
      </c>
      <c r="P1632" s="59">
        <v>0</v>
      </c>
      <c r="Q1632" s="59">
        <v>0</v>
      </c>
      <c r="R1632" s="59">
        <v>0</v>
      </c>
      <c r="S1632" s="90"/>
      <c r="T1632" s="90"/>
      <c r="U1632" s="91"/>
      <c r="V1632" s="90"/>
      <c r="W1632" s="90"/>
      <c r="X1632" s="90"/>
    </row>
    <row r="1633" spans="1:24" ht="13.2" x14ac:dyDescent="0.25">
      <c r="A1633" s="59" t="s">
        <v>2030</v>
      </c>
      <c r="B1633" s="59" t="s">
        <v>3784</v>
      </c>
      <c r="C1633" s="59" t="s">
        <v>3797</v>
      </c>
      <c r="D1633" s="59" t="s">
        <v>141</v>
      </c>
      <c r="E1633" s="59">
        <v>1777</v>
      </c>
      <c r="F1633" s="59">
        <v>1780</v>
      </c>
      <c r="G1633" s="59">
        <v>1784</v>
      </c>
      <c r="H1633" s="59">
        <v>1787</v>
      </c>
      <c r="I1633" s="59">
        <v>1790</v>
      </c>
      <c r="J1633" s="59">
        <v>1793</v>
      </c>
      <c r="K1633" s="59">
        <v>1796</v>
      </c>
      <c r="L1633" s="59">
        <v>1799</v>
      </c>
      <c r="M1633" s="59">
        <v>1803</v>
      </c>
      <c r="N1633" s="59">
        <v>1806</v>
      </c>
      <c r="O1633" s="59">
        <v>1809</v>
      </c>
      <c r="P1633" s="59">
        <v>1812</v>
      </c>
      <c r="Q1633" s="59">
        <v>1815</v>
      </c>
      <c r="R1633" s="59">
        <v>1796256</v>
      </c>
      <c r="S1633" s="90"/>
      <c r="T1633" s="90"/>
      <c r="U1633" s="91"/>
      <c r="V1633" s="90"/>
      <c r="W1633" s="90"/>
      <c r="X1633" s="90"/>
    </row>
    <row r="1634" spans="1:24" ht="13.2" x14ac:dyDescent="0.25">
      <c r="A1634" s="59" t="s">
        <v>2031</v>
      </c>
      <c r="B1634" s="59" t="s">
        <v>3784</v>
      </c>
      <c r="C1634" s="59" t="s">
        <v>3798</v>
      </c>
      <c r="D1634" s="59" t="s">
        <v>141</v>
      </c>
      <c r="E1634" s="59">
        <v>0</v>
      </c>
      <c r="F1634" s="59">
        <v>0</v>
      </c>
      <c r="G1634" s="59">
        <v>0</v>
      </c>
      <c r="H1634" s="59">
        <v>0</v>
      </c>
      <c r="I1634" s="59">
        <v>0</v>
      </c>
      <c r="J1634" s="59">
        <v>0</v>
      </c>
      <c r="K1634" s="59">
        <v>0</v>
      </c>
      <c r="L1634" s="59">
        <v>0</v>
      </c>
      <c r="M1634" s="59">
        <v>0</v>
      </c>
      <c r="N1634" s="59">
        <v>0</v>
      </c>
      <c r="O1634" s="59">
        <v>0</v>
      </c>
      <c r="P1634" s="59">
        <v>0</v>
      </c>
      <c r="Q1634" s="59">
        <v>0</v>
      </c>
      <c r="R1634" s="59">
        <v>0</v>
      </c>
      <c r="S1634" s="90"/>
      <c r="T1634" s="90"/>
      <c r="U1634" s="91"/>
      <c r="V1634" s="90"/>
      <c r="W1634" s="90"/>
      <c r="X1634" s="90"/>
    </row>
    <row r="1635" spans="1:24" ht="13.2" x14ac:dyDescent="0.25">
      <c r="A1635" s="59" t="s">
        <v>2032</v>
      </c>
      <c r="B1635" s="59" t="s">
        <v>3784</v>
      </c>
      <c r="C1635" s="59" t="s">
        <v>3799</v>
      </c>
      <c r="D1635" s="59" t="s">
        <v>141</v>
      </c>
      <c r="E1635" s="59">
        <v>2440</v>
      </c>
      <c r="F1635" s="59">
        <v>2444</v>
      </c>
      <c r="G1635" s="59">
        <v>2447</v>
      </c>
      <c r="H1635" s="59">
        <v>2451</v>
      </c>
      <c r="I1635" s="59">
        <v>2455</v>
      </c>
      <c r="J1635" s="59">
        <v>2458</v>
      </c>
      <c r="K1635" s="59">
        <v>2462</v>
      </c>
      <c r="L1635" s="59">
        <v>2466</v>
      </c>
      <c r="M1635" s="59">
        <v>2470</v>
      </c>
      <c r="N1635" s="59">
        <v>2473</v>
      </c>
      <c r="O1635" s="59">
        <v>2477</v>
      </c>
      <c r="P1635" s="59">
        <v>2481</v>
      </c>
      <c r="Q1635" s="59">
        <v>2484</v>
      </c>
      <c r="R1635" s="59">
        <v>2462157</v>
      </c>
      <c r="S1635" s="90"/>
      <c r="T1635" s="90"/>
      <c r="U1635" s="91"/>
      <c r="V1635" s="90"/>
      <c r="W1635" s="90"/>
      <c r="X1635" s="90"/>
    </row>
    <row r="1636" spans="1:24" ht="13.2" x14ac:dyDescent="0.25">
      <c r="A1636" s="59" t="s">
        <v>2033</v>
      </c>
      <c r="B1636" s="59" t="s">
        <v>3784</v>
      </c>
      <c r="C1636" s="59" t="s">
        <v>3800</v>
      </c>
      <c r="D1636" s="59" t="s">
        <v>141</v>
      </c>
      <c r="E1636" s="59">
        <v>0</v>
      </c>
      <c r="F1636" s="59">
        <v>0</v>
      </c>
      <c r="G1636" s="59">
        <v>0</v>
      </c>
      <c r="H1636" s="59">
        <v>0</v>
      </c>
      <c r="I1636" s="59">
        <v>0</v>
      </c>
      <c r="J1636" s="59">
        <v>0</v>
      </c>
      <c r="K1636" s="59">
        <v>0</v>
      </c>
      <c r="L1636" s="59">
        <v>0</v>
      </c>
      <c r="M1636" s="59">
        <v>0</v>
      </c>
      <c r="N1636" s="59">
        <v>0</v>
      </c>
      <c r="O1636" s="59">
        <v>0</v>
      </c>
      <c r="P1636" s="59">
        <v>0</v>
      </c>
      <c r="Q1636" s="59">
        <v>0</v>
      </c>
      <c r="R1636" s="59">
        <v>0</v>
      </c>
      <c r="S1636" s="90"/>
      <c r="T1636" s="90"/>
      <c r="U1636" s="91"/>
      <c r="V1636" s="90"/>
      <c r="W1636" s="90"/>
      <c r="X1636" s="90"/>
    </row>
    <row r="1637" spans="1:24" ht="13.2" x14ac:dyDescent="0.25">
      <c r="A1637" s="59" t="s">
        <v>2034</v>
      </c>
      <c r="B1637" s="59" t="s">
        <v>3784</v>
      </c>
      <c r="C1637" s="59" t="s">
        <v>3801</v>
      </c>
      <c r="D1637" s="59" t="s">
        <v>141</v>
      </c>
      <c r="E1637" s="59">
        <v>3190</v>
      </c>
      <c r="F1637" s="59">
        <v>3196</v>
      </c>
      <c r="G1637" s="59">
        <v>3202</v>
      </c>
      <c r="H1637" s="59">
        <v>3208</v>
      </c>
      <c r="I1637" s="59">
        <v>3214</v>
      </c>
      <c r="J1637" s="59">
        <v>3220</v>
      </c>
      <c r="K1637" s="59">
        <v>3227</v>
      </c>
      <c r="L1637" s="59">
        <v>3233</v>
      </c>
      <c r="M1637" s="59">
        <v>3239</v>
      </c>
      <c r="N1637" s="59">
        <v>3245</v>
      </c>
      <c r="O1637" s="59">
        <v>3251</v>
      </c>
      <c r="P1637" s="59">
        <v>3257</v>
      </c>
      <c r="Q1637" s="59">
        <v>3263</v>
      </c>
      <c r="R1637" s="59">
        <v>3226608</v>
      </c>
      <c r="S1637" s="90"/>
      <c r="T1637" s="90"/>
      <c r="U1637" s="91"/>
      <c r="V1637" s="90"/>
      <c r="W1637" s="90"/>
      <c r="X1637" s="90"/>
    </row>
    <row r="1638" spans="1:24" ht="13.2" x14ac:dyDescent="0.25">
      <c r="A1638" s="59" t="s">
        <v>2035</v>
      </c>
      <c r="B1638" s="59" t="s">
        <v>3784</v>
      </c>
      <c r="C1638" s="59" t="s">
        <v>3802</v>
      </c>
      <c r="D1638" s="59" t="s">
        <v>141</v>
      </c>
      <c r="E1638" s="59">
        <v>0</v>
      </c>
      <c r="F1638" s="59">
        <v>0</v>
      </c>
      <c r="G1638" s="59">
        <v>0</v>
      </c>
      <c r="H1638" s="59">
        <v>0</v>
      </c>
      <c r="I1638" s="59">
        <v>0</v>
      </c>
      <c r="J1638" s="59">
        <v>0</v>
      </c>
      <c r="K1638" s="59">
        <v>0</v>
      </c>
      <c r="L1638" s="59">
        <v>0</v>
      </c>
      <c r="M1638" s="59">
        <v>0</v>
      </c>
      <c r="N1638" s="59">
        <v>0</v>
      </c>
      <c r="O1638" s="59">
        <v>0</v>
      </c>
      <c r="P1638" s="59">
        <v>0</v>
      </c>
      <c r="Q1638" s="59">
        <v>0</v>
      </c>
      <c r="R1638" s="59">
        <v>0</v>
      </c>
      <c r="S1638" s="90"/>
      <c r="T1638" s="90"/>
      <c r="U1638" s="91"/>
      <c r="V1638" s="90"/>
      <c r="W1638" s="90"/>
      <c r="X1638" s="90"/>
    </row>
    <row r="1639" spans="1:24" ht="13.2" x14ac:dyDescent="0.25">
      <c r="A1639" s="59" t="s">
        <v>2036</v>
      </c>
      <c r="B1639" s="59" t="s">
        <v>3784</v>
      </c>
      <c r="C1639" s="59" t="s">
        <v>3803</v>
      </c>
      <c r="D1639" s="59" t="s">
        <v>141</v>
      </c>
      <c r="E1639" s="59">
        <v>1250</v>
      </c>
      <c r="F1639" s="59">
        <v>1252</v>
      </c>
      <c r="G1639" s="59">
        <v>1253</v>
      </c>
      <c r="H1639" s="59">
        <v>1255</v>
      </c>
      <c r="I1639" s="59">
        <v>1256</v>
      </c>
      <c r="J1639" s="59">
        <v>1258</v>
      </c>
      <c r="K1639" s="59">
        <v>1259</v>
      </c>
      <c r="L1639" s="59">
        <v>1261</v>
      </c>
      <c r="M1639" s="59">
        <v>1262</v>
      </c>
      <c r="N1639" s="59">
        <v>1264</v>
      </c>
      <c r="O1639" s="59">
        <v>1265</v>
      </c>
      <c r="P1639" s="59">
        <v>1267</v>
      </c>
      <c r="Q1639" s="59">
        <v>1268</v>
      </c>
      <c r="R1639" s="59">
        <v>1259097</v>
      </c>
      <c r="S1639" s="90"/>
      <c r="T1639" s="90"/>
      <c r="U1639" s="91"/>
      <c r="V1639" s="90"/>
      <c r="W1639" s="90"/>
      <c r="X1639" s="90"/>
    </row>
    <row r="1640" spans="1:24" ht="13.2" x14ac:dyDescent="0.25">
      <c r="A1640" s="59" t="s">
        <v>2037</v>
      </c>
      <c r="B1640" s="59" t="s">
        <v>3784</v>
      </c>
      <c r="C1640" s="59" t="s">
        <v>3804</v>
      </c>
      <c r="D1640" s="59" t="s">
        <v>141</v>
      </c>
      <c r="E1640" s="59">
        <v>0</v>
      </c>
      <c r="F1640" s="59">
        <v>0</v>
      </c>
      <c r="G1640" s="59">
        <v>0</v>
      </c>
      <c r="H1640" s="59">
        <v>0</v>
      </c>
      <c r="I1640" s="59">
        <v>0</v>
      </c>
      <c r="J1640" s="59">
        <v>0</v>
      </c>
      <c r="K1640" s="59">
        <v>0</v>
      </c>
      <c r="L1640" s="59">
        <v>0</v>
      </c>
      <c r="M1640" s="59">
        <v>0</v>
      </c>
      <c r="N1640" s="59">
        <v>0</v>
      </c>
      <c r="O1640" s="59">
        <v>0</v>
      </c>
      <c r="P1640" s="59">
        <v>0</v>
      </c>
      <c r="Q1640" s="59">
        <v>0</v>
      </c>
      <c r="R1640" s="59">
        <v>0</v>
      </c>
      <c r="S1640" s="90"/>
      <c r="T1640" s="90"/>
      <c r="U1640" s="91"/>
      <c r="V1640" s="90"/>
      <c r="W1640" s="90"/>
      <c r="X1640" s="90"/>
    </row>
    <row r="1641" spans="1:24" ht="13.2" x14ac:dyDescent="0.25">
      <c r="A1641" s="59" t="s">
        <v>2038</v>
      </c>
      <c r="B1641" s="59" t="s">
        <v>3784</v>
      </c>
      <c r="C1641" s="59" t="s">
        <v>3805</v>
      </c>
      <c r="D1641" s="59" t="s">
        <v>141</v>
      </c>
      <c r="E1641" s="59">
        <v>0</v>
      </c>
      <c r="F1641" s="59">
        <v>0</v>
      </c>
      <c r="G1641" s="59">
        <v>0</v>
      </c>
      <c r="H1641" s="59">
        <v>0</v>
      </c>
      <c r="I1641" s="59">
        <v>0</v>
      </c>
      <c r="J1641" s="59">
        <v>0</v>
      </c>
      <c r="K1641" s="59">
        <v>0</v>
      </c>
      <c r="L1641" s="59">
        <v>0</v>
      </c>
      <c r="M1641" s="59">
        <v>0</v>
      </c>
      <c r="N1641" s="59">
        <v>0</v>
      </c>
      <c r="O1641" s="59">
        <v>0</v>
      </c>
      <c r="P1641" s="59">
        <v>0</v>
      </c>
      <c r="Q1641" s="59">
        <v>0</v>
      </c>
      <c r="R1641" s="59">
        <v>0</v>
      </c>
      <c r="S1641" s="90"/>
      <c r="T1641" s="90"/>
      <c r="U1641" s="91"/>
      <c r="V1641" s="90"/>
      <c r="W1641" s="90"/>
      <c r="X1641" s="90"/>
    </row>
    <row r="1642" spans="1:24" ht="13.2" x14ac:dyDescent="0.25">
      <c r="A1642" s="59" t="s">
        <v>2039</v>
      </c>
      <c r="B1642" s="59" t="s">
        <v>3784</v>
      </c>
      <c r="C1642" s="59" t="s">
        <v>3806</v>
      </c>
      <c r="D1642" s="59" t="s">
        <v>141</v>
      </c>
      <c r="E1642" s="59">
        <v>0</v>
      </c>
      <c r="F1642" s="59">
        <v>0</v>
      </c>
      <c r="G1642" s="59">
        <v>0</v>
      </c>
      <c r="H1642" s="59">
        <v>0</v>
      </c>
      <c r="I1642" s="59">
        <v>0</v>
      </c>
      <c r="J1642" s="59">
        <v>0</v>
      </c>
      <c r="K1642" s="59">
        <v>0</v>
      </c>
      <c r="L1642" s="59">
        <v>0</v>
      </c>
      <c r="M1642" s="59">
        <v>0</v>
      </c>
      <c r="N1642" s="59">
        <v>0</v>
      </c>
      <c r="O1642" s="59">
        <v>0</v>
      </c>
      <c r="P1642" s="59">
        <v>0</v>
      </c>
      <c r="Q1642" s="59">
        <v>0</v>
      </c>
      <c r="R1642" s="59">
        <v>0</v>
      </c>
      <c r="S1642" s="90"/>
      <c r="T1642" s="90"/>
      <c r="U1642" s="91"/>
      <c r="V1642" s="90"/>
      <c r="W1642" s="90"/>
      <c r="X1642" s="90"/>
    </row>
    <row r="1643" spans="1:24" ht="13.2" x14ac:dyDescent="0.25">
      <c r="A1643" s="59" t="s">
        <v>2040</v>
      </c>
      <c r="B1643" s="59" t="s">
        <v>3784</v>
      </c>
      <c r="C1643" s="59" t="s">
        <v>3807</v>
      </c>
      <c r="D1643" s="59" t="s">
        <v>141</v>
      </c>
      <c r="E1643" s="59">
        <v>742</v>
      </c>
      <c r="F1643" s="59">
        <v>770</v>
      </c>
      <c r="G1643" s="59">
        <v>799</v>
      </c>
      <c r="H1643" s="59">
        <v>827</v>
      </c>
      <c r="I1643" s="59">
        <v>855</v>
      </c>
      <c r="J1643" s="59">
        <v>883</v>
      </c>
      <c r="K1643" s="59">
        <v>911</v>
      </c>
      <c r="L1643" s="59">
        <v>940</v>
      </c>
      <c r="M1643" s="59">
        <v>968</v>
      </c>
      <c r="N1643" s="59">
        <v>996</v>
      </c>
      <c r="O1643" s="59">
        <v>1024</v>
      </c>
      <c r="P1643" s="59">
        <v>1052</v>
      </c>
      <c r="Q1643" s="59">
        <v>1080</v>
      </c>
      <c r="R1643" s="59">
        <v>911346</v>
      </c>
      <c r="S1643" s="90"/>
      <c r="T1643" s="90"/>
      <c r="U1643" s="91"/>
      <c r="V1643" s="90"/>
      <c r="W1643" s="90"/>
      <c r="X1643" s="90"/>
    </row>
    <row r="1644" spans="1:24" ht="13.2" x14ac:dyDescent="0.25">
      <c r="A1644" s="59" t="s">
        <v>2041</v>
      </c>
      <c r="B1644" s="59" t="s">
        <v>3784</v>
      </c>
      <c r="C1644" s="59" t="s">
        <v>3808</v>
      </c>
      <c r="D1644" s="59" t="s">
        <v>141</v>
      </c>
      <c r="E1644" s="59">
        <v>0</v>
      </c>
      <c r="F1644" s="59">
        <v>0</v>
      </c>
      <c r="G1644" s="59">
        <v>0</v>
      </c>
      <c r="H1644" s="59">
        <v>0</v>
      </c>
      <c r="I1644" s="59">
        <v>0</v>
      </c>
      <c r="J1644" s="59">
        <v>0</v>
      </c>
      <c r="K1644" s="59">
        <v>0</v>
      </c>
      <c r="L1644" s="59">
        <v>0</v>
      </c>
      <c r="M1644" s="59">
        <v>0</v>
      </c>
      <c r="N1644" s="59">
        <v>0</v>
      </c>
      <c r="O1644" s="59">
        <v>0</v>
      </c>
      <c r="P1644" s="59">
        <v>0</v>
      </c>
      <c r="Q1644" s="59">
        <v>0</v>
      </c>
      <c r="R1644" s="59">
        <v>0</v>
      </c>
      <c r="S1644" s="90"/>
      <c r="T1644" s="90"/>
      <c r="U1644" s="91"/>
      <c r="V1644" s="90"/>
      <c r="W1644" s="90"/>
      <c r="X1644" s="90"/>
    </row>
    <row r="1645" spans="1:24" ht="13.2" x14ac:dyDescent="0.25">
      <c r="A1645" s="59" t="s">
        <v>2042</v>
      </c>
      <c r="B1645" s="59" t="s">
        <v>3784</v>
      </c>
      <c r="C1645" s="59" t="s">
        <v>3809</v>
      </c>
      <c r="D1645" s="59" t="s">
        <v>141</v>
      </c>
      <c r="E1645" s="59">
        <v>5080</v>
      </c>
      <c r="F1645" s="59">
        <v>5089</v>
      </c>
      <c r="G1645" s="59">
        <v>5098</v>
      </c>
      <c r="H1645" s="59">
        <v>5107</v>
      </c>
      <c r="I1645" s="59">
        <v>5116</v>
      </c>
      <c r="J1645" s="59">
        <v>5125</v>
      </c>
      <c r="K1645" s="59">
        <v>5134</v>
      </c>
      <c r="L1645" s="59">
        <v>5143</v>
      </c>
      <c r="M1645" s="59">
        <v>5152</v>
      </c>
      <c r="N1645" s="59">
        <v>5161</v>
      </c>
      <c r="O1645" s="59">
        <v>5170</v>
      </c>
      <c r="P1645" s="59">
        <v>5179</v>
      </c>
      <c r="Q1645" s="59">
        <v>5188</v>
      </c>
      <c r="R1645" s="59">
        <v>5134059</v>
      </c>
      <c r="S1645" s="90"/>
      <c r="T1645" s="90"/>
      <c r="U1645" s="91"/>
      <c r="V1645" s="90"/>
      <c r="W1645" s="90"/>
      <c r="X1645" s="90"/>
    </row>
    <row r="1646" spans="1:24" ht="13.2" x14ac:dyDescent="0.25">
      <c r="A1646" s="59" t="s">
        <v>2043</v>
      </c>
      <c r="B1646" s="59" t="s">
        <v>3784</v>
      </c>
      <c r="C1646" s="59" t="s">
        <v>3810</v>
      </c>
      <c r="D1646" s="59" t="s">
        <v>141</v>
      </c>
      <c r="E1646" s="59">
        <v>0</v>
      </c>
      <c r="F1646" s="59">
        <v>0</v>
      </c>
      <c r="G1646" s="59">
        <v>0</v>
      </c>
      <c r="H1646" s="59">
        <v>0</v>
      </c>
      <c r="I1646" s="59">
        <v>0</v>
      </c>
      <c r="J1646" s="59">
        <v>0</v>
      </c>
      <c r="K1646" s="59">
        <v>0</v>
      </c>
      <c r="L1646" s="59">
        <v>0</v>
      </c>
      <c r="M1646" s="59">
        <v>0</v>
      </c>
      <c r="N1646" s="59">
        <v>0</v>
      </c>
      <c r="O1646" s="59">
        <v>0</v>
      </c>
      <c r="P1646" s="59">
        <v>0</v>
      </c>
      <c r="Q1646" s="59">
        <v>0</v>
      </c>
      <c r="R1646" s="59">
        <v>0</v>
      </c>
      <c r="S1646" s="90"/>
      <c r="T1646" s="90"/>
      <c r="U1646" s="91"/>
      <c r="V1646" s="90"/>
      <c r="W1646" s="90"/>
      <c r="X1646" s="90"/>
    </row>
    <row r="1647" spans="1:24" ht="13.2" x14ac:dyDescent="0.25">
      <c r="A1647" s="59" t="s">
        <v>2045</v>
      </c>
      <c r="B1647" s="59" t="s">
        <v>3784</v>
      </c>
      <c r="C1647" s="59" t="s">
        <v>3812</v>
      </c>
      <c r="D1647" s="59" t="s">
        <v>141</v>
      </c>
      <c r="E1647" s="59">
        <v>5243</v>
      </c>
      <c r="F1647" s="59">
        <v>5294</v>
      </c>
      <c r="G1647" s="59">
        <v>5346</v>
      </c>
      <c r="H1647" s="59">
        <v>5401</v>
      </c>
      <c r="I1647" s="59">
        <v>5456</v>
      </c>
      <c r="J1647" s="59">
        <v>5508</v>
      </c>
      <c r="K1647" s="59">
        <v>5561</v>
      </c>
      <c r="L1647" s="59">
        <v>5613</v>
      </c>
      <c r="M1647" s="59">
        <v>5666</v>
      </c>
      <c r="N1647" s="59">
        <v>5724</v>
      </c>
      <c r="O1647" s="59">
        <v>5786</v>
      </c>
      <c r="P1647" s="59">
        <v>5849</v>
      </c>
      <c r="Q1647" s="59">
        <v>5914</v>
      </c>
      <c r="R1647" s="59">
        <v>5565225</v>
      </c>
      <c r="S1647" s="90"/>
      <c r="T1647" s="90"/>
      <c r="U1647" s="91"/>
      <c r="V1647" s="90"/>
      <c r="W1647" s="90"/>
      <c r="X1647" s="90"/>
    </row>
    <row r="1648" spans="1:24" ht="13.2" x14ac:dyDescent="0.25">
      <c r="A1648" s="59" t="s">
        <v>2046</v>
      </c>
      <c r="B1648" s="59" t="s">
        <v>1686</v>
      </c>
      <c r="C1648" s="59" t="s">
        <v>3813</v>
      </c>
      <c r="D1648" s="59" t="s">
        <v>141</v>
      </c>
      <c r="E1648" s="59">
        <v>0</v>
      </c>
      <c r="F1648" s="59">
        <v>0</v>
      </c>
      <c r="G1648" s="59">
        <v>0</v>
      </c>
      <c r="H1648" s="59">
        <v>0</v>
      </c>
      <c r="I1648" s="59">
        <v>0</v>
      </c>
      <c r="J1648" s="59">
        <v>0</v>
      </c>
      <c r="K1648" s="59">
        <v>0</v>
      </c>
      <c r="L1648" s="59">
        <v>0</v>
      </c>
      <c r="M1648" s="59">
        <v>0</v>
      </c>
      <c r="N1648" s="59">
        <v>0</v>
      </c>
      <c r="O1648" s="59">
        <v>0</v>
      </c>
      <c r="P1648" s="59">
        <v>0</v>
      </c>
      <c r="Q1648" s="59">
        <v>0</v>
      </c>
      <c r="R1648" s="59">
        <v>0</v>
      </c>
      <c r="S1648" s="90"/>
      <c r="T1648" s="90"/>
      <c r="U1648" s="91"/>
      <c r="V1648" s="90"/>
      <c r="W1648" s="90"/>
      <c r="X1648" s="90"/>
    </row>
    <row r="1649" spans="1:24" ht="13.2" x14ac:dyDescent="0.25">
      <c r="A1649" s="59" t="s">
        <v>2047</v>
      </c>
      <c r="B1649" s="59" t="s">
        <v>1686</v>
      </c>
      <c r="C1649" s="59" t="s">
        <v>3814</v>
      </c>
      <c r="D1649" s="59" t="s">
        <v>141</v>
      </c>
      <c r="E1649" s="59">
        <v>553</v>
      </c>
      <c r="F1649" s="59">
        <v>568</v>
      </c>
      <c r="G1649" s="59">
        <v>583</v>
      </c>
      <c r="H1649" s="59">
        <v>598</v>
      </c>
      <c r="I1649" s="59">
        <v>613</v>
      </c>
      <c r="J1649" s="59">
        <v>627</v>
      </c>
      <c r="K1649" s="59">
        <v>642</v>
      </c>
      <c r="L1649" s="59">
        <v>657</v>
      </c>
      <c r="M1649" s="59">
        <v>672</v>
      </c>
      <c r="N1649" s="59">
        <v>686</v>
      </c>
      <c r="O1649" s="59">
        <v>701</v>
      </c>
      <c r="P1649" s="59">
        <v>716</v>
      </c>
      <c r="Q1649" s="59">
        <v>731</v>
      </c>
      <c r="R1649" s="59">
        <v>642108</v>
      </c>
      <c r="S1649" s="90"/>
      <c r="T1649" s="90"/>
      <c r="U1649" s="91"/>
      <c r="V1649" s="90"/>
      <c r="W1649" s="90"/>
      <c r="X1649" s="90"/>
    </row>
    <row r="1650" spans="1:24" ht="13.2" x14ac:dyDescent="0.25">
      <c r="A1650" s="59" t="s">
        <v>2048</v>
      </c>
      <c r="B1650" s="59" t="s">
        <v>1686</v>
      </c>
      <c r="C1650" s="59" t="s">
        <v>3815</v>
      </c>
      <c r="D1650" s="59" t="s">
        <v>141</v>
      </c>
      <c r="E1650" s="59">
        <v>0</v>
      </c>
      <c r="F1650" s="59">
        <v>0</v>
      </c>
      <c r="G1650" s="59">
        <v>0</v>
      </c>
      <c r="H1650" s="59">
        <v>0</v>
      </c>
      <c r="I1650" s="59">
        <v>0</v>
      </c>
      <c r="J1650" s="59">
        <v>0</v>
      </c>
      <c r="K1650" s="59">
        <v>0</v>
      </c>
      <c r="L1650" s="59">
        <v>0</v>
      </c>
      <c r="M1650" s="59">
        <v>0</v>
      </c>
      <c r="N1650" s="59">
        <v>0</v>
      </c>
      <c r="O1650" s="59">
        <v>0</v>
      </c>
      <c r="P1650" s="59">
        <v>0</v>
      </c>
      <c r="Q1650" s="59">
        <v>0</v>
      </c>
      <c r="R1650" s="59">
        <v>0</v>
      </c>
      <c r="S1650" s="90"/>
      <c r="T1650" s="90"/>
      <c r="U1650" s="91"/>
      <c r="V1650" s="90"/>
      <c r="W1650" s="90"/>
      <c r="X1650" s="90"/>
    </row>
    <row r="1651" spans="1:24" ht="13.2" x14ac:dyDescent="0.25">
      <c r="A1651" s="59" t="s">
        <v>2049</v>
      </c>
      <c r="B1651" s="59" t="s">
        <v>1686</v>
      </c>
      <c r="C1651" s="59" t="s">
        <v>3816</v>
      </c>
      <c r="D1651" s="59" t="s">
        <v>141</v>
      </c>
      <c r="E1651" s="59">
        <v>5731</v>
      </c>
      <c r="F1651" s="59">
        <v>5806</v>
      </c>
      <c r="G1651" s="59">
        <v>5881</v>
      </c>
      <c r="H1651" s="59">
        <v>5956</v>
      </c>
      <c r="I1651" s="59">
        <v>6030</v>
      </c>
      <c r="J1651" s="59">
        <v>6105</v>
      </c>
      <c r="K1651" s="59">
        <v>6180</v>
      </c>
      <c r="L1651" s="59">
        <v>6255</v>
      </c>
      <c r="M1651" s="59">
        <v>6330</v>
      </c>
      <c r="N1651" s="59">
        <v>6405</v>
      </c>
      <c r="O1651" s="59">
        <v>6480</v>
      </c>
      <c r="P1651" s="59">
        <v>6555</v>
      </c>
      <c r="Q1651" s="59">
        <v>6630</v>
      </c>
      <c r="R1651" s="59">
        <v>6180251</v>
      </c>
      <c r="S1651" s="90"/>
      <c r="T1651" s="90"/>
      <c r="U1651" s="91"/>
      <c r="V1651" s="90"/>
      <c r="W1651" s="90"/>
      <c r="X1651" s="90"/>
    </row>
    <row r="1652" spans="1:24" ht="13.2" x14ac:dyDescent="0.25">
      <c r="A1652" s="59" t="s">
        <v>2050</v>
      </c>
      <c r="B1652" s="59" t="s">
        <v>1686</v>
      </c>
      <c r="C1652" s="59" t="s">
        <v>3817</v>
      </c>
      <c r="D1652" s="59" t="s">
        <v>141</v>
      </c>
      <c r="E1652" s="59">
        <v>0</v>
      </c>
      <c r="F1652" s="59">
        <v>0</v>
      </c>
      <c r="G1652" s="59">
        <v>0</v>
      </c>
      <c r="H1652" s="59">
        <v>0</v>
      </c>
      <c r="I1652" s="59">
        <v>0</v>
      </c>
      <c r="J1652" s="59">
        <v>0</v>
      </c>
      <c r="K1652" s="59">
        <v>0</v>
      </c>
      <c r="L1652" s="59">
        <v>0</v>
      </c>
      <c r="M1652" s="59">
        <v>0</v>
      </c>
      <c r="N1652" s="59">
        <v>0</v>
      </c>
      <c r="O1652" s="59">
        <v>0</v>
      </c>
      <c r="P1652" s="59">
        <v>0</v>
      </c>
      <c r="Q1652" s="59">
        <v>0</v>
      </c>
      <c r="R1652" s="59">
        <v>0</v>
      </c>
      <c r="S1652" s="90"/>
      <c r="T1652" s="90"/>
      <c r="U1652" s="91"/>
      <c r="V1652" s="90"/>
      <c r="W1652" s="90"/>
      <c r="X1652" s="90"/>
    </row>
    <row r="1653" spans="1:24" ht="13.2" x14ac:dyDescent="0.25">
      <c r="A1653" s="59" t="s">
        <v>2051</v>
      </c>
      <c r="B1653" s="59" t="s">
        <v>1686</v>
      </c>
      <c r="C1653" s="59" t="s">
        <v>3818</v>
      </c>
      <c r="D1653" s="59" t="s">
        <v>141</v>
      </c>
      <c r="E1653" s="59">
        <v>0</v>
      </c>
      <c r="F1653" s="59">
        <v>0</v>
      </c>
      <c r="G1653" s="59">
        <v>0</v>
      </c>
      <c r="H1653" s="59">
        <v>0</v>
      </c>
      <c r="I1653" s="59">
        <v>0</v>
      </c>
      <c r="J1653" s="59">
        <v>0</v>
      </c>
      <c r="K1653" s="59">
        <v>0</v>
      </c>
      <c r="L1653" s="59">
        <v>0</v>
      </c>
      <c r="M1653" s="59">
        <v>0</v>
      </c>
      <c r="N1653" s="59">
        <v>0</v>
      </c>
      <c r="O1653" s="59">
        <v>0</v>
      </c>
      <c r="P1653" s="59">
        <v>0</v>
      </c>
      <c r="Q1653" s="59">
        <v>0</v>
      </c>
      <c r="R1653" s="59">
        <v>0</v>
      </c>
      <c r="S1653" s="90"/>
      <c r="T1653" s="90"/>
      <c r="U1653" s="91"/>
      <c r="V1653" s="90"/>
      <c r="W1653" s="90"/>
      <c r="X1653" s="90"/>
    </row>
    <row r="1654" spans="1:24" ht="13.2" x14ac:dyDescent="0.25">
      <c r="A1654" s="59" t="s">
        <v>2052</v>
      </c>
      <c r="B1654" s="59" t="s">
        <v>1686</v>
      </c>
      <c r="C1654" s="59" t="s">
        <v>3819</v>
      </c>
      <c r="D1654" s="59" t="s">
        <v>141</v>
      </c>
      <c r="E1654" s="59">
        <v>0</v>
      </c>
      <c r="F1654" s="59">
        <v>0</v>
      </c>
      <c r="G1654" s="59">
        <v>0</v>
      </c>
      <c r="H1654" s="59">
        <v>0</v>
      </c>
      <c r="I1654" s="59">
        <v>0</v>
      </c>
      <c r="J1654" s="59">
        <v>0</v>
      </c>
      <c r="K1654" s="59">
        <v>0</v>
      </c>
      <c r="L1654" s="59">
        <v>0</v>
      </c>
      <c r="M1654" s="59">
        <v>0</v>
      </c>
      <c r="N1654" s="59">
        <v>0</v>
      </c>
      <c r="O1654" s="59">
        <v>0</v>
      </c>
      <c r="P1654" s="59">
        <v>0</v>
      </c>
      <c r="Q1654" s="59">
        <v>0</v>
      </c>
      <c r="R1654" s="59">
        <v>0</v>
      </c>
      <c r="S1654" s="90"/>
      <c r="T1654" s="90"/>
      <c r="U1654" s="91"/>
      <c r="V1654" s="90"/>
      <c r="W1654" s="90"/>
      <c r="X1654" s="90"/>
    </row>
    <row r="1655" spans="1:24" ht="13.2" x14ac:dyDescent="0.25">
      <c r="A1655" s="59" t="s">
        <v>2053</v>
      </c>
      <c r="B1655" s="59" t="s">
        <v>1686</v>
      </c>
      <c r="C1655" s="59" t="s">
        <v>3820</v>
      </c>
      <c r="D1655" s="59" t="s">
        <v>141</v>
      </c>
      <c r="E1655" s="59">
        <v>333</v>
      </c>
      <c r="F1655" s="59">
        <v>333</v>
      </c>
      <c r="G1655" s="59">
        <v>334</v>
      </c>
      <c r="H1655" s="59">
        <v>334</v>
      </c>
      <c r="I1655" s="59">
        <v>334</v>
      </c>
      <c r="J1655" s="59">
        <v>335</v>
      </c>
      <c r="K1655" s="59">
        <v>335</v>
      </c>
      <c r="L1655" s="59">
        <v>335</v>
      </c>
      <c r="M1655" s="59">
        <v>335</v>
      </c>
      <c r="N1655" s="59">
        <v>336</v>
      </c>
      <c r="O1655" s="59">
        <v>336</v>
      </c>
      <c r="P1655" s="59">
        <v>336</v>
      </c>
      <c r="Q1655" s="59">
        <v>337</v>
      </c>
      <c r="R1655" s="59">
        <v>334885</v>
      </c>
      <c r="S1655" s="90"/>
      <c r="T1655" s="90"/>
      <c r="U1655" s="91"/>
      <c r="V1655" s="90"/>
      <c r="W1655" s="90"/>
      <c r="X1655" s="90"/>
    </row>
    <row r="1656" spans="1:24" ht="13.2" x14ac:dyDescent="0.25">
      <c r="A1656" s="59" t="s">
        <v>2054</v>
      </c>
      <c r="B1656" s="59" t="s">
        <v>1686</v>
      </c>
      <c r="C1656" s="59" t="s">
        <v>3821</v>
      </c>
      <c r="D1656" s="59" t="s">
        <v>141</v>
      </c>
      <c r="E1656" s="59">
        <v>0</v>
      </c>
      <c r="F1656" s="59">
        <v>0</v>
      </c>
      <c r="G1656" s="59">
        <v>0</v>
      </c>
      <c r="H1656" s="59">
        <v>0</v>
      </c>
      <c r="I1656" s="59">
        <v>0</v>
      </c>
      <c r="J1656" s="59">
        <v>0</v>
      </c>
      <c r="K1656" s="59">
        <v>0</v>
      </c>
      <c r="L1656" s="59">
        <v>0</v>
      </c>
      <c r="M1656" s="59">
        <v>0</v>
      </c>
      <c r="N1656" s="59">
        <v>0</v>
      </c>
      <c r="O1656" s="59">
        <v>0</v>
      </c>
      <c r="P1656" s="59">
        <v>0</v>
      </c>
      <c r="Q1656" s="59">
        <v>0</v>
      </c>
      <c r="R1656" s="59">
        <v>0</v>
      </c>
      <c r="S1656" s="90"/>
      <c r="T1656" s="90"/>
      <c r="U1656" s="91"/>
      <c r="V1656" s="90"/>
      <c r="W1656" s="90"/>
      <c r="X1656" s="90"/>
    </row>
    <row r="1657" spans="1:24" ht="13.2" x14ac:dyDescent="0.25">
      <c r="A1657" s="59" t="s">
        <v>2055</v>
      </c>
      <c r="B1657" s="59" t="s">
        <v>1686</v>
      </c>
      <c r="C1657" s="59" t="s">
        <v>3822</v>
      </c>
      <c r="D1657" s="59" t="s">
        <v>141</v>
      </c>
      <c r="E1657" s="59">
        <v>29</v>
      </c>
      <c r="F1657" s="59">
        <v>30</v>
      </c>
      <c r="G1657" s="59">
        <v>31</v>
      </c>
      <c r="H1657" s="59">
        <v>32</v>
      </c>
      <c r="I1657" s="59">
        <v>34</v>
      </c>
      <c r="J1657" s="59">
        <v>35</v>
      </c>
      <c r="K1657" s="59">
        <v>36</v>
      </c>
      <c r="L1657" s="59">
        <v>38</v>
      </c>
      <c r="M1657" s="59">
        <v>39</v>
      </c>
      <c r="N1657" s="59">
        <v>40</v>
      </c>
      <c r="O1657" s="59">
        <v>42</v>
      </c>
      <c r="P1657" s="59">
        <v>43</v>
      </c>
      <c r="Q1657" s="59">
        <v>44</v>
      </c>
      <c r="R1657" s="59">
        <v>36359</v>
      </c>
      <c r="S1657" s="90"/>
      <c r="T1657" s="90"/>
      <c r="U1657" s="91"/>
      <c r="V1657" s="90"/>
      <c r="W1657" s="90"/>
      <c r="X1657" s="90"/>
    </row>
    <row r="1658" spans="1:24" ht="13.2" x14ac:dyDescent="0.25">
      <c r="A1658" s="59" t="s">
        <v>2056</v>
      </c>
      <c r="B1658" s="59" t="s">
        <v>1686</v>
      </c>
      <c r="C1658" s="59" t="s">
        <v>3823</v>
      </c>
      <c r="D1658" s="59" t="s">
        <v>141</v>
      </c>
      <c r="E1658" s="59">
        <v>0</v>
      </c>
      <c r="F1658" s="59">
        <v>0</v>
      </c>
      <c r="G1658" s="59">
        <v>0</v>
      </c>
      <c r="H1658" s="59">
        <v>0</v>
      </c>
      <c r="I1658" s="59">
        <v>0</v>
      </c>
      <c r="J1658" s="59">
        <v>0</v>
      </c>
      <c r="K1658" s="59">
        <v>0</v>
      </c>
      <c r="L1658" s="59">
        <v>0</v>
      </c>
      <c r="M1658" s="59">
        <v>0</v>
      </c>
      <c r="N1658" s="59">
        <v>0</v>
      </c>
      <c r="O1658" s="59">
        <v>0</v>
      </c>
      <c r="P1658" s="59">
        <v>0</v>
      </c>
      <c r="Q1658" s="59">
        <v>0</v>
      </c>
      <c r="R1658" s="59">
        <v>0</v>
      </c>
      <c r="S1658" s="90"/>
      <c r="T1658" s="90"/>
      <c r="U1658" s="91"/>
      <c r="V1658" s="90"/>
      <c r="W1658" s="90"/>
      <c r="X1658" s="90"/>
    </row>
    <row r="1659" spans="1:24" ht="13.2" x14ac:dyDescent="0.25">
      <c r="A1659" s="59" t="s">
        <v>2057</v>
      </c>
      <c r="B1659" s="59" t="s">
        <v>1686</v>
      </c>
      <c r="C1659" s="59" t="s">
        <v>3824</v>
      </c>
      <c r="D1659" s="59" t="s">
        <v>141</v>
      </c>
      <c r="E1659" s="59">
        <v>0</v>
      </c>
      <c r="F1659" s="59">
        <v>0</v>
      </c>
      <c r="G1659" s="59">
        <v>0</v>
      </c>
      <c r="H1659" s="59">
        <v>0</v>
      </c>
      <c r="I1659" s="59">
        <v>0</v>
      </c>
      <c r="J1659" s="59">
        <v>0</v>
      </c>
      <c r="K1659" s="59">
        <v>0</v>
      </c>
      <c r="L1659" s="59">
        <v>0</v>
      </c>
      <c r="M1659" s="59">
        <v>0</v>
      </c>
      <c r="N1659" s="59">
        <v>0</v>
      </c>
      <c r="O1659" s="59">
        <v>0</v>
      </c>
      <c r="P1659" s="59">
        <v>0</v>
      </c>
      <c r="Q1659" s="59">
        <v>0</v>
      </c>
      <c r="R1659" s="59">
        <v>0</v>
      </c>
      <c r="S1659" s="90"/>
      <c r="T1659" s="90"/>
      <c r="U1659" s="91"/>
      <c r="V1659" s="90"/>
      <c r="W1659" s="90"/>
      <c r="X1659" s="90"/>
    </row>
    <row r="1660" spans="1:24" ht="13.2" x14ac:dyDescent="0.25">
      <c r="A1660" s="59" t="s">
        <v>2058</v>
      </c>
      <c r="B1660" s="59" t="s">
        <v>1686</v>
      </c>
      <c r="C1660" s="59" t="s">
        <v>3825</v>
      </c>
      <c r="D1660" s="59" t="s">
        <v>141</v>
      </c>
      <c r="E1660" s="59">
        <v>9370</v>
      </c>
      <c r="F1660" s="59">
        <v>9392</v>
      </c>
      <c r="G1660" s="59">
        <v>9413</v>
      </c>
      <c r="H1660" s="59">
        <v>9435</v>
      </c>
      <c r="I1660" s="59">
        <v>9457</v>
      </c>
      <c r="J1660" s="59">
        <v>9479</v>
      </c>
      <c r="K1660" s="59">
        <v>9500</v>
      </c>
      <c r="L1660" s="59">
        <v>0</v>
      </c>
      <c r="M1660" s="59">
        <v>0</v>
      </c>
      <c r="N1660" s="59">
        <v>0</v>
      </c>
      <c r="O1660" s="59">
        <v>0</v>
      </c>
      <c r="P1660" s="59">
        <v>0</v>
      </c>
      <c r="Q1660" s="59">
        <v>0</v>
      </c>
      <c r="R1660" s="59">
        <v>5113384</v>
      </c>
      <c r="S1660" s="90"/>
      <c r="T1660" s="90"/>
      <c r="U1660" s="91"/>
      <c r="V1660" s="90"/>
      <c r="W1660" s="90"/>
      <c r="X1660" s="90"/>
    </row>
    <row r="1661" spans="1:24" ht="13.2" x14ac:dyDescent="0.25">
      <c r="A1661" s="59" t="s">
        <v>2059</v>
      </c>
      <c r="B1661" s="59" t="s">
        <v>1686</v>
      </c>
      <c r="C1661" s="59" t="s">
        <v>3826</v>
      </c>
      <c r="D1661" s="59" t="s">
        <v>141</v>
      </c>
      <c r="E1661" s="59">
        <v>0</v>
      </c>
      <c r="F1661" s="59">
        <v>0</v>
      </c>
      <c r="G1661" s="59">
        <v>0</v>
      </c>
      <c r="H1661" s="59">
        <v>0</v>
      </c>
      <c r="I1661" s="59">
        <v>0</v>
      </c>
      <c r="J1661" s="59">
        <v>0</v>
      </c>
      <c r="K1661" s="59">
        <v>0</v>
      </c>
      <c r="L1661" s="59">
        <v>0</v>
      </c>
      <c r="M1661" s="59">
        <v>0</v>
      </c>
      <c r="N1661" s="59">
        <v>0</v>
      </c>
      <c r="O1661" s="59">
        <v>0</v>
      </c>
      <c r="P1661" s="59">
        <v>0</v>
      </c>
      <c r="Q1661" s="59">
        <v>0</v>
      </c>
      <c r="R1661" s="59">
        <v>0</v>
      </c>
      <c r="S1661" s="90"/>
      <c r="T1661" s="90"/>
      <c r="U1661" s="91"/>
      <c r="V1661" s="90"/>
      <c r="W1661" s="90"/>
      <c r="X1661" s="90"/>
    </row>
    <row r="1662" spans="1:24" ht="13.2" x14ac:dyDescent="0.25">
      <c r="A1662" s="59" t="s">
        <v>2060</v>
      </c>
      <c r="B1662" s="59" t="s">
        <v>1686</v>
      </c>
      <c r="C1662" s="59" t="s">
        <v>3827</v>
      </c>
      <c r="D1662" s="59" t="s">
        <v>141</v>
      </c>
      <c r="E1662" s="59">
        <v>0</v>
      </c>
      <c r="F1662" s="59">
        <v>0</v>
      </c>
      <c r="G1662" s="59">
        <v>0</v>
      </c>
      <c r="H1662" s="59">
        <v>0</v>
      </c>
      <c r="I1662" s="59">
        <v>0</v>
      </c>
      <c r="J1662" s="59">
        <v>0</v>
      </c>
      <c r="K1662" s="59">
        <v>0</v>
      </c>
      <c r="L1662" s="59">
        <v>0</v>
      </c>
      <c r="M1662" s="59">
        <v>0</v>
      </c>
      <c r="N1662" s="59">
        <v>0</v>
      </c>
      <c r="O1662" s="59">
        <v>0</v>
      </c>
      <c r="P1662" s="59">
        <v>0</v>
      </c>
      <c r="Q1662" s="59">
        <v>0</v>
      </c>
      <c r="R1662" s="59">
        <v>0</v>
      </c>
      <c r="S1662" s="90"/>
      <c r="T1662" s="90"/>
      <c r="U1662" s="91"/>
      <c r="V1662" s="90"/>
      <c r="W1662" s="90"/>
      <c r="X1662" s="90"/>
    </row>
    <row r="1663" spans="1:24" ht="13.2" x14ac:dyDescent="0.25">
      <c r="A1663" s="59" t="s">
        <v>2061</v>
      </c>
      <c r="B1663" s="59" t="s">
        <v>1686</v>
      </c>
      <c r="C1663" s="59" t="s">
        <v>3828</v>
      </c>
      <c r="D1663" s="59" t="s">
        <v>141</v>
      </c>
      <c r="E1663" s="59">
        <v>0</v>
      </c>
      <c r="F1663" s="59">
        <v>0</v>
      </c>
      <c r="G1663" s="59">
        <v>0</v>
      </c>
      <c r="H1663" s="59">
        <v>0</v>
      </c>
      <c r="I1663" s="59">
        <v>0</v>
      </c>
      <c r="J1663" s="59">
        <v>0</v>
      </c>
      <c r="K1663" s="59">
        <v>0</v>
      </c>
      <c r="L1663" s="59">
        <v>0</v>
      </c>
      <c r="M1663" s="59">
        <v>0</v>
      </c>
      <c r="N1663" s="59">
        <v>0</v>
      </c>
      <c r="O1663" s="59">
        <v>0</v>
      </c>
      <c r="P1663" s="59">
        <v>0</v>
      </c>
      <c r="Q1663" s="59">
        <v>0</v>
      </c>
      <c r="R1663" s="59">
        <v>0</v>
      </c>
      <c r="S1663" s="90"/>
      <c r="T1663" s="90"/>
      <c r="U1663" s="91"/>
      <c r="V1663" s="90"/>
      <c r="W1663" s="90"/>
      <c r="X1663" s="90"/>
    </row>
    <row r="1664" spans="1:24" ht="13.2" x14ac:dyDescent="0.25">
      <c r="A1664" s="59" t="s">
        <v>2062</v>
      </c>
      <c r="B1664" s="59" t="s">
        <v>1686</v>
      </c>
      <c r="C1664" s="59" t="s">
        <v>3829</v>
      </c>
      <c r="D1664" s="59" t="s">
        <v>141</v>
      </c>
      <c r="E1664" s="59">
        <v>20060</v>
      </c>
      <c r="F1664" s="59">
        <v>20143</v>
      </c>
      <c r="G1664" s="59">
        <v>20227</v>
      </c>
      <c r="H1664" s="59">
        <v>20311</v>
      </c>
      <c r="I1664" s="59">
        <v>20394</v>
      </c>
      <c r="J1664" s="59">
        <v>20478</v>
      </c>
      <c r="K1664" s="59">
        <v>20562</v>
      </c>
      <c r="L1664" s="59">
        <v>20645</v>
      </c>
      <c r="M1664" s="59">
        <v>20729</v>
      </c>
      <c r="N1664" s="59">
        <v>20813</v>
      </c>
      <c r="O1664" s="59">
        <v>20896</v>
      </c>
      <c r="P1664" s="59">
        <v>20980</v>
      </c>
      <c r="Q1664" s="59">
        <v>21063</v>
      </c>
      <c r="R1664" s="59">
        <v>20561518</v>
      </c>
      <c r="S1664" s="90"/>
      <c r="T1664" s="90"/>
      <c r="U1664" s="91"/>
      <c r="V1664" s="90"/>
      <c r="W1664" s="90"/>
      <c r="X1664" s="90"/>
    </row>
    <row r="1665" spans="1:24" ht="13.2" x14ac:dyDescent="0.25">
      <c r="A1665" s="59" t="s">
        <v>2063</v>
      </c>
      <c r="B1665" s="59" t="s">
        <v>1686</v>
      </c>
      <c r="C1665" s="59" t="s">
        <v>3830</v>
      </c>
      <c r="D1665" s="59" t="s">
        <v>141</v>
      </c>
      <c r="E1665" s="59">
        <v>0</v>
      </c>
      <c r="F1665" s="59">
        <v>0</v>
      </c>
      <c r="G1665" s="59">
        <v>0</v>
      </c>
      <c r="H1665" s="59">
        <v>0</v>
      </c>
      <c r="I1665" s="59">
        <v>0</v>
      </c>
      <c r="J1665" s="59">
        <v>0</v>
      </c>
      <c r="K1665" s="59">
        <v>0</v>
      </c>
      <c r="L1665" s="59">
        <v>0</v>
      </c>
      <c r="M1665" s="59">
        <v>0</v>
      </c>
      <c r="N1665" s="59">
        <v>0</v>
      </c>
      <c r="O1665" s="59">
        <v>0</v>
      </c>
      <c r="P1665" s="59">
        <v>0</v>
      </c>
      <c r="Q1665" s="59">
        <v>0</v>
      </c>
      <c r="R1665" s="59">
        <v>0</v>
      </c>
      <c r="S1665" s="90"/>
      <c r="T1665" s="90"/>
      <c r="U1665" s="91"/>
      <c r="V1665" s="90"/>
      <c r="W1665" s="90"/>
      <c r="X1665" s="90"/>
    </row>
    <row r="1666" spans="1:24" ht="13.2" x14ac:dyDescent="0.25">
      <c r="A1666" s="59" t="s">
        <v>2064</v>
      </c>
      <c r="B1666" s="59" t="s">
        <v>1686</v>
      </c>
      <c r="C1666" s="59" t="s">
        <v>3831</v>
      </c>
      <c r="D1666" s="59" t="s">
        <v>141</v>
      </c>
      <c r="E1666" s="59">
        <v>0</v>
      </c>
      <c r="F1666" s="59">
        <v>0</v>
      </c>
      <c r="G1666" s="59">
        <v>0</v>
      </c>
      <c r="H1666" s="59">
        <v>0</v>
      </c>
      <c r="I1666" s="59">
        <v>0</v>
      </c>
      <c r="J1666" s="59">
        <v>0</v>
      </c>
      <c r="K1666" s="59">
        <v>0</v>
      </c>
      <c r="L1666" s="59">
        <v>0</v>
      </c>
      <c r="M1666" s="59">
        <v>0</v>
      </c>
      <c r="N1666" s="59">
        <v>0</v>
      </c>
      <c r="O1666" s="59">
        <v>0</v>
      </c>
      <c r="P1666" s="59">
        <v>0</v>
      </c>
      <c r="Q1666" s="59">
        <v>0</v>
      </c>
      <c r="R1666" s="59">
        <v>0</v>
      </c>
      <c r="S1666" s="90"/>
      <c r="T1666" s="90"/>
      <c r="U1666" s="91"/>
      <c r="V1666" s="90"/>
      <c r="W1666" s="90"/>
      <c r="X1666" s="90"/>
    </row>
    <row r="1667" spans="1:24" ht="13.2" x14ac:dyDescent="0.25">
      <c r="A1667" s="59" t="s">
        <v>2065</v>
      </c>
      <c r="B1667" s="59" t="s">
        <v>1686</v>
      </c>
      <c r="C1667" s="59" t="s">
        <v>3832</v>
      </c>
      <c r="D1667" s="59" t="s">
        <v>141</v>
      </c>
      <c r="E1667" s="59">
        <v>0</v>
      </c>
      <c r="F1667" s="59">
        <v>0</v>
      </c>
      <c r="G1667" s="59">
        <v>0</v>
      </c>
      <c r="H1667" s="59">
        <v>0</v>
      </c>
      <c r="I1667" s="59">
        <v>0</v>
      </c>
      <c r="J1667" s="59">
        <v>0</v>
      </c>
      <c r="K1667" s="59">
        <v>0</v>
      </c>
      <c r="L1667" s="59">
        <v>0</v>
      </c>
      <c r="M1667" s="59">
        <v>0</v>
      </c>
      <c r="N1667" s="59">
        <v>0</v>
      </c>
      <c r="O1667" s="59">
        <v>0</v>
      </c>
      <c r="P1667" s="59">
        <v>0</v>
      </c>
      <c r="Q1667" s="59">
        <v>0</v>
      </c>
      <c r="R1667" s="59">
        <v>0</v>
      </c>
      <c r="S1667" s="90"/>
      <c r="T1667" s="90"/>
      <c r="U1667" s="91"/>
      <c r="V1667" s="90"/>
      <c r="W1667" s="90"/>
      <c r="X1667" s="90"/>
    </row>
    <row r="1668" spans="1:24" ht="13.2" x14ac:dyDescent="0.25">
      <c r="A1668" s="59" t="s">
        <v>2066</v>
      </c>
      <c r="B1668" s="59" t="s">
        <v>1686</v>
      </c>
      <c r="C1668" s="59" t="s">
        <v>3833</v>
      </c>
      <c r="D1668" s="59" t="s">
        <v>141</v>
      </c>
      <c r="E1668" s="59">
        <v>1951</v>
      </c>
      <c r="F1668" s="59">
        <v>1964</v>
      </c>
      <c r="G1668" s="59">
        <v>1976</v>
      </c>
      <c r="H1668" s="59">
        <v>1988</v>
      </c>
      <c r="I1668" s="59">
        <v>2001</v>
      </c>
      <c r="J1668" s="59">
        <v>2013</v>
      </c>
      <c r="K1668" s="59">
        <v>2025</v>
      </c>
      <c r="L1668" s="59">
        <v>2038</v>
      </c>
      <c r="M1668" s="59">
        <v>2050</v>
      </c>
      <c r="N1668" s="59">
        <v>2062</v>
      </c>
      <c r="O1668" s="59">
        <v>2075</v>
      </c>
      <c r="P1668" s="59">
        <v>2087</v>
      </c>
      <c r="Q1668" s="59">
        <v>2099</v>
      </c>
      <c r="R1668" s="59">
        <v>2025386</v>
      </c>
      <c r="S1668" s="90"/>
      <c r="T1668" s="90"/>
      <c r="U1668" s="91"/>
      <c r="V1668" s="90"/>
      <c r="W1668" s="90"/>
      <c r="X1668" s="90"/>
    </row>
    <row r="1669" spans="1:24" ht="13.2" x14ac:dyDescent="0.25">
      <c r="A1669" s="59" t="s">
        <v>2067</v>
      </c>
      <c r="B1669" s="59" t="s">
        <v>1686</v>
      </c>
      <c r="C1669" s="59" t="s">
        <v>3834</v>
      </c>
      <c r="D1669" s="59" t="s">
        <v>141</v>
      </c>
      <c r="E1669" s="59">
        <v>0</v>
      </c>
      <c r="F1669" s="59">
        <v>0</v>
      </c>
      <c r="G1669" s="59">
        <v>0</v>
      </c>
      <c r="H1669" s="59">
        <v>0</v>
      </c>
      <c r="I1669" s="59">
        <v>0</v>
      </c>
      <c r="J1669" s="59">
        <v>0</v>
      </c>
      <c r="K1669" s="59">
        <v>0</v>
      </c>
      <c r="L1669" s="59">
        <v>0</v>
      </c>
      <c r="M1669" s="59">
        <v>0</v>
      </c>
      <c r="N1669" s="59">
        <v>0</v>
      </c>
      <c r="O1669" s="59">
        <v>0</v>
      </c>
      <c r="P1669" s="59">
        <v>0</v>
      </c>
      <c r="Q1669" s="59">
        <v>0</v>
      </c>
      <c r="R1669" s="59">
        <v>0</v>
      </c>
      <c r="S1669" s="90"/>
      <c r="T1669" s="90"/>
      <c r="U1669" s="91"/>
      <c r="V1669" s="90"/>
      <c r="W1669" s="90"/>
      <c r="X1669" s="90"/>
    </row>
    <row r="1670" spans="1:24" ht="13.2" x14ac:dyDescent="0.25">
      <c r="A1670" s="59" t="s">
        <v>2068</v>
      </c>
      <c r="B1670" s="59" t="s">
        <v>1686</v>
      </c>
      <c r="C1670" s="59" t="s">
        <v>3835</v>
      </c>
      <c r="D1670" s="59" t="s">
        <v>141</v>
      </c>
      <c r="E1670" s="59">
        <v>0</v>
      </c>
      <c r="F1670" s="59">
        <v>0</v>
      </c>
      <c r="G1670" s="59">
        <v>0</v>
      </c>
      <c r="H1670" s="59">
        <v>0</v>
      </c>
      <c r="I1670" s="59">
        <v>0</v>
      </c>
      <c r="J1670" s="59">
        <v>0</v>
      </c>
      <c r="K1670" s="59">
        <v>0</v>
      </c>
      <c r="L1670" s="59">
        <v>0</v>
      </c>
      <c r="M1670" s="59">
        <v>0</v>
      </c>
      <c r="N1670" s="59">
        <v>0</v>
      </c>
      <c r="O1670" s="59">
        <v>0</v>
      </c>
      <c r="P1670" s="59">
        <v>0</v>
      </c>
      <c r="Q1670" s="59">
        <v>0</v>
      </c>
      <c r="R1670" s="59">
        <v>0</v>
      </c>
      <c r="S1670" s="90"/>
      <c r="T1670" s="90"/>
      <c r="U1670" s="91"/>
      <c r="V1670" s="90"/>
      <c r="W1670" s="90"/>
      <c r="X1670" s="90"/>
    </row>
    <row r="1671" spans="1:24" ht="13.2" x14ac:dyDescent="0.25">
      <c r="A1671" s="59" t="s">
        <v>2069</v>
      </c>
      <c r="B1671" s="59" t="s">
        <v>1686</v>
      </c>
      <c r="C1671" s="59" t="s">
        <v>3836</v>
      </c>
      <c r="D1671" s="59" t="s">
        <v>141</v>
      </c>
      <c r="E1671" s="59">
        <v>0</v>
      </c>
      <c r="F1671" s="59">
        <v>0</v>
      </c>
      <c r="G1671" s="59">
        <v>0</v>
      </c>
      <c r="H1671" s="59">
        <v>0</v>
      </c>
      <c r="I1671" s="59">
        <v>0</v>
      </c>
      <c r="J1671" s="59">
        <v>0</v>
      </c>
      <c r="K1671" s="59">
        <v>0</v>
      </c>
      <c r="L1671" s="59">
        <v>0</v>
      </c>
      <c r="M1671" s="59">
        <v>0</v>
      </c>
      <c r="N1671" s="59">
        <v>0</v>
      </c>
      <c r="O1671" s="59">
        <v>0</v>
      </c>
      <c r="P1671" s="59">
        <v>0</v>
      </c>
      <c r="Q1671" s="59">
        <v>0</v>
      </c>
      <c r="R1671" s="59">
        <v>0</v>
      </c>
      <c r="S1671" s="90"/>
      <c r="T1671" s="90"/>
      <c r="U1671" s="91"/>
      <c r="V1671" s="90"/>
      <c r="W1671" s="90"/>
      <c r="X1671" s="90"/>
    </row>
    <row r="1672" spans="1:24" ht="13.2" x14ac:dyDescent="0.25">
      <c r="A1672" s="59" t="s">
        <v>2070</v>
      </c>
      <c r="B1672" s="59" t="s">
        <v>3837</v>
      </c>
      <c r="C1672" s="59" t="s">
        <v>3838</v>
      </c>
      <c r="D1672" s="59" t="s">
        <v>141</v>
      </c>
      <c r="E1672" s="59">
        <v>0</v>
      </c>
      <c r="F1672" s="59">
        <v>0</v>
      </c>
      <c r="G1672" s="59">
        <v>0</v>
      </c>
      <c r="H1672" s="59">
        <v>0</v>
      </c>
      <c r="I1672" s="59">
        <v>0</v>
      </c>
      <c r="J1672" s="59">
        <v>0</v>
      </c>
      <c r="K1672" s="59">
        <v>0</v>
      </c>
      <c r="L1672" s="59">
        <v>0</v>
      </c>
      <c r="M1672" s="59">
        <v>0</v>
      </c>
      <c r="N1672" s="59">
        <v>0</v>
      </c>
      <c r="O1672" s="59">
        <v>0</v>
      </c>
      <c r="P1672" s="59">
        <v>0</v>
      </c>
      <c r="Q1672" s="59">
        <v>0</v>
      </c>
      <c r="R1672" s="59">
        <v>0</v>
      </c>
      <c r="S1672" s="90"/>
      <c r="T1672" s="90"/>
      <c r="U1672" s="91"/>
      <c r="V1672" s="90"/>
      <c r="W1672" s="90"/>
      <c r="X1672" s="90"/>
    </row>
    <row r="1673" spans="1:24" ht="13.2" x14ac:dyDescent="0.25">
      <c r="A1673" s="59" t="s">
        <v>2071</v>
      </c>
      <c r="B1673" s="59" t="s">
        <v>3839</v>
      </c>
      <c r="C1673" s="59" t="s">
        <v>3840</v>
      </c>
      <c r="D1673" s="59" t="s">
        <v>141</v>
      </c>
      <c r="E1673" s="59">
        <v>3017</v>
      </c>
      <c r="F1673" s="59">
        <v>3069</v>
      </c>
      <c r="G1673" s="59">
        <v>3121</v>
      </c>
      <c r="H1673" s="59">
        <v>3172</v>
      </c>
      <c r="I1673" s="59">
        <v>3224</v>
      </c>
      <c r="J1673" s="59">
        <v>3276</v>
      </c>
      <c r="K1673" s="59">
        <v>3328</v>
      </c>
      <c r="L1673" s="59">
        <v>9842</v>
      </c>
      <c r="M1673" s="59">
        <v>9685</v>
      </c>
      <c r="N1673" s="59">
        <v>9657</v>
      </c>
      <c r="O1673" s="59">
        <v>9628</v>
      </c>
      <c r="P1673" s="59">
        <v>9599</v>
      </c>
      <c r="Q1673" s="59">
        <v>9580</v>
      </c>
      <c r="R1673" s="59">
        <v>6158463</v>
      </c>
      <c r="S1673" s="90"/>
      <c r="T1673" s="90"/>
      <c r="U1673" s="91"/>
      <c r="V1673" s="90"/>
      <c r="W1673" s="90"/>
      <c r="X1673" s="90"/>
    </row>
    <row r="1674" spans="1:24" ht="13.2" x14ac:dyDescent="0.25">
      <c r="A1674" s="59" t="s">
        <v>2073</v>
      </c>
      <c r="B1674" s="59" t="s">
        <v>3839</v>
      </c>
      <c r="C1674" s="59" t="s">
        <v>3842</v>
      </c>
      <c r="D1674" s="59" t="s">
        <v>141</v>
      </c>
      <c r="E1674" s="59">
        <v>6168</v>
      </c>
      <c r="F1674" s="59">
        <v>6257</v>
      </c>
      <c r="G1674" s="59">
        <v>6345</v>
      </c>
      <c r="H1674" s="59">
        <v>6434</v>
      </c>
      <c r="I1674" s="59">
        <v>6523</v>
      </c>
      <c r="J1674" s="59">
        <v>6611</v>
      </c>
      <c r="K1674" s="59">
        <v>6700</v>
      </c>
      <c r="L1674" s="59">
        <v>0</v>
      </c>
      <c r="M1674" s="59">
        <v>0</v>
      </c>
      <c r="N1674" s="59">
        <v>0</v>
      </c>
      <c r="O1674" s="59">
        <v>0</v>
      </c>
      <c r="P1674" s="59">
        <v>0</v>
      </c>
      <c r="Q1674" s="59">
        <v>0</v>
      </c>
      <c r="R1674" s="59">
        <v>3496164</v>
      </c>
      <c r="S1674" s="90"/>
      <c r="T1674" s="90"/>
      <c r="U1674" s="91"/>
      <c r="V1674" s="90"/>
      <c r="W1674" s="90"/>
      <c r="X1674" s="90"/>
    </row>
    <row r="1675" spans="1:24" ht="13.2" x14ac:dyDescent="0.25">
      <c r="A1675" s="59" t="s">
        <v>2074</v>
      </c>
      <c r="B1675" s="59" t="s">
        <v>3839</v>
      </c>
      <c r="C1675" s="59" t="s">
        <v>3843</v>
      </c>
      <c r="D1675" s="59" t="s">
        <v>141</v>
      </c>
      <c r="E1675" s="59">
        <v>0</v>
      </c>
      <c r="F1675" s="59">
        <v>0</v>
      </c>
      <c r="G1675" s="59">
        <v>0</v>
      </c>
      <c r="H1675" s="59">
        <v>0</v>
      </c>
      <c r="I1675" s="59">
        <v>0</v>
      </c>
      <c r="J1675" s="59">
        <v>0</v>
      </c>
      <c r="K1675" s="59">
        <v>0</v>
      </c>
      <c r="L1675" s="59">
        <v>0</v>
      </c>
      <c r="M1675" s="59">
        <v>0</v>
      </c>
      <c r="N1675" s="59">
        <v>0</v>
      </c>
      <c r="O1675" s="59">
        <v>0</v>
      </c>
      <c r="P1675" s="59">
        <v>0</v>
      </c>
      <c r="Q1675" s="59">
        <v>0</v>
      </c>
      <c r="R1675" s="59">
        <v>0</v>
      </c>
      <c r="S1675" s="90"/>
      <c r="T1675" s="90"/>
      <c r="U1675" s="91"/>
      <c r="V1675" s="90"/>
      <c r="W1675" s="90"/>
      <c r="X1675" s="90"/>
    </row>
    <row r="1676" spans="1:24" ht="13.2" x14ac:dyDescent="0.25">
      <c r="A1676" s="59" t="s">
        <v>2075</v>
      </c>
      <c r="B1676" s="59" t="s">
        <v>3844</v>
      </c>
      <c r="C1676" s="59" t="s">
        <v>3845</v>
      </c>
      <c r="D1676" s="59" t="s">
        <v>141</v>
      </c>
      <c r="E1676" s="59">
        <v>22553</v>
      </c>
      <c r="F1676" s="59">
        <v>23870</v>
      </c>
      <c r="G1676" s="59">
        <v>25276</v>
      </c>
      <c r="H1676" s="59">
        <v>26780</v>
      </c>
      <c r="I1676" s="59">
        <v>28286</v>
      </c>
      <c r="J1676" s="59">
        <v>23952</v>
      </c>
      <c r="K1676" s="59">
        <v>25364</v>
      </c>
      <c r="L1676" s="59">
        <v>25650</v>
      </c>
      <c r="M1676" s="59">
        <v>27074</v>
      </c>
      <c r="N1676" s="59">
        <v>28576</v>
      </c>
      <c r="O1676" s="59">
        <v>30066</v>
      </c>
      <c r="P1676" s="59">
        <v>31488</v>
      </c>
      <c r="Q1676" s="59">
        <v>32464</v>
      </c>
      <c r="R1676" s="59">
        <v>26990891</v>
      </c>
      <c r="S1676" s="90"/>
      <c r="T1676" s="90"/>
      <c r="U1676" s="91"/>
      <c r="V1676" s="90"/>
      <c r="W1676" s="90"/>
      <c r="X1676" s="90"/>
    </row>
    <row r="1677" spans="1:24" ht="13.2" x14ac:dyDescent="0.25">
      <c r="A1677" s="59" t="s">
        <v>2077</v>
      </c>
      <c r="B1677" s="59" t="s">
        <v>3844</v>
      </c>
      <c r="C1677" s="59" t="s">
        <v>3847</v>
      </c>
      <c r="D1677" s="59" t="s">
        <v>141</v>
      </c>
      <c r="E1677" s="59">
        <v>0</v>
      </c>
      <c r="F1677" s="59">
        <v>0</v>
      </c>
      <c r="G1677" s="59">
        <v>0</v>
      </c>
      <c r="H1677" s="59">
        <v>0</v>
      </c>
      <c r="I1677" s="59">
        <v>0</v>
      </c>
      <c r="J1677" s="59">
        <v>0</v>
      </c>
      <c r="K1677" s="59">
        <v>0</v>
      </c>
      <c r="L1677" s="59">
        <v>0</v>
      </c>
      <c r="M1677" s="59">
        <v>0</v>
      </c>
      <c r="N1677" s="59">
        <v>0</v>
      </c>
      <c r="O1677" s="59">
        <v>0</v>
      </c>
      <c r="P1677" s="59">
        <v>0</v>
      </c>
      <c r="Q1677" s="59">
        <v>0</v>
      </c>
      <c r="R1677" s="59">
        <v>0</v>
      </c>
      <c r="S1677" s="90"/>
      <c r="T1677" s="90"/>
      <c r="U1677" s="91"/>
      <c r="V1677" s="90"/>
      <c r="W1677" s="90"/>
      <c r="X1677" s="90"/>
    </row>
    <row r="1678" spans="1:24" ht="13.2" x14ac:dyDescent="0.25">
      <c r="A1678" s="59" t="s">
        <v>2078</v>
      </c>
      <c r="B1678" s="59" t="s">
        <v>3848</v>
      </c>
      <c r="C1678" s="59" t="s">
        <v>3849</v>
      </c>
      <c r="D1678" s="59" t="s">
        <v>141</v>
      </c>
      <c r="E1678" s="59">
        <v>0</v>
      </c>
      <c r="F1678" s="59">
        <v>0</v>
      </c>
      <c r="G1678" s="59">
        <v>0</v>
      </c>
      <c r="H1678" s="59">
        <v>0</v>
      </c>
      <c r="I1678" s="59">
        <v>0</v>
      </c>
      <c r="J1678" s="59">
        <v>0</v>
      </c>
      <c r="K1678" s="59">
        <v>0</v>
      </c>
      <c r="L1678" s="59">
        <v>0</v>
      </c>
      <c r="M1678" s="59">
        <v>0</v>
      </c>
      <c r="N1678" s="59">
        <v>0</v>
      </c>
      <c r="O1678" s="59">
        <v>0</v>
      </c>
      <c r="P1678" s="59">
        <v>0</v>
      </c>
      <c r="Q1678" s="59">
        <v>0</v>
      </c>
      <c r="R1678" s="59">
        <v>0</v>
      </c>
      <c r="S1678" s="90"/>
      <c r="T1678" s="90"/>
      <c r="U1678" s="91"/>
      <c r="V1678" s="90"/>
      <c r="W1678" s="90"/>
      <c r="X1678" s="90"/>
    </row>
    <row r="1679" spans="1:24" ht="13.2" x14ac:dyDescent="0.25">
      <c r="A1679" s="59" t="s">
        <v>2079</v>
      </c>
      <c r="B1679" s="59" t="s">
        <v>3848</v>
      </c>
      <c r="C1679" s="59" t="s">
        <v>3850</v>
      </c>
      <c r="D1679" s="59" t="s">
        <v>141</v>
      </c>
      <c r="E1679" s="59">
        <v>0</v>
      </c>
      <c r="F1679" s="59">
        <v>0</v>
      </c>
      <c r="G1679" s="59">
        <v>0</v>
      </c>
      <c r="H1679" s="59">
        <v>0</v>
      </c>
      <c r="I1679" s="59">
        <v>0</v>
      </c>
      <c r="J1679" s="59">
        <v>0</v>
      </c>
      <c r="K1679" s="59">
        <v>0</v>
      </c>
      <c r="L1679" s="59">
        <v>0</v>
      </c>
      <c r="M1679" s="59">
        <v>0</v>
      </c>
      <c r="N1679" s="59">
        <v>0</v>
      </c>
      <c r="O1679" s="59">
        <v>0</v>
      </c>
      <c r="P1679" s="59">
        <v>0</v>
      </c>
      <c r="Q1679" s="59">
        <v>0</v>
      </c>
      <c r="R1679" s="59">
        <v>0</v>
      </c>
      <c r="S1679" s="90"/>
      <c r="T1679" s="90"/>
      <c r="U1679" s="91"/>
      <c r="V1679" s="90"/>
      <c r="W1679" s="90"/>
      <c r="X1679" s="90"/>
    </row>
    <row r="1680" spans="1:24" ht="13.2" x14ac:dyDescent="0.25">
      <c r="A1680" s="59" t="s">
        <v>2080</v>
      </c>
      <c r="B1680" s="59" t="s">
        <v>3851</v>
      </c>
      <c r="C1680" s="59" t="s">
        <v>3852</v>
      </c>
      <c r="D1680" s="59" t="s">
        <v>141</v>
      </c>
      <c r="E1680" s="59">
        <v>0</v>
      </c>
      <c r="F1680" s="59">
        <v>0</v>
      </c>
      <c r="G1680" s="59">
        <v>0</v>
      </c>
      <c r="H1680" s="59">
        <v>0</v>
      </c>
      <c r="I1680" s="59">
        <v>0</v>
      </c>
      <c r="J1680" s="59">
        <v>0</v>
      </c>
      <c r="K1680" s="59">
        <v>0</v>
      </c>
      <c r="L1680" s="59">
        <v>0</v>
      </c>
      <c r="M1680" s="59">
        <v>0</v>
      </c>
      <c r="N1680" s="59">
        <v>0</v>
      </c>
      <c r="O1680" s="59">
        <v>0</v>
      </c>
      <c r="P1680" s="59">
        <v>0</v>
      </c>
      <c r="Q1680" s="59">
        <v>0</v>
      </c>
      <c r="R1680" s="59">
        <v>0</v>
      </c>
      <c r="S1680" s="90"/>
      <c r="T1680" s="90"/>
      <c r="U1680" s="91"/>
      <c r="V1680" s="90"/>
      <c r="W1680" s="90"/>
      <c r="X1680" s="90"/>
    </row>
    <row r="1681" spans="1:24" ht="13.2" x14ac:dyDescent="0.25">
      <c r="A1681" s="59" t="s">
        <v>2081</v>
      </c>
      <c r="B1681" s="59" t="s">
        <v>3853</v>
      </c>
      <c r="C1681" s="59" t="s">
        <v>3854</v>
      </c>
      <c r="D1681" s="59" t="s">
        <v>141</v>
      </c>
      <c r="E1681" s="59">
        <v>0</v>
      </c>
      <c r="F1681" s="59">
        <v>0</v>
      </c>
      <c r="G1681" s="59">
        <v>0</v>
      </c>
      <c r="H1681" s="59">
        <v>0</v>
      </c>
      <c r="I1681" s="59">
        <v>0</v>
      </c>
      <c r="J1681" s="59">
        <v>0</v>
      </c>
      <c r="K1681" s="59">
        <v>0</v>
      </c>
      <c r="L1681" s="59">
        <v>0</v>
      </c>
      <c r="M1681" s="59">
        <v>0</v>
      </c>
      <c r="N1681" s="59">
        <v>0</v>
      </c>
      <c r="O1681" s="59">
        <v>0</v>
      </c>
      <c r="P1681" s="59">
        <v>0</v>
      </c>
      <c r="Q1681" s="59">
        <v>0</v>
      </c>
      <c r="R1681" s="59">
        <v>0</v>
      </c>
      <c r="S1681" s="90"/>
      <c r="T1681" s="90"/>
      <c r="U1681" s="91"/>
      <c r="V1681" s="90"/>
      <c r="W1681" s="90"/>
      <c r="X1681" s="90"/>
    </row>
    <row r="1682" spans="1:24" ht="13.2" x14ac:dyDescent="0.25">
      <c r="A1682" s="59" t="s">
        <v>2082</v>
      </c>
      <c r="B1682" s="59" t="s">
        <v>3855</v>
      </c>
      <c r="C1682" s="59" t="s">
        <v>3723</v>
      </c>
      <c r="D1682" s="59" t="s">
        <v>141</v>
      </c>
      <c r="E1682" s="59">
        <v>3191</v>
      </c>
      <c r="F1682" s="59">
        <v>3196</v>
      </c>
      <c r="G1682" s="59">
        <v>3201</v>
      </c>
      <c r="H1682" s="59">
        <v>2985</v>
      </c>
      <c r="I1682" s="59">
        <v>2990</v>
      </c>
      <c r="J1682" s="59">
        <v>2995</v>
      </c>
      <c r="K1682" s="59">
        <v>2999</v>
      </c>
      <c r="L1682" s="59">
        <v>3005</v>
      </c>
      <c r="M1682" s="59">
        <v>3009</v>
      </c>
      <c r="N1682" s="59">
        <v>3014</v>
      </c>
      <c r="O1682" s="59">
        <v>3019</v>
      </c>
      <c r="P1682" s="59">
        <v>3023</v>
      </c>
      <c r="Q1682" s="59">
        <v>3028</v>
      </c>
      <c r="R1682" s="59">
        <v>3045516</v>
      </c>
      <c r="S1682" s="90"/>
      <c r="T1682" s="90"/>
      <c r="U1682" s="91"/>
      <c r="V1682" s="90"/>
      <c r="W1682" s="90"/>
      <c r="X1682" s="90"/>
    </row>
    <row r="1683" spans="1:24" ht="13.2" x14ac:dyDescent="0.25">
      <c r="A1683" s="59" t="s">
        <v>2084</v>
      </c>
      <c r="B1683" s="59" t="s">
        <v>3855</v>
      </c>
      <c r="C1683" s="59" t="s">
        <v>3725</v>
      </c>
      <c r="D1683" s="59" t="s">
        <v>141</v>
      </c>
      <c r="E1683" s="59">
        <v>35</v>
      </c>
      <c r="F1683" s="59">
        <v>4</v>
      </c>
      <c r="G1683" s="59">
        <v>4</v>
      </c>
      <c r="H1683" s="59">
        <v>4</v>
      </c>
      <c r="I1683" s="59">
        <v>4</v>
      </c>
      <c r="J1683" s="59">
        <v>4</v>
      </c>
      <c r="K1683" s="59">
        <v>4</v>
      </c>
      <c r="L1683" s="59">
        <v>0</v>
      </c>
      <c r="M1683" s="59">
        <v>0</v>
      </c>
      <c r="N1683" s="59">
        <v>0</v>
      </c>
      <c r="O1683" s="59">
        <v>0</v>
      </c>
      <c r="P1683" s="59">
        <v>0</v>
      </c>
      <c r="Q1683" s="59">
        <v>0</v>
      </c>
      <c r="R1683" s="59">
        <v>3537</v>
      </c>
      <c r="S1683" s="90"/>
      <c r="T1683" s="90"/>
      <c r="U1683" s="91"/>
      <c r="V1683" s="90"/>
      <c r="W1683" s="90"/>
      <c r="X1683" s="90"/>
    </row>
    <row r="1684" spans="1:24" ht="13.2" x14ac:dyDescent="0.25">
      <c r="A1684" s="59" t="s">
        <v>2085</v>
      </c>
      <c r="B1684" s="59" t="s">
        <v>3855</v>
      </c>
      <c r="C1684" s="59" t="s">
        <v>3726</v>
      </c>
      <c r="D1684" s="59" t="s">
        <v>141</v>
      </c>
      <c r="E1684" s="59">
        <v>0</v>
      </c>
      <c r="F1684" s="59">
        <v>0</v>
      </c>
      <c r="G1684" s="59">
        <v>0</v>
      </c>
      <c r="H1684" s="59">
        <v>0</v>
      </c>
      <c r="I1684" s="59">
        <v>0</v>
      </c>
      <c r="J1684" s="59">
        <v>0</v>
      </c>
      <c r="K1684" s="59">
        <v>0</v>
      </c>
      <c r="L1684" s="59">
        <v>0</v>
      </c>
      <c r="M1684" s="59">
        <v>0</v>
      </c>
      <c r="N1684" s="59">
        <v>0</v>
      </c>
      <c r="O1684" s="59">
        <v>0</v>
      </c>
      <c r="P1684" s="59">
        <v>0</v>
      </c>
      <c r="Q1684" s="59">
        <v>0</v>
      </c>
      <c r="R1684" s="59">
        <v>0</v>
      </c>
      <c r="S1684" s="90"/>
      <c r="T1684" s="90"/>
      <c r="U1684" s="91"/>
      <c r="V1684" s="90"/>
      <c r="W1684" s="90"/>
      <c r="X1684" s="90"/>
    </row>
    <row r="1685" spans="1:24" ht="13.2" x14ac:dyDescent="0.25">
      <c r="A1685" s="59" t="s">
        <v>2086</v>
      </c>
      <c r="B1685" s="59" t="s">
        <v>3856</v>
      </c>
      <c r="C1685" s="59" t="s">
        <v>3857</v>
      </c>
      <c r="D1685" s="59" t="s">
        <v>141</v>
      </c>
      <c r="E1685" s="59">
        <v>924</v>
      </c>
      <c r="F1685" s="59">
        <v>924</v>
      </c>
      <c r="G1685" s="59">
        <v>924</v>
      </c>
      <c r="H1685" s="59">
        <v>924</v>
      </c>
      <c r="I1685" s="59">
        <v>924</v>
      </c>
      <c r="J1685" s="59">
        <v>924</v>
      </c>
      <c r="K1685" s="59">
        <v>924</v>
      </c>
      <c r="L1685" s="59">
        <v>924</v>
      </c>
      <c r="M1685" s="59">
        <v>924</v>
      </c>
      <c r="N1685" s="59">
        <v>924</v>
      </c>
      <c r="O1685" s="59">
        <v>924</v>
      </c>
      <c r="P1685" s="59">
        <v>924</v>
      </c>
      <c r="Q1685" s="59">
        <v>924</v>
      </c>
      <c r="R1685" s="59">
        <v>923765</v>
      </c>
      <c r="S1685" s="90"/>
      <c r="T1685" s="90"/>
      <c r="U1685" s="91"/>
      <c r="V1685" s="90"/>
      <c r="W1685" s="90"/>
      <c r="X1685" s="90"/>
    </row>
    <row r="1686" spans="1:24" ht="13.2" x14ac:dyDescent="0.25">
      <c r="A1686" s="59" t="s">
        <v>2087</v>
      </c>
      <c r="B1686" s="59" t="s">
        <v>3856</v>
      </c>
      <c r="C1686" s="59" t="s">
        <v>3858</v>
      </c>
      <c r="D1686" s="59" t="s">
        <v>141</v>
      </c>
      <c r="E1686" s="59">
        <v>0</v>
      </c>
      <c r="F1686" s="59">
        <v>0</v>
      </c>
      <c r="G1686" s="59">
        <v>0</v>
      </c>
      <c r="H1686" s="59">
        <v>0</v>
      </c>
      <c r="I1686" s="59">
        <v>0</v>
      </c>
      <c r="J1686" s="59">
        <v>0</v>
      </c>
      <c r="K1686" s="59">
        <v>0</v>
      </c>
      <c r="L1686" s="59">
        <v>0</v>
      </c>
      <c r="M1686" s="59">
        <v>0</v>
      </c>
      <c r="N1686" s="59">
        <v>0</v>
      </c>
      <c r="O1686" s="59">
        <v>0</v>
      </c>
      <c r="P1686" s="59">
        <v>0</v>
      </c>
      <c r="Q1686" s="59">
        <v>0</v>
      </c>
      <c r="R1686" s="59">
        <v>0</v>
      </c>
      <c r="S1686" s="90"/>
      <c r="T1686" s="90"/>
      <c r="U1686" s="91"/>
      <c r="V1686" s="90"/>
      <c r="W1686" s="90"/>
      <c r="X1686" s="90"/>
    </row>
    <row r="1687" spans="1:24" ht="13.2" x14ac:dyDescent="0.25">
      <c r="A1687" s="59" t="s">
        <v>2088</v>
      </c>
      <c r="B1687" s="59" t="s">
        <v>3859</v>
      </c>
      <c r="C1687" s="59" t="s">
        <v>3860</v>
      </c>
      <c r="D1687" s="59" t="s">
        <v>141</v>
      </c>
      <c r="E1687" s="59">
        <v>901</v>
      </c>
      <c r="F1687" s="59">
        <v>901</v>
      </c>
      <c r="G1687" s="59">
        <v>901</v>
      </c>
      <c r="H1687" s="59">
        <v>901</v>
      </c>
      <c r="I1687" s="59">
        <v>901</v>
      </c>
      <c r="J1687" s="59">
        <v>901</v>
      </c>
      <c r="K1687" s="59">
        <v>901</v>
      </c>
      <c r="L1687" s="59">
        <v>901</v>
      </c>
      <c r="M1687" s="59">
        <v>901</v>
      </c>
      <c r="N1687" s="59">
        <v>901</v>
      </c>
      <c r="O1687" s="59">
        <v>901</v>
      </c>
      <c r="P1687" s="59">
        <v>901</v>
      </c>
      <c r="Q1687" s="59">
        <v>901</v>
      </c>
      <c r="R1687" s="59">
        <v>901043</v>
      </c>
      <c r="S1687" s="90"/>
      <c r="T1687" s="90"/>
      <c r="U1687" s="91"/>
      <c r="V1687" s="90"/>
      <c r="W1687" s="90"/>
      <c r="X1687" s="90"/>
    </row>
    <row r="1688" spans="1:24" ht="13.2" x14ac:dyDescent="0.25">
      <c r="A1688" s="59" t="s">
        <v>2089</v>
      </c>
      <c r="B1688" s="59" t="s">
        <v>3859</v>
      </c>
      <c r="C1688" s="59" t="s">
        <v>3861</v>
      </c>
      <c r="D1688" s="59" t="s">
        <v>141</v>
      </c>
      <c r="E1688" s="59">
        <v>0</v>
      </c>
      <c r="F1688" s="59">
        <v>0</v>
      </c>
      <c r="G1688" s="59">
        <v>0</v>
      </c>
      <c r="H1688" s="59">
        <v>0</v>
      </c>
      <c r="I1688" s="59">
        <v>0</v>
      </c>
      <c r="J1688" s="59">
        <v>0</v>
      </c>
      <c r="K1688" s="59">
        <v>0</v>
      </c>
      <c r="L1688" s="59">
        <v>0</v>
      </c>
      <c r="M1688" s="59">
        <v>0</v>
      </c>
      <c r="N1688" s="59">
        <v>0</v>
      </c>
      <c r="O1688" s="59">
        <v>0</v>
      </c>
      <c r="P1688" s="59">
        <v>0</v>
      </c>
      <c r="Q1688" s="59">
        <v>0</v>
      </c>
      <c r="R1688" s="59">
        <v>0</v>
      </c>
      <c r="S1688" s="90"/>
      <c r="T1688" s="90"/>
      <c r="U1688" s="91"/>
      <c r="V1688" s="90"/>
      <c r="W1688" s="90"/>
      <c r="X1688" s="90"/>
    </row>
    <row r="1689" spans="1:24" ht="13.2" x14ac:dyDescent="0.25">
      <c r="A1689" s="59" t="s">
        <v>2090</v>
      </c>
      <c r="B1689" s="59" t="s">
        <v>3862</v>
      </c>
      <c r="C1689" s="59" t="s">
        <v>3863</v>
      </c>
      <c r="D1689" s="59" t="s">
        <v>141</v>
      </c>
      <c r="E1689" s="59">
        <v>22</v>
      </c>
      <c r="F1689" s="59">
        <v>22</v>
      </c>
      <c r="G1689" s="59">
        <v>22</v>
      </c>
      <c r="H1689" s="59">
        <v>23</v>
      </c>
      <c r="I1689" s="59">
        <v>23</v>
      </c>
      <c r="J1689" s="59">
        <v>23</v>
      </c>
      <c r="K1689" s="59">
        <v>23</v>
      </c>
      <c r="L1689" s="59">
        <v>44</v>
      </c>
      <c r="M1689" s="59">
        <v>44</v>
      </c>
      <c r="N1689" s="59">
        <v>44</v>
      </c>
      <c r="O1689" s="59">
        <v>44</v>
      </c>
      <c r="P1689" s="59">
        <v>44</v>
      </c>
      <c r="Q1689" s="59">
        <v>44</v>
      </c>
      <c r="R1689" s="59">
        <v>32383</v>
      </c>
      <c r="S1689" s="90"/>
      <c r="T1689" s="90"/>
      <c r="U1689" s="91"/>
      <c r="V1689" s="90"/>
      <c r="W1689" s="90"/>
      <c r="X1689" s="90"/>
    </row>
    <row r="1690" spans="1:24" ht="13.2" x14ac:dyDescent="0.25">
      <c r="A1690" s="59" t="s">
        <v>2092</v>
      </c>
      <c r="B1690" s="59" t="s">
        <v>3862</v>
      </c>
      <c r="C1690" s="59" t="s">
        <v>3865</v>
      </c>
      <c r="D1690" s="59" t="s">
        <v>141</v>
      </c>
      <c r="E1690" s="59">
        <v>20</v>
      </c>
      <c r="F1690" s="59">
        <v>20</v>
      </c>
      <c r="G1690" s="59">
        <v>20</v>
      </c>
      <c r="H1690" s="59">
        <v>21</v>
      </c>
      <c r="I1690" s="59">
        <v>21</v>
      </c>
      <c r="J1690" s="59">
        <v>21</v>
      </c>
      <c r="K1690" s="59">
        <v>21</v>
      </c>
      <c r="L1690" s="59">
        <v>0</v>
      </c>
      <c r="M1690" s="59">
        <v>0</v>
      </c>
      <c r="N1690" s="59">
        <v>0</v>
      </c>
      <c r="O1690" s="59">
        <v>0</v>
      </c>
      <c r="P1690" s="59">
        <v>0</v>
      </c>
      <c r="Q1690" s="59">
        <v>0</v>
      </c>
      <c r="R1690" s="59">
        <v>11148</v>
      </c>
      <c r="S1690" s="90"/>
      <c r="T1690" s="90"/>
      <c r="U1690" s="91"/>
      <c r="V1690" s="90"/>
      <c r="W1690" s="90"/>
      <c r="X1690" s="90"/>
    </row>
    <row r="1691" spans="1:24" ht="13.2" x14ac:dyDescent="0.25">
      <c r="A1691" s="59" t="s">
        <v>2093</v>
      </c>
      <c r="B1691" s="59" t="s">
        <v>3862</v>
      </c>
      <c r="C1691" s="59" t="s">
        <v>3866</v>
      </c>
      <c r="D1691" s="59" t="s">
        <v>141</v>
      </c>
      <c r="E1691" s="59">
        <v>0</v>
      </c>
      <c r="F1691" s="59">
        <v>0</v>
      </c>
      <c r="G1691" s="59">
        <v>0</v>
      </c>
      <c r="H1691" s="59">
        <v>0</v>
      </c>
      <c r="I1691" s="59">
        <v>0</v>
      </c>
      <c r="J1691" s="59">
        <v>0</v>
      </c>
      <c r="K1691" s="59">
        <v>0</v>
      </c>
      <c r="L1691" s="59">
        <v>0</v>
      </c>
      <c r="M1691" s="59">
        <v>0</v>
      </c>
      <c r="N1691" s="59">
        <v>0</v>
      </c>
      <c r="O1691" s="59">
        <v>0</v>
      </c>
      <c r="P1691" s="59">
        <v>0</v>
      </c>
      <c r="Q1691" s="59">
        <v>0</v>
      </c>
      <c r="R1691" s="59">
        <v>0</v>
      </c>
      <c r="S1691" s="90"/>
      <c r="T1691" s="90"/>
      <c r="U1691" s="91"/>
      <c r="V1691" s="90"/>
      <c r="W1691" s="90"/>
      <c r="X1691" s="90"/>
    </row>
    <row r="1692" spans="1:24" ht="13.2" x14ac:dyDescent="0.25">
      <c r="A1692" s="59" t="s">
        <v>2094</v>
      </c>
      <c r="B1692" s="59" t="s">
        <v>3867</v>
      </c>
      <c r="C1692" s="59" t="s">
        <v>3868</v>
      </c>
      <c r="D1692" s="59" t="s">
        <v>141</v>
      </c>
      <c r="E1692" s="59">
        <v>403</v>
      </c>
      <c r="F1692" s="59">
        <v>408</v>
      </c>
      <c r="G1692" s="59">
        <v>412</v>
      </c>
      <c r="H1692" s="59">
        <v>417</v>
      </c>
      <c r="I1692" s="59">
        <v>422</v>
      </c>
      <c r="J1692" s="59">
        <v>427</v>
      </c>
      <c r="K1692" s="59">
        <v>511</v>
      </c>
      <c r="L1692" s="59">
        <v>670</v>
      </c>
      <c r="M1692" s="59">
        <v>660</v>
      </c>
      <c r="N1692" s="59">
        <v>851</v>
      </c>
      <c r="O1692" s="59">
        <v>850</v>
      </c>
      <c r="P1692" s="59">
        <v>848</v>
      </c>
      <c r="Q1692" s="59">
        <v>1167</v>
      </c>
      <c r="R1692" s="59">
        <v>604996</v>
      </c>
      <c r="S1692" s="90"/>
      <c r="T1692" s="90"/>
      <c r="U1692" s="91"/>
      <c r="V1692" s="90"/>
      <c r="W1692" s="90"/>
      <c r="X1692" s="90"/>
    </row>
    <row r="1693" spans="1:24" ht="13.2" x14ac:dyDescent="0.25">
      <c r="A1693" s="59" t="s">
        <v>2096</v>
      </c>
      <c r="B1693" s="59" t="s">
        <v>3867</v>
      </c>
      <c r="C1693" s="59" t="s">
        <v>3870</v>
      </c>
      <c r="D1693" s="59" t="s">
        <v>141</v>
      </c>
      <c r="E1693" s="59">
        <v>312</v>
      </c>
      <c r="F1693" s="59">
        <v>148</v>
      </c>
      <c r="G1693" s="59">
        <v>152</v>
      </c>
      <c r="H1693" s="59">
        <v>156</v>
      </c>
      <c r="I1693" s="59">
        <v>160</v>
      </c>
      <c r="J1693" s="59">
        <v>163</v>
      </c>
      <c r="K1693" s="59">
        <v>167</v>
      </c>
      <c r="L1693" s="59">
        <v>0</v>
      </c>
      <c r="M1693" s="59">
        <v>0</v>
      </c>
      <c r="N1693" s="59">
        <v>0</v>
      </c>
      <c r="O1693" s="59">
        <v>0</v>
      </c>
      <c r="P1693" s="59">
        <v>0</v>
      </c>
      <c r="Q1693" s="59">
        <v>0</v>
      </c>
      <c r="R1693" s="59">
        <v>91819</v>
      </c>
      <c r="S1693" s="90"/>
      <c r="T1693" s="90"/>
      <c r="U1693" s="91"/>
      <c r="V1693" s="90"/>
      <c r="W1693" s="90"/>
      <c r="X1693" s="90"/>
    </row>
    <row r="1694" spans="1:24" ht="13.2" x14ac:dyDescent="0.25">
      <c r="A1694" s="59" t="s">
        <v>2097</v>
      </c>
      <c r="B1694" s="59" t="s">
        <v>3867</v>
      </c>
      <c r="C1694" s="59" t="s">
        <v>3871</v>
      </c>
      <c r="D1694" s="59" t="s">
        <v>141</v>
      </c>
      <c r="E1694" s="59">
        <v>0</v>
      </c>
      <c r="F1694" s="59">
        <v>0</v>
      </c>
      <c r="G1694" s="59">
        <v>0</v>
      </c>
      <c r="H1694" s="59">
        <v>0</v>
      </c>
      <c r="I1694" s="59">
        <v>0</v>
      </c>
      <c r="J1694" s="59">
        <v>0</v>
      </c>
      <c r="K1694" s="59">
        <v>0</v>
      </c>
      <c r="L1694" s="59">
        <v>0</v>
      </c>
      <c r="M1694" s="59">
        <v>0</v>
      </c>
      <c r="N1694" s="59">
        <v>0</v>
      </c>
      <c r="O1694" s="59">
        <v>0</v>
      </c>
      <c r="P1694" s="59">
        <v>0</v>
      </c>
      <c r="Q1694" s="59">
        <v>0</v>
      </c>
      <c r="R1694" s="59">
        <v>0</v>
      </c>
      <c r="S1694" s="90"/>
      <c r="T1694" s="90"/>
      <c r="U1694" s="91"/>
      <c r="V1694" s="90"/>
      <c r="W1694" s="90"/>
      <c r="X1694" s="90"/>
    </row>
    <row r="1695" spans="1:24" ht="13.2" x14ac:dyDescent="0.25">
      <c r="A1695" s="59" t="s">
        <v>2098</v>
      </c>
      <c r="B1695" s="59" t="s">
        <v>3872</v>
      </c>
      <c r="C1695" s="59" t="s">
        <v>3873</v>
      </c>
      <c r="D1695" s="59" t="s">
        <v>141</v>
      </c>
      <c r="E1695" s="59">
        <v>0</v>
      </c>
      <c r="F1695" s="59">
        <v>0</v>
      </c>
      <c r="G1695" s="59">
        <v>0</v>
      </c>
      <c r="H1695" s="59">
        <v>0</v>
      </c>
      <c r="I1695" s="59">
        <v>0</v>
      </c>
      <c r="J1695" s="59">
        <v>0</v>
      </c>
      <c r="K1695" s="59">
        <v>0</v>
      </c>
      <c r="L1695" s="59">
        <v>0</v>
      </c>
      <c r="M1695" s="59">
        <v>0</v>
      </c>
      <c r="N1695" s="59">
        <v>0</v>
      </c>
      <c r="O1695" s="59">
        <v>0</v>
      </c>
      <c r="P1695" s="59">
        <v>0</v>
      </c>
      <c r="Q1695" s="59">
        <v>0</v>
      </c>
      <c r="R1695" s="59">
        <v>0</v>
      </c>
      <c r="S1695" s="90"/>
      <c r="T1695" s="90"/>
      <c r="U1695" s="91"/>
      <c r="V1695" s="90"/>
      <c r="W1695" s="90"/>
      <c r="X1695" s="90"/>
    </row>
    <row r="1696" spans="1:24" ht="13.2" x14ac:dyDescent="0.25">
      <c r="A1696" s="59" t="s">
        <v>2099</v>
      </c>
      <c r="B1696" s="59" t="s">
        <v>3874</v>
      </c>
      <c r="C1696" s="59" t="s">
        <v>3875</v>
      </c>
      <c r="D1696" s="59" t="s">
        <v>141</v>
      </c>
      <c r="E1696" s="59">
        <v>0</v>
      </c>
      <c r="F1696" s="59">
        <v>0</v>
      </c>
      <c r="G1696" s="59">
        <v>0</v>
      </c>
      <c r="H1696" s="59">
        <v>0</v>
      </c>
      <c r="I1696" s="59">
        <v>0</v>
      </c>
      <c r="J1696" s="59">
        <v>0</v>
      </c>
      <c r="K1696" s="59">
        <v>0</v>
      </c>
      <c r="L1696" s="59">
        <v>0</v>
      </c>
      <c r="M1696" s="59">
        <v>0</v>
      </c>
      <c r="N1696" s="59">
        <v>0</v>
      </c>
      <c r="O1696" s="59">
        <v>0</v>
      </c>
      <c r="P1696" s="59">
        <v>0</v>
      </c>
      <c r="Q1696" s="59">
        <v>0</v>
      </c>
      <c r="R1696" s="59">
        <v>0</v>
      </c>
      <c r="S1696" s="90"/>
      <c r="T1696" s="90"/>
      <c r="U1696" s="91"/>
      <c r="V1696" s="90"/>
      <c r="W1696" s="90"/>
      <c r="X1696" s="90"/>
    </row>
    <row r="1697" spans="1:24" ht="13.2" x14ac:dyDescent="0.25">
      <c r="A1697" s="59" t="s">
        <v>2100</v>
      </c>
      <c r="B1697" s="59" t="s">
        <v>3876</v>
      </c>
      <c r="C1697" s="59" t="s">
        <v>3877</v>
      </c>
      <c r="D1697" s="59" t="s">
        <v>141</v>
      </c>
      <c r="E1697" s="59">
        <v>0</v>
      </c>
      <c r="F1697" s="59">
        <v>0</v>
      </c>
      <c r="G1697" s="59">
        <v>0</v>
      </c>
      <c r="H1697" s="59">
        <v>0</v>
      </c>
      <c r="I1697" s="59">
        <v>0</v>
      </c>
      <c r="J1697" s="59">
        <v>0</v>
      </c>
      <c r="K1697" s="59">
        <v>0</v>
      </c>
      <c r="L1697" s="59">
        <v>0</v>
      </c>
      <c r="M1697" s="59">
        <v>0</v>
      </c>
      <c r="N1697" s="59">
        <v>0</v>
      </c>
      <c r="O1697" s="59">
        <v>0</v>
      </c>
      <c r="P1697" s="59">
        <v>0</v>
      </c>
      <c r="Q1697" s="59">
        <v>0</v>
      </c>
      <c r="R1697" s="59">
        <v>0</v>
      </c>
      <c r="S1697" s="90"/>
      <c r="T1697" s="90"/>
      <c r="U1697" s="91"/>
      <c r="V1697" s="90"/>
      <c r="W1697" s="90"/>
      <c r="X1697" s="90"/>
    </row>
    <row r="1698" spans="1:24" ht="13.2" x14ac:dyDescent="0.25">
      <c r="A1698" s="59" t="s">
        <v>2101</v>
      </c>
      <c r="B1698" s="59" t="s">
        <v>3878</v>
      </c>
      <c r="C1698" s="59" t="s">
        <v>3752</v>
      </c>
      <c r="D1698" s="59" t="s">
        <v>141</v>
      </c>
      <c r="E1698" s="59">
        <v>934</v>
      </c>
      <c r="F1698" s="59">
        <v>935</v>
      </c>
      <c r="G1698" s="59">
        <v>936</v>
      </c>
      <c r="H1698" s="59">
        <v>1158</v>
      </c>
      <c r="I1698" s="59">
        <v>1160</v>
      </c>
      <c r="J1698" s="59">
        <v>1161</v>
      </c>
      <c r="K1698" s="59">
        <v>1164</v>
      </c>
      <c r="L1698" s="59">
        <v>1166</v>
      </c>
      <c r="M1698" s="59">
        <v>1136</v>
      </c>
      <c r="N1698" s="59">
        <v>1123</v>
      </c>
      <c r="O1698" s="59">
        <v>1109</v>
      </c>
      <c r="P1698" s="59">
        <v>1096</v>
      </c>
      <c r="Q1698" s="59">
        <v>1083</v>
      </c>
      <c r="R1698" s="59">
        <v>1095947</v>
      </c>
      <c r="S1698" s="90"/>
      <c r="T1698" s="90"/>
      <c r="U1698" s="91"/>
      <c r="V1698" s="90"/>
      <c r="W1698" s="90"/>
      <c r="X1698" s="90"/>
    </row>
    <row r="1699" spans="1:24" ht="13.2" x14ac:dyDescent="0.25">
      <c r="A1699" s="59" t="s">
        <v>2103</v>
      </c>
      <c r="B1699" s="59" t="s">
        <v>3878</v>
      </c>
      <c r="C1699" s="59" t="s">
        <v>3879</v>
      </c>
      <c r="D1699" s="59" t="s">
        <v>141</v>
      </c>
      <c r="E1699" s="59">
        <v>0</v>
      </c>
      <c r="F1699" s="59">
        <v>0</v>
      </c>
      <c r="G1699" s="59">
        <v>0</v>
      </c>
      <c r="H1699" s="59">
        <v>0</v>
      </c>
      <c r="I1699" s="59">
        <v>0</v>
      </c>
      <c r="J1699" s="59">
        <v>0</v>
      </c>
      <c r="K1699" s="59">
        <v>0</v>
      </c>
      <c r="L1699" s="59">
        <v>0</v>
      </c>
      <c r="M1699" s="59">
        <v>0</v>
      </c>
      <c r="N1699" s="59">
        <v>0</v>
      </c>
      <c r="O1699" s="59">
        <v>0</v>
      </c>
      <c r="P1699" s="59">
        <v>0</v>
      </c>
      <c r="Q1699" s="59">
        <v>0</v>
      </c>
      <c r="R1699" s="59">
        <v>0</v>
      </c>
      <c r="S1699" s="90"/>
      <c r="T1699" s="90"/>
      <c r="U1699" s="91"/>
      <c r="V1699" s="90"/>
      <c r="W1699" s="90"/>
      <c r="X1699" s="90"/>
    </row>
    <row r="1700" spans="1:24" ht="13.2" x14ac:dyDescent="0.25">
      <c r="A1700" s="59" t="s">
        <v>2104</v>
      </c>
      <c r="B1700" s="59" t="s">
        <v>3880</v>
      </c>
      <c r="C1700" s="59" t="s">
        <v>3881</v>
      </c>
      <c r="D1700" s="59" t="s">
        <v>141</v>
      </c>
      <c r="E1700" s="59">
        <v>0</v>
      </c>
      <c r="F1700" s="59">
        <v>0</v>
      </c>
      <c r="G1700" s="59">
        <v>0</v>
      </c>
      <c r="H1700" s="59">
        <v>0</v>
      </c>
      <c r="I1700" s="59">
        <v>0</v>
      </c>
      <c r="J1700" s="59">
        <v>0</v>
      </c>
      <c r="K1700" s="59">
        <v>0</v>
      </c>
      <c r="L1700" s="59">
        <v>0</v>
      </c>
      <c r="M1700" s="59">
        <v>0</v>
      </c>
      <c r="N1700" s="59">
        <v>0</v>
      </c>
      <c r="O1700" s="59">
        <v>0</v>
      </c>
      <c r="P1700" s="59">
        <v>0</v>
      </c>
      <c r="Q1700" s="59">
        <v>0</v>
      </c>
      <c r="R1700" s="59">
        <v>0</v>
      </c>
      <c r="S1700" s="90"/>
      <c r="T1700" s="90"/>
      <c r="U1700" s="91"/>
      <c r="V1700" s="90"/>
      <c r="W1700" s="90"/>
      <c r="X1700" s="90"/>
    </row>
    <row r="1701" spans="1:24" ht="13.2" x14ac:dyDescent="0.25">
      <c r="A1701" s="59" t="s">
        <v>2105</v>
      </c>
      <c r="B1701" s="59" t="s">
        <v>3880</v>
      </c>
      <c r="C1701" s="59" t="s">
        <v>3882</v>
      </c>
      <c r="D1701" s="59" t="s">
        <v>141</v>
      </c>
      <c r="E1701" s="59">
        <v>0</v>
      </c>
      <c r="F1701" s="59">
        <v>0</v>
      </c>
      <c r="G1701" s="59">
        <v>0</v>
      </c>
      <c r="H1701" s="59">
        <v>0</v>
      </c>
      <c r="I1701" s="59">
        <v>0</v>
      </c>
      <c r="J1701" s="59">
        <v>0</v>
      </c>
      <c r="K1701" s="59">
        <v>0</v>
      </c>
      <c r="L1701" s="59">
        <v>0</v>
      </c>
      <c r="M1701" s="59">
        <v>0</v>
      </c>
      <c r="N1701" s="59">
        <v>0</v>
      </c>
      <c r="O1701" s="59">
        <v>0</v>
      </c>
      <c r="P1701" s="59">
        <v>0</v>
      </c>
      <c r="Q1701" s="59">
        <v>0</v>
      </c>
      <c r="R1701" s="59">
        <v>0</v>
      </c>
      <c r="S1701" s="90"/>
      <c r="T1701" s="90"/>
      <c r="U1701" s="91"/>
      <c r="V1701" s="90"/>
      <c r="W1701" s="90"/>
      <c r="X1701" s="90"/>
    </row>
    <row r="1702" spans="1:24" ht="13.2" x14ac:dyDescent="0.25">
      <c r="A1702" s="59" t="s">
        <v>5327</v>
      </c>
      <c r="B1702" s="59" t="s">
        <v>3880</v>
      </c>
      <c r="C1702" s="59" t="s">
        <v>3892</v>
      </c>
      <c r="D1702" s="59" t="s">
        <v>141</v>
      </c>
      <c r="E1702" s="59">
        <v>0</v>
      </c>
      <c r="F1702" s="59">
        <v>0</v>
      </c>
      <c r="G1702" s="59">
        <v>0</v>
      </c>
      <c r="H1702" s="59">
        <v>0</v>
      </c>
      <c r="I1702" s="59">
        <v>0</v>
      </c>
      <c r="J1702" s="59">
        <v>0</v>
      </c>
      <c r="K1702" s="59">
        <v>0</v>
      </c>
      <c r="L1702" s="59">
        <v>0</v>
      </c>
      <c r="M1702" s="59">
        <v>0</v>
      </c>
      <c r="N1702" s="59">
        <v>0</v>
      </c>
      <c r="O1702" s="59">
        <v>0</v>
      </c>
      <c r="P1702" s="59">
        <v>0</v>
      </c>
      <c r="Q1702" s="59">
        <v>0</v>
      </c>
      <c r="R1702" s="59">
        <v>0</v>
      </c>
      <c r="S1702" s="90"/>
      <c r="T1702" s="90"/>
      <c r="U1702" s="91"/>
      <c r="V1702" s="90"/>
      <c r="W1702" s="90"/>
      <c r="X1702" s="90"/>
    </row>
    <row r="1703" spans="1:24" ht="13.2" x14ac:dyDescent="0.25">
      <c r="A1703" s="59" t="s">
        <v>5328</v>
      </c>
      <c r="B1703" s="59" t="s">
        <v>3880</v>
      </c>
      <c r="C1703" s="59" t="s">
        <v>3893</v>
      </c>
      <c r="D1703" s="59" t="s">
        <v>141</v>
      </c>
      <c r="E1703" s="59">
        <v>669</v>
      </c>
      <c r="F1703" s="59">
        <v>692</v>
      </c>
      <c r="G1703" s="59">
        <v>716</v>
      </c>
      <c r="H1703" s="59">
        <v>743</v>
      </c>
      <c r="I1703" s="59">
        <v>769</v>
      </c>
      <c r="J1703" s="59">
        <v>796</v>
      </c>
      <c r="K1703" s="59">
        <v>823</v>
      </c>
      <c r="L1703" s="59">
        <v>850</v>
      </c>
      <c r="M1703" s="59">
        <v>603</v>
      </c>
      <c r="N1703" s="59">
        <v>669</v>
      </c>
      <c r="O1703" s="59">
        <v>735</v>
      </c>
      <c r="P1703" s="59">
        <v>801</v>
      </c>
      <c r="Q1703" s="59">
        <v>867</v>
      </c>
      <c r="R1703" s="59">
        <v>747156</v>
      </c>
      <c r="S1703" s="90"/>
      <c r="T1703" s="90"/>
      <c r="U1703" s="91"/>
      <c r="V1703" s="90"/>
      <c r="W1703" s="90"/>
      <c r="X1703" s="90"/>
    </row>
    <row r="1704" spans="1:24" ht="13.2" x14ac:dyDescent="0.25">
      <c r="A1704" s="59" t="s">
        <v>2106</v>
      </c>
      <c r="B1704" s="59" t="s">
        <v>3880</v>
      </c>
      <c r="C1704" s="59" t="s">
        <v>3883</v>
      </c>
      <c r="D1704" s="59" t="s">
        <v>141</v>
      </c>
      <c r="E1704" s="59">
        <v>16178</v>
      </c>
      <c r="F1704" s="59">
        <v>16524</v>
      </c>
      <c r="G1704" s="59">
        <v>16880</v>
      </c>
      <c r="H1704" s="59">
        <v>17246</v>
      </c>
      <c r="I1704" s="59">
        <v>17614</v>
      </c>
      <c r="J1704" s="59">
        <v>17984</v>
      </c>
      <c r="K1704" s="59">
        <v>18353</v>
      </c>
      <c r="L1704" s="59">
        <v>16256</v>
      </c>
      <c r="M1704" s="59">
        <v>17040</v>
      </c>
      <c r="N1704" s="59">
        <v>17444</v>
      </c>
      <c r="O1704" s="59">
        <v>17865</v>
      </c>
      <c r="P1704" s="59">
        <v>18287</v>
      </c>
      <c r="Q1704" s="59">
        <v>18639</v>
      </c>
      <c r="R1704" s="59">
        <v>17408338</v>
      </c>
      <c r="S1704" s="90"/>
      <c r="T1704" s="90"/>
      <c r="U1704" s="91"/>
      <c r="V1704" s="90"/>
      <c r="W1704" s="90"/>
      <c r="X1704" s="90"/>
    </row>
    <row r="1705" spans="1:24" ht="13.2" x14ac:dyDescent="0.25">
      <c r="A1705" s="59" t="s">
        <v>2108</v>
      </c>
      <c r="B1705" s="59" t="s">
        <v>3880</v>
      </c>
      <c r="C1705" s="59" t="s">
        <v>3885</v>
      </c>
      <c r="D1705" s="59" t="s">
        <v>141</v>
      </c>
      <c r="E1705" s="59">
        <v>-740</v>
      </c>
      <c r="F1705" s="59">
        <v>-896</v>
      </c>
      <c r="G1705" s="59">
        <v>-697</v>
      </c>
      <c r="H1705" s="59">
        <v>-497</v>
      </c>
      <c r="I1705" s="59">
        <v>-297</v>
      </c>
      <c r="J1705" s="59">
        <v>-377</v>
      </c>
      <c r="K1705" s="59">
        <v>-1559</v>
      </c>
      <c r="L1705" s="59">
        <v>0</v>
      </c>
      <c r="M1705" s="59">
        <v>0</v>
      </c>
      <c r="N1705" s="59">
        <v>0</v>
      </c>
      <c r="O1705" s="59">
        <v>0</v>
      </c>
      <c r="P1705" s="59">
        <v>0</v>
      </c>
      <c r="Q1705" s="59">
        <v>0</v>
      </c>
      <c r="R1705" s="59">
        <v>-391144</v>
      </c>
      <c r="S1705" s="90"/>
      <c r="T1705" s="90"/>
      <c r="U1705" s="91"/>
      <c r="V1705" s="90"/>
      <c r="W1705" s="90"/>
      <c r="X1705" s="90"/>
    </row>
    <row r="1706" spans="1:24" ht="13.2" x14ac:dyDescent="0.25">
      <c r="A1706" s="59" t="s">
        <v>2109</v>
      </c>
      <c r="B1706" s="59" t="s">
        <v>3880</v>
      </c>
      <c r="C1706" s="59" t="s">
        <v>3886</v>
      </c>
      <c r="D1706" s="59" t="s">
        <v>141</v>
      </c>
      <c r="E1706" s="59">
        <v>0</v>
      </c>
      <c r="F1706" s="59">
        <v>0</v>
      </c>
      <c r="G1706" s="59">
        <v>0</v>
      </c>
      <c r="H1706" s="59">
        <v>0</v>
      </c>
      <c r="I1706" s="59">
        <v>0</v>
      </c>
      <c r="J1706" s="59">
        <v>0</v>
      </c>
      <c r="K1706" s="59">
        <v>0</v>
      </c>
      <c r="L1706" s="59">
        <v>0</v>
      </c>
      <c r="M1706" s="59">
        <v>0</v>
      </c>
      <c r="N1706" s="59">
        <v>0</v>
      </c>
      <c r="O1706" s="59">
        <v>0</v>
      </c>
      <c r="P1706" s="59">
        <v>0</v>
      </c>
      <c r="Q1706" s="59">
        <v>0</v>
      </c>
      <c r="R1706" s="59">
        <v>0</v>
      </c>
      <c r="S1706" s="90"/>
      <c r="T1706" s="90"/>
      <c r="U1706" s="91"/>
      <c r="V1706" s="90"/>
      <c r="W1706" s="90"/>
      <c r="X1706" s="90"/>
    </row>
    <row r="1707" spans="1:24" ht="13.2" x14ac:dyDescent="0.25">
      <c r="A1707" s="59" t="s">
        <v>2110</v>
      </c>
      <c r="B1707" s="59" t="s">
        <v>3887</v>
      </c>
      <c r="C1707" s="59" t="s">
        <v>3888</v>
      </c>
      <c r="D1707" s="59" t="s">
        <v>141</v>
      </c>
      <c r="E1707" s="59">
        <v>0</v>
      </c>
      <c r="F1707" s="59">
        <v>0</v>
      </c>
      <c r="G1707" s="59">
        <v>0</v>
      </c>
      <c r="H1707" s="59">
        <v>0</v>
      </c>
      <c r="I1707" s="59">
        <v>0</v>
      </c>
      <c r="J1707" s="59">
        <v>0</v>
      </c>
      <c r="K1707" s="59">
        <v>0</v>
      </c>
      <c r="L1707" s="59">
        <v>0</v>
      </c>
      <c r="M1707" s="59">
        <v>0</v>
      </c>
      <c r="N1707" s="59">
        <v>0</v>
      </c>
      <c r="O1707" s="59">
        <v>0</v>
      </c>
      <c r="P1707" s="59">
        <v>0</v>
      </c>
      <c r="Q1707" s="59">
        <v>0</v>
      </c>
      <c r="R1707" s="59">
        <v>0</v>
      </c>
      <c r="S1707" s="90"/>
      <c r="T1707" s="90"/>
      <c r="U1707" s="91"/>
      <c r="V1707" s="90"/>
      <c r="W1707" s="90"/>
      <c r="X1707" s="90"/>
    </row>
    <row r="1708" spans="1:24" ht="13.2" x14ac:dyDescent="0.25">
      <c r="A1708" s="59" t="s">
        <v>2111</v>
      </c>
      <c r="B1708" s="59" t="s">
        <v>3889</v>
      </c>
      <c r="C1708" s="59" t="s">
        <v>3890</v>
      </c>
      <c r="D1708" s="59" t="s">
        <v>141</v>
      </c>
      <c r="E1708" s="59">
        <v>0</v>
      </c>
      <c r="F1708" s="59">
        <v>0</v>
      </c>
      <c r="G1708" s="59">
        <v>0</v>
      </c>
      <c r="H1708" s="59">
        <v>0</v>
      </c>
      <c r="I1708" s="59">
        <v>0</v>
      </c>
      <c r="J1708" s="59">
        <v>0</v>
      </c>
      <c r="K1708" s="59">
        <v>0</v>
      </c>
      <c r="L1708" s="59">
        <v>0</v>
      </c>
      <c r="M1708" s="59">
        <v>0</v>
      </c>
      <c r="N1708" s="59">
        <v>0</v>
      </c>
      <c r="O1708" s="59">
        <v>0</v>
      </c>
      <c r="P1708" s="59">
        <v>0</v>
      </c>
      <c r="Q1708" s="59">
        <v>0</v>
      </c>
      <c r="R1708" s="59">
        <v>0</v>
      </c>
      <c r="S1708" s="90"/>
      <c r="T1708" s="90"/>
      <c r="U1708" s="91"/>
      <c r="V1708" s="90"/>
      <c r="W1708" s="90"/>
      <c r="X1708" s="90"/>
    </row>
    <row r="1709" spans="1:24" ht="13.2" x14ac:dyDescent="0.25">
      <c r="A1709" s="59" t="s">
        <v>2114</v>
      </c>
      <c r="B1709" s="59" t="s">
        <v>3894</v>
      </c>
      <c r="C1709" s="59" t="s">
        <v>3895</v>
      </c>
      <c r="D1709" s="59" t="s">
        <v>141</v>
      </c>
      <c r="E1709" s="59">
        <v>967</v>
      </c>
      <c r="F1709" s="59">
        <v>1058</v>
      </c>
      <c r="G1709" s="59">
        <v>1178</v>
      </c>
      <c r="H1709" s="59">
        <v>1225</v>
      </c>
      <c r="I1709" s="59">
        <v>1269</v>
      </c>
      <c r="J1709" s="59">
        <v>1368</v>
      </c>
      <c r="K1709" s="59">
        <v>1385</v>
      </c>
      <c r="L1709" s="59">
        <v>1669</v>
      </c>
      <c r="M1709" s="59">
        <v>1625</v>
      </c>
      <c r="N1709" s="59">
        <v>1605</v>
      </c>
      <c r="O1709" s="59">
        <v>1586</v>
      </c>
      <c r="P1709" s="59">
        <v>1567</v>
      </c>
      <c r="Q1709" s="59">
        <v>1547</v>
      </c>
      <c r="R1709" s="59">
        <v>1399302</v>
      </c>
      <c r="S1709" s="90"/>
      <c r="T1709" s="90"/>
      <c r="U1709" s="91"/>
      <c r="V1709" s="90"/>
      <c r="W1709" s="90"/>
      <c r="X1709" s="90"/>
    </row>
    <row r="1710" spans="1:24" ht="13.2" x14ac:dyDescent="0.25">
      <c r="A1710" s="59" t="s">
        <v>2116</v>
      </c>
      <c r="B1710" s="59" t="s">
        <v>3894</v>
      </c>
      <c r="C1710" s="59" t="s">
        <v>3897</v>
      </c>
      <c r="D1710" s="59" t="s">
        <v>141</v>
      </c>
      <c r="E1710" s="59">
        <v>264</v>
      </c>
      <c r="F1710" s="59">
        <v>267</v>
      </c>
      <c r="G1710" s="59">
        <v>270</v>
      </c>
      <c r="H1710" s="59">
        <v>272</v>
      </c>
      <c r="I1710" s="59">
        <v>275</v>
      </c>
      <c r="J1710" s="59">
        <v>278</v>
      </c>
      <c r="K1710" s="59">
        <v>280</v>
      </c>
      <c r="L1710" s="59">
        <v>0</v>
      </c>
      <c r="M1710" s="59">
        <v>0</v>
      </c>
      <c r="N1710" s="59">
        <v>0</v>
      </c>
      <c r="O1710" s="59">
        <v>0</v>
      </c>
      <c r="P1710" s="59">
        <v>0</v>
      </c>
      <c r="Q1710" s="59">
        <v>0</v>
      </c>
      <c r="R1710" s="59">
        <v>147817</v>
      </c>
      <c r="S1710" s="90"/>
      <c r="T1710" s="90"/>
      <c r="U1710" s="91"/>
      <c r="V1710" s="90"/>
      <c r="W1710" s="90"/>
      <c r="X1710" s="90"/>
    </row>
    <row r="1711" spans="1:24" ht="13.2" x14ac:dyDescent="0.25">
      <c r="A1711" s="59" t="s">
        <v>5329</v>
      </c>
      <c r="B1711" s="59" t="s">
        <v>3894</v>
      </c>
      <c r="C1711" s="59" t="s">
        <v>6765</v>
      </c>
      <c r="D1711" s="59" t="s">
        <v>141</v>
      </c>
      <c r="E1711" s="59">
        <v>0</v>
      </c>
      <c r="F1711" s="59">
        <v>0</v>
      </c>
      <c r="G1711" s="59">
        <v>0</v>
      </c>
      <c r="H1711" s="59">
        <v>0</v>
      </c>
      <c r="I1711" s="59">
        <v>0</v>
      </c>
      <c r="J1711" s="59">
        <v>0</v>
      </c>
      <c r="K1711" s="59">
        <v>0</v>
      </c>
      <c r="L1711" s="59">
        <v>0</v>
      </c>
      <c r="M1711" s="59">
        <v>0</v>
      </c>
      <c r="N1711" s="59">
        <v>0</v>
      </c>
      <c r="O1711" s="59">
        <v>0</v>
      </c>
      <c r="P1711" s="59">
        <v>0</v>
      </c>
      <c r="Q1711" s="59">
        <v>0</v>
      </c>
      <c r="R1711" s="59">
        <v>0</v>
      </c>
      <c r="S1711" s="90"/>
      <c r="T1711" s="90"/>
      <c r="U1711" s="91"/>
      <c r="V1711" s="90"/>
      <c r="W1711" s="90"/>
      <c r="X1711" s="90"/>
    </row>
    <row r="1712" spans="1:24" ht="13.2" x14ac:dyDescent="0.25">
      <c r="A1712" s="59" t="s">
        <v>2117</v>
      </c>
      <c r="B1712" s="59" t="s">
        <v>3898</v>
      </c>
      <c r="C1712" s="59" t="s">
        <v>3899</v>
      </c>
      <c r="D1712" s="59" t="s">
        <v>141</v>
      </c>
      <c r="E1712" s="59">
        <v>0</v>
      </c>
      <c r="F1712" s="59">
        <v>0</v>
      </c>
      <c r="G1712" s="59">
        <v>0</v>
      </c>
      <c r="H1712" s="59">
        <v>0</v>
      </c>
      <c r="I1712" s="59">
        <v>0</v>
      </c>
      <c r="J1712" s="59">
        <v>0</v>
      </c>
      <c r="K1712" s="59">
        <v>0</v>
      </c>
      <c r="L1712" s="59">
        <v>0</v>
      </c>
      <c r="M1712" s="59">
        <v>0</v>
      </c>
      <c r="N1712" s="59">
        <v>0</v>
      </c>
      <c r="O1712" s="59">
        <v>0</v>
      </c>
      <c r="P1712" s="59">
        <v>0</v>
      </c>
      <c r="Q1712" s="59">
        <v>0</v>
      </c>
      <c r="R1712" s="59">
        <v>0</v>
      </c>
      <c r="S1712" s="90"/>
      <c r="T1712" s="90"/>
      <c r="U1712" s="91"/>
      <c r="V1712" s="90"/>
      <c r="W1712" s="90"/>
      <c r="X1712" s="90"/>
    </row>
    <row r="1713" spans="1:24" ht="13.2" x14ac:dyDescent="0.25">
      <c r="A1713" s="59" t="s">
        <v>2118</v>
      </c>
      <c r="B1713" s="59" t="s">
        <v>3898</v>
      </c>
      <c r="C1713" s="59" t="s">
        <v>3900</v>
      </c>
      <c r="D1713" s="59" t="s">
        <v>141</v>
      </c>
      <c r="E1713" s="59">
        <v>0</v>
      </c>
      <c r="F1713" s="59">
        <v>0</v>
      </c>
      <c r="G1713" s="59">
        <v>0</v>
      </c>
      <c r="H1713" s="59">
        <v>0</v>
      </c>
      <c r="I1713" s="59">
        <v>0</v>
      </c>
      <c r="J1713" s="59">
        <v>0</v>
      </c>
      <c r="K1713" s="59">
        <v>0</v>
      </c>
      <c r="L1713" s="59">
        <v>0</v>
      </c>
      <c r="M1713" s="59">
        <v>0</v>
      </c>
      <c r="N1713" s="59">
        <v>0</v>
      </c>
      <c r="O1713" s="59">
        <v>0</v>
      </c>
      <c r="P1713" s="59">
        <v>0</v>
      </c>
      <c r="Q1713" s="59">
        <v>0</v>
      </c>
      <c r="R1713" s="59">
        <v>0</v>
      </c>
      <c r="S1713" s="90"/>
      <c r="T1713" s="90"/>
      <c r="U1713" s="91"/>
      <c r="V1713" s="90"/>
      <c r="W1713" s="90"/>
      <c r="X1713" s="90"/>
    </row>
    <row r="1714" spans="1:24" ht="13.2" x14ac:dyDescent="0.25">
      <c r="A1714" s="59" t="s">
        <v>2119</v>
      </c>
      <c r="B1714" s="59" t="s">
        <v>3901</v>
      </c>
      <c r="C1714" s="59" t="s">
        <v>3902</v>
      </c>
      <c r="D1714" s="59" t="s">
        <v>141</v>
      </c>
      <c r="E1714" s="59">
        <v>0</v>
      </c>
      <c r="F1714" s="59">
        <v>0</v>
      </c>
      <c r="G1714" s="59">
        <v>0</v>
      </c>
      <c r="H1714" s="59">
        <v>0</v>
      </c>
      <c r="I1714" s="59">
        <v>0</v>
      </c>
      <c r="J1714" s="59">
        <v>0</v>
      </c>
      <c r="K1714" s="59">
        <v>0</v>
      </c>
      <c r="L1714" s="59">
        <v>0</v>
      </c>
      <c r="M1714" s="59">
        <v>0</v>
      </c>
      <c r="N1714" s="59">
        <v>0</v>
      </c>
      <c r="O1714" s="59">
        <v>0</v>
      </c>
      <c r="P1714" s="59">
        <v>0</v>
      </c>
      <c r="Q1714" s="59">
        <v>2</v>
      </c>
      <c r="R1714" s="59">
        <v>88</v>
      </c>
      <c r="S1714" s="90"/>
      <c r="T1714" s="90"/>
      <c r="U1714" s="91"/>
      <c r="V1714" s="90"/>
      <c r="W1714" s="90"/>
      <c r="X1714" s="90"/>
    </row>
    <row r="1715" spans="1:24" ht="13.2" x14ac:dyDescent="0.25">
      <c r="A1715" s="59" t="s">
        <v>2120</v>
      </c>
      <c r="B1715" s="59" t="s">
        <v>3903</v>
      </c>
      <c r="C1715" s="59" t="s">
        <v>3904</v>
      </c>
      <c r="D1715" s="59" t="s">
        <v>141</v>
      </c>
      <c r="E1715" s="59">
        <v>0</v>
      </c>
      <c r="F1715" s="59">
        <v>0</v>
      </c>
      <c r="G1715" s="59">
        <v>0</v>
      </c>
      <c r="H1715" s="59">
        <v>0</v>
      </c>
      <c r="I1715" s="59">
        <v>0</v>
      </c>
      <c r="J1715" s="59">
        <v>0</v>
      </c>
      <c r="K1715" s="59">
        <v>0</v>
      </c>
      <c r="L1715" s="59">
        <v>0</v>
      </c>
      <c r="M1715" s="59">
        <v>0</v>
      </c>
      <c r="N1715" s="59">
        <v>0</v>
      </c>
      <c r="O1715" s="59">
        <v>0</v>
      </c>
      <c r="P1715" s="59">
        <v>0</v>
      </c>
      <c r="Q1715" s="59">
        <v>0</v>
      </c>
      <c r="R1715" s="59">
        <v>0</v>
      </c>
      <c r="S1715" s="90"/>
      <c r="T1715" s="90"/>
      <c r="U1715" s="91"/>
      <c r="V1715" s="90"/>
      <c r="W1715" s="90"/>
      <c r="X1715" s="90"/>
    </row>
    <row r="1716" spans="1:24" ht="13.2" x14ac:dyDescent="0.25">
      <c r="A1716" s="59" t="s">
        <v>2121</v>
      </c>
      <c r="B1716" s="59" t="s">
        <v>3903</v>
      </c>
      <c r="C1716" s="59" t="s">
        <v>3905</v>
      </c>
      <c r="D1716" s="59" t="s">
        <v>141</v>
      </c>
      <c r="E1716" s="59">
        <v>0</v>
      </c>
      <c r="F1716" s="59">
        <v>0</v>
      </c>
      <c r="G1716" s="59">
        <v>0</v>
      </c>
      <c r="H1716" s="59">
        <v>0</v>
      </c>
      <c r="I1716" s="59">
        <v>0</v>
      </c>
      <c r="J1716" s="59">
        <v>0</v>
      </c>
      <c r="K1716" s="59">
        <v>0</v>
      </c>
      <c r="L1716" s="59">
        <v>0</v>
      </c>
      <c r="M1716" s="59">
        <v>0</v>
      </c>
      <c r="N1716" s="59">
        <v>0</v>
      </c>
      <c r="O1716" s="59">
        <v>0</v>
      </c>
      <c r="P1716" s="59">
        <v>0</v>
      </c>
      <c r="Q1716" s="59">
        <v>0</v>
      </c>
      <c r="R1716" s="59">
        <v>0</v>
      </c>
      <c r="S1716" s="90"/>
      <c r="T1716" s="90"/>
      <c r="U1716" s="91"/>
      <c r="V1716" s="90"/>
      <c r="W1716" s="90"/>
      <c r="X1716" s="90"/>
    </row>
    <row r="1717" spans="1:24" ht="13.2" x14ac:dyDescent="0.25">
      <c r="A1717" s="59" t="s">
        <v>2122</v>
      </c>
      <c r="B1717" s="59" t="s">
        <v>3906</v>
      </c>
      <c r="C1717" s="59" t="s">
        <v>3907</v>
      </c>
      <c r="D1717" s="59" t="s">
        <v>141</v>
      </c>
      <c r="E1717" s="59">
        <v>0</v>
      </c>
      <c r="F1717" s="59">
        <v>0</v>
      </c>
      <c r="G1717" s="59">
        <v>0</v>
      </c>
      <c r="H1717" s="59">
        <v>0</v>
      </c>
      <c r="I1717" s="59">
        <v>0</v>
      </c>
      <c r="J1717" s="59">
        <v>0</v>
      </c>
      <c r="K1717" s="59">
        <v>0</v>
      </c>
      <c r="L1717" s="59">
        <v>0</v>
      </c>
      <c r="M1717" s="59">
        <v>0</v>
      </c>
      <c r="N1717" s="59">
        <v>0</v>
      </c>
      <c r="O1717" s="59">
        <v>0</v>
      </c>
      <c r="P1717" s="59">
        <v>0</v>
      </c>
      <c r="Q1717" s="59">
        <v>0</v>
      </c>
      <c r="R1717" s="59">
        <v>0</v>
      </c>
      <c r="S1717" s="90"/>
      <c r="T1717" s="90"/>
      <c r="U1717" s="91"/>
      <c r="V1717" s="90"/>
      <c r="W1717" s="90"/>
      <c r="X1717" s="90"/>
    </row>
    <row r="1718" spans="1:24" ht="13.2" x14ac:dyDescent="0.25">
      <c r="A1718" s="59" t="s">
        <v>2123</v>
      </c>
      <c r="B1718" s="59" t="s">
        <v>3906</v>
      </c>
      <c r="C1718" s="59" t="s">
        <v>3908</v>
      </c>
      <c r="D1718" s="59" t="s">
        <v>141</v>
      </c>
      <c r="E1718" s="59">
        <v>0</v>
      </c>
      <c r="F1718" s="59">
        <v>0</v>
      </c>
      <c r="G1718" s="59">
        <v>0</v>
      </c>
      <c r="H1718" s="59">
        <v>0</v>
      </c>
      <c r="I1718" s="59">
        <v>0</v>
      </c>
      <c r="J1718" s="59">
        <v>0</v>
      </c>
      <c r="K1718" s="59">
        <v>0</v>
      </c>
      <c r="L1718" s="59">
        <v>0</v>
      </c>
      <c r="M1718" s="59">
        <v>0</v>
      </c>
      <c r="N1718" s="59">
        <v>0</v>
      </c>
      <c r="O1718" s="59">
        <v>0</v>
      </c>
      <c r="P1718" s="59">
        <v>0</v>
      </c>
      <c r="Q1718" s="59">
        <v>0</v>
      </c>
      <c r="R1718" s="59">
        <v>0</v>
      </c>
      <c r="S1718" s="90"/>
      <c r="T1718" s="90"/>
      <c r="U1718" s="91"/>
      <c r="V1718" s="90"/>
      <c r="W1718" s="90"/>
      <c r="X1718" s="90"/>
    </row>
    <row r="1719" spans="1:24" ht="13.2" x14ac:dyDescent="0.25">
      <c r="A1719" s="59" t="s">
        <v>2124</v>
      </c>
      <c r="B1719" s="59" t="s">
        <v>3906</v>
      </c>
      <c r="C1719" s="59" t="s">
        <v>3909</v>
      </c>
      <c r="D1719" s="59" t="s">
        <v>141</v>
      </c>
      <c r="E1719" s="59">
        <v>555</v>
      </c>
      <c r="F1719" s="59">
        <v>578</v>
      </c>
      <c r="G1719" s="59">
        <v>602</v>
      </c>
      <c r="H1719" s="59">
        <v>625</v>
      </c>
      <c r="I1719" s="59">
        <v>649</v>
      </c>
      <c r="J1719" s="59">
        <v>672</v>
      </c>
      <c r="K1719" s="59">
        <v>696</v>
      </c>
      <c r="L1719" s="59">
        <v>719</v>
      </c>
      <c r="M1719" s="59">
        <v>743</v>
      </c>
      <c r="N1719" s="59">
        <v>766</v>
      </c>
      <c r="O1719" s="59">
        <v>790</v>
      </c>
      <c r="P1719" s="59">
        <v>813</v>
      </c>
      <c r="Q1719" s="59">
        <v>837</v>
      </c>
      <c r="R1719" s="59">
        <v>695689</v>
      </c>
      <c r="S1719" s="90"/>
      <c r="T1719" s="90"/>
      <c r="U1719" s="91"/>
      <c r="V1719" s="90"/>
      <c r="W1719" s="90"/>
      <c r="X1719" s="90"/>
    </row>
    <row r="1720" spans="1:24" ht="13.2" x14ac:dyDescent="0.25">
      <c r="A1720" s="59" t="s">
        <v>2125</v>
      </c>
      <c r="B1720" s="59" t="s">
        <v>3906</v>
      </c>
      <c r="C1720" s="59" t="s">
        <v>3910</v>
      </c>
      <c r="D1720" s="59" t="s">
        <v>141</v>
      </c>
      <c r="E1720" s="59">
        <v>113</v>
      </c>
      <c r="F1720" s="59">
        <v>132</v>
      </c>
      <c r="G1720" s="59">
        <v>151</v>
      </c>
      <c r="H1720" s="59">
        <v>170</v>
      </c>
      <c r="I1720" s="59">
        <v>189</v>
      </c>
      <c r="J1720" s="59">
        <v>208</v>
      </c>
      <c r="K1720" s="59">
        <v>227</v>
      </c>
      <c r="L1720" s="59">
        <v>246</v>
      </c>
      <c r="M1720" s="59">
        <v>265</v>
      </c>
      <c r="N1720" s="59">
        <v>284</v>
      </c>
      <c r="O1720" s="59">
        <v>303</v>
      </c>
      <c r="P1720" s="59">
        <v>322</v>
      </c>
      <c r="Q1720" s="59">
        <v>341</v>
      </c>
      <c r="R1720" s="59">
        <v>227144</v>
      </c>
      <c r="S1720" s="90"/>
      <c r="T1720" s="90"/>
      <c r="U1720" s="91"/>
      <c r="V1720" s="90"/>
      <c r="W1720" s="90"/>
      <c r="X1720" s="90"/>
    </row>
    <row r="1721" spans="1:24" ht="13.2" x14ac:dyDescent="0.25">
      <c r="A1721" s="59" t="s">
        <v>2126</v>
      </c>
      <c r="B1721" s="59" t="s">
        <v>3906</v>
      </c>
      <c r="C1721" s="59" t="s">
        <v>3911</v>
      </c>
      <c r="D1721" s="59" t="s">
        <v>141</v>
      </c>
      <c r="E1721" s="59">
        <v>0</v>
      </c>
      <c r="F1721" s="59">
        <v>0</v>
      </c>
      <c r="G1721" s="59">
        <v>0</v>
      </c>
      <c r="H1721" s="59">
        <v>13</v>
      </c>
      <c r="I1721" s="59">
        <v>21</v>
      </c>
      <c r="J1721" s="59">
        <v>29</v>
      </c>
      <c r="K1721" s="59">
        <v>38</v>
      </c>
      <c r="L1721" s="59">
        <v>46</v>
      </c>
      <c r="M1721" s="59">
        <v>54</v>
      </c>
      <c r="N1721" s="59">
        <v>63</v>
      </c>
      <c r="O1721" s="59">
        <v>71</v>
      </c>
      <c r="P1721" s="59">
        <v>80</v>
      </c>
      <c r="Q1721" s="59">
        <v>88</v>
      </c>
      <c r="R1721" s="59">
        <v>38170</v>
      </c>
      <c r="S1721" s="90"/>
      <c r="T1721" s="90"/>
      <c r="U1721" s="91"/>
      <c r="V1721" s="90"/>
      <c r="W1721" s="90"/>
      <c r="X1721" s="90"/>
    </row>
    <row r="1722" spans="1:24" ht="13.2" x14ac:dyDescent="0.25">
      <c r="A1722" s="59" t="s">
        <v>2127</v>
      </c>
      <c r="B1722" s="59" t="s">
        <v>3906</v>
      </c>
      <c r="C1722" s="59" t="s">
        <v>3912</v>
      </c>
      <c r="D1722" s="59" t="s">
        <v>141</v>
      </c>
      <c r="E1722" s="59">
        <v>0</v>
      </c>
      <c r="F1722" s="59">
        <v>0</v>
      </c>
      <c r="G1722" s="59">
        <v>0</v>
      </c>
      <c r="H1722" s="59">
        <v>0</v>
      </c>
      <c r="I1722" s="59">
        <v>0</v>
      </c>
      <c r="J1722" s="59">
        <v>0</v>
      </c>
      <c r="K1722" s="59">
        <v>0</v>
      </c>
      <c r="L1722" s="59">
        <v>0</v>
      </c>
      <c r="M1722" s="59">
        <v>0</v>
      </c>
      <c r="N1722" s="59">
        <v>0</v>
      </c>
      <c r="O1722" s="59">
        <v>0</v>
      </c>
      <c r="P1722" s="59">
        <v>0</v>
      </c>
      <c r="Q1722" s="59">
        <v>0</v>
      </c>
      <c r="R1722" s="59">
        <v>0</v>
      </c>
      <c r="S1722" s="90"/>
      <c r="T1722" s="90"/>
      <c r="U1722" s="91"/>
      <c r="V1722" s="90"/>
      <c r="W1722" s="90"/>
      <c r="X1722" s="90"/>
    </row>
    <row r="1723" spans="1:24" ht="13.2" x14ac:dyDescent="0.25">
      <c r="A1723" s="59" t="s">
        <v>5330</v>
      </c>
      <c r="B1723" s="59" t="s">
        <v>6766</v>
      </c>
      <c r="C1723" s="59" t="s">
        <v>6767</v>
      </c>
      <c r="D1723" s="59" t="s">
        <v>142</v>
      </c>
      <c r="E1723" s="59">
        <v>-5</v>
      </c>
      <c r="F1723" s="59">
        <v>-5</v>
      </c>
      <c r="G1723" s="59">
        <v>-5</v>
      </c>
      <c r="H1723" s="59">
        <v>-5</v>
      </c>
      <c r="I1723" s="59">
        <v>-5</v>
      </c>
      <c r="J1723" s="59">
        <v>-5</v>
      </c>
      <c r="K1723" s="59">
        <v>-5</v>
      </c>
      <c r="L1723" s="59">
        <v>-5</v>
      </c>
      <c r="M1723" s="59">
        <v>-5</v>
      </c>
      <c r="N1723" s="59">
        <v>0</v>
      </c>
      <c r="O1723" s="59">
        <v>0</v>
      </c>
      <c r="P1723" s="59">
        <v>0</v>
      </c>
      <c r="Q1723" s="59">
        <v>0</v>
      </c>
      <c r="R1723" s="59">
        <v>-3247</v>
      </c>
      <c r="S1723" s="90"/>
      <c r="T1723" s="90"/>
      <c r="U1723" s="91"/>
      <c r="V1723" s="90"/>
      <c r="W1723" s="90"/>
      <c r="X1723" s="90"/>
    </row>
    <row r="1724" spans="1:24" ht="13.2" x14ac:dyDescent="0.25">
      <c r="A1724" s="59" t="s">
        <v>5331</v>
      </c>
      <c r="B1724" s="59" t="s">
        <v>6768</v>
      </c>
      <c r="C1724" s="59" t="s">
        <v>6769</v>
      </c>
      <c r="D1724" s="59" t="s">
        <v>142</v>
      </c>
      <c r="E1724" s="59">
        <v>0</v>
      </c>
      <c r="F1724" s="59">
        <v>0</v>
      </c>
      <c r="G1724" s="59">
        <v>0</v>
      </c>
      <c r="H1724" s="59">
        <v>0</v>
      </c>
      <c r="I1724" s="59">
        <v>0</v>
      </c>
      <c r="J1724" s="59">
        <v>0</v>
      </c>
      <c r="K1724" s="59">
        <v>0</v>
      </c>
      <c r="L1724" s="59">
        <v>0</v>
      </c>
      <c r="M1724" s="59">
        <v>0</v>
      </c>
      <c r="N1724" s="59">
        <v>0</v>
      </c>
      <c r="O1724" s="59">
        <v>0</v>
      </c>
      <c r="P1724" s="59">
        <v>0</v>
      </c>
      <c r="Q1724" s="59">
        <v>0</v>
      </c>
      <c r="R1724" s="59">
        <v>0</v>
      </c>
      <c r="S1724" s="90"/>
      <c r="T1724" s="90"/>
      <c r="U1724" s="91"/>
      <c r="V1724" s="90"/>
      <c r="W1724" s="90"/>
      <c r="X1724" s="90"/>
    </row>
    <row r="1725" spans="1:24" ht="13.2" x14ac:dyDescent="0.25">
      <c r="A1725" s="59" t="s">
        <v>5332</v>
      </c>
      <c r="B1725" s="59" t="s">
        <v>6770</v>
      </c>
      <c r="C1725" s="59" t="s">
        <v>6771</v>
      </c>
      <c r="D1725" s="59" t="s">
        <v>142</v>
      </c>
      <c r="E1725" s="59">
        <v>0</v>
      </c>
      <c r="F1725" s="59">
        <v>0</v>
      </c>
      <c r="G1725" s="59">
        <v>0</v>
      </c>
      <c r="H1725" s="59">
        <v>0</v>
      </c>
      <c r="I1725" s="59">
        <v>0</v>
      </c>
      <c r="J1725" s="59">
        <v>0</v>
      </c>
      <c r="K1725" s="59">
        <v>0</v>
      </c>
      <c r="L1725" s="59">
        <v>0</v>
      </c>
      <c r="M1725" s="59">
        <v>0</v>
      </c>
      <c r="N1725" s="59">
        <v>0</v>
      </c>
      <c r="O1725" s="59">
        <v>0</v>
      </c>
      <c r="P1725" s="59">
        <v>0</v>
      </c>
      <c r="Q1725" s="59">
        <v>0</v>
      </c>
      <c r="R1725" s="59">
        <v>0</v>
      </c>
      <c r="S1725" s="59"/>
      <c r="T1725" s="59"/>
      <c r="U1725" s="89"/>
      <c r="V1725" s="59"/>
      <c r="W1725" s="59"/>
      <c r="X1725" s="59"/>
    </row>
    <row r="1726" spans="1:24" ht="13.2" x14ac:dyDescent="0.25">
      <c r="A1726" s="59" t="s">
        <v>5333</v>
      </c>
      <c r="B1726" s="59" t="s">
        <v>6772</v>
      </c>
      <c r="C1726" s="59" t="s">
        <v>6773</v>
      </c>
      <c r="D1726" s="59" t="s">
        <v>142</v>
      </c>
      <c r="E1726" s="59">
        <v>0</v>
      </c>
      <c r="F1726" s="59">
        <v>0</v>
      </c>
      <c r="G1726" s="59">
        <v>0</v>
      </c>
      <c r="H1726" s="59">
        <v>0</v>
      </c>
      <c r="I1726" s="59">
        <v>0</v>
      </c>
      <c r="J1726" s="59">
        <v>0</v>
      </c>
      <c r="K1726" s="59">
        <v>0</v>
      </c>
      <c r="L1726" s="59">
        <v>0</v>
      </c>
      <c r="M1726" s="59">
        <v>0</v>
      </c>
      <c r="N1726" s="59">
        <v>-5</v>
      </c>
      <c r="O1726" s="59">
        <v>-5</v>
      </c>
      <c r="P1726" s="59">
        <v>-5</v>
      </c>
      <c r="Q1726" s="59">
        <v>-5</v>
      </c>
      <c r="R1726" s="59">
        <v>-1337</v>
      </c>
      <c r="S1726" s="59"/>
      <c r="T1726" s="59"/>
      <c r="U1726" s="89"/>
      <c r="V1726" s="59"/>
      <c r="W1726" s="59"/>
      <c r="X1726" s="59"/>
    </row>
    <row r="1727" spans="1:24" ht="13.2" x14ac:dyDescent="0.25">
      <c r="A1727" s="59" t="s">
        <v>5334</v>
      </c>
      <c r="B1727" s="59" t="s">
        <v>6774</v>
      </c>
      <c r="C1727" s="59" t="s">
        <v>6775</v>
      </c>
      <c r="D1727" s="59" t="s">
        <v>142</v>
      </c>
      <c r="E1727" s="59">
        <v>25</v>
      </c>
      <c r="F1727" s="59">
        <v>25</v>
      </c>
      <c r="G1727" s="59">
        <v>25</v>
      </c>
      <c r="H1727" s="59">
        <v>25</v>
      </c>
      <c r="I1727" s="59">
        <v>25</v>
      </c>
      <c r="J1727" s="59">
        <v>25</v>
      </c>
      <c r="K1727" s="59">
        <v>25</v>
      </c>
      <c r="L1727" s="59">
        <v>25</v>
      </c>
      <c r="M1727" s="59">
        <v>25</v>
      </c>
      <c r="N1727" s="59">
        <v>25</v>
      </c>
      <c r="O1727" s="59">
        <v>25</v>
      </c>
      <c r="P1727" s="59">
        <v>25</v>
      </c>
      <c r="Q1727" s="59">
        <v>25</v>
      </c>
      <c r="R1727" s="59">
        <v>25296</v>
      </c>
      <c r="S1727" s="59"/>
      <c r="T1727" s="59"/>
      <c r="U1727" s="89"/>
      <c r="V1727" s="59"/>
      <c r="W1727" s="59"/>
      <c r="X1727" s="59"/>
    </row>
    <row r="1728" spans="1:24" ht="13.2" x14ac:dyDescent="0.25">
      <c r="A1728" s="59" t="s">
        <v>5335</v>
      </c>
      <c r="B1728" s="59" t="s">
        <v>6776</v>
      </c>
      <c r="C1728" s="59" t="s">
        <v>6777</v>
      </c>
      <c r="D1728" s="59" t="s">
        <v>142</v>
      </c>
      <c r="E1728" s="59">
        <v>0</v>
      </c>
      <c r="F1728" s="59">
        <v>0</v>
      </c>
      <c r="G1728" s="59">
        <v>0</v>
      </c>
      <c r="H1728" s="59">
        <v>0</v>
      </c>
      <c r="I1728" s="59">
        <v>0</v>
      </c>
      <c r="J1728" s="59">
        <v>0</v>
      </c>
      <c r="K1728" s="59">
        <v>0</v>
      </c>
      <c r="L1728" s="59">
        <v>0</v>
      </c>
      <c r="M1728" s="59">
        <v>0</v>
      </c>
      <c r="N1728" s="59">
        <v>0</v>
      </c>
      <c r="O1728" s="59">
        <v>0</v>
      </c>
      <c r="P1728" s="59">
        <v>0</v>
      </c>
      <c r="Q1728" s="59">
        <v>0</v>
      </c>
      <c r="R1728" s="59">
        <v>0</v>
      </c>
      <c r="S1728" s="59"/>
      <c r="T1728" s="59"/>
      <c r="U1728" s="89"/>
      <c r="V1728" s="59"/>
      <c r="W1728" s="59"/>
      <c r="X1728" s="59"/>
    </row>
    <row r="1729" spans="1:24" ht="13.2" x14ac:dyDescent="0.25">
      <c r="A1729" s="59" t="s">
        <v>5336</v>
      </c>
      <c r="B1729" s="59" t="s">
        <v>3475</v>
      </c>
      <c r="C1729" s="59" t="s">
        <v>132</v>
      </c>
      <c r="D1729" s="59" t="s">
        <v>142</v>
      </c>
      <c r="E1729" s="59">
        <v>0</v>
      </c>
      <c r="F1729" s="59">
        <v>0</v>
      </c>
      <c r="G1729" s="59">
        <v>0</v>
      </c>
      <c r="H1729" s="59">
        <v>0</v>
      </c>
      <c r="I1729" s="59">
        <v>0</v>
      </c>
      <c r="J1729" s="59">
        <v>0</v>
      </c>
      <c r="K1729" s="59">
        <v>0</v>
      </c>
      <c r="L1729" s="59">
        <v>0</v>
      </c>
      <c r="M1729" s="59">
        <v>0</v>
      </c>
      <c r="N1729" s="59">
        <v>0</v>
      </c>
      <c r="O1729" s="59">
        <v>0</v>
      </c>
      <c r="P1729" s="59">
        <v>0</v>
      </c>
      <c r="Q1729" s="59">
        <v>0</v>
      </c>
      <c r="R1729" s="59">
        <v>0</v>
      </c>
      <c r="S1729" s="59"/>
      <c r="T1729" s="59"/>
      <c r="U1729" s="89"/>
      <c r="V1729" s="59"/>
      <c r="W1729" s="59"/>
      <c r="X1729" s="59"/>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3"/>
  <sheetViews>
    <sheetView topLeftCell="A28" workbookViewId="0">
      <selection sqref="A1:XFD1048576"/>
    </sheetView>
  </sheetViews>
  <sheetFormatPr defaultColWidth="8.88671875" defaultRowHeight="12.75" customHeight="1" x14ac:dyDescent="0.25"/>
  <cols>
    <col min="1" max="1" width="8.88671875" style="45"/>
    <col min="2" max="2" width="41.44140625" style="45" customWidth="1"/>
    <col min="3" max="3" width="13.88671875" style="45" customWidth="1"/>
    <col min="4" max="4" width="8.44140625" style="45" customWidth="1"/>
    <col min="5" max="5" width="9.44140625" style="45" customWidth="1"/>
    <col min="6" max="6" width="14.44140625" style="45" customWidth="1"/>
    <col min="7" max="16384" width="8.88671875" style="45"/>
  </cols>
  <sheetData>
    <row r="1" spans="1:6" ht="13.8" x14ac:dyDescent="0.25">
      <c r="A1" s="414" t="s">
        <v>72</v>
      </c>
      <c r="B1" s="20"/>
      <c r="C1" s="20"/>
      <c r="D1" s="21" t="s">
        <v>6779</v>
      </c>
      <c r="E1" s="20"/>
      <c r="F1" s="20"/>
    </row>
    <row r="2" spans="1:6" ht="13.8" x14ac:dyDescent="0.25">
      <c r="A2" s="414" t="s">
        <v>6780</v>
      </c>
      <c r="B2" s="20"/>
      <c r="C2" s="20"/>
      <c r="D2" s="21" t="s">
        <v>6781</v>
      </c>
      <c r="E2" s="22">
        <v>0.34549999999999997</v>
      </c>
      <c r="F2" s="20"/>
    </row>
    <row r="3" spans="1:6" ht="13.8" x14ac:dyDescent="0.25">
      <c r="A3" s="414" t="s">
        <v>6785</v>
      </c>
      <c r="B3" s="20" t="s">
        <v>1803</v>
      </c>
      <c r="C3" s="415" t="s">
        <v>200</v>
      </c>
      <c r="D3" s="416" t="s">
        <v>6786</v>
      </c>
      <c r="E3" s="20" t="s">
        <v>6787</v>
      </c>
      <c r="F3" s="415" t="s">
        <v>6782</v>
      </c>
    </row>
    <row r="4" spans="1:6" ht="13.8" x14ac:dyDescent="0.25">
      <c r="A4" s="286">
        <v>10100502</v>
      </c>
      <c r="B4" s="16" t="s">
        <v>5</v>
      </c>
      <c r="C4" s="417">
        <f>VLOOKUP(A4,'2017 GRC WC Det Format'!$A$9:$AE$1396,31,0)</f>
        <v>3759166831.3508334</v>
      </c>
      <c r="D4" s="418">
        <v>1</v>
      </c>
      <c r="E4" s="20"/>
      <c r="F4" s="417">
        <f>VLOOKUP(A4,'2017 GRC WC Det Format'!$A$9:$AT$1396,46,0)</f>
        <v>3902756307.27</v>
      </c>
    </row>
    <row r="5" spans="1:6" ht="13.8" x14ac:dyDescent="0.25">
      <c r="A5" s="286">
        <v>10100602</v>
      </c>
      <c r="B5" s="16" t="s">
        <v>6</v>
      </c>
      <c r="C5" s="417">
        <f>VLOOKUP(A5,'2017 GRC WC Det Format'!$A$9:$AE$1396,31,0)</f>
        <v>528617.71125000005</v>
      </c>
      <c r="D5" s="418">
        <v>1</v>
      </c>
      <c r="E5" s="20"/>
      <c r="F5" s="417">
        <f>VLOOKUP(A5,'2017 GRC WC Det Format'!$A$9:$AT$1396,46,0)</f>
        <v>3916497.74</v>
      </c>
    </row>
    <row r="6" spans="1:6" ht="13.8" x14ac:dyDescent="0.25">
      <c r="A6" s="286">
        <v>10500502</v>
      </c>
      <c r="B6" s="16" t="s">
        <v>8</v>
      </c>
      <c r="C6" s="417">
        <f>VLOOKUP(A6,'2017 GRC WC Det Format'!$A$9:$AE$1396,31,0)</f>
        <v>645714.02166666661</v>
      </c>
      <c r="D6" s="418">
        <v>1</v>
      </c>
      <c r="E6" s="20"/>
      <c r="F6" s="417">
        <f>VLOOKUP(A6,'2017 GRC WC Det Format'!$A$9:$AT$1396,46,0)</f>
        <v>611314.14</v>
      </c>
    </row>
    <row r="7" spans="1:6" ht="13.8" x14ac:dyDescent="0.25">
      <c r="A7" s="286">
        <v>10600502</v>
      </c>
      <c r="B7" s="16" t="s">
        <v>11</v>
      </c>
      <c r="C7" s="417">
        <f>VLOOKUP(A7,'2017 GRC WC Det Format'!$A$9:$AE$1396,31,0)</f>
        <v>82214253.617500007</v>
      </c>
      <c r="D7" s="418">
        <v>1</v>
      </c>
      <c r="E7" s="20"/>
      <c r="F7" s="417">
        <f>VLOOKUP(A7,'2017 GRC WC Det Format'!$A$9:$AT$1396,46,0)</f>
        <v>70378983.010000005</v>
      </c>
    </row>
    <row r="8" spans="1:6" ht="13.8" x14ac:dyDescent="0.25">
      <c r="A8" s="14">
        <v>10600602</v>
      </c>
      <c r="B8" s="16" t="s">
        <v>10</v>
      </c>
      <c r="C8" s="417">
        <f>VLOOKUP(A8,'2017 GRC WC Det Format'!$A$9:$AE$1396,31,0)</f>
        <v>212131.44791666666</v>
      </c>
      <c r="D8" s="418">
        <v>1</v>
      </c>
      <c r="E8" s="20"/>
      <c r="F8" s="417">
        <f>VLOOKUP(A8,'2017 GRC WC Det Format'!$A$9:$AT$1396,46,0)</f>
        <v>-1156510.3500000001</v>
      </c>
    </row>
    <row r="9" spans="1:6" ht="13.8" x14ac:dyDescent="0.25">
      <c r="A9" s="286">
        <v>23001043</v>
      </c>
      <c r="B9" s="16" t="s">
        <v>70</v>
      </c>
      <c r="C9" s="417">
        <f>VLOOKUP(A9,'2017 GRC WC Det Format'!$A$9:$AE$1396,31,0)</f>
        <v>0</v>
      </c>
      <c r="D9" s="418">
        <v>1</v>
      </c>
      <c r="E9" s="20"/>
      <c r="F9" s="417">
        <f>VLOOKUP(A9,'2017 GRC WC Det Format'!$A$9:$AT$1396,46,0)</f>
        <v>0</v>
      </c>
    </row>
    <row r="10" spans="1:6" ht="13.8" x14ac:dyDescent="0.25">
      <c r="A10" s="286">
        <v>23001092</v>
      </c>
      <c r="B10" s="16" t="s">
        <v>50</v>
      </c>
      <c r="C10" s="417">
        <f>VLOOKUP(A10,'2017 GRC WC Det Format'!$A$9:$AE$1396,31,0)</f>
        <v>-9221194.3133333325</v>
      </c>
      <c r="D10" s="418">
        <v>1</v>
      </c>
      <c r="E10" s="20"/>
      <c r="F10" s="417">
        <f>VLOOKUP(A10,'2017 GRC WC Det Format'!$A$9:$AT$1396,46,0)</f>
        <v>-9941119.6899999995</v>
      </c>
    </row>
    <row r="11" spans="1:6" ht="13.8" x14ac:dyDescent="0.25">
      <c r="A11" s="14">
        <v>23001122</v>
      </c>
      <c r="B11" s="16" t="s">
        <v>60</v>
      </c>
      <c r="C11" s="417">
        <f>VLOOKUP(A11,'2017 GRC WC Det Format'!$A$9:$AE$1396,31,0)</f>
        <v>-3046930.5379166673</v>
      </c>
      <c r="D11" s="418">
        <v>1</v>
      </c>
      <c r="E11" s="20"/>
      <c r="F11" s="417">
        <f>VLOOKUP(A11,'2017 GRC WC Det Format'!$A$9:$AT$1396,46,0)</f>
        <v>-1785083.86</v>
      </c>
    </row>
    <row r="12" spans="1:6" ht="13.8" x14ac:dyDescent="0.25">
      <c r="A12" s="286">
        <v>23002072</v>
      </c>
      <c r="B12" s="16" t="s">
        <v>59</v>
      </c>
      <c r="C12" s="417">
        <f>VLOOKUP(A12,'2017 GRC WC Det Format'!$A$9:$AE$1396,31,0)</f>
        <v>34124.457499999997</v>
      </c>
      <c r="D12" s="418">
        <v>1</v>
      </c>
      <c r="E12" s="20"/>
      <c r="F12" s="417">
        <f>VLOOKUP(A12,'2017 GRC WC Det Format'!$A$9:$AT$1396,46,0)</f>
        <v>84812.03</v>
      </c>
    </row>
    <row r="13" spans="1:6" ht="13.8" x14ac:dyDescent="0.25">
      <c r="A13" s="286">
        <v>23002092</v>
      </c>
      <c r="B13" s="16" t="s">
        <v>55</v>
      </c>
      <c r="C13" s="417">
        <f>VLOOKUP(A13,'2017 GRC WC Det Format'!$A$9:$AE$1396,31,0)</f>
        <v>-34124.457499999997</v>
      </c>
      <c r="D13" s="418">
        <v>1</v>
      </c>
      <c r="E13" s="20"/>
      <c r="F13" s="417">
        <f>VLOOKUP(A13,'2017 GRC WC Det Format'!$A$9:$AT$1396,46,0)</f>
        <v>-84812.03</v>
      </c>
    </row>
    <row r="14" spans="1:6" ht="13.8" x14ac:dyDescent="0.25">
      <c r="A14" s="286" t="s">
        <v>1224</v>
      </c>
      <c r="B14" s="16" t="s">
        <v>1225</v>
      </c>
      <c r="C14" s="417">
        <f>VLOOKUP(A14,'2017 GRC WC Det Format'!$A$9:$AE$1396,31,0)</f>
        <v>-20882.364166666666</v>
      </c>
      <c r="D14" s="418">
        <v>1</v>
      </c>
      <c r="E14" s="20"/>
      <c r="F14" s="417">
        <f>VLOOKUP(A14,'2017 GRC WC Det Format'!$A$9:$AT$1396,46,0)</f>
        <v>-169447.855794</v>
      </c>
    </row>
    <row r="15" spans="1:6" ht="13.8" x14ac:dyDescent="0.25">
      <c r="A15" s="286">
        <v>10100503</v>
      </c>
      <c r="B15" s="16" t="s">
        <v>13</v>
      </c>
      <c r="C15" s="417">
        <f>VLOOKUP(A15,'2017 GRC WC Det Format'!$A$9:$AE$1396,31,0)</f>
        <v>758445095.94999993</v>
      </c>
      <c r="D15" s="418" t="s">
        <v>210</v>
      </c>
      <c r="E15" s="20"/>
      <c r="F15" s="417">
        <f>VLOOKUP(A15,'2017 GRC WC Det Format'!$A$9:$AT$1396,46,0)</f>
        <v>315354734.417373</v>
      </c>
    </row>
    <row r="16" spans="1:6" ht="13.8" x14ac:dyDescent="0.25">
      <c r="A16" s="14">
        <v>10500503</v>
      </c>
      <c r="B16" s="16" t="s">
        <v>18</v>
      </c>
      <c r="C16" s="417">
        <f>VLOOKUP(A16,'2017 GRC WC Det Format'!$A$9:$AE$1396,31,0)</f>
        <v>14690.440833333334</v>
      </c>
      <c r="D16" s="418" t="s">
        <v>210</v>
      </c>
      <c r="E16" s="20"/>
      <c r="F16" s="417">
        <f>VLOOKUP(A16,'2017 GRC WC Det Format'!$A$9:$AT$1396,46,0)</f>
        <v>119050.50750600001</v>
      </c>
    </row>
    <row r="17" spans="1:6" ht="13.8" x14ac:dyDescent="0.25">
      <c r="A17" s="286">
        <v>10600503</v>
      </c>
      <c r="B17" s="16" t="s">
        <v>19</v>
      </c>
      <c r="C17" s="417">
        <f>VLOOKUP(A17,'2017 GRC WC Det Format'!$A$9:$AE$1396,31,0)</f>
        <v>18258039.377500001</v>
      </c>
      <c r="D17" s="418" t="s">
        <v>210</v>
      </c>
      <c r="E17" s="20"/>
      <c r="F17" s="417">
        <f>VLOOKUP(A17,'2017 GRC WC Det Format'!$A$9:$AT$1396,46,0)</f>
        <v>7500693.7988010002</v>
      </c>
    </row>
    <row r="18" spans="1:6" ht="13.8" x14ac:dyDescent="0.25">
      <c r="A18" s="286">
        <v>10600603</v>
      </c>
      <c r="B18" s="16" t="s">
        <v>20</v>
      </c>
      <c r="C18" s="417">
        <f>VLOOKUP(A18,'2017 GRC WC Det Format'!$A$9:$AE$1396,31,0)</f>
        <v>0</v>
      </c>
      <c r="D18" s="418" t="s">
        <v>210</v>
      </c>
      <c r="E18" s="20"/>
      <c r="F18" s="417">
        <f>VLOOKUP(A18,'2017 GRC WC Det Format'!$A$9:$AT$1396,46,0)</f>
        <v>0</v>
      </c>
    </row>
    <row r="19" spans="1:6" ht="13.8" x14ac:dyDescent="0.25">
      <c r="A19" s="286">
        <v>25300353</v>
      </c>
      <c r="B19" s="16" t="s">
        <v>61</v>
      </c>
      <c r="C19" s="417">
        <f>VLOOKUP(A19,'2017 GRC WC Det Format'!$A$9:$AE$1396,31,0)</f>
        <v>-2935079.6</v>
      </c>
      <c r="D19" s="418" t="s">
        <v>210</v>
      </c>
      <c r="E19" s="20"/>
      <c r="F19" s="417">
        <f>VLOOKUP(A19,'2017 GRC WC Det Format'!$A$9:$AT$1396,46,0)</f>
        <v>-779711.14073999994</v>
      </c>
    </row>
    <row r="20" spans="1:6" ht="13.8" x14ac:dyDescent="0.25">
      <c r="A20" s="286">
        <v>25300363</v>
      </c>
      <c r="B20" s="16" t="s">
        <v>62</v>
      </c>
      <c r="C20" s="417">
        <f>VLOOKUP(A20,'2017 GRC WC Det Format'!$A$9:$AE$1396,31,0)</f>
        <v>-110602.20874999999</v>
      </c>
      <c r="D20" s="418" t="s">
        <v>210</v>
      </c>
      <c r="E20" s="20"/>
      <c r="F20" s="417">
        <f>VLOOKUP(A20,'2017 GRC WC Det Format'!$A$9:$AT$1396,46,0)</f>
        <v>0</v>
      </c>
    </row>
    <row r="21" spans="1:6" ht="13.8" x14ac:dyDescent="0.25">
      <c r="A21" s="286">
        <v>25300413</v>
      </c>
      <c r="B21" s="16" t="s">
        <v>63</v>
      </c>
      <c r="C21" s="417">
        <f>VLOOKUP(A21,'2017 GRC WC Det Format'!$A$9:$AE$1396,31,0)</f>
        <v>-41372.48333333333</v>
      </c>
      <c r="D21" s="418" t="s">
        <v>210</v>
      </c>
      <c r="E21" s="20"/>
      <c r="F21" s="417">
        <f>VLOOKUP(A21,'2017 GRC WC Det Format'!$A$9:$AT$1396,46,0)</f>
        <v>0</v>
      </c>
    </row>
    <row r="22" spans="1:6" ht="13.8" x14ac:dyDescent="0.25">
      <c r="A22" s="286">
        <v>25300443</v>
      </c>
      <c r="B22" s="16" t="s">
        <v>66</v>
      </c>
      <c r="C22" s="417">
        <f>VLOOKUP(A22,'2017 GRC WC Det Format'!$A$9:$AE$1396,31,0)</f>
        <v>-413207.82</v>
      </c>
      <c r="D22" s="418" t="s">
        <v>210</v>
      </c>
      <c r="E22" s="20"/>
      <c r="F22" s="417">
        <f>VLOOKUP(A22,'2017 GRC WC Det Format'!$A$9:$AT$1396,46,0)</f>
        <v>-116421.33371400001</v>
      </c>
    </row>
    <row r="23" spans="1:6" ht="14.4" x14ac:dyDescent="0.3">
      <c r="A23" s="286" t="s">
        <v>1433</v>
      </c>
      <c r="B23" s="316" t="s">
        <v>1434</v>
      </c>
      <c r="C23" s="417">
        <f>VLOOKUP(A23,'2017 GRC WC Det Format'!$A$9:$AE$1396,31,0)</f>
        <v>-60341.549999999996</v>
      </c>
      <c r="D23" s="418" t="s">
        <v>210</v>
      </c>
      <c r="E23" s="20"/>
      <c r="F23" s="417">
        <f>VLOOKUP(A23,'2017 GRC WC Det Format'!$A$9:$AT$1396,46,0)</f>
        <v>-32642.364888</v>
      </c>
    </row>
    <row r="24" spans="1:6" ht="13.8" x14ac:dyDescent="0.25">
      <c r="A24" s="286">
        <v>25300663</v>
      </c>
      <c r="B24" s="16" t="s">
        <v>67</v>
      </c>
      <c r="C24" s="417">
        <f>VLOOKUP(A24,'2017 GRC WC Det Format'!$A$9:$AE$1396,31,0)</f>
        <v>0</v>
      </c>
      <c r="D24" s="418" t="s">
        <v>210</v>
      </c>
      <c r="E24" s="20"/>
      <c r="F24" s="417">
        <f>VLOOKUP(A24,'2017 GRC WC Det Format'!$A$9:$AT$1396,46,0)</f>
        <v>0</v>
      </c>
    </row>
    <row r="25" spans="1:6" ht="13.8" x14ac:dyDescent="0.25">
      <c r="A25" s="286">
        <v>25301203</v>
      </c>
      <c r="B25" s="16" t="s">
        <v>65</v>
      </c>
      <c r="C25" s="417">
        <f>VLOOKUP(A25,'2017 GRC WC Det Format'!$A$9:$AE$1396,31,0)</f>
        <v>0</v>
      </c>
      <c r="D25" s="418" t="s">
        <v>210</v>
      </c>
      <c r="E25" s="20"/>
      <c r="F25" s="417">
        <f>VLOOKUP(A25,'2017 GRC WC Det Format'!$A$9:$AT$1396,46,0)</f>
        <v>0</v>
      </c>
    </row>
    <row r="26" spans="1:6" ht="13.8" x14ac:dyDescent="0.25">
      <c r="A26" s="286">
        <v>25301213</v>
      </c>
      <c r="B26" s="16" t="s">
        <v>64</v>
      </c>
      <c r="C26" s="417">
        <f>VLOOKUP(A26,'2017 GRC WC Det Format'!$A$9:$AE$1396,31,0)</f>
        <v>-568886.36416666675</v>
      </c>
      <c r="D26" s="418" t="s">
        <v>210</v>
      </c>
      <c r="E26" s="20"/>
      <c r="F26" s="417">
        <f>VLOOKUP(A26,'2017 GRC WC Det Format'!$A$9:$AT$1396,46,0)</f>
        <v>-160491.50565000001</v>
      </c>
    </row>
    <row r="27" spans="1:6" ht="13.8" x14ac:dyDescent="0.25">
      <c r="A27" s="286">
        <v>11710002</v>
      </c>
      <c r="B27" s="16" t="s">
        <v>282</v>
      </c>
      <c r="C27" s="417">
        <f>VLOOKUP(A27,'2017 GRC WC Det Format'!$A$9:$AE$1396,31,0)</f>
        <v>8654564.4700000007</v>
      </c>
      <c r="D27" s="418">
        <v>3</v>
      </c>
      <c r="E27" s="20"/>
      <c r="F27" s="417">
        <f>VLOOKUP(A27,'2017 GRC WC Det Format'!$A$9:$AT$1396,46,0)</f>
        <v>8654564.4700000007</v>
      </c>
    </row>
    <row r="28" spans="1:6" ht="13.8" x14ac:dyDescent="0.25">
      <c r="A28" s="286">
        <v>11730002</v>
      </c>
      <c r="B28" s="16" t="s">
        <v>283</v>
      </c>
      <c r="C28" s="417">
        <f>VLOOKUP(A28,'2017 GRC WC Det Format'!$A$9:$AE$1396,31,0)</f>
        <v>0</v>
      </c>
      <c r="D28" s="418">
        <v>3</v>
      </c>
      <c r="E28" s="20"/>
      <c r="F28" s="417">
        <f>VLOOKUP(A28,'2017 GRC WC Det Format'!$A$9:$AT$1396,46,0)</f>
        <v>0</v>
      </c>
    </row>
    <row r="29" spans="1:6" ht="13.8" x14ac:dyDescent="0.25">
      <c r="A29" s="286">
        <v>10800062</v>
      </c>
      <c r="B29" s="16" t="s">
        <v>34</v>
      </c>
      <c r="C29" s="417">
        <f>VLOOKUP(A29,'2017 GRC WC Det Format'!$A$9:$AE$1396,31,0)</f>
        <v>-327462241.31541675</v>
      </c>
      <c r="D29" s="418">
        <v>5</v>
      </c>
      <c r="E29" s="20"/>
      <c r="F29" s="417">
        <f>VLOOKUP(A29,'2017 GRC WC Det Format'!$A$9:$AT$1396,46,0)</f>
        <v>-339566246.88</v>
      </c>
    </row>
    <row r="30" spans="1:6" ht="13.8" x14ac:dyDescent="0.25">
      <c r="A30" s="286">
        <v>10800072</v>
      </c>
      <c r="B30" s="16" t="s">
        <v>6783</v>
      </c>
      <c r="C30" s="417">
        <f>VLOOKUP(A30,'2017 GRC WC Det Format'!$A$9:$AE$1396,31,0)</f>
        <v>327462241.31541675</v>
      </c>
      <c r="D30" s="418">
        <v>5</v>
      </c>
      <c r="E30" s="20"/>
      <c r="F30" s="417">
        <f>VLOOKUP(A30,'2017 GRC WC Det Format'!$A$9:$AT$1396,46,0)</f>
        <v>339566246.88</v>
      </c>
    </row>
    <row r="31" spans="1:6" ht="13.8" x14ac:dyDescent="0.25">
      <c r="A31" s="286">
        <v>10800502</v>
      </c>
      <c r="B31" s="16" t="s">
        <v>23</v>
      </c>
      <c r="C31" s="417">
        <f>VLOOKUP(A31,'2017 GRC WC Det Format'!$A$9:$AE$1396,31,0)</f>
        <v>-1477722774.5579166</v>
      </c>
      <c r="D31" s="418">
        <v>5</v>
      </c>
      <c r="E31" s="20"/>
      <c r="F31" s="417">
        <f>VLOOKUP(A31,'2017 GRC WC Det Format'!$A$9:$AT$1396,46,0)</f>
        <v>-1520861907.5799999</v>
      </c>
    </row>
    <row r="32" spans="1:6" ht="13.8" x14ac:dyDescent="0.25">
      <c r="A32" s="286">
        <v>10800552</v>
      </c>
      <c r="B32" s="16" t="s">
        <v>38</v>
      </c>
      <c r="C32" s="417">
        <f>VLOOKUP(A32,'2017 GRC WC Det Format'!$A$9:$AE$1396,31,0)</f>
        <v>4326369.2454166673</v>
      </c>
      <c r="D32" s="418">
        <v>5</v>
      </c>
      <c r="E32" s="20"/>
      <c r="F32" s="417">
        <f>VLOOKUP(A32,'2017 GRC WC Det Format'!$A$9:$AT$1396,46,0)</f>
        <v>4690422.22</v>
      </c>
    </row>
    <row r="33" spans="1:6" ht="13.8" x14ac:dyDescent="0.25">
      <c r="A33" s="286">
        <v>10800602</v>
      </c>
      <c r="B33" s="16" t="s">
        <v>24</v>
      </c>
      <c r="C33" s="417">
        <f>VLOOKUP(A33,'2017 GRC WC Det Format'!$A$9:$AE$1396,31,0)</f>
        <v>1842.0550000000001</v>
      </c>
      <c r="D33" s="418">
        <v>5</v>
      </c>
      <c r="E33" s="20"/>
      <c r="F33" s="417">
        <f>VLOOKUP(A33,'2017 GRC WC Det Format'!$A$9:$AT$1396,46,0)</f>
        <v>0</v>
      </c>
    </row>
    <row r="34" spans="1:6" ht="13.8" x14ac:dyDescent="0.25">
      <c r="A34" s="286">
        <v>11100502</v>
      </c>
      <c r="B34" s="16" t="s">
        <v>25</v>
      </c>
      <c r="C34" s="417">
        <f>VLOOKUP(A34,'2017 GRC WC Det Format'!$A$9:$AE$1396,31,0)</f>
        <v>-11359822.536250001</v>
      </c>
      <c r="D34" s="418">
        <v>5</v>
      </c>
      <c r="E34" s="20"/>
      <c r="F34" s="417">
        <f>VLOOKUP(A34,'2017 GRC WC Det Format'!$A$9:$AT$1396,46,0)</f>
        <v>-13012843.52</v>
      </c>
    </row>
    <row r="35" spans="1:6" ht="13.8" x14ac:dyDescent="0.25">
      <c r="A35" s="286">
        <v>10800503</v>
      </c>
      <c r="B35" s="16" t="s">
        <v>241</v>
      </c>
      <c r="C35" s="417">
        <f>VLOOKUP(A35,'2017 GRC WC Det Format'!$A$9:$AE$1396,31,0)</f>
        <v>-110030108.19583333</v>
      </c>
      <c r="D35" s="418" t="s">
        <v>242</v>
      </c>
      <c r="E35" s="20"/>
      <c r="F35" s="417">
        <f>VLOOKUP(A35,'2017 GRC WC Det Format'!$A$9:$AT$1396,46,0)</f>
        <v>-40227658.085706003</v>
      </c>
    </row>
    <row r="36" spans="1:6" ht="13.8" x14ac:dyDescent="0.25">
      <c r="A36" s="286">
        <v>10800543</v>
      </c>
      <c r="B36" s="16" t="s">
        <v>44</v>
      </c>
      <c r="C36" s="417">
        <f>VLOOKUP(A36,'2017 GRC WC Det Format'!$A$9:$AE$1396,31,0)</f>
        <v>60651.063750000008</v>
      </c>
      <c r="D36" s="418" t="s">
        <v>242</v>
      </c>
      <c r="E36" s="20"/>
      <c r="F36" s="417">
        <f>VLOOKUP(A36,'2017 GRC WC Det Format'!$A$9:$AT$1396,46,0)</f>
        <v>68103.469475999998</v>
      </c>
    </row>
    <row r="37" spans="1:6" ht="13.8" x14ac:dyDescent="0.25">
      <c r="A37" s="286">
        <v>11100503</v>
      </c>
      <c r="B37" s="16" t="s">
        <v>29</v>
      </c>
      <c r="C37" s="417">
        <f>VLOOKUP(A37,'2017 GRC WC Det Format'!$A$9:$AE$1396,31,0)</f>
        <v>-141567147.845</v>
      </c>
      <c r="D37" s="418" t="s">
        <v>242</v>
      </c>
      <c r="E37" s="20"/>
      <c r="F37" s="417">
        <f>VLOOKUP(A37,'2017 GRC WC Det Format'!$A$9:$AT$1396,46,0)</f>
        <v>-55967071.501319997</v>
      </c>
    </row>
    <row r="38" spans="1:6" ht="13.8" x14ac:dyDescent="0.25">
      <c r="A38" s="286">
        <v>25200152</v>
      </c>
      <c r="B38" s="16" t="s">
        <v>1403</v>
      </c>
      <c r="C38" s="417">
        <f>VLOOKUP(A38,'2017 GRC WC Det Format'!$A$9:$AE$1396,31,0)</f>
        <v>0</v>
      </c>
      <c r="D38" s="418">
        <v>8</v>
      </c>
      <c r="E38" s="20"/>
      <c r="F38" s="417">
        <f>VLOOKUP(A38,'2017 GRC WC Det Format'!$A$9:$AT$1396,46,0)</f>
        <v>0</v>
      </c>
    </row>
    <row r="39" spans="1:6" ht="13.8" x14ac:dyDescent="0.25">
      <c r="A39" s="286">
        <v>25200202</v>
      </c>
      <c r="B39" s="16" t="s">
        <v>1407</v>
      </c>
      <c r="C39" s="417">
        <f>VLOOKUP(A39,'2017 GRC WC Det Format'!$A$9:$AE$1396,31,0)</f>
        <v>-15131304.60708333</v>
      </c>
      <c r="D39" s="418">
        <v>8</v>
      </c>
      <c r="E39" s="20"/>
      <c r="F39" s="417">
        <f>VLOOKUP(A39,'2017 GRC WC Det Format'!$A$9:$AT$1396,46,0)</f>
        <v>-12369998.85</v>
      </c>
    </row>
    <row r="40" spans="1:6" ht="13.8" x14ac:dyDescent="0.25">
      <c r="A40" s="286">
        <v>25200222</v>
      </c>
      <c r="B40" s="16" t="s">
        <v>1408</v>
      </c>
      <c r="C40" s="417">
        <f>VLOOKUP(A40,'2017 GRC WC Det Format'!$A$9:$AE$1396,31,0)</f>
        <v>-1554837.365</v>
      </c>
      <c r="D40" s="418">
        <v>8</v>
      </c>
      <c r="E40" s="20"/>
      <c r="F40" s="417">
        <f>VLOOKUP(A40,'2017 GRC WC Det Format'!$A$9:$AT$1396,46,0)</f>
        <v>-1426258.99</v>
      </c>
    </row>
    <row r="41" spans="1:6" ht="13.8" x14ac:dyDescent="0.25">
      <c r="A41" s="286">
        <v>25200262</v>
      </c>
      <c r="B41" s="16" t="s">
        <v>1409</v>
      </c>
      <c r="C41" s="417">
        <f>VLOOKUP(A41,'2017 GRC WC Det Format'!$A$9:$AE$1396,31,0)</f>
        <v>0</v>
      </c>
      <c r="D41" s="418">
        <v>8</v>
      </c>
      <c r="E41" s="20"/>
      <c r="F41" s="417">
        <f>VLOOKUP(A41,'2017 GRC WC Det Format'!$A$9:$AT$1396,46,0)</f>
        <v>0</v>
      </c>
    </row>
    <row r="42" spans="1:6" ht="13.8" x14ac:dyDescent="0.25">
      <c r="A42" s="286">
        <v>19000112</v>
      </c>
      <c r="B42" s="16" t="s">
        <v>1029</v>
      </c>
      <c r="C42" s="417">
        <f>VLOOKUP(A42,'2017 GRC WC Det Format'!$A$9:$AE$1396,31,0)</f>
        <v>-148796.21916666671</v>
      </c>
      <c r="D42" s="418" t="s">
        <v>1030</v>
      </c>
      <c r="E42" s="20"/>
      <c r="F42" s="417">
        <f>VLOOKUP(A42,'2017 GRC WC Det Format'!$A$9:$AT$1396,46,0)</f>
        <v>3778.39</v>
      </c>
    </row>
    <row r="43" spans="1:6" ht="13.8" x14ac:dyDescent="0.25">
      <c r="A43" s="286" t="s">
        <v>1031</v>
      </c>
      <c r="B43" s="16" t="s">
        <v>1032</v>
      </c>
      <c r="C43" s="417">
        <f>VLOOKUP(A43,'2017 GRC WC Det Format'!$A$9:$AJ$1396,36,0)</f>
        <v>27633.787129375003</v>
      </c>
      <c r="D43" s="418" t="s">
        <v>1034</v>
      </c>
      <c r="E43" s="20"/>
      <c r="F43" s="417">
        <f>VLOOKUP(A43,'2017 GRC WC Det Format'!$A$9:$AT$1396,46,0)</f>
        <v>72547.614782999997</v>
      </c>
    </row>
    <row r="44" spans="1:6" ht="13.8" x14ac:dyDescent="0.25">
      <c r="A44" s="286">
        <v>19000553</v>
      </c>
      <c r="B44" s="16" t="s">
        <v>1064</v>
      </c>
      <c r="C44" s="417">
        <f>VLOOKUP(A44,'2017 GRC WC Det Format'!$A$9:$AJ$1396,36,0)</f>
        <v>9651.7718333749999</v>
      </c>
      <c r="D44" s="418" t="s">
        <v>1034</v>
      </c>
      <c r="E44" s="20"/>
      <c r="F44" s="417">
        <f>VLOOKUP(A44,'2017 GRC WC Det Format'!$A$9:$AT$1396,46,0)</f>
        <v>6714.2839469999999</v>
      </c>
    </row>
    <row r="45" spans="1:6" ht="13.8" x14ac:dyDescent="0.25">
      <c r="A45" s="286">
        <v>19000573</v>
      </c>
      <c r="B45" s="16" t="s">
        <v>1068</v>
      </c>
      <c r="C45" s="417">
        <f>VLOOKUP(A45,'2017 GRC WC Det Format'!$A$9:$AJ$1396,36,0)</f>
        <v>52156.70474787501</v>
      </c>
      <c r="D45" s="418" t="s">
        <v>1034</v>
      </c>
      <c r="E45" s="20"/>
      <c r="F45" s="417">
        <f>VLOOKUP(A45,'2017 GRC WC Det Format'!$A$9:$AT$1396,46,0)</f>
        <v>47267.015628000001</v>
      </c>
    </row>
    <row r="46" spans="1:6" ht="13.8" x14ac:dyDescent="0.25">
      <c r="A46" s="286">
        <v>19000592</v>
      </c>
      <c r="B46" s="16" t="s">
        <v>1071</v>
      </c>
      <c r="C46" s="417">
        <f>VLOOKUP(A46,'2017 GRC WC Det Format'!$A$9:$AE$1396,31,0)</f>
        <v>96261.067916666667</v>
      </c>
      <c r="D46" s="418" t="s">
        <v>1030</v>
      </c>
      <c r="E46" s="20"/>
      <c r="F46" s="417">
        <f>VLOOKUP(A46,'2017 GRC WC Det Format'!$A$9:$AT$1396,46,0)</f>
        <v>120415.86</v>
      </c>
    </row>
    <row r="47" spans="1:6" ht="13.8" x14ac:dyDescent="0.25">
      <c r="A47" s="286">
        <v>25300212</v>
      </c>
      <c r="B47" s="16" t="s">
        <v>1425</v>
      </c>
      <c r="C47" s="417">
        <f>VLOOKUP(A47,'2017 GRC WC Det Format'!$A$9:$AE$1396,31,0)</f>
        <v>-4086995.5062500001</v>
      </c>
      <c r="D47" s="418" t="s">
        <v>1030</v>
      </c>
      <c r="E47" s="20"/>
      <c r="F47" s="417">
        <f>VLOOKUP(A47,'2017 GRC WC Det Format'!$A$9:$AT$1396,46,0)</f>
        <v>0</v>
      </c>
    </row>
    <row r="48" spans="1:6" ht="13.8" x14ac:dyDescent="0.25">
      <c r="A48" s="286">
        <v>28200002</v>
      </c>
      <c r="B48" s="16" t="s">
        <v>1540</v>
      </c>
      <c r="C48" s="417">
        <f>VLOOKUP(A48,'2017 GRC WC Det Format'!$A$9:$AE$1396,31,0)</f>
        <v>-577287549.58249986</v>
      </c>
      <c r="D48" s="418">
        <v>10</v>
      </c>
      <c r="E48" s="20"/>
      <c r="F48" s="417">
        <f>VLOOKUP(A48,'2017 GRC WC Det Format'!$A$9:$AT$1396,46,0)</f>
        <v>-578290008.41999996</v>
      </c>
    </row>
    <row r="49" spans="1:6" ht="13.8" x14ac:dyDescent="0.25">
      <c r="A49" s="286">
        <v>28200013</v>
      </c>
      <c r="B49" s="16" t="s">
        <v>1541</v>
      </c>
      <c r="C49" s="417">
        <f>VLOOKUP(A49,'2017 GRC WC Det Format'!$A$9:$AJ$1396,36,0)</f>
        <v>-23044785.557521872</v>
      </c>
      <c r="D49" s="418" t="s">
        <v>1034</v>
      </c>
      <c r="E49" s="20"/>
      <c r="F49" s="417">
        <f>VLOOKUP(A49,'2017 GRC WC Det Format'!$A$9:$AT$1396,46,0)</f>
        <v>-22572612.738312002</v>
      </c>
    </row>
    <row r="50" spans="1:6" ht="13.8" x14ac:dyDescent="0.25">
      <c r="A50" s="286">
        <v>28300501</v>
      </c>
      <c r="B50" s="16" t="s">
        <v>1576</v>
      </c>
      <c r="C50" s="417">
        <f>VLOOKUP(A50,'2017 GRC WC Det Format'!$A$9:$AJ$1396,36,0)</f>
        <v>350122.84501600004</v>
      </c>
      <c r="D50" s="418" t="s">
        <v>1034</v>
      </c>
      <c r="E50" s="20"/>
      <c r="F50" s="417">
        <f>VLOOKUP(A50,'2017 GRC WC Det Format'!$A$9:$AT$1396,46,0)</f>
        <v>338143.34103900002</v>
      </c>
    </row>
    <row r="51" spans="1:6" ht="13.8" x14ac:dyDescent="0.25">
      <c r="A51" s="286">
        <v>19002003</v>
      </c>
      <c r="B51" s="16" t="s">
        <v>1103</v>
      </c>
      <c r="C51" s="417">
        <f>VLOOKUP(A51,'2017 GRC WC Det Format'!$A$9:$AE$1396,31,0)</f>
        <v>4.791666666666667E-2</v>
      </c>
      <c r="D51" s="418">
        <v>11</v>
      </c>
      <c r="E51" s="20"/>
      <c r="F51" s="417">
        <f>VLOOKUP(A51,'2017 GRC WC Det Format'!$A$9:$AT$1396,46,0)</f>
        <v>-1.4577261042392556E-3</v>
      </c>
    </row>
    <row r="52" spans="1:6" ht="13.8" x14ac:dyDescent="0.25">
      <c r="A52" s="286">
        <v>23500003</v>
      </c>
      <c r="B52" s="16" t="s">
        <v>1299</v>
      </c>
      <c r="C52" s="417">
        <f>VLOOKUP(A52,'2017 GRC WC Det Format'!$A$9:$AJ$1396,36,0)</f>
        <v>-13266320.190166749</v>
      </c>
      <c r="D52" s="418" t="s">
        <v>1301</v>
      </c>
      <c r="E52" s="20"/>
      <c r="F52" s="417">
        <f>VLOOKUP(A52,'2017 GRC WC Det Format'!$A$9:$AT$1396,46,0)</f>
        <v>-13197398.865525</v>
      </c>
    </row>
    <row r="53" spans="1:6" ht="13.8" x14ac:dyDescent="0.25">
      <c r="A53" s="20"/>
      <c r="B53" s="20" t="s">
        <v>188</v>
      </c>
      <c r="C53" s="417">
        <f>'WC '!C31</f>
        <v>54431800.053166389</v>
      </c>
      <c r="D53" s="23"/>
      <c r="E53" s="20"/>
      <c r="F53" s="417">
        <f>'WC '!E31</f>
        <v>53555825.759281471</v>
      </c>
    </row>
  </sheetData>
  <autoFilter ref="A3:F53"/>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21"/>
  <sheetViews>
    <sheetView topLeftCell="S1" workbookViewId="0">
      <selection sqref="A1:XFD1048576"/>
    </sheetView>
  </sheetViews>
  <sheetFormatPr defaultColWidth="9.109375" defaultRowHeight="12.75" customHeight="1" x14ac:dyDescent="0.25"/>
  <cols>
    <col min="1" max="3" width="9.109375" style="45"/>
    <col min="4" max="4" width="28.44140625" style="45" customWidth="1"/>
    <col min="5" max="5" width="9.109375" style="45"/>
    <col min="6" max="18" width="11.44140625" style="45" bestFit="1" customWidth="1"/>
    <col min="19" max="19" width="15.109375" style="45" bestFit="1" customWidth="1"/>
    <col min="20" max="20" width="9.109375" style="45"/>
    <col min="21" max="21" width="13.44140625" style="45" customWidth="1"/>
    <col min="22" max="22" width="15.109375" style="45" customWidth="1"/>
    <col min="23" max="23" width="13.5546875" style="45" bestFit="1" customWidth="1"/>
    <col min="24" max="24" width="9.109375" style="45"/>
    <col min="25" max="25" width="15.109375" style="45" bestFit="1" customWidth="1"/>
    <col min="26" max="26" width="17.44140625" style="45" bestFit="1" customWidth="1"/>
    <col min="27" max="16384" width="9.109375" style="45"/>
  </cols>
  <sheetData>
    <row r="1" spans="1:26" ht="13.2" x14ac:dyDescent="0.25">
      <c r="A1" s="45" t="s">
        <v>1802</v>
      </c>
      <c r="B1" s="45" t="s">
        <v>117</v>
      </c>
      <c r="C1" s="45" t="s">
        <v>3773</v>
      </c>
      <c r="D1" s="45" t="s">
        <v>3774</v>
      </c>
      <c r="E1" s="45" t="s">
        <v>1803</v>
      </c>
      <c r="F1" s="84">
        <v>43070</v>
      </c>
      <c r="G1" s="84">
        <v>43101</v>
      </c>
      <c r="H1" s="84">
        <v>43132</v>
      </c>
      <c r="I1" s="84">
        <v>43160</v>
      </c>
      <c r="J1" s="84">
        <v>43191</v>
      </c>
      <c r="K1" s="84">
        <v>43221</v>
      </c>
      <c r="L1" s="84">
        <v>43252</v>
      </c>
      <c r="M1" s="84">
        <v>43282</v>
      </c>
      <c r="N1" s="84">
        <v>43313</v>
      </c>
      <c r="O1" s="84">
        <v>43344</v>
      </c>
      <c r="P1" s="84">
        <v>43374</v>
      </c>
      <c r="Q1" s="84">
        <v>43405</v>
      </c>
      <c r="R1" s="84">
        <v>43435</v>
      </c>
      <c r="S1" s="59" t="s">
        <v>1804</v>
      </c>
      <c r="V1" s="55"/>
      <c r="Y1" s="55"/>
    </row>
    <row r="2" spans="1:26" ht="26.4" x14ac:dyDescent="0.25">
      <c r="A2" s="45" t="s">
        <v>72</v>
      </c>
      <c r="B2" s="45" t="s">
        <v>2008</v>
      </c>
      <c r="C2" s="45" t="s">
        <v>3775</v>
      </c>
      <c r="D2" s="45" t="s">
        <v>3471</v>
      </c>
      <c r="E2" s="45" t="s">
        <v>140</v>
      </c>
      <c r="F2" s="55">
        <v>220</v>
      </c>
      <c r="G2" s="55">
        <v>220</v>
      </c>
      <c r="H2" s="55">
        <v>220</v>
      </c>
      <c r="I2" s="55">
        <v>220</v>
      </c>
      <c r="J2" s="55">
        <v>220</v>
      </c>
      <c r="K2" s="55">
        <v>220</v>
      </c>
      <c r="L2" s="55">
        <v>220</v>
      </c>
      <c r="M2" s="55">
        <v>220</v>
      </c>
      <c r="N2" s="55">
        <v>220</v>
      </c>
      <c r="O2" s="55">
        <v>220</v>
      </c>
      <c r="P2" s="55">
        <v>220</v>
      </c>
      <c r="Q2" s="55">
        <v>220</v>
      </c>
      <c r="R2" s="55">
        <v>220</v>
      </c>
      <c r="S2" s="55">
        <v>219564</v>
      </c>
      <c r="U2" s="45" t="s">
        <v>2006</v>
      </c>
      <c r="V2" s="55" t="s">
        <v>6806</v>
      </c>
      <c r="X2" s="37" t="s">
        <v>2006</v>
      </c>
      <c r="Y2" s="40" t="s">
        <v>2007</v>
      </c>
      <c r="Z2" s="41">
        <v>0.33810000000000001</v>
      </c>
    </row>
    <row r="3" spans="1:26" ht="13.2" x14ac:dyDescent="0.25">
      <c r="A3" s="45" t="s">
        <v>72</v>
      </c>
      <c r="B3" s="45" t="s">
        <v>2009</v>
      </c>
      <c r="C3" s="45" t="s">
        <v>3776</v>
      </c>
      <c r="D3" s="45" t="s">
        <v>3777</v>
      </c>
      <c r="E3" s="45" t="s">
        <v>140</v>
      </c>
      <c r="F3" s="55">
        <v>0</v>
      </c>
      <c r="G3" s="55">
        <v>0</v>
      </c>
      <c r="H3" s="55">
        <v>0</v>
      </c>
      <c r="I3" s="55">
        <v>0</v>
      </c>
      <c r="J3" s="55">
        <v>0</v>
      </c>
      <c r="K3" s="55">
        <v>0</v>
      </c>
      <c r="L3" s="55">
        <v>0</v>
      </c>
      <c r="M3" s="55">
        <v>0</v>
      </c>
      <c r="N3" s="55">
        <v>0</v>
      </c>
      <c r="O3" s="55">
        <v>0</v>
      </c>
      <c r="P3" s="55">
        <v>0</v>
      </c>
      <c r="Q3" s="55">
        <v>0</v>
      </c>
      <c r="R3" s="55">
        <v>0</v>
      </c>
      <c r="S3" s="55">
        <v>0</v>
      </c>
      <c r="U3" s="74" t="s">
        <v>3775</v>
      </c>
      <c r="V3" s="55">
        <v>220</v>
      </c>
      <c r="X3" s="45" t="s">
        <v>3775</v>
      </c>
      <c r="Y3" s="55">
        <v>220</v>
      </c>
      <c r="Z3" s="55">
        <f>Y3*$Z$2</f>
        <v>74.382000000000005</v>
      </c>
    </row>
    <row r="4" spans="1:26" ht="13.2" x14ac:dyDescent="0.25">
      <c r="A4" s="45" t="s">
        <v>72</v>
      </c>
      <c r="B4" s="45" t="s">
        <v>2010</v>
      </c>
      <c r="C4" s="45" t="s">
        <v>3776</v>
      </c>
      <c r="D4" s="45" t="s">
        <v>3778</v>
      </c>
      <c r="E4" s="45" t="s">
        <v>140</v>
      </c>
      <c r="F4" s="55">
        <v>0</v>
      </c>
      <c r="G4" s="55">
        <v>0</v>
      </c>
      <c r="H4" s="55">
        <v>0</v>
      </c>
      <c r="I4" s="55">
        <v>0</v>
      </c>
      <c r="J4" s="55">
        <v>0</v>
      </c>
      <c r="K4" s="55">
        <v>0</v>
      </c>
      <c r="L4" s="55">
        <v>0</v>
      </c>
      <c r="M4" s="55">
        <v>0</v>
      </c>
      <c r="N4" s="55">
        <v>0</v>
      </c>
      <c r="O4" s="55">
        <v>0</v>
      </c>
      <c r="P4" s="55">
        <v>0</v>
      </c>
      <c r="Q4" s="55">
        <v>0</v>
      </c>
      <c r="R4" s="55">
        <v>0</v>
      </c>
      <c r="S4" s="55">
        <v>0</v>
      </c>
      <c r="U4" s="74" t="s">
        <v>3776</v>
      </c>
      <c r="V4" s="55">
        <v>482195</v>
      </c>
      <c r="X4" s="45" t="s">
        <v>3776</v>
      </c>
      <c r="Y4" s="55">
        <v>482195</v>
      </c>
      <c r="Z4" s="55">
        <f t="shared" ref="Z4:Z32" si="0">Y4*$Z$2</f>
        <v>163030.12950000001</v>
      </c>
    </row>
    <row r="5" spans="1:26" ht="13.2" x14ac:dyDescent="0.25">
      <c r="A5" s="45" t="s">
        <v>72</v>
      </c>
      <c r="B5" s="45" t="s">
        <v>2011</v>
      </c>
      <c r="C5" s="45" t="s">
        <v>3776</v>
      </c>
      <c r="D5" s="45" t="s">
        <v>3779</v>
      </c>
      <c r="E5" s="45" t="s">
        <v>140</v>
      </c>
      <c r="F5" s="55">
        <v>0</v>
      </c>
      <c r="G5" s="55">
        <v>0</v>
      </c>
      <c r="H5" s="55">
        <v>0</v>
      </c>
      <c r="I5" s="55">
        <v>0</v>
      </c>
      <c r="J5" s="55">
        <v>0</v>
      </c>
      <c r="K5" s="55">
        <v>0</v>
      </c>
      <c r="L5" s="55">
        <v>0</v>
      </c>
      <c r="M5" s="55">
        <v>0</v>
      </c>
      <c r="N5" s="55">
        <v>0</v>
      </c>
      <c r="O5" s="55">
        <v>0</v>
      </c>
      <c r="P5" s="55">
        <v>0</v>
      </c>
      <c r="Q5" s="55">
        <v>0</v>
      </c>
      <c r="R5" s="55">
        <v>0</v>
      </c>
      <c r="S5" s="55">
        <v>0</v>
      </c>
      <c r="U5" s="74" t="s">
        <v>3780</v>
      </c>
      <c r="V5" s="55">
        <v>46107</v>
      </c>
      <c r="X5" s="45" t="s">
        <v>3780</v>
      </c>
      <c r="Y5" s="55">
        <v>46107</v>
      </c>
      <c r="Z5" s="55">
        <f t="shared" si="0"/>
        <v>15588.7767</v>
      </c>
    </row>
    <row r="6" spans="1:26" ht="13.2" x14ac:dyDescent="0.25">
      <c r="A6" s="45" t="s">
        <v>72</v>
      </c>
      <c r="B6" s="45" t="s">
        <v>2012</v>
      </c>
      <c r="C6" s="45" t="s">
        <v>3776</v>
      </c>
      <c r="D6" s="45" t="s">
        <v>3473</v>
      </c>
      <c r="E6" s="45" t="s">
        <v>140</v>
      </c>
      <c r="F6" s="55">
        <v>271464</v>
      </c>
      <c r="G6" s="55">
        <v>267712</v>
      </c>
      <c r="H6" s="55">
        <v>265413</v>
      </c>
      <c r="I6" s="55">
        <v>266292</v>
      </c>
      <c r="J6" s="55">
        <v>270124</v>
      </c>
      <c r="K6" s="55">
        <v>295865</v>
      </c>
      <c r="L6" s="55">
        <v>320864</v>
      </c>
      <c r="M6" s="55">
        <v>325643</v>
      </c>
      <c r="N6" s="55">
        <v>326952</v>
      </c>
      <c r="O6" s="55">
        <v>389263</v>
      </c>
      <c r="P6" s="55">
        <v>438821</v>
      </c>
      <c r="Q6" s="55">
        <v>449226</v>
      </c>
      <c r="R6" s="55">
        <v>482195</v>
      </c>
      <c r="S6" s="55">
        <v>332750379</v>
      </c>
      <c r="U6" s="74" t="s">
        <v>3784</v>
      </c>
      <c r="V6" s="55">
        <v>162544</v>
      </c>
      <c r="X6" s="45" t="s">
        <v>3784</v>
      </c>
      <c r="Y6" s="55">
        <v>162544</v>
      </c>
      <c r="Z6" s="55">
        <f t="shared" si="0"/>
        <v>54956.126400000001</v>
      </c>
    </row>
    <row r="7" spans="1:26" ht="13.2" x14ac:dyDescent="0.25">
      <c r="A7" s="45" t="s">
        <v>72</v>
      </c>
      <c r="B7" s="45" t="s">
        <v>2013</v>
      </c>
      <c r="C7" s="45" t="s">
        <v>3776</v>
      </c>
      <c r="D7" s="45" t="s">
        <v>3474</v>
      </c>
      <c r="E7" s="45" t="s">
        <v>140</v>
      </c>
      <c r="F7" s="55">
        <v>0</v>
      </c>
      <c r="G7" s="55">
        <v>0</v>
      </c>
      <c r="H7" s="55">
        <v>0</v>
      </c>
      <c r="I7" s="55">
        <v>0</v>
      </c>
      <c r="J7" s="55">
        <v>0</v>
      </c>
      <c r="K7" s="55">
        <v>0</v>
      </c>
      <c r="L7" s="55">
        <v>0</v>
      </c>
      <c r="M7" s="55">
        <v>0</v>
      </c>
      <c r="N7" s="55">
        <v>0</v>
      </c>
      <c r="O7" s="55">
        <v>0</v>
      </c>
      <c r="P7" s="55">
        <v>0</v>
      </c>
      <c r="Q7" s="55">
        <v>0</v>
      </c>
      <c r="R7" s="55">
        <v>0</v>
      </c>
      <c r="S7" s="55">
        <v>0</v>
      </c>
      <c r="U7" s="74" t="s">
        <v>1686</v>
      </c>
      <c r="V7" s="55">
        <v>36858</v>
      </c>
      <c r="X7" s="45" t="s">
        <v>1686</v>
      </c>
      <c r="Y7" s="55">
        <v>36858</v>
      </c>
      <c r="Z7" s="55">
        <f t="shared" si="0"/>
        <v>12461.6898</v>
      </c>
    </row>
    <row r="8" spans="1:26" ht="13.2" x14ac:dyDescent="0.25">
      <c r="A8" s="45" t="s">
        <v>72</v>
      </c>
      <c r="B8" s="45" t="s">
        <v>2014</v>
      </c>
      <c r="C8" s="45" t="s">
        <v>3475</v>
      </c>
      <c r="D8" s="45" t="s">
        <v>126</v>
      </c>
      <c r="E8" s="45" t="s">
        <v>140</v>
      </c>
      <c r="F8" s="55">
        <v>0</v>
      </c>
      <c r="G8" s="55">
        <v>0</v>
      </c>
      <c r="H8" s="55">
        <v>0</v>
      </c>
      <c r="I8" s="55">
        <v>0</v>
      </c>
      <c r="J8" s="55">
        <v>0</v>
      </c>
      <c r="K8" s="55">
        <v>0</v>
      </c>
      <c r="L8" s="55">
        <v>0</v>
      </c>
      <c r="M8" s="55">
        <v>0</v>
      </c>
      <c r="N8" s="55">
        <v>0</v>
      </c>
      <c r="O8" s="55">
        <v>0</v>
      </c>
      <c r="P8" s="55">
        <v>0</v>
      </c>
      <c r="Q8" s="55">
        <v>0</v>
      </c>
      <c r="R8" s="55">
        <v>0</v>
      </c>
      <c r="S8" s="55">
        <v>0</v>
      </c>
      <c r="U8" s="74" t="s">
        <v>3837</v>
      </c>
      <c r="V8" s="55">
        <v>0</v>
      </c>
      <c r="X8" s="45" t="s">
        <v>3837</v>
      </c>
      <c r="Y8" s="55">
        <v>0</v>
      </c>
      <c r="Z8" s="55">
        <f t="shared" si="0"/>
        <v>0</v>
      </c>
    </row>
    <row r="9" spans="1:26" ht="13.2" x14ac:dyDescent="0.25">
      <c r="A9" s="45" t="s">
        <v>72</v>
      </c>
      <c r="B9" s="45" t="s">
        <v>2015</v>
      </c>
      <c r="C9" s="45" t="s">
        <v>3780</v>
      </c>
      <c r="D9" s="45" t="s">
        <v>3781</v>
      </c>
      <c r="E9" s="45" t="s">
        <v>141</v>
      </c>
      <c r="F9" s="55">
        <v>0</v>
      </c>
      <c r="G9" s="55">
        <v>0</v>
      </c>
      <c r="H9" s="55">
        <v>0</v>
      </c>
      <c r="I9" s="55">
        <v>0</v>
      </c>
      <c r="J9" s="55">
        <v>0</v>
      </c>
      <c r="K9" s="55">
        <v>0</v>
      </c>
      <c r="L9" s="55">
        <v>0</v>
      </c>
      <c r="M9" s="55">
        <v>0</v>
      </c>
      <c r="N9" s="55">
        <v>0</v>
      </c>
      <c r="O9" s="55">
        <v>0</v>
      </c>
      <c r="P9" s="55">
        <v>0</v>
      </c>
      <c r="Q9" s="55">
        <v>0</v>
      </c>
      <c r="R9" s="55">
        <v>0</v>
      </c>
      <c r="S9" s="55">
        <v>0</v>
      </c>
      <c r="U9" s="74" t="s">
        <v>3839</v>
      </c>
      <c r="V9" s="55">
        <v>28295</v>
      </c>
      <c r="X9" s="45" t="s">
        <v>3839</v>
      </c>
      <c r="Y9" s="55">
        <v>28295</v>
      </c>
      <c r="Z9" s="55">
        <f t="shared" si="0"/>
        <v>9566.5395000000008</v>
      </c>
    </row>
    <row r="10" spans="1:26" ht="13.2" x14ac:dyDescent="0.25">
      <c r="A10" s="45" t="s">
        <v>72</v>
      </c>
      <c r="B10" s="45" t="s">
        <v>2016</v>
      </c>
      <c r="C10" s="45" t="s">
        <v>3780</v>
      </c>
      <c r="D10" s="45" t="s">
        <v>3782</v>
      </c>
      <c r="E10" s="45" t="s">
        <v>141</v>
      </c>
      <c r="F10" s="55">
        <v>14083</v>
      </c>
      <c r="G10" s="55">
        <v>14083</v>
      </c>
      <c r="H10" s="55">
        <v>14083</v>
      </c>
      <c r="I10" s="55">
        <v>14083</v>
      </c>
      <c r="J10" s="55">
        <v>14083</v>
      </c>
      <c r="K10" s="55">
        <v>14083</v>
      </c>
      <c r="L10" s="55">
        <v>14083</v>
      </c>
      <c r="M10" s="55">
        <v>14083</v>
      </c>
      <c r="N10" s="55">
        <v>14083</v>
      </c>
      <c r="O10" s="55">
        <v>14083</v>
      </c>
      <c r="P10" s="55">
        <v>14083</v>
      </c>
      <c r="Q10" s="55">
        <v>14083</v>
      </c>
      <c r="R10" s="55">
        <v>14083</v>
      </c>
      <c r="S10" s="55">
        <v>14082568</v>
      </c>
      <c r="U10" s="74" t="s">
        <v>3844</v>
      </c>
      <c r="V10" s="55">
        <v>105830</v>
      </c>
      <c r="X10" s="45" t="s">
        <v>3844</v>
      </c>
      <c r="Y10" s="55">
        <v>105830</v>
      </c>
      <c r="Z10" s="55">
        <f t="shared" si="0"/>
        <v>35781.123</v>
      </c>
    </row>
    <row r="11" spans="1:26" ht="13.2" x14ac:dyDescent="0.25">
      <c r="A11" s="45" t="s">
        <v>72</v>
      </c>
      <c r="B11" s="45" t="s">
        <v>2017</v>
      </c>
      <c r="C11" s="45" t="s">
        <v>3780</v>
      </c>
      <c r="D11" s="45" t="s">
        <v>3783</v>
      </c>
      <c r="E11" s="45" t="s">
        <v>141</v>
      </c>
      <c r="F11" s="55">
        <v>30311</v>
      </c>
      <c r="G11" s="55">
        <v>32016</v>
      </c>
      <c r="H11" s="55">
        <v>32022</v>
      </c>
      <c r="I11" s="55">
        <v>32022</v>
      </c>
      <c r="J11" s="55">
        <v>32023</v>
      </c>
      <c r="K11" s="55">
        <v>32023</v>
      </c>
      <c r="L11" s="55">
        <v>32023</v>
      </c>
      <c r="M11" s="55">
        <v>32024</v>
      </c>
      <c r="N11" s="55">
        <v>32024</v>
      </c>
      <c r="O11" s="55">
        <v>32024</v>
      </c>
      <c r="P11" s="55">
        <v>32024</v>
      </c>
      <c r="Q11" s="55">
        <v>32024</v>
      </c>
      <c r="R11" s="55">
        <v>32024</v>
      </c>
      <c r="S11" s="55">
        <v>31951391</v>
      </c>
      <c r="U11" s="74" t="s">
        <v>3848</v>
      </c>
      <c r="V11" s="55">
        <v>0</v>
      </c>
      <c r="X11" s="45" t="s">
        <v>3848</v>
      </c>
      <c r="Y11" s="55">
        <v>0</v>
      </c>
      <c r="Z11" s="55">
        <f t="shared" si="0"/>
        <v>0</v>
      </c>
    </row>
    <row r="12" spans="1:26" ht="13.2" x14ac:dyDescent="0.25">
      <c r="A12" s="45" t="s">
        <v>72</v>
      </c>
      <c r="B12" s="45" t="s">
        <v>2018</v>
      </c>
      <c r="C12" s="45" t="s">
        <v>3784</v>
      </c>
      <c r="D12" s="45" t="s">
        <v>3785</v>
      </c>
      <c r="E12" s="45" t="s">
        <v>141</v>
      </c>
      <c r="F12" s="55">
        <v>0</v>
      </c>
      <c r="G12" s="55">
        <v>0</v>
      </c>
      <c r="H12" s="55">
        <v>0</v>
      </c>
      <c r="I12" s="55">
        <v>0</v>
      </c>
      <c r="J12" s="55">
        <v>0</v>
      </c>
      <c r="K12" s="55">
        <v>0</v>
      </c>
      <c r="L12" s="55">
        <v>0</v>
      </c>
      <c r="M12" s="55">
        <v>0</v>
      </c>
      <c r="N12" s="55">
        <v>0</v>
      </c>
      <c r="O12" s="55">
        <v>0</v>
      </c>
      <c r="P12" s="55">
        <v>0</v>
      </c>
      <c r="Q12" s="55">
        <v>0</v>
      </c>
      <c r="R12" s="55">
        <v>0</v>
      </c>
      <c r="S12" s="55">
        <v>0</v>
      </c>
      <c r="U12" s="74" t="s">
        <v>3851</v>
      </c>
      <c r="V12" s="55">
        <v>0</v>
      </c>
      <c r="X12" s="45" t="s">
        <v>3851</v>
      </c>
      <c r="Y12" s="55">
        <v>0</v>
      </c>
      <c r="Z12" s="55">
        <f t="shared" si="0"/>
        <v>0</v>
      </c>
    </row>
    <row r="13" spans="1:26" ht="13.2" x14ac:dyDescent="0.25">
      <c r="A13" s="45" t="s">
        <v>72</v>
      </c>
      <c r="B13" s="45" t="s">
        <v>2019</v>
      </c>
      <c r="C13" s="45" t="s">
        <v>3784</v>
      </c>
      <c r="D13" s="45" t="s">
        <v>3786</v>
      </c>
      <c r="E13" s="45" t="s">
        <v>141</v>
      </c>
      <c r="F13" s="55">
        <v>0</v>
      </c>
      <c r="G13" s="55">
        <v>0</v>
      </c>
      <c r="H13" s="55">
        <v>0</v>
      </c>
      <c r="I13" s="55">
        <v>0</v>
      </c>
      <c r="J13" s="55">
        <v>0</v>
      </c>
      <c r="K13" s="55">
        <v>0</v>
      </c>
      <c r="L13" s="55">
        <v>0</v>
      </c>
      <c r="M13" s="55">
        <v>0</v>
      </c>
      <c r="N13" s="55">
        <v>0</v>
      </c>
      <c r="O13" s="55">
        <v>0</v>
      </c>
      <c r="P13" s="55">
        <v>0</v>
      </c>
      <c r="Q13" s="55">
        <v>0</v>
      </c>
      <c r="R13" s="55">
        <v>0</v>
      </c>
      <c r="S13" s="55">
        <v>0</v>
      </c>
      <c r="U13" s="74" t="s">
        <v>3853</v>
      </c>
      <c r="V13" s="55">
        <v>0</v>
      </c>
      <c r="X13" s="45" t="s">
        <v>3853</v>
      </c>
      <c r="Y13" s="55">
        <v>0</v>
      </c>
      <c r="Z13" s="55">
        <f t="shared" si="0"/>
        <v>0</v>
      </c>
    </row>
    <row r="14" spans="1:26" ht="13.2" x14ac:dyDescent="0.25">
      <c r="A14" s="45" t="s">
        <v>72</v>
      </c>
      <c r="B14" s="45" t="s">
        <v>2020</v>
      </c>
      <c r="C14" s="45" t="s">
        <v>3784</v>
      </c>
      <c r="D14" s="45" t="s">
        <v>3787</v>
      </c>
      <c r="E14" s="45" t="s">
        <v>141</v>
      </c>
      <c r="F14" s="55">
        <v>26512</v>
      </c>
      <c r="G14" s="55">
        <v>26512</v>
      </c>
      <c r="H14" s="55">
        <v>26512</v>
      </c>
      <c r="I14" s="55">
        <v>26512</v>
      </c>
      <c r="J14" s="55">
        <v>26512</v>
      </c>
      <c r="K14" s="55">
        <v>26512</v>
      </c>
      <c r="L14" s="55">
        <v>26512</v>
      </c>
      <c r="M14" s="55">
        <v>26512</v>
      </c>
      <c r="N14" s="55">
        <v>26512</v>
      </c>
      <c r="O14" s="55">
        <v>26512</v>
      </c>
      <c r="P14" s="55">
        <v>26512</v>
      </c>
      <c r="Q14" s="55">
        <v>26512</v>
      </c>
      <c r="R14" s="55">
        <v>26512</v>
      </c>
      <c r="S14" s="55">
        <v>26511758</v>
      </c>
      <c r="U14" s="74" t="s">
        <v>3855</v>
      </c>
      <c r="V14" s="55">
        <v>4057</v>
      </c>
      <c r="X14" s="45" t="s">
        <v>3855</v>
      </c>
      <c r="Y14" s="55">
        <v>4057</v>
      </c>
      <c r="Z14" s="55">
        <f t="shared" si="0"/>
        <v>1371.6717000000001</v>
      </c>
    </row>
    <row r="15" spans="1:26" ht="13.2" x14ac:dyDescent="0.25">
      <c r="A15" s="45" t="s">
        <v>72</v>
      </c>
      <c r="B15" s="45" t="s">
        <v>2021</v>
      </c>
      <c r="C15" s="45" t="s">
        <v>3784</v>
      </c>
      <c r="D15" s="45" t="s">
        <v>3788</v>
      </c>
      <c r="E15" s="45" t="s">
        <v>141</v>
      </c>
      <c r="F15" s="55">
        <v>0</v>
      </c>
      <c r="G15" s="55">
        <v>0</v>
      </c>
      <c r="H15" s="55">
        <v>0</v>
      </c>
      <c r="I15" s="55">
        <v>0</v>
      </c>
      <c r="J15" s="55">
        <v>0</v>
      </c>
      <c r="K15" s="55">
        <v>0</v>
      </c>
      <c r="L15" s="55">
        <v>0</v>
      </c>
      <c r="M15" s="55">
        <v>0</v>
      </c>
      <c r="N15" s="55">
        <v>0</v>
      </c>
      <c r="O15" s="55">
        <v>0</v>
      </c>
      <c r="P15" s="55">
        <v>0</v>
      </c>
      <c r="Q15" s="55">
        <v>0</v>
      </c>
      <c r="R15" s="55">
        <v>0</v>
      </c>
      <c r="S15" s="55">
        <v>0</v>
      </c>
      <c r="U15" s="74" t="s">
        <v>3856</v>
      </c>
      <c r="V15" s="55">
        <v>1509</v>
      </c>
      <c r="X15" s="45" t="s">
        <v>3856</v>
      </c>
      <c r="Y15" s="55">
        <v>1509</v>
      </c>
      <c r="Z15" s="55">
        <f t="shared" si="0"/>
        <v>510.19290000000001</v>
      </c>
    </row>
    <row r="16" spans="1:26" ht="13.2" x14ac:dyDescent="0.25">
      <c r="A16" s="45" t="s">
        <v>72</v>
      </c>
      <c r="B16" s="45" t="s">
        <v>2022</v>
      </c>
      <c r="C16" s="45" t="s">
        <v>3784</v>
      </c>
      <c r="D16" s="45" t="s">
        <v>3789</v>
      </c>
      <c r="E16" s="45" t="s">
        <v>141</v>
      </c>
      <c r="F16" s="55">
        <v>18044</v>
      </c>
      <c r="G16" s="55">
        <v>18044</v>
      </c>
      <c r="H16" s="55">
        <v>18044</v>
      </c>
      <c r="I16" s="55">
        <v>18044</v>
      </c>
      <c r="J16" s="55">
        <v>18044</v>
      </c>
      <c r="K16" s="55">
        <v>18044</v>
      </c>
      <c r="L16" s="55">
        <v>18044</v>
      </c>
      <c r="M16" s="55">
        <v>18044</v>
      </c>
      <c r="N16" s="55">
        <v>18044</v>
      </c>
      <c r="O16" s="55">
        <v>18044</v>
      </c>
      <c r="P16" s="55">
        <v>18044</v>
      </c>
      <c r="Q16" s="55">
        <v>18044</v>
      </c>
      <c r="R16" s="55">
        <v>18044</v>
      </c>
      <c r="S16" s="55">
        <v>18043764</v>
      </c>
      <c r="U16" s="74" t="s">
        <v>3859</v>
      </c>
      <c r="V16" s="55">
        <v>833</v>
      </c>
      <c r="X16" s="45" t="s">
        <v>3859</v>
      </c>
      <c r="Y16" s="55">
        <v>833</v>
      </c>
      <c r="Z16" s="55">
        <f t="shared" si="0"/>
        <v>281.63729999999998</v>
      </c>
    </row>
    <row r="17" spans="1:28" ht="13.2" x14ac:dyDescent="0.25">
      <c r="A17" s="45" t="s">
        <v>72</v>
      </c>
      <c r="B17" s="45" t="s">
        <v>2023</v>
      </c>
      <c r="C17" s="45" t="s">
        <v>3784</v>
      </c>
      <c r="D17" s="45" t="s">
        <v>3790</v>
      </c>
      <c r="E17" s="45" t="s">
        <v>141</v>
      </c>
      <c r="F17" s="55">
        <v>0</v>
      </c>
      <c r="G17" s="55">
        <v>0</v>
      </c>
      <c r="H17" s="55">
        <v>0</v>
      </c>
      <c r="I17" s="55">
        <v>0</v>
      </c>
      <c r="J17" s="55">
        <v>0</v>
      </c>
      <c r="K17" s="55">
        <v>0</v>
      </c>
      <c r="L17" s="55">
        <v>0</v>
      </c>
      <c r="M17" s="55">
        <v>0</v>
      </c>
      <c r="N17" s="55">
        <v>0</v>
      </c>
      <c r="O17" s="55">
        <v>0</v>
      </c>
      <c r="P17" s="55">
        <v>0</v>
      </c>
      <c r="Q17" s="55">
        <v>0</v>
      </c>
      <c r="R17" s="55">
        <v>0</v>
      </c>
      <c r="S17" s="55">
        <v>0</v>
      </c>
      <c r="U17" s="74" t="s">
        <v>3862</v>
      </c>
      <c r="V17" s="55">
        <v>93</v>
      </c>
      <c r="X17" s="45" t="s">
        <v>3862</v>
      </c>
      <c r="Y17" s="55">
        <v>93</v>
      </c>
      <c r="Z17" s="55">
        <f t="shared" si="0"/>
        <v>31.443300000000001</v>
      </c>
    </row>
    <row r="18" spans="1:28" ht="13.2" x14ac:dyDescent="0.25">
      <c r="A18" s="45" t="s">
        <v>72</v>
      </c>
      <c r="B18" s="45" t="s">
        <v>2024</v>
      </c>
      <c r="C18" s="45" t="s">
        <v>3784</v>
      </c>
      <c r="D18" s="45" t="s">
        <v>3791</v>
      </c>
      <c r="E18" s="45" t="s">
        <v>141</v>
      </c>
      <c r="F18" s="55">
        <v>21</v>
      </c>
      <c r="G18" s="55">
        <v>21</v>
      </c>
      <c r="H18" s="55">
        <v>21</v>
      </c>
      <c r="I18" s="55">
        <v>21</v>
      </c>
      <c r="J18" s="55">
        <v>21</v>
      </c>
      <c r="K18" s="55">
        <v>21</v>
      </c>
      <c r="L18" s="55">
        <v>21</v>
      </c>
      <c r="M18" s="55">
        <v>21</v>
      </c>
      <c r="N18" s="55">
        <v>21</v>
      </c>
      <c r="O18" s="55">
        <v>21</v>
      </c>
      <c r="P18" s="55">
        <v>21</v>
      </c>
      <c r="Q18" s="55">
        <v>21</v>
      </c>
      <c r="R18" s="55">
        <v>21</v>
      </c>
      <c r="S18" s="55">
        <v>21238</v>
      </c>
      <c r="U18" s="74" t="s">
        <v>3867</v>
      </c>
      <c r="V18" s="55">
        <v>1515</v>
      </c>
      <c r="X18" s="45" t="s">
        <v>3867</v>
      </c>
      <c r="Y18" s="55">
        <v>1515</v>
      </c>
      <c r="Z18" s="55">
        <f t="shared" si="0"/>
        <v>512.22149999999999</v>
      </c>
    </row>
    <row r="19" spans="1:28" ht="13.2" x14ac:dyDescent="0.25">
      <c r="A19" s="45" t="s">
        <v>72</v>
      </c>
      <c r="B19" s="45" t="s">
        <v>2025</v>
      </c>
      <c r="C19" s="45" t="s">
        <v>3784</v>
      </c>
      <c r="D19" s="45" t="s">
        <v>3792</v>
      </c>
      <c r="E19" s="45" t="s">
        <v>141</v>
      </c>
      <c r="F19" s="55">
        <v>0</v>
      </c>
      <c r="G19" s="55">
        <v>0</v>
      </c>
      <c r="H19" s="55">
        <v>0</v>
      </c>
      <c r="I19" s="55">
        <v>0</v>
      </c>
      <c r="J19" s="55">
        <v>0</v>
      </c>
      <c r="K19" s="55">
        <v>0</v>
      </c>
      <c r="L19" s="55">
        <v>0</v>
      </c>
      <c r="M19" s="55">
        <v>0</v>
      </c>
      <c r="N19" s="55">
        <v>0</v>
      </c>
      <c r="O19" s="55">
        <v>0</v>
      </c>
      <c r="P19" s="55">
        <v>0</v>
      </c>
      <c r="Q19" s="55">
        <v>0</v>
      </c>
      <c r="R19" s="55">
        <v>0</v>
      </c>
      <c r="S19" s="55">
        <v>0</v>
      </c>
      <c r="U19" s="74" t="s">
        <v>3872</v>
      </c>
      <c r="V19" s="55">
        <v>0</v>
      </c>
      <c r="X19" s="45" t="s">
        <v>3872</v>
      </c>
      <c r="Y19" s="55">
        <v>0</v>
      </c>
      <c r="Z19" s="55">
        <f t="shared" si="0"/>
        <v>0</v>
      </c>
    </row>
    <row r="20" spans="1:28" ht="13.2" x14ac:dyDescent="0.25">
      <c r="A20" s="45" t="s">
        <v>72</v>
      </c>
      <c r="B20" s="45" t="s">
        <v>2026</v>
      </c>
      <c r="C20" s="45" t="s">
        <v>3784</v>
      </c>
      <c r="D20" s="45" t="s">
        <v>3793</v>
      </c>
      <c r="E20" s="45" t="s">
        <v>141</v>
      </c>
      <c r="F20" s="55">
        <v>4732</v>
      </c>
      <c r="G20" s="55">
        <v>4732</v>
      </c>
      <c r="H20" s="55">
        <v>4732</v>
      </c>
      <c r="I20" s="55">
        <v>4732</v>
      </c>
      <c r="J20" s="55">
        <v>4732</v>
      </c>
      <c r="K20" s="55">
        <v>4732</v>
      </c>
      <c r="L20" s="55">
        <v>4732</v>
      </c>
      <c r="M20" s="55">
        <v>4732</v>
      </c>
      <c r="N20" s="55">
        <v>4732</v>
      </c>
      <c r="O20" s="55">
        <v>4732</v>
      </c>
      <c r="P20" s="55">
        <v>4732</v>
      </c>
      <c r="Q20" s="55">
        <v>4732</v>
      </c>
      <c r="R20" s="55">
        <v>4732</v>
      </c>
      <c r="S20" s="55">
        <v>4732297</v>
      </c>
      <c r="U20" s="74" t="s">
        <v>3874</v>
      </c>
      <c r="V20" s="55">
        <v>0</v>
      </c>
      <c r="X20" s="45" t="s">
        <v>3874</v>
      </c>
      <c r="Y20" s="55">
        <v>0</v>
      </c>
      <c r="Z20" s="55">
        <f t="shared" si="0"/>
        <v>0</v>
      </c>
    </row>
    <row r="21" spans="1:28" ht="13.2" x14ac:dyDescent="0.25">
      <c r="A21" s="45" t="s">
        <v>72</v>
      </c>
      <c r="B21" s="45" t="s">
        <v>2027</v>
      </c>
      <c r="C21" s="45" t="s">
        <v>3784</v>
      </c>
      <c r="D21" s="45" t="s">
        <v>3794</v>
      </c>
      <c r="E21" s="45" t="s">
        <v>141</v>
      </c>
      <c r="F21" s="55">
        <v>0</v>
      </c>
      <c r="G21" s="55">
        <v>0</v>
      </c>
      <c r="H21" s="55">
        <v>0</v>
      </c>
      <c r="I21" s="55">
        <v>0</v>
      </c>
      <c r="J21" s="55">
        <v>0</v>
      </c>
      <c r="K21" s="55">
        <v>0</v>
      </c>
      <c r="L21" s="55">
        <v>0</v>
      </c>
      <c r="M21" s="55">
        <v>0</v>
      </c>
      <c r="N21" s="55">
        <v>0</v>
      </c>
      <c r="O21" s="55">
        <v>0</v>
      </c>
      <c r="P21" s="55">
        <v>0</v>
      </c>
      <c r="Q21" s="55">
        <v>0</v>
      </c>
      <c r="R21" s="55">
        <v>0</v>
      </c>
      <c r="S21" s="55">
        <v>0</v>
      </c>
      <c r="U21" s="74" t="s">
        <v>3876</v>
      </c>
      <c r="V21" s="55">
        <v>0</v>
      </c>
      <c r="X21" s="45" t="s">
        <v>3876</v>
      </c>
      <c r="Y21" s="55">
        <v>0</v>
      </c>
      <c r="Z21" s="55">
        <f t="shared" si="0"/>
        <v>0</v>
      </c>
    </row>
    <row r="22" spans="1:28" ht="13.2" x14ac:dyDescent="0.25">
      <c r="A22" s="45" t="s">
        <v>72</v>
      </c>
      <c r="B22" s="45" t="s">
        <v>2028</v>
      </c>
      <c r="C22" s="45" t="s">
        <v>3784</v>
      </c>
      <c r="D22" s="45" t="s">
        <v>3795</v>
      </c>
      <c r="E22" s="45" t="s">
        <v>141</v>
      </c>
      <c r="F22" s="55">
        <v>967</v>
      </c>
      <c r="G22" s="55">
        <v>967</v>
      </c>
      <c r="H22" s="55">
        <v>967</v>
      </c>
      <c r="I22" s="55">
        <v>967</v>
      </c>
      <c r="J22" s="55">
        <v>967</v>
      </c>
      <c r="K22" s="55">
        <v>967</v>
      </c>
      <c r="L22" s="55">
        <v>967</v>
      </c>
      <c r="M22" s="55">
        <v>967</v>
      </c>
      <c r="N22" s="55">
        <v>967</v>
      </c>
      <c r="O22" s="55">
        <v>967</v>
      </c>
      <c r="P22" s="55">
        <v>967</v>
      </c>
      <c r="Q22" s="55">
        <v>967</v>
      </c>
      <c r="R22" s="55">
        <v>967</v>
      </c>
      <c r="S22" s="55">
        <v>967388</v>
      </c>
      <c r="U22" s="74" t="s">
        <v>3878</v>
      </c>
      <c r="V22" s="55">
        <v>727</v>
      </c>
      <c r="X22" s="45" t="s">
        <v>3878</v>
      </c>
      <c r="Y22" s="55">
        <v>727</v>
      </c>
      <c r="Z22" s="55">
        <f t="shared" si="0"/>
        <v>245.7987</v>
      </c>
    </row>
    <row r="23" spans="1:28" ht="13.2" x14ac:dyDescent="0.25">
      <c r="A23" s="45" t="s">
        <v>72</v>
      </c>
      <c r="B23" s="45" t="s">
        <v>2029</v>
      </c>
      <c r="C23" s="45" t="s">
        <v>3784</v>
      </c>
      <c r="D23" s="45" t="s">
        <v>3796</v>
      </c>
      <c r="E23" s="45" t="s">
        <v>141</v>
      </c>
      <c r="F23" s="55">
        <v>0</v>
      </c>
      <c r="G23" s="55">
        <v>0</v>
      </c>
      <c r="H23" s="55">
        <v>0</v>
      </c>
      <c r="I23" s="55">
        <v>0</v>
      </c>
      <c r="J23" s="55">
        <v>0</v>
      </c>
      <c r="K23" s="55">
        <v>0</v>
      </c>
      <c r="L23" s="55">
        <v>0</v>
      </c>
      <c r="M23" s="55">
        <v>0</v>
      </c>
      <c r="N23" s="55">
        <v>0</v>
      </c>
      <c r="O23" s="55">
        <v>0</v>
      </c>
      <c r="P23" s="55">
        <v>0</v>
      </c>
      <c r="Q23" s="55">
        <v>0</v>
      </c>
      <c r="R23" s="55">
        <v>0</v>
      </c>
      <c r="S23" s="55">
        <v>0</v>
      </c>
      <c r="U23" s="74" t="s">
        <v>3880</v>
      </c>
      <c r="V23" s="55">
        <v>71051</v>
      </c>
      <c r="X23" s="45" t="s">
        <v>3880</v>
      </c>
      <c r="Y23" s="55">
        <v>71051</v>
      </c>
      <c r="Z23" s="55">
        <f t="shared" si="0"/>
        <v>24022.343100000002</v>
      </c>
    </row>
    <row r="24" spans="1:28" ht="13.2" x14ac:dyDescent="0.25">
      <c r="A24" s="45" t="s">
        <v>72</v>
      </c>
      <c r="B24" s="45" t="s">
        <v>2030</v>
      </c>
      <c r="C24" s="45" t="s">
        <v>3784</v>
      </c>
      <c r="D24" s="45" t="s">
        <v>3797</v>
      </c>
      <c r="E24" s="45" t="s">
        <v>141</v>
      </c>
      <c r="F24" s="55">
        <v>2968</v>
      </c>
      <c r="G24" s="55">
        <v>2968</v>
      </c>
      <c r="H24" s="55">
        <v>2968</v>
      </c>
      <c r="I24" s="55">
        <v>2968</v>
      </c>
      <c r="J24" s="55">
        <v>2968</v>
      </c>
      <c r="K24" s="55">
        <v>2968</v>
      </c>
      <c r="L24" s="55">
        <v>2968</v>
      </c>
      <c r="M24" s="55">
        <v>2968</v>
      </c>
      <c r="N24" s="55">
        <v>2968</v>
      </c>
      <c r="O24" s="55">
        <v>2968</v>
      </c>
      <c r="P24" s="55">
        <v>2968</v>
      </c>
      <c r="Q24" s="55">
        <v>2968</v>
      </c>
      <c r="R24" s="55">
        <v>2968</v>
      </c>
      <c r="S24" s="55">
        <v>2967832</v>
      </c>
      <c r="U24" s="74" t="s">
        <v>3887</v>
      </c>
      <c r="V24" s="55">
        <v>0</v>
      </c>
      <c r="X24" s="45" t="s">
        <v>3887</v>
      </c>
      <c r="Y24" s="55">
        <v>0</v>
      </c>
      <c r="Z24" s="55">
        <f t="shared" si="0"/>
        <v>0</v>
      </c>
    </row>
    <row r="25" spans="1:28" ht="13.2" x14ac:dyDescent="0.25">
      <c r="A25" s="45" t="s">
        <v>72</v>
      </c>
      <c r="B25" s="45" t="s">
        <v>2031</v>
      </c>
      <c r="C25" s="45" t="s">
        <v>3784</v>
      </c>
      <c r="D25" s="45" t="s">
        <v>3798</v>
      </c>
      <c r="E25" s="45" t="s">
        <v>141</v>
      </c>
      <c r="F25" s="55">
        <v>0</v>
      </c>
      <c r="G25" s="55">
        <v>0</v>
      </c>
      <c r="H25" s="55">
        <v>0</v>
      </c>
      <c r="I25" s="55">
        <v>0</v>
      </c>
      <c r="J25" s="55">
        <v>0</v>
      </c>
      <c r="K25" s="55">
        <v>0</v>
      </c>
      <c r="L25" s="55">
        <v>0</v>
      </c>
      <c r="M25" s="55">
        <v>0</v>
      </c>
      <c r="N25" s="55">
        <v>0</v>
      </c>
      <c r="O25" s="55">
        <v>0</v>
      </c>
      <c r="P25" s="55">
        <v>0</v>
      </c>
      <c r="Q25" s="55">
        <v>0</v>
      </c>
      <c r="R25" s="55">
        <v>0</v>
      </c>
      <c r="S25" s="55">
        <v>0</v>
      </c>
      <c r="U25" s="74" t="s">
        <v>3889</v>
      </c>
      <c r="V25" s="55">
        <v>0</v>
      </c>
      <c r="X25" s="45" t="s">
        <v>3889</v>
      </c>
      <c r="Y25" s="55">
        <v>0</v>
      </c>
      <c r="Z25" s="55">
        <f t="shared" si="0"/>
        <v>0</v>
      </c>
    </row>
    <row r="26" spans="1:28" ht="13.2" x14ac:dyDescent="0.25">
      <c r="A26" s="45" t="s">
        <v>72</v>
      </c>
      <c r="B26" s="45" t="s">
        <v>2032</v>
      </c>
      <c r="C26" s="45" t="s">
        <v>3784</v>
      </c>
      <c r="D26" s="45" t="s">
        <v>3799</v>
      </c>
      <c r="E26" s="45" t="s">
        <v>141</v>
      </c>
      <c r="F26" s="55">
        <v>3459</v>
      </c>
      <c r="G26" s="55">
        <v>3459</v>
      </c>
      <c r="H26" s="55">
        <v>3459</v>
      </c>
      <c r="I26" s="55">
        <v>3459</v>
      </c>
      <c r="J26" s="55">
        <v>3459</v>
      </c>
      <c r="K26" s="55">
        <v>3459</v>
      </c>
      <c r="L26" s="55">
        <v>3459</v>
      </c>
      <c r="M26" s="55">
        <v>3459</v>
      </c>
      <c r="N26" s="55">
        <v>3459</v>
      </c>
      <c r="O26" s="55">
        <v>3459</v>
      </c>
      <c r="P26" s="55">
        <v>3459</v>
      </c>
      <c r="Q26" s="55">
        <v>3459</v>
      </c>
      <c r="R26" s="55">
        <v>3459</v>
      </c>
      <c r="S26" s="55">
        <v>3458656</v>
      </c>
      <c r="U26" s="74" t="s">
        <v>3891</v>
      </c>
      <c r="V26" s="55">
        <v>11873</v>
      </c>
      <c r="X26" s="45" t="s">
        <v>3891</v>
      </c>
      <c r="Y26" s="55">
        <v>11873</v>
      </c>
      <c r="Z26" s="55">
        <f t="shared" si="0"/>
        <v>4014.2613000000001</v>
      </c>
    </row>
    <row r="27" spans="1:28" ht="13.2" x14ac:dyDescent="0.25">
      <c r="A27" s="45" t="s">
        <v>72</v>
      </c>
      <c r="B27" s="45" t="s">
        <v>2033</v>
      </c>
      <c r="C27" s="45" t="s">
        <v>3784</v>
      </c>
      <c r="D27" s="45" t="s">
        <v>3800</v>
      </c>
      <c r="E27" s="45" t="s">
        <v>141</v>
      </c>
      <c r="F27" s="55">
        <v>0</v>
      </c>
      <c r="G27" s="55">
        <v>0</v>
      </c>
      <c r="H27" s="55">
        <v>0</v>
      </c>
      <c r="I27" s="55">
        <v>0</v>
      </c>
      <c r="J27" s="55">
        <v>0</v>
      </c>
      <c r="K27" s="55">
        <v>0</v>
      </c>
      <c r="L27" s="55">
        <v>0</v>
      </c>
      <c r="M27" s="55">
        <v>0</v>
      </c>
      <c r="N27" s="55">
        <v>0</v>
      </c>
      <c r="O27" s="55">
        <v>0</v>
      </c>
      <c r="P27" s="55">
        <v>0</v>
      </c>
      <c r="Q27" s="55">
        <v>0</v>
      </c>
      <c r="R27" s="55">
        <v>0</v>
      </c>
      <c r="S27" s="55">
        <v>0</v>
      </c>
      <c r="U27" s="74" t="s">
        <v>3894</v>
      </c>
      <c r="V27" s="55">
        <v>1058</v>
      </c>
      <c r="X27" s="45" t="s">
        <v>3894</v>
      </c>
      <c r="Y27" s="55">
        <v>1058</v>
      </c>
      <c r="Z27" s="55">
        <f t="shared" si="0"/>
        <v>357.70980000000003</v>
      </c>
    </row>
    <row r="28" spans="1:28" ht="13.2" x14ac:dyDescent="0.25">
      <c r="A28" s="45" t="s">
        <v>72</v>
      </c>
      <c r="B28" s="45" t="s">
        <v>2034</v>
      </c>
      <c r="C28" s="45" t="s">
        <v>3784</v>
      </c>
      <c r="D28" s="45" t="s">
        <v>3801</v>
      </c>
      <c r="E28" s="45" t="s">
        <v>141</v>
      </c>
      <c r="F28" s="55">
        <v>5741</v>
      </c>
      <c r="G28" s="55">
        <v>5741</v>
      </c>
      <c r="H28" s="55">
        <v>5741</v>
      </c>
      <c r="I28" s="55">
        <v>5741</v>
      </c>
      <c r="J28" s="55">
        <v>5741</v>
      </c>
      <c r="K28" s="55">
        <v>5741</v>
      </c>
      <c r="L28" s="55">
        <v>5741</v>
      </c>
      <c r="M28" s="55">
        <v>5741</v>
      </c>
      <c r="N28" s="55">
        <v>5741</v>
      </c>
      <c r="O28" s="55">
        <v>5741</v>
      </c>
      <c r="P28" s="55">
        <v>5741</v>
      </c>
      <c r="Q28" s="55">
        <v>5741</v>
      </c>
      <c r="R28" s="55">
        <v>5741</v>
      </c>
      <c r="S28" s="55">
        <v>5740928</v>
      </c>
      <c r="U28" s="74" t="s">
        <v>3898</v>
      </c>
      <c r="V28" s="55">
        <v>0</v>
      </c>
      <c r="X28" s="45" t="s">
        <v>3898</v>
      </c>
      <c r="Y28" s="55">
        <v>0</v>
      </c>
      <c r="Z28" s="55">
        <f t="shared" si="0"/>
        <v>0</v>
      </c>
    </row>
    <row r="29" spans="1:28" ht="13.2" x14ac:dyDescent="0.25">
      <c r="A29" s="45" t="s">
        <v>72</v>
      </c>
      <c r="B29" s="45" t="s">
        <v>2035</v>
      </c>
      <c r="C29" s="45" t="s">
        <v>3784</v>
      </c>
      <c r="D29" s="45" t="s">
        <v>3802</v>
      </c>
      <c r="E29" s="45" t="s">
        <v>141</v>
      </c>
      <c r="F29" s="55">
        <v>0</v>
      </c>
      <c r="G29" s="55">
        <v>0</v>
      </c>
      <c r="H29" s="55">
        <v>0</v>
      </c>
      <c r="I29" s="55">
        <v>0</v>
      </c>
      <c r="J29" s="55">
        <v>0</v>
      </c>
      <c r="K29" s="55">
        <v>0</v>
      </c>
      <c r="L29" s="55">
        <v>0</v>
      </c>
      <c r="M29" s="55">
        <v>0</v>
      </c>
      <c r="N29" s="55">
        <v>0</v>
      </c>
      <c r="O29" s="55">
        <v>0</v>
      </c>
      <c r="P29" s="55">
        <v>0</v>
      </c>
      <c r="Q29" s="55">
        <v>0</v>
      </c>
      <c r="R29" s="55">
        <v>0</v>
      </c>
      <c r="S29" s="55">
        <v>0</v>
      </c>
      <c r="U29" s="74" t="s">
        <v>3901</v>
      </c>
      <c r="V29" s="55">
        <v>501</v>
      </c>
      <c r="X29" s="45" t="s">
        <v>3901</v>
      </c>
      <c r="Y29" s="55">
        <v>501</v>
      </c>
      <c r="Z29" s="55">
        <f t="shared" si="0"/>
        <v>169.38810000000001</v>
      </c>
      <c r="AB29" s="55">
        <f>SUM(Z5:Z29)</f>
        <v>159870.92310000004</v>
      </c>
    </row>
    <row r="30" spans="1:28" ht="13.2" x14ac:dyDescent="0.25">
      <c r="A30" s="45" t="s">
        <v>72</v>
      </c>
      <c r="B30" s="45" t="s">
        <v>2036</v>
      </c>
      <c r="C30" s="45" t="s">
        <v>3784</v>
      </c>
      <c r="D30" s="45" t="s">
        <v>3803</v>
      </c>
      <c r="E30" s="45" t="s">
        <v>141</v>
      </c>
      <c r="F30" s="55">
        <v>1407</v>
      </c>
      <c r="G30" s="55">
        <v>1407</v>
      </c>
      <c r="H30" s="55">
        <v>1407</v>
      </c>
      <c r="I30" s="55">
        <v>1407</v>
      </c>
      <c r="J30" s="55">
        <v>1407</v>
      </c>
      <c r="K30" s="55">
        <v>1407</v>
      </c>
      <c r="L30" s="55">
        <v>1407</v>
      </c>
      <c r="M30" s="55">
        <v>1407</v>
      </c>
      <c r="N30" s="55">
        <v>1407</v>
      </c>
      <c r="O30" s="55">
        <v>1407</v>
      </c>
      <c r="P30" s="55">
        <v>1407</v>
      </c>
      <c r="Q30" s="55">
        <v>1407</v>
      </c>
      <c r="R30" s="55">
        <v>1407</v>
      </c>
      <c r="S30" s="55">
        <v>1407438</v>
      </c>
      <c r="U30" s="74" t="s">
        <v>3903</v>
      </c>
      <c r="V30" s="55">
        <v>0</v>
      </c>
      <c r="X30" s="45" t="s">
        <v>3903</v>
      </c>
      <c r="Y30" s="55">
        <v>0</v>
      </c>
      <c r="Z30" s="55">
        <f t="shared" si="0"/>
        <v>0</v>
      </c>
    </row>
    <row r="31" spans="1:28" ht="13.2" x14ac:dyDescent="0.25">
      <c r="A31" s="45" t="s">
        <v>72</v>
      </c>
      <c r="B31" s="45" t="s">
        <v>2037</v>
      </c>
      <c r="C31" s="45" t="s">
        <v>3784</v>
      </c>
      <c r="D31" s="45" t="s">
        <v>3804</v>
      </c>
      <c r="E31" s="45" t="s">
        <v>141</v>
      </c>
      <c r="F31" s="55">
        <v>0</v>
      </c>
      <c r="G31" s="55">
        <v>0</v>
      </c>
      <c r="H31" s="55">
        <v>0</v>
      </c>
      <c r="I31" s="55">
        <v>0</v>
      </c>
      <c r="J31" s="55">
        <v>0</v>
      </c>
      <c r="K31" s="55">
        <v>0</v>
      </c>
      <c r="L31" s="55">
        <v>0</v>
      </c>
      <c r="M31" s="55">
        <v>0</v>
      </c>
      <c r="N31" s="55">
        <v>0</v>
      </c>
      <c r="O31" s="55">
        <v>0</v>
      </c>
      <c r="P31" s="55">
        <v>0</v>
      </c>
      <c r="Q31" s="55">
        <v>0</v>
      </c>
      <c r="R31" s="55">
        <v>0</v>
      </c>
      <c r="S31" s="55">
        <v>0</v>
      </c>
      <c r="U31" s="74" t="s">
        <v>3906</v>
      </c>
      <c r="V31" s="55">
        <v>2195</v>
      </c>
      <c r="X31" s="45" t="s">
        <v>3906</v>
      </c>
      <c r="Y31" s="55">
        <v>2195</v>
      </c>
      <c r="Z31" s="55">
        <f t="shared" si="0"/>
        <v>742.12950000000001</v>
      </c>
    </row>
    <row r="32" spans="1:28" ht="13.2" x14ac:dyDescent="0.25">
      <c r="A32" s="45" t="s">
        <v>72</v>
      </c>
      <c r="B32" s="45" t="s">
        <v>2038</v>
      </c>
      <c r="C32" s="45" t="s">
        <v>3784</v>
      </c>
      <c r="D32" s="45" t="s">
        <v>3805</v>
      </c>
      <c r="E32" s="45" t="s">
        <v>141</v>
      </c>
      <c r="F32" s="55">
        <v>0</v>
      </c>
      <c r="G32" s="55">
        <v>0</v>
      </c>
      <c r="H32" s="55">
        <v>0</v>
      </c>
      <c r="I32" s="55">
        <v>0</v>
      </c>
      <c r="J32" s="55">
        <v>0</v>
      </c>
      <c r="K32" s="55">
        <v>0</v>
      </c>
      <c r="L32" s="55">
        <v>0</v>
      </c>
      <c r="M32" s="55">
        <v>0</v>
      </c>
      <c r="N32" s="55">
        <v>0</v>
      </c>
      <c r="O32" s="55">
        <v>0</v>
      </c>
      <c r="P32" s="55">
        <v>0</v>
      </c>
      <c r="Q32" s="55">
        <v>0</v>
      </c>
      <c r="R32" s="55">
        <v>0</v>
      </c>
      <c r="S32" s="55">
        <v>0</v>
      </c>
      <c r="U32" s="74" t="s">
        <v>3475</v>
      </c>
      <c r="V32" s="55">
        <v>0</v>
      </c>
      <c r="X32" s="45" t="s">
        <v>3475</v>
      </c>
      <c r="Y32" s="55">
        <v>0</v>
      </c>
      <c r="Z32" s="55">
        <f t="shared" si="0"/>
        <v>0</v>
      </c>
    </row>
    <row r="33" spans="1:26" ht="13.2" x14ac:dyDescent="0.25">
      <c r="A33" s="45" t="s">
        <v>72</v>
      </c>
      <c r="B33" s="45" t="s">
        <v>2039</v>
      </c>
      <c r="C33" s="45" t="s">
        <v>3784</v>
      </c>
      <c r="D33" s="45" t="s">
        <v>3806</v>
      </c>
      <c r="E33" s="45" t="s">
        <v>141</v>
      </c>
      <c r="F33" s="55">
        <v>0</v>
      </c>
      <c r="G33" s="55">
        <v>0</v>
      </c>
      <c r="H33" s="55">
        <v>0</v>
      </c>
      <c r="I33" s="55">
        <v>0</v>
      </c>
      <c r="J33" s="55">
        <v>0</v>
      </c>
      <c r="K33" s="55">
        <v>0</v>
      </c>
      <c r="L33" s="55">
        <v>0</v>
      </c>
      <c r="M33" s="55">
        <v>0</v>
      </c>
      <c r="N33" s="55">
        <v>0</v>
      </c>
      <c r="O33" s="55">
        <v>0</v>
      </c>
      <c r="P33" s="55">
        <v>0</v>
      </c>
      <c r="Q33" s="55">
        <v>0</v>
      </c>
      <c r="R33" s="55">
        <v>0</v>
      </c>
      <c r="S33" s="55">
        <v>0</v>
      </c>
      <c r="U33" s="74" t="s">
        <v>143</v>
      </c>
      <c r="V33" s="55">
        <v>957461</v>
      </c>
      <c r="Y33" s="55">
        <f>SUM(Y3:Y32)</f>
        <v>957461</v>
      </c>
      <c r="Z33" s="55">
        <f>SUM(Z2:Z32)</f>
        <v>323717.90220000001</v>
      </c>
    </row>
    <row r="34" spans="1:26" ht="13.2" x14ac:dyDescent="0.25">
      <c r="A34" s="45" t="s">
        <v>72</v>
      </c>
      <c r="B34" s="45" t="s">
        <v>2040</v>
      </c>
      <c r="C34" s="45" t="s">
        <v>3784</v>
      </c>
      <c r="D34" s="45" t="s">
        <v>3807</v>
      </c>
      <c r="E34" s="45" t="s">
        <v>141</v>
      </c>
      <c r="F34" s="55">
        <v>26439</v>
      </c>
      <c r="G34" s="55">
        <v>26350</v>
      </c>
      <c r="H34" s="55">
        <v>26460</v>
      </c>
      <c r="I34" s="55">
        <v>26456</v>
      </c>
      <c r="J34" s="55">
        <v>26458</v>
      </c>
      <c r="K34" s="55">
        <v>26462</v>
      </c>
      <c r="L34" s="55">
        <v>26462</v>
      </c>
      <c r="M34" s="55">
        <v>26462</v>
      </c>
      <c r="N34" s="55">
        <v>26033</v>
      </c>
      <c r="O34" s="55">
        <v>26452</v>
      </c>
      <c r="P34" s="55">
        <v>26425</v>
      </c>
      <c r="Q34" s="55">
        <v>26439</v>
      </c>
      <c r="R34" s="55">
        <v>26439</v>
      </c>
      <c r="S34" s="55">
        <v>26408266</v>
      </c>
      <c r="Y34" s="55"/>
      <c r="Z34" s="55">
        <f>SUM(Z3:Z29)</f>
        <v>322975.43460000004</v>
      </c>
    </row>
    <row r="35" spans="1:26" ht="13.2" x14ac:dyDescent="0.25">
      <c r="A35" s="45" t="s">
        <v>72</v>
      </c>
      <c r="B35" s="45" t="s">
        <v>2041</v>
      </c>
      <c r="C35" s="45" t="s">
        <v>3784</v>
      </c>
      <c r="D35" s="45" t="s">
        <v>3808</v>
      </c>
      <c r="E35" s="45" t="s">
        <v>141</v>
      </c>
      <c r="F35" s="55">
        <v>0</v>
      </c>
      <c r="G35" s="55">
        <v>0</v>
      </c>
      <c r="H35" s="55">
        <v>0</v>
      </c>
      <c r="I35" s="55">
        <v>0</v>
      </c>
      <c r="J35" s="55">
        <v>0</v>
      </c>
      <c r="K35" s="55">
        <v>0</v>
      </c>
      <c r="L35" s="55">
        <v>0</v>
      </c>
      <c r="M35" s="55">
        <v>0</v>
      </c>
      <c r="N35" s="55">
        <v>0</v>
      </c>
      <c r="O35" s="55">
        <v>0</v>
      </c>
      <c r="P35" s="55">
        <v>0</v>
      </c>
      <c r="Q35" s="55">
        <v>0</v>
      </c>
      <c r="R35" s="55">
        <v>0</v>
      </c>
      <c r="S35" s="55">
        <v>0</v>
      </c>
      <c r="Y35" s="55"/>
    </row>
    <row r="36" spans="1:26" ht="13.2" x14ac:dyDescent="0.25">
      <c r="A36" s="45" t="s">
        <v>72</v>
      </c>
      <c r="B36" s="45" t="s">
        <v>2042</v>
      </c>
      <c r="C36" s="45" t="s">
        <v>3784</v>
      </c>
      <c r="D36" s="45" t="s">
        <v>3809</v>
      </c>
      <c r="E36" s="45" t="s">
        <v>141</v>
      </c>
      <c r="F36" s="55">
        <v>8528</v>
      </c>
      <c r="G36" s="55">
        <v>8303</v>
      </c>
      <c r="H36" s="55">
        <v>8304</v>
      </c>
      <c r="I36" s="55">
        <v>8307</v>
      </c>
      <c r="J36" s="55">
        <v>8327</v>
      </c>
      <c r="K36" s="55">
        <v>8536</v>
      </c>
      <c r="L36" s="55">
        <v>8536</v>
      </c>
      <c r="M36" s="55">
        <v>8536</v>
      </c>
      <c r="N36" s="55">
        <v>8537</v>
      </c>
      <c r="O36" s="55">
        <v>8537</v>
      </c>
      <c r="P36" s="55">
        <v>8537</v>
      </c>
      <c r="Q36" s="55">
        <v>8537</v>
      </c>
      <c r="R36" s="55">
        <v>8537</v>
      </c>
      <c r="S36" s="55">
        <v>8460641</v>
      </c>
      <c r="Y36" s="55"/>
    </row>
    <row r="37" spans="1:26" ht="13.2" x14ac:dyDescent="0.25">
      <c r="A37" s="45" t="s">
        <v>72</v>
      </c>
      <c r="B37" s="45" t="s">
        <v>2043</v>
      </c>
      <c r="C37" s="45" t="s">
        <v>3784</v>
      </c>
      <c r="D37" s="45" t="s">
        <v>3810</v>
      </c>
      <c r="E37" s="45" t="s">
        <v>141</v>
      </c>
      <c r="F37" s="55">
        <v>0</v>
      </c>
      <c r="G37" s="55">
        <v>0</v>
      </c>
      <c r="H37" s="55">
        <v>0</v>
      </c>
      <c r="I37" s="55">
        <v>0</v>
      </c>
      <c r="J37" s="55">
        <v>0</v>
      </c>
      <c r="K37" s="55">
        <v>0</v>
      </c>
      <c r="L37" s="55">
        <v>0</v>
      </c>
      <c r="M37" s="55">
        <v>0</v>
      </c>
      <c r="N37" s="55">
        <v>0</v>
      </c>
      <c r="O37" s="55">
        <v>0</v>
      </c>
      <c r="P37" s="55">
        <v>0</v>
      </c>
      <c r="Q37" s="55">
        <v>0</v>
      </c>
      <c r="R37" s="55">
        <v>0</v>
      </c>
      <c r="S37" s="55">
        <v>0</v>
      </c>
      <c r="Y37" s="55"/>
    </row>
    <row r="38" spans="1:26" ht="13.2" x14ac:dyDescent="0.25">
      <c r="A38" s="45" t="s">
        <v>72</v>
      </c>
      <c r="B38" s="45" t="s">
        <v>2044</v>
      </c>
      <c r="C38" s="45" t="s">
        <v>3784</v>
      </c>
      <c r="D38" s="45" t="s">
        <v>3811</v>
      </c>
      <c r="E38" s="45" t="s">
        <v>141</v>
      </c>
      <c r="F38" s="55">
        <v>0</v>
      </c>
      <c r="G38" s="55">
        <v>0</v>
      </c>
      <c r="H38" s="55">
        <v>0</v>
      </c>
      <c r="I38" s="55">
        <v>0</v>
      </c>
      <c r="J38" s="55">
        <v>0</v>
      </c>
      <c r="K38" s="55">
        <v>0</v>
      </c>
      <c r="L38" s="55">
        <v>0</v>
      </c>
      <c r="M38" s="55">
        <v>0</v>
      </c>
      <c r="N38" s="55">
        <v>0</v>
      </c>
      <c r="O38" s="55">
        <v>0</v>
      </c>
      <c r="P38" s="55">
        <v>0</v>
      </c>
      <c r="Q38" s="55">
        <v>0</v>
      </c>
      <c r="R38" s="55">
        <v>0</v>
      </c>
      <c r="S38" s="55">
        <v>0</v>
      </c>
      <c r="Y38" s="55"/>
    </row>
    <row r="39" spans="1:26" ht="13.2" x14ac:dyDescent="0.25">
      <c r="A39" s="45" t="s">
        <v>72</v>
      </c>
      <c r="B39" s="45" t="s">
        <v>2045</v>
      </c>
      <c r="C39" s="45" t="s">
        <v>3784</v>
      </c>
      <c r="D39" s="45" t="s">
        <v>3812</v>
      </c>
      <c r="E39" s="45" t="s">
        <v>141</v>
      </c>
      <c r="F39" s="55">
        <v>47467</v>
      </c>
      <c r="G39" s="55">
        <v>48879</v>
      </c>
      <c r="H39" s="55">
        <v>48956</v>
      </c>
      <c r="I39" s="55">
        <v>53581</v>
      </c>
      <c r="J39" s="55">
        <v>49302</v>
      </c>
      <c r="K39" s="55">
        <v>49278</v>
      </c>
      <c r="L39" s="55">
        <v>49268</v>
      </c>
      <c r="M39" s="55">
        <v>49266</v>
      </c>
      <c r="N39" s="55">
        <v>49446</v>
      </c>
      <c r="O39" s="55">
        <v>58464</v>
      </c>
      <c r="P39" s="55">
        <v>58657</v>
      </c>
      <c r="Q39" s="55">
        <v>58833</v>
      </c>
      <c r="R39" s="55">
        <v>63717</v>
      </c>
      <c r="S39" s="55">
        <v>52460079</v>
      </c>
      <c r="Y39" s="55"/>
    </row>
    <row r="40" spans="1:26" ht="13.2" x14ac:dyDescent="0.25">
      <c r="A40" s="45" t="s">
        <v>72</v>
      </c>
      <c r="B40" s="45" t="s">
        <v>2046</v>
      </c>
      <c r="C40" s="45" t="s">
        <v>1686</v>
      </c>
      <c r="D40" s="45" t="s">
        <v>3813</v>
      </c>
      <c r="E40" s="45" t="s">
        <v>141</v>
      </c>
      <c r="F40" s="55">
        <v>0</v>
      </c>
      <c r="G40" s="55">
        <v>0</v>
      </c>
      <c r="H40" s="55">
        <v>0</v>
      </c>
      <c r="I40" s="55">
        <v>0</v>
      </c>
      <c r="J40" s="55">
        <v>0</v>
      </c>
      <c r="K40" s="55">
        <v>0</v>
      </c>
      <c r="L40" s="55">
        <v>0</v>
      </c>
      <c r="M40" s="55">
        <v>0</v>
      </c>
      <c r="N40" s="55">
        <v>0</v>
      </c>
      <c r="O40" s="55">
        <v>0</v>
      </c>
      <c r="P40" s="55">
        <v>0</v>
      </c>
      <c r="Q40" s="55">
        <v>0</v>
      </c>
      <c r="R40" s="55">
        <v>0</v>
      </c>
      <c r="S40" s="55">
        <v>0</v>
      </c>
      <c r="Y40" s="55"/>
    </row>
    <row r="41" spans="1:26" ht="13.2" x14ac:dyDescent="0.25">
      <c r="A41" s="45" t="s">
        <v>72</v>
      </c>
      <c r="B41" s="45" t="s">
        <v>2047</v>
      </c>
      <c r="C41" s="45" t="s">
        <v>1686</v>
      </c>
      <c r="D41" s="45" t="s">
        <v>3814</v>
      </c>
      <c r="E41" s="45" t="s">
        <v>141</v>
      </c>
      <c r="F41" s="55">
        <v>1175</v>
      </c>
      <c r="G41" s="55">
        <v>1175</v>
      </c>
      <c r="H41" s="55">
        <v>1175</v>
      </c>
      <c r="I41" s="55">
        <v>1175</v>
      </c>
      <c r="J41" s="55">
        <v>1175</v>
      </c>
      <c r="K41" s="55">
        <v>1175</v>
      </c>
      <c r="L41" s="55">
        <v>1175</v>
      </c>
      <c r="M41" s="55">
        <v>1175</v>
      </c>
      <c r="N41" s="55">
        <v>1175</v>
      </c>
      <c r="O41" s="55">
        <v>1175</v>
      </c>
      <c r="P41" s="55">
        <v>1175</v>
      </c>
      <c r="Q41" s="55">
        <v>1175</v>
      </c>
      <c r="R41" s="55">
        <v>1175</v>
      </c>
      <c r="S41" s="55">
        <v>1174683</v>
      </c>
      <c r="Y41" s="55"/>
    </row>
    <row r="42" spans="1:26" ht="13.2" x14ac:dyDescent="0.25">
      <c r="A42" s="45" t="s">
        <v>72</v>
      </c>
      <c r="B42" s="45" t="s">
        <v>2048</v>
      </c>
      <c r="C42" s="45" t="s">
        <v>1686</v>
      </c>
      <c r="D42" s="45" t="s">
        <v>3815</v>
      </c>
      <c r="E42" s="45" t="s">
        <v>141</v>
      </c>
      <c r="F42" s="55">
        <v>0</v>
      </c>
      <c r="G42" s="55">
        <v>0</v>
      </c>
      <c r="H42" s="55">
        <v>0</v>
      </c>
      <c r="I42" s="55">
        <v>0</v>
      </c>
      <c r="J42" s="55">
        <v>0</v>
      </c>
      <c r="K42" s="55">
        <v>0</v>
      </c>
      <c r="L42" s="55">
        <v>0</v>
      </c>
      <c r="M42" s="55">
        <v>0</v>
      </c>
      <c r="N42" s="55">
        <v>0</v>
      </c>
      <c r="O42" s="55">
        <v>0</v>
      </c>
      <c r="P42" s="55">
        <v>0</v>
      </c>
      <c r="Q42" s="55">
        <v>0</v>
      </c>
      <c r="R42" s="55">
        <v>0</v>
      </c>
      <c r="S42" s="55">
        <v>0</v>
      </c>
      <c r="Y42" s="55"/>
    </row>
    <row r="43" spans="1:26" ht="13.2" x14ac:dyDescent="0.25">
      <c r="A43" s="45" t="s">
        <v>72</v>
      </c>
      <c r="B43" s="45" t="s">
        <v>2049</v>
      </c>
      <c r="C43" s="45" t="s">
        <v>1686</v>
      </c>
      <c r="D43" s="45" t="s">
        <v>3816</v>
      </c>
      <c r="E43" s="45" t="s">
        <v>141</v>
      </c>
      <c r="F43" s="55">
        <v>8876</v>
      </c>
      <c r="G43" s="55">
        <v>8876</v>
      </c>
      <c r="H43" s="55">
        <v>8876</v>
      </c>
      <c r="I43" s="55">
        <v>8876</v>
      </c>
      <c r="J43" s="55">
        <v>8876</v>
      </c>
      <c r="K43" s="55">
        <v>8876</v>
      </c>
      <c r="L43" s="55">
        <v>8876</v>
      </c>
      <c r="M43" s="55">
        <v>8876</v>
      </c>
      <c r="N43" s="55">
        <v>8876</v>
      </c>
      <c r="O43" s="55">
        <v>8876</v>
      </c>
      <c r="P43" s="55">
        <v>8876</v>
      </c>
      <c r="Q43" s="55">
        <v>8876</v>
      </c>
      <c r="R43" s="55">
        <v>8876</v>
      </c>
      <c r="S43" s="55">
        <v>8876073</v>
      </c>
      <c r="Y43" s="55"/>
    </row>
    <row r="44" spans="1:26" ht="13.2" x14ac:dyDescent="0.25">
      <c r="A44" s="45" t="s">
        <v>72</v>
      </c>
      <c r="B44" s="45" t="s">
        <v>2050</v>
      </c>
      <c r="C44" s="45" t="s">
        <v>1686</v>
      </c>
      <c r="D44" s="45" t="s">
        <v>3817</v>
      </c>
      <c r="E44" s="45" t="s">
        <v>141</v>
      </c>
      <c r="F44" s="55">
        <v>0</v>
      </c>
      <c r="G44" s="55">
        <v>0</v>
      </c>
      <c r="H44" s="55">
        <v>0</v>
      </c>
      <c r="I44" s="55">
        <v>0</v>
      </c>
      <c r="J44" s="55">
        <v>0</v>
      </c>
      <c r="K44" s="55">
        <v>0</v>
      </c>
      <c r="L44" s="55">
        <v>0</v>
      </c>
      <c r="M44" s="55">
        <v>0</v>
      </c>
      <c r="N44" s="55">
        <v>0</v>
      </c>
      <c r="O44" s="55">
        <v>0</v>
      </c>
      <c r="P44" s="55">
        <v>0</v>
      </c>
      <c r="Q44" s="55">
        <v>0</v>
      </c>
      <c r="R44" s="55">
        <v>0</v>
      </c>
      <c r="S44" s="55">
        <v>0</v>
      </c>
      <c r="Y44" s="55"/>
    </row>
    <row r="45" spans="1:26" ht="13.2" x14ac:dyDescent="0.25">
      <c r="A45" s="45" t="s">
        <v>72</v>
      </c>
      <c r="B45" s="45" t="s">
        <v>2051</v>
      </c>
      <c r="C45" s="45" t="s">
        <v>1686</v>
      </c>
      <c r="D45" s="45" t="s">
        <v>3818</v>
      </c>
      <c r="E45" s="45" t="s">
        <v>141</v>
      </c>
      <c r="F45" s="55">
        <v>0</v>
      </c>
      <c r="G45" s="55">
        <v>0</v>
      </c>
      <c r="H45" s="55">
        <v>0</v>
      </c>
      <c r="I45" s="55">
        <v>0</v>
      </c>
      <c r="J45" s="55">
        <v>0</v>
      </c>
      <c r="K45" s="55">
        <v>0</v>
      </c>
      <c r="L45" s="55">
        <v>0</v>
      </c>
      <c r="M45" s="55">
        <v>0</v>
      </c>
      <c r="N45" s="55">
        <v>0</v>
      </c>
      <c r="O45" s="55">
        <v>0</v>
      </c>
      <c r="P45" s="55">
        <v>0</v>
      </c>
      <c r="Q45" s="55">
        <v>0</v>
      </c>
      <c r="R45" s="55">
        <v>0</v>
      </c>
      <c r="S45" s="55">
        <v>0</v>
      </c>
      <c r="Y45" s="55"/>
    </row>
    <row r="46" spans="1:26" ht="13.2" x14ac:dyDescent="0.25">
      <c r="A46" s="45" t="s">
        <v>72</v>
      </c>
      <c r="B46" s="45" t="s">
        <v>2052</v>
      </c>
      <c r="C46" s="45" t="s">
        <v>1686</v>
      </c>
      <c r="D46" s="45" t="s">
        <v>3819</v>
      </c>
      <c r="E46" s="45" t="s">
        <v>141</v>
      </c>
      <c r="F46" s="55">
        <v>0</v>
      </c>
      <c r="G46" s="55">
        <v>0</v>
      </c>
      <c r="H46" s="55">
        <v>0</v>
      </c>
      <c r="I46" s="55">
        <v>0</v>
      </c>
      <c r="J46" s="55">
        <v>0</v>
      </c>
      <c r="K46" s="55">
        <v>0</v>
      </c>
      <c r="L46" s="55">
        <v>0</v>
      </c>
      <c r="M46" s="55">
        <v>0</v>
      </c>
      <c r="N46" s="55">
        <v>0</v>
      </c>
      <c r="O46" s="55">
        <v>0</v>
      </c>
      <c r="P46" s="55">
        <v>0</v>
      </c>
      <c r="Q46" s="55">
        <v>0</v>
      </c>
      <c r="R46" s="55">
        <v>0</v>
      </c>
      <c r="S46" s="55">
        <v>0</v>
      </c>
      <c r="Y46" s="55"/>
    </row>
    <row r="47" spans="1:26" ht="13.2" x14ac:dyDescent="0.25">
      <c r="A47" s="45" t="s">
        <v>72</v>
      </c>
      <c r="B47" s="45" t="s">
        <v>2053</v>
      </c>
      <c r="C47" s="45" t="s">
        <v>1686</v>
      </c>
      <c r="D47" s="45" t="s">
        <v>3820</v>
      </c>
      <c r="E47" s="45" t="s">
        <v>141</v>
      </c>
      <c r="F47" s="55">
        <v>369</v>
      </c>
      <c r="G47" s="55">
        <v>369</v>
      </c>
      <c r="H47" s="55">
        <v>369</v>
      </c>
      <c r="I47" s="55">
        <v>369</v>
      </c>
      <c r="J47" s="55">
        <v>369</v>
      </c>
      <c r="K47" s="55">
        <v>369</v>
      </c>
      <c r="L47" s="55">
        <v>369</v>
      </c>
      <c r="M47" s="55">
        <v>369</v>
      </c>
      <c r="N47" s="55">
        <v>369</v>
      </c>
      <c r="O47" s="55">
        <v>369</v>
      </c>
      <c r="P47" s="55">
        <v>369</v>
      </c>
      <c r="Q47" s="55">
        <v>369</v>
      </c>
      <c r="R47" s="55">
        <v>369</v>
      </c>
      <c r="S47" s="55">
        <v>369061</v>
      </c>
      <c r="Y47" s="55"/>
    </row>
    <row r="48" spans="1:26" ht="13.2" x14ac:dyDescent="0.25">
      <c r="A48" s="45" t="s">
        <v>72</v>
      </c>
      <c r="B48" s="45" t="s">
        <v>2054</v>
      </c>
      <c r="C48" s="45" t="s">
        <v>1686</v>
      </c>
      <c r="D48" s="45" t="s">
        <v>3821</v>
      </c>
      <c r="E48" s="45" t="s">
        <v>141</v>
      </c>
      <c r="F48" s="55">
        <v>0</v>
      </c>
      <c r="G48" s="55">
        <v>0</v>
      </c>
      <c r="H48" s="55">
        <v>0</v>
      </c>
      <c r="I48" s="55">
        <v>0</v>
      </c>
      <c r="J48" s="55">
        <v>0</v>
      </c>
      <c r="K48" s="55">
        <v>0</v>
      </c>
      <c r="L48" s="55">
        <v>0</v>
      </c>
      <c r="M48" s="55">
        <v>0</v>
      </c>
      <c r="N48" s="55">
        <v>0</v>
      </c>
      <c r="O48" s="55">
        <v>0</v>
      </c>
      <c r="P48" s="55">
        <v>0</v>
      </c>
      <c r="Q48" s="55">
        <v>0</v>
      </c>
      <c r="R48" s="55">
        <v>0</v>
      </c>
      <c r="S48" s="55">
        <v>0</v>
      </c>
      <c r="Y48" s="55"/>
    </row>
    <row r="49" spans="1:25" ht="13.2" x14ac:dyDescent="0.25">
      <c r="A49" s="45" t="s">
        <v>72</v>
      </c>
      <c r="B49" s="45" t="s">
        <v>2055</v>
      </c>
      <c r="C49" s="45" t="s">
        <v>1686</v>
      </c>
      <c r="D49" s="45" t="s">
        <v>3822</v>
      </c>
      <c r="E49" s="45" t="s">
        <v>141</v>
      </c>
      <c r="F49" s="55">
        <v>113</v>
      </c>
      <c r="G49" s="55">
        <v>113</v>
      </c>
      <c r="H49" s="55">
        <v>113</v>
      </c>
      <c r="I49" s="55">
        <v>113</v>
      </c>
      <c r="J49" s="55">
        <v>113</v>
      </c>
      <c r="K49" s="55">
        <v>113</v>
      </c>
      <c r="L49" s="55">
        <v>113</v>
      </c>
      <c r="M49" s="55">
        <v>113</v>
      </c>
      <c r="N49" s="55">
        <v>113</v>
      </c>
      <c r="O49" s="55">
        <v>113</v>
      </c>
      <c r="P49" s="55">
        <v>113</v>
      </c>
      <c r="Q49" s="55">
        <v>113</v>
      </c>
      <c r="R49" s="55">
        <v>113</v>
      </c>
      <c r="S49" s="55">
        <v>112871</v>
      </c>
      <c r="Y49" s="55"/>
    </row>
    <row r="50" spans="1:25" ht="13.2" x14ac:dyDescent="0.25">
      <c r="A50" s="45" t="s">
        <v>72</v>
      </c>
      <c r="B50" s="45" t="s">
        <v>2056</v>
      </c>
      <c r="C50" s="45" t="s">
        <v>1686</v>
      </c>
      <c r="D50" s="45" t="s">
        <v>3823</v>
      </c>
      <c r="E50" s="45" t="s">
        <v>141</v>
      </c>
      <c r="F50" s="55">
        <v>0</v>
      </c>
      <c r="G50" s="55">
        <v>0</v>
      </c>
      <c r="H50" s="55">
        <v>0</v>
      </c>
      <c r="I50" s="55">
        <v>0</v>
      </c>
      <c r="J50" s="55">
        <v>0</v>
      </c>
      <c r="K50" s="55">
        <v>0</v>
      </c>
      <c r="L50" s="55">
        <v>0</v>
      </c>
      <c r="M50" s="55">
        <v>0</v>
      </c>
      <c r="N50" s="55">
        <v>0</v>
      </c>
      <c r="O50" s="55">
        <v>0</v>
      </c>
      <c r="P50" s="55">
        <v>0</v>
      </c>
      <c r="Q50" s="55">
        <v>0</v>
      </c>
      <c r="R50" s="55">
        <v>0</v>
      </c>
      <c r="S50" s="55">
        <v>0</v>
      </c>
      <c r="Y50" s="55"/>
    </row>
    <row r="51" spans="1:25" ht="13.2" x14ac:dyDescent="0.25">
      <c r="A51" s="45" t="s">
        <v>72</v>
      </c>
      <c r="B51" s="45" t="s">
        <v>2057</v>
      </c>
      <c r="C51" s="45" t="s">
        <v>1686</v>
      </c>
      <c r="D51" s="45" t="s">
        <v>3824</v>
      </c>
      <c r="E51" s="45" t="s">
        <v>141</v>
      </c>
      <c r="F51" s="55">
        <v>0</v>
      </c>
      <c r="G51" s="55">
        <v>0</v>
      </c>
      <c r="H51" s="55">
        <v>0</v>
      </c>
      <c r="I51" s="55">
        <v>0</v>
      </c>
      <c r="J51" s="55">
        <v>0</v>
      </c>
      <c r="K51" s="55">
        <v>0</v>
      </c>
      <c r="L51" s="55">
        <v>0</v>
      </c>
      <c r="M51" s="55">
        <v>0</v>
      </c>
      <c r="N51" s="55">
        <v>0</v>
      </c>
      <c r="O51" s="55">
        <v>0</v>
      </c>
      <c r="P51" s="55">
        <v>0</v>
      </c>
      <c r="Q51" s="55">
        <v>0</v>
      </c>
      <c r="R51" s="55">
        <v>0</v>
      </c>
      <c r="S51" s="55">
        <v>0</v>
      </c>
      <c r="Y51" s="55"/>
    </row>
    <row r="52" spans="1:25" ht="13.2" x14ac:dyDescent="0.25">
      <c r="A52" s="45" t="s">
        <v>72</v>
      </c>
      <c r="B52" s="45" t="s">
        <v>2058</v>
      </c>
      <c r="C52" s="45" t="s">
        <v>1686</v>
      </c>
      <c r="D52" s="45" t="s">
        <v>3825</v>
      </c>
      <c r="E52" s="45" t="s">
        <v>141</v>
      </c>
      <c r="F52" s="55">
        <v>9522</v>
      </c>
      <c r="G52" s="55">
        <v>9522</v>
      </c>
      <c r="H52" s="55">
        <v>9522</v>
      </c>
      <c r="I52" s="55">
        <v>9522</v>
      </c>
      <c r="J52" s="55">
        <v>9522</v>
      </c>
      <c r="K52" s="55">
        <v>9522</v>
      </c>
      <c r="L52" s="55">
        <v>9522</v>
      </c>
      <c r="M52" s="55">
        <v>0</v>
      </c>
      <c r="N52" s="55">
        <v>0</v>
      </c>
      <c r="O52" s="55">
        <v>0</v>
      </c>
      <c r="P52" s="55">
        <v>0</v>
      </c>
      <c r="Q52" s="55">
        <v>0</v>
      </c>
      <c r="R52" s="55">
        <v>0</v>
      </c>
      <c r="S52" s="55">
        <v>5157737</v>
      </c>
      <c r="Y52" s="55"/>
    </row>
    <row r="53" spans="1:25" ht="13.2" x14ac:dyDescent="0.25">
      <c r="A53" s="45" t="s">
        <v>72</v>
      </c>
      <c r="B53" s="45" t="s">
        <v>2059</v>
      </c>
      <c r="C53" s="45" t="s">
        <v>1686</v>
      </c>
      <c r="D53" s="45" t="s">
        <v>3826</v>
      </c>
      <c r="E53" s="45" t="s">
        <v>141</v>
      </c>
      <c r="F53" s="55">
        <v>0</v>
      </c>
      <c r="G53" s="55">
        <v>0</v>
      </c>
      <c r="H53" s="55">
        <v>0</v>
      </c>
      <c r="I53" s="55">
        <v>0</v>
      </c>
      <c r="J53" s="55">
        <v>0</v>
      </c>
      <c r="K53" s="55">
        <v>0</v>
      </c>
      <c r="L53" s="55">
        <v>0</v>
      </c>
      <c r="M53" s="55">
        <v>0</v>
      </c>
      <c r="N53" s="55">
        <v>0</v>
      </c>
      <c r="O53" s="55">
        <v>0</v>
      </c>
      <c r="P53" s="55">
        <v>0</v>
      </c>
      <c r="Q53" s="55">
        <v>0</v>
      </c>
      <c r="R53" s="55">
        <v>0</v>
      </c>
      <c r="S53" s="55">
        <v>0</v>
      </c>
      <c r="Y53" s="55"/>
    </row>
    <row r="54" spans="1:25" ht="13.2" x14ac:dyDescent="0.25">
      <c r="A54" s="45" t="s">
        <v>72</v>
      </c>
      <c r="B54" s="45" t="s">
        <v>2060</v>
      </c>
      <c r="C54" s="45" t="s">
        <v>1686</v>
      </c>
      <c r="D54" s="45" t="s">
        <v>3827</v>
      </c>
      <c r="E54" s="45" t="s">
        <v>141</v>
      </c>
      <c r="F54" s="55">
        <v>0</v>
      </c>
      <c r="G54" s="55">
        <v>0</v>
      </c>
      <c r="H54" s="55">
        <v>0</v>
      </c>
      <c r="I54" s="55">
        <v>0</v>
      </c>
      <c r="J54" s="55">
        <v>0</v>
      </c>
      <c r="K54" s="55">
        <v>0</v>
      </c>
      <c r="L54" s="55">
        <v>0</v>
      </c>
      <c r="M54" s="55">
        <v>0</v>
      </c>
      <c r="N54" s="55">
        <v>0</v>
      </c>
      <c r="O54" s="55">
        <v>0</v>
      </c>
      <c r="P54" s="55">
        <v>0</v>
      </c>
      <c r="Q54" s="55">
        <v>0</v>
      </c>
      <c r="R54" s="55">
        <v>0</v>
      </c>
      <c r="S54" s="55">
        <v>0</v>
      </c>
      <c r="Y54" s="55"/>
    </row>
    <row r="55" spans="1:25" ht="13.2" x14ac:dyDescent="0.25">
      <c r="A55" s="45" t="s">
        <v>72</v>
      </c>
      <c r="B55" s="45" t="s">
        <v>2061</v>
      </c>
      <c r="C55" s="45" t="s">
        <v>1686</v>
      </c>
      <c r="D55" s="45" t="s">
        <v>3828</v>
      </c>
      <c r="E55" s="45" t="s">
        <v>141</v>
      </c>
      <c r="F55" s="55">
        <v>0</v>
      </c>
      <c r="G55" s="55">
        <v>0</v>
      </c>
      <c r="H55" s="55">
        <v>0</v>
      </c>
      <c r="I55" s="55">
        <v>0</v>
      </c>
      <c r="J55" s="55">
        <v>0</v>
      </c>
      <c r="K55" s="55">
        <v>0</v>
      </c>
      <c r="L55" s="55">
        <v>0</v>
      </c>
      <c r="M55" s="55">
        <v>0</v>
      </c>
      <c r="N55" s="55">
        <v>0</v>
      </c>
      <c r="O55" s="55">
        <v>0</v>
      </c>
      <c r="P55" s="55">
        <v>0</v>
      </c>
      <c r="Q55" s="55">
        <v>0</v>
      </c>
      <c r="R55" s="55">
        <v>0</v>
      </c>
      <c r="S55" s="55">
        <v>0</v>
      </c>
      <c r="Y55" s="55"/>
    </row>
    <row r="56" spans="1:25" ht="13.2" x14ac:dyDescent="0.25">
      <c r="A56" s="45" t="s">
        <v>72</v>
      </c>
      <c r="B56" s="45" t="s">
        <v>2062</v>
      </c>
      <c r="C56" s="45" t="s">
        <v>1686</v>
      </c>
      <c r="D56" s="45" t="s">
        <v>3829</v>
      </c>
      <c r="E56" s="45" t="s">
        <v>141</v>
      </c>
      <c r="F56" s="55">
        <v>22904</v>
      </c>
      <c r="G56" s="55">
        <v>22904</v>
      </c>
      <c r="H56" s="55">
        <v>22904</v>
      </c>
      <c r="I56" s="55">
        <v>22904</v>
      </c>
      <c r="J56" s="55">
        <v>22904</v>
      </c>
      <c r="K56" s="55">
        <v>22904</v>
      </c>
      <c r="L56" s="55">
        <v>22904</v>
      </c>
      <c r="M56" s="55">
        <v>22904</v>
      </c>
      <c r="N56" s="55">
        <v>22904</v>
      </c>
      <c r="O56" s="55">
        <v>22904</v>
      </c>
      <c r="P56" s="55">
        <v>22904</v>
      </c>
      <c r="Q56" s="55">
        <v>22904</v>
      </c>
      <c r="R56" s="55">
        <v>22904</v>
      </c>
      <c r="S56" s="55">
        <v>22904035</v>
      </c>
      <c r="Y56" s="55"/>
    </row>
    <row r="57" spans="1:25" ht="13.2" x14ac:dyDescent="0.25">
      <c r="A57" s="45" t="s">
        <v>72</v>
      </c>
      <c r="B57" s="45" t="s">
        <v>2063</v>
      </c>
      <c r="C57" s="45" t="s">
        <v>1686</v>
      </c>
      <c r="D57" s="45" t="s">
        <v>3830</v>
      </c>
      <c r="E57" s="45" t="s">
        <v>141</v>
      </c>
      <c r="F57" s="55">
        <v>0</v>
      </c>
      <c r="G57" s="55">
        <v>0</v>
      </c>
      <c r="H57" s="55">
        <v>0</v>
      </c>
      <c r="I57" s="55">
        <v>0</v>
      </c>
      <c r="J57" s="55">
        <v>0</v>
      </c>
      <c r="K57" s="55">
        <v>0</v>
      </c>
      <c r="L57" s="55">
        <v>0</v>
      </c>
      <c r="M57" s="55">
        <v>0</v>
      </c>
      <c r="N57" s="55">
        <v>0</v>
      </c>
      <c r="O57" s="55">
        <v>0</v>
      </c>
      <c r="P57" s="55">
        <v>0</v>
      </c>
      <c r="Q57" s="55">
        <v>0</v>
      </c>
      <c r="R57" s="55">
        <v>0</v>
      </c>
      <c r="S57" s="55">
        <v>0</v>
      </c>
      <c r="Y57" s="55"/>
    </row>
    <row r="58" spans="1:25" ht="13.2" x14ac:dyDescent="0.25">
      <c r="A58" s="45" t="s">
        <v>72</v>
      </c>
      <c r="B58" s="45" t="s">
        <v>2064</v>
      </c>
      <c r="C58" s="45" t="s">
        <v>1686</v>
      </c>
      <c r="D58" s="45" t="s">
        <v>3831</v>
      </c>
      <c r="E58" s="45" t="s">
        <v>141</v>
      </c>
      <c r="F58" s="55">
        <v>0</v>
      </c>
      <c r="G58" s="55">
        <v>0</v>
      </c>
      <c r="H58" s="55">
        <v>0</v>
      </c>
      <c r="I58" s="55">
        <v>0</v>
      </c>
      <c r="J58" s="55">
        <v>0</v>
      </c>
      <c r="K58" s="55">
        <v>0</v>
      </c>
      <c r="L58" s="55">
        <v>0</v>
      </c>
      <c r="M58" s="55">
        <v>0</v>
      </c>
      <c r="N58" s="55">
        <v>0</v>
      </c>
      <c r="O58" s="55">
        <v>0</v>
      </c>
      <c r="P58" s="55">
        <v>0</v>
      </c>
      <c r="Q58" s="55">
        <v>0</v>
      </c>
      <c r="R58" s="55">
        <v>0</v>
      </c>
      <c r="S58" s="55">
        <v>0</v>
      </c>
      <c r="Y58" s="55"/>
    </row>
    <row r="59" spans="1:25" ht="13.2" x14ac:dyDescent="0.25">
      <c r="A59" s="45" t="s">
        <v>72</v>
      </c>
      <c r="B59" s="45" t="s">
        <v>2065</v>
      </c>
      <c r="C59" s="45" t="s">
        <v>1686</v>
      </c>
      <c r="D59" s="45" t="s">
        <v>3832</v>
      </c>
      <c r="E59" s="45" t="s">
        <v>141</v>
      </c>
      <c r="F59" s="55">
        <v>0</v>
      </c>
      <c r="G59" s="55">
        <v>0</v>
      </c>
      <c r="H59" s="55">
        <v>0</v>
      </c>
      <c r="I59" s="55">
        <v>0</v>
      </c>
      <c r="J59" s="55">
        <v>0</v>
      </c>
      <c r="K59" s="55">
        <v>0</v>
      </c>
      <c r="L59" s="55">
        <v>0</v>
      </c>
      <c r="M59" s="55">
        <v>0</v>
      </c>
      <c r="N59" s="55">
        <v>0</v>
      </c>
      <c r="O59" s="55">
        <v>0</v>
      </c>
      <c r="P59" s="55">
        <v>0</v>
      </c>
      <c r="Q59" s="55">
        <v>0</v>
      </c>
      <c r="R59" s="55">
        <v>0</v>
      </c>
      <c r="S59" s="55">
        <v>0</v>
      </c>
      <c r="Y59" s="55"/>
    </row>
    <row r="60" spans="1:25" ht="13.2" x14ac:dyDescent="0.25">
      <c r="A60" s="45" t="s">
        <v>72</v>
      </c>
      <c r="B60" s="45" t="s">
        <v>2066</v>
      </c>
      <c r="C60" s="45" t="s">
        <v>1686</v>
      </c>
      <c r="D60" s="45" t="s">
        <v>3833</v>
      </c>
      <c r="E60" s="45" t="s">
        <v>141</v>
      </c>
      <c r="F60" s="55">
        <v>3440</v>
      </c>
      <c r="G60" s="55">
        <v>3421</v>
      </c>
      <c r="H60" s="55">
        <v>3421</v>
      </c>
      <c r="I60" s="55">
        <v>3421</v>
      </c>
      <c r="J60" s="55">
        <v>3421</v>
      </c>
      <c r="K60" s="55">
        <v>3421</v>
      </c>
      <c r="L60" s="55">
        <v>3421</v>
      </c>
      <c r="M60" s="55">
        <v>3421</v>
      </c>
      <c r="N60" s="55">
        <v>3421</v>
      </c>
      <c r="O60" s="55">
        <v>3421</v>
      </c>
      <c r="P60" s="55">
        <v>3421</v>
      </c>
      <c r="Q60" s="55">
        <v>3421</v>
      </c>
      <c r="R60" s="55">
        <v>3421</v>
      </c>
      <c r="S60" s="55">
        <v>3421725</v>
      </c>
      <c r="Y60" s="55"/>
    </row>
    <row r="61" spans="1:25" ht="13.2" x14ac:dyDescent="0.25">
      <c r="A61" s="45" t="s">
        <v>72</v>
      </c>
      <c r="B61" s="45" t="s">
        <v>2067</v>
      </c>
      <c r="C61" s="45" t="s">
        <v>1686</v>
      </c>
      <c r="D61" s="45" t="s">
        <v>3834</v>
      </c>
      <c r="E61" s="45" t="s">
        <v>141</v>
      </c>
      <c r="F61" s="55">
        <v>0</v>
      </c>
      <c r="G61" s="55">
        <v>0</v>
      </c>
      <c r="H61" s="55">
        <v>0</v>
      </c>
      <c r="I61" s="55">
        <v>0</v>
      </c>
      <c r="J61" s="55">
        <v>0</v>
      </c>
      <c r="K61" s="55">
        <v>0</v>
      </c>
      <c r="L61" s="55">
        <v>0</v>
      </c>
      <c r="M61" s="55">
        <v>0</v>
      </c>
      <c r="N61" s="55">
        <v>0</v>
      </c>
      <c r="O61" s="55">
        <v>0</v>
      </c>
      <c r="P61" s="55">
        <v>0</v>
      </c>
      <c r="Q61" s="55">
        <v>0</v>
      </c>
      <c r="R61" s="55">
        <v>0</v>
      </c>
      <c r="S61" s="55">
        <v>0</v>
      </c>
      <c r="Y61" s="55"/>
    </row>
    <row r="62" spans="1:25" ht="13.2" x14ac:dyDescent="0.25">
      <c r="A62" s="45" t="s">
        <v>72</v>
      </c>
      <c r="B62" s="45" t="s">
        <v>2068</v>
      </c>
      <c r="C62" s="45" t="s">
        <v>1686</v>
      </c>
      <c r="D62" s="45" t="s">
        <v>3835</v>
      </c>
      <c r="E62" s="45" t="s">
        <v>141</v>
      </c>
      <c r="F62" s="55">
        <v>0</v>
      </c>
      <c r="G62" s="55">
        <v>0</v>
      </c>
      <c r="H62" s="55">
        <v>0</v>
      </c>
      <c r="I62" s="55">
        <v>0</v>
      </c>
      <c r="J62" s="55">
        <v>0</v>
      </c>
      <c r="K62" s="55">
        <v>0</v>
      </c>
      <c r="L62" s="55">
        <v>0</v>
      </c>
      <c r="M62" s="55">
        <v>0</v>
      </c>
      <c r="N62" s="55">
        <v>0</v>
      </c>
      <c r="O62" s="55">
        <v>0</v>
      </c>
      <c r="P62" s="55">
        <v>0</v>
      </c>
      <c r="Q62" s="55">
        <v>0</v>
      </c>
      <c r="R62" s="55">
        <v>0</v>
      </c>
      <c r="S62" s="55">
        <v>0</v>
      </c>
      <c r="Y62" s="55"/>
    </row>
    <row r="63" spans="1:25" ht="13.2" x14ac:dyDescent="0.25">
      <c r="A63" s="45" t="s">
        <v>72</v>
      </c>
      <c r="B63" s="45" t="s">
        <v>2069</v>
      </c>
      <c r="C63" s="45" t="s">
        <v>1686</v>
      </c>
      <c r="D63" s="45" t="s">
        <v>3836</v>
      </c>
      <c r="E63" s="45" t="s">
        <v>141</v>
      </c>
      <c r="F63" s="55">
        <v>0</v>
      </c>
      <c r="G63" s="55">
        <v>0</v>
      </c>
      <c r="H63" s="55">
        <v>0</v>
      </c>
      <c r="I63" s="55">
        <v>0</v>
      </c>
      <c r="J63" s="55">
        <v>0</v>
      </c>
      <c r="K63" s="55">
        <v>0</v>
      </c>
      <c r="L63" s="55">
        <v>0</v>
      </c>
      <c r="M63" s="55">
        <v>0</v>
      </c>
      <c r="N63" s="55">
        <v>0</v>
      </c>
      <c r="O63" s="55">
        <v>0</v>
      </c>
      <c r="P63" s="55">
        <v>0</v>
      </c>
      <c r="Q63" s="55">
        <v>0</v>
      </c>
      <c r="R63" s="55">
        <v>0</v>
      </c>
      <c r="S63" s="55">
        <v>0</v>
      </c>
      <c r="Y63" s="55"/>
    </row>
    <row r="64" spans="1:25" ht="13.2" x14ac:dyDescent="0.25">
      <c r="A64" s="45" t="s">
        <v>72</v>
      </c>
      <c r="B64" s="45" t="s">
        <v>2070</v>
      </c>
      <c r="C64" s="45" t="s">
        <v>3837</v>
      </c>
      <c r="D64" s="45" t="s">
        <v>3838</v>
      </c>
      <c r="E64" s="45" t="s">
        <v>141</v>
      </c>
      <c r="F64" s="55">
        <v>0</v>
      </c>
      <c r="G64" s="55">
        <v>0</v>
      </c>
      <c r="H64" s="55">
        <v>0</v>
      </c>
      <c r="I64" s="55">
        <v>0</v>
      </c>
      <c r="J64" s="55">
        <v>0</v>
      </c>
      <c r="K64" s="55">
        <v>0</v>
      </c>
      <c r="L64" s="55">
        <v>0</v>
      </c>
      <c r="M64" s="55">
        <v>0</v>
      </c>
      <c r="N64" s="55">
        <v>0</v>
      </c>
      <c r="O64" s="55">
        <v>0</v>
      </c>
      <c r="P64" s="55">
        <v>0</v>
      </c>
      <c r="Q64" s="55">
        <v>0</v>
      </c>
      <c r="R64" s="55">
        <v>0</v>
      </c>
      <c r="S64" s="55">
        <v>0</v>
      </c>
      <c r="Y64" s="55"/>
    </row>
    <row r="65" spans="1:25" ht="13.2" x14ac:dyDescent="0.25">
      <c r="A65" s="45" t="s">
        <v>72</v>
      </c>
      <c r="B65" s="45" t="s">
        <v>2071</v>
      </c>
      <c r="C65" s="45" t="s">
        <v>3839</v>
      </c>
      <c r="D65" s="45" t="s">
        <v>3840</v>
      </c>
      <c r="E65" s="45" t="s">
        <v>141</v>
      </c>
      <c r="F65" s="55">
        <v>12420</v>
      </c>
      <c r="G65" s="55">
        <v>12421</v>
      </c>
      <c r="H65" s="55">
        <v>12415</v>
      </c>
      <c r="I65" s="55">
        <v>12464</v>
      </c>
      <c r="J65" s="55">
        <v>12464</v>
      </c>
      <c r="K65" s="55">
        <v>12462</v>
      </c>
      <c r="L65" s="55">
        <v>12462</v>
      </c>
      <c r="M65" s="55">
        <v>23949</v>
      </c>
      <c r="N65" s="55">
        <v>23949</v>
      </c>
      <c r="O65" s="55">
        <v>23949</v>
      </c>
      <c r="P65" s="55">
        <v>23949</v>
      </c>
      <c r="Q65" s="55">
        <v>23949</v>
      </c>
      <c r="R65" s="55">
        <v>28295</v>
      </c>
      <c r="S65" s="55">
        <v>17899412</v>
      </c>
      <c r="Y65" s="55"/>
    </row>
    <row r="66" spans="1:25" ht="13.2" x14ac:dyDescent="0.25">
      <c r="A66" s="45" t="s">
        <v>72</v>
      </c>
      <c r="B66" s="45" t="s">
        <v>2072</v>
      </c>
      <c r="C66" s="45" t="s">
        <v>3839</v>
      </c>
      <c r="D66" s="45" t="s">
        <v>3841</v>
      </c>
      <c r="E66" s="45" t="s">
        <v>141</v>
      </c>
      <c r="F66" s="55">
        <v>0</v>
      </c>
      <c r="G66" s="55">
        <v>0</v>
      </c>
      <c r="H66" s="55">
        <v>0</v>
      </c>
      <c r="I66" s="55">
        <v>0</v>
      </c>
      <c r="J66" s="55">
        <v>0</v>
      </c>
      <c r="K66" s="55">
        <v>0</v>
      </c>
      <c r="L66" s="55">
        <v>0</v>
      </c>
      <c r="M66" s="55">
        <v>0</v>
      </c>
      <c r="N66" s="55">
        <v>0</v>
      </c>
      <c r="O66" s="55">
        <v>0</v>
      </c>
      <c r="P66" s="55">
        <v>0</v>
      </c>
      <c r="Q66" s="55">
        <v>0</v>
      </c>
      <c r="R66" s="55">
        <v>0</v>
      </c>
      <c r="S66" s="55">
        <v>0</v>
      </c>
      <c r="Y66" s="55"/>
    </row>
    <row r="67" spans="1:25" ht="13.2" x14ac:dyDescent="0.25">
      <c r="A67" s="45" t="s">
        <v>72</v>
      </c>
      <c r="B67" s="45" t="s">
        <v>2073</v>
      </c>
      <c r="C67" s="45" t="s">
        <v>3839</v>
      </c>
      <c r="D67" s="45" t="s">
        <v>3842</v>
      </c>
      <c r="E67" s="45" t="s">
        <v>141</v>
      </c>
      <c r="F67" s="55">
        <v>11487</v>
      </c>
      <c r="G67" s="55">
        <v>11487</v>
      </c>
      <c r="H67" s="55">
        <v>11487</v>
      </c>
      <c r="I67" s="55">
        <v>11487</v>
      </c>
      <c r="J67" s="55">
        <v>11487</v>
      </c>
      <c r="K67" s="55">
        <v>11487</v>
      </c>
      <c r="L67" s="55">
        <v>11487</v>
      </c>
      <c r="M67" s="55">
        <v>0</v>
      </c>
      <c r="N67" s="55">
        <v>0</v>
      </c>
      <c r="O67" s="55">
        <v>0</v>
      </c>
      <c r="P67" s="55">
        <v>0</v>
      </c>
      <c r="Q67" s="55">
        <v>0</v>
      </c>
      <c r="R67" s="55">
        <v>0</v>
      </c>
      <c r="S67" s="55">
        <v>6222205</v>
      </c>
      <c r="Y67" s="55"/>
    </row>
    <row r="68" spans="1:25" ht="13.2" x14ac:dyDescent="0.25">
      <c r="A68" s="45" t="s">
        <v>72</v>
      </c>
      <c r="B68" s="45" t="s">
        <v>2074</v>
      </c>
      <c r="C68" s="45" t="s">
        <v>3839</v>
      </c>
      <c r="D68" s="45" t="s">
        <v>3843</v>
      </c>
      <c r="E68" s="45" t="s">
        <v>141</v>
      </c>
      <c r="F68" s="55">
        <v>0</v>
      </c>
      <c r="G68" s="55">
        <v>0</v>
      </c>
      <c r="H68" s="55">
        <v>0</v>
      </c>
      <c r="I68" s="55">
        <v>0</v>
      </c>
      <c r="J68" s="55">
        <v>0</v>
      </c>
      <c r="K68" s="55">
        <v>0</v>
      </c>
      <c r="L68" s="55">
        <v>0</v>
      </c>
      <c r="M68" s="55">
        <v>0</v>
      </c>
      <c r="N68" s="55">
        <v>0</v>
      </c>
      <c r="O68" s="55">
        <v>0</v>
      </c>
      <c r="P68" s="55">
        <v>0</v>
      </c>
      <c r="Q68" s="55">
        <v>0</v>
      </c>
      <c r="R68" s="55">
        <v>0</v>
      </c>
      <c r="S68" s="55">
        <v>0</v>
      </c>
      <c r="Y68" s="55"/>
    </row>
    <row r="69" spans="1:25" ht="13.2" x14ac:dyDescent="0.25">
      <c r="A69" s="45" t="s">
        <v>72</v>
      </c>
      <c r="B69" s="45" t="s">
        <v>2075</v>
      </c>
      <c r="C69" s="45" t="s">
        <v>3844</v>
      </c>
      <c r="D69" s="45" t="s">
        <v>3845</v>
      </c>
      <c r="E69" s="45" t="s">
        <v>141</v>
      </c>
      <c r="F69" s="55">
        <v>86440</v>
      </c>
      <c r="G69" s="55">
        <v>89824</v>
      </c>
      <c r="H69" s="55">
        <v>90195</v>
      </c>
      <c r="I69" s="55">
        <v>90357</v>
      </c>
      <c r="J69" s="55">
        <v>90371</v>
      </c>
      <c r="K69" s="55">
        <v>84439</v>
      </c>
      <c r="L69" s="55">
        <v>84984</v>
      </c>
      <c r="M69" s="55">
        <v>86123</v>
      </c>
      <c r="N69" s="55">
        <v>88868</v>
      </c>
      <c r="O69" s="55">
        <v>91416</v>
      </c>
      <c r="P69" s="55">
        <v>93450</v>
      </c>
      <c r="Q69" s="55">
        <v>93419</v>
      </c>
      <c r="R69" s="55">
        <v>105830</v>
      </c>
      <c r="S69" s="55">
        <v>89965154</v>
      </c>
      <c r="Y69" s="55"/>
    </row>
    <row r="70" spans="1:25" ht="13.2" x14ac:dyDescent="0.25">
      <c r="A70" s="45" t="s">
        <v>72</v>
      </c>
      <c r="B70" s="45" t="s">
        <v>2076</v>
      </c>
      <c r="C70" s="45" t="s">
        <v>3844</v>
      </c>
      <c r="D70" s="45" t="s">
        <v>3846</v>
      </c>
      <c r="E70" s="45" t="s">
        <v>141</v>
      </c>
      <c r="F70" s="55">
        <v>0</v>
      </c>
      <c r="G70" s="55">
        <v>0</v>
      </c>
      <c r="H70" s="55">
        <v>0</v>
      </c>
      <c r="I70" s="55">
        <v>0</v>
      </c>
      <c r="J70" s="55">
        <v>0</v>
      </c>
      <c r="K70" s="55">
        <v>0</v>
      </c>
      <c r="L70" s="55">
        <v>0</v>
      </c>
      <c r="M70" s="55">
        <v>0</v>
      </c>
      <c r="N70" s="55">
        <v>0</v>
      </c>
      <c r="O70" s="55">
        <v>0</v>
      </c>
      <c r="P70" s="55">
        <v>0</v>
      </c>
      <c r="Q70" s="55">
        <v>0</v>
      </c>
      <c r="R70" s="55">
        <v>0</v>
      </c>
      <c r="S70" s="55">
        <v>0</v>
      </c>
      <c r="Y70" s="55"/>
    </row>
    <row r="71" spans="1:25" ht="13.2" x14ac:dyDescent="0.25">
      <c r="A71" s="45" t="s">
        <v>72</v>
      </c>
      <c r="B71" s="45" t="s">
        <v>2077</v>
      </c>
      <c r="C71" s="45" t="s">
        <v>3844</v>
      </c>
      <c r="D71" s="45" t="s">
        <v>3847</v>
      </c>
      <c r="E71" s="45" t="s">
        <v>141</v>
      </c>
      <c r="F71" s="55">
        <v>0</v>
      </c>
      <c r="G71" s="55">
        <v>0</v>
      </c>
      <c r="H71" s="55">
        <v>0</v>
      </c>
      <c r="I71" s="55">
        <v>0</v>
      </c>
      <c r="J71" s="55">
        <v>0</v>
      </c>
      <c r="K71" s="55">
        <v>0</v>
      </c>
      <c r="L71" s="55">
        <v>0</v>
      </c>
      <c r="M71" s="55">
        <v>0</v>
      </c>
      <c r="N71" s="55">
        <v>0</v>
      </c>
      <c r="O71" s="55">
        <v>0</v>
      </c>
      <c r="P71" s="55">
        <v>0</v>
      </c>
      <c r="Q71" s="55">
        <v>0</v>
      </c>
      <c r="R71" s="55">
        <v>0</v>
      </c>
      <c r="S71" s="55">
        <v>0</v>
      </c>
      <c r="Y71" s="55"/>
    </row>
    <row r="72" spans="1:25" ht="13.2" x14ac:dyDescent="0.25">
      <c r="A72" s="45" t="s">
        <v>72</v>
      </c>
      <c r="B72" s="45" t="s">
        <v>2078</v>
      </c>
      <c r="C72" s="45" t="s">
        <v>3848</v>
      </c>
      <c r="D72" s="45" t="s">
        <v>3849</v>
      </c>
      <c r="E72" s="45" t="s">
        <v>141</v>
      </c>
      <c r="F72" s="55">
        <v>0</v>
      </c>
      <c r="G72" s="55">
        <v>0</v>
      </c>
      <c r="H72" s="55">
        <v>0</v>
      </c>
      <c r="I72" s="55">
        <v>0</v>
      </c>
      <c r="J72" s="55">
        <v>0</v>
      </c>
      <c r="K72" s="55">
        <v>0</v>
      </c>
      <c r="L72" s="55">
        <v>0</v>
      </c>
      <c r="M72" s="55">
        <v>0</v>
      </c>
      <c r="N72" s="55">
        <v>0</v>
      </c>
      <c r="O72" s="55">
        <v>0</v>
      </c>
      <c r="P72" s="55">
        <v>0</v>
      </c>
      <c r="Q72" s="55">
        <v>0</v>
      </c>
      <c r="R72" s="55">
        <v>0</v>
      </c>
      <c r="S72" s="55">
        <v>0</v>
      </c>
      <c r="Y72" s="55"/>
    </row>
    <row r="73" spans="1:25" ht="13.2" x14ac:dyDescent="0.25">
      <c r="A73" s="45" t="s">
        <v>72</v>
      </c>
      <c r="B73" s="45" t="s">
        <v>2079</v>
      </c>
      <c r="C73" s="45" t="s">
        <v>3848</v>
      </c>
      <c r="D73" s="45" t="s">
        <v>3850</v>
      </c>
      <c r="E73" s="45" t="s">
        <v>141</v>
      </c>
      <c r="F73" s="55">
        <v>0</v>
      </c>
      <c r="G73" s="55">
        <v>0</v>
      </c>
      <c r="H73" s="55">
        <v>0</v>
      </c>
      <c r="I73" s="55">
        <v>0</v>
      </c>
      <c r="J73" s="55">
        <v>0</v>
      </c>
      <c r="K73" s="55">
        <v>0</v>
      </c>
      <c r="L73" s="55">
        <v>0</v>
      </c>
      <c r="M73" s="55">
        <v>0</v>
      </c>
      <c r="N73" s="55">
        <v>0</v>
      </c>
      <c r="O73" s="55">
        <v>0</v>
      </c>
      <c r="P73" s="55">
        <v>0</v>
      </c>
      <c r="Q73" s="55">
        <v>0</v>
      </c>
      <c r="R73" s="55">
        <v>0</v>
      </c>
      <c r="S73" s="55">
        <v>0</v>
      </c>
      <c r="Y73" s="55"/>
    </row>
    <row r="74" spans="1:25" ht="13.2" x14ac:dyDescent="0.25">
      <c r="A74" s="45" t="s">
        <v>72</v>
      </c>
      <c r="B74" s="45" t="s">
        <v>2080</v>
      </c>
      <c r="C74" s="45" t="s">
        <v>3851</v>
      </c>
      <c r="D74" s="45" t="s">
        <v>3852</v>
      </c>
      <c r="E74" s="45" t="s">
        <v>141</v>
      </c>
      <c r="F74" s="55">
        <v>0</v>
      </c>
      <c r="G74" s="55">
        <v>0</v>
      </c>
      <c r="H74" s="55">
        <v>0</v>
      </c>
      <c r="I74" s="55">
        <v>0</v>
      </c>
      <c r="J74" s="55">
        <v>0</v>
      </c>
      <c r="K74" s="55">
        <v>0</v>
      </c>
      <c r="L74" s="55">
        <v>0</v>
      </c>
      <c r="M74" s="55">
        <v>0</v>
      </c>
      <c r="N74" s="55">
        <v>0</v>
      </c>
      <c r="O74" s="55">
        <v>0</v>
      </c>
      <c r="P74" s="55">
        <v>0</v>
      </c>
      <c r="Q74" s="55">
        <v>0</v>
      </c>
      <c r="R74" s="55">
        <v>0</v>
      </c>
      <c r="S74" s="55">
        <v>0</v>
      </c>
      <c r="Y74" s="55"/>
    </row>
    <row r="75" spans="1:25" ht="13.2" x14ac:dyDescent="0.25">
      <c r="A75" s="45" t="s">
        <v>72</v>
      </c>
      <c r="B75" s="45" t="s">
        <v>2081</v>
      </c>
      <c r="C75" s="45" t="s">
        <v>3853</v>
      </c>
      <c r="D75" s="45" t="s">
        <v>3854</v>
      </c>
      <c r="E75" s="45" t="s">
        <v>141</v>
      </c>
      <c r="F75" s="55">
        <v>0</v>
      </c>
      <c r="G75" s="55">
        <v>0</v>
      </c>
      <c r="H75" s="55">
        <v>0</v>
      </c>
      <c r="I75" s="55">
        <v>0</v>
      </c>
      <c r="J75" s="55">
        <v>0</v>
      </c>
      <c r="K75" s="55">
        <v>0</v>
      </c>
      <c r="L75" s="55">
        <v>0</v>
      </c>
      <c r="M75" s="55">
        <v>0</v>
      </c>
      <c r="N75" s="55">
        <v>0</v>
      </c>
      <c r="O75" s="55">
        <v>0</v>
      </c>
      <c r="P75" s="55">
        <v>0</v>
      </c>
      <c r="Q75" s="55">
        <v>0</v>
      </c>
      <c r="R75" s="55">
        <v>0</v>
      </c>
      <c r="S75" s="55">
        <v>0</v>
      </c>
      <c r="Y75" s="55"/>
    </row>
    <row r="76" spans="1:25" ht="13.2" x14ac:dyDescent="0.25">
      <c r="A76" s="45" t="s">
        <v>72</v>
      </c>
      <c r="B76" s="45" t="s">
        <v>2082</v>
      </c>
      <c r="C76" s="45" t="s">
        <v>3855</v>
      </c>
      <c r="D76" s="45" t="s">
        <v>3723</v>
      </c>
      <c r="E76" s="45" t="s">
        <v>141</v>
      </c>
      <c r="F76" s="55">
        <v>4206</v>
      </c>
      <c r="G76" s="55">
        <v>4206</v>
      </c>
      <c r="H76" s="55">
        <v>4201</v>
      </c>
      <c r="I76" s="55">
        <v>3906</v>
      </c>
      <c r="J76" s="55">
        <v>3906</v>
      </c>
      <c r="K76" s="55">
        <v>3906</v>
      </c>
      <c r="L76" s="55">
        <v>3906</v>
      </c>
      <c r="M76" s="55">
        <v>3906</v>
      </c>
      <c r="N76" s="55">
        <v>3906</v>
      </c>
      <c r="O76" s="55">
        <v>3906</v>
      </c>
      <c r="P76" s="55">
        <v>3906</v>
      </c>
      <c r="Q76" s="55">
        <v>4057</v>
      </c>
      <c r="R76" s="55">
        <v>4057</v>
      </c>
      <c r="S76" s="55">
        <v>3986893</v>
      </c>
      <c r="Y76" s="55"/>
    </row>
    <row r="77" spans="1:25" ht="13.2" x14ac:dyDescent="0.25">
      <c r="A77" s="45" t="s">
        <v>72</v>
      </c>
      <c r="B77" s="45" t="s">
        <v>2083</v>
      </c>
      <c r="C77" s="45" t="s">
        <v>3855</v>
      </c>
      <c r="D77" s="45" t="s">
        <v>3724</v>
      </c>
      <c r="E77" s="45" t="s">
        <v>141</v>
      </c>
      <c r="F77" s="55">
        <v>0</v>
      </c>
      <c r="G77" s="55">
        <v>0</v>
      </c>
      <c r="H77" s="55">
        <v>0</v>
      </c>
      <c r="I77" s="55">
        <v>0</v>
      </c>
      <c r="J77" s="55">
        <v>0</v>
      </c>
      <c r="K77" s="55">
        <v>0</v>
      </c>
      <c r="L77" s="55">
        <v>0</v>
      </c>
      <c r="M77" s="55">
        <v>0</v>
      </c>
      <c r="N77" s="55">
        <v>0</v>
      </c>
      <c r="O77" s="55">
        <v>0</v>
      </c>
      <c r="P77" s="55">
        <v>0</v>
      </c>
      <c r="Q77" s="55">
        <v>0</v>
      </c>
      <c r="R77" s="55">
        <v>0</v>
      </c>
      <c r="S77" s="55">
        <v>0</v>
      </c>
      <c r="Y77" s="55"/>
    </row>
    <row r="78" spans="1:25" ht="13.2" x14ac:dyDescent="0.25">
      <c r="A78" s="45" t="s">
        <v>72</v>
      </c>
      <c r="B78" s="45" t="s">
        <v>2084</v>
      </c>
      <c r="C78" s="45" t="s">
        <v>3855</v>
      </c>
      <c r="D78" s="45" t="s">
        <v>3725</v>
      </c>
      <c r="E78" s="45" t="s">
        <v>141</v>
      </c>
      <c r="F78" s="55">
        <v>34</v>
      </c>
      <c r="G78" s="55">
        <v>3</v>
      </c>
      <c r="H78" s="55">
        <v>3</v>
      </c>
      <c r="I78" s="55">
        <v>3</v>
      </c>
      <c r="J78" s="55">
        <v>3</v>
      </c>
      <c r="K78" s="55">
        <v>3</v>
      </c>
      <c r="L78" s="55">
        <v>3</v>
      </c>
      <c r="M78" s="55">
        <v>0</v>
      </c>
      <c r="N78" s="55">
        <v>0</v>
      </c>
      <c r="O78" s="55">
        <v>0</v>
      </c>
      <c r="P78" s="55">
        <v>0</v>
      </c>
      <c r="Q78" s="55">
        <v>0</v>
      </c>
      <c r="R78" s="55">
        <v>0</v>
      </c>
      <c r="S78" s="55">
        <v>3166</v>
      </c>
      <c r="Y78" s="55"/>
    </row>
    <row r="79" spans="1:25" ht="13.2" x14ac:dyDescent="0.25">
      <c r="A79" s="45" t="s">
        <v>72</v>
      </c>
      <c r="B79" s="45" t="s">
        <v>2085</v>
      </c>
      <c r="C79" s="45" t="s">
        <v>3855</v>
      </c>
      <c r="D79" s="45" t="s">
        <v>3726</v>
      </c>
      <c r="E79" s="45" t="s">
        <v>141</v>
      </c>
      <c r="F79" s="55">
        <v>0</v>
      </c>
      <c r="G79" s="55">
        <v>0</v>
      </c>
      <c r="H79" s="55">
        <v>0</v>
      </c>
      <c r="I79" s="55">
        <v>0</v>
      </c>
      <c r="J79" s="55">
        <v>0</v>
      </c>
      <c r="K79" s="55">
        <v>0</v>
      </c>
      <c r="L79" s="55">
        <v>0</v>
      </c>
      <c r="M79" s="55">
        <v>0</v>
      </c>
      <c r="N79" s="55">
        <v>0</v>
      </c>
      <c r="O79" s="55">
        <v>0</v>
      </c>
      <c r="P79" s="55">
        <v>0</v>
      </c>
      <c r="Q79" s="55">
        <v>0</v>
      </c>
      <c r="R79" s="55">
        <v>0</v>
      </c>
      <c r="S79" s="55">
        <v>0</v>
      </c>
      <c r="Y79" s="55"/>
    </row>
    <row r="80" spans="1:25" ht="13.2" x14ac:dyDescent="0.25">
      <c r="A80" s="45" t="s">
        <v>72</v>
      </c>
      <c r="B80" s="45" t="s">
        <v>2086</v>
      </c>
      <c r="C80" s="45" t="s">
        <v>3856</v>
      </c>
      <c r="D80" s="45" t="s">
        <v>3857</v>
      </c>
      <c r="E80" s="45" t="s">
        <v>141</v>
      </c>
      <c r="F80" s="55">
        <v>1509</v>
      </c>
      <c r="G80" s="55">
        <v>1509</v>
      </c>
      <c r="H80" s="55">
        <v>1509</v>
      </c>
      <c r="I80" s="55">
        <v>1509</v>
      </c>
      <c r="J80" s="55">
        <v>1509</v>
      </c>
      <c r="K80" s="55">
        <v>1509</v>
      </c>
      <c r="L80" s="55">
        <v>1509</v>
      </c>
      <c r="M80" s="55">
        <v>1509</v>
      </c>
      <c r="N80" s="55">
        <v>1509</v>
      </c>
      <c r="O80" s="55">
        <v>1509</v>
      </c>
      <c r="P80" s="55">
        <v>1509</v>
      </c>
      <c r="Q80" s="55">
        <v>1509</v>
      </c>
      <c r="R80" s="55">
        <v>1509</v>
      </c>
      <c r="S80" s="55">
        <v>1509234</v>
      </c>
      <c r="Y80" s="55"/>
    </row>
    <row r="81" spans="1:25" ht="13.2" x14ac:dyDescent="0.25">
      <c r="A81" s="45" t="s">
        <v>72</v>
      </c>
      <c r="B81" s="45" t="s">
        <v>2087</v>
      </c>
      <c r="C81" s="45" t="s">
        <v>3856</v>
      </c>
      <c r="D81" s="45" t="s">
        <v>3858</v>
      </c>
      <c r="E81" s="45" t="s">
        <v>141</v>
      </c>
      <c r="F81" s="55">
        <v>0</v>
      </c>
      <c r="G81" s="55">
        <v>0</v>
      </c>
      <c r="H81" s="55">
        <v>0</v>
      </c>
      <c r="I81" s="55">
        <v>0</v>
      </c>
      <c r="J81" s="55">
        <v>0</v>
      </c>
      <c r="K81" s="55">
        <v>0</v>
      </c>
      <c r="L81" s="55">
        <v>0</v>
      </c>
      <c r="M81" s="55">
        <v>0</v>
      </c>
      <c r="N81" s="55">
        <v>0</v>
      </c>
      <c r="O81" s="55">
        <v>0</v>
      </c>
      <c r="P81" s="55">
        <v>0</v>
      </c>
      <c r="Q81" s="55">
        <v>0</v>
      </c>
      <c r="R81" s="55">
        <v>0</v>
      </c>
      <c r="S81" s="55">
        <v>0</v>
      </c>
      <c r="Y81" s="55"/>
    </row>
    <row r="82" spans="1:25" ht="13.2" x14ac:dyDescent="0.25">
      <c r="A82" s="45" t="s">
        <v>72</v>
      </c>
      <c r="B82" s="45" t="s">
        <v>2088</v>
      </c>
      <c r="C82" s="45" t="s">
        <v>3859</v>
      </c>
      <c r="D82" s="45" t="s">
        <v>3860</v>
      </c>
      <c r="E82" s="45" t="s">
        <v>141</v>
      </c>
      <c r="F82" s="55">
        <v>833</v>
      </c>
      <c r="G82" s="55">
        <v>833</v>
      </c>
      <c r="H82" s="55">
        <v>833</v>
      </c>
      <c r="I82" s="55">
        <v>833</v>
      </c>
      <c r="J82" s="55">
        <v>833</v>
      </c>
      <c r="K82" s="55">
        <v>833</v>
      </c>
      <c r="L82" s="55">
        <v>833</v>
      </c>
      <c r="M82" s="55">
        <v>833</v>
      </c>
      <c r="N82" s="55">
        <v>833</v>
      </c>
      <c r="O82" s="55">
        <v>833</v>
      </c>
      <c r="P82" s="55">
        <v>833</v>
      </c>
      <c r="Q82" s="55">
        <v>833</v>
      </c>
      <c r="R82" s="55">
        <v>833</v>
      </c>
      <c r="S82" s="55">
        <v>832657</v>
      </c>
      <c r="Y82" s="55"/>
    </row>
    <row r="83" spans="1:25" ht="13.2" x14ac:dyDescent="0.25">
      <c r="A83" s="45" t="s">
        <v>72</v>
      </c>
      <c r="B83" s="45" t="s">
        <v>2089</v>
      </c>
      <c r="C83" s="45" t="s">
        <v>3859</v>
      </c>
      <c r="D83" s="45" t="s">
        <v>3861</v>
      </c>
      <c r="E83" s="45" t="s">
        <v>141</v>
      </c>
      <c r="F83" s="55">
        <v>0</v>
      </c>
      <c r="G83" s="55">
        <v>0</v>
      </c>
      <c r="H83" s="55">
        <v>0</v>
      </c>
      <c r="I83" s="55">
        <v>0</v>
      </c>
      <c r="J83" s="55">
        <v>0</v>
      </c>
      <c r="K83" s="55">
        <v>0</v>
      </c>
      <c r="L83" s="55">
        <v>0</v>
      </c>
      <c r="M83" s="55">
        <v>0</v>
      </c>
      <c r="N83" s="55">
        <v>0</v>
      </c>
      <c r="O83" s="55">
        <v>0</v>
      </c>
      <c r="P83" s="55">
        <v>0</v>
      </c>
      <c r="Q83" s="55">
        <v>0</v>
      </c>
      <c r="R83" s="55">
        <v>0</v>
      </c>
      <c r="S83" s="55">
        <v>0</v>
      </c>
      <c r="Y83" s="55"/>
    </row>
    <row r="84" spans="1:25" ht="13.2" x14ac:dyDescent="0.25">
      <c r="A84" s="45" t="s">
        <v>72</v>
      </c>
      <c r="B84" s="45" t="s">
        <v>2090</v>
      </c>
      <c r="C84" s="45" t="s">
        <v>3862</v>
      </c>
      <c r="D84" s="45" t="s">
        <v>3863</v>
      </c>
      <c r="E84" s="45" t="s">
        <v>141</v>
      </c>
      <c r="F84" s="55">
        <v>54</v>
      </c>
      <c r="G84" s="55">
        <v>54</v>
      </c>
      <c r="H84" s="55">
        <v>54</v>
      </c>
      <c r="I84" s="55">
        <v>54</v>
      </c>
      <c r="J84" s="55">
        <v>54</v>
      </c>
      <c r="K84" s="55">
        <v>54</v>
      </c>
      <c r="L84" s="55">
        <v>54</v>
      </c>
      <c r="M84" s="55">
        <v>93</v>
      </c>
      <c r="N84" s="55">
        <v>93</v>
      </c>
      <c r="O84" s="55">
        <v>93</v>
      </c>
      <c r="P84" s="55">
        <v>93</v>
      </c>
      <c r="Q84" s="55">
        <v>93</v>
      </c>
      <c r="R84" s="55">
        <v>93</v>
      </c>
      <c r="S84" s="55">
        <v>71504</v>
      </c>
      <c r="Y84" s="55"/>
    </row>
    <row r="85" spans="1:25" ht="13.2" x14ac:dyDescent="0.25">
      <c r="A85" s="45" t="s">
        <v>72</v>
      </c>
      <c r="B85" s="45" t="s">
        <v>2091</v>
      </c>
      <c r="C85" s="45" t="s">
        <v>3862</v>
      </c>
      <c r="D85" s="45" t="s">
        <v>3864</v>
      </c>
      <c r="E85" s="45" t="s">
        <v>141</v>
      </c>
      <c r="F85" s="55">
        <v>0</v>
      </c>
      <c r="G85" s="55">
        <v>0</v>
      </c>
      <c r="H85" s="55">
        <v>0</v>
      </c>
      <c r="I85" s="55">
        <v>0</v>
      </c>
      <c r="J85" s="55">
        <v>0</v>
      </c>
      <c r="K85" s="55">
        <v>0</v>
      </c>
      <c r="L85" s="55">
        <v>0</v>
      </c>
      <c r="M85" s="55">
        <v>0</v>
      </c>
      <c r="N85" s="55">
        <v>0</v>
      </c>
      <c r="O85" s="55">
        <v>0</v>
      </c>
      <c r="P85" s="55">
        <v>0</v>
      </c>
      <c r="Q85" s="55">
        <v>0</v>
      </c>
      <c r="R85" s="55">
        <v>0</v>
      </c>
      <c r="S85" s="55">
        <v>0</v>
      </c>
      <c r="Y85" s="55"/>
    </row>
    <row r="86" spans="1:25" ht="13.2" x14ac:dyDescent="0.25">
      <c r="A86" s="45" t="s">
        <v>72</v>
      </c>
      <c r="B86" s="45" t="s">
        <v>2092</v>
      </c>
      <c r="C86" s="45" t="s">
        <v>3862</v>
      </c>
      <c r="D86" s="45" t="s">
        <v>3865</v>
      </c>
      <c r="E86" s="45" t="s">
        <v>141</v>
      </c>
      <c r="F86" s="55">
        <v>39</v>
      </c>
      <c r="G86" s="55">
        <v>39</v>
      </c>
      <c r="H86" s="55">
        <v>39</v>
      </c>
      <c r="I86" s="55">
        <v>39</v>
      </c>
      <c r="J86" s="55">
        <v>39</v>
      </c>
      <c r="K86" s="55">
        <v>39</v>
      </c>
      <c r="L86" s="55">
        <v>39</v>
      </c>
      <c r="M86" s="55">
        <v>0</v>
      </c>
      <c r="N86" s="55">
        <v>0</v>
      </c>
      <c r="O86" s="55">
        <v>0</v>
      </c>
      <c r="P86" s="55">
        <v>0</v>
      </c>
      <c r="Q86" s="55">
        <v>0</v>
      </c>
      <c r="R86" s="55">
        <v>0</v>
      </c>
      <c r="S86" s="55">
        <v>21072</v>
      </c>
      <c r="Y86" s="55"/>
    </row>
    <row r="87" spans="1:25" ht="13.2" x14ac:dyDescent="0.25">
      <c r="A87" s="45" t="s">
        <v>72</v>
      </c>
      <c r="B87" s="45" t="s">
        <v>2093</v>
      </c>
      <c r="C87" s="45" t="s">
        <v>3862</v>
      </c>
      <c r="D87" s="45" t="s">
        <v>3866</v>
      </c>
      <c r="E87" s="45" t="s">
        <v>141</v>
      </c>
      <c r="F87" s="55">
        <v>0</v>
      </c>
      <c r="G87" s="55">
        <v>0</v>
      </c>
      <c r="H87" s="55">
        <v>0</v>
      </c>
      <c r="I87" s="55">
        <v>0</v>
      </c>
      <c r="J87" s="55">
        <v>0</v>
      </c>
      <c r="K87" s="55">
        <v>0</v>
      </c>
      <c r="L87" s="55">
        <v>0</v>
      </c>
      <c r="M87" s="55">
        <v>0</v>
      </c>
      <c r="N87" s="55">
        <v>0</v>
      </c>
      <c r="O87" s="55">
        <v>0</v>
      </c>
      <c r="P87" s="55">
        <v>0</v>
      </c>
      <c r="Q87" s="55">
        <v>0</v>
      </c>
      <c r="R87" s="55">
        <v>0</v>
      </c>
      <c r="S87" s="55">
        <v>0</v>
      </c>
      <c r="Y87" s="55"/>
    </row>
    <row r="88" spans="1:25" ht="13.2" x14ac:dyDescent="0.25">
      <c r="A88" s="45" t="s">
        <v>72</v>
      </c>
      <c r="B88" s="45" t="s">
        <v>2094</v>
      </c>
      <c r="C88" s="45" t="s">
        <v>3867</v>
      </c>
      <c r="D88" s="45" t="s">
        <v>3868</v>
      </c>
      <c r="E88" s="45" t="s">
        <v>141</v>
      </c>
      <c r="F88" s="55">
        <v>1139</v>
      </c>
      <c r="G88" s="55">
        <v>1139</v>
      </c>
      <c r="H88" s="55">
        <v>1139</v>
      </c>
      <c r="I88" s="55">
        <v>1139</v>
      </c>
      <c r="J88" s="55">
        <v>1139</v>
      </c>
      <c r="K88" s="55">
        <v>1139</v>
      </c>
      <c r="L88" s="55">
        <v>1139</v>
      </c>
      <c r="M88" s="55">
        <v>1515</v>
      </c>
      <c r="N88" s="55">
        <v>1515</v>
      </c>
      <c r="O88" s="55">
        <v>1515</v>
      </c>
      <c r="P88" s="55">
        <v>1515</v>
      </c>
      <c r="Q88" s="55">
        <v>1515</v>
      </c>
      <c r="R88" s="55">
        <v>1515</v>
      </c>
      <c r="S88" s="55">
        <v>1311469</v>
      </c>
      <c r="Y88" s="55"/>
    </row>
    <row r="89" spans="1:25" ht="13.2" x14ac:dyDescent="0.25">
      <c r="A89" s="45" t="s">
        <v>72</v>
      </c>
      <c r="B89" s="45" t="s">
        <v>2095</v>
      </c>
      <c r="C89" s="45" t="s">
        <v>3867</v>
      </c>
      <c r="D89" s="45" t="s">
        <v>3869</v>
      </c>
      <c r="E89" s="45" t="s">
        <v>141</v>
      </c>
      <c r="F89" s="55">
        <v>0</v>
      </c>
      <c r="G89" s="55">
        <v>0</v>
      </c>
      <c r="H89" s="55">
        <v>0</v>
      </c>
      <c r="I89" s="55">
        <v>0</v>
      </c>
      <c r="J89" s="55">
        <v>0</v>
      </c>
      <c r="K89" s="55">
        <v>0</v>
      </c>
      <c r="L89" s="55">
        <v>0</v>
      </c>
      <c r="M89" s="55">
        <v>0</v>
      </c>
      <c r="N89" s="55">
        <v>0</v>
      </c>
      <c r="O89" s="55">
        <v>0</v>
      </c>
      <c r="P89" s="55">
        <v>0</v>
      </c>
      <c r="Q89" s="55">
        <v>0</v>
      </c>
      <c r="R89" s="55">
        <v>0</v>
      </c>
      <c r="S89" s="55">
        <v>0</v>
      </c>
      <c r="Y89" s="55"/>
    </row>
    <row r="90" spans="1:25" ht="13.2" x14ac:dyDescent="0.25">
      <c r="A90" s="45" t="s">
        <v>72</v>
      </c>
      <c r="B90" s="45" t="s">
        <v>2096</v>
      </c>
      <c r="C90" s="45" t="s">
        <v>3867</v>
      </c>
      <c r="D90" s="45" t="s">
        <v>3870</v>
      </c>
      <c r="E90" s="45" t="s">
        <v>141</v>
      </c>
      <c r="F90" s="55">
        <v>544</v>
      </c>
      <c r="G90" s="55">
        <v>376</v>
      </c>
      <c r="H90" s="55">
        <v>376</v>
      </c>
      <c r="I90" s="55">
        <v>376</v>
      </c>
      <c r="J90" s="55">
        <v>376</v>
      </c>
      <c r="K90" s="55">
        <v>376</v>
      </c>
      <c r="L90" s="55">
        <v>376</v>
      </c>
      <c r="M90" s="55">
        <v>0</v>
      </c>
      <c r="N90" s="55">
        <v>0</v>
      </c>
      <c r="O90" s="55">
        <v>0</v>
      </c>
      <c r="P90" s="55">
        <v>0</v>
      </c>
      <c r="Q90" s="55">
        <v>0</v>
      </c>
      <c r="R90" s="55">
        <v>0</v>
      </c>
      <c r="S90" s="55">
        <v>210587</v>
      </c>
      <c r="Y90" s="55"/>
    </row>
    <row r="91" spans="1:25" ht="13.2" x14ac:dyDescent="0.25">
      <c r="A91" s="45" t="s">
        <v>72</v>
      </c>
      <c r="B91" s="45" t="s">
        <v>2097</v>
      </c>
      <c r="C91" s="45" t="s">
        <v>3867</v>
      </c>
      <c r="D91" s="45" t="s">
        <v>3871</v>
      </c>
      <c r="E91" s="45" t="s">
        <v>141</v>
      </c>
      <c r="F91" s="55">
        <v>0</v>
      </c>
      <c r="G91" s="55">
        <v>0</v>
      </c>
      <c r="H91" s="55">
        <v>0</v>
      </c>
      <c r="I91" s="55">
        <v>0</v>
      </c>
      <c r="J91" s="55">
        <v>0</v>
      </c>
      <c r="K91" s="55">
        <v>0</v>
      </c>
      <c r="L91" s="55">
        <v>0</v>
      </c>
      <c r="M91" s="55">
        <v>0</v>
      </c>
      <c r="N91" s="55">
        <v>0</v>
      </c>
      <c r="O91" s="55">
        <v>0</v>
      </c>
      <c r="P91" s="55">
        <v>0</v>
      </c>
      <c r="Q91" s="55">
        <v>0</v>
      </c>
      <c r="R91" s="55">
        <v>0</v>
      </c>
      <c r="S91" s="55">
        <v>0</v>
      </c>
      <c r="Y91" s="55"/>
    </row>
    <row r="92" spans="1:25" ht="13.2" x14ac:dyDescent="0.25">
      <c r="A92" s="45" t="s">
        <v>72</v>
      </c>
      <c r="B92" s="45" t="s">
        <v>2098</v>
      </c>
      <c r="C92" s="45" t="s">
        <v>3872</v>
      </c>
      <c r="D92" s="45" t="s">
        <v>3873</v>
      </c>
      <c r="E92" s="45" t="s">
        <v>141</v>
      </c>
      <c r="F92" s="55">
        <v>0</v>
      </c>
      <c r="G92" s="55">
        <v>0</v>
      </c>
      <c r="H92" s="55">
        <v>0</v>
      </c>
      <c r="I92" s="55">
        <v>0</v>
      </c>
      <c r="J92" s="55">
        <v>0</v>
      </c>
      <c r="K92" s="55">
        <v>0</v>
      </c>
      <c r="L92" s="55">
        <v>0</v>
      </c>
      <c r="M92" s="55">
        <v>0</v>
      </c>
      <c r="N92" s="55">
        <v>0</v>
      </c>
      <c r="O92" s="55">
        <v>0</v>
      </c>
      <c r="P92" s="55">
        <v>0</v>
      </c>
      <c r="Q92" s="55">
        <v>0</v>
      </c>
      <c r="R92" s="55">
        <v>0</v>
      </c>
      <c r="S92" s="55">
        <v>0</v>
      </c>
      <c r="Y92" s="55"/>
    </row>
    <row r="93" spans="1:25" ht="13.2" x14ac:dyDescent="0.25">
      <c r="A93" s="45" t="s">
        <v>72</v>
      </c>
      <c r="B93" s="45" t="s">
        <v>2099</v>
      </c>
      <c r="C93" s="45" t="s">
        <v>3874</v>
      </c>
      <c r="D93" s="45" t="s">
        <v>3875</v>
      </c>
      <c r="E93" s="45" t="s">
        <v>141</v>
      </c>
      <c r="F93" s="55">
        <v>0</v>
      </c>
      <c r="G93" s="55">
        <v>0</v>
      </c>
      <c r="H93" s="55">
        <v>0</v>
      </c>
      <c r="I93" s="55">
        <v>0</v>
      </c>
      <c r="J93" s="55">
        <v>0</v>
      </c>
      <c r="K93" s="55">
        <v>0</v>
      </c>
      <c r="L93" s="55">
        <v>0</v>
      </c>
      <c r="M93" s="55">
        <v>0</v>
      </c>
      <c r="N93" s="55">
        <v>0</v>
      </c>
      <c r="O93" s="55">
        <v>0</v>
      </c>
      <c r="P93" s="55">
        <v>0</v>
      </c>
      <c r="Q93" s="55">
        <v>0</v>
      </c>
      <c r="R93" s="55">
        <v>0</v>
      </c>
      <c r="S93" s="55">
        <v>0</v>
      </c>
      <c r="Y93" s="55"/>
    </row>
    <row r="94" spans="1:25" ht="13.2" x14ac:dyDescent="0.25">
      <c r="A94" s="45" t="s">
        <v>72</v>
      </c>
      <c r="B94" s="45" t="s">
        <v>2100</v>
      </c>
      <c r="C94" s="45" t="s">
        <v>3876</v>
      </c>
      <c r="D94" s="45" t="s">
        <v>3877</v>
      </c>
      <c r="E94" s="45" t="s">
        <v>141</v>
      </c>
      <c r="F94" s="55">
        <v>0</v>
      </c>
      <c r="G94" s="55">
        <v>0</v>
      </c>
      <c r="H94" s="55">
        <v>0</v>
      </c>
      <c r="I94" s="55">
        <v>0</v>
      </c>
      <c r="J94" s="55">
        <v>0</v>
      </c>
      <c r="K94" s="55">
        <v>0</v>
      </c>
      <c r="L94" s="55">
        <v>0</v>
      </c>
      <c r="M94" s="55">
        <v>0</v>
      </c>
      <c r="N94" s="55">
        <v>0</v>
      </c>
      <c r="O94" s="55">
        <v>0</v>
      </c>
      <c r="P94" s="55">
        <v>0</v>
      </c>
      <c r="Q94" s="55">
        <v>0</v>
      </c>
      <c r="R94" s="55">
        <v>0</v>
      </c>
      <c r="S94" s="55">
        <v>0</v>
      </c>
      <c r="Y94" s="55"/>
    </row>
    <row r="95" spans="1:25" ht="13.2" x14ac:dyDescent="0.25">
      <c r="A95" s="45" t="s">
        <v>72</v>
      </c>
      <c r="B95" s="45" t="s">
        <v>2101</v>
      </c>
      <c r="C95" s="45" t="s">
        <v>3878</v>
      </c>
      <c r="D95" s="45" t="s">
        <v>3752</v>
      </c>
      <c r="E95" s="45" t="s">
        <v>141</v>
      </c>
      <c r="F95" s="55">
        <v>410</v>
      </c>
      <c r="G95" s="55">
        <v>410</v>
      </c>
      <c r="H95" s="55">
        <v>415</v>
      </c>
      <c r="I95" s="55">
        <v>710</v>
      </c>
      <c r="J95" s="55">
        <v>710</v>
      </c>
      <c r="K95" s="55">
        <v>710</v>
      </c>
      <c r="L95" s="55">
        <v>710</v>
      </c>
      <c r="M95" s="55">
        <v>710</v>
      </c>
      <c r="N95" s="55">
        <v>710</v>
      </c>
      <c r="O95" s="55">
        <v>710</v>
      </c>
      <c r="P95" s="55">
        <v>710</v>
      </c>
      <c r="Q95" s="55">
        <v>727</v>
      </c>
      <c r="R95" s="55">
        <v>727</v>
      </c>
      <c r="S95" s="55">
        <v>649764</v>
      </c>
      <c r="Y95" s="55"/>
    </row>
    <row r="96" spans="1:25" ht="13.2" x14ac:dyDescent="0.25">
      <c r="A96" s="45" t="s">
        <v>72</v>
      </c>
      <c r="B96" s="45" t="s">
        <v>2102</v>
      </c>
      <c r="C96" s="45" t="s">
        <v>3878</v>
      </c>
      <c r="D96" s="45" t="s">
        <v>3753</v>
      </c>
      <c r="E96" s="45" t="s">
        <v>141</v>
      </c>
      <c r="F96" s="55">
        <v>0</v>
      </c>
      <c r="G96" s="55">
        <v>0</v>
      </c>
      <c r="H96" s="55">
        <v>0</v>
      </c>
      <c r="I96" s="55">
        <v>0</v>
      </c>
      <c r="J96" s="55">
        <v>0</v>
      </c>
      <c r="K96" s="55">
        <v>0</v>
      </c>
      <c r="L96" s="55">
        <v>0</v>
      </c>
      <c r="M96" s="55">
        <v>0</v>
      </c>
      <c r="N96" s="55">
        <v>0</v>
      </c>
      <c r="O96" s="55">
        <v>0</v>
      </c>
      <c r="P96" s="55">
        <v>0</v>
      </c>
      <c r="Q96" s="55">
        <v>0</v>
      </c>
      <c r="R96" s="55">
        <v>0</v>
      </c>
      <c r="S96" s="55">
        <v>0</v>
      </c>
      <c r="Y96" s="55"/>
    </row>
    <row r="97" spans="1:25" ht="13.2" x14ac:dyDescent="0.25">
      <c r="A97" s="45" t="s">
        <v>72</v>
      </c>
      <c r="B97" s="45" t="s">
        <v>2103</v>
      </c>
      <c r="C97" s="45" t="s">
        <v>3878</v>
      </c>
      <c r="D97" s="45" t="s">
        <v>3879</v>
      </c>
      <c r="E97" s="45" t="s">
        <v>141</v>
      </c>
      <c r="F97" s="55">
        <v>0</v>
      </c>
      <c r="G97" s="55">
        <v>0</v>
      </c>
      <c r="H97" s="55">
        <v>0</v>
      </c>
      <c r="I97" s="55">
        <v>0</v>
      </c>
      <c r="J97" s="55">
        <v>0</v>
      </c>
      <c r="K97" s="55">
        <v>0</v>
      </c>
      <c r="L97" s="55">
        <v>0</v>
      </c>
      <c r="M97" s="55">
        <v>0</v>
      </c>
      <c r="N97" s="55">
        <v>0</v>
      </c>
      <c r="O97" s="55">
        <v>0</v>
      </c>
      <c r="P97" s="55">
        <v>0</v>
      </c>
      <c r="Q97" s="55">
        <v>0</v>
      </c>
      <c r="R97" s="55">
        <v>0</v>
      </c>
      <c r="S97" s="55">
        <v>0</v>
      </c>
      <c r="Y97" s="55"/>
    </row>
    <row r="98" spans="1:25" ht="13.2" x14ac:dyDescent="0.25">
      <c r="A98" s="45" t="s">
        <v>72</v>
      </c>
      <c r="B98" s="45" t="s">
        <v>2104</v>
      </c>
      <c r="C98" s="45" t="s">
        <v>3880</v>
      </c>
      <c r="D98" s="45" t="s">
        <v>3881</v>
      </c>
      <c r="E98" s="45" t="s">
        <v>141</v>
      </c>
      <c r="F98" s="55">
        <v>418</v>
      </c>
      <c r="G98" s="55">
        <v>0</v>
      </c>
      <c r="H98" s="55">
        <v>0</v>
      </c>
      <c r="I98" s="55">
        <v>0</v>
      </c>
      <c r="J98" s="55">
        <v>0</v>
      </c>
      <c r="K98" s="55">
        <v>0</v>
      </c>
      <c r="L98" s="55">
        <v>0</v>
      </c>
      <c r="M98" s="55">
        <v>0</v>
      </c>
      <c r="N98" s="55">
        <v>0</v>
      </c>
      <c r="O98" s="55">
        <v>0</v>
      </c>
      <c r="P98" s="55">
        <v>0</v>
      </c>
      <c r="Q98" s="55">
        <v>0</v>
      </c>
      <c r="R98" s="55">
        <v>0</v>
      </c>
      <c r="S98" s="55">
        <v>17424</v>
      </c>
      <c r="Y98" s="55"/>
    </row>
    <row r="99" spans="1:25" ht="13.2" x14ac:dyDescent="0.25">
      <c r="A99" s="45" t="s">
        <v>72</v>
      </c>
      <c r="B99" s="45" t="s">
        <v>2105</v>
      </c>
      <c r="C99" s="45" t="s">
        <v>3880</v>
      </c>
      <c r="D99" s="45" t="s">
        <v>3882</v>
      </c>
      <c r="E99" s="45" t="s">
        <v>141</v>
      </c>
      <c r="F99" s="55">
        <v>0</v>
      </c>
      <c r="G99" s="55">
        <v>0</v>
      </c>
      <c r="H99" s="55">
        <v>0</v>
      </c>
      <c r="I99" s="55">
        <v>0</v>
      </c>
      <c r="J99" s="55">
        <v>0</v>
      </c>
      <c r="K99" s="55">
        <v>0</v>
      </c>
      <c r="L99" s="55">
        <v>0</v>
      </c>
      <c r="M99" s="55">
        <v>0</v>
      </c>
      <c r="N99" s="55">
        <v>0</v>
      </c>
      <c r="O99" s="55">
        <v>0</v>
      </c>
      <c r="P99" s="55">
        <v>0</v>
      </c>
      <c r="Q99" s="55">
        <v>0</v>
      </c>
      <c r="R99" s="55">
        <v>0</v>
      </c>
      <c r="S99" s="55">
        <v>0</v>
      </c>
      <c r="Y99" s="55"/>
    </row>
    <row r="100" spans="1:25" ht="13.2" x14ac:dyDescent="0.25">
      <c r="A100" s="45" t="s">
        <v>72</v>
      </c>
      <c r="B100" s="45" t="s">
        <v>2106</v>
      </c>
      <c r="C100" s="45" t="s">
        <v>3880</v>
      </c>
      <c r="D100" s="45" t="s">
        <v>3883</v>
      </c>
      <c r="E100" s="45" t="s">
        <v>141</v>
      </c>
      <c r="F100" s="55">
        <v>61784</v>
      </c>
      <c r="G100" s="55">
        <v>62205</v>
      </c>
      <c r="H100" s="55">
        <v>65918</v>
      </c>
      <c r="I100" s="55">
        <v>65942</v>
      </c>
      <c r="J100" s="55">
        <v>66309</v>
      </c>
      <c r="K100" s="55">
        <v>66397</v>
      </c>
      <c r="L100" s="55">
        <v>66431</v>
      </c>
      <c r="M100" s="55">
        <v>75669</v>
      </c>
      <c r="N100" s="55">
        <v>69057</v>
      </c>
      <c r="O100" s="55">
        <v>69088</v>
      </c>
      <c r="P100" s="55">
        <v>69091</v>
      </c>
      <c r="Q100" s="55">
        <v>69108</v>
      </c>
      <c r="R100" s="55">
        <v>71051</v>
      </c>
      <c r="S100" s="55">
        <v>67636026</v>
      </c>
      <c r="Y100" s="55"/>
    </row>
    <row r="101" spans="1:25" ht="13.2" x14ac:dyDescent="0.25">
      <c r="A101" s="45" t="s">
        <v>72</v>
      </c>
      <c r="B101" s="45" t="s">
        <v>2107</v>
      </c>
      <c r="C101" s="45" t="s">
        <v>3880</v>
      </c>
      <c r="D101" s="45" t="s">
        <v>3884</v>
      </c>
      <c r="E101" s="45" t="s">
        <v>141</v>
      </c>
      <c r="F101" s="55">
        <v>0</v>
      </c>
      <c r="G101" s="55">
        <v>0</v>
      </c>
      <c r="H101" s="55">
        <v>0</v>
      </c>
      <c r="I101" s="55">
        <v>0</v>
      </c>
      <c r="J101" s="55">
        <v>0</v>
      </c>
      <c r="K101" s="55">
        <v>0</v>
      </c>
      <c r="L101" s="55">
        <v>0</v>
      </c>
      <c r="M101" s="55">
        <v>0</v>
      </c>
      <c r="N101" s="55">
        <v>0</v>
      </c>
      <c r="O101" s="55">
        <v>0</v>
      </c>
      <c r="P101" s="55">
        <v>0</v>
      </c>
      <c r="Q101" s="55">
        <v>0</v>
      </c>
      <c r="R101" s="55">
        <v>0</v>
      </c>
      <c r="S101" s="55">
        <v>0</v>
      </c>
      <c r="Y101" s="55"/>
    </row>
    <row r="102" spans="1:25" ht="13.2" x14ac:dyDescent="0.25">
      <c r="A102" s="45" t="s">
        <v>72</v>
      </c>
      <c r="B102" s="45" t="s">
        <v>2108</v>
      </c>
      <c r="C102" s="45" t="s">
        <v>3880</v>
      </c>
      <c r="D102" s="45" t="s">
        <v>3885</v>
      </c>
      <c r="E102" s="45" t="s">
        <v>141</v>
      </c>
      <c r="F102" s="55">
        <v>11239</v>
      </c>
      <c r="G102" s="55">
        <v>10883</v>
      </c>
      <c r="H102" s="55">
        <v>10883</v>
      </c>
      <c r="I102" s="55">
        <v>10883</v>
      </c>
      <c r="J102" s="55">
        <v>10883</v>
      </c>
      <c r="K102" s="55">
        <v>10603</v>
      </c>
      <c r="L102" s="55">
        <v>9222</v>
      </c>
      <c r="M102" s="55">
        <v>0</v>
      </c>
      <c r="N102" s="55">
        <v>0</v>
      </c>
      <c r="O102" s="55">
        <v>0</v>
      </c>
      <c r="P102" s="55">
        <v>0</v>
      </c>
      <c r="Q102" s="55">
        <v>0</v>
      </c>
      <c r="R102" s="55">
        <v>0</v>
      </c>
      <c r="S102" s="55">
        <v>5747977</v>
      </c>
      <c r="Y102" s="55"/>
    </row>
    <row r="103" spans="1:25" ht="13.2" x14ac:dyDescent="0.25">
      <c r="A103" s="45" t="s">
        <v>72</v>
      </c>
      <c r="B103" s="45" t="s">
        <v>2109</v>
      </c>
      <c r="C103" s="45" t="s">
        <v>3880</v>
      </c>
      <c r="D103" s="45" t="s">
        <v>3886</v>
      </c>
      <c r="E103" s="45" t="s">
        <v>141</v>
      </c>
      <c r="F103" s="55">
        <v>0</v>
      </c>
      <c r="G103" s="55">
        <v>0</v>
      </c>
      <c r="H103" s="55">
        <v>0</v>
      </c>
      <c r="I103" s="55">
        <v>0</v>
      </c>
      <c r="J103" s="55">
        <v>0</v>
      </c>
      <c r="K103" s="55">
        <v>0</v>
      </c>
      <c r="L103" s="55">
        <v>0</v>
      </c>
      <c r="M103" s="55">
        <v>0</v>
      </c>
      <c r="N103" s="55">
        <v>0</v>
      </c>
      <c r="O103" s="55">
        <v>0</v>
      </c>
      <c r="P103" s="55">
        <v>0</v>
      </c>
      <c r="Q103" s="55">
        <v>0</v>
      </c>
      <c r="R103" s="55">
        <v>0</v>
      </c>
      <c r="S103" s="55">
        <v>0</v>
      </c>
      <c r="Y103" s="55"/>
    </row>
    <row r="104" spans="1:25" ht="13.2" x14ac:dyDescent="0.25">
      <c r="A104" s="45" t="s">
        <v>72</v>
      </c>
      <c r="B104" s="45" t="s">
        <v>2110</v>
      </c>
      <c r="C104" s="45" t="s">
        <v>3887</v>
      </c>
      <c r="D104" s="45" t="s">
        <v>3888</v>
      </c>
      <c r="E104" s="45" t="s">
        <v>141</v>
      </c>
      <c r="F104" s="55">
        <v>0</v>
      </c>
      <c r="G104" s="55">
        <v>0</v>
      </c>
      <c r="H104" s="55">
        <v>0</v>
      </c>
      <c r="I104" s="55">
        <v>0</v>
      </c>
      <c r="J104" s="55">
        <v>0</v>
      </c>
      <c r="K104" s="55">
        <v>0</v>
      </c>
      <c r="L104" s="55">
        <v>0</v>
      </c>
      <c r="M104" s="55">
        <v>0</v>
      </c>
      <c r="N104" s="55">
        <v>0</v>
      </c>
      <c r="O104" s="55">
        <v>0</v>
      </c>
      <c r="P104" s="55">
        <v>0</v>
      </c>
      <c r="Q104" s="55">
        <v>0</v>
      </c>
      <c r="R104" s="55">
        <v>0</v>
      </c>
      <c r="S104" s="55">
        <v>0</v>
      </c>
      <c r="Y104" s="55"/>
    </row>
    <row r="105" spans="1:25" ht="13.2" x14ac:dyDescent="0.25">
      <c r="A105" s="45" t="s">
        <v>72</v>
      </c>
      <c r="B105" s="45" t="s">
        <v>2111</v>
      </c>
      <c r="C105" s="45" t="s">
        <v>3889</v>
      </c>
      <c r="D105" s="45" t="s">
        <v>3890</v>
      </c>
      <c r="E105" s="45" t="s">
        <v>141</v>
      </c>
      <c r="F105" s="55">
        <v>0</v>
      </c>
      <c r="G105" s="55">
        <v>0</v>
      </c>
      <c r="H105" s="55">
        <v>0</v>
      </c>
      <c r="I105" s="55">
        <v>0</v>
      </c>
      <c r="J105" s="55">
        <v>0</v>
      </c>
      <c r="K105" s="55">
        <v>0</v>
      </c>
      <c r="L105" s="55">
        <v>0</v>
      </c>
      <c r="M105" s="55">
        <v>0</v>
      </c>
      <c r="N105" s="55">
        <v>0</v>
      </c>
      <c r="O105" s="55">
        <v>0</v>
      </c>
      <c r="P105" s="55">
        <v>0</v>
      </c>
      <c r="Q105" s="55">
        <v>0</v>
      </c>
      <c r="R105" s="55">
        <v>0</v>
      </c>
      <c r="S105" s="55">
        <v>0</v>
      </c>
      <c r="Y105" s="55"/>
    </row>
    <row r="106" spans="1:25" ht="13.2" x14ac:dyDescent="0.25">
      <c r="A106" s="45" t="s">
        <v>72</v>
      </c>
      <c r="B106" s="45" t="s">
        <v>2112</v>
      </c>
      <c r="C106" s="45" t="s">
        <v>3891</v>
      </c>
      <c r="D106" s="45" t="s">
        <v>3892</v>
      </c>
      <c r="E106" s="45" t="s">
        <v>141</v>
      </c>
      <c r="F106" s="55">
        <v>0</v>
      </c>
      <c r="G106" s="55">
        <v>0</v>
      </c>
      <c r="H106" s="55">
        <v>0</v>
      </c>
      <c r="I106" s="55">
        <v>0</v>
      </c>
      <c r="J106" s="55">
        <v>0</v>
      </c>
      <c r="K106" s="55">
        <v>0</v>
      </c>
      <c r="L106" s="55">
        <v>0</v>
      </c>
      <c r="M106" s="55">
        <v>0</v>
      </c>
      <c r="N106" s="55">
        <v>0</v>
      </c>
      <c r="O106" s="55">
        <v>0</v>
      </c>
      <c r="P106" s="55">
        <v>0</v>
      </c>
      <c r="Q106" s="55">
        <v>0</v>
      </c>
      <c r="R106" s="55">
        <v>0</v>
      </c>
      <c r="S106" s="55">
        <v>0</v>
      </c>
      <c r="Y106" s="55"/>
    </row>
    <row r="107" spans="1:25" ht="13.2" x14ac:dyDescent="0.25">
      <c r="A107" s="45" t="s">
        <v>72</v>
      </c>
      <c r="B107" s="45" t="s">
        <v>2113</v>
      </c>
      <c r="C107" s="45" t="s">
        <v>3891</v>
      </c>
      <c r="D107" s="45" t="s">
        <v>3893</v>
      </c>
      <c r="E107" s="45" t="s">
        <v>141</v>
      </c>
      <c r="F107" s="55">
        <v>3995</v>
      </c>
      <c r="G107" s="55">
        <v>3993</v>
      </c>
      <c r="H107" s="55">
        <v>4812</v>
      </c>
      <c r="I107" s="55">
        <v>4804</v>
      </c>
      <c r="J107" s="55">
        <v>4804</v>
      </c>
      <c r="K107" s="55">
        <v>4804</v>
      </c>
      <c r="L107" s="55">
        <v>4804</v>
      </c>
      <c r="M107" s="55">
        <v>4804</v>
      </c>
      <c r="N107" s="55">
        <v>11873</v>
      </c>
      <c r="O107" s="55">
        <v>11873</v>
      </c>
      <c r="P107" s="55">
        <v>11873</v>
      </c>
      <c r="Q107" s="55">
        <v>11873</v>
      </c>
      <c r="R107" s="55">
        <v>11873</v>
      </c>
      <c r="S107" s="55">
        <v>7354069</v>
      </c>
      <c r="Y107" s="55"/>
    </row>
    <row r="108" spans="1:25" ht="13.2" x14ac:dyDescent="0.25">
      <c r="A108" s="45" t="s">
        <v>72</v>
      </c>
      <c r="B108" s="45" t="s">
        <v>2114</v>
      </c>
      <c r="C108" s="45" t="s">
        <v>3894</v>
      </c>
      <c r="D108" s="45" t="s">
        <v>3895</v>
      </c>
      <c r="E108" s="45" t="s">
        <v>141</v>
      </c>
      <c r="F108" s="55">
        <v>632</v>
      </c>
      <c r="G108" s="55">
        <v>632</v>
      </c>
      <c r="H108" s="55">
        <v>632</v>
      </c>
      <c r="I108" s="55">
        <v>632</v>
      </c>
      <c r="J108" s="55">
        <v>632</v>
      </c>
      <c r="K108" s="55">
        <v>632</v>
      </c>
      <c r="L108" s="55">
        <v>632</v>
      </c>
      <c r="M108" s="55">
        <v>1058</v>
      </c>
      <c r="N108" s="55">
        <v>1058</v>
      </c>
      <c r="O108" s="55">
        <v>1058</v>
      </c>
      <c r="P108" s="55">
        <v>1058</v>
      </c>
      <c r="Q108" s="55">
        <v>1058</v>
      </c>
      <c r="R108" s="55">
        <v>1058</v>
      </c>
      <c r="S108" s="55">
        <v>827407</v>
      </c>
      <c r="Y108" s="55"/>
    </row>
    <row r="109" spans="1:25" ht="13.2" x14ac:dyDescent="0.25">
      <c r="A109" s="45" t="s">
        <v>72</v>
      </c>
      <c r="B109" s="45" t="s">
        <v>2115</v>
      </c>
      <c r="C109" s="45" t="s">
        <v>3894</v>
      </c>
      <c r="D109" s="45" t="s">
        <v>3896</v>
      </c>
      <c r="E109" s="45" t="s">
        <v>141</v>
      </c>
      <c r="F109" s="55">
        <v>0</v>
      </c>
      <c r="G109" s="55">
        <v>0</v>
      </c>
      <c r="H109" s="55">
        <v>0</v>
      </c>
      <c r="I109" s="55">
        <v>0</v>
      </c>
      <c r="J109" s="55">
        <v>0</v>
      </c>
      <c r="K109" s="55">
        <v>0</v>
      </c>
      <c r="L109" s="55">
        <v>0</v>
      </c>
      <c r="M109" s="55">
        <v>0</v>
      </c>
      <c r="N109" s="55">
        <v>0</v>
      </c>
      <c r="O109" s="55">
        <v>0</v>
      </c>
      <c r="P109" s="55">
        <v>0</v>
      </c>
      <c r="Q109" s="55">
        <v>0</v>
      </c>
      <c r="R109" s="55">
        <v>0</v>
      </c>
      <c r="S109" s="55">
        <v>0</v>
      </c>
      <c r="Y109" s="55"/>
    </row>
    <row r="110" spans="1:25" ht="13.2" x14ac:dyDescent="0.25">
      <c r="A110" s="45" t="s">
        <v>72</v>
      </c>
      <c r="B110" s="45" t="s">
        <v>2116</v>
      </c>
      <c r="C110" s="45" t="s">
        <v>3894</v>
      </c>
      <c r="D110" s="45" t="s">
        <v>3897</v>
      </c>
      <c r="E110" s="45" t="s">
        <v>141</v>
      </c>
      <c r="F110" s="55">
        <v>426</v>
      </c>
      <c r="G110" s="55">
        <v>426</v>
      </c>
      <c r="H110" s="55">
        <v>426</v>
      </c>
      <c r="I110" s="55">
        <v>426</v>
      </c>
      <c r="J110" s="55">
        <v>426</v>
      </c>
      <c r="K110" s="55">
        <v>426</v>
      </c>
      <c r="L110" s="55">
        <v>426</v>
      </c>
      <c r="M110" s="55">
        <v>0</v>
      </c>
      <c r="N110" s="55">
        <v>0</v>
      </c>
      <c r="O110" s="55">
        <v>0</v>
      </c>
      <c r="P110" s="55">
        <v>0</v>
      </c>
      <c r="Q110" s="55">
        <v>0</v>
      </c>
      <c r="R110" s="55">
        <v>0</v>
      </c>
      <c r="S110" s="55">
        <v>230553</v>
      </c>
      <c r="Y110" s="55"/>
    </row>
    <row r="111" spans="1:25" ht="13.2" x14ac:dyDescent="0.25">
      <c r="A111" s="45" t="s">
        <v>72</v>
      </c>
      <c r="B111" s="45" t="s">
        <v>2117</v>
      </c>
      <c r="C111" s="45" t="s">
        <v>3898</v>
      </c>
      <c r="D111" s="45" t="s">
        <v>3899</v>
      </c>
      <c r="E111" s="45" t="s">
        <v>141</v>
      </c>
      <c r="F111" s="55">
        <v>0</v>
      </c>
      <c r="G111" s="55">
        <v>0</v>
      </c>
      <c r="H111" s="55">
        <v>0</v>
      </c>
      <c r="I111" s="55">
        <v>0</v>
      </c>
      <c r="J111" s="55">
        <v>0</v>
      </c>
      <c r="K111" s="55">
        <v>0</v>
      </c>
      <c r="L111" s="55">
        <v>0</v>
      </c>
      <c r="M111" s="55">
        <v>0</v>
      </c>
      <c r="N111" s="55">
        <v>0</v>
      </c>
      <c r="O111" s="55">
        <v>0</v>
      </c>
      <c r="P111" s="55">
        <v>0</v>
      </c>
      <c r="Q111" s="55">
        <v>0</v>
      </c>
      <c r="R111" s="55">
        <v>0</v>
      </c>
      <c r="S111" s="55">
        <v>0</v>
      </c>
      <c r="Y111" s="55"/>
    </row>
    <row r="112" spans="1:25" ht="13.2" x14ac:dyDescent="0.25">
      <c r="A112" s="45" t="s">
        <v>72</v>
      </c>
      <c r="B112" s="45" t="s">
        <v>2118</v>
      </c>
      <c r="C112" s="45" t="s">
        <v>3898</v>
      </c>
      <c r="D112" s="45" t="s">
        <v>3900</v>
      </c>
      <c r="E112" s="45" t="s">
        <v>141</v>
      </c>
      <c r="F112" s="55">
        <v>0</v>
      </c>
      <c r="G112" s="55">
        <v>0</v>
      </c>
      <c r="H112" s="55">
        <v>0</v>
      </c>
      <c r="I112" s="55">
        <v>0</v>
      </c>
      <c r="J112" s="55">
        <v>0</v>
      </c>
      <c r="K112" s="55">
        <v>0</v>
      </c>
      <c r="L112" s="55">
        <v>0</v>
      </c>
      <c r="M112" s="55">
        <v>0</v>
      </c>
      <c r="N112" s="55">
        <v>0</v>
      </c>
      <c r="O112" s="55">
        <v>0</v>
      </c>
      <c r="P112" s="55">
        <v>0</v>
      </c>
      <c r="Q112" s="55">
        <v>0</v>
      </c>
      <c r="R112" s="55">
        <v>0</v>
      </c>
      <c r="S112" s="55">
        <v>0</v>
      </c>
      <c r="Y112" s="55"/>
    </row>
    <row r="113" spans="1:25" ht="13.2" x14ac:dyDescent="0.25">
      <c r="A113" s="45" t="s">
        <v>72</v>
      </c>
      <c r="B113" s="45" t="s">
        <v>2119</v>
      </c>
      <c r="C113" s="45" t="s">
        <v>3901</v>
      </c>
      <c r="D113" s="45" t="s">
        <v>3902</v>
      </c>
      <c r="E113" s="45" t="s">
        <v>141</v>
      </c>
      <c r="F113" s="55">
        <v>0</v>
      </c>
      <c r="G113" s="55">
        <v>0</v>
      </c>
      <c r="H113" s="55">
        <v>0</v>
      </c>
      <c r="I113" s="55">
        <v>0</v>
      </c>
      <c r="J113" s="55">
        <v>0</v>
      </c>
      <c r="K113" s="55">
        <v>0</v>
      </c>
      <c r="L113" s="55">
        <v>0</v>
      </c>
      <c r="M113" s="55">
        <v>0</v>
      </c>
      <c r="N113" s="55">
        <v>0</v>
      </c>
      <c r="O113" s="55">
        <v>0</v>
      </c>
      <c r="P113" s="55">
        <v>0</v>
      </c>
      <c r="Q113" s="55">
        <v>0</v>
      </c>
      <c r="R113" s="55">
        <v>501</v>
      </c>
      <c r="S113" s="55">
        <v>20882</v>
      </c>
      <c r="Y113" s="55"/>
    </row>
    <row r="114" spans="1:25" ht="13.2" x14ac:dyDescent="0.25">
      <c r="A114" s="45" t="s">
        <v>72</v>
      </c>
      <c r="B114" s="45" t="s">
        <v>2120</v>
      </c>
      <c r="C114" s="45" t="s">
        <v>3903</v>
      </c>
      <c r="D114" s="45" t="s">
        <v>3904</v>
      </c>
      <c r="E114" s="45" t="s">
        <v>141</v>
      </c>
      <c r="F114" s="55">
        <v>0</v>
      </c>
      <c r="G114" s="55">
        <v>0</v>
      </c>
      <c r="H114" s="55">
        <v>0</v>
      </c>
      <c r="I114" s="55">
        <v>0</v>
      </c>
      <c r="J114" s="55">
        <v>0</v>
      </c>
      <c r="K114" s="55">
        <v>0</v>
      </c>
      <c r="L114" s="55">
        <v>0</v>
      </c>
      <c r="M114" s="55">
        <v>0</v>
      </c>
      <c r="N114" s="55">
        <v>0</v>
      </c>
      <c r="O114" s="55">
        <v>0</v>
      </c>
      <c r="P114" s="55">
        <v>0</v>
      </c>
      <c r="Q114" s="55">
        <v>0</v>
      </c>
      <c r="R114" s="55">
        <v>0</v>
      </c>
      <c r="S114" s="55">
        <v>0</v>
      </c>
      <c r="Y114" s="55"/>
    </row>
    <row r="115" spans="1:25" ht="13.2" x14ac:dyDescent="0.25">
      <c r="A115" s="45" t="s">
        <v>72</v>
      </c>
      <c r="B115" s="45" t="s">
        <v>2121</v>
      </c>
      <c r="C115" s="45" t="s">
        <v>3903</v>
      </c>
      <c r="D115" s="45" t="s">
        <v>3905</v>
      </c>
      <c r="E115" s="45" t="s">
        <v>141</v>
      </c>
      <c r="F115" s="55">
        <v>0</v>
      </c>
      <c r="G115" s="55">
        <v>0</v>
      </c>
      <c r="H115" s="55">
        <v>0</v>
      </c>
      <c r="I115" s="55">
        <v>0</v>
      </c>
      <c r="J115" s="55">
        <v>0</v>
      </c>
      <c r="K115" s="55">
        <v>0</v>
      </c>
      <c r="L115" s="55">
        <v>0</v>
      </c>
      <c r="M115" s="55">
        <v>0</v>
      </c>
      <c r="N115" s="55">
        <v>0</v>
      </c>
      <c r="O115" s="55">
        <v>0</v>
      </c>
      <c r="P115" s="55">
        <v>0</v>
      </c>
      <c r="Q115" s="55">
        <v>0</v>
      </c>
      <c r="R115" s="55">
        <v>0</v>
      </c>
      <c r="S115" s="55">
        <v>0</v>
      </c>
      <c r="Y115" s="55"/>
    </row>
    <row r="116" spans="1:25" ht="13.2" x14ac:dyDescent="0.25">
      <c r="A116" s="45" t="s">
        <v>72</v>
      </c>
      <c r="B116" s="45" t="s">
        <v>2122</v>
      </c>
      <c r="C116" s="45" t="s">
        <v>3906</v>
      </c>
      <c r="D116" s="45" t="s">
        <v>3907</v>
      </c>
      <c r="E116" s="45" t="s">
        <v>141</v>
      </c>
      <c r="F116" s="55">
        <v>0</v>
      </c>
      <c r="G116" s="55">
        <v>0</v>
      </c>
      <c r="H116" s="55">
        <v>0</v>
      </c>
      <c r="I116" s="55">
        <v>0</v>
      </c>
      <c r="J116" s="55">
        <v>0</v>
      </c>
      <c r="K116" s="55">
        <v>0</v>
      </c>
      <c r="L116" s="55">
        <v>0</v>
      </c>
      <c r="M116" s="55">
        <v>0</v>
      </c>
      <c r="N116" s="55">
        <v>0</v>
      </c>
      <c r="O116" s="55">
        <v>0</v>
      </c>
      <c r="P116" s="55">
        <v>0</v>
      </c>
      <c r="Q116" s="55">
        <v>0</v>
      </c>
      <c r="R116" s="55">
        <v>0</v>
      </c>
      <c r="S116" s="55">
        <v>0</v>
      </c>
      <c r="Y116" s="55"/>
    </row>
    <row r="117" spans="1:25" ht="13.2" x14ac:dyDescent="0.25">
      <c r="A117" s="45" t="s">
        <v>72</v>
      </c>
      <c r="B117" s="45" t="s">
        <v>2123</v>
      </c>
      <c r="C117" s="45" t="s">
        <v>3906</v>
      </c>
      <c r="D117" s="45" t="s">
        <v>3908</v>
      </c>
      <c r="E117" s="45" t="s">
        <v>141</v>
      </c>
      <c r="F117" s="55">
        <v>0</v>
      </c>
      <c r="G117" s="55">
        <v>0</v>
      </c>
      <c r="H117" s="55">
        <v>0</v>
      </c>
      <c r="I117" s="55">
        <v>0</v>
      </c>
      <c r="J117" s="55">
        <v>0</v>
      </c>
      <c r="K117" s="55">
        <v>0</v>
      </c>
      <c r="L117" s="55">
        <v>0</v>
      </c>
      <c r="M117" s="55">
        <v>0</v>
      </c>
      <c r="N117" s="55">
        <v>0</v>
      </c>
      <c r="O117" s="55">
        <v>0</v>
      </c>
      <c r="P117" s="55">
        <v>0</v>
      </c>
      <c r="Q117" s="55">
        <v>0</v>
      </c>
      <c r="R117" s="55">
        <v>0</v>
      </c>
      <c r="S117" s="55">
        <v>0</v>
      </c>
      <c r="Y117" s="55"/>
    </row>
    <row r="118" spans="1:25" ht="13.2" x14ac:dyDescent="0.25">
      <c r="A118" s="45" t="s">
        <v>72</v>
      </c>
      <c r="B118" s="45" t="s">
        <v>2124</v>
      </c>
      <c r="C118" s="45" t="s">
        <v>3906</v>
      </c>
      <c r="D118" s="45" t="s">
        <v>3909</v>
      </c>
      <c r="E118" s="45" t="s">
        <v>141</v>
      </c>
      <c r="F118" s="55">
        <v>907</v>
      </c>
      <c r="G118" s="55">
        <v>907</v>
      </c>
      <c r="H118" s="55">
        <v>907</v>
      </c>
      <c r="I118" s="55">
        <v>907</v>
      </c>
      <c r="J118" s="55">
        <v>907</v>
      </c>
      <c r="K118" s="55">
        <v>907</v>
      </c>
      <c r="L118" s="55">
        <v>907</v>
      </c>
      <c r="M118" s="55">
        <v>907</v>
      </c>
      <c r="N118" s="55">
        <v>907</v>
      </c>
      <c r="O118" s="55">
        <v>907</v>
      </c>
      <c r="P118" s="55">
        <v>907</v>
      </c>
      <c r="Q118" s="55">
        <v>907</v>
      </c>
      <c r="R118" s="55">
        <v>907</v>
      </c>
      <c r="S118" s="55">
        <v>907181</v>
      </c>
      <c r="U118" s="74"/>
      <c r="V118" s="55"/>
      <c r="Y118" s="55"/>
    </row>
    <row r="119" spans="1:25" ht="13.2" x14ac:dyDescent="0.25">
      <c r="A119" s="45" t="s">
        <v>72</v>
      </c>
      <c r="B119" s="45" t="s">
        <v>2125</v>
      </c>
      <c r="C119" s="45" t="s">
        <v>3906</v>
      </c>
      <c r="D119" s="45" t="s">
        <v>3910</v>
      </c>
      <c r="E119" s="45" t="s">
        <v>141</v>
      </c>
      <c r="F119" s="55">
        <v>890</v>
      </c>
      <c r="G119" s="55">
        <v>890</v>
      </c>
      <c r="H119" s="55">
        <v>890</v>
      </c>
      <c r="I119" s="55">
        <v>890</v>
      </c>
      <c r="J119" s="55">
        <v>890</v>
      </c>
      <c r="K119" s="55">
        <v>890</v>
      </c>
      <c r="L119" s="55">
        <v>890</v>
      </c>
      <c r="M119" s="55">
        <v>890</v>
      </c>
      <c r="N119" s="55">
        <v>890</v>
      </c>
      <c r="O119" s="55">
        <v>890</v>
      </c>
      <c r="P119" s="55">
        <v>890</v>
      </c>
      <c r="Q119" s="55">
        <v>890</v>
      </c>
      <c r="R119" s="55">
        <v>890</v>
      </c>
      <c r="S119" s="55">
        <v>890236</v>
      </c>
      <c r="U119" s="74"/>
      <c r="V119" s="55"/>
      <c r="Y119" s="55"/>
    </row>
    <row r="120" spans="1:25" ht="13.2" x14ac:dyDescent="0.25">
      <c r="A120" s="45" t="s">
        <v>72</v>
      </c>
      <c r="B120" s="45" t="s">
        <v>2126</v>
      </c>
      <c r="C120" s="45" t="s">
        <v>3906</v>
      </c>
      <c r="D120" s="45" t="s">
        <v>3911</v>
      </c>
      <c r="E120" s="45" t="s">
        <v>141</v>
      </c>
      <c r="F120" s="55">
        <v>0</v>
      </c>
      <c r="G120" s="55">
        <v>0</v>
      </c>
      <c r="H120" s="55">
        <v>0</v>
      </c>
      <c r="I120" s="55">
        <v>398</v>
      </c>
      <c r="J120" s="55">
        <v>398</v>
      </c>
      <c r="K120" s="55">
        <v>398</v>
      </c>
      <c r="L120" s="55">
        <v>398</v>
      </c>
      <c r="M120" s="55">
        <v>398</v>
      </c>
      <c r="N120" s="55">
        <v>398</v>
      </c>
      <c r="O120" s="55">
        <v>398</v>
      </c>
      <c r="P120" s="55">
        <v>398</v>
      </c>
      <c r="Q120" s="55">
        <v>398</v>
      </c>
      <c r="R120" s="55">
        <v>398</v>
      </c>
      <c r="S120" s="55">
        <v>314850</v>
      </c>
      <c r="U120" s="74"/>
      <c r="V120" s="55"/>
      <c r="Y120" s="55"/>
    </row>
    <row r="121" spans="1:25" ht="13.2" x14ac:dyDescent="0.25">
      <c r="A121" s="45" t="s">
        <v>72</v>
      </c>
      <c r="B121" s="45" t="s">
        <v>2127</v>
      </c>
      <c r="C121" s="45" t="s">
        <v>3906</v>
      </c>
      <c r="D121" s="45" t="s">
        <v>3912</v>
      </c>
      <c r="E121" s="45" t="s">
        <v>141</v>
      </c>
      <c r="F121" s="55">
        <v>0</v>
      </c>
      <c r="G121" s="55">
        <v>0</v>
      </c>
      <c r="H121" s="55">
        <v>0</v>
      </c>
      <c r="I121" s="55">
        <v>0</v>
      </c>
      <c r="J121" s="55">
        <v>0</v>
      </c>
      <c r="K121" s="55">
        <v>0</v>
      </c>
      <c r="L121" s="55">
        <v>0</v>
      </c>
      <c r="M121" s="55">
        <v>0</v>
      </c>
      <c r="N121" s="55">
        <v>0</v>
      </c>
      <c r="O121" s="55">
        <v>0</v>
      </c>
      <c r="P121" s="55">
        <v>0</v>
      </c>
      <c r="Q121" s="55">
        <v>0</v>
      </c>
      <c r="R121" s="55">
        <v>0</v>
      </c>
      <c r="S121" s="55">
        <v>0</v>
      </c>
      <c r="U121" s="74"/>
      <c r="V121" s="55"/>
      <c r="Y121" s="55"/>
    </row>
  </sheetData>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21"/>
  <sheetViews>
    <sheetView topLeftCell="N1" workbookViewId="0">
      <selection sqref="A1:XFD1048576"/>
    </sheetView>
  </sheetViews>
  <sheetFormatPr defaultColWidth="9.109375" defaultRowHeight="12.75" customHeight="1" x14ac:dyDescent="0.25"/>
  <cols>
    <col min="1" max="3" width="9.109375" style="45"/>
    <col min="4" max="4" width="30.5546875" style="45" bestFit="1" customWidth="1"/>
    <col min="5" max="5" width="9.109375" style="45"/>
    <col min="6" max="9" width="10.44140625" style="45" bestFit="1" customWidth="1"/>
    <col min="10" max="10" width="11.44140625" style="45" bestFit="1" customWidth="1"/>
    <col min="11" max="11" width="10.44140625" style="45" bestFit="1" customWidth="1"/>
    <col min="12" max="18" width="11.44140625" style="45" bestFit="1" customWidth="1"/>
    <col min="19" max="19" width="15.109375" style="45" bestFit="1" customWidth="1"/>
    <col min="20" max="20" width="9.109375" style="45"/>
    <col min="21" max="21" width="13.44140625" style="45" customWidth="1"/>
    <col min="22" max="22" width="14.44140625" style="45" customWidth="1"/>
    <col min="23" max="23" width="13.5546875" style="45" customWidth="1"/>
    <col min="24" max="25" width="12.44140625" style="45" customWidth="1"/>
    <col min="26" max="26" width="14.109375" style="45" bestFit="1" customWidth="1"/>
    <col min="27" max="27" width="9.109375" style="45"/>
    <col min="28" max="28" width="9.109375" style="45" customWidth="1"/>
    <col min="29" max="16384" width="9.109375" style="45"/>
  </cols>
  <sheetData>
    <row r="1" spans="1:26" ht="13.2" x14ac:dyDescent="0.25">
      <c r="A1" s="45" t="s">
        <v>1802</v>
      </c>
      <c r="B1" s="45" t="s">
        <v>117</v>
      </c>
      <c r="C1" s="45" t="s">
        <v>3773</v>
      </c>
      <c r="D1" s="45" t="s">
        <v>3774</v>
      </c>
      <c r="E1" s="45" t="s">
        <v>2005</v>
      </c>
      <c r="F1" s="84">
        <v>43070</v>
      </c>
      <c r="G1" s="84">
        <v>43101</v>
      </c>
      <c r="H1" s="84">
        <v>43132</v>
      </c>
      <c r="I1" s="84">
        <v>43160</v>
      </c>
      <c r="J1" s="84">
        <v>43191</v>
      </c>
      <c r="K1" s="84">
        <v>43221</v>
      </c>
      <c r="L1" s="84">
        <v>43252</v>
      </c>
      <c r="M1" s="84">
        <v>43282</v>
      </c>
      <c r="N1" s="84">
        <v>43313</v>
      </c>
      <c r="O1" s="84">
        <v>43344</v>
      </c>
      <c r="P1" s="84">
        <v>43374</v>
      </c>
      <c r="Q1" s="84">
        <v>43405</v>
      </c>
      <c r="R1" s="84">
        <v>43435</v>
      </c>
      <c r="S1" s="59" t="s">
        <v>1804</v>
      </c>
      <c r="V1" s="55"/>
      <c r="Y1" s="55"/>
    </row>
    <row r="2" spans="1:26" ht="13.2" x14ac:dyDescent="0.25">
      <c r="A2" s="45" t="s">
        <v>72</v>
      </c>
      <c r="B2" s="45" t="s">
        <v>2008</v>
      </c>
      <c r="C2" s="45" t="s">
        <v>3775</v>
      </c>
      <c r="D2" s="45" t="s">
        <v>3471</v>
      </c>
      <c r="E2" s="45" t="s">
        <v>140</v>
      </c>
      <c r="F2" s="55">
        <v>23</v>
      </c>
      <c r="G2" s="55">
        <v>25</v>
      </c>
      <c r="H2" s="55">
        <v>26</v>
      </c>
      <c r="I2" s="55">
        <v>28</v>
      </c>
      <c r="J2" s="55">
        <v>29</v>
      </c>
      <c r="K2" s="55">
        <v>31</v>
      </c>
      <c r="L2" s="55">
        <v>32</v>
      </c>
      <c r="M2" s="55">
        <v>34</v>
      </c>
      <c r="N2" s="55">
        <v>35</v>
      </c>
      <c r="O2" s="55">
        <v>37</v>
      </c>
      <c r="P2" s="55">
        <v>38</v>
      </c>
      <c r="Q2" s="55">
        <v>40</v>
      </c>
      <c r="R2" s="55">
        <v>41</v>
      </c>
      <c r="S2" s="55">
        <v>32147</v>
      </c>
      <c r="V2" s="85"/>
      <c r="Y2" s="55"/>
    </row>
    <row r="3" spans="1:26" ht="26.4" x14ac:dyDescent="0.25">
      <c r="A3" s="45" t="s">
        <v>72</v>
      </c>
      <c r="B3" s="45" t="s">
        <v>2009</v>
      </c>
      <c r="C3" s="45" t="s">
        <v>3776</v>
      </c>
      <c r="D3" s="45" t="s">
        <v>3777</v>
      </c>
      <c r="E3" s="45" t="s">
        <v>140</v>
      </c>
      <c r="F3" s="55">
        <v>0</v>
      </c>
      <c r="G3" s="55">
        <v>0</v>
      </c>
      <c r="H3" s="55">
        <v>0</v>
      </c>
      <c r="I3" s="55">
        <v>0</v>
      </c>
      <c r="J3" s="55">
        <v>0</v>
      </c>
      <c r="K3" s="55">
        <v>0</v>
      </c>
      <c r="L3" s="55">
        <v>0</v>
      </c>
      <c r="M3" s="55">
        <v>0</v>
      </c>
      <c r="N3" s="55">
        <v>0</v>
      </c>
      <c r="O3" s="55">
        <v>0</v>
      </c>
      <c r="P3" s="55">
        <v>0</v>
      </c>
      <c r="Q3" s="55">
        <v>0</v>
      </c>
      <c r="R3" s="55">
        <v>0</v>
      </c>
      <c r="S3" s="55">
        <v>0</v>
      </c>
      <c r="U3" s="45" t="s">
        <v>2006</v>
      </c>
      <c r="V3" s="85" t="s">
        <v>6806</v>
      </c>
      <c r="X3" s="37" t="s">
        <v>2006</v>
      </c>
      <c r="Y3" s="40" t="s">
        <v>2007</v>
      </c>
      <c r="Z3" s="41">
        <v>0.33810000000000001</v>
      </c>
    </row>
    <row r="4" spans="1:26" ht="13.2" x14ac:dyDescent="0.25">
      <c r="A4" s="45" t="s">
        <v>72</v>
      </c>
      <c r="B4" s="45" t="s">
        <v>2010</v>
      </c>
      <c r="C4" s="45" t="s">
        <v>3776</v>
      </c>
      <c r="D4" s="45" t="s">
        <v>3778</v>
      </c>
      <c r="E4" s="45" t="s">
        <v>140</v>
      </c>
      <c r="F4" s="55">
        <v>0</v>
      </c>
      <c r="G4" s="55">
        <v>0</v>
      </c>
      <c r="H4" s="55">
        <v>0</v>
      </c>
      <c r="I4" s="55">
        <v>0</v>
      </c>
      <c r="J4" s="55">
        <v>0</v>
      </c>
      <c r="K4" s="55">
        <v>0</v>
      </c>
      <c r="L4" s="55">
        <v>0</v>
      </c>
      <c r="M4" s="55">
        <v>0</v>
      </c>
      <c r="N4" s="55">
        <v>0</v>
      </c>
      <c r="O4" s="55">
        <v>0</v>
      </c>
      <c r="P4" s="55">
        <v>0</v>
      </c>
      <c r="Q4" s="55">
        <v>0</v>
      </c>
      <c r="R4" s="55">
        <v>0</v>
      </c>
      <c r="S4" s="55">
        <v>0</v>
      </c>
      <c r="U4" s="74" t="s">
        <v>3775</v>
      </c>
      <c r="V4" s="55">
        <v>41</v>
      </c>
      <c r="X4" s="45" t="s">
        <v>3775</v>
      </c>
      <c r="Y4" s="55">
        <v>41</v>
      </c>
      <c r="Z4" s="55">
        <f>Y4*$Z$3</f>
        <v>13.8621</v>
      </c>
    </row>
    <row r="5" spans="1:26" ht="13.2" x14ac:dyDescent="0.25">
      <c r="A5" s="45" t="s">
        <v>72</v>
      </c>
      <c r="B5" s="45" t="s">
        <v>2011</v>
      </c>
      <c r="C5" s="45" t="s">
        <v>3776</v>
      </c>
      <c r="D5" s="45" t="s">
        <v>3779</v>
      </c>
      <c r="E5" s="45" t="s">
        <v>140</v>
      </c>
      <c r="F5" s="55">
        <v>0</v>
      </c>
      <c r="G5" s="55">
        <v>0</v>
      </c>
      <c r="H5" s="55">
        <v>0</v>
      </c>
      <c r="I5" s="55">
        <v>0</v>
      </c>
      <c r="J5" s="55">
        <v>0</v>
      </c>
      <c r="K5" s="55">
        <v>0</v>
      </c>
      <c r="L5" s="55">
        <v>0</v>
      </c>
      <c r="M5" s="55">
        <v>0</v>
      </c>
      <c r="N5" s="55">
        <v>0</v>
      </c>
      <c r="O5" s="55">
        <v>0</v>
      </c>
      <c r="P5" s="55">
        <v>0</v>
      </c>
      <c r="Q5" s="55">
        <v>0</v>
      </c>
      <c r="R5" s="55">
        <v>0</v>
      </c>
      <c r="S5" s="55">
        <v>0</v>
      </c>
      <c r="U5" s="74" t="s">
        <v>3776</v>
      </c>
      <c r="V5" s="55">
        <v>134589</v>
      </c>
      <c r="X5" s="45" t="s">
        <v>3776</v>
      </c>
      <c r="Y5" s="55">
        <v>134589</v>
      </c>
      <c r="Z5" s="55">
        <f t="shared" ref="Z5:Z30" si="0">Y5*$Z$3</f>
        <v>45504.5409</v>
      </c>
    </row>
    <row r="6" spans="1:26" ht="13.2" x14ac:dyDescent="0.25">
      <c r="A6" s="45" t="s">
        <v>72</v>
      </c>
      <c r="B6" s="45" t="s">
        <v>2012</v>
      </c>
      <c r="C6" s="45" t="s">
        <v>3776</v>
      </c>
      <c r="D6" s="45" t="s">
        <v>3473</v>
      </c>
      <c r="E6" s="45" t="s">
        <v>140</v>
      </c>
      <c r="F6" s="55">
        <v>89932</v>
      </c>
      <c r="G6" s="55">
        <v>89601</v>
      </c>
      <c r="H6" s="55">
        <v>91589</v>
      </c>
      <c r="I6" s="55">
        <v>95786</v>
      </c>
      <c r="J6" s="55">
        <v>100010</v>
      </c>
      <c r="K6" s="55">
        <v>98605</v>
      </c>
      <c r="L6" s="55">
        <v>103342</v>
      </c>
      <c r="M6" s="55">
        <v>108347</v>
      </c>
      <c r="N6" s="55">
        <v>113670</v>
      </c>
      <c r="O6" s="55">
        <v>119350</v>
      </c>
      <c r="P6" s="55">
        <v>119868</v>
      </c>
      <c r="Q6" s="55">
        <v>127265</v>
      </c>
      <c r="R6" s="55">
        <v>134589</v>
      </c>
      <c r="S6" s="55">
        <v>106641111</v>
      </c>
      <c r="U6" s="74" t="s">
        <v>3780</v>
      </c>
      <c r="V6" s="55">
        <v>2210</v>
      </c>
      <c r="X6" s="45" t="s">
        <v>3780</v>
      </c>
      <c r="Y6" s="55">
        <v>2210</v>
      </c>
      <c r="Z6" s="55">
        <f t="shared" si="0"/>
        <v>747.20100000000002</v>
      </c>
    </row>
    <row r="7" spans="1:26" ht="13.2" x14ac:dyDescent="0.25">
      <c r="A7" s="45" t="s">
        <v>72</v>
      </c>
      <c r="B7" s="45" t="s">
        <v>2013</v>
      </c>
      <c r="C7" s="45" t="s">
        <v>3776</v>
      </c>
      <c r="D7" s="45" t="s">
        <v>3474</v>
      </c>
      <c r="E7" s="45" t="s">
        <v>140</v>
      </c>
      <c r="F7" s="55">
        <v>0</v>
      </c>
      <c r="G7" s="55">
        <v>0</v>
      </c>
      <c r="H7" s="55">
        <v>0</v>
      </c>
      <c r="I7" s="55">
        <v>0</v>
      </c>
      <c r="J7" s="55">
        <v>0</v>
      </c>
      <c r="K7" s="55">
        <v>0</v>
      </c>
      <c r="L7" s="55">
        <v>0</v>
      </c>
      <c r="M7" s="55">
        <v>0</v>
      </c>
      <c r="N7" s="55">
        <v>0</v>
      </c>
      <c r="O7" s="55">
        <v>0</v>
      </c>
      <c r="P7" s="55">
        <v>0</v>
      </c>
      <c r="Q7" s="55">
        <v>0</v>
      </c>
      <c r="R7" s="55">
        <v>0</v>
      </c>
      <c r="S7" s="55">
        <v>0</v>
      </c>
      <c r="U7" s="74" t="s">
        <v>3784</v>
      </c>
      <c r="V7" s="55">
        <v>46522</v>
      </c>
      <c r="X7" s="45" t="s">
        <v>3784</v>
      </c>
      <c r="Y7" s="55">
        <v>46522</v>
      </c>
      <c r="Z7" s="55">
        <f t="shared" si="0"/>
        <v>15729.0882</v>
      </c>
    </row>
    <row r="8" spans="1:26" ht="13.2" x14ac:dyDescent="0.25">
      <c r="A8" s="45" t="s">
        <v>72</v>
      </c>
      <c r="B8" s="45" t="s">
        <v>2014</v>
      </c>
      <c r="C8" s="45" t="s">
        <v>3475</v>
      </c>
      <c r="D8" s="45" t="s">
        <v>126</v>
      </c>
      <c r="E8" s="45" t="s">
        <v>140</v>
      </c>
      <c r="F8" s="55">
        <v>0</v>
      </c>
      <c r="G8" s="55">
        <v>0</v>
      </c>
      <c r="H8" s="55">
        <v>0</v>
      </c>
      <c r="I8" s="55">
        <v>0</v>
      </c>
      <c r="J8" s="55">
        <v>0</v>
      </c>
      <c r="K8" s="55">
        <v>0</v>
      </c>
      <c r="L8" s="55">
        <v>0</v>
      </c>
      <c r="M8" s="55">
        <v>0</v>
      </c>
      <c r="N8" s="55">
        <v>0</v>
      </c>
      <c r="O8" s="55">
        <v>0</v>
      </c>
      <c r="P8" s="55">
        <v>0</v>
      </c>
      <c r="Q8" s="55">
        <v>0</v>
      </c>
      <c r="R8" s="55">
        <v>0</v>
      </c>
      <c r="S8" s="55">
        <v>0</v>
      </c>
      <c r="U8" s="74" t="s">
        <v>1686</v>
      </c>
      <c r="V8" s="55">
        <v>30904</v>
      </c>
      <c r="X8" s="45" t="s">
        <v>1686</v>
      </c>
      <c r="Y8" s="55">
        <v>30904</v>
      </c>
      <c r="Z8" s="55">
        <f t="shared" si="0"/>
        <v>10448.642400000001</v>
      </c>
    </row>
    <row r="9" spans="1:26" ht="13.2" x14ac:dyDescent="0.25">
      <c r="A9" s="45" t="s">
        <v>72</v>
      </c>
      <c r="B9" s="45" t="s">
        <v>2015</v>
      </c>
      <c r="C9" s="45" t="s">
        <v>3780</v>
      </c>
      <c r="D9" s="45" t="s">
        <v>3781</v>
      </c>
      <c r="E9" s="45" t="s">
        <v>141</v>
      </c>
      <c r="F9" s="55">
        <v>0</v>
      </c>
      <c r="G9" s="55">
        <v>0</v>
      </c>
      <c r="H9" s="55">
        <v>0</v>
      </c>
      <c r="I9" s="55">
        <v>0</v>
      </c>
      <c r="J9" s="55">
        <v>0</v>
      </c>
      <c r="K9" s="55">
        <v>0</v>
      </c>
      <c r="L9" s="55">
        <v>0</v>
      </c>
      <c r="M9" s="55">
        <v>0</v>
      </c>
      <c r="N9" s="55">
        <v>0</v>
      </c>
      <c r="O9" s="55">
        <v>0</v>
      </c>
      <c r="P9" s="55">
        <v>0</v>
      </c>
      <c r="Q9" s="55">
        <v>0</v>
      </c>
      <c r="R9" s="55">
        <v>0</v>
      </c>
      <c r="S9" s="55">
        <v>0</v>
      </c>
      <c r="U9" s="74" t="s">
        <v>3837</v>
      </c>
      <c r="V9" s="55">
        <v>0</v>
      </c>
      <c r="X9" s="45" t="s">
        <v>3837</v>
      </c>
      <c r="Y9" s="55">
        <v>0</v>
      </c>
      <c r="Z9" s="55">
        <f t="shared" si="0"/>
        <v>0</v>
      </c>
    </row>
    <row r="10" spans="1:26" ht="13.2" x14ac:dyDescent="0.25">
      <c r="A10" s="45" t="s">
        <v>72</v>
      </c>
      <c r="B10" s="45" t="s">
        <v>2016</v>
      </c>
      <c r="C10" s="45" t="s">
        <v>3780</v>
      </c>
      <c r="D10" s="45" t="s">
        <v>3782</v>
      </c>
      <c r="E10" s="45" t="s">
        <v>141</v>
      </c>
      <c r="F10" s="55">
        <v>1978</v>
      </c>
      <c r="G10" s="55">
        <v>1997</v>
      </c>
      <c r="H10" s="55">
        <v>2016</v>
      </c>
      <c r="I10" s="55">
        <v>2036</v>
      </c>
      <c r="J10" s="55">
        <v>2055</v>
      </c>
      <c r="K10" s="55">
        <v>2075</v>
      </c>
      <c r="L10" s="55">
        <v>2094</v>
      </c>
      <c r="M10" s="55">
        <v>2113</v>
      </c>
      <c r="N10" s="55">
        <v>2133</v>
      </c>
      <c r="O10" s="55">
        <v>2152</v>
      </c>
      <c r="P10" s="55">
        <v>2171</v>
      </c>
      <c r="Q10" s="55">
        <v>2191</v>
      </c>
      <c r="R10" s="55">
        <v>2210</v>
      </c>
      <c r="S10" s="55">
        <v>2093906</v>
      </c>
      <c r="U10" s="74" t="s">
        <v>3839</v>
      </c>
      <c r="V10" s="55">
        <v>9580</v>
      </c>
      <c r="X10" s="45" t="s">
        <v>3839</v>
      </c>
      <c r="Y10" s="55">
        <v>9580</v>
      </c>
      <c r="Z10" s="55">
        <f t="shared" si="0"/>
        <v>3238.998</v>
      </c>
    </row>
    <row r="11" spans="1:26" ht="13.2" x14ac:dyDescent="0.25">
      <c r="A11" s="45" t="s">
        <v>72</v>
      </c>
      <c r="B11" s="45" t="s">
        <v>2017</v>
      </c>
      <c r="C11" s="45" t="s">
        <v>3780</v>
      </c>
      <c r="D11" s="45" t="s">
        <v>3783</v>
      </c>
      <c r="E11" s="45" t="s">
        <v>141</v>
      </c>
      <c r="F11" s="55">
        <v>0</v>
      </c>
      <c r="G11" s="55">
        <v>0</v>
      </c>
      <c r="H11" s="55">
        <v>0</v>
      </c>
      <c r="I11" s="55">
        <v>0</v>
      </c>
      <c r="J11" s="55">
        <v>0</v>
      </c>
      <c r="K11" s="55">
        <v>0</v>
      </c>
      <c r="L11" s="55">
        <v>0</v>
      </c>
      <c r="M11" s="55">
        <v>0</v>
      </c>
      <c r="N11" s="55">
        <v>0</v>
      </c>
      <c r="O11" s="55">
        <v>0</v>
      </c>
      <c r="P11" s="55">
        <v>0</v>
      </c>
      <c r="Q11" s="55">
        <v>0</v>
      </c>
      <c r="R11" s="55">
        <v>0</v>
      </c>
      <c r="S11" s="55">
        <v>0</v>
      </c>
      <c r="U11" s="74" t="s">
        <v>3844</v>
      </c>
      <c r="V11" s="55">
        <v>32464</v>
      </c>
      <c r="X11" s="45" t="s">
        <v>3844</v>
      </c>
      <c r="Y11" s="55">
        <v>32464</v>
      </c>
      <c r="Z11" s="55">
        <f t="shared" si="0"/>
        <v>10976.0784</v>
      </c>
    </row>
    <row r="12" spans="1:26" ht="13.2" x14ac:dyDescent="0.25">
      <c r="A12" s="45" t="s">
        <v>72</v>
      </c>
      <c r="B12" s="45" t="s">
        <v>2018</v>
      </c>
      <c r="C12" s="45" t="s">
        <v>3784</v>
      </c>
      <c r="D12" s="45" t="s">
        <v>3785</v>
      </c>
      <c r="E12" s="45" t="s">
        <v>141</v>
      </c>
      <c r="F12" s="55">
        <v>0</v>
      </c>
      <c r="G12" s="55">
        <v>0</v>
      </c>
      <c r="H12" s="55">
        <v>0</v>
      </c>
      <c r="I12" s="55">
        <v>0</v>
      </c>
      <c r="J12" s="55">
        <v>0</v>
      </c>
      <c r="K12" s="55">
        <v>0</v>
      </c>
      <c r="L12" s="55">
        <v>0</v>
      </c>
      <c r="M12" s="55">
        <v>0</v>
      </c>
      <c r="N12" s="55">
        <v>0</v>
      </c>
      <c r="O12" s="55">
        <v>0</v>
      </c>
      <c r="P12" s="55">
        <v>0</v>
      </c>
      <c r="Q12" s="55">
        <v>0</v>
      </c>
      <c r="R12" s="55">
        <v>0</v>
      </c>
      <c r="S12" s="55">
        <v>0</v>
      </c>
      <c r="U12" s="74" t="s">
        <v>3848</v>
      </c>
      <c r="V12" s="55">
        <v>0</v>
      </c>
      <c r="X12" s="45" t="s">
        <v>3848</v>
      </c>
      <c r="Y12" s="55">
        <v>0</v>
      </c>
      <c r="Z12" s="55">
        <f t="shared" si="0"/>
        <v>0</v>
      </c>
    </row>
    <row r="13" spans="1:26" ht="13.2" x14ac:dyDescent="0.25">
      <c r="A13" s="45" t="s">
        <v>72</v>
      </c>
      <c r="B13" s="45" t="s">
        <v>2019</v>
      </c>
      <c r="C13" s="45" t="s">
        <v>3784</v>
      </c>
      <c r="D13" s="45" t="s">
        <v>3786</v>
      </c>
      <c r="E13" s="45" t="s">
        <v>141</v>
      </c>
      <c r="F13" s="55">
        <v>0</v>
      </c>
      <c r="G13" s="55">
        <v>0</v>
      </c>
      <c r="H13" s="55">
        <v>0</v>
      </c>
      <c r="I13" s="55">
        <v>0</v>
      </c>
      <c r="J13" s="55">
        <v>0</v>
      </c>
      <c r="K13" s="55">
        <v>0</v>
      </c>
      <c r="L13" s="55">
        <v>0</v>
      </c>
      <c r="M13" s="55">
        <v>0</v>
      </c>
      <c r="N13" s="55">
        <v>0</v>
      </c>
      <c r="O13" s="55">
        <v>0</v>
      </c>
      <c r="P13" s="55">
        <v>0</v>
      </c>
      <c r="Q13" s="55">
        <v>0</v>
      </c>
      <c r="R13" s="55">
        <v>0</v>
      </c>
      <c r="S13" s="55">
        <v>0</v>
      </c>
      <c r="U13" s="74" t="s">
        <v>3851</v>
      </c>
      <c r="V13" s="55">
        <v>0</v>
      </c>
      <c r="X13" s="45" t="s">
        <v>3851</v>
      </c>
      <c r="Y13" s="55">
        <v>0</v>
      </c>
      <c r="Z13" s="55">
        <f t="shared" si="0"/>
        <v>0</v>
      </c>
    </row>
    <row r="14" spans="1:26" ht="13.2" x14ac:dyDescent="0.25">
      <c r="A14" s="45" t="s">
        <v>72</v>
      </c>
      <c r="B14" s="45" t="s">
        <v>2020</v>
      </c>
      <c r="C14" s="45" t="s">
        <v>3784</v>
      </c>
      <c r="D14" s="45" t="s">
        <v>3787</v>
      </c>
      <c r="E14" s="45" t="s">
        <v>141</v>
      </c>
      <c r="F14" s="55">
        <v>13193</v>
      </c>
      <c r="G14" s="55">
        <v>13258</v>
      </c>
      <c r="H14" s="55">
        <v>13323</v>
      </c>
      <c r="I14" s="55">
        <v>13388</v>
      </c>
      <c r="J14" s="55">
        <v>13453</v>
      </c>
      <c r="K14" s="55">
        <v>13519</v>
      </c>
      <c r="L14" s="55">
        <v>13584</v>
      </c>
      <c r="M14" s="55">
        <v>13649</v>
      </c>
      <c r="N14" s="55">
        <v>13714</v>
      </c>
      <c r="O14" s="55">
        <v>13779</v>
      </c>
      <c r="P14" s="55">
        <v>13844</v>
      </c>
      <c r="Q14" s="55">
        <v>13910</v>
      </c>
      <c r="R14" s="55">
        <v>13975</v>
      </c>
      <c r="S14" s="55">
        <v>13583792</v>
      </c>
      <c r="U14" s="74" t="s">
        <v>3853</v>
      </c>
      <c r="V14" s="55">
        <v>0</v>
      </c>
      <c r="X14" s="45" t="s">
        <v>3853</v>
      </c>
      <c r="Y14" s="55">
        <v>0</v>
      </c>
      <c r="Z14" s="55">
        <f t="shared" si="0"/>
        <v>0</v>
      </c>
    </row>
    <row r="15" spans="1:26" ht="13.2" x14ac:dyDescent="0.25">
      <c r="A15" s="45" t="s">
        <v>72</v>
      </c>
      <c r="B15" s="45" t="s">
        <v>2021</v>
      </c>
      <c r="C15" s="45" t="s">
        <v>3784</v>
      </c>
      <c r="D15" s="45" t="s">
        <v>3788</v>
      </c>
      <c r="E15" s="45" t="s">
        <v>141</v>
      </c>
      <c r="F15" s="55">
        <v>0</v>
      </c>
      <c r="G15" s="55">
        <v>0</v>
      </c>
      <c r="H15" s="55">
        <v>0</v>
      </c>
      <c r="I15" s="55">
        <v>0</v>
      </c>
      <c r="J15" s="55">
        <v>0</v>
      </c>
      <c r="K15" s="55">
        <v>0</v>
      </c>
      <c r="L15" s="55">
        <v>0</v>
      </c>
      <c r="M15" s="55">
        <v>0</v>
      </c>
      <c r="N15" s="55">
        <v>0</v>
      </c>
      <c r="O15" s="55">
        <v>0</v>
      </c>
      <c r="P15" s="55">
        <v>0</v>
      </c>
      <c r="Q15" s="55">
        <v>0</v>
      </c>
      <c r="R15" s="55">
        <v>0</v>
      </c>
      <c r="S15" s="55">
        <v>0</v>
      </c>
      <c r="U15" s="74" t="s">
        <v>3855</v>
      </c>
      <c r="V15" s="55">
        <v>3028</v>
      </c>
      <c r="X15" s="45" t="s">
        <v>3855</v>
      </c>
      <c r="Y15" s="55">
        <v>3028</v>
      </c>
      <c r="Z15" s="55">
        <f t="shared" si="0"/>
        <v>1023.7668</v>
      </c>
    </row>
    <row r="16" spans="1:26" ht="13.2" x14ac:dyDescent="0.25">
      <c r="A16" s="45" t="s">
        <v>72</v>
      </c>
      <c r="B16" s="45" t="s">
        <v>2022</v>
      </c>
      <c r="C16" s="45" t="s">
        <v>3784</v>
      </c>
      <c r="D16" s="45" t="s">
        <v>3789</v>
      </c>
      <c r="E16" s="45" t="s">
        <v>141</v>
      </c>
      <c r="F16" s="55">
        <v>7249</v>
      </c>
      <c r="G16" s="55">
        <v>7277</v>
      </c>
      <c r="H16" s="55">
        <v>7306</v>
      </c>
      <c r="I16" s="55">
        <v>7334</v>
      </c>
      <c r="J16" s="55">
        <v>7362</v>
      </c>
      <c r="K16" s="55">
        <v>7391</v>
      </c>
      <c r="L16" s="55">
        <v>7419</v>
      </c>
      <c r="M16" s="55">
        <v>7447</v>
      </c>
      <c r="N16" s="55">
        <v>7475</v>
      </c>
      <c r="O16" s="55">
        <v>7504</v>
      </c>
      <c r="P16" s="55">
        <v>7532</v>
      </c>
      <c r="Q16" s="55">
        <v>7560</v>
      </c>
      <c r="R16" s="55">
        <v>7588</v>
      </c>
      <c r="S16" s="55">
        <v>7418785</v>
      </c>
      <c r="U16" s="74" t="s">
        <v>3856</v>
      </c>
      <c r="V16" s="55">
        <v>924</v>
      </c>
      <c r="X16" s="45" t="s">
        <v>3856</v>
      </c>
      <c r="Y16" s="55">
        <v>924</v>
      </c>
      <c r="Z16" s="55">
        <f t="shared" si="0"/>
        <v>312.40440000000001</v>
      </c>
    </row>
    <row r="17" spans="1:26" ht="13.2" x14ac:dyDescent="0.25">
      <c r="A17" s="45" t="s">
        <v>72</v>
      </c>
      <c r="B17" s="45" t="s">
        <v>2023</v>
      </c>
      <c r="C17" s="45" t="s">
        <v>3784</v>
      </c>
      <c r="D17" s="45" t="s">
        <v>3790</v>
      </c>
      <c r="E17" s="45" t="s">
        <v>141</v>
      </c>
      <c r="F17" s="55">
        <v>0</v>
      </c>
      <c r="G17" s="55">
        <v>0</v>
      </c>
      <c r="H17" s="55">
        <v>0</v>
      </c>
      <c r="I17" s="55">
        <v>0</v>
      </c>
      <c r="J17" s="55">
        <v>0</v>
      </c>
      <c r="K17" s="55">
        <v>0</v>
      </c>
      <c r="L17" s="55">
        <v>0</v>
      </c>
      <c r="M17" s="55">
        <v>0</v>
      </c>
      <c r="N17" s="55">
        <v>0</v>
      </c>
      <c r="O17" s="55">
        <v>0</v>
      </c>
      <c r="P17" s="55">
        <v>0</v>
      </c>
      <c r="Q17" s="55">
        <v>0</v>
      </c>
      <c r="R17" s="55">
        <v>0</v>
      </c>
      <c r="S17" s="55">
        <v>0</v>
      </c>
      <c r="U17" s="74" t="s">
        <v>3859</v>
      </c>
      <c r="V17" s="55">
        <v>901</v>
      </c>
      <c r="X17" s="45" t="s">
        <v>3859</v>
      </c>
      <c r="Y17" s="55">
        <v>901</v>
      </c>
      <c r="Z17" s="55">
        <f t="shared" si="0"/>
        <v>304.62810000000002</v>
      </c>
    </row>
    <row r="18" spans="1:26" ht="13.2" x14ac:dyDescent="0.25">
      <c r="A18" s="45" t="s">
        <v>72</v>
      </c>
      <c r="B18" s="45" t="s">
        <v>2024</v>
      </c>
      <c r="C18" s="45" t="s">
        <v>3784</v>
      </c>
      <c r="D18" s="45" t="s">
        <v>3791</v>
      </c>
      <c r="E18" s="45" t="s">
        <v>141</v>
      </c>
      <c r="F18" s="55">
        <v>15</v>
      </c>
      <c r="G18" s="55">
        <v>15</v>
      </c>
      <c r="H18" s="55">
        <v>15</v>
      </c>
      <c r="I18" s="55">
        <v>15</v>
      </c>
      <c r="J18" s="55">
        <v>15</v>
      </c>
      <c r="K18" s="55">
        <v>15</v>
      </c>
      <c r="L18" s="55">
        <v>15</v>
      </c>
      <c r="M18" s="55">
        <v>15</v>
      </c>
      <c r="N18" s="55">
        <v>15</v>
      </c>
      <c r="O18" s="55">
        <v>15</v>
      </c>
      <c r="P18" s="55">
        <v>15</v>
      </c>
      <c r="Q18" s="55">
        <v>15</v>
      </c>
      <c r="R18" s="55">
        <v>15</v>
      </c>
      <c r="S18" s="55">
        <v>15356</v>
      </c>
      <c r="U18" s="74" t="s">
        <v>3862</v>
      </c>
      <c r="V18" s="55">
        <v>44</v>
      </c>
      <c r="X18" s="45" t="s">
        <v>3862</v>
      </c>
      <c r="Y18" s="55">
        <v>44</v>
      </c>
      <c r="Z18" s="55">
        <f t="shared" si="0"/>
        <v>14.8764</v>
      </c>
    </row>
    <row r="19" spans="1:26" ht="13.2" x14ac:dyDescent="0.25">
      <c r="A19" s="45" t="s">
        <v>72</v>
      </c>
      <c r="B19" s="45" t="s">
        <v>2025</v>
      </c>
      <c r="C19" s="45" t="s">
        <v>3784</v>
      </c>
      <c r="D19" s="45" t="s">
        <v>3792</v>
      </c>
      <c r="E19" s="45" t="s">
        <v>141</v>
      </c>
      <c r="F19" s="55">
        <v>0</v>
      </c>
      <c r="G19" s="55">
        <v>0</v>
      </c>
      <c r="H19" s="55">
        <v>0</v>
      </c>
      <c r="I19" s="55">
        <v>0</v>
      </c>
      <c r="J19" s="55">
        <v>0</v>
      </c>
      <c r="K19" s="55">
        <v>0</v>
      </c>
      <c r="L19" s="55">
        <v>0</v>
      </c>
      <c r="M19" s="55">
        <v>0</v>
      </c>
      <c r="N19" s="55">
        <v>0</v>
      </c>
      <c r="O19" s="55">
        <v>0</v>
      </c>
      <c r="P19" s="55">
        <v>0</v>
      </c>
      <c r="Q19" s="55">
        <v>0</v>
      </c>
      <c r="R19" s="55">
        <v>0</v>
      </c>
      <c r="S19" s="55">
        <v>0</v>
      </c>
      <c r="U19" s="74" t="s">
        <v>3867</v>
      </c>
      <c r="V19" s="55">
        <v>1167</v>
      </c>
      <c r="X19" s="45" t="s">
        <v>3867</v>
      </c>
      <c r="Y19" s="55">
        <v>1167</v>
      </c>
      <c r="Z19" s="55">
        <f t="shared" si="0"/>
        <v>394.56270000000001</v>
      </c>
    </row>
    <row r="20" spans="1:26" ht="13.2" x14ac:dyDescent="0.25">
      <c r="A20" s="45" t="s">
        <v>72</v>
      </c>
      <c r="B20" s="45" t="s">
        <v>2026</v>
      </c>
      <c r="C20" s="45" t="s">
        <v>3784</v>
      </c>
      <c r="D20" s="45" t="s">
        <v>3793</v>
      </c>
      <c r="E20" s="45" t="s">
        <v>141</v>
      </c>
      <c r="F20" s="55">
        <v>3223</v>
      </c>
      <c r="G20" s="55">
        <v>3228</v>
      </c>
      <c r="H20" s="55">
        <v>3233</v>
      </c>
      <c r="I20" s="55">
        <v>3238</v>
      </c>
      <c r="J20" s="55">
        <v>3243</v>
      </c>
      <c r="K20" s="55">
        <v>3248</v>
      </c>
      <c r="L20" s="55">
        <v>3253</v>
      </c>
      <c r="M20" s="55">
        <v>3258</v>
      </c>
      <c r="N20" s="55">
        <v>3263</v>
      </c>
      <c r="O20" s="55">
        <v>3268</v>
      </c>
      <c r="P20" s="55">
        <v>3273</v>
      </c>
      <c r="Q20" s="55">
        <v>3278</v>
      </c>
      <c r="R20" s="55">
        <v>3283</v>
      </c>
      <c r="S20" s="55">
        <v>3253164</v>
      </c>
      <c r="U20" s="74" t="s">
        <v>3872</v>
      </c>
      <c r="V20" s="55">
        <v>0</v>
      </c>
      <c r="X20" s="45" t="s">
        <v>3872</v>
      </c>
      <c r="Y20" s="55">
        <v>0</v>
      </c>
      <c r="Z20" s="55">
        <f t="shared" si="0"/>
        <v>0</v>
      </c>
    </row>
    <row r="21" spans="1:26" ht="13.2" x14ac:dyDescent="0.25">
      <c r="A21" s="45" t="s">
        <v>72</v>
      </c>
      <c r="B21" s="45" t="s">
        <v>2027</v>
      </c>
      <c r="C21" s="45" t="s">
        <v>3784</v>
      </c>
      <c r="D21" s="45" t="s">
        <v>3794</v>
      </c>
      <c r="E21" s="45" t="s">
        <v>141</v>
      </c>
      <c r="F21" s="55">
        <v>0</v>
      </c>
      <c r="G21" s="55">
        <v>0</v>
      </c>
      <c r="H21" s="55">
        <v>0</v>
      </c>
      <c r="I21" s="55">
        <v>0</v>
      </c>
      <c r="J21" s="55">
        <v>0</v>
      </c>
      <c r="K21" s="55">
        <v>0</v>
      </c>
      <c r="L21" s="55">
        <v>0</v>
      </c>
      <c r="M21" s="55">
        <v>0</v>
      </c>
      <c r="N21" s="55">
        <v>0</v>
      </c>
      <c r="O21" s="55">
        <v>0</v>
      </c>
      <c r="P21" s="55">
        <v>0</v>
      </c>
      <c r="Q21" s="55">
        <v>0</v>
      </c>
      <c r="R21" s="55">
        <v>0</v>
      </c>
      <c r="S21" s="55">
        <v>0</v>
      </c>
      <c r="U21" s="74" t="s">
        <v>3874</v>
      </c>
      <c r="V21" s="55">
        <v>0</v>
      </c>
      <c r="X21" s="45" t="s">
        <v>3874</v>
      </c>
      <c r="Y21" s="55">
        <v>0</v>
      </c>
      <c r="Z21" s="55">
        <f t="shared" si="0"/>
        <v>0</v>
      </c>
    </row>
    <row r="22" spans="1:26" ht="13.2" x14ac:dyDescent="0.25">
      <c r="A22" s="45" t="s">
        <v>72</v>
      </c>
      <c r="B22" s="45" t="s">
        <v>2028</v>
      </c>
      <c r="C22" s="45" t="s">
        <v>3784</v>
      </c>
      <c r="D22" s="45" t="s">
        <v>3795</v>
      </c>
      <c r="E22" s="45" t="s">
        <v>141</v>
      </c>
      <c r="F22" s="55">
        <v>637</v>
      </c>
      <c r="G22" s="55">
        <v>638</v>
      </c>
      <c r="H22" s="55">
        <v>639</v>
      </c>
      <c r="I22" s="55">
        <v>640</v>
      </c>
      <c r="J22" s="55">
        <v>641</v>
      </c>
      <c r="K22" s="55">
        <v>642</v>
      </c>
      <c r="L22" s="55">
        <v>643</v>
      </c>
      <c r="M22" s="55">
        <v>644</v>
      </c>
      <c r="N22" s="55">
        <v>645</v>
      </c>
      <c r="O22" s="55">
        <v>646</v>
      </c>
      <c r="P22" s="55">
        <v>647</v>
      </c>
      <c r="Q22" s="55">
        <v>648</v>
      </c>
      <c r="R22" s="55">
        <v>649</v>
      </c>
      <c r="S22" s="55">
        <v>643128</v>
      </c>
      <c r="U22" s="74" t="s">
        <v>3876</v>
      </c>
      <c r="V22" s="55">
        <v>0</v>
      </c>
      <c r="X22" s="45" t="s">
        <v>3876</v>
      </c>
      <c r="Y22" s="55">
        <v>0</v>
      </c>
      <c r="Z22" s="55">
        <f t="shared" si="0"/>
        <v>0</v>
      </c>
    </row>
    <row r="23" spans="1:26" ht="13.2" x14ac:dyDescent="0.25">
      <c r="A23" s="45" t="s">
        <v>72</v>
      </c>
      <c r="B23" s="45" t="s">
        <v>2029</v>
      </c>
      <c r="C23" s="45" t="s">
        <v>3784</v>
      </c>
      <c r="D23" s="45" t="s">
        <v>3796</v>
      </c>
      <c r="E23" s="45" t="s">
        <v>141</v>
      </c>
      <c r="F23" s="55">
        <v>0</v>
      </c>
      <c r="G23" s="55">
        <v>0</v>
      </c>
      <c r="H23" s="55">
        <v>0</v>
      </c>
      <c r="I23" s="55">
        <v>0</v>
      </c>
      <c r="J23" s="55">
        <v>0</v>
      </c>
      <c r="K23" s="55">
        <v>0</v>
      </c>
      <c r="L23" s="55">
        <v>0</v>
      </c>
      <c r="M23" s="55">
        <v>0</v>
      </c>
      <c r="N23" s="55">
        <v>0</v>
      </c>
      <c r="O23" s="55">
        <v>0</v>
      </c>
      <c r="P23" s="55">
        <v>0</v>
      </c>
      <c r="Q23" s="55">
        <v>0</v>
      </c>
      <c r="R23" s="55">
        <v>0</v>
      </c>
      <c r="S23" s="55">
        <v>0</v>
      </c>
      <c r="U23" s="74" t="s">
        <v>3878</v>
      </c>
      <c r="V23" s="55">
        <v>1083</v>
      </c>
      <c r="X23" s="45" t="s">
        <v>3878</v>
      </c>
      <c r="Y23" s="55">
        <v>1083</v>
      </c>
      <c r="Z23" s="55">
        <f t="shared" si="0"/>
        <v>366.16230000000002</v>
      </c>
    </row>
    <row r="24" spans="1:26" ht="13.2" x14ac:dyDescent="0.25">
      <c r="A24" s="45" t="s">
        <v>72</v>
      </c>
      <c r="B24" s="45" t="s">
        <v>2030</v>
      </c>
      <c r="C24" s="45" t="s">
        <v>3784</v>
      </c>
      <c r="D24" s="45" t="s">
        <v>3797</v>
      </c>
      <c r="E24" s="45" t="s">
        <v>141</v>
      </c>
      <c r="F24" s="55">
        <v>1777</v>
      </c>
      <c r="G24" s="55">
        <v>1780</v>
      </c>
      <c r="H24" s="55">
        <v>1784</v>
      </c>
      <c r="I24" s="55">
        <v>1787</v>
      </c>
      <c r="J24" s="55">
        <v>1790</v>
      </c>
      <c r="K24" s="55">
        <v>1793</v>
      </c>
      <c r="L24" s="55">
        <v>1796</v>
      </c>
      <c r="M24" s="55">
        <v>1799</v>
      </c>
      <c r="N24" s="55">
        <v>1803</v>
      </c>
      <c r="O24" s="55">
        <v>1806</v>
      </c>
      <c r="P24" s="55">
        <v>1809</v>
      </c>
      <c r="Q24" s="55">
        <v>1812</v>
      </c>
      <c r="R24" s="55">
        <v>1815</v>
      </c>
      <c r="S24" s="55">
        <v>1796256</v>
      </c>
      <c r="U24" s="74" t="s">
        <v>3880</v>
      </c>
      <c r="V24" s="55">
        <v>18639</v>
      </c>
      <c r="X24" s="45" t="s">
        <v>3880</v>
      </c>
      <c r="Y24" s="55">
        <v>18639</v>
      </c>
      <c r="Z24" s="55">
        <f t="shared" si="0"/>
        <v>6301.8459000000003</v>
      </c>
    </row>
    <row r="25" spans="1:26" ht="13.2" x14ac:dyDescent="0.25">
      <c r="A25" s="45" t="s">
        <v>72</v>
      </c>
      <c r="B25" s="45" t="s">
        <v>2031</v>
      </c>
      <c r="C25" s="45" t="s">
        <v>3784</v>
      </c>
      <c r="D25" s="45" t="s">
        <v>3798</v>
      </c>
      <c r="E25" s="45" t="s">
        <v>141</v>
      </c>
      <c r="F25" s="55">
        <v>0</v>
      </c>
      <c r="G25" s="55">
        <v>0</v>
      </c>
      <c r="H25" s="55">
        <v>0</v>
      </c>
      <c r="I25" s="55">
        <v>0</v>
      </c>
      <c r="J25" s="55">
        <v>0</v>
      </c>
      <c r="K25" s="55">
        <v>0</v>
      </c>
      <c r="L25" s="55">
        <v>0</v>
      </c>
      <c r="M25" s="55">
        <v>0</v>
      </c>
      <c r="N25" s="55">
        <v>0</v>
      </c>
      <c r="O25" s="55">
        <v>0</v>
      </c>
      <c r="P25" s="55">
        <v>0</v>
      </c>
      <c r="Q25" s="55">
        <v>0</v>
      </c>
      <c r="R25" s="55">
        <v>0</v>
      </c>
      <c r="S25" s="55">
        <v>0</v>
      </c>
      <c r="U25" s="74" t="s">
        <v>3887</v>
      </c>
      <c r="V25" s="55">
        <v>0</v>
      </c>
      <c r="X25" s="45" t="s">
        <v>3887</v>
      </c>
      <c r="Y25" s="55">
        <v>0</v>
      </c>
      <c r="Z25" s="55">
        <f t="shared" si="0"/>
        <v>0</v>
      </c>
    </row>
    <row r="26" spans="1:26" ht="13.2" x14ac:dyDescent="0.25">
      <c r="A26" s="45" t="s">
        <v>72</v>
      </c>
      <c r="B26" s="45" t="s">
        <v>2032</v>
      </c>
      <c r="C26" s="45" t="s">
        <v>3784</v>
      </c>
      <c r="D26" s="45" t="s">
        <v>3799</v>
      </c>
      <c r="E26" s="45" t="s">
        <v>141</v>
      </c>
      <c r="F26" s="55">
        <v>2440</v>
      </c>
      <c r="G26" s="55">
        <v>2444</v>
      </c>
      <c r="H26" s="55">
        <v>2447</v>
      </c>
      <c r="I26" s="55">
        <v>2451</v>
      </c>
      <c r="J26" s="55">
        <v>2455</v>
      </c>
      <c r="K26" s="55">
        <v>2458</v>
      </c>
      <c r="L26" s="55">
        <v>2462</v>
      </c>
      <c r="M26" s="55">
        <v>2466</v>
      </c>
      <c r="N26" s="55">
        <v>2470</v>
      </c>
      <c r="O26" s="55">
        <v>2473</v>
      </c>
      <c r="P26" s="55">
        <v>2477</v>
      </c>
      <c r="Q26" s="55">
        <v>2481</v>
      </c>
      <c r="R26" s="55">
        <v>2484</v>
      </c>
      <c r="S26" s="55">
        <v>2462157</v>
      </c>
      <c r="U26" s="74" t="s">
        <v>3889</v>
      </c>
      <c r="V26" s="55">
        <v>0</v>
      </c>
      <c r="X26" s="45" t="s">
        <v>3889</v>
      </c>
      <c r="Y26" s="55">
        <v>0</v>
      </c>
      <c r="Z26" s="55">
        <f t="shared" si="0"/>
        <v>0</v>
      </c>
    </row>
    <row r="27" spans="1:26" ht="13.2" x14ac:dyDescent="0.25">
      <c r="A27" s="45" t="s">
        <v>72</v>
      </c>
      <c r="B27" s="45" t="s">
        <v>2033</v>
      </c>
      <c r="C27" s="45" t="s">
        <v>3784</v>
      </c>
      <c r="D27" s="45" t="s">
        <v>3800</v>
      </c>
      <c r="E27" s="45" t="s">
        <v>141</v>
      </c>
      <c r="F27" s="55">
        <v>0</v>
      </c>
      <c r="G27" s="55">
        <v>0</v>
      </c>
      <c r="H27" s="55">
        <v>0</v>
      </c>
      <c r="I27" s="55">
        <v>0</v>
      </c>
      <c r="J27" s="55">
        <v>0</v>
      </c>
      <c r="K27" s="55">
        <v>0</v>
      </c>
      <c r="L27" s="55">
        <v>0</v>
      </c>
      <c r="M27" s="55">
        <v>0</v>
      </c>
      <c r="N27" s="55">
        <v>0</v>
      </c>
      <c r="O27" s="55">
        <v>0</v>
      </c>
      <c r="P27" s="55">
        <v>0</v>
      </c>
      <c r="Q27" s="55">
        <v>0</v>
      </c>
      <c r="R27" s="55">
        <v>0</v>
      </c>
      <c r="S27" s="55">
        <v>0</v>
      </c>
      <c r="U27" s="74" t="s">
        <v>3891</v>
      </c>
      <c r="V27" s="55">
        <v>867</v>
      </c>
      <c r="X27" s="45" t="s">
        <v>3891</v>
      </c>
      <c r="Y27" s="55">
        <v>867</v>
      </c>
      <c r="Z27" s="55">
        <f t="shared" si="0"/>
        <v>293.1327</v>
      </c>
    </row>
    <row r="28" spans="1:26" ht="13.2" x14ac:dyDescent="0.25">
      <c r="A28" s="45" t="s">
        <v>72</v>
      </c>
      <c r="B28" s="45" t="s">
        <v>2034</v>
      </c>
      <c r="C28" s="45" t="s">
        <v>3784</v>
      </c>
      <c r="D28" s="45" t="s">
        <v>3801</v>
      </c>
      <c r="E28" s="45" t="s">
        <v>141</v>
      </c>
      <c r="F28" s="55">
        <v>3190</v>
      </c>
      <c r="G28" s="55">
        <v>3196</v>
      </c>
      <c r="H28" s="55">
        <v>3202</v>
      </c>
      <c r="I28" s="55">
        <v>3208</v>
      </c>
      <c r="J28" s="55">
        <v>3214</v>
      </c>
      <c r="K28" s="55">
        <v>3220</v>
      </c>
      <c r="L28" s="55">
        <v>3227</v>
      </c>
      <c r="M28" s="55">
        <v>3233</v>
      </c>
      <c r="N28" s="55">
        <v>3239</v>
      </c>
      <c r="O28" s="55">
        <v>3245</v>
      </c>
      <c r="P28" s="55">
        <v>3251</v>
      </c>
      <c r="Q28" s="55">
        <v>3257</v>
      </c>
      <c r="R28" s="55">
        <v>3263</v>
      </c>
      <c r="S28" s="55">
        <v>3226608</v>
      </c>
      <c r="U28" s="74" t="s">
        <v>3894</v>
      </c>
      <c r="V28" s="55">
        <v>1547</v>
      </c>
      <c r="X28" s="45" t="s">
        <v>3894</v>
      </c>
      <c r="Y28" s="55">
        <v>1547</v>
      </c>
      <c r="Z28" s="55">
        <f t="shared" si="0"/>
        <v>523.04070000000002</v>
      </c>
    </row>
    <row r="29" spans="1:26" ht="13.2" x14ac:dyDescent="0.25">
      <c r="A29" s="45" t="s">
        <v>72</v>
      </c>
      <c r="B29" s="45" t="s">
        <v>2035</v>
      </c>
      <c r="C29" s="45" t="s">
        <v>3784</v>
      </c>
      <c r="D29" s="45" t="s">
        <v>3802</v>
      </c>
      <c r="E29" s="45" t="s">
        <v>141</v>
      </c>
      <c r="F29" s="55">
        <v>0</v>
      </c>
      <c r="G29" s="55">
        <v>0</v>
      </c>
      <c r="H29" s="55">
        <v>0</v>
      </c>
      <c r="I29" s="55">
        <v>0</v>
      </c>
      <c r="J29" s="55">
        <v>0</v>
      </c>
      <c r="K29" s="55">
        <v>0</v>
      </c>
      <c r="L29" s="55">
        <v>0</v>
      </c>
      <c r="M29" s="55">
        <v>0</v>
      </c>
      <c r="N29" s="55">
        <v>0</v>
      </c>
      <c r="O29" s="55">
        <v>0</v>
      </c>
      <c r="P29" s="55">
        <v>0</v>
      </c>
      <c r="Q29" s="55">
        <v>0</v>
      </c>
      <c r="R29" s="55">
        <v>0</v>
      </c>
      <c r="S29" s="55">
        <v>0</v>
      </c>
      <c r="U29" s="74" t="s">
        <v>3898</v>
      </c>
      <c r="V29" s="55">
        <v>0</v>
      </c>
      <c r="X29" s="45" t="s">
        <v>3898</v>
      </c>
      <c r="Y29" s="55">
        <v>0</v>
      </c>
      <c r="Z29" s="55">
        <f t="shared" si="0"/>
        <v>0</v>
      </c>
    </row>
    <row r="30" spans="1:26" ht="13.2" x14ac:dyDescent="0.25">
      <c r="A30" s="45" t="s">
        <v>72</v>
      </c>
      <c r="B30" s="45" t="s">
        <v>2036</v>
      </c>
      <c r="C30" s="45" t="s">
        <v>3784</v>
      </c>
      <c r="D30" s="45" t="s">
        <v>3803</v>
      </c>
      <c r="E30" s="45" t="s">
        <v>141</v>
      </c>
      <c r="F30" s="55">
        <v>1250</v>
      </c>
      <c r="G30" s="55">
        <v>1252</v>
      </c>
      <c r="H30" s="55">
        <v>1253</v>
      </c>
      <c r="I30" s="55">
        <v>1255</v>
      </c>
      <c r="J30" s="55">
        <v>1256</v>
      </c>
      <c r="K30" s="55">
        <v>1258</v>
      </c>
      <c r="L30" s="55">
        <v>1259</v>
      </c>
      <c r="M30" s="55">
        <v>1261</v>
      </c>
      <c r="N30" s="55">
        <v>1262</v>
      </c>
      <c r="O30" s="55">
        <v>1264</v>
      </c>
      <c r="P30" s="55">
        <v>1265</v>
      </c>
      <c r="Q30" s="55">
        <v>1267</v>
      </c>
      <c r="R30" s="55">
        <v>1268</v>
      </c>
      <c r="S30" s="55">
        <v>1259097</v>
      </c>
      <c r="U30" s="74" t="s">
        <v>3901</v>
      </c>
      <c r="V30" s="55">
        <v>2</v>
      </c>
      <c r="X30" s="45" t="s">
        <v>3901</v>
      </c>
      <c r="Y30" s="55">
        <v>2</v>
      </c>
      <c r="Z30" s="55">
        <f t="shared" si="0"/>
        <v>0.67620000000000002</v>
      </c>
    </row>
    <row r="31" spans="1:26" ht="13.2" x14ac:dyDescent="0.25">
      <c r="A31" s="45" t="s">
        <v>72</v>
      </c>
      <c r="B31" s="45" t="s">
        <v>2037</v>
      </c>
      <c r="C31" s="45" t="s">
        <v>3784</v>
      </c>
      <c r="D31" s="45" t="s">
        <v>3804</v>
      </c>
      <c r="E31" s="45" t="s">
        <v>141</v>
      </c>
      <c r="F31" s="55">
        <v>0</v>
      </c>
      <c r="G31" s="55">
        <v>0</v>
      </c>
      <c r="H31" s="55">
        <v>0</v>
      </c>
      <c r="I31" s="55">
        <v>0</v>
      </c>
      <c r="J31" s="55">
        <v>0</v>
      </c>
      <c r="K31" s="55">
        <v>0</v>
      </c>
      <c r="L31" s="55">
        <v>0</v>
      </c>
      <c r="M31" s="55">
        <v>0</v>
      </c>
      <c r="N31" s="55">
        <v>0</v>
      </c>
      <c r="O31" s="55">
        <v>0</v>
      </c>
      <c r="P31" s="55">
        <v>0</v>
      </c>
      <c r="Q31" s="55">
        <v>0</v>
      </c>
      <c r="R31" s="55">
        <v>0</v>
      </c>
      <c r="S31" s="55">
        <v>0</v>
      </c>
      <c r="U31" s="74" t="s">
        <v>3903</v>
      </c>
      <c r="V31" s="55">
        <v>0</v>
      </c>
      <c r="X31" s="45" t="s">
        <v>3903</v>
      </c>
      <c r="Y31" s="55">
        <v>0</v>
      </c>
    </row>
    <row r="32" spans="1:26" ht="13.2" x14ac:dyDescent="0.25">
      <c r="A32" s="45" t="s">
        <v>72</v>
      </c>
      <c r="B32" s="45" t="s">
        <v>2038</v>
      </c>
      <c r="C32" s="45" t="s">
        <v>3784</v>
      </c>
      <c r="D32" s="45" t="s">
        <v>3805</v>
      </c>
      <c r="E32" s="45" t="s">
        <v>141</v>
      </c>
      <c r="F32" s="55">
        <v>0</v>
      </c>
      <c r="G32" s="55">
        <v>0</v>
      </c>
      <c r="H32" s="55">
        <v>0</v>
      </c>
      <c r="I32" s="55">
        <v>0</v>
      </c>
      <c r="J32" s="55">
        <v>0</v>
      </c>
      <c r="K32" s="55">
        <v>0</v>
      </c>
      <c r="L32" s="55">
        <v>0</v>
      </c>
      <c r="M32" s="55">
        <v>0</v>
      </c>
      <c r="N32" s="55">
        <v>0</v>
      </c>
      <c r="O32" s="55">
        <v>0</v>
      </c>
      <c r="P32" s="55">
        <v>0</v>
      </c>
      <c r="Q32" s="55">
        <v>0</v>
      </c>
      <c r="R32" s="55">
        <v>0</v>
      </c>
      <c r="S32" s="55">
        <v>0</v>
      </c>
      <c r="U32" s="74" t="s">
        <v>3906</v>
      </c>
      <c r="V32" s="55">
        <v>1266</v>
      </c>
      <c r="X32" s="45" t="s">
        <v>3906</v>
      </c>
      <c r="Y32" s="55">
        <v>1266</v>
      </c>
    </row>
    <row r="33" spans="1:25" ht="13.2" x14ac:dyDescent="0.25">
      <c r="A33" s="45" t="s">
        <v>72</v>
      </c>
      <c r="B33" s="45" t="s">
        <v>2039</v>
      </c>
      <c r="C33" s="45" t="s">
        <v>3784</v>
      </c>
      <c r="D33" s="45" t="s">
        <v>3806</v>
      </c>
      <c r="E33" s="45" t="s">
        <v>141</v>
      </c>
      <c r="F33" s="55">
        <v>0</v>
      </c>
      <c r="G33" s="55">
        <v>0</v>
      </c>
      <c r="H33" s="55">
        <v>0</v>
      </c>
      <c r="I33" s="55">
        <v>0</v>
      </c>
      <c r="J33" s="55">
        <v>0</v>
      </c>
      <c r="K33" s="55">
        <v>0</v>
      </c>
      <c r="L33" s="55">
        <v>0</v>
      </c>
      <c r="M33" s="55">
        <v>0</v>
      </c>
      <c r="N33" s="55">
        <v>0</v>
      </c>
      <c r="O33" s="55">
        <v>0</v>
      </c>
      <c r="P33" s="55">
        <v>0</v>
      </c>
      <c r="Q33" s="55">
        <v>0</v>
      </c>
      <c r="R33" s="55">
        <v>0</v>
      </c>
      <c r="S33" s="55">
        <v>0</v>
      </c>
      <c r="U33" s="74" t="s">
        <v>3475</v>
      </c>
      <c r="V33" s="55">
        <v>0</v>
      </c>
      <c r="X33" s="45" t="s">
        <v>3475</v>
      </c>
      <c r="Y33" s="55">
        <v>0</v>
      </c>
    </row>
    <row r="34" spans="1:25" ht="13.2" x14ac:dyDescent="0.25">
      <c r="A34" s="45" t="s">
        <v>72</v>
      </c>
      <c r="B34" s="45" t="s">
        <v>2040</v>
      </c>
      <c r="C34" s="45" t="s">
        <v>3784</v>
      </c>
      <c r="D34" s="45" t="s">
        <v>3807</v>
      </c>
      <c r="E34" s="45" t="s">
        <v>141</v>
      </c>
      <c r="F34" s="55">
        <v>742</v>
      </c>
      <c r="G34" s="55">
        <v>770</v>
      </c>
      <c r="H34" s="55">
        <v>799</v>
      </c>
      <c r="I34" s="55">
        <v>827</v>
      </c>
      <c r="J34" s="55">
        <v>855</v>
      </c>
      <c r="K34" s="55">
        <v>883</v>
      </c>
      <c r="L34" s="55">
        <v>911</v>
      </c>
      <c r="M34" s="55">
        <v>940</v>
      </c>
      <c r="N34" s="55">
        <v>968</v>
      </c>
      <c r="O34" s="55">
        <v>996</v>
      </c>
      <c r="P34" s="55">
        <v>1024</v>
      </c>
      <c r="Q34" s="55">
        <v>1052</v>
      </c>
      <c r="R34" s="55">
        <v>1080</v>
      </c>
      <c r="S34" s="55">
        <v>911346</v>
      </c>
      <c r="U34" s="74" t="s">
        <v>143</v>
      </c>
      <c r="V34" s="55">
        <v>285778</v>
      </c>
      <c r="Y34" s="55"/>
    </row>
    <row r="35" spans="1:25" ht="13.2" x14ac:dyDescent="0.25">
      <c r="A35" s="45" t="s">
        <v>72</v>
      </c>
      <c r="B35" s="45" t="s">
        <v>2041</v>
      </c>
      <c r="C35" s="45" t="s">
        <v>3784</v>
      </c>
      <c r="D35" s="45" t="s">
        <v>3808</v>
      </c>
      <c r="E35" s="45" t="s">
        <v>141</v>
      </c>
      <c r="F35" s="55">
        <v>0</v>
      </c>
      <c r="G35" s="55">
        <v>0</v>
      </c>
      <c r="H35" s="55">
        <v>0</v>
      </c>
      <c r="I35" s="55">
        <v>0</v>
      </c>
      <c r="J35" s="55">
        <v>0</v>
      </c>
      <c r="K35" s="55">
        <v>0</v>
      </c>
      <c r="L35" s="55">
        <v>0</v>
      </c>
      <c r="M35" s="55">
        <v>0</v>
      </c>
      <c r="N35" s="55">
        <v>0</v>
      </c>
      <c r="O35" s="55">
        <v>0</v>
      </c>
      <c r="P35" s="55">
        <v>0</v>
      </c>
      <c r="Q35" s="55">
        <v>0</v>
      </c>
      <c r="R35" s="55">
        <v>0</v>
      </c>
      <c r="S35" s="55">
        <v>0</v>
      </c>
      <c r="U35" s="74"/>
      <c r="V35" s="55"/>
      <c r="Y35" s="55"/>
    </row>
    <row r="36" spans="1:25" ht="13.2" x14ac:dyDescent="0.25">
      <c r="A36" s="45" t="s">
        <v>72</v>
      </c>
      <c r="B36" s="45" t="s">
        <v>2042</v>
      </c>
      <c r="C36" s="45" t="s">
        <v>3784</v>
      </c>
      <c r="D36" s="45" t="s">
        <v>3809</v>
      </c>
      <c r="E36" s="45" t="s">
        <v>141</v>
      </c>
      <c r="F36" s="55">
        <v>5080</v>
      </c>
      <c r="G36" s="55">
        <v>5089</v>
      </c>
      <c r="H36" s="55">
        <v>5098</v>
      </c>
      <c r="I36" s="55">
        <v>5107</v>
      </c>
      <c r="J36" s="55">
        <v>5116</v>
      </c>
      <c r="K36" s="55">
        <v>5125</v>
      </c>
      <c r="L36" s="55">
        <v>5134</v>
      </c>
      <c r="M36" s="55">
        <v>5143</v>
      </c>
      <c r="N36" s="55">
        <v>5152</v>
      </c>
      <c r="O36" s="55">
        <v>5161</v>
      </c>
      <c r="P36" s="55">
        <v>5170</v>
      </c>
      <c r="Q36" s="55">
        <v>5179</v>
      </c>
      <c r="R36" s="55">
        <v>5188</v>
      </c>
      <c r="S36" s="55">
        <v>5134059</v>
      </c>
      <c r="U36" s="74"/>
      <c r="V36" s="55"/>
      <c r="Y36" s="55"/>
    </row>
    <row r="37" spans="1:25" ht="13.2" x14ac:dyDescent="0.25">
      <c r="A37" s="45" t="s">
        <v>72</v>
      </c>
      <c r="B37" s="45" t="s">
        <v>2043</v>
      </c>
      <c r="C37" s="45" t="s">
        <v>3784</v>
      </c>
      <c r="D37" s="45" t="s">
        <v>3810</v>
      </c>
      <c r="E37" s="45" t="s">
        <v>141</v>
      </c>
      <c r="F37" s="55">
        <v>0</v>
      </c>
      <c r="G37" s="55">
        <v>0</v>
      </c>
      <c r="H37" s="55">
        <v>0</v>
      </c>
      <c r="I37" s="55">
        <v>0</v>
      </c>
      <c r="J37" s="55">
        <v>0</v>
      </c>
      <c r="K37" s="55">
        <v>0</v>
      </c>
      <c r="L37" s="55">
        <v>0</v>
      </c>
      <c r="M37" s="55">
        <v>0</v>
      </c>
      <c r="N37" s="55">
        <v>0</v>
      </c>
      <c r="O37" s="55">
        <v>0</v>
      </c>
      <c r="P37" s="55">
        <v>0</v>
      </c>
      <c r="Q37" s="55">
        <v>0</v>
      </c>
      <c r="R37" s="55">
        <v>0</v>
      </c>
      <c r="S37" s="55">
        <v>0</v>
      </c>
      <c r="U37" s="74"/>
      <c r="V37" s="55"/>
      <c r="Y37" s="55"/>
    </row>
    <row r="38" spans="1:25" ht="13.2" x14ac:dyDescent="0.25">
      <c r="A38" s="45" t="s">
        <v>72</v>
      </c>
      <c r="B38" s="45" t="s">
        <v>2044</v>
      </c>
      <c r="C38" s="45" t="s">
        <v>3784</v>
      </c>
      <c r="D38" s="45" t="s">
        <v>3811</v>
      </c>
      <c r="E38" s="45" t="s">
        <v>141</v>
      </c>
      <c r="F38" s="55">
        <v>0</v>
      </c>
      <c r="G38" s="55">
        <v>0</v>
      </c>
      <c r="H38" s="55">
        <v>0</v>
      </c>
      <c r="I38" s="55">
        <v>0</v>
      </c>
      <c r="J38" s="55">
        <v>0</v>
      </c>
      <c r="K38" s="55">
        <v>0</v>
      </c>
      <c r="L38" s="55">
        <v>0</v>
      </c>
      <c r="M38" s="55">
        <v>0</v>
      </c>
      <c r="N38" s="55">
        <v>0</v>
      </c>
      <c r="O38" s="55">
        <v>0</v>
      </c>
      <c r="P38" s="55">
        <v>0</v>
      </c>
      <c r="Q38" s="55">
        <v>0</v>
      </c>
      <c r="R38" s="55">
        <v>0</v>
      </c>
      <c r="S38" s="55">
        <v>0</v>
      </c>
      <c r="U38" s="74"/>
      <c r="V38" s="55"/>
      <c r="Y38" s="55"/>
    </row>
    <row r="39" spans="1:25" ht="13.2" x14ac:dyDescent="0.25">
      <c r="A39" s="45" t="s">
        <v>72</v>
      </c>
      <c r="B39" s="45" t="s">
        <v>2045</v>
      </c>
      <c r="C39" s="45" t="s">
        <v>3784</v>
      </c>
      <c r="D39" s="45" t="s">
        <v>3812</v>
      </c>
      <c r="E39" s="45" t="s">
        <v>141</v>
      </c>
      <c r="F39" s="55">
        <v>5243</v>
      </c>
      <c r="G39" s="55">
        <v>5294</v>
      </c>
      <c r="H39" s="55">
        <v>5346</v>
      </c>
      <c r="I39" s="55">
        <v>5401</v>
      </c>
      <c r="J39" s="55">
        <v>5456</v>
      </c>
      <c r="K39" s="55">
        <v>5508</v>
      </c>
      <c r="L39" s="55">
        <v>5561</v>
      </c>
      <c r="M39" s="55">
        <v>5613</v>
      </c>
      <c r="N39" s="55">
        <v>5666</v>
      </c>
      <c r="O39" s="55">
        <v>5724</v>
      </c>
      <c r="P39" s="55">
        <v>5786</v>
      </c>
      <c r="Q39" s="55">
        <v>5849</v>
      </c>
      <c r="R39" s="55">
        <v>5914</v>
      </c>
      <c r="S39" s="55">
        <v>5565225</v>
      </c>
      <c r="U39" s="74"/>
      <c r="V39" s="55"/>
      <c r="Y39" s="55"/>
    </row>
    <row r="40" spans="1:25" ht="13.2" x14ac:dyDescent="0.25">
      <c r="A40" s="45" t="s">
        <v>72</v>
      </c>
      <c r="B40" s="45" t="s">
        <v>2046</v>
      </c>
      <c r="C40" s="45" t="s">
        <v>1686</v>
      </c>
      <c r="D40" s="45" t="s">
        <v>3813</v>
      </c>
      <c r="E40" s="45" t="s">
        <v>141</v>
      </c>
      <c r="F40" s="55">
        <v>0</v>
      </c>
      <c r="G40" s="55">
        <v>0</v>
      </c>
      <c r="H40" s="55">
        <v>0</v>
      </c>
      <c r="I40" s="55">
        <v>0</v>
      </c>
      <c r="J40" s="55">
        <v>0</v>
      </c>
      <c r="K40" s="55">
        <v>0</v>
      </c>
      <c r="L40" s="55">
        <v>0</v>
      </c>
      <c r="M40" s="55">
        <v>0</v>
      </c>
      <c r="N40" s="55">
        <v>0</v>
      </c>
      <c r="O40" s="55">
        <v>0</v>
      </c>
      <c r="P40" s="55">
        <v>0</v>
      </c>
      <c r="Q40" s="55">
        <v>0</v>
      </c>
      <c r="R40" s="55">
        <v>0</v>
      </c>
      <c r="S40" s="55">
        <v>0</v>
      </c>
      <c r="U40" s="74"/>
      <c r="V40" s="55"/>
      <c r="Y40" s="55"/>
    </row>
    <row r="41" spans="1:25" ht="13.2" x14ac:dyDescent="0.25">
      <c r="A41" s="45" t="s">
        <v>72</v>
      </c>
      <c r="B41" s="45" t="s">
        <v>2047</v>
      </c>
      <c r="C41" s="45" t="s">
        <v>1686</v>
      </c>
      <c r="D41" s="45" t="s">
        <v>3814</v>
      </c>
      <c r="E41" s="45" t="s">
        <v>141</v>
      </c>
      <c r="F41" s="55">
        <v>553</v>
      </c>
      <c r="G41" s="55">
        <v>568</v>
      </c>
      <c r="H41" s="55">
        <v>583</v>
      </c>
      <c r="I41" s="55">
        <v>598</v>
      </c>
      <c r="J41" s="55">
        <v>613</v>
      </c>
      <c r="K41" s="55">
        <v>627</v>
      </c>
      <c r="L41" s="55">
        <v>642</v>
      </c>
      <c r="M41" s="55">
        <v>657</v>
      </c>
      <c r="N41" s="55">
        <v>672</v>
      </c>
      <c r="O41" s="55">
        <v>686</v>
      </c>
      <c r="P41" s="55">
        <v>701</v>
      </c>
      <c r="Q41" s="55">
        <v>716</v>
      </c>
      <c r="R41" s="55">
        <v>731</v>
      </c>
      <c r="S41" s="55">
        <v>642108</v>
      </c>
      <c r="U41" s="74"/>
      <c r="V41" s="55"/>
      <c r="Y41" s="55"/>
    </row>
    <row r="42" spans="1:25" ht="13.2" x14ac:dyDescent="0.25">
      <c r="A42" s="45" t="s">
        <v>72</v>
      </c>
      <c r="B42" s="45" t="s">
        <v>2048</v>
      </c>
      <c r="C42" s="45" t="s">
        <v>1686</v>
      </c>
      <c r="D42" s="45" t="s">
        <v>3815</v>
      </c>
      <c r="E42" s="45" t="s">
        <v>141</v>
      </c>
      <c r="F42" s="55">
        <v>0</v>
      </c>
      <c r="G42" s="55">
        <v>0</v>
      </c>
      <c r="H42" s="55">
        <v>0</v>
      </c>
      <c r="I42" s="55">
        <v>0</v>
      </c>
      <c r="J42" s="55">
        <v>0</v>
      </c>
      <c r="K42" s="55">
        <v>0</v>
      </c>
      <c r="L42" s="55">
        <v>0</v>
      </c>
      <c r="M42" s="55">
        <v>0</v>
      </c>
      <c r="N42" s="55">
        <v>0</v>
      </c>
      <c r="O42" s="55">
        <v>0</v>
      </c>
      <c r="P42" s="55">
        <v>0</v>
      </c>
      <c r="Q42" s="55">
        <v>0</v>
      </c>
      <c r="R42" s="55">
        <v>0</v>
      </c>
      <c r="S42" s="55">
        <v>0</v>
      </c>
      <c r="U42" s="74"/>
      <c r="V42" s="55"/>
      <c r="Y42" s="55"/>
    </row>
    <row r="43" spans="1:25" ht="13.2" x14ac:dyDescent="0.25">
      <c r="A43" s="45" t="s">
        <v>72</v>
      </c>
      <c r="B43" s="45" t="s">
        <v>2049</v>
      </c>
      <c r="C43" s="45" t="s">
        <v>1686</v>
      </c>
      <c r="D43" s="45" t="s">
        <v>3816</v>
      </c>
      <c r="E43" s="45" t="s">
        <v>141</v>
      </c>
      <c r="F43" s="55">
        <v>5731</v>
      </c>
      <c r="G43" s="55">
        <v>5806</v>
      </c>
      <c r="H43" s="55">
        <v>5881</v>
      </c>
      <c r="I43" s="55">
        <v>5956</v>
      </c>
      <c r="J43" s="55">
        <v>6030</v>
      </c>
      <c r="K43" s="55">
        <v>6105</v>
      </c>
      <c r="L43" s="55">
        <v>6180</v>
      </c>
      <c r="M43" s="55">
        <v>6255</v>
      </c>
      <c r="N43" s="55">
        <v>6330</v>
      </c>
      <c r="O43" s="55">
        <v>6405</v>
      </c>
      <c r="P43" s="55">
        <v>6480</v>
      </c>
      <c r="Q43" s="55">
        <v>6555</v>
      </c>
      <c r="R43" s="55">
        <v>6630</v>
      </c>
      <c r="S43" s="55">
        <v>6180251</v>
      </c>
      <c r="U43" s="74"/>
      <c r="V43" s="55"/>
      <c r="Y43" s="55"/>
    </row>
    <row r="44" spans="1:25" ht="13.2" x14ac:dyDescent="0.25">
      <c r="A44" s="45" t="s">
        <v>72</v>
      </c>
      <c r="B44" s="45" t="s">
        <v>2050</v>
      </c>
      <c r="C44" s="45" t="s">
        <v>1686</v>
      </c>
      <c r="D44" s="45" t="s">
        <v>3817</v>
      </c>
      <c r="E44" s="45" t="s">
        <v>141</v>
      </c>
      <c r="F44" s="55">
        <v>0</v>
      </c>
      <c r="G44" s="55">
        <v>0</v>
      </c>
      <c r="H44" s="55">
        <v>0</v>
      </c>
      <c r="I44" s="55">
        <v>0</v>
      </c>
      <c r="J44" s="55">
        <v>0</v>
      </c>
      <c r="K44" s="55">
        <v>0</v>
      </c>
      <c r="L44" s="55">
        <v>0</v>
      </c>
      <c r="M44" s="55">
        <v>0</v>
      </c>
      <c r="N44" s="55">
        <v>0</v>
      </c>
      <c r="O44" s="55">
        <v>0</v>
      </c>
      <c r="P44" s="55">
        <v>0</v>
      </c>
      <c r="Q44" s="55">
        <v>0</v>
      </c>
      <c r="R44" s="55">
        <v>0</v>
      </c>
      <c r="S44" s="55">
        <v>0</v>
      </c>
      <c r="U44" s="74"/>
      <c r="V44" s="55"/>
      <c r="Y44" s="55"/>
    </row>
    <row r="45" spans="1:25" ht="13.2" x14ac:dyDescent="0.25">
      <c r="A45" s="45" t="s">
        <v>72</v>
      </c>
      <c r="B45" s="45" t="s">
        <v>2051</v>
      </c>
      <c r="C45" s="45" t="s">
        <v>1686</v>
      </c>
      <c r="D45" s="45" t="s">
        <v>3818</v>
      </c>
      <c r="E45" s="45" t="s">
        <v>141</v>
      </c>
      <c r="F45" s="55">
        <v>0</v>
      </c>
      <c r="G45" s="55">
        <v>0</v>
      </c>
      <c r="H45" s="55">
        <v>0</v>
      </c>
      <c r="I45" s="55">
        <v>0</v>
      </c>
      <c r="J45" s="55">
        <v>0</v>
      </c>
      <c r="K45" s="55">
        <v>0</v>
      </c>
      <c r="L45" s="55">
        <v>0</v>
      </c>
      <c r="M45" s="55">
        <v>0</v>
      </c>
      <c r="N45" s="55">
        <v>0</v>
      </c>
      <c r="O45" s="55">
        <v>0</v>
      </c>
      <c r="P45" s="55">
        <v>0</v>
      </c>
      <c r="Q45" s="55">
        <v>0</v>
      </c>
      <c r="R45" s="55">
        <v>0</v>
      </c>
      <c r="S45" s="55">
        <v>0</v>
      </c>
      <c r="U45" s="74"/>
      <c r="V45" s="55"/>
      <c r="Y45" s="55"/>
    </row>
    <row r="46" spans="1:25" ht="13.2" x14ac:dyDescent="0.25">
      <c r="A46" s="45" t="s">
        <v>72</v>
      </c>
      <c r="B46" s="45" t="s">
        <v>2052</v>
      </c>
      <c r="C46" s="45" t="s">
        <v>1686</v>
      </c>
      <c r="D46" s="45" t="s">
        <v>3819</v>
      </c>
      <c r="E46" s="45" t="s">
        <v>141</v>
      </c>
      <c r="F46" s="55">
        <v>0</v>
      </c>
      <c r="G46" s="55">
        <v>0</v>
      </c>
      <c r="H46" s="55">
        <v>0</v>
      </c>
      <c r="I46" s="55">
        <v>0</v>
      </c>
      <c r="J46" s="55">
        <v>0</v>
      </c>
      <c r="K46" s="55">
        <v>0</v>
      </c>
      <c r="L46" s="55">
        <v>0</v>
      </c>
      <c r="M46" s="55">
        <v>0</v>
      </c>
      <c r="N46" s="55">
        <v>0</v>
      </c>
      <c r="O46" s="55">
        <v>0</v>
      </c>
      <c r="P46" s="55">
        <v>0</v>
      </c>
      <c r="Q46" s="55">
        <v>0</v>
      </c>
      <c r="R46" s="55">
        <v>0</v>
      </c>
      <c r="S46" s="55">
        <v>0</v>
      </c>
      <c r="U46" s="74"/>
      <c r="V46" s="55"/>
      <c r="Y46" s="55"/>
    </row>
    <row r="47" spans="1:25" ht="13.2" x14ac:dyDescent="0.25">
      <c r="A47" s="45" t="s">
        <v>72</v>
      </c>
      <c r="B47" s="45" t="s">
        <v>2053</v>
      </c>
      <c r="C47" s="45" t="s">
        <v>1686</v>
      </c>
      <c r="D47" s="45" t="s">
        <v>3820</v>
      </c>
      <c r="E47" s="45" t="s">
        <v>141</v>
      </c>
      <c r="F47" s="55">
        <v>333</v>
      </c>
      <c r="G47" s="55">
        <v>333</v>
      </c>
      <c r="H47" s="55">
        <v>334</v>
      </c>
      <c r="I47" s="55">
        <v>334</v>
      </c>
      <c r="J47" s="55">
        <v>334</v>
      </c>
      <c r="K47" s="55">
        <v>335</v>
      </c>
      <c r="L47" s="55">
        <v>335</v>
      </c>
      <c r="M47" s="55">
        <v>335</v>
      </c>
      <c r="N47" s="55">
        <v>335</v>
      </c>
      <c r="O47" s="55">
        <v>336</v>
      </c>
      <c r="P47" s="55">
        <v>336</v>
      </c>
      <c r="Q47" s="55">
        <v>336</v>
      </c>
      <c r="R47" s="55">
        <v>337</v>
      </c>
      <c r="S47" s="55">
        <v>334885</v>
      </c>
      <c r="U47" s="74"/>
      <c r="V47" s="55"/>
      <c r="Y47" s="55"/>
    </row>
    <row r="48" spans="1:25" ht="13.2" x14ac:dyDescent="0.25">
      <c r="A48" s="45" t="s">
        <v>72</v>
      </c>
      <c r="B48" s="45" t="s">
        <v>2054</v>
      </c>
      <c r="C48" s="45" t="s">
        <v>1686</v>
      </c>
      <c r="D48" s="45" t="s">
        <v>3821</v>
      </c>
      <c r="E48" s="45" t="s">
        <v>141</v>
      </c>
      <c r="F48" s="55">
        <v>0</v>
      </c>
      <c r="G48" s="55">
        <v>0</v>
      </c>
      <c r="H48" s="55">
        <v>0</v>
      </c>
      <c r="I48" s="55">
        <v>0</v>
      </c>
      <c r="J48" s="55">
        <v>0</v>
      </c>
      <c r="K48" s="55">
        <v>0</v>
      </c>
      <c r="L48" s="55">
        <v>0</v>
      </c>
      <c r="M48" s="55">
        <v>0</v>
      </c>
      <c r="N48" s="55">
        <v>0</v>
      </c>
      <c r="O48" s="55">
        <v>0</v>
      </c>
      <c r="P48" s="55">
        <v>0</v>
      </c>
      <c r="Q48" s="55">
        <v>0</v>
      </c>
      <c r="R48" s="55">
        <v>0</v>
      </c>
      <c r="S48" s="55">
        <v>0</v>
      </c>
      <c r="U48" s="74"/>
      <c r="V48" s="55"/>
      <c r="Y48" s="55"/>
    </row>
    <row r="49" spans="1:25" ht="13.2" x14ac:dyDescent="0.25">
      <c r="A49" s="45" t="s">
        <v>72</v>
      </c>
      <c r="B49" s="45" t="s">
        <v>2055</v>
      </c>
      <c r="C49" s="45" t="s">
        <v>1686</v>
      </c>
      <c r="D49" s="45" t="s">
        <v>3822</v>
      </c>
      <c r="E49" s="45" t="s">
        <v>141</v>
      </c>
      <c r="F49" s="55">
        <v>29</v>
      </c>
      <c r="G49" s="55">
        <v>30</v>
      </c>
      <c r="H49" s="55">
        <v>31</v>
      </c>
      <c r="I49" s="55">
        <v>32</v>
      </c>
      <c r="J49" s="55">
        <v>34</v>
      </c>
      <c r="K49" s="55">
        <v>35</v>
      </c>
      <c r="L49" s="55">
        <v>36</v>
      </c>
      <c r="M49" s="55">
        <v>38</v>
      </c>
      <c r="N49" s="55">
        <v>39</v>
      </c>
      <c r="O49" s="55">
        <v>40</v>
      </c>
      <c r="P49" s="55">
        <v>42</v>
      </c>
      <c r="Q49" s="55">
        <v>43</v>
      </c>
      <c r="R49" s="55">
        <v>44</v>
      </c>
      <c r="S49" s="55">
        <v>36359</v>
      </c>
      <c r="U49" s="74"/>
      <c r="V49" s="55"/>
      <c r="Y49" s="55"/>
    </row>
    <row r="50" spans="1:25" ht="13.2" x14ac:dyDescent="0.25">
      <c r="A50" s="45" t="s">
        <v>72</v>
      </c>
      <c r="B50" s="45" t="s">
        <v>2056</v>
      </c>
      <c r="C50" s="45" t="s">
        <v>1686</v>
      </c>
      <c r="D50" s="45" t="s">
        <v>3823</v>
      </c>
      <c r="E50" s="45" t="s">
        <v>141</v>
      </c>
      <c r="F50" s="55">
        <v>0</v>
      </c>
      <c r="G50" s="55">
        <v>0</v>
      </c>
      <c r="H50" s="55">
        <v>0</v>
      </c>
      <c r="I50" s="55">
        <v>0</v>
      </c>
      <c r="J50" s="55">
        <v>0</v>
      </c>
      <c r="K50" s="55">
        <v>0</v>
      </c>
      <c r="L50" s="55">
        <v>0</v>
      </c>
      <c r="M50" s="55">
        <v>0</v>
      </c>
      <c r="N50" s="55">
        <v>0</v>
      </c>
      <c r="O50" s="55">
        <v>0</v>
      </c>
      <c r="P50" s="55">
        <v>0</v>
      </c>
      <c r="Q50" s="55">
        <v>0</v>
      </c>
      <c r="R50" s="55">
        <v>0</v>
      </c>
      <c r="S50" s="55">
        <v>0</v>
      </c>
      <c r="U50" s="74"/>
      <c r="V50" s="55"/>
      <c r="Y50" s="55"/>
    </row>
    <row r="51" spans="1:25" ht="13.2" x14ac:dyDescent="0.25">
      <c r="A51" s="45" t="s">
        <v>72</v>
      </c>
      <c r="B51" s="45" t="s">
        <v>2057</v>
      </c>
      <c r="C51" s="45" t="s">
        <v>1686</v>
      </c>
      <c r="D51" s="45" t="s">
        <v>3824</v>
      </c>
      <c r="E51" s="45" t="s">
        <v>141</v>
      </c>
      <c r="F51" s="55">
        <v>0</v>
      </c>
      <c r="G51" s="55">
        <v>0</v>
      </c>
      <c r="H51" s="55">
        <v>0</v>
      </c>
      <c r="I51" s="55">
        <v>0</v>
      </c>
      <c r="J51" s="55">
        <v>0</v>
      </c>
      <c r="K51" s="55">
        <v>0</v>
      </c>
      <c r="L51" s="55">
        <v>0</v>
      </c>
      <c r="M51" s="55">
        <v>0</v>
      </c>
      <c r="N51" s="55">
        <v>0</v>
      </c>
      <c r="O51" s="55">
        <v>0</v>
      </c>
      <c r="P51" s="55">
        <v>0</v>
      </c>
      <c r="Q51" s="55">
        <v>0</v>
      </c>
      <c r="R51" s="55">
        <v>0</v>
      </c>
      <c r="S51" s="55">
        <v>0</v>
      </c>
      <c r="U51" s="74"/>
      <c r="V51" s="55"/>
      <c r="Y51" s="55"/>
    </row>
    <row r="52" spans="1:25" ht="13.2" x14ac:dyDescent="0.25">
      <c r="A52" s="45" t="s">
        <v>72</v>
      </c>
      <c r="B52" s="45" t="s">
        <v>2058</v>
      </c>
      <c r="C52" s="45" t="s">
        <v>1686</v>
      </c>
      <c r="D52" s="45" t="s">
        <v>3825</v>
      </c>
      <c r="E52" s="45" t="s">
        <v>141</v>
      </c>
      <c r="F52" s="55">
        <v>9370</v>
      </c>
      <c r="G52" s="55">
        <v>9392</v>
      </c>
      <c r="H52" s="55">
        <v>9413</v>
      </c>
      <c r="I52" s="55">
        <v>9435</v>
      </c>
      <c r="J52" s="55">
        <v>9457</v>
      </c>
      <c r="K52" s="55">
        <v>9479</v>
      </c>
      <c r="L52" s="55">
        <v>9500</v>
      </c>
      <c r="M52" s="55">
        <v>0</v>
      </c>
      <c r="N52" s="55">
        <v>0</v>
      </c>
      <c r="O52" s="55">
        <v>0</v>
      </c>
      <c r="P52" s="55">
        <v>0</v>
      </c>
      <c r="Q52" s="55">
        <v>0</v>
      </c>
      <c r="R52" s="55">
        <v>0</v>
      </c>
      <c r="S52" s="55">
        <v>5113384</v>
      </c>
      <c r="U52" s="74"/>
      <c r="V52" s="55"/>
      <c r="Y52" s="55"/>
    </row>
    <row r="53" spans="1:25" ht="13.2" x14ac:dyDescent="0.25">
      <c r="A53" s="45" t="s">
        <v>72</v>
      </c>
      <c r="B53" s="45" t="s">
        <v>2059</v>
      </c>
      <c r="C53" s="45" t="s">
        <v>1686</v>
      </c>
      <c r="D53" s="45" t="s">
        <v>3826</v>
      </c>
      <c r="E53" s="45" t="s">
        <v>141</v>
      </c>
      <c r="F53" s="55">
        <v>0</v>
      </c>
      <c r="G53" s="55">
        <v>0</v>
      </c>
      <c r="H53" s="55">
        <v>0</v>
      </c>
      <c r="I53" s="55">
        <v>0</v>
      </c>
      <c r="J53" s="55">
        <v>0</v>
      </c>
      <c r="K53" s="55">
        <v>0</v>
      </c>
      <c r="L53" s="55">
        <v>0</v>
      </c>
      <c r="M53" s="55">
        <v>0</v>
      </c>
      <c r="N53" s="55">
        <v>0</v>
      </c>
      <c r="O53" s="55">
        <v>0</v>
      </c>
      <c r="P53" s="55">
        <v>0</v>
      </c>
      <c r="Q53" s="55">
        <v>0</v>
      </c>
      <c r="R53" s="55">
        <v>0</v>
      </c>
      <c r="S53" s="55">
        <v>0</v>
      </c>
      <c r="U53" s="74"/>
      <c r="V53" s="55"/>
      <c r="Y53" s="55"/>
    </row>
    <row r="54" spans="1:25" ht="13.2" x14ac:dyDescent="0.25">
      <c r="A54" s="45" t="s">
        <v>72</v>
      </c>
      <c r="B54" s="45" t="s">
        <v>2060</v>
      </c>
      <c r="C54" s="45" t="s">
        <v>1686</v>
      </c>
      <c r="D54" s="45" t="s">
        <v>3827</v>
      </c>
      <c r="E54" s="45" t="s">
        <v>141</v>
      </c>
      <c r="F54" s="55">
        <v>0</v>
      </c>
      <c r="G54" s="55">
        <v>0</v>
      </c>
      <c r="H54" s="55">
        <v>0</v>
      </c>
      <c r="I54" s="55">
        <v>0</v>
      </c>
      <c r="J54" s="55">
        <v>0</v>
      </c>
      <c r="K54" s="55">
        <v>0</v>
      </c>
      <c r="L54" s="55">
        <v>0</v>
      </c>
      <c r="M54" s="55">
        <v>0</v>
      </c>
      <c r="N54" s="55">
        <v>0</v>
      </c>
      <c r="O54" s="55">
        <v>0</v>
      </c>
      <c r="P54" s="55">
        <v>0</v>
      </c>
      <c r="Q54" s="55">
        <v>0</v>
      </c>
      <c r="R54" s="55">
        <v>0</v>
      </c>
      <c r="S54" s="55">
        <v>0</v>
      </c>
      <c r="U54" s="74"/>
      <c r="V54" s="55"/>
      <c r="Y54" s="55"/>
    </row>
    <row r="55" spans="1:25" ht="13.2" x14ac:dyDescent="0.25">
      <c r="A55" s="45" t="s">
        <v>72</v>
      </c>
      <c r="B55" s="45" t="s">
        <v>2061</v>
      </c>
      <c r="C55" s="45" t="s">
        <v>1686</v>
      </c>
      <c r="D55" s="45" t="s">
        <v>3828</v>
      </c>
      <c r="E55" s="45" t="s">
        <v>141</v>
      </c>
      <c r="F55" s="55">
        <v>0</v>
      </c>
      <c r="G55" s="55">
        <v>0</v>
      </c>
      <c r="H55" s="55">
        <v>0</v>
      </c>
      <c r="I55" s="55">
        <v>0</v>
      </c>
      <c r="J55" s="55">
        <v>0</v>
      </c>
      <c r="K55" s="55">
        <v>0</v>
      </c>
      <c r="L55" s="55">
        <v>0</v>
      </c>
      <c r="M55" s="55">
        <v>0</v>
      </c>
      <c r="N55" s="55">
        <v>0</v>
      </c>
      <c r="O55" s="55">
        <v>0</v>
      </c>
      <c r="P55" s="55">
        <v>0</v>
      </c>
      <c r="Q55" s="55">
        <v>0</v>
      </c>
      <c r="R55" s="55">
        <v>0</v>
      </c>
      <c r="S55" s="55">
        <v>0</v>
      </c>
      <c r="U55" s="74"/>
      <c r="V55" s="55"/>
      <c r="Y55" s="55"/>
    </row>
    <row r="56" spans="1:25" ht="13.2" x14ac:dyDescent="0.25">
      <c r="A56" s="45" t="s">
        <v>72</v>
      </c>
      <c r="B56" s="45" t="s">
        <v>2062</v>
      </c>
      <c r="C56" s="45" t="s">
        <v>1686</v>
      </c>
      <c r="D56" s="45" t="s">
        <v>3829</v>
      </c>
      <c r="E56" s="45" t="s">
        <v>141</v>
      </c>
      <c r="F56" s="55">
        <v>20060</v>
      </c>
      <c r="G56" s="55">
        <v>20143</v>
      </c>
      <c r="H56" s="55">
        <v>20227</v>
      </c>
      <c r="I56" s="55">
        <v>20311</v>
      </c>
      <c r="J56" s="55">
        <v>20394</v>
      </c>
      <c r="K56" s="55">
        <v>20478</v>
      </c>
      <c r="L56" s="55">
        <v>20562</v>
      </c>
      <c r="M56" s="55">
        <v>20645</v>
      </c>
      <c r="N56" s="55">
        <v>20729</v>
      </c>
      <c r="O56" s="55">
        <v>20813</v>
      </c>
      <c r="P56" s="55">
        <v>20896</v>
      </c>
      <c r="Q56" s="55">
        <v>20980</v>
      </c>
      <c r="R56" s="55">
        <v>21063</v>
      </c>
      <c r="S56" s="55">
        <v>20561518</v>
      </c>
      <c r="U56" s="74"/>
      <c r="V56" s="55"/>
      <c r="Y56" s="55"/>
    </row>
    <row r="57" spans="1:25" ht="13.2" x14ac:dyDescent="0.25">
      <c r="A57" s="45" t="s">
        <v>72</v>
      </c>
      <c r="B57" s="45" t="s">
        <v>2063</v>
      </c>
      <c r="C57" s="45" t="s">
        <v>1686</v>
      </c>
      <c r="D57" s="45" t="s">
        <v>3830</v>
      </c>
      <c r="E57" s="45" t="s">
        <v>141</v>
      </c>
      <c r="F57" s="55">
        <v>0</v>
      </c>
      <c r="G57" s="55">
        <v>0</v>
      </c>
      <c r="H57" s="55">
        <v>0</v>
      </c>
      <c r="I57" s="55">
        <v>0</v>
      </c>
      <c r="J57" s="55">
        <v>0</v>
      </c>
      <c r="K57" s="55">
        <v>0</v>
      </c>
      <c r="L57" s="55">
        <v>0</v>
      </c>
      <c r="M57" s="55">
        <v>0</v>
      </c>
      <c r="N57" s="55">
        <v>0</v>
      </c>
      <c r="O57" s="55">
        <v>0</v>
      </c>
      <c r="P57" s="55">
        <v>0</v>
      </c>
      <c r="Q57" s="55">
        <v>0</v>
      </c>
      <c r="R57" s="55">
        <v>0</v>
      </c>
      <c r="S57" s="55">
        <v>0</v>
      </c>
      <c r="U57" s="74"/>
      <c r="V57" s="55"/>
      <c r="Y57" s="55"/>
    </row>
    <row r="58" spans="1:25" ht="13.2" x14ac:dyDescent="0.25">
      <c r="A58" s="45" t="s">
        <v>72</v>
      </c>
      <c r="B58" s="45" t="s">
        <v>2064</v>
      </c>
      <c r="C58" s="45" t="s">
        <v>1686</v>
      </c>
      <c r="D58" s="45" t="s">
        <v>3831</v>
      </c>
      <c r="E58" s="45" t="s">
        <v>141</v>
      </c>
      <c r="F58" s="55">
        <v>0</v>
      </c>
      <c r="G58" s="55">
        <v>0</v>
      </c>
      <c r="H58" s="55">
        <v>0</v>
      </c>
      <c r="I58" s="55">
        <v>0</v>
      </c>
      <c r="J58" s="55">
        <v>0</v>
      </c>
      <c r="K58" s="55">
        <v>0</v>
      </c>
      <c r="L58" s="55">
        <v>0</v>
      </c>
      <c r="M58" s="55">
        <v>0</v>
      </c>
      <c r="N58" s="55">
        <v>0</v>
      </c>
      <c r="O58" s="55">
        <v>0</v>
      </c>
      <c r="P58" s="55">
        <v>0</v>
      </c>
      <c r="Q58" s="55">
        <v>0</v>
      </c>
      <c r="R58" s="55">
        <v>0</v>
      </c>
      <c r="S58" s="55">
        <v>0</v>
      </c>
      <c r="U58" s="74"/>
      <c r="V58" s="55"/>
      <c r="Y58" s="55"/>
    </row>
    <row r="59" spans="1:25" ht="13.2" x14ac:dyDescent="0.25">
      <c r="A59" s="45" t="s">
        <v>72</v>
      </c>
      <c r="B59" s="45" t="s">
        <v>2065</v>
      </c>
      <c r="C59" s="45" t="s">
        <v>1686</v>
      </c>
      <c r="D59" s="45" t="s">
        <v>3832</v>
      </c>
      <c r="E59" s="45" t="s">
        <v>141</v>
      </c>
      <c r="F59" s="55">
        <v>0</v>
      </c>
      <c r="G59" s="55">
        <v>0</v>
      </c>
      <c r="H59" s="55">
        <v>0</v>
      </c>
      <c r="I59" s="55">
        <v>0</v>
      </c>
      <c r="J59" s="55">
        <v>0</v>
      </c>
      <c r="K59" s="55">
        <v>0</v>
      </c>
      <c r="L59" s="55">
        <v>0</v>
      </c>
      <c r="M59" s="55">
        <v>0</v>
      </c>
      <c r="N59" s="55">
        <v>0</v>
      </c>
      <c r="O59" s="55">
        <v>0</v>
      </c>
      <c r="P59" s="55">
        <v>0</v>
      </c>
      <c r="Q59" s="55">
        <v>0</v>
      </c>
      <c r="R59" s="55">
        <v>0</v>
      </c>
      <c r="S59" s="55">
        <v>0</v>
      </c>
      <c r="U59" s="74"/>
      <c r="V59" s="55"/>
      <c r="Y59" s="55"/>
    </row>
    <row r="60" spans="1:25" ht="13.2" x14ac:dyDescent="0.25">
      <c r="A60" s="45" t="s">
        <v>72</v>
      </c>
      <c r="B60" s="45" t="s">
        <v>2066</v>
      </c>
      <c r="C60" s="45" t="s">
        <v>1686</v>
      </c>
      <c r="D60" s="45" t="s">
        <v>3833</v>
      </c>
      <c r="E60" s="45" t="s">
        <v>141</v>
      </c>
      <c r="F60" s="55">
        <v>1951</v>
      </c>
      <c r="G60" s="55">
        <v>1964</v>
      </c>
      <c r="H60" s="55">
        <v>1976</v>
      </c>
      <c r="I60" s="55">
        <v>1988</v>
      </c>
      <c r="J60" s="55">
        <v>2001</v>
      </c>
      <c r="K60" s="55">
        <v>2013</v>
      </c>
      <c r="L60" s="55">
        <v>2025</v>
      </c>
      <c r="M60" s="55">
        <v>2038</v>
      </c>
      <c r="N60" s="55">
        <v>2050</v>
      </c>
      <c r="O60" s="55">
        <v>2062</v>
      </c>
      <c r="P60" s="55">
        <v>2075</v>
      </c>
      <c r="Q60" s="55">
        <v>2087</v>
      </c>
      <c r="R60" s="55">
        <v>2099</v>
      </c>
      <c r="S60" s="55">
        <v>2025386</v>
      </c>
      <c r="U60" s="74"/>
      <c r="V60" s="55"/>
      <c r="Y60" s="55"/>
    </row>
    <row r="61" spans="1:25" ht="13.2" x14ac:dyDescent="0.25">
      <c r="A61" s="45" t="s">
        <v>72</v>
      </c>
      <c r="B61" s="45" t="s">
        <v>2067</v>
      </c>
      <c r="C61" s="45" t="s">
        <v>1686</v>
      </c>
      <c r="D61" s="45" t="s">
        <v>3834</v>
      </c>
      <c r="E61" s="45" t="s">
        <v>141</v>
      </c>
      <c r="F61" s="55">
        <v>0</v>
      </c>
      <c r="G61" s="55">
        <v>0</v>
      </c>
      <c r="H61" s="55">
        <v>0</v>
      </c>
      <c r="I61" s="55">
        <v>0</v>
      </c>
      <c r="J61" s="55">
        <v>0</v>
      </c>
      <c r="K61" s="55">
        <v>0</v>
      </c>
      <c r="L61" s="55">
        <v>0</v>
      </c>
      <c r="M61" s="55">
        <v>0</v>
      </c>
      <c r="N61" s="55">
        <v>0</v>
      </c>
      <c r="O61" s="55">
        <v>0</v>
      </c>
      <c r="P61" s="55">
        <v>0</v>
      </c>
      <c r="Q61" s="55">
        <v>0</v>
      </c>
      <c r="R61" s="55">
        <v>0</v>
      </c>
      <c r="S61" s="55">
        <v>0</v>
      </c>
      <c r="U61" s="74"/>
      <c r="V61" s="55"/>
      <c r="Y61" s="55"/>
    </row>
    <row r="62" spans="1:25" ht="13.2" x14ac:dyDescent="0.25">
      <c r="A62" s="45" t="s">
        <v>72</v>
      </c>
      <c r="B62" s="45" t="s">
        <v>2068</v>
      </c>
      <c r="C62" s="45" t="s">
        <v>1686</v>
      </c>
      <c r="D62" s="45" t="s">
        <v>3835</v>
      </c>
      <c r="E62" s="45" t="s">
        <v>141</v>
      </c>
      <c r="F62" s="55">
        <v>0</v>
      </c>
      <c r="G62" s="55">
        <v>0</v>
      </c>
      <c r="H62" s="55">
        <v>0</v>
      </c>
      <c r="I62" s="55">
        <v>0</v>
      </c>
      <c r="J62" s="55">
        <v>0</v>
      </c>
      <c r="K62" s="55">
        <v>0</v>
      </c>
      <c r="L62" s="55">
        <v>0</v>
      </c>
      <c r="M62" s="55">
        <v>0</v>
      </c>
      <c r="N62" s="55">
        <v>0</v>
      </c>
      <c r="O62" s="55">
        <v>0</v>
      </c>
      <c r="P62" s="55">
        <v>0</v>
      </c>
      <c r="Q62" s="55">
        <v>0</v>
      </c>
      <c r="R62" s="55">
        <v>0</v>
      </c>
      <c r="S62" s="55">
        <v>0</v>
      </c>
      <c r="U62" s="74"/>
      <c r="V62" s="55"/>
      <c r="Y62" s="55"/>
    </row>
    <row r="63" spans="1:25" ht="13.2" x14ac:dyDescent="0.25">
      <c r="A63" s="45" t="s">
        <v>72</v>
      </c>
      <c r="B63" s="45" t="s">
        <v>2069</v>
      </c>
      <c r="C63" s="45" t="s">
        <v>1686</v>
      </c>
      <c r="D63" s="45" t="s">
        <v>3836</v>
      </c>
      <c r="E63" s="45" t="s">
        <v>141</v>
      </c>
      <c r="F63" s="55">
        <v>0</v>
      </c>
      <c r="G63" s="55">
        <v>0</v>
      </c>
      <c r="H63" s="55">
        <v>0</v>
      </c>
      <c r="I63" s="55">
        <v>0</v>
      </c>
      <c r="J63" s="55">
        <v>0</v>
      </c>
      <c r="K63" s="55">
        <v>0</v>
      </c>
      <c r="L63" s="55">
        <v>0</v>
      </c>
      <c r="M63" s="55">
        <v>0</v>
      </c>
      <c r="N63" s="55">
        <v>0</v>
      </c>
      <c r="O63" s="55">
        <v>0</v>
      </c>
      <c r="P63" s="55">
        <v>0</v>
      </c>
      <c r="Q63" s="55">
        <v>0</v>
      </c>
      <c r="R63" s="55">
        <v>0</v>
      </c>
      <c r="S63" s="55">
        <v>0</v>
      </c>
      <c r="U63" s="74"/>
      <c r="V63" s="55"/>
      <c r="Y63" s="55"/>
    </row>
    <row r="64" spans="1:25" ht="13.2" x14ac:dyDescent="0.25">
      <c r="A64" s="45" t="s">
        <v>72</v>
      </c>
      <c r="B64" s="45" t="s">
        <v>2070</v>
      </c>
      <c r="C64" s="45" t="s">
        <v>3837</v>
      </c>
      <c r="D64" s="45" t="s">
        <v>3838</v>
      </c>
      <c r="E64" s="45" t="s">
        <v>141</v>
      </c>
      <c r="F64" s="55">
        <v>0</v>
      </c>
      <c r="G64" s="55">
        <v>0</v>
      </c>
      <c r="H64" s="55">
        <v>0</v>
      </c>
      <c r="I64" s="55">
        <v>0</v>
      </c>
      <c r="J64" s="55">
        <v>0</v>
      </c>
      <c r="K64" s="55">
        <v>0</v>
      </c>
      <c r="L64" s="55">
        <v>0</v>
      </c>
      <c r="M64" s="55">
        <v>0</v>
      </c>
      <c r="N64" s="55">
        <v>0</v>
      </c>
      <c r="O64" s="55">
        <v>0</v>
      </c>
      <c r="P64" s="55">
        <v>0</v>
      </c>
      <c r="Q64" s="55">
        <v>0</v>
      </c>
      <c r="R64" s="55">
        <v>0</v>
      </c>
      <c r="S64" s="55">
        <v>0</v>
      </c>
      <c r="U64" s="74"/>
      <c r="V64" s="55"/>
      <c r="Y64" s="55"/>
    </row>
    <row r="65" spans="1:25" ht="13.2" x14ac:dyDescent="0.25">
      <c r="A65" s="45" t="s">
        <v>72</v>
      </c>
      <c r="B65" s="45" t="s">
        <v>2071</v>
      </c>
      <c r="C65" s="45" t="s">
        <v>3839</v>
      </c>
      <c r="D65" s="45" t="s">
        <v>3840</v>
      </c>
      <c r="E65" s="45" t="s">
        <v>141</v>
      </c>
      <c r="F65" s="55">
        <v>3017</v>
      </c>
      <c r="G65" s="55">
        <v>3069</v>
      </c>
      <c r="H65" s="55">
        <v>3121</v>
      </c>
      <c r="I65" s="55">
        <v>3172</v>
      </c>
      <c r="J65" s="55">
        <v>3224</v>
      </c>
      <c r="K65" s="55">
        <v>3276</v>
      </c>
      <c r="L65" s="55">
        <v>3328</v>
      </c>
      <c r="M65" s="55">
        <v>9842</v>
      </c>
      <c r="N65" s="55">
        <v>9685</v>
      </c>
      <c r="O65" s="55">
        <v>9657</v>
      </c>
      <c r="P65" s="55">
        <v>9628</v>
      </c>
      <c r="Q65" s="55">
        <v>9599</v>
      </c>
      <c r="R65" s="55">
        <v>9580</v>
      </c>
      <c r="S65" s="55">
        <v>6158463</v>
      </c>
      <c r="U65" s="74"/>
      <c r="V65" s="55"/>
      <c r="Y65" s="55"/>
    </row>
    <row r="66" spans="1:25" ht="13.2" x14ac:dyDescent="0.25">
      <c r="A66" s="45" t="s">
        <v>72</v>
      </c>
      <c r="B66" s="45" t="s">
        <v>2072</v>
      </c>
      <c r="C66" s="45" t="s">
        <v>3839</v>
      </c>
      <c r="D66" s="45" t="s">
        <v>3841</v>
      </c>
      <c r="E66" s="45" t="s">
        <v>141</v>
      </c>
      <c r="F66" s="55">
        <v>0</v>
      </c>
      <c r="G66" s="55">
        <v>0</v>
      </c>
      <c r="H66" s="55">
        <v>0</v>
      </c>
      <c r="I66" s="55">
        <v>0</v>
      </c>
      <c r="J66" s="55">
        <v>0</v>
      </c>
      <c r="K66" s="55">
        <v>0</v>
      </c>
      <c r="L66" s="55">
        <v>0</v>
      </c>
      <c r="M66" s="55">
        <v>0</v>
      </c>
      <c r="N66" s="55">
        <v>0</v>
      </c>
      <c r="O66" s="55">
        <v>0</v>
      </c>
      <c r="P66" s="55">
        <v>0</v>
      </c>
      <c r="Q66" s="55">
        <v>0</v>
      </c>
      <c r="R66" s="55">
        <v>0</v>
      </c>
      <c r="S66" s="55">
        <v>0</v>
      </c>
      <c r="U66" s="74"/>
      <c r="V66" s="55"/>
      <c r="Y66" s="55"/>
    </row>
    <row r="67" spans="1:25" ht="13.2" x14ac:dyDescent="0.25">
      <c r="A67" s="45" t="s">
        <v>72</v>
      </c>
      <c r="B67" s="45" t="s">
        <v>2073</v>
      </c>
      <c r="C67" s="45" t="s">
        <v>3839</v>
      </c>
      <c r="D67" s="45" t="s">
        <v>3842</v>
      </c>
      <c r="E67" s="45" t="s">
        <v>141</v>
      </c>
      <c r="F67" s="55">
        <v>6168</v>
      </c>
      <c r="G67" s="55">
        <v>6257</v>
      </c>
      <c r="H67" s="55">
        <v>6345</v>
      </c>
      <c r="I67" s="55">
        <v>6434</v>
      </c>
      <c r="J67" s="55">
        <v>6523</v>
      </c>
      <c r="K67" s="55">
        <v>6611</v>
      </c>
      <c r="L67" s="55">
        <v>6700</v>
      </c>
      <c r="M67" s="55">
        <v>0</v>
      </c>
      <c r="N67" s="55">
        <v>0</v>
      </c>
      <c r="O67" s="55">
        <v>0</v>
      </c>
      <c r="P67" s="55">
        <v>0</v>
      </c>
      <c r="Q67" s="55">
        <v>0</v>
      </c>
      <c r="R67" s="55">
        <v>0</v>
      </c>
      <c r="S67" s="55">
        <v>3496164</v>
      </c>
      <c r="U67" s="74"/>
      <c r="V67" s="55"/>
      <c r="Y67" s="55"/>
    </row>
    <row r="68" spans="1:25" ht="13.2" x14ac:dyDescent="0.25">
      <c r="A68" s="45" t="s">
        <v>72</v>
      </c>
      <c r="B68" s="45" t="s">
        <v>2074</v>
      </c>
      <c r="C68" s="45" t="s">
        <v>3839</v>
      </c>
      <c r="D68" s="45" t="s">
        <v>3843</v>
      </c>
      <c r="E68" s="45" t="s">
        <v>141</v>
      </c>
      <c r="F68" s="55">
        <v>0</v>
      </c>
      <c r="G68" s="55">
        <v>0</v>
      </c>
      <c r="H68" s="55">
        <v>0</v>
      </c>
      <c r="I68" s="55">
        <v>0</v>
      </c>
      <c r="J68" s="55">
        <v>0</v>
      </c>
      <c r="K68" s="55">
        <v>0</v>
      </c>
      <c r="L68" s="55">
        <v>0</v>
      </c>
      <c r="M68" s="55">
        <v>0</v>
      </c>
      <c r="N68" s="55">
        <v>0</v>
      </c>
      <c r="O68" s="55">
        <v>0</v>
      </c>
      <c r="P68" s="55">
        <v>0</v>
      </c>
      <c r="Q68" s="55">
        <v>0</v>
      </c>
      <c r="R68" s="55">
        <v>0</v>
      </c>
      <c r="S68" s="55">
        <v>0</v>
      </c>
      <c r="U68" s="74"/>
      <c r="V68" s="55"/>
      <c r="Y68" s="55"/>
    </row>
    <row r="69" spans="1:25" ht="13.2" x14ac:dyDescent="0.25">
      <c r="A69" s="45" t="s">
        <v>72</v>
      </c>
      <c r="B69" s="45" t="s">
        <v>2075</v>
      </c>
      <c r="C69" s="45" t="s">
        <v>3844</v>
      </c>
      <c r="D69" s="45" t="s">
        <v>3845</v>
      </c>
      <c r="E69" s="45" t="s">
        <v>141</v>
      </c>
      <c r="F69" s="55">
        <v>22553</v>
      </c>
      <c r="G69" s="55">
        <v>23870</v>
      </c>
      <c r="H69" s="55">
        <v>25276</v>
      </c>
      <c r="I69" s="55">
        <v>26780</v>
      </c>
      <c r="J69" s="55">
        <v>28286</v>
      </c>
      <c r="K69" s="55">
        <v>23952</v>
      </c>
      <c r="L69" s="55">
        <v>25364</v>
      </c>
      <c r="M69" s="55">
        <v>25650</v>
      </c>
      <c r="N69" s="55">
        <v>27074</v>
      </c>
      <c r="O69" s="55">
        <v>28576</v>
      </c>
      <c r="P69" s="55">
        <v>30066</v>
      </c>
      <c r="Q69" s="55">
        <v>31488</v>
      </c>
      <c r="R69" s="55">
        <v>32464</v>
      </c>
      <c r="S69" s="55">
        <v>26990891</v>
      </c>
      <c r="U69" s="74"/>
      <c r="V69" s="55"/>
      <c r="Y69" s="55"/>
    </row>
    <row r="70" spans="1:25" ht="13.2" x14ac:dyDescent="0.25">
      <c r="A70" s="45" t="s">
        <v>72</v>
      </c>
      <c r="B70" s="45" t="s">
        <v>2076</v>
      </c>
      <c r="C70" s="45" t="s">
        <v>3844</v>
      </c>
      <c r="D70" s="45" t="s">
        <v>3846</v>
      </c>
      <c r="E70" s="45" t="s">
        <v>141</v>
      </c>
      <c r="F70" s="55">
        <v>0</v>
      </c>
      <c r="G70" s="55">
        <v>0</v>
      </c>
      <c r="H70" s="55">
        <v>0</v>
      </c>
      <c r="I70" s="55">
        <v>0</v>
      </c>
      <c r="J70" s="55">
        <v>0</v>
      </c>
      <c r="K70" s="55">
        <v>0</v>
      </c>
      <c r="L70" s="55">
        <v>0</v>
      </c>
      <c r="M70" s="55">
        <v>0</v>
      </c>
      <c r="N70" s="55">
        <v>0</v>
      </c>
      <c r="O70" s="55">
        <v>0</v>
      </c>
      <c r="P70" s="55">
        <v>0</v>
      </c>
      <c r="Q70" s="55">
        <v>0</v>
      </c>
      <c r="R70" s="55">
        <v>0</v>
      </c>
      <c r="S70" s="55">
        <v>0</v>
      </c>
      <c r="U70" s="74"/>
      <c r="V70" s="55"/>
      <c r="Y70" s="55"/>
    </row>
    <row r="71" spans="1:25" ht="13.2" x14ac:dyDescent="0.25">
      <c r="A71" s="45" t="s">
        <v>72</v>
      </c>
      <c r="B71" s="45" t="s">
        <v>2077</v>
      </c>
      <c r="C71" s="45" t="s">
        <v>3844</v>
      </c>
      <c r="D71" s="45" t="s">
        <v>3847</v>
      </c>
      <c r="E71" s="45" t="s">
        <v>141</v>
      </c>
      <c r="F71" s="55">
        <v>0</v>
      </c>
      <c r="G71" s="55">
        <v>0</v>
      </c>
      <c r="H71" s="55">
        <v>0</v>
      </c>
      <c r="I71" s="55">
        <v>0</v>
      </c>
      <c r="J71" s="55">
        <v>0</v>
      </c>
      <c r="K71" s="55">
        <v>0</v>
      </c>
      <c r="L71" s="55">
        <v>0</v>
      </c>
      <c r="M71" s="55">
        <v>0</v>
      </c>
      <c r="N71" s="55">
        <v>0</v>
      </c>
      <c r="O71" s="55">
        <v>0</v>
      </c>
      <c r="P71" s="55">
        <v>0</v>
      </c>
      <c r="Q71" s="55">
        <v>0</v>
      </c>
      <c r="R71" s="55">
        <v>0</v>
      </c>
      <c r="S71" s="55">
        <v>0</v>
      </c>
      <c r="U71" s="74"/>
      <c r="V71" s="55"/>
      <c r="Y71" s="55"/>
    </row>
    <row r="72" spans="1:25" ht="13.2" x14ac:dyDescent="0.25">
      <c r="A72" s="45" t="s">
        <v>72</v>
      </c>
      <c r="B72" s="45" t="s">
        <v>2078</v>
      </c>
      <c r="C72" s="45" t="s">
        <v>3848</v>
      </c>
      <c r="D72" s="45" t="s">
        <v>3849</v>
      </c>
      <c r="E72" s="45" t="s">
        <v>141</v>
      </c>
      <c r="F72" s="55">
        <v>0</v>
      </c>
      <c r="G72" s="55">
        <v>0</v>
      </c>
      <c r="H72" s="55">
        <v>0</v>
      </c>
      <c r="I72" s="55">
        <v>0</v>
      </c>
      <c r="J72" s="55">
        <v>0</v>
      </c>
      <c r="K72" s="55">
        <v>0</v>
      </c>
      <c r="L72" s="55">
        <v>0</v>
      </c>
      <c r="M72" s="55">
        <v>0</v>
      </c>
      <c r="N72" s="55">
        <v>0</v>
      </c>
      <c r="O72" s="55">
        <v>0</v>
      </c>
      <c r="P72" s="55">
        <v>0</v>
      </c>
      <c r="Q72" s="55">
        <v>0</v>
      </c>
      <c r="R72" s="55">
        <v>0</v>
      </c>
      <c r="S72" s="55">
        <v>0</v>
      </c>
      <c r="U72" s="74"/>
      <c r="V72" s="55"/>
      <c r="Y72" s="55"/>
    </row>
    <row r="73" spans="1:25" ht="13.2" x14ac:dyDescent="0.25">
      <c r="A73" s="45" t="s">
        <v>72</v>
      </c>
      <c r="B73" s="45" t="s">
        <v>2079</v>
      </c>
      <c r="C73" s="45" t="s">
        <v>3848</v>
      </c>
      <c r="D73" s="45" t="s">
        <v>3850</v>
      </c>
      <c r="E73" s="45" t="s">
        <v>141</v>
      </c>
      <c r="F73" s="55">
        <v>0</v>
      </c>
      <c r="G73" s="55">
        <v>0</v>
      </c>
      <c r="H73" s="55">
        <v>0</v>
      </c>
      <c r="I73" s="55">
        <v>0</v>
      </c>
      <c r="J73" s="55">
        <v>0</v>
      </c>
      <c r="K73" s="55">
        <v>0</v>
      </c>
      <c r="L73" s="55">
        <v>0</v>
      </c>
      <c r="M73" s="55">
        <v>0</v>
      </c>
      <c r="N73" s="55">
        <v>0</v>
      </c>
      <c r="O73" s="55">
        <v>0</v>
      </c>
      <c r="P73" s="55">
        <v>0</v>
      </c>
      <c r="Q73" s="55">
        <v>0</v>
      </c>
      <c r="R73" s="55">
        <v>0</v>
      </c>
      <c r="S73" s="55">
        <v>0</v>
      </c>
      <c r="U73" s="74"/>
      <c r="V73" s="55"/>
      <c r="Y73" s="55"/>
    </row>
    <row r="74" spans="1:25" ht="13.2" x14ac:dyDescent="0.25">
      <c r="A74" s="45" t="s">
        <v>72</v>
      </c>
      <c r="B74" s="45" t="s">
        <v>2080</v>
      </c>
      <c r="C74" s="45" t="s">
        <v>3851</v>
      </c>
      <c r="D74" s="45" t="s">
        <v>3852</v>
      </c>
      <c r="E74" s="45" t="s">
        <v>141</v>
      </c>
      <c r="F74" s="55">
        <v>0</v>
      </c>
      <c r="G74" s="55">
        <v>0</v>
      </c>
      <c r="H74" s="55">
        <v>0</v>
      </c>
      <c r="I74" s="55">
        <v>0</v>
      </c>
      <c r="J74" s="55">
        <v>0</v>
      </c>
      <c r="K74" s="55">
        <v>0</v>
      </c>
      <c r="L74" s="55">
        <v>0</v>
      </c>
      <c r="M74" s="55">
        <v>0</v>
      </c>
      <c r="N74" s="55">
        <v>0</v>
      </c>
      <c r="O74" s="55">
        <v>0</v>
      </c>
      <c r="P74" s="55">
        <v>0</v>
      </c>
      <c r="Q74" s="55">
        <v>0</v>
      </c>
      <c r="R74" s="55">
        <v>0</v>
      </c>
      <c r="S74" s="55">
        <v>0</v>
      </c>
      <c r="U74" s="74"/>
      <c r="V74" s="55"/>
      <c r="Y74" s="55"/>
    </row>
    <row r="75" spans="1:25" ht="13.2" x14ac:dyDescent="0.25">
      <c r="A75" s="45" t="s">
        <v>72</v>
      </c>
      <c r="B75" s="45" t="s">
        <v>2081</v>
      </c>
      <c r="C75" s="45" t="s">
        <v>3853</v>
      </c>
      <c r="D75" s="45" t="s">
        <v>3854</v>
      </c>
      <c r="E75" s="45" t="s">
        <v>141</v>
      </c>
      <c r="F75" s="55">
        <v>0</v>
      </c>
      <c r="G75" s="55">
        <v>0</v>
      </c>
      <c r="H75" s="55">
        <v>0</v>
      </c>
      <c r="I75" s="55">
        <v>0</v>
      </c>
      <c r="J75" s="55">
        <v>0</v>
      </c>
      <c r="K75" s="55">
        <v>0</v>
      </c>
      <c r="L75" s="55">
        <v>0</v>
      </c>
      <c r="M75" s="55">
        <v>0</v>
      </c>
      <c r="N75" s="55">
        <v>0</v>
      </c>
      <c r="O75" s="55">
        <v>0</v>
      </c>
      <c r="P75" s="55">
        <v>0</v>
      </c>
      <c r="Q75" s="55">
        <v>0</v>
      </c>
      <c r="R75" s="55">
        <v>0</v>
      </c>
      <c r="S75" s="55">
        <v>0</v>
      </c>
      <c r="U75" s="74"/>
      <c r="V75" s="55"/>
      <c r="Y75" s="55"/>
    </row>
    <row r="76" spans="1:25" ht="13.2" x14ac:dyDescent="0.25">
      <c r="A76" s="45" t="s">
        <v>72</v>
      </c>
      <c r="B76" s="45" t="s">
        <v>2082</v>
      </c>
      <c r="C76" s="45" t="s">
        <v>3855</v>
      </c>
      <c r="D76" s="45" t="s">
        <v>3723</v>
      </c>
      <c r="E76" s="45" t="s">
        <v>141</v>
      </c>
      <c r="F76" s="55">
        <v>3191</v>
      </c>
      <c r="G76" s="55">
        <v>3196</v>
      </c>
      <c r="H76" s="55">
        <v>3201</v>
      </c>
      <c r="I76" s="55">
        <v>2985</v>
      </c>
      <c r="J76" s="55">
        <v>2990</v>
      </c>
      <c r="K76" s="55">
        <v>2995</v>
      </c>
      <c r="L76" s="55">
        <v>2999</v>
      </c>
      <c r="M76" s="55">
        <v>3005</v>
      </c>
      <c r="N76" s="55">
        <v>3009</v>
      </c>
      <c r="O76" s="55">
        <v>3014</v>
      </c>
      <c r="P76" s="55">
        <v>3019</v>
      </c>
      <c r="Q76" s="55">
        <v>3023</v>
      </c>
      <c r="R76" s="55">
        <v>3028</v>
      </c>
      <c r="S76" s="55">
        <v>3045516</v>
      </c>
      <c r="U76" s="74"/>
      <c r="V76" s="55"/>
      <c r="Y76" s="55"/>
    </row>
    <row r="77" spans="1:25" ht="13.2" x14ac:dyDescent="0.25">
      <c r="A77" s="45" t="s">
        <v>72</v>
      </c>
      <c r="B77" s="45" t="s">
        <v>2083</v>
      </c>
      <c r="C77" s="45" t="s">
        <v>3855</v>
      </c>
      <c r="D77" s="45" t="s">
        <v>3724</v>
      </c>
      <c r="E77" s="45" t="s">
        <v>141</v>
      </c>
      <c r="F77" s="55">
        <v>0</v>
      </c>
      <c r="G77" s="55">
        <v>0</v>
      </c>
      <c r="H77" s="55">
        <v>0</v>
      </c>
      <c r="I77" s="55">
        <v>0</v>
      </c>
      <c r="J77" s="55">
        <v>0</v>
      </c>
      <c r="K77" s="55">
        <v>0</v>
      </c>
      <c r="L77" s="55">
        <v>0</v>
      </c>
      <c r="M77" s="55">
        <v>0</v>
      </c>
      <c r="N77" s="55">
        <v>0</v>
      </c>
      <c r="O77" s="55">
        <v>0</v>
      </c>
      <c r="P77" s="55">
        <v>0</v>
      </c>
      <c r="Q77" s="55">
        <v>0</v>
      </c>
      <c r="R77" s="55">
        <v>0</v>
      </c>
      <c r="S77" s="55">
        <v>0</v>
      </c>
      <c r="U77" s="74"/>
      <c r="V77" s="55"/>
      <c r="Y77" s="55"/>
    </row>
    <row r="78" spans="1:25" ht="13.2" x14ac:dyDescent="0.25">
      <c r="A78" s="45" t="s">
        <v>72</v>
      </c>
      <c r="B78" s="45" t="s">
        <v>2084</v>
      </c>
      <c r="C78" s="45" t="s">
        <v>3855</v>
      </c>
      <c r="D78" s="45" t="s">
        <v>3725</v>
      </c>
      <c r="E78" s="45" t="s">
        <v>141</v>
      </c>
      <c r="F78" s="55">
        <v>35</v>
      </c>
      <c r="G78" s="55">
        <v>4</v>
      </c>
      <c r="H78" s="55">
        <v>4</v>
      </c>
      <c r="I78" s="55">
        <v>4</v>
      </c>
      <c r="J78" s="55">
        <v>4</v>
      </c>
      <c r="K78" s="55">
        <v>4</v>
      </c>
      <c r="L78" s="55">
        <v>4</v>
      </c>
      <c r="M78" s="55">
        <v>0</v>
      </c>
      <c r="N78" s="55">
        <v>0</v>
      </c>
      <c r="O78" s="55">
        <v>0</v>
      </c>
      <c r="P78" s="55">
        <v>0</v>
      </c>
      <c r="Q78" s="55">
        <v>0</v>
      </c>
      <c r="R78" s="55">
        <v>0</v>
      </c>
      <c r="S78" s="55">
        <v>3537</v>
      </c>
      <c r="U78" s="74"/>
      <c r="V78" s="55"/>
      <c r="Y78" s="55"/>
    </row>
    <row r="79" spans="1:25" ht="13.2" x14ac:dyDescent="0.25">
      <c r="A79" s="45" t="s">
        <v>72</v>
      </c>
      <c r="B79" s="45" t="s">
        <v>2085</v>
      </c>
      <c r="C79" s="45" t="s">
        <v>3855</v>
      </c>
      <c r="D79" s="45" t="s">
        <v>3726</v>
      </c>
      <c r="E79" s="45" t="s">
        <v>141</v>
      </c>
      <c r="F79" s="55">
        <v>0</v>
      </c>
      <c r="G79" s="55">
        <v>0</v>
      </c>
      <c r="H79" s="55">
        <v>0</v>
      </c>
      <c r="I79" s="55">
        <v>0</v>
      </c>
      <c r="J79" s="55">
        <v>0</v>
      </c>
      <c r="K79" s="55">
        <v>0</v>
      </c>
      <c r="L79" s="55">
        <v>0</v>
      </c>
      <c r="M79" s="55">
        <v>0</v>
      </c>
      <c r="N79" s="55">
        <v>0</v>
      </c>
      <c r="O79" s="55">
        <v>0</v>
      </c>
      <c r="P79" s="55">
        <v>0</v>
      </c>
      <c r="Q79" s="55">
        <v>0</v>
      </c>
      <c r="R79" s="55">
        <v>0</v>
      </c>
      <c r="S79" s="55">
        <v>0</v>
      </c>
      <c r="U79" s="74"/>
      <c r="V79" s="55"/>
      <c r="Y79" s="55"/>
    </row>
    <row r="80" spans="1:25" ht="13.2" x14ac:dyDescent="0.25">
      <c r="A80" s="45" t="s">
        <v>72</v>
      </c>
      <c r="B80" s="45" t="s">
        <v>2086</v>
      </c>
      <c r="C80" s="45" t="s">
        <v>3856</v>
      </c>
      <c r="D80" s="45" t="s">
        <v>3857</v>
      </c>
      <c r="E80" s="45" t="s">
        <v>141</v>
      </c>
      <c r="F80" s="55">
        <v>924</v>
      </c>
      <c r="G80" s="55">
        <v>924</v>
      </c>
      <c r="H80" s="55">
        <v>924</v>
      </c>
      <c r="I80" s="55">
        <v>924</v>
      </c>
      <c r="J80" s="55">
        <v>924</v>
      </c>
      <c r="K80" s="55">
        <v>924</v>
      </c>
      <c r="L80" s="55">
        <v>924</v>
      </c>
      <c r="M80" s="55">
        <v>924</v>
      </c>
      <c r="N80" s="55">
        <v>924</v>
      </c>
      <c r="O80" s="55">
        <v>924</v>
      </c>
      <c r="P80" s="55">
        <v>924</v>
      </c>
      <c r="Q80" s="55">
        <v>924</v>
      </c>
      <c r="R80" s="55">
        <v>924</v>
      </c>
      <c r="S80" s="55">
        <v>923765</v>
      </c>
      <c r="U80" s="74"/>
      <c r="V80" s="55"/>
      <c r="Y80" s="55"/>
    </row>
    <row r="81" spans="1:25" ht="13.2" x14ac:dyDescent="0.25">
      <c r="A81" s="45" t="s">
        <v>72</v>
      </c>
      <c r="B81" s="45" t="s">
        <v>2087</v>
      </c>
      <c r="C81" s="45" t="s">
        <v>3856</v>
      </c>
      <c r="D81" s="45" t="s">
        <v>3858</v>
      </c>
      <c r="E81" s="45" t="s">
        <v>141</v>
      </c>
      <c r="F81" s="55">
        <v>0</v>
      </c>
      <c r="G81" s="55">
        <v>0</v>
      </c>
      <c r="H81" s="55">
        <v>0</v>
      </c>
      <c r="I81" s="55">
        <v>0</v>
      </c>
      <c r="J81" s="55">
        <v>0</v>
      </c>
      <c r="K81" s="55">
        <v>0</v>
      </c>
      <c r="L81" s="55">
        <v>0</v>
      </c>
      <c r="M81" s="55">
        <v>0</v>
      </c>
      <c r="N81" s="55">
        <v>0</v>
      </c>
      <c r="O81" s="55">
        <v>0</v>
      </c>
      <c r="P81" s="55">
        <v>0</v>
      </c>
      <c r="Q81" s="55">
        <v>0</v>
      </c>
      <c r="R81" s="55">
        <v>0</v>
      </c>
      <c r="S81" s="55">
        <v>0</v>
      </c>
      <c r="U81" s="74"/>
      <c r="V81" s="55"/>
      <c r="Y81" s="55"/>
    </row>
    <row r="82" spans="1:25" ht="13.2" x14ac:dyDescent="0.25">
      <c r="A82" s="45" t="s">
        <v>72</v>
      </c>
      <c r="B82" s="45" t="s">
        <v>2088</v>
      </c>
      <c r="C82" s="45" t="s">
        <v>3859</v>
      </c>
      <c r="D82" s="45" t="s">
        <v>3860</v>
      </c>
      <c r="E82" s="45" t="s">
        <v>141</v>
      </c>
      <c r="F82" s="55">
        <v>901</v>
      </c>
      <c r="G82" s="55">
        <v>901</v>
      </c>
      <c r="H82" s="55">
        <v>901</v>
      </c>
      <c r="I82" s="55">
        <v>901</v>
      </c>
      <c r="J82" s="55">
        <v>901</v>
      </c>
      <c r="K82" s="55">
        <v>901</v>
      </c>
      <c r="L82" s="55">
        <v>901</v>
      </c>
      <c r="M82" s="55">
        <v>901</v>
      </c>
      <c r="N82" s="55">
        <v>901</v>
      </c>
      <c r="O82" s="55">
        <v>901</v>
      </c>
      <c r="P82" s="55">
        <v>901</v>
      </c>
      <c r="Q82" s="55">
        <v>901</v>
      </c>
      <c r="R82" s="55">
        <v>901</v>
      </c>
      <c r="S82" s="55">
        <v>901043</v>
      </c>
      <c r="U82" s="74"/>
      <c r="V82" s="55"/>
      <c r="Y82" s="55"/>
    </row>
    <row r="83" spans="1:25" ht="13.2" x14ac:dyDescent="0.25">
      <c r="A83" s="45" t="s">
        <v>72</v>
      </c>
      <c r="B83" s="45" t="s">
        <v>2089</v>
      </c>
      <c r="C83" s="45" t="s">
        <v>3859</v>
      </c>
      <c r="D83" s="45" t="s">
        <v>3861</v>
      </c>
      <c r="E83" s="45" t="s">
        <v>141</v>
      </c>
      <c r="F83" s="55">
        <v>0</v>
      </c>
      <c r="G83" s="55">
        <v>0</v>
      </c>
      <c r="H83" s="55">
        <v>0</v>
      </c>
      <c r="I83" s="55">
        <v>0</v>
      </c>
      <c r="J83" s="55">
        <v>0</v>
      </c>
      <c r="K83" s="55">
        <v>0</v>
      </c>
      <c r="L83" s="55">
        <v>0</v>
      </c>
      <c r="M83" s="55">
        <v>0</v>
      </c>
      <c r="N83" s="55">
        <v>0</v>
      </c>
      <c r="O83" s="55">
        <v>0</v>
      </c>
      <c r="P83" s="55">
        <v>0</v>
      </c>
      <c r="Q83" s="55">
        <v>0</v>
      </c>
      <c r="R83" s="55">
        <v>0</v>
      </c>
      <c r="S83" s="55">
        <v>0</v>
      </c>
      <c r="U83" s="74"/>
      <c r="V83" s="55"/>
      <c r="Y83" s="55"/>
    </row>
    <row r="84" spans="1:25" ht="13.2" x14ac:dyDescent="0.25">
      <c r="A84" s="45" t="s">
        <v>72</v>
      </c>
      <c r="B84" s="45" t="s">
        <v>2090</v>
      </c>
      <c r="C84" s="45" t="s">
        <v>3862</v>
      </c>
      <c r="D84" s="45" t="s">
        <v>3863</v>
      </c>
      <c r="E84" s="45" t="s">
        <v>141</v>
      </c>
      <c r="F84" s="55">
        <v>22</v>
      </c>
      <c r="G84" s="55">
        <v>22</v>
      </c>
      <c r="H84" s="55">
        <v>22</v>
      </c>
      <c r="I84" s="55">
        <v>23</v>
      </c>
      <c r="J84" s="55">
        <v>23</v>
      </c>
      <c r="K84" s="55">
        <v>23</v>
      </c>
      <c r="L84" s="55">
        <v>23</v>
      </c>
      <c r="M84" s="55">
        <v>44</v>
      </c>
      <c r="N84" s="55">
        <v>44</v>
      </c>
      <c r="O84" s="55">
        <v>44</v>
      </c>
      <c r="P84" s="55">
        <v>44</v>
      </c>
      <c r="Q84" s="55">
        <v>44</v>
      </c>
      <c r="R84" s="55">
        <v>44</v>
      </c>
      <c r="S84" s="55">
        <v>32383</v>
      </c>
      <c r="U84" s="74"/>
      <c r="V84" s="55"/>
      <c r="Y84" s="55"/>
    </row>
    <row r="85" spans="1:25" ht="13.2" x14ac:dyDescent="0.25">
      <c r="A85" s="45" t="s">
        <v>72</v>
      </c>
      <c r="B85" s="45" t="s">
        <v>2091</v>
      </c>
      <c r="C85" s="45" t="s">
        <v>3862</v>
      </c>
      <c r="D85" s="45" t="s">
        <v>3864</v>
      </c>
      <c r="E85" s="45" t="s">
        <v>141</v>
      </c>
      <c r="F85" s="55">
        <v>0</v>
      </c>
      <c r="G85" s="55">
        <v>0</v>
      </c>
      <c r="H85" s="55">
        <v>0</v>
      </c>
      <c r="I85" s="55">
        <v>0</v>
      </c>
      <c r="J85" s="55">
        <v>0</v>
      </c>
      <c r="K85" s="55">
        <v>0</v>
      </c>
      <c r="L85" s="55">
        <v>0</v>
      </c>
      <c r="M85" s="55">
        <v>0</v>
      </c>
      <c r="N85" s="55">
        <v>0</v>
      </c>
      <c r="O85" s="55">
        <v>0</v>
      </c>
      <c r="P85" s="55">
        <v>0</v>
      </c>
      <c r="Q85" s="55">
        <v>0</v>
      </c>
      <c r="R85" s="55">
        <v>0</v>
      </c>
      <c r="S85" s="55">
        <v>0</v>
      </c>
      <c r="U85" s="74"/>
      <c r="V85" s="55"/>
      <c r="Y85" s="55"/>
    </row>
    <row r="86" spans="1:25" ht="13.2" x14ac:dyDescent="0.25">
      <c r="A86" s="45" t="s">
        <v>72</v>
      </c>
      <c r="B86" s="45" t="s">
        <v>2092</v>
      </c>
      <c r="C86" s="45" t="s">
        <v>3862</v>
      </c>
      <c r="D86" s="45" t="s">
        <v>3865</v>
      </c>
      <c r="E86" s="45" t="s">
        <v>141</v>
      </c>
      <c r="F86" s="55">
        <v>20</v>
      </c>
      <c r="G86" s="55">
        <v>20</v>
      </c>
      <c r="H86" s="55">
        <v>20</v>
      </c>
      <c r="I86" s="55">
        <v>21</v>
      </c>
      <c r="J86" s="55">
        <v>21</v>
      </c>
      <c r="K86" s="55">
        <v>21</v>
      </c>
      <c r="L86" s="55">
        <v>21</v>
      </c>
      <c r="M86" s="55">
        <v>0</v>
      </c>
      <c r="N86" s="55">
        <v>0</v>
      </c>
      <c r="O86" s="55">
        <v>0</v>
      </c>
      <c r="P86" s="55">
        <v>0</v>
      </c>
      <c r="Q86" s="55">
        <v>0</v>
      </c>
      <c r="R86" s="55">
        <v>0</v>
      </c>
      <c r="S86" s="55">
        <v>11148</v>
      </c>
      <c r="U86" s="74"/>
      <c r="V86" s="55"/>
      <c r="Y86" s="55"/>
    </row>
    <row r="87" spans="1:25" ht="13.2" x14ac:dyDescent="0.25">
      <c r="A87" s="45" t="s">
        <v>72</v>
      </c>
      <c r="B87" s="45" t="s">
        <v>2093</v>
      </c>
      <c r="C87" s="45" t="s">
        <v>3862</v>
      </c>
      <c r="D87" s="45" t="s">
        <v>3866</v>
      </c>
      <c r="E87" s="45" t="s">
        <v>141</v>
      </c>
      <c r="F87" s="55">
        <v>0</v>
      </c>
      <c r="G87" s="55">
        <v>0</v>
      </c>
      <c r="H87" s="55">
        <v>0</v>
      </c>
      <c r="I87" s="55">
        <v>0</v>
      </c>
      <c r="J87" s="55">
        <v>0</v>
      </c>
      <c r="K87" s="55">
        <v>0</v>
      </c>
      <c r="L87" s="55">
        <v>0</v>
      </c>
      <c r="M87" s="55">
        <v>0</v>
      </c>
      <c r="N87" s="55">
        <v>0</v>
      </c>
      <c r="O87" s="55">
        <v>0</v>
      </c>
      <c r="P87" s="55">
        <v>0</v>
      </c>
      <c r="Q87" s="55">
        <v>0</v>
      </c>
      <c r="R87" s="55">
        <v>0</v>
      </c>
      <c r="S87" s="55">
        <v>0</v>
      </c>
      <c r="U87" s="74"/>
      <c r="V87" s="55"/>
      <c r="Y87" s="55"/>
    </row>
    <row r="88" spans="1:25" ht="13.2" x14ac:dyDescent="0.25">
      <c r="A88" s="45" t="s">
        <v>72</v>
      </c>
      <c r="B88" s="45" t="s">
        <v>2094</v>
      </c>
      <c r="C88" s="45" t="s">
        <v>3867</v>
      </c>
      <c r="D88" s="45" t="s">
        <v>3868</v>
      </c>
      <c r="E88" s="45" t="s">
        <v>141</v>
      </c>
      <c r="F88" s="55">
        <v>403</v>
      </c>
      <c r="G88" s="55">
        <v>408</v>
      </c>
      <c r="H88" s="55">
        <v>412</v>
      </c>
      <c r="I88" s="55">
        <v>417</v>
      </c>
      <c r="J88" s="55">
        <v>422</v>
      </c>
      <c r="K88" s="55">
        <v>427</v>
      </c>
      <c r="L88" s="55">
        <v>511</v>
      </c>
      <c r="M88" s="55">
        <v>670</v>
      </c>
      <c r="N88" s="55">
        <v>660</v>
      </c>
      <c r="O88" s="55">
        <v>851</v>
      </c>
      <c r="P88" s="55">
        <v>850</v>
      </c>
      <c r="Q88" s="55">
        <v>848</v>
      </c>
      <c r="R88" s="55">
        <v>1167</v>
      </c>
      <c r="S88" s="55">
        <v>604996</v>
      </c>
      <c r="U88" s="74"/>
      <c r="V88" s="55"/>
      <c r="Y88" s="55"/>
    </row>
    <row r="89" spans="1:25" ht="13.2" x14ac:dyDescent="0.25">
      <c r="A89" s="45" t="s">
        <v>72</v>
      </c>
      <c r="B89" s="45" t="s">
        <v>2095</v>
      </c>
      <c r="C89" s="45" t="s">
        <v>3867</v>
      </c>
      <c r="D89" s="45" t="s">
        <v>3869</v>
      </c>
      <c r="E89" s="45" t="s">
        <v>141</v>
      </c>
      <c r="F89" s="55">
        <v>0</v>
      </c>
      <c r="G89" s="55">
        <v>0</v>
      </c>
      <c r="H89" s="55">
        <v>0</v>
      </c>
      <c r="I89" s="55">
        <v>0</v>
      </c>
      <c r="J89" s="55">
        <v>0</v>
      </c>
      <c r="K89" s="55">
        <v>0</v>
      </c>
      <c r="L89" s="55">
        <v>0</v>
      </c>
      <c r="M89" s="55">
        <v>0</v>
      </c>
      <c r="N89" s="55">
        <v>0</v>
      </c>
      <c r="O89" s="55">
        <v>0</v>
      </c>
      <c r="P89" s="55">
        <v>0</v>
      </c>
      <c r="Q89" s="55">
        <v>0</v>
      </c>
      <c r="R89" s="55">
        <v>0</v>
      </c>
      <c r="S89" s="55">
        <v>0</v>
      </c>
      <c r="U89" s="74"/>
      <c r="V89" s="55"/>
      <c r="Y89" s="55"/>
    </row>
    <row r="90" spans="1:25" ht="13.2" x14ac:dyDescent="0.25">
      <c r="A90" s="45" t="s">
        <v>72</v>
      </c>
      <c r="B90" s="45" t="s">
        <v>2096</v>
      </c>
      <c r="C90" s="45" t="s">
        <v>3867</v>
      </c>
      <c r="D90" s="45" t="s">
        <v>3870</v>
      </c>
      <c r="E90" s="45" t="s">
        <v>141</v>
      </c>
      <c r="F90" s="55">
        <v>312</v>
      </c>
      <c r="G90" s="55">
        <v>148</v>
      </c>
      <c r="H90" s="55">
        <v>152</v>
      </c>
      <c r="I90" s="55">
        <v>156</v>
      </c>
      <c r="J90" s="55">
        <v>160</v>
      </c>
      <c r="K90" s="55">
        <v>163</v>
      </c>
      <c r="L90" s="55">
        <v>167</v>
      </c>
      <c r="M90" s="55">
        <v>0</v>
      </c>
      <c r="N90" s="55">
        <v>0</v>
      </c>
      <c r="O90" s="55">
        <v>0</v>
      </c>
      <c r="P90" s="55">
        <v>0</v>
      </c>
      <c r="Q90" s="55">
        <v>0</v>
      </c>
      <c r="R90" s="55">
        <v>0</v>
      </c>
      <c r="S90" s="55">
        <v>91819</v>
      </c>
      <c r="U90" s="74"/>
      <c r="V90" s="55"/>
      <c r="Y90" s="55"/>
    </row>
    <row r="91" spans="1:25" ht="13.2" x14ac:dyDescent="0.25">
      <c r="A91" s="45" t="s">
        <v>72</v>
      </c>
      <c r="B91" s="45" t="s">
        <v>2097</v>
      </c>
      <c r="C91" s="45" t="s">
        <v>3867</v>
      </c>
      <c r="D91" s="45" t="s">
        <v>3871</v>
      </c>
      <c r="E91" s="45" t="s">
        <v>141</v>
      </c>
      <c r="F91" s="55">
        <v>0</v>
      </c>
      <c r="G91" s="55">
        <v>0</v>
      </c>
      <c r="H91" s="55">
        <v>0</v>
      </c>
      <c r="I91" s="55">
        <v>0</v>
      </c>
      <c r="J91" s="55">
        <v>0</v>
      </c>
      <c r="K91" s="55">
        <v>0</v>
      </c>
      <c r="L91" s="55">
        <v>0</v>
      </c>
      <c r="M91" s="55">
        <v>0</v>
      </c>
      <c r="N91" s="55">
        <v>0</v>
      </c>
      <c r="O91" s="55">
        <v>0</v>
      </c>
      <c r="P91" s="55">
        <v>0</v>
      </c>
      <c r="Q91" s="55">
        <v>0</v>
      </c>
      <c r="R91" s="55">
        <v>0</v>
      </c>
      <c r="S91" s="55">
        <v>0</v>
      </c>
      <c r="U91" s="74"/>
      <c r="V91" s="55"/>
      <c r="Y91" s="55"/>
    </row>
    <row r="92" spans="1:25" ht="13.2" x14ac:dyDescent="0.25">
      <c r="A92" s="45" t="s">
        <v>72</v>
      </c>
      <c r="B92" s="45" t="s">
        <v>2098</v>
      </c>
      <c r="C92" s="45" t="s">
        <v>3872</v>
      </c>
      <c r="D92" s="45" t="s">
        <v>3873</v>
      </c>
      <c r="E92" s="45" t="s">
        <v>141</v>
      </c>
      <c r="F92" s="55">
        <v>0</v>
      </c>
      <c r="G92" s="55">
        <v>0</v>
      </c>
      <c r="H92" s="55">
        <v>0</v>
      </c>
      <c r="I92" s="55">
        <v>0</v>
      </c>
      <c r="J92" s="55">
        <v>0</v>
      </c>
      <c r="K92" s="55">
        <v>0</v>
      </c>
      <c r="L92" s="55">
        <v>0</v>
      </c>
      <c r="M92" s="55">
        <v>0</v>
      </c>
      <c r="N92" s="55">
        <v>0</v>
      </c>
      <c r="O92" s="55">
        <v>0</v>
      </c>
      <c r="P92" s="55">
        <v>0</v>
      </c>
      <c r="Q92" s="55">
        <v>0</v>
      </c>
      <c r="R92" s="55">
        <v>0</v>
      </c>
      <c r="S92" s="55">
        <v>0</v>
      </c>
      <c r="U92" s="74"/>
      <c r="V92" s="55"/>
      <c r="Y92" s="55"/>
    </row>
    <row r="93" spans="1:25" ht="13.2" x14ac:dyDescent="0.25">
      <c r="A93" s="45" t="s">
        <v>72</v>
      </c>
      <c r="B93" s="45" t="s">
        <v>2099</v>
      </c>
      <c r="C93" s="45" t="s">
        <v>3874</v>
      </c>
      <c r="D93" s="45" t="s">
        <v>3875</v>
      </c>
      <c r="E93" s="45" t="s">
        <v>141</v>
      </c>
      <c r="F93" s="55">
        <v>0</v>
      </c>
      <c r="G93" s="55">
        <v>0</v>
      </c>
      <c r="H93" s="55">
        <v>0</v>
      </c>
      <c r="I93" s="55">
        <v>0</v>
      </c>
      <c r="J93" s="55">
        <v>0</v>
      </c>
      <c r="K93" s="55">
        <v>0</v>
      </c>
      <c r="L93" s="55">
        <v>0</v>
      </c>
      <c r="M93" s="55">
        <v>0</v>
      </c>
      <c r="N93" s="55">
        <v>0</v>
      </c>
      <c r="O93" s="55">
        <v>0</v>
      </c>
      <c r="P93" s="55">
        <v>0</v>
      </c>
      <c r="Q93" s="55">
        <v>0</v>
      </c>
      <c r="R93" s="55">
        <v>0</v>
      </c>
      <c r="S93" s="55">
        <v>0</v>
      </c>
      <c r="U93" s="74"/>
      <c r="V93" s="55"/>
      <c r="Y93" s="55"/>
    </row>
    <row r="94" spans="1:25" ht="13.2" x14ac:dyDescent="0.25">
      <c r="A94" s="45" t="s">
        <v>72</v>
      </c>
      <c r="B94" s="45" t="s">
        <v>2100</v>
      </c>
      <c r="C94" s="45" t="s">
        <v>3876</v>
      </c>
      <c r="D94" s="45" t="s">
        <v>3877</v>
      </c>
      <c r="E94" s="45" t="s">
        <v>141</v>
      </c>
      <c r="F94" s="55">
        <v>0</v>
      </c>
      <c r="G94" s="55">
        <v>0</v>
      </c>
      <c r="H94" s="55">
        <v>0</v>
      </c>
      <c r="I94" s="55">
        <v>0</v>
      </c>
      <c r="J94" s="55">
        <v>0</v>
      </c>
      <c r="K94" s="55">
        <v>0</v>
      </c>
      <c r="L94" s="55">
        <v>0</v>
      </c>
      <c r="M94" s="55">
        <v>0</v>
      </c>
      <c r="N94" s="55">
        <v>0</v>
      </c>
      <c r="O94" s="55">
        <v>0</v>
      </c>
      <c r="P94" s="55">
        <v>0</v>
      </c>
      <c r="Q94" s="55">
        <v>0</v>
      </c>
      <c r="R94" s="55">
        <v>0</v>
      </c>
      <c r="S94" s="55">
        <v>0</v>
      </c>
      <c r="U94" s="74"/>
      <c r="V94" s="55"/>
      <c r="Y94" s="55"/>
    </row>
    <row r="95" spans="1:25" ht="13.2" x14ac:dyDescent="0.25">
      <c r="A95" s="45" t="s">
        <v>72</v>
      </c>
      <c r="B95" s="45" t="s">
        <v>2101</v>
      </c>
      <c r="C95" s="45" t="s">
        <v>3878</v>
      </c>
      <c r="D95" s="45" t="s">
        <v>3752</v>
      </c>
      <c r="E95" s="45" t="s">
        <v>141</v>
      </c>
      <c r="F95" s="55">
        <v>934</v>
      </c>
      <c r="G95" s="55">
        <v>935</v>
      </c>
      <c r="H95" s="55">
        <v>936</v>
      </c>
      <c r="I95" s="55">
        <v>1158</v>
      </c>
      <c r="J95" s="55">
        <v>1160</v>
      </c>
      <c r="K95" s="55">
        <v>1161</v>
      </c>
      <c r="L95" s="55">
        <v>1164</v>
      </c>
      <c r="M95" s="55">
        <v>1166</v>
      </c>
      <c r="N95" s="55">
        <v>1136</v>
      </c>
      <c r="O95" s="55">
        <v>1123</v>
      </c>
      <c r="P95" s="55">
        <v>1109</v>
      </c>
      <c r="Q95" s="55">
        <v>1096</v>
      </c>
      <c r="R95" s="55">
        <v>1083</v>
      </c>
      <c r="S95" s="55">
        <v>1095947</v>
      </c>
      <c r="U95" s="74"/>
      <c r="V95" s="55"/>
      <c r="Y95" s="55"/>
    </row>
    <row r="96" spans="1:25" ht="13.2" x14ac:dyDescent="0.25">
      <c r="A96" s="45" t="s">
        <v>72</v>
      </c>
      <c r="B96" s="45" t="s">
        <v>2102</v>
      </c>
      <c r="C96" s="45" t="s">
        <v>3878</v>
      </c>
      <c r="D96" s="45" t="s">
        <v>3753</v>
      </c>
      <c r="E96" s="45" t="s">
        <v>141</v>
      </c>
      <c r="F96" s="55">
        <v>0</v>
      </c>
      <c r="G96" s="55">
        <v>0</v>
      </c>
      <c r="H96" s="55">
        <v>0</v>
      </c>
      <c r="I96" s="55">
        <v>0</v>
      </c>
      <c r="J96" s="55">
        <v>0</v>
      </c>
      <c r="K96" s="55">
        <v>0</v>
      </c>
      <c r="L96" s="55">
        <v>0</v>
      </c>
      <c r="M96" s="55">
        <v>0</v>
      </c>
      <c r="N96" s="55">
        <v>0</v>
      </c>
      <c r="O96" s="55">
        <v>0</v>
      </c>
      <c r="P96" s="55">
        <v>0</v>
      </c>
      <c r="Q96" s="55">
        <v>0</v>
      </c>
      <c r="R96" s="55">
        <v>0</v>
      </c>
      <c r="S96" s="55">
        <v>0</v>
      </c>
      <c r="U96" s="74"/>
      <c r="V96" s="55"/>
      <c r="Y96" s="55"/>
    </row>
    <row r="97" spans="1:25" ht="13.2" x14ac:dyDescent="0.25">
      <c r="A97" s="45" t="s">
        <v>72</v>
      </c>
      <c r="B97" s="45" t="s">
        <v>2103</v>
      </c>
      <c r="C97" s="45" t="s">
        <v>3878</v>
      </c>
      <c r="D97" s="45" t="s">
        <v>3879</v>
      </c>
      <c r="E97" s="45" t="s">
        <v>141</v>
      </c>
      <c r="F97" s="55">
        <v>0</v>
      </c>
      <c r="G97" s="55">
        <v>0</v>
      </c>
      <c r="H97" s="55">
        <v>0</v>
      </c>
      <c r="I97" s="55">
        <v>0</v>
      </c>
      <c r="J97" s="55">
        <v>0</v>
      </c>
      <c r="K97" s="55">
        <v>0</v>
      </c>
      <c r="L97" s="55">
        <v>0</v>
      </c>
      <c r="M97" s="55">
        <v>0</v>
      </c>
      <c r="N97" s="55">
        <v>0</v>
      </c>
      <c r="O97" s="55">
        <v>0</v>
      </c>
      <c r="P97" s="55">
        <v>0</v>
      </c>
      <c r="Q97" s="55">
        <v>0</v>
      </c>
      <c r="R97" s="55">
        <v>0</v>
      </c>
      <c r="S97" s="55">
        <v>0</v>
      </c>
      <c r="U97" s="74"/>
      <c r="V97" s="55"/>
      <c r="Y97" s="55"/>
    </row>
    <row r="98" spans="1:25" ht="13.2" x14ac:dyDescent="0.25">
      <c r="A98" s="45" t="s">
        <v>72</v>
      </c>
      <c r="B98" s="45" t="s">
        <v>2104</v>
      </c>
      <c r="C98" s="45" t="s">
        <v>3880</v>
      </c>
      <c r="D98" s="45" t="s">
        <v>3881</v>
      </c>
      <c r="E98" s="45" t="s">
        <v>141</v>
      </c>
      <c r="F98" s="55">
        <v>0</v>
      </c>
      <c r="G98" s="55">
        <v>0</v>
      </c>
      <c r="H98" s="55">
        <v>0</v>
      </c>
      <c r="I98" s="55">
        <v>0</v>
      </c>
      <c r="J98" s="55">
        <v>0</v>
      </c>
      <c r="K98" s="55">
        <v>0</v>
      </c>
      <c r="L98" s="55">
        <v>0</v>
      </c>
      <c r="M98" s="55">
        <v>0</v>
      </c>
      <c r="N98" s="55">
        <v>0</v>
      </c>
      <c r="O98" s="55">
        <v>0</v>
      </c>
      <c r="P98" s="55">
        <v>0</v>
      </c>
      <c r="Q98" s="55">
        <v>0</v>
      </c>
      <c r="R98" s="55">
        <v>0</v>
      </c>
      <c r="S98" s="55">
        <v>0</v>
      </c>
      <c r="U98" s="74"/>
      <c r="V98" s="55"/>
      <c r="Y98" s="55"/>
    </row>
    <row r="99" spans="1:25" ht="13.2" x14ac:dyDescent="0.25">
      <c r="A99" s="45" t="s">
        <v>72</v>
      </c>
      <c r="B99" s="45" t="s">
        <v>2105</v>
      </c>
      <c r="C99" s="45" t="s">
        <v>3880</v>
      </c>
      <c r="D99" s="45" t="s">
        <v>3882</v>
      </c>
      <c r="E99" s="45" t="s">
        <v>141</v>
      </c>
      <c r="F99" s="55">
        <v>0</v>
      </c>
      <c r="G99" s="55">
        <v>0</v>
      </c>
      <c r="H99" s="55">
        <v>0</v>
      </c>
      <c r="I99" s="55">
        <v>0</v>
      </c>
      <c r="J99" s="55">
        <v>0</v>
      </c>
      <c r="K99" s="55">
        <v>0</v>
      </c>
      <c r="L99" s="55">
        <v>0</v>
      </c>
      <c r="M99" s="55">
        <v>0</v>
      </c>
      <c r="N99" s="55">
        <v>0</v>
      </c>
      <c r="O99" s="55">
        <v>0</v>
      </c>
      <c r="P99" s="55">
        <v>0</v>
      </c>
      <c r="Q99" s="55">
        <v>0</v>
      </c>
      <c r="R99" s="55">
        <v>0</v>
      </c>
      <c r="S99" s="55">
        <v>0</v>
      </c>
      <c r="U99" s="74"/>
      <c r="V99" s="55"/>
      <c r="Y99" s="55"/>
    </row>
    <row r="100" spans="1:25" ht="13.2" x14ac:dyDescent="0.25">
      <c r="A100" s="45" t="s">
        <v>72</v>
      </c>
      <c r="B100" s="45" t="s">
        <v>2106</v>
      </c>
      <c r="C100" s="45" t="s">
        <v>3880</v>
      </c>
      <c r="D100" s="45" t="s">
        <v>3883</v>
      </c>
      <c r="E100" s="45" t="s">
        <v>141</v>
      </c>
      <c r="F100" s="55">
        <v>16178</v>
      </c>
      <c r="G100" s="55">
        <v>16524</v>
      </c>
      <c r="H100" s="55">
        <v>16880</v>
      </c>
      <c r="I100" s="55">
        <v>17246</v>
      </c>
      <c r="J100" s="55">
        <v>17614</v>
      </c>
      <c r="K100" s="55">
        <v>17984</v>
      </c>
      <c r="L100" s="55">
        <v>18353</v>
      </c>
      <c r="M100" s="55">
        <v>16256</v>
      </c>
      <c r="N100" s="55">
        <v>17040</v>
      </c>
      <c r="O100" s="55">
        <v>17444</v>
      </c>
      <c r="P100" s="55">
        <v>17865</v>
      </c>
      <c r="Q100" s="55">
        <v>18287</v>
      </c>
      <c r="R100" s="55">
        <v>18639</v>
      </c>
      <c r="S100" s="55">
        <v>17408338</v>
      </c>
      <c r="U100" s="74"/>
      <c r="V100" s="55"/>
      <c r="Y100" s="55"/>
    </row>
    <row r="101" spans="1:25" ht="13.2" x14ac:dyDescent="0.25">
      <c r="A101" s="45" t="s">
        <v>72</v>
      </c>
      <c r="B101" s="45" t="s">
        <v>2107</v>
      </c>
      <c r="C101" s="45" t="s">
        <v>3880</v>
      </c>
      <c r="D101" s="45" t="s">
        <v>3884</v>
      </c>
      <c r="E101" s="45" t="s">
        <v>141</v>
      </c>
      <c r="F101" s="55">
        <v>0</v>
      </c>
      <c r="G101" s="55">
        <v>0</v>
      </c>
      <c r="H101" s="55">
        <v>0</v>
      </c>
      <c r="I101" s="55">
        <v>0</v>
      </c>
      <c r="J101" s="55">
        <v>0</v>
      </c>
      <c r="K101" s="55">
        <v>0</v>
      </c>
      <c r="L101" s="55">
        <v>0</v>
      </c>
      <c r="M101" s="55">
        <v>0</v>
      </c>
      <c r="N101" s="55">
        <v>0</v>
      </c>
      <c r="O101" s="55">
        <v>0</v>
      </c>
      <c r="P101" s="55">
        <v>0</v>
      </c>
      <c r="Q101" s="55">
        <v>0</v>
      </c>
      <c r="R101" s="55">
        <v>0</v>
      </c>
      <c r="S101" s="55">
        <v>0</v>
      </c>
      <c r="U101" s="74"/>
      <c r="V101" s="55"/>
      <c r="Y101" s="55"/>
    </row>
    <row r="102" spans="1:25" ht="13.2" x14ac:dyDescent="0.25">
      <c r="A102" s="45" t="s">
        <v>72</v>
      </c>
      <c r="B102" s="45" t="s">
        <v>2108</v>
      </c>
      <c r="C102" s="45" t="s">
        <v>3880</v>
      </c>
      <c r="D102" s="45" t="s">
        <v>3885</v>
      </c>
      <c r="E102" s="45" t="s">
        <v>141</v>
      </c>
      <c r="F102" s="55">
        <v>-740</v>
      </c>
      <c r="G102" s="55">
        <v>-896</v>
      </c>
      <c r="H102" s="55">
        <v>-697</v>
      </c>
      <c r="I102" s="55">
        <v>-497</v>
      </c>
      <c r="J102" s="55">
        <v>-297</v>
      </c>
      <c r="K102" s="55">
        <v>-377</v>
      </c>
      <c r="L102" s="55">
        <v>-1559</v>
      </c>
      <c r="M102" s="55">
        <v>0</v>
      </c>
      <c r="N102" s="55">
        <v>0</v>
      </c>
      <c r="O102" s="55">
        <v>0</v>
      </c>
      <c r="P102" s="55">
        <v>0</v>
      </c>
      <c r="Q102" s="55">
        <v>0</v>
      </c>
      <c r="R102" s="55">
        <v>0</v>
      </c>
      <c r="S102" s="55">
        <v>-391144</v>
      </c>
      <c r="U102" s="74"/>
      <c r="V102" s="55"/>
      <c r="Y102" s="55"/>
    </row>
    <row r="103" spans="1:25" ht="13.2" x14ac:dyDescent="0.25">
      <c r="A103" s="45" t="s">
        <v>72</v>
      </c>
      <c r="B103" s="45" t="s">
        <v>2109</v>
      </c>
      <c r="C103" s="45" t="s">
        <v>3880</v>
      </c>
      <c r="D103" s="45" t="s">
        <v>3886</v>
      </c>
      <c r="E103" s="45" t="s">
        <v>141</v>
      </c>
      <c r="F103" s="55">
        <v>0</v>
      </c>
      <c r="G103" s="55">
        <v>0</v>
      </c>
      <c r="H103" s="55">
        <v>0</v>
      </c>
      <c r="I103" s="55">
        <v>0</v>
      </c>
      <c r="J103" s="55">
        <v>0</v>
      </c>
      <c r="K103" s="55">
        <v>0</v>
      </c>
      <c r="L103" s="55">
        <v>0</v>
      </c>
      <c r="M103" s="55">
        <v>0</v>
      </c>
      <c r="N103" s="55">
        <v>0</v>
      </c>
      <c r="O103" s="55">
        <v>0</v>
      </c>
      <c r="P103" s="55">
        <v>0</v>
      </c>
      <c r="Q103" s="55">
        <v>0</v>
      </c>
      <c r="R103" s="55">
        <v>0</v>
      </c>
      <c r="S103" s="55">
        <v>0</v>
      </c>
      <c r="U103" s="74"/>
      <c r="V103" s="55"/>
      <c r="Y103" s="55"/>
    </row>
    <row r="104" spans="1:25" ht="13.2" x14ac:dyDescent="0.25">
      <c r="A104" s="45" t="s">
        <v>72</v>
      </c>
      <c r="B104" s="45" t="s">
        <v>2110</v>
      </c>
      <c r="C104" s="45" t="s">
        <v>3887</v>
      </c>
      <c r="D104" s="45" t="s">
        <v>3888</v>
      </c>
      <c r="E104" s="45" t="s">
        <v>141</v>
      </c>
      <c r="F104" s="55">
        <v>0</v>
      </c>
      <c r="G104" s="55">
        <v>0</v>
      </c>
      <c r="H104" s="55">
        <v>0</v>
      </c>
      <c r="I104" s="55">
        <v>0</v>
      </c>
      <c r="J104" s="55">
        <v>0</v>
      </c>
      <c r="K104" s="55">
        <v>0</v>
      </c>
      <c r="L104" s="55">
        <v>0</v>
      </c>
      <c r="M104" s="55">
        <v>0</v>
      </c>
      <c r="N104" s="55">
        <v>0</v>
      </c>
      <c r="O104" s="55">
        <v>0</v>
      </c>
      <c r="P104" s="55">
        <v>0</v>
      </c>
      <c r="Q104" s="55">
        <v>0</v>
      </c>
      <c r="R104" s="55">
        <v>0</v>
      </c>
      <c r="S104" s="55">
        <v>0</v>
      </c>
      <c r="U104" s="74"/>
      <c r="V104" s="55"/>
      <c r="Y104" s="55"/>
    </row>
    <row r="105" spans="1:25" ht="13.2" x14ac:dyDescent="0.25">
      <c r="A105" s="45" t="s">
        <v>72</v>
      </c>
      <c r="B105" s="45" t="s">
        <v>2111</v>
      </c>
      <c r="C105" s="45" t="s">
        <v>3889</v>
      </c>
      <c r="D105" s="45" t="s">
        <v>3890</v>
      </c>
      <c r="E105" s="45" t="s">
        <v>141</v>
      </c>
      <c r="F105" s="55">
        <v>0</v>
      </c>
      <c r="G105" s="55">
        <v>0</v>
      </c>
      <c r="H105" s="55">
        <v>0</v>
      </c>
      <c r="I105" s="55">
        <v>0</v>
      </c>
      <c r="J105" s="55">
        <v>0</v>
      </c>
      <c r="K105" s="55">
        <v>0</v>
      </c>
      <c r="L105" s="55">
        <v>0</v>
      </c>
      <c r="M105" s="55">
        <v>0</v>
      </c>
      <c r="N105" s="55">
        <v>0</v>
      </c>
      <c r="O105" s="55">
        <v>0</v>
      </c>
      <c r="P105" s="55">
        <v>0</v>
      </c>
      <c r="Q105" s="55">
        <v>0</v>
      </c>
      <c r="R105" s="55">
        <v>0</v>
      </c>
      <c r="S105" s="55">
        <v>0</v>
      </c>
      <c r="U105" s="74"/>
      <c r="V105" s="55"/>
      <c r="Y105" s="55"/>
    </row>
    <row r="106" spans="1:25" ht="13.2" x14ac:dyDescent="0.25">
      <c r="A106" s="45" t="s">
        <v>72</v>
      </c>
      <c r="B106" s="45" t="s">
        <v>2112</v>
      </c>
      <c r="C106" s="45" t="s">
        <v>3891</v>
      </c>
      <c r="D106" s="45" t="s">
        <v>3892</v>
      </c>
      <c r="E106" s="45" t="s">
        <v>141</v>
      </c>
      <c r="F106" s="55">
        <v>0</v>
      </c>
      <c r="G106" s="55">
        <v>0</v>
      </c>
      <c r="H106" s="55">
        <v>0</v>
      </c>
      <c r="I106" s="55">
        <v>0</v>
      </c>
      <c r="J106" s="55">
        <v>0</v>
      </c>
      <c r="K106" s="55">
        <v>0</v>
      </c>
      <c r="L106" s="55">
        <v>0</v>
      </c>
      <c r="M106" s="55">
        <v>0</v>
      </c>
      <c r="N106" s="55">
        <v>0</v>
      </c>
      <c r="O106" s="55">
        <v>0</v>
      </c>
      <c r="P106" s="55">
        <v>0</v>
      </c>
      <c r="Q106" s="55">
        <v>0</v>
      </c>
      <c r="R106" s="55">
        <v>0</v>
      </c>
      <c r="S106" s="55">
        <v>0</v>
      </c>
      <c r="U106" s="74"/>
      <c r="V106" s="55"/>
      <c r="Y106" s="55"/>
    </row>
    <row r="107" spans="1:25" ht="13.2" x14ac:dyDescent="0.25">
      <c r="A107" s="45" t="s">
        <v>72</v>
      </c>
      <c r="B107" s="45" t="s">
        <v>2113</v>
      </c>
      <c r="C107" s="45" t="s">
        <v>3891</v>
      </c>
      <c r="D107" s="45" t="s">
        <v>3893</v>
      </c>
      <c r="E107" s="45" t="s">
        <v>141</v>
      </c>
      <c r="F107" s="55">
        <v>669</v>
      </c>
      <c r="G107" s="55">
        <v>692</v>
      </c>
      <c r="H107" s="55">
        <v>716</v>
      </c>
      <c r="I107" s="55">
        <v>743</v>
      </c>
      <c r="J107" s="55">
        <v>769</v>
      </c>
      <c r="K107" s="55">
        <v>796</v>
      </c>
      <c r="L107" s="55">
        <v>823</v>
      </c>
      <c r="M107" s="55">
        <v>850</v>
      </c>
      <c r="N107" s="55">
        <v>603</v>
      </c>
      <c r="O107" s="55">
        <v>669</v>
      </c>
      <c r="P107" s="55">
        <v>735</v>
      </c>
      <c r="Q107" s="55">
        <v>801</v>
      </c>
      <c r="R107" s="55">
        <v>867</v>
      </c>
      <c r="S107" s="55">
        <v>747156</v>
      </c>
      <c r="U107" s="74"/>
      <c r="V107" s="55"/>
      <c r="Y107" s="55"/>
    </row>
    <row r="108" spans="1:25" ht="13.2" x14ac:dyDescent="0.25">
      <c r="A108" s="45" t="s">
        <v>72</v>
      </c>
      <c r="B108" s="45" t="s">
        <v>2114</v>
      </c>
      <c r="C108" s="45" t="s">
        <v>3894</v>
      </c>
      <c r="D108" s="45" t="s">
        <v>3895</v>
      </c>
      <c r="E108" s="45" t="s">
        <v>141</v>
      </c>
      <c r="F108" s="55">
        <v>967</v>
      </c>
      <c r="G108" s="55">
        <v>1058</v>
      </c>
      <c r="H108" s="55">
        <v>1178</v>
      </c>
      <c r="I108" s="55">
        <v>1225</v>
      </c>
      <c r="J108" s="55">
        <v>1269</v>
      </c>
      <c r="K108" s="55">
        <v>1368</v>
      </c>
      <c r="L108" s="55">
        <v>1385</v>
      </c>
      <c r="M108" s="55">
        <v>1669</v>
      </c>
      <c r="N108" s="55">
        <v>1625</v>
      </c>
      <c r="O108" s="55">
        <v>1605</v>
      </c>
      <c r="P108" s="55">
        <v>1586</v>
      </c>
      <c r="Q108" s="55">
        <v>1567</v>
      </c>
      <c r="R108" s="55">
        <v>1547</v>
      </c>
      <c r="S108" s="55">
        <v>1399302</v>
      </c>
      <c r="U108" s="74"/>
      <c r="V108" s="55"/>
      <c r="Y108" s="55"/>
    </row>
    <row r="109" spans="1:25" ht="13.2" x14ac:dyDescent="0.25">
      <c r="A109" s="45" t="s">
        <v>72</v>
      </c>
      <c r="B109" s="45" t="s">
        <v>2115</v>
      </c>
      <c r="C109" s="45" t="s">
        <v>3894</v>
      </c>
      <c r="D109" s="45" t="s">
        <v>3896</v>
      </c>
      <c r="E109" s="45" t="s">
        <v>141</v>
      </c>
      <c r="F109" s="55">
        <v>0</v>
      </c>
      <c r="G109" s="55">
        <v>0</v>
      </c>
      <c r="H109" s="55">
        <v>0</v>
      </c>
      <c r="I109" s="55">
        <v>0</v>
      </c>
      <c r="J109" s="55">
        <v>0</v>
      </c>
      <c r="K109" s="55">
        <v>0</v>
      </c>
      <c r="L109" s="55">
        <v>0</v>
      </c>
      <c r="M109" s="55">
        <v>0</v>
      </c>
      <c r="N109" s="55">
        <v>0</v>
      </c>
      <c r="O109" s="55">
        <v>0</v>
      </c>
      <c r="P109" s="55">
        <v>0</v>
      </c>
      <c r="Q109" s="55">
        <v>0</v>
      </c>
      <c r="R109" s="55">
        <v>0</v>
      </c>
      <c r="S109" s="55">
        <v>0</v>
      </c>
      <c r="U109" s="74"/>
      <c r="V109" s="55"/>
      <c r="Y109" s="55"/>
    </row>
    <row r="110" spans="1:25" ht="13.2" x14ac:dyDescent="0.25">
      <c r="A110" s="45" t="s">
        <v>72</v>
      </c>
      <c r="B110" s="45" t="s">
        <v>2116</v>
      </c>
      <c r="C110" s="45" t="s">
        <v>3894</v>
      </c>
      <c r="D110" s="45" t="s">
        <v>3897</v>
      </c>
      <c r="E110" s="45" t="s">
        <v>141</v>
      </c>
      <c r="F110" s="55">
        <v>264</v>
      </c>
      <c r="G110" s="55">
        <v>267</v>
      </c>
      <c r="H110" s="55">
        <v>270</v>
      </c>
      <c r="I110" s="55">
        <v>272</v>
      </c>
      <c r="J110" s="55">
        <v>275</v>
      </c>
      <c r="K110" s="55">
        <v>278</v>
      </c>
      <c r="L110" s="55">
        <v>280</v>
      </c>
      <c r="M110" s="55">
        <v>0</v>
      </c>
      <c r="N110" s="55">
        <v>0</v>
      </c>
      <c r="O110" s="55">
        <v>0</v>
      </c>
      <c r="P110" s="55">
        <v>0</v>
      </c>
      <c r="Q110" s="55">
        <v>0</v>
      </c>
      <c r="R110" s="55">
        <v>0</v>
      </c>
      <c r="S110" s="55">
        <v>147817</v>
      </c>
      <c r="U110" s="74"/>
      <c r="V110" s="55"/>
      <c r="Y110" s="55"/>
    </row>
    <row r="111" spans="1:25" ht="13.2" x14ac:dyDescent="0.25">
      <c r="A111" s="45" t="s">
        <v>72</v>
      </c>
      <c r="B111" s="45" t="s">
        <v>2117</v>
      </c>
      <c r="C111" s="45" t="s">
        <v>3898</v>
      </c>
      <c r="D111" s="45" t="s">
        <v>3899</v>
      </c>
      <c r="E111" s="45" t="s">
        <v>141</v>
      </c>
      <c r="F111" s="55">
        <v>0</v>
      </c>
      <c r="G111" s="55">
        <v>0</v>
      </c>
      <c r="H111" s="55">
        <v>0</v>
      </c>
      <c r="I111" s="55">
        <v>0</v>
      </c>
      <c r="J111" s="55">
        <v>0</v>
      </c>
      <c r="K111" s="55">
        <v>0</v>
      </c>
      <c r="L111" s="55">
        <v>0</v>
      </c>
      <c r="M111" s="55">
        <v>0</v>
      </c>
      <c r="N111" s="55">
        <v>0</v>
      </c>
      <c r="O111" s="55">
        <v>0</v>
      </c>
      <c r="P111" s="55">
        <v>0</v>
      </c>
      <c r="Q111" s="55">
        <v>0</v>
      </c>
      <c r="R111" s="55">
        <v>0</v>
      </c>
      <c r="S111" s="55">
        <v>0</v>
      </c>
      <c r="U111" s="74"/>
      <c r="V111" s="55"/>
      <c r="Y111" s="55"/>
    </row>
    <row r="112" spans="1:25" ht="13.2" x14ac:dyDescent="0.25">
      <c r="A112" s="45" t="s">
        <v>72</v>
      </c>
      <c r="B112" s="45" t="s">
        <v>2118</v>
      </c>
      <c r="C112" s="45" t="s">
        <v>3898</v>
      </c>
      <c r="D112" s="45" t="s">
        <v>3900</v>
      </c>
      <c r="E112" s="45" t="s">
        <v>141</v>
      </c>
      <c r="F112" s="55">
        <v>0</v>
      </c>
      <c r="G112" s="55">
        <v>0</v>
      </c>
      <c r="H112" s="55">
        <v>0</v>
      </c>
      <c r="I112" s="55">
        <v>0</v>
      </c>
      <c r="J112" s="55">
        <v>0</v>
      </c>
      <c r="K112" s="55">
        <v>0</v>
      </c>
      <c r="L112" s="55">
        <v>0</v>
      </c>
      <c r="M112" s="55">
        <v>0</v>
      </c>
      <c r="N112" s="55">
        <v>0</v>
      </c>
      <c r="O112" s="55">
        <v>0</v>
      </c>
      <c r="P112" s="55">
        <v>0</v>
      </c>
      <c r="Q112" s="55">
        <v>0</v>
      </c>
      <c r="R112" s="55">
        <v>0</v>
      </c>
      <c r="S112" s="55">
        <v>0</v>
      </c>
      <c r="U112" s="74"/>
      <c r="V112" s="55"/>
      <c r="Y112" s="55"/>
    </row>
    <row r="113" spans="1:25" ht="13.2" x14ac:dyDescent="0.25">
      <c r="A113" s="45" t="s">
        <v>72</v>
      </c>
      <c r="B113" s="45" t="s">
        <v>2119</v>
      </c>
      <c r="C113" s="45" t="s">
        <v>3901</v>
      </c>
      <c r="D113" s="45" t="s">
        <v>3902</v>
      </c>
      <c r="E113" s="45" t="s">
        <v>141</v>
      </c>
      <c r="F113" s="55">
        <v>0</v>
      </c>
      <c r="G113" s="55">
        <v>0</v>
      </c>
      <c r="H113" s="55">
        <v>0</v>
      </c>
      <c r="I113" s="55">
        <v>0</v>
      </c>
      <c r="J113" s="55">
        <v>0</v>
      </c>
      <c r="K113" s="55">
        <v>0</v>
      </c>
      <c r="L113" s="55">
        <v>0</v>
      </c>
      <c r="M113" s="55">
        <v>0</v>
      </c>
      <c r="N113" s="55">
        <v>0</v>
      </c>
      <c r="O113" s="55">
        <v>0</v>
      </c>
      <c r="P113" s="55">
        <v>0</v>
      </c>
      <c r="Q113" s="55">
        <v>0</v>
      </c>
      <c r="R113" s="55">
        <v>2</v>
      </c>
      <c r="S113" s="55">
        <v>88</v>
      </c>
      <c r="U113" s="74"/>
      <c r="V113" s="55"/>
      <c r="Y113" s="55"/>
    </row>
    <row r="114" spans="1:25" ht="13.2" x14ac:dyDescent="0.25">
      <c r="A114" s="45" t="s">
        <v>72</v>
      </c>
      <c r="B114" s="45" t="s">
        <v>2120</v>
      </c>
      <c r="C114" s="45" t="s">
        <v>3903</v>
      </c>
      <c r="D114" s="45" t="s">
        <v>3904</v>
      </c>
      <c r="E114" s="45" t="s">
        <v>141</v>
      </c>
      <c r="F114" s="55">
        <v>0</v>
      </c>
      <c r="G114" s="55">
        <v>0</v>
      </c>
      <c r="H114" s="55">
        <v>0</v>
      </c>
      <c r="I114" s="55">
        <v>0</v>
      </c>
      <c r="J114" s="55">
        <v>0</v>
      </c>
      <c r="K114" s="55">
        <v>0</v>
      </c>
      <c r="L114" s="55">
        <v>0</v>
      </c>
      <c r="M114" s="55">
        <v>0</v>
      </c>
      <c r="N114" s="55">
        <v>0</v>
      </c>
      <c r="O114" s="55">
        <v>0</v>
      </c>
      <c r="P114" s="55">
        <v>0</v>
      </c>
      <c r="Q114" s="55">
        <v>0</v>
      </c>
      <c r="R114" s="55">
        <v>0</v>
      </c>
      <c r="S114" s="55">
        <v>0</v>
      </c>
      <c r="U114" s="74"/>
      <c r="V114" s="55"/>
      <c r="Y114" s="55"/>
    </row>
    <row r="115" spans="1:25" ht="13.2" x14ac:dyDescent="0.25">
      <c r="A115" s="45" t="s">
        <v>72</v>
      </c>
      <c r="B115" s="45" t="s">
        <v>2121</v>
      </c>
      <c r="C115" s="45" t="s">
        <v>3903</v>
      </c>
      <c r="D115" s="45" t="s">
        <v>3905</v>
      </c>
      <c r="E115" s="45" t="s">
        <v>141</v>
      </c>
      <c r="F115" s="55">
        <v>0</v>
      </c>
      <c r="G115" s="55">
        <v>0</v>
      </c>
      <c r="H115" s="55">
        <v>0</v>
      </c>
      <c r="I115" s="55">
        <v>0</v>
      </c>
      <c r="J115" s="55">
        <v>0</v>
      </c>
      <c r="K115" s="55">
        <v>0</v>
      </c>
      <c r="L115" s="55">
        <v>0</v>
      </c>
      <c r="M115" s="55">
        <v>0</v>
      </c>
      <c r="N115" s="55">
        <v>0</v>
      </c>
      <c r="O115" s="55">
        <v>0</v>
      </c>
      <c r="P115" s="55">
        <v>0</v>
      </c>
      <c r="Q115" s="55">
        <v>0</v>
      </c>
      <c r="R115" s="55">
        <v>0</v>
      </c>
      <c r="S115" s="55">
        <v>0</v>
      </c>
      <c r="U115" s="74"/>
      <c r="V115" s="55"/>
      <c r="Y115" s="55"/>
    </row>
    <row r="116" spans="1:25" ht="13.2" x14ac:dyDescent="0.25">
      <c r="A116" s="45" t="s">
        <v>72</v>
      </c>
      <c r="B116" s="45" t="s">
        <v>2122</v>
      </c>
      <c r="C116" s="45" t="s">
        <v>3906</v>
      </c>
      <c r="D116" s="45" t="s">
        <v>3907</v>
      </c>
      <c r="E116" s="45" t="s">
        <v>141</v>
      </c>
      <c r="F116" s="55">
        <v>0</v>
      </c>
      <c r="G116" s="55">
        <v>0</v>
      </c>
      <c r="H116" s="55">
        <v>0</v>
      </c>
      <c r="I116" s="55">
        <v>0</v>
      </c>
      <c r="J116" s="55">
        <v>0</v>
      </c>
      <c r="K116" s="55">
        <v>0</v>
      </c>
      <c r="L116" s="55">
        <v>0</v>
      </c>
      <c r="M116" s="55">
        <v>0</v>
      </c>
      <c r="N116" s="55">
        <v>0</v>
      </c>
      <c r="O116" s="55">
        <v>0</v>
      </c>
      <c r="P116" s="55">
        <v>0</v>
      </c>
      <c r="Q116" s="55">
        <v>0</v>
      </c>
      <c r="R116" s="55">
        <v>0</v>
      </c>
      <c r="S116" s="55">
        <v>0</v>
      </c>
      <c r="U116" s="74"/>
      <c r="V116" s="55"/>
      <c r="Y116" s="55"/>
    </row>
    <row r="117" spans="1:25" ht="13.2" x14ac:dyDescent="0.25">
      <c r="A117" s="45" t="s">
        <v>72</v>
      </c>
      <c r="B117" s="45" t="s">
        <v>2123</v>
      </c>
      <c r="C117" s="45" t="s">
        <v>3906</v>
      </c>
      <c r="D117" s="45" t="s">
        <v>3908</v>
      </c>
      <c r="E117" s="45" t="s">
        <v>141</v>
      </c>
      <c r="F117" s="55">
        <v>0</v>
      </c>
      <c r="G117" s="55">
        <v>0</v>
      </c>
      <c r="H117" s="55">
        <v>0</v>
      </c>
      <c r="I117" s="55">
        <v>0</v>
      </c>
      <c r="J117" s="55">
        <v>0</v>
      </c>
      <c r="K117" s="55">
        <v>0</v>
      </c>
      <c r="L117" s="55">
        <v>0</v>
      </c>
      <c r="M117" s="55">
        <v>0</v>
      </c>
      <c r="N117" s="55">
        <v>0</v>
      </c>
      <c r="O117" s="55">
        <v>0</v>
      </c>
      <c r="P117" s="55">
        <v>0</v>
      </c>
      <c r="Q117" s="55">
        <v>0</v>
      </c>
      <c r="R117" s="55">
        <v>0</v>
      </c>
      <c r="S117" s="55">
        <v>0</v>
      </c>
      <c r="U117" s="74"/>
      <c r="V117" s="55"/>
      <c r="Y117" s="55"/>
    </row>
    <row r="118" spans="1:25" ht="13.2" x14ac:dyDescent="0.25">
      <c r="A118" s="45" t="s">
        <v>72</v>
      </c>
      <c r="B118" s="45" t="s">
        <v>2124</v>
      </c>
      <c r="C118" s="45" t="s">
        <v>3906</v>
      </c>
      <c r="D118" s="45" t="s">
        <v>3909</v>
      </c>
      <c r="E118" s="45" t="s">
        <v>141</v>
      </c>
      <c r="F118" s="55">
        <v>555</v>
      </c>
      <c r="G118" s="55">
        <v>578</v>
      </c>
      <c r="H118" s="55">
        <v>602</v>
      </c>
      <c r="I118" s="55">
        <v>625</v>
      </c>
      <c r="J118" s="55">
        <v>649</v>
      </c>
      <c r="K118" s="55">
        <v>672</v>
      </c>
      <c r="L118" s="55">
        <v>696</v>
      </c>
      <c r="M118" s="55">
        <v>719</v>
      </c>
      <c r="N118" s="55">
        <v>743</v>
      </c>
      <c r="O118" s="55">
        <v>766</v>
      </c>
      <c r="P118" s="55">
        <v>790</v>
      </c>
      <c r="Q118" s="55">
        <v>813</v>
      </c>
      <c r="R118" s="55">
        <v>837</v>
      </c>
      <c r="S118" s="55">
        <v>695689</v>
      </c>
      <c r="U118" s="74"/>
      <c r="V118" s="55"/>
      <c r="Y118" s="55"/>
    </row>
    <row r="119" spans="1:25" ht="13.2" x14ac:dyDescent="0.25">
      <c r="A119" s="45" t="s">
        <v>72</v>
      </c>
      <c r="B119" s="45" t="s">
        <v>2125</v>
      </c>
      <c r="C119" s="45" t="s">
        <v>3906</v>
      </c>
      <c r="D119" s="45" t="s">
        <v>3910</v>
      </c>
      <c r="E119" s="45" t="s">
        <v>141</v>
      </c>
      <c r="F119" s="55">
        <v>113</v>
      </c>
      <c r="G119" s="55">
        <v>132</v>
      </c>
      <c r="H119" s="55">
        <v>151</v>
      </c>
      <c r="I119" s="55">
        <v>170</v>
      </c>
      <c r="J119" s="55">
        <v>189</v>
      </c>
      <c r="K119" s="55">
        <v>208</v>
      </c>
      <c r="L119" s="55">
        <v>227</v>
      </c>
      <c r="M119" s="55">
        <v>246</v>
      </c>
      <c r="N119" s="55">
        <v>265</v>
      </c>
      <c r="O119" s="55">
        <v>284</v>
      </c>
      <c r="P119" s="55">
        <v>303</v>
      </c>
      <c r="Q119" s="55">
        <v>322</v>
      </c>
      <c r="R119" s="55">
        <v>341</v>
      </c>
      <c r="S119" s="55">
        <v>227144</v>
      </c>
      <c r="U119" s="74"/>
      <c r="V119" s="55"/>
      <c r="Y119" s="55"/>
    </row>
    <row r="120" spans="1:25" ht="13.2" x14ac:dyDescent="0.25">
      <c r="A120" s="45" t="s">
        <v>72</v>
      </c>
      <c r="B120" s="45" t="s">
        <v>2126</v>
      </c>
      <c r="C120" s="45" t="s">
        <v>3906</v>
      </c>
      <c r="D120" s="45" t="s">
        <v>3911</v>
      </c>
      <c r="E120" s="45" t="s">
        <v>141</v>
      </c>
      <c r="F120" s="55">
        <v>0</v>
      </c>
      <c r="G120" s="55">
        <v>0</v>
      </c>
      <c r="H120" s="55">
        <v>0</v>
      </c>
      <c r="I120" s="55">
        <v>13</v>
      </c>
      <c r="J120" s="55">
        <v>21</v>
      </c>
      <c r="K120" s="55">
        <v>29</v>
      </c>
      <c r="L120" s="55">
        <v>38</v>
      </c>
      <c r="M120" s="55">
        <v>46</v>
      </c>
      <c r="N120" s="55">
        <v>54</v>
      </c>
      <c r="O120" s="55">
        <v>63</v>
      </c>
      <c r="P120" s="55">
        <v>71</v>
      </c>
      <c r="Q120" s="55">
        <v>80</v>
      </c>
      <c r="R120" s="55">
        <v>88</v>
      </c>
      <c r="S120" s="55">
        <v>38170</v>
      </c>
      <c r="U120" s="74"/>
      <c r="V120" s="55"/>
      <c r="Y120" s="55"/>
    </row>
    <row r="121" spans="1:25" ht="13.2" x14ac:dyDescent="0.25">
      <c r="A121" s="45" t="s">
        <v>72</v>
      </c>
      <c r="B121" s="45" t="s">
        <v>2127</v>
      </c>
      <c r="C121" s="45" t="s">
        <v>3906</v>
      </c>
      <c r="D121" s="45" t="s">
        <v>3912</v>
      </c>
      <c r="E121" s="45" t="s">
        <v>141</v>
      </c>
      <c r="F121" s="55">
        <v>0</v>
      </c>
      <c r="G121" s="55">
        <v>0</v>
      </c>
      <c r="H121" s="55">
        <v>0</v>
      </c>
      <c r="I121" s="55">
        <v>0</v>
      </c>
      <c r="J121" s="55">
        <v>0</v>
      </c>
      <c r="K121" s="55">
        <v>0</v>
      </c>
      <c r="L121" s="55">
        <v>0</v>
      </c>
      <c r="M121" s="55">
        <v>0</v>
      </c>
      <c r="N121" s="55">
        <v>0</v>
      </c>
      <c r="O121" s="55">
        <v>0</v>
      </c>
      <c r="P121" s="55">
        <v>0</v>
      </c>
      <c r="Q121" s="55">
        <v>0</v>
      </c>
      <c r="R121" s="55">
        <v>0</v>
      </c>
      <c r="S121" s="55">
        <v>0</v>
      </c>
      <c r="U121" s="74"/>
      <c r="V121" s="55"/>
      <c r="Y121" s="55"/>
    </row>
  </sheetData>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S482"/>
  <sheetViews>
    <sheetView topLeftCell="AB5" zoomScale="85" zoomScaleNormal="85" workbookViewId="0">
      <selection sqref="A1:XFD1048576"/>
    </sheetView>
  </sheetViews>
  <sheetFormatPr defaultColWidth="9.109375" defaultRowHeight="12.75" customHeight="1" x14ac:dyDescent="0.25"/>
  <cols>
    <col min="1" max="1" width="9.109375" style="45"/>
    <col min="2" max="2" width="11.44140625" style="45" customWidth="1"/>
    <col min="3" max="3" width="20.109375" style="45" customWidth="1"/>
    <col min="4" max="4" width="13.88671875" style="45" bestFit="1" customWidth="1"/>
    <col min="5" max="5" width="13.44140625" style="45" bestFit="1" customWidth="1"/>
    <col min="6" max="6" width="22.44140625" style="45" bestFit="1" customWidth="1"/>
    <col min="7" max="7" width="6.44140625" style="45" bestFit="1" customWidth="1"/>
    <col min="8" max="8" width="11" style="45" bestFit="1" customWidth="1"/>
    <col min="9" max="9" width="2.5546875" style="45" customWidth="1"/>
    <col min="10" max="10" width="9.88671875" style="45" customWidth="1"/>
    <col min="11" max="11" width="26.88671875" style="45" customWidth="1"/>
    <col min="12" max="12" width="15.109375" style="45" bestFit="1" customWidth="1"/>
    <col min="13" max="13" width="14.109375" style="45" bestFit="1" customWidth="1"/>
    <col min="14" max="14" width="13.44140625" style="45" bestFit="1" customWidth="1"/>
    <col min="15" max="15" width="16.109375" style="45" bestFit="1" customWidth="1"/>
    <col min="16" max="17" width="16.109375" style="45" customWidth="1"/>
    <col min="18" max="18" width="27.109375" style="45" customWidth="1"/>
    <col min="19" max="20" width="13.109375" style="45" bestFit="1" customWidth="1"/>
    <col min="21" max="21" width="13.44140625" style="45" bestFit="1" customWidth="1"/>
    <col min="22" max="22" width="8.44140625" style="45" customWidth="1"/>
    <col min="23" max="24" width="13.109375" style="45" bestFit="1" customWidth="1"/>
    <col min="25" max="26" width="9.109375" style="45"/>
    <col min="27" max="27" width="13.44140625" style="45" customWidth="1"/>
    <col min="28" max="28" width="13.5546875" style="45" customWidth="1"/>
    <col min="29" max="29" width="10.109375" style="45" bestFit="1" customWidth="1"/>
    <col min="30" max="31" width="9.109375" style="45"/>
    <col min="32" max="32" width="13.44140625" style="45" customWidth="1"/>
    <col min="33" max="33" width="15.5546875" style="45" bestFit="1" customWidth="1"/>
    <col min="34" max="34" width="9.44140625" style="45" bestFit="1" customWidth="1"/>
    <col min="35" max="35" width="3.44140625" style="45" customWidth="1"/>
    <col min="36" max="36" width="9.44140625" style="45" customWidth="1"/>
    <col min="37" max="37" width="13.44140625" style="45" customWidth="1"/>
    <col min="38" max="38" width="13.5546875" style="45" bestFit="1" customWidth="1"/>
    <col min="39" max="39" width="13.44140625" style="45" bestFit="1" customWidth="1"/>
    <col min="40" max="40" width="13.5546875" style="45" bestFit="1" customWidth="1"/>
    <col min="41" max="42" width="9.109375" style="45"/>
    <col min="43" max="43" width="9.5546875" style="45" bestFit="1" customWidth="1"/>
    <col min="44" max="44" width="9.109375" style="45"/>
    <col min="45" max="45" width="10.109375" style="45" bestFit="1" customWidth="1"/>
    <col min="46" max="16384" width="9.109375" style="45"/>
  </cols>
  <sheetData>
    <row r="1" spans="2:43" ht="13.2" x14ac:dyDescent="0.25">
      <c r="B1" s="45" t="s">
        <v>7136</v>
      </c>
      <c r="C1" s="45" t="s">
        <v>7137</v>
      </c>
      <c r="D1" s="45" t="s">
        <v>6812</v>
      </c>
      <c r="F1" s="55"/>
      <c r="H1" s="58">
        <v>0.33810000000000001</v>
      </c>
      <c r="I1" s="80"/>
      <c r="J1" s="45" t="s">
        <v>7136</v>
      </c>
      <c r="K1" s="45" t="s">
        <v>7137</v>
      </c>
      <c r="L1" s="81" t="s">
        <v>7150</v>
      </c>
      <c r="M1" s="45" t="s">
        <v>7754</v>
      </c>
      <c r="Q1" s="45" t="s">
        <v>7136</v>
      </c>
      <c r="R1" s="45" t="s">
        <v>7137</v>
      </c>
      <c r="S1" s="81" t="s">
        <v>7150</v>
      </c>
      <c r="T1" s="45" t="s">
        <v>7754</v>
      </c>
      <c r="AA1" s="45" t="s">
        <v>7136</v>
      </c>
      <c r="AB1" s="45" t="s">
        <v>7137</v>
      </c>
      <c r="AC1" s="45" t="s">
        <v>7086</v>
      </c>
      <c r="AE1" s="45" t="s">
        <v>7136</v>
      </c>
      <c r="AF1" s="45" t="s">
        <v>7137</v>
      </c>
      <c r="AG1" s="45" t="s">
        <v>7150</v>
      </c>
      <c r="AH1" s="45" t="s">
        <v>7152</v>
      </c>
      <c r="AJ1" s="45" t="s">
        <v>7136</v>
      </c>
      <c r="AK1" s="45" t="s">
        <v>7137</v>
      </c>
      <c r="AL1" s="45" t="s">
        <v>7086</v>
      </c>
      <c r="AN1" s="45" t="s">
        <v>7136</v>
      </c>
      <c r="AO1" s="45" t="s">
        <v>7137</v>
      </c>
      <c r="AP1" s="45" t="s">
        <v>7150</v>
      </c>
      <c r="AQ1" s="45" t="s">
        <v>7152</v>
      </c>
    </row>
    <row r="2" spans="2:43" ht="13.2" x14ac:dyDescent="0.25">
      <c r="B2" s="45" t="s">
        <v>3470</v>
      </c>
      <c r="C2" s="45" t="s">
        <v>7154</v>
      </c>
      <c r="D2" s="81">
        <v>-55.130000000000109</v>
      </c>
      <c r="F2" s="55"/>
      <c r="J2" s="45" t="s">
        <v>3470</v>
      </c>
      <c r="K2" s="45" t="s">
        <v>7154</v>
      </c>
      <c r="L2" s="81">
        <v>1477.87</v>
      </c>
      <c r="M2" s="81">
        <f t="shared" ref="M2:M65" si="0">L2*$H$1</f>
        <v>499.66784699999999</v>
      </c>
      <c r="Q2" s="45" t="s">
        <v>3470</v>
      </c>
      <c r="R2" s="45" t="s">
        <v>7154</v>
      </c>
      <c r="S2" s="81">
        <v>1493.73</v>
      </c>
      <c r="T2" s="81">
        <f>S2*$H$1</f>
        <v>505.03011300000003</v>
      </c>
      <c r="AA2" s="45" t="s">
        <v>3493</v>
      </c>
      <c r="AB2" s="45" t="s">
        <v>7087</v>
      </c>
      <c r="AC2" s="81">
        <v>0</v>
      </c>
      <c r="AE2" s="45" t="s">
        <v>3770</v>
      </c>
      <c r="AF2" s="45" t="s">
        <v>7138</v>
      </c>
      <c r="AG2" s="81">
        <v>2105.7800000000002</v>
      </c>
      <c r="AH2" s="81">
        <f>AG2*$H$1</f>
        <v>711.96421800000007</v>
      </c>
      <c r="AJ2" s="45" t="s">
        <v>3493</v>
      </c>
      <c r="AK2" s="45" t="s">
        <v>7087</v>
      </c>
      <c r="AL2" s="81">
        <v>13.100000000000364</v>
      </c>
      <c r="AN2" s="45" t="s">
        <v>7153</v>
      </c>
      <c r="AO2" s="45" t="s">
        <v>7149</v>
      </c>
      <c r="AP2" s="81">
        <v>2105.7800000000002</v>
      </c>
      <c r="AQ2" s="82">
        <f>AP2*H1</f>
        <v>711.96421800000007</v>
      </c>
    </row>
    <row r="3" spans="2:43" ht="13.2" x14ac:dyDescent="0.25">
      <c r="B3" s="45" t="s">
        <v>3470</v>
      </c>
      <c r="C3" s="45" t="s">
        <v>7155</v>
      </c>
      <c r="D3" s="81">
        <v>-55.099999999999909</v>
      </c>
      <c r="F3" s="55"/>
      <c r="J3" s="45" t="s">
        <v>3470</v>
      </c>
      <c r="K3" s="45" t="s">
        <v>7155</v>
      </c>
      <c r="L3" s="81">
        <v>1477.87</v>
      </c>
      <c r="M3" s="81">
        <f t="shared" si="0"/>
        <v>499.66784699999999</v>
      </c>
      <c r="Q3" s="45" t="s">
        <v>3470</v>
      </c>
      <c r="R3" s="45" t="s">
        <v>7155</v>
      </c>
      <c r="S3" s="81">
        <v>1493.83</v>
      </c>
      <c r="T3" s="81">
        <f t="shared" ref="T3:T66" si="1">S3*$H$1</f>
        <v>505.06392299999999</v>
      </c>
      <c r="AA3" s="45" t="s">
        <v>3493</v>
      </c>
      <c r="AB3" s="45" t="s">
        <v>7088</v>
      </c>
      <c r="AC3" s="81">
        <v>0</v>
      </c>
      <c r="AE3" s="45" t="s">
        <v>3770</v>
      </c>
      <c r="AF3" s="45" t="s">
        <v>7139</v>
      </c>
      <c r="AG3" s="81">
        <v>2105.7800000000002</v>
      </c>
      <c r="AH3" s="81">
        <f t="shared" ref="AH3:AH13" si="2">AG3*$H$1</f>
        <v>711.96421800000007</v>
      </c>
      <c r="AJ3" s="45" t="s">
        <v>3493</v>
      </c>
      <c r="AK3" s="45" t="s">
        <v>7088</v>
      </c>
      <c r="AL3" s="81">
        <v>-23.17</v>
      </c>
    </row>
    <row r="4" spans="2:43" ht="13.2" x14ac:dyDescent="0.25">
      <c r="B4" s="45" t="s">
        <v>3470</v>
      </c>
      <c r="C4" s="45" t="s">
        <v>7156</v>
      </c>
      <c r="D4" s="81">
        <v>-55.130000000000109</v>
      </c>
      <c r="F4" s="55"/>
      <c r="J4" s="45" t="s">
        <v>3470</v>
      </c>
      <c r="K4" s="45" t="s">
        <v>7156</v>
      </c>
      <c r="L4" s="81">
        <v>1477.87</v>
      </c>
      <c r="M4" s="81">
        <f t="shared" si="0"/>
        <v>499.66784699999999</v>
      </c>
      <c r="Q4" s="45" t="s">
        <v>3470</v>
      </c>
      <c r="R4" s="45" t="s">
        <v>7156</v>
      </c>
      <c r="S4" s="81">
        <v>1493.92</v>
      </c>
      <c r="T4" s="81">
        <f t="shared" si="1"/>
        <v>505.09435200000001</v>
      </c>
      <c r="AA4" s="45" t="s">
        <v>3493</v>
      </c>
      <c r="AB4" s="45" t="s">
        <v>7089</v>
      </c>
      <c r="AC4" s="81">
        <v>0</v>
      </c>
      <c r="AE4" s="45" t="s">
        <v>3770</v>
      </c>
      <c r="AF4" s="45" t="s">
        <v>7140</v>
      </c>
      <c r="AG4" s="81">
        <v>2105.7800000000002</v>
      </c>
      <c r="AH4" s="81">
        <f t="shared" si="2"/>
        <v>711.96421800000007</v>
      </c>
      <c r="AJ4" s="45" t="s">
        <v>3493</v>
      </c>
      <c r="AK4" s="45" t="s">
        <v>7089</v>
      </c>
      <c r="AL4" s="81">
        <v>0</v>
      </c>
    </row>
    <row r="5" spans="2:43" ht="13.2" x14ac:dyDescent="0.25">
      <c r="B5" s="45" t="s">
        <v>3470</v>
      </c>
      <c r="C5" s="45" t="s">
        <v>7157</v>
      </c>
      <c r="D5" s="81">
        <v>-55.099999999999909</v>
      </c>
      <c r="E5" s="45" t="s">
        <v>2006</v>
      </c>
      <c r="F5" s="55" t="s">
        <v>7085</v>
      </c>
      <c r="J5" s="45" t="s">
        <v>3470</v>
      </c>
      <c r="K5" s="45" t="s">
        <v>7157</v>
      </c>
      <c r="L5" s="81">
        <v>1477.87</v>
      </c>
      <c r="M5" s="81">
        <f t="shared" si="0"/>
        <v>499.66784699999999</v>
      </c>
      <c r="N5" s="45" t="s">
        <v>2006</v>
      </c>
      <c r="O5" s="55" t="s">
        <v>7755</v>
      </c>
      <c r="P5" s="55"/>
      <c r="Q5" s="45" t="s">
        <v>3470</v>
      </c>
      <c r="R5" s="45" t="s">
        <v>7157</v>
      </c>
      <c r="S5" s="81">
        <v>1493.93</v>
      </c>
      <c r="T5" s="81">
        <f t="shared" si="1"/>
        <v>505.09773300000006</v>
      </c>
      <c r="U5" s="45" t="s">
        <v>2006</v>
      </c>
      <c r="V5" s="45" t="s">
        <v>7755</v>
      </c>
      <c r="X5" s="37" t="s">
        <v>7135</v>
      </c>
      <c r="AA5" s="45" t="s">
        <v>3493</v>
      </c>
      <c r="AB5" s="45" t="s">
        <v>7090</v>
      </c>
      <c r="AC5" s="81">
        <v>0</v>
      </c>
      <c r="AE5" s="45" t="s">
        <v>3770</v>
      </c>
      <c r="AF5" s="45" t="s">
        <v>7141</v>
      </c>
      <c r="AG5" s="81">
        <v>2105.7800000000002</v>
      </c>
      <c r="AH5" s="81">
        <f t="shared" si="2"/>
        <v>711.96421800000007</v>
      </c>
      <c r="AJ5" s="45" t="s">
        <v>3493</v>
      </c>
      <c r="AK5" s="45" t="s">
        <v>7090</v>
      </c>
      <c r="AL5" s="81">
        <v>0</v>
      </c>
    </row>
    <row r="6" spans="2:43" ht="13.2" x14ac:dyDescent="0.25">
      <c r="B6" s="45" t="s">
        <v>3470</v>
      </c>
      <c r="C6" s="45" t="s">
        <v>7158</v>
      </c>
      <c r="D6" s="81">
        <v>-55.130000000000109</v>
      </c>
      <c r="E6" s="74" t="s">
        <v>3470</v>
      </c>
      <c r="F6" s="55">
        <v>-606.26000000000022</v>
      </c>
      <c r="J6" s="45" t="s">
        <v>3470</v>
      </c>
      <c r="K6" s="45" t="s">
        <v>7158</v>
      </c>
      <c r="L6" s="81">
        <v>1477.87</v>
      </c>
      <c r="M6" s="81">
        <f t="shared" si="0"/>
        <v>499.66784699999999</v>
      </c>
      <c r="N6" s="74" t="s">
        <v>3470</v>
      </c>
      <c r="O6" s="55">
        <v>5996.0141639999993</v>
      </c>
      <c r="P6" s="55"/>
      <c r="Q6" s="45" t="s">
        <v>3470</v>
      </c>
      <c r="R6" s="45" t="s">
        <v>7158</v>
      </c>
      <c r="S6" s="81">
        <v>1493.92</v>
      </c>
      <c r="T6" s="81">
        <f t="shared" si="1"/>
        <v>505.09435200000001</v>
      </c>
      <c r="U6" s="74" t="s">
        <v>3470</v>
      </c>
      <c r="V6" s="55">
        <v>6069.348054</v>
      </c>
      <c r="X6" s="55">
        <v>-73.333890000000792</v>
      </c>
      <c r="AA6" s="45" t="s">
        <v>3493</v>
      </c>
      <c r="AB6" s="45" t="s">
        <v>7091</v>
      </c>
      <c r="AC6" s="81">
        <v>0</v>
      </c>
      <c r="AE6" s="45" t="s">
        <v>3770</v>
      </c>
      <c r="AF6" s="45" t="s">
        <v>7142</v>
      </c>
      <c r="AG6" s="81">
        <v>2105.7800000000002</v>
      </c>
      <c r="AH6" s="81">
        <f t="shared" si="2"/>
        <v>711.96421800000007</v>
      </c>
      <c r="AJ6" s="45" t="s">
        <v>3493</v>
      </c>
      <c r="AK6" s="45" t="s">
        <v>7091</v>
      </c>
      <c r="AL6" s="81">
        <v>0</v>
      </c>
    </row>
    <row r="7" spans="2:43" ht="13.2" x14ac:dyDescent="0.25">
      <c r="B7" s="45" t="s">
        <v>3470</v>
      </c>
      <c r="C7" s="45" t="s">
        <v>7159</v>
      </c>
      <c r="D7" s="81">
        <v>-55.079999999999927</v>
      </c>
      <c r="E7" s="74" t="s">
        <v>3472</v>
      </c>
      <c r="F7" s="55">
        <v>149784.58999999973</v>
      </c>
      <c r="J7" s="45" t="s">
        <v>3470</v>
      </c>
      <c r="K7" s="45" t="s">
        <v>7159</v>
      </c>
      <c r="L7" s="81">
        <v>1477.87</v>
      </c>
      <c r="M7" s="81">
        <f t="shared" si="0"/>
        <v>499.66784699999999</v>
      </c>
      <c r="N7" s="74" t="s">
        <v>3472</v>
      </c>
      <c r="O7" s="55">
        <v>29715745.457159992</v>
      </c>
      <c r="P7" s="55"/>
      <c r="Q7" s="45" t="s">
        <v>3470</v>
      </c>
      <c r="R7" s="45" t="s">
        <v>7159</v>
      </c>
      <c r="S7" s="81">
        <v>1493.93</v>
      </c>
      <c r="T7" s="81">
        <f t="shared" si="1"/>
        <v>505.09773300000006</v>
      </c>
      <c r="U7" s="74" t="s">
        <v>3472</v>
      </c>
      <c r="V7" s="55">
        <v>21632816.822841</v>
      </c>
      <c r="X7" s="55">
        <v>8082928.6343189925</v>
      </c>
      <c r="AA7" s="45" t="s">
        <v>3493</v>
      </c>
      <c r="AB7" s="45" t="s">
        <v>7092</v>
      </c>
      <c r="AC7" s="81">
        <v>0</v>
      </c>
      <c r="AE7" s="45" t="s">
        <v>3770</v>
      </c>
      <c r="AF7" s="45" t="s">
        <v>7143</v>
      </c>
      <c r="AG7" s="81">
        <v>2105.7800000000002</v>
      </c>
      <c r="AH7" s="81">
        <f t="shared" si="2"/>
        <v>711.96421800000007</v>
      </c>
      <c r="AJ7" s="45" t="s">
        <v>3493</v>
      </c>
      <c r="AK7" s="45" t="s">
        <v>7092</v>
      </c>
      <c r="AL7" s="81">
        <v>0</v>
      </c>
      <c r="AM7" s="45" t="s">
        <v>2006</v>
      </c>
      <c r="AN7" s="45" t="s">
        <v>7111</v>
      </c>
    </row>
    <row r="8" spans="2:43" ht="13.2" x14ac:dyDescent="0.25">
      <c r="B8" s="45" t="s">
        <v>3470</v>
      </c>
      <c r="C8" s="45" t="s">
        <v>7160</v>
      </c>
      <c r="D8" s="81">
        <v>-55.130000000000109</v>
      </c>
      <c r="E8" s="74" t="s">
        <v>3502</v>
      </c>
      <c r="F8" s="55">
        <v>917.13000000000011</v>
      </c>
      <c r="J8" s="45" t="s">
        <v>3470</v>
      </c>
      <c r="K8" s="45" t="s">
        <v>7160</v>
      </c>
      <c r="L8" s="81">
        <v>1477.87</v>
      </c>
      <c r="M8" s="81">
        <f t="shared" si="0"/>
        <v>499.66784699999999</v>
      </c>
      <c r="N8" s="74" t="s">
        <v>3695</v>
      </c>
      <c r="O8" s="55">
        <v>78561.713915999993</v>
      </c>
      <c r="P8" s="55"/>
      <c r="Q8" s="45" t="s">
        <v>3470</v>
      </c>
      <c r="R8" s="45" t="s">
        <v>7160</v>
      </c>
      <c r="S8" s="81">
        <v>1493.92</v>
      </c>
      <c r="T8" s="81">
        <f t="shared" si="1"/>
        <v>505.09435200000001</v>
      </c>
      <c r="U8" s="74" t="s">
        <v>3695</v>
      </c>
      <c r="V8" s="55">
        <v>78561.713915999993</v>
      </c>
      <c r="X8" s="55">
        <v>0</v>
      </c>
      <c r="AA8" s="45" t="s">
        <v>3493</v>
      </c>
      <c r="AB8" s="45" t="s">
        <v>7093</v>
      </c>
      <c r="AC8" s="81">
        <v>0</v>
      </c>
      <c r="AE8" s="45" t="s">
        <v>3770</v>
      </c>
      <c r="AF8" s="45" t="s">
        <v>7144</v>
      </c>
      <c r="AG8" s="81">
        <v>2105.7800000000002</v>
      </c>
      <c r="AH8" s="81">
        <f t="shared" si="2"/>
        <v>711.96421800000007</v>
      </c>
      <c r="AJ8" s="45" t="s">
        <v>3493</v>
      </c>
      <c r="AK8" s="45" t="s">
        <v>7093</v>
      </c>
      <c r="AL8" s="81">
        <v>0</v>
      </c>
      <c r="AM8" s="74" t="s">
        <v>3493</v>
      </c>
      <c r="AN8" s="55">
        <v>-10.069999999999638</v>
      </c>
    </row>
    <row r="9" spans="2:43" ht="13.2" x14ac:dyDescent="0.25">
      <c r="B9" s="45" t="s">
        <v>3470</v>
      </c>
      <c r="C9" s="45" t="s">
        <v>7161</v>
      </c>
      <c r="D9" s="81">
        <v>-55.099999999999909</v>
      </c>
      <c r="E9" s="74" t="s">
        <v>3505</v>
      </c>
      <c r="F9" s="55">
        <v>81.450000000000728</v>
      </c>
      <c r="J9" s="45" t="s">
        <v>3470</v>
      </c>
      <c r="K9" s="45" t="s">
        <v>7161</v>
      </c>
      <c r="L9" s="81">
        <v>1477.87</v>
      </c>
      <c r="M9" s="81">
        <f t="shared" si="0"/>
        <v>499.66784699999999</v>
      </c>
      <c r="N9" s="74" t="s">
        <v>7365</v>
      </c>
      <c r="O9" s="55">
        <v>879167.16417600086</v>
      </c>
      <c r="P9" s="55"/>
      <c r="Q9" s="45" t="s">
        <v>3470</v>
      </c>
      <c r="R9" s="45" t="s">
        <v>7161</v>
      </c>
      <c r="S9" s="81">
        <v>1493.93</v>
      </c>
      <c r="T9" s="81">
        <f t="shared" si="1"/>
        <v>505.09773300000006</v>
      </c>
      <c r="U9" s="74" t="s">
        <v>7365</v>
      </c>
      <c r="V9" s="55">
        <v>840555.9954120008</v>
      </c>
      <c r="X9" s="55">
        <v>38611.16876400006</v>
      </c>
      <c r="AA9" s="45" t="s">
        <v>3493</v>
      </c>
      <c r="AB9" s="45" t="s">
        <v>7094</v>
      </c>
      <c r="AC9" s="81">
        <v>0</v>
      </c>
      <c r="AE9" s="45" t="s">
        <v>3770</v>
      </c>
      <c r="AF9" s="45" t="s">
        <v>7145</v>
      </c>
      <c r="AG9" s="81">
        <v>2105.7800000000002</v>
      </c>
      <c r="AH9" s="81">
        <f t="shared" si="2"/>
        <v>711.96421800000007</v>
      </c>
      <c r="AJ9" s="45" t="s">
        <v>3493</v>
      </c>
      <c r="AK9" s="45" t="s">
        <v>7094</v>
      </c>
      <c r="AL9" s="81">
        <v>0</v>
      </c>
      <c r="AM9" s="74" t="s">
        <v>3693</v>
      </c>
      <c r="AN9" s="55">
        <v>149868.98000000001</v>
      </c>
    </row>
    <row r="10" spans="2:43" ht="13.2" x14ac:dyDescent="0.25">
      <c r="B10" s="45" t="s">
        <v>3470</v>
      </c>
      <c r="C10" s="45" t="s">
        <v>7162</v>
      </c>
      <c r="D10" s="81">
        <v>-55.130000000000109</v>
      </c>
      <c r="E10" s="74" t="s">
        <v>3511</v>
      </c>
      <c r="F10" s="55">
        <v>71.109999999999843</v>
      </c>
      <c r="J10" s="45" t="s">
        <v>3470</v>
      </c>
      <c r="K10" s="45" t="s">
        <v>7162</v>
      </c>
      <c r="L10" s="81">
        <v>1477.87</v>
      </c>
      <c r="M10" s="81">
        <f t="shared" si="0"/>
        <v>499.66784699999999</v>
      </c>
      <c r="N10" s="74" t="s">
        <v>1685</v>
      </c>
      <c r="O10" s="55">
        <v>811235.0674470003</v>
      </c>
      <c r="P10" s="55"/>
      <c r="Q10" s="45" t="s">
        <v>3470</v>
      </c>
      <c r="R10" s="45" t="s">
        <v>7162</v>
      </c>
      <c r="S10" s="81">
        <v>1507.45</v>
      </c>
      <c r="T10" s="81">
        <f t="shared" si="1"/>
        <v>509.66884500000003</v>
      </c>
      <c r="U10" s="74" t="s">
        <v>1685</v>
      </c>
      <c r="V10" s="55">
        <v>811235.0674470003</v>
      </c>
      <c r="X10" s="55">
        <v>0</v>
      </c>
      <c r="AA10" s="45" t="s">
        <v>3493</v>
      </c>
      <c r="AB10" s="45" t="s">
        <v>7095</v>
      </c>
      <c r="AC10" s="81">
        <v>0</v>
      </c>
      <c r="AE10" s="45" t="s">
        <v>3770</v>
      </c>
      <c r="AF10" s="45" t="s">
        <v>7146</v>
      </c>
      <c r="AG10" s="81">
        <v>2105.7800000000002</v>
      </c>
      <c r="AH10" s="81">
        <f t="shared" si="2"/>
        <v>711.96421800000007</v>
      </c>
      <c r="AJ10" s="45" t="s">
        <v>3493</v>
      </c>
      <c r="AK10" s="45" t="s">
        <v>7095</v>
      </c>
      <c r="AL10" s="81">
        <v>0</v>
      </c>
      <c r="AM10" s="74" t="s">
        <v>143</v>
      </c>
      <c r="AN10" s="55">
        <v>149858.91</v>
      </c>
    </row>
    <row r="11" spans="2:43" ht="13.2" x14ac:dyDescent="0.25">
      <c r="B11" s="45" t="s">
        <v>3470</v>
      </c>
      <c r="C11" s="45" t="s">
        <v>7163</v>
      </c>
      <c r="D11" s="81">
        <v>-55.090000000000146</v>
      </c>
      <c r="E11" s="74" t="s">
        <v>3514</v>
      </c>
      <c r="F11" s="55">
        <v>20613.770000000026</v>
      </c>
      <c r="J11" s="45" t="s">
        <v>3470</v>
      </c>
      <c r="K11" s="45" t="s">
        <v>7163</v>
      </c>
      <c r="L11" s="81">
        <v>1477.87</v>
      </c>
      <c r="M11" s="81">
        <f t="shared" si="0"/>
        <v>499.66784699999999</v>
      </c>
      <c r="N11" s="74" t="s">
        <v>3705</v>
      </c>
      <c r="O11" s="55">
        <v>100261.93212000003</v>
      </c>
      <c r="P11" s="55"/>
      <c r="Q11" s="45" t="s">
        <v>3470</v>
      </c>
      <c r="R11" s="45" t="s">
        <v>7163</v>
      </c>
      <c r="S11" s="81">
        <v>1507.46</v>
      </c>
      <c r="T11" s="81">
        <f t="shared" si="1"/>
        <v>509.67222600000002</v>
      </c>
      <c r="U11" s="74" t="s">
        <v>3705</v>
      </c>
      <c r="V11" s="55">
        <v>133400.31675599999</v>
      </c>
      <c r="X11" s="55">
        <v>-33138.384635999959</v>
      </c>
      <c r="AA11" s="45" t="s">
        <v>3493</v>
      </c>
      <c r="AB11" s="45" t="s">
        <v>7096</v>
      </c>
      <c r="AC11" s="81">
        <v>0</v>
      </c>
      <c r="AE11" s="45" t="s">
        <v>3770</v>
      </c>
      <c r="AF11" s="45" t="s">
        <v>7147</v>
      </c>
      <c r="AG11" s="81">
        <v>2105.7800000000002</v>
      </c>
      <c r="AH11" s="81">
        <f t="shared" si="2"/>
        <v>711.96421800000007</v>
      </c>
      <c r="AJ11" s="45" t="s">
        <v>3493</v>
      </c>
      <c r="AK11" s="45" t="s">
        <v>7096</v>
      </c>
      <c r="AL11" s="81">
        <v>0</v>
      </c>
    </row>
    <row r="12" spans="2:43" ht="13.2" x14ac:dyDescent="0.25">
      <c r="B12" s="45" t="s">
        <v>3470</v>
      </c>
      <c r="C12" s="45" t="s">
        <v>7164</v>
      </c>
      <c r="D12" s="81">
        <v>-55.139999999999873</v>
      </c>
      <c r="E12" s="74" t="s">
        <v>3523</v>
      </c>
      <c r="F12" s="55">
        <v>1.5000000000009095</v>
      </c>
      <c r="J12" s="45" t="s">
        <v>3470</v>
      </c>
      <c r="K12" s="45" t="s">
        <v>7164</v>
      </c>
      <c r="L12" s="81">
        <v>1477.87</v>
      </c>
      <c r="M12" s="81">
        <f t="shared" si="0"/>
        <v>499.66784699999999</v>
      </c>
      <c r="N12" s="74" t="s">
        <v>3709</v>
      </c>
      <c r="O12" s="55">
        <v>6736619.9960640026</v>
      </c>
      <c r="P12" s="55"/>
      <c r="Q12" s="45" t="s">
        <v>3470</v>
      </c>
      <c r="R12" s="45" t="s">
        <v>7164</v>
      </c>
      <c r="S12" s="81">
        <v>1507.45</v>
      </c>
      <c r="T12" s="81">
        <f t="shared" si="1"/>
        <v>509.66884500000003</v>
      </c>
      <c r="U12" s="74" t="s">
        <v>3709</v>
      </c>
      <c r="V12" s="55">
        <v>6017912.7082830016</v>
      </c>
      <c r="X12" s="55">
        <v>718707.28778100107</v>
      </c>
      <c r="AA12" s="45" t="s">
        <v>3493</v>
      </c>
      <c r="AB12" s="45" t="s">
        <v>7097</v>
      </c>
      <c r="AC12" s="81">
        <v>0</v>
      </c>
      <c r="AE12" s="45" t="s">
        <v>3770</v>
      </c>
      <c r="AF12" s="45" t="s">
        <v>7148</v>
      </c>
      <c r="AG12" s="81">
        <v>2105.7800000000002</v>
      </c>
      <c r="AH12" s="81">
        <f t="shared" si="2"/>
        <v>711.96421800000007</v>
      </c>
      <c r="AJ12" s="45" t="s">
        <v>3493</v>
      </c>
      <c r="AK12" s="45" t="s">
        <v>7097</v>
      </c>
      <c r="AL12" s="81">
        <v>0</v>
      </c>
    </row>
    <row r="13" spans="2:43" ht="13.2" x14ac:dyDescent="0.25">
      <c r="B13" s="45" t="s">
        <v>3472</v>
      </c>
      <c r="C13" s="45" t="s">
        <v>7165</v>
      </c>
      <c r="D13" s="81">
        <v>13890.619999999995</v>
      </c>
      <c r="E13" s="74" t="s">
        <v>3526</v>
      </c>
      <c r="F13" s="55">
        <v>4622.899999999936</v>
      </c>
      <c r="J13" s="45" t="s">
        <v>3470</v>
      </c>
      <c r="K13" s="45" t="s">
        <v>7368</v>
      </c>
      <c r="L13" s="81">
        <v>1477.87</v>
      </c>
      <c r="M13" s="81">
        <f t="shared" si="0"/>
        <v>499.66784699999999</v>
      </c>
      <c r="N13" s="74" t="s">
        <v>7366</v>
      </c>
      <c r="O13" s="55">
        <v>19589.09475600001</v>
      </c>
      <c r="P13" s="55"/>
      <c r="Q13" s="45" t="s">
        <v>3470</v>
      </c>
      <c r="R13" s="45" t="s">
        <v>7368</v>
      </c>
      <c r="S13" s="81">
        <v>1477.87</v>
      </c>
      <c r="T13" s="81">
        <f t="shared" si="1"/>
        <v>499.66784699999999</v>
      </c>
      <c r="U13" s="74" t="s">
        <v>7366</v>
      </c>
      <c r="V13" s="55">
        <v>19192.784079000012</v>
      </c>
      <c r="X13" s="55">
        <v>396.31067699999767</v>
      </c>
      <c r="AA13" s="45" t="s">
        <v>3493</v>
      </c>
      <c r="AB13" s="45" t="s">
        <v>7098</v>
      </c>
      <c r="AC13" s="81">
        <v>0</v>
      </c>
      <c r="AE13" s="45" t="s">
        <v>3770</v>
      </c>
      <c r="AF13" s="45" t="s">
        <v>7149</v>
      </c>
      <c r="AG13" s="81">
        <v>2105.7800000000002</v>
      </c>
      <c r="AH13" s="81">
        <f t="shared" si="2"/>
        <v>711.96421800000007</v>
      </c>
      <c r="AJ13" s="45" t="s">
        <v>3493</v>
      </c>
      <c r="AK13" s="45" t="s">
        <v>7098</v>
      </c>
      <c r="AL13" s="81">
        <v>0</v>
      </c>
    </row>
    <row r="14" spans="2:43" ht="13.2" x14ac:dyDescent="0.25">
      <c r="B14" s="45" t="s">
        <v>3472</v>
      </c>
      <c r="C14" s="45" t="s">
        <v>7166</v>
      </c>
      <c r="D14" s="81">
        <v>13645.359999999986</v>
      </c>
      <c r="E14" s="74" t="s">
        <v>3532</v>
      </c>
      <c r="F14" s="55">
        <v>3079.0400000000018</v>
      </c>
      <c r="J14" s="45" t="s">
        <v>3472</v>
      </c>
      <c r="K14" s="45" t="s">
        <v>7165</v>
      </c>
      <c r="L14" s="81">
        <v>7324200.2999999998</v>
      </c>
      <c r="M14" s="81">
        <f t="shared" si="0"/>
        <v>2476312.1214299998</v>
      </c>
      <c r="N14" s="74" t="s">
        <v>7123</v>
      </c>
      <c r="O14" s="55">
        <v>753.80747399999996</v>
      </c>
      <c r="P14" s="55"/>
      <c r="Q14" s="45" t="s">
        <v>3472</v>
      </c>
      <c r="R14" s="45" t="s">
        <v>7165</v>
      </c>
      <c r="S14" s="81">
        <v>4339179.0599999996</v>
      </c>
      <c r="T14" s="81">
        <f t="shared" si="1"/>
        <v>1467076.440186</v>
      </c>
      <c r="U14" s="74" t="s">
        <v>7123</v>
      </c>
      <c r="V14" s="55">
        <v>777.76523999999995</v>
      </c>
      <c r="X14" s="55">
        <v>-23.957765999999992</v>
      </c>
      <c r="AA14" s="45" t="s">
        <v>3693</v>
      </c>
      <c r="AB14" s="45" t="s">
        <v>7099</v>
      </c>
      <c r="AC14" s="81">
        <v>12279.69</v>
      </c>
      <c r="AH14" s="81"/>
      <c r="AJ14" s="45" t="s">
        <v>3693</v>
      </c>
      <c r="AK14" s="45" t="s">
        <v>7099</v>
      </c>
      <c r="AL14" s="81">
        <v>15917.35</v>
      </c>
    </row>
    <row r="15" spans="2:43" ht="13.2" x14ac:dyDescent="0.25">
      <c r="B15" s="45" t="s">
        <v>3472</v>
      </c>
      <c r="C15" s="45" t="s">
        <v>7167</v>
      </c>
      <c r="D15" s="81">
        <v>13645.349999999977</v>
      </c>
      <c r="E15" s="74" t="s">
        <v>3535</v>
      </c>
      <c r="F15" s="55">
        <v>618.57999999999993</v>
      </c>
      <c r="J15" s="45" t="s">
        <v>3472</v>
      </c>
      <c r="K15" s="45" t="s">
        <v>7166</v>
      </c>
      <c r="L15" s="81">
        <v>7324200.2999999998</v>
      </c>
      <c r="M15" s="81">
        <f t="shared" si="0"/>
        <v>2476312.1214299998</v>
      </c>
      <c r="N15" s="74" t="s">
        <v>3733</v>
      </c>
      <c r="O15" s="55">
        <v>1102.3006680000001</v>
      </c>
      <c r="P15" s="55"/>
      <c r="Q15" s="45" t="s">
        <v>3472</v>
      </c>
      <c r="R15" s="45" t="s">
        <v>7166</v>
      </c>
      <c r="S15" s="81">
        <v>4257809.83</v>
      </c>
      <c r="T15" s="81">
        <f t="shared" si="1"/>
        <v>1439565.5035230001</v>
      </c>
      <c r="U15" s="74" t="s">
        <v>3733</v>
      </c>
      <c r="V15" s="55">
        <v>9030.715239000001</v>
      </c>
      <c r="X15" s="55">
        <v>-7928.4145710000012</v>
      </c>
      <c r="AA15" s="45" t="s">
        <v>3693</v>
      </c>
      <c r="AB15" s="45" t="s">
        <v>7100</v>
      </c>
      <c r="AC15" s="81">
        <v>12279.69</v>
      </c>
      <c r="AF15" s="45" t="s">
        <v>2006</v>
      </c>
      <c r="AG15" s="45" t="s">
        <v>7151</v>
      </c>
      <c r="AJ15" s="45" t="s">
        <v>3693</v>
      </c>
      <c r="AK15" s="45" t="s">
        <v>7100</v>
      </c>
      <c r="AL15" s="81">
        <v>13944.92</v>
      </c>
    </row>
    <row r="16" spans="2:43" ht="13.2" x14ac:dyDescent="0.25">
      <c r="B16" s="45" t="s">
        <v>3472</v>
      </c>
      <c r="C16" s="45" t="s">
        <v>7168</v>
      </c>
      <c r="D16" s="81">
        <v>13645.359999999986</v>
      </c>
      <c r="E16" s="74" t="s">
        <v>3570</v>
      </c>
      <c r="F16" s="55">
        <v>0.18999999999596184</v>
      </c>
      <c r="J16" s="45" t="s">
        <v>3472</v>
      </c>
      <c r="K16" s="45" t="s">
        <v>7167</v>
      </c>
      <c r="L16" s="81">
        <v>7324200.2999999998</v>
      </c>
      <c r="M16" s="81">
        <f t="shared" si="0"/>
        <v>2476312.1214299998</v>
      </c>
      <c r="N16" s="74" t="s">
        <v>3751</v>
      </c>
      <c r="O16" s="55">
        <v>-56018.368980000007</v>
      </c>
      <c r="P16" s="55"/>
      <c r="Q16" s="45" t="s">
        <v>3472</v>
      </c>
      <c r="R16" s="45" t="s">
        <v>7167</v>
      </c>
      <c r="S16" s="81">
        <v>4198218.37</v>
      </c>
      <c r="T16" s="81">
        <f t="shared" si="1"/>
        <v>1419417.6308970002</v>
      </c>
      <c r="U16" s="74" t="s">
        <v>3751</v>
      </c>
      <c r="V16" s="55">
        <v>-25140.145653</v>
      </c>
      <c r="X16" s="55">
        <v>-30878.223327000007</v>
      </c>
      <c r="AA16" s="45" t="s">
        <v>3693</v>
      </c>
      <c r="AB16" s="45" t="s">
        <v>7101</v>
      </c>
      <c r="AC16" s="81">
        <v>12279.69</v>
      </c>
      <c r="AF16" s="74" t="s">
        <v>3770</v>
      </c>
      <c r="AG16" s="55">
        <v>8543.5706160000009</v>
      </c>
      <c r="AJ16" s="45" t="s">
        <v>3693</v>
      </c>
      <c r="AK16" s="45" t="s">
        <v>7101</v>
      </c>
      <c r="AL16" s="81">
        <v>11969.67</v>
      </c>
    </row>
    <row r="17" spans="2:45" ht="13.2" x14ac:dyDescent="0.25">
      <c r="B17" s="45" t="s">
        <v>3472</v>
      </c>
      <c r="C17" s="45" t="s">
        <v>7169</v>
      </c>
      <c r="D17" s="81">
        <v>13645.379999999946</v>
      </c>
      <c r="E17" s="74" t="s">
        <v>3577</v>
      </c>
      <c r="F17" s="55">
        <v>-32191.679999999971</v>
      </c>
      <c r="J17" s="45" t="s">
        <v>3472</v>
      </c>
      <c r="K17" s="45" t="s">
        <v>7168</v>
      </c>
      <c r="L17" s="81">
        <v>7324200.2999999998</v>
      </c>
      <c r="M17" s="81">
        <f t="shared" si="0"/>
        <v>2476312.1214299998</v>
      </c>
      <c r="N17" s="74" t="s">
        <v>3756</v>
      </c>
      <c r="O17" s="55">
        <v>2435109.9571259995</v>
      </c>
      <c r="P17" s="55"/>
      <c r="Q17" s="45" t="s">
        <v>3472</v>
      </c>
      <c r="R17" s="45" t="s">
        <v>7168</v>
      </c>
      <c r="S17" s="81">
        <v>4224114.3600000003</v>
      </c>
      <c r="T17" s="81">
        <f t="shared" si="1"/>
        <v>1428173.0651160001</v>
      </c>
      <c r="U17" s="74" t="s">
        <v>3756</v>
      </c>
      <c r="V17" s="55">
        <v>1881528.4406940003</v>
      </c>
      <c r="X17" s="55">
        <v>553581.51643199916</v>
      </c>
      <c r="AA17" s="45" t="s">
        <v>3693</v>
      </c>
      <c r="AB17" s="45" t="s">
        <v>7102</v>
      </c>
      <c r="AC17" s="81">
        <v>12279.69</v>
      </c>
      <c r="AF17" s="74" t="s">
        <v>143</v>
      </c>
      <c r="AG17" s="55">
        <v>8543.5706160000009</v>
      </c>
      <c r="AJ17" s="45" t="s">
        <v>3693</v>
      </c>
      <c r="AK17" s="45" t="s">
        <v>7102</v>
      </c>
      <c r="AL17" s="81">
        <v>11969.69</v>
      </c>
    </row>
    <row r="18" spans="2:45" ht="13.2" x14ac:dyDescent="0.25">
      <c r="B18" s="45" t="s">
        <v>3472</v>
      </c>
      <c r="C18" s="45" t="s">
        <v>7170</v>
      </c>
      <c r="D18" s="81">
        <v>13645.419999999984</v>
      </c>
      <c r="E18" s="74" t="s">
        <v>3592</v>
      </c>
      <c r="F18" s="55">
        <v>1261383.0200000033</v>
      </c>
      <c r="J18" s="45" t="s">
        <v>3472</v>
      </c>
      <c r="K18" s="45" t="s">
        <v>7169</v>
      </c>
      <c r="L18" s="81">
        <v>7324200.2999999998</v>
      </c>
      <c r="M18" s="81">
        <f t="shared" si="0"/>
        <v>2476312.1214299998</v>
      </c>
      <c r="N18" s="74" t="s">
        <v>3764</v>
      </c>
      <c r="O18" s="55">
        <v>-73052.584037999972</v>
      </c>
      <c r="P18" s="55"/>
      <c r="Q18" s="45" t="s">
        <v>3472</v>
      </c>
      <c r="R18" s="45" t="s">
        <v>7169</v>
      </c>
      <c r="S18" s="81">
        <v>4255691.2699999996</v>
      </c>
      <c r="T18" s="81">
        <f t="shared" si="1"/>
        <v>1438849.2183869998</v>
      </c>
      <c r="U18" s="74" t="s">
        <v>3764</v>
      </c>
      <c r="V18" s="55">
        <v>-27413.912105999996</v>
      </c>
      <c r="X18" s="55">
        <v>-45638.671931999976</v>
      </c>
      <c r="AA18" s="45" t="s">
        <v>3693</v>
      </c>
      <c r="AB18" s="45" t="s">
        <v>7103</v>
      </c>
      <c r="AC18" s="81">
        <v>12279.69</v>
      </c>
      <c r="AJ18" s="45" t="s">
        <v>3693</v>
      </c>
      <c r="AK18" s="45" t="s">
        <v>7103</v>
      </c>
      <c r="AL18" s="81">
        <v>11969.66</v>
      </c>
    </row>
    <row r="19" spans="2:45" ht="13.2" x14ac:dyDescent="0.25">
      <c r="B19" s="45" t="s">
        <v>3472</v>
      </c>
      <c r="C19" s="45" t="s">
        <v>7171</v>
      </c>
      <c r="D19" s="81">
        <v>13645.369999999995</v>
      </c>
      <c r="E19" s="74" t="s">
        <v>3597</v>
      </c>
      <c r="F19" s="55">
        <v>237285.9499999996</v>
      </c>
      <c r="J19" s="45" t="s">
        <v>3472</v>
      </c>
      <c r="K19" s="45" t="s">
        <v>7170</v>
      </c>
      <c r="L19" s="81">
        <v>7324200.2999999998</v>
      </c>
      <c r="M19" s="81">
        <f t="shared" si="0"/>
        <v>2476312.1214299998</v>
      </c>
      <c r="N19" s="74" t="s">
        <v>7367</v>
      </c>
      <c r="O19" s="55">
        <v>201918.27654600004</v>
      </c>
      <c r="P19" s="55"/>
      <c r="Q19" s="45" t="s">
        <v>3472</v>
      </c>
      <c r="R19" s="45" t="s">
        <v>7170</v>
      </c>
      <c r="S19" s="81">
        <v>4864673.4400000004</v>
      </c>
      <c r="T19" s="81">
        <f t="shared" si="1"/>
        <v>1644746.0900640001</v>
      </c>
      <c r="U19" s="74" t="s">
        <v>7367</v>
      </c>
      <c r="V19" s="55">
        <v>201918.27654600004</v>
      </c>
      <c r="X19" s="55">
        <v>0</v>
      </c>
      <c r="AA19" s="45" t="s">
        <v>3693</v>
      </c>
      <c r="AB19" s="45" t="s">
        <v>7104</v>
      </c>
      <c r="AC19" s="81">
        <v>12279.69</v>
      </c>
      <c r="AJ19" s="45" t="s">
        <v>3693</v>
      </c>
      <c r="AK19" s="45" t="s">
        <v>7104</v>
      </c>
      <c r="AL19" s="81">
        <v>11969.67</v>
      </c>
    </row>
    <row r="20" spans="2:45" ht="13.2" x14ac:dyDescent="0.25">
      <c r="B20" s="45" t="s">
        <v>3472</v>
      </c>
      <c r="C20" s="45" t="s">
        <v>7172</v>
      </c>
      <c r="D20" s="81">
        <v>13645.409999999974</v>
      </c>
      <c r="E20" s="74" t="s">
        <v>3602</v>
      </c>
      <c r="F20" s="55">
        <v>7556.3599999999424</v>
      </c>
      <c r="J20" s="45" t="s">
        <v>3472</v>
      </c>
      <c r="K20" s="45" t="s">
        <v>7171</v>
      </c>
      <c r="L20" s="81">
        <v>7324200.2999999998</v>
      </c>
      <c r="M20" s="81">
        <f t="shared" si="0"/>
        <v>2476312.1214299998</v>
      </c>
      <c r="N20" s="74" t="s">
        <v>143</v>
      </c>
      <c r="O20" s="55">
        <v>40856989.828599006</v>
      </c>
      <c r="P20" s="55"/>
      <c r="Q20" s="45" t="s">
        <v>3472</v>
      </c>
      <c r="R20" s="45" t="s">
        <v>7171</v>
      </c>
      <c r="S20" s="81">
        <v>5249382.46</v>
      </c>
      <c r="T20" s="81">
        <f t="shared" si="1"/>
        <v>1774816.209726</v>
      </c>
      <c r="U20" s="74" t="s">
        <v>143</v>
      </c>
      <c r="V20" s="55">
        <v>31580445.896748003</v>
      </c>
      <c r="X20" s="38">
        <f>SUM(X6:X19)</f>
        <v>9276543.9318509903</v>
      </c>
      <c r="AA20" s="45" t="s">
        <v>3693</v>
      </c>
      <c r="AB20" s="45" t="s">
        <v>7105</v>
      </c>
      <c r="AC20" s="81">
        <v>12279.69</v>
      </c>
      <c r="AJ20" s="45" t="s">
        <v>3693</v>
      </c>
      <c r="AK20" s="45" t="s">
        <v>7105</v>
      </c>
      <c r="AL20" s="81">
        <v>11969.64</v>
      </c>
    </row>
    <row r="21" spans="2:45" ht="13.2" x14ac:dyDescent="0.25">
      <c r="B21" s="45" t="s">
        <v>3472</v>
      </c>
      <c r="C21" s="45" t="s">
        <v>7173</v>
      </c>
      <c r="D21" s="81">
        <v>13645.399999999965</v>
      </c>
      <c r="E21" s="74" t="s">
        <v>3611</v>
      </c>
      <c r="F21" s="55">
        <v>143985.69000000006</v>
      </c>
      <c r="J21" s="45" t="s">
        <v>3472</v>
      </c>
      <c r="K21" s="45" t="s">
        <v>7172</v>
      </c>
      <c r="L21" s="81">
        <v>7324200.2999999998</v>
      </c>
      <c r="M21" s="81">
        <f t="shared" si="0"/>
        <v>2476312.1214299998</v>
      </c>
      <c r="Q21" s="45" t="s">
        <v>3472</v>
      </c>
      <c r="R21" s="45" t="s">
        <v>7172</v>
      </c>
      <c r="S21" s="81">
        <v>5323489.51</v>
      </c>
      <c r="T21" s="81">
        <f t="shared" si="1"/>
        <v>1799871.803331</v>
      </c>
      <c r="AA21" s="45" t="s">
        <v>3693</v>
      </c>
      <c r="AB21" s="45" t="s">
        <v>7106</v>
      </c>
      <c r="AC21" s="81">
        <v>12279.69</v>
      </c>
      <c r="AJ21" s="45" t="s">
        <v>3693</v>
      </c>
      <c r="AK21" s="45" t="s">
        <v>7106</v>
      </c>
      <c r="AL21" s="81">
        <v>11969.64</v>
      </c>
    </row>
    <row r="22" spans="2:45" ht="13.2" x14ac:dyDescent="0.25">
      <c r="B22" s="45" t="s">
        <v>3472</v>
      </c>
      <c r="C22" s="45" t="s">
        <v>7174</v>
      </c>
      <c r="D22" s="81">
        <v>13645.389999999956</v>
      </c>
      <c r="E22" s="74" t="s">
        <v>3614</v>
      </c>
      <c r="F22" s="55">
        <v>-279.05000000000291</v>
      </c>
      <c r="J22" s="45" t="s">
        <v>3472</v>
      </c>
      <c r="K22" s="45" t="s">
        <v>7173</v>
      </c>
      <c r="L22" s="81">
        <v>7324200.2999999998</v>
      </c>
      <c r="M22" s="81">
        <f t="shared" si="0"/>
        <v>2476312.1214299998</v>
      </c>
      <c r="Q22" s="45" t="s">
        <v>3472</v>
      </c>
      <c r="R22" s="45" t="s">
        <v>7173</v>
      </c>
      <c r="S22" s="81">
        <v>5904790.3399999999</v>
      </c>
      <c r="T22" s="81">
        <f t="shared" si="1"/>
        <v>1996409.6139539999</v>
      </c>
      <c r="AA22" s="45" t="s">
        <v>3693</v>
      </c>
      <c r="AB22" s="45" t="s">
        <v>7107</v>
      </c>
      <c r="AC22" s="81">
        <v>12279.69</v>
      </c>
      <c r="AJ22" s="45" t="s">
        <v>3693</v>
      </c>
      <c r="AK22" s="45" t="s">
        <v>7107</v>
      </c>
      <c r="AL22" s="81">
        <v>11969.68</v>
      </c>
    </row>
    <row r="23" spans="2:45" ht="13.2" x14ac:dyDescent="0.25">
      <c r="B23" s="45" t="s">
        <v>3472</v>
      </c>
      <c r="C23" s="45" t="s">
        <v>7175</v>
      </c>
      <c r="D23" s="81">
        <v>13085.52999999997</v>
      </c>
      <c r="E23" s="74" t="s">
        <v>3619</v>
      </c>
      <c r="F23" s="55">
        <v>-795.25000000000728</v>
      </c>
      <c r="J23" s="45" t="s">
        <v>3472</v>
      </c>
      <c r="K23" s="45" t="s">
        <v>7174</v>
      </c>
      <c r="L23" s="81">
        <v>7324200.2999999998</v>
      </c>
      <c r="M23" s="81">
        <f t="shared" si="0"/>
        <v>2476312.1214299998</v>
      </c>
      <c r="Q23" s="45" t="s">
        <v>3472</v>
      </c>
      <c r="R23" s="45" t="s">
        <v>7174</v>
      </c>
      <c r="S23" s="81">
        <v>6645107.9800000004</v>
      </c>
      <c r="T23" s="81">
        <f t="shared" si="1"/>
        <v>2246711.0080380002</v>
      </c>
      <c r="V23" s="45" t="s">
        <v>3470</v>
      </c>
      <c r="W23" s="55">
        <v>-73.333890000000792</v>
      </c>
      <c r="AA23" s="45" t="s">
        <v>3693</v>
      </c>
      <c r="AB23" s="45" t="s">
        <v>7108</v>
      </c>
      <c r="AC23" s="81">
        <v>12279.69</v>
      </c>
      <c r="AJ23" s="45" t="s">
        <v>3693</v>
      </c>
      <c r="AK23" s="45" t="s">
        <v>7108</v>
      </c>
      <c r="AL23" s="81">
        <v>11969.67</v>
      </c>
    </row>
    <row r="24" spans="2:45" ht="13.2" x14ac:dyDescent="0.25">
      <c r="B24" s="45" t="s">
        <v>3502</v>
      </c>
      <c r="C24" s="45" t="s">
        <v>7176</v>
      </c>
      <c r="D24" s="81">
        <v>96.54000000000002</v>
      </c>
      <c r="E24" s="74" t="s">
        <v>3622</v>
      </c>
      <c r="F24" s="55">
        <v>896568.28000000445</v>
      </c>
      <c r="J24" s="45" t="s">
        <v>3472</v>
      </c>
      <c r="K24" s="45" t="s">
        <v>7175</v>
      </c>
      <c r="L24" s="81">
        <v>7324200.2999999998</v>
      </c>
      <c r="M24" s="81">
        <f t="shared" si="0"/>
        <v>2476312.1214299998</v>
      </c>
      <c r="Q24" s="45" t="s">
        <v>3472</v>
      </c>
      <c r="R24" s="45" t="s">
        <v>7175</v>
      </c>
      <c r="S24" s="81">
        <v>7396829.6900000004</v>
      </c>
      <c r="T24" s="81">
        <f t="shared" si="1"/>
        <v>2500868.1181890001</v>
      </c>
      <c r="V24" s="45" t="s">
        <v>3472</v>
      </c>
      <c r="W24" s="55">
        <v>8082928.6343189925</v>
      </c>
      <c r="AA24" s="45" t="s">
        <v>3693</v>
      </c>
      <c r="AB24" s="45" t="s">
        <v>7109</v>
      </c>
      <c r="AC24" s="81">
        <v>12279.69</v>
      </c>
      <c r="AJ24" s="45" t="s">
        <v>3693</v>
      </c>
      <c r="AK24" s="45" t="s">
        <v>7109</v>
      </c>
      <c r="AL24" s="81">
        <v>11969.7</v>
      </c>
    </row>
    <row r="25" spans="2:45" ht="13.2" x14ac:dyDescent="0.25">
      <c r="B25" s="45" t="s">
        <v>3502</v>
      </c>
      <c r="C25" s="45" t="s">
        <v>7177</v>
      </c>
      <c r="D25" s="81">
        <v>96.54000000000002</v>
      </c>
      <c r="E25" s="74" t="s">
        <v>3625</v>
      </c>
      <c r="F25" s="55">
        <v>2793.7600000000239</v>
      </c>
      <c r="J25" s="45" t="s">
        <v>3472</v>
      </c>
      <c r="K25" s="45" t="s">
        <v>7369</v>
      </c>
      <c r="L25" s="81">
        <v>7324200.2999999998</v>
      </c>
      <c r="M25" s="81">
        <f t="shared" si="0"/>
        <v>2476312.1214299998</v>
      </c>
      <c r="Q25" s="45" t="s">
        <v>3472</v>
      </c>
      <c r="R25" s="45" t="s">
        <v>7369</v>
      </c>
      <c r="S25" s="81">
        <v>7324200.2999999998</v>
      </c>
      <c r="T25" s="81">
        <f t="shared" si="1"/>
        <v>2476312.1214299998</v>
      </c>
      <c r="V25" s="45" t="s">
        <v>3695</v>
      </c>
      <c r="W25" s="55">
        <v>0</v>
      </c>
      <c r="AA25" s="45" t="s">
        <v>3693</v>
      </c>
      <c r="AB25" s="45" t="s">
        <v>7110</v>
      </c>
      <c r="AC25" s="81">
        <v>12279.69</v>
      </c>
      <c r="AJ25" s="45" t="s">
        <v>3693</v>
      </c>
      <c r="AK25" s="45" t="s">
        <v>7110</v>
      </c>
      <c r="AL25" s="81">
        <v>12279.69</v>
      </c>
    </row>
    <row r="26" spans="2:45" ht="13.2" x14ac:dyDescent="0.25">
      <c r="B26" s="45" t="s">
        <v>3502</v>
      </c>
      <c r="C26" s="45" t="s">
        <v>7178</v>
      </c>
      <c r="D26" s="81">
        <v>96.54000000000002</v>
      </c>
      <c r="E26" s="74" t="s">
        <v>3632</v>
      </c>
      <c r="F26" s="55">
        <v>-306689.31000000006</v>
      </c>
      <c r="J26" s="45" t="s">
        <v>3695</v>
      </c>
      <c r="K26" s="45" t="s">
        <v>7370</v>
      </c>
      <c r="L26" s="81">
        <v>19363.53</v>
      </c>
      <c r="M26" s="81">
        <f t="shared" si="0"/>
        <v>6546.8094929999997</v>
      </c>
      <c r="Q26" s="45" t="s">
        <v>3695</v>
      </c>
      <c r="R26" s="45" t="s">
        <v>7370</v>
      </c>
      <c r="S26" s="81">
        <v>19363.53</v>
      </c>
      <c r="T26" s="81">
        <f t="shared" si="1"/>
        <v>6546.8094929999997</v>
      </c>
      <c r="V26" s="45" t="s">
        <v>3698</v>
      </c>
      <c r="W26" s="55">
        <v>38611.16876400006</v>
      </c>
    </row>
    <row r="27" spans="2:45" ht="13.2" x14ac:dyDescent="0.25">
      <c r="B27" s="45" t="s">
        <v>3502</v>
      </c>
      <c r="C27" s="45" t="s">
        <v>7179</v>
      </c>
      <c r="D27" s="81">
        <v>96.54000000000002</v>
      </c>
      <c r="E27" s="74" t="s">
        <v>3638</v>
      </c>
      <c r="F27" s="55">
        <v>169349.97000000003</v>
      </c>
      <c r="J27" s="45" t="s">
        <v>3695</v>
      </c>
      <c r="K27" s="45" t="s">
        <v>7371</v>
      </c>
      <c r="L27" s="81">
        <v>19363.53</v>
      </c>
      <c r="M27" s="81">
        <f t="shared" si="0"/>
        <v>6546.8094929999997</v>
      </c>
      <c r="Q27" s="45" t="s">
        <v>3695</v>
      </c>
      <c r="R27" s="45" t="s">
        <v>7371</v>
      </c>
      <c r="S27" s="81">
        <v>19363.53</v>
      </c>
      <c r="T27" s="81">
        <f t="shared" si="1"/>
        <v>6546.8094929999997</v>
      </c>
      <c r="V27" s="45" t="s">
        <v>3698</v>
      </c>
      <c r="W27" s="55">
        <v>0</v>
      </c>
      <c r="AA27" s="45" t="s">
        <v>2006</v>
      </c>
      <c r="AB27" s="45" t="s">
        <v>7111</v>
      </c>
    </row>
    <row r="28" spans="2:45" ht="13.2" x14ac:dyDescent="0.25">
      <c r="B28" s="45" t="s">
        <v>3502</v>
      </c>
      <c r="C28" s="45" t="s">
        <v>7180</v>
      </c>
      <c r="D28" s="81">
        <v>96.54000000000002</v>
      </c>
      <c r="E28" s="74" t="s">
        <v>3641</v>
      </c>
      <c r="F28" s="55">
        <v>458784.0900000002</v>
      </c>
      <c r="J28" s="45" t="s">
        <v>3695</v>
      </c>
      <c r="K28" s="45" t="s">
        <v>7372</v>
      </c>
      <c r="L28" s="81">
        <v>19363.53</v>
      </c>
      <c r="M28" s="81">
        <f t="shared" si="0"/>
        <v>6546.8094929999997</v>
      </c>
      <c r="Q28" s="45" t="s">
        <v>3695</v>
      </c>
      <c r="R28" s="45" t="s">
        <v>7372</v>
      </c>
      <c r="S28" s="81">
        <v>19363.53</v>
      </c>
      <c r="T28" s="81">
        <f t="shared" si="1"/>
        <v>6546.8094929999997</v>
      </c>
      <c r="V28" s="45" t="s">
        <v>7122</v>
      </c>
      <c r="W28" s="55">
        <v>-33138.384635999959</v>
      </c>
      <c r="AA28" s="74" t="s">
        <v>3493</v>
      </c>
      <c r="AB28" s="55">
        <v>0</v>
      </c>
    </row>
    <row r="29" spans="2:45" ht="13.2" x14ac:dyDescent="0.25">
      <c r="B29" s="45" t="s">
        <v>3502</v>
      </c>
      <c r="C29" s="45" t="s">
        <v>7181</v>
      </c>
      <c r="D29" s="81">
        <v>96.54000000000002</v>
      </c>
      <c r="E29" s="74" t="s">
        <v>3644</v>
      </c>
      <c r="F29" s="55">
        <v>-164043.98000000045</v>
      </c>
      <c r="J29" s="45" t="s">
        <v>3695</v>
      </c>
      <c r="K29" s="45" t="s">
        <v>7373</v>
      </c>
      <c r="L29" s="81">
        <v>19363.53</v>
      </c>
      <c r="M29" s="81">
        <f t="shared" si="0"/>
        <v>6546.8094929999997</v>
      </c>
      <c r="Q29" s="45" t="s">
        <v>3695</v>
      </c>
      <c r="R29" s="45" t="s">
        <v>7373</v>
      </c>
      <c r="S29" s="81">
        <v>19363.53</v>
      </c>
      <c r="T29" s="81">
        <f t="shared" si="1"/>
        <v>6546.8094929999997</v>
      </c>
      <c r="V29" s="45" t="s">
        <v>7122</v>
      </c>
      <c r="W29" s="55">
        <v>718707.28778100107</v>
      </c>
      <c r="AA29" s="74" t="s">
        <v>3693</v>
      </c>
      <c r="AB29" s="55">
        <v>147356.28</v>
      </c>
    </row>
    <row r="30" spans="2:45" ht="13.2" x14ac:dyDescent="0.25">
      <c r="B30" s="45" t="s">
        <v>3502</v>
      </c>
      <c r="C30" s="45" t="s">
        <v>7182</v>
      </c>
      <c r="D30" s="81">
        <v>96.54000000000002</v>
      </c>
      <c r="E30" s="74" t="s">
        <v>3649</v>
      </c>
      <c r="F30" s="55">
        <v>18410.260000000002</v>
      </c>
      <c r="J30" s="45" t="s">
        <v>3695</v>
      </c>
      <c r="K30" s="45" t="s">
        <v>7374</v>
      </c>
      <c r="L30" s="81">
        <v>19363.53</v>
      </c>
      <c r="M30" s="81">
        <f t="shared" si="0"/>
        <v>6546.8094929999997</v>
      </c>
      <c r="Q30" s="45" t="s">
        <v>3695</v>
      </c>
      <c r="R30" s="45" t="s">
        <v>7374</v>
      </c>
      <c r="S30" s="81">
        <v>19363.53</v>
      </c>
      <c r="T30" s="81">
        <f t="shared" si="1"/>
        <v>6546.8094929999997</v>
      </c>
      <c r="V30" s="45" t="s">
        <v>3722</v>
      </c>
      <c r="W30" s="55">
        <v>396.31067699999767</v>
      </c>
      <c r="AA30" s="74" t="s">
        <v>143</v>
      </c>
      <c r="AB30" s="55">
        <v>147356.28</v>
      </c>
    </row>
    <row r="31" spans="2:45" ht="13.2" x14ac:dyDescent="0.25">
      <c r="B31" s="45" t="s">
        <v>3502</v>
      </c>
      <c r="C31" s="45" t="s">
        <v>7183</v>
      </c>
      <c r="D31" s="81">
        <v>96.54000000000002</v>
      </c>
      <c r="E31" s="74" t="s">
        <v>3654</v>
      </c>
      <c r="F31" s="55">
        <v>2443.6299999999937</v>
      </c>
      <c r="J31" s="45" t="s">
        <v>3695</v>
      </c>
      <c r="K31" s="45" t="s">
        <v>7375</v>
      </c>
      <c r="L31" s="81">
        <v>19363.53</v>
      </c>
      <c r="M31" s="81">
        <f t="shared" si="0"/>
        <v>6546.8094929999997</v>
      </c>
      <c r="Q31" s="45" t="s">
        <v>3695</v>
      </c>
      <c r="R31" s="45" t="s">
        <v>7375</v>
      </c>
      <c r="S31" s="81">
        <v>19363.53</v>
      </c>
      <c r="T31" s="81">
        <f t="shared" si="1"/>
        <v>6546.8094929999997</v>
      </c>
      <c r="V31" s="45" t="s">
        <v>7123</v>
      </c>
      <c r="W31" s="55">
        <v>-23.957765999999992</v>
      </c>
      <c r="AG31" s="45" t="str">
        <f>AF16</f>
        <v>G399</v>
      </c>
      <c r="AH31" s="55">
        <f>GETPIVOTDATA("allocated",$AF$15,"account","G399")</f>
        <v>8543.5706160000009</v>
      </c>
      <c r="AO31" s="45" t="str">
        <f>AN2</f>
        <v xml:space="preserve">G399 </v>
      </c>
      <c r="AQ31" s="81">
        <f>AQ2</f>
        <v>711.96421800000007</v>
      </c>
      <c r="AS31" s="55">
        <f>AH31-AQ31</f>
        <v>7831.6063980000008</v>
      </c>
    </row>
    <row r="32" spans="2:45" ht="13.2" x14ac:dyDescent="0.25">
      <c r="B32" s="45" t="s">
        <v>3502</v>
      </c>
      <c r="C32" s="45" t="s">
        <v>7184</v>
      </c>
      <c r="D32" s="81">
        <v>96.54000000000002</v>
      </c>
      <c r="E32" s="74" t="s">
        <v>3657</v>
      </c>
      <c r="F32" s="55">
        <v>-356.17000000010012</v>
      </c>
      <c r="J32" s="45" t="s">
        <v>3695</v>
      </c>
      <c r="K32" s="45" t="s">
        <v>7376</v>
      </c>
      <c r="L32" s="81">
        <v>19363.53</v>
      </c>
      <c r="M32" s="81">
        <f t="shared" si="0"/>
        <v>6546.8094929999997</v>
      </c>
      <c r="Q32" s="45" t="s">
        <v>3695</v>
      </c>
      <c r="R32" s="45" t="s">
        <v>7376</v>
      </c>
      <c r="S32" s="81">
        <v>19363.53</v>
      </c>
      <c r="T32" s="81">
        <f t="shared" si="1"/>
        <v>6546.8094929999997</v>
      </c>
      <c r="V32" s="45" t="s">
        <v>7124</v>
      </c>
      <c r="W32" s="55">
        <v>-7928.4145710000012</v>
      </c>
      <c r="AG32" s="45" t="s">
        <v>3493</v>
      </c>
      <c r="AH32" s="45">
        <v>0</v>
      </c>
      <c r="AO32" s="45" t="str">
        <f>AM8</f>
        <v>G3649</v>
      </c>
      <c r="AQ32" s="45">
        <f>GETPIVOTDATA("403.1G",$AM$7,"account","G3649")</f>
        <v>-10.069999999999638</v>
      </c>
      <c r="AS32" s="55">
        <f>AH32-AQ32</f>
        <v>10.069999999999638</v>
      </c>
    </row>
    <row r="33" spans="2:45" ht="13.2" x14ac:dyDescent="0.25">
      <c r="B33" s="45" t="s">
        <v>3502</v>
      </c>
      <c r="C33" s="45" t="s">
        <v>7185</v>
      </c>
      <c r="D33" s="81">
        <v>48.270000000000039</v>
      </c>
      <c r="E33" s="74" t="s">
        <v>3660</v>
      </c>
      <c r="F33" s="55">
        <v>127570.39999999997</v>
      </c>
      <c r="J33" s="45" t="s">
        <v>3695</v>
      </c>
      <c r="K33" s="45" t="s">
        <v>7377</v>
      </c>
      <c r="L33" s="81">
        <v>19363.53</v>
      </c>
      <c r="M33" s="81">
        <f t="shared" si="0"/>
        <v>6546.8094929999997</v>
      </c>
      <c r="Q33" s="45" t="s">
        <v>3695</v>
      </c>
      <c r="R33" s="45" t="s">
        <v>7377</v>
      </c>
      <c r="S33" s="81">
        <v>19363.53</v>
      </c>
      <c r="T33" s="81">
        <f t="shared" si="1"/>
        <v>6546.8094929999997</v>
      </c>
      <c r="V33" s="45" t="s">
        <v>3751</v>
      </c>
      <c r="W33" s="55">
        <v>-30878.223327000007</v>
      </c>
      <c r="AG33" s="45" t="str">
        <f>AA29</f>
        <v>G388</v>
      </c>
      <c r="AH33" s="55">
        <f>GETPIVOTDATA("403.1G",$AA$27,"account","G388")</f>
        <v>147356.28</v>
      </c>
      <c r="AO33" s="45" t="str">
        <f>AM9</f>
        <v>G388</v>
      </c>
      <c r="AQ33" s="45">
        <f>GETPIVOTDATA("403.1G",$AM$7,"account","G388")</f>
        <v>149868.98000000001</v>
      </c>
      <c r="AS33" s="55">
        <f>AH33-AQ33</f>
        <v>-2512.7000000000116</v>
      </c>
    </row>
    <row r="34" spans="2:45" ht="13.8" thickBot="1" x14ac:dyDescent="0.3">
      <c r="B34" s="45" t="s">
        <v>3505</v>
      </c>
      <c r="C34" s="45" t="s">
        <v>7186</v>
      </c>
      <c r="D34" s="81">
        <v>91.340000000000146</v>
      </c>
      <c r="E34" s="74" t="s">
        <v>3666</v>
      </c>
      <c r="F34" s="55">
        <v>58236.730000000018</v>
      </c>
      <c r="J34" s="45" t="s">
        <v>3695</v>
      </c>
      <c r="K34" s="45" t="s">
        <v>7378</v>
      </c>
      <c r="L34" s="81">
        <v>19363.53</v>
      </c>
      <c r="M34" s="81">
        <f t="shared" si="0"/>
        <v>6546.8094929999997</v>
      </c>
      <c r="Q34" s="45" t="s">
        <v>3695</v>
      </c>
      <c r="R34" s="45" t="s">
        <v>7378</v>
      </c>
      <c r="S34" s="81">
        <v>19363.53</v>
      </c>
      <c r="T34" s="81">
        <f t="shared" si="1"/>
        <v>6546.8094929999997</v>
      </c>
      <c r="V34" s="45" t="s">
        <v>7126</v>
      </c>
      <c r="W34" s="55">
        <v>553581.51643199916</v>
      </c>
      <c r="AA34" s="39"/>
      <c r="AB34" s="39"/>
      <c r="AC34" s="39"/>
      <c r="AD34" s="39"/>
      <c r="AE34" s="39"/>
      <c r="AF34" s="39"/>
      <c r="AG34" s="39"/>
      <c r="AH34" s="39">
        <f>SUM(AH31:AH33)</f>
        <v>155899.85061600001</v>
      </c>
      <c r="AJ34" s="39"/>
      <c r="AK34" s="39"/>
      <c r="AL34" s="39"/>
      <c r="AM34" s="39"/>
      <c r="AN34" s="39"/>
      <c r="AO34" s="39"/>
      <c r="AP34" s="39"/>
      <c r="AQ34" s="39">
        <f>SUM(AQ31:AQ33)</f>
        <v>150570.87421800001</v>
      </c>
      <c r="AS34" s="39">
        <f>SUM(AS31:AS33)</f>
        <v>5328.9763979999889</v>
      </c>
    </row>
    <row r="35" spans="2:45" ht="13.8" thickTop="1" x14ac:dyDescent="0.25">
      <c r="B35" s="45" t="s">
        <v>3505</v>
      </c>
      <c r="C35" s="45" t="s">
        <v>7187</v>
      </c>
      <c r="D35" s="81">
        <v>-3.959999999999809</v>
      </c>
      <c r="E35" s="74" t="s">
        <v>3669</v>
      </c>
      <c r="F35" s="55">
        <v>265121.45000000019</v>
      </c>
      <c r="J35" s="45" t="s">
        <v>3695</v>
      </c>
      <c r="K35" s="45" t="s">
        <v>7379</v>
      </c>
      <c r="L35" s="81">
        <v>19363.53</v>
      </c>
      <c r="M35" s="81">
        <f t="shared" si="0"/>
        <v>6546.8094929999997</v>
      </c>
      <c r="Q35" s="45" t="s">
        <v>3695</v>
      </c>
      <c r="R35" s="45" t="s">
        <v>7379</v>
      </c>
      <c r="S35" s="81">
        <v>19363.53</v>
      </c>
      <c r="T35" s="81">
        <f t="shared" si="1"/>
        <v>6546.8094929999997</v>
      </c>
      <c r="V35" s="45" t="s">
        <v>7127</v>
      </c>
      <c r="W35" s="55">
        <v>-45638.671931999976</v>
      </c>
      <c r="AR35" s="83"/>
      <c r="AS35" s="76"/>
    </row>
    <row r="36" spans="2:45" ht="13.2" x14ac:dyDescent="0.25">
      <c r="B36" s="45" t="s">
        <v>3505</v>
      </c>
      <c r="C36" s="45" t="s">
        <v>7188</v>
      </c>
      <c r="D36" s="81">
        <v>-3.959999999999809</v>
      </c>
      <c r="E36" s="74" t="s">
        <v>3673</v>
      </c>
      <c r="F36" s="55">
        <v>-19056.419999999998</v>
      </c>
      <c r="J36" s="45" t="s">
        <v>3695</v>
      </c>
      <c r="K36" s="45" t="s">
        <v>7380</v>
      </c>
      <c r="L36" s="81">
        <v>19363.53</v>
      </c>
      <c r="M36" s="81">
        <f t="shared" si="0"/>
        <v>6546.8094929999997</v>
      </c>
      <c r="Q36" s="45" t="s">
        <v>3695</v>
      </c>
      <c r="R36" s="45" t="s">
        <v>7380</v>
      </c>
      <c r="S36" s="81">
        <v>19363.53</v>
      </c>
      <c r="T36" s="81">
        <f t="shared" si="1"/>
        <v>6546.8094929999997</v>
      </c>
    </row>
    <row r="37" spans="2:45" ht="13.2" x14ac:dyDescent="0.25">
      <c r="B37" s="45" t="s">
        <v>3505</v>
      </c>
      <c r="C37" s="45" t="s">
        <v>7189</v>
      </c>
      <c r="D37" s="81">
        <v>-1.9699999999997999</v>
      </c>
      <c r="E37" s="74" t="s">
        <v>3678</v>
      </c>
      <c r="F37" s="55">
        <v>1702.6100000000006</v>
      </c>
      <c r="J37" s="45" t="s">
        <v>3695</v>
      </c>
      <c r="K37" s="45" t="s">
        <v>7381</v>
      </c>
      <c r="L37" s="81">
        <v>19363.53</v>
      </c>
      <c r="M37" s="81">
        <f t="shared" si="0"/>
        <v>6546.8094929999997</v>
      </c>
      <c r="Q37" s="45" t="s">
        <v>3695</v>
      </c>
      <c r="R37" s="45" t="s">
        <v>7381</v>
      </c>
      <c r="S37" s="81">
        <v>19363.53</v>
      </c>
      <c r="T37" s="81">
        <f t="shared" si="1"/>
        <v>6546.8094929999997</v>
      </c>
    </row>
    <row r="38" spans="2:45" ht="13.2" x14ac:dyDescent="0.25">
      <c r="B38" s="45" t="s">
        <v>3511</v>
      </c>
      <c r="C38" s="45" t="s">
        <v>7190</v>
      </c>
      <c r="D38" s="81">
        <v>77.489999999999952</v>
      </c>
      <c r="E38" s="74" t="s">
        <v>3690</v>
      </c>
      <c r="F38" s="55">
        <v>-2936.9200000000201</v>
      </c>
      <c r="J38" s="45" t="s">
        <v>7365</v>
      </c>
      <c r="K38" s="45" t="s">
        <v>7382</v>
      </c>
      <c r="L38" s="81">
        <v>65174.74</v>
      </c>
      <c r="M38" s="81">
        <f t="shared" si="0"/>
        <v>22035.579593999999</v>
      </c>
      <c r="Q38" s="45" t="s">
        <v>7365</v>
      </c>
      <c r="R38" s="45" t="s">
        <v>7382</v>
      </c>
      <c r="S38" s="81">
        <v>65174.74</v>
      </c>
      <c r="T38" s="81">
        <f t="shared" si="1"/>
        <v>22035.579593999999</v>
      </c>
    </row>
    <row r="39" spans="2:45" ht="13.2" x14ac:dyDescent="0.25">
      <c r="B39" s="45" t="s">
        <v>3511</v>
      </c>
      <c r="C39" s="45" t="s">
        <v>7191</v>
      </c>
      <c r="D39" s="81">
        <v>-2.5500000000000682</v>
      </c>
      <c r="E39" s="74" t="s">
        <v>3698</v>
      </c>
      <c r="F39" s="55">
        <v>35431.93</v>
      </c>
      <c r="J39" s="45" t="s">
        <v>7365</v>
      </c>
      <c r="K39" s="45" t="s">
        <v>7383</v>
      </c>
      <c r="L39" s="81">
        <v>65174.74</v>
      </c>
      <c r="M39" s="81">
        <f t="shared" si="0"/>
        <v>22035.579593999999</v>
      </c>
      <c r="Q39" s="45" t="s">
        <v>7365</v>
      </c>
      <c r="R39" s="45" t="s">
        <v>7383</v>
      </c>
      <c r="S39" s="81">
        <v>65174.74</v>
      </c>
      <c r="T39" s="81">
        <f t="shared" si="1"/>
        <v>22035.579593999999</v>
      </c>
    </row>
    <row r="40" spans="2:45" ht="13.2" x14ac:dyDescent="0.25">
      <c r="B40" s="45" t="s">
        <v>3511</v>
      </c>
      <c r="C40" s="45" t="s">
        <v>7192</v>
      </c>
      <c r="D40" s="81">
        <v>-2.5500000000000682</v>
      </c>
      <c r="E40" s="74" t="s">
        <v>3705</v>
      </c>
      <c r="F40" s="55">
        <v>23717.109999999997</v>
      </c>
      <c r="J40" s="45" t="s">
        <v>7365</v>
      </c>
      <c r="K40" s="45" t="s">
        <v>7384</v>
      </c>
      <c r="L40" s="81">
        <v>65174.74</v>
      </c>
      <c r="M40" s="81">
        <f t="shared" si="0"/>
        <v>22035.579593999999</v>
      </c>
      <c r="Q40" s="45" t="s">
        <v>7365</v>
      </c>
      <c r="R40" s="45" t="s">
        <v>7384</v>
      </c>
      <c r="S40" s="81">
        <v>65174.74</v>
      </c>
      <c r="T40" s="81">
        <f t="shared" si="1"/>
        <v>22035.579593999999</v>
      </c>
    </row>
    <row r="41" spans="2:45" ht="13.2" x14ac:dyDescent="0.25">
      <c r="B41" s="45" t="s">
        <v>3511</v>
      </c>
      <c r="C41" s="45" t="s">
        <v>7193</v>
      </c>
      <c r="D41" s="81">
        <v>-1.2799999999999727</v>
      </c>
      <c r="E41" s="74" t="s">
        <v>3709</v>
      </c>
      <c r="F41" s="55">
        <v>8382.02</v>
      </c>
      <c r="J41" s="45" t="s">
        <v>7365</v>
      </c>
      <c r="K41" s="45" t="s">
        <v>7385</v>
      </c>
      <c r="L41" s="81">
        <v>65174.74</v>
      </c>
      <c r="M41" s="81">
        <f t="shared" si="0"/>
        <v>22035.579593999999</v>
      </c>
      <c r="Q41" s="45" t="s">
        <v>7365</v>
      </c>
      <c r="R41" s="45" t="s">
        <v>7385</v>
      </c>
      <c r="S41" s="81">
        <v>65174.74</v>
      </c>
      <c r="T41" s="81">
        <f t="shared" si="1"/>
        <v>22035.579593999999</v>
      </c>
    </row>
    <row r="42" spans="2:45" ht="13.2" x14ac:dyDescent="0.25">
      <c r="B42" s="45" t="s">
        <v>3514</v>
      </c>
      <c r="C42" s="45" t="s">
        <v>6813</v>
      </c>
      <c r="D42" s="81">
        <v>2196.5700000000033</v>
      </c>
      <c r="E42" s="74" t="s">
        <v>3722</v>
      </c>
      <c r="F42" s="55">
        <v>143.61999999998443</v>
      </c>
      <c r="J42" s="45" t="s">
        <v>7365</v>
      </c>
      <c r="K42" s="45" t="s">
        <v>7386</v>
      </c>
      <c r="L42" s="81">
        <v>65174.74</v>
      </c>
      <c r="M42" s="81">
        <f t="shared" si="0"/>
        <v>22035.579593999999</v>
      </c>
      <c r="Q42" s="45" t="s">
        <v>7365</v>
      </c>
      <c r="R42" s="45" t="s">
        <v>7386</v>
      </c>
      <c r="S42" s="81">
        <v>65174.74</v>
      </c>
      <c r="T42" s="81">
        <f t="shared" si="1"/>
        <v>22035.579593999999</v>
      </c>
    </row>
    <row r="43" spans="2:45" ht="13.2" x14ac:dyDescent="0.25">
      <c r="B43" s="45" t="s">
        <v>3514</v>
      </c>
      <c r="C43" s="45" t="s">
        <v>6814</v>
      </c>
      <c r="D43" s="81">
        <v>2161.4400000000023</v>
      </c>
      <c r="E43" s="74" t="s">
        <v>3727</v>
      </c>
      <c r="F43" s="55">
        <v>200.02</v>
      </c>
      <c r="J43" s="45" t="s">
        <v>7365</v>
      </c>
      <c r="K43" s="45" t="s">
        <v>7387</v>
      </c>
      <c r="L43" s="81">
        <v>65174.74</v>
      </c>
      <c r="M43" s="81">
        <f t="shared" si="0"/>
        <v>22035.579593999999</v>
      </c>
      <c r="Q43" s="45" t="s">
        <v>7365</v>
      </c>
      <c r="R43" s="45" t="s">
        <v>7387</v>
      </c>
      <c r="S43" s="81">
        <v>65174.74</v>
      </c>
      <c r="T43" s="81">
        <f t="shared" si="1"/>
        <v>22035.579593999999</v>
      </c>
    </row>
    <row r="44" spans="2:45" ht="13.2" x14ac:dyDescent="0.25">
      <c r="B44" s="45" t="s">
        <v>3514</v>
      </c>
      <c r="C44" s="45" t="s">
        <v>6815</v>
      </c>
      <c r="D44" s="81">
        <v>2161.4400000000023</v>
      </c>
      <c r="E44" s="74" t="s">
        <v>3733</v>
      </c>
      <c r="F44" s="55">
        <v>236775.55999999994</v>
      </c>
      <c r="J44" s="45" t="s">
        <v>7365</v>
      </c>
      <c r="K44" s="45" t="s">
        <v>7388</v>
      </c>
      <c r="L44" s="81">
        <v>65174.74</v>
      </c>
      <c r="M44" s="81">
        <f t="shared" si="0"/>
        <v>22035.579593999999</v>
      </c>
      <c r="Q44" s="45" t="s">
        <v>7365</v>
      </c>
      <c r="R44" s="45" t="s">
        <v>7388</v>
      </c>
      <c r="S44" s="81">
        <v>65174.74</v>
      </c>
      <c r="T44" s="81">
        <f t="shared" si="1"/>
        <v>22035.579593999999</v>
      </c>
    </row>
    <row r="45" spans="2:45" ht="13.2" x14ac:dyDescent="0.25">
      <c r="B45" s="45" t="s">
        <v>3514</v>
      </c>
      <c r="C45" s="45" t="s">
        <v>6816</v>
      </c>
      <c r="D45" s="81">
        <v>2161.7700000000004</v>
      </c>
      <c r="E45" s="74" t="s">
        <v>3744</v>
      </c>
      <c r="F45" s="55">
        <v>-8675.3700000000026</v>
      </c>
      <c r="J45" s="45" t="s">
        <v>7365</v>
      </c>
      <c r="K45" s="45" t="s">
        <v>7389</v>
      </c>
      <c r="L45" s="81">
        <v>65174.74</v>
      </c>
      <c r="M45" s="81">
        <f t="shared" si="0"/>
        <v>22035.579593999999</v>
      </c>
      <c r="Q45" s="45" t="s">
        <v>7365</v>
      </c>
      <c r="R45" s="45" t="s">
        <v>7389</v>
      </c>
      <c r="S45" s="81">
        <v>65174.74</v>
      </c>
      <c r="T45" s="81">
        <f t="shared" si="1"/>
        <v>22035.579593999999</v>
      </c>
    </row>
    <row r="46" spans="2:45" ht="13.2" x14ac:dyDescent="0.25">
      <c r="B46" s="45" t="s">
        <v>3514</v>
      </c>
      <c r="C46" s="45" t="s">
        <v>6817</v>
      </c>
      <c r="D46" s="81">
        <v>2162.1000000000022</v>
      </c>
      <c r="E46" s="74" t="s">
        <v>3751</v>
      </c>
      <c r="F46" s="55">
        <v>6059.5599999999986</v>
      </c>
      <c r="J46" s="45" t="s">
        <v>7365</v>
      </c>
      <c r="K46" s="45" t="s">
        <v>7390</v>
      </c>
      <c r="L46" s="81">
        <v>65174.74</v>
      </c>
      <c r="M46" s="81">
        <f t="shared" si="0"/>
        <v>22035.579593999999</v>
      </c>
      <c r="Q46" s="45" t="s">
        <v>7365</v>
      </c>
      <c r="R46" s="45" t="s">
        <v>7390</v>
      </c>
      <c r="S46" s="81">
        <v>65174.74</v>
      </c>
      <c r="T46" s="81">
        <f t="shared" si="1"/>
        <v>22035.579593999999</v>
      </c>
    </row>
    <row r="47" spans="2:45" ht="13.2" x14ac:dyDescent="0.25">
      <c r="B47" s="45" t="s">
        <v>3514</v>
      </c>
      <c r="C47" s="45" t="s">
        <v>6818</v>
      </c>
      <c r="D47" s="81">
        <v>2162.1000000000022</v>
      </c>
      <c r="E47" s="74" t="s">
        <v>3756</v>
      </c>
      <c r="F47" s="55">
        <v>299810.49999999994</v>
      </c>
      <c r="J47" s="45" t="s">
        <v>7365</v>
      </c>
      <c r="K47" s="45" t="s">
        <v>7391</v>
      </c>
      <c r="L47" s="81">
        <v>65174.74</v>
      </c>
      <c r="M47" s="81">
        <f t="shared" si="0"/>
        <v>22035.579593999999</v>
      </c>
      <c r="Q47" s="45" t="s">
        <v>7365</v>
      </c>
      <c r="R47" s="45" t="s">
        <v>7391</v>
      </c>
      <c r="S47" s="81">
        <v>65174.74</v>
      </c>
      <c r="T47" s="81">
        <f t="shared" si="1"/>
        <v>22035.579593999999</v>
      </c>
    </row>
    <row r="48" spans="2:45" ht="13.2" x14ac:dyDescent="0.25">
      <c r="B48" s="45" t="s">
        <v>3514</v>
      </c>
      <c r="C48" s="45" t="s">
        <v>6819</v>
      </c>
      <c r="D48" s="81">
        <v>2162.1000000000022</v>
      </c>
      <c r="E48" s="74" t="s">
        <v>3764</v>
      </c>
      <c r="F48" s="55">
        <v>5840.8899999999994</v>
      </c>
      <c r="J48" s="45" t="s">
        <v>7365</v>
      </c>
      <c r="K48" s="45" t="s">
        <v>7392</v>
      </c>
      <c r="L48" s="81">
        <v>65174.74</v>
      </c>
      <c r="M48" s="81">
        <f t="shared" si="0"/>
        <v>22035.579593999999</v>
      </c>
      <c r="Q48" s="45" t="s">
        <v>7365</v>
      </c>
      <c r="R48" s="45" t="s">
        <v>7392</v>
      </c>
      <c r="S48" s="81">
        <v>65174.74</v>
      </c>
      <c r="T48" s="81">
        <f t="shared" si="1"/>
        <v>22035.579593999999</v>
      </c>
    </row>
    <row r="49" spans="2:20" ht="13.2" x14ac:dyDescent="0.25">
      <c r="B49" s="45" t="s">
        <v>3514</v>
      </c>
      <c r="C49" s="45" t="s">
        <v>6820</v>
      </c>
      <c r="D49" s="81">
        <v>2162.1000000000022</v>
      </c>
      <c r="E49" s="74" t="s">
        <v>143</v>
      </c>
      <c r="F49" s="55">
        <v>3911713.2600000072</v>
      </c>
      <c r="J49" s="45" t="s">
        <v>7365</v>
      </c>
      <c r="K49" s="45" t="s">
        <v>7393</v>
      </c>
      <c r="L49" s="81">
        <v>65174.74</v>
      </c>
      <c r="M49" s="81">
        <f t="shared" si="0"/>
        <v>22035.579593999999</v>
      </c>
      <c r="Q49" s="45" t="s">
        <v>7365</v>
      </c>
      <c r="R49" s="45" t="s">
        <v>7393</v>
      </c>
      <c r="S49" s="81">
        <v>65174.74</v>
      </c>
      <c r="T49" s="81">
        <f t="shared" si="1"/>
        <v>22035.579593999999</v>
      </c>
    </row>
    <row r="50" spans="2:20" ht="13.2" x14ac:dyDescent="0.25">
      <c r="B50" s="45" t="s">
        <v>3514</v>
      </c>
      <c r="C50" s="45" t="s">
        <v>6821</v>
      </c>
      <c r="D50" s="81">
        <v>2162.1000000000022</v>
      </c>
      <c r="F50" s="55"/>
      <c r="J50" s="45" t="s">
        <v>7365</v>
      </c>
      <c r="K50" s="45" t="s">
        <v>7394</v>
      </c>
      <c r="L50" s="81">
        <v>28268.559999999998</v>
      </c>
      <c r="M50" s="81">
        <f t="shared" si="0"/>
        <v>9557.6001359999991</v>
      </c>
      <c r="Q50" s="45" t="s">
        <v>7365</v>
      </c>
      <c r="R50" s="45" t="s">
        <v>7394</v>
      </c>
      <c r="S50" s="81">
        <v>28268.559999999998</v>
      </c>
      <c r="T50" s="81">
        <f t="shared" si="1"/>
        <v>9557.6001359999991</v>
      </c>
    </row>
    <row r="51" spans="2:20" ht="13.2" x14ac:dyDescent="0.25">
      <c r="B51" s="45" t="s">
        <v>3514</v>
      </c>
      <c r="C51" s="45" t="s">
        <v>6822</v>
      </c>
      <c r="D51" s="81">
        <v>1101.2000000000044</v>
      </c>
      <c r="F51" s="55">
        <v>9276544</v>
      </c>
      <c r="J51" s="45" t="s">
        <v>7365</v>
      </c>
      <c r="K51" s="45" t="s">
        <v>7395</v>
      </c>
      <c r="L51" s="81">
        <v>28268.559999999998</v>
      </c>
      <c r="M51" s="81">
        <f t="shared" si="0"/>
        <v>9557.6001359999991</v>
      </c>
      <c r="Q51" s="45" t="s">
        <v>7365</v>
      </c>
      <c r="R51" s="45" t="s">
        <v>7395</v>
      </c>
      <c r="S51" s="81">
        <v>28268.559999999998</v>
      </c>
      <c r="T51" s="81">
        <f t="shared" si="1"/>
        <v>9557.6001359999991</v>
      </c>
    </row>
    <row r="52" spans="2:20" ht="13.2" x14ac:dyDescent="0.25">
      <c r="B52" s="45" t="s">
        <v>3514</v>
      </c>
      <c r="C52" s="45" t="s">
        <v>6823</v>
      </c>
      <c r="D52" s="81">
        <v>20.850000000002183</v>
      </c>
      <c r="F52" s="55">
        <f>GETPIVOTDATA("depr adjustment",$E$5)+F51</f>
        <v>13188257.260000007</v>
      </c>
      <c r="J52" s="45" t="s">
        <v>7365</v>
      </c>
      <c r="K52" s="45" t="s">
        <v>7396</v>
      </c>
      <c r="L52" s="81">
        <v>28268.559999999998</v>
      </c>
      <c r="M52" s="81">
        <f t="shared" si="0"/>
        <v>9557.6001359999991</v>
      </c>
      <c r="Q52" s="45" t="s">
        <v>7365</v>
      </c>
      <c r="R52" s="45" t="s">
        <v>7396</v>
      </c>
      <c r="S52" s="81">
        <v>28268.559999999998</v>
      </c>
      <c r="T52" s="81">
        <f t="shared" si="1"/>
        <v>9557.6001359999991</v>
      </c>
    </row>
    <row r="53" spans="2:20" ht="13.2" x14ac:dyDescent="0.25">
      <c r="B53" s="45" t="s">
        <v>3523</v>
      </c>
      <c r="C53" s="45" t="s">
        <v>6824</v>
      </c>
      <c r="D53" s="81">
        <v>1.4900000000006912</v>
      </c>
      <c r="F53" s="55"/>
      <c r="J53" s="45" t="s">
        <v>7365</v>
      </c>
      <c r="K53" s="45" t="s">
        <v>7397</v>
      </c>
      <c r="L53" s="81">
        <v>28268.559999999998</v>
      </c>
      <c r="M53" s="81">
        <f t="shared" si="0"/>
        <v>9557.6001359999991</v>
      </c>
      <c r="Q53" s="45" t="s">
        <v>7365</v>
      </c>
      <c r="R53" s="45" t="s">
        <v>7397</v>
      </c>
      <c r="S53" s="81">
        <v>28268.559999999998</v>
      </c>
      <c r="T53" s="81">
        <f t="shared" si="1"/>
        <v>9557.6001359999991</v>
      </c>
    </row>
    <row r="54" spans="2:20" ht="13.2" x14ac:dyDescent="0.25">
      <c r="B54" s="45" t="s">
        <v>3523</v>
      </c>
      <c r="C54" s="45" t="s">
        <v>6825</v>
      </c>
      <c r="D54" s="81">
        <v>1.0000000000218279E-2</v>
      </c>
      <c r="F54" s="55"/>
      <c r="J54" s="45" t="s">
        <v>7365</v>
      </c>
      <c r="K54" s="45" t="s">
        <v>7398</v>
      </c>
      <c r="L54" s="81">
        <v>28268.559999999998</v>
      </c>
      <c r="M54" s="81">
        <f t="shared" si="0"/>
        <v>9557.6001359999991</v>
      </c>
      <c r="Q54" s="45" t="s">
        <v>7365</v>
      </c>
      <c r="R54" s="45" t="s">
        <v>7398</v>
      </c>
      <c r="S54" s="81">
        <v>28268.559999999998</v>
      </c>
      <c r="T54" s="81">
        <f t="shared" si="1"/>
        <v>9557.6001359999991</v>
      </c>
    </row>
    <row r="55" spans="2:20" ht="13.2" x14ac:dyDescent="0.25">
      <c r="B55" s="45" t="s">
        <v>3526</v>
      </c>
      <c r="C55" s="45" t="s">
        <v>7194</v>
      </c>
      <c r="D55" s="81">
        <v>1017.5799999999945</v>
      </c>
      <c r="F55" s="55"/>
      <c r="J55" s="45" t="s">
        <v>7365</v>
      </c>
      <c r="K55" s="45" t="s">
        <v>7399</v>
      </c>
      <c r="L55" s="81">
        <v>28268.559999999998</v>
      </c>
      <c r="M55" s="81">
        <f t="shared" si="0"/>
        <v>9557.6001359999991</v>
      </c>
      <c r="Q55" s="45" t="s">
        <v>7365</v>
      </c>
      <c r="R55" s="45" t="s">
        <v>7399</v>
      </c>
      <c r="S55" s="81">
        <v>28268.559999999998</v>
      </c>
      <c r="T55" s="81">
        <f t="shared" si="1"/>
        <v>9557.6001359999991</v>
      </c>
    </row>
    <row r="56" spans="2:20" ht="13.2" x14ac:dyDescent="0.25">
      <c r="B56" s="45" t="s">
        <v>3526</v>
      </c>
      <c r="C56" s="45" t="s">
        <v>7195</v>
      </c>
      <c r="D56" s="81">
        <v>444.63999999999214</v>
      </c>
      <c r="F56" s="55"/>
      <c r="J56" s="45" t="s">
        <v>7365</v>
      </c>
      <c r="K56" s="45" t="s">
        <v>7400</v>
      </c>
      <c r="L56" s="81">
        <v>28268.559999999998</v>
      </c>
      <c r="M56" s="81">
        <f t="shared" si="0"/>
        <v>9557.6001359999991</v>
      </c>
      <c r="Q56" s="45" t="s">
        <v>7365</v>
      </c>
      <c r="R56" s="45" t="s">
        <v>7400</v>
      </c>
      <c r="S56" s="81">
        <v>28268.559999999998</v>
      </c>
      <c r="T56" s="81">
        <f t="shared" si="1"/>
        <v>9557.6001359999991</v>
      </c>
    </row>
    <row r="57" spans="2:20" ht="13.2" x14ac:dyDescent="0.25">
      <c r="B57" s="45" t="s">
        <v>3526</v>
      </c>
      <c r="C57" s="45" t="s">
        <v>7196</v>
      </c>
      <c r="D57" s="81">
        <v>409.91999999999098</v>
      </c>
      <c r="F57" s="55"/>
      <c r="J57" s="45" t="s">
        <v>7365</v>
      </c>
      <c r="K57" s="45" t="s">
        <v>7401</v>
      </c>
      <c r="L57" s="81">
        <v>28268.559999999998</v>
      </c>
      <c r="M57" s="81">
        <f t="shared" si="0"/>
        <v>9557.6001359999991</v>
      </c>
      <c r="Q57" s="45" t="s">
        <v>7365</v>
      </c>
      <c r="R57" s="45" t="s">
        <v>7401</v>
      </c>
      <c r="S57" s="81">
        <v>28268.559999999998</v>
      </c>
      <c r="T57" s="81">
        <f t="shared" si="1"/>
        <v>9557.6001359999991</v>
      </c>
    </row>
    <row r="58" spans="2:20" ht="13.2" x14ac:dyDescent="0.25">
      <c r="B58" s="45" t="s">
        <v>3526</v>
      </c>
      <c r="C58" s="45" t="s">
        <v>7197</v>
      </c>
      <c r="D58" s="81">
        <v>366.32999999999447</v>
      </c>
      <c r="F58" s="55"/>
      <c r="J58" s="45" t="s">
        <v>7365</v>
      </c>
      <c r="K58" s="45" t="s">
        <v>7402</v>
      </c>
      <c r="L58" s="81">
        <v>28268.559999999998</v>
      </c>
      <c r="M58" s="81">
        <f t="shared" si="0"/>
        <v>9557.6001359999991</v>
      </c>
      <c r="Q58" s="45" t="s">
        <v>7365</v>
      </c>
      <c r="R58" s="45" t="s">
        <v>7402</v>
      </c>
      <c r="S58" s="81">
        <v>28268.559999999998</v>
      </c>
      <c r="T58" s="81">
        <f t="shared" si="1"/>
        <v>9557.6001359999991</v>
      </c>
    </row>
    <row r="59" spans="2:20" ht="13.2" x14ac:dyDescent="0.25">
      <c r="B59" s="45" t="s">
        <v>3526</v>
      </c>
      <c r="C59" s="45" t="s">
        <v>7198</v>
      </c>
      <c r="D59" s="81">
        <v>369.7699999999968</v>
      </c>
      <c r="F59" s="55"/>
      <c r="J59" s="45" t="s">
        <v>7365</v>
      </c>
      <c r="K59" s="45" t="s">
        <v>7403</v>
      </c>
      <c r="L59" s="81">
        <v>28268.559999999998</v>
      </c>
      <c r="M59" s="81">
        <f t="shared" si="0"/>
        <v>9557.6001359999991</v>
      </c>
      <c r="Q59" s="45" t="s">
        <v>7365</v>
      </c>
      <c r="R59" s="45" t="s">
        <v>7403</v>
      </c>
      <c r="S59" s="81">
        <v>28268.559999999998</v>
      </c>
      <c r="T59" s="81">
        <f t="shared" si="1"/>
        <v>9557.6001359999991</v>
      </c>
    </row>
    <row r="60" spans="2:20" ht="13.2" x14ac:dyDescent="0.25">
      <c r="B60" s="45" t="s">
        <v>3526</v>
      </c>
      <c r="C60" s="45" t="s">
        <v>7199</v>
      </c>
      <c r="D60" s="81">
        <v>386.61999999999534</v>
      </c>
      <c r="F60" s="55"/>
      <c r="J60" s="45" t="s">
        <v>7365</v>
      </c>
      <c r="K60" s="45" t="s">
        <v>7404</v>
      </c>
      <c r="L60" s="81">
        <v>28268.559999999998</v>
      </c>
      <c r="M60" s="81">
        <f t="shared" si="0"/>
        <v>9557.6001359999991</v>
      </c>
      <c r="Q60" s="45" t="s">
        <v>7365</v>
      </c>
      <c r="R60" s="45" t="s">
        <v>7404</v>
      </c>
      <c r="S60" s="81">
        <v>28268.559999999998</v>
      </c>
      <c r="T60" s="81">
        <f t="shared" si="1"/>
        <v>9557.6001359999991</v>
      </c>
    </row>
    <row r="61" spans="2:20" ht="13.2" x14ac:dyDescent="0.25">
      <c r="B61" s="45" t="s">
        <v>3526</v>
      </c>
      <c r="C61" s="45" t="s">
        <v>7200</v>
      </c>
      <c r="D61" s="81">
        <v>386.61999999999534</v>
      </c>
      <c r="F61" s="55"/>
      <c r="J61" s="45" t="s">
        <v>7365</v>
      </c>
      <c r="K61" s="45" t="s">
        <v>7405</v>
      </c>
      <c r="L61" s="81">
        <v>28268.559999999998</v>
      </c>
      <c r="M61" s="81">
        <f t="shared" si="0"/>
        <v>9557.6001359999991</v>
      </c>
      <c r="Q61" s="45" t="s">
        <v>7365</v>
      </c>
      <c r="R61" s="45" t="s">
        <v>7405</v>
      </c>
      <c r="S61" s="81">
        <v>28268.559999999998</v>
      </c>
      <c r="T61" s="81">
        <f t="shared" si="1"/>
        <v>9557.6001359999991</v>
      </c>
    </row>
    <row r="62" spans="2:20" ht="13.2" x14ac:dyDescent="0.25">
      <c r="B62" s="45" t="s">
        <v>3526</v>
      </c>
      <c r="C62" s="45" t="s">
        <v>7201</v>
      </c>
      <c r="D62" s="81">
        <v>386.61999999999534</v>
      </c>
      <c r="F62" s="55"/>
      <c r="J62" s="45" t="s">
        <v>7365</v>
      </c>
      <c r="K62" s="45" t="s">
        <v>7406</v>
      </c>
      <c r="L62" s="81">
        <v>22.65</v>
      </c>
      <c r="M62" s="81">
        <f t="shared" si="0"/>
        <v>7.6579649999999999</v>
      </c>
      <c r="Q62" s="45" t="s">
        <v>7365</v>
      </c>
      <c r="R62" s="45" t="s">
        <v>7406</v>
      </c>
      <c r="S62" s="81">
        <v>22.65</v>
      </c>
      <c r="T62" s="81">
        <f t="shared" si="1"/>
        <v>7.6579649999999999</v>
      </c>
    </row>
    <row r="63" spans="2:20" ht="13.2" x14ac:dyDescent="0.25">
      <c r="B63" s="45" t="s">
        <v>3526</v>
      </c>
      <c r="C63" s="45" t="s">
        <v>7202</v>
      </c>
      <c r="D63" s="81">
        <v>386.61999999999534</v>
      </c>
      <c r="F63" s="55"/>
      <c r="J63" s="45" t="s">
        <v>7365</v>
      </c>
      <c r="K63" s="45" t="s">
        <v>7407</v>
      </c>
      <c r="L63" s="81">
        <v>22.65</v>
      </c>
      <c r="M63" s="81">
        <f t="shared" si="0"/>
        <v>7.6579649999999999</v>
      </c>
      <c r="Q63" s="45" t="s">
        <v>7365</v>
      </c>
      <c r="R63" s="45" t="s">
        <v>7407</v>
      </c>
      <c r="S63" s="81">
        <v>22.65</v>
      </c>
      <c r="T63" s="81">
        <f t="shared" si="1"/>
        <v>7.6579649999999999</v>
      </c>
    </row>
    <row r="64" spans="2:20" ht="13.2" x14ac:dyDescent="0.25">
      <c r="B64" s="45" t="s">
        <v>3526</v>
      </c>
      <c r="C64" s="45" t="s">
        <v>7203</v>
      </c>
      <c r="D64" s="81">
        <v>284.92999999999302</v>
      </c>
      <c r="F64" s="55"/>
      <c r="J64" s="45" t="s">
        <v>7365</v>
      </c>
      <c r="K64" s="45" t="s">
        <v>7408</v>
      </c>
      <c r="L64" s="81">
        <v>22.65</v>
      </c>
      <c r="M64" s="81">
        <f t="shared" si="0"/>
        <v>7.6579649999999999</v>
      </c>
      <c r="Q64" s="45" t="s">
        <v>7365</v>
      </c>
      <c r="R64" s="45" t="s">
        <v>7408</v>
      </c>
      <c r="S64" s="81">
        <v>22.65</v>
      </c>
      <c r="T64" s="81">
        <f t="shared" si="1"/>
        <v>7.6579649999999999</v>
      </c>
    </row>
    <row r="65" spans="2:20" ht="13.2" x14ac:dyDescent="0.25">
      <c r="B65" s="45" t="s">
        <v>3526</v>
      </c>
      <c r="C65" s="45" t="s">
        <v>7204</v>
      </c>
      <c r="D65" s="81">
        <v>183.24999999999272</v>
      </c>
      <c r="F65" s="55"/>
      <c r="J65" s="45" t="s">
        <v>7365</v>
      </c>
      <c r="K65" s="45" t="s">
        <v>7409</v>
      </c>
      <c r="L65" s="81">
        <v>22.65</v>
      </c>
      <c r="M65" s="81">
        <f t="shared" si="0"/>
        <v>7.6579649999999999</v>
      </c>
      <c r="Q65" s="45" t="s">
        <v>7365</v>
      </c>
      <c r="R65" s="45" t="s">
        <v>7409</v>
      </c>
      <c r="S65" s="81">
        <v>22.65</v>
      </c>
      <c r="T65" s="81">
        <f t="shared" si="1"/>
        <v>7.6579649999999999</v>
      </c>
    </row>
    <row r="66" spans="2:20" ht="13.2" x14ac:dyDescent="0.25">
      <c r="B66" s="45" t="s">
        <v>3532</v>
      </c>
      <c r="C66" s="45" t="s">
        <v>7205</v>
      </c>
      <c r="D66" s="81">
        <v>339.23000000000047</v>
      </c>
      <c r="F66" s="55"/>
      <c r="J66" s="45" t="s">
        <v>7365</v>
      </c>
      <c r="K66" s="45" t="s">
        <v>7410</v>
      </c>
      <c r="L66" s="81">
        <v>22.65</v>
      </c>
      <c r="M66" s="81">
        <f t="shared" ref="M66:M129" si="3">L66*$H$1</f>
        <v>7.6579649999999999</v>
      </c>
      <c r="Q66" s="45" t="s">
        <v>7365</v>
      </c>
      <c r="R66" s="45" t="s">
        <v>7410</v>
      </c>
      <c r="S66" s="81">
        <v>22.65</v>
      </c>
      <c r="T66" s="81">
        <f t="shared" si="1"/>
        <v>7.6579649999999999</v>
      </c>
    </row>
    <row r="67" spans="2:20" ht="13.2" x14ac:dyDescent="0.25">
      <c r="B67" s="45" t="s">
        <v>3532</v>
      </c>
      <c r="C67" s="45" t="s">
        <v>7206</v>
      </c>
      <c r="D67" s="81">
        <v>319.15000000000055</v>
      </c>
      <c r="F67" s="55"/>
      <c r="J67" s="45" t="s">
        <v>7365</v>
      </c>
      <c r="K67" s="45" t="s">
        <v>7411</v>
      </c>
      <c r="L67" s="81">
        <v>22.65</v>
      </c>
      <c r="M67" s="81">
        <f t="shared" si="3"/>
        <v>7.6579649999999999</v>
      </c>
      <c r="Q67" s="45" t="s">
        <v>7365</v>
      </c>
      <c r="R67" s="45" t="s">
        <v>7411</v>
      </c>
      <c r="S67" s="81">
        <v>22.65</v>
      </c>
      <c r="T67" s="81">
        <f t="shared" ref="T67:T130" si="4">S67*$H$1</f>
        <v>7.6579649999999999</v>
      </c>
    </row>
    <row r="68" spans="2:20" ht="13.2" x14ac:dyDescent="0.25">
      <c r="B68" s="45" t="s">
        <v>3532</v>
      </c>
      <c r="C68" s="45" t="s">
        <v>7207</v>
      </c>
      <c r="D68" s="81">
        <v>319.15000000000055</v>
      </c>
      <c r="F68" s="55"/>
      <c r="J68" s="45" t="s">
        <v>7365</v>
      </c>
      <c r="K68" s="45" t="s">
        <v>7412</v>
      </c>
      <c r="L68" s="81">
        <v>22.65</v>
      </c>
      <c r="M68" s="81">
        <f t="shared" si="3"/>
        <v>7.6579649999999999</v>
      </c>
      <c r="Q68" s="45" t="s">
        <v>7365</v>
      </c>
      <c r="R68" s="45" t="s">
        <v>7412</v>
      </c>
      <c r="S68" s="81">
        <v>22.65</v>
      </c>
      <c r="T68" s="81">
        <f t="shared" si="4"/>
        <v>7.6579649999999999</v>
      </c>
    </row>
    <row r="69" spans="2:20" ht="13.2" x14ac:dyDescent="0.25">
      <c r="B69" s="45" t="s">
        <v>3532</v>
      </c>
      <c r="C69" s="45" t="s">
        <v>7208</v>
      </c>
      <c r="D69" s="81">
        <v>319.56999999999971</v>
      </c>
      <c r="F69" s="55"/>
      <c r="J69" s="45" t="s">
        <v>7365</v>
      </c>
      <c r="K69" s="45" t="s">
        <v>7413</v>
      </c>
      <c r="L69" s="81">
        <v>22.65</v>
      </c>
      <c r="M69" s="81">
        <f t="shared" si="3"/>
        <v>7.6579649999999999</v>
      </c>
      <c r="Q69" s="45" t="s">
        <v>7365</v>
      </c>
      <c r="R69" s="45" t="s">
        <v>7413</v>
      </c>
      <c r="S69" s="81">
        <v>22.65</v>
      </c>
      <c r="T69" s="81">
        <f t="shared" si="4"/>
        <v>7.6579649999999999</v>
      </c>
    </row>
    <row r="70" spans="2:20" ht="13.2" x14ac:dyDescent="0.25">
      <c r="B70" s="45" t="s">
        <v>3532</v>
      </c>
      <c r="C70" s="45" t="s">
        <v>7209</v>
      </c>
      <c r="D70" s="81">
        <v>320</v>
      </c>
      <c r="F70" s="55"/>
      <c r="J70" s="45" t="s">
        <v>7365</v>
      </c>
      <c r="K70" s="45" t="s">
        <v>7414</v>
      </c>
      <c r="L70" s="81">
        <v>22.65</v>
      </c>
      <c r="M70" s="81">
        <f t="shared" si="3"/>
        <v>7.6579649999999999</v>
      </c>
      <c r="Q70" s="45" t="s">
        <v>7365</v>
      </c>
      <c r="R70" s="45" t="s">
        <v>7414</v>
      </c>
      <c r="S70" s="81">
        <v>22.65</v>
      </c>
      <c r="T70" s="81">
        <f t="shared" si="4"/>
        <v>7.6579649999999999</v>
      </c>
    </row>
    <row r="71" spans="2:20" ht="13.2" x14ac:dyDescent="0.25">
      <c r="B71" s="45" t="s">
        <v>3532</v>
      </c>
      <c r="C71" s="45" t="s">
        <v>7210</v>
      </c>
      <c r="D71" s="81">
        <v>320</v>
      </c>
      <c r="F71" s="55"/>
      <c r="J71" s="45" t="s">
        <v>7365</v>
      </c>
      <c r="K71" s="45" t="s">
        <v>7415</v>
      </c>
      <c r="L71" s="81">
        <v>22.65</v>
      </c>
      <c r="M71" s="81">
        <f t="shared" si="3"/>
        <v>7.6579649999999999</v>
      </c>
      <c r="Q71" s="45" t="s">
        <v>7365</v>
      </c>
      <c r="R71" s="45" t="s">
        <v>7415</v>
      </c>
      <c r="S71" s="81">
        <v>22.65</v>
      </c>
      <c r="T71" s="81">
        <f t="shared" si="4"/>
        <v>7.6579649999999999</v>
      </c>
    </row>
    <row r="72" spans="2:20" ht="13.2" x14ac:dyDescent="0.25">
      <c r="B72" s="45" t="s">
        <v>3532</v>
      </c>
      <c r="C72" s="45" t="s">
        <v>7211</v>
      </c>
      <c r="D72" s="81">
        <v>320</v>
      </c>
      <c r="F72" s="55"/>
      <c r="J72" s="45" t="s">
        <v>7365</v>
      </c>
      <c r="K72" s="45" t="s">
        <v>7416</v>
      </c>
      <c r="L72" s="81">
        <v>22.65</v>
      </c>
      <c r="M72" s="81">
        <f t="shared" si="3"/>
        <v>7.6579649999999999</v>
      </c>
      <c r="Q72" s="45" t="s">
        <v>7365</v>
      </c>
      <c r="R72" s="45" t="s">
        <v>7416</v>
      </c>
      <c r="S72" s="81">
        <v>22.65</v>
      </c>
      <c r="T72" s="81">
        <f t="shared" si="4"/>
        <v>7.6579649999999999</v>
      </c>
    </row>
    <row r="73" spans="2:20" ht="13.2" x14ac:dyDescent="0.25">
      <c r="B73" s="45" t="s">
        <v>3532</v>
      </c>
      <c r="C73" s="45" t="s">
        <v>7212</v>
      </c>
      <c r="D73" s="81">
        <v>320</v>
      </c>
      <c r="F73" s="55"/>
      <c r="J73" s="45" t="s">
        <v>7365</v>
      </c>
      <c r="K73" s="45" t="s">
        <v>7417</v>
      </c>
      <c r="L73" s="81">
        <v>22.65</v>
      </c>
      <c r="M73" s="81">
        <f t="shared" si="3"/>
        <v>7.6579649999999999</v>
      </c>
      <c r="Q73" s="45" t="s">
        <v>7365</v>
      </c>
      <c r="R73" s="45" t="s">
        <v>7417</v>
      </c>
      <c r="S73" s="81">
        <v>22.65</v>
      </c>
      <c r="T73" s="81">
        <f t="shared" si="4"/>
        <v>7.6579649999999999</v>
      </c>
    </row>
    <row r="74" spans="2:20" ht="13.2" x14ac:dyDescent="0.25">
      <c r="B74" s="45" t="s">
        <v>3532</v>
      </c>
      <c r="C74" s="45" t="s">
        <v>7213</v>
      </c>
      <c r="D74" s="81">
        <v>320</v>
      </c>
      <c r="F74" s="55"/>
      <c r="J74" s="45" t="s">
        <v>7365</v>
      </c>
      <c r="K74" s="45" t="s">
        <v>7418</v>
      </c>
      <c r="L74" s="81">
        <v>5047.78</v>
      </c>
      <c r="M74" s="81">
        <f t="shared" si="3"/>
        <v>1706.6544180000001</v>
      </c>
      <c r="Q74" s="45" t="s">
        <v>7365</v>
      </c>
      <c r="R74" s="45" t="s">
        <v>7418</v>
      </c>
      <c r="S74" s="81">
        <v>5047.78</v>
      </c>
      <c r="T74" s="81">
        <f t="shared" si="4"/>
        <v>1706.6544180000001</v>
      </c>
    </row>
    <row r="75" spans="2:20" ht="13.2" x14ac:dyDescent="0.25">
      <c r="B75" s="45" t="s">
        <v>3532</v>
      </c>
      <c r="C75" s="45" t="s">
        <v>7214</v>
      </c>
      <c r="D75" s="81">
        <v>168.22000000000025</v>
      </c>
      <c r="F75" s="55"/>
      <c r="J75" s="45" t="s">
        <v>7365</v>
      </c>
      <c r="K75" s="45" t="s">
        <v>7419</v>
      </c>
      <c r="L75" s="81">
        <v>5047.78</v>
      </c>
      <c r="M75" s="81">
        <f t="shared" si="3"/>
        <v>1706.6544180000001</v>
      </c>
      <c r="Q75" s="45" t="s">
        <v>7365</v>
      </c>
      <c r="R75" s="45" t="s">
        <v>7419</v>
      </c>
      <c r="S75" s="81">
        <v>5047.78</v>
      </c>
      <c r="T75" s="81">
        <f t="shared" si="4"/>
        <v>1706.6544180000001</v>
      </c>
    </row>
    <row r="76" spans="2:20" ht="13.2" x14ac:dyDescent="0.25">
      <c r="B76" s="45" t="s">
        <v>3532</v>
      </c>
      <c r="C76" s="45" t="s">
        <v>7215</v>
      </c>
      <c r="D76" s="81">
        <v>13.720000000000255</v>
      </c>
      <c r="F76" s="55"/>
      <c r="J76" s="45" t="s">
        <v>7365</v>
      </c>
      <c r="K76" s="45" t="s">
        <v>7420</v>
      </c>
      <c r="L76" s="81">
        <v>5047.78</v>
      </c>
      <c r="M76" s="81">
        <f t="shared" si="3"/>
        <v>1706.6544180000001</v>
      </c>
      <c r="Q76" s="45" t="s">
        <v>7365</v>
      </c>
      <c r="R76" s="45" t="s">
        <v>7420</v>
      </c>
      <c r="S76" s="81">
        <v>5047.78</v>
      </c>
      <c r="T76" s="81">
        <f t="shared" si="4"/>
        <v>1706.6544180000001</v>
      </c>
    </row>
    <row r="77" spans="2:20" ht="13.2" x14ac:dyDescent="0.25">
      <c r="B77" s="45" t="s">
        <v>3535</v>
      </c>
      <c r="C77" s="45" t="s">
        <v>6826</v>
      </c>
      <c r="D77" s="81">
        <v>71.269999999999982</v>
      </c>
      <c r="F77" s="55"/>
      <c r="J77" s="45" t="s">
        <v>7365</v>
      </c>
      <c r="K77" s="45" t="s">
        <v>7421</v>
      </c>
      <c r="L77" s="81">
        <v>5047.78</v>
      </c>
      <c r="M77" s="81">
        <f t="shared" si="3"/>
        <v>1706.6544180000001</v>
      </c>
      <c r="Q77" s="45" t="s">
        <v>7365</v>
      </c>
      <c r="R77" s="45" t="s">
        <v>7421</v>
      </c>
      <c r="S77" s="81">
        <v>5047.78</v>
      </c>
      <c r="T77" s="81">
        <f t="shared" si="4"/>
        <v>1706.6544180000001</v>
      </c>
    </row>
    <row r="78" spans="2:20" ht="13.2" x14ac:dyDescent="0.25">
      <c r="B78" s="45" t="s">
        <v>3535</v>
      </c>
      <c r="C78" s="45" t="s">
        <v>6827</v>
      </c>
      <c r="D78" s="81">
        <v>71.269999999999982</v>
      </c>
      <c r="F78" s="55"/>
      <c r="J78" s="45" t="s">
        <v>7365</v>
      </c>
      <c r="K78" s="45" t="s">
        <v>7422</v>
      </c>
      <c r="L78" s="81">
        <v>5047.78</v>
      </c>
      <c r="M78" s="81">
        <f t="shared" si="3"/>
        <v>1706.6544180000001</v>
      </c>
      <c r="Q78" s="45" t="s">
        <v>7365</v>
      </c>
      <c r="R78" s="45" t="s">
        <v>7422</v>
      </c>
      <c r="S78" s="81">
        <v>5047.78</v>
      </c>
      <c r="T78" s="81">
        <f t="shared" si="4"/>
        <v>1706.6544180000001</v>
      </c>
    </row>
    <row r="79" spans="2:20" ht="13.2" x14ac:dyDescent="0.25">
      <c r="B79" s="45" t="s">
        <v>3535</v>
      </c>
      <c r="C79" s="45" t="s">
        <v>6828</v>
      </c>
      <c r="D79" s="81">
        <v>71.269999999999982</v>
      </c>
      <c r="F79" s="55"/>
      <c r="J79" s="45" t="s">
        <v>7365</v>
      </c>
      <c r="K79" s="45" t="s">
        <v>7423</v>
      </c>
      <c r="L79" s="81">
        <v>5047.78</v>
      </c>
      <c r="M79" s="81">
        <f t="shared" si="3"/>
        <v>1706.6544180000001</v>
      </c>
      <c r="Q79" s="45" t="s">
        <v>7365</v>
      </c>
      <c r="R79" s="45" t="s">
        <v>7423</v>
      </c>
      <c r="S79" s="81">
        <v>5047.78</v>
      </c>
      <c r="T79" s="81">
        <f t="shared" si="4"/>
        <v>1706.6544180000001</v>
      </c>
    </row>
    <row r="80" spans="2:20" ht="13.2" x14ac:dyDescent="0.25">
      <c r="B80" s="45" t="s">
        <v>3535</v>
      </c>
      <c r="C80" s="45" t="s">
        <v>6829</v>
      </c>
      <c r="D80" s="81">
        <v>71.269999999999982</v>
      </c>
      <c r="F80" s="55"/>
      <c r="J80" s="45" t="s">
        <v>7365</v>
      </c>
      <c r="K80" s="45" t="s">
        <v>7424</v>
      </c>
      <c r="L80" s="81">
        <v>5047.78</v>
      </c>
      <c r="M80" s="81">
        <f t="shared" si="3"/>
        <v>1706.6544180000001</v>
      </c>
      <c r="Q80" s="45" t="s">
        <v>7365</v>
      </c>
      <c r="R80" s="45" t="s">
        <v>7424</v>
      </c>
      <c r="S80" s="81">
        <v>5047.78</v>
      </c>
      <c r="T80" s="81">
        <f t="shared" si="4"/>
        <v>1706.6544180000001</v>
      </c>
    </row>
    <row r="81" spans="2:20" ht="13.2" x14ac:dyDescent="0.25">
      <c r="B81" s="45" t="s">
        <v>3535</v>
      </c>
      <c r="C81" s="45" t="s">
        <v>6830</v>
      </c>
      <c r="D81" s="81">
        <v>71.269999999999982</v>
      </c>
      <c r="F81" s="55"/>
      <c r="J81" s="45" t="s">
        <v>7365</v>
      </c>
      <c r="K81" s="45" t="s">
        <v>7425</v>
      </c>
      <c r="L81" s="81">
        <v>5047.78</v>
      </c>
      <c r="M81" s="81">
        <f t="shared" si="3"/>
        <v>1706.6544180000001</v>
      </c>
      <c r="Q81" s="45" t="s">
        <v>7365</v>
      </c>
      <c r="R81" s="45" t="s">
        <v>7425</v>
      </c>
      <c r="S81" s="81">
        <v>5047.78</v>
      </c>
      <c r="T81" s="81">
        <f t="shared" si="4"/>
        <v>1706.6544180000001</v>
      </c>
    </row>
    <row r="82" spans="2:20" ht="13.2" x14ac:dyDescent="0.25">
      <c r="B82" s="45" t="s">
        <v>3535</v>
      </c>
      <c r="C82" s="45" t="s">
        <v>6831</v>
      </c>
      <c r="D82" s="81">
        <v>48.269999999999982</v>
      </c>
      <c r="F82" s="55"/>
      <c r="J82" s="45" t="s">
        <v>7365</v>
      </c>
      <c r="K82" s="45" t="s">
        <v>7426</v>
      </c>
      <c r="L82" s="81">
        <v>5047.78</v>
      </c>
      <c r="M82" s="81">
        <f t="shared" si="3"/>
        <v>1706.6544180000001</v>
      </c>
      <c r="Q82" s="45" t="s">
        <v>7365</v>
      </c>
      <c r="R82" s="45" t="s">
        <v>7426</v>
      </c>
      <c r="S82" s="81">
        <v>5047.78</v>
      </c>
      <c r="T82" s="81">
        <f t="shared" si="4"/>
        <v>1706.6544180000001</v>
      </c>
    </row>
    <row r="83" spans="2:20" ht="13.2" x14ac:dyDescent="0.25">
      <c r="B83" s="45" t="s">
        <v>3535</v>
      </c>
      <c r="C83" s="45" t="s">
        <v>6832</v>
      </c>
      <c r="D83" s="81">
        <v>25.269999999999982</v>
      </c>
      <c r="F83" s="55"/>
      <c r="J83" s="45" t="s">
        <v>7365</v>
      </c>
      <c r="K83" s="45" t="s">
        <v>7427</v>
      </c>
      <c r="L83" s="81">
        <v>5047.78</v>
      </c>
      <c r="M83" s="81">
        <f t="shared" si="3"/>
        <v>1706.6544180000001</v>
      </c>
      <c r="Q83" s="45" t="s">
        <v>7365</v>
      </c>
      <c r="R83" s="45" t="s">
        <v>7427</v>
      </c>
      <c r="S83" s="81">
        <v>5047.78</v>
      </c>
      <c r="T83" s="81">
        <f t="shared" si="4"/>
        <v>1706.6544180000001</v>
      </c>
    </row>
    <row r="84" spans="2:20" ht="13.2" x14ac:dyDescent="0.25">
      <c r="B84" s="45" t="s">
        <v>3535</v>
      </c>
      <c r="C84" s="45" t="s">
        <v>6833</v>
      </c>
      <c r="D84" s="81">
        <v>25.269999999999982</v>
      </c>
      <c r="F84" s="55"/>
      <c r="J84" s="45" t="s">
        <v>7365</v>
      </c>
      <c r="K84" s="45" t="s">
        <v>7428</v>
      </c>
      <c r="L84" s="81">
        <v>5047.78</v>
      </c>
      <c r="M84" s="81">
        <f t="shared" si="3"/>
        <v>1706.6544180000001</v>
      </c>
      <c r="Q84" s="45" t="s">
        <v>7365</v>
      </c>
      <c r="R84" s="45" t="s">
        <v>7428</v>
      </c>
      <c r="S84" s="81">
        <v>5047.78</v>
      </c>
      <c r="T84" s="81">
        <f t="shared" si="4"/>
        <v>1706.6544180000001</v>
      </c>
    </row>
    <row r="85" spans="2:20" ht="13.2" x14ac:dyDescent="0.25">
      <c r="B85" s="45" t="s">
        <v>3535</v>
      </c>
      <c r="C85" s="45" t="s">
        <v>6834</v>
      </c>
      <c r="D85" s="81">
        <v>88.029999999999973</v>
      </c>
      <c r="F85" s="55"/>
      <c r="J85" s="45" t="s">
        <v>7365</v>
      </c>
      <c r="K85" s="45" t="s">
        <v>7429</v>
      </c>
      <c r="L85" s="81">
        <v>5047.78</v>
      </c>
      <c r="M85" s="81">
        <f t="shared" si="3"/>
        <v>1706.6544180000001</v>
      </c>
      <c r="Q85" s="45" t="s">
        <v>7365</v>
      </c>
      <c r="R85" s="45" t="s">
        <v>7429</v>
      </c>
      <c r="S85" s="81">
        <v>5047.78</v>
      </c>
      <c r="T85" s="81">
        <f t="shared" si="4"/>
        <v>1706.6544180000001</v>
      </c>
    </row>
    <row r="86" spans="2:20" ht="13.2" x14ac:dyDescent="0.25">
      <c r="B86" s="45" t="s">
        <v>3535</v>
      </c>
      <c r="C86" s="45" t="s">
        <v>6835</v>
      </c>
      <c r="D86" s="81">
        <v>75.3900000000001</v>
      </c>
      <c r="F86" s="55"/>
      <c r="J86" s="45" t="s">
        <v>7365</v>
      </c>
      <c r="K86" s="45" t="s">
        <v>7430</v>
      </c>
      <c r="L86" s="81">
        <v>1031.8799999999999</v>
      </c>
      <c r="M86" s="81">
        <f t="shared" si="3"/>
        <v>348.87862799999999</v>
      </c>
      <c r="Q86" s="45" t="s">
        <v>7365</v>
      </c>
      <c r="R86" s="45" t="s">
        <v>7430</v>
      </c>
      <c r="S86" s="81">
        <v>1031.8799999999999</v>
      </c>
      <c r="T86" s="81">
        <f t="shared" si="4"/>
        <v>348.87862799999999</v>
      </c>
    </row>
    <row r="87" spans="2:20" ht="13.2" x14ac:dyDescent="0.25">
      <c r="B87" s="45" t="s">
        <v>3570</v>
      </c>
      <c r="C87" s="45" t="s">
        <v>6836</v>
      </c>
      <c r="D87" s="81">
        <v>1.9999999999527063E-2</v>
      </c>
      <c r="F87" s="55"/>
      <c r="J87" s="45" t="s">
        <v>7365</v>
      </c>
      <c r="K87" s="45" t="s">
        <v>7431</v>
      </c>
      <c r="L87" s="81">
        <v>1031.8799999999999</v>
      </c>
      <c r="M87" s="81">
        <f t="shared" si="3"/>
        <v>348.87862799999999</v>
      </c>
      <c r="Q87" s="45" t="s">
        <v>7365</v>
      </c>
      <c r="R87" s="45" t="s">
        <v>7431</v>
      </c>
      <c r="S87" s="81">
        <v>1031.8799999999999</v>
      </c>
      <c r="T87" s="81">
        <f t="shared" si="4"/>
        <v>348.87862799999999</v>
      </c>
    </row>
    <row r="88" spans="2:20" ht="13.2" x14ac:dyDescent="0.25">
      <c r="B88" s="45" t="s">
        <v>3570</v>
      </c>
      <c r="C88" s="45" t="s">
        <v>6837</v>
      </c>
      <c r="D88" s="81">
        <v>1.9999999999527063E-2</v>
      </c>
      <c r="F88" s="55"/>
      <c r="J88" s="45" t="s">
        <v>7365</v>
      </c>
      <c r="K88" s="45" t="s">
        <v>7432</v>
      </c>
      <c r="L88" s="81">
        <v>1031.8799999999999</v>
      </c>
      <c r="M88" s="81">
        <f t="shared" si="3"/>
        <v>348.87862799999999</v>
      </c>
      <c r="Q88" s="45" t="s">
        <v>7365</v>
      </c>
      <c r="R88" s="45" t="s">
        <v>7432</v>
      </c>
      <c r="S88" s="81">
        <v>1031.8799999999999</v>
      </c>
      <c r="T88" s="81">
        <f t="shared" si="4"/>
        <v>348.87862799999999</v>
      </c>
    </row>
    <row r="89" spans="2:20" ht="13.2" x14ac:dyDescent="0.25">
      <c r="B89" s="45" t="s">
        <v>3570</v>
      </c>
      <c r="C89" s="45" t="s">
        <v>6838</v>
      </c>
      <c r="D89" s="81">
        <v>1.9999999999527063E-2</v>
      </c>
      <c r="F89" s="55"/>
      <c r="J89" s="45" t="s">
        <v>7365</v>
      </c>
      <c r="K89" s="45" t="s">
        <v>7433</v>
      </c>
      <c r="L89" s="81">
        <v>1031.8799999999999</v>
      </c>
      <c r="M89" s="81">
        <f t="shared" si="3"/>
        <v>348.87862799999999</v>
      </c>
      <c r="Q89" s="45" t="s">
        <v>7365</v>
      </c>
      <c r="R89" s="45" t="s">
        <v>7433</v>
      </c>
      <c r="S89" s="81">
        <v>1031.8799999999999</v>
      </c>
      <c r="T89" s="81">
        <f t="shared" si="4"/>
        <v>348.87862799999999</v>
      </c>
    </row>
    <row r="90" spans="2:20" ht="13.2" x14ac:dyDescent="0.25">
      <c r="B90" s="45" t="s">
        <v>3570</v>
      </c>
      <c r="C90" s="45" t="s">
        <v>6839</v>
      </c>
      <c r="D90" s="81">
        <v>1.9999999999527063E-2</v>
      </c>
      <c r="F90" s="55"/>
      <c r="J90" s="45" t="s">
        <v>7365</v>
      </c>
      <c r="K90" s="45" t="s">
        <v>7434</v>
      </c>
      <c r="L90" s="81">
        <v>1031.8799999999999</v>
      </c>
      <c r="M90" s="81">
        <f t="shared" si="3"/>
        <v>348.87862799999999</v>
      </c>
      <c r="Q90" s="45" t="s">
        <v>7365</v>
      </c>
      <c r="R90" s="45" t="s">
        <v>7434</v>
      </c>
      <c r="S90" s="81">
        <v>1031.8799999999999</v>
      </c>
      <c r="T90" s="81">
        <f t="shared" si="4"/>
        <v>348.87862799999999</v>
      </c>
    </row>
    <row r="91" spans="2:20" ht="13.2" x14ac:dyDescent="0.25">
      <c r="B91" s="45" t="s">
        <v>3570</v>
      </c>
      <c r="C91" s="45" t="s">
        <v>6840</v>
      </c>
      <c r="D91" s="81">
        <v>1.9999999999527063E-2</v>
      </c>
      <c r="F91" s="55"/>
      <c r="J91" s="45" t="s">
        <v>7365</v>
      </c>
      <c r="K91" s="45" t="s">
        <v>7435</v>
      </c>
      <c r="L91" s="81">
        <v>1031.8799999999999</v>
      </c>
      <c r="M91" s="81">
        <f t="shared" si="3"/>
        <v>348.87862799999999</v>
      </c>
      <c r="Q91" s="45" t="s">
        <v>7365</v>
      </c>
      <c r="R91" s="45" t="s">
        <v>7435</v>
      </c>
      <c r="S91" s="81">
        <v>1031.8799999999999</v>
      </c>
      <c r="T91" s="81">
        <f t="shared" si="4"/>
        <v>348.87862799999999</v>
      </c>
    </row>
    <row r="92" spans="2:20" ht="13.2" x14ac:dyDescent="0.25">
      <c r="B92" s="45" t="s">
        <v>3570</v>
      </c>
      <c r="C92" s="45" t="s">
        <v>6841</v>
      </c>
      <c r="D92" s="81">
        <v>1.9999999999527063E-2</v>
      </c>
      <c r="F92" s="55"/>
      <c r="J92" s="45" t="s">
        <v>7365</v>
      </c>
      <c r="K92" s="45" t="s">
        <v>7436</v>
      </c>
      <c r="L92" s="81">
        <v>1031.8799999999999</v>
      </c>
      <c r="M92" s="81">
        <f t="shared" si="3"/>
        <v>348.87862799999999</v>
      </c>
      <c r="Q92" s="45" t="s">
        <v>7365</v>
      </c>
      <c r="R92" s="45" t="s">
        <v>7436</v>
      </c>
      <c r="S92" s="81">
        <v>1031.8799999999999</v>
      </c>
      <c r="T92" s="81">
        <f t="shared" si="4"/>
        <v>348.87862799999999</v>
      </c>
    </row>
    <row r="93" spans="2:20" ht="13.2" x14ac:dyDescent="0.25">
      <c r="B93" s="45" t="s">
        <v>3570</v>
      </c>
      <c r="C93" s="45" t="s">
        <v>6842</v>
      </c>
      <c r="D93" s="81">
        <v>1.9999999999527063E-2</v>
      </c>
      <c r="F93" s="55"/>
      <c r="J93" s="45" t="s">
        <v>7365</v>
      </c>
      <c r="K93" s="45" t="s">
        <v>7437</v>
      </c>
      <c r="L93" s="81">
        <v>1031.8799999999999</v>
      </c>
      <c r="M93" s="81">
        <f t="shared" si="3"/>
        <v>348.87862799999999</v>
      </c>
      <c r="Q93" s="45" t="s">
        <v>7365</v>
      </c>
      <c r="R93" s="45" t="s">
        <v>7437</v>
      </c>
      <c r="S93" s="81">
        <v>1031.8799999999999</v>
      </c>
      <c r="T93" s="81">
        <f t="shared" si="4"/>
        <v>348.87862799999999</v>
      </c>
    </row>
    <row r="94" spans="2:20" ht="13.2" x14ac:dyDescent="0.25">
      <c r="B94" s="45" t="s">
        <v>3570</v>
      </c>
      <c r="C94" s="45" t="s">
        <v>6843</v>
      </c>
      <c r="D94" s="81">
        <v>1.9999999999527063E-2</v>
      </c>
      <c r="F94" s="55"/>
      <c r="J94" s="45" t="s">
        <v>7365</v>
      </c>
      <c r="K94" s="45" t="s">
        <v>7438</v>
      </c>
      <c r="L94" s="81">
        <v>1031.8799999999999</v>
      </c>
      <c r="M94" s="81">
        <f t="shared" si="3"/>
        <v>348.87862799999999</v>
      </c>
      <c r="Q94" s="45" t="s">
        <v>7365</v>
      </c>
      <c r="R94" s="45" t="s">
        <v>7438</v>
      </c>
      <c r="S94" s="81">
        <v>1031.8799999999999</v>
      </c>
      <c r="T94" s="81">
        <f t="shared" si="4"/>
        <v>348.87862799999999</v>
      </c>
    </row>
    <row r="95" spans="2:20" ht="13.2" x14ac:dyDescent="0.25">
      <c r="B95" s="45" t="s">
        <v>3570</v>
      </c>
      <c r="C95" s="45" t="s">
        <v>6844</v>
      </c>
      <c r="D95" s="81">
        <v>1.9999999999527063E-2</v>
      </c>
      <c r="F95" s="55"/>
      <c r="J95" s="45" t="s">
        <v>7365</v>
      </c>
      <c r="K95" s="45" t="s">
        <v>7439</v>
      </c>
      <c r="L95" s="81">
        <v>1031.8799999999999</v>
      </c>
      <c r="M95" s="81">
        <f t="shared" si="3"/>
        <v>348.87862799999999</v>
      </c>
      <c r="Q95" s="45" t="s">
        <v>7365</v>
      </c>
      <c r="R95" s="45" t="s">
        <v>7439</v>
      </c>
      <c r="S95" s="81">
        <v>1031.8799999999999</v>
      </c>
      <c r="T95" s="81">
        <f t="shared" si="4"/>
        <v>348.87862799999999</v>
      </c>
    </row>
    <row r="96" spans="2:20" ht="13.2" x14ac:dyDescent="0.25">
      <c r="B96" s="45" t="s">
        <v>3570</v>
      </c>
      <c r="C96" s="45" t="s">
        <v>6845</v>
      </c>
      <c r="D96" s="81">
        <v>1.0000000000218279E-2</v>
      </c>
      <c r="F96" s="55"/>
      <c r="J96" s="45" t="s">
        <v>7365</v>
      </c>
      <c r="K96" s="45" t="s">
        <v>7440</v>
      </c>
      <c r="L96" s="81">
        <v>1031.8799999999999</v>
      </c>
      <c r="M96" s="81">
        <f t="shared" si="3"/>
        <v>348.87862799999999</v>
      </c>
      <c r="Q96" s="45" t="s">
        <v>7365</v>
      </c>
      <c r="R96" s="45" t="s">
        <v>7440</v>
      </c>
      <c r="S96" s="81">
        <v>1031.8799999999999</v>
      </c>
      <c r="T96" s="81">
        <f t="shared" si="4"/>
        <v>348.87862799999999</v>
      </c>
    </row>
    <row r="97" spans="2:20" ht="13.2" x14ac:dyDescent="0.25">
      <c r="B97" s="45" t="s">
        <v>3577</v>
      </c>
      <c r="C97" s="45" t="s">
        <v>7216</v>
      </c>
      <c r="D97" s="81">
        <v>-750.12</v>
      </c>
      <c r="F97" s="55"/>
      <c r="J97" s="45" t="s">
        <v>7365</v>
      </c>
      <c r="K97" s="45" t="s">
        <v>7441</v>
      </c>
      <c r="L97" s="81">
        <v>1031.8799999999999</v>
      </c>
      <c r="M97" s="81">
        <f t="shared" si="3"/>
        <v>348.87862799999999</v>
      </c>
      <c r="Q97" s="45" t="s">
        <v>7365</v>
      </c>
      <c r="R97" s="45" t="s">
        <v>7441</v>
      </c>
      <c r="S97" s="81">
        <v>1031.8799999999999</v>
      </c>
      <c r="T97" s="81">
        <f t="shared" si="4"/>
        <v>348.87862799999999</v>
      </c>
    </row>
    <row r="98" spans="2:20" ht="13.2" x14ac:dyDescent="0.25">
      <c r="B98" s="45" t="s">
        <v>3577</v>
      </c>
      <c r="C98" s="45" t="s">
        <v>7217</v>
      </c>
      <c r="D98" s="81">
        <v>-750.12</v>
      </c>
      <c r="F98" s="55"/>
      <c r="J98" s="45" t="s">
        <v>7365</v>
      </c>
      <c r="K98" s="45" t="s">
        <v>7442</v>
      </c>
      <c r="L98" s="81">
        <v>3165.69</v>
      </c>
      <c r="M98" s="81">
        <f t="shared" si="3"/>
        <v>1070.3197890000001</v>
      </c>
      <c r="Q98" s="45" t="s">
        <v>7365</v>
      </c>
      <c r="R98" s="45" t="s">
        <v>7442</v>
      </c>
      <c r="S98" s="81">
        <v>3165.65</v>
      </c>
      <c r="T98" s="81">
        <f t="shared" si="4"/>
        <v>1070.3062650000002</v>
      </c>
    </row>
    <row r="99" spans="2:20" ht="13.2" x14ac:dyDescent="0.25">
      <c r="B99" s="45" t="s">
        <v>3577</v>
      </c>
      <c r="C99" s="45" t="s">
        <v>7218</v>
      </c>
      <c r="D99" s="81">
        <v>-750.12</v>
      </c>
      <c r="F99" s="55"/>
      <c r="J99" s="45" t="s">
        <v>7365</v>
      </c>
      <c r="K99" s="45" t="s">
        <v>7443</v>
      </c>
      <c r="L99" s="81">
        <v>3165.69</v>
      </c>
      <c r="M99" s="81">
        <f t="shared" si="3"/>
        <v>1070.3197890000001</v>
      </c>
      <c r="Q99" s="45" t="s">
        <v>7365</v>
      </c>
      <c r="R99" s="45" t="s">
        <v>7443</v>
      </c>
      <c r="S99" s="81">
        <v>3165.69</v>
      </c>
      <c r="T99" s="81">
        <f t="shared" si="4"/>
        <v>1070.3197890000001</v>
      </c>
    </row>
    <row r="100" spans="2:20" ht="13.2" x14ac:dyDescent="0.25">
      <c r="B100" s="45" t="s">
        <v>3577</v>
      </c>
      <c r="C100" s="45" t="s">
        <v>7219</v>
      </c>
      <c r="D100" s="81">
        <v>-750.12</v>
      </c>
      <c r="F100" s="55"/>
      <c r="J100" s="45" t="s">
        <v>7365</v>
      </c>
      <c r="K100" s="45" t="s">
        <v>7444</v>
      </c>
      <c r="L100" s="81">
        <v>3165.69</v>
      </c>
      <c r="M100" s="81">
        <f t="shared" si="3"/>
        <v>1070.3197890000001</v>
      </c>
      <c r="Q100" s="45" t="s">
        <v>7365</v>
      </c>
      <c r="R100" s="45" t="s">
        <v>7444</v>
      </c>
      <c r="S100" s="81">
        <v>3165.69</v>
      </c>
      <c r="T100" s="81">
        <f t="shared" si="4"/>
        <v>1070.3197890000001</v>
      </c>
    </row>
    <row r="101" spans="2:20" ht="13.2" x14ac:dyDescent="0.25">
      <c r="B101" s="45" t="s">
        <v>3577</v>
      </c>
      <c r="C101" s="45" t="s">
        <v>7220</v>
      </c>
      <c r="D101" s="81">
        <v>-750.12</v>
      </c>
      <c r="F101" s="55"/>
      <c r="J101" s="45" t="s">
        <v>7365</v>
      </c>
      <c r="K101" s="45" t="s">
        <v>7445</v>
      </c>
      <c r="L101" s="81">
        <v>3165.69</v>
      </c>
      <c r="M101" s="81">
        <f t="shared" si="3"/>
        <v>1070.3197890000001</v>
      </c>
      <c r="Q101" s="45" t="s">
        <v>7365</v>
      </c>
      <c r="R101" s="45" t="s">
        <v>7445</v>
      </c>
      <c r="S101" s="81">
        <v>3165.69</v>
      </c>
      <c r="T101" s="81">
        <f t="shared" si="4"/>
        <v>1070.3197890000001</v>
      </c>
    </row>
    <row r="102" spans="2:20" ht="13.2" x14ac:dyDescent="0.25">
      <c r="B102" s="45" t="s">
        <v>3577</v>
      </c>
      <c r="C102" s="45" t="s">
        <v>7221</v>
      </c>
      <c r="D102" s="81">
        <v>-750.12</v>
      </c>
      <c r="F102" s="55"/>
      <c r="J102" s="45" t="s">
        <v>7365</v>
      </c>
      <c r="K102" s="45" t="s">
        <v>7446</v>
      </c>
      <c r="L102" s="81">
        <v>3165.69</v>
      </c>
      <c r="M102" s="81">
        <f t="shared" si="3"/>
        <v>1070.3197890000001</v>
      </c>
      <c r="Q102" s="45" t="s">
        <v>7365</v>
      </c>
      <c r="R102" s="45" t="s">
        <v>7446</v>
      </c>
      <c r="S102" s="81">
        <v>3165.69</v>
      </c>
      <c r="T102" s="81">
        <f t="shared" si="4"/>
        <v>1070.3197890000001</v>
      </c>
    </row>
    <row r="103" spans="2:20" ht="13.2" x14ac:dyDescent="0.25">
      <c r="B103" s="45" t="s">
        <v>3577</v>
      </c>
      <c r="C103" s="45" t="s">
        <v>7222</v>
      </c>
      <c r="D103" s="81">
        <v>-750.12</v>
      </c>
      <c r="F103" s="55"/>
      <c r="J103" s="45" t="s">
        <v>7365</v>
      </c>
      <c r="K103" s="45" t="s">
        <v>7447</v>
      </c>
      <c r="L103" s="81">
        <v>3165.69</v>
      </c>
      <c r="M103" s="81">
        <f t="shared" si="3"/>
        <v>1070.3197890000001</v>
      </c>
      <c r="Q103" s="45" t="s">
        <v>7365</v>
      </c>
      <c r="R103" s="45" t="s">
        <v>7447</v>
      </c>
      <c r="S103" s="81">
        <v>3165.69</v>
      </c>
      <c r="T103" s="81">
        <f t="shared" si="4"/>
        <v>1070.3197890000001</v>
      </c>
    </row>
    <row r="104" spans="2:20" ht="13.2" x14ac:dyDescent="0.25">
      <c r="B104" s="45" t="s">
        <v>3577</v>
      </c>
      <c r="C104" s="45" t="s">
        <v>7223</v>
      </c>
      <c r="D104" s="81">
        <v>-750.12</v>
      </c>
      <c r="F104" s="55"/>
      <c r="J104" s="45" t="s">
        <v>7365</v>
      </c>
      <c r="K104" s="45" t="s">
        <v>7448</v>
      </c>
      <c r="L104" s="81">
        <v>3165.69</v>
      </c>
      <c r="M104" s="81">
        <f t="shared" si="3"/>
        <v>1070.3197890000001</v>
      </c>
      <c r="Q104" s="45" t="s">
        <v>7365</v>
      </c>
      <c r="R104" s="45" t="s">
        <v>7448</v>
      </c>
      <c r="S104" s="81">
        <v>3165.69</v>
      </c>
      <c r="T104" s="81">
        <f t="shared" si="4"/>
        <v>1070.3197890000001</v>
      </c>
    </row>
    <row r="105" spans="2:20" ht="13.2" x14ac:dyDescent="0.25">
      <c r="B105" s="45" t="s">
        <v>3577</v>
      </c>
      <c r="C105" s="45" t="s">
        <v>7224</v>
      </c>
      <c r="D105" s="81">
        <v>-4365.1199999999953</v>
      </c>
      <c r="F105" s="55"/>
      <c r="J105" s="45" t="s">
        <v>7365</v>
      </c>
      <c r="K105" s="45" t="s">
        <v>7449</v>
      </c>
      <c r="L105" s="81">
        <v>3165.69</v>
      </c>
      <c r="M105" s="81">
        <f t="shared" si="3"/>
        <v>1070.3197890000001</v>
      </c>
      <c r="Q105" s="45" t="s">
        <v>7365</v>
      </c>
      <c r="R105" s="45" t="s">
        <v>7449</v>
      </c>
      <c r="S105" s="81">
        <v>3165.69</v>
      </c>
      <c r="T105" s="81">
        <f t="shared" si="4"/>
        <v>1070.3197890000001</v>
      </c>
    </row>
    <row r="106" spans="2:20" ht="13.2" x14ac:dyDescent="0.25">
      <c r="B106" s="45" t="s">
        <v>3577</v>
      </c>
      <c r="C106" s="45" t="s">
        <v>7225</v>
      </c>
      <c r="D106" s="81">
        <v>-4365.1199999999953</v>
      </c>
      <c r="F106" s="55"/>
      <c r="J106" s="45" t="s">
        <v>7365</v>
      </c>
      <c r="K106" s="45" t="s">
        <v>7450</v>
      </c>
      <c r="L106" s="81">
        <v>3165.69</v>
      </c>
      <c r="M106" s="81">
        <f t="shared" si="3"/>
        <v>1070.3197890000001</v>
      </c>
      <c r="Q106" s="45" t="s">
        <v>7365</v>
      </c>
      <c r="R106" s="45" t="s">
        <v>7450</v>
      </c>
      <c r="S106" s="81">
        <v>3165.69</v>
      </c>
      <c r="T106" s="81">
        <f t="shared" si="4"/>
        <v>1070.3197890000001</v>
      </c>
    </row>
    <row r="107" spans="2:20" ht="13.2" x14ac:dyDescent="0.25">
      <c r="B107" s="45" t="s">
        <v>3577</v>
      </c>
      <c r="C107" s="45" t="s">
        <v>7226</v>
      </c>
      <c r="D107" s="81">
        <v>-4365.1199999999953</v>
      </c>
      <c r="F107" s="55"/>
      <c r="J107" s="45" t="s">
        <v>7365</v>
      </c>
      <c r="K107" s="45" t="s">
        <v>7451</v>
      </c>
      <c r="L107" s="81">
        <v>3165.69</v>
      </c>
      <c r="M107" s="81">
        <f t="shared" si="3"/>
        <v>1070.3197890000001</v>
      </c>
      <c r="Q107" s="45" t="s">
        <v>7365</v>
      </c>
      <c r="R107" s="45" t="s">
        <v>7451</v>
      </c>
      <c r="S107" s="81">
        <v>3165.69</v>
      </c>
      <c r="T107" s="81">
        <f t="shared" si="4"/>
        <v>1070.3197890000001</v>
      </c>
    </row>
    <row r="108" spans="2:20" ht="13.2" x14ac:dyDescent="0.25">
      <c r="B108" s="45" t="s">
        <v>3577</v>
      </c>
      <c r="C108" s="45" t="s">
        <v>7227</v>
      </c>
      <c r="D108" s="81">
        <v>-4365.1199999999953</v>
      </c>
      <c r="F108" s="55"/>
      <c r="J108" s="45" t="s">
        <v>7365</v>
      </c>
      <c r="K108" s="45" t="s">
        <v>7452</v>
      </c>
      <c r="L108" s="81">
        <v>3165.69</v>
      </c>
      <c r="M108" s="81">
        <f t="shared" si="3"/>
        <v>1070.3197890000001</v>
      </c>
      <c r="Q108" s="45" t="s">
        <v>7365</v>
      </c>
      <c r="R108" s="45" t="s">
        <v>7452</v>
      </c>
      <c r="S108" s="81">
        <v>3165.69</v>
      </c>
      <c r="T108" s="81">
        <f t="shared" si="4"/>
        <v>1070.3197890000001</v>
      </c>
    </row>
    <row r="109" spans="2:20" ht="13.2" x14ac:dyDescent="0.25">
      <c r="B109" s="45" t="s">
        <v>3577</v>
      </c>
      <c r="C109" s="45" t="s">
        <v>7228</v>
      </c>
      <c r="D109" s="81">
        <v>-4365.1199999999953</v>
      </c>
      <c r="F109" s="55"/>
      <c r="J109" s="45" t="s">
        <v>7365</v>
      </c>
      <c r="K109" s="45" t="s">
        <v>7453</v>
      </c>
      <c r="L109" s="81">
        <v>3165.69</v>
      </c>
      <c r="M109" s="81">
        <f t="shared" si="3"/>
        <v>1070.3197890000001</v>
      </c>
      <c r="Q109" s="45" t="s">
        <v>7365</v>
      </c>
      <c r="R109" s="45" t="s">
        <v>7453</v>
      </c>
      <c r="S109" s="81">
        <v>3165.69</v>
      </c>
      <c r="T109" s="81">
        <f t="shared" si="4"/>
        <v>1070.3197890000001</v>
      </c>
    </row>
    <row r="110" spans="2:20" ht="13.2" x14ac:dyDescent="0.25">
      <c r="B110" s="45" t="s">
        <v>3577</v>
      </c>
      <c r="C110" s="45" t="s">
        <v>7229</v>
      </c>
      <c r="D110" s="81">
        <v>-4365.1199999999953</v>
      </c>
      <c r="F110" s="55"/>
      <c r="J110" s="45" t="s">
        <v>7365</v>
      </c>
      <c r="K110" s="45" t="s">
        <v>7454</v>
      </c>
      <c r="L110" s="81">
        <v>3689.23</v>
      </c>
      <c r="M110" s="81">
        <f t="shared" si="3"/>
        <v>1247.328663</v>
      </c>
      <c r="Q110" s="45" t="s">
        <v>7365</v>
      </c>
      <c r="R110" s="45" t="s">
        <v>7454</v>
      </c>
      <c r="S110" s="81">
        <v>3689.23</v>
      </c>
      <c r="T110" s="81">
        <f t="shared" si="4"/>
        <v>1247.328663</v>
      </c>
    </row>
    <row r="111" spans="2:20" ht="13.2" x14ac:dyDescent="0.25">
      <c r="B111" s="45" t="s">
        <v>3592</v>
      </c>
      <c r="C111" s="45" t="s">
        <v>7230</v>
      </c>
      <c r="D111" s="81">
        <v>187308.09000000032</v>
      </c>
      <c r="F111" s="55"/>
      <c r="J111" s="45" t="s">
        <v>7365</v>
      </c>
      <c r="K111" s="45" t="s">
        <v>7455</v>
      </c>
      <c r="L111" s="81">
        <v>3689.23</v>
      </c>
      <c r="M111" s="81">
        <f t="shared" si="3"/>
        <v>1247.328663</v>
      </c>
      <c r="Q111" s="45" t="s">
        <v>7365</v>
      </c>
      <c r="R111" s="45" t="s">
        <v>7455</v>
      </c>
      <c r="S111" s="81">
        <v>3689.23</v>
      </c>
      <c r="T111" s="81">
        <f t="shared" si="4"/>
        <v>1247.328663</v>
      </c>
    </row>
    <row r="112" spans="2:20" ht="13.2" x14ac:dyDescent="0.25">
      <c r="B112" s="45" t="s">
        <v>3592</v>
      </c>
      <c r="C112" s="45" t="s">
        <v>7231</v>
      </c>
      <c r="D112" s="81">
        <v>175242.44000000041</v>
      </c>
      <c r="F112" s="55"/>
      <c r="J112" s="45" t="s">
        <v>7365</v>
      </c>
      <c r="K112" s="45" t="s">
        <v>7456</v>
      </c>
      <c r="L112" s="81">
        <v>3689.23</v>
      </c>
      <c r="M112" s="81">
        <f t="shared" si="3"/>
        <v>1247.328663</v>
      </c>
      <c r="Q112" s="45" t="s">
        <v>7365</v>
      </c>
      <c r="R112" s="45" t="s">
        <v>7456</v>
      </c>
      <c r="S112" s="81">
        <v>3689.23</v>
      </c>
      <c r="T112" s="81">
        <f t="shared" si="4"/>
        <v>1247.328663</v>
      </c>
    </row>
    <row r="113" spans="2:20" ht="13.2" x14ac:dyDescent="0.25">
      <c r="B113" s="45" t="s">
        <v>3592</v>
      </c>
      <c r="C113" s="45" t="s">
        <v>7232</v>
      </c>
      <c r="D113" s="81">
        <v>164035.33000000054</v>
      </c>
      <c r="F113" s="55"/>
      <c r="J113" s="45" t="s">
        <v>7365</v>
      </c>
      <c r="K113" s="45" t="s">
        <v>7457</v>
      </c>
      <c r="L113" s="81">
        <v>3689.23</v>
      </c>
      <c r="M113" s="81">
        <f t="shared" si="3"/>
        <v>1247.328663</v>
      </c>
      <c r="Q113" s="45" t="s">
        <v>7365</v>
      </c>
      <c r="R113" s="45" t="s">
        <v>7457</v>
      </c>
      <c r="S113" s="81">
        <v>3689.23</v>
      </c>
      <c r="T113" s="81">
        <f t="shared" si="4"/>
        <v>1247.328663</v>
      </c>
    </row>
    <row r="114" spans="2:20" ht="13.2" x14ac:dyDescent="0.25">
      <c r="B114" s="45" t="s">
        <v>3592</v>
      </c>
      <c r="C114" s="45" t="s">
        <v>7233</v>
      </c>
      <c r="D114" s="81">
        <v>151559.47999999998</v>
      </c>
      <c r="F114" s="55"/>
      <c r="J114" s="45" t="s">
        <v>7365</v>
      </c>
      <c r="K114" s="45" t="s">
        <v>7458</v>
      </c>
      <c r="L114" s="81">
        <v>3689.23</v>
      </c>
      <c r="M114" s="81">
        <f t="shared" si="3"/>
        <v>1247.328663</v>
      </c>
      <c r="Q114" s="45" t="s">
        <v>7365</v>
      </c>
      <c r="R114" s="45" t="s">
        <v>7458</v>
      </c>
      <c r="S114" s="81">
        <v>3689.23</v>
      </c>
      <c r="T114" s="81">
        <f t="shared" si="4"/>
        <v>1247.328663</v>
      </c>
    </row>
    <row r="115" spans="2:20" ht="13.2" x14ac:dyDescent="0.25">
      <c r="B115" s="45" t="s">
        <v>3592</v>
      </c>
      <c r="C115" s="45" t="s">
        <v>7234</v>
      </c>
      <c r="D115" s="81">
        <v>137137.27000000048</v>
      </c>
      <c r="F115" s="55"/>
      <c r="J115" s="45" t="s">
        <v>7365</v>
      </c>
      <c r="K115" s="45" t="s">
        <v>7459</v>
      </c>
      <c r="L115" s="81">
        <v>3689.23</v>
      </c>
      <c r="M115" s="81">
        <f t="shared" si="3"/>
        <v>1247.328663</v>
      </c>
      <c r="Q115" s="45" t="s">
        <v>7365</v>
      </c>
      <c r="R115" s="45" t="s">
        <v>7459</v>
      </c>
      <c r="S115" s="81">
        <v>3689.23</v>
      </c>
      <c r="T115" s="81">
        <f t="shared" si="4"/>
        <v>1247.328663</v>
      </c>
    </row>
    <row r="116" spans="2:20" ht="13.2" x14ac:dyDescent="0.25">
      <c r="B116" s="45" t="s">
        <v>3592</v>
      </c>
      <c r="C116" s="45" t="s">
        <v>7235</v>
      </c>
      <c r="D116" s="81">
        <v>119112.87000000011</v>
      </c>
      <c r="F116" s="55"/>
      <c r="J116" s="45" t="s">
        <v>7365</v>
      </c>
      <c r="K116" s="45" t="s">
        <v>7460</v>
      </c>
      <c r="L116" s="81">
        <v>3689.23</v>
      </c>
      <c r="M116" s="81">
        <f t="shared" si="3"/>
        <v>1247.328663</v>
      </c>
      <c r="Q116" s="45" t="s">
        <v>7365</v>
      </c>
      <c r="R116" s="45" t="s">
        <v>7460</v>
      </c>
      <c r="S116" s="81">
        <v>3689.23</v>
      </c>
      <c r="T116" s="81">
        <f t="shared" si="4"/>
        <v>1247.328663</v>
      </c>
    </row>
    <row r="117" spans="2:20" ht="13.2" x14ac:dyDescent="0.25">
      <c r="B117" s="45" t="s">
        <v>3592</v>
      </c>
      <c r="C117" s="45" t="s">
        <v>7236</v>
      </c>
      <c r="D117" s="81">
        <v>101688.55000000028</v>
      </c>
      <c r="F117" s="55"/>
      <c r="J117" s="45" t="s">
        <v>7365</v>
      </c>
      <c r="K117" s="45" t="s">
        <v>7461</v>
      </c>
      <c r="L117" s="81">
        <v>3689.23</v>
      </c>
      <c r="M117" s="81">
        <f t="shared" si="3"/>
        <v>1247.328663</v>
      </c>
      <c r="Q117" s="45" t="s">
        <v>7365</v>
      </c>
      <c r="R117" s="45" t="s">
        <v>7461</v>
      </c>
      <c r="S117" s="81">
        <v>3689.23</v>
      </c>
      <c r="T117" s="81">
        <f t="shared" si="4"/>
        <v>1247.328663</v>
      </c>
    </row>
    <row r="118" spans="2:20" ht="13.2" x14ac:dyDescent="0.25">
      <c r="B118" s="45" t="s">
        <v>3592</v>
      </c>
      <c r="C118" s="45" t="s">
        <v>7237</v>
      </c>
      <c r="D118" s="81">
        <v>86653.050000000279</v>
      </c>
      <c r="F118" s="55"/>
      <c r="J118" s="45" t="s">
        <v>7365</v>
      </c>
      <c r="K118" s="45" t="s">
        <v>7462</v>
      </c>
      <c r="L118" s="81">
        <v>3689.23</v>
      </c>
      <c r="M118" s="81">
        <f t="shared" si="3"/>
        <v>1247.328663</v>
      </c>
      <c r="Q118" s="45" t="s">
        <v>7365</v>
      </c>
      <c r="R118" s="45" t="s">
        <v>7462</v>
      </c>
      <c r="S118" s="81">
        <v>3689.23</v>
      </c>
      <c r="T118" s="81">
        <f t="shared" si="4"/>
        <v>1247.328663</v>
      </c>
    </row>
    <row r="119" spans="2:20" ht="13.2" x14ac:dyDescent="0.25">
      <c r="B119" s="45" t="s">
        <v>3592</v>
      </c>
      <c r="C119" s="45" t="s">
        <v>7238</v>
      </c>
      <c r="D119" s="81">
        <v>69915.110000000335</v>
      </c>
      <c r="F119" s="55"/>
      <c r="J119" s="45" t="s">
        <v>7365</v>
      </c>
      <c r="K119" s="45" t="s">
        <v>7463</v>
      </c>
      <c r="L119" s="81">
        <v>3689.23</v>
      </c>
      <c r="M119" s="81">
        <f t="shared" si="3"/>
        <v>1247.328663</v>
      </c>
      <c r="Q119" s="45" t="s">
        <v>7365</v>
      </c>
      <c r="R119" s="45" t="s">
        <v>7463</v>
      </c>
      <c r="S119" s="81">
        <v>3689.23</v>
      </c>
      <c r="T119" s="81">
        <f t="shared" si="4"/>
        <v>1247.328663</v>
      </c>
    </row>
    <row r="120" spans="2:20" ht="13.2" x14ac:dyDescent="0.25">
      <c r="B120" s="45" t="s">
        <v>3592</v>
      </c>
      <c r="C120" s="45" t="s">
        <v>7239</v>
      </c>
      <c r="D120" s="81">
        <v>46190.150000000373</v>
      </c>
      <c r="F120" s="55"/>
      <c r="J120" s="45" t="s">
        <v>7365</v>
      </c>
      <c r="K120" s="45" t="s">
        <v>7464</v>
      </c>
      <c r="L120" s="81">
        <v>3689.23</v>
      </c>
      <c r="M120" s="81">
        <f t="shared" si="3"/>
        <v>1247.328663</v>
      </c>
      <c r="Q120" s="45" t="s">
        <v>7365</v>
      </c>
      <c r="R120" s="45" t="s">
        <v>7464</v>
      </c>
      <c r="S120" s="81">
        <v>3689.23</v>
      </c>
      <c r="T120" s="81">
        <f t="shared" si="4"/>
        <v>1247.328663</v>
      </c>
    </row>
    <row r="121" spans="2:20" ht="13.2" x14ac:dyDescent="0.25">
      <c r="B121" s="45" t="s">
        <v>3592</v>
      </c>
      <c r="C121" s="45" t="s">
        <v>7240</v>
      </c>
      <c r="D121" s="81">
        <v>22540.680000000168</v>
      </c>
      <c r="F121" s="55"/>
      <c r="J121" s="45" t="s">
        <v>7365</v>
      </c>
      <c r="K121" s="45" t="s">
        <v>7465</v>
      </c>
      <c r="L121" s="81">
        <v>3689.23</v>
      </c>
      <c r="M121" s="81">
        <f t="shared" si="3"/>
        <v>1247.328663</v>
      </c>
      <c r="Q121" s="45" t="s">
        <v>7365</v>
      </c>
      <c r="R121" s="45" t="s">
        <v>7465</v>
      </c>
      <c r="S121" s="81">
        <v>3689.23</v>
      </c>
      <c r="T121" s="81">
        <f t="shared" si="4"/>
        <v>1247.328663</v>
      </c>
    </row>
    <row r="122" spans="2:20" ht="13.2" x14ac:dyDescent="0.25">
      <c r="B122" s="45" t="s">
        <v>3597</v>
      </c>
      <c r="C122" s="45" t="s">
        <v>6846</v>
      </c>
      <c r="D122" s="81">
        <v>30668.229999999981</v>
      </c>
      <c r="F122" s="55"/>
      <c r="J122" s="45" t="s">
        <v>7365</v>
      </c>
      <c r="K122" s="45" t="s">
        <v>7466</v>
      </c>
      <c r="L122" s="81">
        <v>6123.66</v>
      </c>
      <c r="M122" s="81">
        <f t="shared" si="3"/>
        <v>2070.4094460000001</v>
      </c>
      <c r="Q122" s="45" t="s">
        <v>7365</v>
      </c>
      <c r="R122" s="45" t="s">
        <v>7466</v>
      </c>
      <c r="S122" s="81">
        <v>6123.66</v>
      </c>
      <c r="T122" s="81">
        <f t="shared" si="4"/>
        <v>2070.4094460000001</v>
      </c>
    </row>
    <row r="123" spans="2:20" ht="13.2" x14ac:dyDescent="0.25">
      <c r="B123" s="45" t="s">
        <v>3597</v>
      </c>
      <c r="C123" s="45" t="s">
        <v>6847</v>
      </c>
      <c r="D123" s="81">
        <v>31880.729999999981</v>
      </c>
      <c r="F123" s="55"/>
      <c r="J123" s="45" t="s">
        <v>7365</v>
      </c>
      <c r="K123" s="45" t="s">
        <v>7467</v>
      </c>
      <c r="L123" s="81">
        <v>6123.66</v>
      </c>
      <c r="M123" s="81">
        <f t="shared" si="3"/>
        <v>2070.4094460000001</v>
      </c>
      <c r="Q123" s="45" t="s">
        <v>7365</v>
      </c>
      <c r="R123" s="45" t="s">
        <v>7467</v>
      </c>
      <c r="S123" s="81">
        <v>6123.66</v>
      </c>
      <c r="T123" s="81">
        <f t="shared" si="4"/>
        <v>2070.4094460000001</v>
      </c>
    </row>
    <row r="124" spans="2:20" ht="13.2" x14ac:dyDescent="0.25">
      <c r="B124" s="45" t="s">
        <v>3597</v>
      </c>
      <c r="C124" s="45" t="s">
        <v>6848</v>
      </c>
      <c r="D124" s="81">
        <v>31424.229999999981</v>
      </c>
      <c r="F124" s="55"/>
      <c r="J124" s="45" t="s">
        <v>7365</v>
      </c>
      <c r="K124" s="45" t="s">
        <v>7468</v>
      </c>
      <c r="L124" s="81">
        <v>6123.66</v>
      </c>
      <c r="M124" s="81">
        <f t="shared" si="3"/>
        <v>2070.4094460000001</v>
      </c>
      <c r="Q124" s="45" t="s">
        <v>7365</v>
      </c>
      <c r="R124" s="45" t="s">
        <v>7468</v>
      </c>
      <c r="S124" s="81">
        <v>6123.66</v>
      </c>
      <c r="T124" s="81">
        <f t="shared" si="4"/>
        <v>2070.4094460000001</v>
      </c>
    </row>
    <row r="125" spans="2:20" ht="13.2" x14ac:dyDescent="0.25">
      <c r="B125" s="45" t="s">
        <v>3597</v>
      </c>
      <c r="C125" s="45" t="s">
        <v>6849</v>
      </c>
      <c r="D125" s="81">
        <v>29377.760000000009</v>
      </c>
      <c r="F125" s="55"/>
      <c r="J125" s="45" t="s">
        <v>7365</v>
      </c>
      <c r="K125" s="45" t="s">
        <v>7469</v>
      </c>
      <c r="L125" s="81">
        <v>6123.66</v>
      </c>
      <c r="M125" s="81">
        <f t="shared" si="3"/>
        <v>2070.4094460000001</v>
      </c>
      <c r="Q125" s="45" t="s">
        <v>7365</v>
      </c>
      <c r="R125" s="45" t="s">
        <v>7469</v>
      </c>
      <c r="S125" s="81">
        <v>6123.66</v>
      </c>
      <c r="T125" s="81">
        <f t="shared" si="4"/>
        <v>2070.4094460000001</v>
      </c>
    </row>
    <row r="126" spans="2:20" ht="13.2" x14ac:dyDescent="0.25">
      <c r="B126" s="45" t="s">
        <v>3597</v>
      </c>
      <c r="C126" s="45" t="s">
        <v>6850</v>
      </c>
      <c r="D126" s="81">
        <v>24919.339999999851</v>
      </c>
      <c r="F126" s="55"/>
      <c r="J126" s="45" t="s">
        <v>7365</v>
      </c>
      <c r="K126" s="45" t="s">
        <v>7470</v>
      </c>
      <c r="L126" s="81">
        <v>6123.66</v>
      </c>
      <c r="M126" s="81">
        <f t="shared" si="3"/>
        <v>2070.4094460000001</v>
      </c>
      <c r="Q126" s="45" t="s">
        <v>7365</v>
      </c>
      <c r="R126" s="45" t="s">
        <v>7470</v>
      </c>
      <c r="S126" s="81">
        <v>6123.66</v>
      </c>
      <c r="T126" s="81">
        <f t="shared" si="4"/>
        <v>2070.4094460000001</v>
      </c>
    </row>
    <row r="127" spans="2:20" ht="13.2" x14ac:dyDescent="0.25">
      <c r="B127" s="45" t="s">
        <v>3597</v>
      </c>
      <c r="C127" s="45" t="s">
        <v>6851</v>
      </c>
      <c r="D127" s="81">
        <v>21041.149999999907</v>
      </c>
      <c r="F127" s="55"/>
      <c r="J127" s="45" t="s">
        <v>7365</v>
      </c>
      <c r="K127" s="45" t="s">
        <v>7471</v>
      </c>
      <c r="L127" s="81">
        <v>6123.66</v>
      </c>
      <c r="M127" s="81">
        <f t="shared" si="3"/>
        <v>2070.4094460000001</v>
      </c>
      <c r="Q127" s="45" t="s">
        <v>7365</v>
      </c>
      <c r="R127" s="45" t="s">
        <v>7471</v>
      </c>
      <c r="S127" s="81">
        <v>6123.66</v>
      </c>
      <c r="T127" s="81">
        <f t="shared" si="4"/>
        <v>2070.4094460000001</v>
      </c>
    </row>
    <row r="128" spans="2:20" ht="13.2" x14ac:dyDescent="0.25">
      <c r="B128" s="45" t="s">
        <v>3597</v>
      </c>
      <c r="C128" s="45" t="s">
        <v>6852</v>
      </c>
      <c r="D128" s="81">
        <v>19432.099999999977</v>
      </c>
      <c r="F128" s="55"/>
      <c r="J128" s="45" t="s">
        <v>7365</v>
      </c>
      <c r="K128" s="45" t="s">
        <v>7472</v>
      </c>
      <c r="L128" s="81">
        <v>6123.66</v>
      </c>
      <c r="M128" s="81">
        <f t="shared" si="3"/>
        <v>2070.4094460000001</v>
      </c>
      <c r="Q128" s="45" t="s">
        <v>7365</v>
      </c>
      <c r="R128" s="45" t="s">
        <v>7472</v>
      </c>
      <c r="S128" s="81">
        <v>6123.66</v>
      </c>
      <c r="T128" s="81">
        <f t="shared" si="4"/>
        <v>2070.4094460000001</v>
      </c>
    </row>
    <row r="129" spans="2:20" ht="13.2" x14ac:dyDescent="0.25">
      <c r="B129" s="45" t="s">
        <v>3597</v>
      </c>
      <c r="C129" s="45" t="s">
        <v>6853</v>
      </c>
      <c r="D129" s="81">
        <v>19106.949999999953</v>
      </c>
      <c r="F129" s="55"/>
      <c r="J129" s="45" t="s">
        <v>7365</v>
      </c>
      <c r="K129" s="45" t="s">
        <v>7473</v>
      </c>
      <c r="L129" s="81">
        <v>6123.66</v>
      </c>
      <c r="M129" s="81">
        <f t="shared" si="3"/>
        <v>2070.4094460000001</v>
      </c>
      <c r="Q129" s="45" t="s">
        <v>7365</v>
      </c>
      <c r="R129" s="45" t="s">
        <v>7473</v>
      </c>
      <c r="S129" s="81">
        <v>6123.66</v>
      </c>
      <c r="T129" s="81">
        <f t="shared" si="4"/>
        <v>2070.4094460000001</v>
      </c>
    </row>
    <row r="130" spans="2:20" ht="13.2" x14ac:dyDescent="0.25">
      <c r="B130" s="45" t="s">
        <v>3597</v>
      </c>
      <c r="C130" s="45" t="s">
        <v>6854</v>
      </c>
      <c r="D130" s="81">
        <v>14698.989999999991</v>
      </c>
      <c r="F130" s="55"/>
      <c r="J130" s="45" t="s">
        <v>7365</v>
      </c>
      <c r="K130" s="45" t="s">
        <v>7474</v>
      </c>
      <c r="L130" s="81">
        <v>6123.66</v>
      </c>
      <c r="M130" s="81">
        <f t="shared" ref="M130:M193" si="5">L130*$H$1</f>
        <v>2070.4094460000001</v>
      </c>
      <c r="Q130" s="45" t="s">
        <v>7365</v>
      </c>
      <c r="R130" s="45" t="s">
        <v>7474</v>
      </c>
      <c r="S130" s="81">
        <v>6123.66</v>
      </c>
      <c r="T130" s="81">
        <f t="shared" si="4"/>
        <v>2070.4094460000001</v>
      </c>
    </row>
    <row r="131" spans="2:20" ht="13.2" x14ac:dyDescent="0.25">
      <c r="B131" s="45" t="s">
        <v>3597</v>
      </c>
      <c r="C131" s="45" t="s">
        <v>6855</v>
      </c>
      <c r="D131" s="81">
        <v>8170.9699999999721</v>
      </c>
      <c r="F131" s="55"/>
      <c r="J131" s="45" t="s">
        <v>7365</v>
      </c>
      <c r="K131" s="45" t="s">
        <v>7475</v>
      </c>
      <c r="L131" s="81">
        <v>6123.66</v>
      </c>
      <c r="M131" s="81">
        <f t="shared" si="5"/>
        <v>2070.4094460000001</v>
      </c>
      <c r="Q131" s="45" t="s">
        <v>7365</v>
      </c>
      <c r="R131" s="45" t="s">
        <v>7475</v>
      </c>
      <c r="S131" s="81">
        <v>6123.66</v>
      </c>
      <c r="T131" s="81">
        <f t="shared" ref="T131:T194" si="6">S131*$H$1</f>
        <v>2070.4094460000001</v>
      </c>
    </row>
    <row r="132" spans="2:20" ht="13.2" x14ac:dyDescent="0.25">
      <c r="B132" s="45" t="s">
        <v>3597</v>
      </c>
      <c r="C132" s="45" t="s">
        <v>6856</v>
      </c>
      <c r="D132" s="81">
        <v>6565.5</v>
      </c>
      <c r="F132" s="55"/>
      <c r="J132" s="45" t="s">
        <v>7365</v>
      </c>
      <c r="K132" s="45" t="s">
        <v>7476</v>
      </c>
      <c r="L132" s="81">
        <v>6123.66</v>
      </c>
      <c r="M132" s="81">
        <f t="shared" si="5"/>
        <v>2070.4094460000001</v>
      </c>
      <c r="Q132" s="45" t="s">
        <v>7365</v>
      </c>
      <c r="R132" s="45" t="s">
        <v>7476</v>
      </c>
      <c r="S132" s="81">
        <v>6123.66</v>
      </c>
      <c r="T132" s="81">
        <f t="shared" si="6"/>
        <v>2070.4094460000001</v>
      </c>
    </row>
    <row r="133" spans="2:20" ht="13.2" x14ac:dyDescent="0.25">
      <c r="B133" s="45" t="s">
        <v>3602</v>
      </c>
      <c r="C133" s="45" t="s">
        <v>7241</v>
      </c>
      <c r="D133" s="81">
        <v>1315.5699999999924</v>
      </c>
      <c r="F133" s="55"/>
      <c r="J133" s="45" t="s">
        <v>7365</v>
      </c>
      <c r="K133" s="45" t="s">
        <v>7477</v>
      </c>
      <c r="L133" s="81">
        <v>6123.66</v>
      </c>
      <c r="M133" s="81">
        <f t="shared" si="5"/>
        <v>2070.4094460000001</v>
      </c>
      <c r="Q133" s="45" t="s">
        <v>7365</v>
      </c>
      <c r="R133" s="45" t="s">
        <v>7477</v>
      </c>
      <c r="S133" s="81">
        <v>6123.66</v>
      </c>
      <c r="T133" s="81">
        <f t="shared" si="6"/>
        <v>2070.4094460000001</v>
      </c>
    </row>
    <row r="134" spans="2:20" ht="13.2" x14ac:dyDescent="0.25">
      <c r="B134" s="45" t="s">
        <v>3602</v>
      </c>
      <c r="C134" s="45" t="s">
        <v>7242</v>
      </c>
      <c r="D134" s="81">
        <v>1023.2299999999959</v>
      </c>
      <c r="F134" s="55"/>
      <c r="J134" s="45" t="s">
        <v>7365</v>
      </c>
      <c r="K134" s="45" t="s">
        <v>7478</v>
      </c>
      <c r="L134" s="81">
        <v>1501.27</v>
      </c>
      <c r="M134" s="81">
        <f t="shared" si="5"/>
        <v>507.579387</v>
      </c>
      <c r="Q134" s="45" t="s">
        <v>7365</v>
      </c>
      <c r="R134" s="45" t="s">
        <v>7478</v>
      </c>
      <c r="S134" s="81">
        <v>1501.27</v>
      </c>
      <c r="T134" s="81">
        <f t="shared" si="6"/>
        <v>507.579387</v>
      </c>
    </row>
    <row r="135" spans="2:20" ht="13.2" x14ac:dyDescent="0.25">
      <c r="B135" s="45" t="s">
        <v>3602</v>
      </c>
      <c r="C135" s="45" t="s">
        <v>7243</v>
      </c>
      <c r="D135" s="81">
        <v>833.31999999999243</v>
      </c>
      <c r="F135" s="55"/>
      <c r="J135" s="45" t="s">
        <v>7365</v>
      </c>
      <c r="K135" s="45" t="s">
        <v>7479</v>
      </c>
      <c r="L135" s="81">
        <v>1501.27</v>
      </c>
      <c r="M135" s="81">
        <f t="shared" si="5"/>
        <v>507.579387</v>
      </c>
      <c r="Q135" s="45" t="s">
        <v>7365</v>
      </c>
      <c r="R135" s="45" t="s">
        <v>7479</v>
      </c>
      <c r="S135" s="81">
        <v>1501.27</v>
      </c>
      <c r="T135" s="81">
        <f t="shared" si="6"/>
        <v>507.579387</v>
      </c>
    </row>
    <row r="136" spans="2:20" ht="13.2" x14ac:dyDescent="0.25">
      <c r="B136" s="45" t="s">
        <v>3602</v>
      </c>
      <c r="C136" s="45" t="s">
        <v>7244</v>
      </c>
      <c r="D136" s="81">
        <v>624.22000000000116</v>
      </c>
      <c r="F136" s="55"/>
      <c r="J136" s="45" t="s">
        <v>7365</v>
      </c>
      <c r="K136" s="45" t="s">
        <v>7480</v>
      </c>
      <c r="L136" s="81">
        <v>1501.27</v>
      </c>
      <c r="M136" s="81">
        <f t="shared" si="5"/>
        <v>507.579387</v>
      </c>
      <c r="Q136" s="45" t="s">
        <v>7365</v>
      </c>
      <c r="R136" s="45" t="s">
        <v>7480</v>
      </c>
      <c r="S136" s="81">
        <v>1501.27</v>
      </c>
      <c r="T136" s="81">
        <f t="shared" si="6"/>
        <v>507.579387</v>
      </c>
    </row>
    <row r="137" spans="2:20" ht="13.2" x14ac:dyDescent="0.25">
      <c r="B137" s="45" t="s">
        <v>3602</v>
      </c>
      <c r="C137" s="45" t="s">
        <v>7245</v>
      </c>
      <c r="D137" s="81">
        <v>566.02999999999884</v>
      </c>
      <c r="F137" s="55"/>
      <c r="J137" s="45" t="s">
        <v>7365</v>
      </c>
      <c r="K137" s="45" t="s">
        <v>7481</v>
      </c>
      <c r="L137" s="81">
        <v>1501.27</v>
      </c>
      <c r="M137" s="81">
        <f t="shared" si="5"/>
        <v>507.579387</v>
      </c>
      <c r="Q137" s="45" t="s">
        <v>7365</v>
      </c>
      <c r="R137" s="45" t="s">
        <v>7481</v>
      </c>
      <c r="S137" s="81">
        <v>1501.27</v>
      </c>
      <c r="T137" s="81">
        <f t="shared" si="6"/>
        <v>507.579387</v>
      </c>
    </row>
    <row r="138" spans="2:20" ht="13.2" x14ac:dyDescent="0.25">
      <c r="B138" s="45" t="s">
        <v>3602</v>
      </c>
      <c r="C138" s="45" t="s">
        <v>7246</v>
      </c>
      <c r="D138" s="81">
        <v>479.66000000000349</v>
      </c>
      <c r="F138" s="55"/>
      <c r="J138" s="45" t="s">
        <v>7365</v>
      </c>
      <c r="K138" s="45" t="s">
        <v>7482</v>
      </c>
      <c r="L138" s="81">
        <v>1501.27</v>
      </c>
      <c r="M138" s="81">
        <f t="shared" si="5"/>
        <v>507.579387</v>
      </c>
      <c r="Q138" s="45" t="s">
        <v>7365</v>
      </c>
      <c r="R138" s="45" t="s">
        <v>7482</v>
      </c>
      <c r="S138" s="81">
        <v>1501.27</v>
      </c>
      <c r="T138" s="81">
        <f t="shared" si="6"/>
        <v>507.579387</v>
      </c>
    </row>
    <row r="139" spans="2:20" ht="13.2" x14ac:dyDescent="0.25">
      <c r="B139" s="45" t="s">
        <v>3602</v>
      </c>
      <c r="C139" s="45" t="s">
        <v>7247</v>
      </c>
      <c r="D139" s="81">
        <v>461.73999999999069</v>
      </c>
      <c r="F139" s="55"/>
      <c r="J139" s="45" t="s">
        <v>7365</v>
      </c>
      <c r="K139" s="45" t="s">
        <v>7483</v>
      </c>
      <c r="L139" s="81">
        <v>1501.27</v>
      </c>
      <c r="M139" s="81">
        <f t="shared" si="5"/>
        <v>507.579387</v>
      </c>
      <c r="Q139" s="45" t="s">
        <v>7365</v>
      </c>
      <c r="R139" s="45" t="s">
        <v>7483</v>
      </c>
      <c r="S139" s="81">
        <v>1501.27</v>
      </c>
      <c r="T139" s="81">
        <f t="shared" si="6"/>
        <v>507.579387</v>
      </c>
    </row>
    <row r="140" spans="2:20" ht="13.2" x14ac:dyDescent="0.25">
      <c r="B140" s="45" t="s">
        <v>3602</v>
      </c>
      <c r="C140" s="45" t="s">
        <v>7248</v>
      </c>
      <c r="D140" s="81">
        <v>507.48999999999069</v>
      </c>
      <c r="F140" s="55"/>
      <c r="J140" s="45" t="s">
        <v>7365</v>
      </c>
      <c r="K140" s="45" t="s">
        <v>7484</v>
      </c>
      <c r="L140" s="81">
        <v>1501.27</v>
      </c>
      <c r="M140" s="81">
        <f t="shared" si="5"/>
        <v>507.579387</v>
      </c>
      <c r="Q140" s="45" t="s">
        <v>7365</v>
      </c>
      <c r="R140" s="45" t="s">
        <v>7484</v>
      </c>
      <c r="S140" s="81">
        <v>1501.27</v>
      </c>
      <c r="T140" s="81">
        <f t="shared" si="6"/>
        <v>507.579387</v>
      </c>
    </row>
    <row r="141" spans="2:20" ht="13.2" x14ac:dyDescent="0.25">
      <c r="B141" s="45" t="s">
        <v>3602</v>
      </c>
      <c r="C141" s="45" t="s">
        <v>7249</v>
      </c>
      <c r="D141" s="81">
        <v>637.17999999999302</v>
      </c>
      <c r="F141" s="55"/>
      <c r="J141" s="45" t="s">
        <v>7365</v>
      </c>
      <c r="K141" s="45" t="s">
        <v>7485</v>
      </c>
      <c r="L141" s="81">
        <v>1501.27</v>
      </c>
      <c r="M141" s="81">
        <f t="shared" si="5"/>
        <v>507.579387</v>
      </c>
      <c r="Q141" s="45" t="s">
        <v>7365</v>
      </c>
      <c r="R141" s="45" t="s">
        <v>7485</v>
      </c>
      <c r="S141" s="81">
        <v>1501.27</v>
      </c>
      <c r="T141" s="81">
        <f t="shared" si="6"/>
        <v>507.579387</v>
      </c>
    </row>
    <row r="142" spans="2:20" ht="13.2" x14ac:dyDescent="0.25">
      <c r="B142" s="45" t="s">
        <v>3602</v>
      </c>
      <c r="C142" s="45" t="s">
        <v>7250</v>
      </c>
      <c r="D142" s="81">
        <v>743.56999999999243</v>
      </c>
      <c r="F142" s="55"/>
      <c r="J142" s="45" t="s">
        <v>7365</v>
      </c>
      <c r="K142" s="45" t="s">
        <v>7486</v>
      </c>
      <c r="L142" s="81">
        <v>1501.27</v>
      </c>
      <c r="M142" s="81">
        <f t="shared" si="5"/>
        <v>507.579387</v>
      </c>
      <c r="Q142" s="45" t="s">
        <v>7365</v>
      </c>
      <c r="R142" s="45" t="s">
        <v>7486</v>
      </c>
      <c r="S142" s="81">
        <v>1501.27</v>
      </c>
      <c r="T142" s="81">
        <f t="shared" si="6"/>
        <v>507.579387</v>
      </c>
    </row>
    <row r="143" spans="2:20" ht="13.2" x14ac:dyDescent="0.25">
      <c r="B143" s="45" t="s">
        <v>3602</v>
      </c>
      <c r="C143" s="45" t="s">
        <v>7251</v>
      </c>
      <c r="D143" s="81">
        <v>364.34999999999127</v>
      </c>
      <c r="F143" s="55"/>
      <c r="J143" s="45" t="s">
        <v>7365</v>
      </c>
      <c r="K143" s="45" t="s">
        <v>7487</v>
      </c>
      <c r="L143" s="81">
        <v>1501.27</v>
      </c>
      <c r="M143" s="81">
        <f t="shared" si="5"/>
        <v>507.579387</v>
      </c>
      <c r="Q143" s="45" t="s">
        <v>7365</v>
      </c>
      <c r="R143" s="45" t="s">
        <v>7487</v>
      </c>
      <c r="S143" s="81">
        <v>1501.27</v>
      </c>
      <c r="T143" s="81">
        <f t="shared" si="6"/>
        <v>507.579387</v>
      </c>
    </row>
    <row r="144" spans="2:20" ht="13.2" x14ac:dyDescent="0.25">
      <c r="B144" s="45" t="s">
        <v>3611</v>
      </c>
      <c r="C144" s="45" t="s">
        <v>6857</v>
      </c>
      <c r="D144" s="81">
        <v>18804.679999999993</v>
      </c>
      <c r="F144" s="55"/>
      <c r="J144" s="45" t="s">
        <v>7365</v>
      </c>
      <c r="K144" s="45" t="s">
        <v>7488</v>
      </c>
      <c r="L144" s="81">
        <v>1501.27</v>
      </c>
      <c r="M144" s="81">
        <f t="shared" si="5"/>
        <v>507.579387</v>
      </c>
      <c r="Q144" s="45" t="s">
        <v>7365</v>
      </c>
      <c r="R144" s="45" t="s">
        <v>7488</v>
      </c>
      <c r="S144" s="81">
        <v>1501.27</v>
      </c>
      <c r="T144" s="81">
        <f t="shared" si="6"/>
        <v>507.579387</v>
      </c>
    </row>
    <row r="145" spans="2:20" ht="13.2" x14ac:dyDescent="0.25">
      <c r="B145" s="45" t="s">
        <v>3611</v>
      </c>
      <c r="C145" s="45" t="s">
        <v>6858</v>
      </c>
      <c r="D145" s="81">
        <v>17664.260000000009</v>
      </c>
      <c r="F145" s="55"/>
      <c r="J145" s="45" t="s">
        <v>7365</v>
      </c>
      <c r="K145" s="45" t="s">
        <v>7489</v>
      </c>
      <c r="L145" s="81">
        <v>1501.27</v>
      </c>
      <c r="M145" s="81">
        <f t="shared" si="5"/>
        <v>507.579387</v>
      </c>
      <c r="Q145" s="45" t="s">
        <v>7365</v>
      </c>
      <c r="R145" s="45" t="s">
        <v>7489</v>
      </c>
      <c r="S145" s="81">
        <v>1501.27</v>
      </c>
      <c r="T145" s="81">
        <f t="shared" si="6"/>
        <v>507.579387</v>
      </c>
    </row>
    <row r="146" spans="2:20" ht="13.2" x14ac:dyDescent="0.25">
      <c r="B146" s="45" t="s">
        <v>3611</v>
      </c>
      <c r="C146" s="45" t="s">
        <v>6859</v>
      </c>
      <c r="D146" s="81">
        <v>17412.169999999984</v>
      </c>
      <c r="F146" s="55"/>
      <c r="J146" s="45" t="s">
        <v>7365</v>
      </c>
      <c r="K146" s="45" t="s">
        <v>7490</v>
      </c>
      <c r="L146" s="81">
        <v>28201.65</v>
      </c>
      <c r="M146" s="81">
        <f t="shared" si="5"/>
        <v>9534.9778650000007</v>
      </c>
      <c r="Q146" s="45" t="s">
        <v>7365</v>
      </c>
      <c r="R146" s="45" t="s">
        <v>7490</v>
      </c>
      <c r="S146" s="81">
        <v>28154.23</v>
      </c>
      <c r="T146" s="81">
        <f t="shared" si="6"/>
        <v>9518.9451630000003</v>
      </c>
    </row>
    <row r="147" spans="2:20" ht="13.2" x14ac:dyDescent="0.25">
      <c r="B147" s="45" t="s">
        <v>3611</v>
      </c>
      <c r="C147" s="45" t="s">
        <v>6860</v>
      </c>
      <c r="D147" s="81">
        <v>16623.309999999998</v>
      </c>
      <c r="F147" s="55"/>
      <c r="J147" s="45" t="s">
        <v>7365</v>
      </c>
      <c r="K147" s="45" t="s">
        <v>7491</v>
      </c>
      <c r="L147" s="81">
        <v>28201.65</v>
      </c>
      <c r="M147" s="81">
        <f t="shared" si="5"/>
        <v>9534.9778650000007</v>
      </c>
      <c r="Q147" s="45" t="s">
        <v>7365</v>
      </c>
      <c r="R147" s="45" t="s">
        <v>7491</v>
      </c>
      <c r="S147" s="81">
        <v>28165.68</v>
      </c>
      <c r="T147" s="81">
        <f t="shared" si="6"/>
        <v>9522.8164080000006</v>
      </c>
    </row>
    <row r="148" spans="2:20" ht="13.2" x14ac:dyDescent="0.25">
      <c r="B148" s="45" t="s">
        <v>3611</v>
      </c>
      <c r="C148" s="45" t="s">
        <v>6861</v>
      </c>
      <c r="D148" s="81">
        <v>15871.940000000002</v>
      </c>
      <c r="F148" s="55"/>
      <c r="J148" s="45" t="s">
        <v>7365</v>
      </c>
      <c r="K148" s="45" t="s">
        <v>7492</v>
      </c>
      <c r="L148" s="81">
        <v>28201.65</v>
      </c>
      <c r="M148" s="81">
        <f t="shared" si="5"/>
        <v>9534.9778650000007</v>
      </c>
      <c r="Q148" s="45" t="s">
        <v>7365</v>
      </c>
      <c r="R148" s="45" t="s">
        <v>7492</v>
      </c>
      <c r="S148" s="81">
        <v>28221.91</v>
      </c>
      <c r="T148" s="81">
        <f t="shared" si="6"/>
        <v>9541.8277710000002</v>
      </c>
    </row>
    <row r="149" spans="2:20" ht="13.2" x14ac:dyDescent="0.25">
      <c r="B149" s="45" t="s">
        <v>3611</v>
      </c>
      <c r="C149" s="45" t="s">
        <v>6862</v>
      </c>
      <c r="D149" s="81">
        <v>15190.090000000026</v>
      </c>
      <c r="F149" s="55"/>
      <c r="J149" s="45" t="s">
        <v>7365</v>
      </c>
      <c r="K149" s="45" t="s">
        <v>7493</v>
      </c>
      <c r="L149" s="81">
        <v>28201.65</v>
      </c>
      <c r="M149" s="81">
        <f t="shared" si="5"/>
        <v>9534.9778650000007</v>
      </c>
      <c r="Q149" s="45" t="s">
        <v>7365</v>
      </c>
      <c r="R149" s="45" t="s">
        <v>7493</v>
      </c>
      <c r="S149" s="81">
        <v>28220.51</v>
      </c>
      <c r="T149" s="81">
        <f t="shared" si="6"/>
        <v>9541.3544309999997</v>
      </c>
    </row>
    <row r="150" spans="2:20" ht="13.2" x14ac:dyDescent="0.25">
      <c r="B150" s="45" t="s">
        <v>3611</v>
      </c>
      <c r="C150" s="45" t="s">
        <v>6863</v>
      </c>
      <c r="D150" s="81">
        <v>14064.520000000019</v>
      </c>
      <c r="F150" s="55"/>
      <c r="J150" s="45" t="s">
        <v>7365</v>
      </c>
      <c r="K150" s="45" t="s">
        <v>7494</v>
      </c>
      <c r="L150" s="81">
        <v>28201.65</v>
      </c>
      <c r="M150" s="81">
        <f t="shared" si="5"/>
        <v>9534.9778650000007</v>
      </c>
      <c r="Q150" s="45" t="s">
        <v>7365</v>
      </c>
      <c r="R150" s="45" t="s">
        <v>7494</v>
      </c>
      <c r="S150" s="81">
        <v>28223.9</v>
      </c>
      <c r="T150" s="81">
        <f t="shared" si="6"/>
        <v>9542.5005900000015</v>
      </c>
    </row>
    <row r="151" spans="2:20" ht="13.2" x14ac:dyDescent="0.25">
      <c r="B151" s="45" t="s">
        <v>3611</v>
      </c>
      <c r="C151" s="45" t="s">
        <v>6864</v>
      </c>
      <c r="D151" s="81">
        <v>11494.739999999991</v>
      </c>
      <c r="F151" s="55"/>
      <c r="J151" s="45" t="s">
        <v>7365</v>
      </c>
      <c r="K151" s="45" t="s">
        <v>7495</v>
      </c>
      <c r="L151" s="81">
        <v>28201.65</v>
      </c>
      <c r="M151" s="81">
        <f t="shared" si="5"/>
        <v>9534.9778650000007</v>
      </c>
      <c r="Q151" s="45" t="s">
        <v>7365</v>
      </c>
      <c r="R151" s="45" t="s">
        <v>7495</v>
      </c>
      <c r="S151" s="81">
        <v>28226.37</v>
      </c>
      <c r="T151" s="81">
        <f t="shared" si="6"/>
        <v>9543.3356970000004</v>
      </c>
    </row>
    <row r="152" spans="2:20" ht="13.2" x14ac:dyDescent="0.25">
      <c r="B152" s="45" t="s">
        <v>3611</v>
      </c>
      <c r="C152" s="45" t="s">
        <v>6865</v>
      </c>
      <c r="D152" s="81">
        <v>8577.2800000000279</v>
      </c>
      <c r="F152" s="55"/>
      <c r="J152" s="45" t="s">
        <v>7365</v>
      </c>
      <c r="K152" s="45" t="s">
        <v>7496</v>
      </c>
      <c r="L152" s="81">
        <v>28201.65</v>
      </c>
      <c r="M152" s="81">
        <f t="shared" si="5"/>
        <v>9534.9778650000007</v>
      </c>
      <c r="Q152" s="45" t="s">
        <v>7365</v>
      </c>
      <c r="R152" s="45" t="s">
        <v>7496</v>
      </c>
      <c r="S152" s="81">
        <v>28226.489999999998</v>
      </c>
      <c r="T152" s="81">
        <f t="shared" si="6"/>
        <v>9543.3762690000003</v>
      </c>
    </row>
    <row r="153" spans="2:20" ht="13.2" x14ac:dyDescent="0.25">
      <c r="B153" s="45" t="s">
        <v>3611</v>
      </c>
      <c r="C153" s="45" t="s">
        <v>6866</v>
      </c>
      <c r="D153" s="81">
        <v>5576.2000000000116</v>
      </c>
      <c r="F153" s="55"/>
      <c r="J153" s="45" t="s">
        <v>7365</v>
      </c>
      <c r="K153" s="45" t="s">
        <v>7497</v>
      </c>
      <c r="L153" s="81">
        <v>28201.65</v>
      </c>
      <c r="M153" s="81">
        <f t="shared" si="5"/>
        <v>9534.9778650000007</v>
      </c>
      <c r="Q153" s="45" t="s">
        <v>7365</v>
      </c>
      <c r="R153" s="45" t="s">
        <v>7497</v>
      </c>
      <c r="S153" s="81">
        <v>27997.69</v>
      </c>
      <c r="T153" s="81">
        <f t="shared" si="6"/>
        <v>9466.0189890000001</v>
      </c>
    </row>
    <row r="154" spans="2:20" ht="13.2" x14ac:dyDescent="0.25">
      <c r="B154" s="45" t="s">
        <v>3611</v>
      </c>
      <c r="C154" s="45" t="s">
        <v>6867</v>
      </c>
      <c r="D154" s="81">
        <v>2706.5</v>
      </c>
      <c r="F154" s="55"/>
      <c r="J154" s="45" t="s">
        <v>7365</v>
      </c>
      <c r="K154" s="45" t="s">
        <v>7498</v>
      </c>
      <c r="L154" s="81">
        <v>28201.65</v>
      </c>
      <c r="M154" s="81">
        <f t="shared" si="5"/>
        <v>9534.9778650000007</v>
      </c>
      <c r="Q154" s="45" t="s">
        <v>7365</v>
      </c>
      <c r="R154" s="45" t="s">
        <v>7498</v>
      </c>
      <c r="S154" s="81">
        <v>27992.22</v>
      </c>
      <c r="T154" s="81">
        <f t="shared" si="6"/>
        <v>9464.1695820000004</v>
      </c>
    </row>
    <row r="155" spans="2:20" ht="13.2" x14ac:dyDescent="0.25">
      <c r="B155" s="45" t="s">
        <v>3614</v>
      </c>
      <c r="C155" s="45" t="s">
        <v>6868</v>
      </c>
      <c r="D155" s="81">
        <v>-32.830000000001746</v>
      </c>
      <c r="F155" s="55"/>
      <c r="J155" s="45" t="s">
        <v>7365</v>
      </c>
      <c r="K155" s="45" t="s">
        <v>7499</v>
      </c>
      <c r="L155" s="81">
        <v>28201.65</v>
      </c>
      <c r="M155" s="81">
        <f t="shared" si="5"/>
        <v>9534.9778650000007</v>
      </c>
      <c r="Q155" s="45" t="s">
        <v>7365</v>
      </c>
      <c r="R155" s="45" t="s">
        <v>7499</v>
      </c>
      <c r="S155" s="81">
        <v>28201.059999999998</v>
      </c>
      <c r="T155" s="81">
        <f t="shared" si="6"/>
        <v>9534.778386</v>
      </c>
    </row>
    <row r="156" spans="2:20" ht="13.2" x14ac:dyDescent="0.25">
      <c r="B156" s="45" t="s">
        <v>3614</v>
      </c>
      <c r="C156" s="45" t="s">
        <v>6869</v>
      </c>
      <c r="D156" s="81">
        <v>-32.830000000001746</v>
      </c>
      <c r="F156" s="55"/>
      <c r="J156" s="45" t="s">
        <v>7365</v>
      </c>
      <c r="K156" s="45" t="s">
        <v>7500</v>
      </c>
      <c r="L156" s="81">
        <v>28201.65</v>
      </c>
      <c r="M156" s="81">
        <f t="shared" si="5"/>
        <v>9534.9778650000007</v>
      </c>
      <c r="Q156" s="45" t="s">
        <v>7365</v>
      </c>
      <c r="R156" s="45" t="s">
        <v>7500</v>
      </c>
      <c r="S156" s="81">
        <v>28194.1</v>
      </c>
      <c r="T156" s="81">
        <f t="shared" si="6"/>
        <v>9532.4252099999994</v>
      </c>
    </row>
    <row r="157" spans="2:20" ht="13.2" x14ac:dyDescent="0.25">
      <c r="B157" s="45" t="s">
        <v>3614</v>
      </c>
      <c r="C157" s="45" t="s">
        <v>6870</v>
      </c>
      <c r="D157" s="81">
        <v>-32.830000000001746</v>
      </c>
      <c r="F157" s="55"/>
      <c r="J157" s="45" t="s">
        <v>7365</v>
      </c>
      <c r="K157" s="45" t="s">
        <v>7501</v>
      </c>
      <c r="L157" s="81">
        <v>28201.65</v>
      </c>
      <c r="M157" s="81">
        <f t="shared" si="5"/>
        <v>9534.9778650000007</v>
      </c>
      <c r="Q157" s="45" t="s">
        <v>7365</v>
      </c>
      <c r="R157" s="45" t="s">
        <v>7501</v>
      </c>
      <c r="S157" s="81">
        <v>28201.65</v>
      </c>
      <c r="T157" s="81">
        <f t="shared" si="6"/>
        <v>9534.9778650000007</v>
      </c>
    </row>
    <row r="158" spans="2:20" ht="13.2" x14ac:dyDescent="0.25">
      <c r="B158" s="45" t="s">
        <v>3614</v>
      </c>
      <c r="C158" s="45" t="s">
        <v>6871</v>
      </c>
      <c r="D158" s="81">
        <v>-32.830000000001746</v>
      </c>
      <c r="F158" s="55"/>
      <c r="J158" s="45" t="s">
        <v>7365</v>
      </c>
      <c r="K158" s="45" t="s">
        <v>7502</v>
      </c>
      <c r="L158" s="81">
        <v>9105.67</v>
      </c>
      <c r="M158" s="81">
        <f t="shared" si="5"/>
        <v>3078.627027</v>
      </c>
      <c r="Q158" s="45" t="s">
        <v>7365</v>
      </c>
      <c r="R158" s="45" t="s">
        <v>7502</v>
      </c>
      <c r="S158" s="81">
        <v>8976.44</v>
      </c>
      <c r="T158" s="81">
        <f t="shared" si="6"/>
        <v>3034.9343640000002</v>
      </c>
    </row>
    <row r="159" spans="2:20" ht="13.2" x14ac:dyDescent="0.25">
      <c r="B159" s="45" t="s">
        <v>3614</v>
      </c>
      <c r="C159" s="45" t="s">
        <v>6872</v>
      </c>
      <c r="D159" s="81">
        <v>-32.830000000001746</v>
      </c>
      <c r="F159" s="55"/>
      <c r="J159" s="45" t="s">
        <v>7365</v>
      </c>
      <c r="K159" s="45" t="s">
        <v>7503</v>
      </c>
      <c r="L159" s="81">
        <v>9105.67</v>
      </c>
      <c r="M159" s="81">
        <f t="shared" si="5"/>
        <v>3078.627027</v>
      </c>
      <c r="Q159" s="45" t="s">
        <v>7365</v>
      </c>
      <c r="R159" s="45" t="s">
        <v>7503</v>
      </c>
      <c r="S159" s="81">
        <v>8857.2200000000012</v>
      </c>
      <c r="T159" s="81">
        <f t="shared" si="6"/>
        <v>2994.6260820000007</v>
      </c>
    </row>
    <row r="160" spans="2:20" ht="13.2" x14ac:dyDescent="0.25">
      <c r="B160" s="45" t="s">
        <v>3614</v>
      </c>
      <c r="C160" s="45" t="s">
        <v>6873</v>
      </c>
      <c r="D160" s="81">
        <v>-32.830000000001746</v>
      </c>
      <c r="F160" s="55"/>
      <c r="J160" s="45" t="s">
        <v>7365</v>
      </c>
      <c r="K160" s="45" t="s">
        <v>7504</v>
      </c>
      <c r="L160" s="81">
        <v>9105.67</v>
      </c>
      <c r="M160" s="81">
        <f t="shared" si="5"/>
        <v>3078.627027</v>
      </c>
      <c r="Q160" s="45" t="s">
        <v>7365</v>
      </c>
      <c r="R160" s="45" t="s">
        <v>7504</v>
      </c>
      <c r="S160" s="81">
        <v>8859.26</v>
      </c>
      <c r="T160" s="81">
        <f t="shared" si="6"/>
        <v>2995.3158060000001</v>
      </c>
    </row>
    <row r="161" spans="2:20" ht="13.2" x14ac:dyDescent="0.25">
      <c r="B161" s="45" t="s">
        <v>3614</v>
      </c>
      <c r="C161" s="45" t="s">
        <v>6874</v>
      </c>
      <c r="D161" s="81">
        <v>-32.830000000001746</v>
      </c>
      <c r="F161" s="55"/>
      <c r="J161" s="45" t="s">
        <v>7365</v>
      </c>
      <c r="K161" s="45" t="s">
        <v>7505</v>
      </c>
      <c r="L161" s="81">
        <v>9105.67</v>
      </c>
      <c r="M161" s="81">
        <f t="shared" si="5"/>
        <v>3078.627027</v>
      </c>
      <c r="Q161" s="45" t="s">
        <v>7365</v>
      </c>
      <c r="R161" s="45" t="s">
        <v>7505</v>
      </c>
      <c r="S161" s="81">
        <v>8871.25</v>
      </c>
      <c r="T161" s="81">
        <f t="shared" si="6"/>
        <v>2999.3696250000003</v>
      </c>
    </row>
    <row r="162" spans="2:20" ht="13.2" x14ac:dyDescent="0.25">
      <c r="B162" s="45" t="s">
        <v>3614</v>
      </c>
      <c r="C162" s="45" t="s">
        <v>6875</v>
      </c>
      <c r="D162" s="81">
        <v>-32.830000000001746</v>
      </c>
      <c r="F162" s="55"/>
      <c r="J162" s="45" t="s">
        <v>7365</v>
      </c>
      <c r="K162" s="45" t="s">
        <v>7506</v>
      </c>
      <c r="L162" s="81">
        <v>9105.67</v>
      </c>
      <c r="M162" s="81">
        <f t="shared" si="5"/>
        <v>3078.627027</v>
      </c>
      <c r="Q162" s="45" t="s">
        <v>7365</v>
      </c>
      <c r="R162" s="45" t="s">
        <v>7506</v>
      </c>
      <c r="S162" s="81">
        <v>8993.4499999999989</v>
      </c>
      <c r="T162" s="81">
        <f t="shared" si="6"/>
        <v>3040.6854449999996</v>
      </c>
    </row>
    <row r="163" spans="2:20" ht="13.2" x14ac:dyDescent="0.25">
      <c r="B163" s="45" t="s">
        <v>3614</v>
      </c>
      <c r="C163" s="45" t="s">
        <v>6876</v>
      </c>
      <c r="D163" s="81">
        <v>-16.409999999988941</v>
      </c>
      <c r="F163" s="55"/>
      <c r="J163" s="45" t="s">
        <v>7365</v>
      </c>
      <c r="K163" s="45" t="s">
        <v>7507</v>
      </c>
      <c r="L163" s="81">
        <v>9105.67</v>
      </c>
      <c r="M163" s="81">
        <f t="shared" si="5"/>
        <v>3078.627027</v>
      </c>
      <c r="Q163" s="45" t="s">
        <v>7365</v>
      </c>
      <c r="R163" s="45" t="s">
        <v>7507</v>
      </c>
      <c r="S163" s="81">
        <v>9105.24</v>
      </c>
      <c r="T163" s="81">
        <f t="shared" si="6"/>
        <v>3078.481644</v>
      </c>
    </row>
    <row r="164" spans="2:20" ht="13.2" x14ac:dyDescent="0.25">
      <c r="B164" s="45" t="s">
        <v>3619</v>
      </c>
      <c r="C164" s="45" t="s">
        <v>7252</v>
      </c>
      <c r="D164" s="81">
        <v>387.08999999999651</v>
      </c>
      <c r="F164" s="55"/>
      <c r="J164" s="45" t="s">
        <v>7365</v>
      </c>
      <c r="K164" s="45" t="s">
        <v>7508</v>
      </c>
      <c r="L164" s="81">
        <v>9105.67</v>
      </c>
      <c r="M164" s="81">
        <f t="shared" si="5"/>
        <v>3078.627027</v>
      </c>
      <c r="Q164" s="45" t="s">
        <v>7365</v>
      </c>
      <c r="R164" s="45" t="s">
        <v>7508</v>
      </c>
      <c r="S164" s="81">
        <v>9105.24</v>
      </c>
      <c r="T164" s="81">
        <f t="shared" si="6"/>
        <v>3078.481644</v>
      </c>
    </row>
    <row r="165" spans="2:20" ht="13.2" x14ac:dyDescent="0.25">
      <c r="B165" s="45" t="s">
        <v>3619</v>
      </c>
      <c r="C165" s="45" t="s">
        <v>7253</v>
      </c>
      <c r="D165" s="81">
        <v>360.43000000000029</v>
      </c>
      <c r="F165" s="55"/>
      <c r="J165" s="45" t="s">
        <v>7365</v>
      </c>
      <c r="K165" s="45" t="s">
        <v>7509</v>
      </c>
      <c r="L165" s="81">
        <v>9105.67</v>
      </c>
      <c r="M165" s="81">
        <f t="shared" si="5"/>
        <v>3078.627027</v>
      </c>
      <c r="Q165" s="45" t="s">
        <v>7365</v>
      </c>
      <c r="R165" s="45" t="s">
        <v>7509</v>
      </c>
      <c r="S165" s="81">
        <v>9105.4499999999989</v>
      </c>
      <c r="T165" s="81">
        <f t="shared" si="6"/>
        <v>3078.5526449999998</v>
      </c>
    </row>
    <row r="166" spans="2:20" ht="13.2" x14ac:dyDescent="0.25">
      <c r="B166" s="45" t="s">
        <v>3619</v>
      </c>
      <c r="C166" s="45" t="s">
        <v>7254</v>
      </c>
      <c r="D166" s="81">
        <v>327.05999999999767</v>
      </c>
      <c r="F166" s="55"/>
      <c r="J166" s="45" t="s">
        <v>7365</v>
      </c>
      <c r="K166" s="45" t="s">
        <v>7510</v>
      </c>
      <c r="L166" s="81">
        <v>9105.67</v>
      </c>
      <c r="M166" s="81">
        <f t="shared" si="5"/>
        <v>3078.627027</v>
      </c>
      <c r="Q166" s="45" t="s">
        <v>7365</v>
      </c>
      <c r="R166" s="45" t="s">
        <v>7510</v>
      </c>
      <c r="S166" s="81">
        <v>9105.67</v>
      </c>
      <c r="T166" s="81">
        <f t="shared" si="6"/>
        <v>3078.627027</v>
      </c>
    </row>
    <row r="167" spans="2:20" ht="13.2" x14ac:dyDescent="0.25">
      <c r="B167" s="45" t="s">
        <v>3619</v>
      </c>
      <c r="C167" s="45" t="s">
        <v>7255</v>
      </c>
      <c r="D167" s="81">
        <v>268.27999999999884</v>
      </c>
      <c r="F167" s="55"/>
      <c r="J167" s="45" t="s">
        <v>7365</v>
      </c>
      <c r="K167" s="45" t="s">
        <v>7511</v>
      </c>
      <c r="L167" s="81">
        <v>9105.67</v>
      </c>
      <c r="M167" s="81">
        <f t="shared" si="5"/>
        <v>3078.627027</v>
      </c>
      <c r="Q167" s="45" t="s">
        <v>7365</v>
      </c>
      <c r="R167" s="45" t="s">
        <v>7511</v>
      </c>
      <c r="S167" s="81">
        <v>9105.67</v>
      </c>
      <c r="T167" s="81">
        <f t="shared" si="6"/>
        <v>3078.627027</v>
      </c>
    </row>
    <row r="168" spans="2:20" ht="13.2" x14ac:dyDescent="0.25">
      <c r="B168" s="45" t="s">
        <v>3619</v>
      </c>
      <c r="C168" s="45" t="s">
        <v>7256</v>
      </c>
      <c r="D168" s="81">
        <v>125.81999999999971</v>
      </c>
      <c r="F168" s="55"/>
      <c r="J168" s="45" t="s">
        <v>7365</v>
      </c>
      <c r="K168" s="45" t="s">
        <v>7512</v>
      </c>
      <c r="L168" s="81">
        <v>9105.67</v>
      </c>
      <c r="M168" s="81">
        <f t="shared" si="5"/>
        <v>3078.627027</v>
      </c>
      <c r="Q168" s="45" t="s">
        <v>7365</v>
      </c>
      <c r="R168" s="45" t="s">
        <v>7512</v>
      </c>
      <c r="S168" s="81">
        <v>9105.67</v>
      </c>
      <c r="T168" s="81">
        <f t="shared" si="6"/>
        <v>3078.627027</v>
      </c>
    </row>
    <row r="169" spans="2:20" ht="13.2" x14ac:dyDescent="0.25">
      <c r="B169" s="45" t="s">
        <v>3619</v>
      </c>
      <c r="C169" s="45" t="s">
        <v>7257</v>
      </c>
      <c r="D169" s="81">
        <v>-110.30999999999767</v>
      </c>
      <c r="F169" s="55"/>
      <c r="J169" s="45" t="s">
        <v>7365</v>
      </c>
      <c r="K169" s="45" t="s">
        <v>7513</v>
      </c>
      <c r="L169" s="81">
        <v>9105.67</v>
      </c>
      <c r="M169" s="81">
        <f t="shared" si="5"/>
        <v>3078.627027</v>
      </c>
      <c r="Q169" s="45" t="s">
        <v>7365</v>
      </c>
      <c r="R169" s="45" t="s">
        <v>7513</v>
      </c>
      <c r="S169" s="81">
        <v>9105.67</v>
      </c>
      <c r="T169" s="81">
        <f t="shared" si="6"/>
        <v>3078.627027</v>
      </c>
    </row>
    <row r="170" spans="2:20" ht="13.2" x14ac:dyDescent="0.25">
      <c r="B170" s="45" t="s">
        <v>3619</v>
      </c>
      <c r="C170" s="45" t="s">
        <v>7258</v>
      </c>
      <c r="D170" s="81">
        <v>-363.91999999999825</v>
      </c>
      <c r="F170" s="55"/>
      <c r="J170" s="45" t="s">
        <v>7365</v>
      </c>
      <c r="K170" s="45" t="s">
        <v>7514</v>
      </c>
      <c r="L170" s="81">
        <v>65360.3</v>
      </c>
      <c r="M170" s="81">
        <f t="shared" si="5"/>
        <v>22098.317430000003</v>
      </c>
      <c r="Q170" s="45" t="s">
        <v>7365</v>
      </c>
      <c r="R170" s="45" t="s">
        <v>7514</v>
      </c>
      <c r="S170" s="81">
        <v>51384.89</v>
      </c>
      <c r="T170" s="81">
        <f t="shared" si="6"/>
        <v>17373.231308999999</v>
      </c>
    </row>
    <row r="171" spans="2:20" ht="13.2" x14ac:dyDescent="0.25">
      <c r="B171" s="45" t="s">
        <v>3619</v>
      </c>
      <c r="C171" s="45" t="s">
        <v>7259</v>
      </c>
      <c r="D171" s="81">
        <v>-511.15000000000146</v>
      </c>
      <c r="F171" s="55"/>
      <c r="J171" s="45" t="s">
        <v>7365</v>
      </c>
      <c r="K171" s="45" t="s">
        <v>7515</v>
      </c>
      <c r="L171" s="81">
        <v>65360.3</v>
      </c>
      <c r="M171" s="81">
        <f t="shared" si="5"/>
        <v>22098.317430000003</v>
      </c>
      <c r="Q171" s="45" t="s">
        <v>7365</v>
      </c>
      <c r="R171" s="45" t="s">
        <v>7515</v>
      </c>
      <c r="S171" s="81">
        <v>52178.54</v>
      </c>
      <c r="T171" s="81">
        <f t="shared" si="6"/>
        <v>17641.564374000001</v>
      </c>
    </row>
    <row r="172" spans="2:20" ht="13.2" x14ac:dyDescent="0.25">
      <c r="B172" s="45" t="s">
        <v>3619</v>
      </c>
      <c r="C172" s="45" t="s">
        <v>7260</v>
      </c>
      <c r="D172" s="81">
        <v>-578.40000000000146</v>
      </c>
      <c r="F172" s="55"/>
      <c r="J172" s="45" t="s">
        <v>7365</v>
      </c>
      <c r="K172" s="45" t="s">
        <v>7516</v>
      </c>
      <c r="L172" s="81">
        <v>65360.3</v>
      </c>
      <c r="M172" s="81">
        <f t="shared" si="5"/>
        <v>22098.317430000003</v>
      </c>
      <c r="Q172" s="45" t="s">
        <v>7365</v>
      </c>
      <c r="R172" s="45" t="s">
        <v>7516</v>
      </c>
      <c r="S172" s="81">
        <v>54686</v>
      </c>
      <c r="T172" s="81">
        <f t="shared" si="6"/>
        <v>18489.336600000002</v>
      </c>
    </row>
    <row r="173" spans="2:20" ht="13.2" x14ac:dyDescent="0.25">
      <c r="B173" s="45" t="s">
        <v>3619</v>
      </c>
      <c r="C173" s="45" t="s">
        <v>7261</v>
      </c>
      <c r="D173" s="81">
        <v>-366.22000000000116</v>
      </c>
      <c r="F173" s="55"/>
      <c r="J173" s="45" t="s">
        <v>7365</v>
      </c>
      <c r="K173" s="45" t="s">
        <v>7517</v>
      </c>
      <c r="L173" s="81">
        <v>65360.3</v>
      </c>
      <c r="M173" s="81">
        <f t="shared" si="5"/>
        <v>22098.317430000003</v>
      </c>
      <c r="Q173" s="45" t="s">
        <v>7365</v>
      </c>
      <c r="R173" s="45" t="s">
        <v>7517</v>
      </c>
      <c r="S173" s="81">
        <v>54870.76</v>
      </c>
      <c r="T173" s="81">
        <f t="shared" si="6"/>
        <v>18551.803956</v>
      </c>
    </row>
    <row r="174" spans="2:20" ht="13.2" x14ac:dyDescent="0.25">
      <c r="B174" s="45" t="s">
        <v>3619</v>
      </c>
      <c r="C174" s="45" t="s">
        <v>7262</v>
      </c>
      <c r="D174" s="81">
        <v>-333.93000000000029</v>
      </c>
      <c r="F174" s="55"/>
      <c r="J174" s="45" t="s">
        <v>7365</v>
      </c>
      <c r="K174" s="45" t="s">
        <v>7518</v>
      </c>
      <c r="L174" s="81">
        <v>65360.3</v>
      </c>
      <c r="M174" s="81">
        <f t="shared" si="5"/>
        <v>22098.317430000003</v>
      </c>
      <c r="Q174" s="45" t="s">
        <v>7365</v>
      </c>
      <c r="R174" s="45" t="s">
        <v>7518</v>
      </c>
      <c r="S174" s="81">
        <v>52576.08</v>
      </c>
      <c r="T174" s="81">
        <f t="shared" si="6"/>
        <v>17775.972648000003</v>
      </c>
    </row>
    <row r="175" spans="2:20" ht="13.2" x14ac:dyDescent="0.25">
      <c r="B175" s="45" t="s">
        <v>3622</v>
      </c>
      <c r="C175" s="45" t="s">
        <v>7263</v>
      </c>
      <c r="D175" s="81">
        <v>205076.90000000037</v>
      </c>
      <c r="F175" s="55"/>
      <c r="J175" s="45" t="s">
        <v>7365</v>
      </c>
      <c r="K175" s="45" t="s">
        <v>7519</v>
      </c>
      <c r="L175" s="81">
        <v>65360.3</v>
      </c>
      <c r="M175" s="81">
        <f t="shared" si="5"/>
        <v>22098.317430000003</v>
      </c>
      <c r="Q175" s="45" t="s">
        <v>7365</v>
      </c>
      <c r="R175" s="45" t="s">
        <v>7519</v>
      </c>
      <c r="S175" s="81">
        <v>52557.83</v>
      </c>
      <c r="T175" s="81">
        <f t="shared" si="6"/>
        <v>17769.802323</v>
      </c>
    </row>
    <row r="176" spans="2:20" ht="13.2" x14ac:dyDescent="0.25">
      <c r="B176" s="45" t="s">
        <v>3622</v>
      </c>
      <c r="C176" s="45" t="s">
        <v>7264</v>
      </c>
      <c r="D176" s="81">
        <v>191692.2200000002</v>
      </c>
      <c r="F176" s="55"/>
      <c r="J176" s="45" t="s">
        <v>7365</v>
      </c>
      <c r="K176" s="45" t="s">
        <v>7520</v>
      </c>
      <c r="L176" s="81">
        <v>65360.3</v>
      </c>
      <c r="M176" s="81">
        <f t="shared" si="5"/>
        <v>22098.317430000003</v>
      </c>
      <c r="Q176" s="45" t="s">
        <v>7365</v>
      </c>
      <c r="R176" s="45" t="s">
        <v>7520</v>
      </c>
      <c r="S176" s="81">
        <v>52551.34</v>
      </c>
      <c r="T176" s="81">
        <f t="shared" si="6"/>
        <v>17767.608054</v>
      </c>
    </row>
    <row r="177" spans="2:20" ht="13.2" x14ac:dyDescent="0.25">
      <c r="B177" s="45" t="s">
        <v>3622</v>
      </c>
      <c r="C177" s="45" t="s">
        <v>7265</v>
      </c>
      <c r="D177" s="81">
        <v>176808.47000000067</v>
      </c>
      <c r="F177" s="55"/>
      <c r="J177" s="45" t="s">
        <v>7365</v>
      </c>
      <c r="K177" s="45" t="s">
        <v>7521</v>
      </c>
      <c r="L177" s="81">
        <v>65360.3</v>
      </c>
      <c r="M177" s="81">
        <f t="shared" si="5"/>
        <v>22098.317430000003</v>
      </c>
      <c r="Q177" s="45" t="s">
        <v>7365</v>
      </c>
      <c r="R177" s="45" t="s">
        <v>7521</v>
      </c>
      <c r="S177" s="81">
        <v>52646.16</v>
      </c>
      <c r="T177" s="81">
        <f t="shared" si="6"/>
        <v>17799.666696</v>
      </c>
    </row>
    <row r="178" spans="2:20" ht="13.2" x14ac:dyDescent="0.25">
      <c r="B178" s="45" t="s">
        <v>3622</v>
      </c>
      <c r="C178" s="45" t="s">
        <v>7266</v>
      </c>
      <c r="D178" s="81">
        <v>161152.67000000039</v>
      </c>
      <c r="F178" s="55"/>
      <c r="J178" s="45" t="s">
        <v>7365</v>
      </c>
      <c r="K178" s="45" t="s">
        <v>7522</v>
      </c>
      <c r="L178" s="81">
        <v>65360.3</v>
      </c>
      <c r="M178" s="81">
        <f t="shared" si="5"/>
        <v>22098.317430000003</v>
      </c>
      <c r="Q178" s="45" t="s">
        <v>7365</v>
      </c>
      <c r="R178" s="45" t="s">
        <v>7522</v>
      </c>
      <c r="S178" s="81">
        <v>57551.630000000005</v>
      </c>
      <c r="T178" s="81">
        <f t="shared" si="6"/>
        <v>19458.206103</v>
      </c>
    </row>
    <row r="179" spans="2:20" ht="13.2" x14ac:dyDescent="0.25">
      <c r="B179" s="45" t="s">
        <v>3622</v>
      </c>
      <c r="C179" s="45" t="s">
        <v>7267</v>
      </c>
      <c r="D179" s="81">
        <v>148309.35000000056</v>
      </c>
      <c r="F179" s="55"/>
      <c r="J179" s="45" t="s">
        <v>7365</v>
      </c>
      <c r="K179" s="45" t="s">
        <v>7523</v>
      </c>
      <c r="L179" s="81">
        <v>65360.3</v>
      </c>
      <c r="M179" s="81">
        <f t="shared" si="5"/>
        <v>22098.317430000003</v>
      </c>
      <c r="Q179" s="45" t="s">
        <v>7365</v>
      </c>
      <c r="R179" s="45" t="s">
        <v>7523</v>
      </c>
      <c r="S179" s="81">
        <v>62464.23</v>
      </c>
      <c r="T179" s="81">
        <f t="shared" si="6"/>
        <v>21119.156163000003</v>
      </c>
    </row>
    <row r="180" spans="2:20" ht="13.2" x14ac:dyDescent="0.25">
      <c r="B180" s="45" t="s">
        <v>3622</v>
      </c>
      <c r="C180" s="45" t="s">
        <v>7268</v>
      </c>
      <c r="D180" s="81">
        <v>132326.61000000034</v>
      </c>
      <c r="F180" s="55"/>
      <c r="J180" s="45" t="s">
        <v>7365</v>
      </c>
      <c r="K180" s="45" t="s">
        <v>7524</v>
      </c>
      <c r="L180" s="81">
        <v>65360.3</v>
      </c>
      <c r="M180" s="81">
        <f t="shared" si="5"/>
        <v>22098.317430000003</v>
      </c>
      <c r="Q180" s="45" t="s">
        <v>7365</v>
      </c>
      <c r="R180" s="45" t="s">
        <v>7524</v>
      </c>
      <c r="S180" s="81">
        <v>62661.24</v>
      </c>
      <c r="T180" s="81">
        <f t="shared" si="6"/>
        <v>21185.765243999998</v>
      </c>
    </row>
    <row r="181" spans="2:20" ht="13.2" x14ac:dyDescent="0.25">
      <c r="B181" s="45" t="s">
        <v>3622</v>
      </c>
      <c r="C181" s="45" t="s">
        <v>7269</v>
      </c>
      <c r="D181" s="81">
        <v>116113.00000000047</v>
      </c>
      <c r="F181" s="55"/>
      <c r="J181" s="45" t="s">
        <v>7365</v>
      </c>
      <c r="K181" s="45" t="s">
        <v>7525</v>
      </c>
      <c r="L181" s="81">
        <v>65360.3</v>
      </c>
      <c r="M181" s="81">
        <f t="shared" si="5"/>
        <v>22098.317430000003</v>
      </c>
      <c r="Q181" s="45" t="s">
        <v>7365</v>
      </c>
      <c r="R181" s="45" t="s">
        <v>7525</v>
      </c>
      <c r="S181" s="81">
        <v>65360.3</v>
      </c>
      <c r="T181" s="81">
        <f t="shared" si="6"/>
        <v>22098.317430000003</v>
      </c>
    </row>
    <row r="182" spans="2:20" ht="13.2" x14ac:dyDescent="0.25">
      <c r="B182" s="45" t="s">
        <v>3622</v>
      </c>
      <c r="C182" s="45" t="s">
        <v>7270</v>
      </c>
      <c r="D182" s="81">
        <v>102553.20000000019</v>
      </c>
      <c r="F182" s="55"/>
      <c r="J182" s="45" t="s">
        <v>1685</v>
      </c>
      <c r="K182" s="45" t="s">
        <v>7526</v>
      </c>
      <c r="L182" s="81">
        <v>14793.75</v>
      </c>
      <c r="M182" s="81">
        <f t="shared" si="5"/>
        <v>5001.7668750000003</v>
      </c>
      <c r="Q182" s="45" t="s">
        <v>1685</v>
      </c>
      <c r="R182" s="45" t="s">
        <v>7526</v>
      </c>
      <c r="S182" s="81">
        <v>14793.75</v>
      </c>
      <c r="T182" s="81">
        <f t="shared" si="6"/>
        <v>5001.7668750000003</v>
      </c>
    </row>
    <row r="183" spans="2:20" ht="13.2" x14ac:dyDescent="0.25">
      <c r="B183" s="45" t="s">
        <v>3622</v>
      </c>
      <c r="C183" s="45" t="s">
        <v>7271</v>
      </c>
      <c r="D183" s="81">
        <v>86966.060000000522</v>
      </c>
      <c r="F183" s="55"/>
      <c r="J183" s="45" t="s">
        <v>1685</v>
      </c>
      <c r="K183" s="45" t="s">
        <v>7527</v>
      </c>
      <c r="L183" s="81">
        <v>14793.75</v>
      </c>
      <c r="M183" s="81">
        <f t="shared" si="5"/>
        <v>5001.7668750000003</v>
      </c>
      <c r="Q183" s="45" t="s">
        <v>1685</v>
      </c>
      <c r="R183" s="45" t="s">
        <v>7527</v>
      </c>
      <c r="S183" s="81">
        <v>14793.75</v>
      </c>
      <c r="T183" s="81">
        <f t="shared" si="6"/>
        <v>5001.7668750000003</v>
      </c>
    </row>
    <row r="184" spans="2:20" ht="13.2" x14ac:dyDescent="0.25">
      <c r="B184" s="45" t="s">
        <v>3622</v>
      </c>
      <c r="C184" s="45" t="s">
        <v>7272</v>
      </c>
      <c r="D184" s="81">
        <v>50156.610000000335</v>
      </c>
      <c r="F184" s="55"/>
      <c r="J184" s="45" t="s">
        <v>1685</v>
      </c>
      <c r="K184" s="45" t="s">
        <v>7528</v>
      </c>
      <c r="L184" s="81">
        <v>14793.75</v>
      </c>
      <c r="M184" s="81">
        <f t="shared" si="5"/>
        <v>5001.7668750000003</v>
      </c>
      <c r="Q184" s="45" t="s">
        <v>1685</v>
      </c>
      <c r="R184" s="45" t="s">
        <v>7528</v>
      </c>
      <c r="S184" s="81">
        <v>14793.75</v>
      </c>
      <c r="T184" s="81">
        <f t="shared" si="6"/>
        <v>5001.7668750000003</v>
      </c>
    </row>
    <row r="185" spans="2:20" ht="13.2" x14ac:dyDescent="0.25">
      <c r="B185" s="45" t="s">
        <v>3622</v>
      </c>
      <c r="C185" s="45" t="s">
        <v>7273</v>
      </c>
      <c r="D185" s="81">
        <v>-474586.80999999959</v>
      </c>
      <c r="F185" s="55"/>
      <c r="J185" s="45" t="s">
        <v>1685</v>
      </c>
      <c r="K185" s="45" t="s">
        <v>7529</v>
      </c>
      <c r="L185" s="81">
        <v>14793.75</v>
      </c>
      <c r="M185" s="81">
        <f t="shared" si="5"/>
        <v>5001.7668750000003</v>
      </c>
      <c r="Q185" s="45" t="s">
        <v>1685</v>
      </c>
      <c r="R185" s="45" t="s">
        <v>7529</v>
      </c>
      <c r="S185" s="81">
        <v>14793.75</v>
      </c>
      <c r="T185" s="81">
        <f t="shared" si="6"/>
        <v>5001.7668750000003</v>
      </c>
    </row>
    <row r="186" spans="2:20" ht="13.2" x14ac:dyDescent="0.25">
      <c r="B186" s="45" t="s">
        <v>3625</v>
      </c>
      <c r="C186" s="45" t="s">
        <v>7274</v>
      </c>
      <c r="D186" s="81">
        <v>66.69999999999709</v>
      </c>
      <c r="F186" s="55"/>
      <c r="J186" s="45" t="s">
        <v>1685</v>
      </c>
      <c r="K186" s="45" t="s">
        <v>7530</v>
      </c>
      <c r="L186" s="81">
        <v>14793.75</v>
      </c>
      <c r="M186" s="81">
        <f t="shared" si="5"/>
        <v>5001.7668750000003</v>
      </c>
      <c r="Q186" s="45" t="s">
        <v>1685</v>
      </c>
      <c r="R186" s="45" t="s">
        <v>7530</v>
      </c>
      <c r="S186" s="81">
        <v>14793.75</v>
      </c>
      <c r="T186" s="81">
        <f t="shared" si="6"/>
        <v>5001.7668750000003</v>
      </c>
    </row>
    <row r="187" spans="2:20" ht="13.2" x14ac:dyDescent="0.25">
      <c r="B187" s="45" t="s">
        <v>3625</v>
      </c>
      <c r="C187" s="45" t="s">
        <v>7275</v>
      </c>
      <c r="D187" s="81">
        <v>105.02999999999884</v>
      </c>
      <c r="F187" s="55"/>
      <c r="J187" s="45" t="s">
        <v>1685</v>
      </c>
      <c r="K187" s="45" t="s">
        <v>7531</v>
      </c>
      <c r="L187" s="81">
        <v>14793.74</v>
      </c>
      <c r="M187" s="81">
        <f t="shared" si="5"/>
        <v>5001.7634939999998</v>
      </c>
      <c r="Q187" s="45" t="s">
        <v>1685</v>
      </c>
      <c r="R187" s="45" t="s">
        <v>7531</v>
      </c>
      <c r="S187" s="81">
        <v>14793.74</v>
      </c>
      <c r="T187" s="81">
        <f t="shared" si="6"/>
        <v>5001.7634939999998</v>
      </c>
    </row>
    <row r="188" spans="2:20" ht="13.2" x14ac:dyDescent="0.25">
      <c r="B188" s="45" t="s">
        <v>3625</v>
      </c>
      <c r="C188" s="45" t="s">
        <v>7276</v>
      </c>
      <c r="D188" s="81">
        <v>101.36999999999534</v>
      </c>
      <c r="F188" s="55"/>
      <c r="J188" s="45" t="s">
        <v>1685</v>
      </c>
      <c r="K188" s="45" t="s">
        <v>7532</v>
      </c>
      <c r="L188" s="81">
        <v>14793.75</v>
      </c>
      <c r="M188" s="81">
        <f t="shared" si="5"/>
        <v>5001.7668750000003</v>
      </c>
      <c r="Q188" s="45" t="s">
        <v>1685</v>
      </c>
      <c r="R188" s="45" t="s">
        <v>7532</v>
      </c>
      <c r="S188" s="81">
        <v>14793.75</v>
      </c>
      <c r="T188" s="81">
        <f t="shared" si="6"/>
        <v>5001.7668750000003</v>
      </c>
    </row>
    <row r="189" spans="2:20" ht="13.2" x14ac:dyDescent="0.25">
      <c r="B189" s="45" t="s">
        <v>3625</v>
      </c>
      <c r="C189" s="45" t="s">
        <v>7277</v>
      </c>
      <c r="D189" s="81">
        <v>301.42000000001281</v>
      </c>
      <c r="F189" s="55"/>
      <c r="J189" s="45" t="s">
        <v>1685</v>
      </c>
      <c r="K189" s="45" t="s">
        <v>7533</v>
      </c>
      <c r="L189" s="81">
        <v>14793.74</v>
      </c>
      <c r="M189" s="81">
        <f t="shared" si="5"/>
        <v>5001.7634939999998</v>
      </c>
      <c r="Q189" s="45" t="s">
        <v>1685</v>
      </c>
      <c r="R189" s="45" t="s">
        <v>7533</v>
      </c>
      <c r="S189" s="81">
        <v>14793.74</v>
      </c>
      <c r="T189" s="81">
        <f t="shared" si="6"/>
        <v>5001.7634939999998</v>
      </c>
    </row>
    <row r="190" spans="2:20" ht="13.2" x14ac:dyDescent="0.25">
      <c r="B190" s="45" t="s">
        <v>3625</v>
      </c>
      <c r="C190" s="45" t="s">
        <v>7278</v>
      </c>
      <c r="D190" s="81">
        <v>448.61999999999534</v>
      </c>
      <c r="F190" s="55"/>
      <c r="J190" s="45" t="s">
        <v>1685</v>
      </c>
      <c r="K190" s="45" t="s">
        <v>7534</v>
      </c>
      <c r="L190" s="81">
        <v>14793.75</v>
      </c>
      <c r="M190" s="81">
        <f t="shared" si="5"/>
        <v>5001.7668750000003</v>
      </c>
      <c r="Q190" s="45" t="s">
        <v>1685</v>
      </c>
      <c r="R190" s="45" t="s">
        <v>7534</v>
      </c>
      <c r="S190" s="81">
        <v>14793.75</v>
      </c>
      <c r="T190" s="81">
        <f t="shared" si="6"/>
        <v>5001.7668750000003</v>
      </c>
    </row>
    <row r="191" spans="2:20" ht="13.2" x14ac:dyDescent="0.25">
      <c r="B191" s="45" t="s">
        <v>3625</v>
      </c>
      <c r="C191" s="45" t="s">
        <v>7279</v>
      </c>
      <c r="D191" s="81">
        <v>625.69000000000233</v>
      </c>
      <c r="F191" s="55"/>
      <c r="J191" s="45" t="s">
        <v>1685</v>
      </c>
      <c r="K191" s="45" t="s">
        <v>7535</v>
      </c>
      <c r="L191" s="81">
        <v>14793.74</v>
      </c>
      <c r="M191" s="81">
        <f t="shared" si="5"/>
        <v>5001.7634939999998</v>
      </c>
      <c r="Q191" s="45" t="s">
        <v>1685</v>
      </c>
      <c r="R191" s="45" t="s">
        <v>7535</v>
      </c>
      <c r="S191" s="81">
        <v>14793.74</v>
      </c>
      <c r="T191" s="81">
        <f t="shared" si="6"/>
        <v>5001.7634939999998</v>
      </c>
    </row>
    <row r="192" spans="2:20" ht="13.2" x14ac:dyDescent="0.25">
      <c r="B192" s="45" t="s">
        <v>3625</v>
      </c>
      <c r="C192" s="45" t="s">
        <v>7280</v>
      </c>
      <c r="D192" s="81">
        <v>674.30000000001746</v>
      </c>
      <c r="F192" s="55"/>
      <c r="J192" s="45" t="s">
        <v>1685</v>
      </c>
      <c r="K192" s="45" t="s">
        <v>7536</v>
      </c>
      <c r="L192" s="81">
        <v>14793.75</v>
      </c>
      <c r="M192" s="81">
        <f t="shared" si="5"/>
        <v>5001.7668750000003</v>
      </c>
      <c r="Q192" s="45" t="s">
        <v>1685</v>
      </c>
      <c r="R192" s="45" t="s">
        <v>7536</v>
      </c>
      <c r="S192" s="81">
        <v>14793.75</v>
      </c>
      <c r="T192" s="81">
        <f t="shared" si="6"/>
        <v>5001.7668750000003</v>
      </c>
    </row>
    <row r="193" spans="2:20" ht="13.2" x14ac:dyDescent="0.25">
      <c r="B193" s="45" t="s">
        <v>3625</v>
      </c>
      <c r="C193" s="45" t="s">
        <v>7281</v>
      </c>
      <c r="D193" s="81">
        <v>399.69000000000233</v>
      </c>
      <c r="F193" s="55"/>
      <c r="J193" s="45" t="s">
        <v>1685</v>
      </c>
      <c r="K193" s="45" t="s">
        <v>7537</v>
      </c>
      <c r="L193" s="81">
        <v>14793.74</v>
      </c>
      <c r="M193" s="81">
        <f t="shared" si="5"/>
        <v>5001.7634939999998</v>
      </c>
      <c r="Q193" s="45" t="s">
        <v>1685</v>
      </c>
      <c r="R193" s="45" t="s">
        <v>7537</v>
      </c>
      <c r="S193" s="81">
        <v>14793.74</v>
      </c>
      <c r="T193" s="81">
        <f t="shared" si="6"/>
        <v>5001.7634939999998</v>
      </c>
    </row>
    <row r="194" spans="2:20" ht="13.2" x14ac:dyDescent="0.25">
      <c r="B194" s="45" t="s">
        <v>3625</v>
      </c>
      <c r="C194" s="45" t="s">
        <v>7282</v>
      </c>
      <c r="D194" s="81">
        <v>281.27999999999884</v>
      </c>
      <c r="F194" s="55"/>
      <c r="J194" s="45" t="s">
        <v>1685</v>
      </c>
      <c r="K194" s="45" t="s">
        <v>7538</v>
      </c>
      <c r="L194" s="81">
        <v>74883.95</v>
      </c>
      <c r="M194" s="81">
        <f t="shared" ref="M194:M257" si="7">L194*$H$1</f>
        <v>25318.263494999999</v>
      </c>
      <c r="Q194" s="45" t="s">
        <v>1685</v>
      </c>
      <c r="R194" s="45" t="s">
        <v>7538</v>
      </c>
      <c r="S194" s="81">
        <v>74883.95</v>
      </c>
      <c r="T194" s="81">
        <f t="shared" si="6"/>
        <v>25318.263494999999</v>
      </c>
    </row>
    <row r="195" spans="2:20" ht="13.2" x14ac:dyDescent="0.25">
      <c r="B195" s="45" t="s">
        <v>3625</v>
      </c>
      <c r="C195" s="45" t="s">
        <v>7283</v>
      </c>
      <c r="D195" s="81">
        <v>64.600000000005821</v>
      </c>
      <c r="F195" s="55"/>
      <c r="J195" s="45" t="s">
        <v>1685</v>
      </c>
      <c r="K195" s="45" t="s">
        <v>7539</v>
      </c>
      <c r="L195" s="81">
        <v>74883.95</v>
      </c>
      <c r="M195" s="81">
        <f t="shared" si="7"/>
        <v>25318.263494999999</v>
      </c>
      <c r="Q195" s="45" t="s">
        <v>1685</v>
      </c>
      <c r="R195" s="45" t="s">
        <v>7539</v>
      </c>
      <c r="S195" s="81">
        <v>74883.95</v>
      </c>
      <c r="T195" s="81">
        <f t="shared" ref="T195:T258" si="8">S195*$H$1</f>
        <v>25318.263494999999</v>
      </c>
    </row>
    <row r="196" spans="2:20" ht="13.2" x14ac:dyDescent="0.25">
      <c r="B196" s="45" t="s">
        <v>3625</v>
      </c>
      <c r="C196" s="45" t="s">
        <v>7284</v>
      </c>
      <c r="D196" s="81">
        <v>-274.94000000000233</v>
      </c>
      <c r="F196" s="55"/>
      <c r="J196" s="45" t="s">
        <v>1685</v>
      </c>
      <c r="K196" s="45" t="s">
        <v>7540</v>
      </c>
      <c r="L196" s="81">
        <v>74883.95</v>
      </c>
      <c r="M196" s="81">
        <f t="shared" si="7"/>
        <v>25318.263494999999</v>
      </c>
      <c r="Q196" s="45" t="s">
        <v>1685</v>
      </c>
      <c r="R196" s="45" t="s">
        <v>7540</v>
      </c>
      <c r="S196" s="81">
        <v>74883.95</v>
      </c>
      <c r="T196" s="81">
        <f t="shared" si="8"/>
        <v>25318.263494999999</v>
      </c>
    </row>
    <row r="197" spans="2:20" ht="13.2" x14ac:dyDescent="0.25">
      <c r="B197" s="45" t="s">
        <v>3632</v>
      </c>
      <c r="C197" s="45" t="s">
        <v>6877</v>
      </c>
      <c r="D197" s="81">
        <v>-38055.630000000005</v>
      </c>
      <c r="F197" s="55"/>
      <c r="J197" s="45" t="s">
        <v>1685</v>
      </c>
      <c r="K197" s="45" t="s">
        <v>7541</v>
      </c>
      <c r="L197" s="81">
        <v>74883.95</v>
      </c>
      <c r="M197" s="81">
        <f t="shared" si="7"/>
        <v>25318.263494999999</v>
      </c>
      <c r="Q197" s="45" t="s">
        <v>1685</v>
      </c>
      <c r="R197" s="45" t="s">
        <v>7541</v>
      </c>
      <c r="S197" s="81">
        <v>74883.95</v>
      </c>
      <c r="T197" s="81">
        <f t="shared" si="8"/>
        <v>25318.263494999999</v>
      </c>
    </row>
    <row r="198" spans="2:20" ht="13.2" x14ac:dyDescent="0.25">
      <c r="B198" s="45" t="s">
        <v>3632</v>
      </c>
      <c r="C198" s="45" t="s">
        <v>6878</v>
      </c>
      <c r="D198" s="81">
        <v>-41110.739999999991</v>
      </c>
      <c r="F198" s="55"/>
      <c r="J198" s="45" t="s">
        <v>1685</v>
      </c>
      <c r="K198" s="45" t="s">
        <v>7542</v>
      </c>
      <c r="L198" s="81">
        <v>74883.95</v>
      </c>
      <c r="M198" s="81">
        <f t="shared" si="7"/>
        <v>25318.263494999999</v>
      </c>
      <c r="Q198" s="45" t="s">
        <v>1685</v>
      </c>
      <c r="R198" s="45" t="s">
        <v>7542</v>
      </c>
      <c r="S198" s="81">
        <v>74883.95</v>
      </c>
      <c r="T198" s="81">
        <f t="shared" si="8"/>
        <v>25318.263494999999</v>
      </c>
    </row>
    <row r="199" spans="2:20" ht="13.2" x14ac:dyDescent="0.25">
      <c r="B199" s="45" t="s">
        <v>3632</v>
      </c>
      <c r="C199" s="45" t="s">
        <v>6879</v>
      </c>
      <c r="D199" s="81">
        <v>-44341.830000000016</v>
      </c>
      <c r="F199" s="55"/>
      <c r="J199" s="45" t="s">
        <v>1685</v>
      </c>
      <c r="K199" s="45" t="s">
        <v>7543</v>
      </c>
      <c r="L199" s="81">
        <v>74883.95</v>
      </c>
      <c r="M199" s="81">
        <f t="shared" si="7"/>
        <v>25318.263494999999</v>
      </c>
      <c r="Q199" s="45" t="s">
        <v>1685</v>
      </c>
      <c r="R199" s="45" t="s">
        <v>7543</v>
      </c>
      <c r="S199" s="81">
        <v>74883.95</v>
      </c>
      <c r="T199" s="81">
        <f t="shared" si="8"/>
        <v>25318.263494999999</v>
      </c>
    </row>
    <row r="200" spans="2:20" ht="13.2" x14ac:dyDescent="0.25">
      <c r="B200" s="45" t="s">
        <v>3632</v>
      </c>
      <c r="C200" s="45" t="s">
        <v>6880</v>
      </c>
      <c r="D200" s="81">
        <v>-48089.400000000023</v>
      </c>
      <c r="F200" s="55"/>
      <c r="J200" s="45" t="s">
        <v>1685</v>
      </c>
      <c r="K200" s="45" t="s">
        <v>7544</v>
      </c>
      <c r="L200" s="81">
        <v>74883.95</v>
      </c>
      <c r="M200" s="81">
        <f t="shared" si="7"/>
        <v>25318.263494999999</v>
      </c>
      <c r="Q200" s="45" t="s">
        <v>1685</v>
      </c>
      <c r="R200" s="45" t="s">
        <v>7544</v>
      </c>
      <c r="S200" s="81">
        <v>74883.95</v>
      </c>
      <c r="T200" s="81">
        <f t="shared" si="8"/>
        <v>25318.263494999999</v>
      </c>
    </row>
    <row r="201" spans="2:20" ht="13.2" x14ac:dyDescent="0.25">
      <c r="B201" s="45" t="s">
        <v>3632</v>
      </c>
      <c r="C201" s="45" t="s">
        <v>6881</v>
      </c>
      <c r="D201" s="81">
        <v>-49774.69</v>
      </c>
      <c r="F201" s="55"/>
      <c r="J201" s="45" t="s">
        <v>1685</v>
      </c>
      <c r="K201" s="45" t="s">
        <v>7545</v>
      </c>
      <c r="L201" s="81">
        <v>74883.95</v>
      </c>
      <c r="M201" s="81">
        <f t="shared" si="7"/>
        <v>25318.263494999999</v>
      </c>
      <c r="Q201" s="45" t="s">
        <v>1685</v>
      </c>
      <c r="R201" s="45" t="s">
        <v>7545</v>
      </c>
      <c r="S201" s="81">
        <v>74883.95</v>
      </c>
      <c r="T201" s="81">
        <f t="shared" si="8"/>
        <v>25318.263494999999</v>
      </c>
    </row>
    <row r="202" spans="2:20" ht="13.2" x14ac:dyDescent="0.25">
      <c r="B202" s="45" t="s">
        <v>3632</v>
      </c>
      <c r="C202" s="45" t="s">
        <v>6882</v>
      </c>
      <c r="D202" s="81">
        <v>-49600.239999999991</v>
      </c>
      <c r="F202" s="55"/>
      <c r="J202" s="45" t="s">
        <v>1685</v>
      </c>
      <c r="K202" s="45" t="s">
        <v>7546</v>
      </c>
      <c r="L202" s="81">
        <v>74883.95</v>
      </c>
      <c r="M202" s="81">
        <f t="shared" si="7"/>
        <v>25318.263494999999</v>
      </c>
      <c r="Q202" s="45" t="s">
        <v>1685</v>
      </c>
      <c r="R202" s="45" t="s">
        <v>7546</v>
      </c>
      <c r="S202" s="81">
        <v>74883.95</v>
      </c>
      <c r="T202" s="81">
        <f t="shared" si="8"/>
        <v>25318.263494999999</v>
      </c>
    </row>
    <row r="203" spans="2:20" ht="13.2" x14ac:dyDescent="0.25">
      <c r="B203" s="45" t="s">
        <v>3632</v>
      </c>
      <c r="C203" s="45" t="s">
        <v>6883</v>
      </c>
      <c r="D203" s="81">
        <v>-50247.410000000033</v>
      </c>
      <c r="F203" s="55"/>
      <c r="J203" s="45" t="s">
        <v>1685</v>
      </c>
      <c r="K203" s="45" t="s">
        <v>7547</v>
      </c>
      <c r="L203" s="81">
        <v>74883.95</v>
      </c>
      <c r="M203" s="81">
        <f t="shared" si="7"/>
        <v>25318.263494999999</v>
      </c>
      <c r="Q203" s="45" t="s">
        <v>1685</v>
      </c>
      <c r="R203" s="45" t="s">
        <v>7547</v>
      </c>
      <c r="S203" s="81">
        <v>74883.95</v>
      </c>
      <c r="T203" s="81">
        <f t="shared" si="8"/>
        <v>25318.263494999999</v>
      </c>
    </row>
    <row r="204" spans="2:20" ht="13.2" x14ac:dyDescent="0.25">
      <c r="B204" s="45" t="s">
        <v>3632</v>
      </c>
      <c r="C204" s="45" t="s">
        <v>6884</v>
      </c>
      <c r="D204" s="81">
        <v>5838.1499999999942</v>
      </c>
      <c r="F204" s="55"/>
      <c r="J204" s="45" t="s">
        <v>1685</v>
      </c>
      <c r="K204" s="45" t="s">
        <v>7548</v>
      </c>
      <c r="L204" s="81">
        <v>74883.95</v>
      </c>
      <c r="M204" s="81">
        <f t="shared" si="7"/>
        <v>25318.263494999999</v>
      </c>
      <c r="Q204" s="45" t="s">
        <v>1685</v>
      </c>
      <c r="R204" s="45" t="s">
        <v>7548</v>
      </c>
      <c r="S204" s="81">
        <v>74883.95</v>
      </c>
      <c r="T204" s="81">
        <f t="shared" si="8"/>
        <v>25318.263494999999</v>
      </c>
    </row>
    <row r="205" spans="2:20" ht="13.2" x14ac:dyDescent="0.25">
      <c r="B205" s="45" t="s">
        <v>3632</v>
      </c>
      <c r="C205" s="45" t="s">
        <v>6885</v>
      </c>
      <c r="D205" s="81">
        <v>4687.4099999999744</v>
      </c>
      <c r="F205" s="55"/>
      <c r="J205" s="45" t="s">
        <v>1685</v>
      </c>
      <c r="K205" s="45" t="s">
        <v>7549</v>
      </c>
      <c r="L205" s="81">
        <v>74883.95</v>
      </c>
      <c r="M205" s="81">
        <f t="shared" si="7"/>
        <v>25318.263494999999</v>
      </c>
      <c r="Q205" s="45" t="s">
        <v>1685</v>
      </c>
      <c r="R205" s="45" t="s">
        <v>7549</v>
      </c>
      <c r="S205" s="81">
        <v>74883.95</v>
      </c>
      <c r="T205" s="81">
        <f t="shared" si="8"/>
        <v>25318.263494999999</v>
      </c>
    </row>
    <row r="206" spans="2:20" ht="13.2" x14ac:dyDescent="0.25">
      <c r="B206" s="45" t="s">
        <v>3632</v>
      </c>
      <c r="C206" s="45" t="s">
        <v>6886</v>
      </c>
      <c r="D206" s="81">
        <v>2741.5799999999872</v>
      </c>
      <c r="F206" s="55"/>
      <c r="J206" s="45" t="s">
        <v>1685</v>
      </c>
      <c r="K206" s="45" t="s">
        <v>7550</v>
      </c>
      <c r="L206" s="81">
        <v>284.81</v>
      </c>
      <c r="M206" s="81">
        <f t="shared" si="7"/>
        <v>96.294261000000006</v>
      </c>
      <c r="Q206" s="45" t="s">
        <v>1685</v>
      </c>
      <c r="R206" s="45" t="s">
        <v>7550</v>
      </c>
      <c r="S206" s="81">
        <v>284.81</v>
      </c>
      <c r="T206" s="81">
        <f t="shared" si="8"/>
        <v>96.294261000000006</v>
      </c>
    </row>
    <row r="207" spans="2:20" ht="13.2" x14ac:dyDescent="0.25">
      <c r="B207" s="45" t="s">
        <v>3632</v>
      </c>
      <c r="C207" s="45" t="s">
        <v>6887</v>
      </c>
      <c r="D207" s="81">
        <v>1263.4899999999907</v>
      </c>
      <c r="F207" s="55"/>
      <c r="J207" s="45" t="s">
        <v>1685</v>
      </c>
      <c r="K207" s="45" t="s">
        <v>7551</v>
      </c>
      <c r="L207" s="81">
        <v>284.8</v>
      </c>
      <c r="M207" s="81">
        <f t="shared" si="7"/>
        <v>96.290880000000001</v>
      </c>
      <c r="Q207" s="45" t="s">
        <v>1685</v>
      </c>
      <c r="R207" s="45" t="s">
        <v>7551</v>
      </c>
      <c r="S207" s="81">
        <v>284.8</v>
      </c>
      <c r="T207" s="81">
        <f t="shared" si="8"/>
        <v>96.290880000000001</v>
      </c>
    </row>
    <row r="208" spans="2:20" ht="13.2" x14ac:dyDescent="0.25">
      <c r="B208" s="45" t="s">
        <v>3638</v>
      </c>
      <c r="C208" s="45" t="s">
        <v>6888</v>
      </c>
      <c r="D208" s="81">
        <v>24546.47</v>
      </c>
      <c r="F208" s="55"/>
      <c r="J208" s="45" t="s">
        <v>1685</v>
      </c>
      <c r="K208" s="45" t="s">
        <v>7552</v>
      </c>
      <c r="L208" s="81">
        <v>284.81</v>
      </c>
      <c r="M208" s="81">
        <f t="shared" si="7"/>
        <v>96.294261000000006</v>
      </c>
      <c r="Q208" s="45" t="s">
        <v>1685</v>
      </c>
      <c r="R208" s="45" t="s">
        <v>7552</v>
      </c>
      <c r="S208" s="81">
        <v>284.81</v>
      </c>
      <c r="T208" s="81">
        <f t="shared" si="8"/>
        <v>96.294261000000006</v>
      </c>
    </row>
    <row r="209" spans="2:20" ht="13.2" x14ac:dyDescent="0.25">
      <c r="B209" s="45" t="s">
        <v>3638</v>
      </c>
      <c r="C209" s="45" t="s">
        <v>6889</v>
      </c>
      <c r="D209" s="81">
        <v>24546.47</v>
      </c>
      <c r="F209" s="55"/>
      <c r="J209" s="45" t="s">
        <v>1685</v>
      </c>
      <c r="K209" s="45" t="s">
        <v>7553</v>
      </c>
      <c r="L209" s="81">
        <v>284.8</v>
      </c>
      <c r="M209" s="81">
        <f t="shared" si="7"/>
        <v>96.290880000000001</v>
      </c>
      <c r="Q209" s="45" t="s">
        <v>1685</v>
      </c>
      <c r="R209" s="45" t="s">
        <v>7553</v>
      </c>
      <c r="S209" s="81">
        <v>284.8</v>
      </c>
      <c r="T209" s="81">
        <f t="shared" si="8"/>
        <v>96.290880000000001</v>
      </c>
    </row>
    <row r="210" spans="2:20" ht="13.2" x14ac:dyDescent="0.25">
      <c r="B210" s="45" t="s">
        <v>3638</v>
      </c>
      <c r="C210" s="45" t="s">
        <v>6890</v>
      </c>
      <c r="D210" s="81">
        <v>24546.47</v>
      </c>
      <c r="F210" s="55"/>
      <c r="J210" s="45" t="s">
        <v>1685</v>
      </c>
      <c r="K210" s="45" t="s">
        <v>7554</v>
      </c>
      <c r="L210" s="81">
        <v>284.81</v>
      </c>
      <c r="M210" s="81">
        <f t="shared" si="7"/>
        <v>96.294261000000006</v>
      </c>
      <c r="Q210" s="45" t="s">
        <v>1685</v>
      </c>
      <c r="R210" s="45" t="s">
        <v>7554</v>
      </c>
      <c r="S210" s="81">
        <v>284.81</v>
      </c>
      <c r="T210" s="81">
        <f t="shared" si="8"/>
        <v>96.294261000000006</v>
      </c>
    </row>
    <row r="211" spans="2:20" ht="13.2" x14ac:dyDescent="0.25">
      <c r="B211" s="45" t="s">
        <v>3638</v>
      </c>
      <c r="C211" s="45" t="s">
        <v>6891</v>
      </c>
      <c r="D211" s="81">
        <v>24546.47</v>
      </c>
      <c r="F211" s="55"/>
      <c r="J211" s="45" t="s">
        <v>1685</v>
      </c>
      <c r="K211" s="45" t="s">
        <v>7555</v>
      </c>
      <c r="L211" s="81">
        <v>284.8</v>
      </c>
      <c r="M211" s="81">
        <f t="shared" si="7"/>
        <v>96.290880000000001</v>
      </c>
      <c r="Q211" s="45" t="s">
        <v>1685</v>
      </c>
      <c r="R211" s="45" t="s">
        <v>7555</v>
      </c>
      <c r="S211" s="81">
        <v>284.8</v>
      </c>
      <c r="T211" s="81">
        <f t="shared" si="8"/>
        <v>96.290880000000001</v>
      </c>
    </row>
    <row r="212" spans="2:20" ht="13.2" x14ac:dyDescent="0.25">
      <c r="B212" s="45" t="s">
        <v>3638</v>
      </c>
      <c r="C212" s="45" t="s">
        <v>6892</v>
      </c>
      <c r="D212" s="81">
        <v>24546.47</v>
      </c>
      <c r="F212" s="55"/>
      <c r="J212" s="45" t="s">
        <v>1685</v>
      </c>
      <c r="K212" s="45" t="s">
        <v>7556</v>
      </c>
      <c r="L212" s="81">
        <v>284.81</v>
      </c>
      <c r="M212" s="81">
        <f t="shared" si="7"/>
        <v>96.294261000000006</v>
      </c>
      <c r="Q212" s="45" t="s">
        <v>1685</v>
      </c>
      <c r="R212" s="45" t="s">
        <v>7556</v>
      </c>
      <c r="S212" s="81">
        <v>284.81</v>
      </c>
      <c r="T212" s="81">
        <f t="shared" si="8"/>
        <v>96.294261000000006</v>
      </c>
    </row>
    <row r="213" spans="2:20" ht="13.2" x14ac:dyDescent="0.25">
      <c r="B213" s="45" t="s">
        <v>3638</v>
      </c>
      <c r="C213" s="45" t="s">
        <v>6893</v>
      </c>
      <c r="D213" s="81">
        <v>24546.47</v>
      </c>
      <c r="F213" s="55"/>
      <c r="J213" s="45" t="s">
        <v>1685</v>
      </c>
      <c r="K213" s="45" t="s">
        <v>7557</v>
      </c>
      <c r="L213" s="81">
        <v>284.8</v>
      </c>
      <c r="M213" s="81">
        <f t="shared" si="7"/>
        <v>96.290880000000001</v>
      </c>
      <c r="Q213" s="45" t="s">
        <v>1685</v>
      </c>
      <c r="R213" s="45" t="s">
        <v>7557</v>
      </c>
      <c r="S213" s="81">
        <v>284.8</v>
      </c>
      <c r="T213" s="81">
        <f t="shared" si="8"/>
        <v>96.290880000000001</v>
      </c>
    </row>
    <row r="214" spans="2:20" ht="13.2" x14ac:dyDescent="0.25">
      <c r="B214" s="45" t="s">
        <v>3638</v>
      </c>
      <c r="C214" s="45" t="s">
        <v>6894</v>
      </c>
      <c r="D214" s="81">
        <v>15149.070000000002</v>
      </c>
      <c r="F214" s="55"/>
      <c r="J214" s="45" t="s">
        <v>1685</v>
      </c>
      <c r="K214" s="45" t="s">
        <v>7558</v>
      </c>
      <c r="L214" s="81">
        <v>284.81</v>
      </c>
      <c r="M214" s="81">
        <f t="shared" si="7"/>
        <v>96.294261000000006</v>
      </c>
      <c r="Q214" s="45" t="s">
        <v>1685</v>
      </c>
      <c r="R214" s="45" t="s">
        <v>7558</v>
      </c>
      <c r="S214" s="81">
        <v>284.81</v>
      </c>
      <c r="T214" s="81">
        <f t="shared" si="8"/>
        <v>96.294261000000006</v>
      </c>
    </row>
    <row r="215" spans="2:20" ht="13.2" x14ac:dyDescent="0.25">
      <c r="B215" s="45" t="s">
        <v>3638</v>
      </c>
      <c r="C215" s="45" t="s">
        <v>6895</v>
      </c>
      <c r="D215" s="81">
        <v>4318.1399999999994</v>
      </c>
      <c r="F215" s="55"/>
      <c r="J215" s="45" t="s">
        <v>1685</v>
      </c>
      <c r="K215" s="45" t="s">
        <v>7559</v>
      </c>
      <c r="L215" s="81">
        <v>284.8</v>
      </c>
      <c r="M215" s="81">
        <f t="shared" si="7"/>
        <v>96.290880000000001</v>
      </c>
      <c r="Q215" s="45" t="s">
        <v>1685</v>
      </c>
      <c r="R215" s="45" t="s">
        <v>7559</v>
      </c>
      <c r="S215" s="81">
        <v>284.8</v>
      </c>
      <c r="T215" s="81">
        <f t="shared" si="8"/>
        <v>96.290880000000001</v>
      </c>
    </row>
    <row r="216" spans="2:20" ht="13.2" x14ac:dyDescent="0.25">
      <c r="B216" s="45" t="s">
        <v>3638</v>
      </c>
      <c r="C216" s="45" t="s">
        <v>6896</v>
      </c>
      <c r="D216" s="81">
        <v>995.41000000000349</v>
      </c>
      <c r="F216" s="55"/>
      <c r="J216" s="45" t="s">
        <v>1685</v>
      </c>
      <c r="K216" s="45" t="s">
        <v>7560</v>
      </c>
      <c r="L216" s="81">
        <v>284.81</v>
      </c>
      <c r="M216" s="81">
        <f t="shared" si="7"/>
        <v>96.294261000000006</v>
      </c>
      <c r="Q216" s="45" t="s">
        <v>1685</v>
      </c>
      <c r="R216" s="45" t="s">
        <v>7560</v>
      </c>
      <c r="S216" s="81">
        <v>284.81</v>
      </c>
      <c r="T216" s="81">
        <f t="shared" si="8"/>
        <v>96.294261000000006</v>
      </c>
    </row>
    <row r="217" spans="2:20" ht="13.2" x14ac:dyDescent="0.25">
      <c r="B217" s="45" t="s">
        <v>3638</v>
      </c>
      <c r="C217" s="45" t="s">
        <v>6897</v>
      </c>
      <c r="D217" s="81">
        <v>1505.7800000000025</v>
      </c>
      <c r="F217" s="55"/>
      <c r="J217" s="45" t="s">
        <v>1685</v>
      </c>
      <c r="K217" s="45" t="s">
        <v>7561</v>
      </c>
      <c r="L217" s="81">
        <v>284.8</v>
      </c>
      <c r="M217" s="81">
        <f t="shared" si="7"/>
        <v>96.290880000000001</v>
      </c>
      <c r="Q217" s="45" t="s">
        <v>1685</v>
      </c>
      <c r="R217" s="45" t="s">
        <v>7561</v>
      </c>
      <c r="S217" s="81">
        <v>284.8</v>
      </c>
      <c r="T217" s="81">
        <f t="shared" si="8"/>
        <v>96.290880000000001</v>
      </c>
    </row>
    <row r="218" spans="2:20" ht="13.2" x14ac:dyDescent="0.25">
      <c r="B218" s="45" t="s">
        <v>3638</v>
      </c>
      <c r="C218" s="45" t="s">
        <v>6898</v>
      </c>
      <c r="D218" s="81">
        <v>102.75</v>
      </c>
      <c r="F218" s="55"/>
      <c r="J218" s="45" t="s">
        <v>1685</v>
      </c>
      <c r="K218" s="45" t="s">
        <v>7562</v>
      </c>
      <c r="L218" s="81">
        <v>1296.82</v>
      </c>
      <c r="M218" s="81">
        <f t="shared" si="7"/>
        <v>438.45484199999999</v>
      </c>
      <c r="Q218" s="45" t="s">
        <v>1685</v>
      </c>
      <c r="R218" s="45" t="s">
        <v>7562</v>
      </c>
      <c r="S218" s="81">
        <v>1296.82</v>
      </c>
      <c r="T218" s="81">
        <f t="shared" si="8"/>
        <v>438.45484199999999</v>
      </c>
    </row>
    <row r="219" spans="2:20" ht="13.2" x14ac:dyDescent="0.25">
      <c r="B219" s="45" t="s">
        <v>3641</v>
      </c>
      <c r="C219" s="45" t="s">
        <v>6899</v>
      </c>
      <c r="D219" s="81">
        <v>109573.31000000001</v>
      </c>
      <c r="F219" s="55"/>
      <c r="J219" s="45" t="s">
        <v>1685</v>
      </c>
      <c r="K219" s="45" t="s">
        <v>7563</v>
      </c>
      <c r="L219" s="81">
        <v>1296.82</v>
      </c>
      <c r="M219" s="81">
        <f t="shared" si="7"/>
        <v>438.45484199999999</v>
      </c>
      <c r="Q219" s="45" t="s">
        <v>1685</v>
      </c>
      <c r="R219" s="45" t="s">
        <v>7563</v>
      </c>
      <c r="S219" s="81">
        <v>1296.82</v>
      </c>
      <c r="T219" s="81">
        <f t="shared" si="8"/>
        <v>438.45484199999999</v>
      </c>
    </row>
    <row r="220" spans="2:20" ht="13.2" x14ac:dyDescent="0.25">
      <c r="B220" s="45" t="s">
        <v>3641</v>
      </c>
      <c r="C220" s="45" t="s">
        <v>6900</v>
      </c>
      <c r="D220" s="81">
        <v>109573.31000000001</v>
      </c>
      <c r="F220" s="55"/>
      <c r="J220" s="45" t="s">
        <v>1685</v>
      </c>
      <c r="K220" s="45" t="s">
        <v>7564</v>
      </c>
      <c r="L220" s="81">
        <v>1296.82</v>
      </c>
      <c r="M220" s="81">
        <f t="shared" si="7"/>
        <v>438.45484199999999</v>
      </c>
      <c r="Q220" s="45" t="s">
        <v>1685</v>
      </c>
      <c r="R220" s="45" t="s">
        <v>7564</v>
      </c>
      <c r="S220" s="81">
        <v>1296.82</v>
      </c>
      <c r="T220" s="81">
        <f t="shared" si="8"/>
        <v>438.45484199999999</v>
      </c>
    </row>
    <row r="221" spans="2:20" ht="13.2" x14ac:dyDescent="0.25">
      <c r="B221" s="45" t="s">
        <v>3641</v>
      </c>
      <c r="C221" s="45" t="s">
        <v>6901</v>
      </c>
      <c r="D221" s="81">
        <v>109573.31000000001</v>
      </c>
      <c r="F221" s="55"/>
      <c r="J221" s="45" t="s">
        <v>1685</v>
      </c>
      <c r="K221" s="45" t="s">
        <v>7565</v>
      </c>
      <c r="L221" s="81">
        <v>1296.82</v>
      </c>
      <c r="M221" s="81">
        <f t="shared" si="7"/>
        <v>438.45484199999999</v>
      </c>
      <c r="Q221" s="45" t="s">
        <v>1685</v>
      </c>
      <c r="R221" s="45" t="s">
        <v>7565</v>
      </c>
      <c r="S221" s="81">
        <v>1296.82</v>
      </c>
      <c r="T221" s="81">
        <f t="shared" si="8"/>
        <v>438.45484199999999</v>
      </c>
    </row>
    <row r="222" spans="2:20" ht="13.2" x14ac:dyDescent="0.25">
      <c r="B222" s="45" t="s">
        <v>3641</v>
      </c>
      <c r="C222" s="45" t="s">
        <v>6902</v>
      </c>
      <c r="D222" s="81">
        <v>109573.31000000001</v>
      </c>
      <c r="F222" s="55"/>
      <c r="J222" s="45" t="s">
        <v>1685</v>
      </c>
      <c r="K222" s="45" t="s">
        <v>7566</v>
      </c>
      <c r="L222" s="81">
        <v>1296.82</v>
      </c>
      <c r="M222" s="81">
        <f t="shared" si="7"/>
        <v>438.45484199999999</v>
      </c>
      <c r="Q222" s="45" t="s">
        <v>1685</v>
      </c>
      <c r="R222" s="45" t="s">
        <v>7566</v>
      </c>
      <c r="S222" s="81">
        <v>1296.82</v>
      </c>
      <c r="T222" s="81">
        <f t="shared" si="8"/>
        <v>438.45484199999999</v>
      </c>
    </row>
    <row r="223" spans="2:20" ht="13.2" x14ac:dyDescent="0.25">
      <c r="B223" s="45" t="s">
        <v>3641</v>
      </c>
      <c r="C223" s="45" t="s">
        <v>6903</v>
      </c>
      <c r="D223" s="81">
        <v>109573.31000000001</v>
      </c>
      <c r="F223" s="55"/>
      <c r="J223" s="45" t="s">
        <v>1685</v>
      </c>
      <c r="K223" s="45" t="s">
        <v>7567</v>
      </c>
      <c r="L223" s="81">
        <v>1296.83</v>
      </c>
      <c r="M223" s="81">
        <f t="shared" si="7"/>
        <v>438.45822299999998</v>
      </c>
      <c r="Q223" s="45" t="s">
        <v>1685</v>
      </c>
      <c r="R223" s="45" t="s">
        <v>7567</v>
      </c>
      <c r="S223" s="81">
        <v>1296.83</v>
      </c>
      <c r="T223" s="81">
        <f t="shared" si="8"/>
        <v>438.45822299999998</v>
      </c>
    </row>
    <row r="224" spans="2:20" ht="13.2" x14ac:dyDescent="0.25">
      <c r="B224" s="45" t="s">
        <v>3641</v>
      </c>
      <c r="C224" s="45" t="s">
        <v>6904</v>
      </c>
      <c r="D224" s="81">
        <v>109573.31000000001</v>
      </c>
      <c r="F224" s="55"/>
      <c r="J224" s="45" t="s">
        <v>1685</v>
      </c>
      <c r="K224" s="45" t="s">
        <v>7568</v>
      </c>
      <c r="L224" s="81">
        <v>1296.82</v>
      </c>
      <c r="M224" s="81">
        <f t="shared" si="7"/>
        <v>438.45484199999999</v>
      </c>
      <c r="Q224" s="45" t="s">
        <v>1685</v>
      </c>
      <c r="R224" s="45" t="s">
        <v>7568</v>
      </c>
      <c r="S224" s="81">
        <v>1296.82</v>
      </c>
      <c r="T224" s="81">
        <f t="shared" si="8"/>
        <v>438.45484199999999</v>
      </c>
    </row>
    <row r="225" spans="2:20" ht="13.2" x14ac:dyDescent="0.25">
      <c r="B225" s="45" t="s">
        <v>3641</v>
      </c>
      <c r="C225" s="45" t="s">
        <v>6905</v>
      </c>
      <c r="D225" s="81">
        <v>107728.44000000002</v>
      </c>
      <c r="F225" s="55"/>
      <c r="J225" s="45" t="s">
        <v>1685</v>
      </c>
      <c r="K225" s="45" t="s">
        <v>7569</v>
      </c>
      <c r="L225" s="81">
        <v>1296.83</v>
      </c>
      <c r="M225" s="81">
        <f t="shared" si="7"/>
        <v>438.45822299999998</v>
      </c>
      <c r="Q225" s="45" t="s">
        <v>1685</v>
      </c>
      <c r="R225" s="45" t="s">
        <v>7569</v>
      </c>
      <c r="S225" s="81">
        <v>1296.83</v>
      </c>
      <c r="T225" s="81">
        <f t="shared" si="8"/>
        <v>438.45822299999998</v>
      </c>
    </row>
    <row r="226" spans="2:20" ht="13.2" x14ac:dyDescent="0.25">
      <c r="B226" s="45" t="s">
        <v>3641</v>
      </c>
      <c r="C226" s="45" t="s">
        <v>6906</v>
      </c>
      <c r="D226" s="81">
        <v>7234.2400000000198</v>
      </c>
      <c r="F226" s="55"/>
      <c r="J226" s="45" t="s">
        <v>1685</v>
      </c>
      <c r="K226" s="45" t="s">
        <v>7570</v>
      </c>
      <c r="L226" s="81">
        <v>1296.82</v>
      </c>
      <c r="M226" s="81">
        <f t="shared" si="7"/>
        <v>438.45484199999999</v>
      </c>
      <c r="Q226" s="45" t="s">
        <v>1685</v>
      </c>
      <c r="R226" s="45" t="s">
        <v>7570</v>
      </c>
      <c r="S226" s="81">
        <v>1296.82</v>
      </c>
      <c r="T226" s="81">
        <f t="shared" si="8"/>
        <v>438.45484199999999</v>
      </c>
    </row>
    <row r="227" spans="2:20" ht="13.2" x14ac:dyDescent="0.25">
      <c r="B227" s="45" t="s">
        <v>3641</v>
      </c>
      <c r="C227" s="45" t="s">
        <v>6907</v>
      </c>
      <c r="D227" s="81">
        <v>-316947.09000000003</v>
      </c>
      <c r="F227" s="55"/>
      <c r="J227" s="45" t="s">
        <v>1685</v>
      </c>
      <c r="K227" s="45" t="s">
        <v>7571</v>
      </c>
      <c r="L227" s="81">
        <v>1296.83</v>
      </c>
      <c r="M227" s="81">
        <f t="shared" si="7"/>
        <v>438.45822299999998</v>
      </c>
      <c r="Q227" s="45" t="s">
        <v>1685</v>
      </c>
      <c r="R227" s="45" t="s">
        <v>7571</v>
      </c>
      <c r="S227" s="81">
        <v>1296.83</v>
      </c>
      <c r="T227" s="81">
        <f t="shared" si="8"/>
        <v>438.45822299999998</v>
      </c>
    </row>
    <row r="228" spans="2:20" ht="13.2" x14ac:dyDescent="0.25">
      <c r="B228" s="45" t="s">
        <v>3641</v>
      </c>
      <c r="C228" s="45" t="s">
        <v>6908</v>
      </c>
      <c r="D228" s="81">
        <v>2748.5300000000134</v>
      </c>
      <c r="F228" s="55"/>
      <c r="J228" s="45" t="s">
        <v>1685</v>
      </c>
      <c r="K228" s="45" t="s">
        <v>7572</v>
      </c>
      <c r="L228" s="81">
        <v>1296.82</v>
      </c>
      <c r="M228" s="81">
        <f t="shared" si="7"/>
        <v>438.45484199999999</v>
      </c>
      <c r="Q228" s="45" t="s">
        <v>1685</v>
      </c>
      <c r="R228" s="45" t="s">
        <v>7572</v>
      </c>
      <c r="S228" s="81">
        <v>1296.82</v>
      </c>
      <c r="T228" s="81">
        <f t="shared" si="8"/>
        <v>438.45484199999999</v>
      </c>
    </row>
    <row r="229" spans="2:20" ht="13.2" x14ac:dyDescent="0.25">
      <c r="B229" s="45" t="s">
        <v>3641</v>
      </c>
      <c r="C229" s="45" t="s">
        <v>6909</v>
      </c>
      <c r="D229" s="81">
        <v>580.11000000001513</v>
      </c>
      <c r="F229" s="55"/>
      <c r="J229" s="45" t="s">
        <v>1685</v>
      </c>
      <c r="K229" s="45" t="s">
        <v>7573</v>
      </c>
      <c r="L229" s="81">
        <v>1296.83</v>
      </c>
      <c r="M229" s="81">
        <f t="shared" si="7"/>
        <v>438.45822299999998</v>
      </c>
      <c r="Q229" s="45" t="s">
        <v>1685</v>
      </c>
      <c r="R229" s="45" t="s">
        <v>7573</v>
      </c>
      <c r="S229" s="81">
        <v>1296.83</v>
      </c>
      <c r="T229" s="81">
        <f t="shared" si="8"/>
        <v>438.45822299999998</v>
      </c>
    </row>
    <row r="230" spans="2:20" ht="13.2" x14ac:dyDescent="0.25">
      <c r="B230" s="45" t="s">
        <v>3644</v>
      </c>
      <c r="C230" s="45" t="s">
        <v>6910</v>
      </c>
      <c r="D230" s="81">
        <v>-6445.0800000000163</v>
      </c>
      <c r="F230" s="55"/>
      <c r="J230" s="45" t="s">
        <v>1685</v>
      </c>
      <c r="K230" s="45" t="s">
        <v>7574</v>
      </c>
      <c r="L230" s="81">
        <v>21723.72</v>
      </c>
      <c r="M230" s="81">
        <f t="shared" si="7"/>
        <v>7344.7897320000011</v>
      </c>
      <c r="Q230" s="45" t="s">
        <v>1685</v>
      </c>
      <c r="R230" s="45" t="s">
        <v>7574</v>
      </c>
      <c r="S230" s="81">
        <v>21723.72</v>
      </c>
      <c r="T230" s="81">
        <f t="shared" si="8"/>
        <v>7344.7897320000011</v>
      </c>
    </row>
    <row r="231" spans="2:20" ht="13.2" x14ac:dyDescent="0.25">
      <c r="B231" s="45" t="s">
        <v>3644</v>
      </c>
      <c r="C231" s="45" t="s">
        <v>6911</v>
      </c>
      <c r="D231" s="81">
        <v>-8437.2700000000768</v>
      </c>
      <c r="F231" s="55"/>
      <c r="J231" s="45" t="s">
        <v>1685</v>
      </c>
      <c r="K231" s="45" t="s">
        <v>7575</v>
      </c>
      <c r="L231" s="81">
        <v>21723.73</v>
      </c>
      <c r="M231" s="81">
        <f t="shared" si="7"/>
        <v>7344.7931129999997</v>
      </c>
      <c r="Q231" s="45" t="s">
        <v>1685</v>
      </c>
      <c r="R231" s="45" t="s">
        <v>7575</v>
      </c>
      <c r="S231" s="81">
        <v>21723.73</v>
      </c>
      <c r="T231" s="81">
        <f t="shared" si="8"/>
        <v>7344.7931129999997</v>
      </c>
    </row>
    <row r="232" spans="2:20" ht="13.2" x14ac:dyDescent="0.25">
      <c r="B232" s="45" t="s">
        <v>3644</v>
      </c>
      <c r="C232" s="45" t="s">
        <v>6912</v>
      </c>
      <c r="D232" s="81">
        <v>-11183.520000000019</v>
      </c>
      <c r="F232" s="55"/>
      <c r="J232" s="45" t="s">
        <v>1685</v>
      </c>
      <c r="K232" s="45" t="s">
        <v>7576</v>
      </c>
      <c r="L232" s="81">
        <v>21723.72</v>
      </c>
      <c r="M232" s="81">
        <f t="shared" si="7"/>
        <v>7344.7897320000011</v>
      </c>
      <c r="Q232" s="45" t="s">
        <v>1685</v>
      </c>
      <c r="R232" s="45" t="s">
        <v>7576</v>
      </c>
      <c r="S232" s="81">
        <v>21723.72</v>
      </c>
      <c r="T232" s="81">
        <f t="shared" si="8"/>
        <v>7344.7897320000011</v>
      </c>
    </row>
    <row r="233" spans="2:20" ht="13.2" x14ac:dyDescent="0.25">
      <c r="B233" s="45" t="s">
        <v>3644</v>
      </c>
      <c r="C233" s="45" t="s">
        <v>6913</v>
      </c>
      <c r="D233" s="81">
        <v>-14141.740000000049</v>
      </c>
      <c r="F233" s="55"/>
      <c r="J233" s="45" t="s">
        <v>1685</v>
      </c>
      <c r="K233" s="45" t="s">
        <v>7577</v>
      </c>
      <c r="L233" s="81">
        <v>21723.73</v>
      </c>
      <c r="M233" s="81">
        <f t="shared" si="7"/>
        <v>7344.7931129999997</v>
      </c>
      <c r="Q233" s="45" t="s">
        <v>1685</v>
      </c>
      <c r="R233" s="45" t="s">
        <v>7577</v>
      </c>
      <c r="S233" s="81">
        <v>21723.73</v>
      </c>
      <c r="T233" s="81">
        <f t="shared" si="8"/>
        <v>7344.7931129999997</v>
      </c>
    </row>
    <row r="234" spans="2:20" ht="13.2" x14ac:dyDescent="0.25">
      <c r="B234" s="45" t="s">
        <v>3644</v>
      </c>
      <c r="C234" s="45" t="s">
        <v>6914</v>
      </c>
      <c r="D234" s="81">
        <v>-16275.210000000021</v>
      </c>
      <c r="F234" s="55"/>
      <c r="J234" s="45" t="s">
        <v>1685</v>
      </c>
      <c r="K234" s="45" t="s">
        <v>7578</v>
      </c>
      <c r="L234" s="81">
        <v>21723.72</v>
      </c>
      <c r="M234" s="81">
        <f t="shared" si="7"/>
        <v>7344.7897320000011</v>
      </c>
      <c r="Q234" s="45" t="s">
        <v>1685</v>
      </c>
      <c r="R234" s="45" t="s">
        <v>7578</v>
      </c>
      <c r="S234" s="81">
        <v>21723.72</v>
      </c>
      <c r="T234" s="81">
        <f t="shared" si="8"/>
        <v>7344.7897320000011</v>
      </c>
    </row>
    <row r="235" spans="2:20" ht="13.2" x14ac:dyDescent="0.25">
      <c r="B235" s="45" t="s">
        <v>3644</v>
      </c>
      <c r="C235" s="45" t="s">
        <v>6915</v>
      </c>
      <c r="D235" s="81">
        <v>-19376.23000000004</v>
      </c>
      <c r="F235" s="55"/>
      <c r="J235" s="45" t="s">
        <v>1685</v>
      </c>
      <c r="K235" s="45" t="s">
        <v>7579</v>
      </c>
      <c r="L235" s="81">
        <v>21723.73</v>
      </c>
      <c r="M235" s="81">
        <f t="shared" si="7"/>
        <v>7344.7931129999997</v>
      </c>
      <c r="Q235" s="45" t="s">
        <v>1685</v>
      </c>
      <c r="R235" s="45" t="s">
        <v>7579</v>
      </c>
      <c r="S235" s="81">
        <v>21723.73</v>
      </c>
      <c r="T235" s="81">
        <f t="shared" si="8"/>
        <v>7344.7931129999997</v>
      </c>
    </row>
    <row r="236" spans="2:20" ht="13.2" x14ac:dyDescent="0.25">
      <c r="B236" s="45" t="s">
        <v>3644</v>
      </c>
      <c r="C236" s="45" t="s">
        <v>6916</v>
      </c>
      <c r="D236" s="81">
        <v>-22634.97000000003</v>
      </c>
      <c r="F236" s="55"/>
      <c r="J236" s="45" t="s">
        <v>1685</v>
      </c>
      <c r="K236" s="45" t="s">
        <v>7580</v>
      </c>
      <c r="L236" s="81">
        <v>21723.72</v>
      </c>
      <c r="M236" s="81">
        <f t="shared" si="7"/>
        <v>7344.7897320000011</v>
      </c>
      <c r="Q236" s="45" t="s">
        <v>1685</v>
      </c>
      <c r="R236" s="45" t="s">
        <v>7580</v>
      </c>
      <c r="S236" s="81">
        <v>21723.72</v>
      </c>
      <c r="T236" s="81">
        <f t="shared" si="8"/>
        <v>7344.7897320000011</v>
      </c>
    </row>
    <row r="237" spans="2:20" ht="13.2" x14ac:dyDescent="0.25">
      <c r="B237" s="45" t="s">
        <v>3644</v>
      </c>
      <c r="C237" s="45" t="s">
        <v>6917</v>
      </c>
      <c r="D237" s="81">
        <v>-24990.060000000056</v>
      </c>
      <c r="F237" s="55"/>
      <c r="J237" s="45" t="s">
        <v>1685</v>
      </c>
      <c r="K237" s="45" t="s">
        <v>7581</v>
      </c>
      <c r="L237" s="81">
        <v>0</v>
      </c>
      <c r="M237" s="81">
        <f t="shared" si="7"/>
        <v>0</v>
      </c>
      <c r="Q237" s="45" t="s">
        <v>1685</v>
      </c>
      <c r="R237" s="45" t="s">
        <v>7581</v>
      </c>
      <c r="S237" s="81">
        <v>0</v>
      </c>
      <c r="T237" s="81">
        <f t="shared" si="8"/>
        <v>0</v>
      </c>
    </row>
    <row r="238" spans="2:20" ht="13.2" x14ac:dyDescent="0.25">
      <c r="B238" s="45" t="s">
        <v>3644</v>
      </c>
      <c r="C238" s="45" t="s">
        <v>6918</v>
      </c>
      <c r="D238" s="81">
        <v>-26456.400000000023</v>
      </c>
      <c r="F238" s="55"/>
      <c r="J238" s="45" t="s">
        <v>1685</v>
      </c>
      <c r="K238" s="45" t="s">
        <v>7582</v>
      </c>
      <c r="L238" s="81">
        <v>0</v>
      </c>
      <c r="M238" s="81">
        <f t="shared" si="7"/>
        <v>0</v>
      </c>
      <c r="Q238" s="45" t="s">
        <v>1685</v>
      </c>
      <c r="R238" s="45" t="s">
        <v>7582</v>
      </c>
      <c r="S238" s="81">
        <v>0</v>
      </c>
      <c r="T238" s="81">
        <f t="shared" si="8"/>
        <v>0</v>
      </c>
    </row>
    <row r="239" spans="2:20" ht="13.2" x14ac:dyDescent="0.25">
      <c r="B239" s="45" t="s">
        <v>3644</v>
      </c>
      <c r="C239" s="45" t="s">
        <v>6919</v>
      </c>
      <c r="D239" s="81">
        <v>-13750.110000000044</v>
      </c>
      <c r="F239" s="55"/>
      <c r="J239" s="45" t="s">
        <v>1685</v>
      </c>
      <c r="K239" s="45" t="s">
        <v>7583</v>
      </c>
      <c r="L239" s="81">
        <v>0</v>
      </c>
      <c r="M239" s="81">
        <f t="shared" si="7"/>
        <v>0</v>
      </c>
      <c r="Q239" s="45" t="s">
        <v>1685</v>
      </c>
      <c r="R239" s="45" t="s">
        <v>7583</v>
      </c>
      <c r="S239" s="81">
        <v>0</v>
      </c>
      <c r="T239" s="81">
        <f t="shared" si="8"/>
        <v>0</v>
      </c>
    </row>
    <row r="240" spans="2:20" ht="13.2" x14ac:dyDescent="0.25">
      <c r="B240" s="45" t="s">
        <v>3644</v>
      </c>
      <c r="C240" s="45" t="s">
        <v>6920</v>
      </c>
      <c r="D240" s="81">
        <v>-353.39000000007218</v>
      </c>
      <c r="F240" s="55"/>
      <c r="J240" s="45" t="s">
        <v>1685</v>
      </c>
      <c r="K240" s="45" t="s">
        <v>7584</v>
      </c>
      <c r="L240" s="81">
        <v>0</v>
      </c>
      <c r="M240" s="81">
        <f t="shared" si="7"/>
        <v>0</v>
      </c>
      <c r="Q240" s="45" t="s">
        <v>1685</v>
      </c>
      <c r="R240" s="45" t="s">
        <v>7584</v>
      </c>
      <c r="S240" s="81">
        <v>0</v>
      </c>
      <c r="T240" s="81">
        <f t="shared" si="8"/>
        <v>0</v>
      </c>
    </row>
    <row r="241" spans="2:20" ht="13.2" x14ac:dyDescent="0.25">
      <c r="B241" s="45" t="s">
        <v>3649</v>
      </c>
      <c r="C241" s="45" t="s">
        <v>6921</v>
      </c>
      <c r="D241" s="81">
        <v>1673.66</v>
      </c>
      <c r="F241" s="55"/>
      <c r="J241" s="45" t="s">
        <v>1685</v>
      </c>
      <c r="K241" s="45" t="s">
        <v>7585</v>
      </c>
      <c r="L241" s="81">
        <v>0</v>
      </c>
      <c r="M241" s="81">
        <f t="shared" si="7"/>
        <v>0</v>
      </c>
      <c r="Q241" s="45" t="s">
        <v>1685</v>
      </c>
      <c r="R241" s="45" t="s">
        <v>7585</v>
      </c>
      <c r="S241" s="81">
        <v>0</v>
      </c>
      <c r="T241" s="81">
        <f t="shared" si="8"/>
        <v>0</v>
      </c>
    </row>
    <row r="242" spans="2:20" ht="13.2" x14ac:dyDescent="0.25">
      <c r="B242" s="45" t="s">
        <v>3649</v>
      </c>
      <c r="C242" s="45" t="s">
        <v>6922</v>
      </c>
      <c r="D242" s="81">
        <v>1673.66</v>
      </c>
      <c r="F242" s="55"/>
      <c r="J242" s="45" t="s">
        <v>1685</v>
      </c>
      <c r="K242" s="45" t="s">
        <v>7586</v>
      </c>
      <c r="L242" s="81">
        <v>83661.34</v>
      </c>
      <c r="M242" s="81">
        <f t="shared" si="7"/>
        <v>28285.899054000001</v>
      </c>
      <c r="Q242" s="45" t="s">
        <v>1685</v>
      </c>
      <c r="R242" s="45" t="s">
        <v>7586</v>
      </c>
      <c r="S242" s="81">
        <v>83661.34</v>
      </c>
      <c r="T242" s="81">
        <f t="shared" si="8"/>
        <v>28285.899054000001</v>
      </c>
    </row>
    <row r="243" spans="2:20" ht="13.2" x14ac:dyDescent="0.25">
      <c r="B243" s="45" t="s">
        <v>3649</v>
      </c>
      <c r="C243" s="45" t="s">
        <v>6923</v>
      </c>
      <c r="D243" s="81">
        <v>1673.66</v>
      </c>
      <c r="F243" s="55"/>
      <c r="J243" s="45" t="s">
        <v>1685</v>
      </c>
      <c r="K243" s="45" t="s">
        <v>7587</v>
      </c>
      <c r="L243" s="81">
        <v>83661.34</v>
      </c>
      <c r="M243" s="81">
        <f t="shared" si="7"/>
        <v>28285.899054000001</v>
      </c>
      <c r="Q243" s="45" t="s">
        <v>1685</v>
      </c>
      <c r="R243" s="45" t="s">
        <v>7587</v>
      </c>
      <c r="S243" s="81">
        <v>83661.34</v>
      </c>
      <c r="T243" s="81">
        <f t="shared" si="8"/>
        <v>28285.899054000001</v>
      </c>
    </row>
    <row r="244" spans="2:20" ht="13.2" x14ac:dyDescent="0.25">
      <c r="B244" s="45" t="s">
        <v>3649</v>
      </c>
      <c r="C244" s="45" t="s">
        <v>6924</v>
      </c>
      <c r="D244" s="81">
        <v>1673.66</v>
      </c>
      <c r="F244" s="55"/>
      <c r="J244" s="45" t="s">
        <v>1685</v>
      </c>
      <c r="K244" s="45" t="s">
        <v>7588</v>
      </c>
      <c r="L244" s="81">
        <v>83661.34</v>
      </c>
      <c r="M244" s="81">
        <f t="shared" si="7"/>
        <v>28285.899054000001</v>
      </c>
      <c r="Q244" s="45" t="s">
        <v>1685</v>
      </c>
      <c r="R244" s="45" t="s">
        <v>7588</v>
      </c>
      <c r="S244" s="81">
        <v>83661.34</v>
      </c>
      <c r="T244" s="81">
        <f t="shared" si="8"/>
        <v>28285.899054000001</v>
      </c>
    </row>
    <row r="245" spans="2:20" ht="13.2" x14ac:dyDescent="0.25">
      <c r="B245" s="45" t="s">
        <v>3649</v>
      </c>
      <c r="C245" s="45" t="s">
        <v>6925</v>
      </c>
      <c r="D245" s="81">
        <v>1673.66</v>
      </c>
      <c r="F245" s="55"/>
      <c r="J245" s="45" t="s">
        <v>1685</v>
      </c>
      <c r="K245" s="45" t="s">
        <v>7589</v>
      </c>
      <c r="L245" s="81">
        <v>83661.34</v>
      </c>
      <c r="M245" s="81">
        <f t="shared" si="7"/>
        <v>28285.899054000001</v>
      </c>
      <c r="Q245" s="45" t="s">
        <v>1685</v>
      </c>
      <c r="R245" s="45" t="s">
        <v>7589</v>
      </c>
      <c r="S245" s="81">
        <v>83661.34</v>
      </c>
      <c r="T245" s="81">
        <f t="shared" si="8"/>
        <v>28285.899054000001</v>
      </c>
    </row>
    <row r="246" spans="2:20" ht="13.2" x14ac:dyDescent="0.25">
      <c r="B246" s="45" t="s">
        <v>3649</v>
      </c>
      <c r="C246" s="45" t="s">
        <v>6926</v>
      </c>
      <c r="D246" s="81">
        <v>1673.66</v>
      </c>
      <c r="F246" s="55"/>
      <c r="J246" s="45" t="s">
        <v>1685</v>
      </c>
      <c r="K246" s="45" t="s">
        <v>7590</v>
      </c>
      <c r="L246" s="81">
        <v>83661.34</v>
      </c>
      <c r="M246" s="81">
        <f t="shared" si="7"/>
        <v>28285.899054000001</v>
      </c>
      <c r="Q246" s="45" t="s">
        <v>1685</v>
      </c>
      <c r="R246" s="45" t="s">
        <v>7590</v>
      </c>
      <c r="S246" s="81">
        <v>83661.34</v>
      </c>
      <c r="T246" s="81">
        <f t="shared" si="8"/>
        <v>28285.899054000001</v>
      </c>
    </row>
    <row r="247" spans="2:20" ht="13.2" x14ac:dyDescent="0.25">
      <c r="B247" s="45" t="s">
        <v>3649</v>
      </c>
      <c r="C247" s="45" t="s">
        <v>6927</v>
      </c>
      <c r="D247" s="81">
        <v>1673.66</v>
      </c>
      <c r="F247" s="55"/>
      <c r="J247" s="45" t="s">
        <v>1685</v>
      </c>
      <c r="K247" s="45" t="s">
        <v>7591</v>
      </c>
      <c r="L247" s="81">
        <v>83661.34</v>
      </c>
      <c r="M247" s="81">
        <f t="shared" si="7"/>
        <v>28285.899054000001</v>
      </c>
      <c r="Q247" s="45" t="s">
        <v>1685</v>
      </c>
      <c r="R247" s="45" t="s">
        <v>7591</v>
      </c>
      <c r="S247" s="81">
        <v>83661.34</v>
      </c>
      <c r="T247" s="81">
        <f t="shared" si="8"/>
        <v>28285.899054000001</v>
      </c>
    </row>
    <row r="248" spans="2:20" ht="13.2" x14ac:dyDescent="0.25">
      <c r="B248" s="45" t="s">
        <v>3649</v>
      </c>
      <c r="C248" s="45" t="s">
        <v>6928</v>
      </c>
      <c r="D248" s="81">
        <v>1673.66</v>
      </c>
      <c r="F248" s="55"/>
      <c r="J248" s="45" t="s">
        <v>1685</v>
      </c>
      <c r="K248" s="45" t="s">
        <v>7592</v>
      </c>
      <c r="L248" s="81">
        <v>83661.34</v>
      </c>
      <c r="M248" s="81">
        <f t="shared" si="7"/>
        <v>28285.899054000001</v>
      </c>
      <c r="Q248" s="45" t="s">
        <v>1685</v>
      </c>
      <c r="R248" s="45" t="s">
        <v>7592</v>
      </c>
      <c r="S248" s="81">
        <v>83661.34</v>
      </c>
      <c r="T248" s="81">
        <f t="shared" si="8"/>
        <v>28285.899054000001</v>
      </c>
    </row>
    <row r="249" spans="2:20" ht="13.2" x14ac:dyDescent="0.25">
      <c r="B249" s="45" t="s">
        <v>3649</v>
      </c>
      <c r="C249" s="45" t="s">
        <v>6929</v>
      </c>
      <c r="D249" s="81">
        <v>1673.66</v>
      </c>
      <c r="F249" s="55"/>
      <c r="J249" s="45" t="s">
        <v>1685</v>
      </c>
      <c r="K249" s="45" t="s">
        <v>7593</v>
      </c>
      <c r="L249" s="81">
        <v>83661.34</v>
      </c>
      <c r="M249" s="81">
        <f t="shared" si="7"/>
        <v>28285.899054000001</v>
      </c>
      <c r="Q249" s="45" t="s">
        <v>1685</v>
      </c>
      <c r="R249" s="45" t="s">
        <v>7593</v>
      </c>
      <c r="S249" s="81">
        <v>83661.34</v>
      </c>
      <c r="T249" s="81">
        <f t="shared" si="8"/>
        <v>28285.899054000001</v>
      </c>
    </row>
    <row r="250" spans="2:20" ht="13.2" x14ac:dyDescent="0.25">
      <c r="B250" s="45" t="s">
        <v>3649</v>
      </c>
      <c r="C250" s="45" t="s">
        <v>6930</v>
      </c>
      <c r="D250" s="81">
        <v>1673.66</v>
      </c>
      <c r="F250" s="55"/>
      <c r="J250" s="45" t="s">
        <v>1685</v>
      </c>
      <c r="K250" s="45" t="s">
        <v>7594</v>
      </c>
      <c r="L250" s="81">
        <v>83661.34</v>
      </c>
      <c r="M250" s="81">
        <f t="shared" si="7"/>
        <v>28285.899054000001</v>
      </c>
      <c r="Q250" s="45" t="s">
        <v>1685</v>
      </c>
      <c r="R250" s="45" t="s">
        <v>7594</v>
      </c>
      <c r="S250" s="81">
        <v>83661.34</v>
      </c>
      <c r="T250" s="81">
        <f t="shared" si="8"/>
        <v>28285.899054000001</v>
      </c>
    </row>
    <row r="251" spans="2:20" ht="13.2" x14ac:dyDescent="0.25">
      <c r="B251" s="45" t="s">
        <v>3649</v>
      </c>
      <c r="C251" s="45" t="s">
        <v>6931</v>
      </c>
      <c r="D251" s="81">
        <v>1673.66</v>
      </c>
      <c r="F251" s="55"/>
      <c r="J251" s="45" t="s">
        <v>1685</v>
      </c>
      <c r="K251" s="45" t="s">
        <v>7595</v>
      </c>
      <c r="L251" s="81">
        <v>83661.34</v>
      </c>
      <c r="M251" s="81">
        <f t="shared" si="7"/>
        <v>28285.899054000001</v>
      </c>
      <c r="Q251" s="45" t="s">
        <v>1685</v>
      </c>
      <c r="R251" s="45" t="s">
        <v>7595</v>
      </c>
      <c r="S251" s="81">
        <v>83661.34</v>
      </c>
      <c r="T251" s="81">
        <f t="shared" si="8"/>
        <v>28285.899054000001</v>
      </c>
    </row>
    <row r="252" spans="2:20" ht="13.2" x14ac:dyDescent="0.25">
      <c r="B252" s="45" t="s">
        <v>3654</v>
      </c>
      <c r="C252" s="45" t="s">
        <v>6932</v>
      </c>
      <c r="D252" s="81">
        <v>427.79999999999927</v>
      </c>
      <c r="F252" s="55"/>
      <c r="J252" s="45" t="s">
        <v>1685</v>
      </c>
      <c r="K252" s="45" t="s">
        <v>7596</v>
      </c>
      <c r="L252" s="81">
        <v>83661.34</v>
      </c>
      <c r="M252" s="81">
        <f t="shared" si="7"/>
        <v>28285.899054000001</v>
      </c>
      <c r="Q252" s="45" t="s">
        <v>1685</v>
      </c>
      <c r="R252" s="45" t="s">
        <v>7596</v>
      </c>
      <c r="S252" s="81">
        <v>83661.34</v>
      </c>
      <c r="T252" s="81">
        <f t="shared" si="8"/>
        <v>28285.899054000001</v>
      </c>
    </row>
    <row r="253" spans="2:20" ht="13.2" x14ac:dyDescent="0.25">
      <c r="B253" s="45" t="s">
        <v>3654</v>
      </c>
      <c r="C253" s="45" t="s">
        <v>6933</v>
      </c>
      <c r="D253" s="81">
        <v>329.04999999999927</v>
      </c>
      <c r="F253" s="55"/>
      <c r="J253" s="45" t="s">
        <v>1685</v>
      </c>
      <c r="K253" s="45" t="s">
        <v>7597</v>
      </c>
      <c r="L253" s="81">
        <v>83661.34</v>
      </c>
      <c r="M253" s="81">
        <f t="shared" si="7"/>
        <v>28285.899054000001</v>
      </c>
      <c r="Q253" s="45" t="s">
        <v>1685</v>
      </c>
      <c r="R253" s="45" t="s">
        <v>7597</v>
      </c>
      <c r="S253" s="81">
        <v>83661.34</v>
      </c>
      <c r="T253" s="81">
        <f t="shared" si="8"/>
        <v>28285.899054000001</v>
      </c>
    </row>
    <row r="254" spans="2:20" ht="13.2" x14ac:dyDescent="0.25">
      <c r="B254" s="45" t="s">
        <v>3654</v>
      </c>
      <c r="C254" s="45" t="s">
        <v>6934</v>
      </c>
      <c r="D254" s="81">
        <v>262.61999999999898</v>
      </c>
      <c r="F254" s="55"/>
      <c r="J254" s="45" t="s">
        <v>1685</v>
      </c>
      <c r="K254" s="45" t="s">
        <v>7598</v>
      </c>
      <c r="L254" s="81">
        <v>12430.589999999998</v>
      </c>
      <c r="M254" s="81">
        <f t="shared" si="7"/>
        <v>4202.7824789999995</v>
      </c>
      <c r="Q254" s="45" t="s">
        <v>1685</v>
      </c>
      <c r="R254" s="45" t="s">
        <v>7598</v>
      </c>
      <c r="S254" s="81">
        <v>12430.589999999998</v>
      </c>
      <c r="T254" s="81">
        <f t="shared" si="8"/>
        <v>4202.7824789999995</v>
      </c>
    </row>
    <row r="255" spans="2:20" ht="13.2" x14ac:dyDescent="0.25">
      <c r="B255" s="45" t="s">
        <v>3654</v>
      </c>
      <c r="C255" s="45" t="s">
        <v>6935</v>
      </c>
      <c r="D255" s="81">
        <v>242.66999999999825</v>
      </c>
      <c r="F255" s="55"/>
      <c r="J255" s="45" t="s">
        <v>1685</v>
      </c>
      <c r="K255" s="45" t="s">
        <v>7599</v>
      </c>
      <c r="L255" s="81">
        <v>12349.929999999998</v>
      </c>
      <c r="M255" s="81">
        <f t="shared" si="7"/>
        <v>4175.5113329999995</v>
      </c>
      <c r="Q255" s="45" t="s">
        <v>1685</v>
      </c>
      <c r="R255" s="45" t="s">
        <v>7599</v>
      </c>
      <c r="S255" s="81">
        <v>12349.929999999998</v>
      </c>
      <c r="T255" s="81">
        <f t="shared" si="8"/>
        <v>4175.5113329999995</v>
      </c>
    </row>
    <row r="256" spans="2:20" ht="13.2" x14ac:dyDescent="0.25">
      <c r="B256" s="45" t="s">
        <v>3654</v>
      </c>
      <c r="C256" s="45" t="s">
        <v>6936</v>
      </c>
      <c r="D256" s="81">
        <v>266.43000000000029</v>
      </c>
      <c r="F256" s="55"/>
      <c r="J256" s="45" t="s">
        <v>1685</v>
      </c>
      <c r="K256" s="45" t="s">
        <v>7600</v>
      </c>
      <c r="L256" s="81">
        <v>12349.929999999998</v>
      </c>
      <c r="M256" s="81">
        <f t="shared" si="7"/>
        <v>4175.5113329999995</v>
      </c>
      <c r="Q256" s="45" t="s">
        <v>1685</v>
      </c>
      <c r="R256" s="45" t="s">
        <v>7600</v>
      </c>
      <c r="S256" s="81">
        <v>12349.929999999998</v>
      </c>
      <c r="T256" s="81">
        <f t="shared" si="8"/>
        <v>4175.5113329999995</v>
      </c>
    </row>
    <row r="257" spans="2:20" ht="13.2" x14ac:dyDescent="0.25">
      <c r="B257" s="45" t="s">
        <v>3654</v>
      </c>
      <c r="C257" s="45" t="s">
        <v>6937</v>
      </c>
      <c r="D257" s="81">
        <v>296.22999999999956</v>
      </c>
      <c r="F257" s="55"/>
      <c r="J257" s="45" t="s">
        <v>1685</v>
      </c>
      <c r="K257" s="45" t="s">
        <v>7601</v>
      </c>
      <c r="L257" s="81">
        <v>12349.929999999998</v>
      </c>
      <c r="M257" s="81">
        <f t="shared" si="7"/>
        <v>4175.5113329999995</v>
      </c>
      <c r="Q257" s="45" t="s">
        <v>1685</v>
      </c>
      <c r="R257" s="45" t="s">
        <v>7601</v>
      </c>
      <c r="S257" s="81">
        <v>12349.929999999998</v>
      </c>
      <c r="T257" s="81">
        <f t="shared" si="8"/>
        <v>4175.5113329999995</v>
      </c>
    </row>
    <row r="258" spans="2:20" ht="13.2" x14ac:dyDescent="0.25">
      <c r="B258" s="45" t="s">
        <v>3654</v>
      </c>
      <c r="C258" s="45" t="s">
        <v>6938</v>
      </c>
      <c r="D258" s="81">
        <v>198.77999999999884</v>
      </c>
      <c r="F258" s="55"/>
      <c r="J258" s="45" t="s">
        <v>1685</v>
      </c>
      <c r="K258" s="45" t="s">
        <v>7602</v>
      </c>
      <c r="L258" s="81">
        <v>12349.929999999998</v>
      </c>
      <c r="M258" s="81">
        <f t="shared" ref="M258:M321" si="9">L258*$H$1</f>
        <v>4175.5113329999995</v>
      </c>
      <c r="Q258" s="45" t="s">
        <v>1685</v>
      </c>
      <c r="R258" s="45" t="s">
        <v>7602</v>
      </c>
      <c r="S258" s="81">
        <v>12349.929999999998</v>
      </c>
      <c r="T258" s="81">
        <f t="shared" si="8"/>
        <v>4175.5113329999995</v>
      </c>
    </row>
    <row r="259" spans="2:20" ht="13.2" x14ac:dyDescent="0.25">
      <c r="B259" s="45" t="s">
        <v>3654</v>
      </c>
      <c r="C259" s="45" t="s">
        <v>6939</v>
      </c>
      <c r="D259" s="81">
        <v>117.93999999999869</v>
      </c>
      <c r="F259" s="55"/>
      <c r="J259" s="45" t="s">
        <v>1685</v>
      </c>
      <c r="K259" s="45" t="s">
        <v>7603</v>
      </c>
      <c r="L259" s="81">
        <v>12349.929999999998</v>
      </c>
      <c r="M259" s="81">
        <f t="shared" si="9"/>
        <v>4175.5113329999995</v>
      </c>
      <c r="Q259" s="45" t="s">
        <v>1685</v>
      </c>
      <c r="R259" s="45" t="s">
        <v>7603</v>
      </c>
      <c r="S259" s="81">
        <v>12349.929999999998</v>
      </c>
      <c r="T259" s="81">
        <f t="shared" ref="T259:T322" si="10">S259*$H$1</f>
        <v>4175.5113329999995</v>
      </c>
    </row>
    <row r="260" spans="2:20" ht="13.2" x14ac:dyDescent="0.25">
      <c r="B260" s="45" t="s">
        <v>3654</v>
      </c>
      <c r="C260" s="45" t="s">
        <v>6940</v>
      </c>
      <c r="D260" s="81">
        <v>130.02000000000044</v>
      </c>
      <c r="F260" s="55"/>
      <c r="J260" s="45" t="s">
        <v>1685</v>
      </c>
      <c r="K260" s="45" t="s">
        <v>7604</v>
      </c>
      <c r="L260" s="81">
        <v>12349.929999999998</v>
      </c>
      <c r="M260" s="81">
        <f t="shared" si="9"/>
        <v>4175.5113329999995</v>
      </c>
      <c r="Q260" s="45" t="s">
        <v>1685</v>
      </c>
      <c r="R260" s="45" t="s">
        <v>7604</v>
      </c>
      <c r="S260" s="81">
        <v>12349.929999999998</v>
      </c>
      <c r="T260" s="81">
        <f t="shared" si="10"/>
        <v>4175.5113329999995</v>
      </c>
    </row>
    <row r="261" spans="2:20" ht="13.2" x14ac:dyDescent="0.25">
      <c r="B261" s="45" t="s">
        <v>3654</v>
      </c>
      <c r="C261" s="45" t="s">
        <v>6941</v>
      </c>
      <c r="D261" s="81">
        <v>106</v>
      </c>
      <c r="F261" s="55"/>
      <c r="J261" s="45" t="s">
        <v>1685</v>
      </c>
      <c r="K261" s="45" t="s">
        <v>7605</v>
      </c>
      <c r="L261" s="81">
        <v>12349.929999999998</v>
      </c>
      <c r="M261" s="81">
        <f t="shared" si="9"/>
        <v>4175.5113329999995</v>
      </c>
      <c r="Q261" s="45" t="s">
        <v>1685</v>
      </c>
      <c r="R261" s="45" t="s">
        <v>7605</v>
      </c>
      <c r="S261" s="81">
        <v>12349.929999999998</v>
      </c>
      <c r="T261" s="81">
        <f t="shared" si="10"/>
        <v>4175.5113329999995</v>
      </c>
    </row>
    <row r="262" spans="2:20" ht="13.2" x14ac:dyDescent="0.25">
      <c r="B262" s="45" t="s">
        <v>3654</v>
      </c>
      <c r="C262" s="45" t="s">
        <v>6942</v>
      </c>
      <c r="D262" s="81">
        <v>66.090000000000146</v>
      </c>
      <c r="F262" s="55"/>
      <c r="J262" s="45" t="s">
        <v>1685</v>
      </c>
      <c r="K262" s="45" t="s">
        <v>7606</v>
      </c>
      <c r="L262" s="81">
        <v>12349.929999999998</v>
      </c>
      <c r="M262" s="81">
        <f t="shared" si="9"/>
        <v>4175.5113329999995</v>
      </c>
      <c r="Q262" s="45" t="s">
        <v>1685</v>
      </c>
      <c r="R262" s="45" t="s">
        <v>7606</v>
      </c>
      <c r="S262" s="81">
        <v>12349.929999999998</v>
      </c>
      <c r="T262" s="81">
        <f t="shared" si="10"/>
        <v>4175.5113329999995</v>
      </c>
    </row>
    <row r="263" spans="2:20" ht="13.2" x14ac:dyDescent="0.25">
      <c r="B263" s="45" t="s">
        <v>3657</v>
      </c>
      <c r="C263" s="45" t="s">
        <v>6943</v>
      </c>
      <c r="D263" s="81">
        <v>-60.450000000011642</v>
      </c>
      <c r="F263" s="55"/>
      <c r="J263" s="45" t="s">
        <v>1685</v>
      </c>
      <c r="K263" s="45" t="s">
        <v>7607</v>
      </c>
      <c r="L263" s="81">
        <v>12349.929999999998</v>
      </c>
      <c r="M263" s="81">
        <f t="shared" si="9"/>
        <v>4175.5113329999995</v>
      </c>
      <c r="Q263" s="45" t="s">
        <v>1685</v>
      </c>
      <c r="R263" s="45" t="s">
        <v>7607</v>
      </c>
      <c r="S263" s="81">
        <v>12349.929999999998</v>
      </c>
      <c r="T263" s="81">
        <f t="shared" si="10"/>
        <v>4175.5113329999995</v>
      </c>
    </row>
    <row r="264" spans="2:20" ht="13.2" x14ac:dyDescent="0.25">
      <c r="B264" s="45" t="s">
        <v>3657</v>
      </c>
      <c r="C264" s="45" t="s">
        <v>6944</v>
      </c>
      <c r="D264" s="81">
        <v>-57.920000000012806</v>
      </c>
      <c r="F264" s="55"/>
      <c r="J264" s="45" t="s">
        <v>1685</v>
      </c>
      <c r="K264" s="45" t="s">
        <v>7608</v>
      </c>
      <c r="L264" s="81">
        <v>12349.929999999998</v>
      </c>
      <c r="M264" s="81">
        <f t="shared" si="9"/>
        <v>4175.5113329999995</v>
      </c>
      <c r="Q264" s="45" t="s">
        <v>1685</v>
      </c>
      <c r="R264" s="45" t="s">
        <v>7608</v>
      </c>
      <c r="S264" s="81">
        <v>12349.929999999998</v>
      </c>
      <c r="T264" s="81">
        <f t="shared" si="10"/>
        <v>4175.5113329999995</v>
      </c>
    </row>
    <row r="265" spans="2:20" ht="13.2" x14ac:dyDescent="0.25">
      <c r="B265" s="45" t="s">
        <v>3657</v>
      </c>
      <c r="C265" s="45" t="s">
        <v>6945</v>
      </c>
      <c r="D265" s="81">
        <v>-52.010000000009313</v>
      </c>
      <c r="F265" s="55"/>
      <c r="J265" s="45" t="s">
        <v>1685</v>
      </c>
      <c r="K265" s="45" t="s">
        <v>7609</v>
      </c>
      <c r="L265" s="81">
        <v>12349.929999999998</v>
      </c>
      <c r="M265" s="81">
        <f t="shared" si="9"/>
        <v>4175.5113329999995</v>
      </c>
      <c r="Q265" s="45" t="s">
        <v>1685</v>
      </c>
      <c r="R265" s="45" t="s">
        <v>7609</v>
      </c>
      <c r="S265" s="81">
        <v>12349.929999999998</v>
      </c>
      <c r="T265" s="81">
        <f t="shared" si="10"/>
        <v>4175.5113329999995</v>
      </c>
    </row>
    <row r="266" spans="2:20" ht="13.2" x14ac:dyDescent="0.25">
      <c r="B266" s="45" t="s">
        <v>3657</v>
      </c>
      <c r="C266" s="45" t="s">
        <v>6946</v>
      </c>
      <c r="D266" s="81">
        <v>-45.30000000000291</v>
      </c>
      <c r="F266" s="55"/>
      <c r="J266" s="45" t="s">
        <v>3705</v>
      </c>
      <c r="K266" s="45" t="s">
        <v>7610</v>
      </c>
      <c r="L266" s="81">
        <v>-19613.770000000004</v>
      </c>
      <c r="M266" s="81">
        <f t="shared" si="9"/>
        <v>-6631.4156370000019</v>
      </c>
      <c r="Q266" s="45" t="s">
        <v>3705</v>
      </c>
      <c r="R266" s="45" t="s">
        <v>7610</v>
      </c>
      <c r="S266" s="81">
        <v>51753.16</v>
      </c>
      <c r="T266" s="81">
        <f t="shared" si="10"/>
        <v>17497.743396000002</v>
      </c>
    </row>
    <row r="267" spans="2:20" ht="13.2" x14ac:dyDescent="0.25">
      <c r="B267" s="45" t="s">
        <v>3657</v>
      </c>
      <c r="C267" s="45" t="s">
        <v>6947</v>
      </c>
      <c r="D267" s="81">
        <v>-37.560000000012224</v>
      </c>
      <c r="F267" s="55"/>
      <c r="J267" s="45" t="s">
        <v>3705</v>
      </c>
      <c r="K267" s="45" t="s">
        <v>7611</v>
      </c>
      <c r="L267" s="81">
        <v>-19613.770000000004</v>
      </c>
      <c r="M267" s="81">
        <f t="shared" si="9"/>
        <v>-6631.4156370000019</v>
      </c>
      <c r="Q267" s="45" t="s">
        <v>3705</v>
      </c>
      <c r="R267" s="45" t="s">
        <v>7611</v>
      </c>
      <c r="S267" s="81">
        <v>51741.58</v>
      </c>
      <c r="T267" s="81">
        <f t="shared" si="10"/>
        <v>17493.828198000003</v>
      </c>
    </row>
    <row r="268" spans="2:20" ht="13.2" x14ac:dyDescent="0.25">
      <c r="B268" s="45" t="s">
        <v>3657</v>
      </c>
      <c r="C268" s="45" t="s">
        <v>6948</v>
      </c>
      <c r="D268" s="81">
        <v>-30.240000000005239</v>
      </c>
      <c r="F268" s="55"/>
      <c r="J268" s="45" t="s">
        <v>3705</v>
      </c>
      <c r="K268" s="45" t="s">
        <v>7612</v>
      </c>
      <c r="L268" s="81">
        <v>-19613.770000000004</v>
      </c>
      <c r="M268" s="81">
        <f t="shared" si="9"/>
        <v>-6631.4156370000019</v>
      </c>
      <c r="Q268" s="45" t="s">
        <v>3705</v>
      </c>
      <c r="R268" s="45" t="s">
        <v>7612</v>
      </c>
      <c r="S268" s="81">
        <v>51830.9</v>
      </c>
      <c r="T268" s="81">
        <f t="shared" si="10"/>
        <v>17524.027290000002</v>
      </c>
    </row>
    <row r="269" spans="2:20" ht="13.2" x14ac:dyDescent="0.25">
      <c r="B269" s="45" t="s">
        <v>3657</v>
      </c>
      <c r="C269" s="45" t="s">
        <v>6949</v>
      </c>
      <c r="D269" s="81">
        <v>-26.060000000012224</v>
      </c>
      <c r="F269" s="55"/>
      <c r="J269" s="45" t="s">
        <v>3705</v>
      </c>
      <c r="K269" s="45" t="s">
        <v>7613</v>
      </c>
      <c r="L269" s="81">
        <v>-19613.770000000004</v>
      </c>
      <c r="M269" s="81">
        <f t="shared" si="9"/>
        <v>-6631.4156370000019</v>
      </c>
      <c r="Q269" s="45" t="s">
        <v>3705</v>
      </c>
      <c r="R269" s="45" t="s">
        <v>7613</v>
      </c>
      <c r="S269" s="81">
        <v>51932.9</v>
      </c>
      <c r="T269" s="81">
        <f t="shared" si="10"/>
        <v>17558.513490000001</v>
      </c>
    </row>
    <row r="270" spans="2:20" ht="13.2" x14ac:dyDescent="0.25">
      <c r="B270" s="45" t="s">
        <v>3657</v>
      </c>
      <c r="C270" s="45" t="s">
        <v>6950</v>
      </c>
      <c r="D270" s="81">
        <v>-19.180000000007567</v>
      </c>
      <c r="F270" s="55"/>
      <c r="J270" s="45" t="s">
        <v>3705</v>
      </c>
      <c r="K270" s="45" t="s">
        <v>7614</v>
      </c>
      <c r="L270" s="81">
        <v>-19613.770000000004</v>
      </c>
      <c r="M270" s="81">
        <f t="shared" si="9"/>
        <v>-6631.4156370000019</v>
      </c>
      <c r="Q270" s="45" t="s">
        <v>3705</v>
      </c>
      <c r="R270" s="45" t="s">
        <v>7614</v>
      </c>
      <c r="S270" s="81">
        <v>51929.51</v>
      </c>
      <c r="T270" s="81">
        <f t="shared" si="10"/>
        <v>17557.367331000001</v>
      </c>
    </row>
    <row r="271" spans="2:20" ht="13.2" x14ac:dyDescent="0.25">
      <c r="B271" s="45" t="s">
        <v>3657</v>
      </c>
      <c r="C271" s="45" t="s">
        <v>6951</v>
      </c>
      <c r="D271" s="81">
        <v>-13.430000000007567</v>
      </c>
      <c r="F271" s="55"/>
      <c r="J271" s="45" t="s">
        <v>3705</v>
      </c>
      <c r="K271" s="45" t="s">
        <v>7615</v>
      </c>
      <c r="L271" s="81">
        <v>-19613.770000000004</v>
      </c>
      <c r="M271" s="81">
        <f t="shared" si="9"/>
        <v>-6631.4156370000019</v>
      </c>
      <c r="Q271" s="45" t="s">
        <v>3705</v>
      </c>
      <c r="R271" s="45" t="s">
        <v>7615</v>
      </c>
      <c r="S271" s="81">
        <v>51926.12</v>
      </c>
      <c r="T271" s="81">
        <f t="shared" si="10"/>
        <v>17556.221172000001</v>
      </c>
    </row>
    <row r="272" spans="2:20" ht="13.2" x14ac:dyDescent="0.25">
      <c r="B272" s="45" t="s">
        <v>3657</v>
      </c>
      <c r="C272" s="45" t="s">
        <v>6952</v>
      </c>
      <c r="D272" s="81">
        <v>-9.6200000000098953</v>
      </c>
      <c r="F272" s="55"/>
      <c r="J272" s="45" t="s">
        <v>3705</v>
      </c>
      <c r="K272" s="45" t="s">
        <v>7616</v>
      </c>
      <c r="L272" s="81">
        <v>-19613.770000000004</v>
      </c>
      <c r="M272" s="81">
        <f t="shared" si="9"/>
        <v>-6631.4156370000019</v>
      </c>
      <c r="Q272" s="45" t="s">
        <v>3705</v>
      </c>
      <c r="R272" s="45" t="s">
        <v>7616</v>
      </c>
      <c r="S272" s="81">
        <v>-185731.15000000002</v>
      </c>
      <c r="T272" s="81">
        <f t="shared" si="10"/>
        <v>-62795.701815000008</v>
      </c>
    </row>
    <row r="273" spans="2:20" ht="13.2" x14ac:dyDescent="0.25">
      <c r="B273" s="45" t="s">
        <v>3657</v>
      </c>
      <c r="C273" s="45" t="s">
        <v>6953</v>
      </c>
      <c r="D273" s="81">
        <v>-4.4000000000087311</v>
      </c>
      <c r="F273" s="55"/>
      <c r="J273" s="45" t="s">
        <v>3705</v>
      </c>
      <c r="K273" s="45" t="s">
        <v>7617</v>
      </c>
      <c r="L273" s="81">
        <v>-19613.770000000004</v>
      </c>
      <c r="M273" s="81">
        <f t="shared" si="9"/>
        <v>-6631.4156370000019</v>
      </c>
      <c r="Q273" s="45" t="s">
        <v>3705</v>
      </c>
      <c r="R273" s="45" t="s">
        <v>7617</v>
      </c>
      <c r="S273" s="81">
        <v>-157121.91000000003</v>
      </c>
      <c r="T273" s="81">
        <f t="shared" si="10"/>
        <v>-53122.917771000015</v>
      </c>
    </row>
    <row r="274" spans="2:20" ht="13.2" x14ac:dyDescent="0.25">
      <c r="B274" s="45" t="s">
        <v>3660</v>
      </c>
      <c r="C274" s="45" t="s">
        <v>6954</v>
      </c>
      <c r="D274" s="81">
        <v>16347.919999999984</v>
      </c>
      <c r="F274" s="55"/>
      <c r="J274" s="45" t="s">
        <v>3705</v>
      </c>
      <c r="K274" s="45" t="s">
        <v>7618</v>
      </c>
      <c r="L274" s="81">
        <v>-19613.770000000004</v>
      </c>
      <c r="M274" s="81">
        <f t="shared" si="9"/>
        <v>-6631.4156370000019</v>
      </c>
      <c r="Q274" s="45" t="s">
        <v>3705</v>
      </c>
      <c r="R274" s="45" t="s">
        <v>7618</v>
      </c>
      <c r="S274" s="81">
        <v>-28666.340000000011</v>
      </c>
      <c r="T274" s="81">
        <f t="shared" si="10"/>
        <v>-9692.0895540000038</v>
      </c>
    </row>
    <row r="275" spans="2:20" ht="13.2" x14ac:dyDescent="0.25">
      <c r="B275" s="45" t="s">
        <v>3660</v>
      </c>
      <c r="C275" s="45" t="s">
        <v>6955</v>
      </c>
      <c r="D275" s="81">
        <v>17475.979999999981</v>
      </c>
      <c r="F275" s="55"/>
      <c r="J275" s="45" t="s">
        <v>3705</v>
      </c>
      <c r="K275" s="45" t="s">
        <v>7619</v>
      </c>
      <c r="L275" s="81">
        <v>-19613.770000000004</v>
      </c>
      <c r="M275" s="81">
        <f t="shared" si="9"/>
        <v>-6631.4156370000019</v>
      </c>
      <c r="Q275" s="45" t="s">
        <v>3705</v>
      </c>
      <c r="R275" s="45" t="s">
        <v>7619</v>
      </c>
      <c r="S275" s="81">
        <v>-28666.340000000011</v>
      </c>
      <c r="T275" s="81">
        <f t="shared" si="10"/>
        <v>-9692.0895540000038</v>
      </c>
    </row>
    <row r="276" spans="2:20" ht="13.2" x14ac:dyDescent="0.25">
      <c r="B276" s="45" t="s">
        <v>3660</v>
      </c>
      <c r="C276" s="45" t="s">
        <v>6956</v>
      </c>
      <c r="D276" s="81">
        <v>16869.649999999994</v>
      </c>
      <c r="F276" s="55"/>
      <c r="J276" s="45" t="s">
        <v>3705</v>
      </c>
      <c r="K276" s="45" t="s">
        <v>7620</v>
      </c>
      <c r="L276" s="81">
        <v>-19613.770000000004</v>
      </c>
      <c r="M276" s="81">
        <f t="shared" si="9"/>
        <v>-6631.4156370000019</v>
      </c>
      <c r="Q276" s="45" t="s">
        <v>3705</v>
      </c>
      <c r="R276" s="45" t="s">
        <v>7620</v>
      </c>
      <c r="S276" s="81">
        <v>-28666.340000000011</v>
      </c>
      <c r="T276" s="81">
        <f t="shared" si="10"/>
        <v>-9692.0895540000038</v>
      </c>
    </row>
    <row r="277" spans="2:20" ht="13.2" x14ac:dyDescent="0.25">
      <c r="B277" s="45" t="s">
        <v>3660</v>
      </c>
      <c r="C277" s="45" t="s">
        <v>6957</v>
      </c>
      <c r="D277" s="81">
        <v>15906.220000000001</v>
      </c>
      <c r="F277" s="55"/>
      <c r="J277" s="45" t="s">
        <v>3705</v>
      </c>
      <c r="K277" s="45" t="s">
        <v>7621</v>
      </c>
      <c r="L277" s="81">
        <v>-19613.770000000004</v>
      </c>
      <c r="M277" s="81">
        <f t="shared" si="9"/>
        <v>-6631.4156370000019</v>
      </c>
      <c r="Q277" s="45" t="s">
        <v>3705</v>
      </c>
      <c r="R277" s="45" t="s">
        <v>7621</v>
      </c>
      <c r="S277" s="81">
        <v>-19613.770000000004</v>
      </c>
      <c r="T277" s="81">
        <f t="shared" si="10"/>
        <v>-6631.4156370000019</v>
      </c>
    </row>
    <row r="278" spans="2:20" ht="13.2" x14ac:dyDescent="0.25">
      <c r="B278" s="45" t="s">
        <v>3660</v>
      </c>
      <c r="C278" s="45" t="s">
        <v>6958</v>
      </c>
      <c r="D278" s="81">
        <v>14361.179999999993</v>
      </c>
      <c r="F278" s="55"/>
      <c r="J278" s="45" t="s">
        <v>3705</v>
      </c>
      <c r="K278" s="45" t="s">
        <v>7622</v>
      </c>
      <c r="L278" s="81">
        <v>88651.74</v>
      </c>
      <c r="M278" s="81">
        <f t="shared" si="9"/>
        <v>29973.153294000003</v>
      </c>
      <c r="Q278" s="45" t="s">
        <v>3705</v>
      </c>
      <c r="R278" s="45" t="s">
        <v>7622</v>
      </c>
      <c r="S278" s="81">
        <v>88651.74</v>
      </c>
      <c r="T278" s="81">
        <f t="shared" si="10"/>
        <v>29973.153294000003</v>
      </c>
    </row>
    <row r="279" spans="2:20" ht="13.2" x14ac:dyDescent="0.25">
      <c r="B279" s="45" t="s">
        <v>3660</v>
      </c>
      <c r="C279" s="45" t="s">
        <v>6959</v>
      </c>
      <c r="D279" s="81">
        <v>12492.75</v>
      </c>
      <c r="F279" s="55"/>
      <c r="J279" s="45" t="s">
        <v>3705</v>
      </c>
      <c r="K279" s="45" t="s">
        <v>7623</v>
      </c>
      <c r="L279" s="81">
        <v>88651.74</v>
      </c>
      <c r="M279" s="81">
        <f t="shared" si="9"/>
        <v>29973.153294000003</v>
      </c>
      <c r="Q279" s="45" t="s">
        <v>3705</v>
      </c>
      <c r="R279" s="45" t="s">
        <v>7623</v>
      </c>
      <c r="S279" s="81">
        <v>88651.74</v>
      </c>
      <c r="T279" s="81">
        <f t="shared" si="10"/>
        <v>29973.153294000003</v>
      </c>
    </row>
    <row r="280" spans="2:20" ht="13.2" x14ac:dyDescent="0.25">
      <c r="B280" s="45" t="s">
        <v>3660</v>
      </c>
      <c r="C280" s="45" t="s">
        <v>6960</v>
      </c>
      <c r="D280" s="81">
        <v>10721.920000000013</v>
      </c>
      <c r="F280" s="55"/>
      <c r="J280" s="45" t="s">
        <v>3705</v>
      </c>
      <c r="K280" s="45" t="s">
        <v>7624</v>
      </c>
      <c r="L280" s="81">
        <v>88651.74</v>
      </c>
      <c r="M280" s="81">
        <f t="shared" si="9"/>
        <v>29973.153294000003</v>
      </c>
      <c r="Q280" s="45" t="s">
        <v>3705</v>
      </c>
      <c r="R280" s="45" t="s">
        <v>7624</v>
      </c>
      <c r="S280" s="81">
        <v>88651.74</v>
      </c>
      <c r="T280" s="81">
        <f t="shared" si="10"/>
        <v>29973.153294000003</v>
      </c>
    </row>
    <row r="281" spans="2:20" ht="13.2" x14ac:dyDescent="0.25">
      <c r="B281" s="45" t="s">
        <v>3660</v>
      </c>
      <c r="C281" s="45" t="s">
        <v>6961</v>
      </c>
      <c r="D281" s="81">
        <v>8736.7000000000116</v>
      </c>
      <c r="F281" s="55"/>
      <c r="J281" s="45" t="s">
        <v>3705</v>
      </c>
      <c r="K281" s="45" t="s">
        <v>7625</v>
      </c>
      <c r="L281" s="81">
        <v>88651.74</v>
      </c>
      <c r="M281" s="81">
        <f t="shared" si="9"/>
        <v>29973.153294000003</v>
      </c>
      <c r="Q281" s="45" t="s">
        <v>3705</v>
      </c>
      <c r="R281" s="45" t="s">
        <v>7625</v>
      </c>
      <c r="S281" s="81">
        <v>88651.74</v>
      </c>
      <c r="T281" s="81">
        <f t="shared" si="10"/>
        <v>29973.153294000003</v>
      </c>
    </row>
    <row r="282" spans="2:20" ht="13.2" x14ac:dyDescent="0.25">
      <c r="B282" s="45" t="s">
        <v>3660</v>
      </c>
      <c r="C282" s="45" t="s">
        <v>6962</v>
      </c>
      <c r="D282" s="81">
        <v>6704.5799999999872</v>
      </c>
      <c r="F282" s="55"/>
      <c r="J282" s="45" t="s">
        <v>3705</v>
      </c>
      <c r="K282" s="45" t="s">
        <v>7626</v>
      </c>
      <c r="L282" s="81">
        <v>88651.74</v>
      </c>
      <c r="M282" s="81">
        <f t="shared" si="9"/>
        <v>29973.153294000003</v>
      </c>
      <c r="Q282" s="45" t="s">
        <v>3705</v>
      </c>
      <c r="R282" s="45" t="s">
        <v>7626</v>
      </c>
      <c r="S282" s="81">
        <v>88651.74</v>
      </c>
      <c r="T282" s="81">
        <f t="shared" si="10"/>
        <v>29973.153294000003</v>
      </c>
    </row>
    <row r="283" spans="2:20" ht="13.2" x14ac:dyDescent="0.25">
      <c r="B283" s="45" t="s">
        <v>3660</v>
      </c>
      <c r="C283" s="45" t="s">
        <v>6963</v>
      </c>
      <c r="D283" s="81">
        <v>5033.3699999999953</v>
      </c>
      <c r="F283" s="55"/>
      <c r="J283" s="45" t="s">
        <v>3705</v>
      </c>
      <c r="K283" s="45" t="s">
        <v>7627</v>
      </c>
      <c r="L283" s="81">
        <v>88651.74</v>
      </c>
      <c r="M283" s="81">
        <f t="shared" si="9"/>
        <v>29973.153294000003</v>
      </c>
      <c r="Q283" s="45" t="s">
        <v>3705</v>
      </c>
      <c r="R283" s="45" t="s">
        <v>7627</v>
      </c>
      <c r="S283" s="81">
        <v>88651.74</v>
      </c>
      <c r="T283" s="81">
        <f t="shared" si="10"/>
        <v>29973.153294000003</v>
      </c>
    </row>
    <row r="284" spans="2:20" ht="13.2" x14ac:dyDescent="0.25">
      <c r="B284" s="45" t="s">
        <v>3660</v>
      </c>
      <c r="C284" s="45" t="s">
        <v>6964</v>
      </c>
      <c r="D284" s="81">
        <v>2920.1300000000047</v>
      </c>
      <c r="F284" s="55"/>
      <c r="J284" s="45" t="s">
        <v>3705</v>
      </c>
      <c r="K284" s="45" t="s">
        <v>7628</v>
      </c>
      <c r="L284" s="81">
        <v>0</v>
      </c>
      <c r="M284" s="81">
        <f t="shared" si="9"/>
        <v>0</v>
      </c>
      <c r="Q284" s="45" t="s">
        <v>3705</v>
      </c>
      <c r="R284" s="45" t="s">
        <v>7628</v>
      </c>
      <c r="S284" s="81">
        <v>0</v>
      </c>
      <c r="T284" s="81">
        <f t="shared" si="10"/>
        <v>0</v>
      </c>
    </row>
    <row r="285" spans="2:20" ht="13.2" x14ac:dyDescent="0.25">
      <c r="B285" s="45" t="s">
        <v>3666</v>
      </c>
      <c r="C285" s="45" t="s">
        <v>7285</v>
      </c>
      <c r="D285" s="81">
        <v>15928.940000000002</v>
      </c>
      <c r="F285" s="55"/>
      <c r="J285" s="45" t="s">
        <v>3705</v>
      </c>
      <c r="K285" s="45" t="s">
        <v>7629</v>
      </c>
      <c r="L285" s="81">
        <v>0</v>
      </c>
      <c r="M285" s="81">
        <f t="shared" si="9"/>
        <v>0</v>
      </c>
      <c r="Q285" s="45" t="s">
        <v>3705</v>
      </c>
      <c r="R285" s="45" t="s">
        <v>7629</v>
      </c>
      <c r="S285" s="81">
        <v>0</v>
      </c>
      <c r="T285" s="81">
        <f t="shared" si="10"/>
        <v>0</v>
      </c>
    </row>
    <row r="286" spans="2:20" ht="13.2" x14ac:dyDescent="0.25">
      <c r="B286" s="45" t="s">
        <v>3666</v>
      </c>
      <c r="C286" s="45" t="s">
        <v>7286</v>
      </c>
      <c r="D286" s="81">
        <v>8864.7700000000041</v>
      </c>
      <c r="F286" s="55"/>
      <c r="J286" s="45" t="s">
        <v>3705</v>
      </c>
      <c r="K286" s="45" t="s">
        <v>7630</v>
      </c>
      <c r="L286" s="81">
        <v>0</v>
      </c>
      <c r="M286" s="81">
        <f t="shared" si="9"/>
        <v>0</v>
      </c>
      <c r="Q286" s="45" t="s">
        <v>3705</v>
      </c>
      <c r="R286" s="45" t="s">
        <v>7630</v>
      </c>
      <c r="S286" s="81">
        <v>0</v>
      </c>
      <c r="T286" s="81">
        <f t="shared" si="10"/>
        <v>0</v>
      </c>
    </row>
    <row r="287" spans="2:20" ht="13.2" x14ac:dyDescent="0.25">
      <c r="B287" s="45" t="s">
        <v>3666</v>
      </c>
      <c r="C287" s="45" t="s">
        <v>7287</v>
      </c>
      <c r="D287" s="81">
        <v>7489.3600000000006</v>
      </c>
      <c r="F287" s="55"/>
      <c r="J287" s="45" t="s">
        <v>3705</v>
      </c>
      <c r="K287" s="45" t="s">
        <v>7631</v>
      </c>
      <c r="L287" s="81">
        <v>0</v>
      </c>
      <c r="M287" s="81">
        <f t="shared" si="9"/>
        <v>0</v>
      </c>
      <c r="Q287" s="45" t="s">
        <v>3705</v>
      </c>
      <c r="R287" s="45" t="s">
        <v>7631</v>
      </c>
      <c r="S287" s="81">
        <v>0</v>
      </c>
      <c r="T287" s="81">
        <f t="shared" si="10"/>
        <v>0</v>
      </c>
    </row>
    <row r="288" spans="2:20" ht="13.2" x14ac:dyDescent="0.25">
      <c r="B288" s="45" t="s">
        <v>3666</v>
      </c>
      <c r="C288" s="45" t="s">
        <v>7288</v>
      </c>
      <c r="D288" s="81">
        <v>5710.2400000000016</v>
      </c>
      <c r="F288" s="55"/>
      <c r="J288" s="45" t="s">
        <v>3705</v>
      </c>
      <c r="K288" s="45" t="s">
        <v>7632</v>
      </c>
      <c r="L288" s="81">
        <v>0</v>
      </c>
      <c r="M288" s="81">
        <f t="shared" si="9"/>
        <v>0</v>
      </c>
      <c r="Q288" s="45" t="s">
        <v>3705</v>
      </c>
      <c r="R288" s="45" t="s">
        <v>7632</v>
      </c>
      <c r="S288" s="81">
        <v>0</v>
      </c>
      <c r="T288" s="81">
        <f t="shared" si="10"/>
        <v>0</v>
      </c>
    </row>
    <row r="289" spans="2:20" ht="13.2" x14ac:dyDescent="0.25">
      <c r="B289" s="45" t="s">
        <v>3666</v>
      </c>
      <c r="C289" s="45" t="s">
        <v>7289</v>
      </c>
      <c r="D289" s="81">
        <v>5373.119999999999</v>
      </c>
      <c r="F289" s="55"/>
      <c r="J289" s="45" t="s">
        <v>3705</v>
      </c>
      <c r="K289" s="45" t="s">
        <v>7633</v>
      </c>
      <c r="L289" s="81">
        <v>0</v>
      </c>
      <c r="M289" s="81">
        <f t="shared" si="9"/>
        <v>0</v>
      </c>
      <c r="Q289" s="45" t="s">
        <v>3705</v>
      </c>
      <c r="R289" s="45" t="s">
        <v>7633</v>
      </c>
      <c r="S289" s="81">
        <v>0</v>
      </c>
      <c r="T289" s="81">
        <f t="shared" si="10"/>
        <v>0</v>
      </c>
    </row>
    <row r="290" spans="2:20" ht="13.2" x14ac:dyDescent="0.25">
      <c r="B290" s="45" t="s">
        <v>3666</v>
      </c>
      <c r="C290" s="45" t="s">
        <v>7290</v>
      </c>
      <c r="D290" s="81">
        <v>6678.4399999999987</v>
      </c>
      <c r="F290" s="55"/>
      <c r="J290" s="45" t="s">
        <v>3709</v>
      </c>
      <c r="K290" s="45" t="s">
        <v>7634</v>
      </c>
      <c r="L290" s="81">
        <v>1660411.12</v>
      </c>
      <c r="M290" s="81">
        <f t="shared" si="9"/>
        <v>561384.99967200006</v>
      </c>
      <c r="Q290" s="45" t="s">
        <v>3709</v>
      </c>
      <c r="R290" s="45" t="s">
        <v>7634</v>
      </c>
      <c r="S290" s="81">
        <v>1468867.41</v>
      </c>
      <c r="T290" s="81">
        <f t="shared" si="10"/>
        <v>496624.071321</v>
      </c>
    </row>
    <row r="291" spans="2:20" ht="13.2" x14ac:dyDescent="0.25">
      <c r="B291" s="45" t="s">
        <v>3666</v>
      </c>
      <c r="C291" s="45" t="s">
        <v>7291</v>
      </c>
      <c r="D291" s="81">
        <v>5729.9000000000015</v>
      </c>
      <c r="F291" s="55"/>
      <c r="J291" s="45" t="s">
        <v>3709</v>
      </c>
      <c r="K291" s="45" t="s">
        <v>7635</v>
      </c>
      <c r="L291" s="81">
        <v>1660411.12</v>
      </c>
      <c r="M291" s="81">
        <f t="shared" si="9"/>
        <v>561384.99967200006</v>
      </c>
      <c r="Q291" s="45" t="s">
        <v>3709</v>
      </c>
      <c r="R291" s="45" t="s">
        <v>7635</v>
      </c>
      <c r="S291" s="81">
        <v>1500158.7</v>
      </c>
      <c r="T291" s="81">
        <f t="shared" si="10"/>
        <v>507203.65646999999</v>
      </c>
    </row>
    <row r="292" spans="2:20" ht="13.2" x14ac:dyDescent="0.25">
      <c r="B292" s="45" t="s">
        <v>3666</v>
      </c>
      <c r="C292" s="45" t="s">
        <v>7292</v>
      </c>
      <c r="D292" s="81">
        <v>3335.3600000000006</v>
      </c>
      <c r="F292" s="55"/>
      <c r="J292" s="45" t="s">
        <v>3709</v>
      </c>
      <c r="K292" s="45" t="s">
        <v>7636</v>
      </c>
      <c r="L292" s="81">
        <v>1660411.12</v>
      </c>
      <c r="M292" s="81">
        <f t="shared" si="9"/>
        <v>561384.99967200006</v>
      </c>
      <c r="Q292" s="45" t="s">
        <v>3709</v>
      </c>
      <c r="R292" s="45" t="s">
        <v>7636</v>
      </c>
      <c r="S292" s="81">
        <v>1504601.12</v>
      </c>
      <c r="T292" s="81">
        <f t="shared" si="10"/>
        <v>508705.63867200003</v>
      </c>
    </row>
    <row r="293" spans="2:20" ht="13.2" x14ac:dyDescent="0.25">
      <c r="B293" s="45" t="s">
        <v>3666</v>
      </c>
      <c r="C293" s="45" t="s">
        <v>7293</v>
      </c>
      <c r="D293" s="81">
        <v>956.76000000000204</v>
      </c>
      <c r="F293" s="55"/>
      <c r="J293" s="45" t="s">
        <v>3709</v>
      </c>
      <c r="K293" s="45" t="s">
        <v>7637</v>
      </c>
      <c r="L293" s="81">
        <v>1660411.12</v>
      </c>
      <c r="M293" s="81">
        <f t="shared" si="9"/>
        <v>561384.99967200006</v>
      </c>
      <c r="Q293" s="45" t="s">
        <v>3709</v>
      </c>
      <c r="R293" s="45" t="s">
        <v>7637</v>
      </c>
      <c r="S293" s="81">
        <v>1506072.53</v>
      </c>
      <c r="T293" s="81">
        <f t="shared" si="10"/>
        <v>509203.12239300006</v>
      </c>
    </row>
    <row r="294" spans="2:20" ht="13.2" x14ac:dyDescent="0.25">
      <c r="B294" s="45" t="s">
        <v>3666</v>
      </c>
      <c r="C294" s="45" t="s">
        <v>7294</v>
      </c>
      <c r="D294" s="81">
        <v>717.18000000000029</v>
      </c>
      <c r="F294" s="55"/>
      <c r="J294" s="45" t="s">
        <v>3709</v>
      </c>
      <c r="K294" s="45" t="s">
        <v>7638</v>
      </c>
      <c r="L294" s="81">
        <v>1660411.12</v>
      </c>
      <c r="M294" s="81">
        <f t="shared" si="9"/>
        <v>561384.99967200006</v>
      </c>
      <c r="Q294" s="45" t="s">
        <v>3709</v>
      </c>
      <c r="R294" s="45" t="s">
        <v>7638</v>
      </c>
      <c r="S294" s="81">
        <v>1456757.16</v>
      </c>
      <c r="T294" s="81">
        <f t="shared" si="10"/>
        <v>492529.59579599998</v>
      </c>
    </row>
    <row r="295" spans="2:20" ht="13.2" x14ac:dyDescent="0.25">
      <c r="B295" s="45" t="s">
        <v>3666</v>
      </c>
      <c r="C295" s="45" t="s">
        <v>7295</v>
      </c>
      <c r="D295" s="81">
        <v>710.2300000000032</v>
      </c>
      <c r="F295" s="55"/>
      <c r="J295" s="45" t="s">
        <v>3709</v>
      </c>
      <c r="K295" s="45" t="s">
        <v>7639</v>
      </c>
      <c r="L295" s="81">
        <v>1660411.12</v>
      </c>
      <c r="M295" s="81">
        <f t="shared" si="9"/>
        <v>561384.99967200006</v>
      </c>
      <c r="Q295" s="45" t="s">
        <v>3709</v>
      </c>
      <c r="R295" s="45" t="s">
        <v>7639</v>
      </c>
      <c r="S295" s="81">
        <v>1411859.45</v>
      </c>
      <c r="T295" s="81">
        <f t="shared" si="10"/>
        <v>477349.68004499999</v>
      </c>
    </row>
    <row r="296" spans="2:20" ht="13.2" x14ac:dyDescent="0.25">
      <c r="B296" s="45" t="s">
        <v>3666</v>
      </c>
      <c r="C296" s="45" t="s">
        <v>7296</v>
      </c>
      <c r="D296" s="81">
        <v>-3.96</v>
      </c>
      <c r="F296" s="55"/>
      <c r="J296" s="45" t="s">
        <v>3709</v>
      </c>
      <c r="K296" s="45" t="s">
        <v>7640</v>
      </c>
      <c r="L296" s="81">
        <v>1660411.12</v>
      </c>
      <c r="M296" s="81">
        <f t="shared" si="9"/>
        <v>561384.99967200006</v>
      </c>
      <c r="Q296" s="45" t="s">
        <v>3709</v>
      </c>
      <c r="R296" s="45" t="s">
        <v>7640</v>
      </c>
      <c r="S296" s="81">
        <v>1232064.2400000002</v>
      </c>
      <c r="T296" s="81">
        <f t="shared" si="10"/>
        <v>416560.91954400006</v>
      </c>
    </row>
    <row r="297" spans="2:20" ht="13.2" x14ac:dyDescent="0.25">
      <c r="B297" s="45" t="s">
        <v>3666</v>
      </c>
      <c r="C297" s="45" t="s">
        <v>7297</v>
      </c>
      <c r="D297" s="81">
        <v>-16.440000000000001</v>
      </c>
      <c r="F297" s="55"/>
      <c r="J297" s="45" t="s">
        <v>3709</v>
      </c>
      <c r="K297" s="45" t="s">
        <v>7641</v>
      </c>
      <c r="L297" s="81">
        <v>1660411.12</v>
      </c>
      <c r="M297" s="81">
        <f t="shared" si="9"/>
        <v>561384.99967200006</v>
      </c>
      <c r="Q297" s="45" t="s">
        <v>3709</v>
      </c>
      <c r="R297" s="45" t="s">
        <v>7641</v>
      </c>
      <c r="S297" s="81">
        <v>1458255.8</v>
      </c>
      <c r="T297" s="81">
        <f t="shared" si="10"/>
        <v>493036.28598000004</v>
      </c>
    </row>
    <row r="298" spans="2:20" ht="13.2" x14ac:dyDescent="0.25">
      <c r="B298" s="45" t="s">
        <v>3666</v>
      </c>
      <c r="C298" s="45" t="s">
        <v>7298</v>
      </c>
      <c r="D298" s="81">
        <v>-12.48</v>
      </c>
      <c r="F298" s="55"/>
      <c r="J298" s="45" t="s">
        <v>3709</v>
      </c>
      <c r="K298" s="45" t="s">
        <v>7642</v>
      </c>
      <c r="L298" s="81">
        <v>1660411.12</v>
      </c>
      <c r="M298" s="81">
        <f t="shared" si="9"/>
        <v>561384.99967200006</v>
      </c>
      <c r="Q298" s="45" t="s">
        <v>3709</v>
      </c>
      <c r="R298" s="45" t="s">
        <v>7642</v>
      </c>
      <c r="S298" s="81">
        <v>1502368.16</v>
      </c>
      <c r="T298" s="81">
        <f t="shared" si="10"/>
        <v>507950.67489600001</v>
      </c>
    </row>
    <row r="299" spans="2:20" ht="13.2" x14ac:dyDescent="0.25">
      <c r="B299" s="45" t="s">
        <v>3666</v>
      </c>
      <c r="C299" s="45" t="s">
        <v>7299</v>
      </c>
      <c r="D299" s="81">
        <v>-806.17</v>
      </c>
      <c r="F299" s="55"/>
      <c r="J299" s="45" t="s">
        <v>3709</v>
      </c>
      <c r="K299" s="45" t="s">
        <v>7643</v>
      </c>
      <c r="L299" s="81">
        <v>1660411.12</v>
      </c>
      <c r="M299" s="81">
        <f t="shared" si="9"/>
        <v>561384.99967200006</v>
      </c>
      <c r="Q299" s="45" t="s">
        <v>3709</v>
      </c>
      <c r="R299" s="45" t="s">
        <v>7643</v>
      </c>
      <c r="S299" s="81">
        <v>1540549.5</v>
      </c>
      <c r="T299" s="81">
        <f t="shared" si="10"/>
        <v>520859.78594999999</v>
      </c>
    </row>
    <row r="300" spans="2:20" ht="13.2" x14ac:dyDescent="0.25">
      <c r="B300" s="45" t="s">
        <v>3666</v>
      </c>
      <c r="C300" s="45" t="s">
        <v>7300</v>
      </c>
      <c r="D300" s="81">
        <v>-1612.35</v>
      </c>
      <c r="F300" s="55"/>
      <c r="J300" s="45" t="s">
        <v>3709</v>
      </c>
      <c r="K300" s="45" t="s">
        <v>7644</v>
      </c>
      <c r="L300" s="81">
        <v>1660411.12</v>
      </c>
      <c r="M300" s="81">
        <f t="shared" si="9"/>
        <v>561384.99967200006</v>
      </c>
      <c r="Q300" s="45" t="s">
        <v>3709</v>
      </c>
      <c r="R300" s="45" t="s">
        <v>7644</v>
      </c>
      <c r="S300" s="81">
        <v>1557244.24</v>
      </c>
      <c r="T300" s="81">
        <f t="shared" si="10"/>
        <v>526504.27754400007</v>
      </c>
    </row>
    <row r="301" spans="2:20" ht="13.2" x14ac:dyDescent="0.25">
      <c r="B301" s="45" t="s">
        <v>3666</v>
      </c>
      <c r="C301" s="45" t="s">
        <v>7301</v>
      </c>
      <c r="D301" s="81">
        <v>-806.17</v>
      </c>
      <c r="F301" s="55"/>
      <c r="J301" s="45" t="s">
        <v>3709</v>
      </c>
      <c r="K301" s="45" t="s">
        <v>7645</v>
      </c>
      <c r="L301" s="81">
        <v>1660411.12</v>
      </c>
      <c r="M301" s="81">
        <f t="shared" si="9"/>
        <v>561384.99967200006</v>
      </c>
      <c r="Q301" s="45" t="s">
        <v>3709</v>
      </c>
      <c r="R301" s="45" t="s">
        <v>7645</v>
      </c>
      <c r="S301" s="81">
        <v>1660411.12</v>
      </c>
      <c r="T301" s="81">
        <f t="shared" si="10"/>
        <v>561384.99967200006</v>
      </c>
    </row>
    <row r="302" spans="2:20" ht="13.2" x14ac:dyDescent="0.25">
      <c r="B302" s="45" t="s">
        <v>3669</v>
      </c>
      <c r="C302" s="45" t="s">
        <v>6965</v>
      </c>
      <c r="D302" s="81">
        <v>146660.41999999998</v>
      </c>
      <c r="F302" s="55"/>
      <c r="J302" s="45" t="s">
        <v>7366</v>
      </c>
      <c r="K302" s="45" t="s">
        <v>6994</v>
      </c>
      <c r="L302" s="81">
        <v>4834.26</v>
      </c>
      <c r="M302" s="81">
        <f t="shared" si="9"/>
        <v>1634.4633060000001</v>
      </c>
      <c r="Q302" s="45" t="s">
        <v>7366</v>
      </c>
      <c r="R302" s="45" t="s">
        <v>6994</v>
      </c>
      <c r="S302" s="81">
        <v>5012.29</v>
      </c>
      <c r="T302" s="81">
        <f t="shared" si="10"/>
        <v>1694.6552490000001</v>
      </c>
    </row>
    <row r="303" spans="2:20" ht="13.2" x14ac:dyDescent="0.25">
      <c r="B303" s="45" t="s">
        <v>3669</v>
      </c>
      <c r="C303" s="45" t="s">
        <v>6966</v>
      </c>
      <c r="D303" s="81">
        <v>7069.890000000014</v>
      </c>
      <c r="F303" s="55"/>
      <c r="J303" s="45" t="s">
        <v>7366</v>
      </c>
      <c r="K303" s="45" t="s">
        <v>6995</v>
      </c>
      <c r="L303" s="81">
        <v>4834.26</v>
      </c>
      <c r="M303" s="81">
        <f t="shared" si="9"/>
        <v>1634.4633060000001</v>
      </c>
      <c r="Q303" s="45" t="s">
        <v>7366</v>
      </c>
      <c r="R303" s="45" t="s">
        <v>6995</v>
      </c>
      <c r="S303" s="81">
        <v>5009.1000000000004</v>
      </c>
      <c r="T303" s="81">
        <f t="shared" si="10"/>
        <v>1693.5767100000003</v>
      </c>
    </row>
    <row r="304" spans="2:20" ht="13.2" x14ac:dyDescent="0.25">
      <c r="B304" s="45" t="s">
        <v>3669</v>
      </c>
      <c r="C304" s="45" t="s">
        <v>6967</v>
      </c>
      <c r="D304" s="81">
        <v>3281.7000000000116</v>
      </c>
      <c r="F304" s="55"/>
      <c r="J304" s="45" t="s">
        <v>7366</v>
      </c>
      <c r="K304" s="45" t="s">
        <v>6996</v>
      </c>
      <c r="L304" s="81">
        <v>4834.26</v>
      </c>
      <c r="M304" s="81">
        <f t="shared" si="9"/>
        <v>1634.4633060000001</v>
      </c>
      <c r="Q304" s="45" t="s">
        <v>7366</v>
      </c>
      <c r="R304" s="45" t="s">
        <v>6996</v>
      </c>
      <c r="S304" s="81">
        <v>4654.6000000000004</v>
      </c>
      <c r="T304" s="81">
        <f t="shared" si="10"/>
        <v>1573.7202600000003</v>
      </c>
    </row>
    <row r="305" spans="2:20" ht="13.2" x14ac:dyDescent="0.25">
      <c r="B305" s="45" t="s">
        <v>3669</v>
      </c>
      <c r="C305" s="45" t="s">
        <v>6968</v>
      </c>
      <c r="D305" s="81">
        <v>699.80000000001746</v>
      </c>
      <c r="F305" s="55"/>
      <c r="J305" s="45" t="s">
        <v>7366</v>
      </c>
      <c r="K305" s="45" t="s">
        <v>6997</v>
      </c>
      <c r="L305" s="81">
        <v>4834.26</v>
      </c>
      <c r="M305" s="81">
        <f t="shared" si="9"/>
        <v>1634.4633060000001</v>
      </c>
      <c r="Q305" s="45" t="s">
        <v>7366</v>
      </c>
      <c r="R305" s="45" t="s">
        <v>6997</v>
      </c>
      <c r="S305" s="81">
        <v>4654.6000000000004</v>
      </c>
      <c r="T305" s="81">
        <f t="shared" si="10"/>
        <v>1573.7202600000003</v>
      </c>
    </row>
    <row r="306" spans="2:20" ht="13.2" x14ac:dyDescent="0.25">
      <c r="B306" s="45" t="s">
        <v>3669</v>
      </c>
      <c r="C306" s="45" t="s">
        <v>6969</v>
      </c>
      <c r="D306" s="81">
        <v>13476.230000000003</v>
      </c>
      <c r="F306" s="55"/>
      <c r="J306" s="45" t="s">
        <v>7366</v>
      </c>
      <c r="K306" s="45" t="s">
        <v>6998</v>
      </c>
      <c r="L306" s="81">
        <v>4834.26</v>
      </c>
      <c r="M306" s="81">
        <f t="shared" si="9"/>
        <v>1634.4633060000001</v>
      </c>
      <c r="Q306" s="45" t="s">
        <v>7366</v>
      </c>
      <c r="R306" s="45" t="s">
        <v>6998</v>
      </c>
      <c r="S306" s="81">
        <v>4654.6000000000004</v>
      </c>
      <c r="T306" s="81">
        <f t="shared" si="10"/>
        <v>1573.7202600000003</v>
      </c>
    </row>
    <row r="307" spans="2:20" ht="13.2" x14ac:dyDescent="0.25">
      <c r="B307" s="45" t="s">
        <v>3669</v>
      </c>
      <c r="C307" s="45" t="s">
        <v>6970</v>
      </c>
      <c r="D307" s="81">
        <v>28218.220000000008</v>
      </c>
      <c r="F307" s="55"/>
      <c r="J307" s="45" t="s">
        <v>7366</v>
      </c>
      <c r="K307" s="45" t="s">
        <v>6999</v>
      </c>
      <c r="L307" s="81">
        <v>4834.26</v>
      </c>
      <c r="M307" s="81">
        <f t="shared" si="9"/>
        <v>1634.4633060000001</v>
      </c>
      <c r="Q307" s="45" t="s">
        <v>7366</v>
      </c>
      <c r="R307" s="45" t="s">
        <v>6999</v>
      </c>
      <c r="S307" s="81">
        <v>4654.6000000000004</v>
      </c>
      <c r="T307" s="81">
        <f t="shared" si="10"/>
        <v>1573.7202600000003</v>
      </c>
    </row>
    <row r="308" spans="2:20" ht="13.2" x14ac:dyDescent="0.25">
      <c r="B308" s="45" t="s">
        <v>3669</v>
      </c>
      <c r="C308" s="45" t="s">
        <v>6971</v>
      </c>
      <c r="D308" s="81">
        <v>26470.780000000006</v>
      </c>
      <c r="F308" s="55"/>
      <c r="J308" s="45" t="s">
        <v>7366</v>
      </c>
      <c r="K308" s="45" t="s">
        <v>7000</v>
      </c>
      <c r="L308" s="81">
        <v>4834.26</v>
      </c>
      <c r="M308" s="81">
        <f t="shared" si="9"/>
        <v>1634.4633060000001</v>
      </c>
      <c r="Q308" s="45" t="s">
        <v>7366</v>
      </c>
      <c r="R308" s="45" t="s">
        <v>7000</v>
      </c>
      <c r="S308" s="81">
        <v>4656.67</v>
      </c>
      <c r="T308" s="81">
        <f t="shared" si="10"/>
        <v>1574.4201270000001</v>
      </c>
    </row>
    <row r="309" spans="2:20" ht="13.2" x14ac:dyDescent="0.25">
      <c r="B309" s="45" t="s">
        <v>3669</v>
      </c>
      <c r="C309" s="45" t="s">
        <v>6972</v>
      </c>
      <c r="D309" s="81">
        <v>19351.700000000004</v>
      </c>
      <c r="F309" s="55"/>
      <c r="J309" s="45" t="s">
        <v>7366</v>
      </c>
      <c r="K309" s="45" t="s">
        <v>7001</v>
      </c>
      <c r="L309" s="81">
        <v>4834.26</v>
      </c>
      <c r="M309" s="81">
        <f t="shared" si="9"/>
        <v>1634.4633060000001</v>
      </c>
      <c r="Q309" s="45" t="s">
        <v>7366</v>
      </c>
      <c r="R309" s="45" t="s">
        <v>7001</v>
      </c>
      <c r="S309" s="81">
        <v>4654.6000000000004</v>
      </c>
      <c r="T309" s="81">
        <f t="shared" si="10"/>
        <v>1573.7202600000003</v>
      </c>
    </row>
    <row r="310" spans="2:20" ht="13.2" x14ac:dyDescent="0.25">
      <c r="B310" s="45" t="s">
        <v>3669</v>
      </c>
      <c r="C310" s="45" t="s">
        <v>6973</v>
      </c>
      <c r="D310" s="81">
        <v>13071.270000000011</v>
      </c>
      <c r="F310" s="55"/>
      <c r="J310" s="45" t="s">
        <v>7366</v>
      </c>
      <c r="K310" s="45" t="s">
        <v>7002</v>
      </c>
      <c r="L310" s="81">
        <v>4834.26</v>
      </c>
      <c r="M310" s="81">
        <f t="shared" si="9"/>
        <v>1634.4633060000001</v>
      </c>
      <c r="Q310" s="45" t="s">
        <v>7366</v>
      </c>
      <c r="R310" s="45" t="s">
        <v>7002</v>
      </c>
      <c r="S310" s="81">
        <v>4654.6000000000004</v>
      </c>
      <c r="T310" s="81">
        <f t="shared" si="10"/>
        <v>1573.7202600000003</v>
      </c>
    </row>
    <row r="311" spans="2:20" ht="13.2" x14ac:dyDescent="0.25">
      <c r="B311" s="45" t="s">
        <v>3669</v>
      </c>
      <c r="C311" s="45" t="s">
        <v>6974</v>
      </c>
      <c r="D311" s="81">
        <v>6887.929999999993</v>
      </c>
      <c r="F311" s="55"/>
      <c r="J311" s="45" t="s">
        <v>7366</v>
      </c>
      <c r="K311" s="45" t="s">
        <v>7003</v>
      </c>
      <c r="L311" s="81">
        <v>4834.26</v>
      </c>
      <c r="M311" s="81">
        <f t="shared" si="9"/>
        <v>1634.4633060000001</v>
      </c>
      <c r="Q311" s="45" t="s">
        <v>7366</v>
      </c>
      <c r="R311" s="45" t="s">
        <v>7003</v>
      </c>
      <c r="S311" s="81">
        <v>4654.6000000000004</v>
      </c>
      <c r="T311" s="81">
        <f t="shared" si="10"/>
        <v>1573.7202600000003</v>
      </c>
    </row>
    <row r="312" spans="2:20" ht="13.2" x14ac:dyDescent="0.25">
      <c r="B312" s="45" t="s">
        <v>3669</v>
      </c>
      <c r="C312" s="45" t="s">
        <v>6975</v>
      </c>
      <c r="D312" s="81">
        <v>1136.0400000000081</v>
      </c>
      <c r="F312" s="55"/>
      <c r="J312" s="45" t="s">
        <v>7366</v>
      </c>
      <c r="K312" s="45" t="s">
        <v>7004</v>
      </c>
      <c r="L312" s="81">
        <v>4834.26</v>
      </c>
      <c r="M312" s="81">
        <f t="shared" si="9"/>
        <v>1634.4633060000001</v>
      </c>
      <c r="Q312" s="45" t="s">
        <v>7366</v>
      </c>
      <c r="R312" s="45" t="s">
        <v>7004</v>
      </c>
      <c r="S312" s="81">
        <v>4744.43</v>
      </c>
      <c r="T312" s="81">
        <f t="shared" si="10"/>
        <v>1604.0917830000001</v>
      </c>
    </row>
    <row r="313" spans="2:20" ht="13.2" x14ac:dyDescent="0.25">
      <c r="B313" s="45" t="s">
        <v>3669</v>
      </c>
      <c r="C313" s="45" t="s">
        <v>6976</v>
      </c>
      <c r="D313" s="81">
        <v>-0.02</v>
      </c>
      <c r="F313" s="55"/>
      <c r="J313" s="45" t="s">
        <v>7366</v>
      </c>
      <c r="K313" s="45" t="s">
        <v>7036</v>
      </c>
      <c r="L313" s="81">
        <v>4834.26</v>
      </c>
      <c r="M313" s="81">
        <f t="shared" si="9"/>
        <v>1634.4633060000001</v>
      </c>
      <c r="Q313" s="45" t="s">
        <v>7366</v>
      </c>
      <c r="R313" s="45" t="s">
        <v>7036</v>
      </c>
      <c r="S313" s="81">
        <v>4834.26</v>
      </c>
      <c r="T313" s="81">
        <f t="shared" si="10"/>
        <v>1634.4633060000001</v>
      </c>
    </row>
    <row r="314" spans="2:20" ht="13.2" x14ac:dyDescent="0.25">
      <c r="B314" s="45" t="s">
        <v>3669</v>
      </c>
      <c r="C314" s="45" t="s">
        <v>6977</v>
      </c>
      <c r="D314" s="81">
        <v>-11.36</v>
      </c>
      <c r="F314" s="55"/>
      <c r="J314" s="45" t="s">
        <v>7366</v>
      </c>
      <c r="K314" s="45" t="s">
        <v>7037</v>
      </c>
      <c r="L314" s="81">
        <v>-12.06</v>
      </c>
      <c r="M314" s="81">
        <f t="shared" si="9"/>
        <v>-4.0774860000000004</v>
      </c>
      <c r="Q314" s="45" t="s">
        <v>7366</v>
      </c>
      <c r="R314" s="45" t="s">
        <v>7037</v>
      </c>
      <c r="S314" s="81">
        <v>-12.06</v>
      </c>
      <c r="T314" s="81">
        <f t="shared" si="10"/>
        <v>-4.0774860000000004</v>
      </c>
    </row>
    <row r="315" spans="2:20" ht="13.2" x14ac:dyDescent="0.25">
      <c r="B315" s="45" t="s">
        <v>3669</v>
      </c>
      <c r="C315" s="45" t="s">
        <v>6978</v>
      </c>
      <c r="D315" s="81">
        <v>-37.979999999999997</v>
      </c>
      <c r="F315" s="55"/>
      <c r="J315" s="45" t="s">
        <v>7366</v>
      </c>
      <c r="K315" s="45" t="s">
        <v>7038</v>
      </c>
      <c r="L315" s="81">
        <v>-12.06</v>
      </c>
      <c r="M315" s="81">
        <f t="shared" si="9"/>
        <v>-4.0774860000000004</v>
      </c>
      <c r="Q315" s="45" t="s">
        <v>7366</v>
      </c>
      <c r="R315" s="45" t="s">
        <v>7038</v>
      </c>
      <c r="S315" s="81">
        <v>-12.06</v>
      </c>
      <c r="T315" s="81">
        <f t="shared" si="10"/>
        <v>-4.0774860000000004</v>
      </c>
    </row>
    <row r="316" spans="2:20" ht="13.2" x14ac:dyDescent="0.25">
      <c r="B316" s="45" t="s">
        <v>3669</v>
      </c>
      <c r="C316" s="45" t="s">
        <v>6979</v>
      </c>
      <c r="D316" s="81">
        <v>-26.66</v>
      </c>
      <c r="F316" s="55"/>
      <c r="J316" s="45" t="s">
        <v>7366</v>
      </c>
      <c r="K316" s="45" t="s">
        <v>7039</v>
      </c>
      <c r="L316" s="81">
        <v>-12.06</v>
      </c>
      <c r="M316" s="81">
        <f t="shared" si="9"/>
        <v>-4.0774860000000004</v>
      </c>
      <c r="Q316" s="45" t="s">
        <v>7366</v>
      </c>
      <c r="R316" s="45" t="s">
        <v>7039</v>
      </c>
      <c r="S316" s="81">
        <v>-12.06</v>
      </c>
      <c r="T316" s="81">
        <f t="shared" si="10"/>
        <v>-4.0774860000000004</v>
      </c>
    </row>
    <row r="317" spans="2:20" ht="13.2" x14ac:dyDescent="0.25">
      <c r="B317" s="45" t="s">
        <v>3669</v>
      </c>
      <c r="C317" s="45" t="s">
        <v>6980</v>
      </c>
      <c r="D317" s="81">
        <v>-0.05</v>
      </c>
      <c r="F317" s="55"/>
      <c r="J317" s="45" t="s">
        <v>7366</v>
      </c>
      <c r="K317" s="45" t="s">
        <v>7040</v>
      </c>
      <c r="L317" s="81">
        <v>-12.06</v>
      </c>
      <c r="M317" s="81">
        <f t="shared" si="9"/>
        <v>-4.0774860000000004</v>
      </c>
      <c r="Q317" s="45" t="s">
        <v>7366</v>
      </c>
      <c r="R317" s="45" t="s">
        <v>7040</v>
      </c>
      <c r="S317" s="81">
        <v>-12.06</v>
      </c>
      <c r="T317" s="81">
        <f t="shared" si="10"/>
        <v>-4.0774860000000004</v>
      </c>
    </row>
    <row r="318" spans="2:20" ht="13.2" x14ac:dyDescent="0.25">
      <c r="B318" s="45" t="s">
        <v>3669</v>
      </c>
      <c r="C318" s="45" t="s">
        <v>6981</v>
      </c>
      <c r="D318" s="81">
        <v>-0.04</v>
      </c>
      <c r="F318" s="55"/>
      <c r="J318" s="45" t="s">
        <v>7366</v>
      </c>
      <c r="K318" s="45" t="s">
        <v>7041</v>
      </c>
      <c r="L318" s="81">
        <v>-12.06</v>
      </c>
      <c r="M318" s="81">
        <f t="shared" si="9"/>
        <v>-4.0774860000000004</v>
      </c>
      <c r="Q318" s="45" t="s">
        <v>7366</v>
      </c>
      <c r="R318" s="45" t="s">
        <v>7041</v>
      </c>
      <c r="S318" s="81">
        <v>-12.06</v>
      </c>
      <c r="T318" s="81">
        <f t="shared" si="10"/>
        <v>-4.0774860000000004</v>
      </c>
    </row>
    <row r="319" spans="2:20" ht="13.2" x14ac:dyDescent="0.25">
      <c r="B319" s="45" t="s">
        <v>3669</v>
      </c>
      <c r="C319" s="45" t="s">
        <v>6982</v>
      </c>
      <c r="D319" s="81">
        <v>-94.6</v>
      </c>
      <c r="F319" s="55"/>
      <c r="J319" s="45" t="s">
        <v>7366</v>
      </c>
      <c r="K319" s="45" t="s">
        <v>7042</v>
      </c>
      <c r="L319" s="81">
        <v>-12.06</v>
      </c>
      <c r="M319" s="81">
        <f t="shared" si="9"/>
        <v>-4.0774860000000004</v>
      </c>
      <c r="Q319" s="45" t="s">
        <v>7366</v>
      </c>
      <c r="R319" s="45" t="s">
        <v>7042</v>
      </c>
      <c r="S319" s="81">
        <v>-12.06</v>
      </c>
      <c r="T319" s="81">
        <f t="shared" si="10"/>
        <v>-4.0774860000000004</v>
      </c>
    </row>
    <row r="320" spans="2:20" ht="13.2" x14ac:dyDescent="0.25">
      <c r="B320" s="45" t="s">
        <v>3669</v>
      </c>
      <c r="C320" s="45" t="s">
        <v>6983</v>
      </c>
      <c r="D320" s="81">
        <v>-687.88</v>
      </c>
      <c r="F320" s="55"/>
      <c r="J320" s="45" t="s">
        <v>7366</v>
      </c>
      <c r="K320" s="45" t="s">
        <v>7043</v>
      </c>
      <c r="L320" s="81">
        <v>0</v>
      </c>
      <c r="M320" s="81">
        <f t="shared" si="9"/>
        <v>0</v>
      </c>
      <c r="Q320" s="45" t="s">
        <v>7366</v>
      </c>
      <c r="R320" s="45" t="s">
        <v>7043</v>
      </c>
      <c r="S320" s="81">
        <v>0</v>
      </c>
      <c r="T320" s="81">
        <f t="shared" si="10"/>
        <v>0</v>
      </c>
    </row>
    <row r="321" spans="2:20" ht="13.2" x14ac:dyDescent="0.25">
      <c r="B321" s="45" t="s">
        <v>3669</v>
      </c>
      <c r="C321" s="45" t="s">
        <v>6984</v>
      </c>
      <c r="D321" s="81">
        <v>-343.94</v>
      </c>
      <c r="F321" s="55"/>
      <c r="J321" s="45" t="s">
        <v>7366</v>
      </c>
      <c r="K321" s="45" t="s">
        <v>7044</v>
      </c>
      <c r="L321" s="81">
        <v>0</v>
      </c>
      <c r="M321" s="81">
        <f t="shared" si="9"/>
        <v>0</v>
      </c>
      <c r="Q321" s="45" t="s">
        <v>7366</v>
      </c>
      <c r="R321" s="45" t="s">
        <v>7044</v>
      </c>
      <c r="S321" s="81">
        <v>0</v>
      </c>
      <c r="T321" s="81">
        <f t="shared" si="10"/>
        <v>0</v>
      </c>
    </row>
    <row r="322" spans="2:20" ht="13.2" x14ac:dyDescent="0.25">
      <c r="B322" s="45" t="s">
        <v>3673</v>
      </c>
      <c r="C322" s="45" t="s">
        <v>7302</v>
      </c>
      <c r="D322" s="81">
        <v>-15873.060000000001</v>
      </c>
      <c r="F322" s="55"/>
      <c r="J322" s="45" t="s">
        <v>7366</v>
      </c>
      <c r="K322" s="45" t="s">
        <v>7045</v>
      </c>
      <c r="L322" s="81">
        <v>0</v>
      </c>
      <c r="M322" s="81">
        <f t="shared" ref="M322:M385" si="11">L322*$H$1</f>
        <v>0</v>
      </c>
      <c r="Q322" s="45" t="s">
        <v>7366</v>
      </c>
      <c r="R322" s="45" t="s">
        <v>7045</v>
      </c>
      <c r="S322" s="81">
        <v>0</v>
      </c>
      <c r="T322" s="81">
        <f t="shared" si="10"/>
        <v>0</v>
      </c>
    </row>
    <row r="323" spans="2:20" ht="13.2" x14ac:dyDescent="0.25">
      <c r="B323" s="45" t="s">
        <v>3673</v>
      </c>
      <c r="C323" s="45" t="s">
        <v>7303</v>
      </c>
      <c r="D323" s="81">
        <v>-805.59999999999854</v>
      </c>
      <c r="F323" s="55"/>
      <c r="J323" s="45" t="s">
        <v>7366</v>
      </c>
      <c r="K323" s="45" t="s">
        <v>7046</v>
      </c>
      <c r="L323" s="81">
        <v>0</v>
      </c>
      <c r="M323" s="81">
        <f t="shared" si="11"/>
        <v>0</v>
      </c>
      <c r="Q323" s="45" t="s">
        <v>7366</v>
      </c>
      <c r="R323" s="45" t="s">
        <v>7046</v>
      </c>
      <c r="S323" s="81">
        <v>0</v>
      </c>
      <c r="T323" s="81">
        <f t="shared" ref="T323:T386" si="12">S323*$H$1</f>
        <v>0</v>
      </c>
    </row>
    <row r="324" spans="2:20" ht="13.2" x14ac:dyDescent="0.25">
      <c r="B324" s="45" t="s">
        <v>3673</v>
      </c>
      <c r="C324" s="45" t="s">
        <v>7304</v>
      </c>
      <c r="D324" s="81">
        <v>-824.95000000000073</v>
      </c>
      <c r="F324" s="55"/>
      <c r="J324" s="45" t="s">
        <v>7366</v>
      </c>
      <c r="K324" s="45" t="s">
        <v>7047</v>
      </c>
      <c r="L324" s="81">
        <v>0</v>
      </c>
      <c r="M324" s="81">
        <f t="shared" si="11"/>
        <v>0</v>
      </c>
      <c r="Q324" s="45" t="s">
        <v>7366</v>
      </c>
      <c r="R324" s="45" t="s">
        <v>7047</v>
      </c>
      <c r="S324" s="81">
        <v>0</v>
      </c>
      <c r="T324" s="81">
        <f t="shared" si="12"/>
        <v>0</v>
      </c>
    </row>
    <row r="325" spans="2:20" ht="13.2" x14ac:dyDescent="0.25">
      <c r="B325" s="45" t="s">
        <v>3673</v>
      </c>
      <c r="C325" s="45" t="s">
        <v>7305</v>
      </c>
      <c r="D325" s="81">
        <v>-846.20000000000073</v>
      </c>
      <c r="F325" s="55"/>
      <c r="J325" s="45" t="s">
        <v>7366</v>
      </c>
      <c r="K325" s="45" t="s">
        <v>7048</v>
      </c>
      <c r="L325" s="81">
        <v>0</v>
      </c>
      <c r="M325" s="81">
        <f t="shared" si="11"/>
        <v>0</v>
      </c>
      <c r="Q325" s="45" t="s">
        <v>7366</v>
      </c>
      <c r="R325" s="45" t="s">
        <v>7048</v>
      </c>
      <c r="S325" s="81">
        <v>0</v>
      </c>
      <c r="T325" s="81">
        <f t="shared" si="12"/>
        <v>0</v>
      </c>
    </row>
    <row r="326" spans="2:20" ht="13.2" x14ac:dyDescent="0.25">
      <c r="B326" s="45" t="s">
        <v>3673</v>
      </c>
      <c r="C326" s="45" t="s">
        <v>7306</v>
      </c>
      <c r="D326" s="81">
        <v>-564.68999999999869</v>
      </c>
      <c r="F326" s="55"/>
      <c r="J326" s="45" t="s">
        <v>7123</v>
      </c>
      <c r="K326" s="45" t="s">
        <v>7646</v>
      </c>
      <c r="L326" s="81">
        <v>24.439999999999998</v>
      </c>
      <c r="M326" s="81">
        <f t="shared" si="11"/>
        <v>8.2631639999999997</v>
      </c>
      <c r="Q326" s="45" t="s">
        <v>7123</v>
      </c>
      <c r="R326" s="45" t="s">
        <v>7646</v>
      </c>
      <c r="S326" s="81">
        <v>223.64</v>
      </c>
      <c r="T326" s="81">
        <f t="shared" si="12"/>
        <v>75.612684000000002</v>
      </c>
    </row>
    <row r="327" spans="2:20" ht="13.2" x14ac:dyDescent="0.25">
      <c r="B327" s="45" t="s">
        <v>3673</v>
      </c>
      <c r="C327" s="45" t="s">
        <v>7307</v>
      </c>
      <c r="D327" s="81">
        <v>-141.92000000000007</v>
      </c>
      <c r="F327" s="55"/>
      <c r="J327" s="45" t="s">
        <v>7123</v>
      </c>
      <c r="K327" s="45" t="s">
        <v>7647</v>
      </c>
      <c r="L327" s="81">
        <v>24.439999999999998</v>
      </c>
      <c r="M327" s="81">
        <f t="shared" si="11"/>
        <v>8.2631639999999997</v>
      </c>
      <c r="Q327" s="45" t="s">
        <v>7123</v>
      </c>
      <c r="R327" s="45" t="s">
        <v>7647</v>
      </c>
      <c r="S327" s="81">
        <v>223.64</v>
      </c>
      <c r="T327" s="81">
        <f t="shared" si="12"/>
        <v>75.612684000000002</v>
      </c>
    </row>
    <row r="328" spans="2:20" ht="13.2" x14ac:dyDescent="0.25">
      <c r="B328" s="45" t="s">
        <v>3678</v>
      </c>
      <c r="C328" s="45" t="s">
        <v>7308</v>
      </c>
      <c r="D328" s="81">
        <v>-2542.7399999999993</v>
      </c>
      <c r="F328" s="55"/>
      <c r="J328" s="45" t="s">
        <v>7123</v>
      </c>
      <c r="K328" s="45" t="s">
        <v>7648</v>
      </c>
      <c r="L328" s="81">
        <v>24.439999999999998</v>
      </c>
      <c r="M328" s="81">
        <f t="shared" si="11"/>
        <v>8.2631639999999997</v>
      </c>
      <c r="Q328" s="45" t="s">
        <v>7123</v>
      </c>
      <c r="R328" s="45" t="s">
        <v>7648</v>
      </c>
      <c r="S328" s="81">
        <v>223.64</v>
      </c>
      <c r="T328" s="81">
        <f t="shared" si="12"/>
        <v>75.612684000000002</v>
      </c>
    </row>
    <row r="329" spans="2:20" ht="13.2" x14ac:dyDescent="0.25">
      <c r="B329" s="45" t="s">
        <v>3678</v>
      </c>
      <c r="C329" s="45" t="s">
        <v>7309</v>
      </c>
      <c r="D329" s="81">
        <v>-78.019999999999982</v>
      </c>
      <c r="F329" s="55"/>
      <c r="J329" s="45" t="s">
        <v>7123</v>
      </c>
      <c r="K329" s="45" t="s">
        <v>7649</v>
      </c>
      <c r="L329" s="81">
        <v>24.439999999999998</v>
      </c>
      <c r="M329" s="81">
        <f t="shared" si="11"/>
        <v>8.2631639999999997</v>
      </c>
      <c r="Q329" s="45" t="s">
        <v>7123</v>
      </c>
      <c r="R329" s="45" t="s">
        <v>7649</v>
      </c>
      <c r="S329" s="81">
        <v>223.64</v>
      </c>
      <c r="T329" s="81">
        <f t="shared" si="12"/>
        <v>75.612684000000002</v>
      </c>
    </row>
    <row r="330" spans="2:20" ht="13.2" x14ac:dyDescent="0.25">
      <c r="B330" s="45" t="s">
        <v>3678</v>
      </c>
      <c r="C330" s="45" t="s">
        <v>7310</v>
      </c>
      <c r="D330" s="81">
        <v>4603.32</v>
      </c>
      <c r="F330" s="55"/>
      <c r="J330" s="45" t="s">
        <v>7123</v>
      </c>
      <c r="K330" s="45" t="s">
        <v>7650</v>
      </c>
      <c r="L330" s="81">
        <v>24.439999999999998</v>
      </c>
      <c r="M330" s="81">
        <f t="shared" si="11"/>
        <v>8.2631639999999997</v>
      </c>
      <c r="Q330" s="45" t="s">
        <v>7123</v>
      </c>
      <c r="R330" s="45" t="s">
        <v>7650</v>
      </c>
      <c r="S330" s="81">
        <v>223.64</v>
      </c>
      <c r="T330" s="81">
        <f t="shared" si="12"/>
        <v>75.612684000000002</v>
      </c>
    </row>
    <row r="331" spans="2:20" ht="13.2" x14ac:dyDescent="0.25">
      <c r="B331" s="45" t="s">
        <v>3678</v>
      </c>
      <c r="C331" s="45" t="s">
        <v>7311</v>
      </c>
      <c r="D331" s="81">
        <v>-161.61999999999989</v>
      </c>
      <c r="F331" s="55"/>
      <c r="J331" s="45" t="s">
        <v>7123</v>
      </c>
      <c r="K331" s="45" t="s">
        <v>7651</v>
      </c>
      <c r="L331" s="81">
        <v>24.439999999999998</v>
      </c>
      <c r="M331" s="81">
        <f t="shared" si="11"/>
        <v>8.2631639999999997</v>
      </c>
      <c r="Q331" s="45" t="s">
        <v>7123</v>
      </c>
      <c r="R331" s="45" t="s">
        <v>7651</v>
      </c>
      <c r="S331" s="81">
        <v>223.64</v>
      </c>
      <c r="T331" s="81">
        <f t="shared" si="12"/>
        <v>75.612684000000002</v>
      </c>
    </row>
    <row r="332" spans="2:20" ht="13.2" x14ac:dyDescent="0.25">
      <c r="B332" s="45" t="s">
        <v>3678</v>
      </c>
      <c r="C332" s="45" t="s">
        <v>7312</v>
      </c>
      <c r="D332" s="81">
        <v>-118.32999999999993</v>
      </c>
      <c r="F332" s="55"/>
      <c r="J332" s="45" t="s">
        <v>7123</v>
      </c>
      <c r="K332" s="45" t="s">
        <v>7652</v>
      </c>
      <c r="L332" s="81">
        <v>24.439999999999998</v>
      </c>
      <c r="M332" s="81">
        <f t="shared" si="11"/>
        <v>8.2631639999999997</v>
      </c>
      <c r="Q332" s="45" t="s">
        <v>7123</v>
      </c>
      <c r="R332" s="45" t="s">
        <v>7652</v>
      </c>
      <c r="S332" s="81">
        <v>-738.6099999999999</v>
      </c>
      <c r="T332" s="81">
        <f t="shared" si="12"/>
        <v>-249.72404099999997</v>
      </c>
    </row>
    <row r="333" spans="2:20" ht="13.2" x14ac:dyDescent="0.25">
      <c r="B333" s="45" t="s">
        <v>3690</v>
      </c>
      <c r="C333" s="45" t="s">
        <v>6985</v>
      </c>
      <c r="D333" s="81">
        <v>-1958.1200000000026</v>
      </c>
      <c r="F333" s="55"/>
      <c r="J333" s="45" t="s">
        <v>7123</v>
      </c>
      <c r="K333" s="45" t="s">
        <v>7653</v>
      </c>
      <c r="L333" s="81">
        <v>24.439999999999998</v>
      </c>
      <c r="M333" s="81">
        <f t="shared" si="11"/>
        <v>8.2631639999999997</v>
      </c>
      <c r="Q333" s="45" t="s">
        <v>7123</v>
      </c>
      <c r="R333" s="45" t="s">
        <v>7653</v>
      </c>
      <c r="S333" s="81">
        <v>-336.85</v>
      </c>
      <c r="T333" s="81">
        <f t="shared" si="12"/>
        <v>-113.88898500000001</v>
      </c>
    </row>
    <row r="334" spans="2:20" ht="13.2" x14ac:dyDescent="0.25">
      <c r="B334" s="45" t="s">
        <v>3690</v>
      </c>
      <c r="C334" s="45" t="s">
        <v>6986</v>
      </c>
      <c r="D334" s="81">
        <v>-176.33000000000175</v>
      </c>
      <c r="F334" s="55"/>
      <c r="J334" s="45" t="s">
        <v>7123</v>
      </c>
      <c r="K334" s="45" t="s">
        <v>7654</v>
      </c>
      <c r="L334" s="81">
        <v>24.439999999999998</v>
      </c>
      <c r="M334" s="81">
        <f t="shared" si="11"/>
        <v>8.2631639999999997</v>
      </c>
      <c r="Q334" s="45" t="s">
        <v>7123</v>
      </c>
      <c r="R334" s="45" t="s">
        <v>7654</v>
      </c>
      <c r="S334" s="81">
        <v>24.439999999999998</v>
      </c>
      <c r="T334" s="81">
        <f t="shared" si="12"/>
        <v>8.2631639999999997</v>
      </c>
    </row>
    <row r="335" spans="2:20" ht="13.2" x14ac:dyDescent="0.25">
      <c r="B335" s="45" t="s">
        <v>3690</v>
      </c>
      <c r="C335" s="45" t="s">
        <v>6987</v>
      </c>
      <c r="D335" s="81">
        <v>-147.69000000000233</v>
      </c>
      <c r="F335" s="55"/>
      <c r="J335" s="45" t="s">
        <v>7123</v>
      </c>
      <c r="K335" s="45" t="s">
        <v>7655</v>
      </c>
      <c r="L335" s="81">
        <v>24.439999999999998</v>
      </c>
      <c r="M335" s="81">
        <f t="shared" si="11"/>
        <v>8.2631639999999997</v>
      </c>
      <c r="Q335" s="45" t="s">
        <v>7123</v>
      </c>
      <c r="R335" s="45" t="s">
        <v>7655</v>
      </c>
      <c r="S335" s="81">
        <v>24.439999999999998</v>
      </c>
      <c r="T335" s="81">
        <f t="shared" si="12"/>
        <v>8.2631639999999997</v>
      </c>
    </row>
    <row r="336" spans="2:20" ht="13.2" x14ac:dyDescent="0.25">
      <c r="B336" s="45" t="s">
        <v>3690</v>
      </c>
      <c r="C336" s="45" t="s">
        <v>6988</v>
      </c>
      <c r="D336" s="81">
        <v>-119.05000000000291</v>
      </c>
      <c r="F336" s="55"/>
      <c r="J336" s="45" t="s">
        <v>7123</v>
      </c>
      <c r="K336" s="45" t="s">
        <v>7656</v>
      </c>
      <c r="L336" s="81">
        <v>24.439999999999998</v>
      </c>
      <c r="M336" s="81">
        <f t="shared" si="11"/>
        <v>8.2631639999999997</v>
      </c>
      <c r="Q336" s="45" t="s">
        <v>7123</v>
      </c>
      <c r="R336" s="45" t="s">
        <v>7656</v>
      </c>
      <c r="S336" s="81">
        <v>24.439999999999998</v>
      </c>
      <c r="T336" s="81">
        <f t="shared" si="12"/>
        <v>8.2631639999999997</v>
      </c>
    </row>
    <row r="337" spans="2:20" ht="13.2" x14ac:dyDescent="0.25">
      <c r="B337" s="45" t="s">
        <v>3690</v>
      </c>
      <c r="C337" s="45" t="s">
        <v>6989</v>
      </c>
      <c r="D337" s="81">
        <v>-119.05000000000291</v>
      </c>
      <c r="F337" s="55"/>
      <c r="J337" s="45" t="s">
        <v>7123</v>
      </c>
      <c r="K337" s="45" t="s">
        <v>7657</v>
      </c>
      <c r="L337" s="81">
        <v>24.439999999999998</v>
      </c>
      <c r="M337" s="81">
        <f t="shared" si="11"/>
        <v>8.2631639999999997</v>
      </c>
      <c r="Q337" s="45" t="s">
        <v>7123</v>
      </c>
      <c r="R337" s="45" t="s">
        <v>7657</v>
      </c>
      <c r="S337" s="81">
        <v>24.439999999999998</v>
      </c>
      <c r="T337" s="81">
        <f t="shared" si="12"/>
        <v>8.2631639999999997</v>
      </c>
    </row>
    <row r="338" spans="2:20" ht="13.2" x14ac:dyDescent="0.25">
      <c r="B338" s="45" t="s">
        <v>3690</v>
      </c>
      <c r="C338" s="45" t="s">
        <v>6990</v>
      </c>
      <c r="D338" s="81">
        <v>-119.05000000000291</v>
      </c>
      <c r="F338" s="55"/>
      <c r="J338" s="45" t="s">
        <v>7123</v>
      </c>
      <c r="K338" s="45" t="s">
        <v>7658</v>
      </c>
      <c r="L338" s="81">
        <v>322.70999999999998</v>
      </c>
      <c r="M338" s="81">
        <f t="shared" si="11"/>
        <v>109.108251</v>
      </c>
      <c r="Q338" s="45" t="s">
        <v>7123</v>
      </c>
      <c r="R338" s="45" t="s">
        <v>7658</v>
      </c>
      <c r="S338" s="81">
        <v>322.70999999999998</v>
      </c>
      <c r="T338" s="81">
        <f t="shared" si="12"/>
        <v>109.108251</v>
      </c>
    </row>
    <row r="339" spans="2:20" ht="13.2" x14ac:dyDescent="0.25">
      <c r="B339" s="45" t="s">
        <v>3690</v>
      </c>
      <c r="C339" s="45" t="s">
        <v>6991</v>
      </c>
      <c r="D339" s="81">
        <v>-119.05000000000291</v>
      </c>
      <c r="F339" s="55"/>
      <c r="J339" s="45" t="s">
        <v>7123</v>
      </c>
      <c r="K339" s="45" t="s">
        <v>7659</v>
      </c>
      <c r="L339" s="81">
        <v>322.70999999999998</v>
      </c>
      <c r="M339" s="81">
        <f t="shared" si="11"/>
        <v>109.108251</v>
      </c>
      <c r="Q339" s="45" t="s">
        <v>7123</v>
      </c>
      <c r="R339" s="45" t="s">
        <v>7659</v>
      </c>
      <c r="S339" s="81">
        <v>322.70999999999998</v>
      </c>
      <c r="T339" s="81">
        <f t="shared" si="12"/>
        <v>109.108251</v>
      </c>
    </row>
    <row r="340" spans="2:20" ht="13.2" x14ac:dyDescent="0.25">
      <c r="B340" s="45" t="s">
        <v>3690</v>
      </c>
      <c r="C340" s="45" t="s">
        <v>6992</v>
      </c>
      <c r="D340" s="81">
        <v>-119.05000000000291</v>
      </c>
      <c r="F340" s="55"/>
      <c r="J340" s="45" t="s">
        <v>7123</v>
      </c>
      <c r="K340" s="45" t="s">
        <v>7660</v>
      </c>
      <c r="L340" s="81">
        <v>322.70999999999998</v>
      </c>
      <c r="M340" s="81">
        <f t="shared" si="11"/>
        <v>109.108251</v>
      </c>
      <c r="Q340" s="45" t="s">
        <v>7123</v>
      </c>
      <c r="R340" s="45" t="s">
        <v>7660</v>
      </c>
      <c r="S340" s="81">
        <v>322.70999999999998</v>
      </c>
      <c r="T340" s="81">
        <f t="shared" si="12"/>
        <v>109.108251</v>
      </c>
    </row>
    <row r="341" spans="2:20" ht="13.2" x14ac:dyDescent="0.25">
      <c r="B341" s="45" t="s">
        <v>3690</v>
      </c>
      <c r="C341" s="45" t="s">
        <v>6993</v>
      </c>
      <c r="D341" s="81">
        <v>-59.529999999998836</v>
      </c>
      <c r="F341" s="55"/>
      <c r="J341" s="45" t="s">
        <v>7123</v>
      </c>
      <c r="K341" s="45" t="s">
        <v>7661</v>
      </c>
      <c r="L341" s="81">
        <v>322.70999999999998</v>
      </c>
      <c r="M341" s="81">
        <f t="shared" si="11"/>
        <v>109.108251</v>
      </c>
      <c r="Q341" s="45" t="s">
        <v>7123</v>
      </c>
      <c r="R341" s="45" t="s">
        <v>7661</v>
      </c>
      <c r="S341" s="81">
        <v>322.70999999999998</v>
      </c>
      <c r="T341" s="81">
        <f t="shared" si="12"/>
        <v>109.108251</v>
      </c>
    </row>
    <row r="342" spans="2:20" ht="13.2" x14ac:dyDescent="0.25">
      <c r="B342" s="45" t="s">
        <v>3698</v>
      </c>
      <c r="C342" s="45" t="s">
        <v>7313</v>
      </c>
      <c r="D342" s="81">
        <v>824.24</v>
      </c>
      <c r="F342" s="55"/>
      <c r="J342" s="45" t="s">
        <v>7123</v>
      </c>
      <c r="K342" s="45" t="s">
        <v>7662</v>
      </c>
      <c r="L342" s="81">
        <v>322.70999999999998</v>
      </c>
      <c r="M342" s="81">
        <f t="shared" si="11"/>
        <v>109.108251</v>
      </c>
      <c r="Q342" s="45" t="s">
        <v>7123</v>
      </c>
      <c r="R342" s="45" t="s">
        <v>7662</v>
      </c>
      <c r="S342" s="81">
        <v>322.70999999999998</v>
      </c>
      <c r="T342" s="81">
        <f t="shared" si="12"/>
        <v>109.108251</v>
      </c>
    </row>
    <row r="343" spans="2:20" ht="13.2" x14ac:dyDescent="0.25">
      <c r="B343" s="45" t="s">
        <v>3698</v>
      </c>
      <c r="C343" s="45" t="s">
        <v>7314</v>
      </c>
      <c r="D343" s="81">
        <v>824.24</v>
      </c>
      <c r="F343" s="55"/>
      <c r="J343" s="45" t="s">
        <v>7123</v>
      </c>
      <c r="K343" s="45" t="s">
        <v>7663</v>
      </c>
      <c r="L343" s="81">
        <v>322.70999999999998</v>
      </c>
      <c r="M343" s="81">
        <f t="shared" si="11"/>
        <v>109.108251</v>
      </c>
      <c r="Q343" s="45" t="s">
        <v>7123</v>
      </c>
      <c r="R343" s="45" t="s">
        <v>7663</v>
      </c>
      <c r="S343" s="81">
        <v>322.70999999999998</v>
      </c>
      <c r="T343" s="81">
        <f t="shared" si="12"/>
        <v>109.108251</v>
      </c>
    </row>
    <row r="344" spans="2:20" ht="13.2" x14ac:dyDescent="0.25">
      <c r="B344" s="45" t="s">
        <v>3698</v>
      </c>
      <c r="C344" s="45" t="s">
        <v>7315</v>
      </c>
      <c r="D344" s="81">
        <v>824.24</v>
      </c>
      <c r="F344" s="55"/>
      <c r="J344" s="45" t="s">
        <v>7123</v>
      </c>
      <c r="K344" s="45" t="s">
        <v>7664</v>
      </c>
      <c r="L344" s="81">
        <v>0</v>
      </c>
      <c r="M344" s="81">
        <f t="shared" si="11"/>
        <v>0</v>
      </c>
      <c r="Q344" s="45" t="s">
        <v>7123</v>
      </c>
      <c r="R344" s="45" t="s">
        <v>7664</v>
      </c>
      <c r="S344" s="81">
        <v>0</v>
      </c>
      <c r="T344" s="81">
        <f t="shared" si="12"/>
        <v>0</v>
      </c>
    </row>
    <row r="345" spans="2:20" ht="13.2" x14ac:dyDescent="0.25">
      <c r="B345" s="45" t="s">
        <v>3698</v>
      </c>
      <c r="C345" s="45" t="s">
        <v>7316</v>
      </c>
      <c r="D345" s="81">
        <v>824.24</v>
      </c>
      <c r="F345" s="55"/>
      <c r="J345" s="45" t="s">
        <v>7123</v>
      </c>
      <c r="K345" s="45" t="s">
        <v>7665</v>
      </c>
      <c r="L345" s="81">
        <v>0</v>
      </c>
      <c r="M345" s="81">
        <f t="shared" si="11"/>
        <v>0</v>
      </c>
      <c r="Q345" s="45" t="s">
        <v>7123</v>
      </c>
      <c r="R345" s="45" t="s">
        <v>7665</v>
      </c>
      <c r="S345" s="81">
        <v>0</v>
      </c>
      <c r="T345" s="81">
        <f t="shared" si="12"/>
        <v>0</v>
      </c>
    </row>
    <row r="346" spans="2:20" ht="13.2" x14ac:dyDescent="0.25">
      <c r="B346" s="45" t="s">
        <v>3698</v>
      </c>
      <c r="C346" s="45" t="s">
        <v>7317</v>
      </c>
      <c r="D346" s="81">
        <v>824.24</v>
      </c>
      <c r="F346" s="55"/>
      <c r="J346" s="45" t="s">
        <v>7123</v>
      </c>
      <c r="K346" s="45" t="s">
        <v>7666</v>
      </c>
      <c r="L346" s="81">
        <v>0</v>
      </c>
      <c r="M346" s="81">
        <f t="shared" si="11"/>
        <v>0</v>
      </c>
      <c r="Q346" s="45" t="s">
        <v>7123</v>
      </c>
      <c r="R346" s="45" t="s">
        <v>7666</v>
      </c>
      <c r="S346" s="81">
        <v>0</v>
      </c>
      <c r="T346" s="81">
        <f t="shared" si="12"/>
        <v>0</v>
      </c>
    </row>
    <row r="347" spans="2:20" ht="13.2" x14ac:dyDescent="0.25">
      <c r="B347" s="45" t="s">
        <v>3698</v>
      </c>
      <c r="C347" s="45" t="s">
        <v>7318</v>
      </c>
      <c r="D347" s="81">
        <v>824.24</v>
      </c>
      <c r="F347" s="55"/>
      <c r="J347" s="45" t="s">
        <v>7123</v>
      </c>
      <c r="K347" s="45" t="s">
        <v>7667</v>
      </c>
      <c r="L347" s="81">
        <v>0</v>
      </c>
      <c r="M347" s="81">
        <f t="shared" si="11"/>
        <v>0</v>
      </c>
      <c r="Q347" s="45" t="s">
        <v>7123</v>
      </c>
      <c r="R347" s="45" t="s">
        <v>7667</v>
      </c>
      <c r="S347" s="81">
        <v>0</v>
      </c>
      <c r="T347" s="81">
        <f t="shared" si="12"/>
        <v>0</v>
      </c>
    </row>
    <row r="348" spans="2:20" ht="13.2" x14ac:dyDescent="0.25">
      <c r="B348" s="45" t="s">
        <v>3698</v>
      </c>
      <c r="C348" s="45" t="s">
        <v>7319</v>
      </c>
      <c r="D348" s="81">
        <v>824.24</v>
      </c>
      <c r="F348" s="55"/>
      <c r="J348" s="45" t="s">
        <v>7123</v>
      </c>
      <c r="K348" s="45" t="s">
        <v>7668</v>
      </c>
      <c r="L348" s="81">
        <v>0</v>
      </c>
      <c r="M348" s="81">
        <f t="shared" si="11"/>
        <v>0</v>
      </c>
      <c r="Q348" s="45" t="s">
        <v>7123</v>
      </c>
      <c r="R348" s="45" t="s">
        <v>7668</v>
      </c>
      <c r="S348" s="81">
        <v>0</v>
      </c>
      <c r="T348" s="81">
        <f t="shared" si="12"/>
        <v>0</v>
      </c>
    </row>
    <row r="349" spans="2:20" ht="13.2" x14ac:dyDescent="0.25">
      <c r="B349" s="45" t="s">
        <v>3698</v>
      </c>
      <c r="C349" s="45" t="s">
        <v>7320</v>
      </c>
      <c r="D349" s="81">
        <v>824.24</v>
      </c>
      <c r="F349" s="55"/>
      <c r="J349" s="45" t="s">
        <v>7123</v>
      </c>
      <c r="K349" s="45" t="s">
        <v>7669</v>
      </c>
      <c r="L349" s="81">
        <v>0</v>
      </c>
      <c r="M349" s="81">
        <f t="shared" si="11"/>
        <v>0</v>
      </c>
      <c r="Q349" s="45" t="s">
        <v>7123</v>
      </c>
      <c r="R349" s="45" t="s">
        <v>7669</v>
      </c>
      <c r="S349" s="81">
        <v>0</v>
      </c>
      <c r="T349" s="81">
        <f t="shared" si="12"/>
        <v>0</v>
      </c>
    </row>
    <row r="350" spans="2:20" ht="13.2" x14ac:dyDescent="0.25">
      <c r="B350" s="45" t="s">
        <v>3698</v>
      </c>
      <c r="C350" s="45" t="s">
        <v>7321</v>
      </c>
      <c r="D350" s="81">
        <v>4820.29</v>
      </c>
      <c r="F350" s="55"/>
      <c r="J350" s="45" t="s">
        <v>3733</v>
      </c>
      <c r="K350" s="45" t="s">
        <v>7670</v>
      </c>
      <c r="L350" s="81">
        <v>-1659.4899999999998</v>
      </c>
      <c r="M350" s="81">
        <f t="shared" si="11"/>
        <v>-561.07356899999991</v>
      </c>
      <c r="Q350" s="45" t="s">
        <v>3733</v>
      </c>
      <c r="R350" s="45" t="s">
        <v>7670</v>
      </c>
      <c r="S350" s="81">
        <v>4746.67</v>
      </c>
      <c r="T350" s="81">
        <f t="shared" si="12"/>
        <v>1604.8491270000002</v>
      </c>
    </row>
    <row r="351" spans="2:20" ht="13.2" x14ac:dyDescent="0.25">
      <c r="B351" s="45" t="s">
        <v>3698</v>
      </c>
      <c r="C351" s="45" t="s">
        <v>7322</v>
      </c>
      <c r="D351" s="81">
        <v>4820.1000000000004</v>
      </c>
      <c r="F351" s="55"/>
      <c r="J351" s="45" t="s">
        <v>3733</v>
      </c>
      <c r="K351" s="45" t="s">
        <v>7671</v>
      </c>
      <c r="L351" s="81">
        <v>-1659.4899999999998</v>
      </c>
      <c r="M351" s="81">
        <f t="shared" si="11"/>
        <v>-561.07356899999991</v>
      </c>
      <c r="Q351" s="45" t="s">
        <v>3733</v>
      </c>
      <c r="R351" s="45" t="s">
        <v>7671</v>
      </c>
      <c r="S351" s="81">
        <v>4746.67</v>
      </c>
      <c r="T351" s="81">
        <f t="shared" si="12"/>
        <v>1604.8491270000002</v>
      </c>
    </row>
    <row r="352" spans="2:20" ht="13.2" x14ac:dyDescent="0.25">
      <c r="B352" s="45" t="s">
        <v>3698</v>
      </c>
      <c r="C352" s="45" t="s">
        <v>7323</v>
      </c>
      <c r="D352" s="81">
        <v>4808.26</v>
      </c>
      <c r="F352" s="55"/>
      <c r="J352" s="45" t="s">
        <v>3733</v>
      </c>
      <c r="K352" s="45" t="s">
        <v>7672</v>
      </c>
      <c r="L352" s="81">
        <v>-1659.4899999999998</v>
      </c>
      <c r="M352" s="81">
        <f t="shared" si="11"/>
        <v>-561.07356899999991</v>
      </c>
      <c r="Q352" s="45" t="s">
        <v>3733</v>
      </c>
      <c r="R352" s="45" t="s">
        <v>7672</v>
      </c>
      <c r="S352" s="81">
        <v>4746.67</v>
      </c>
      <c r="T352" s="81">
        <f t="shared" si="12"/>
        <v>1604.8491270000002</v>
      </c>
    </row>
    <row r="353" spans="2:20" ht="13.2" x14ac:dyDescent="0.25">
      <c r="B353" s="45" t="s">
        <v>3698</v>
      </c>
      <c r="C353" s="45" t="s">
        <v>7324</v>
      </c>
      <c r="D353" s="81">
        <v>4796.4400000000005</v>
      </c>
      <c r="F353" s="55"/>
      <c r="J353" s="45" t="s">
        <v>3733</v>
      </c>
      <c r="K353" s="45" t="s">
        <v>7673</v>
      </c>
      <c r="L353" s="81">
        <v>-1659.4899999999998</v>
      </c>
      <c r="M353" s="81">
        <f t="shared" si="11"/>
        <v>-561.07356899999991</v>
      </c>
      <c r="Q353" s="45" t="s">
        <v>3733</v>
      </c>
      <c r="R353" s="45" t="s">
        <v>7673</v>
      </c>
      <c r="S353" s="81">
        <v>4746.67</v>
      </c>
      <c r="T353" s="81">
        <f t="shared" si="12"/>
        <v>1604.8491270000002</v>
      </c>
    </row>
    <row r="354" spans="2:20" ht="13.2" x14ac:dyDescent="0.25">
      <c r="B354" s="45" t="s">
        <v>3698</v>
      </c>
      <c r="C354" s="45" t="s">
        <v>7325</v>
      </c>
      <c r="D354" s="81">
        <v>4796.46</v>
      </c>
      <c r="F354" s="55"/>
      <c r="J354" s="45" t="s">
        <v>3733</v>
      </c>
      <c r="K354" s="45" t="s">
        <v>7674</v>
      </c>
      <c r="L354" s="81">
        <v>-1659.4899999999998</v>
      </c>
      <c r="M354" s="81">
        <f t="shared" si="11"/>
        <v>-561.07356899999991</v>
      </c>
      <c r="Q354" s="45" t="s">
        <v>3733</v>
      </c>
      <c r="R354" s="45" t="s">
        <v>7674</v>
      </c>
      <c r="S354" s="81">
        <v>4746.67</v>
      </c>
      <c r="T354" s="81">
        <f t="shared" si="12"/>
        <v>1604.8491270000002</v>
      </c>
    </row>
    <row r="355" spans="2:20" ht="13.2" x14ac:dyDescent="0.25">
      <c r="B355" s="45" t="s">
        <v>3698</v>
      </c>
      <c r="C355" s="45" t="s">
        <v>7326</v>
      </c>
      <c r="D355" s="81">
        <v>4796.46</v>
      </c>
      <c r="F355" s="55"/>
      <c r="J355" s="45" t="s">
        <v>3733</v>
      </c>
      <c r="K355" s="45" t="s">
        <v>7675</v>
      </c>
      <c r="L355" s="81">
        <v>-1659.4899999999998</v>
      </c>
      <c r="M355" s="81">
        <f t="shared" si="11"/>
        <v>-561.07356899999991</v>
      </c>
      <c r="Q355" s="45" t="s">
        <v>3733</v>
      </c>
      <c r="R355" s="45" t="s">
        <v>7675</v>
      </c>
      <c r="S355" s="81">
        <v>4746.67</v>
      </c>
      <c r="T355" s="81">
        <f t="shared" si="12"/>
        <v>1604.8491270000002</v>
      </c>
    </row>
    <row r="356" spans="2:20" ht="13.2" x14ac:dyDescent="0.25">
      <c r="B356" s="45" t="s">
        <v>3705</v>
      </c>
      <c r="C356" s="45" t="s">
        <v>7327</v>
      </c>
      <c r="D356" s="81">
        <v>1703.7299999999996</v>
      </c>
      <c r="F356" s="55"/>
      <c r="J356" s="45" t="s">
        <v>3733</v>
      </c>
      <c r="K356" s="45" t="s">
        <v>7676</v>
      </c>
      <c r="L356" s="81">
        <v>-1659.4899999999998</v>
      </c>
      <c r="M356" s="81">
        <f t="shared" si="11"/>
        <v>-561.07356899999991</v>
      </c>
      <c r="Q356" s="45" t="s">
        <v>3733</v>
      </c>
      <c r="R356" s="45" t="s">
        <v>7676</v>
      </c>
      <c r="S356" s="81">
        <v>-8674.31</v>
      </c>
      <c r="T356" s="81">
        <f t="shared" si="12"/>
        <v>-2932.7842110000001</v>
      </c>
    </row>
    <row r="357" spans="2:20" ht="13.2" x14ac:dyDescent="0.25">
      <c r="B357" s="45" t="s">
        <v>3705</v>
      </c>
      <c r="C357" s="45" t="s">
        <v>7328</v>
      </c>
      <c r="D357" s="81">
        <v>1703.7299999999996</v>
      </c>
      <c r="F357" s="55"/>
      <c r="J357" s="45" t="s">
        <v>3733</v>
      </c>
      <c r="K357" s="45" t="s">
        <v>7677</v>
      </c>
      <c r="L357" s="81">
        <v>-1659.4899999999998</v>
      </c>
      <c r="M357" s="81">
        <f t="shared" si="11"/>
        <v>-561.07356899999991</v>
      </c>
      <c r="Q357" s="45" t="s">
        <v>3733</v>
      </c>
      <c r="R357" s="45" t="s">
        <v>7677</v>
      </c>
      <c r="S357" s="81">
        <v>-9631.7199999999993</v>
      </c>
      <c r="T357" s="81">
        <f t="shared" si="12"/>
        <v>-3256.4845319999999</v>
      </c>
    </row>
    <row r="358" spans="2:20" ht="13.2" x14ac:dyDescent="0.25">
      <c r="B358" s="45" t="s">
        <v>3705</v>
      </c>
      <c r="C358" s="45" t="s">
        <v>7329</v>
      </c>
      <c r="D358" s="81">
        <v>1703.7299999999996</v>
      </c>
      <c r="F358" s="55"/>
      <c r="J358" s="45" t="s">
        <v>3733</v>
      </c>
      <c r="K358" s="45" t="s">
        <v>7678</v>
      </c>
      <c r="L358" s="81">
        <v>-1659.4899999999998</v>
      </c>
      <c r="M358" s="81">
        <f t="shared" si="11"/>
        <v>-561.07356899999991</v>
      </c>
      <c r="Q358" s="45" t="s">
        <v>3733</v>
      </c>
      <c r="R358" s="45" t="s">
        <v>7678</v>
      </c>
      <c r="S358" s="81">
        <v>-1659.4899999999998</v>
      </c>
      <c r="T358" s="81">
        <f t="shared" si="12"/>
        <v>-561.07356899999991</v>
      </c>
    </row>
    <row r="359" spans="2:20" ht="13.2" x14ac:dyDescent="0.25">
      <c r="B359" s="45" t="s">
        <v>3705</v>
      </c>
      <c r="C359" s="45" t="s">
        <v>7330</v>
      </c>
      <c r="D359" s="81">
        <v>1703.7299999999996</v>
      </c>
      <c r="F359" s="55"/>
      <c r="J359" s="45" t="s">
        <v>3733</v>
      </c>
      <c r="K359" s="45" t="s">
        <v>7679</v>
      </c>
      <c r="L359" s="81">
        <v>-1659.4899999999998</v>
      </c>
      <c r="M359" s="81">
        <f t="shared" si="11"/>
        <v>-561.07356899999991</v>
      </c>
      <c r="Q359" s="45" t="s">
        <v>3733</v>
      </c>
      <c r="R359" s="45" t="s">
        <v>7679</v>
      </c>
      <c r="S359" s="81">
        <v>-1659.4899999999998</v>
      </c>
      <c r="T359" s="81">
        <f t="shared" si="12"/>
        <v>-561.07356899999991</v>
      </c>
    </row>
    <row r="360" spans="2:20" ht="13.2" x14ac:dyDescent="0.25">
      <c r="B360" s="45" t="s">
        <v>3705</v>
      </c>
      <c r="C360" s="45" t="s">
        <v>7331</v>
      </c>
      <c r="D360" s="81">
        <v>1703.7299999999996</v>
      </c>
      <c r="F360" s="55"/>
      <c r="J360" s="45" t="s">
        <v>3733</v>
      </c>
      <c r="K360" s="45" t="s">
        <v>7680</v>
      </c>
      <c r="L360" s="81">
        <v>-1659.4899999999998</v>
      </c>
      <c r="M360" s="81">
        <f t="shared" si="11"/>
        <v>-561.07356899999991</v>
      </c>
      <c r="Q360" s="45" t="s">
        <v>3733</v>
      </c>
      <c r="R360" s="45" t="s">
        <v>7680</v>
      </c>
      <c r="S360" s="81">
        <v>-1659.4899999999998</v>
      </c>
      <c r="T360" s="81">
        <f t="shared" si="12"/>
        <v>-561.07356899999991</v>
      </c>
    </row>
    <row r="361" spans="2:20" ht="13.2" x14ac:dyDescent="0.25">
      <c r="B361" s="45" t="s">
        <v>3705</v>
      </c>
      <c r="C361" s="45" t="s">
        <v>7332</v>
      </c>
      <c r="D361" s="81">
        <v>1703.7299999999996</v>
      </c>
      <c r="F361" s="55"/>
      <c r="J361" s="45" t="s">
        <v>3733</v>
      </c>
      <c r="K361" s="45" t="s">
        <v>7681</v>
      </c>
      <c r="L361" s="81">
        <v>-1659.4899999999998</v>
      </c>
      <c r="M361" s="81">
        <f t="shared" si="11"/>
        <v>-561.07356899999991</v>
      </c>
      <c r="Q361" s="45" t="s">
        <v>3733</v>
      </c>
      <c r="R361" s="45" t="s">
        <v>7681</v>
      </c>
      <c r="S361" s="81">
        <v>-1659.4899999999998</v>
      </c>
      <c r="T361" s="81">
        <f t="shared" si="12"/>
        <v>-561.07356899999991</v>
      </c>
    </row>
    <row r="362" spans="2:20" ht="13.2" x14ac:dyDescent="0.25">
      <c r="B362" s="45" t="s">
        <v>3705</v>
      </c>
      <c r="C362" s="45" t="s">
        <v>7333</v>
      </c>
      <c r="D362" s="81">
        <v>15198.46</v>
      </c>
      <c r="F362" s="55"/>
      <c r="J362" s="45" t="s">
        <v>3733</v>
      </c>
      <c r="K362" s="45" t="s">
        <v>7682</v>
      </c>
      <c r="L362" s="81">
        <v>3862.36</v>
      </c>
      <c r="M362" s="81">
        <f t="shared" si="11"/>
        <v>1305.863916</v>
      </c>
      <c r="Q362" s="45" t="s">
        <v>3733</v>
      </c>
      <c r="R362" s="45" t="s">
        <v>7682</v>
      </c>
      <c r="S362" s="81">
        <v>3862.36</v>
      </c>
      <c r="T362" s="81">
        <f t="shared" si="12"/>
        <v>1305.863916</v>
      </c>
    </row>
    <row r="363" spans="2:20" ht="13.2" x14ac:dyDescent="0.25">
      <c r="B363" s="45" t="s">
        <v>3705</v>
      </c>
      <c r="C363" s="45" t="s">
        <v>7334</v>
      </c>
      <c r="D363" s="81">
        <v>-1703.7299999999996</v>
      </c>
      <c r="F363" s="55"/>
      <c r="J363" s="45" t="s">
        <v>3733</v>
      </c>
      <c r="K363" s="45" t="s">
        <v>7683</v>
      </c>
      <c r="L363" s="81">
        <v>3862.36</v>
      </c>
      <c r="M363" s="81">
        <f t="shared" si="11"/>
        <v>1305.863916</v>
      </c>
      <c r="Q363" s="45" t="s">
        <v>3733</v>
      </c>
      <c r="R363" s="45" t="s">
        <v>7683</v>
      </c>
      <c r="S363" s="81">
        <v>3862.36</v>
      </c>
      <c r="T363" s="81">
        <f t="shared" si="12"/>
        <v>1305.863916</v>
      </c>
    </row>
    <row r="364" spans="2:20" ht="13.2" x14ac:dyDescent="0.25">
      <c r="B364" s="45" t="s">
        <v>3709</v>
      </c>
      <c r="C364" s="45" t="s">
        <v>7335</v>
      </c>
      <c r="D364" s="81">
        <v>982.01000000000022</v>
      </c>
      <c r="F364" s="55"/>
      <c r="J364" s="45" t="s">
        <v>3733</v>
      </c>
      <c r="K364" s="45" t="s">
        <v>7684</v>
      </c>
      <c r="L364" s="81">
        <v>3862.36</v>
      </c>
      <c r="M364" s="81">
        <f t="shared" si="11"/>
        <v>1305.863916</v>
      </c>
      <c r="Q364" s="45" t="s">
        <v>3733</v>
      </c>
      <c r="R364" s="45" t="s">
        <v>7684</v>
      </c>
      <c r="S364" s="81">
        <v>3862.36</v>
      </c>
      <c r="T364" s="81">
        <f t="shared" si="12"/>
        <v>1305.863916</v>
      </c>
    </row>
    <row r="365" spans="2:20" ht="13.2" x14ac:dyDescent="0.25">
      <c r="B365" s="45" t="s">
        <v>3709</v>
      </c>
      <c r="C365" s="45" t="s">
        <v>7336</v>
      </c>
      <c r="D365" s="81">
        <v>874.19999999999891</v>
      </c>
      <c r="F365" s="55"/>
      <c r="J365" s="45" t="s">
        <v>3733</v>
      </c>
      <c r="K365" s="45" t="s">
        <v>7685</v>
      </c>
      <c r="L365" s="81">
        <v>3862.36</v>
      </c>
      <c r="M365" s="81">
        <f t="shared" si="11"/>
        <v>1305.863916</v>
      </c>
      <c r="Q365" s="45" t="s">
        <v>3733</v>
      </c>
      <c r="R365" s="45" t="s">
        <v>7685</v>
      </c>
      <c r="S365" s="81">
        <v>3862.36</v>
      </c>
      <c r="T365" s="81">
        <f t="shared" si="12"/>
        <v>1305.863916</v>
      </c>
    </row>
    <row r="366" spans="2:20" ht="13.2" x14ac:dyDescent="0.25">
      <c r="B366" s="45" t="s">
        <v>3709</v>
      </c>
      <c r="C366" s="45" t="s">
        <v>7337</v>
      </c>
      <c r="D366" s="81">
        <v>860.18000000000029</v>
      </c>
      <c r="F366" s="55"/>
      <c r="J366" s="45" t="s">
        <v>3733</v>
      </c>
      <c r="K366" s="45" t="s">
        <v>7686</v>
      </c>
      <c r="L366" s="81">
        <v>3862.36</v>
      </c>
      <c r="M366" s="81">
        <f t="shared" si="11"/>
        <v>1305.863916</v>
      </c>
      <c r="Q366" s="45" t="s">
        <v>3733</v>
      </c>
      <c r="R366" s="45" t="s">
        <v>7686</v>
      </c>
      <c r="S366" s="81">
        <v>3862.36</v>
      </c>
      <c r="T366" s="81">
        <f t="shared" si="12"/>
        <v>1305.863916</v>
      </c>
    </row>
    <row r="367" spans="2:20" ht="13.2" x14ac:dyDescent="0.25">
      <c r="B367" s="45" t="s">
        <v>3709</v>
      </c>
      <c r="C367" s="45" t="s">
        <v>7338</v>
      </c>
      <c r="D367" s="81">
        <v>860.18000000000029</v>
      </c>
      <c r="F367" s="55"/>
      <c r="J367" s="45" t="s">
        <v>3733</v>
      </c>
      <c r="K367" s="45" t="s">
        <v>7687</v>
      </c>
      <c r="L367" s="81">
        <v>3862.36</v>
      </c>
      <c r="M367" s="81">
        <f t="shared" si="11"/>
        <v>1305.863916</v>
      </c>
      <c r="Q367" s="45" t="s">
        <v>3733</v>
      </c>
      <c r="R367" s="45" t="s">
        <v>7687</v>
      </c>
      <c r="S367" s="81">
        <v>3862.36</v>
      </c>
      <c r="T367" s="81">
        <f t="shared" si="12"/>
        <v>1305.863916</v>
      </c>
    </row>
    <row r="368" spans="2:20" ht="13.2" x14ac:dyDescent="0.25">
      <c r="B368" s="45" t="s">
        <v>3709</v>
      </c>
      <c r="C368" s="45" t="s">
        <v>7339</v>
      </c>
      <c r="D368" s="81">
        <v>866.27000000000044</v>
      </c>
      <c r="F368" s="55"/>
      <c r="J368" s="45" t="s">
        <v>3733</v>
      </c>
      <c r="K368" s="45" t="s">
        <v>7688</v>
      </c>
      <c r="L368" s="81">
        <v>0</v>
      </c>
      <c r="M368" s="81">
        <f t="shared" si="11"/>
        <v>0</v>
      </c>
      <c r="Q368" s="45" t="s">
        <v>3733</v>
      </c>
      <c r="R368" s="45" t="s">
        <v>7688</v>
      </c>
      <c r="S368" s="81">
        <v>0</v>
      </c>
      <c r="T368" s="81">
        <f t="shared" si="12"/>
        <v>0</v>
      </c>
    </row>
    <row r="369" spans="2:20" ht="13.2" x14ac:dyDescent="0.25">
      <c r="B369" s="45" t="s">
        <v>3709</v>
      </c>
      <c r="C369" s="45" t="s">
        <v>7340</v>
      </c>
      <c r="D369" s="81">
        <v>866.27000000000044</v>
      </c>
      <c r="F369" s="55"/>
      <c r="J369" s="45" t="s">
        <v>3733</v>
      </c>
      <c r="K369" s="45" t="s">
        <v>7689</v>
      </c>
      <c r="L369" s="81">
        <v>0</v>
      </c>
      <c r="M369" s="81">
        <f t="shared" si="11"/>
        <v>0</v>
      </c>
      <c r="Q369" s="45" t="s">
        <v>3733</v>
      </c>
      <c r="R369" s="45" t="s">
        <v>7689</v>
      </c>
      <c r="S369" s="81">
        <v>0</v>
      </c>
      <c r="T369" s="81">
        <f t="shared" si="12"/>
        <v>0</v>
      </c>
    </row>
    <row r="370" spans="2:20" ht="13.2" x14ac:dyDescent="0.25">
      <c r="B370" s="45" t="s">
        <v>3709</v>
      </c>
      <c r="C370" s="45" t="s">
        <v>7341</v>
      </c>
      <c r="D370" s="81">
        <v>866.27000000000044</v>
      </c>
      <c r="F370" s="55"/>
      <c r="J370" s="45" t="s">
        <v>3733</v>
      </c>
      <c r="K370" s="45" t="s">
        <v>7690</v>
      </c>
      <c r="L370" s="81">
        <v>0</v>
      </c>
      <c r="M370" s="81">
        <f t="shared" si="11"/>
        <v>0</v>
      </c>
      <c r="Q370" s="45" t="s">
        <v>3733</v>
      </c>
      <c r="R370" s="45" t="s">
        <v>7690</v>
      </c>
      <c r="S370" s="81">
        <v>0</v>
      </c>
      <c r="T370" s="81">
        <f t="shared" si="12"/>
        <v>0</v>
      </c>
    </row>
    <row r="371" spans="2:20" ht="13.2" x14ac:dyDescent="0.25">
      <c r="B371" s="45" t="s">
        <v>3709</v>
      </c>
      <c r="C371" s="45" t="s">
        <v>7342</v>
      </c>
      <c r="D371" s="81">
        <v>866.27000000000044</v>
      </c>
      <c r="F371" s="55"/>
      <c r="J371" s="45" t="s">
        <v>3733</v>
      </c>
      <c r="K371" s="45" t="s">
        <v>7691</v>
      </c>
      <c r="L371" s="81">
        <v>0</v>
      </c>
      <c r="M371" s="81">
        <f t="shared" si="11"/>
        <v>0</v>
      </c>
      <c r="Q371" s="45" t="s">
        <v>3733</v>
      </c>
      <c r="R371" s="45" t="s">
        <v>7691</v>
      </c>
      <c r="S371" s="81">
        <v>0</v>
      </c>
      <c r="T371" s="81">
        <f t="shared" si="12"/>
        <v>0</v>
      </c>
    </row>
    <row r="372" spans="2:20" ht="13.2" x14ac:dyDescent="0.25">
      <c r="B372" s="45" t="s">
        <v>3709</v>
      </c>
      <c r="C372" s="45" t="s">
        <v>7343</v>
      </c>
      <c r="D372" s="81">
        <v>866.27000000000044</v>
      </c>
      <c r="F372" s="55"/>
      <c r="J372" s="45" t="s">
        <v>3733</v>
      </c>
      <c r="K372" s="45" t="s">
        <v>7692</v>
      </c>
      <c r="L372" s="81">
        <v>0</v>
      </c>
      <c r="M372" s="81">
        <f t="shared" si="11"/>
        <v>0</v>
      </c>
      <c r="Q372" s="45" t="s">
        <v>3733</v>
      </c>
      <c r="R372" s="45" t="s">
        <v>7692</v>
      </c>
      <c r="S372" s="81">
        <v>0</v>
      </c>
      <c r="T372" s="81">
        <f t="shared" si="12"/>
        <v>0</v>
      </c>
    </row>
    <row r="373" spans="2:20" ht="13.2" x14ac:dyDescent="0.25">
      <c r="B373" s="45" t="s">
        <v>3709</v>
      </c>
      <c r="C373" s="45" t="s">
        <v>7344</v>
      </c>
      <c r="D373" s="81">
        <v>446.78999999999905</v>
      </c>
      <c r="F373" s="55"/>
      <c r="J373" s="45" t="s">
        <v>3733</v>
      </c>
      <c r="K373" s="45" t="s">
        <v>7693</v>
      </c>
      <c r="L373" s="81">
        <v>0</v>
      </c>
      <c r="M373" s="81">
        <f t="shared" si="11"/>
        <v>0</v>
      </c>
      <c r="Q373" s="45" t="s">
        <v>3733</v>
      </c>
      <c r="R373" s="45" t="s">
        <v>7693</v>
      </c>
      <c r="S373" s="81">
        <v>0</v>
      </c>
      <c r="T373" s="81">
        <f t="shared" si="12"/>
        <v>0</v>
      </c>
    </row>
    <row r="374" spans="2:20" ht="13.2" x14ac:dyDescent="0.25">
      <c r="B374" s="45" t="s">
        <v>3709</v>
      </c>
      <c r="C374" s="45" t="s">
        <v>7345</v>
      </c>
      <c r="D374" s="81">
        <v>27.309999999999491</v>
      </c>
      <c r="F374" s="55"/>
      <c r="J374" s="45" t="s">
        <v>3751</v>
      </c>
      <c r="K374" s="45" t="s">
        <v>7025</v>
      </c>
      <c r="L374" s="81">
        <v>-13807.15</v>
      </c>
      <c r="M374" s="81">
        <f t="shared" si="11"/>
        <v>-4668.1974149999996</v>
      </c>
      <c r="Q374" s="45" t="s">
        <v>3751</v>
      </c>
      <c r="R374" s="45" t="s">
        <v>7025</v>
      </c>
      <c r="S374" s="81">
        <v>969.39</v>
      </c>
      <c r="T374" s="81">
        <f t="shared" si="12"/>
        <v>327.75075900000002</v>
      </c>
    </row>
    <row r="375" spans="2:20" ht="13.2" x14ac:dyDescent="0.25">
      <c r="B375" s="45" t="s">
        <v>3722</v>
      </c>
      <c r="C375" s="45" t="s">
        <v>6994</v>
      </c>
      <c r="D375" s="81">
        <v>342.97999999999956</v>
      </c>
      <c r="F375" s="55"/>
      <c r="J375" s="45" t="s">
        <v>3751</v>
      </c>
      <c r="K375" s="45" t="s">
        <v>7026</v>
      </c>
      <c r="L375" s="81">
        <v>-13807.15</v>
      </c>
      <c r="M375" s="81">
        <f t="shared" si="11"/>
        <v>-4668.1974149999996</v>
      </c>
      <c r="Q375" s="45" t="s">
        <v>3751</v>
      </c>
      <c r="R375" s="45" t="s">
        <v>7026</v>
      </c>
      <c r="S375" s="81">
        <v>975.72</v>
      </c>
      <c r="T375" s="81">
        <f t="shared" si="12"/>
        <v>329.89093200000002</v>
      </c>
    </row>
    <row r="376" spans="2:20" ht="13.2" x14ac:dyDescent="0.25">
      <c r="B376" s="45" t="s">
        <v>3722</v>
      </c>
      <c r="C376" s="45" t="s">
        <v>6995</v>
      </c>
      <c r="D376" s="81">
        <v>342.97999999999956</v>
      </c>
      <c r="F376" s="55"/>
      <c r="J376" s="45" t="s">
        <v>3751</v>
      </c>
      <c r="K376" s="45" t="s">
        <v>7027</v>
      </c>
      <c r="L376" s="81">
        <v>-13807.15</v>
      </c>
      <c r="M376" s="81">
        <f t="shared" si="11"/>
        <v>-4668.1974149999996</v>
      </c>
      <c r="Q376" s="45" t="s">
        <v>3751</v>
      </c>
      <c r="R376" s="45" t="s">
        <v>7027</v>
      </c>
      <c r="S376" s="81">
        <v>1679.76</v>
      </c>
      <c r="T376" s="81">
        <f t="shared" si="12"/>
        <v>567.92685600000004</v>
      </c>
    </row>
    <row r="377" spans="2:20" ht="13.2" x14ac:dyDescent="0.25">
      <c r="B377" s="45" t="s">
        <v>3722</v>
      </c>
      <c r="C377" s="45" t="s">
        <v>6996</v>
      </c>
      <c r="D377" s="81">
        <v>342.97999999999956</v>
      </c>
      <c r="F377" s="55"/>
      <c r="J377" s="45" t="s">
        <v>3751</v>
      </c>
      <c r="K377" s="45" t="s">
        <v>7028</v>
      </c>
      <c r="L377" s="81">
        <v>-13807.15</v>
      </c>
      <c r="M377" s="81">
        <f t="shared" si="11"/>
        <v>-4668.1974149999996</v>
      </c>
      <c r="Q377" s="45" t="s">
        <v>3751</v>
      </c>
      <c r="R377" s="45" t="s">
        <v>7028</v>
      </c>
      <c r="S377" s="81">
        <v>1679.76</v>
      </c>
      <c r="T377" s="81">
        <f t="shared" si="12"/>
        <v>567.92685600000004</v>
      </c>
    </row>
    <row r="378" spans="2:20" ht="13.2" x14ac:dyDescent="0.25">
      <c r="B378" s="45" t="s">
        <v>3722</v>
      </c>
      <c r="C378" s="45" t="s">
        <v>6997</v>
      </c>
      <c r="D378" s="81">
        <v>342.97999999999956</v>
      </c>
      <c r="F378" s="55"/>
      <c r="J378" s="45" t="s">
        <v>3751</v>
      </c>
      <c r="K378" s="45" t="s">
        <v>7029</v>
      </c>
      <c r="L378" s="81">
        <v>-13807.15</v>
      </c>
      <c r="M378" s="81">
        <f t="shared" si="11"/>
        <v>-4668.1974149999996</v>
      </c>
      <c r="Q378" s="45" t="s">
        <v>3751</v>
      </c>
      <c r="R378" s="45" t="s">
        <v>7029</v>
      </c>
      <c r="S378" s="81">
        <v>1679.76</v>
      </c>
      <c r="T378" s="81">
        <f t="shared" si="12"/>
        <v>567.92685600000004</v>
      </c>
    </row>
    <row r="379" spans="2:20" ht="13.2" x14ac:dyDescent="0.25">
      <c r="B379" s="45" t="s">
        <v>3722</v>
      </c>
      <c r="C379" s="45" t="s">
        <v>6998</v>
      </c>
      <c r="D379" s="81">
        <v>342.97999999999956</v>
      </c>
      <c r="F379" s="55"/>
      <c r="J379" s="45" t="s">
        <v>3751</v>
      </c>
      <c r="K379" s="45" t="s">
        <v>7030</v>
      </c>
      <c r="L379" s="81">
        <v>-13807.15</v>
      </c>
      <c r="M379" s="81">
        <f t="shared" si="11"/>
        <v>-4668.1974149999996</v>
      </c>
      <c r="Q379" s="45" t="s">
        <v>3751</v>
      </c>
      <c r="R379" s="45" t="s">
        <v>7030</v>
      </c>
      <c r="S379" s="81">
        <v>1679.76</v>
      </c>
      <c r="T379" s="81">
        <f t="shared" si="12"/>
        <v>567.92685600000004</v>
      </c>
    </row>
    <row r="380" spans="2:20" ht="13.2" x14ac:dyDescent="0.25">
      <c r="B380" s="45" t="s">
        <v>3722</v>
      </c>
      <c r="C380" s="45" t="s">
        <v>6999</v>
      </c>
      <c r="D380" s="81">
        <v>342.97999999999956</v>
      </c>
      <c r="F380" s="55"/>
      <c r="J380" s="45" t="s">
        <v>3751</v>
      </c>
      <c r="K380" s="45" t="s">
        <v>7031</v>
      </c>
      <c r="L380" s="81">
        <v>-13807.15</v>
      </c>
      <c r="M380" s="81">
        <f t="shared" si="11"/>
        <v>-4668.1974149999996</v>
      </c>
      <c r="Q380" s="45" t="s">
        <v>3751</v>
      </c>
      <c r="R380" s="45" t="s">
        <v>7031</v>
      </c>
      <c r="S380" s="81">
        <v>1679.76</v>
      </c>
      <c r="T380" s="81">
        <f t="shared" si="12"/>
        <v>567.92685600000004</v>
      </c>
    </row>
    <row r="381" spans="2:20" ht="13.2" x14ac:dyDescent="0.25">
      <c r="B381" s="45" t="s">
        <v>3722</v>
      </c>
      <c r="C381" s="45" t="s">
        <v>7000</v>
      </c>
      <c r="D381" s="81">
        <v>-2976.4100000000035</v>
      </c>
      <c r="F381" s="55"/>
      <c r="J381" s="45" t="s">
        <v>3751</v>
      </c>
      <c r="K381" s="45" t="s">
        <v>7032</v>
      </c>
      <c r="L381" s="81">
        <v>-13807.15</v>
      </c>
      <c r="M381" s="81">
        <f t="shared" si="11"/>
        <v>-4668.1974149999996</v>
      </c>
      <c r="Q381" s="45" t="s">
        <v>3751</v>
      </c>
      <c r="R381" s="45" t="s">
        <v>7032</v>
      </c>
      <c r="S381" s="81">
        <v>-29373.34</v>
      </c>
      <c r="T381" s="81">
        <f t="shared" si="12"/>
        <v>-9931.1262540000007</v>
      </c>
    </row>
    <row r="382" spans="2:20" ht="13.2" x14ac:dyDescent="0.25">
      <c r="B382" s="45" t="s">
        <v>3722</v>
      </c>
      <c r="C382" s="45" t="s">
        <v>7001</v>
      </c>
      <c r="D382" s="81">
        <v>303.46999999999753</v>
      </c>
      <c r="F382" s="55"/>
      <c r="J382" s="45" t="s">
        <v>3751</v>
      </c>
      <c r="K382" s="45" t="s">
        <v>7033</v>
      </c>
      <c r="L382" s="81">
        <v>-13807.15</v>
      </c>
      <c r="M382" s="81">
        <f t="shared" si="11"/>
        <v>-4668.1974149999996</v>
      </c>
      <c r="Q382" s="45" t="s">
        <v>3751</v>
      </c>
      <c r="R382" s="45" t="s">
        <v>7033</v>
      </c>
      <c r="S382" s="81">
        <v>-13846.789999999999</v>
      </c>
      <c r="T382" s="81">
        <f t="shared" si="12"/>
        <v>-4681.5996989999994</v>
      </c>
    </row>
    <row r="383" spans="2:20" ht="13.2" x14ac:dyDescent="0.25">
      <c r="B383" s="45" t="s">
        <v>3722</v>
      </c>
      <c r="C383" s="45" t="s">
        <v>7002</v>
      </c>
      <c r="D383" s="81">
        <v>303.46999999999753</v>
      </c>
      <c r="F383" s="55"/>
      <c r="J383" s="45" t="s">
        <v>3751</v>
      </c>
      <c r="K383" s="45" t="s">
        <v>7034</v>
      </c>
      <c r="L383" s="81">
        <v>-13807.15</v>
      </c>
      <c r="M383" s="81">
        <f t="shared" si="11"/>
        <v>-4668.1974149999996</v>
      </c>
      <c r="Q383" s="45" t="s">
        <v>3751</v>
      </c>
      <c r="R383" s="45" t="s">
        <v>7034</v>
      </c>
      <c r="S383" s="81">
        <v>-13846.789999999999</v>
      </c>
      <c r="T383" s="81">
        <f t="shared" si="12"/>
        <v>-4681.5996989999994</v>
      </c>
    </row>
    <row r="384" spans="2:20" ht="13.2" x14ac:dyDescent="0.25">
      <c r="B384" s="45" t="s">
        <v>3722</v>
      </c>
      <c r="C384" s="45" t="s">
        <v>7003</v>
      </c>
      <c r="D384" s="81">
        <v>303.46999999999753</v>
      </c>
      <c r="F384" s="55"/>
      <c r="J384" s="45" t="s">
        <v>3751</v>
      </c>
      <c r="K384" s="45" t="s">
        <v>7035</v>
      </c>
      <c r="L384" s="81">
        <v>-13807.15</v>
      </c>
      <c r="M384" s="81">
        <f t="shared" si="11"/>
        <v>-4668.1974149999996</v>
      </c>
      <c r="Q384" s="45" t="s">
        <v>3751</v>
      </c>
      <c r="R384" s="45" t="s">
        <v>7035</v>
      </c>
      <c r="S384" s="81">
        <v>-13826.97</v>
      </c>
      <c r="T384" s="81">
        <f t="shared" si="12"/>
        <v>-4674.8985569999995</v>
      </c>
    </row>
    <row r="385" spans="2:20" ht="13.2" x14ac:dyDescent="0.25">
      <c r="B385" s="45" t="s">
        <v>3722</v>
      </c>
      <c r="C385" s="45" t="s">
        <v>7004</v>
      </c>
      <c r="D385" s="81">
        <v>151.73999999999796</v>
      </c>
      <c r="F385" s="55"/>
      <c r="J385" s="45" t="s">
        <v>3751</v>
      </c>
      <c r="K385" s="45" t="s">
        <v>7049</v>
      </c>
      <c r="L385" s="81">
        <v>-13807.15</v>
      </c>
      <c r="M385" s="81">
        <f t="shared" si="11"/>
        <v>-4668.1974149999996</v>
      </c>
      <c r="Q385" s="45" t="s">
        <v>3751</v>
      </c>
      <c r="R385" s="45" t="s">
        <v>7049</v>
      </c>
      <c r="S385" s="81">
        <v>-13807.15</v>
      </c>
      <c r="T385" s="81">
        <f t="shared" si="12"/>
        <v>-4668.1974149999996</v>
      </c>
    </row>
    <row r="386" spans="2:20" ht="13.2" x14ac:dyDescent="0.25">
      <c r="B386" s="45" t="s">
        <v>3727</v>
      </c>
      <c r="C386" s="45" t="s">
        <v>7005</v>
      </c>
      <c r="D386" s="81">
        <v>200.02</v>
      </c>
      <c r="F386" s="55"/>
      <c r="J386" s="45" t="s">
        <v>3756</v>
      </c>
      <c r="K386" s="45" t="s">
        <v>7694</v>
      </c>
      <c r="L386" s="81">
        <v>65991.45</v>
      </c>
      <c r="M386" s="81">
        <f t="shared" ref="M386:M449" si="13">L386*$H$1</f>
        <v>22311.709244999998</v>
      </c>
      <c r="Q386" s="45" t="s">
        <v>3756</v>
      </c>
      <c r="R386" s="45" t="s">
        <v>7694</v>
      </c>
      <c r="S386" s="81">
        <v>22194.12</v>
      </c>
      <c r="T386" s="81">
        <f t="shared" si="12"/>
        <v>7503.831972</v>
      </c>
    </row>
    <row r="387" spans="2:20" ht="13.2" x14ac:dyDescent="0.25">
      <c r="B387" s="45" t="s">
        <v>3733</v>
      </c>
      <c r="C387" s="45" t="s">
        <v>7006</v>
      </c>
      <c r="D387" s="81">
        <v>4582.3799999999956</v>
      </c>
      <c r="F387" s="55"/>
      <c r="J387" s="45" t="s">
        <v>3756</v>
      </c>
      <c r="K387" s="45" t="s">
        <v>7695</v>
      </c>
      <c r="L387" s="81">
        <v>65991.45</v>
      </c>
      <c r="M387" s="81">
        <f t="shared" si="13"/>
        <v>22311.709244999998</v>
      </c>
      <c r="Q387" s="45" t="s">
        <v>3756</v>
      </c>
      <c r="R387" s="45" t="s">
        <v>7695</v>
      </c>
      <c r="S387" s="81">
        <v>24471.74</v>
      </c>
      <c r="T387" s="81">
        <f t="shared" ref="T387:T450" si="14">S387*$H$1</f>
        <v>8273.8952939999999</v>
      </c>
    </row>
    <row r="388" spans="2:20" ht="13.2" x14ac:dyDescent="0.25">
      <c r="B388" s="45" t="s">
        <v>3733</v>
      </c>
      <c r="C388" s="45" t="s">
        <v>7007</v>
      </c>
      <c r="D388" s="81">
        <v>4185.2499999999964</v>
      </c>
      <c r="F388" s="55"/>
      <c r="J388" s="45" t="s">
        <v>3756</v>
      </c>
      <c r="K388" s="45" t="s">
        <v>7696</v>
      </c>
      <c r="L388" s="81">
        <v>65991.45</v>
      </c>
      <c r="M388" s="81">
        <f t="shared" si="13"/>
        <v>22311.709244999998</v>
      </c>
      <c r="Q388" s="45" t="s">
        <v>3756</v>
      </c>
      <c r="R388" s="45" t="s">
        <v>7696</v>
      </c>
      <c r="S388" s="81">
        <v>26725.64</v>
      </c>
      <c r="T388" s="81">
        <f t="shared" si="14"/>
        <v>9035.9388839999992</v>
      </c>
    </row>
    <row r="389" spans="2:20" ht="13.2" x14ac:dyDescent="0.25">
      <c r="B389" s="45" t="s">
        <v>3733</v>
      </c>
      <c r="C389" s="45" t="s">
        <v>7008</v>
      </c>
      <c r="D389" s="81">
        <v>4001.5199999999968</v>
      </c>
      <c r="F389" s="55"/>
      <c r="J389" s="45" t="s">
        <v>3756</v>
      </c>
      <c r="K389" s="45" t="s">
        <v>7697</v>
      </c>
      <c r="L389" s="81">
        <v>65991.45</v>
      </c>
      <c r="M389" s="81">
        <f t="shared" si="13"/>
        <v>22311.709244999998</v>
      </c>
      <c r="Q389" s="45" t="s">
        <v>3756</v>
      </c>
      <c r="R389" s="45" t="s">
        <v>7697</v>
      </c>
      <c r="S389" s="81">
        <v>26701.91</v>
      </c>
      <c r="T389" s="81">
        <f t="shared" si="14"/>
        <v>9027.9157709999999</v>
      </c>
    </row>
    <row r="390" spans="2:20" ht="13.2" x14ac:dyDescent="0.25">
      <c r="B390" s="45" t="s">
        <v>3733</v>
      </c>
      <c r="C390" s="45" t="s">
        <v>7009</v>
      </c>
      <c r="D390" s="81">
        <v>4001.4799999999959</v>
      </c>
      <c r="F390" s="55"/>
      <c r="J390" s="45" t="s">
        <v>3756</v>
      </c>
      <c r="K390" s="45" t="s">
        <v>7698</v>
      </c>
      <c r="L390" s="81">
        <v>65991.45</v>
      </c>
      <c r="M390" s="81">
        <f t="shared" si="13"/>
        <v>22311.709244999998</v>
      </c>
      <c r="Q390" s="45" t="s">
        <v>3756</v>
      </c>
      <c r="R390" s="45" t="s">
        <v>7698</v>
      </c>
      <c r="S390" s="81">
        <v>26701.91</v>
      </c>
      <c r="T390" s="81">
        <f t="shared" si="14"/>
        <v>9027.9157709999999</v>
      </c>
    </row>
    <row r="391" spans="2:20" ht="13.2" x14ac:dyDescent="0.25">
      <c r="B391" s="45" t="s">
        <v>3733</v>
      </c>
      <c r="C391" s="45" t="s">
        <v>7010</v>
      </c>
      <c r="D391" s="81">
        <v>4001.4799999999959</v>
      </c>
      <c r="F391" s="55"/>
      <c r="J391" s="45" t="s">
        <v>3756</v>
      </c>
      <c r="K391" s="45" t="s">
        <v>7699</v>
      </c>
      <c r="L391" s="81">
        <v>65991.45</v>
      </c>
      <c r="M391" s="81">
        <f t="shared" si="13"/>
        <v>22311.709244999998</v>
      </c>
      <c r="Q391" s="45" t="s">
        <v>3756</v>
      </c>
      <c r="R391" s="45" t="s">
        <v>7699</v>
      </c>
      <c r="S391" s="81">
        <v>26701.91</v>
      </c>
      <c r="T391" s="81">
        <f t="shared" si="14"/>
        <v>9027.9157709999999</v>
      </c>
    </row>
    <row r="392" spans="2:20" ht="13.2" x14ac:dyDescent="0.25">
      <c r="B392" s="45" t="s">
        <v>3733</v>
      </c>
      <c r="C392" s="45" t="s">
        <v>7011</v>
      </c>
      <c r="D392" s="81">
        <v>4001.4799999999959</v>
      </c>
      <c r="F392" s="55"/>
      <c r="J392" s="45" t="s">
        <v>3756</v>
      </c>
      <c r="K392" s="45" t="s">
        <v>7700</v>
      </c>
      <c r="L392" s="81">
        <v>65991.45</v>
      </c>
      <c r="M392" s="81">
        <f t="shared" si="13"/>
        <v>22311.709244999998</v>
      </c>
      <c r="Q392" s="45" t="s">
        <v>3756</v>
      </c>
      <c r="R392" s="45" t="s">
        <v>7700</v>
      </c>
      <c r="S392" s="81">
        <v>26701.91</v>
      </c>
      <c r="T392" s="81">
        <f t="shared" si="14"/>
        <v>9027.9157709999999</v>
      </c>
    </row>
    <row r="393" spans="2:20" ht="13.2" x14ac:dyDescent="0.25">
      <c r="B393" s="45" t="s">
        <v>3733</v>
      </c>
      <c r="C393" s="45" t="s">
        <v>7012</v>
      </c>
      <c r="D393" s="81">
        <v>197524.78999999998</v>
      </c>
      <c r="F393" s="55"/>
      <c r="J393" s="45" t="s">
        <v>3756</v>
      </c>
      <c r="K393" s="45" t="s">
        <v>7701</v>
      </c>
      <c r="L393" s="81">
        <v>65991.45</v>
      </c>
      <c r="M393" s="81">
        <f t="shared" si="13"/>
        <v>22311.709244999998</v>
      </c>
      <c r="Q393" s="45" t="s">
        <v>3756</v>
      </c>
      <c r="R393" s="45" t="s">
        <v>7701</v>
      </c>
      <c r="S393" s="81">
        <v>49218.59</v>
      </c>
      <c r="T393" s="81">
        <f t="shared" si="14"/>
        <v>16640.805279</v>
      </c>
    </row>
    <row r="394" spans="2:20" ht="13.2" x14ac:dyDescent="0.25">
      <c r="B394" s="45" t="s">
        <v>3733</v>
      </c>
      <c r="C394" s="45" t="s">
        <v>7013</v>
      </c>
      <c r="D394" s="81">
        <v>11697.269999999997</v>
      </c>
      <c r="F394" s="55"/>
      <c r="J394" s="45" t="s">
        <v>3756</v>
      </c>
      <c r="K394" s="45" t="s">
        <v>7702</v>
      </c>
      <c r="L394" s="81">
        <v>65991.45</v>
      </c>
      <c r="M394" s="81">
        <f t="shared" si="13"/>
        <v>22311.709244999998</v>
      </c>
      <c r="Q394" s="45" t="s">
        <v>3756</v>
      </c>
      <c r="R394" s="45" t="s">
        <v>7702</v>
      </c>
      <c r="S394" s="81">
        <v>65991.45</v>
      </c>
      <c r="T394" s="81">
        <f t="shared" si="14"/>
        <v>22311.709244999998</v>
      </c>
    </row>
    <row r="395" spans="2:20" ht="13.2" x14ac:dyDescent="0.25">
      <c r="B395" s="45" t="s">
        <v>3733</v>
      </c>
      <c r="C395" s="45" t="s">
        <v>7014</v>
      </c>
      <c r="D395" s="81">
        <v>926.64999999999418</v>
      </c>
      <c r="F395" s="55"/>
      <c r="J395" s="45" t="s">
        <v>3756</v>
      </c>
      <c r="K395" s="45" t="s">
        <v>7703</v>
      </c>
      <c r="L395" s="81">
        <v>65991.45</v>
      </c>
      <c r="M395" s="81">
        <f t="shared" si="13"/>
        <v>22311.709244999998</v>
      </c>
      <c r="Q395" s="45" t="s">
        <v>3756</v>
      </c>
      <c r="R395" s="45" t="s">
        <v>7703</v>
      </c>
      <c r="S395" s="81">
        <v>65991.45</v>
      </c>
      <c r="T395" s="81">
        <f t="shared" si="14"/>
        <v>22311.709244999998</v>
      </c>
    </row>
    <row r="396" spans="2:20" ht="13.2" x14ac:dyDescent="0.25">
      <c r="B396" s="45" t="s">
        <v>3733</v>
      </c>
      <c r="C396" s="45" t="s">
        <v>7015</v>
      </c>
      <c r="D396" s="81">
        <v>926.63999999999942</v>
      </c>
      <c r="F396" s="55"/>
      <c r="J396" s="45" t="s">
        <v>3756</v>
      </c>
      <c r="K396" s="45" t="s">
        <v>7704</v>
      </c>
      <c r="L396" s="81">
        <v>65991.45</v>
      </c>
      <c r="M396" s="81">
        <f t="shared" si="13"/>
        <v>22311.709244999998</v>
      </c>
      <c r="Q396" s="45" t="s">
        <v>3756</v>
      </c>
      <c r="R396" s="45" t="s">
        <v>7704</v>
      </c>
      <c r="S396" s="81">
        <v>65991.45</v>
      </c>
      <c r="T396" s="81">
        <f t="shared" si="14"/>
        <v>22311.709244999998</v>
      </c>
    </row>
    <row r="397" spans="2:20" ht="13.2" x14ac:dyDescent="0.25">
      <c r="B397" s="45" t="s">
        <v>3733</v>
      </c>
      <c r="C397" s="45" t="s">
        <v>7016</v>
      </c>
      <c r="D397" s="81">
        <v>926.61999999999534</v>
      </c>
      <c r="F397" s="55"/>
      <c r="J397" s="45" t="s">
        <v>3756</v>
      </c>
      <c r="K397" s="45" t="s">
        <v>7705</v>
      </c>
      <c r="L397" s="81">
        <v>65991.45</v>
      </c>
      <c r="M397" s="81">
        <f t="shared" si="13"/>
        <v>22311.709244999998</v>
      </c>
      <c r="Q397" s="45" t="s">
        <v>3756</v>
      </c>
      <c r="R397" s="45" t="s">
        <v>7705</v>
      </c>
      <c r="S397" s="81">
        <v>65991.45</v>
      </c>
      <c r="T397" s="81">
        <f t="shared" si="14"/>
        <v>22311.709244999998</v>
      </c>
    </row>
    <row r="398" spans="2:20" ht="13.2" x14ac:dyDescent="0.25">
      <c r="B398" s="45" t="s">
        <v>3744</v>
      </c>
      <c r="C398" s="45" t="s">
        <v>7017</v>
      </c>
      <c r="D398" s="81">
        <v>-12658.67</v>
      </c>
      <c r="F398" s="55"/>
      <c r="J398" s="45" t="s">
        <v>3756</v>
      </c>
      <c r="K398" s="45" t="s">
        <v>7706</v>
      </c>
      <c r="L398" s="81">
        <v>434380.16000000003</v>
      </c>
      <c r="M398" s="81">
        <f t="shared" si="13"/>
        <v>146863.932096</v>
      </c>
      <c r="Q398" s="45" t="s">
        <v>3756</v>
      </c>
      <c r="R398" s="45" t="s">
        <v>7706</v>
      </c>
      <c r="S398" s="81">
        <v>345750.77</v>
      </c>
      <c r="T398" s="81">
        <f t="shared" si="14"/>
        <v>116898.33533700001</v>
      </c>
    </row>
    <row r="399" spans="2:20" ht="13.2" x14ac:dyDescent="0.25">
      <c r="B399" s="45" t="s">
        <v>3744</v>
      </c>
      <c r="C399" s="45" t="s">
        <v>7018</v>
      </c>
      <c r="D399" s="81">
        <v>-12658.67</v>
      </c>
      <c r="F399" s="55"/>
      <c r="J399" s="45" t="s">
        <v>3756</v>
      </c>
      <c r="K399" s="45" t="s">
        <v>7707</v>
      </c>
      <c r="L399" s="81">
        <v>434380.16000000003</v>
      </c>
      <c r="M399" s="81">
        <f t="shared" si="13"/>
        <v>146863.932096</v>
      </c>
      <c r="Q399" s="45" t="s">
        <v>3756</v>
      </c>
      <c r="R399" s="45" t="s">
        <v>7707</v>
      </c>
      <c r="S399" s="81">
        <v>356076.56</v>
      </c>
      <c r="T399" s="81">
        <f t="shared" si="14"/>
        <v>120389.48493600001</v>
      </c>
    </row>
    <row r="400" spans="2:20" ht="13.2" x14ac:dyDescent="0.25">
      <c r="B400" s="45" t="s">
        <v>3744</v>
      </c>
      <c r="C400" s="45" t="s">
        <v>7019</v>
      </c>
      <c r="D400" s="81">
        <v>-12658.67</v>
      </c>
      <c r="F400" s="55"/>
      <c r="J400" s="45" t="s">
        <v>3756</v>
      </c>
      <c r="K400" s="45" t="s">
        <v>7708</v>
      </c>
      <c r="L400" s="81">
        <v>434380.16000000003</v>
      </c>
      <c r="M400" s="81">
        <f t="shared" si="13"/>
        <v>146863.932096</v>
      </c>
      <c r="Q400" s="45" t="s">
        <v>3756</v>
      </c>
      <c r="R400" s="45" t="s">
        <v>7708</v>
      </c>
      <c r="S400" s="81">
        <v>366461.22</v>
      </c>
      <c r="T400" s="81">
        <f t="shared" si="14"/>
        <v>123900.53848199999</v>
      </c>
    </row>
    <row r="401" spans="2:20" ht="13.2" x14ac:dyDescent="0.25">
      <c r="B401" s="45" t="s">
        <v>3744</v>
      </c>
      <c r="C401" s="45" t="s">
        <v>7020</v>
      </c>
      <c r="D401" s="81">
        <v>-12658.67</v>
      </c>
      <c r="F401" s="55"/>
      <c r="J401" s="45" t="s">
        <v>3756</v>
      </c>
      <c r="K401" s="45" t="s">
        <v>7709</v>
      </c>
      <c r="L401" s="81">
        <v>434380.16000000003</v>
      </c>
      <c r="M401" s="81">
        <f t="shared" si="13"/>
        <v>146863.932096</v>
      </c>
      <c r="Q401" s="45" t="s">
        <v>3756</v>
      </c>
      <c r="R401" s="45" t="s">
        <v>7709</v>
      </c>
      <c r="S401" s="81">
        <v>367545.81</v>
      </c>
      <c r="T401" s="81">
        <f t="shared" si="14"/>
        <v>124267.23836100001</v>
      </c>
    </row>
    <row r="402" spans="2:20" ht="13.2" x14ac:dyDescent="0.25">
      <c r="B402" s="45" t="s">
        <v>3744</v>
      </c>
      <c r="C402" s="45" t="s">
        <v>7021</v>
      </c>
      <c r="D402" s="81">
        <v>-12658.67</v>
      </c>
      <c r="F402" s="55"/>
      <c r="J402" s="45" t="s">
        <v>3756</v>
      </c>
      <c r="K402" s="45" t="s">
        <v>7710</v>
      </c>
      <c r="L402" s="81">
        <v>434380.16000000003</v>
      </c>
      <c r="M402" s="81">
        <f t="shared" si="13"/>
        <v>146863.932096</v>
      </c>
      <c r="Q402" s="45" t="s">
        <v>3756</v>
      </c>
      <c r="R402" s="45" t="s">
        <v>7710</v>
      </c>
      <c r="S402" s="81">
        <v>368820.95</v>
      </c>
      <c r="T402" s="81">
        <f t="shared" si="14"/>
        <v>124698.36319500001</v>
      </c>
    </row>
    <row r="403" spans="2:20" ht="13.2" x14ac:dyDescent="0.25">
      <c r="B403" s="45" t="s">
        <v>3744</v>
      </c>
      <c r="C403" s="45" t="s">
        <v>7022</v>
      </c>
      <c r="D403" s="81">
        <v>-12658.67</v>
      </c>
      <c r="F403" s="55"/>
      <c r="J403" s="45" t="s">
        <v>3756</v>
      </c>
      <c r="K403" s="45" t="s">
        <v>7711</v>
      </c>
      <c r="L403" s="81">
        <v>434380.16000000003</v>
      </c>
      <c r="M403" s="81">
        <f t="shared" si="13"/>
        <v>146863.932096</v>
      </c>
      <c r="Q403" s="45" t="s">
        <v>3756</v>
      </c>
      <c r="R403" s="45" t="s">
        <v>7711</v>
      </c>
      <c r="S403" s="81">
        <v>369149.81</v>
      </c>
      <c r="T403" s="81">
        <f t="shared" si="14"/>
        <v>124809.55076100001</v>
      </c>
    </row>
    <row r="404" spans="2:20" ht="13.2" x14ac:dyDescent="0.25">
      <c r="B404" s="45" t="s">
        <v>3744</v>
      </c>
      <c r="C404" s="45" t="s">
        <v>7023</v>
      </c>
      <c r="D404" s="81">
        <v>45148.380000000005</v>
      </c>
      <c r="F404" s="55"/>
      <c r="J404" s="45" t="s">
        <v>3756</v>
      </c>
      <c r="K404" s="45" t="s">
        <v>7712</v>
      </c>
      <c r="L404" s="81">
        <v>434380.16000000003</v>
      </c>
      <c r="M404" s="81">
        <f t="shared" si="13"/>
        <v>146863.932096</v>
      </c>
      <c r="Q404" s="45" t="s">
        <v>3756</v>
      </c>
      <c r="R404" s="45" t="s">
        <v>7712</v>
      </c>
      <c r="S404" s="81">
        <v>-510089.99999999994</v>
      </c>
      <c r="T404" s="81">
        <f t="shared" si="14"/>
        <v>-172461.42899999997</v>
      </c>
    </row>
    <row r="405" spans="2:20" ht="13.2" x14ac:dyDescent="0.25">
      <c r="B405" s="45" t="s">
        <v>3744</v>
      </c>
      <c r="C405" s="45" t="s">
        <v>7024</v>
      </c>
      <c r="D405" s="81">
        <v>22128.269999999997</v>
      </c>
      <c r="F405" s="55"/>
      <c r="J405" s="45" t="s">
        <v>3756</v>
      </c>
      <c r="K405" s="45" t="s">
        <v>7713</v>
      </c>
      <c r="L405" s="81">
        <v>434380.16000000003</v>
      </c>
      <c r="M405" s="81">
        <f t="shared" si="13"/>
        <v>146863.932096</v>
      </c>
      <c r="Q405" s="45" t="s">
        <v>3756</v>
      </c>
      <c r="R405" s="45" t="s">
        <v>7713</v>
      </c>
      <c r="S405" s="81">
        <v>489056.32</v>
      </c>
      <c r="T405" s="81">
        <f t="shared" si="14"/>
        <v>165349.941792</v>
      </c>
    </row>
    <row r="406" spans="2:20" ht="13.2" x14ac:dyDescent="0.25">
      <c r="B406" s="45" t="s">
        <v>3751</v>
      </c>
      <c r="C406" s="45" t="s">
        <v>7025</v>
      </c>
      <c r="D406" s="81">
        <v>565.37999999999988</v>
      </c>
      <c r="F406" s="55"/>
      <c r="J406" s="45" t="s">
        <v>3756</v>
      </c>
      <c r="K406" s="45" t="s">
        <v>7714</v>
      </c>
      <c r="L406" s="81">
        <v>434380.16000000003</v>
      </c>
      <c r="M406" s="81">
        <f t="shared" si="13"/>
        <v>146863.932096</v>
      </c>
      <c r="Q406" s="45" t="s">
        <v>3756</v>
      </c>
      <c r="R406" s="45" t="s">
        <v>7714</v>
      </c>
      <c r="S406" s="81">
        <v>428783.48</v>
      </c>
      <c r="T406" s="81">
        <f t="shared" si="14"/>
        <v>144971.69458800001</v>
      </c>
    </row>
    <row r="407" spans="2:20" ht="13.2" x14ac:dyDescent="0.25">
      <c r="B407" s="45" t="s">
        <v>3751</v>
      </c>
      <c r="C407" s="45" t="s">
        <v>7026</v>
      </c>
      <c r="D407" s="81">
        <v>565.37999999999988</v>
      </c>
      <c r="F407" s="55"/>
      <c r="J407" s="45" t="s">
        <v>3756</v>
      </c>
      <c r="K407" s="45" t="s">
        <v>7715</v>
      </c>
      <c r="L407" s="81">
        <v>434380.16000000003</v>
      </c>
      <c r="M407" s="81">
        <f t="shared" si="13"/>
        <v>146863.932096</v>
      </c>
      <c r="Q407" s="45" t="s">
        <v>3756</v>
      </c>
      <c r="R407" s="45" t="s">
        <v>7715</v>
      </c>
      <c r="S407" s="81">
        <v>428876.57999999996</v>
      </c>
      <c r="T407" s="81">
        <f t="shared" si="14"/>
        <v>145003.17169799999</v>
      </c>
    </row>
    <row r="408" spans="2:20" ht="13.2" x14ac:dyDescent="0.25">
      <c r="B408" s="45" t="s">
        <v>3751</v>
      </c>
      <c r="C408" s="45" t="s">
        <v>7027</v>
      </c>
      <c r="D408" s="81">
        <v>565.37999999999988</v>
      </c>
      <c r="F408" s="55"/>
      <c r="J408" s="45" t="s">
        <v>3756</v>
      </c>
      <c r="K408" s="45" t="s">
        <v>7716</v>
      </c>
      <c r="L408" s="81">
        <v>434380.16000000003</v>
      </c>
      <c r="M408" s="81">
        <f t="shared" si="13"/>
        <v>146863.932096</v>
      </c>
      <c r="Q408" s="45" t="s">
        <v>3756</v>
      </c>
      <c r="R408" s="45" t="s">
        <v>7716</v>
      </c>
      <c r="S408" s="81">
        <v>428933.41000000003</v>
      </c>
      <c r="T408" s="81">
        <f t="shared" si="14"/>
        <v>145022.38592100001</v>
      </c>
    </row>
    <row r="409" spans="2:20" ht="13.2" x14ac:dyDescent="0.25">
      <c r="B409" s="45" t="s">
        <v>3751</v>
      </c>
      <c r="C409" s="45" t="s">
        <v>7028</v>
      </c>
      <c r="D409" s="81">
        <v>565.37999999999988</v>
      </c>
      <c r="F409" s="55"/>
      <c r="J409" s="45" t="s">
        <v>3756</v>
      </c>
      <c r="K409" s="45" t="s">
        <v>7717</v>
      </c>
      <c r="L409" s="81">
        <v>434380.16000000003</v>
      </c>
      <c r="M409" s="81">
        <f t="shared" si="13"/>
        <v>146863.932096</v>
      </c>
      <c r="Q409" s="45" t="s">
        <v>3756</v>
      </c>
      <c r="R409" s="45" t="s">
        <v>7717</v>
      </c>
      <c r="S409" s="81">
        <v>434380.16000000003</v>
      </c>
      <c r="T409" s="81">
        <f t="shared" si="14"/>
        <v>146863.932096</v>
      </c>
    </row>
    <row r="410" spans="2:20" ht="13.2" x14ac:dyDescent="0.25">
      <c r="B410" s="45" t="s">
        <v>3751</v>
      </c>
      <c r="C410" s="45" t="s">
        <v>7029</v>
      </c>
      <c r="D410" s="81">
        <v>565.37999999999988</v>
      </c>
      <c r="F410" s="55"/>
      <c r="J410" s="45" t="s">
        <v>3756</v>
      </c>
      <c r="K410" s="45" t="s">
        <v>7718</v>
      </c>
      <c r="L410" s="81">
        <v>199646.19</v>
      </c>
      <c r="M410" s="81">
        <f t="shared" si="13"/>
        <v>67500.376839000004</v>
      </c>
      <c r="Q410" s="45" t="s">
        <v>3756</v>
      </c>
      <c r="R410" s="45" t="s">
        <v>7718</v>
      </c>
      <c r="S410" s="81">
        <v>199646.19</v>
      </c>
      <c r="T410" s="81">
        <f t="shared" si="14"/>
        <v>67500.376839000004</v>
      </c>
    </row>
    <row r="411" spans="2:20" ht="13.2" x14ac:dyDescent="0.25">
      <c r="B411" s="45" t="s">
        <v>3751</v>
      </c>
      <c r="C411" s="45" t="s">
        <v>7030</v>
      </c>
      <c r="D411" s="81">
        <v>565.37999999999988</v>
      </c>
      <c r="F411" s="55"/>
      <c r="J411" s="45" t="s">
        <v>3756</v>
      </c>
      <c r="K411" s="45" t="s">
        <v>7719</v>
      </c>
      <c r="L411" s="81">
        <v>199646.19</v>
      </c>
      <c r="M411" s="81">
        <f t="shared" si="13"/>
        <v>67500.376839000004</v>
      </c>
      <c r="Q411" s="45" t="s">
        <v>3756</v>
      </c>
      <c r="R411" s="45" t="s">
        <v>7719</v>
      </c>
      <c r="S411" s="81">
        <v>199646.19</v>
      </c>
      <c r="T411" s="81">
        <f t="shared" si="14"/>
        <v>67500.376839000004</v>
      </c>
    </row>
    <row r="412" spans="2:20" ht="13.2" x14ac:dyDescent="0.25">
      <c r="B412" s="45" t="s">
        <v>3751</v>
      </c>
      <c r="C412" s="45" t="s">
        <v>7031</v>
      </c>
      <c r="D412" s="81">
        <v>3035.2599999999998</v>
      </c>
      <c r="F412" s="55"/>
      <c r="J412" s="45" t="s">
        <v>3756</v>
      </c>
      <c r="K412" s="45" t="s">
        <v>7720</v>
      </c>
      <c r="L412" s="81">
        <v>199646.19</v>
      </c>
      <c r="M412" s="81">
        <f t="shared" si="13"/>
        <v>67500.376839000004</v>
      </c>
      <c r="Q412" s="45" t="s">
        <v>3756</v>
      </c>
      <c r="R412" s="45" t="s">
        <v>7720</v>
      </c>
      <c r="S412" s="81">
        <v>199646.19</v>
      </c>
      <c r="T412" s="81">
        <f t="shared" si="14"/>
        <v>67500.376839000004</v>
      </c>
    </row>
    <row r="413" spans="2:20" ht="13.2" x14ac:dyDescent="0.25">
      <c r="B413" s="45" t="s">
        <v>3751</v>
      </c>
      <c r="C413" s="45" t="s">
        <v>7032</v>
      </c>
      <c r="D413" s="81">
        <v>-487.63000000000011</v>
      </c>
      <c r="F413" s="55"/>
      <c r="J413" s="45" t="s">
        <v>3756</v>
      </c>
      <c r="K413" s="45" t="s">
        <v>7721</v>
      </c>
      <c r="L413" s="81">
        <v>199646.19</v>
      </c>
      <c r="M413" s="81">
        <f t="shared" si="13"/>
        <v>67500.376839000004</v>
      </c>
      <c r="Q413" s="45" t="s">
        <v>3756</v>
      </c>
      <c r="R413" s="45" t="s">
        <v>7721</v>
      </c>
      <c r="S413" s="81">
        <v>199646.19</v>
      </c>
      <c r="T413" s="81">
        <f t="shared" si="14"/>
        <v>67500.376839000004</v>
      </c>
    </row>
    <row r="414" spans="2:20" ht="13.2" x14ac:dyDescent="0.25">
      <c r="B414" s="45" t="s">
        <v>3751</v>
      </c>
      <c r="C414" s="45" t="s">
        <v>7033</v>
      </c>
      <c r="D414" s="81">
        <v>47.8599999999999</v>
      </c>
      <c r="F414" s="55"/>
      <c r="J414" s="45" t="s">
        <v>3756</v>
      </c>
      <c r="K414" s="45" t="s">
        <v>7722</v>
      </c>
      <c r="L414" s="81">
        <v>199646.19</v>
      </c>
      <c r="M414" s="81">
        <f t="shared" si="13"/>
        <v>67500.376839000004</v>
      </c>
      <c r="Q414" s="45" t="s">
        <v>3756</v>
      </c>
      <c r="R414" s="45" t="s">
        <v>7722</v>
      </c>
      <c r="S414" s="81">
        <v>199646.19</v>
      </c>
      <c r="T414" s="81">
        <f t="shared" si="14"/>
        <v>67500.376839000004</v>
      </c>
    </row>
    <row r="415" spans="2:20" ht="13.2" x14ac:dyDescent="0.25">
      <c r="B415" s="45" t="s">
        <v>3751</v>
      </c>
      <c r="C415" s="45" t="s">
        <v>7034</v>
      </c>
      <c r="D415" s="81">
        <v>47.8599999999999</v>
      </c>
      <c r="F415" s="55"/>
      <c r="J415" s="45" t="s">
        <v>3756</v>
      </c>
      <c r="K415" s="45" t="s">
        <v>7723</v>
      </c>
      <c r="L415" s="81">
        <v>199646.19</v>
      </c>
      <c r="M415" s="81">
        <f t="shared" si="13"/>
        <v>67500.376839000004</v>
      </c>
      <c r="Q415" s="45" t="s">
        <v>3756</v>
      </c>
      <c r="R415" s="45" t="s">
        <v>7723</v>
      </c>
      <c r="S415" s="81">
        <v>199646.19</v>
      </c>
      <c r="T415" s="81">
        <f t="shared" si="14"/>
        <v>67500.376839000004</v>
      </c>
    </row>
    <row r="416" spans="2:20" ht="13.2" x14ac:dyDescent="0.25">
      <c r="B416" s="45" t="s">
        <v>3751</v>
      </c>
      <c r="C416" s="45" t="s">
        <v>7035</v>
      </c>
      <c r="D416" s="81">
        <v>23.92999999999995</v>
      </c>
      <c r="F416" s="55"/>
      <c r="J416" s="45" t="s">
        <v>3756</v>
      </c>
      <c r="K416" s="45" t="s">
        <v>7724</v>
      </c>
      <c r="L416" s="81">
        <v>0</v>
      </c>
      <c r="M416" s="81">
        <f t="shared" si="13"/>
        <v>0</v>
      </c>
      <c r="Q416" s="45" t="s">
        <v>3756</v>
      </c>
      <c r="R416" s="45" t="s">
        <v>7724</v>
      </c>
      <c r="S416" s="81">
        <v>0</v>
      </c>
      <c r="T416" s="81">
        <f t="shared" si="14"/>
        <v>0</v>
      </c>
    </row>
    <row r="417" spans="2:20" ht="13.2" x14ac:dyDescent="0.25">
      <c r="B417" s="45" t="s">
        <v>3756</v>
      </c>
      <c r="C417" s="45" t="s">
        <v>7346</v>
      </c>
      <c r="D417" s="81">
        <v>29712.23</v>
      </c>
      <c r="F417" s="55"/>
      <c r="J417" s="45" t="s">
        <v>3756</v>
      </c>
      <c r="K417" s="45" t="s">
        <v>7725</v>
      </c>
      <c r="L417" s="81">
        <v>0</v>
      </c>
      <c r="M417" s="81">
        <f t="shared" si="13"/>
        <v>0</v>
      </c>
      <c r="Q417" s="45" t="s">
        <v>3756</v>
      </c>
      <c r="R417" s="45" t="s">
        <v>7725</v>
      </c>
      <c r="S417" s="81">
        <v>0</v>
      </c>
      <c r="T417" s="81">
        <f t="shared" si="14"/>
        <v>0</v>
      </c>
    </row>
    <row r="418" spans="2:20" ht="13.2" x14ac:dyDescent="0.25">
      <c r="B418" s="45" t="s">
        <v>3756</v>
      </c>
      <c r="C418" s="45" t="s">
        <v>7347</v>
      </c>
      <c r="D418" s="81">
        <v>29887.71</v>
      </c>
      <c r="F418" s="55"/>
      <c r="J418" s="45" t="s">
        <v>3756</v>
      </c>
      <c r="K418" s="45" t="s">
        <v>7726</v>
      </c>
      <c r="L418" s="81">
        <v>0</v>
      </c>
      <c r="M418" s="81">
        <f t="shared" si="13"/>
        <v>0</v>
      </c>
      <c r="Q418" s="45" t="s">
        <v>3756</v>
      </c>
      <c r="R418" s="45" t="s">
        <v>7726</v>
      </c>
      <c r="S418" s="81">
        <v>0</v>
      </c>
      <c r="T418" s="81">
        <f t="shared" si="14"/>
        <v>0</v>
      </c>
    </row>
    <row r="419" spans="2:20" ht="13.2" x14ac:dyDescent="0.25">
      <c r="B419" s="45" t="s">
        <v>3756</v>
      </c>
      <c r="C419" s="45" t="s">
        <v>7348</v>
      </c>
      <c r="D419" s="81">
        <v>30062.43</v>
      </c>
      <c r="F419" s="55"/>
      <c r="J419" s="45" t="s">
        <v>3756</v>
      </c>
      <c r="K419" s="45" t="s">
        <v>7727</v>
      </c>
      <c r="L419" s="81">
        <v>0</v>
      </c>
      <c r="M419" s="81">
        <f t="shared" si="13"/>
        <v>0</v>
      </c>
      <c r="Q419" s="45" t="s">
        <v>3756</v>
      </c>
      <c r="R419" s="45" t="s">
        <v>7727</v>
      </c>
      <c r="S419" s="81">
        <v>0</v>
      </c>
      <c r="T419" s="81">
        <f t="shared" si="14"/>
        <v>0</v>
      </c>
    </row>
    <row r="420" spans="2:20" ht="13.2" x14ac:dyDescent="0.25">
      <c r="B420" s="45" t="s">
        <v>3756</v>
      </c>
      <c r="C420" s="45" t="s">
        <v>7349</v>
      </c>
      <c r="D420" s="81">
        <v>30062.43</v>
      </c>
      <c r="F420" s="55"/>
      <c r="J420" s="45" t="s">
        <v>3756</v>
      </c>
      <c r="K420" s="45" t="s">
        <v>7728</v>
      </c>
      <c r="L420" s="81">
        <v>0</v>
      </c>
      <c r="M420" s="81">
        <f t="shared" si="13"/>
        <v>0</v>
      </c>
      <c r="Q420" s="45" t="s">
        <v>3756</v>
      </c>
      <c r="R420" s="45" t="s">
        <v>7728</v>
      </c>
      <c r="S420" s="81">
        <v>0</v>
      </c>
      <c r="T420" s="81">
        <f t="shared" si="14"/>
        <v>0</v>
      </c>
    </row>
    <row r="421" spans="2:20" ht="13.2" x14ac:dyDescent="0.25">
      <c r="B421" s="45" t="s">
        <v>3756</v>
      </c>
      <c r="C421" s="45" t="s">
        <v>7350</v>
      </c>
      <c r="D421" s="81">
        <v>24926.81</v>
      </c>
      <c r="F421" s="55"/>
      <c r="J421" s="45" t="s">
        <v>3756</v>
      </c>
      <c r="K421" s="45" t="s">
        <v>7729</v>
      </c>
      <c r="L421" s="81">
        <v>0</v>
      </c>
      <c r="M421" s="81">
        <f t="shared" si="13"/>
        <v>0</v>
      </c>
      <c r="Q421" s="45" t="s">
        <v>3756</v>
      </c>
      <c r="R421" s="45" t="s">
        <v>7729</v>
      </c>
      <c r="S421" s="81">
        <v>0</v>
      </c>
      <c r="T421" s="81">
        <f t="shared" si="14"/>
        <v>0</v>
      </c>
    </row>
    <row r="422" spans="2:20" ht="13.2" x14ac:dyDescent="0.25">
      <c r="B422" s="45" t="s">
        <v>3756</v>
      </c>
      <c r="C422" s="45" t="s">
        <v>7351</v>
      </c>
      <c r="D422" s="81">
        <v>21712.68</v>
      </c>
      <c r="F422" s="55"/>
      <c r="J422" s="45" t="s">
        <v>3764</v>
      </c>
      <c r="K422" s="45" t="s">
        <v>7730</v>
      </c>
      <c r="L422" s="81">
        <v>-19350.96</v>
      </c>
      <c r="M422" s="81">
        <f t="shared" si="13"/>
        <v>-6542.5595759999997</v>
      </c>
      <c r="Q422" s="45" t="s">
        <v>3764</v>
      </c>
      <c r="R422" s="45" t="s">
        <v>7730</v>
      </c>
      <c r="S422" s="81">
        <v>3514.66</v>
      </c>
      <c r="T422" s="81">
        <f t="shared" si="14"/>
        <v>1188.306546</v>
      </c>
    </row>
    <row r="423" spans="2:20" ht="13.2" x14ac:dyDescent="0.25">
      <c r="B423" s="45" t="s">
        <v>3756</v>
      </c>
      <c r="C423" s="45" t="s">
        <v>7352</v>
      </c>
      <c r="D423" s="81">
        <v>154208.78</v>
      </c>
      <c r="F423" s="55"/>
      <c r="J423" s="45" t="s">
        <v>3764</v>
      </c>
      <c r="K423" s="45" t="s">
        <v>7731</v>
      </c>
      <c r="L423" s="81">
        <v>-19350.96</v>
      </c>
      <c r="M423" s="81">
        <f t="shared" si="13"/>
        <v>-6542.5595759999997</v>
      </c>
      <c r="Q423" s="45" t="s">
        <v>3764</v>
      </c>
      <c r="R423" s="45" t="s">
        <v>7731</v>
      </c>
      <c r="S423" s="81">
        <v>3514.66</v>
      </c>
      <c r="T423" s="81">
        <f t="shared" si="14"/>
        <v>1188.306546</v>
      </c>
    </row>
    <row r="424" spans="2:20" ht="13.2" x14ac:dyDescent="0.25">
      <c r="B424" s="45" t="s">
        <v>3756</v>
      </c>
      <c r="C424" s="45" t="s">
        <v>7353</v>
      </c>
      <c r="D424" s="81">
        <v>-20978.739999999998</v>
      </c>
      <c r="F424" s="55"/>
      <c r="J424" s="45" t="s">
        <v>3764</v>
      </c>
      <c r="K424" s="45" t="s">
        <v>7732</v>
      </c>
      <c r="L424" s="81">
        <v>-19350.96</v>
      </c>
      <c r="M424" s="81">
        <f t="shared" si="13"/>
        <v>-6542.5595759999997</v>
      </c>
      <c r="Q424" s="45" t="s">
        <v>3764</v>
      </c>
      <c r="R424" s="45" t="s">
        <v>7732</v>
      </c>
      <c r="S424" s="81">
        <v>3514.66</v>
      </c>
      <c r="T424" s="81">
        <f t="shared" si="14"/>
        <v>1188.306546</v>
      </c>
    </row>
    <row r="425" spans="2:20" ht="13.2" x14ac:dyDescent="0.25">
      <c r="B425" s="45" t="s">
        <v>3756</v>
      </c>
      <c r="C425" s="45" t="s">
        <v>7354</v>
      </c>
      <c r="D425" s="81">
        <v>516.93999999999505</v>
      </c>
      <c r="F425" s="55"/>
      <c r="J425" s="45" t="s">
        <v>3764</v>
      </c>
      <c r="K425" s="45" t="s">
        <v>7733</v>
      </c>
      <c r="L425" s="81">
        <v>-19350.96</v>
      </c>
      <c r="M425" s="81">
        <f t="shared" si="13"/>
        <v>-6542.5595759999997</v>
      </c>
      <c r="Q425" s="45" t="s">
        <v>3764</v>
      </c>
      <c r="R425" s="45" t="s">
        <v>7733</v>
      </c>
      <c r="S425" s="81">
        <v>3514.66</v>
      </c>
      <c r="T425" s="81">
        <f t="shared" si="14"/>
        <v>1188.306546</v>
      </c>
    </row>
    <row r="426" spans="2:20" ht="13.2" x14ac:dyDescent="0.25">
      <c r="B426" s="45" t="s">
        <v>3756</v>
      </c>
      <c r="C426" s="45" t="s">
        <v>7355</v>
      </c>
      <c r="D426" s="81">
        <v>-72.629999999997381</v>
      </c>
      <c r="F426" s="55"/>
      <c r="J426" s="45" t="s">
        <v>3764</v>
      </c>
      <c r="K426" s="45" t="s">
        <v>7734</v>
      </c>
      <c r="L426" s="81">
        <v>-19350.96</v>
      </c>
      <c r="M426" s="81">
        <f t="shared" si="13"/>
        <v>-6542.5595759999997</v>
      </c>
      <c r="Q426" s="45" t="s">
        <v>3764</v>
      </c>
      <c r="R426" s="45" t="s">
        <v>7734</v>
      </c>
      <c r="S426" s="81">
        <v>3514.66</v>
      </c>
      <c r="T426" s="81">
        <f t="shared" si="14"/>
        <v>1188.306546</v>
      </c>
    </row>
    <row r="427" spans="2:20" ht="13.2" x14ac:dyDescent="0.25">
      <c r="B427" s="45" t="s">
        <v>3756</v>
      </c>
      <c r="C427" s="45" t="s">
        <v>7356</v>
      </c>
      <c r="D427" s="81">
        <v>-228.13999999999942</v>
      </c>
      <c r="F427" s="55"/>
      <c r="J427" s="45" t="s">
        <v>3764</v>
      </c>
      <c r="K427" s="45" t="s">
        <v>7735</v>
      </c>
      <c r="L427" s="81">
        <v>-19350.96</v>
      </c>
      <c r="M427" s="81">
        <f t="shared" si="13"/>
        <v>-6542.5595759999997</v>
      </c>
      <c r="Q427" s="45" t="s">
        <v>3764</v>
      </c>
      <c r="R427" s="45" t="s">
        <v>7735</v>
      </c>
      <c r="S427" s="81">
        <v>3514.66</v>
      </c>
      <c r="T427" s="81">
        <f t="shared" si="14"/>
        <v>1188.306546</v>
      </c>
    </row>
    <row r="428" spans="2:20" ht="13.2" x14ac:dyDescent="0.25">
      <c r="B428" s="45" t="s">
        <v>3764</v>
      </c>
      <c r="C428" s="45" t="s">
        <v>7357</v>
      </c>
      <c r="D428" s="81">
        <v>525.53</v>
      </c>
      <c r="F428" s="55"/>
      <c r="J428" s="45" t="s">
        <v>3764</v>
      </c>
      <c r="K428" s="45" t="s">
        <v>7736</v>
      </c>
      <c r="L428" s="81">
        <v>-19350.96</v>
      </c>
      <c r="M428" s="81">
        <f t="shared" si="13"/>
        <v>-6542.5595759999997</v>
      </c>
      <c r="Q428" s="45" t="s">
        <v>3764</v>
      </c>
      <c r="R428" s="45" t="s">
        <v>7736</v>
      </c>
      <c r="S428" s="81">
        <v>3672.49</v>
      </c>
      <c r="T428" s="81">
        <f t="shared" si="14"/>
        <v>1241.6688689999999</v>
      </c>
    </row>
    <row r="429" spans="2:20" ht="13.2" x14ac:dyDescent="0.25">
      <c r="B429" s="45" t="s">
        <v>3764</v>
      </c>
      <c r="C429" s="45" t="s">
        <v>7358</v>
      </c>
      <c r="D429" s="81">
        <v>525.53</v>
      </c>
      <c r="F429" s="55"/>
      <c r="J429" s="45" t="s">
        <v>3764</v>
      </c>
      <c r="K429" s="45" t="s">
        <v>7737</v>
      </c>
      <c r="L429" s="81">
        <v>-19350.96</v>
      </c>
      <c r="M429" s="81">
        <f t="shared" si="13"/>
        <v>-6542.5595759999997</v>
      </c>
      <c r="Q429" s="45" t="s">
        <v>3764</v>
      </c>
      <c r="R429" s="45" t="s">
        <v>7737</v>
      </c>
      <c r="S429" s="81">
        <v>-44582.41</v>
      </c>
      <c r="T429" s="81">
        <f t="shared" si="14"/>
        <v>-15073.312821000001</v>
      </c>
    </row>
    <row r="430" spans="2:20" ht="13.2" x14ac:dyDescent="0.25">
      <c r="B430" s="45" t="s">
        <v>3764</v>
      </c>
      <c r="C430" s="45" t="s">
        <v>7359</v>
      </c>
      <c r="D430" s="81">
        <v>525.53</v>
      </c>
      <c r="F430" s="55"/>
      <c r="J430" s="45" t="s">
        <v>3764</v>
      </c>
      <c r="K430" s="45" t="s">
        <v>7738</v>
      </c>
      <c r="L430" s="81">
        <v>-19350.96</v>
      </c>
      <c r="M430" s="81">
        <f t="shared" si="13"/>
        <v>-6542.5595759999997</v>
      </c>
      <c r="Q430" s="45" t="s">
        <v>3764</v>
      </c>
      <c r="R430" s="45" t="s">
        <v>7738</v>
      </c>
      <c r="S430" s="81">
        <v>-19350.96</v>
      </c>
      <c r="T430" s="81">
        <f t="shared" si="14"/>
        <v>-6542.5595759999997</v>
      </c>
    </row>
    <row r="431" spans="2:20" ht="13.2" x14ac:dyDescent="0.25">
      <c r="B431" s="45" t="s">
        <v>3764</v>
      </c>
      <c r="C431" s="45" t="s">
        <v>7360</v>
      </c>
      <c r="D431" s="81">
        <v>525.53</v>
      </c>
      <c r="F431" s="55"/>
      <c r="J431" s="45" t="s">
        <v>3764</v>
      </c>
      <c r="K431" s="45" t="s">
        <v>7739</v>
      </c>
      <c r="L431" s="81">
        <v>-19350.96</v>
      </c>
      <c r="M431" s="81">
        <f t="shared" si="13"/>
        <v>-6542.5595759999997</v>
      </c>
      <c r="Q431" s="45" t="s">
        <v>3764</v>
      </c>
      <c r="R431" s="45" t="s">
        <v>7739</v>
      </c>
      <c r="S431" s="81">
        <v>-19350.96</v>
      </c>
      <c r="T431" s="81">
        <f t="shared" si="14"/>
        <v>-6542.5595759999997</v>
      </c>
    </row>
    <row r="432" spans="2:20" ht="13.2" x14ac:dyDescent="0.25">
      <c r="B432" s="45" t="s">
        <v>3764</v>
      </c>
      <c r="C432" s="45" t="s">
        <v>7361</v>
      </c>
      <c r="D432" s="81">
        <v>525.53</v>
      </c>
      <c r="F432" s="55"/>
      <c r="J432" s="45" t="s">
        <v>3764</v>
      </c>
      <c r="K432" s="45" t="s">
        <v>7740</v>
      </c>
      <c r="L432" s="81">
        <v>-19350.96</v>
      </c>
      <c r="M432" s="81">
        <f t="shared" si="13"/>
        <v>-6542.5595759999997</v>
      </c>
      <c r="Q432" s="45" t="s">
        <v>3764</v>
      </c>
      <c r="R432" s="45" t="s">
        <v>7740</v>
      </c>
      <c r="S432" s="81">
        <v>-19350.96</v>
      </c>
      <c r="T432" s="81">
        <f t="shared" si="14"/>
        <v>-6542.5595759999997</v>
      </c>
    </row>
    <row r="433" spans="2:20" ht="13.2" x14ac:dyDescent="0.25">
      <c r="B433" s="45" t="s">
        <v>3764</v>
      </c>
      <c r="C433" s="45" t="s">
        <v>7362</v>
      </c>
      <c r="D433" s="81">
        <v>525.53</v>
      </c>
      <c r="F433" s="55"/>
      <c r="J433" s="45" t="s">
        <v>3764</v>
      </c>
      <c r="K433" s="45" t="s">
        <v>7741</v>
      </c>
      <c r="L433" s="81">
        <v>-19350.96</v>
      </c>
      <c r="M433" s="81">
        <f t="shared" si="13"/>
        <v>-6542.5595759999997</v>
      </c>
      <c r="Q433" s="45" t="s">
        <v>3764</v>
      </c>
      <c r="R433" s="45" t="s">
        <v>7741</v>
      </c>
      <c r="S433" s="81">
        <v>-19350.96</v>
      </c>
      <c r="T433" s="81">
        <f t="shared" si="14"/>
        <v>-6542.5595759999997</v>
      </c>
    </row>
    <row r="434" spans="2:20" ht="13.2" x14ac:dyDescent="0.25">
      <c r="B434" s="45" t="s">
        <v>3764</v>
      </c>
      <c r="C434" s="45" t="s">
        <v>7363</v>
      </c>
      <c r="D434" s="81">
        <v>3144.92</v>
      </c>
      <c r="F434" s="55"/>
      <c r="J434" s="45" t="s">
        <v>3764</v>
      </c>
      <c r="K434" s="45" t="s">
        <v>7742</v>
      </c>
      <c r="L434" s="81">
        <v>2690.59</v>
      </c>
      <c r="M434" s="81">
        <f t="shared" si="13"/>
        <v>909.68847900000003</v>
      </c>
      <c r="Q434" s="45" t="s">
        <v>3764</v>
      </c>
      <c r="R434" s="45" t="s">
        <v>7742</v>
      </c>
      <c r="S434" s="81">
        <v>2690.59</v>
      </c>
      <c r="T434" s="81">
        <f t="shared" si="14"/>
        <v>909.68847900000003</v>
      </c>
    </row>
    <row r="435" spans="2:20" ht="13.2" x14ac:dyDescent="0.25">
      <c r="B435" s="45" t="s">
        <v>3764</v>
      </c>
      <c r="C435" s="45" t="s">
        <v>7364</v>
      </c>
      <c r="D435" s="81">
        <v>-457.20999999999981</v>
      </c>
      <c r="F435" s="55"/>
      <c r="J435" s="45" t="s">
        <v>3764</v>
      </c>
      <c r="K435" s="45" t="s">
        <v>7743</v>
      </c>
      <c r="L435" s="81">
        <v>2690.59</v>
      </c>
      <c r="M435" s="81">
        <f t="shared" si="13"/>
        <v>909.68847900000003</v>
      </c>
      <c r="Q435" s="45" t="s">
        <v>3764</v>
      </c>
      <c r="R435" s="45" t="s">
        <v>7743</v>
      </c>
      <c r="S435" s="81">
        <v>2690.59</v>
      </c>
      <c r="T435" s="81">
        <f t="shared" si="14"/>
        <v>909.68847900000003</v>
      </c>
    </row>
    <row r="436" spans="2:20" ht="13.2" x14ac:dyDescent="0.25">
      <c r="F436" s="55"/>
      <c r="J436" s="45" t="s">
        <v>3764</v>
      </c>
      <c r="K436" s="45" t="s">
        <v>7744</v>
      </c>
      <c r="L436" s="81">
        <v>2690.59</v>
      </c>
      <c r="M436" s="81">
        <f t="shared" si="13"/>
        <v>909.68847900000003</v>
      </c>
      <c r="Q436" s="45" t="s">
        <v>3764</v>
      </c>
      <c r="R436" s="45" t="s">
        <v>7744</v>
      </c>
      <c r="S436" s="81">
        <v>2690.59</v>
      </c>
      <c r="T436" s="81">
        <f t="shared" si="14"/>
        <v>909.68847900000003</v>
      </c>
    </row>
    <row r="437" spans="2:20" ht="13.2" x14ac:dyDescent="0.25">
      <c r="D437" s="81">
        <f>SUM(D2:D436)</f>
        <v>3911713.2600000091</v>
      </c>
      <c r="F437" s="55"/>
      <c r="J437" s="45" t="s">
        <v>3764</v>
      </c>
      <c r="K437" s="45" t="s">
        <v>7745</v>
      </c>
      <c r="L437" s="81">
        <v>2690.59</v>
      </c>
      <c r="M437" s="81">
        <f t="shared" si="13"/>
        <v>909.68847900000003</v>
      </c>
      <c r="Q437" s="45" t="s">
        <v>3764</v>
      </c>
      <c r="R437" s="45" t="s">
        <v>7745</v>
      </c>
      <c r="S437" s="81">
        <v>2690.59</v>
      </c>
      <c r="T437" s="81">
        <f t="shared" si="14"/>
        <v>909.68847900000003</v>
      </c>
    </row>
    <row r="438" spans="2:20" ht="13.2" x14ac:dyDescent="0.25">
      <c r="F438" s="55"/>
      <c r="J438" s="45" t="s">
        <v>3764</v>
      </c>
      <c r="K438" s="45" t="s">
        <v>7746</v>
      </c>
      <c r="L438" s="81">
        <v>2690.59</v>
      </c>
      <c r="M438" s="81">
        <f t="shared" si="13"/>
        <v>909.68847900000003</v>
      </c>
      <c r="Q438" s="45" t="s">
        <v>3764</v>
      </c>
      <c r="R438" s="45" t="s">
        <v>7746</v>
      </c>
      <c r="S438" s="81">
        <v>2690.59</v>
      </c>
      <c r="T438" s="81">
        <f t="shared" si="14"/>
        <v>909.68847900000003</v>
      </c>
    </row>
    <row r="439" spans="2:20" ht="13.2" x14ac:dyDescent="0.25">
      <c r="F439" s="55"/>
      <c r="J439" s="45" t="s">
        <v>3764</v>
      </c>
      <c r="K439" s="45" t="s">
        <v>7747</v>
      </c>
      <c r="L439" s="81">
        <v>2690.59</v>
      </c>
      <c r="M439" s="81">
        <f t="shared" si="13"/>
        <v>909.68847900000003</v>
      </c>
      <c r="Q439" s="45" t="s">
        <v>3764</v>
      </c>
      <c r="R439" s="45" t="s">
        <v>7747</v>
      </c>
      <c r="S439" s="81">
        <v>2690.59</v>
      </c>
      <c r="T439" s="81">
        <f t="shared" si="14"/>
        <v>909.68847900000003</v>
      </c>
    </row>
    <row r="440" spans="2:20" ht="13.2" x14ac:dyDescent="0.25">
      <c r="F440" s="55"/>
      <c r="J440" s="45" t="s">
        <v>3764</v>
      </c>
      <c r="K440" s="45" t="s">
        <v>7748</v>
      </c>
      <c r="L440" s="81">
        <v>0</v>
      </c>
      <c r="M440" s="81">
        <f t="shared" si="13"/>
        <v>0</v>
      </c>
      <c r="Q440" s="45" t="s">
        <v>3764</v>
      </c>
      <c r="R440" s="45" t="s">
        <v>7748</v>
      </c>
      <c r="S440" s="81">
        <v>0</v>
      </c>
      <c r="T440" s="81">
        <f t="shared" si="14"/>
        <v>0</v>
      </c>
    </row>
    <row r="441" spans="2:20" ht="13.2" x14ac:dyDescent="0.25">
      <c r="F441" s="55"/>
      <c r="J441" s="45" t="s">
        <v>3764</v>
      </c>
      <c r="K441" s="45" t="s">
        <v>7749</v>
      </c>
      <c r="L441" s="81">
        <v>0</v>
      </c>
      <c r="M441" s="81">
        <f t="shared" si="13"/>
        <v>0</v>
      </c>
      <c r="Q441" s="45" t="s">
        <v>3764</v>
      </c>
      <c r="R441" s="45" t="s">
        <v>7749</v>
      </c>
      <c r="S441" s="81">
        <v>0</v>
      </c>
      <c r="T441" s="81">
        <f t="shared" si="14"/>
        <v>0</v>
      </c>
    </row>
    <row r="442" spans="2:20" ht="13.2" x14ac:dyDescent="0.25">
      <c r="F442" s="55"/>
      <c r="J442" s="45" t="s">
        <v>3764</v>
      </c>
      <c r="K442" s="45" t="s">
        <v>7750</v>
      </c>
      <c r="L442" s="81">
        <v>0</v>
      </c>
      <c r="M442" s="81">
        <f t="shared" si="13"/>
        <v>0</v>
      </c>
      <c r="Q442" s="45" t="s">
        <v>3764</v>
      </c>
      <c r="R442" s="45" t="s">
        <v>7750</v>
      </c>
      <c r="S442" s="81">
        <v>0</v>
      </c>
      <c r="T442" s="81">
        <f t="shared" si="14"/>
        <v>0</v>
      </c>
    </row>
    <row r="443" spans="2:20" ht="13.2" x14ac:dyDescent="0.25">
      <c r="F443" s="55"/>
      <c r="J443" s="45" t="s">
        <v>3764</v>
      </c>
      <c r="K443" s="45" t="s">
        <v>7751</v>
      </c>
      <c r="L443" s="81">
        <v>0</v>
      </c>
      <c r="M443" s="81">
        <f t="shared" si="13"/>
        <v>0</v>
      </c>
      <c r="Q443" s="45" t="s">
        <v>3764</v>
      </c>
      <c r="R443" s="45" t="s">
        <v>7751</v>
      </c>
      <c r="S443" s="81">
        <v>0</v>
      </c>
      <c r="T443" s="81">
        <f t="shared" si="14"/>
        <v>0</v>
      </c>
    </row>
    <row r="444" spans="2:20" ht="13.2" x14ac:dyDescent="0.25">
      <c r="F444" s="55"/>
      <c r="J444" s="45" t="s">
        <v>3764</v>
      </c>
      <c r="K444" s="45" t="s">
        <v>7752</v>
      </c>
      <c r="L444" s="81">
        <v>0</v>
      </c>
      <c r="M444" s="81">
        <f t="shared" si="13"/>
        <v>0</v>
      </c>
      <c r="Q444" s="45" t="s">
        <v>3764</v>
      </c>
      <c r="R444" s="45" t="s">
        <v>7752</v>
      </c>
      <c r="S444" s="81">
        <v>0</v>
      </c>
      <c r="T444" s="81">
        <f t="shared" si="14"/>
        <v>0</v>
      </c>
    </row>
    <row r="445" spans="2:20" ht="13.2" x14ac:dyDescent="0.25">
      <c r="F445" s="55"/>
      <c r="J445" s="45" t="s">
        <v>3764</v>
      </c>
      <c r="K445" s="45" t="s">
        <v>7753</v>
      </c>
      <c r="L445" s="81">
        <v>0</v>
      </c>
      <c r="M445" s="81">
        <f t="shared" si="13"/>
        <v>0</v>
      </c>
      <c r="Q445" s="45" t="s">
        <v>3764</v>
      </c>
      <c r="R445" s="45" t="s">
        <v>7753</v>
      </c>
      <c r="S445" s="81">
        <v>0</v>
      </c>
      <c r="T445" s="81">
        <f t="shared" si="14"/>
        <v>0</v>
      </c>
    </row>
    <row r="446" spans="2:20" ht="13.2" x14ac:dyDescent="0.25">
      <c r="F446" s="55"/>
      <c r="J446" s="45" t="s">
        <v>7367</v>
      </c>
      <c r="K446" s="45" t="s">
        <v>7050</v>
      </c>
      <c r="L446" s="81">
        <v>23499.11</v>
      </c>
      <c r="M446" s="81">
        <f t="shared" si="13"/>
        <v>7945.0490910000008</v>
      </c>
      <c r="Q446" s="45" t="s">
        <v>7367</v>
      </c>
      <c r="R446" s="45" t="s">
        <v>7050</v>
      </c>
      <c r="S446" s="81">
        <v>23499.11</v>
      </c>
      <c r="T446" s="81">
        <f t="shared" si="14"/>
        <v>7945.0490910000008</v>
      </c>
    </row>
    <row r="447" spans="2:20" ht="13.2" x14ac:dyDescent="0.25">
      <c r="F447" s="55"/>
      <c r="J447" s="45" t="s">
        <v>7367</v>
      </c>
      <c r="K447" s="45" t="s">
        <v>7051</v>
      </c>
      <c r="L447" s="81">
        <v>23499.119999999999</v>
      </c>
      <c r="M447" s="81">
        <f t="shared" si="13"/>
        <v>7945.0524720000003</v>
      </c>
      <c r="Q447" s="45" t="s">
        <v>7367</v>
      </c>
      <c r="R447" s="45" t="s">
        <v>7051</v>
      </c>
      <c r="S447" s="81">
        <v>23499.119999999999</v>
      </c>
      <c r="T447" s="81">
        <f t="shared" si="14"/>
        <v>7945.0524720000003</v>
      </c>
    </row>
    <row r="448" spans="2:20" ht="13.2" x14ac:dyDescent="0.25">
      <c r="F448" s="55"/>
      <c r="J448" s="45" t="s">
        <v>7367</v>
      </c>
      <c r="K448" s="45" t="s">
        <v>7052</v>
      </c>
      <c r="L448" s="81">
        <v>23499.11</v>
      </c>
      <c r="M448" s="81">
        <f t="shared" si="13"/>
        <v>7945.0490910000008</v>
      </c>
      <c r="Q448" s="45" t="s">
        <v>7367</v>
      </c>
      <c r="R448" s="45" t="s">
        <v>7052</v>
      </c>
      <c r="S448" s="81">
        <v>23499.11</v>
      </c>
      <c r="T448" s="81">
        <f t="shared" si="14"/>
        <v>7945.0490910000008</v>
      </c>
    </row>
    <row r="449" spans="6:20" ht="13.2" x14ac:dyDescent="0.25">
      <c r="F449" s="55"/>
      <c r="J449" s="45" t="s">
        <v>7367</v>
      </c>
      <c r="K449" s="45" t="s">
        <v>7053</v>
      </c>
      <c r="L449" s="81">
        <v>23499.119999999999</v>
      </c>
      <c r="M449" s="81">
        <f t="shared" si="13"/>
        <v>7945.0524720000003</v>
      </c>
      <c r="Q449" s="45" t="s">
        <v>7367</v>
      </c>
      <c r="R449" s="45" t="s">
        <v>7053</v>
      </c>
      <c r="S449" s="81">
        <v>23499.119999999999</v>
      </c>
      <c r="T449" s="81">
        <f t="shared" si="14"/>
        <v>7945.0524720000003</v>
      </c>
    </row>
    <row r="450" spans="6:20" ht="13.2" x14ac:dyDescent="0.25">
      <c r="F450" s="55"/>
      <c r="J450" s="45" t="s">
        <v>7367</v>
      </c>
      <c r="K450" s="45" t="s">
        <v>7054</v>
      </c>
      <c r="L450" s="81">
        <v>23499.11</v>
      </c>
      <c r="M450" s="81">
        <f t="shared" ref="M450:M480" si="15">L450*$H$1</f>
        <v>7945.0490910000008</v>
      </c>
      <c r="Q450" s="45" t="s">
        <v>7367</v>
      </c>
      <c r="R450" s="45" t="s">
        <v>7054</v>
      </c>
      <c r="S450" s="81">
        <v>23499.11</v>
      </c>
      <c r="T450" s="81">
        <f t="shared" si="14"/>
        <v>7945.0490910000008</v>
      </c>
    </row>
    <row r="451" spans="6:20" ht="13.2" x14ac:dyDescent="0.25">
      <c r="F451" s="55"/>
      <c r="J451" s="45" t="s">
        <v>7367</v>
      </c>
      <c r="K451" s="45" t="s">
        <v>7055</v>
      </c>
      <c r="L451" s="81">
        <v>23499.119999999999</v>
      </c>
      <c r="M451" s="81">
        <f t="shared" si="15"/>
        <v>7945.0524720000003</v>
      </c>
      <c r="Q451" s="45" t="s">
        <v>7367</v>
      </c>
      <c r="R451" s="45" t="s">
        <v>7055</v>
      </c>
      <c r="S451" s="81">
        <v>23499.119999999999</v>
      </c>
      <c r="T451" s="81">
        <f t="shared" ref="T451:T480" si="16">S451*$H$1</f>
        <v>7945.0524720000003</v>
      </c>
    </row>
    <row r="452" spans="6:20" ht="13.2" x14ac:dyDescent="0.25">
      <c r="F452" s="55"/>
      <c r="J452" s="45" t="s">
        <v>7367</v>
      </c>
      <c r="K452" s="45" t="s">
        <v>7056</v>
      </c>
      <c r="L452" s="81">
        <v>23499.11</v>
      </c>
      <c r="M452" s="81">
        <f t="shared" si="15"/>
        <v>7945.0490910000008</v>
      </c>
      <c r="Q452" s="45" t="s">
        <v>7367</v>
      </c>
      <c r="R452" s="45" t="s">
        <v>7056</v>
      </c>
      <c r="S452" s="81">
        <v>23499.11</v>
      </c>
      <c r="T452" s="81">
        <f t="shared" si="16"/>
        <v>7945.0490910000008</v>
      </c>
    </row>
    <row r="453" spans="6:20" ht="13.2" x14ac:dyDescent="0.25">
      <c r="F453" s="55"/>
      <c r="J453" s="45" t="s">
        <v>7367</v>
      </c>
      <c r="K453" s="45" t="s">
        <v>7057</v>
      </c>
      <c r="L453" s="81">
        <v>23499.119999999999</v>
      </c>
      <c r="M453" s="81">
        <f t="shared" si="15"/>
        <v>7945.0524720000003</v>
      </c>
      <c r="Q453" s="45" t="s">
        <v>7367</v>
      </c>
      <c r="R453" s="45" t="s">
        <v>7057</v>
      </c>
      <c r="S453" s="81">
        <v>23499.119999999999</v>
      </c>
      <c r="T453" s="81">
        <f t="shared" si="16"/>
        <v>7945.0524720000003</v>
      </c>
    </row>
    <row r="454" spans="6:20" ht="13.2" x14ac:dyDescent="0.25">
      <c r="F454" s="55"/>
      <c r="J454" s="45" t="s">
        <v>7367</v>
      </c>
      <c r="K454" s="45" t="s">
        <v>7058</v>
      </c>
      <c r="L454" s="81">
        <v>23499.11</v>
      </c>
      <c r="M454" s="81">
        <f t="shared" si="15"/>
        <v>7945.0490910000008</v>
      </c>
      <c r="Q454" s="45" t="s">
        <v>7367</v>
      </c>
      <c r="R454" s="45" t="s">
        <v>7058</v>
      </c>
      <c r="S454" s="81">
        <v>23499.11</v>
      </c>
      <c r="T454" s="81">
        <f t="shared" si="16"/>
        <v>7945.0490910000008</v>
      </c>
    </row>
    <row r="455" spans="6:20" ht="13.2" x14ac:dyDescent="0.25">
      <c r="F455" s="55"/>
      <c r="J455" s="45" t="s">
        <v>7367</v>
      </c>
      <c r="K455" s="45" t="s">
        <v>7059</v>
      </c>
      <c r="L455" s="81">
        <v>23499.119999999999</v>
      </c>
      <c r="M455" s="81">
        <f t="shared" si="15"/>
        <v>7945.0524720000003</v>
      </c>
      <c r="Q455" s="45" t="s">
        <v>7367</v>
      </c>
      <c r="R455" s="45" t="s">
        <v>7059</v>
      </c>
      <c r="S455" s="81">
        <v>23499.119999999999</v>
      </c>
      <c r="T455" s="81">
        <f t="shared" si="16"/>
        <v>7945.0524720000003</v>
      </c>
    </row>
    <row r="456" spans="6:20" ht="13.2" x14ac:dyDescent="0.25">
      <c r="F456" s="55"/>
      <c r="J456" s="45" t="s">
        <v>7367</v>
      </c>
      <c r="K456" s="45" t="s">
        <v>7060</v>
      </c>
      <c r="L456" s="81">
        <v>23499.11</v>
      </c>
      <c r="M456" s="81">
        <f t="shared" si="15"/>
        <v>7945.0490910000008</v>
      </c>
      <c r="Q456" s="45" t="s">
        <v>7367</v>
      </c>
      <c r="R456" s="45" t="s">
        <v>7060</v>
      </c>
      <c r="S456" s="81">
        <v>23499.11</v>
      </c>
      <c r="T456" s="81">
        <f t="shared" si="16"/>
        <v>7945.0490910000008</v>
      </c>
    </row>
    <row r="457" spans="6:20" ht="13.2" x14ac:dyDescent="0.25">
      <c r="F457" s="55"/>
      <c r="J457" s="45" t="s">
        <v>7367</v>
      </c>
      <c r="K457" s="45" t="s">
        <v>7061</v>
      </c>
      <c r="L457" s="81">
        <v>23499.119999999999</v>
      </c>
      <c r="M457" s="81">
        <f t="shared" si="15"/>
        <v>7945.0524720000003</v>
      </c>
      <c r="Q457" s="45" t="s">
        <v>7367</v>
      </c>
      <c r="R457" s="45" t="s">
        <v>7061</v>
      </c>
      <c r="S457" s="81">
        <v>23499.119999999999</v>
      </c>
      <c r="T457" s="81">
        <f t="shared" si="16"/>
        <v>7945.0524720000003</v>
      </c>
    </row>
    <row r="458" spans="6:20" ht="13.2" x14ac:dyDescent="0.25">
      <c r="F458" s="55"/>
      <c r="J458" s="45" t="s">
        <v>7367</v>
      </c>
      <c r="K458" s="45" t="s">
        <v>7062</v>
      </c>
      <c r="L458" s="81">
        <v>18945.48</v>
      </c>
      <c r="M458" s="81">
        <f t="shared" si="15"/>
        <v>6405.4667879999997</v>
      </c>
      <c r="Q458" s="45" t="s">
        <v>7367</v>
      </c>
      <c r="R458" s="45" t="s">
        <v>7062</v>
      </c>
      <c r="S458" s="81">
        <v>18945.48</v>
      </c>
      <c r="T458" s="81">
        <f t="shared" si="16"/>
        <v>6405.4667879999997</v>
      </c>
    </row>
    <row r="459" spans="6:20" ht="13.2" x14ac:dyDescent="0.25">
      <c r="F459" s="55"/>
      <c r="J459" s="45" t="s">
        <v>7367</v>
      </c>
      <c r="K459" s="45" t="s">
        <v>7063</v>
      </c>
      <c r="L459" s="81">
        <v>18945.490000000002</v>
      </c>
      <c r="M459" s="81">
        <f t="shared" si="15"/>
        <v>6405.4701690000011</v>
      </c>
      <c r="Q459" s="45" t="s">
        <v>7367</v>
      </c>
      <c r="R459" s="45" t="s">
        <v>7063</v>
      </c>
      <c r="S459" s="81">
        <v>18945.490000000002</v>
      </c>
      <c r="T459" s="81">
        <f t="shared" si="16"/>
        <v>6405.4701690000011</v>
      </c>
    </row>
    <row r="460" spans="6:20" ht="13.2" x14ac:dyDescent="0.25">
      <c r="F460" s="55"/>
      <c r="J460" s="45" t="s">
        <v>7367</v>
      </c>
      <c r="K460" s="45" t="s">
        <v>7064</v>
      </c>
      <c r="L460" s="81">
        <v>18945.48</v>
      </c>
      <c r="M460" s="81">
        <f t="shared" si="15"/>
        <v>6405.4667879999997</v>
      </c>
      <c r="Q460" s="45" t="s">
        <v>7367</v>
      </c>
      <c r="R460" s="45" t="s">
        <v>7064</v>
      </c>
      <c r="S460" s="81">
        <v>18945.48</v>
      </c>
      <c r="T460" s="81">
        <f t="shared" si="16"/>
        <v>6405.4667879999997</v>
      </c>
    </row>
    <row r="461" spans="6:20" ht="13.2" x14ac:dyDescent="0.25">
      <c r="F461" s="55"/>
      <c r="J461" s="45" t="s">
        <v>7367</v>
      </c>
      <c r="K461" s="45" t="s">
        <v>7065</v>
      </c>
      <c r="L461" s="81">
        <v>18945.490000000002</v>
      </c>
      <c r="M461" s="81">
        <f t="shared" si="15"/>
        <v>6405.4701690000011</v>
      </c>
      <c r="Q461" s="45" t="s">
        <v>7367</v>
      </c>
      <c r="R461" s="45" t="s">
        <v>7065</v>
      </c>
      <c r="S461" s="81">
        <v>18945.490000000002</v>
      </c>
      <c r="T461" s="81">
        <f t="shared" si="16"/>
        <v>6405.4701690000011</v>
      </c>
    </row>
    <row r="462" spans="6:20" ht="13.2" x14ac:dyDescent="0.25">
      <c r="F462" s="55"/>
      <c r="J462" s="45" t="s">
        <v>7367</v>
      </c>
      <c r="K462" s="45" t="s">
        <v>7066</v>
      </c>
      <c r="L462" s="81">
        <v>18945.48</v>
      </c>
      <c r="M462" s="81">
        <f t="shared" si="15"/>
        <v>6405.4667879999997</v>
      </c>
      <c r="Q462" s="45" t="s">
        <v>7367</v>
      </c>
      <c r="R462" s="45" t="s">
        <v>7066</v>
      </c>
      <c r="S462" s="81">
        <v>18945.48</v>
      </c>
      <c r="T462" s="81">
        <f t="shared" si="16"/>
        <v>6405.4667879999997</v>
      </c>
    </row>
    <row r="463" spans="6:20" ht="13.2" x14ac:dyDescent="0.25">
      <c r="F463" s="55"/>
      <c r="J463" s="45" t="s">
        <v>7367</v>
      </c>
      <c r="K463" s="45" t="s">
        <v>7067</v>
      </c>
      <c r="L463" s="81">
        <v>18945.490000000002</v>
      </c>
      <c r="M463" s="81">
        <f t="shared" si="15"/>
        <v>6405.4701690000011</v>
      </c>
      <c r="Q463" s="45" t="s">
        <v>7367</v>
      </c>
      <c r="R463" s="45" t="s">
        <v>7067</v>
      </c>
      <c r="S463" s="81">
        <v>18945.490000000002</v>
      </c>
      <c r="T463" s="81">
        <f t="shared" si="16"/>
        <v>6405.4701690000011</v>
      </c>
    </row>
    <row r="464" spans="6:20" ht="13.2" x14ac:dyDescent="0.25">
      <c r="F464" s="55"/>
      <c r="J464" s="45" t="s">
        <v>7367</v>
      </c>
      <c r="K464" s="45" t="s">
        <v>7068</v>
      </c>
      <c r="L464" s="81">
        <v>18945.48</v>
      </c>
      <c r="M464" s="81">
        <f t="shared" si="15"/>
        <v>6405.4667879999997</v>
      </c>
      <c r="Q464" s="45" t="s">
        <v>7367</v>
      </c>
      <c r="R464" s="45" t="s">
        <v>7068</v>
      </c>
      <c r="S464" s="81">
        <v>18945.48</v>
      </c>
      <c r="T464" s="81">
        <f t="shared" si="16"/>
        <v>6405.4667879999997</v>
      </c>
    </row>
    <row r="465" spans="6:20" ht="13.2" x14ac:dyDescent="0.25">
      <c r="F465" s="55"/>
      <c r="J465" s="45" t="s">
        <v>7367</v>
      </c>
      <c r="K465" s="45" t="s">
        <v>7069</v>
      </c>
      <c r="L465" s="81">
        <v>18945.490000000002</v>
      </c>
      <c r="M465" s="81">
        <f t="shared" si="15"/>
        <v>6405.4701690000011</v>
      </c>
      <c r="Q465" s="45" t="s">
        <v>7367</v>
      </c>
      <c r="R465" s="45" t="s">
        <v>7069</v>
      </c>
      <c r="S465" s="81">
        <v>18945.490000000002</v>
      </c>
      <c r="T465" s="81">
        <f t="shared" si="16"/>
        <v>6405.4701690000011</v>
      </c>
    </row>
    <row r="466" spans="6:20" ht="13.2" x14ac:dyDescent="0.25">
      <c r="F466" s="55"/>
      <c r="J466" s="45" t="s">
        <v>7367</v>
      </c>
      <c r="K466" s="45" t="s">
        <v>7070</v>
      </c>
      <c r="L466" s="81">
        <v>18945.48</v>
      </c>
      <c r="M466" s="81">
        <f t="shared" si="15"/>
        <v>6405.4667879999997</v>
      </c>
      <c r="Q466" s="45" t="s">
        <v>7367</v>
      </c>
      <c r="R466" s="45" t="s">
        <v>7070</v>
      </c>
      <c r="S466" s="81">
        <v>18945.48</v>
      </c>
      <c r="T466" s="81">
        <f t="shared" si="16"/>
        <v>6405.4667879999997</v>
      </c>
    </row>
    <row r="467" spans="6:20" ht="13.2" x14ac:dyDescent="0.25">
      <c r="F467" s="55"/>
      <c r="J467" s="45" t="s">
        <v>7367</v>
      </c>
      <c r="K467" s="45" t="s">
        <v>7071</v>
      </c>
      <c r="L467" s="81">
        <v>18945.490000000002</v>
      </c>
      <c r="M467" s="81">
        <f t="shared" si="15"/>
        <v>6405.4701690000011</v>
      </c>
      <c r="Q467" s="45" t="s">
        <v>7367</v>
      </c>
      <c r="R467" s="45" t="s">
        <v>7071</v>
      </c>
      <c r="S467" s="81">
        <v>18945.490000000002</v>
      </c>
      <c r="T467" s="81">
        <f t="shared" si="16"/>
        <v>6405.4701690000011</v>
      </c>
    </row>
    <row r="468" spans="6:20" ht="13.2" x14ac:dyDescent="0.25">
      <c r="F468" s="55"/>
      <c r="J468" s="45" t="s">
        <v>7367</v>
      </c>
      <c r="K468" s="45" t="s">
        <v>7072</v>
      </c>
      <c r="L468" s="81">
        <v>18945.48</v>
      </c>
      <c r="M468" s="81">
        <f t="shared" si="15"/>
        <v>6405.4667879999997</v>
      </c>
      <c r="Q468" s="45" t="s">
        <v>7367</v>
      </c>
      <c r="R468" s="45" t="s">
        <v>7072</v>
      </c>
      <c r="S468" s="81">
        <v>18945.48</v>
      </c>
      <c r="T468" s="81">
        <f t="shared" si="16"/>
        <v>6405.4667879999997</v>
      </c>
    </row>
    <row r="469" spans="6:20" ht="13.2" x14ac:dyDescent="0.25">
      <c r="F469" s="55"/>
      <c r="J469" s="45" t="s">
        <v>7367</v>
      </c>
      <c r="K469" s="45" t="s">
        <v>7073</v>
      </c>
      <c r="L469" s="81">
        <v>18945.490000000002</v>
      </c>
      <c r="M469" s="81">
        <f t="shared" si="15"/>
        <v>6405.4701690000011</v>
      </c>
      <c r="Q469" s="45" t="s">
        <v>7367</v>
      </c>
      <c r="R469" s="45" t="s">
        <v>7073</v>
      </c>
      <c r="S469" s="81">
        <v>18945.490000000002</v>
      </c>
      <c r="T469" s="81">
        <f t="shared" si="16"/>
        <v>6405.4701690000011</v>
      </c>
    </row>
    <row r="470" spans="6:20" ht="13.2" x14ac:dyDescent="0.25">
      <c r="F470" s="55"/>
      <c r="J470" s="45" t="s">
        <v>7367</v>
      </c>
      <c r="K470" s="45" t="s">
        <v>7074</v>
      </c>
      <c r="L470" s="81">
        <v>0</v>
      </c>
      <c r="M470" s="81">
        <f t="shared" si="15"/>
        <v>0</v>
      </c>
      <c r="Q470" s="45" t="s">
        <v>7367</v>
      </c>
      <c r="R470" s="45" t="s">
        <v>7074</v>
      </c>
      <c r="S470" s="81">
        <v>0</v>
      </c>
      <c r="T470" s="81">
        <f t="shared" si="16"/>
        <v>0</v>
      </c>
    </row>
    <row r="471" spans="6:20" ht="13.2" x14ac:dyDescent="0.25">
      <c r="F471" s="55"/>
      <c r="J471" s="45" t="s">
        <v>7367</v>
      </c>
      <c r="K471" s="45" t="s">
        <v>7075</v>
      </c>
      <c r="L471" s="81">
        <v>12516.43</v>
      </c>
      <c r="M471" s="81">
        <f t="shared" si="15"/>
        <v>4231.804983</v>
      </c>
      <c r="Q471" s="45" t="s">
        <v>7367</v>
      </c>
      <c r="R471" s="45" t="s">
        <v>7075</v>
      </c>
      <c r="S471" s="81">
        <v>12516.43</v>
      </c>
      <c r="T471" s="81">
        <f t="shared" si="16"/>
        <v>4231.804983</v>
      </c>
    </row>
    <row r="472" spans="6:20" ht="13.2" x14ac:dyDescent="0.25">
      <c r="F472" s="55"/>
      <c r="J472" s="45" t="s">
        <v>7367</v>
      </c>
      <c r="K472" s="45" t="s">
        <v>7076</v>
      </c>
      <c r="L472" s="81">
        <v>8373.67</v>
      </c>
      <c r="M472" s="81">
        <f t="shared" si="15"/>
        <v>2831.137827</v>
      </c>
      <c r="Q472" s="45" t="s">
        <v>7367</v>
      </c>
      <c r="R472" s="45" t="s">
        <v>7076</v>
      </c>
      <c r="S472" s="81">
        <v>8373.67</v>
      </c>
      <c r="T472" s="81">
        <f t="shared" si="16"/>
        <v>2831.137827</v>
      </c>
    </row>
    <row r="473" spans="6:20" ht="13.2" x14ac:dyDescent="0.25">
      <c r="F473" s="55"/>
      <c r="J473" s="45" t="s">
        <v>7367</v>
      </c>
      <c r="K473" s="45" t="s">
        <v>7077</v>
      </c>
      <c r="L473" s="81">
        <v>8373.67</v>
      </c>
      <c r="M473" s="81">
        <f t="shared" si="15"/>
        <v>2831.137827</v>
      </c>
      <c r="Q473" s="45" t="s">
        <v>7367</v>
      </c>
      <c r="R473" s="45" t="s">
        <v>7077</v>
      </c>
      <c r="S473" s="81">
        <v>8373.67</v>
      </c>
      <c r="T473" s="81">
        <f t="shared" si="16"/>
        <v>2831.137827</v>
      </c>
    </row>
    <row r="474" spans="6:20" ht="13.2" x14ac:dyDescent="0.25">
      <c r="F474" s="55"/>
      <c r="J474" s="45" t="s">
        <v>7367</v>
      </c>
      <c r="K474" s="45" t="s">
        <v>7078</v>
      </c>
      <c r="L474" s="81">
        <v>8373.67</v>
      </c>
      <c r="M474" s="81">
        <f t="shared" si="15"/>
        <v>2831.137827</v>
      </c>
      <c r="Q474" s="45" t="s">
        <v>7367</v>
      </c>
      <c r="R474" s="45" t="s">
        <v>7078</v>
      </c>
      <c r="S474" s="81">
        <v>8373.67</v>
      </c>
      <c r="T474" s="81">
        <f t="shared" si="16"/>
        <v>2831.137827</v>
      </c>
    </row>
    <row r="475" spans="6:20" ht="13.2" x14ac:dyDescent="0.25">
      <c r="F475" s="55"/>
      <c r="J475" s="45" t="s">
        <v>7367</v>
      </c>
      <c r="K475" s="45" t="s">
        <v>7079</v>
      </c>
      <c r="L475" s="81">
        <v>8373.67</v>
      </c>
      <c r="M475" s="81">
        <f t="shared" si="15"/>
        <v>2831.137827</v>
      </c>
      <c r="Q475" s="45" t="s">
        <v>7367</v>
      </c>
      <c r="R475" s="45" t="s">
        <v>7079</v>
      </c>
      <c r="S475" s="81">
        <v>8373.67</v>
      </c>
      <c r="T475" s="81">
        <f t="shared" si="16"/>
        <v>2831.137827</v>
      </c>
    </row>
    <row r="476" spans="6:20" ht="13.2" x14ac:dyDescent="0.25">
      <c r="F476" s="55"/>
      <c r="J476" s="45" t="s">
        <v>7367</v>
      </c>
      <c r="K476" s="45" t="s">
        <v>7080</v>
      </c>
      <c r="L476" s="81">
        <v>8373.67</v>
      </c>
      <c r="M476" s="81">
        <f t="shared" si="15"/>
        <v>2831.137827</v>
      </c>
      <c r="Q476" s="45" t="s">
        <v>7367</v>
      </c>
      <c r="R476" s="45" t="s">
        <v>7080</v>
      </c>
      <c r="S476" s="81">
        <v>8373.67</v>
      </c>
      <c r="T476" s="81">
        <f t="shared" si="16"/>
        <v>2831.137827</v>
      </c>
    </row>
    <row r="477" spans="6:20" ht="13.2" x14ac:dyDescent="0.25">
      <c r="F477" s="55"/>
      <c r="J477" s="45" t="s">
        <v>7367</v>
      </c>
      <c r="K477" s="45" t="s">
        <v>7081</v>
      </c>
      <c r="L477" s="81">
        <v>8373.67</v>
      </c>
      <c r="M477" s="81">
        <f t="shared" si="15"/>
        <v>2831.137827</v>
      </c>
      <c r="Q477" s="45" t="s">
        <v>7367</v>
      </c>
      <c r="R477" s="45" t="s">
        <v>7081</v>
      </c>
      <c r="S477" s="81">
        <v>8373.67</v>
      </c>
      <c r="T477" s="81">
        <f t="shared" si="16"/>
        <v>2831.137827</v>
      </c>
    </row>
    <row r="478" spans="6:20" ht="13.2" x14ac:dyDescent="0.25">
      <c r="F478" s="55"/>
      <c r="J478" s="45" t="s">
        <v>7367</v>
      </c>
      <c r="K478" s="45" t="s">
        <v>7082</v>
      </c>
      <c r="L478" s="81">
        <v>8373.67</v>
      </c>
      <c r="M478" s="81">
        <f t="shared" si="15"/>
        <v>2831.137827</v>
      </c>
      <c r="Q478" s="45" t="s">
        <v>7367</v>
      </c>
      <c r="R478" s="45" t="s">
        <v>7082</v>
      </c>
      <c r="S478" s="81">
        <v>8373.67</v>
      </c>
      <c r="T478" s="81">
        <f t="shared" si="16"/>
        <v>2831.137827</v>
      </c>
    </row>
    <row r="479" spans="6:20" ht="13.2" x14ac:dyDescent="0.25">
      <c r="F479" s="55"/>
      <c r="J479" s="45" t="s">
        <v>7367</v>
      </c>
      <c r="K479" s="45" t="s">
        <v>7083</v>
      </c>
      <c r="L479" s="81">
        <v>8373.67</v>
      </c>
      <c r="M479" s="81">
        <f t="shared" si="15"/>
        <v>2831.137827</v>
      </c>
      <c r="Q479" s="45" t="s">
        <v>7367</v>
      </c>
      <c r="R479" s="45" t="s">
        <v>7083</v>
      </c>
      <c r="S479" s="81">
        <v>8373.67</v>
      </c>
      <c r="T479" s="81">
        <f t="shared" si="16"/>
        <v>2831.137827</v>
      </c>
    </row>
    <row r="480" spans="6:20" ht="13.2" x14ac:dyDescent="0.25">
      <c r="F480" s="55"/>
      <c r="J480" s="45" t="s">
        <v>7367</v>
      </c>
      <c r="K480" s="45" t="s">
        <v>7084</v>
      </c>
      <c r="L480" s="81">
        <v>8373.67</v>
      </c>
      <c r="M480" s="81">
        <f t="shared" si="15"/>
        <v>2831.137827</v>
      </c>
      <c r="Q480" s="45" t="s">
        <v>7367</v>
      </c>
      <c r="R480" s="45" t="s">
        <v>7084</v>
      </c>
      <c r="S480" s="81">
        <v>8373.67</v>
      </c>
      <c r="T480" s="81">
        <f t="shared" si="16"/>
        <v>2831.137827</v>
      </c>
    </row>
    <row r="481" spans="6:13" ht="13.2" x14ac:dyDescent="0.25">
      <c r="F481" s="55"/>
      <c r="L481" s="55"/>
      <c r="M481" s="55"/>
    </row>
    <row r="482" spans="6:13" ht="13.2" x14ac:dyDescent="0.25">
      <c r="F482" s="55"/>
      <c r="L482" s="81">
        <f>SUM(L2:L481)</f>
        <v>120842915.79000022</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30"/>
  <sheetViews>
    <sheetView topLeftCell="A43" zoomScale="70" zoomScaleNormal="70" workbookViewId="0">
      <selection sqref="A1:XFD1048576"/>
    </sheetView>
  </sheetViews>
  <sheetFormatPr defaultColWidth="8.88671875" defaultRowHeight="12.75" customHeight="1" x14ac:dyDescent="0.25"/>
  <cols>
    <col min="1" max="2" width="8.88671875" style="45"/>
    <col min="3" max="3" width="28.88671875" style="45" customWidth="1"/>
    <col min="4" max="4" width="19.5546875" style="45" bestFit="1" customWidth="1"/>
    <col min="5" max="5" width="15.5546875" style="45" bestFit="1" customWidth="1"/>
    <col min="6" max="6" width="27.5546875" style="45" bestFit="1" customWidth="1"/>
    <col min="7" max="7" width="14.44140625" style="45" bestFit="1" customWidth="1"/>
    <col min="8" max="8" width="13" style="45" bestFit="1" customWidth="1"/>
    <col min="9" max="9" width="8.88671875" style="45"/>
    <col min="10" max="10" width="26.44140625" style="45" customWidth="1"/>
    <col min="11" max="11" width="13.109375" style="45" bestFit="1" customWidth="1"/>
    <col min="12" max="12" width="19.44140625" style="45" bestFit="1" customWidth="1"/>
    <col min="13" max="13" width="15.5546875" style="45" bestFit="1" customWidth="1"/>
    <col min="14" max="14" width="27.44140625" style="45" bestFit="1" customWidth="1"/>
    <col min="15" max="15" width="14.44140625" style="45" bestFit="1" customWidth="1"/>
    <col min="16" max="17" width="8.88671875" style="45" customWidth="1"/>
    <col min="18" max="20" width="8.88671875" style="45"/>
    <col min="21" max="24" width="8.88671875" style="45" customWidth="1"/>
    <col min="25" max="27" width="8.88671875" style="45"/>
    <col min="28" max="31" width="8.88671875" style="45" customWidth="1"/>
    <col min="32" max="32" width="8.88671875" style="45"/>
    <col min="33" max="34" width="8.88671875" style="45" customWidth="1"/>
    <col min="35" max="16384" width="8.88671875" style="45"/>
  </cols>
  <sheetData>
    <row r="1" spans="1:15" ht="12.75" customHeight="1" x14ac:dyDescent="0.25">
      <c r="A1" s="68"/>
      <c r="B1" s="69" t="s">
        <v>8345</v>
      </c>
      <c r="C1" s="69" t="s">
        <v>8347</v>
      </c>
      <c r="D1" s="69" t="s">
        <v>8348</v>
      </c>
      <c r="E1" s="68"/>
      <c r="F1" s="70"/>
      <c r="G1" s="70"/>
      <c r="H1" s="70"/>
      <c r="I1" s="68"/>
      <c r="J1" s="69" t="s">
        <v>8345</v>
      </c>
      <c r="K1" s="69" t="s">
        <v>8347</v>
      </c>
      <c r="L1" s="69" t="s">
        <v>8349</v>
      </c>
      <c r="M1" s="68"/>
      <c r="N1" s="68"/>
      <c r="O1" s="68"/>
    </row>
    <row r="2" spans="1:15" ht="12.75" customHeight="1" x14ac:dyDescent="0.25">
      <c r="A2" s="68"/>
      <c r="B2" s="45" t="s">
        <v>3470</v>
      </c>
      <c r="C2" s="68" t="s">
        <v>7769</v>
      </c>
      <c r="D2" s="71">
        <v>-55.13</v>
      </c>
      <c r="E2" s="68"/>
      <c r="F2" s="70"/>
      <c r="G2" s="70"/>
      <c r="H2" s="70"/>
      <c r="I2" s="68"/>
      <c r="J2" s="45" t="s">
        <v>3775</v>
      </c>
      <c r="K2" s="72" t="s">
        <v>7769</v>
      </c>
      <c r="L2" s="71">
        <v>-15.86</v>
      </c>
      <c r="M2" s="68"/>
      <c r="N2" s="68"/>
      <c r="O2" s="68"/>
    </row>
    <row r="3" spans="1:15" ht="12.75" customHeight="1" x14ac:dyDescent="0.25">
      <c r="A3" s="68"/>
      <c r="B3" s="45" t="s">
        <v>3470</v>
      </c>
      <c r="C3" s="68" t="s">
        <v>7770</v>
      </c>
      <c r="D3" s="71">
        <v>-55.1</v>
      </c>
      <c r="E3" s="68"/>
      <c r="F3" s="70"/>
      <c r="G3" s="70"/>
      <c r="H3" s="70"/>
      <c r="I3" s="68"/>
      <c r="J3" s="45" t="s">
        <v>3775</v>
      </c>
      <c r="K3" s="72" t="s">
        <v>7770</v>
      </c>
      <c r="L3" s="71">
        <v>-15.96</v>
      </c>
      <c r="M3" s="68"/>
      <c r="N3" s="68"/>
      <c r="O3" s="68"/>
    </row>
    <row r="4" spans="1:15" ht="12.75" customHeight="1" x14ac:dyDescent="0.25">
      <c r="A4" s="68"/>
      <c r="B4" s="45" t="s">
        <v>3470</v>
      </c>
      <c r="C4" s="68" t="s">
        <v>7771</v>
      </c>
      <c r="D4" s="71">
        <v>-55.13</v>
      </c>
      <c r="E4" s="68"/>
      <c r="F4" s="70"/>
      <c r="G4" s="70"/>
      <c r="H4" s="70"/>
      <c r="I4" s="68"/>
      <c r="J4" s="45" t="s">
        <v>3775</v>
      </c>
      <c r="K4" s="72" t="s">
        <v>7771</v>
      </c>
      <c r="L4" s="71">
        <v>-16.05</v>
      </c>
      <c r="M4" s="68"/>
      <c r="N4" s="68"/>
      <c r="O4" s="68"/>
    </row>
    <row r="5" spans="1:15" ht="12.75" customHeight="1" x14ac:dyDescent="0.25">
      <c r="A5" s="68"/>
      <c r="B5" s="45" t="s">
        <v>3470</v>
      </c>
      <c r="C5" s="68" t="s">
        <v>7772</v>
      </c>
      <c r="D5" s="71">
        <v>-55.1</v>
      </c>
      <c r="E5" s="68"/>
      <c r="F5" s="70"/>
      <c r="G5" s="70"/>
      <c r="H5" s="70"/>
      <c r="I5" s="68"/>
      <c r="J5" s="45" t="s">
        <v>3775</v>
      </c>
      <c r="K5" s="72" t="s">
        <v>7772</v>
      </c>
      <c r="L5" s="71">
        <v>-16.059999999999999</v>
      </c>
      <c r="M5" s="68"/>
      <c r="N5" s="68"/>
      <c r="O5" s="73">
        <v>0.17000043392181396</v>
      </c>
    </row>
    <row r="6" spans="1:15" ht="12.75" customHeight="1" x14ac:dyDescent="0.25">
      <c r="A6" s="68"/>
      <c r="B6" s="45" t="s">
        <v>3470</v>
      </c>
      <c r="C6" s="68" t="s">
        <v>7773</v>
      </c>
      <c r="D6" s="71">
        <v>-55.13</v>
      </c>
      <c r="E6" s="68"/>
      <c r="F6" s="70"/>
      <c r="G6" s="70"/>
      <c r="H6" s="70"/>
      <c r="I6" s="68"/>
      <c r="J6" s="45" t="s">
        <v>3775</v>
      </c>
      <c r="K6" s="72" t="s">
        <v>7773</v>
      </c>
      <c r="L6" s="71">
        <v>-16.05</v>
      </c>
      <c r="M6" s="68"/>
      <c r="N6" s="18"/>
      <c r="O6" s="18"/>
    </row>
    <row r="7" spans="1:15" ht="12.75" customHeight="1" x14ac:dyDescent="0.25">
      <c r="A7" s="68"/>
      <c r="B7" s="45" t="s">
        <v>3470</v>
      </c>
      <c r="C7" s="68" t="s">
        <v>7774</v>
      </c>
      <c r="D7" s="71">
        <v>-55.08</v>
      </c>
      <c r="E7" s="45" t="s">
        <v>2006</v>
      </c>
      <c r="F7" s="59" t="s">
        <v>8350</v>
      </c>
      <c r="G7" s="37" t="s">
        <v>8353</v>
      </c>
      <c r="H7" s="37" t="s">
        <v>8346</v>
      </c>
      <c r="I7" s="68"/>
      <c r="J7" s="45" t="s">
        <v>3775</v>
      </c>
      <c r="K7" s="72" t="s">
        <v>7774</v>
      </c>
      <c r="L7" s="71">
        <v>-16.059999999999999</v>
      </c>
      <c r="M7" s="45" t="s">
        <v>2006</v>
      </c>
      <c r="N7" s="59" t="s">
        <v>8351</v>
      </c>
      <c r="O7" s="37" t="s">
        <v>8353</v>
      </c>
    </row>
    <row r="8" spans="1:15" ht="12.75" customHeight="1" x14ac:dyDescent="0.25">
      <c r="A8" s="68"/>
      <c r="B8" s="45" t="s">
        <v>3470</v>
      </c>
      <c r="C8" s="68" t="s">
        <v>7775</v>
      </c>
      <c r="D8" s="71">
        <v>-55.13</v>
      </c>
      <c r="E8" s="74" t="s">
        <v>3470</v>
      </c>
      <c r="F8" s="55">
        <v>-606.26</v>
      </c>
      <c r="G8" s="55">
        <f>O8</f>
        <v>-36.873094117641458</v>
      </c>
      <c r="H8" s="55">
        <f>GETPIVOTDATA("Restated Adj 403G",$E$7,"Depr Group","G302")+G8</f>
        <v>-643.13309411764146</v>
      </c>
      <c r="I8" s="68"/>
      <c r="J8" s="45" t="s">
        <v>3775</v>
      </c>
      <c r="K8" s="72" t="s">
        <v>7775</v>
      </c>
      <c r="L8" s="71">
        <v>-16.05</v>
      </c>
      <c r="M8" s="74" t="s">
        <v>3775</v>
      </c>
      <c r="N8" s="55">
        <v>-216.90000000000003</v>
      </c>
      <c r="O8" s="55">
        <f>GETPIVOTDATA("Restated Adj 403C",$M$7,"Depr Group","C302")*O5</f>
        <v>-36.873094117641458</v>
      </c>
    </row>
    <row r="9" spans="1:15" ht="12.75" customHeight="1" x14ac:dyDescent="0.25">
      <c r="A9" s="68"/>
      <c r="B9" s="45" t="s">
        <v>3470</v>
      </c>
      <c r="C9" s="68" t="s">
        <v>7776</v>
      </c>
      <c r="D9" s="71">
        <v>-55.1</v>
      </c>
      <c r="E9" s="74" t="s">
        <v>3472</v>
      </c>
      <c r="F9" s="55">
        <v>149784.59</v>
      </c>
      <c r="G9" s="55">
        <f>O9</f>
        <v>4064186.2620327864</v>
      </c>
      <c r="H9" s="55">
        <f>+GETPIVOTDATA("Restated Adj 403G",$E$7,"Depr Group","G303")+G9</f>
        <v>4213970.8520327862</v>
      </c>
      <c r="I9" s="68"/>
      <c r="J9" s="45" t="s">
        <v>3775</v>
      </c>
      <c r="K9" s="72" t="s">
        <v>7776</v>
      </c>
      <c r="L9" s="71">
        <v>-16.059999999999999</v>
      </c>
      <c r="M9" s="74" t="s">
        <v>3776</v>
      </c>
      <c r="N9" s="55">
        <v>23906916.989999998</v>
      </c>
      <c r="O9" s="55">
        <f>GETPIVOTDATA("Restated Adj 403C",$M$7,"Depr Group","C303")*O5</f>
        <v>4064186.2620327864</v>
      </c>
    </row>
    <row r="10" spans="1:15" ht="12.75" customHeight="1" x14ac:dyDescent="0.25">
      <c r="A10" s="68"/>
      <c r="B10" s="45" t="s">
        <v>3470</v>
      </c>
      <c r="C10" s="68" t="s">
        <v>7777</v>
      </c>
      <c r="D10" s="71">
        <v>-55.13</v>
      </c>
      <c r="E10" s="74" t="s">
        <v>7112</v>
      </c>
      <c r="F10" s="55">
        <v>1069.45</v>
      </c>
      <c r="H10" s="45">
        <f>+GETPIVOTDATA("Restated Adj 403G",$E$7,"Depr Group","G351")+G10</f>
        <v>1069.45</v>
      </c>
      <c r="I10" s="68"/>
      <c r="J10" s="45" t="s">
        <v>3775</v>
      </c>
      <c r="K10" s="72" t="s">
        <v>7777</v>
      </c>
      <c r="L10" s="71">
        <v>-29.58</v>
      </c>
      <c r="M10" s="74" t="s">
        <v>7129</v>
      </c>
      <c r="N10" s="55">
        <v>114200.32000000001</v>
      </c>
      <c r="O10" s="55">
        <f>GETPIVOTDATA("Restated Adj 403C",$M$7,"Depr Group","C390")*O5</f>
        <v>19414.10395401001</v>
      </c>
    </row>
    <row r="11" spans="1:15" ht="12.75" customHeight="1" x14ac:dyDescent="0.25">
      <c r="A11" s="68"/>
      <c r="B11" s="45" t="s">
        <v>3470</v>
      </c>
      <c r="C11" s="68" t="s">
        <v>7778</v>
      </c>
      <c r="D11" s="71">
        <v>-55.09</v>
      </c>
      <c r="E11" s="74" t="s">
        <v>7113</v>
      </c>
      <c r="F11" s="55">
        <v>20613.77</v>
      </c>
      <c r="H11" s="45">
        <f>+GETPIVOTDATA("Restated Adj 403G",$E$7,"Depr Group","G352")+G11</f>
        <v>20613.77</v>
      </c>
      <c r="I11" s="68"/>
      <c r="J11" s="45" t="s">
        <v>3775</v>
      </c>
      <c r="K11" s="72" t="s">
        <v>7778</v>
      </c>
      <c r="L11" s="71">
        <v>-29.59</v>
      </c>
      <c r="M11" s="74" t="s">
        <v>7130</v>
      </c>
      <c r="N11" s="55">
        <v>3569177.2899999996</v>
      </c>
      <c r="O11" s="55">
        <f>GETPIVOTDATA("Restated Adj 403C",$M$7,"Depr Group","C391")*O5</f>
        <v>606761.688043884</v>
      </c>
    </row>
    <row r="12" spans="1:15" ht="12.75" customHeight="1" x14ac:dyDescent="0.25">
      <c r="A12" s="68"/>
      <c r="B12" s="45" t="s">
        <v>3470</v>
      </c>
      <c r="C12" s="68" t="s">
        <v>7779</v>
      </c>
      <c r="D12" s="71">
        <v>-55.14</v>
      </c>
      <c r="E12" s="74" t="s">
        <v>3523</v>
      </c>
      <c r="F12" s="55">
        <v>1.5</v>
      </c>
      <c r="H12" s="45">
        <f>+GETPIVOTDATA("Restated Adj 403G",$E$7,"Depr Group","G353")+G12</f>
        <v>1.5</v>
      </c>
      <c r="I12" s="68"/>
      <c r="J12" s="45" t="s">
        <v>3775</v>
      </c>
      <c r="K12" s="72" t="s">
        <v>7779</v>
      </c>
      <c r="L12" s="71">
        <v>-29.58</v>
      </c>
      <c r="M12" s="74" t="s">
        <v>7131</v>
      </c>
      <c r="N12" s="55">
        <v>1172.1699999999998</v>
      </c>
      <c r="O12" s="55">
        <f>GETPIVOTDATA("Restated Adj 403C",$M$7,"Depr Group","C392")*O5</f>
        <v>199.26940863013266</v>
      </c>
    </row>
    <row r="13" spans="1:15" ht="12.75" customHeight="1" x14ac:dyDescent="0.25">
      <c r="A13" s="68"/>
      <c r="B13" s="45" t="s">
        <v>3472</v>
      </c>
      <c r="C13" s="68" t="s">
        <v>7780</v>
      </c>
      <c r="D13" s="71">
        <v>13890.62</v>
      </c>
      <c r="E13" s="74" t="s">
        <v>3526</v>
      </c>
      <c r="F13" s="55">
        <v>4622.9000000000005</v>
      </c>
      <c r="H13" s="45">
        <f>+GETPIVOTDATA("Restated Adj 403G",$E$7,"Depr Group","G354")+G13</f>
        <v>4622.9000000000005</v>
      </c>
      <c r="I13" s="68"/>
      <c r="J13" s="45" t="s">
        <v>3776</v>
      </c>
      <c r="K13" s="72" t="s">
        <v>7780</v>
      </c>
      <c r="L13" s="71">
        <v>2985021.24</v>
      </c>
      <c r="M13" s="74" t="s">
        <v>3862</v>
      </c>
      <c r="N13" s="55">
        <v>4264.62</v>
      </c>
      <c r="O13" s="55">
        <f>GETPIVOTDATA("Restated Adj 403C",$M$7,"Depr Group","C393")*O5</f>
        <v>724.98725051164627</v>
      </c>
    </row>
    <row r="14" spans="1:15" ht="12.75" customHeight="1" x14ac:dyDescent="0.25">
      <c r="A14" s="68"/>
      <c r="B14" s="45" t="s">
        <v>3472</v>
      </c>
      <c r="C14" s="68" t="s">
        <v>7781</v>
      </c>
      <c r="D14" s="71">
        <v>13645.36</v>
      </c>
      <c r="E14" s="74" t="s">
        <v>3529</v>
      </c>
      <c r="F14" s="55">
        <v>-0.11999999999999998</v>
      </c>
      <c r="H14" s="45">
        <f>+GETPIVOTDATA("Restated Adj 403G",$E$7,"Depr Group","G355")+G14</f>
        <v>-0.11999999999999998</v>
      </c>
      <c r="I14" s="68"/>
      <c r="J14" s="45" t="s">
        <v>3776</v>
      </c>
      <c r="K14" s="72" t="s">
        <v>7781</v>
      </c>
      <c r="L14" s="71">
        <v>3066390.47</v>
      </c>
      <c r="M14" s="74" t="s">
        <v>7132</v>
      </c>
      <c r="N14" s="55">
        <v>72216.849999999991</v>
      </c>
      <c r="O14" s="55">
        <f>GETPIVOTDATA("Restated Adj 403C",$M$7,"Depr Group","C394")*O5</f>
        <v>12276.895836466549</v>
      </c>
    </row>
    <row r="15" spans="1:15" ht="12.75" customHeight="1" x14ac:dyDescent="0.25">
      <c r="A15" s="68"/>
      <c r="B15" s="45" t="s">
        <v>3472</v>
      </c>
      <c r="C15" s="68" t="s">
        <v>7782</v>
      </c>
      <c r="D15" s="71">
        <v>13645.35</v>
      </c>
      <c r="E15" s="74" t="s">
        <v>3532</v>
      </c>
      <c r="F15" s="55">
        <v>3079.1600000000008</v>
      </c>
      <c r="H15" s="45">
        <f>+GETPIVOTDATA("Restated Adj 403G",$E$7,"Depr Group","G356")+G15</f>
        <v>3079.1600000000008</v>
      </c>
      <c r="I15" s="68"/>
      <c r="J15" s="45" t="s">
        <v>3776</v>
      </c>
      <c r="K15" s="72" t="s">
        <v>7782</v>
      </c>
      <c r="L15" s="71">
        <v>3125981.93</v>
      </c>
      <c r="M15" s="74" t="s">
        <v>3878</v>
      </c>
      <c r="N15" s="55">
        <v>94989.930000000008</v>
      </c>
      <c r="O15" s="55">
        <f>GETPIVOTDATA("Restated Adj 403C",$M$7,"Depr Group","C396")*O5</f>
        <v>16148.329318202736</v>
      </c>
    </row>
    <row r="16" spans="1:15" ht="12.75" customHeight="1" x14ac:dyDescent="0.25">
      <c r="A16" s="68"/>
      <c r="B16" s="45" t="s">
        <v>3472</v>
      </c>
      <c r="C16" s="68" t="s">
        <v>7783</v>
      </c>
      <c r="D16" s="71">
        <v>13645.36</v>
      </c>
      <c r="E16" s="74" t="s">
        <v>3535</v>
      </c>
      <c r="F16" s="55">
        <v>618.57999999999993</v>
      </c>
      <c r="H16" s="45">
        <f>+GETPIVOTDATA("Restated Adj 403G",$E$7,"Depr Group","G357")+G16</f>
        <v>618.57999999999993</v>
      </c>
      <c r="I16" s="68"/>
      <c r="J16" s="45" t="s">
        <v>3776</v>
      </c>
      <c r="K16" s="72" t="s">
        <v>7783</v>
      </c>
      <c r="L16" s="71">
        <v>3100085.94</v>
      </c>
      <c r="M16" s="74" t="s">
        <v>7133</v>
      </c>
      <c r="N16" s="55">
        <v>1637330.7200000002</v>
      </c>
      <c r="O16" s="55">
        <f>GETPIVOTDATA("Restated Adj 403C",$M$7,"Depr Group","C397")*O5</f>
        <v>278346.93287351611</v>
      </c>
    </row>
    <row r="17" spans="1:15" ht="12.75" customHeight="1" x14ac:dyDescent="0.25">
      <c r="A17" s="68"/>
      <c r="B17" s="45" t="s">
        <v>3472</v>
      </c>
      <c r="C17" s="68" t="s">
        <v>7784</v>
      </c>
      <c r="D17" s="71">
        <v>13645.38</v>
      </c>
      <c r="E17" s="74" t="s">
        <v>3546</v>
      </c>
      <c r="F17" s="55">
        <v>0.11999999999999998</v>
      </c>
      <c r="I17" s="68"/>
      <c r="J17" s="45" t="s">
        <v>3776</v>
      </c>
      <c r="K17" s="72" t="s">
        <v>7784</v>
      </c>
      <c r="L17" s="71">
        <v>3068509.03</v>
      </c>
      <c r="M17" s="74" t="s">
        <v>7134</v>
      </c>
      <c r="N17" s="55">
        <v>167791.68000000002</v>
      </c>
      <c r="O17" s="55">
        <f>GETPIVOTDATA("Restated Adj 403C",$M$7,"Depr Group","C398")*O5</f>
        <v>28524.658408470157</v>
      </c>
    </row>
    <row r="18" spans="1:15" ht="12.75" customHeight="1" x14ac:dyDescent="0.25">
      <c r="A18" s="68"/>
      <c r="B18" s="45" t="s">
        <v>3472</v>
      </c>
      <c r="C18" s="68" t="s">
        <v>7785</v>
      </c>
      <c r="D18" s="71">
        <v>13645.42</v>
      </c>
      <c r="E18" s="74" t="s">
        <v>7114</v>
      </c>
      <c r="F18" s="55">
        <v>0.19</v>
      </c>
      <c r="I18" s="68"/>
      <c r="J18" s="45" t="s">
        <v>3776</v>
      </c>
      <c r="K18" s="72" t="s">
        <v>7785</v>
      </c>
      <c r="L18" s="71">
        <v>2459526.86</v>
      </c>
      <c r="M18" s="74" t="s">
        <v>143</v>
      </c>
      <c r="N18" s="55">
        <v>29567843.670000002</v>
      </c>
      <c r="O18" s="38">
        <f>SUM(O8:O17)</f>
        <v>5026546.2540323613</v>
      </c>
    </row>
    <row r="19" spans="1:15" ht="12.75" customHeight="1" x14ac:dyDescent="0.25">
      <c r="A19" s="68"/>
      <c r="B19" s="45" t="s">
        <v>3472</v>
      </c>
      <c r="C19" s="68" t="s">
        <v>7786</v>
      </c>
      <c r="D19" s="71">
        <v>13645.37</v>
      </c>
      <c r="E19" s="74" t="s">
        <v>7115</v>
      </c>
      <c r="F19" s="55">
        <v>-32191.679999999997</v>
      </c>
      <c r="H19" s="45">
        <f>+GETPIVOTDATA("Restated Adj 403G",$E$7,"Depr Group","G375")+G19</f>
        <v>-32191.679999999997</v>
      </c>
      <c r="I19" s="68"/>
      <c r="J19" s="45" t="s">
        <v>3776</v>
      </c>
      <c r="K19" s="72" t="s">
        <v>7786</v>
      </c>
      <c r="L19" s="71">
        <v>2074817.84</v>
      </c>
      <c r="N19" s="75"/>
      <c r="O19" s="76"/>
    </row>
    <row r="20" spans="1:15" ht="12.75" customHeight="1" x14ac:dyDescent="0.25">
      <c r="A20" s="68"/>
      <c r="B20" s="45" t="s">
        <v>3472</v>
      </c>
      <c r="C20" s="68" t="s">
        <v>7787</v>
      </c>
      <c r="D20" s="71">
        <v>13645.41</v>
      </c>
      <c r="E20" s="74" t="s">
        <v>7116</v>
      </c>
      <c r="F20" s="55">
        <v>1506225.33</v>
      </c>
      <c r="H20" s="45">
        <f>+GETPIVOTDATA("Restated Adj 403G",$E$7,"Depr Group","G376")+G20</f>
        <v>1506225.33</v>
      </c>
      <c r="I20" s="68"/>
      <c r="J20" s="45" t="s">
        <v>3776</v>
      </c>
      <c r="K20" s="72" t="s">
        <v>7787</v>
      </c>
      <c r="L20" s="71">
        <v>2000710.79</v>
      </c>
    </row>
    <row r="21" spans="1:15" ht="12.75" customHeight="1" x14ac:dyDescent="0.25">
      <c r="A21" s="68"/>
      <c r="B21" s="45" t="s">
        <v>3472</v>
      </c>
      <c r="C21" s="68" t="s">
        <v>7788</v>
      </c>
      <c r="D21" s="71">
        <v>13645.4</v>
      </c>
      <c r="E21" s="74" t="s">
        <v>7117</v>
      </c>
      <c r="F21" s="55">
        <v>143706.7600000001</v>
      </c>
      <c r="H21" s="45">
        <f>+GETPIVOTDATA("Restated Adj 403G",$E$7,"Depr Group","G378")+G21</f>
        <v>143706.7600000001</v>
      </c>
      <c r="I21" s="68"/>
      <c r="J21" s="45" t="s">
        <v>3776</v>
      </c>
      <c r="K21" s="72" t="s">
        <v>7788</v>
      </c>
      <c r="L21" s="71">
        <v>1419409.96</v>
      </c>
    </row>
    <row r="22" spans="1:15" ht="12.75" customHeight="1" x14ac:dyDescent="0.25">
      <c r="A22" s="68"/>
      <c r="B22" s="45" t="s">
        <v>3472</v>
      </c>
      <c r="C22" s="68" t="s">
        <v>7789</v>
      </c>
      <c r="D22" s="71">
        <v>13645.39</v>
      </c>
      <c r="E22" s="74" t="s">
        <v>7118</v>
      </c>
      <c r="F22" s="55">
        <v>898566.91000000015</v>
      </c>
      <c r="H22" s="45">
        <f>+GETPIVOTDATA("Restated Adj 403G",$E$7,"Depr Group","G380")+G22</f>
        <v>898566.91000000015</v>
      </c>
      <c r="I22" s="68"/>
      <c r="J22" s="45" t="s">
        <v>3776</v>
      </c>
      <c r="K22" s="72" t="s">
        <v>7789</v>
      </c>
      <c r="L22" s="71">
        <v>679092.32</v>
      </c>
    </row>
    <row r="23" spans="1:15" ht="12.75" customHeight="1" x14ac:dyDescent="0.25">
      <c r="A23" s="68"/>
      <c r="B23" s="45" t="s">
        <v>3472</v>
      </c>
      <c r="C23" s="68" t="s">
        <v>7790</v>
      </c>
      <c r="D23" s="71">
        <v>13085.53</v>
      </c>
      <c r="E23" s="74" t="s">
        <v>7119</v>
      </c>
      <c r="F23" s="55">
        <v>321444.74999999994</v>
      </c>
      <c r="H23" s="45">
        <f>+GETPIVOTDATA("Restated Adj 403G",$E$7,"Depr Group","G381")+G23</f>
        <v>321444.74999999994</v>
      </c>
      <c r="I23" s="68"/>
      <c r="J23" s="45" t="s">
        <v>3776</v>
      </c>
      <c r="K23" s="72" t="s">
        <v>7790</v>
      </c>
      <c r="L23" s="71">
        <v>-72629.39</v>
      </c>
    </row>
    <row r="24" spans="1:15" ht="12.75" customHeight="1" x14ac:dyDescent="0.25">
      <c r="A24" s="68"/>
      <c r="B24" s="45" t="s">
        <v>7112</v>
      </c>
      <c r="C24" s="68" t="s">
        <v>7791</v>
      </c>
      <c r="D24" s="71">
        <v>96.54</v>
      </c>
      <c r="E24" s="74" t="s">
        <v>7120</v>
      </c>
      <c r="F24" s="55">
        <v>-145633.72</v>
      </c>
      <c r="H24" s="45">
        <f>+GETPIVOTDATA("Restated Adj 403G",$E$7,"Depr Group","G382")+G24</f>
        <v>-145633.72</v>
      </c>
      <c r="I24" s="68"/>
      <c r="J24" s="45" t="s">
        <v>7129</v>
      </c>
      <c r="K24" s="72" t="s">
        <v>8221</v>
      </c>
      <c r="L24" s="71">
        <v>0.04</v>
      </c>
    </row>
    <row r="25" spans="1:15" ht="12.75" customHeight="1" x14ac:dyDescent="0.25">
      <c r="A25" s="68"/>
      <c r="B25" s="45" t="s">
        <v>7112</v>
      </c>
      <c r="C25" s="68" t="s">
        <v>7792</v>
      </c>
      <c r="D25" s="71">
        <v>96.54</v>
      </c>
      <c r="E25" s="74" t="s">
        <v>3654</v>
      </c>
      <c r="F25" s="55">
        <v>2443.63</v>
      </c>
      <c r="H25" s="45">
        <f>+GETPIVOTDATA("Restated Adj 403G",$E$7,"Depr Group","G383")+G25</f>
        <v>2443.63</v>
      </c>
      <c r="I25" s="68"/>
      <c r="J25" s="45" t="s">
        <v>7129</v>
      </c>
      <c r="K25" s="72" t="s">
        <v>8222</v>
      </c>
      <c r="L25" s="71">
        <v>47.42</v>
      </c>
      <c r="M25" s="77"/>
      <c r="N25" s="70"/>
      <c r="O25" s="70"/>
    </row>
    <row r="26" spans="1:15" ht="12.75" customHeight="1" x14ac:dyDescent="0.25">
      <c r="A26" s="68"/>
      <c r="B26" s="45" t="s">
        <v>7112</v>
      </c>
      <c r="C26" s="68" t="s">
        <v>7793</v>
      </c>
      <c r="D26" s="71">
        <v>96.54</v>
      </c>
      <c r="E26" s="74" t="s">
        <v>3657</v>
      </c>
      <c r="F26" s="55">
        <v>-356.17</v>
      </c>
      <c r="H26" s="45">
        <f>+GETPIVOTDATA("Restated Adj 403G",$E$7,"Depr Group","G384")+G26</f>
        <v>-356.17</v>
      </c>
      <c r="I26" s="68"/>
      <c r="J26" s="45" t="s">
        <v>7129</v>
      </c>
      <c r="K26" s="72" t="s">
        <v>8223</v>
      </c>
      <c r="L26" s="71">
        <v>35.97</v>
      </c>
      <c r="M26" s="77"/>
      <c r="N26" s="70"/>
      <c r="O26" s="70"/>
    </row>
    <row r="27" spans="1:15" ht="12.75" customHeight="1" x14ac:dyDescent="0.25">
      <c r="A27" s="68"/>
      <c r="B27" s="45" t="s">
        <v>7112</v>
      </c>
      <c r="C27" s="68" t="s">
        <v>7794</v>
      </c>
      <c r="D27" s="71">
        <v>96.54</v>
      </c>
      <c r="E27" s="74" t="s">
        <v>3660</v>
      </c>
      <c r="F27" s="55">
        <v>127570.40000000001</v>
      </c>
      <c r="G27" s="70"/>
      <c r="H27" s="70">
        <f>+GETPIVOTDATA("Restated Adj 403G",$E$7,"Depr Group","G385")+G27</f>
        <v>127570.40000000001</v>
      </c>
      <c r="I27" s="68"/>
      <c r="J27" s="45" t="s">
        <v>7129</v>
      </c>
      <c r="K27" s="72" t="s">
        <v>8224</v>
      </c>
      <c r="L27" s="71">
        <v>-20.260000000000002</v>
      </c>
      <c r="M27" s="77"/>
      <c r="N27" s="70"/>
      <c r="O27" s="70"/>
    </row>
    <row r="28" spans="1:15" ht="12.75" customHeight="1" x14ac:dyDescent="0.25">
      <c r="A28" s="68"/>
      <c r="B28" s="45" t="s">
        <v>7112</v>
      </c>
      <c r="C28" s="68" t="s">
        <v>7795</v>
      </c>
      <c r="D28" s="71">
        <v>96.54</v>
      </c>
      <c r="E28" s="74" t="s">
        <v>7121</v>
      </c>
      <c r="F28" s="55">
        <v>606142.96999999986</v>
      </c>
      <c r="G28" s="70"/>
      <c r="H28" s="70">
        <f>+GETPIVOTDATA("Restated Adj 403G",$E$7,"Depr Group","G386")+G28</f>
        <v>606142.96999999986</v>
      </c>
      <c r="I28" s="68"/>
      <c r="J28" s="45" t="s">
        <v>7129</v>
      </c>
      <c r="K28" s="72" t="s">
        <v>8225</v>
      </c>
      <c r="L28" s="71">
        <v>-18.86</v>
      </c>
      <c r="M28" s="77"/>
      <c r="N28" s="70"/>
      <c r="O28" s="70"/>
    </row>
    <row r="29" spans="1:15" ht="12.75" customHeight="1" x14ac:dyDescent="0.25">
      <c r="A29" s="68"/>
      <c r="B29" s="45" t="s">
        <v>7112</v>
      </c>
      <c r="C29" s="68" t="s">
        <v>7796</v>
      </c>
      <c r="D29" s="71">
        <v>96.54</v>
      </c>
      <c r="E29" s="74" t="s">
        <v>3690</v>
      </c>
      <c r="F29" s="55">
        <v>-2936.920000000001</v>
      </c>
      <c r="G29" s="70"/>
      <c r="H29" s="70">
        <f>+GETPIVOTDATA("Restated Adj 403G",$E$7,"Depr Group","G387")+G29</f>
        <v>-2936.920000000001</v>
      </c>
      <c r="I29" s="68"/>
      <c r="J29" s="45" t="s">
        <v>7129</v>
      </c>
      <c r="K29" s="72" t="s">
        <v>8226</v>
      </c>
      <c r="L29" s="71">
        <v>-22.25</v>
      </c>
      <c r="M29" s="77"/>
      <c r="N29" s="70"/>
      <c r="O29" s="70"/>
    </row>
    <row r="30" spans="1:15" ht="12.75" customHeight="1" x14ac:dyDescent="0.25">
      <c r="A30" s="68"/>
      <c r="B30" s="45" t="s">
        <v>7112</v>
      </c>
      <c r="C30" s="68" t="s">
        <v>7797</v>
      </c>
      <c r="D30" s="71">
        <v>96.54</v>
      </c>
      <c r="E30" s="74" t="s">
        <v>3698</v>
      </c>
      <c r="F30" s="55">
        <v>35431.93</v>
      </c>
      <c r="G30" s="70">
        <f>O10</f>
        <v>19414.10395401001</v>
      </c>
      <c r="H30" s="70">
        <f>+GETPIVOTDATA("Restated Adj 403G",$E$7,"Depr Group","G390")+G30</f>
        <v>54846.03395401001</v>
      </c>
      <c r="I30" s="68"/>
      <c r="J30" s="45" t="s">
        <v>7129</v>
      </c>
      <c r="K30" s="72" t="s">
        <v>8227</v>
      </c>
      <c r="L30" s="71">
        <v>-24.72</v>
      </c>
      <c r="M30" s="77"/>
      <c r="N30" s="70"/>
      <c r="O30" s="70"/>
    </row>
    <row r="31" spans="1:15" ht="12.75" customHeight="1" x14ac:dyDescent="0.25">
      <c r="A31" s="68"/>
      <c r="B31" s="45" t="s">
        <v>7112</v>
      </c>
      <c r="C31" s="68" t="s">
        <v>7798</v>
      </c>
      <c r="D31" s="71">
        <v>96.54</v>
      </c>
      <c r="E31" s="74" t="s">
        <v>7122</v>
      </c>
      <c r="F31" s="55">
        <v>11654.370000000004</v>
      </c>
      <c r="G31" s="70">
        <f>O11</f>
        <v>606761.688043884</v>
      </c>
      <c r="H31" s="70">
        <f>+GETPIVOTDATA("Restated Adj 403G",$E$7,"Depr Group","G391")+G31</f>
        <v>618416.058043884</v>
      </c>
      <c r="I31" s="68"/>
      <c r="J31" s="45" t="s">
        <v>7129</v>
      </c>
      <c r="K31" s="72" t="s">
        <v>8228</v>
      </c>
      <c r="L31" s="71">
        <v>-24.84</v>
      </c>
      <c r="M31" s="77"/>
      <c r="N31" s="70"/>
      <c r="O31" s="70"/>
    </row>
    <row r="32" spans="1:15" ht="12.75" customHeight="1" x14ac:dyDescent="0.25">
      <c r="A32" s="68"/>
      <c r="B32" s="45" t="s">
        <v>7112</v>
      </c>
      <c r="C32" s="68" t="s">
        <v>7799</v>
      </c>
      <c r="D32" s="71">
        <v>96.54</v>
      </c>
      <c r="E32" s="74" t="s">
        <v>3722</v>
      </c>
      <c r="F32" s="55">
        <v>143.62000000000035</v>
      </c>
      <c r="G32" s="70">
        <f>O12</f>
        <v>199.26940863013266</v>
      </c>
      <c r="H32" s="70">
        <f>+GETPIVOTDATA("Restated Adj 403G",$E$7,"Depr Group","G392")+G32</f>
        <v>342.889408630133</v>
      </c>
      <c r="I32" s="68"/>
      <c r="J32" s="45" t="s">
        <v>7129</v>
      </c>
      <c r="K32" s="72" t="s">
        <v>8229</v>
      </c>
      <c r="L32" s="71">
        <v>203.96</v>
      </c>
      <c r="M32" s="77"/>
      <c r="N32" s="70"/>
      <c r="O32" s="70"/>
    </row>
    <row r="33" spans="1:15" ht="12.75" customHeight="1" x14ac:dyDescent="0.25">
      <c r="A33" s="68"/>
      <c r="B33" s="45" t="s">
        <v>7112</v>
      </c>
      <c r="C33" s="68" t="s">
        <v>7800</v>
      </c>
      <c r="D33" s="71">
        <v>48.27</v>
      </c>
      <c r="E33" s="74" t="s">
        <v>7123</v>
      </c>
      <c r="F33" s="55">
        <v>200.02</v>
      </c>
      <c r="G33" s="70">
        <f>O13</f>
        <v>724.98725051164627</v>
      </c>
      <c r="H33" s="70">
        <f>+GETPIVOTDATA("Restated Adj 403G",$E$7,"Depr Group","G393")+G33</f>
        <v>925.00725051164625</v>
      </c>
      <c r="I33" s="68"/>
      <c r="J33" s="45" t="s">
        <v>7129</v>
      </c>
      <c r="K33" s="72" t="s">
        <v>8230</v>
      </c>
      <c r="L33" s="71">
        <v>209.43</v>
      </c>
      <c r="M33" s="77"/>
      <c r="N33" s="70"/>
      <c r="O33" s="70"/>
    </row>
    <row r="34" spans="1:15" ht="12.75" customHeight="1" x14ac:dyDescent="0.25">
      <c r="A34" s="68"/>
      <c r="B34" s="45" t="s">
        <v>7112</v>
      </c>
      <c r="C34" s="68" t="s">
        <v>7801</v>
      </c>
      <c r="D34" s="71">
        <v>91.34</v>
      </c>
      <c r="E34" s="74" t="s">
        <v>7124</v>
      </c>
      <c r="F34" s="55">
        <v>366023.00000000006</v>
      </c>
      <c r="G34" s="70">
        <f>O14</f>
        <v>12276.895836466549</v>
      </c>
      <c r="H34" s="70">
        <f>+GETPIVOTDATA("Restated Adj 403G",$E$7,"Depr Group","G394")+G34</f>
        <v>378299.89583646663</v>
      </c>
      <c r="I34" s="68"/>
      <c r="J34" s="45" t="s">
        <v>7129</v>
      </c>
      <c r="K34" s="72" t="s">
        <v>8231</v>
      </c>
      <c r="L34" s="71">
        <v>0.59</v>
      </c>
      <c r="M34" s="77"/>
      <c r="N34" s="70"/>
      <c r="O34" s="70"/>
    </row>
    <row r="35" spans="1:15" ht="12.75" customHeight="1" x14ac:dyDescent="0.25">
      <c r="A35" s="68"/>
      <c r="B35" s="45" t="s">
        <v>7112</v>
      </c>
      <c r="C35" s="68" t="s">
        <v>7802</v>
      </c>
      <c r="D35" s="71">
        <v>-3.96</v>
      </c>
      <c r="E35" s="74" t="s">
        <v>7125</v>
      </c>
      <c r="F35" s="55">
        <v>256863.86999999997</v>
      </c>
      <c r="G35" s="70"/>
      <c r="H35" s="70">
        <f>+GETPIVOTDATA("Restated Adj 403G",$E$7,"Depr Group","G395")+G35</f>
        <v>256863.86999999997</v>
      </c>
      <c r="I35" s="68"/>
      <c r="J35" s="45" t="s">
        <v>7129</v>
      </c>
      <c r="K35" s="72" t="s">
        <v>8232</v>
      </c>
      <c r="L35" s="71">
        <v>7.55</v>
      </c>
      <c r="M35" s="77"/>
      <c r="N35" s="70"/>
      <c r="O35" s="70"/>
    </row>
    <row r="36" spans="1:15" ht="12.75" customHeight="1" x14ac:dyDescent="0.25">
      <c r="A36" s="68"/>
      <c r="B36" s="45" t="s">
        <v>7112</v>
      </c>
      <c r="C36" s="68" t="s">
        <v>7803</v>
      </c>
      <c r="D36" s="71">
        <v>-3.96</v>
      </c>
      <c r="E36" s="74" t="s">
        <v>3751</v>
      </c>
      <c r="F36" s="55">
        <v>-150.68000000000058</v>
      </c>
      <c r="G36" s="70">
        <f>O15</f>
        <v>16148.329318202736</v>
      </c>
      <c r="H36" s="70">
        <f>+GETPIVOTDATA("Restated Adj 403G",$E$7,"Depr Group","G396")+G36</f>
        <v>15997.649318202735</v>
      </c>
      <c r="I36" s="68"/>
      <c r="J36" s="45" t="s">
        <v>7129</v>
      </c>
      <c r="K36" s="72" t="s">
        <v>8233</v>
      </c>
      <c r="L36" s="71">
        <v>129.22</v>
      </c>
      <c r="M36" s="77"/>
      <c r="N36" s="70"/>
      <c r="O36" s="70"/>
    </row>
    <row r="37" spans="1:15" ht="12.75" customHeight="1" x14ac:dyDescent="0.25">
      <c r="A37" s="68"/>
      <c r="B37" s="45" t="s">
        <v>7112</v>
      </c>
      <c r="C37" s="68" t="s">
        <v>7804</v>
      </c>
      <c r="D37" s="71">
        <v>-1.97</v>
      </c>
      <c r="E37" s="74" t="s">
        <v>7126</v>
      </c>
      <c r="F37" s="55">
        <v>35994.700000000012</v>
      </c>
      <c r="G37" s="70">
        <f>O16</f>
        <v>278346.93287351611</v>
      </c>
      <c r="H37" s="70">
        <f>+GETPIVOTDATA("Restated Adj 403G",$E$7,"Depr Group","G397")+G37</f>
        <v>314341.63287351612</v>
      </c>
      <c r="I37" s="68"/>
      <c r="J37" s="45" t="s">
        <v>7129</v>
      </c>
      <c r="K37" s="72" t="s">
        <v>8234</v>
      </c>
      <c r="L37" s="71">
        <v>248.44</v>
      </c>
      <c r="M37" s="77"/>
      <c r="N37" s="70"/>
      <c r="O37" s="70"/>
    </row>
    <row r="38" spans="1:15" ht="12.75" customHeight="1" x14ac:dyDescent="0.25">
      <c r="A38" s="68"/>
      <c r="B38" s="45" t="s">
        <v>7112</v>
      </c>
      <c r="C38" s="68" t="s">
        <v>7805</v>
      </c>
      <c r="D38" s="71">
        <v>-0.01</v>
      </c>
      <c r="E38" s="74" t="s">
        <v>7127</v>
      </c>
      <c r="F38" s="55">
        <v>354.36999999999995</v>
      </c>
      <c r="G38" s="70">
        <f>O17</f>
        <v>28524.658408470157</v>
      </c>
      <c r="H38" s="70">
        <f>+GETPIVOTDATA("Restated Adj 403G",$E$7,"Depr Group","G398")+G38</f>
        <v>28879.028408470156</v>
      </c>
      <c r="I38" s="68"/>
      <c r="J38" s="45" t="s">
        <v>7129</v>
      </c>
      <c r="K38" s="72" t="s">
        <v>8235</v>
      </c>
      <c r="L38" s="71">
        <v>246.4</v>
      </c>
      <c r="M38" s="77"/>
      <c r="N38" s="70"/>
      <c r="O38" s="70"/>
    </row>
    <row r="39" spans="1:15" ht="12.75" customHeight="1" x14ac:dyDescent="0.25">
      <c r="A39" s="68"/>
      <c r="B39" s="45" t="s">
        <v>7112</v>
      </c>
      <c r="C39" s="68" t="s">
        <v>7806</v>
      </c>
      <c r="D39" s="71">
        <v>-0.01</v>
      </c>
      <c r="E39" s="74" t="s">
        <v>143</v>
      </c>
      <c r="F39" s="55">
        <v>4310681.3400000008</v>
      </c>
      <c r="G39" s="38">
        <f>SUM(G8:G38)</f>
        <v>5026546.2540323613</v>
      </c>
      <c r="H39" s="38">
        <f>SUM(H8:H38)</f>
        <v>9337227.2840323616</v>
      </c>
      <c r="I39" s="68"/>
      <c r="J39" s="45" t="s">
        <v>7129</v>
      </c>
      <c r="K39" s="72" t="s">
        <v>8236</v>
      </c>
      <c r="L39" s="71">
        <v>234.41</v>
      </c>
      <c r="M39" s="77"/>
      <c r="N39" s="70"/>
      <c r="O39" s="70"/>
    </row>
    <row r="40" spans="1:15" ht="12.75" customHeight="1" x14ac:dyDescent="0.25">
      <c r="A40" s="68"/>
      <c r="B40" s="45" t="s">
        <v>7112</v>
      </c>
      <c r="C40" s="68" t="s">
        <v>7807</v>
      </c>
      <c r="D40" s="71">
        <v>-0.01</v>
      </c>
      <c r="E40" s="75"/>
      <c r="F40" s="78"/>
      <c r="G40" s="79"/>
      <c r="H40" s="79"/>
      <c r="I40" s="68"/>
      <c r="J40" s="45" t="s">
        <v>7129</v>
      </c>
      <c r="K40" s="72" t="s">
        <v>8237</v>
      </c>
      <c r="L40" s="71">
        <v>112.21</v>
      </c>
      <c r="M40" s="77"/>
      <c r="N40" s="70"/>
      <c r="O40" s="70"/>
    </row>
    <row r="41" spans="1:15" ht="12.75" customHeight="1" x14ac:dyDescent="0.25">
      <c r="A41" s="68"/>
      <c r="B41" s="45" t="s">
        <v>7112</v>
      </c>
      <c r="C41" s="68" t="s">
        <v>7808</v>
      </c>
      <c r="D41" s="71">
        <v>-0.01</v>
      </c>
      <c r="E41" s="74"/>
      <c r="F41" s="55"/>
      <c r="G41" s="70"/>
      <c r="H41" s="70"/>
      <c r="I41" s="68"/>
      <c r="J41" s="45" t="s">
        <v>7129</v>
      </c>
      <c r="K41" s="72" t="s">
        <v>8238</v>
      </c>
      <c r="L41" s="71">
        <v>0.42</v>
      </c>
      <c r="M41" s="77"/>
      <c r="N41" s="70"/>
      <c r="O41" s="70"/>
    </row>
    <row r="42" spans="1:15" ht="12.75" customHeight="1" x14ac:dyDescent="0.25">
      <c r="A42" s="68"/>
      <c r="B42" s="45" t="s">
        <v>7112</v>
      </c>
      <c r="C42" s="68" t="s">
        <v>7809</v>
      </c>
      <c r="D42" s="71">
        <v>-0.01</v>
      </c>
      <c r="E42" s="77"/>
      <c r="F42" s="70"/>
      <c r="G42" s="70"/>
      <c r="H42" s="70"/>
      <c r="I42" s="68"/>
      <c r="J42" s="45" t="s">
        <v>7129</v>
      </c>
      <c r="K42" s="72" t="s">
        <v>8239</v>
      </c>
      <c r="L42" s="71">
        <v>0.42</v>
      </c>
      <c r="M42" s="77"/>
      <c r="N42" s="70"/>
      <c r="O42" s="70"/>
    </row>
    <row r="43" spans="1:15" ht="12.75" customHeight="1" x14ac:dyDescent="0.25">
      <c r="A43" s="68"/>
      <c r="B43" s="45" t="s">
        <v>7112</v>
      </c>
      <c r="C43" s="68" t="s">
        <v>7810</v>
      </c>
      <c r="D43" s="71">
        <v>-0.01</v>
      </c>
      <c r="E43" s="77"/>
      <c r="F43" s="70"/>
      <c r="G43" s="70"/>
      <c r="H43" s="70"/>
      <c r="I43" s="68"/>
      <c r="J43" s="45" t="s">
        <v>7129</v>
      </c>
      <c r="K43" s="72" t="s">
        <v>8240</v>
      </c>
      <c r="L43" s="71">
        <v>0.21</v>
      </c>
      <c r="M43" s="77"/>
      <c r="N43" s="70"/>
      <c r="O43" s="70"/>
    </row>
    <row r="44" spans="1:15" ht="12.75" customHeight="1" x14ac:dyDescent="0.25">
      <c r="A44" s="68"/>
      <c r="B44" s="45" t="s">
        <v>7112</v>
      </c>
      <c r="C44" s="68" t="s">
        <v>7811</v>
      </c>
      <c r="D44" s="71">
        <v>-0.01</v>
      </c>
      <c r="E44" s="77"/>
      <c r="F44" s="70"/>
      <c r="G44" s="70"/>
      <c r="H44" s="70"/>
      <c r="I44" s="68"/>
      <c r="J44" s="45" t="s">
        <v>7129</v>
      </c>
      <c r="K44" s="72" t="s">
        <v>8241</v>
      </c>
      <c r="L44" s="71">
        <v>-0.01</v>
      </c>
      <c r="M44" s="77"/>
      <c r="N44" s="70"/>
      <c r="O44" s="70"/>
    </row>
    <row r="45" spans="1:15" ht="12.75" customHeight="1" x14ac:dyDescent="0.25">
      <c r="A45" s="68"/>
      <c r="B45" s="45" t="s">
        <v>7112</v>
      </c>
      <c r="C45" s="68" t="s">
        <v>7812</v>
      </c>
      <c r="D45" s="71">
        <v>-0.01</v>
      </c>
      <c r="E45" s="77"/>
      <c r="F45" s="70"/>
      <c r="G45" s="70"/>
      <c r="H45" s="70"/>
      <c r="I45" s="68"/>
      <c r="J45" s="45" t="s">
        <v>7129</v>
      </c>
      <c r="K45" s="72" t="s">
        <v>8242</v>
      </c>
      <c r="L45" s="71">
        <v>-0.01</v>
      </c>
      <c r="M45" s="68"/>
      <c r="N45" s="68"/>
      <c r="O45" s="70"/>
    </row>
    <row r="46" spans="1:15" ht="12.75" customHeight="1" x14ac:dyDescent="0.25">
      <c r="A46" s="68"/>
      <c r="B46" s="45" t="s">
        <v>7112</v>
      </c>
      <c r="C46" s="68" t="s">
        <v>7813</v>
      </c>
      <c r="D46" s="71">
        <v>-0.01</v>
      </c>
      <c r="E46" s="68"/>
      <c r="F46" s="70"/>
      <c r="G46" s="70"/>
      <c r="H46" s="70"/>
      <c r="I46" s="68"/>
      <c r="J46" s="45" t="s">
        <v>7129</v>
      </c>
      <c r="K46" s="72" t="s">
        <v>8243</v>
      </c>
      <c r="L46" s="71">
        <v>-0.01</v>
      </c>
      <c r="M46" s="68"/>
      <c r="N46" s="68"/>
      <c r="O46" s="68"/>
    </row>
    <row r="47" spans="1:15" ht="12.75" customHeight="1" x14ac:dyDescent="0.25">
      <c r="A47" s="68"/>
      <c r="B47" s="45" t="s">
        <v>7112</v>
      </c>
      <c r="C47" s="68" t="s">
        <v>7814</v>
      </c>
      <c r="D47" s="71">
        <v>-0.01</v>
      </c>
      <c r="E47" s="68"/>
      <c r="F47" s="70"/>
      <c r="G47" s="70"/>
      <c r="H47" s="70"/>
      <c r="I47" s="68"/>
      <c r="J47" s="45" t="s">
        <v>7129</v>
      </c>
      <c r="K47" s="72" t="s">
        <v>8244</v>
      </c>
      <c r="L47" s="71">
        <v>-0.01</v>
      </c>
      <c r="M47" s="68"/>
      <c r="N47" s="68"/>
      <c r="O47" s="68"/>
    </row>
    <row r="48" spans="1:15" ht="12.75" customHeight="1" x14ac:dyDescent="0.25">
      <c r="A48" s="68"/>
      <c r="B48" s="45" t="s">
        <v>7112</v>
      </c>
      <c r="C48" s="68" t="s">
        <v>7815</v>
      </c>
      <c r="D48" s="71">
        <v>-0.01</v>
      </c>
      <c r="E48" s="68"/>
      <c r="F48" s="70"/>
      <c r="G48" s="70"/>
      <c r="H48" s="70"/>
      <c r="I48" s="68"/>
      <c r="J48" s="45" t="s">
        <v>7129</v>
      </c>
      <c r="K48" s="72" t="s">
        <v>8245</v>
      </c>
      <c r="L48" s="71">
        <v>13975.41</v>
      </c>
      <c r="M48" s="68"/>
      <c r="N48" s="68"/>
      <c r="O48" s="68"/>
    </row>
    <row r="49" spans="1:15" ht="12.75" customHeight="1" x14ac:dyDescent="0.25">
      <c r="A49" s="68"/>
      <c r="B49" s="45" t="s">
        <v>7112</v>
      </c>
      <c r="C49" s="68" t="s">
        <v>7816</v>
      </c>
      <c r="D49" s="71">
        <v>-0.01</v>
      </c>
      <c r="E49" s="68"/>
      <c r="F49" s="70"/>
      <c r="G49" s="70"/>
      <c r="H49" s="70"/>
      <c r="I49" s="68"/>
      <c r="J49" s="45" t="s">
        <v>7129</v>
      </c>
      <c r="K49" s="72" t="s">
        <v>8246</v>
      </c>
      <c r="L49" s="71">
        <v>13181.76</v>
      </c>
      <c r="M49" s="68"/>
      <c r="N49" s="68"/>
      <c r="O49" s="68"/>
    </row>
    <row r="50" spans="1:15" ht="12.75" customHeight="1" x14ac:dyDescent="0.25">
      <c r="A50" s="68"/>
      <c r="B50" s="45" t="s">
        <v>7112</v>
      </c>
      <c r="C50" s="68" t="s">
        <v>7817</v>
      </c>
      <c r="D50" s="71">
        <v>77.48</v>
      </c>
      <c r="E50" s="68"/>
      <c r="F50" s="70"/>
      <c r="G50" s="70"/>
      <c r="H50" s="70"/>
      <c r="I50" s="68"/>
      <c r="J50" s="45" t="s">
        <v>7129</v>
      </c>
      <c r="K50" s="72" t="s">
        <v>8247</v>
      </c>
      <c r="L50" s="71">
        <v>10674.3</v>
      </c>
      <c r="M50" s="68"/>
      <c r="N50" s="68"/>
      <c r="O50" s="68"/>
    </row>
    <row r="51" spans="1:15" ht="12.75" customHeight="1" x14ac:dyDescent="0.25">
      <c r="A51" s="68"/>
      <c r="B51" s="45" t="s">
        <v>7112</v>
      </c>
      <c r="C51" s="68" t="s">
        <v>7818</v>
      </c>
      <c r="D51" s="71">
        <v>-2.56</v>
      </c>
      <c r="E51" s="68"/>
      <c r="F51" s="70"/>
      <c r="G51" s="70"/>
      <c r="H51" s="70"/>
      <c r="I51" s="68"/>
      <c r="J51" s="45" t="s">
        <v>7129</v>
      </c>
      <c r="K51" s="72" t="s">
        <v>8248</v>
      </c>
      <c r="L51" s="71">
        <v>10489.54</v>
      </c>
      <c r="M51" s="68"/>
      <c r="N51" s="68"/>
      <c r="O51" s="68"/>
    </row>
    <row r="52" spans="1:15" ht="12.75" customHeight="1" x14ac:dyDescent="0.25">
      <c r="A52" s="68"/>
      <c r="B52" s="45" t="s">
        <v>7112</v>
      </c>
      <c r="C52" s="68" t="s">
        <v>7819</v>
      </c>
      <c r="D52" s="71">
        <v>-2.56</v>
      </c>
      <c r="E52" s="68"/>
      <c r="F52" s="70"/>
      <c r="G52" s="70"/>
      <c r="H52" s="70"/>
      <c r="I52" s="68"/>
      <c r="J52" s="45" t="s">
        <v>7129</v>
      </c>
      <c r="K52" s="72" t="s">
        <v>8249</v>
      </c>
      <c r="L52" s="71">
        <v>12784.22</v>
      </c>
      <c r="M52" s="68"/>
      <c r="N52" s="68"/>
      <c r="O52" s="68"/>
    </row>
    <row r="53" spans="1:15" ht="12.75" customHeight="1" x14ac:dyDescent="0.25">
      <c r="A53" s="68"/>
      <c r="B53" s="45" t="s">
        <v>7112</v>
      </c>
      <c r="C53" s="68" t="s">
        <v>7820</v>
      </c>
      <c r="D53" s="71">
        <v>-1.29</v>
      </c>
      <c r="E53" s="68"/>
      <c r="F53" s="70"/>
      <c r="G53" s="70"/>
      <c r="H53" s="70"/>
      <c r="I53" s="68"/>
      <c r="J53" s="45" t="s">
        <v>7129</v>
      </c>
      <c r="K53" s="72" t="s">
        <v>8250</v>
      </c>
      <c r="L53" s="71">
        <v>12802.47</v>
      </c>
      <c r="M53" s="68"/>
      <c r="N53" s="68"/>
      <c r="O53" s="68"/>
    </row>
    <row r="54" spans="1:15" ht="12.75" customHeight="1" x14ac:dyDescent="0.25">
      <c r="A54" s="68"/>
      <c r="B54" s="45" t="s">
        <v>7112</v>
      </c>
      <c r="C54" s="68" t="s">
        <v>7821</v>
      </c>
      <c r="D54" s="71">
        <v>-0.01</v>
      </c>
      <c r="E54" s="68"/>
      <c r="F54" s="70"/>
      <c r="G54" s="70"/>
      <c r="H54" s="70"/>
      <c r="I54" s="68"/>
      <c r="J54" s="45" t="s">
        <v>7129</v>
      </c>
      <c r="K54" s="72" t="s">
        <v>8251</v>
      </c>
      <c r="L54" s="71">
        <v>12808.96</v>
      </c>
      <c r="M54" s="68"/>
      <c r="N54" s="68"/>
      <c r="O54" s="68"/>
    </row>
    <row r="55" spans="1:15" ht="12.75" customHeight="1" x14ac:dyDescent="0.25">
      <c r="A55" s="68"/>
      <c r="B55" s="45" t="s">
        <v>7112</v>
      </c>
      <c r="C55" s="68" t="s">
        <v>7822</v>
      </c>
      <c r="D55" s="71">
        <v>-0.01</v>
      </c>
      <c r="E55" s="68"/>
      <c r="F55" s="70"/>
      <c r="G55" s="70"/>
      <c r="H55" s="70"/>
      <c r="I55" s="68"/>
      <c r="J55" s="45" t="s">
        <v>7129</v>
      </c>
      <c r="K55" s="72" t="s">
        <v>8252</v>
      </c>
      <c r="L55" s="71">
        <v>12714.14</v>
      </c>
      <c r="M55" s="68"/>
      <c r="N55" s="68"/>
      <c r="O55" s="68"/>
    </row>
    <row r="56" spans="1:15" ht="12.75" customHeight="1" x14ac:dyDescent="0.25">
      <c r="A56" s="68"/>
      <c r="B56" s="45" t="s">
        <v>7112</v>
      </c>
      <c r="C56" s="68" t="s">
        <v>7823</v>
      </c>
      <c r="D56" s="71">
        <v>-0.01</v>
      </c>
      <c r="E56" s="68"/>
      <c r="F56" s="70"/>
      <c r="G56" s="70"/>
      <c r="H56" s="70"/>
      <c r="I56" s="68"/>
      <c r="J56" s="45" t="s">
        <v>7129</v>
      </c>
      <c r="K56" s="72" t="s">
        <v>8253</v>
      </c>
      <c r="L56" s="71">
        <v>7808.67</v>
      </c>
      <c r="M56" s="68"/>
      <c r="N56" s="68"/>
      <c r="O56" s="68"/>
    </row>
    <row r="57" spans="1:15" ht="12.75" customHeight="1" x14ac:dyDescent="0.25">
      <c r="A57" s="68"/>
      <c r="B57" s="45" t="s">
        <v>7112</v>
      </c>
      <c r="C57" s="68" t="s">
        <v>7824</v>
      </c>
      <c r="D57" s="71">
        <v>-0.01</v>
      </c>
      <c r="E57" s="68"/>
      <c r="F57" s="70"/>
      <c r="G57" s="70"/>
      <c r="H57" s="70"/>
      <c r="I57" s="68"/>
      <c r="J57" s="45" t="s">
        <v>7129</v>
      </c>
      <c r="K57" s="72" t="s">
        <v>8254</v>
      </c>
      <c r="L57" s="71">
        <v>2896.07</v>
      </c>
      <c r="M57" s="68"/>
      <c r="N57" s="68"/>
      <c r="O57" s="68"/>
    </row>
    <row r="58" spans="1:15" ht="12.75" customHeight="1" x14ac:dyDescent="0.25">
      <c r="A58" s="68"/>
      <c r="B58" s="45" t="s">
        <v>7112</v>
      </c>
      <c r="C58" s="68" t="s">
        <v>7825</v>
      </c>
      <c r="D58" s="71">
        <v>-0.01</v>
      </c>
      <c r="E58" s="68"/>
      <c r="F58" s="70"/>
      <c r="G58" s="70"/>
      <c r="H58" s="70"/>
      <c r="I58" s="68"/>
      <c r="J58" s="45" t="s">
        <v>7129</v>
      </c>
      <c r="K58" s="72" t="s">
        <v>8255</v>
      </c>
      <c r="L58" s="71">
        <v>2699.06</v>
      </c>
      <c r="M58" s="68"/>
      <c r="N58" s="68"/>
      <c r="O58" s="68"/>
    </row>
    <row r="59" spans="1:15" ht="12.75" customHeight="1" x14ac:dyDescent="0.25">
      <c r="A59" s="68"/>
      <c r="B59" s="45" t="s">
        <v>7112</v>
      </c>
      <c r="C59" s="68" t="s">
        <v>7826</v>
      </c>
      <c r="D59" s="71">
        <v>-0.01</v>
      </c>
      <c r="E59" s="68"/>
      <c r="F59" s="70"/>
      <c r="G59" s="70"/>
      <c r="H59" s="70"/>
      <c r="I59" s="68"/>
      <c r="J59" s="45" t="s">
        <v>7130</v>
      </c>
      <c r="K59" s="72" t="s">
        <v>8256</v>
      </c>
      <c r="L59" s="71">
        <v>57088.639999999999</v>
      </c>
      <c r="M59" s="68"/>
      <c r="N59" s="68"/>
      <c r="O59" s="68"/>
    </row>
    <row r="60" spans="1:15" ht="12.75" customHeight="1" x14ac:dyDescent="0.25">
      <c r="A60" s="68"/>
      <c r="B60" s="45" t="s">
        <v>7112</v>
      </c>
      <c r="C60" s="68" t="s">
        <v>7827</v>
      </c>
      <c r="D60" s="71">
        <v>-0.01</v>
      </c>
      <c r="E60" s="68"/>
      <c r="F60" s="70"/>
      <c r="G60" s="70"/>
      <c r="H60" s="70"/>
      <c r="I60" s="68"/>
      <c r="J60" s="45" t="s">
        <v>7130</v>
      </c>
      <c r="K60" s="72" t="s">
        <v>8257</v>
      </c>
      <c r="L60" s="71">
        <v>57100.22</v>
      </c>
      <c r="M60" s="68"/>
      <c r="N60" s="68"/>
      <c r="O60" s="68"/>
    </row>
    <row r="61" spans="1:15" ht="12.75" customHeight="1" x14ac:dyDescent="0.25">
      <c r="A61" s="68"/>
      <c r="B61" s="45" t="s">
        <v>7112</v>
      </c>
      <c r="C61" s="68" t="s">
        <v>7828</v>
      </c>
      <c r="D61" s="71">
        <v>-0.01</v>
      </c>
      <c r="E61" s="68"/>
      <c r="F61" s="70"/>
      <c r="G61" s="70"/>
      <c r="H61" s="70"/>
      <c r="I61" s="68"/>
      <c r="J61" s="45" t="s">
        <v>7130</v>
      </c>
      <c r="K61" s="72" t="s">
        <v>8258</v>
      </c>
      <c r="L61" s="71">
        <v>57010.9</v>
      </c>
      <c r="M61" s="68"/>
      <c r="N61" s="68"/>
      <c r="O61" s="68"/>
    </row>
    <row r="62" spans="1:15" ht="12.75" customHeight="1" x14ac:dyDescent="0.25">
      <c r="A62" s="68"/>
      <c r="B62" s="45" t="s">
        <v>7113</v>
      </c>
      <c r="C62" s="68" t="s">
        <v>7829</v>
      </c>
      <c r="D62" s="71">
        <v>2196.5700000000002</v>
      </c>
      <c r="E62" s="68"/>
      <c r="F62" s="70"/>
      <c r="G62" s="70"/>
      <c r="H62" s="70"/>
      <c r="I62" s="68"/>
      <c r="J62" s="45" t="s">
        <v>7130</v>
      </c>
      <c r="K62" s="72" t="s">
        <v>8259</v>
      </c>
      <c r="L62" s="71">
        <v>56908.9</v>
      </c>
      <c r="M62" s="68"/>
      <c r="N62" s="68"/>
      <c r="O62" s="68"/>
    </row>
    <row r="63" spans="1:15" ht="12.75" customHeight="1" x14ac:dyDescent="0.25">
      <c r="A63" s="68"/>
      <c r="B63" s="45" t="s">
        <v>7113</v>
      </c>
      <c r="C63" s="68" t="s">
        <v>7830</v>
      </c>
      <c r="D63" s="71">
        <v>2161.44</v>
      </c>
      <c r="E63" s="68"/>
      <c r="F63" s="70"/>
      <c r="G63" s="70"/>
      <c r="H63" s="70"/>
      <c r="I63" s="68"/>
      <c r="J63" s="45" t="s">
        <v>7130</v>
      </c>
      <c r="K63" s="72" t="s">
        <v>8260</v>
      </c>
      <c r="L63" s="71">
        <v>56912.29</v>
      </c>
      <c r="M63" s="68"/>
      <c r="N63" s="68"/>
      <c r="O63" s="68"/>
    </row>
    <row r="64" spans="1:15" ht="12.75" customHeight="1" x14ac:dyDescent="0.25">
      <c r="A64" s="68"/>
      <c r="B64" s="45" t="s">
        <v>7113</v>
      </c>
      <c r="C64" s="68" t="s">
        <v>7831</v>
      </c>
      <c r="D64" s="71">
        <v>2161.44</v>
      </c>
      <c r="E64" s="68"/>
      <c r="F64" s="70"/>
      <c r="G64" s="70"/>
      <c r="H64" s="70"/>
      <c r="I64" s="68"/>
      <c r="J64" s="45" t="s">
        <v>7130</v>
      </c>
      <c r="K64" s="72" t="s">
        <v>8261</v>
      </c>
      <c r="L64" s="71">
        <v>56915.68</v>
      </c>
      <c r="M64" s="68"/>
      <c r="N64" s="68"/>
      <c r="O64" s="68"/>
    </row>
    <row r="65" spans="1:15" ht="12.75" customHeight="1" x14ac:dyDescent="0.25">
      <c r="A65" s="68"/>
      <c r="B65" s="45" t="s">
        <v>7113</v>
      </c>
      <c r="C65" s="68" t="s">
        <v>7832</v>
      </c>
      <c r="D65" s="71">
        <v>2161.77</v>
      </c>
      <c r="E65" s="68"/>
      <c r="F65" s="70"/>
      <c r="G65" s="70"/>
      <c r="H65" s="70"/>
      <c r="I65" s="68"/>
      <c r="J65" s="45" t="s">
        <v>7130</v>
      </c>
      <c r="K65" s="72" t="s">
        <v>8262</v>
      </c>
      <c r="L65" s="71">
        <v>294572.95</v>
      </c>
      <c r="M65" s="68"/>
      <c r="N65" s="68"/>
      <c r="O65" s="68"/>
    </row>
    <row r="66" spans="1:15" ht="12.75" customHeight="1" x14ac:dyDescent="0.25">
      <c r="A66" s="68"/>
      <c r="B66" s="45" t="s">
        <v>7113</v>
      </c>
      <c r="C66" s="68" t="s">
        <v>7833</v>
      </c>
      <c r="D66" s="71">
        <v>2162.1</v>
      </c>
      <c r="E66" s="68"/>
      <c r="F66" s="70"/>
      <c r="G66" s="70"/>
      <c r="H66" s="70"/>
      <c r="I66" s="68"/>
      <c r="J66" s="45" t="s">
        <v>7130</v>
      </c>
      <c r="K66" s="72" t="s">
        <v>8263</v>
      </c>
      <c r="L66" s="71">
        <v>265963.71000000002</v>
      </c>
      <c r="M66" s="68"/>
      <c r="N66" s="68"/>
      <c r="O66" s="68"/>
    </row>
    <row r="67" spans="1:15" ht="12.75" customHeight="1" x14ac:dyDescent="0.25">
      <c r="A67" s="68"/>
      <c r="B67" s="45" t="s">
        <v>7113</v>
      </c>
      <c r="C67" s="68" t="s">
        <v>7834</v>
      </c>
      <c r="D67" s="71">
        <v>2162.1</v>
      </c>
      <c r="E67" s="68"/>
      <c r="F67" s="70"/>
      <c r="G67" s="70"/>
      <c r="H67" s="70"/>
      <c r="I67" s="68"/>
      <c r="J67" s="45" t="s">
        <v>7130</v>
      </c>
      <c r="K67" s="72" t="s">
        <v>8264</v>
      </c>
      <c r="L67" s="71">
        <v>137508.14000000001</v>
      </c>
      <c r="M67" s="68"/>
      <c r="N67" s="68"/>
      <c r="O67" s="68"/>
    </row>
    <row r="68" spans="1:15" ht="12.75" customHeight="1" x14ac:dyDescent="0.25">
      <c r="A68" s="68"/>
      <c r="B68" s="45" t="s">
        <v>7113</v>
      </c>
      <c r="C68" s="68" t="s">
        <v>7835</v>
      </c>
      <c r="D68" s="71">
        <v>2162.1</v>
      </c>
      <c r="E68" s="68"/>
      <c r="F68" s="70"/>
      <c r="G68" s="70"/>
      <c r="H68" s="70"/>
      <c r="I68" s="68"/>
      <c r="J68" s="45" t="s">
        <v>7130</v>
      </c>
      <c r="K68" s="72" t="s">
        <v>8265</v>
      </c>
      <c r="L68" s="71">
        <v>137508.14000000001</v>
      </c>
      <c r="M68" s="68"/>
      <c r="N68" s="68"/>
      <c r="O68" s="68"/>
    </row>
    <row r="69" spans="1:15" ht="12.75" customHeight="1" x14ac:dyDescent="0.25">
      <c r="A69" s="68"/>
      <c r="B69" s="45" t="s">
        <v>7113</v>
      </c>
      <c r="C69" s="68" t="s">
        <v>7836</v>
      </c>
      <c r="D69" s="71">
        <v>2162.1</v>
      </c>
      <c r="E69" s="68"/>
      <c r="F69" s="70"/>
      <c r="G69" s="70"/>
      <c r="H69" s="70"/>
      <c r="I69" s="68"/>
      <c r="J69" s="45" t="s">
        <v>7130</v>
      </c>
      <c r="K69" s="72" t="s">
        <v>8266</v>
      </c>
      <c r="L69" s="71">
        <v>137508.14000000001</v>
      </c>
      <c r="M69" s="68"/>
      <c r="N69" s="68"/>
      <c r="O69" s="68"/>
    </row>
    <row r="70" spans="1:15" ht="12.75" customHeight="1" x14ac:dyDescent="0.25">
      <c r="A70" s="68"/>
      <c r="B70" s="45" t="s">
        <v>7113</v>
      </c>
      <c r="C70" s="68" t="s">
        <v>7837</v>
      </c>
      <c r="D70" s="71">
        <v>2162.1</v>
      </c>
      <c r="E70" s="68"/>
      <c r="F70" s="70"/>
      <c r="G70" s="70"/>
      <c r="H70" s="70"/>
      <c r="I70" s="68"/>
      <c r="J70" s="45" t="s">
        <v>7130</v>
      </c>
      <c r="K70" s="72" t="s">
        <v>8267</v>
      </c>
      <c r="L70" s="71">
        <v>128455.57</v>
      </c>
      <c r="M70" s="68"/>
      <c r="N70" s="68"/>
      <c r="O70" s="68"/>
    </row>
    <row r="71" spans="1:15" ht="12.75" customHeight="1" x14ac:dyDescent="0.25">
      <c r="A71" s="68"/>
      <c r="B71" s="45" t="s">
        <v>7113</v>
      </c>
      <c r="C71" s="68" t="s">
        <v>7838</v>
      </c>
      <c r="D71" s="71">
        <v>1101.2</v>
      </c>
      <c r="E71" s="68"/>
      <c r="F71" s="70"/>
      <c r="G71" s="70"/>
      <c r="H71" s="70"/>
      <c r="I71" s="68"/>
      <c r="J71" s="45" t="s">
        <v>7130</v>
      </c>
      <c r="K71" s="72" t="s">
        <v>8268</v>
      </c>
      <c r="L71" s="71">
        <v>191543.71</v>
      </c>
      <c r="M71" s="68"/>
      <c r="N71" s="68"/>
      <c r="O71" s="68"/>
    </row>
    <row r="72" spans="1:15" ht="12.75" customHeight="1" x14ac:dyDescent="0.25">
      <c r="A72" s="68"/>
      <c r="B72" s="45" t="s">
        <v>7113</v>
      </c>
      <c r="C72" s="68" t="s">
        <v>7839</v>
      </c>
      <c r="D72" s="71">
        <v>20.85</v>
      </c>
      <c r="E72" s="68"/>
      <c r="F72" s="70"/>
      <c r="G72" s="70"/>
      <c r="H72" s="70"/>
      <c r="I72" s="68"/>
      <c r="J72" s="45" t="s">
        <v>7130</v>
      </c>
      <c r="K72" s="72" t="s">
        <v>8269</v>
      </c>
      <c r="L72" s="71">
        <v>160252.42000000001</v>
      </c>
      <c r="M72" s="68"/>
      <c r="N72" s="68"/>
      <c r="O72" s="68"/>
    </row>
    <row r="73" spans="1:15" ht="12.75" customHeight="1" x14ac:dyDescent="0.25">
      <c r="A73" s="68"/>
      <c r="B73" s="45" t="s">
        <v>3523</v>
      </c>
      <c r="C73" s="68" t="s">
        <v>6824</v>
      </c>
      <c r="D73" s="71">
        <v>1.49</v>
      </c>
      <c r="E73" s="68"/>
      <c r="F73" s="70"/>
      <c r="G73" s="70"/>
      <c r="H73" s="70"/>
      <c r="I73" s="68"/>
      <c r="J73" s="45" t="s">
        <v>7130</v>
      </c>
      <c r="K73" s="72" t="s">
        <v>8270</v>
      </c>
      <c r="L73" s="71">
        <v>155810</v>
      </c>
      <c r="M73" s="68"/>
      <c r="N73" s="68"/>
      <c r="O73" s="68"/>
    </row>
    <row r="74" spans="1:15" ht="12.75" customHeight="1" x14ac:dyDescent="0.25">
      <c r="A74" s="68"/>
      <c r="B74" s="45" t="s">
        <v>3523</v>
      </c>
      <c r="C74" s="68" t="s">
        <v>6825</v>
      </c>
      <c r="D74" s="71">
        <v>0.01</v>
      </c>
      <c r="E74" s="68"/>
      <c r="F74" s="70"/>
      <c r="G74" s="70"/>
      <c r="H74" s="70"/>
      <c r="I74" s="68"/>
      <c r="J74" s="45" t="s">
        <v>7130</v>
      </c>
      <c r="K74" s="72" t="s">
        <v>8271</v>
      </c>
      <c r="L74" s="71">
        <v>154338.59</v>
      </c>
      <c r="M74" s="68"/>
      <c r="N74" s="68"/>
      <c r="O74" s="68"/>
    </row>
    <row r="75" spans="1:15" ht="12.75" customHeight="1" x14ac:dyDescent="0.25">
      <c r="A75" s="68"/>
      <c r="B75" s="45" t="s">
        <v>3526</v>
      </c>
      <c r="C75" s="68" t="s">
        <v>7840</v>
      </c>
      <c r="D75" s="71">
        <v>1017.58</v>
      </c>
      <c r="E75" s="68"/>
      <c r="F75" s="70"/>
      <c r="G75" s="70"/>
      <c r="H75" s="70"/>
      <c r="I75" s="68"/>
      <c r="J75" s="45" t="s">
        <v>7130</v>
      </c>
      <c r="K75" s="72" t="s">
        <v>8272</v>
      </c>
      <c r="L75" s="71">
        <v>203653.96</v>
      </c>
      <c r="M75" s="68"/>
      <c r="N75" s="68"/>
      <c r="O75" s="68"/>
    </row>
    <row r="76" spans="1:15" ht="12.75" customHeight="1" x14ac:dyDescent="0.25">
      <c r="A76" s="68"/>
      <c r="B76" s="45" t="s">
        <v>3526</v>
      </c>
      <c r="C76" s="68" t="s">
        <v>7841</v>
      </c>
      <c r="D76" s="71">
        <v>444.64</v>
      </c>
      <c r="E76" s="68"/>
      <c r="F76" s="70"/>
      <c r="G76" s="70"/>
      <c r="H76" s="70"/>
      <c r="I76" s="68"/>
      <c r="J76" s="45" t="s">
        <v>7130</v>
      </c>
      <c r="K76" s="72" t="s">
        <v>8273</v>
      </c>
      <c r="L76" s="71">
        <v>248551.67</v>
      </c>
      <c r="M76" s="68"/>
      <c r="N76" s="68"/>
      <c r="O76" s="68"/>
    </row>
    <row r="77" spans="1:15" ht="12.75" customHeight="1" x14ac:dyDescent="0.25">
      <c r="A77" s="68"/>
      <c r="B77" s="45" t="s">
        <v>3526</v>
      </c>
      <c r="C77" s="68" t="s">
        <v>7842</v>
      </c>
      <c r="D77" s="71">
        <v>409.92</v>
      </c>
      <c r="E77" s="68"/>
      <c r="F77" s="70"/>
      <c r="G77" s="70"/>
      <c r="H77" s="70"/>
      <c r="I77" s="68"/>
      <c r="J77" s="45" t="s">
        <v>7130</v>
      </c>
      <c r="K77" s="72" t="s">
        <v>8274</v>
      </c>
      <c r="L77" s="71">
        <v>428346.88</v>
      </c>
      <c r="M77" s="68"/>
      <c r="N77" s="68"/>
      <c r="O77" s="68"/>
    </row>
    <row r="78" spans="1:15" ht="12.75" customHeight="1" x14ac:dyDescent="0.25">
      <c r="A78" s="68"/>
      <c r="B78" s="45" t="s">
        <v>3526</v>
      </c>
      <c r="C78" s="68" t="s">
        <v>7843</v>
      </c>
      <c r="D78" s="71">
        <v>366.33</v>
      </c>
      <c r="E78" s="68"/>
      <c r="F78" s="70"/>
      <c r="G78" s="70"/>
      <c r="H78" s="70"/>
      <c r="I78" s="68"/>
      <c r="J78" s="45" t="s">
        <v>7130</v>
      </c>
      <c r="K78" s="72" t="s">
        <v>8275</v>
      </c>
      <c r="L78" s="71">
        <v>202155.32</v>
      </c>
      <c r="M78" s="68"/>
      <c r="N78" s="68"/>
      <c r="O78" s="68"/>
    </row>
    <row r="79" spans="1:15" ht="12.75" customHeight="1" x14ac:dyDescent="0.25">
      <c r="A79" s="68"/>
      <c r="B79" s="45" t="s">
        <v>3526</v>
      </c>
      <c r="C79" s="68" t="s">
        <v>7844</v>
      </c>
      <c r="D79" s="71">
        <v>369.77</v>
      </c>
      <c r="E79" s="68"/>
      <c r="F79" s="70"/>
      <c r="G79" s="70"/>
      <c r="H79" s="70"/>
      <c r="I79" s="68"/>
      <c r="J79" s="45" t="s">
        <v>7130</v>
      </c>
      <c r="K79" s="72" t="s">
        <v>8276</v>
      </c>
      <c r="L79" s="71">
        <v>158042.96</v>
      </c>
      <c r="M79" s="68"/>
      <c r="N79" s="68"/>
      <c r="O79" s="68"/>
    </row>
    <row r="80" spans="1:15" ht="12.75" customHeight="1" x14ac:dyDescent="0.25">
      <c r="A80" s="68"/>
      <c r="B80" s="45" t="s">
        <v>3526</v>
      </c>
      <c r="C80" s="68" t="s">
        <v>7845</v>
      </c>
      <c r="D80" s="71">
        <v>386.62</v>
      </c>
      <c r="E80" s="68"/>
      <c r="F80" s="70"/>
      <c r="G80" s="70"/>
      <c r="H80" s="70"/>
      <c r="I80" s="68"/>
      <c r="J80" s="45" t="s">
        <v>7130</v>
      </c>
      <c r="K80" s="72" t="s">
        <v>8277</v>
      </c>
      <c r="L80" s="71">
        <v>119861.62</v>
      </c>
      <c r="M80" s="68"/>
      <c r="N80" s="68"/>
      <c r="O80" s="68"/>
    </row>
    <row r="81" spans="1:15" ht="12.75" customHeight="1" x14ac:dyDescent="0.25">
      <c r="A81" s="68"/>
      <c r="B81" s="45" t="s">
        <v>3526</v>
      </c>
      <c r="C81" s="68" t="s">
        <v>7846</v>
      </c>
      <c r="D81" s="71">
        <v>386.62</v>
      </c>
      <c r="E81" s="68"/>
      <c r="F81" s="70"/>
      <c r="G81" s="70"/>
      <c r="H81" s="70"/>
      <c r="I81" s="68"/>
      <c r="J81" s="45" t="s">
        <v>7130</v>
      </c>
      <c r="K81" s="72" t="s">
        <v>8278</v>
      </c>
      <c r="L81" s="71">
        <v>103166.88</v>
      </c>
      <c r="M81" s="68"/>
      <c r="N81" s="68"/>
      <c r="O81" s="68"/>
    </row>
    <row r="82" spans="1:15" ht="12.75" customHeight="1" x14ac:dyDescent="0.25">
      <c r="A82" s="68"/>
      <c r="B82" s="45" t="s">
        <v>3526</v>
      </c>
      <c r="C82" s="68" t="s">
        <v>7847</v>
      </c>
      <c r="D82" s="71">
        <v>386.62</v>
      </c>
      <c r="E82" s="68"/>
      <c r="F82" s="70"/>
      <c r="G82" s="70"/>
      <c r="H82" s="70"/>
      <c r="I82" s="68"/>
      <c r="J82" s="45" t="s">
        <v>7131</v>
      </c>
      <c r="K82" s="72" t="s">
        <v>8279</v>
      </c>
      <c r="L82" s="71">
        <v>-178.03</v>
      </c>
      <c r="M82" s="68"/>
      <c r="N82" s="68"/>
      <c r="O82" s="68"/>
    </row>
    <row r="83" spans="1:15" ht="12.75" customHeight="1" x14ac:dyDescent="0.25">
      <c r="A83" s="68"/>
      <c r="B83" s="45" t="s">
        <v>3526</v>
      </c>
      <c r="C83" s="68" t="s">
        <v>7848</v>
      </c>
      <c r="D83" s="71">
        <v>386.62</v>
      </c>
      <c r="E83" s="68"/>
      <c r="F83" s="70"/>
      <c r="G83" s="70"/>
      <c r="H83" s="70"/>
      <c r="I83" s="68"/>
      <c r="J83" s="45" t="s">
        <v>7131</v>
      </c>
      <c r="K83" s="72" t="s">
        <v>8280</v>
      </c>
      <c r="L83" s="71">
        <v>-174.84</v>
      </c>
      <c r="M83" s="68"/>
      <c r="N83" s="68"/>
      <c r="O83" s="68"/>
    </row>
    <row r="84" spans="1:15" ht="12.75" customHeight="1" x14ac:dyDescent="0.25">
      <c r="A84" s="68"/>
      <c r="B84" s="45" t="s">
        <v>3526</v>
      </c>
      <c r="C84" s="68" t="s">
        <v>7849</v>
      </c>
      <c r="D84" s="71">
        <v>284.93</v>
      </c>
      <c r="E84" s="68"/>
      <c r="F84" s="70"/>
      <c r="G84" s="70"/>
      <c r="H84" s="70"/>
      <c r="I84" s="68"/>
      <c r="J84" s="45" t="s">
        <v>7131</v>
      </c>
      <c r="K84" s="72" t="s">
        <v>8281</v>
      </c>
      <c r="L84" s="71">
        <v>179.66</v>
      </c>
      <c r="M84" s="68"/>
      <c r="N84" s="68"/>
      <c r="O84" s="68"/>
    </row>
    <row r="85" spans="1:15" ht="12.75" customHeight="1" x14ac:dyDescent="0.25">
      <c r="A85" s="68"/>
      <c r="B85" s="45" t="s">
        <v>3526</v>
      </c>
      <c r="C85" s="68" t="s">
        <v>7850</v>
      </c>
      <c r="D85" s="71">
        <v>183.25</v>
      </c>
      <c r="E85" s="68"/>
      <c r="F85" s="70"/>
      <c r="G85" s="70"/>
      <c r="H85" s="70"/>
      <c r="I85" s="68"/>
      <c r="J85" s="45" t="s">
        <v>7131</v>
      </c>
      <c r="K85" s="72" t="s">
        <v>8282</v>
      </c>
      <c r="L85" s="71">
        <v>179.66</v>
      </c>
      <c r="M85" s="68"/>
      <c r="N85" s="68"/>
      <c r="O85" s="68"/>
    </row>
    <row r="86" spans="1:15" ht="12.75" customHeight="1" x14ac:dyDescent="0.25">
      <c r="A86" s="68"/>
      <c r="B86" s="45" t="s">
        <v>3529</v>
      </c>
      <c r="C86" s="68" t="s">
        <v>7851</v>
      </c>
      <c r="D86" s="71">
        <v>-0.01</v>
      </c>
      <c r="E86" s="68"/>
      <c r="F86" s="70"/>
      <c r="G86" s="70"/>
      <c r="H86" s="70"/>
      <c r="I86" s="68"/>
      <c r="J86" s="45" t="s">
        <v>7131</v>
      </c>
      <c r="K86" s="72" t="s">
        <v>8283</v>
      </c>
      <c r="L86" s="71">
        <v>179.66</v>
      </c>
      <c r="M86" s="68"/>
      <c r="N86" s="68"/>
      <c r="O86" s="68"/>
    </row>
    <row r="87" spans="1:15" ht="12.75" customHeight="1" x14ac:dyDescent="0.25">
      <c r="A87" s="68"/>
      <c r="B87" s="45" t="s">
        <v>3529</v>
      </c>
      <c r="C87" s="68" t="s">
        <v>7852</v>
      </c>
      <c r="D87" s="71">
        <v>-0.01</v>
      </c>
      <c r="E87" s="68"/>
      <c r="F87" s="70"/>
      <c r="G87" s="70"/>
      <c r="H87" s="70"/>
      <c r="I87" s="68"/>
      <c r="J87" s="45" t="s">
        <v>7131</v>
      </c>
      <c r="K87" s="72" t="s">
        <v>8284</v>
      </c>
      <c r="L87" s="71">
        <v>179.66</v>
      </c>
      <c r="M87" s="68"/>
      <c r="N87" s="68"/>
      <c r="O87" s="68"/>
    </row>
    <row r="88" spans="1:15" ht="12.75" customHeight="1" x14ac:dyDescent="0.25">
      <c r="A88" s="68"/>
      <c r="B88" s="45" t="s">
        <v>3529</v>
      </c>
      <c r="C88" s="68" t="s">
        <v>7853</v>
      </c>
      <c r="D88" s="71">
        <v>-0.01</v>
      </c>
      <c r="E88" s="68"/>
      <c r="F88" s="70"/>
      <c r="G88" s="70"/>
      <c r="H88" s="70"/>
      <c r="I88" s="68"/>
      <c r="J88" s="45" t="s">
        <v>7131</v>
      </c>
      <c r="K88" s="72" t="s">
        <v>8285</v>
      </c>
      <c r="L88" s="71">
        <v>177.59</v>
      </c>
      <c r="M88" s="68"/>
      <c r="N88" s="68"/>
      <c r="O88" s="68"/>
    </row>
    <row r="89" spans="1:15" ht="12.75" customHeight="1" x14ac:dyDescent="0.25">
      <c r="A89" s="68"/>
      <c r="B89" s="45" t="s">
        <v>3529</v>
      </c>
      <c r="C89" s="68" t="s">
        <v>7854</v>
      </c>
      <c r="D89" s="71">
        <v>-0.01</v>
      </c>
      <c r="E89" s="68"/>
      <c r="F89" s="70"/>
      <c r="G89" s="70"/>
      <c r="H89" s="70"/>
      <c r="I89" s="68"/>
      <c r="J89" s="45" t="s">
        <v>7131</v>
      </c>
      <c r="K89" s="72" t="s">
        <v>8286</v>
      </c>
      <c r="L89" s="71">
        <v>179.66</v>
      </c>
      <c r="M89" s="68"/>
      <c r="N89" s="68"/>
      <c r="O89" s="68"/>
    </row>
    <row r="90" spans="1:15" ht="12.75" customHeight="1" x14ac:dyDescent="0.25">
      <c r="A90" s="68"/>
      <c r="B90" s="45" t="s">
        <v>3529</v>
      </c>
      <c r="C90" s="68" t="s">
        <v>7855</v>
      </c>
      <c r="D90" s="71">
        <v>-0.01</v>
      </c>
      <c r="E90" s="68"/>
      <c r="F90" s="70"/>
      <c r="G90" s="70"/>
      <c r="H90" s="70"/>
      <c r="I90" s="68"/>
      <c r="J90" s="45" t="s">
        <v>7131</v>
      </c>
      <c r="K90" s="72" t="s">
        <v>8287</v>
      </c>
      <c r="L90" s="71">
        <v>179.66</v>
      </c>
      <c r="M90" s="68"/>
      <c r="N90" s="68"/>
      <c r="O90" s="68"/>
    </row>
    <row r="91" spans="1:15" ht="12.75" customHeight="1" x14ac:dyDescent="0.25">
      <c r="A91" s="68"/>
      <c r="B91" s="45" t="s">
        <v>3529</v>
      </c>
      <c r="C91" s="68" t="s">
        <v>7856</v>
      </c>
      <c r="D91" s="71">
        <v>-0.01</v>
      </c>
      <c r="E91" s="68"/>
      <c r="F91" s="70"/>
      <c r="G91" s="70"/>
      <c r="H91" s="70"/>
      <c r="I91" s="68"/>
      <c r="J91" s="45" t="s">
        <v>7131</v>
      </c>
      <c r="K91" s="72" t="s">
        <v>8288</v>
      </c>
      <c r="L91" s="71">
        <v>179.66</v>
      </c>
      <c r="M91" s="68"/>
      <c r="N91" s="68"/>
      <c r="O91" s="68"/>
    </row>
    <row r="92" spans="1:15" ht="12.75" customHeight="1" x14ac:dyDescent="0.25">
      <c r="A92" s="68"/>
      <c r="B92" s="45" t="s">
        <v>3529</v>
      </c>
      <c r="C92" s="68" t="s">
        <v>7857</v>
      </c>
      <c r="D92" s="71">
        <v>-0.01</v>
      </c>
      <c r="E92" s="68"/>
      <c r="F92" s="70"/>
      <c r="G92" s="70"/>
      <c r="H92" s="70"/>
      <c r="I92" s="68"/>
      <c r="J92" s="45" t="s">
        <v>7131</v>
      </c>
      <c r="K92" s="72" t="s">
        <v>8289</v>
      </c>
      <c r="L92" s="71">
        <v>89.83</v>
      </c>
      <c r="M92" s="68"/>
      <c r="N92" s="68"/>
      <c r="O92" s="68"/>
    </row>
    <row r="93" spans="1:15" ht="12.75" customHeight="1" x14ac:dyDescent="0.25">
      <c r="A93" s="68"/>
      <c r="B93" s="45" t="s">
        <v>3529</v>
      </c>
      <c r="C93" s="68" t="s">
        <v>7858</v>
      </c>
      <c r="D93" s="71">
        <v>-0.01</v>
      </c>
      <c r="E93" s="68"/>
      <c r="F93" s="70"/>
      <c r="G93" s="70"/>
      <c r="H93" s="70"/>
      <c r="I93" s="68"/>
      <c r="J93" s="45" t="s">
        <v>3862</v>
      </c>
      <c r="K93" s="72" t="s">
        <v>8290</v>
      </c>
      <c r="L93" s="71">
        <v>162.09</v>
      </c>
      <c r="M93" s="68"/>
      <c r="N93" s="68"/>
      <c r="O93" s="68"/>
    </row>
    <row r="94" spans="1:15" ht="12.75" customHeight="1" x14ac:dyDescent="0.25">
      <c r="A94" s="68"/>
      <c r="B94" s="45" t="s">
        <v>3529</v>
      </c>
      <c r="C94" s="68" t="s">
        <v>7859</v>
      </c>
      <c r="D94" s="71">
        <v>-0.01</v>
      </c>
      <c r="E94" s="68"/>
      <c r="F94" s="70"/>
      <c r="G94" s="70"/>
      <c r="H94" s="70"/>
      <c r="I94" s="68"/>
      <c r="J94" s="45" t="s">
        <v>3862</v>
      </c>
      <c r="K94" s="72" t="s">
        <v>8291</v>
      </c>
      <c r="L94" s="71">
        <v>162.09</v>
      </c>
      <c r="M94" s="68"/>
      <c r="N94" s="68"/>
      <c r="O94" s="68"/>
    </row>
    <row r="95" spans="1:15" ht="12.75" customHeight="1" x14ac:dyDescent="0.25">
      <c r="A95" s="68"/>
      <c r="B95" s="45" t="s">
        <v>3529</v>
      </c>
      <c r="C95" s="68" t="s">
        <v>7860</v>
      </c>
      <c r="D95" s="71">
        <v>-0.01</v>
      </c>
      <c r="E95" s="68"/>
      <c r="F95" s="70"/>
      <c r="G95" s="70"/>
      <c r="H95" s="70"/>
      <c r="I95" s="68"/>
      <c r="J95" s="45" t="s">
        <v>3862</v>
      </c>
      <c r="K95" s="72" t="s">
        <v>8292</v>
      </c>
      <c r="L95" s="71">
        <v>162.09</v>
      </c>
      <c r="M95" s="68"/>
      <c r="N95" s="68"/>
      <c r="O95" s="68"/>
    </row>
    <row r="96" spans="1:15" ht="12.75" customHeight="1" x14ac:dyDescent="0.25">
      <c r="A96" s="68"/>
      <c r="B96" s="45" t="s">
        <v>3529</v>
      </c>
      <c r="C96" s="68" t="s">
        <v>7861</v>
      </c>
      <c r="D96" s="71">
        <v>-0.01</v>
      </c>
      <c r="E96" s="68"/>
      <c r="F96" s="70"/>
      <c r="G96" s="70"/>
      <c r="H96" s="70"/>
      <c r="I96" s="68"/>
      <c r="J96" s="45" t="s">
        <v>3862</v>
      </c>
      <c r="K96" s="72" t="s">
        <v>8293</v>
      </c>
      <c r="L96" s="71">
        <v>162.09</v>
      </c>
      <c r="M96" s="68"/>
      <c r="N96" s="68"/>
      <c r="O96" s="68"/>
    </row>
    <row r="97" spans="1:15" ht="12.75" customHeight="1" x14ac:dyDescent="0.25">
      <c r="A97" s="68"/>
      <c r="B97" s="45" t="s">
        <v>3529</v>
      </c>
      <c r="C97" s="68" t="s">
        <v>7862</v>
      </c>
      <c r="D97" s="71">
        <v>-0.01</v>
      </c>
      <c r="E97" s="68"/>
      <c r="F97" s="70"/>
      <c r="G97" s="70"/>
      <c r="H97" s="70"/>
      <c r="I97" s="68"/>
      <c r="J97" s="45" t="s">
        <v>3862</v>
      </c>
      <c r="K97" s="72" t="s">
        <v>8294</v>
      </c>
      <c r="L97" s="71">
        <v>162.09</v>
      </c>
      <c r="M97" s="68"/>
      <c r="N97" s="68"/>
      <c r="O97" s="68"/>
    </row>
    <row r="98" spans="1:15" ht="12.75" customHeight="1" x14ac:dyDescent="0.25">
      <c r="A98" s="68"/>
      <c r="B98" s="45" t="s">
        <v>3532</v>
      </c>
      <c r="C98" s="68" t="s">
        <v>7863</v>
      </c>
      <c r="D98" s="71">
        <v>339.24</v>
      </c>
      <c r="E98" s="68"/>
      <c r="F98" s="70"/>
      <c r="G98" s="70"/>
      <c r="H98" s="70"/>
      <c r="I98" s="68"/>
      <c r="J98" s="45" t="s">
        <v>3862</v>
      </c>
      <c r="K98" s="72" t="s">
        <v>8295</v>
      </c>
      <c r="L98" s="71">
        <v>162.09</v>
      </c>
      <c r="M98" s="68"/>
      <c r="N98" s="68"/>
      <c r="O98" s="68"/>
    </row>
    <row r="99" spans="1:15" ht="12.75" customHeight="1" x14ac:dyDescent="0.25">
      <c r="A99" s="68"/>
      <c r="B99" s="45" t="s">
        <v>3532</v>
      </c>
      <c r="C99" s="68" t="s">
        <v>7864</v>
      </c>
      <c r="D99" s="71">
        <v>319.16000000000003</v>
      </c>
      <c r="E99" s="68"/>
      <c r="F99" s="70"/>
      <c r="G99" s="70"/>
      <c r="H99" s="70"/>
      <c r="I99" s="68"/>
      <c r="J99" s="45" t="s">
        <v>3862</v>
      </c>
      <c r="K99" s="72" t="s">
        <v>8296</v>
      </c>
      <c r="L99" s="71">
        <v>1124.3399999999999</v>
      </c>
      <c r="M99" s="68"/>
      <c r="N99" s="68"/>
      <c r="O99" s="68"/>
    </row>
    <row r="100" spans="1:15" ht="13.2" x14ac:dyDescent="0.25">
      <c r="A100" s="68"/>
      <c r="B100" s="45" t="s">
        <v>3532</v>
      </c>
      <c r="C100" s="68" t="s">
        <v>7865</v>
      </c>
      <c r="D100" s="71">
        <v>319.16000000000003</v>
      </c>
      <c r="E100" s="68"/>
      <c r="F100" s="70"/>
      <c r="G100" s="70"/>
      <c r="H100" s="70"/>
      <c r="I100" s="68"/>
      <c r="J100" s="45" t="s">
        <v>3862</v>
      </c>
      <c r="K100" s="72" t="s">
        <v>8297</v>
      </c>
      <c r="L100" s="71">
        <v>722.58</v>
      </c>
      <c r="M100" s="68"/>
      <c r="N100" s="68"/>
      <c r="O100" s="68"/>
    </row>
    <row r="101" spans="1:15" ht="13.2" x14ac:dyDescent="0.25">
      <c r="A101" s="68"/>
      <c r="B101" s="45" t="s">
        <v>3532</v>
      </c>
      <c r="C101" s="68" t="s">
        <v>7866</v>
      </c>
      <c r="D101" s="71">
        <v>319.58</v>
      </c>
      <c r="E101" s="68"/>
      <c r="F101" s="70"/>
      <c r="G101" s="70"/>
      <c r="H101" s="70"/>
      <c r="I101" s="68"/>
      <c r="J101" s="45" t="s">
        <v>3862</v>
      </c>
      <c r="K101" s="72" t="s">
        <v>8298</v>
      </c>
      <c r="L101" s="71">
        <v>361.29</v>
      </c>
      <c r="M101" s="68"/>
      <c r="N101" s="68"/>
      <c r="O101" s="68"/>
    </row>
    <row r="102" spans="1:15" ht="13.2" x14ac:dyDescent="0.25">
      <c r="A102" s="68"/>
      <c r="B102" s="45" t="s">
        <v>3532</v>
      </c>
      <c r="C102" s="68" t="s">
        <v>7867</v>
      </c>
      <c r="D102" s="71">
        <v>320.01</v>
      </c>
      <c r="E102" s="68"/>
      <c r="F102" s="70"/>
      <c r="G102" s="70"/>
      <c r="H102" s="70"/>
      <c r="I102" s="68"/>
      <c r="J102" s="45" t="s">
        <v>3862</v>
      </c>
      <c r="K102" s="72" t="s">
        <v>8299</v>
      </c>
      <c r="L102" s="71">
        <v>361.29</v>
      </c>
      <c r="M102" s="68"/>
      <c r="N102" s="68"/>
      <c r="O102" s="68"/>
    </row>
    <row r="103" spans="1:15" ht="13.2" x14ac:dyDescent="0.25">
      <c r="A103" s="68"/>
      <c r="B103" s="45" t="s">
        <v>3532</v>
      </c>
      <c r="C103" s="68" t="s">
        <v>7868</v>
      </c>
      <c r="D103" s="71">
        <v>320.01</v>
      </c>
      <c r="E103" s="68"/>
      <c r="F103" s="70"/>
      <c r="G103" s="70"/>
      <c r="H103" s="70"/>
      <c r="I103" s="68"/>
      <c r="J103" s="45" t="s">
        <v>3862</v>
      </c>
      <c r="K103" s="72" t="s">
        <v>8300</v>
      </c>
      <c r="L103" s="71">
        <v>361.29</v>
      </c>
      <c r="M103" s="68"/>
      <c r="N103" s="68"/>
      <c r="O103" s="68"/>
    </row>
    <row r="104" spans="1:15" ht="13.2" x14ac:dyDescent="0.25">
      <c r="A104" s="68"/>
      <c r="B104" s="45" t="s">
        <v>3532</v>
      </c>
      <c r="C104" s="68" t="s">
        <v>7869</v>
      </c>
      <c r="D104" s="71">
        <v>320.01</v>
      </c>
      <c r="E104" s="68"/>
      <c r="F104" s="70"/>
      <c r="G104" s="70"/>
      <c r="H104" s="70"/>
      <c r="I104" s="68"/>
      <c r="J104" s="45" t="s">
        <v>3862</v>
      </c>
      <c r="K104" s="72" t="s">
        <v>8301</v>
      </c>
      <c r="L104" s="71">
        <v>361.29</v>
      </c>
      <c r="M104" s="68"/>
      <c r="N104" s="68"/>
      <c r="O104" s="68"/>
    </row>
    <row r="105" spans="1:15" ht="13.2" x14ac:dyDescent="0.25">
      <c r="A105" s="68"/>
      <c r="B105" s="45" t="s">
        <v>3532</v>
      </c>
      <c r="C105" s="68" t="s">
        <v>7870</v>
      </c>
      <c r="D105" s="71">
        <v>320.01</v>
      </c>
      <c r="E105" s="68"/>
      <c r="F105" s="70"/>
      <c r="G105" s="70"/>
      <c r="H105" s="70"/>
      <c r="I105" s="68"/>
      <c r="J105" s="45" t="s">
        <v>7132</v>
      </c>
      <c r="K105" s="72" t="s">
        <v>8302</v>
      </c>
      <c r="L105" s="71">
        <v>1566.07</v>
      </c>
      <c r="M105" s="68"/>
      <c r="N105" s="68"/>
      <c r="O105" s="68"/>
    </row>
    <row r="106" spans="1:15" ht="13.2" x14ac:dyDescent="0.25">
      <c r="A106" s="68"/>
      <c r="B106" s="45" t="s">
        <v>3532</v>
      </c>
      <c r="C106" s="68" t="s">
        <v>7871</v>
      </c>
      <c r="D106" s="71">
        <v>320.01</v>
      </c>
      <c r="E106" s="68"/>
      <c r="F106" s="70"/>
      <c r="G106" s="70"/>
      <c r="H106" s="70"/>
      <c r="I106" s="68"/>
      <c r="J106" s="45" t="s">
        <v>7132</v>
      </c>
      <c r="K106" s="72" t="s">
        <v>8303</v>
      </c>
      <c r="L106" s="71">
        <v>1566.07</v>
      </c>
      <c r="M106" s="68"/>
      <c r="N106" s="68"/>
      <c r="O106" s="68"/>
    </row>
    <row r="107" spans="1:15" ht="13.2" x14ac:dyDescent="0.25">
      <c r="A107" s="68"/>
      <c r="B107" s="45" t="s">
        <v>3532</v>
      </c>
      <c r="C107" s="68" t="s">
        <v>7872</v>
      </c>
      <c r="D107" s="71">
        <v>168.23</v>
      </c>
      <c r="E107" s="68"/>
      <c r="F107" s="70"/>
      <c r="G107" s="70"/>
      <c r="H107" s="70"/>
      <c r="I107" s="68"/>
      <c r="J107" s="45" t="s">
        <v>7132</v>
      </c>
      <c r="K107" s="72" t="s">
        <v>8304</v>
      </c>
      <c r="L107" s="71">
        <v>1566.07</v>
      </c>
      <c r="M107" s="68"/>
      <c r="N107" s="68"/>
      <c r="O107" s="68"/>
    </row>
    <row r="108" spans="1:15" ht="13.2" x14ac:dyDescent="0.25">
      <c r="A108" s="68"/>
      <c r="B108" s="45" t="s">
        <v>3532</v>
      </c>
      <c r="C108" s="68" t="s">
        <v>7873</v>
      </c>
      <c r="D108" s="71">
        <v>13.73</v>
      </c>
      <c r="E108" s="68"/>
      <c r="F108" s="70"/>
      <c r="G108" s="70"/>
      <c r="H108" s="70"/>
      <c r="I108" s="68"/>
      <c r="J108" s="45" t="s">
        <v>7132</v>
      </c>
      <c r="K108" s="72" t="s">
        <v>8305</v>
      </c>
      <c r="L108" s="71">
        <v>1566.07</v>
      </c>
      <c r="M108" s="68"/>
      <c r="N108" s="68"/>
      <c r="O108" s="68"/>
    </row>
    <row r="109" spans="1:15" ht="13.2" x14ac:dyDescent="0.25">
      <c r="A109" s="68"/>
      <c r="B109" s="45" t="s">
        <v>3532</v>
      </c>
      <c r="C109" s="68" t="s">
        <v>7874</v>
      </c>
      <c r="D109" s="71">
        <v>0.01</v>
      </c>
      <c r="E109" s="68"/>
      <c r="F109" s="70"/>
      <c r="G109" s="70"/>
      <c r="H109" s="70"/>
      <c r="I109" s="68"/>
      <c r="J109" s="45" t="s">
        <v>7132</v>
      </c>
      <c r="K109" s="72" t="s">
        <v>8306</v>
      </c>
      <c r="L109" s="71">
        <v>1566.07</v>
      </c>
      <c r="M109" s="68"/>
      <c r="N109" s="68"/>
      <c r="O109" s="68"/>
    </row>
    <row r="110" spans="1:15" ht="13.2" x14ac:dyDescent="0.25">
      <c r="A110" s="68"/>
      <c r="B110" s="45" t="s">
        <v>3535</v>
      </c>
      <c r="C110" s="68" t="s">
        <v>6826</v>
      </c>
      <c r="D110" s="71">
        <v>71.27</v>
      </c>
      <c r="E110" s="68"/>
      <c r="F110" s="70"/>
      <c r="G110" s="70"/>
      <c r="H110" s="70"/>
      <c r="I110" s="68"/>
      <c r="J110" s="45" t="s">
        <v>7132</v>
      </c>
      <c r="K110" s="72" t="s">
        <v>8307</v>
      </c>
      <c r="L110" s="71">
        <v>1566.07</v>
      </c>
      <c r="M110" s="68"/>
      <c r="N110" s="68"/>
      <c r="O110" s="68"/>
    </row>
    <row r="111" spans="1:15" ht="13.2" x14ac:dyDescent="0.25">
      <c r="A111" s="68"/>
      <c r="B111" s="45" t="s">
        <v>3535</v>
      </c>
      <c r="C111" s="68" t="s">
        <v>6827</v>
      </c>
      <c r="D111" s="71">
        <v>71.27</v>
      </c>
      <c r="E111" s="68"/>
      <c r="F111" s="70"/>
      <c r="G111" s="70"/>
      <c r="H111" s="70"/>
      <c r="I111" s="68"/>
      <c r="J111" s="45" t="s">
        <v>7132</v>
      </c>
      <c r="K111" s="72" t="s">
        <v>8308</v>
      </c>
      <c r="L111" s="71">
        <v>14987.05</v>
      </c>
      <c r="M111" s="68"/>
      <c r="N111" s="68"/>
      <c r="O111" s="68"/>
    </row>
    <row r="112" spans="1:15" ht="13.2" x14ac:dyDescent="0.25">
      <c r="A112" s="68"/>
      <c r="B112" s="45" t="s">
        <v>3535</v>
      </c>
      <c r="C112" s="68" t="s">
        <v>6828</v>
      </c>
      <c r="D112" s="71">
        <v>71.27</v>
      </c>
      <c r="E112" s="68"/>
      <c r="F112" s="70"/>
      <c r="G112" s="70"/>
      <c r="H112" s="70"/>
      <c r="I112" s="68"/>
      <c r="J112" s="45" t="s">
        <v>7132</v>
      </c>
      <c r="K112" s="72" t="s">
        <v>8309</v>
      </c>
      <c r="L112" s="71">
        <v>15944.46</v>
      </c>
      <c r="M112" s="68"/>
      <c r="N112" s="68"/>
      <c r="O112" s="68"/>
    </row>
    <row r="113" spans="1:15" ht="13.2" x14ac:dyDescent="0.25">
      <c r="A113" s="68"/>
      <c r="B113" s="45" t="s">
        <v>3535</v>
      </c>
      <c r="C113" s="68" t="s">
        <v>6829</v>
      </c>
      <c r="D113" s="71">
        <v>71.27</v>
      </c>
      <c r="E113" s="68"/>
      <c r="F113" s="70"/>
      <c r="G113" s="70"/>
      <c r="H113" s="70"/>
      <c r="I113" s="68"/>
      <c r="J113" s="45" t="s">
        <v>7132</v>
      </c>
      <c r="K113" s="72" t="s">
        <v>8310</v>
      </c>
      <c r="L113" s="71">
        <v>7972.23</v>
      </c>
      <c r="M113" s="68"/>
      <c r="N113" s="68"/>
      <c r="O113" s="68"/>
    </row>
    <row r="114" spans="1:15" ht="13.2" x14ac:dyDescent="0.25">
      <c r="A114" s="68"/>
      <c r="B114" s="45" t="s">
        <v>3535</v>
      </c>
      <c r="C114" s="68" t="s">
        <v>6830</v>
      </c>
      <c r="D114" s="71">
        <v>71.27</v>
      </c>
      <c r="E114" s="68"/>
      <c r="F114" s="70"/>
      <c r="G114" s="70"/>
      <c r="H114" s="70"/>
      <c r="I114" s="68"/>
      <c r="J114" s="45" t="s">
        <v>7132</v>
      </c>
      <c r="K114" s="72" t="s">
        <v>8311</v>
      </c>
      <c r="L114" s="71">
        <v>7972.23</v>
      </c>
      <c r="M114" s="68"/>
      <c r="N114" s="68"/>
      <c r="O114" s="68"/>
    </row>
    <row r="115" spans="1:15" ht="13.2" x14ac:dyDescent="0.25">
      <c r="A115" s="68"/>
      <c r="B115" s="45" t="s">
        <v>3535</v>
      </c>
      <c r="C115" s="68" t="s">
        <v>6831</v>
      </c>
      <c r="D115" s="71">
        <v>48.27</v>
      </c>
      <c r="E115" s="68"/>
      <c r="F115" s="70"/>
      <c r="G115" s="70"/>
      <c r="H115" s="70"/>
      <c r="I115" s="68"/>
      <c r="J115" s="45" t="s">
        <v>7132</v>
      </c>
      <c r="K115" s="72" t="s">
        <v>8312</v>
      </c>
      <c r="L115" s="71">
        <v>7972.23</v>
      </c>
      <c r="M115" s="68"/>
      <c r="N115" s="68"/>
      <c r="O115" s="68"/>
    </row>
    <row r="116" spans="1:15" ht="13.2" x14ac:dyDescent="0.25">
      <c r="A116" s="68"/>
      <c r="B116" s="45" t="s">
        <v>3535</v>
      </c>
      <c r="C116" s="68" t="s">
        <v>6832</v>
      </c>
      <c r="D116" s="71">
        <v>25.27</v>
      </c>
      <c r="E116" s="68"/>
      <c r="F116" s="70"/>
      <c r="G116" s="70"/>
      <c r="H116" s="70"/>
      <c r="I116" s="68"/>
      <c r="J116" s="45" t="s">
        <v>7132</v>
      </c>
      <c r="K116" s="72" t="s">
        <v>8313</v>
      </c>
      <c r="L116" s="71">
        <v>7972.23</v>
      </c>
      <c r="M116" s="68"/>
      <c r="N116" s="68"/>
      <c r="O116" s="68"/>
    </row>
    <row r="117" spans="1:15" ht="13.2" x14ac:dyDescent="0.25">
      <c r="A117" s="68"/>
      <c r="B117" s="45" t="s">
        <v>3535</v>
      </c>
      <c r="C117" s="68" t="s">
        <v>6833</v>
      </c>
      <c r="D117" s="71">
        <v>25.27</v>
      </c>
      <c r="E117" s="68"/>
      <c r="F117" s="70"/>
      <c r="G117" s="70"/>
      <c r="H117" s="70"/>
      <c r="I117" s="68"/>
      <c r="J117" s="45" t="s">
        <v>3878</v>
      </c>
      <c r="K117" s="72" t="s">
        <v>7025</v>
      </c>
      <c r="L117" s="71">
        <v>750.01</v>
      </c>
      <c r="M117" s="68"/>
      <c r="N117" s="68"/>
      <c r="O117" s="68"/>
    </row>
    <row r="118" spans="1:15" ht="13.2" x14ac:dyDescent="0.25">
      <c r="A118" s="68"/>
      <c r="B118" s="45" t="s">
        <v>3535</v>
      </c>
      <c r="C118" s="68" t="s">
        <v>6834</v>
      </c>
      <c r="D118" s="71">
        <v>88.03</v>
      </c>
      <c r="E118" s="68"/>
      <c r="F118" s="70"/>
      <c r="G118" s="70"/>
      <c r="H118" s="70"/>
      <c r="I118" s="68"/>
      <c r="J118" s="45" t="s">
        <v>3878</v>
      </c>
      <c r="K118" s="72" t="s">
        <v>7026</v>
      </c>
      <c r="L118" s="71">
        <v>743.68</v>
      </c>
      <c r="M118" s="68"/>
      <c r="N118" s="68"/>
      <c r="O118" s="68"/>
    </row>
    <row r="119" spans="1:15" ht="13.2" x14ac:dyDescent="0.25">
      <c r="A119" s="68"/>
      <c r="B119" s="45" t="s">
        <v>3535</v>
      </c>
      <c r="C119" s="68" t="s">
        <v>6835</v>
      </c>
      <c r="D119" s="71">
        <v>75.39</v>
      </c>
      <c r="E119" s="68"/>
      <c r="F119" s="70"/>
      <c r="G119" s="70"/>
      <c r="H119" s="70"/>
      <c r="I119" s="68"/>
      <c r="J119" s="45" t="s">
        <v>3878</v>
      </c>
      <c r="K119" s="72" t="s">
        <v>7027</v>
      </c>
      <c r="L119" s="71">
        <v>39.64</v>
      </c>
      <c r="M119" s="68"/>
      <c r="N119" s="68"/>
      <c r="O119" s="68"/>
    </row>
    <row r="120" spans="1:15" ht="13.2" x14ac:dyDescent="0.25">
      <c r="A120" s="68"/>
      <c r="B120" s="45" t="s">
        <v>3546</v>
      </c>
      <c r="C120" s="68" t="s">
        <v>7875</v>
      </c>
      <c r="D120" s="71">
        <v>0.01</v>
      </c>
      <c r="E120" s="68"/>
      <c r="F120" s="70"/>
      <c r="G120" s="70"/>
      <c r="H120" s="70"/>
      <c r="I120" s="68"/>
      <c r="J120" s="45" t="s">
        <v>3878</v>
      </c>
      <c r="K120" s="72" t="s">
        <v>7028</v>
      </c>
      <c r="L120" s="71">
        <v>39.64</v>
      </c>
      <c r="M120" s="68"/>
      <c r="N120" s="68"/>
      <c r="O120" s="68"/>
    </row>
    <row r="121" spans="1:15" ht="13.2" x14ac:dyDescent="0.25">
      <c r="A121" s="68"/>
      <c r="B121" s="45" t="s">
        <v>3546</v>
      </c>
      <c r="C121" s="68" t="s">
        <v>7876</v>
      </c>
      <c r="D121" s="71">
        <v>0.01</v>
      </c>
      <c r="E121" s="68"/>
      <c r="F121" s="70"/>
      <c r="G121" s="70"/>
      <c r="H121" s="70"/>
      <c r="I121" s="68"/>
      <c r="J121" s="45" t="s">
        <v>3878</v>
      </c>
      <c r="K121" s="72" t="s">
        <v>7029</v>
      </c>
      <c r="L121" s="71">
        <v>39.64</v>
      </c>
      <c r="M121" s="68"/>
      <c r="N121" s="68"/>
      <c r="O121" s="68"/>
    </row>
    <row r="122" spans="1:15" ht="13.2" x14ac:dyDescent="0.25">
      <c r="A122" s="68"/>
      <c r="B122" s="45" t="s">
        <v>3546</v>
      </c>
      <c r="C122" s="68" t="s">
        <v>7877</v>
      </c>
      <c r="D122" s="71">
        <v>0.01</v>
      </c>
      <c r="E122" s="68"/>
      <c r="F122" s="70"/>
      <c r="G122" s="70"/>
      <c r="H122" s="70"/>
      <c r="I122" s="68"/>
      <c r="J122" s="45" t="s">
        <v>3878</v>
      </c>
      <c r="K122" s="72" t="s">
        <v>7030</v>
      </c>
      <c r="L122" s="71">
        <v>39.64</v>
      </c>
      <c r="M122" s="68"/>
      <c r="N122" s="68"/>
      <c r="O122" s="68"/>
    </row>
    <row r="123" spans="1:15" ht="13.2" x14ac:dyDescent="0.25">
      <c r="A123" s="68"/>
      <c r="B123" s="45" t="s">
        <v>3546</v>
      </c>
      <c r="C123" s="68" t="s">
        <v>7878</v>
      </c>
      <c r="D123" s="71">
        <v>0.01</v>
      </c>
      <c r="E123" s="68"/>
      <c r="F123" s="70"/>
      <c r="G123" s="70"/>
      <c r="H123" s="70"/>
      <c r="I123" s="68"/>
      <c r="J123" s="45" t="s">
        <v>3878</v>
      </c>
      <c r="K123" s="72" t="s">
        <v>7031</v>
      </c>
      <c r="L123" s="71">
        <v>39.64</v>
      </c>
      <c r="M123" s="68"/>
      <c r="N123" s="68"/>
      <c r="O123" s="68"/>
    </row>
    <row r="124" spans="1:15" ht="13.2" x14ac:dyDescent="0.25">
      <c r="A124" s="68"/>
      <c r="B124" s="45" t="s">
        <v>3546</v>
      </c>
      <c r="C124" s="68" t="s">
        <v>7879</v>
      </c>
      <c r="D124" s="71">
        <v>0.01</v>
      </c>
      <c r="E124" s="68"/>
      <c r="F124" s="70"/>
      <c r="G124" s="70"/>
      <c r="H124" s="70"/>
      <c r="I124" s="68"/>
      <c r="J124" s="45" t="s">
        <v>3878</v>
      </c>
      <c r="K124" s="72" t="s">
        <v>7032</v>
      </c>
      <c r="L124" s="71">
        <v>31092.74</v>
      </c>
      <c r="M124" s="68"/>
      <c r="N124" s="68"/>
      <c r="O124" s="68"/>
    </row>
    <row r="125" spans="1:15" ht="13.2" x14ac:dyDescent="0.25">
      <c r="A125" s="68"/>
      <c r="B125" s="45" t="s">
        <v>3546</v>
      </c>
      <c r="C125" s="68" t="s">
        <v>7880</v>
      </c>
      <c r="D125" s="71">
        <v>0.01</v>
      </c>
      <c r="E125" s="68"/>
      <c r="F125" s="70"/>
      <c r="G125" s="70"/>
      <c r="H125" s="70"/>
      <c r="I125" s="68"/>
      <c r="J125" s="45" t="s">
        <v>3878</v>
      </c>
      <c r="K125" s="72" t="s">
        <v>7033</v>
      </c>
      <c r="L125" s="71">
        <v>15566.19</v>
      </c>
      <c r="M125" s="68"/>
      <c r="N125" s="68"/>
      <c r="O125" s="68"/>
    </row>
    <row r="126" spans="1:15" ht="13.2" x14ac:dyDescent="0.25">
      <c r="A126" s="68"/>
      <c r="B126" s="45" t="s">
        <v>3546</v>
      </c>
      <c r="C126" s="68" t="s">
        <v>7881</v>
      </c>
      <c r="D126" s="71">
        <v>0.01</v>
      </c>
      <c r="E126" s="68"/>
      <c r="F126" s="70"/>
      <c r="G126" s="70"/>
      <c r="H126" s="70"/>
      <c r="I126" s="68"/>
      <c r="J126" s="45" t="s">
        <v>3878</v>
      </c>
      <c r="K126" s="72" t="s">
        <v>7034</v>
      </c>
      <c r="L126" s="71">
        <v>15566.19</v>
      </c>
      <c r="M126" s="68"/>
      <c r="N126" s="68"/>
      <c r="O126" s="68"/>
    </row>
    <row r="127" spans="1:15" ht="13.2" x14ac:dyDescent="0.25">
      <c r="A127" s="68"/>
      <c r="B127" s="45" t="s">
        <v>3546</v>
      </c>
      <c r="C127" s="68" t="s">
        <v>7882</v>
      </c>
      <c r="D127" s="71">
        <v>0.01</v>
      </c>
      <c r="E127" s="68"/>
      <c r="F127" s="70"/>
      <c r="G127" s="70"/>
      <c r="H127" s="70"/>
      <c r="I127" s="68"/>
      <c r="J127" s="45" t="s">
        <v>3878</v>
      </c>
      <c r="K127" s="72" t="s">
        <v>7035</v>
      </c>
      <c r="L127" s="71">
        <v>15546.37</v>
      </c>
      <c r="M127" s="68"/>
      <c r="N127" s="68"/>
      <c r="O127" s="68"/>
    </row>
    <row r="128" spans="1:15" ht="13.2" x14ac:dyDescent="0.25">
      <c r="A128" s="68"/>
      <c r="B128" s="45" t="s">
        <v>3546</v>
      </c>
      <c r="C128" s="68" t="s">
        <v>7883</v>
      </c>
      <c r="D128" s="71">
        <v>0.01</v>
      </c>
      <c r="E128" s="68"/>
      <c r="F128" s="70"/>
      <c r="G128" s="70"/>
      <c r="H128" s="70"/>
      <c r="I128" s="68"/>
      <c r="J128" s="45" t="s">
        <v>3878</v>
      </c>
      <c r="K128" s="72" t="s">
        <v>7049</v>
      </c>
      <c r="L128" s="71">
        <v>15526.55</v>
      </c>
      <c r="M128" s="68"/>
      <c r="N128" s="68"/>
      <c r="O128" s="68"/>
    </row>
    <row r="129" spans="1:15" ht="13.2" x14ac:dyDescent="0.25">
      <c r="A129" s="68"/>
      <c r="B129" s="45" t="s">
        <v>3546</v>
      </c>
      <c r="C129" s="68" t="s">
        <v>7884</v>
      </c>
      <c r="D129" s="71">
        <v>0.01</v>
      </c>
      <c r="E129" s="68"/>
      <c r="F129" s="70"/>
      <c r="G129" s="70"/>
      <c r="H129" s="70"/>
      <c r="I129" s="68"/>
      <c r="J129" s="45" t="s">
        <v>7133</v>
      </c>
      <c r="K129" s="72" t="s">
        <v>8314</v>
      </c>
      <c r="L129" s="71">
        <v>43797.33</v>
      </c>
      <c r="M129" s="68"/>
      <c r="N129" s="68"/>
      <c r="O129" s="68"/>
    </row>
    <row r="130" spans="1:15" ht="13.2" x14ac:dyDescent="0.25">
      <c r="A130" s="68"/>
      <c r="B130" s="45" t="s">
        <v>3546</v>
      </c>
      <c r="C130" s="68" t="s">
        <v>7885</v>
      </c>
      <c r="D130" s="71">
        <v>0.01</v>
      </c>
      <c r="E130" s="68"/>
      <c r="F130" s="70"/>
      <c r="G130" s="70"/>
      <c r="H130" s="70"/>
      <c r="I130" s="68"/>
      <c r="J130" s="45" t="s">
        <v>7133</v>
      </c>
      <c r="K130" s="72" t="s">
        <v>8315</v>
      </c>
      <c r="L130" s="71">
        <v>41519.71</v>
      </c>
      <c r="M130" s="68"/>
      <c r="N130" s="68"/>
      <c r="O130" s="68"/>
    </row>
    <row r="131" spans="1:15" ht="13.2" x14ac:dyDescent="0.25">
      <c r="A131" s="68"/>
      <c r="B131" s="45" t="s">
        <v>3546</v>
      </c>
      <c r="C131" s="68" t="s">
        <v>7886</v>
      </c>
      <c r="D131" s="71">
        <v>0.01</v>
      </c>
      <c r="E131" s="68"/>
      <c r="F131" s="70"/>
      <c r="G131" s="70"/>
      <c r="H131" s="70"/>
      <c r="I131" s="68"/>
      <c r="J131" s="45" t="s">
        <v>7133</v>
      </c>
      <c r="K131" s="72" t="s">
        <v>8316</v>
      </c>
      <c r="L131" s="71">
        <v>39265.81</v>
      </c>
      <c r="M131" s="68"/>
      <c r="N131" s="68"/>
      <c r="O131" s="68"/>
    </row>
    <row r="132" spans="1:15" ht="13.2" x14ac:dyDescent="0.25">
      <c r="A132" s="68"/>
      <c r="B132" s="45" t="s">
        <v>7114</v>
      </c>
      <c r="C132" s="68" t="s">
        <v>7887</v>
      </c>
      <c r="D132" s="71">
        <v>0.02</v>
      </c>
      <c r="E132" s="68"/>
      <c r="F132" s="70"/>
      <c r="G132" s="70"/>
      <c r="H132" s="70"/>
      <c r="I132" s="68"/>
      <c r="J132" s="45" t="s">
        <v>7133</v>
      </c>
      <c r="K132" s="72" t="s">
        <v>8317</v>
      </c>
      <c r="L132" s="71">
        <v>39289.54</v>
      </c>
      <c r="M132" s="68"/>
      <c r="N132" s="68"/>
      <c r="O132" s="68"/>
    </row>
    <row r="133" spans="1:15" ht="13.2" x14ac:dyDescent="0.25">
      <c r="A133" s="68"/>
      <c r="B133" s="45" t="s">
        <v>7114</v>
      </c>
      <c r="C133" s="68" t="s">
        <v>7888</v>
      </c>
      <c r="D133" s="71">
        <v>0.02</v>
      </c>
      <c r="E133" s="68"/>
      <c r="F133" s="70"/>
      <c r="G133" s="70"/>
      <c r="H133" s="70"/>
      <c r="I133" s="68"/>
      <c r="J133" s="45" t="s">
        <v>7133</v>
      </c>
      <c r="K133" s="72" t="s">
        <v>8318</v>
      </c>
      <c r="L133" s="71">
        <v>39289.54</v>
      </c>
      <c r="M133" s="68"/>
      <c r="N133" s="68"/>
      <c r="O133" s="68"/>
    </row>
    <row r="134" spans="1:15" ht="13.2" x14ac:dyDescent="0.25">
      <c r="A134" s="68"/>
      <c r="B134" s="45" t="s">
        <v>7114</v>
      </c>
      <c r="C134" s="68" t="s">
        <v>7889</v>
      </c>
      <c r="D134" s="71">
        <v>0.02</v>
      </c>
      <c r="E134" s="68"/>
      <c r="F134" s="70"/>
      <c r="G134" s="70"/>
      <c r="H134" s="70"/>
      <c r="I134" s="68"/>
      <c r="J134" s="45" t="s">
        <v>7133</v>
      </c>
      <c r="K134" s="72" t="s">
        <v>8319</v>
      </c>
      <c r="L134" s="71">
        <v>39289.54</v>
      </c>
      <c r="M134" s="68"/>
      <c r="N134" s="68"/>
      <c r="O134" s="68"/>
    </row>
    <row r="135" spans="1:15" ht="13.2" x14ac:dyDescent="0.25">
      <c r="A135" s="68"/>
      <c r="B135" s="45" t="s">
        <v>7114</v>
      </c>
      <c r="C135" s="68" t="s">
        <v>7890</v>
      </c>
      <c r="D135" s="71">
        <v>0.02</v>
      </c>
      <c r="E135" s="68"/>
      <c r="F135" s="70"/>
      <c r="G135" s="70"/>
      <c r="H135" s="70"/>
      <c r="I135" s="68"/>
      <c r="J135" s="45" t="s">
        <v>7133</v>
      </c>
      <c r="K135" s="72" t="s">
        <v>8320</v>
      </c>
      <c r="L135" s="71">
        <v>39289.54</v>
      </c>
      <c r="M135" s="68"/>
      <c r="N135" s="68"/>
      <c r="O135" s="68"/>
    </row>
    <row r="136" spans="1:15" ht="13.2" x14ac:dyDescent="0.25">
      <c r="A136" s="68"/>
      <c r="B136" s="45" t="s">
        <v>7114</v>
      </c>
      <c r="C136" s="68" t="s">
        <v>7891</v>
      </c>
      <c r="D136" s="71">
        <v>0.02</v>
      </c>
      <c r="E136" s="68"/>
      <c r="F136" s="70"/>
      <c r="G136" s="70"/>
      <c r="H136" s="70"/>
      <c r="I136" s="68"/>
      <c r="J136" s="45" t="s">
        <v>7133</v>
      </c>
      <c r="K136" s="72" t="s">
        <v>8321</v>
      </c>
      <c r="L136" s="71">
        <v>16772.86</v>
      </c>
      <c r="M136" s="68"/>
      <c r="N136" s="68"/>
      <c r="O136" s="68"/>
    </row>
    <row r="137" spans="1:15" ht="13.2" x14ac:dyDescent="0.25">
      <c r="A137" s="68"/>
      <c r="B137" s="45" t="s">
        <v>7114</v>
      </c>
      <c r="C137" s="68" t="s">
        <v>7892</v>
      </c>
      <c r="D137" s="71">
        <v>0.02</v>
      </c>
      <c r="E137" s="68"/>
      <c r="F137" s="70"/>
      <c r="G137" s="70"/>
      <c r="H137" s="70"/>
      <c r="I137" s="68"/>
      <c r="J137" s="45" t="s">
        <v>7133</v>
      </c>
      <c r="K137" s="72" t="s">
        <v>8322</v>
      </c>
      <c r="L137" s="71">
        <v>88629.39</v>
      </c>
      <c r="M137" s="68"/>
      <c r="N137" s="68"/>
      <c r="O137" s="68"/>
    </row>
    <row r="138" spans="1:15" ht="13.2" x14ac:dyDescent="0.25">
      <c r="A138" s="68"/>
      <c r="B138" s="45" t="s">
        <v>7114</v>
      </c>
      <c r="C138" s="68" t="s">
        <v>7893</v>
      </c>
      <c r="D138" s="71">
        <v>0.02</v>
      </c>
      <c r="E138" s="68"/>
      <c r="F138" s="70"/>
      <c r="G138" s="70"/>
      <c r="H138" s="70"/>
      <c r="I138" s="68"/>
      <c r="J138" s="45" t="s">
        <v>7133</v>
      </c>
      <c r="K138" s="72" t="s">
        <v>8323</v>
      </c>
      <c r="L138" s="71">
        <v>78303.600000000006</v>
      </c>
      <c r="M138" s="68"/>
      <c r="N138" s="68"/>
      <c r="O138" s="68"/>
    </row>
    <row r="139" spans="1:15" ht="13.2" x14ac:dyDescent="0.25">
      <c r="A139" s="68"/>
      <c r="B139" s="45" t="s">
        <v>7114</v>
      </c>
      <c r="C139" s="68" t="s">
        <v>7894</v>
      </c>
      <c r="D139" s="71">
        <v>0.02</v>
      </c>
      <c r="E139" s="68"/>
      <c r="F139" s="70"/>
      <c r="G139" s="70"/>
      <c r="H139" s="70"/>
      <c r="I139" s="68"/>
      <c r="J139" s="45" t="s">
        <v>7133</v>
      </c>
      <c r="K139" s="72" t="s">
        <v>8324</v>
      </c>
      <c r="L139" s="71">
        <v>67918.94</v>
      </c>
      <c r="M139" s="68"/>
      <c r="N139" s="68"/>
      <c r="O139" s="68"/>
    </row>
    <row r="140" spans="1:15" ht="13.2" x14ac:dyDescent="0.25">
      <c r="A140" s="68"/>
      <c r="B140" s="45" t="s">
        <v>7114</v>
      </c>
      <c r="C140" s="68" t="s">
        <v>7895</v>
      </c>
      <c r="D140" s="71">
        <v>0.02</v>
      </c>
      <c r="E140" s="68"/>
      <c r="F140" s="70"/>
      <c r="G140" s="70"/>
      <c r="H140" s="70"/>
      <c r="I140" s="68"/>
      <c r="J140" s="45" t="s">
        <v>7133</v>
      </c>
      <c r="K140" s="72" t="s">
        <v>8325</v>
      </c>
      <c r="L140" s="71">
        <v>66834.350000000006</v>
      </c>
      <c r="M140" s="68"/>
      <c r="N140" s="68"/>
      <c r="O140" s="68"/>
    </row>
    <row r="141" spans="1:15" ht="13.2" x14ac:dyDescent="0.25">
      <c r="A141" s="68"/>
      <c r="B141" s="45" t="s">
        <v>7114</v>
      </c>
      <c r="C141" s="68" t="s">
        <v>7896</v>
      </c>
      <c r="D141" s="71">
        <v>0.01</v>
      </c>
      <c r="E141" s="68"/>
      <c r="F141" s="70"/>
      <c r="G141" s="70"/>
      <c r="H141" s="70"/>
      <c r="I141" s="68"/>
      <c r="J141" s="45" t="s">
        <v>7133</v>
      </c>
      <c r="K141" s="72" t="s">
        <v>8326</v>
      </c>
      <c r="L141" s="71">
        <v>65559.210000000006</v>
      </c>
      <c r="M141" s="68"/>
      <c r="N141" s="68"/>
      <c r="O141" s="68"/>
    </row>
    <row r="142" spans="1:15" ht="13.2" x14ac:dyDescent="0.25">
      <c r="A142" s="68"/>
      <c r="B142" s="45" t="s">
        <v>7115</v>
      </c>
      <c r="C142" s="68" t="s">
        <v>7897</v>
      </c>
      <c r="D142" s="71">
        <v>-750.12</v>
      </c>
      <c r="E142" s="68"/>
      <c r="F142" s="70"/>
      <c r="G142" s="70"/>
      <c r="H142" s="70"/>
      <c r="I142" s="68"/>
      <c r="J142" s="45" t="s">
        <v>7133</v>
      </c>
      <c r="K142" s="72" t="s">
        <v>8327</v>
      </c>
      <c r="L142" s="71">
        <v>65230.35</v>
      </c>
      <c r="M142" s="68"/>
      <c r="N142" s="68"/>
      <c r="O142" s="68"/>
    </row>
    <row r="143" spans="1:15" ht="13.2" x14ac:dyDescent="0.25">
      <c r="A143" s="68"/>
      <c r="B143" s="45" t="s">
        <v>7115</v>
      </c>
      <c r="C143" s="68" t="s">
        <v>7898</v>
      </c>
      <c r="D143" s="71">
        <v>-750.12</v>
      </c>
      <c r="E143" s="68"/>
      <c r="F143" s="70"/>
      <c r="G143" s="70"/>
      <c r="H143" s="70"/>
      <c r="I143" s="68"/>
      <c r="J143" s="45" t="s">
        <v>7133</v>
      </c>
      <c r="K143" s="72" t="s">
        <v>8328</v>
      </c>
      <c r="L143" s="71">
        <v>944470.16</v>
      </c>
      <c r="M143" s="68"/>
      <c r="N143" s="68"/>
      <c r="O143" s="68"/>
    </row>
    <row r="144" spans="1:15" ht="13.2" x14ac:dyDescent="0.25">
      <c r="A144" s="68"/>
      <c r="B144" s="45" t="s">
        <v>7115</v>
      </c>
      <c r="C144" s="68" t="s">
        <v>7899</v>
      </c>
      <c r="D144" s="71">
        <v>-750.12</v>
      </c>
      <c r="E144" s="68"/>
      <c r="F144" s="70"/>
      <c r="G144" s="70"/>
      <c r="H144" s="70"/>
      <c r="I144" s="68"/>
      <c r="J144" s="45" t="s">
        <v>7133</v>
      </c>
      <c r="K144" s="72" t="s">
        <v>8329</v>
      </c>
      <c r="L144" s="71">
        <v>-54676.160000000003</v>
      </c>
      <c r="M144" s="68"/>
      <c r="N144" s="68"/>
      <c r="O144" s="68"/>
    </row>
    <row r="145" spans="1:15" ht="13.2" x14ac:dyDescent="0.25">
      <c r="A145" s="68"/>
      <c r="B145" s="45" t="s">
        <v>7115</v>
      </c>
      <c r="C145" s="68" t="s">
        <v>7900</v>
      </c>
      <c r="D145" s="71">
        <v>-750.12</v>
      </c>
      <c r="E145" s="68"/>
      <c r="F145" s="70"/>
      <c r="G145" s="70"/>
      <c r="H145" s="70"/>
      <c r="I145" s="68"/>
      <c r="J145" s="45" t="s">
        <v>7133</v>
      </c>
      <c r="K145" s="72" t="s">
        <v>8330</v>
      </c>
      <c r="L145" s="71">
        <v>5596.68</v>
      </c>
      <c r="M145" s="68"/>
      <c r="N145" s="68"/>
      <c r="O145" s="68"/>
    </row>
    <row r="146" spans="1:15" ht="13.2" x14ac:dyDescent="0.25">
      <c r="A146" s="68"/>
      <c r="B146" s="45" t="s">
        <v>7115</v>
      </c>
      <c r="C146" s="68" t="s">
        <v>7901</v>
      </c>
      <c r="D146" s="71">
        <v>-750.12</v>
      </c>
      <c r="E146" s="68"/>
      <c r="F146" s="70"/>
      <c r="G146" s="70"/>
      <c r="H146" s="70"/>
      <c r="I146" s="68"/>
      <c r="J146" s="45" t="s">
        <v>7133</v>
      </c>
      <c r="K146" s="72" t="s">
        <v>8331</v>
      </c>
      <c r="L146" s="71">
        <v>5503.58</v>
      </c>
      <c r="M146" s="68"/>
      <c r="N146" s="68"/>
      <c r="O146" s="68"/>
    </row>
    <row r="147" spans="1:15" ht="13.2" x14ac:dyDescent="0.25">
      <c r="A147" s="68"/>
      <c r="B147" s="45" t="s">
        <v>7115</v>
      </c>
      <c r="C147" s="68" t="s">
        <v>7902</v>
      </c>
      <c r="D147" s="71">
        <v>-750.12</v>
      </c>
      <c r="E147" s="68"/>
      <c r="F147" s="70"/>
      <c r="G147" s="70"/>
      <c r="H147" s="70"/>
      <c r="I147" s="68"/>
      <c r="J147" s="45" t="s">
        <v>7133</v>
      </c>
      <c r="K147" s="72" t="s">
        <v>8332</v>
      </c>
      <c r="L147" s="71">
        <v>5446.75</v>
      </c>
      <c r="M147" s="68"/>
      <c r="N147" s="68"/>
      <c r="O147" s="68"/>
    </row>
    <row r="148" spans="1:15" ht="13.2" x14ac:dyDescent="0.25">
      <c r="A148" s="68"/>
      <c r="B148" s="45" t="s">
        <v>7115</v>
      </c>
      <c r="C148" s="68" t="s">
        <v>7903</v>
      </c>
      <c r="D148" s="71">
        <v>-750.12</v>
      </c>
      <c r="E148" s="68"/>
      <c r="F148" s="70"/>
      <c r="G148" s="70"/>
      <c r="H148" s="70"/>
      <c r="I148" s="68"/>
      <c r="J148" s="45" t="s">
        <v>7134</v>
      </c>
      <c r="K148" s="72" t="s">
        <v>8333</v>
      </c>
      <c r="L148" s="71">
        <v>2365.83</v>
      </c>
      <c r="M148" s="68"/>
      <c r="N148" s="68"/>
      <c r="O148" s="68"/>
    </row>
    <row r="149" spans="1:15" ht="13.2" x14ac:dyDescent="0.25">
      <c r="A149" s="68"/>
      <c r="B149" s="45" t="s">
        <v>7115</v>
      </c>
      <c r="C149" s="68" t="s">
        <v>7904</v>
      </c>
      <c r="D149" s="71">
        <v>-750.12</v>
      </c>
      <c r="E149" s="68"/>
      <c r="F149" s="70"/>
      <c r="G149" s="70"/>
      <c r="H149" s="70"/>
      <c r="I149" s="68"/>
      <c r="J149" s="45" t="s">
        <v>7134</v>
      </c>
      <c r="K149" s="72" t="s">
        <v>8334</v>
      </c>
      <c r="L149" s="71">
        <v>2365.83</v>
      </c>
      <c r="M149" s="68"/>
      <c r="N149" s="68"/>
      <c r="O149" s="68"/>
    </row>
    <row r="150" spans="1:15" ht="13.2" x14ac:dyDescent="0.25">
      <c r="A150" s="68"/>
      <c r="B150" s="45" t="s">
        <v>7115</v>
      </c>
      <c r="C150" s="68" t="s">
        <v>7905</v>
      </c>
      <c r="D150" s="71">
        <v>-4365.12</v>
      </c>
      <c r="E150" s="68"/>
      <c r="F150" s="70"/>
      <c r="G150" s="70"/>
      <c r="H150" s="70"/>
      <c r="I150" s="68"/>
      <c r="J150" s="45" t="s">
        <v>7134</v>
      </c>
      <c r="K150" s="72" t="s">
        <v>8335</v>
      </c>
      <c r="L150" s="71">
        <v>2365.83</v>
      </c>
      <c r="M150" s="68"/>
      <c r="N150" s="68"/>
      <c r="O150" s="68"/>
    </row>
    <row r="151" spans="1:15" ht="13.2" x14ac:dyDescent="0.25">
      <c r="A151" s="68"/>
      <c r="B151" s="45" t="s">
        <v>7115</v>
      </c>
      <c r="C151" s="68" t="s">
        <v>7906</v>
      </c>
      <c r="D151" s="71">
        <v>-4365.12</v>
      </c>
      <c r="E151" s="68"/>
      <c r="F151" s="70"/>
      <c r="G151" s="70"/>
      <c r="H151" s="70"/>
      <c r="I151" s="68"/>
      <c r="J151" s="45" t="s">
        <v>7134</v>
      </c>
      <c r="K151" s="72" t="s">
        <v>8336</v>
      </c>
      <c r="L151" s="71">
        <v>2365.83</v>
      </c>
      <c r="M151" s="68"/>
      <c r="N151" s="68"/>
      <c r="O151" s="68"/>
    </row>
    <row r="152" spans="1:15" ht="13.2" x14ac:dyDescent="0.25">
      <c r="A152" s="68"/>
      <c r="B152" s="45" t="s">
        <v>7115</v>
      </c>
      <c r="C152" s="68" t="s">
        <v>7907</v>
      </c>
      <c r="D152" s="71">
        <v>-4365.12</v>
      </c>
      <c r="E152" s="68"/>
      <c r="F152" s="70"/>
      <c r="G152" s="70"/>
      <c r="H152" s="70"/>
      <c r="I152" s="68"/>
      <c r="J152" s="45" t="s">
        <v>7134</v>
      </c>
      <c r="K152" s="72" t="s">
        <v>8337</v>
      </c>
      <c r="L152" s="71">
        <v>2365.83</v>
      </c>
      <c r="M152" s="68"/>
      <c r="N152" s="68"/>
      <c r="O152" s="68"/>
    </row>
    <row r="153" spans="1:15" ht="13.2" x14ac:dyDescent="0.25">
      <c r="A153" s="68"/>
      <c r="B153" s="45" t="s">
        <v>7115</v>
      </c>
      <c r="C153" s="68" t="s">
        <v>7908</v>
      </c>
      <c r="D153" s="71">
        <v>-4365.12</v>
      </c>
      <c r="E153" s="68"/>
      <c r="F153" s="70"/>
      <c r="G153" s="70"/>
      <c r="H153" s="70"/>
      <c r="I153" s="68"/>
      <c r="J153" s="45" t="s">
        <v>7134</v>
      </c>
      <c r="K153" s="72" t="s">
        <v>8338</v>
      </c>
      <c r="L153" s="71">
        <v>2365.83</v>
      </c>
      <c r="M153" s="68"/>
      <c r="N153" s="68"/>
      <c r="O153" s="68"/>
    </row>
    <row r="154" spans="1:15" ht="13.2" x14ac:dyDescent="0.25">
      <c r="A154" s="68"/>
      <c r="B154" s="45" t="s">
        <v>7115</v>
      </c>
      <c r="C154" s="68" t="s">
        <v>7909</v>
      </c>
      <c r="D154" s="71">
        <v>-4365.12</v>
      </c>
      <c r="E154" s="68"/>
      <c r="F154" s="70"/>
      <c r="G154" s="70"/>
      <c r="H154" s="70"/>
      <c r="I154" s="68"/>
      <c r="J154" s="45" t="s">
        <v>7134</v>
      </c>
      <c r="K154" s="72" t="s">
        <v>8339</v>
      </c>
      <c r="L154" s="71">
        <v>2208</v>
      </c>
      <c r="M154" s="68"/>
      <c r="N154" s="68"/>
      <c r="O154" s="68"/>
    </row>
    <row r="155" spans="1:15" ht="13.2" x14ac:dyDescent="0.25">
      <c r="A155" s="68"/>
      <c r="B155" s="45" t="s">
        <v>7115</v>
      </c>
      <c r="C155" s="68" t="s">
        <v>7910</v>
      </c>
      <c r="D155" s="71">
        <v>-4365.12</v>
      </c>
      <c r="E155" s="68"/>
      <c r="F155" s="70"/>
      <c r="G155" s="70"/>
      <c r="H155" s="70"/>
      <c r="I155" s="68"/>
      <c r="J155" s="45" t="s">
        <v>7134</v>
      </c>
      <c r="K155" s="72" t="s">
        <v>8340</v>
      </c>
      <c r="L155" s="71">
        <v>50462.9</v>
      </c>
      <c r="M155" s="68"/>
      <c r="N155" s="68"/>
      <c r="O155" s="68"/>
    </row>
    <row r="156" spans="1:15" ht="13.2" x14ac:dyDescent="0.25">
      <c r="A156" s="68"/>
      <c r="B156" s="45" t="s">
        <v>7116</v>
      </c>
      <c r="C156" s="68" t="s">
        <v>7911</v>
      </c>
      <c r="D156" s="71">
        <v>187308.09</v>
      </c>
      <c r="E156" s="68"/>
      <c r="F156" s="70"/>
      <c r="G156" s="70"/>
      <c r="H156" s="70"/>
      <c r="I156" s="68"/>
      <c r="J156" s="45" t="s">
        <v>7134</v>
      </c>
      <c r="K156" s="72" t="s">
        <v>8341</v>
      </c>
      <c r="L156" s="71">
        <v>25231.45</v>
      </c>
      <c r="M156" s="68"/>
      <c r="N156" s="68"/>
      <c r="O156" s="68"/>
    </row>
    <row r="157" spans="1:15" ht="13.2" x14ac:dyDescent="0.25">
      <c r="A157" s="68"/>
      <c r="B157" s="45" t="s">
        <v>7116</v>
      </c>
      <c r="C157" s="68" t="s">
        <v>7912</v>
      </c>
      <c r="D157" s="71">
        <v>175242.44</v>
      </c>
      <c r="E157" s="68"/>
      <c r="F157" s="70"/>
      <c r="G157" s="70"/>
      <c r="H157" s="70"/>
      <c r="I157" s="68"/>
      <c r="J157" s="45" t="s">
        <v>7134</v>
      </c>
      <c r="K157" s="72" t="s">
        <v>8342</v>
      </c>
      <c r="L157" s="71">
        <v>25231.45</v>
      </c>
      <c r="M157" s="68"/>
      <c r="N157" s="68"/>
      <c r="O157" s="68"/>
    </row>
    <row r="158" spans="1:15" ht="13.2" x14ac:dyDescent="0.25">
      <c r="A158" s="68"/>
      <c r="B158" s="45" t="s">
        <v>7116</v>
      </c>
      <c r="C158" s="68" t="s">
        <v>7913</v>
      </c>
      <c r="D158" s="71">
        <v>164035.32999999999</v>
      </c>
      <c r="E158" s="68"/>
      <c r="F158" s="70"/>
      <c r="G158" s="70"/>
      <c r="H158" s="70"/>
      <c r="I158" s="68"/>
      <c r="J158" s="45" t="s">
        <v>7134</v>
      </c>
      <c r="K158" s="72" t="s">
        <v>8343</v>
      </c>
      <c r="L158" s="71">
        <v>25231.45</v>
      </c>
      <c r="M158" s="68"/>
      <c r="N158" s="68"/>
      <c r="O158" s="68"/>
    </row>
    <row r="159" spans="1:15" ht="13.2" x14ac:dyDescent="0.25">
      <c r="A159" s="68"/>
      <c r="B159" s="45" t="s">
        <v>7116</v>
      </c>
      <c r="C159" s="68" t="s">
        <v>7914</v>
      </c>
      <c r="D159" s="71">
        <v>151559.48000000001</v>
      </c>
      <c r="E159" s="68"/>
      <c r="F159" s="70"/>
      <c r="G159" s="70"/>
      <c r="H159" s="70"/>
      <c r="I159" s="68"/>
      <c r="J159" s="45" t="s">
        <v>7134</v>
      </c>
      <c r="K159" s="72" t="s">
        <v>8344</v>
      </c>
      <c r="L159" s="71">
        <v>25231.45</v>
      </c>
      <c r="M159" s="68"/>
      <c r="N159" s="68"/>
      <c r="O159" s="68"/>
    </row>
    <row r="160" spans="1:15" ht="13.2" x14ac:dyDescent="0.25">
      <c r="A160" s="68"/>
      <c r="B160" s="45" t="s">
        <v>7116</v>
      </c>
      <c r="C160" s="68" t="s">
        <v>7915</v>
      </c>
      <c r="D160" s="71">
        <v>137137.26999999999</v>
      </c>
      <c r="E160" s="68"/>
      <c r="F160" s="70"/>
      <c r="G160" s="70"/>
      <c r="H160" s="70"/>
      <c r="I160" s="68"/>
      <c r="J160" s="68"/>
      <c r="K160" s="72"/>
      <c r="L160" s="70"/>
      <c r="M160" s="68"/>
      <c r="N160" s="68"/>
      <c r="O160" s="68"/>
    </row>
    <row r="161" spans="1:15" ht="13.2" x14ac:dyDescent="0.25">
      <c r="A161" s="68"/>
      <c r="B161" s="45" t="s">
        <v>7116</v>
      </c>
      <c r="C161" s="68" t="s">
        <v>7916</v>
      </c>
      <c r="D161" s="71">
        <v>119112.87</v>
      </c>
      <c r="E161" s="68"/>
      <c r="F161" s="70"/>
      <c r="G161" s="70"/>
      <c r="H161" s="70"/>
      <c r="I161" s="68"/>
      <c r="J161" s="68"/>
      <c r="K161" s="72"/>
      <c r="L161" s="70"/>
      <c r="M161" s="68"/>
      <c r="N161" s="68"/>
      <c r="O161" s="68"/>
    </row>
    <row r="162" spans="1:15" ht="13.2" x14ac:dyDescent="0.25">
      <c r="A162" s="68"/>
      <c r="B162" s="45" t="s">
        <v>7116</v>
      </c>
      <c r="C162" s="68" t="s">
        <v>7917</v>
      </c>
      <c r="D162" s="71">
        <v>101688.55</v>
      </c>
      <c r="E162" s="68"/>
      <c r="F162" s="70"/>
      <c r="G162" s="70"/>
      <c r="H162" s="70"/>
      <c r="I162" s="68"/>
      <c r="J162" s="68"/>
      <c r="K162" s="72"/>
      <c r="L162" s="70"/>
      <c r="M162" s="68"/>
      <c r="N162" s="68"/>
      <c r="O162" s="68"/>
    </row>
    <row r="163" spans="1:15" ht="13.2" x14ac:dyDescent="0.25">
      <c r="A163" s="68"/>
      <c r="B163" s="45" t="s">
        <v>7116</v>
      </c>
      <c r="C163" s="68" t="s">
        <v>7918</v>
      </c>
      <c r="D163" s="71">
        <v>86653.05</v>
      </c>
      <c r="E163" s="68"/>
      <c r="F163" s="70"/>
      <c r="G163" s="70"/>
      <c r="H163" s="70"/>
      <c r="I163" s="68"/>
      <c r="J163" s="68"/>
      <c r="K163" s="72"/>
      <c r="L163" s="70"/>
      <c r="M163" s="68"/>
      <c r="N163" s="68"/>
      <c r="O163" s="68"/>
    </row>
    <row r="164" spans="1:15" ht="13.2" x14ac:dyDescent="0.25">
      <c r="A164" s="68"/>
      <c r="B164" s="45" t="s">
        <v>7116</v>
      </c>
      <c r="C164" s="68" t="s">
        <v>7919</v>
      </c>
      <c r="D164" s="71">
        <v>69915.11</v>
      </c>
      <c r="E164" s="68"/>
      <c r="F164" s="70"/>
      <c r="G164" s="70"/>
      <c r="H164" s="70"/>
      <c r="I164" s="68"/>
      <c r="J164" s="68"/>
      <c r="K164" s="72"/>
      <c r="L164" s="70"/>
      <c r="M164" s="68"/>
      <c r="N164" s="68"/>
      <c r="O164" s="68"/>
    </row>
    <row r="165" spans="1:15" ht="13.2" x14ac:dyDescent="0.25">
      <c r="A165" s="68"/>
      <c r="B165" s="45" t="s">
        <v>7116</v>
      </c>
      <c r="C165" s="68" t="s">
        <v>7920</v>
      </c>
      <c r="D165" s="71">
        <v>46190.15</v>
      </c>
      <c r="E165" s="68"/>
      <c r="F165" s="70"/>
      <c r="G165" s="70"/>
      <c r="H165" s="70"/>
      <c r="I165" s="68"/>
      <c r="J165" s="68"/>
      <c r="K165" s="72"/>
      <c r="L165" s="70"/>
      <c r="M165" s="68"/>
      <c r="N165" s="68"/>
      <c r="O165" s="68"/>
    </row>
    <row r="166" spans="1:15" ht="13.2" x14ac:dyDescent="0.25">
      <c r="A166" s="68"/>
      <c r="B166" s="45" t="s">
        <v>7116</v>
      </c>
      <c r="C166" s="68" t="s">
        <v>7921</v>
      </c>
      <c r="D166" s="71">
        <v>22540.68</v>
      </c>
      <c r="E166" s="68"/>
      <c r="F166" s="70"/>
      <c r="G166" s="70"/>
      <c r="H166" s="70"/>
      <c r="I166" s="68"/>
      <c r="J166" s="68"/>
      <c r="K166" s="72"/>
      <c r="L166" s="70"/>
      <c r="M166" s="68"/>
      <c r="N166" s="68"/>
      <c r="O166" s="68"/>
    </row>
    <row r="167" spans="1:15" ht="13.2" x14ac:dyDescent="0.25">
      <c r="A167" s="68"/>
      <c r="B167" s="45" t="s">
        <v>7116</v>
      </c>
      <c r="C167" s="68" t="s">
        <v>7922</v>
      </c>
      <c r="D167" s="71">
        <v>-0.01</v>
      </c>
      <c r="E167" s="68"/>
      <c r="F167" s="70"/>
      <c r="G167" s="70"/>
      <c r="H167" s="70"/>
      <c r="I167" s="68"/>
      <c r="J167" s="68"/>
      <c r="K167" s="72"/>
      <c r="L167" s="70"/>
      <c r="M167" s="68"/>
      <c r="N167" s="68"/>
      <c r="O167" s="68"/>
    </row>
    <row r="168" spans="1:15" ht="13.2" x14ac:dyDescent="0.25">
      <c r="A168" s="68"/>
      <c r="B168" s="45" t="s">
        <v>7116</v>
      </c>
      <c r="C168" s="68" t="s">
        <v>7923</v>
      </c>
      <c r="D168" s="71">
        <v>-0.01</v>
      </c>
      <c r="E168" s="68"/>
      <c r="F168" s="70"/>
      <c r="G168" s="70"/>
      <c r="H168" s="70"/>
      <c r="I168" s="68"/>
      <c r="J168" s="68"/>
      <c r="K168" s="72"/>
      <c r="L168" s="70"/>
      <c r="M168" s="68"/>
      <c r="N168" s="68"/>
      <c r="O168" s="68"/>
    </row>
    <row r="169" spans="1:15" ht="13.2" x14ac:dyDescent="0.25">
      <c r="A169" s="68"/>
      <c r="B169" s="45" t="s">
        <v>7116</v>
      </c>
      <c r="C169" s="68" t="s">
        <v>7924</v>
      </c>
      <c r="D169" s="71">
        <v>-0.01</v>
      </c>
      <c r="E169" s="68"/>
      <c r="F169" s="70"/>
      <c r="G169" s="70"/>
      <c r="H169" s="70"/>
      <c r="I169" s="68"/>
      <c r="J169" s="68"/>
      <c r="K169" s="72"/>
      <c r="L169" s="70"/>
      <c r="M169" s="68"/>
      <c r="N169" s="68"/>
      <c r="O169" s="68"/>
    </row>
    <row r="170" spans="1:15" ht="13.2" x14ac:dyDescent="0.25">
      <c r="A170" s="68"/>
      <c r="B170" s="45" t="s">
        <v>7116</v>
      </c>
      <c r="C170" s="68" t="s">
        <v>7925</v>
      </c>
      <c r="D170" s="71">
        <v>-0.01</v>
      </c>
      <c r="E170" s="68"/>
      <c r="F170" s="70"/>
      <c r="G170" s="70"/>
      <c r="H170" s="70"/>
      <c r="I170" s="68"/>
      <c r="J170" s="68"/>
      <c r="K170" s="72"/>
      <c r="L170" s="70"/>
      <c r="M170" s="68"/>
      <c r="N170" s="68"/>
      <c r="O170" s="68"/>
    </row>
    <row r="171" spans="1:15" ht="13.2" x14ac:dyDescent="0.25">
      <c r="A171" s="68"/>
      <c r="B171" s="45" t="s">
        <v>7116</v>
      </c>
      <c r="C171" s="68" t="s">
        <v>7926</v>
      </c>
      <c r="D171" s="71">
        <v>-0.01</v>
      </c>
      <c r="E171" s="68"/>
      <c r="F171" s="70"/>
      <c r="G171" s="70"/>
      <c r="H171" s="70"/>
      <c r="I171" s="68"/>
      <c r="J171" s="68"/>
      <c r="K171" s="72"/>
      <c r="L171" s="70"/>
      <c r="M171" s="68"/>
      <c r="N171" s="68"/>
      <c r="O171" s="68"/>
    </row>
    <row r="172" spans="1:15" ht="13.2" x14ac:dyDescent="0.25">
      <c r="A172" s="68"/>
      <c r="B172" s="45" t="s">
        <v>7116</v>
      </c>
      <c r="C172" s="68" t="s">
        <v>7927</v>
      </c>
      <c r="D172" s="71">
        <v>-0.01</v>
      </c>
      <c r="E172" s="68"/>
      <c r="F172" s="70"/>
      <c r="G172" s="70"/>
      <c r="H172" s="70"/>
      <c r="I172" s="68"/>
      <c r="J172" s="68"/>
      <c r="K172" s="72"/>
      <c r="L172" s="70"/>
      <c r="M172" s="68"/>
      <c r="N172" s="68"/>
      <c r="O172" s="68"/>
    </row>
    <row r="173" spans="1:15" ht="13.2" x14ac:dyDescent="0.25">
      <c r="A173" s="68"/>
      <c r="B173" s="45" t="s">
        <v>7116</v>
      </c>
      <c r="C173" s="68" t="s">
        <v>7928</v>
      </c>
      <c r="D173" s="71">
        <v>-0.01</v>
      </c>
      <c r="E173" s="68"/>
      <c r="F173" s="70"/>
      <c r="G173" s="70"/>
      <c r="H173" s="70"/>
      <c r="I173" s="68"/>
      <c r="J173" s="68"/>
      <c r="K173" s="72"/>
      <c r="L173" s="70"/>
      <c r="M173" s="68"/>
      <c r="N173" s="68"/>
      <c r="O173" s="68"/>
    </row>
    <row r="174" spans="1:15" ht="13.2" x14ac:dyDescent="0.25">
      <c r="A174" s="68"/>
      <c r="B174" s="45" t="s">
        <v>7116</v>
      </c>
      <c r="C174" s="68" t="s">
        <v>7929</v>
      </c>
      <c r="D174" s="71">
        <v>-0.01</v>
      </c>
      <c r="E174" s="68"/>
      <c r="F174" s="70"/>
      <c r="G174" s="70"/>
      <c r="H174" s="70"/>
      <c r="I174" s="68"/>
      <c r="J174" s="68"/>
      <c r="K174" s="72"/>
      <c r="L174" s="70"/>
      <c r="M174" s="68"/>
      <c r="N174" s="68"/>
      <c r="O174" s="68"/>
    </row>
    <row r="175" spans="1:15" ht="13.2" x14ac:dyDescent="0.25">
      <c r="A175" s="68"/>
      <c r="B175" s="45" t="s">
        <v>7116</v>
      </c>
      <c r="C175" s="68" t="s">
        <v>7930</v>
      </c>
      <c r="D175" s="71">
        <v>-0.01</v>
      </c>
      <c r="E175" s="68"/>
      <c r="F175" s="70"/>
      <c r="G175" s="70"/>
      <c r="H175" s="70"/>
      <c r="I175" s="68"/>
      <c r="J175" s="68"/>
      <c r="K175" s="72"/>
      <c r="L175" s="70"/>
      <c r="M175" s="68"/>
      <c r="N175" s="68"/>
      <c r="O175" s="68"/>
    </row>
    <row r="176" spans="1:15" ht="13.2" x14ac:dyDescent="0.25">
      <c r="A176" s="68"/>
      <c r="B176" s="45" t="s">
        <v>7116</v>
      </c>
      <c r="C176" s="68" t="s">
        <v>7931</v>
      </c>
      <c r="D176" s="71">
        <v>-0.01</v>
      </c>
      <c r="E176" s="68"/>
      <c r="F176" s="70"/>
      <c r="G176" s="70"/>
      <c r="H176" s="70"/>
      <c r="I176" s="68"/>
      <c r="J176" s="68"/>
      <c r="K176" s="72"/>
      <c r="L176" s="70"/>
      <c r="M176" s="68"/>
      <c r="N176" s="68"/>
      <c r="O176" s="68"/>
    </row>
    <row r="177" spans="1:15" ht="13.2" x14ac:dyDescent="0.25">
      <c r="A177" s="68"/>
      <c r="B177" s="45" t="s">
        <v>7116</v>
      </c>
      <c r="C177" s="68" t="s">
        <v>7932</v>
      </c>
      <c r="D177" s="71">
        <v>-0.01</v>
      </c>
      <c r="E177" s="68"/>
      <c r="F177" s="70"/>
      <c r="G177" s="70"/>
      <c r="H177" s="70"/>
      <c r="I177" s="68"/>
      <c r="J177" s="68"/>
      <c r="K177" s="72"/>
      <c r="L177" s="70"/>
      <c r="M177" s="68"/>
      <c r="N177" s="68"/>
      <c r="O177" s="68"/>
    </row>
    <row r="178" spans="1:15" ht="13.2" x14ac:dyDescent="0.25">
      <c r="A178" s="68"/>
      <c r="B178" s="45" t="s">
        <v>7116</v>
      </c>
      <c r="C178" s="68" t="s">
        <v>7933</v>
      </c>
      <c r="D178" s="71">
        <v>-0.01</v>
      </c>
      <c r="E178" s="68"/>
      <c r="F178" s="70"/>
      <c r="G178" s="70"/>
      <c r="H178" s="70"/>
      <c r="I178" s="68"/>
      <c r="J178" s="68"/>
      <c r="K178" s="72"/>
      <c r="L178" s="70"/>
      <c r="M178" s="68"/>
      <c r="N178" s="68"/>
      <c r="O178" s="68"/>
    </row>
    <row r="179" spans="1:15" ht="13.2" x14ac:dyDescent="0.25">
      <c r="A179" s="68"/>
      <c r="B179" s="45" t="s">
        <v>7116</v>
      </c>
      <c r="C179" s="68" t="s">
        <v>7934</v>
      </c>
      <c r="D179" s="71">
        <v>30668.23</v>
      </c>
      <c r="E179" s="68"/>
      <c r="F179" s="70"/>
      <c r="G179" s="70"/>
      <c r="H179" s="70"/>
      <c r="I179" s="68"/>
      <c r="J179" s="68"/>
      <c r="K179" s="72"/>
      <c r="L179" s="70"/>
      <c r="M179" s="68"/>
      <c r="N179" s="68"/>
      <c r="O179" s="68"/>
    </row>
    <row r="180" spans="1:15" ht="13.2" x14ac:dyDescent="0.25">
      <c r="A180" s="68"/>
      <c r="B180" s="45" t="s">
        <v>7116</v>
      </c>
      <c r="C180" s="68" t="s">
        <v>7935</v>
      </c>
      <c r="D180" s="71">
        <v>31880.73</v>
      </c>
      <c r="E180" s="68"/>
      <c r="F180" s="70"/>
      <c r="G180" s="70"/>
      <c r="H180" s="70"/>
      <c r="I180" s="68"/>
      <c r="J180" s="68"/>
      <c r="K180" s="72"/>
      <c r="L180" s="70"/>
      <c r="M180" s="68"/>
      <c r="N180" s="68"/>
      <c r="O180" s="68"/>
    </row>
    <row r="181" spans="1:15" ht="13.2" x14ac:dyDescent="0.25">
      <c r="A181" s="68"/>
      <c r="B181" s="45" t="s">
        <v>7116</v>
      </c>
      <c r="C181" s="68" t="s">
        <v>7936</v>
      </c>
      <c r="D181" s="71">
        <v>31424.23</v>
      </c>
      <c r="E181" s="68"/>
      <c r="F181" s="70"/>
      <c r="G181" s="70"/>
      <c r="H181" s="70"/>
      <c r="I181" s="68"/>
      <c r="J181" s="68"/>
      <c r="K181" s="72"/>
      <c r="L181" s="70"/>
      <c r="M181" s="68"/>
      <c r="N181" s="68"/>
      <c r="O181" s="68"/>
    </row>
    <row r="182" spans="1:15" ht="13.2" x14ac:dyDescent="0.25">
      <c r="A182" s="68"/>
      <c r="B182" s="45" t="s">
        <v>7116</v>
      </c>
      <c r="C182" s="68" t="s">
        <v>7937</v>
      </c>
      <c r="D182" s="71">
        <v>29377.759999999998</v>
      </c>
      <c r="E182" s="68"/>
      <c r="F182" s="70"/>
      <c r="G182" s="70"/>
      <c r="H182" s="70"/>
      <c r="I182" s="68"/>
      <c r="J182" s="68"/>
      <c r="K182" s="72"/>
      <c r="L182" s="70"/>
      <c r="M182" s="68"/>
      <c r="N182" s="68"/>
      <c r="O182" s="68"/>
    </row>
    <row r="183" spans="1:15" ht="13.2" x14ac:dyDescent="0.25">
      <c r="A183" s="68"/>
      <c r="B183" s="45" t="s">
        <v>7116</v>
      </c>
      <c r="C183" s="68" t="s">
        <v>7938</v>
      </c>
      <c r="D183" s="71">
        <v>24919.34</v>
      </c>
      <c r="E183" s="68"/>
      <c r="F183" s="70"/>
      <c r="G183" s="70"/>
      <c r="H183" s="70"/>
      <c r="I183" s="68"/>
      <c r="J183" s="68"/>
      <c r="K183" s="72"/>
      <c r="L183" s="70"/>
      <c r="M183" s="68"/>
      <c r="N183" s="68"/>
      <c r="O183" s="68"/>
    </row>
    <row r="184" spans="1:15" ht="13.2" x14ac:dyDescent="0.25">
      <c r="A184" s="68"/>
      <c r="B184" s="45" t="s">
        <v>7116</v>
      </c>
      <c r="C184" s="68" t="s">
        <v>7939</v>
      </c>
      <c r="D184" s="71">
        <v>21041.15</v>
      </c>
      <c r="E184" s="68"/>
      <c r="F184" s="70"/>
      <c r="G184" s="70"/>
      <c r="H184" s="70"/>
      <c r="I184" s="68"/>
      <c r="J184" s="68"/>
      <c r="K184" s="72"/>
      <c r="L184" s="70"/>
      <c r="M184" s="68"/>
      <c r="N184" s="68"/>
      <c r="O184" s="68"/>
    </row>
    <row r="185" spans="1:15" ht="13.2" x14ac:dyDescent="0.25">
      <c r="A185" s="68"/>
      <c r="B185" s="45" t="s">
        <v>7116</v>
      </c>
      <c r="C185" s="68" t="s">
        <v>7940</v>
      </c>
      <c r="D185" s="71">
        <v>19432.099999999999</v>
      </c>
      <c r="E185" s="68"/>
      <c r="F185" s="70"/>
      <c r="G185" s="70"/>
      <c r="H185" s="70"/>
      <c r="I185" s="68"/>
      <c r="J185" s="68"/>
      <c r="K185" s="72"/>
      <c r="L185" s="70"/>
      <c r="M185" s="68"/>
      <c r="N185" s="68"/>
      <c r="O185" s="68"/>
    </row>
    <row r="186" spans="1:15" ht="13.2" x14ac:dyDescent="0.25">
      <c r="A186" s="68"/>
      <c r="B186" s="45" t="s">
        <v>7116</v>
      </c>
      <c r="C186" s="68" t="s">
        <v>7941</v>
      </c>
      <c r="D186" s="71">
        <v>19106.95</v>
      </c>
      <c r="E186" s="68"/>
      <c r="F186" s="70"/>
      <c r="G186" s="70"/>
      <c r="H186" s="70"/>
      <c r="I186" s="68"/>
      <c r="J186" s="68"/>
      <c r="K186" s="72"/>
      <c r="L186" s="70"/>
      <c r="M186" s="68"/>
      <c r="N186" s="68"/>
      <c r="O186" s="68"/>
    </row>
    <row r="187" spans="1:15" ht="13.2" x14ac:dyDescent="0.25">
      <c r="A187" s="68"/>
      <c r="B187" s="45" t="s">
        <v>7116</v>
      </c>
      <c r="C187" s="68" t="s">
        <v>7942</v>
      </c>
      <c r="D187" s="71">
        <v>14698.99</v>
      </c>
      <c r="E187" s="68"/>
      <c r="F187" s="70"/>
      <c r="G187" s="70"/>
      <c r="H187" s="70"/>
      <c r="I187" s="68"/>
      <c r="J187" s="68"/>
      <c r="K187" s="72"/>
      <c r="L187" s="70"/>
      <c r="M187" s="68"/>
      <c r="N187" s="68"/>
      <c r="O187" s="68"/>
    </row>
    <row r="188" spans="1:15" ht="13.2" x14ac:dyDescent="0.25">
      <c r="A188" s="68"/>
      <c r="B188" s="45" t="s">
        <v>7116</v>
      </c>
      <c r="C188" s="68" t="s">
        <v>7943</v>
      </c>
      <c r="D188" s="71">
        <v>8170.97</v>
      </c>
      <c r="E188" s="68"/>
      <c r="F188" s="70"/>
      <c r="G188" s="70"/>
      <c r="H188" s="70"/>
      <c r="I188" s="68"/>
      <c r="J188" s="68"/>
      <c r="K188" s="72"/>
      <c r="L188" s="70"/>
      <c r="M188" s="68"/>
      <c r="N188" s="68"/>
      <c r="O188" s="68"/>
    </row>
    <row r="189" spans="1:15" ht="13.2" x14ac:dyDescent="0.25">
      <c r="A189" s="68"/>
      <c r="B189" s="45" t="s">
        <v>7116</v>
      </c>
      <c r="C189" s="68" t="s">
        <v>7944</v>
      </c>
      <c r="D189" s="71">
        <v>6565.5</v>
      </c>
      <c r="E189" s="68"/>
      <c r="F189" s="70"/>
      <c r="G189" s="70"/>
      <c r="H189" s="70"/>
      <c r="I189" s="68"/>
      <c r="J189" s="68"/>
      <c r="K189" s="72"/>
      <c r="L189" s="70"/>
      <c r="M189" s="68"/>
      <c r="N189" s="68"/>
      <c r="O189" s="68"/>
    </row>
    <row r="190" spans="1:15" ht="13.2" x14ac:dyDescent="0.25">
      <c r="A190" s="68"/>
      <c r="B190" s="45" t="s">
        <v>7116</v>
      </c>
      <c r="C190" s="68" t="s">
        <v>7945</v>
      </c>
      <c r="D190" s="71">
        <v>1315.57</v>
      </c>
      <c r="E190" s="68"/>
      <c r="F190" s="70"/>
      <c r="G190" s="70"/>
      <c r="H190" s="70"/>
      <c r="I190" s="68"/>
      <c r="J190" s="68"/>
      <c r="K190" s="72"/>
      <c r="L190" s="70"/>
      <c r="M190" s="68"/>
      <c r="N190" s="68"/>
      <c r="O190" s="68"/>
    </row>
    <row r="191" spans="1:15" ht="13.2" x14ac:dyDescent="0.25">
      <c r="A191" s="68"/>
      <c r="B191" s="45" t="s">
        <v>7116</v>
      </c>
      <c r="C191" s="68" t="s">
        <v>7946</v>
      </c>
      <c r="D191" s="71">
        <v>1023.23</v>
      </c>
      <c r="E191" s="68"/>
      <c r="F191" s="70"/>
      <c r="G191" s="70"/>
      <c r="H191" s="70"/>
      <c r="I191" s="68"/>
      <c r="J191" s="68"/>
      <c r="K191" s="72"/>
      <c r="L191" s="70"/>
      <c r="M191" s="68"/>
      <c r="N191" s="68"/>
      <c r="O191" s="68"/>
    </row>
    <row r="192" spans="1:15" ht="13.2" x14ac:dyDescent="0.25">
      <c r="A192" s="68"/>
      <c r="B192" s="45" t="s">
        <v>7116</v>
      </c>
      <c r="C192" s="68" t="s">
        <v>7947</v>
      </c>
      <c r="D192" s="71">
        <v>833.32</v>
      </c>
      <c r="E192" s="68"/>
      <c r="F192" s="70"/>
      <c r="G192" s="70"/>
      <c r="H192" s="70"/>
      <c r="I192" s="68"/>
      <c r="J192" s="68"/>
      <c r="K192" s="72"/>
      <c r="L192" s="70"/>
      <c r="M192" s="68"/>
      <c r="N192" s="68"/>
      <c r="O192" s="68"/>
    </row>
    <row r="193" spans="1:15" ht="13.2" x14ac:dyDescent="0.25">
      <c r="A193" s="68"/>
      <c r="B193" s="45" t="s">
        <v>7116</v>
      </c>
      <c r="C193" s="68" t="s">
        <v>7948</v>
      </c>
      <c r="D193" s="71">
        <v>624.22</v>
      </c>
      <c r="E193" s="68"/>
      <c r="F193" s="70"/>
      <c r="G193" s="70"/>
      <c r="H193" s="70"/>
      <c r="I193" s="68"/>
      <c r="J193" s="68"/>
      <c r="K193" s="72"/>
      <c r="L193" s="70"/>
      <c r="M193" s="68"/>
      <c r="N193" s="68"/>
      <c r="O193" s="68"/>
    </row>
    <row r="194" spans="1:15" ht="13.2" x14ac:dyDescent="0.25">
      <c r="A194" s="68"/>
      <c r="B194" s="45" t="s">
        <v>7116</v>
      </c>
      <c r="C194" s="68" t="s">
        <v>7949</v>
      </c>
      <c r="D194" s="71">
        <v>566.03</v>
      </c>
      <c r="E194" s="68"/>
      <c r="F194" s="70"/>
      <c r="G194" s="70"/>
      <c r="H194" s="70"/>
      <c r="I194" s="68"/>
      <c r="J194" s="68"/>
      <c r="K194" s="72"/>
      <c r="L194" s="70"/>
      <c r="M194" s="68"/>
      <c r="N194" s="68"/>
      <c r="O194" s="68"/>
    </row>
    <row r="195" spans="1:15" ht="13.2" x14ac:dyDescent="0.25">
      <c r="A195" s="68"/>
      <c r="B195" s="45" t="s">
        <v>7116</v>
      </c>
      <c r="C195" s="68" t="s">
        <v>7950</v>
      </c>
      <c r="D195" s="71">
        <v>479.66</v>
      </c>
      <c r="E195" s="68"/>
      <c r="F195" s="70"/>
      <c r="G195" s="70"/>
      <c r="H195" s="70"/>
      <c r="I195" s="68"/>
      <c r="J195" s="68"/>
      <c r="K195" s="72"/>
      <c r="L195" s="70"/>
      <c r="M195" s="68"/>
      <c r="N195" s="68"/>
      <c r="O195" s="68"/>
    </row>
    <row r="196" spans="1:15" ht="13.2" x14ac:dyDescent="0.25">
      <c r="A196" s="68"/>
      <c r="B196" s="45" t="s">
        <v>7116</v>
      </c>
      <c r="C196" s="68" t="s">
        <v>7951</v>
      </c>
      <c r="D196" s="71">
        <v>461.74</v>
      </c>
      <c r="E196" s="68"/>
      <c r="F196" s="70"/>
      <c r="G196" s="70"/>
      <c r="H196" s="70"/>
      <c r="I196" s="68"/>
      <c r="J196" s="68"/>
      <c r="K196" s="72"/>
      <c r="L196" s="70"/>
      <c r="M196" s="68"/>
      <c r="N196" s="68"/>
      <c r="O196" s="68"/>
    </row>
    <row r="197" spans="1:15" ht="13.2" x14ac:dyDescent="0.25">
      <c r="A197" s="68"/>
      <c r="B197" s="45" t="s">
        <v>7116</v>
      </c>
      <c r="C197" s="68" t="s">
        <v>7952</v>
      </c>
      <c r="D197" s="71">
        <v>507.49</v>
      </c>
      <c r="E197" s="68"/>
      <c r="F197" s="70"/>
      <c r="G197" s="70"/>
      <c r="H197" s="70"/>
      <c r="I197" s="68"/>
      <c r="J197" s="68"/>
      <c r="K197" s="72"/>
      <c r="L197" s="70"/>
      <c r="M197" s="68"/>
      <c r="N197" s="68"/>
      <c r="O197" s="68"/>
    </row>
    <row r="198" spans="1:15" ht="13.2" x14ac:dyDescent="0.25">
      <c r="A198" s="68"/>
      <c r="B198" s="45" t="s">
        <v>7116</v>
      </c>
      <c r="C198" s="68" t="s">
        <v>7953</v>
      </c>
      <c r="D198" s="71">
        <v>637.17999999999995</v>
      </c>
      <c r="E198" s="68"/>
      <c r="F198" s="70"/>
      <c r="G198" s="70"/>
      <c r="H198" s="70"/>
      <c r="I198" s="68"/>
      <c r="J198" s="68"/>
      <c r="K198" s="72"/>
      <c r="L198" s="70"/>
      <c r="M198" s="68"/>
      <c r="N198" s="68"/>
      <c r="O198" s="68"/>
    </row>
    <row r="199" spans="1:15" ht="13.2" x14ac:dyDescent="0.25">
      <c r="A199" s="68"/>
      <c r="B199" s="45" t="s">
        <v>7116</v>
      </c>
      <c r="C199" s="68" t="s">
        <v>7954</v>
      </c>
      <c r="D199" s="71">
        <v>743.57</v>
      </c>
      <c r="E199" s="68"/>
      <c r="F199" s="70"/>
      <c r="G199" s="70"/>
      <c r="H199" s="70"/>
      <c r="I199" s="68"/>
      <c r="J199" s="68"/>
      <c r="K199" s="72"/>
      <c r="L199" s="70"/>
      <c r="M199" s="68"/>
      <c r="N199" s="68"/>
      <c r="O199" s="68"/>
    </row>
    <row r="200" spans="1:15" ht="13.2" x14ac:dyDescent="0.25">
      <c r="A200" s="68"/>
      <c r="B200" s="45" t="s">
        <v>7116</v>
      </c>
      <c r="C200" s="68" t="s">
        <v>7955</v>
      </c>
      <c r="D200" s="71">
        <v>364.35</v>
      </c>
      <c r="E200" s="68"/>
      <c r="F200" s="70"/>
      <c r="G200" s="70"/>
      <c r="H200" s="70"/>
      <c r="I200" s="68"/>
      <c r="J200" s="68"/>
      <c r="K200" s="72"/>
      <c r="L200" s="70"/>
      <c r="M200" s="68"/>
      <c r="N200" s="68"/>
      <c r="O200" s="68"/>
    </row>
    <row r="201" spans="1:15" ht="13.2" x14ac:dyDescent="0.25">
      <c r="A201" s="68"/>
      <c r="B201" s="45" t="s">
        <v>7116</v>
      </c>
      <c r="C201" s="68" t="s">
        <v>7956</v>
      </c>
      <c r="D201" s="71">
        <v>0.01</v>
      </c>
      <c r="E201" s="68"/>
      <c r="F201" s="70"/>
      <c r="G201" s="70"/>
      <c r="H201" s="70"/>
      <c r="I201" s="68"/>
      <c r="J201" s="68"/>
      <c r="K201" s="72"/>
      <c r="L201" s="70"/>
      <c r="M201" s="68"/>
      <c r="N201" s="68"/>
      <c r="O201" s="68"/>
    </row>
    <row r="202" spans="1:15" ht="13.2" x14ac:dyDescent="0.25">
      <c r="A202" s="68"/>
      <c r="B202" s="45" t="s">
        <v>7116</v>
      </c>
      <c r="C202" s="68" t="s">
        <v>7957</v>
      </c>
      <c r="D202" s="71">
        <v>0.01</v>
      </c>
      <c r="E202" s="68"/>
      <c r="F202" s="70"/>
      <c r="G202" s="70"/>
      <c r="H202" s="70"/>
      <c r="I202" s="68"/>
      <c r="J202" s="68"/>
      <c r="K202" s="72"/>
      <c r="L202" s="70"/>
      <c r="M202" s="68"/>
      <c r="N202" s="68"/>
      <c r="O202" s="68"/>
    </row>
    <row r="203" spans="1:15" ht="13.2" x14ac:dyDescent="0.25">
      <c r="A203" s="68"/>
      <c r="B203" s="45" t="s">
        <v>7116</v>
      </c>
      <c r="C203" s="68" t="s">
        <v>7958</v>
      </c>
      <c r="D203" s="71">
        <v>0.01</v>
      </c>
      <c r="E203" s="68"/>
      <c r="F203" s="70"/>
      <c r="G203" s="70"/>
      <c r="H203" s="70"/>
      <c r="I203" s="68"/>
      <c r="J203" s="68"/>
      <c r="K203" s="72"/>
      <c r="L203" s="70"/>
      <c r="M203" s="68"/>
      <c r="N203" s="68"/>
      <c r="O203" s="68"/>
    </row>
    <row r="204" spans="1:15" ht="13.2" x14ac:dyDescent="0.25">
      <c r="A204" s="68"/>
      <c r="B204" s="45" t="s">
        <v>7116</v>
      </c>
      <c r="C204" s="68" t="s">
        <v>7959</v>
      </c>
      <c r="D204" s="71">
        <v>0.01</v>
      </c>
      <c r="E204" s="68"/>
      <c r="F204" s="70"/>
      <c r="G204" s="70"/>
      <c r="H204" s="70"/>
      <c r="I204" s="68"/>
      <c r="J204" s="68"/>
      <c r="K204" s="72"/>
      <c r="L204" s="70"/>
      <c r="M204" s="68"/>
      <c r="N204" s="68"/>
      <c r="O204" s="68"/>
    </row>
    <row r="205" spans="1:15" ht="13.2" x14ac:dyDescent="0.25">
      <c r="A205" s="68"/>
      <c r="B205" s="45" t="s">
        <v>7116</v>
      </c>
      <c r="C205" s="68" t="s">
        <v>7960</v>
      </c>
      <c r="D205" s="71">
        <v>0.01</v>
      </c>
      <c r="E205" s="68"/>
      <c r="F205" s="70"/>
      <c r="G205" s="70"/>
      <c r="H205" s="70"/>
      <c r="I205" s="68"/>
      <c r="J205" s="68"/>
      <c r="K205" s="72"/>
      <c r="L205" s="70"/>
      <c r="M205" s="68"/>
      <c r="N205" s="68"/>
      <c r="O205" s="68"/>
    </row>
    <row r="206" spans="1:15" ht="13.2" x14ac:dyDescent="0.25">
      <c r="A206" s="68"/>
      <c r="B206" s="45" t="s">
        <v>7116</v>
      </c>
      <c r="C206" s="68" t="s">
        <v>7961</v>
      </c>
      <c r="D206" s="71">
        <v>0.01</v>
      </c>
      <c r="E206" s="68"/>
      <c r="F206" s="70"/>
      <c r="G206" s="70"/>
      <c r="H206" s="70"/>
      <c r="I206" s="68"/>
      <c r="J206" s="68"/>
      <c r="K206" s="72"/>
      <c r="L206" s="70"/>
      <c r="M206" s="68"/>
      <c r="N206" s="68"/>
      <c r="O206" s="68"/>
    </row>
    <row r="207" spans="1:15" ht="13.2" x14ac:dyDescent="0.25">
      <c r="A207" s="68"/>
      <c r="B207" s="45" t="s">
        <v>7116</v>
      </c>
      <c r="C207" s="68" t="s">
        <v>7962</v>
      </c>
      <c r="D207" s="71">
        <v>0.01</v>
      </c>
      <c r="E207" s="68"/>
      <c r="F207" s="70"/>
      <c r="G207" s="70"/>
      <c r="H207" s="70"/>
      <c r="I207" s="68"/>
      <c r="J207" s="68"/>
      <c r="K207" s="72"/>
      <c r="L207" s="70"/>
      <c r="M207" s="68"/>
      <c r="N207" s="68"/>
      <c r="O207" s="68"/>
    </row>
    <row r="208" spans="1:15" ht="13.2" x14ac:dyDescent="0.25">
      <c r="A208" s="68"/>
      <c r="B208" s="45" t="s">
        <v>7116</v>
      </c>
      <c r="C208" s="68" t="s">
        <v>7963</v>
      </c>
      <c r="D208" s="71">
        <v>0.01</v>
      </c>
      <c r="E208" s="68"/>
      <c r="F208" s="70"/>
      <c r="G208" s="70"/>
      <c r="H208" s="70"/>
      <c r="I208" s="68"/>
      <c r="J208" s="68"/>
      <c r="K208" s="72"/>
      <c r="L208" s="70"/>
      <c r="M208" s="68"/>
      <c r="N208" s="68"/>
      <c r="O208" s="68"/>
    </row>
    <row r="209" spans="1:15" ht="13.2" x14ac:dyDescent="0.25">
      <c r="A209" s="68"/>
      <c r="B209" s="45" t="s">
        <v>7116</v>
      </c>
      <c r="C209" s="68" t="s">
        <v>7964</v>
      </c>
      <c r="D209" s="71">
        <v>0.01</v>
      </c>
      <c r="E209" s="68"/>
      <c r="F209" s="70"/>
      <c r="G209" s="70"/>
      <c r="H209" s="70"/>
      <c r="I209" s="68"/>
      <c r="J209" s="68"/>
      <c r="K209" s="72"/>
      <c r="L209" s="70"/>
      <c r="M209" s="68"/>
      <c r="N209" s="68"/>
      <c r="O209" s="68"/>
    </row>
    <row r="210" spans="1:15" ht="13.2" x14ac:dyDescent="0.25">
      <c r="A210" s="68"/>
      <c r="B210" s="45" t="s">
        <v>7116</v>
      </c>
      <c r="C210" s="68" t="s">
        <v>7965</v>
      </c>
      <c r="D210" s="71">
        <v>0.01</v>
      </c>
      <c r="E210" s="68"/>
      <c r="F210" s="70"/>
      <c r="G210" s="70"/>
      <c r="H210" s="70"/>
      <c r="I210" s="68"/>
      <c r="J210" s="68"/>
      <c r="K210" s="72"/>
      <c r="L210" s="70"/>
      <c r="M210" s="68"/>
      <c r="N210" s="68"/>
      <c r="O210" s="68"/>
    </row>
    <row r="211" spans="1:15" ht="13.2" x14ac:dyDescent="0.25">
      <c r="A211" s="68"/>
      <c r="B211" s="45" t="s">
        <v>7116</v>
      </c>
      <c r="C211" s="68" t="s">
        <v>7966</v>
      </c>
      <c r="D211" s="71">
        <v>0.01</v>
      </c>
      <c r="E211" s="68"/>
      <c r="F211" s="70"/>
      <c r="G211" s="70"/>
      <c r="H211" s="70"/>
      <c r="I211" s="68"/>
      <c r="J211" s="68"/>
      <c r="K211" s="72"/>
      <c r="L211" s="70"/>
      <c r="M211" s="68"/>
      <c r="N211" s="68"/>
      <c r="O211" s="68"/>
    </row>
    <row r="212" spans="1:15" ht="13.2" x14ac:dyDescent="0.25">
      <c r="A212" s="68"/>
      <c r="B212" s="45" t="s">
        <v>7116</v>
      </c>
      <c r="C212" s="68" t="s">
        <v>7967</v>
      </c>
      <c r="D212" s="71">
        <v>0.01</v>
      </c>
      <c r="E212" s="68"/>
      <c r="F212" s="70"/>
      <c r="G212" s="70"/>
      <c r="H212" s="70"/>
      <c r="I212" s="68"/>
      <c r="J212" s="68"/>
      <c r="K212" s="72"/>
      <c r="L212" s="70"/>
      <c r="M212" s="68"/>
      <c r="N212" s="68"/>
      <c r="O212" s="68"/>
    </row>
    <row r="213" spans="1:15" ht="13.2" x14ac:dyDescent="0.25">
      <c r="A213" s="68"/>
      <c r="B213" s="45" t="s">
        <v>7117</v>
      </c>
      <c r="C213" s="68" t="s">
        <v>7968</v>
      </c>
      <c r="D213" s="71">
        <v>18804.689999999999</v>
      </c>
      <c r="E213" s="68"/>
      <c r="F213" s="70"/>
      <c r="G213" s="70"/>
      <c r="H213" s="70"/>
      <c r="I213" s="68"/>
      <c r="J213" s="68"/>
      <c r="K213" s="72"/>
      <c r="L213" s="70"/>
      <c r="M213" s="68"/>
      <c r="N213" s="68"/>
      <c r="O213" s="68"/>
    </row>
    <row r="214" spans="1:15" ht="13.2" x14ac:dyDescent="0.25">
      <c r="A214" s="68"/>
      <c r="B214" s="45" t="s">
        <v>7117</v>
      </c>
      <c r="C214" s="68" t="s">
        <v>7969</v>
      </c>
      <c r="D214" s="71">
        <v>17664.27</v>
      </c>
      <c r="E214" s="68"/>
      <c r="F214" s="70"/>
      <c r="G214" s="70"/>
      <c r="H214" s="70"/>
      <c r="I214" s="68"/>
      <c r="J214" s="68"/>
      <c r="K214" s="72"/>
      <c r="L214" s="70"/>
      <c r="M214" s="68"/>
      <c r="N214" s="68"/>
      <c r="O214" s="68"/>
    </row>
    <row r="215" spans="1:15" ht="13.2" x14ac:dyDescent="0.25">
      <c r="A215" s="68"/>
      <c r="B215" s="45" t="s">
        <v>7117</v>
      </c>
      <c r="C215" s="68" t="s">
        <v>7970</v>
      </c>
      <c r="D215" s="71">
        <v>17412.18</v>
      </c>
      <c r="E215" s="68"/>
      <c r="F215" s="70"/>
      <c r="G215" s="70"/>
      <c r="H215" s="70"/>
      <c r="I215" s="68"/>
      <c r="J215" s="68"/>
      <c r="K215" s="72"/>
      <c r="L215" s="70"/>
      <c r="M215" s="68"/>
      <c r="N215" s="68"/>
      <c r="O215" s="68"/>
    </row>
    <row r="216" spans="1:15" ht="13.2" x14ac:dyDescent="0.25">
      <c r="A216" s="68"/>
      <c r="B216" s="45" t="s">
        <v>7117</v>
      </c>
      <c r="C216" s="68" t="s">
        <v>7971</v>
      </c>
      <c r="D216" s="71">
        <v>16623.32</v>
      </c>
      <c r="E216" s="68"/>
      <c r="F216" s="70"/>
      <c r="G216" s="70"/>
      <c r="H216" s="70"/>
      <c r="I216" s="68"/>
      <c r="J216" s="68"/>
      <c r="K216" s="72"/>
      <c r="L216" s="70"/>
      <c r="M216" s="68"/>
      <c r="N216" s="68"/>
      <c r="O216" s="68"/>
    </row>
    <row r="217" spans="1:15" ht="13.2" x14ac:dyDescent="0.25">
      <c r="A217" s="68"/>
      <c r="B217" s="45" t="s">
        <v>7117</v>
      </c>
      <c r="C217" s="68" t="s">
        <v>7972</v>
      </c>
      <c r="D217" s="71">
        <v>15871.95</v>
      </c>
      <c r="E217" s="68"/>
      <c r="F217" s="70"/>
      <c r="G217" s="70"/>
      <c r="H217" s="70"/>
      <c r="I217" s="68"/>
      <c r="J217" s="68"/>
      <c r="K217" s="72"/>
      <c r="L217" s="70"/>
      <c r="M217" s="68"/>
      <c r="N217" s="68"/>
      <c r="O217" s="68"/>
    </row>
    <row r="218" spans="1:15" ht="13.2" x14ac:dyDescent="0.25">
      <c r="A218" s="68"/>
      <c r="B218" s="45" t="s">
        <v>7117</v>
      </c>
      <c r="C218" s="68" t="s">
        <v>7973</v>
      </c>
      <c r="D218" s="71">
        <v>15190.1</v>
      </c>
      <c r="E218" s="68"/>
      <c r="F218" s="70"/>
      <c r="G218" s="70"/>
      <c r="H218" s="70"/>
      <c r="I218" s="68"/>
      <c r="J218" s="68"/>
      <c r="K218" s="72"/>
      <c r="L218" s="70"/>
      <c r="M218" s="68"/>
      <c r="N218" s="68"/>
      <c r="O218" s="68"/>
    </row>
    <row r="219" spans="1:15" ht="13.2" x14ac:dyDescent="0.25">
      <c r="A219" s="68"/>
      <c r="B219" s="45" t="s">
        <v>7117</v>
      </c>
      <c r="C219" s="68" t="s">
        <v>7974</v>
      </c>
      <c r="D219" s="71">
        <v>14064.53</v>
      </c>
      <c r="E219" s="68"/>
      <c r="F219" s="70"/>
      <c r="G219" s="70"/>
      <c r="H219" s="70"/>
      <c r="I219" s="68"/>
      <c r="J219" s="68"/>
      <c r="K219" s="72"/>
      <c r="L219" s="70"/>
      <c r="M219" s="68"/>
      <c r="N219" s="68"/>
      <c r="O219" s="68"/>
    </row>
    <row r="220" spans="1:15" ht="13.2" x14ac:dyDescent="0.25">
      <c r="A220" s="68"/>
      <c r="B220" s="45" t="s">
        <v>7117</v>
      </c>
      <c r="C220" s="68" t="s">
        <v>7975</v>
      </c>
      <c r="D220" s="71">
        <v>11494.75</v>
      </c>
      <c r="E220" s="68"/>
      <c r="F220" s="70"/>
      <c r="G220" s="70"/>
      <c r="H220" s="70"/>
      <c r="I220" s="68"/>
      <c r="J220" s="68"/>
      <c r="K220" s="72"/>
      <c r="L220" s="70"/>
      <c r="M220" s="68"/>
      <c r="N220" s="68"/>
      <c r="O220" s="68"/>
    </row>
    <row r="221" spans="1:15" ht="13.2" x14ac:dyDescent="0.25">
      <c r="A221" s="68"/>
      <c r="B221" s="45" t="s">
        <v>7117</v>
      </c>
      <c r="C221" s="68" t="s">
        <v>7976</v>
      </c>
      <c r="D221" s="71">
        <v>8577.2900000000009</v>
      </c>
      <c r="E221" s="68"/>
      <c r="F221" s="70"/>
      <c r="G221" s="70"/>
      <c r="H221" s="70"/>
      <c r="I221" s="68"/>
      <c r="J221" s="68"/>
      <c r="K221" s="72"/>
      <c r="L221" s="70"/>
      <c r="M221" s="68"/>
      <c r="N221" s="68"/>
      <c r="O221" s="68"/>
    </row>
    <row r="222" spans="1:15" ht="13.2" x14ac:dyDescent="0.25">
      <c r="A222" s="68"/>
      <c r="B222" s="45" t="s">
        <v>7117</v>
      </c>
      <c r="C222" s="68" t="s">
        <v>7977</v>
      </c>
      <c r="D222" s="71">
        <v>5576.21</v>
      </c>
      <c r="E222" s="68"/>
      <c r="F222" s="70"/>
      <c r="G222" s="70"/>
      <c r="H222" s="70"/>
      <c r="I222" s="68"/>
      <c r="J222" s="68"/>
      <c r="K222" s="72"/>
      <c r="L222" s="70"/>
      <c r="M222" s="68"/>
      <c r="N222" s="68"/>
      <c r="O222" s="68"/>
    </row>
    <row r="223" spans="1:15" ht="13.2" x14ac:dyDescent="0.25">
      <c r="A223" s="68"/>
      <c r="B223" s="45" t="s">
        <v>7117</v>
      </c>
      <c r="C223" s="68" t="s">
        <v>7978</v>
      </c>
      <c r="D223" s="71">
        <v>2706.51</v>
      </c>
      <c r="E223" s="68"/>
      <c r="F223" s="70"/>
      <c r="G223" s="70"/>
      <c r="H223" s="70"/>
      <c r="I223" s="68"/>
      <c r="J223" s="68"/>
      <c r="K223" s="72"/>
      <c r="L223" s="70"/>
      <c r="M223" s="68"/>
      <c r="N223" s="68"/>
      <c r="O223" s="68"/>
    </row>
    <row r="224" spans="1:15" ht="13.2" x14ac:dyDescent="0.25">
      <c r="A224" s="68"/>
      <c r="B224" s="45" t="s">
        <v>7117</v>
      </c>
      <c r="C224" s="68" t="s">
        <v>7979</v>
      </c>
      <c r="D224" s="71">
        <v>0.01</v>
      </c>
      <c r="E224" s="68"/>
      <c r="F224" s="70"/>
      <c r="G224" s="70"/>
      <c r="H224" s="70"/>
      <c r="I224" s="68"/>
      <c r="J224" s="68"/>
      <c r="K224" s="72"/>
      <c r="L224" s="70"/>
      <c r="M224" s="68"/>
      <c r="N224" s="68"/>
      <c r="O224" s="68"/>
    </row>
    <row r="225" spans="1:15" ht="13.2" x14ac:dyDescent="0.25">
      <c r="A225" s="68"/>
      <c r="B225" s="45" t="s">
        <v>7117</v>
      </c>
      <c r="C225" s="68" t="s">
        <v>7980</v>
      </c>
      <c r="D225" s="71">
        <v>-32.83</v>
      </c>
      <c r="E225" s="68"/>
      <c r="F225" s="70"/>
      <c r="G225" s="70"/>
      <c r="H225" s="70"/>
      <c r="I225" s="68"/>
      <c r="J225" s="68"/>
      <c r="K225" s="72"/>
      <c r="L225" s="70"/>
      <c r="M225" s="68"/>
      <c r="N225" s="68"/>
      <c r="O225" s="68"/>
    </row>
    <row r="226" spans="1:15" ht="13.2" x14ac:dyDescent="0.25">
      <c r="A226" s="68"/>
      <c r="B226" s="45" t="s">
        <v>7117</v>
      </c>
      <c r="C226" s="68" t="s">
        <v>7981</v>
      </c>
      <c r="D226" s="71">
        <v>-32.83</v>
      </c>
      <c r="E226" s="68"/>
      <c r="F226" s="70"/>
      <c r="G226" s="70"/>
      <c r="H226" s="70"/>
      <c r="I226" s="68"/>
      <c r="J226" s="68"/>
      <c r="K226" s="72"/>
      <c r="L226" s="70"/>
      <c r="M226" s="68"/>
      <c r="N226" s="68"/>
      <c r="O226" s="68"/>
    </row>
    <row r="227" spans="1:15" ht="13.2" x14ac:dyDescent="0.25">
      <c r="A227" s="68"/>
      <c r="B227" s="45" t="s">
        <v>7117</v>
      </c>
      <c r="C227" s="68" t="s">
        <v>7982</v>
      </c>
      <c r="D227" s="71">
        <v>-32.83</v>
      </c>
      <c r="E227" s="68"/>
      <c r="F227" s="70"/>
      <c r="G227" s="70"/>
      <c r="H227" s="70"/>
      <c r="I227" s="68"/>
      <c r="J227" s="68"/>
      <c r="K227" s="72"/>
      <c r="L227" s="70"/>
      <c r="M227" s="68"/>
      <c r="N227" s="68"/>
      <c r="O227" s="68"/>
    </row>
    <row r="228" spans="1:15" ht="13.2" x14ac:dyDescent="0.25">
      <c r="A228" s="68"/>
      <c r="B228" s="45" t="s">
        <v>7117</v>
      </c>
      <c r="C228" s="68" t="s">
        <v>7983</v>
      </c>
      <c r="D228" s="71">
        <v>-32.83</v>
      </c>
      <c r="E228" s="68"/>
      <c r="F228" s="70"/>
      <c r="G228" s="70"/>
      <c r="H228" s="70"/>
      <c r="I228" s="68"/>
      <c r="J228" s="68"/>
      <c r="K228" s="72"/>
      <c r="L228" s="70"/>
      <c r="M228" s="68"/>
      <c r="N228" s="68"/>
      <c r="O228" s="68"/>
    </row>
    <row r="229" spans="1:15" ht="13.2" x14ac:dyDescent="0.25">
      <c r="A229" s="68"/>
      <c r="B229" s="45" t="s">
        <v>7117</v>
      </c>
      <c r="C229" s="68" t="s">
        <v>7984</v>
      </c>
      <c r="D229" s="71">
        <v>-32.83</v>
      </c>
      <c r="E229" s="68"/>
      <c r="F229" s="70"/>
      <c r="G229" s="70"/>
      <c r="H229" s="70"/>
      <c r="I229" s="68"/>
      <c r="J229" s="68"/>
      <c r="K229" s="72"/>
      <c r="L229" s="70"/>
      <c r="M229" s="68"/>
      <c r="N229" s="68"/>
      <c r="O229" s="68"/>
    </row>
    <row r="230" spans="1:15" ht="13.2" x14ac:dyDescent="0.25">
      <c r="A230" s="68"/>
      <c r="B230" s="45" t="s">
        <v>7117</v>
      </c>
      <c r="C230" s="68" t="s">
        <v>7985</v>
      </c>
      <c r="D230" s="71">
        <v>-32.83</v>
      </c>
      <c r="E230" s="68"/>
      <c r="F230" s="70"/>
      <c r="G230" s="70"/>
      <c r="H230" s="70"/>
      <c r="I230" s="68"/>
      <c r="J230" s="68"/>
      <c r="K230" s="72"/>
      <c r="L230" s="70"/>
      <c r="M230" s="68"/>
      <c r="N230" s="68"/>
      <c r="O230" s="68"/>
    </row>
    <row r="231" spans="1:15" ht="13.2" x14ac:dyDescent="0.25">
      <c r="A231" s="68"/>
      <c r="B231" s="45" t="s">
        <v>7117</v>
      </c>
      <c r="C231" s="68" t="s">
        <v>7986</v>
      </c>
      <c r="D231" s="71">
        <v>-32.83</v>
      </c>
      <c r="E231" s="68"/>
      <c r="F231" s="70"/>
      <c r="G231" s="70"/>
      <c r="H231" s="70"/>
      <c r="I231" s="68"/>
      <c r="J231" s="68"/>
      <c r="K231" s="72"/>
      <c r="L231" s="70"/>
      <c r="M231" s="68"/>
      <c r="N231" s="68"/>
      <c r="O231" s="68"/>
    </row>
    <row r="232" spans="1:15" ht="13.2" x14ac:dyDescent="0.25">
      <c r="A232" s="68"/>
      <c r="B232" s="45" t="s">
        <v>7117</v>
      </c>
      <c r="C232" s="68" t="s">
        <v>7987</v>
      </c>
      <c r="D232" s="71">
        <v>-32.83</v>
      </c>
      <c r="E232" s="68"/>
      <c r="F232" s="70"/>
      <c r="G232" s="70"/>
      <c r="H232" s="70"/>
      <c r="I232" s="68"/>
      <c r="J232" s="68"/>
      <c r="K232" s="72"/>
      <c r="L232" s="70"/>
      <c r="M232" s="68"/>
      <c r="N232" s="68"/>
      <c r="O232" s="68"/>
    </row>
    <row r="233" spans="1:15" ht="13.2" x14ac:dyDescent="0.25">
      <c r="A233" s="68"/>
      <c r="B233" s="45" t="s">
        <v>7117</v>
      </c>
      <c r="C233" s="68" t="s">
        <v>7988</v>
      </c>
      <c r="D233" s="71">
        <v>-16.41</v>
      </c>
      <c r="E233" s="68"/>
      <c r="F233" s="70"/>
      <c r="G233" s="70"/>
      <c r="H233" s="70"/>
      <c r="I233" s="68"/>
      <c r="J233" s="68"/>
      <c r="K233" s="72"/>
      <c r="L233" s="70"/>
      <c r="M233" s="68"/>
      <c r="N233" s="68"/>
      <c r="O233" s="68"/>
    </row>
    <row r="234" spans="1:15" ht="13.2" x14ac:dyDescent="0.25">
      <c r="A234" s="68"/>
      <c r="B234" s="45" t="s">
        <v>7118</v>
      </c>
      <c r="C234" s="68" t="s">
        <v>7989</v>
      </c>
      <c r="D234" s="71">
        <v>387.09</v>
      </c>
      <c r="E234" s="68"/>
      <c r="F234" s="70"/>
      <c r="G234" s="70"/>
      <c r="H234" s="70"/>
      <c r="I234" s="68"/>
      <c r="J234" s="68"/>
      <c r="K234" s="72"/>
      <c r="L234" s="70"/>
      <c r="M234" s="68"/>
      <c r="N234" s="68"/>
      <c r="O234" s="68"/>
    </row>
    <row r="235" spans="1:15" ht="13.2" x14ac:dyDescent="0.25">
      <c r="A235" s="68"/>
      <c r="B235" s="45" t="s">
        <v>7118</v>
      </c>
      <c r="C235" s="68" t="s">
        <v>7990</v>
      </c>
      <c r="D235" s="71">
        <v>360.43</v>
      </c>
      <c r="E235" s="68"/>
      <c r="F235" s="70"/>
      <c r="G235" s="70"/>
      <c r="H235" s="70"/>
      <c r="I235" s="68"/>
      <c r="J235" s="68"/>
      <c r="K235" s="72"/>
      <c r="L235" s="70"/>
      <c r="M235" s="68"/>
      <c r="N235" s="68"/>
      <c r="O235" s="68"/>
    </row>
    <row r="236" spans="1:15" ht="13.2" x14ac:dyDescent="0.25">
      <c r="A236" s="68"/>
      <c r="B236" s="45" t="s">
        <v>7118</v>
      </c>
      <c r="C236" s="68" t="s">
        <v>7991</v>
      </c>
      <c r="D236" s="71">
        <v>327.06</v>
      </c>
      <c r="E236" s="68"/>
      <c r="F236" s="70"/>
      <c r="G236" s="70"/>
      <c r="H236" s="70"/>
      <c r="I236" s="68"/>
      <c r="J236" s="68"/>
      <c r="K236" s="72"/>
      <c r="L236" s="70"/>
      <c r="M236" s="68"/>
      <c r="N236" s="68"/>
      <c r="O236" s="68"/>
    </row>
    <row r="237" spans="1:15" ht="13.2" x14ac:dyDescent="0.25">
      <c r="A237" s="68"/>
      <c r="B237" s="45" t="s">
        <v>7118</v>
      </c>
      <c r="C237" s="68" t="s">
        <v>7992</v>
      </c>
      <c r="D237" s="71">
        <v>268.27999999999997</v>
      </c>
      <c r="E237" s="68"/>
      <c r="F237" s="70"/>
      <c r="G237" s="70"/>
      <c r="H237" s="70"/>
      <c r="I237" s="68"/>
      <c r="J237" s="68"/>
      <c r="K237" s="72"/>
      <c r="L237" s="70"/>
      <c r="M237" s="68"/>
      <c r="N237" s="68"/>
      <c r="O237" s="68"/>
    </row>
    <row r="238" spans="1:15" ht="13.2" x14ac:dyDescent="0.25">
      <c r="A238" s="68"/>
      <c r="B238" s="45" t="s">
        <v>7118</v>
      </c>
      <c r="C238" s="68" t="s">
        <v>7993</v>
      </c>
      <c r="D238" s="71">
        <v>125.82</v>
      </c>
      <c r="E238" s="68"/>
      <c r="F238" s="70"/>
      <c r="G238" s="70"/>
      <c r="H238" s="70"/>
      <c r="I238" s="68"/>
      <c r="J238" s="68"/>
      <c r="K238" s="72"/>
      <c r="L238" s="70"/>
      <c r="M238" s="68"/>
      <c r="N238" s="68"/>
      <c r="O238" s="68"/>
    </row>
    <row r="239" spans="1:15" ht="13.2" x14ac:dyDescent="0.25">
      <c r="A239" s="68"/>
      <c r="B239" s="45" t="s">
        <v>7118</v>
      </c>
      <c r="C239" s="68" t="s">
        <v>7994</v>
      </c>
      <c r="D239" s="71">
        <v>-110.31</v>
      </c>
      <c r="E239" s="68"/>
      <c r="F239" s="70"/>
      <c r="G239" s="70"/>
      <c r="H239" s="70"/>
      <c r="I239" s="68"/>
      <c r="J239" s="68"/>
      <c r="K239" s="72"/>
      <c r="L239" s="70"/>
      <c r="M239" s="68"/>
      <c r="N239" s="68"/>
      <c r="O239" s="68"/>
    </row>
    <row r="240" spans="1:15" ht="13.2" x14ac:dyDescent="0.25">
      <c r="A240" s="68"/>
      <c r="B240" s="45" t="s">
        <v>7118</v>
      </c>
      <c r="C240" s="68" t="s">
        <v>7995</v>
      </c>
      <c r="D240" s="71">
        <v>-363.92</v>
      </c>
      <c r="E240" s="68"/>
      <c r="F240" s="70"/>
      <c r="G240" s="70"/>
      <c r="H240" s="70"/>
      <c r="I240" s="68"/>
      <c r="J240" s="68"/>
      <c r="K240" s="72"/>
      <c r="L240" s="70"/>
      <c r="M240" s="68"/>
      <c r="N240" s="68"/>
      <c r="O240" s="68"/>
    </row>
    <row r="241" spans="1:15" ht="13.2" x14ac:dyDescent="0.25">
      <c r="A241" s="68"/>
      <c r="B241" s="45" t="s">
        <v>7118</v>
      </c>
      <c r="C241" s="68" t="s">
        <v>7996</v>
      </c>
      <c r="D241" s="71">
        <v>-511.15</v>
      </c>
      <c r="E241" s="68"/>
      <c r="F241" s="70"/>
      <c r="G241" s="70"/>
      <c r="H241" s="70"/>
      <c r="I241" s="68"/>
      <c r="J241" s="68"/>
      <c r="K241" s="72"/>
      <c r="L241" s="70"/>
      <c r="M241" s="68"/>
      <c r="N241" s="68"/>
      <c r="O241" s="68"/>
    </row>
    <row r="242" spans="1:15" ht="13.2" x14ac:dyDescent="0.25">
      <c r="A242" s="68"/>
      <c r="B242" s="45" t="s">
        <v>7118</v>
      </c>
      <c r="C242" s="68" t="s">
        <v>7997</v>
      </c>
      <c r="D242" s="71">
        <v>-578.4</v>
      </c>
      <c r="E242" s="68"/>
      <c r="F242" s="70"/>
      <c r="G242" s="70"/>
      <c r="H242" s="70"/>
      <c r="I242" s="68"/>
      <c r="J242" s="68"/>
      <c r="K242" s="72"/>
      <c r="L242" s="70"/>
      <c r="M242" s="68"/>
      <c r="N242" s="68"/>
      <c r="O242" s="68"/>
    </row>
    <row r="243" spans="1:15" ht="13.2" x14ac:dyDescent="0.25">
      <c r="A243" s="68"/>
      <c r="B243" s="45" t="s">
        <v>7118</v>
      </c>
      <c r="C243" s="68" t="s">
        <v>7998</v>
      </c>
      <c r="D243" s="71">
        <v>-366.22</v>
      </c>
      <c r="E243" s="68"/>
      <c r="F243" s="70"/>
      <c r="G243" s="70"/>
      <c r="H243" s="70"/>
      <c r="I243" s="68"/>
      <c r="J243" s="68"/>
      <c r="K243" s="72"/>
      <c r="L243" s="70"/>
      <c r="M243" s="68"/>
      <c r="N243" s="68"/>
      <c r="O243" s="68"/>
    </row>
    <row r="244" spans="1:15" ht="13.2" x14ac:dyDescent="0.25">
      <c r="A244" s="68"/>
      <c r="B244" s="45" t="s">
        <v>7118</v>
      </c>
      <c r="C244" s="68" t="s">
        <v>7999</v>
      </c>
      <c r="D244" s="71">
        <v>-333.93</v>
      </c>
      <c r="E244" s="68"/>
      <c r="F244" s="70"/>
      <c r="G244" s="70"/>
      <c r="H244" s="70"/>
      <c r="I244" s="68"/>
      <c r="J244" s="68"/>
      <c r="K244" s="72"/>
      <c r="L244" s="70"/>
      <c r="M244" s="68"/>
      <c r="N244" s="68"/>
      <c r="O244" s="68"/>
    </row>
    <row r="245" spans="1:15" ht="13.2" x14ac:dyDescent="0.25">
      <c r="A245" s="68"/>
      <c r="B245" s="45" t="s">
        <v>7118</v>
      </c>
      <c r="C245" s="68" t="s">
        <v>8000</v>
      </c>
      <c r="D245" s="71">
        <v>205076.91</v>
      </c>
      <c r="E245" s="68"/>
      <c r="F245" s="70"/>
      <c r="G245" s="70"/>
      <c r="H245" s="70"/>
      <c r="I245" s="68"/>
      <c r="J245" s="68"/>
      <c r="K245" s="72"/>
      <c r="L245" s="70"/>
      <c r="M245" s="68"/>
      <c r="N245" s="68"/>
      <c r="O245" s="68"/>
    </row>
    <row r="246" spans="1:15" ht="13.2" x14ac:dyDescent="0.25">
      <c r="A246" s="68"/>
      <c r="B246" s="45" t="s">
        <v>7118</v>
      </c>
      <c r="C246" s="68" t="s">
        <v>8001</v>
      </c>
      <c r="D246" s="71">
        <v>191692.23</v>
      </c>
      <c r="E246" s="68"/>
      <c r="F246" s="70"/>
      <c r="G246" s="70"/>
      <c r="H246" s="70"/>
      <c r="I246" s="68"/>
      <c r="J246" s="68"/>
      <c r="K246" s="72"/>
      <c r="L246" s="70"/>
      <c r="M246" s="68"/>
      <c r="N246" s="68"/>
      <c r="O246" s="68"/>
    </row>
    <row r="247" spans="1:15" ht="13.2" x14ac:dyDescent="0.25">
      <c r="A247" s="68"/>
      <c r="B247" s="45" t="s">
        <v>7118</v>
      </c>
      <c r="C247" s="68" t="s">
        <v>8002</v>
      </c>
      <c r="D247" s="71">
        <v>176808.48</v>
      </c>
      <c r="E247" s="68"/>
      <c r="F247" s="70"/>
      <c r="G247" s="70"/>
      <c r="H247" s="70"/>
      <c r="I247" s="68"/>
      <c r="J247" s="68"/>
      <c r="K247" s="72"/>
      <c r="L247" s="70"/>
      <c r="M247" s="68"/>
      <c r="N247" s="68"/>
      <c r="O247" s="68"/>
    </row>
    <row r="248" spans="1:15" ht="13.2" x14ac:dyDescent="0.25">
      <c r="A248" s="68"/>
      <c r="B248" s="45" t="s">
        <v>7118</v>
      </c>
      <c r="C248" s="68" t="s">
        <v>8003</v>
      </c>
      <c r="D248" s="71">
        <v>161152.68</v>
      </c>
      <c r="E248" s="68"/>
      <c r="F248" s="70"/>
      <c r="G248" s="70"/>
      <c r="H248" s="70"/>
      <c r="I248" s="68"/>
      <c r="J248" s="68"/>
      <c r="K248" s="72"/>
      <c r="L248" s="70"/>
      <c r="M248" s="68"/>
      <c r="N248" s="68"/>
      <c r="O248" s="68"/>
    </row>
    <row r="249" spans="1:15" ht="13.2" x14ac:dyDescent="0.25">
      <c r="A249" s="68"/>
      <c r="B249" s="45" t="s">
        <v>7118</v>
      </c>
      <c r="C249" s="68" t="s">
        <v>8004</v>
      </c>
      <c r="D249" s="71">
        <v>148309.35999999999</v>
      </c>
      <c r="E249" s="68"/>
      <c r="F249" s="70"/>
      <c r="G249" s="70"/>
      <c r="H249" s="70"/>
      <c r="I249" s="68"/>
      <c r="J249" s="68"/>
      <c r="K249" s="72"/>
      <c r="L249" s="70"/>
      <c r="M249" s="68"/>
      <c r="N249" s="68"/>
      <c r="O249" s="68"/>
    </row>
    <row r="250" spans="1:15" ht="13.2" x14ac:dyDescent="0.25">
      <c r="A250" s="68"/>
      <c r="B250" s="45" t="s">
        <v>7118</v>
      </c>
      <c r="C250" s="68" t="s">
        <v>8005</v>
      </c>
      <c r="D250" s="71">
        <v>132326.62</v>
      </c>
      <c r="E250" s="68"/>
      <c r="F250" s="70"/>
      <c r="G250" s="70"/>
      <c r="H250" s="70"/>
      <c r="I250" s="68"/>
      <c r="J250" s="68"/>
      <c r="K250" s="72"/>
      <c r="L250" s="70"/>
      <c r="M250" s="68"/>
      <c r="N250" s="68"/>
      <c r="O250" s="68"/>
    </row>
    <row r="251" spans="1:15" ht="13.2" x14ac:dyDescent="0.25">
      <c r="A251" s="68"/>
      <c r="B251" s="45" t="s">
        <v>7118</v>
      </c>
      <c r="C251" s="68" t="s">
        <v>8006</v>
      </c>
      <c r="D251" s="71">
        <v>116113.01</v>
      </c>
      <c r="E251" s="68"/>
      <c r="F251" s="70"/>
      <c r="G251" s="70"/>
      <c r="H251" s="70"/>
      <c r="I251" s="68"/>
      <c r="J251" s="68"/>
      <c r="K251" s="72"/>
      <c r="L251" s="70"/>
      <c r="M251" s="68"/>
      <c r="N251" s="68"/>
      <c r="O251" s="68"/>
    </row>
    <row r="252" spans="1:15" ht="13.2" x14ac:dyDescent="0.25">
      <c r="A252" s="68"/>
      <c r="B252" s="45" t="s">
        <v>7118</v>
      </c>
      <c r="C252" s="68" t="s">
        <v>8007</v>
      </c>
      <c r="D252" s="71">
        <v>102553.21</v>
      </c>
      <c r="E252" s="68"/>
      <c r="F252" s="70"/>
      <c r="G252" s="70"/>
      <c r="H252" s="70"/>
      <c r="I252" s="68"/>
      <c r="J252" s="68"/>
      <c r="K252" s="72"/>
      <c r="L252" s="70"/>
      <c r="M252" s="68"/>
      <c r="N252" s="68"/>
      <c r="O252" s="68"/>
    </row>
    <row r="253" spans="1:15" ht="13.2" x14ac:dyDescent="0.25">
      <c r="A253" s="68"/>
      <c r="B253" s="45" t="s">
        <v>7118</v>
      </c>
      <c r="C253" s="68" t="s">
        <v>8008</v>
      </c>
      <c r="D253" s="71">
        <v>86966.07</v>
      </c>
      <c r="E253" s="68"/>
      <c r="F253" s="70"/>
      <c r="G253" s="70"/>
      <c r="H253" s="70"/>
      <c r="I253" s="68"/>
      <c r="J253" s="68"/>
      <c r="K253" s="72"/>
      <c r="L253" s="70"/>
      <c r="M253" s="68"/>
      <c r="N253" s="68"/>
      <c r="O253" s="68"/>
    </row>
    <row r="254" spans="1:15" ht="13.2" x14ac:dyDescent="0.25">
      <c r="A254" s="68"/>
      <c r="B254" s="45" t="s">
        <v>7118</v>
      </c>
      <c r="C254" s="68" t="s">
        <v>8009</v>
      </c>
      <c r="D254" s="71">
        <v>50156.62</v>
      </c>
      <c r="E254" s="68"/>
      <c r="F254" s="70"/>
      <c r="G254" s="70"/>
      <c r="H254" s="70"/>
      <c r="I254" s="68"/>
      <c r="J254" s="68"/>
      <c r="K254" s="72"/>
      <c r="L254" s="70"/>
      <c r="M254" s="68"/>
      <c r="N254" s="68"/>
      <c r="O254" s="68"/>
    </row>
    <row r="255" spans="1:15" ht="13.2" x14ac:dyDescent="0.25">
      <c r="A255" s="68"/>
      <c r="B255" s="45" t="s">
        <v>7118</v>
      </c>
      <c r="C255" s="68" t="s">
        <v>8010</v>
      </c>
      <c r="D255" s="71">
        <v>-474586.8</v>
      </c>
      <c r="E255" s="68"/>
      <c r="F255" s="70"/>
      <c r="G255" s="70"/>
      <c r="H255" s="70"/>
      <c r="I255" s="68"/>
      <c r="J255" s="68"/>
      <c r="K255" s="72"/>
      <c r="L255" s="70"/>
      <c r="M255" s="68"/>
      <c r="N255" s="68"/>
      <c r="O255" s="68"/>
    </row>
    <row r="256" spans="1:15" ht="13.2" x14ac:dyDescent="0.25">
      <c r="A256" s="68"/>
      <c r="B256" s="45" t="s">
        <v>7118</v>
      </c>
      <c r="C256" s="68" t="s">
        <v>8011</v>
      </c>
      <c r="D256" s="71">
        <v>0.01</v>
      </c>
      <c r="E256" s="68"/>
      <c r="F256" s="70"/>
      <c r="G256" s="70"/>
      <c r="H256" s="70"/>
      <c r="I256" s="68"/>
      <c r="J256" s="68"/>
      <c r="K256" s="72"/>
      <c r="L256" s="70"/>
      <c r="M256" s="68"/>
      <c r="N256" s="68"/>
      <c r="O256" s="68"/>
    </row>
    <row r="257" spans="1:15" ht="13.2" x14ac:dyDescent="0.25">
      <c r="A257" s="68"/>
      <c r="B257" s="45" t="s">
        <v>7118</v>
      </c>
      <c r="C257" s="68" t="s">
        <v>8012</v>
      </c>
      <c r="D257" s="71">
        <v>66.7</v>
      </c>
      <c r="E257" s="68"/>
      <c r="F257" s="70"/>
      <c r="G257" s="70"/>
      <c r="H257" s="70"/>
      <c r="I257" s="68"/>
      <c r="J257" s="68"/>
      <c r="K257" s="72"/>
      <c r="L257" s="70"/>
      <c r="M257" s="68"/>
      <c r="N257" s="68"/>
      <c r="O257" s="68"/>
    </row>
    <row r="258" spans="1:15" ht="13.2" x14ac:dyDescent="0.25">
      <c r="A258" s="68"/>
      <c r="B258" s="45" t="s">
        <v>7118</v>
      </c>
      <c r="C258" s="68" t="s">
        <v>8013</v>
      </c>
      <c r="D258" s="71">
        <v>105.03</v>
      </c>
      <c r="E258" s="68"/>
      <c r="F258" s="70"/>
      <c r="G258" s="70"/>
      <c r="H258" s="70"/>
      <c r="I258" s="68"/>
      <c r="J258" s="68"/>
      <c r="K258" s="72"/>
      <c r="L258" s="70"/>
      <c r="M258" s="68"/>
      <c r="N258" s="68"/>
      <c r="O258" s="68"/>
    </row>
    <row r="259" spans="1:15" ht="13.2" x14ac:dyDescent="0.25">
      <c r="A259" s="68"/>
      <c r="B259" s="45" t="s">
        <v>7118</v>
      </c>
      <c r="C259" s="68" t="s">
        <v>8014</v>
      </c>
      <c r="D259" s="71">
        <v>101.37</v>
      </c>
      <c r="E259" s="68"/>
      <c r="F259" s="70"/>
      <c r="G259" s="70"/>
      <c r="H259" s="70"/>
      <c r="I259" s="68"/>
      <c r="J259" s="68"/>
      <c r="K259" s="72"/>
      <c r="L259" s="70"/>
      <c r="M259" s="68"/>
      <c r="N259" s="68"/>
      <c r="O259" s="68"/>
    </row>
    <row r="260" spans="1:15" ht="13.2" x14ac:dyDescent="0.25">
      <c r="A260" s="68"/>
      <c r="B260" s="45" t="s">
        <v>7118</v>
      </c>
      <c r="C260" s="68" t="s">
        <v>8015</v>
      </c>
      <c r="D260" s="71">
        <v>301.42</v>
      </c>
      <c r="E260" s="68"/>
      <c r="F260" s="70"/>
      <c r="G260" s="70"/>
      <c r="H260" s="70"/>
      <c r="I260" s="68"/>
      <c r="J260" s="68"/>
      <c r="K260" s="72"/>
      <c r="L260" s="70"/>
      <c r="M260" s="68"/>
      <c r="N260" s="68"/>
      <c r="O260" s="68"/>
    </row>
    <row r="261" spans="1:15" ht="13.2" x14ac:dyDescent="0.25">
      <c r="A261" s="68"/>
      <c r="B261" s="45" t="s">
        <v>7118</v>
      </c>
      <c r="C261" s="68" t="s">
        <v>8016</v>
      </c>
      <c r="D261" s="71">
        <v>448.62</v>
      </c>
      <c r="E261" s="68"/>
      <c r="F261" s="70"/>
      <c r="G261" s="70"/>
      <c r="H261" s="70"/>
      <c r="I261" s="68"/>
      <c r="J261" s="68"/>
      <c r="K261" s="72"/>
      <c r="L261" s="70"/>
      <c r="M261" s="68"/>
      <c r="N261" s="68"/>
      <c r="O261" s="68"/>
    </row>
    <row r="262" spans="1:15" ht="13.2" x14ac:dyDescent="0.25">
      <c r="A262" s="68"/>
      <c r="B262" s="45" t="s">
        <v>7118</v>
      </c>
      <c r="C262" s="68" t="s">
        <v>8017</v>
      </c>
      <c r="D262" s="71">
        <v>625.69000000000005</v>
      </c>
      <c r="E262" s="68"/>
      <c r="F262" s="70"/>
      <c r="G262" s="70"/>
      <c r="H262" s="70"/>
      <c r="I262" s="68"/>
      <c r="J262" s="68"/>
      <c r="K262" s="72"/>
      <c r="L262" s="70"/>
      <c r="M262" s="68"/>
      <c r="N262" s="68"/>
      <c r="O262" s="68"/>
    </row>
    <row r="263" spans="1:15" ht="13.2" x14ac:dyDescent="0.25">
      <c r="A263" s="68"/>
      <c r="B263" s="45" t="s">
        <v>7118</v>
      </c>
      <c r="C263" s="68" t="s">
        <v>8018</v>
      </c>
      <c r="D263" s="71">
        <v>674.3</v>
      </c>
      <c r="E263" s="68"/>
      <c r="F263" s="70"/>
      <c r="G263" s="70"/>
      <c r="H263" s="70"/>
      <c r="I263" s="68"/>
      <c r="J263" s="68"/>
      <c r="K263" s="72"/>
      <c r="L263" s="70"/>
      <c r="M263" s="68"/>
      <c r="N263" s="68"/>
      <c r="O263" s="68"/>
    </row>
    <row r="264" spans="1:15" ht="13.2" x14ac:dyDescent="0.25">
      <c r="A264" s="68"/>
      <c r="B264" s="45" t="s">
        <v>7118</v>
      </c>
      <c r="C264" s="68" t="s">
        <v>8019</v>
      </c>
      <c r="D264" s="71">
        <v>399.69</v>
      </c>
      <c r="E264" s="68"/>
      <c r="F264" s="70"/>
      <c r="G264" s="70"/>
      <c r="H264" s="70"/>
      <c r="I264" s="68"/>
      <c r="J264" s="68"/>
      <c r="K264" s="72"/>
      <c r="L264" s="70"/>
      <c r="M264" s="68"/>
      <c r="N264" s="68"/>
      <c r="O264" s="68"/>
    </row>
    <row r="265" spans="1:15" ht="13.2" x14ac:dyDescent="0.25">
      <c r="A265" s="68"/>
      <c r="B265" s="45" t="s">
        <v>7118</v>
      </c>
      <c r="C265" s="68" t="s">
        <v>8020</v>
      </c>
      <c r="D265" s="71">
        <v>281.27999999999997</v>
      </c>
      <c r="E265" s="68"/>
      <c r="F265" s="70"/>
      <c r="G265" s="70"/>
      <c r="H265" s="70"/>
      <c r="I265" s="68"/>
      <c r="J265" s="68"/>
      <c r="K265" s="72"/>
      <c r="L265" s="70"/>
      <c r="M265" s="68"/>
      <c r="N265" s="68"/>
      <c r="O265" s="68"/>
    </row>
    <row r="266" spans="1:15" ht="13.2" x14ac:dyDescent="0.25">
      <c r="A266" s="68"/>
      <c r="B266" s="45" t="s">
        <v>7118</v>
      </c>
      <c r="C266" s="68" t="s">
        <v>8021</v>
      </c>
      <c r="D266" s="71">
        <v>64.599999999999994</v>
      </c>
      <c r="E266" s="68"/>
      <c r="F266" s="70"/>
      <c r="G266" s="70"/>
      <c r="H266" s="70"/>
      <c r="I266" s="68"/>
      <c r="J266" s="68"/>
      <c r="K266" s="72"/>
      <c r="L266" s="70"/>
      <c r="M266" s="68"/>
      <c r="N266" s="68"/>
      <c r="O266" s="68"/>
    </row>
    <row r="267" spans="1:15" ht="13.2" x14ac:dyDescent="0.25">
      <c r="A267" s="68"/>
      <c r="B267" s="45" t="s">
        <v>7118</v>
      </c>
      <c r="C267" s="68" t="s">
        <v>8022</v>
      </c>
      <c r="D267" s="71">
        <v>-274.94</v>
      </c>
      <c r="E267" s="68"/>
      <c r="F267" s="70"/>
      <c r="G267" s="70"/>
      <c r="H267" s="70"/>
      <c r="I267" s="68"/>
      <c r="J267" s="68"/>
      <c r="K267" s="72"/>
      <c r="L267" s="70"/>
      <c r="M267" s="68"/>
      <c r="N267" s="68"/>
      <c r="O267" s="68"/>
    </row>
    <row r="268" spans="1:15" ht="13.2" x14ac:dyDescent="0.25">
      <c r="A268" s="68"/>
      <c r="B268" s="45" t="s">
        <v>7119</v>
      </c>
      <c r="C268" s="68" t="s">
        <v>8023</v>
      </c>
      <c r="D268" s="71">
        <v>-38055.629999999997</v>
      </c>
      <c r="E268" s="68"/>
      <c r="F268" s="70"/>
      <c r="G268" s="70"/>
      <c r="H268" s="70"/>
      <c r="I268" s="68"/>
      <c r="J268" s="68"/>
      <c r="K268" s="72"/>
      <c r="L268" s="70"/>
      <c r="M268" s="68"/>
      <c r="N268" s="68"/>
      <c r="O268" s="68"/>
    </row>
    <row r="269" spans="1:15" ht="13.2" x14ac:dyDescent="0.25">
      <c r="A269" s="68"/>
      <c r="B269" s="45" t="s">
        <v>7119</v>
      </c>
      <c r="C269" s="68" t="s">
        <v>8024</v>
      </c>
      <c r="D269" s="71">
        <v>-41110.74</v>
      </c>
      <c r="E269" s="68"/>
      <c r="F269" s="70"/>
      <c r="G269" s="70"/>
      <c r="H269" s="70"/>
      <c r="I269" s="68"/>
      <c r="J269" s="68"/>
      <c r="K269" s="72"/>
      <c r="L269" s="70"/>
      <c r="M269" s="68"/>
      <c r="N269" s="68"/>
      <c r="O269" s="68"/>
    </row>
    <row r="270" spans="1:15" ht="13.2" x14ac:dyDescent="0.25">
      <c r="A270" s="68"/>
      <c r="B270" s="45" t="s">
        <v>7119</v>
      </c>
      <c r="C270" s="68" t="s">
        <v>8025</v>
      </c>
      <c r="D270" s="71">
        <v>-44341.83</v>
      </c>
      <c r="E270" s="68"/>
      <c r="F270" s="70"/>
      <c r="G270" s="70"/>
      <c r="H270" s="70"/>
      <c r="I270" s="68"/>
      <c r="J270" s="68"/>
      <c r="K270" s="72"/>
      <c r="L270" s="70"/>
      <c r="M270" s="68"/>
      <c r="N270" s="68"/>
      <c r="O270" s="68"/>
    </row>
    <row r="271" spans="1:15" ht="13.2" x14ac:dyDescent="0.25">
      <c r="A271" s="68"/>
      <c r="B271" s="45" t="s">
        <v>7119</v>
      </c>
      <c r="C271" s="68" t="s">
        <v>8026</v>
      </c>
      <c r="D271" s="71">
        <v>-48089.4</v>
      </c>
      <c r="E271" s="68"/>
      <c r="F271" s="70"/>
      <c r="G271" s="70"/>
      <c r="H271" s="70"/>
      <c r="I271" s="68"/>
      <c r="J271" s="68"/>
      <c r="K271" s="72"/>
      <c r="L271" s="70"/>
      <c r="M271" s="68"/>
      <c r="N271" s="68"/>
      <c r="O271" s="68"/>
    </row>
    <row r="272" spans="1:15" ht="13.2" x14ac:dyDescent="0.25">
      <c r="A272" s="68"/>
      <c r="B272" s="45" t="s">
        <v>7119</v>
      </c>
      <c r="C272" s="68" t="s">
        <v>8027</v>
      </c>
      <c r="D272" s="71">
        <v>-49774.69</v>
      </c>
      <c r="E272" s="68"/>
      <c r="F272" s="70"/>
      <c r="G272" s="70"/>
      <c r="H272" s="70"/>
      <c r="I272" s="68"/>
      <c r="J272" s="68"/>
      <c r="K272" s="72"/>
      <c r="L272" s="70"/>
      <c r="M272" s="68"/>
      <c r="N272" s="68"/>
      <c r="O272" s="68"/>
    </row>
    <row r="273" spans="1:15" ht="13.2" x14ac:dyDescent="0.25">
      <c r="A273" s="68"/>
      <c r="B273" s="45" t="s">
        <v>7119</v>
      </c>
      <c r="C273" s="68" t="s">
        <v>8028</v>
      </c>
      <c r="D273" s="71">
        <v>-49600.24</v>
      </c>
      <c r="E273" s="68"/>
      <c r="F273" s="70"/>
      <c r="G273" s="70"/>
      <c r="H273" s="70"/>
      <c r="I273" s="68"/>
      <c r="J273" s="68"/>
      <c r="K273" s="72"/>
      <c r="L273" s="70"/>
      <c r="M273" s="68"/>
      <c r="N273" s="68"/>
      <c r="O273" s="68"/>
    </row>
    <row r="274" spans="1:15" ht="13.2" x14ac:dyDescent="0.25">
      <c r="A274" s="68"/>
      <c r="B274" s="45" t="s">
        <v>7119</v>
      </c>
      <c r="C274" s="68" t="s">
        <v>8029</v>
      </c>
      <c r="D274" s="71">
        <v>-50247.41</v>
      </c>
      <c r="E274" s="68"/>
      <c r="F274" s="70"/>
      <c r="G274" s="70"/>
      <c r="H274" s="70"/>
      <c r="I274" s="68"/>
      <c r="J274" s="68"/>
      <c r="K274" s="72"/>
      <c r="L274" s="70"/>
      <c r="M274" s="68"/>
      <c r="N274" s="68"/>
      <c r="O274" s="68"/>
    </row>
    <row r="275" spans="1:15" ht="13.2" x14ac:dyDescent="0.25">
      <c r="A275" s="68"/>
      <c r="B275" s="45" t="s">
        <v>7119</v>
      </c>
      <c r="C275" s="68" t="s">
        <v>8030</v>
      </c>
      <c r="D275" s="71">
        <v>5838.15</v>
      </c>
      <c r="E275" s="68"/>
      <c r="F275" s="70"/>
      <c r="G275" s="70"/>
      <c r="H275" s="70"/>
      <c r="I275" s="68"/>
      <c r="J275" s="68"/>
      <c r="K275" s="72"/>
      <c r="L275" s="70"/>
      <c r="M275" s="68"/>
      <c r="N275" s="68"/>
      <c r="O275" s="68"/>
    </row>
    <row r="276" spans="1:15" ht="13.2" x14ac:dyDescent="0.25">
      <c r="A276" s="68"/>
      <c r="B276" s="45" t="s">
        <v>7119</v>
      </c>
      <c r="C276" s="68" t="s">
        <v>8031</v>
      </c>
      <c r="D276" s="71">
        <v>4687.41</v>
      </c>
      <c r="E276" s="68"/>
      <c r="F276" s="70"/>
      <c r="G276" s="70"/>
      <c r="H276" s="70"/>
      <c r="I276" s="68"/>
      <c r="J276" s="68"/>
      <c r="K276" s="72"/>
      <c r="L276" s="70"/>
      <c r="M276" s="68"/>
      <c r="N276" s="68"/>
      <c r="O276" s="68"/>
    </row>
    <row r="277" spans="1:15" ht="13.2" x14ac:dyDescent="0.25">
      <c r="A277" s="68"/>
      <c r="B277" s="45" t="s">
        <v>7119</v>
      </c>
      <c r="C277" s="68" t="s">
        <v>8032</v>
      </c>
      <c r="D277" s="71">
        <v>2741.58</v>
      </c>
      <c r="E277" s="68"/>
      <c r="F277" s="70"/>
      <c r="G277" s="70"/>
      <c r="H277" s="70"/>
      <c r="I277" s="68"/>
      <c r="J277" s="68"/>
      <c r="K277" s="72"/>
      <c r="L277" s="70"/>
      <c r="M277" s="68"/>
      <c r="N277" s="68"/>
      <c r="O277" s="68"/>
    </row>
    <row r="278" spans="1:15" ht="13.2" x14ac:dyDescent="0.25">
      <c r="A278" s="68"/>
      <c r="B278" s="45" t="s">
        <v>7119</v>
      </c>
      <c r="C278" s="68" t="s">
        <v>8033</v>
      </c>
      <c r="D278" s="71">
        <v>1263.49</v>
      </c>
      <c r="E278" s="68"/>
      <c r="F278" s="70"/>
      <c r="G278" s="70"/>
      <c r="H278" s="70"/>
      <c r="I278" s="68"/>
      <c r="J278" s="68"/>
      <c r="K278" s="72"/>
      <c r="L278" s="70"/>
      <c r="M278" s="68"/>
      <c r="N278" s="68"/>
      <c r="O278" s="68"/>
    </row>
    <row r="279" spans="1:15" ht="13.2" x14ac:dyDescent="0.25">
      <c r="A279" s="68"/>
      <c r="B279" s="45" t="s">
        <v>7119</v>
      </c>
      <c r="C279" s="68" t="s">
        <v>8034</v>
      </c>
      <c r="D279" s="71">
        <v>24546.47</v>
      </c>
      <c r="E279" s="68"/>
      <c r="F279" s="70"/>
      <c r="G279" s="70"/>
      <c r="H279" s="70"/>
      <c r="I279" s="68"/>
      <c r="J279" s="68"/>
      <c r="K279" s="72"/>
      <c r="L279" s="70"/>
      <c r="M279" s="68"/>
      <c r="N279" s="68"/>
      <c r="O279" s="68"/>
    </row>
    <row r="280" spans="1:15" ht="13.2" x14ac:dyDescent="0.25">
      <c r="A280" s="68"/>
      <c r="B280" s="45" t="s">
        <v>7119</v>
      </c>
      <c r="C280" s="68" t="s">
        <v>8035</v>
      </c>
      <c r="D280" s="71">
        <v>24546.47</v>
      </c>
      <c r="E280" s="68"/>
      <c r="F280" s="70"/>
      <c r="G280" s="70"/>
      <c r="H280" s="70"/>
      <c r="I280" s="68"/>
      <c r="J280" s="68"/>
      <c r="K280" s="72"/>
      <c r="L280" s="70"/>
      <c r="M280" s="68"/>
      <c r="N280" s="68"/>
      <c r="O280" s="68"/>
    </row>
    <row r="281" spans="1:15" ht="13.2" x14ac:dyDescent="0.25">
      <c r="A281" s="68"/>
      <c r="B281" s="45" t="s">
        <v>7119</v>
      </c>
      <c r="C281" s="68" t="s">
        <v>8036</v>
      </c>
      <c r="D281" s="71">
        <v>24546.47</v>
      </c>
      <c r="E281" s="68"/>
      <c r="F281" s="70"/>
      <c r="G281" s="70"/>
      <c r="H281" s="70"/>
      <c r="I281" s="68"/>
      <c r="J281" s="68"/>
      <c r="K281" s="72"/>
      <c r="L281" s="70"/>
      <c r="M281" s="68"/>
      <c r="N281" s="68"/>
      <c r="O281" s="68"/>
    </row>
    <row r="282" spans="1:15" ht="13.2" x14ac:dyDescent="0.25">
      <c r="A282" s="68"/>
      <c r="B282" s="45" t="s">
        <v>7119</v>
      </c>
      <c r="C282" s="68" t="s">
        <v>8037</v>
      </c>
      <c r="D282" s="71">
        <v>24546.47</v>
      </c>
      <c r="E282" s="68"/>
      <c r="F282" s="70"/>
      <c r="G282" s="70"/>
      <c r="H282" s="70"/>
      <c r="I282" s="68"/>
      <c r="J282" s="68"/>
      <c r="K282" s="72"/>
      <c r="L282" s="70"/>
      <c r="M282" s="68"/>
      <c r="N282" s="68"/>
      <c r="O282" s="68"/>
    </row>
    <row r="283" spans="1:15" ht="13.2" x14ac:dyDescent="0.25">
      <c r="A283" s="68"/>
      <c r="B283" s="45" t="s">
        <v>7119</v>
      </c>
      <c r="C283" s="68" t="s">
        <v>8038</v>
      </c>
      <c r="D283" s="71">
        <v>24546.47</v>
      </c>
      <c r="E283" s="68"/>
      <c r="F283" s="70"/>
      <c r="G283" s="70"/>
      <c r="H283" s="70"/>
      <c r="I283" s="68"/>
      <c r="J283" s="68"/>
      <c r="K283" s="72"/>
      <c r="L283" s="70"/>
      <c r="M283" s="68"/>
      <c r="N283" s="68"/>
      <c r="O283" s="68"/>
    </row>
    <row r="284" spans="1:15" ht="13.2" x14ac:dyDescent="0.25">
      <c r="A284" s="68"/>
      <c r="B284" s="45" t="s">
        <v>7119</v>
      </c>
      <c r="C284" s="68" t="s">
        <v>8039</v>
      </c>
      <c r="D284" s="71">
        <v>24546.47</v>
      </c>
      <c r="E284" s="68"/>
      <c r="F284" s="70"/>
      <c r="G284" s="70"/>
      <c r="H284" s="70"/>
      <c r="I284" s="68"/>
      <c r="J284" s="68"/>
      <c r="K284" s="72"/>
      <c r="L284" s="70"/>
      <c r="M284" s="68"/>
      <c r="N284" s="68"/>
      <c r="O284" s="68"/>
    </row>
    <row r="285" spans="1:15" ht="13.2" x14ac:dyDescent="0.25">
      <c r="A285" s="68"/>
      <c r="B285" s="45" t="s">
        <v>7119</v>
      </c>
      <c r="C285" s="68" t="s">
        <v>8040</v>
      </c>
      <c r="D285" s="71">
        <v>15149.07</v>
      </c>
      <c r="E285" s="68"/>
      <c r="F285" s="70"/>
      <c r="G285" s="70"/>
      <c r="H285" s="70"/>
      <c r="I285" s="68"/>
      <c r="J285" s="68"/>
      <c r="K285" s="72"/>
      <c r="L285" s="70"/>
      <c r="M285" s="68"/>
      <c r="N285" s="68"/>
      <c r="O285" s="68"/>
    </row>
    <row r="286" spans="1:15" ht="13.2" x14ac:dyDescent="0.25">
      <c r="A286" s="68"/>
      <c r="B286" s="45" t="s">
        <v>7119</v>
      </c>
      <c r="C286" s="68" t="s">
        <v>8041</v>
      </c>
      <c r="D286" s="71">
        <v>4318.1400000000003</v>
      </c>
      <c r="E286" s="68"/>
      <c r="F286" s="70"/>
      <c r="G286" s="70"/>
      <c r="H286" s="70"/>
      <c r="I286" s="68"/>
      <c r="J286" s="68"/>
      <c r="K286" s="72"/>
      <c r="L286" s="70"/>
      <c r="M286" s="68"/>
      <c r="N286" s="68"/>
      <c r="O286" s="68"/>
    </row>
    <row r="287" spans="1:15" ht="13.2" x14ac:dyDescent="0.25">
      <c r="A287" s="68"/>
      <c r="B287" s="45" t="s">
        <v>7119</v>
      </c>
      <c r="C287" s="68" t="s">
        <v>8042</v>
      </c>
      <c r="D287" s="71">
        <v>995.41</v>
      </c>
      <c r="E287" s="68"/>
      <c r="F287" s="70"/>
      <c r="G287" s="70"/>
      <c r="H287" s="70"/>
      <c r="I287" s="68"/>
      <c r="J287" s="68"/>
      <c r="K287" s="72"/>
      <c r="L287" s="70"/>
      <c r="M287" s="68"/>
      <c r="N287" s="68"/>
      <c r="O287" s="68"/>
    </row>
    <row r="288" spans="1:15" ht="13.2" x14ac:dyDescent="0.25">
      <c r="A288" s="68"/>
      <c r="B288" s="45" t="s">
        <v>7119</v>
      </c>
      <c r="C288" s="68" t="s">
        <v>8043</v>
      </c>
      <c r="D288" s="71">
        <v>1505.78</v>
      </c>
      <c r="E288" s="68"/>
      <c r="F288" s="70"/>
      <c r="G288" s="70"/>
      <c r="H288" s="70"/>
      <c r="I288" s="68"/>
      <c r="J288" s="68"/>
      <c r="K288" s="72"/>
      <c r="L288" s="70"/>
      <c r="M288" s="68"/>
      <c r="N288" s="68"/>
      <c r="O288" s="68"/>
    </row>
    <row r="289" spans="1:15" ht="13.2" x14ac:dyDescent="0.25">
      <c r="A289" s="68"/>
      <c r="B289" s="45" t="s">
        <v>7119</v>
      </c>
      <c r="C289" s="68" t="s">
        <v>8044</v>
      </c>
      <c r="D289" s="71">
        <v>102.75</v>
      </c>
      <c r="E289" s="68"/>
      <c r="F289" s="70"/>
      <c r="G289" s="70"/>
      <c r="H289" s="70"/>
      <c r="I289" s="68"/>
      <c r="J289" s="68"/>
      <c r="K289" s="72"/>
      <c r="L289" s="70"/>
      <c r="M289" s="68"/>
      <c r="N289" s="68"/>
      <c r="O289" s="68"/>
    </row>
    <row r="290" spans="1:15" ht="13.2" x14ac:dyDescent="0.25">
      <c r="A290" s="68"/>
      <c r="B290" s="45" t="s">
        <v>7119</v>
      </c>
      <c r="C290" s="68" t="s">
        <v>8045</v>
      </c>
      <c r="D290" s="71">
        <v>109573.31</v>
      </c>
      <c r="E290" s="68"/>
      <c r="F290" s="70"/>
      <c r="G290" s="70"/>
      <c r="H290" s="70"/>
      <c r="I290" s="68"/>
      <c r="J290" s="68"/>
      <c r="K290" s="72"/>
      <c r="L290" s="70"/>
      <c r="M290" s="68"/>
      <c r="N290" s="68"/>
      <c r="O290" s="68"/>
    </row>
    <row r="291" spans="1:15" ht="13.2" x14ac:dyDescent="0.25">
      <c r="A291" s="68"/>
      <c r="B291" s="45" t="s">
        <v>7119</v>
      </c>
      <c r="C291" s="68" t="s">
        <v>8046</v>
      </c>
      <c r="D291" s="71">
        <v>109573.31</v>
      </c>
      <c r="E291" s="68"/>
      <c r="F291" s="70"/>
      <c r="G291" s="70"/>
      <c r="H291" s="70"/>
      <c r="I291" s="68"/>
      <c r="J291" s="68"/>
      <c r="K291" s="72"/>
      <c r="L291" s="70"/>
      <c r="M291" s="68"/>
      <c r="N291" s="68"/>
      <c r="O291" s="68"/>
    </row>
    <row r="292" spans="1:15" ht="13.2" x14ac:dyDescent="0.25">
      <c r="A292" s="68"/>
      <c r="B292" s="45" t="s">
        <v>7119</v>
      </c>
      <c r="C292" s="68" t="s">
        <v>8047</v>
      </c>
      <c r="D292" s="71">
        <v>109573.31</v>
      </c>
      <c r="E292" s="68"/>
      <c r="F292" s="70"/>
      <c r="G292" s="70"/>
      <c r="H292" s="70"/>
      <c r="I292" s="68"/>
      <c r="J292" s="68"/>
      <c r="K292" s="72"/>
      <c r="L292" s="70"/>
      <c r="M292" s="68"/>
      <c r="N292" s="68"/>
      <c r="O292" s="68"/>
    </row>
    <row r="293" spans="1:15" ht="13.2" x14ac:dyDescent="0.25">
      <c r="A293" s="68"/>
      <c r="B293" s="45" t="s">
        <v>7119</v>
      </c>
      <c r="C293" s="68" t="s">
        <v>8048</v>
      </c>
      <c r="D293" s="71">
        <v>109573.31</v>
      </c>
      <c r="E293" s="68"/>
      <c r="F293" s="70"/>
      <c r="G293" s="70"/>
      <c r="H293" s="70"/>
      <c r="I293" s="68"/>
      <c r="J293" s="68"/>
      <c r="K293" s="72"/>
      <c r="L293" s="70"/>
      <c r="M293" s="68"/>
      <c r="N293" s="68"/>
      <c r="O293" s="68"/>
    </row>
    <row r="294" spans="1:15" ht="13.2" x14ac:dyDescent="0.25">
      <c r="A294" s="68"/>
      <c r="B294" s="45" t="s">
        <v>7119</v>
      </c>
      <c r="C294" s="68" t="s">
        <v>8049</v>
      </c>
      <c r="D294" s="71">
        <v>109573.31</v>
      </c>
      <c r="E294" s="68"/>
      <c r="F294" s="70"/>
      <c r="G294" s="70"/>
      <c r="H294" s="70"/>
      <c r="I294" s="68"/>
      <c r="J294" s="68"/>
      <c r="K294" s="72"/>
      <c r="L294" s="70"/>
      <c r="M294" s="68"/>
      <c r="N294" s="68"/>
      <c r="O294" s="68"/>
    </row>
    <row r="295" spans="1:15" ht="13.2" x14ac:dyDescent="0.25">
      <c r="A295" s="68"/>
      <c r="B295" s="45" t="s">
        <v>7119</v>
      </c>
      <c r="C295" s="68" t="s">
        <v>8050</v>
      </c>
      <c r="D295" s="71">
        <v>109573.31</v>
      </c>
      <c r="E295" s="68"/>
      <c r="F295" s="70"/>
      <c r="G295" s="70"/>
      <c r="H295" s="70"/>
      <c r="I295" s="68"/>
      <c r="J295" s="68"/>
      <c r="K295" s="72"/>
      <c r="L295" s="70"/>
      <c r="M295" s="68"/>
      <c r="N295" s="68"/>
      <c r="O295" s="68"/>
    </row>
    <row r="296" spans="1:15" ht="13.2" x14ac:dyDescent="0.25">
      <c r="A296" s="68"/>
      <c r="B296" s="45" t="s">
        <v>7119</v>
      </c>
      <c r="C296" s="68" t="s">
        <v>8051</v>
      </c>
      <c r="D296" s="71">
        <v>107728.44</v>
      </c>
      <c r="E296" s="68"/>
      <c r="F296" s="70"/>
      <c r="G296" s="70"/>
      <c r="H296" s="70"/>
      <c r="I296" s="68"/>
      <c r="J296" s="68"/>
      <c r="K296" s="72"/>
      <c r="L296" s="70"/>
      <c r="M296" s="68"/>
      <c r="N296" s="68"/>
      <c r="O296" s="68"/>
    </row>
    <row r="297" spans="1:15" ht="13.2" x14ac:dyDescent="0.25">
      <c r="A297" s="68"/>
      <c r="B297" s="45" t="s">
        <v>7119</v>
      </c>
      <c r="C297" s="68" t="s">
        <v>8052</v>
      </c>
      <c r="D297" s="71">
        <v>7234.24</v>
      </c>
      <c r="E297" s="68"/>
      <c r="F297" s="70"/>
      <c r="G297" s="70"/>
      <c r="H297" s="70"/>
      <c r="I297" s="68"/>
      <c r="J297" s="68"/>
      <c r="K297" s="72"/>
      <c r="L297" s="70"/>
      <c r="M297" s="68"/>
      <c r="N297" s="68"/>
      <c r="O297" s="68"/>
    </row>
    <row r="298" spans="1:15" ht="13.2" x14ac:dyDescent="0.25">
      <c r="A298" s="68"/>
      <c r="B298" s="45" t="s">
        <v>7119</v>
      </c>
      <c r="C298" s="68" t="s">
        <v>8053</v>
      </c>
      <c r="D298" s="71">
        <v>-316947.09000000003</v>
      </c>
      <c r="E298" s="68"/>
      <c r="F298" s="70"/>
      <c r="G298" s="70"/>
      <c r="H298" s="70"/>
      <c r="I298" s="68"/>
      <c r="J298" s="68"/>
      <c r="K298" s="72"/>
      <c r="L298" s="70"/>
      <c r="M298" s="68"/>
      <c r="N298" s="68"/>
      <c r="O298" s="68"/>
    </row>
    <row r="299" spans="1:15" ht="13.2" x14ac:dyDescent="0.25">
      <c r="A299" s="68"/>
      <c r="B299" s="45" t="s">
        <v>7119</v>
      </c>
      <c r="C299" s="68" t="s">
        <v>8054</v>
      </c>
      <c r="D299" s="71">
        <v>2748.53</v>
      </c>
      <c r="E299" s="68"/>
      <c r="F299" s="70"/>
      <c r="G299" s="70"/>
      <c r="H299" s="70"/>
      <c r="I299" s="68"/>
      <c r="J299" s="68"/>
      <c r="K299" s="72"/>
      <c r="L299" s="70"/>
      <c r="M299" s="68"/>
      <c r="N299" s="68"/>
      <c r="O299" s="68"/>
    </row>
    <row r="300" spans="1:15" ht="13.2" x14ac:dyDescent="0.25">
      <c r="A300" s="68"/>
      <c r="B300" s="45" t="s">
        <v>7119</v>
      </c>
      <c r="C300" s="68" t="s">
        <v>8055</v>
      </c>
      <c r="D300" s="71">
        <v>580.11</v>
      </c>
      <c r="E300" s="68"/>
      <c r="F300" s="70"/>
      <c r="G300" s="70"/>
      <c r="H300" s="70"/>
      <c r="I300" s="68"/>
      <c r="J300" s="68"/>
      <c r="K300" s="72"/>
      <c r="L300" s="70"/>
      <c r="M300" s="68"/>
      <c r="N300" s="68"/>
      <c r="O300" s="68"/>
    </row>
    <row r="301" spans="1:15" ht="13.2" x14ac:dyDescent="0.25">
      <c r="A301" s="68"/>
      <c r="B301" s="45" t="s">
        <v>7120</v>
      </c>
      <c r="C301" s="68" t="s">
        <v>8056</v>
      </c>
      <c r="D301" s="71">
        <v>-6445.08</v>
      </c>
      <c r="E301" s="68"/>
      <c r="F301" s="70"/>
      <c r="G301" s="70"/>
      <c r="H301" s="70"/>
      <c r="I301" s="68"/>
      <c r="J301" s="68"/>
      <c r="K301" s="72"/>
      <c r="L301" s="70"/>
      <c r="M301" s="68"/>
      <c r="N301" s="68"/>
      <c r="O301" s="68"/>
    </row>
    <row r="302" spans="1:15" ht="13.2" x14ac:dyDescent="0.25">
      <c r="A302" s="68"/>
      <c r="B302" s="45" t="s">
        <v>7120</v>
      </c>
      <c r="C302" s="68" t="s">
        <v>8057</v>
      </c>
      <c r="D302" s="71">
        <v>-8437.27</v>
      </c>
      <c r="E302" s="68"/>
      <c r="F302" s="70"/>
      <c r="G302" s="70"/>
      <c r="H302" s="70"/>
      <c r="I302" s="68"/>
      <c r="J302" s="68"/>
      <c r="K302" s="72"/>
      <c r="L302" s="70"/>
      <c r="M302" s="68"/>
      <c r="N302" s="68"/>
      <c r="O302" s="68"/>
    </row>
    <row r="303" spans="1:15" ht="13.2" x14ac:dyDescent="0.25">
      <c r="A303" s="68"/>
      <c r="B303" s="45" t="s">
        <v>7120</v>
      </c>
      <c r="C303" s="68" t="s">
        <v>8058</v>
      </c>
      <c r="D303" s="71">
        <v>-11183.52</v>
      </c>
      <c r="E303" s="68"/>
      <c r="F303" s="70"/>
      <c r="G303" s="70"/>
      <c r="H303" s="70"/>
      <c r="I303" s="68"/>
      <c r="J303" s="68"/>
      <c r="K303" s="72"/>
      <c r="L303" s="70"/>
      <c r="M303" s="68"/>
      <c r="N303" s="68"/>
      <c r="O303" s="68"/>
    </row>
    <row r="304" spans="1:15" ht="13.2" x14ac:dyDescent="0.25">
      <c r="A304" s="68"/>
      <c r="B304" s="45" t="s">
        <v>7120</v>
      </c>
      <c r="C304" s="68" t="s">
        <v>8059</v>
      </c>
      <c r="D304" s="71">
        <v>-14141.74</v>
      </c>
      <c r="E304" s="68"/>
      <c r="F304" s="70"/>
      <c r="G304" s="70"/>
      <c r="H304" s="70"/>
      <c r="I304" s="68"/>
      <c r="J304" s="68"/>
      <c r="K304" s="72"/>
      <c r="L304" s="70"/>
      <c r="M304" s="68"/>
      <c r="N304" s="68"/>
      <c r="O304" s="68"/>
    </row>
    <row r="305" spans="1:15" ht="13.2" x14ac:dyDescent="0.25">
      <c r="A305" s="68"/>
      <c r="B305" s="45" t="s">
        <v>7120</v>
      </c>
      <c r="C305" s="68" t="s">
        <v>8060</v>
      </c>
      <c r="D305" s="71">
        <v>-16275.21</v>
      </c>
      <c r="E305" s="68"/>
      <c r="F305" s="70"/>
      <c r="G305" s="70"/>
      <c r="H305" s="70"/>
      <c r="I305" s="68"/>
      <c r="J305" s="68"/>
      <c r="K305" s="72"/>
      <c r="L305" s="70"/>
      <c r="M305" s="68"/>
      <c r="N305" s="68"/>
      <c r="O305" s="68"/>
    </row>
    <row r="306" spans="1:15" ht="13.2" x14ac:dyDescent="0.25">
      <c r="A306" s="68"/>
      <c r="B306" s="45" t="s">
        <v>7120</v>
      </c>
      <c r="C306" s="68" t="s">
        <v>8061</v>
      </c>
      <c r="D306" s="71">
        <v>-19376.23</v>
      </c>
      <c r="E306" s="68"/>
      <c r="F306" s="70"/>
      <c r="G306" s="70"/>
      <c r="H306" s="70"/>
      <c r="I306" s="68"/>
      <c r="J306" s="68"/>
      <c r="K306" s="72"/>
      <c r="L306" s="70"/>
      <c r="M306" s="68"/>
      <c r="N306" s="68"/>
      <c r="O306" s="68"/>
    </row>
    <row r="307" spans="1:15" ht="13.2" x14ac:dyDescent="0.25">
      <c r="A307" s="68"/>
      <c r="B307" s="45" t="s">
        <v>7120</v>
      </c>
      <c r="C307" s="68" t="s">
        <v>8062</v>
      </c>
      <c r="D307" s="71">
        <v>-22634.97</v>
      </c>
      <c r="E307" s="68"/>
      <c r="F307" s="70"/>
      <c r="G307" s="70"/>
      <c r="H307" s="70"/>
      <c r="I307" s="68"/>
      <c r="J307" s="68"/>
      <c r="K307" s="72"/>
      <c r="L307" s="70"/>
      <c r="M307" s="68"/>
      <c r="N307" s="68"/>
      <c r="O307" s="68"/>
    </row>
    <row r="308" spans="1:15" ht="13.2" x14ac:dyDescent="0.25">
      <c r="A308" s="68"/>
      <c r="B308" s="45" t="s">
        <v>7120</v>
      </c>
      <c r="C308" s="68" t="s">
        <v>8063</v>
      </c>
      <c r="D308" s="71">
        <v>-24990.06</v>
      </c>
      <c r="E308" s="68"/>
      <c r="F308" s="70"/>
      <c r="G308" s="70"/>
      <c r="H308" s="70"/>
      <c r="I308" s="68"/>
      <c r="J308" s="68"/>
      <c r="K308" s="72"/>
      <c r="L308" s="70"/>
      <c r="M308" s="68"/>
      <c r="N308" s="68"/>
      <c r="O308" s="68"/>
    </row>
    <row r="309" spans="1:15" ht="13.2" x14ac:dyDescent="0.25">
      <c r="A309" s="68"/>
      <c r="B309" s="45" t="s">
        <v>7120</v>
      </c>
      <c r="C309" s="68" t="s">
        <v>8064</v>
      </c>
      <c r="D309" s="71">
        <v>-26456.400000000001</v>
      </c>
      <c r="E309" s="68"/>
      <c r="F309" s="70"/>
      <c r="G309" s="70"/>
      <c r="H309" s="70"/>
      <c r="I309" s="68"/>
      <c r="J309" s="68"/>
      <c r="K309" s="72"/>
      <c r="L309" s="70"/>
      <c r="M309" s="68"/>
      <c r="N309" s="68"/>
      <c r="O309" s="68"/>
    </row>
    <row r="310" spans="1:15" ht="13.2" x14ac:dyDescent="0.25">
      <c r="A310" s="68"/>
      <c r="B310" s="45" t="s">
        <v>7120</v>
      </c>
      <c r="C310" s="68" t="s">
        <v>8065</v>
      </c>
      <c r="D310" s="71">
        <v>-13750.11</v>
      </c>
      <c r="E310" s="68"/>
      <c r="F310" s="70"/>
      <c r="G310" s="70"/>
      <c r="H310" s="70"/>
      <c r="I310" s="68"/>
      <c r="J310" s="68"/>
      <c r="K310" s="72"/>
      <c r="L310" s="70"/>
      <c r="M310" s="68"/>
      <c r="N310" s="68"/>
      <c r="O310" s="68"/>
    </row>
    <row r="311" spans="1:15" ht="13.2" x14ac:dyDescent="0.25">
      <c r="A311" s="68"/>
      <c r="B311" s="45" t="s">
        <v>7120</v>
      </c>
      <c r="C311" s="68" t="s">
        <v>8066</v>
      </c>
      <c r="D311" s="71">
        <v>-353.39</v>
      </c>
      <c r="E311" s="68"/>
      <c r="F311" s="70"/>
      <c r="G311" s="70"/>
      <c r="H311" s="70"/>
      <c r="I311" s="68"/>
      <c r="J311" s="68"/>
      <c r="K311" s="72"/>
      <c r="L311" s="70"/>
      <c r="M311" s="68"/>
      <c r="N311" s="68"/>
      <c r="O311" s="68"/>
    </row>
    <row r="312" spans="1:15" ht="13.2" x14ac:dyDescent="0.25">
      <c r="A312" s="68"/>
      <c r="B312" s="45" t="s">
        <v>7120</v>
      </c>
      <c r="C312" s="68" t="s">
        <v>8067</v>
      </c>
      <c r="D312" s="71">
        <v>1673.66</v>
      </c>
      <c r="E312" s="68"/>
      <c r="F312" s="70"/>
      <c r="G312" s="70"/>
      <c r="H312" s="70"/>
      <c r="I312" s="68"/>
      <c r="J312" s="68"/>
      <c r="K312" s="72"/>
      <c r="L312" s="70"/>
      <c r="M312" s="68"/>
      <c r="N312" s="68"/>
      <c r="O312" s="68"/>
    </row>
    <row r="313" spans="1:15" ht="13.2" x14ac:dyDescent="0.25">
      <c r="A313" s="68"/>
      <c r="B313" s="45" t="s">
        <v>7120</v>
      </c>
      <c r="C313" s="68" t="s">
        <v>8068</v>
      </c>
      <c r="D313" s="71">
        <v>1673.66</v>
      </c>
      <c r="E313" s="68"/>
      <c r="F313" s="70"/>
      <c r="G313" s="70"/>
      <c r="H313" s="70"/>
      <c r="I313" s="68"/>
      <c r="J313" s="68"/>
      <c r="K313" s="72"/>
      <c r="L313" s="70"/>
      <c r="M313" s="68"/>
      <c r="N313" s="68"/>
      <c r="O313" s="68"/>
    </row>
    <row r="314" spans="1:15" ht="13.2" x14ac:dyDescent="0.25">
      <c r="A314" s="68"/>
      <c r="B314" s="45" t="s">
        <v>7120</v>
      </c>
      <c r="C314" s="68" t="s">
        <v>8069</v>
      </c>
      <c r="D314" s="71">
        <v>1673.66</v>
      </c>
      <c r="E314" s="68"/>
      <c r="F314" s="70"/>
      <c r="G314" s="70"/>
      <c r="H314" s="70"/>
      <c r="I314" s="68"/>
      <c r="J314" s="68"/>
      <c r="K314" s="72"/>
      <c r="L314" s="70"/>
      <c r="M314" s="68"/>
      <c r="N314" s="68"/>
      <c r="O314" s="68"/>
    </row>
    <row r="315" spans="1:15" ht="13.2" x14ac:dyDescent="0.25">
      <c r="A315" s="68"/>
      <c r="B315" s="45" t="s">
        <v>7120</v>
      </c>
      <c r="C315" s="68" t="s">
        <v>8070</v>
      </c>
      <c r="D315" s="71">
        <v>1673.66</v>
      </c>
      <c r="E315" s="68"/>
      <c r="F315" s="70"/>
      <c r="G315" s="70"/>
      <c r="H315" s="70"/>
      <c r="I315" s="68"/>
      <c r="J315" s="68"/>
      <c r="K315" s="72"/>
      <c r="L315" s="70"/>
      <c r="M315" s="68"/>
      <c r="N315" s="68"/>
      <c r="O315" s="68"/>
    </row>
    <row r="316" spans="1:15" ht="13.2" x14ac:dyDescent="0.25">
      <c r="A316" s="68"/>
      <c r="B316" s="45" t="s">
        <v>7120</v>
      </c>
      <c r="C316" s="68" t="s">
        <v>8071</v>
      </c>
      <c r="D316" s="71">
        <v>1673.66</v>
      </c>
      <c r="E316" s="68"/>
      <c r="F316" s="70"/>
      <c r="G316" s="70"/>
      <c r="H316" s="70"/>
      <c r="I316" s="68"/>
      <c r="J316" s="68"/>
      <c r="K316" s="72"/>
      <c r="L316" s="70"/>
      <c r="M316" s="68"/>
      <c r="N316" s="68"/>
      <c r="O316" s="68"/>
    </row>
    <row r="317" spans="1:15" ht="13.2" x14ac:dyDescent="0.25">
      <c r="A317" s="68"/>
      <c r="B317" s="45" t="s">
        <v>7120</v>
      </c>
      <c r="C317" s="68" t="s">
        <v>8072</v>
      </c>
      <c r="D317" s="71">
        <v>1673.66</v>
      </c>
      <c r="E317" s="68"/>
      <c r="F317" s="70"/>
      <c r="G317" s="70"/>
      <c r="H317" s="70"/>
      <c r="I317" s="68"/>
      <c r="J317" s="68"/>
      <c r="K317" s="72"/>
      <c r="L317" s="70"/>
      <c r="M317" s="68"/>
      <c r="N317" s="68"/>
      <c r="O317" s="68"/>
    </row>
    <row r="318" spans="1:15" ht="13.2" x14ac:dyDescent="0.25">
      <c r="A318" s="68"/>
      <c r="B318" s="45" t="s">
        <v>7120</v>
      </c>
      <c r="C318" s="68" t="s">
        <v>8073</v>
      </c>
      <c r="D318" s="71">
        <v>1673.66</v>
      </c>
      <c r="E318" s="68"/>
      <c r="F318" s="70"/>
      <c r="G318" s="70"/>
      <c r="H318" s="70"/>
      <c r="I318" s="68"/>
      <c r="J318" s="68"/>
      <c r="K318" s="72"/>
      <c r="L318" s="70"/>
      <c r="M318" s="68"/>
      <c r="N318" s="68"/>
      <c r="O318" s="68"/>
    </row>
    <row r="319" spans="1:15" ht="13.2" x14ac:dyDescent="0.25">
      <c r="A319" s="68"/>
      <c r="B319" s="45" t="s">
        <v>7120</v>
      </c>
      <c r="C319" s="68" t="s">
        <v>8074</v>
      </c>
      <c r="D319" s="71">
        <v>1673.66</v>
      </c>
      <c r="E319" s="68"/>
      <c r="F319" s="70"/>
      <c r="G319" s="70"/>
      <c r="H319" s="70"/>
      <c r="I319" s="68"/>
      <c r="J319" s="68"/>
      <c r="K319" s="72"/>
      <c r="L319" s="70"/>
      <c r="M319" s="68"/>
      <c r="N319" s="68"/>
      <c r="O319" s="68"/>
    </row>
    <row r="320" spans="1:15" ht="13.2" x14ac:dyDescent="0.25">
      <c r="A320" s="68"/>
      <c r="B320" s="45" t="s">
        <v>7120</v>
      </c>
      <c r="C320" s="68" t="s">
        <v>8075</v>
      </c>
      <c r="D320" s="71">
        <v>1673.66</v>
      </c>
      <c r="E320" s="68"/>
      <c r="F320" s="70"/>
      <c r="G320" s="70"/>
      <c r="H320" s="70"/>
      <c r="I320" s="68"/>
      <c r="J320" s="68"/>
      <c r="K320" s="72"/>
      <c r="L320" s="70"/>
      <c r="M320" s="68"/>
      <c r="N320" s="68"/>
      <c r="O320" s="68"/>
    </row>
    <row r="321" spans="1:15" ht="13.2" x14ac:dyDescent="0.25">
      <c r="A321" s="68"/>
      <c r="B321" s="45" t="s">
        <v>7120</v>
      </c>
      <c r="C321" s="68" t="s">
        <v>8076</v>
      </c>
      <c r="D321" s="71">
        <v>1673.66</v>
      </c>
      <c r="E321" s="68"/>
      <c r="F321" s="70"/>
      <c r="G321" s="70"/>
      <c r="H321" s="70"/>
      <c r="I321" s="68"/>
      <c r="J321" s="68"/>
      <c r="K321" s="72"/>
      <c r="L321" s="70"/>
      <c r="M321" s="68"/>
      <c r="N321" s="68"/>
      <c r="O321" s="68"/>
    </row>
    <row r="322" spans="1:15" ht="13.2" x14ac:dyDescent="0.25">
      <c r="A322" s="68"/>
      <c r="B322" s="45" t="s">
        <v>7120</v>
      </c>
      <c r="C322" s="68" t="s">
        <v>8077</v>
      </c>
      <c r="D322" s="71">
        <v>1673.66</v>
      </c>
      <c r="E322" s="68"/>
      <c r="F322" s="70"/>
      <c r="G322" s="70"/>
      <c r="H322" s="70"/>
      <c r="I322" s="68"/>
      <c r="J322" s="68"/>
      <c r="K322" s="72"/>
      <c r="L322" s="70"/>
      <c r="M322" s="68"/>
      <c r="N322" s="68"/>
      <c r="O322" s="68"/>
    </row>
    <row r="323" spans="1:15" ht="13.2" x14ac:dyDescent="0.25">
      <c r="A323" s="68"/>
      <c r="B323" s="45" t="s">
        <v>3654</v>
      </c>
      <c r="C323" s="68" t="s">
        <v>6932</v>
      </c>
      <c r="D323" s="71">
        <v>427.8</v>
      </c>
      <c r="E323" s="68"/>
      <c r="F323" s="70"/>
      <c r="G323" s="70"/>
      <c r="H323" s="70"/>
      <c r="I323" s="68"/>
      <c r="J323" s="68"/>
      <c r="K323" s="72"/>
      <c r="L323" s="70"/>
      <c r="M323" s="68"/>
      <c r="N323" s="68"/>
      <c r="O323" s="68"/>
    </row>
    <row r="324" spans="1:15" ht="13.2" x14ac:dyDescent="0.25">
      <c r="A324" s="68"/>
      <c r="B324" s="45" t="s">
        <v>3654</v>
      </c>
      <c r="C324" s="68" t="s">
        <v>6933</v>
      </c>
      <c r="D324" s="71">
        <v>329.05</v>
      </c>
      <c r="E324" s="68"/>
      <c r="F324" s="70"/>
      <c r="G324" s="70"/>
      <c r="H324" s="70"/>
      <c r="I324" s="68"/>
      <c r="J324" s="68"/>
      <c r="K324" s="72"/>
      <c r="L324" s="70"/>
      <c r="M324" s="68"/>
      <c r="N324" s="68"/>
      <c r="O324" s="68"/>
    </row>
    <row r="325" spans="1:15" ht="13.2" x14ac:dyDescent="0.25">
      <c r="A325" s="68"/>
      <c r="B325" s="45" t="s">
        <v>3654</v>
      </c>
      <c r="C325" s="68" t="s">
        <v>6934</v>
      </c>
      <c r="D325" s="71">
        <v>262.62</v>
      </c>
      <c r="E325" s="68"/>
      <c r="F325" s="70"/>
      <c r="G325" s="70"/>
      <c r="H325" s="70"/>
      <c r="I325" s="68"/>
      <c r="J325" s="68"/>
      <c r="K325" s="72"/>
      <c r="L325" s="70"/>
      <c r="M325" s="68"/>
      <c r="N325" s="68"/>
      <c r="O325" s="68"/>
    </row>
    <row r="326" spans="1:15" ht="13.2" x14ac:dyDescent="0.25">
      <c r="A326" s="68"/>
      <c r="B326" s="45" t="s">
        <v>3654</v>
      </c>
      <c r="C326" s="68" t="s">
        <v>6935</v>
      </c>
      <c r="D326" s="71">
        <v>242.67</v>
      </c>
      <c r="E326" s="68"/>
      <c r="F326" s="70"/>
      <c r="G326" s="70"/>
      <c r="H326" s="70"/>
      <c r="I326" s="68"/>
      <c r="J326" s="68"/>
      <c r="K326" s="72"/>
      <c r="L326" s="70"/>
      <c r="M326" s="68"/>
      <c r="N326" s="68"/>
      <c r="O326" s="68"/>
    </row>
    <row r="327" spans="1:15" ht="13.2" x14ac:dyDescent="0.25">
      <c r="A327" s="68"/>
      <c r="B327" s="45" t="s">
        <v>3654</v>
      </c>
      <c r="C327" s="68" t="s">
        <v>6936</v>
      </c>
      <c r="D327" s="71">
        <v>266.43</v>
      </c>
      <c r="E327" s="68"/>
      <c r="F327" s="70"/>
      <c r="G327" s="70"/>
      <c r="H327" s="70"/>
      <c r="I327" s="68"/>
      <c r="J327" s="68"/>
      <c r="K327" s="72"/>
      <c r="L327" s="70"/>
      <c r="M327" s="68"/>
      <c r="N327" s="68"/>
      <c r="O327" s="68"/>
    </row>
    <row r="328" spans="1:15" ht="13.2" x14ac:dyDescent="0.25">
      <c r="A328" s="68"/>
      <c r="B328" s="45" t="s">
        <v>3654</v>
      </c>
      <c r="C328" s="68" t="s">
        <v>6937</v>
      </c>
      <c r="D328" s="71">
        <v>296.23</v>
      </c>
      <c r="E328" s="68"/>
      <c r="F328" s="70"/>
      <c r="G328" s="70"/>
      <c r="H328" s="70"/>
      <c r="I328" s="68"/>
      <c r="J328" s="68"/>
      <c r="K328" s="72"/>
      <c r="L328" s="70"/>
      <c r="M328" s="68"/>
      <c r="N328" s="68"/>
      <c r="O328" s="68"/>
    </row>
    <row r="329" spans="1:15" ht="13.2" x14ac:dyDescent="0.25">
      <c r="A329" s="68"/>
      <c r="B329" s="45" t="s">
        <v>3654</v>
      </c>
      <c r="C329" s="68" t="s">
        <v>6938</v>
      </c>
      <c r="D329" s="71">
        <v>198.78</v>
      </c>
      <c r="E329" s="68"/>
      <c r="F329" s="70"/>
      <c r="G329" s="70"/>
      <c r="H329" s="70"/>
      <c r="I329" s="68"/>
      <c r="J329" s="68"/>
      <c r="K329" s="72"/>
      <c r="L329" s="70"/>
      <c r="M329" s="68"/>
      <c r="N329" s="68"/>
      <c r="O329" s="68"/>
    </row>
    <row r="330" spans="1:15" ht="13.2" x14ac:dyDescent="0.25">
      <c r="A330" s="68"/>
      <c r="B330" s="45" t="s">
        <v>3654</v>
      </c>
      <c r="C330" s="68" t="s">
        <v>6939</v>
      </c>
      <c r="D330" s="71">
        <v>117.94</v>
      </c>
      <c r="E330" s="68"/>
      <c r="F330" s="70"/>
      <c r="G330" s="70"/>
      <c r="H330" s="70"/>
      <c r="I330" s="68"/>
      <c r="J330" s="68"/>
      <c r="K330" s="72"/>
      <c r="L330" s="70"/>
      <c r="M330" s="68"/>
      <c r="N330" s="68"/>
      <c r="O330" s="68"/>
    </row>
    <row r="331" spans="1:15" ht="13.2" x14ac:dyDescent="0.25">
      <c r="A331" s="68"/>
      <c r="B331" s="45" t="s">
        <v>3654</v>
      </c>
      <c r="C331" s="68" t="s">
        <v>6940</v>
      </c>
      <c r="D331" s="71">
        <v>130.02000000000001</v>
      </c>
      <c r="E331" s="68"/>
      <c r="F331" s="70"/>
      <c r="G331" s="70"/>
      <c r="H331" s="70"/>
      <c r="I331" s="68"/>
      <c r="J331" s="68"/>
      <c r="K331" s="72"/>
      <c r="L331" s="70"/>
      <c r="M331" s="68"/>
      <c r="N331" s="68"/>
      <c r="O331" s="68"/>
    </row>
    <row r="332" spans="1:15" ht="13.2" x14ac:dyDescent="0.25">
      <c r="A332" s="68"/>
      <c r="B332" s="45" t="s">
        <v>3654</v>
      </c>
      <c r="C332" s="68" t="s">
        <v>6941</v>
      </c>
      <c r="D332" s="71">
        <v>106</v>
      </c>
      <c r="E332" s="68"/>
      <c r="F332" s="70"/>
      <c r="G332" s="70"/>
      <c r="H332" s="70"/>
      <c r="I332" s="68"/>
      <c r="J332" s="68"/>
      <c r="K332" s="72"/>
      <c r="L332" s="70"/>
      <c r="M332" s="68"/>
      <c r="N332" s="68"/>
      <c r="O332" s="68"/>
    </row>
    <row r="333" spans="1:15" ht="13.2" x14ac:dyDescent="0.25">
      <c r="A333" s="68"/>
      <c r="B333" s="45" t="s">
        <v>3654</v>
      </c>
      <c r="C333" s="68" t="s">
        <v>6942</v>
      </c>
      <c r="D333" s="71">
        <v>66.09</v>
      </c>
      <c r="E333" s="68"/>
      <c r="F333" s="70"/>
      <c r="G333" s="70"/>
      <c r="H333" s="70"/>
      <c r="I333" s="68"/>
      <c r="J333" s="68"/>
      <c r="K333" s="72"/>
      <c r="L333" s="70"/>
      <c r="M333" s="68"/>
      <c r="N333" s="68"/>
      <c r="O333" s="68"/>
    </row>
    <row r="334" spans="1:15" ht="13.2" x14ac:dyDescent="0.25">
      <c r="A334" s="68"/>
      <c r="B334" s="45" t="s">
        <v>3657</v>
      </c>
      <c r="C334" s="68" t="s">
        <v>6943</v>
      </c>
      <c r="D334" s="71">
        <v>-60.45</v>
      </c>
      <c r="E334" s="68"/>
      <c r="F334" s="70"/>
      <c r="G334" s="70"/>
      <c r="H334" s="70"/>
      <c r="I334" s="68"/>
      <c r="J334" s="68"/>
      <c r="K334" s="72"/>
      <c r="L334" s="70"/>
      <c r="M334" s="68"/>
      <c r="N334" s="68"/>
      <c r="O334" s="68"/>
    </row>
    <row r="335" spans="1:15" ht="13.2" x14ac:dyDescent="0.25">
      <c r="A335" s="68"/>
      <c r="B335" s="45" t="s">
        <v>3657</v>
      </c>
      <c r="C335" s="68" t="s">
        <v>6944</v>
      </c>
      <c r="D335" s="71">
        <v>-57.92</v>
      </c>
      <c r="E335" s="68"/>
      <c r="F335" s="70"/>
      <c r="G335" s="70"/>
      <c r="H335" s="70"/>
      <c r="I335" s="68"/>
      <c r="J335" s="68"/>
      <c r="K335" s="72"/>
      <c r="L335" s="70"/>
      <c r="M335" s="68"/>
      <c r="N335" s="68"/>
      <c r="O335" s="68"/>
    </row>
    <row r="336" spans="1:15" ht="13.2" x14ac:dyDescent="0.25">
      <c r="A336" s="68"/>
      <c r="B336" s="45" t="s">
        <v>3657</v>
      </c>
      <c r="C336" s="68" t="s">
        <v>6945</v>
      </c>
      <c r="D336" s="71">
        <v>-52.01</v>
      </c>
      <c r="E336" s="68"/>
      <c r="F336" s="70"/>
      <c r="G336" s="70"/>
      <c r="H336" s="70"/>
      <c r="I336" s="68"/>
      <c r="J336" s="68"/>
      <c r="K336" s="72"/>
      <c r="L336" s="70"/>
      <c r="M336" s="68"/>
      <c r="N336" s="68"/>
      <c r="O336" s="68"/>
    </row>
    <row r="337" spans="1:15" ht="13.2" x14ac:dyDescent="0.25">
      <c r="A337" s="68"/>
      <c r="B337" s="45" t="s">
        <v>3657</v>
      </c>
      <c r="C337" s="68" t="s">
        <v>6946</v>
      </c>
      <c r="D337" s="71">
        <v>-45.3</v>
      </c>
      <c r="E337" s="68"/>
      <c r="F337" s="70"/>
      <c r="G337" s="70"/>
      <c r="H337" s="70"/>
      <c r="I337" s="68"/>
      <c r="J337" s="68"/>
      <c r="K337" s="72"/>
      <c r="L337" s="70"/>
      <c r="M337" s="68"/>
      <c r="N337" s="68"/>
      <c r="O337" s="68"/>
    </row>
    <row r="338" spans="1:15" ht="13.2" x14ac:dyDescent="0.25">
      <c r="A338" s="68"/>
      <c r="B338" s="45" t="s">
        <v>3657</v>
      </c>
      <c r="C338" s="68" t="s">
        <v>6947</v>
      </c>
      <c r="D338" s="71">
        <v>-37.56</v>
      </c>
      <c r="E338" s="68"/>
      <c r="F338" s="70"/>
      <c r="G338" s="70"/>
      <c r="H338" s="70"/>
      <c r="I338" s="68"/>
      <c r="J338" s="68"/>
      <c r="K338" s="72"/>
      <c r="L338" s="70"/>
      <c r="M338" s="68"/>
      <c r="N338" s="68"/>
      <c r="O338" s="68"/>
    </row>
    <row r="339" spans="1:15" ht="13.2" x14ac:dyDescent="0.25">
      <c r="A339" s="68"/>
      <c r="B339" s="45" t="s">
        <v>3657</v>
      </c>
      <c r="C339" s="68" t="s">
        <v>6948</v>
      </c>
      <c r="D339" s="71">
        <v>-30.24</v>
      </c>
      <c r="E339" s="68"/>
      <c r="F339" s="70"/>
      <c r="G339" s="70"/>
      <c r="H339" s="70"/>
      <c r="I339" s="68"/>
      <c r="J339" s="68"/>
      <c r="K339" s="72"/>
      <c r="L339" s="70"/>
      <c r="M339" s="68"/>
      <c r="N339" s="68"/>
      <c r="O339" s="68"/>
    </row>
    <row r="340" spans="1:15" ht="13.2" x14ac:dyDescent="0.25">
      <c r="A340" s="68"/>
      <c r="B340" s="45" t="s">
        <v>3657</v>
      </c>
      <c r="C340" s="68" t="s">
        <v>6949</v>
      </c>
      <c r="D340" s="71">
        <v>-26.06</v>
      </c>
      <c r="E340" s="68"/>
      <c r="F340" s="70"/>
      <c r="G340" s="70"/>
      <c r="H340" s="70"/>
      <c r="I340" s="68"/>
      <c r="J340" s="68"/>
      <c r="K340" s="72"/>
      <c r="L340" s="70"/>
      <c r="M340" s="68"/>
      <c r="N340" s="68"/>
      <c r="O340" s="68"/>
    </row>
    <row r="341" spans="1:15" ht="13.2" x14ac:dyDescent="0.25">
      <c r="A341" s="68"/>
      <c r="B341" s="45" t="s">
        <v>3657</v>
      </c>
      <c r="C341" s="68" t="s">
        <v>6950</v>
      </c>
      <c r="D341" s="71">
        <v>-19.18</v>
      </c>
      <c r="E341" s="68"/>
      <c r="F341" s="70"/>
      <c r="G341" s="70"/>
      <c r="H341" s="70"/>
      <c r="I341" s="68"/>
      <c r="J341" s="68"/>
      <c r="K341" s="72"/>
      <c r="L341" s="70"/>
      <c r="M341" s="68"/>
      <c r="N341" s="68"/>
      <c r="O341" s="68"/>
    </row>
    <row r="342" spans="1:15" ht="13.2" x14ac:dyDescent="0.25">
      <c r="A342" s="68"/>
      <c r="B342" s="45" t="s">
        <v>3657</v>
      </c>
      <c r="C342" s="68" t="s">
        <v>6951</v>
      </c>
      <c r="D342" s="71">
        <v>-13.43</v>
      </c>
      <c r="E342" s="68"/>
      <c r="F342" s="70"/>
      <c r="G342" s="70"/>
      <c r="H342" s="70"/>
      <c r="I342" s="68"/>
      <c r="J342" s="68"/>
      <c r="K342" s="72"/>
      <c r="L342" s="70"/>
      <c r="M342" s="68"/>
      <c r="N342" s="68"/>
      <c r="O342" s="68"/>
    </row>
    <row r="343" spans="1:15" ht="13.2" x14ac:dyDescent="0.25">
      <c r="A343" s="68"/>
      <c r="B343" s="45" t="s">
        <v>3657</v>
      </c>
      <c r="C343" s="68" t="s">
        <v>6952</v>
      </c>
      <c r="D343" s="71">
        <v>-9.6199999999999992</v>
      </c>
      <c r="E343" s="68"/>
      <c r="F343" s="70"/>
      <c r="G343" s="70"/>
      <c r="H343" s="70"/>
      <c r="I343" s="68"/>
      <c r="J343" s="68"/>
      <c r="K343" s="72"/>
      <c r="L343" s="70"/>
      <c r="M343" s="68"/>
      <c r="N343" s="68"/>
      <c r="O343" s="68"/>
    </row>
    <row r="344" spans="1:15" ht="13.2" x14ac:dyDescent="0.25">
      <c r="A344" s="68"/>
      <c r="B344" s="45" t="s">
        <v>3657</v>
      </c>
      <c r="C344" s="68" t="s">
        <v>6953</v>
      </c>
      <c r="D344" s="71">
        <v>-4.4000000000000004</v>
      </c>
      <c r="E344" s="68"/>
      <c r="F344" s="70"/>
      <c r="G344" s="70"/>
      <c r="H344" s="70"/>
      <c r="I344" s="68"/>
      <c r="J344" s="68"/>
      <c r="K344" s="72"/>
      <c r="L344" s="70"/>
      <c r="M344" s="68"/>
      <c r="N344" s="68"/>
      <c r="O344" s="68"/>
    </row>
    <row r="345" spans="1:15" ht="13.2" x14ac:dyDescent="0.25">
      <c r="A345" s="68"/>
      <c r="B345" s="45" t="s">
        <v>3660</v>
      </c>
      <c r="C345" s="68" t="s">
        <v>6954</v>
      </c>
      <c r="D345" s="71">
        <v>16347.92</v>
      </c>
      <c r="E345" s="68"/>
      <c r="F345" s="70"/>
      <c r="G345" s="70"/>
      <c r="H345" s="70"/>
      <c r="I345" s="68"/>
      <c r="J345" s="68"/>
      <c r="K345" s="72"/>
      <c r="L345" s="70"/>
      <c r="M345" s="68"/>
      <c r="N345" s="68"/>
      <c r="O345" s="68"/>
    </row>
    <row r="346" spans="1:15" ht="13.2" x14ac:dyDescent="0.25">
      <c r="A346" s="68"/>
      <c r="B346" s="45" t="s">
        <v>3660</v>
      </c>
      <c r="C346" s="68" t="s">
        <v>6955</v>
      </c>
      <c r="D346" s="71">
        <v>17475.98</v>
      </c>
      <c r="E346" s="68"/>
      <c r="F346" s="70"/>
      <c r="G346" s="70"/>
      <c r="H346" s="70"/>
      <c r="I346" s="68"/>
      <c r="J346" s="68"/>
      <c r="K346" s="72"/>
      <c r="L346" s="70"/>
      <c r="M346" s="68"/>
      <c r="N346" s="68"/>
      <c r="O346" s="68"/>
    </row>
    <row r="347" spans="1:15" ht="13.2" x14ac:dyDescent="0.25">
      <c r="A347" s="68"/>
      <c r="B347" s="45" t="s">
        <v>3660</v>
      </c>
      <c r="C347" s="68" t="s">
        <v>6956</v>
      </c>
      <c r="D347" s="71">
        <v>16869.650000000001</v>
      </c>
      <c r="E347" s="68"/>
      <c r="F347" s="70"/>
      <c r="G347" s="70"/>
      <c r="H347" s="70"/>
      <c r="I347" s="68"/>
      <c r="J347" s="68"/>
      <c r="K347" s="72"/>
      <c r="L347" s="70"/>
      <c r="M347" s="68"/>
      <c r="N347" s="68"/>
      <c r="O347" s="68"/>
    </row>
    <row r="348" spans="1:15" ht="13.2" x14ac:dyDescent="0.25">
      <c r="A348" s="68"/>
      <c r="B348" s="45" t="s">
        <v>3660</v>
      </c>
      <c r="C348" s="68" t="s">
        <v>6957</v>
      </c>
      <c r="D348" s="71">
        <v>15906.22</v>
      </c>
      <c r="E348" s="68"/>
      <c r="F348" s="70"/>
      <c r="G348" s="70"/>
      <c r="H348" s="70"/>
      <c r="I348" s="68"/>
      <c r="J348" s="68"/>
      <c r="K348" s="72"/>
      <c r="L348" s="70"/>
      <c r="M348" s="68"/>
      <c r="N348" s="68"/>
      <c r="O348" s="68"/>
    </row>
    <row r="349" spans="1:15" ht="13.2" x14ac:dyDescent="0.25">
      <c r="A349" s="68"/>
      <c r="B349" s="45" t="s">
        <v>3660</v>
      </c>
      <c r="C349" s="68" t="s">
        <v>6958</v>
      </c>
      <c r="D349" s="71">
        <v>14361.18</v>
      </c>
      <c r="E349" s="68"/>
      <c r="F349" s="70"/>
      <c r="G349" s="70"/>
      <c r="H349" s="70"/>
      <c r="I349" s="68"/>
      <c r="J349" s="68"/>
      <c r="K349" s="72"/>
      <c r="L349" s="70"/>
      <c r="M349" s="68"/>
      <c r="N349" s="68"/>
      <c r="O349" s="68"/>
    </row>
    <row r="350" spans="1:15" ht="13.2" x14ac:dyDescent="0.25">
      <c r="A350" s="68"/>
      <c r="B350" s="45" t="s">
        <v>3660</v>
      </c>
      <c r="C350" s="68" t="s">
        <v>6959</v>
      </c>
      <c r="D350" s="71">
        <v>12492.75</v>
      </c>
      <c r="E350" s="68"/>
      <c r="F350" s="70"/>
      <c r="G350" s="70"/>
      <c r="H350" s="70"/>
      <c r="I350" s="68"/>
      <c r="J350" s="68"/>
      <c r="K350" s="72"/>
      <c r="L350" s="70"/>
      <c r="M350" s="68"/>
      <c r="N350" s="68"/>
      <c r="O350" s="68"/>
    </row>
    <row r="351" spans="1:15" ht="13.2" x14ac:dyDescent="0.25">
      <c r="A351" s="68"/>
      <c r="B351" s="45" t="s">
        <v>3660</v>
      </c>
      <c r="C351" s="68" t="s">
        <v>6960</v>
      </c>
      <c r="D351" s="71">
        <v>10721.92</v>
      </c>
      <c r="E351" s="68"/>
      <c r="F351" s="70"/>
      <c r="G351" s="70"/>
      <c r="H351" s="70"/>
      <c r="I351" s="68"/>
      <c r="J351" s="68"/>
      <c r="K351" s="72"/>
      <c r="L351" s="70"/>
      <c r="M351" s="68"/>
      <c r="N351" s="68"/>
      <c r="O351" s="68"/>
    </row>
    <row r="352" spans="1:15" ht="13.2" x14ac:dyDescent="0.25">
      <c r="A352" s="68"/>
      <c r="B352" s="45" t="s">
        <v>3660</v>
      </c>
      <c r="C352" s="68" t="s">
        <v>6961</v>
      </c>
      <c r="D352" s="71">
        <v>8736.7000000000007</v>
      </c>
      <c r="E352" s="68"/>
      <c r="F352" s="70"/>
      <c r="G352" s="70"/>
      <c r="H352" s="70"/>
      <c r="I352" s="68"/>
      <c r="J352" s="68"/>
      <c r="K352" s="72"/>
      <c r="L352" s="70"/>
      <c r="M352" s="68"/>
      <c r="N352" s="68"/>
      <c r="O352" s="68"/>
    </row>
    <row r="353" spans="1:15" ht="13.2" x14ac:dyDescent="0.25">
      <c r="A353" s="68"/>
      <c r="B353" s="45" t="s">
        <v>3660</v>
      </c>
      <c r="C353" s="68" t="s">
        <v>6962</v>
      </c>
      <c r="D353" s="71">
        <v>6704.58</v>
      </c>
      <c r="E353" s="68"/>
      <c r="F353" s="70"/>
      <c r="G353" s="70"/>
      <c r="H353" s="70"/>
      <c r="I353" s="68"/>
      <c r="J353" s="68"/>
      <c r="K353" s="72"/>
      <c r="L353" s="70"/>
      <c r="M353" s="68"/>
      <c r="N353" s="68"/>
      <c r="O353" s="68"/>
    </row>
    <row r="354" spans="1:15" ht="13.2" x14ac:dyDescent="0.25">
      <c r="A354" s="68"/>
      <c r="B354" s="45" t="s">
        <v>3660</v>
      </c>
      <c r="C354" s="68" t="s">
        <v>6963</v>
      </c>
      <c r="D354" s="71">
        <v>5033.37</v>
      </c>
      <c r="E354" s="68"/>
      <c r="F354" s="70"/>
      <c r="G354" s="70"/>
      <c r="H354" s="70"/>
      <c r="I354" s="68"/>
      <c r="J354" s="68"/>
      <c r="K354" s="72"/>
      <c r="L354" s="70"/>
      <c r="M354" s="68"/>
      <c r="N354" s="68"/>
      <c r="O354" s="68"/>
    </row>
    <row r="355" spans="1:15" ht="13.2" x14ac:dyDescent="0.25">
      <c r="A355" s="68"/>
      <c r="B355" s="45" t="s">
        <v>3660</v>
      </c>
      <c r="C355" s="68" t="s">
        <v>6964</v>
      </c>
      <c r="D355" s="71">
        <v>2920.13</v>
      </c>
      <c r="E355" s="68"/>
      <c r="F355" s="70"/>
      <c r="G355" s="70"/>
      <c r="H355" s="70"/>
      <c r="I355" s="68"/>
      <c r="J355" s="68"/>
      <c r="K355" s="72"/>
      <c r="L355" s="70"/>
      <c r="M355" s="68"/>
      <c r="N355" s="68"/>
      <c r="O355" s="68"/>
    </row>
    <row r="356" spans="1:15" ht="13.2" x14ac:dyDescent="0.25">
      <c r="A356" s="68"/>
      <c r="B356" s="45" t="s">
        <v>7121</v>
      </c>
      <c r="C356" s="68" t="s">
        <v>8078</v>
      </c>
      <c r="D356" s="71">
        <v>10192.81</v>
      </c>
      <c r="E356" s="68"/>
      <c r="F356" s="70"/>
      <c r="G356" s="70"/>
      <c r="H356" s="70"/>
      <c r="I356" s="68"/>
      <c r="J356" s="68"/>
      <c r="K356" s="72"/>
      <c r="L356" s="70"/>
      <c r="M356" s="68"/>
      <c r="N356" s="68"/>
      <c r="O356" s="68"/>
    </row>
    <row r="357" spans="1:15" ht="13.2" x14ac:dyDescent="0.25">
      <c r="A357" s="68"/>
      <c r="B357" s="45" t="s">
        <v>7121</v>
      </c>
      <c r="C357" s="68" t="s">
        <v>8079</v>
      </c>
      <c r="D357" s="71">
        <v>3128.64</v>
      </c>
      <c r="E357" s="68"/>
      <c r="F357" s="70"/>
      <c r="G357" s="70"/>
      <c r="H357" s="70"/>
      <c r="I357" s="68"/>
      <c r="J357" s="68"/>
      <c r="K357" s="72"/>
      <c r="L357" s="70"/>
      <c r="M357" s="68"/>
      <c r="N357" s="68"/>
      <c r="O357" s="68"/>
    </row>
    <row r="358" spans="1:15" ht="13.2" x14ac:dyDescent="0.25">
      <c r="A358" s="68"/>
      <c r="B358" s="45" t="s">
        <v>7121</v>
      </c>
      <c r="C358" s="68" t="s">
        <v>8080</v>
      </c>
      <c r="D358" s="71">
        <v>1753.23</v>
      </c>
      <c r="E358" s="68"/>
      <c r="F358" s="70"/>
      <c r="G358" s="70"/>
      <c r="H358" s="70"/>
      <c r="I358" s="68"/>
      <c r="J358" s="68"/>
      <c r="K358" s="72"/>
      <c r="L358" s="70"/>
      <c r="M358" s="68"/>
      <c r="N358" s="68"/>
      <c r="O358" s="68"/>
    </row>
    <row r="359" spans="1:15" ht="13.2" x14ac:dyDescent="0.25">
      <c r="A359" s="68"/>
      <c r="B359" s="45" t="s">
        <v>7121</v>
      </c>
      <c r="C359" s="68" t="s">
        <v>8081</v>
      </c>
      <c r="D359" s="71">
        <v>-25.89</v>
      </c>
      <c r="E359" s="68"/>
      <c r="F359" s="70"/>
      <c r="G359" s="70"/>
      <c r="H359" s="70"/>
      <c r="I359" s="68"/>
      <c r="J359" s="68"/>
      <c r="K359" s="72"/>
      <c r="L359" s="70"/>
      <c r="M359" s="68"/>
      <c r="N359" s="68"/>
      <c r="O359" s="68"/>
    </row>
    <row r="360" spans="1:15" ht="13.2" x14ac:dyDescent="0.25">
      <c r="A360" s="68"/>
      <c r="B360" s="45" t="s">
        <v>7121</v>
      </c>
      <c r="C360" s="68" t="s">
        <v>8082</v>
      </c>
      <c r="D360" s="71">
        <v>-363.01</v>
      </c>
      <c r="E360" s="68"/>
      <c r="F360" s="70"/>
      <c r="G360" s="70"/>
      <c r="H360" s="70"/>
      <c r="I360" s="68"/>
      <c r="J360" s="68"/>
      <c r="K360" s="72"/>
      <c r="L360" s="70"/>
      <c r="M360" s="68"/>
      <c r="N360" s="68"/>
      <c r="O360" s="68"/>
    </row>
    <row r="361" spans="1:15" ht="13.2" x14ac:dyDescent="0.25">
      <c r="A361" s="68"/>
      <c r="B361" s="45" t="s">
        <v>7121</v>
      </c>
      <c r="C361" s="68" t="s">
        <v>8083</v>
      </c>
      <c r="D361" s="71">
        <v>942.31</v>
      </c>
      <c r="E361" s="68"/>
      <c r="F361" s="70"/>
      <c r="G361" s="70"/>
      <c r="H361" s="70"/>
      <c r="I361" s="68"/>
      <c r="J361" s="68"/>
      <c r="K361" s="72"/>
      <c r="L361" s="70"/>
      <c r="M361" s="68"/>
      <c r="N361" s="68"/>
      <c r="O361" s="68"/>
    </row>
    <row r="362" spans="1:15" ht="13.2" x14ac:dyDescent="0.25">
      <c r="A362" s="68"/>
      <c r="B362" s="45" t="s">
        <v>7121</v>
      </c>
      <c r="C362" s="68" t="s">
        <v>8084</v>
      </c>
      <c r="D362" s="71">
        <v>-6.23</v>
      </c>
      <c r="E362" s="68"/>
      <c r="F362" s="70"/>
      <c r="G362" s="70"/>
      <c r="H362" s="70"/>
      <c r="I362" s="68"/>
      <c r="J362" s="68"/>
      <c r="K362" s="72"/>
      <c r="L362" s="70"/>
      <c r="M362" s="68"/>
      <c r="N362" s="68"/>
      <c r="O362" s="68"/>
    </row>
    <row r="363" spans="1:15" ht="13.2" x14ac:dyDescent="0.25">
      <c r="A363" s="68"/>
      <c r="B363" s="45" t="s">
        <v>7121</v>
      </c>
      <c r="C363" s="68" t="s">
        <v>8085</v>
      </c>
      <c r="D363" s="71">
        <v>-2400.77</v>
      </c>
      <c r="E363" s="68"/>
      <c r="F363" s="70"/>
      <c r="G363" s="70"/>
      <c r="H363" s="70"/>
      <c r="I363" s="68"/>
      <c r="J363" s="68"/>
      <c r="K363" s="72"/>
      <c r="L363" s="70"/>
      <c r="M363" s="68"/>
      <c r="N363" s="68"/>
      <c r="O363" s="68"/>
    </row>
    <row r="364" spans="1:15" ht="13.2" x14ac:dyDescent="0.25">
      <c r="A364" s="68"/>
      <c r="B364" s="45" t="s">
        <v>7121</v>
      </c>
      <c r="C364" s="68" t="s">
        <v>8086</v>
      </c>
      <c r="D364" s="71">
        <v>-4779.37</v>
      </c>
      <c r="E364" s="68"/>
      <c r="F364" s="70"/>
      <c r="G364" s="70"/>
      <c r="H364" s="70"/>
      <c r="I364" s="68"/>
      <c r="J364" s="68"/>
      <c r="K364" s="72"/>
      <c r="L364" s="70"/>
      <c r="M364" s="68"/>
      <c r="N364" s="68"/>
      <c r="O364" s="68"/>
    </row>
    <row r="365" spans="1:15" ht="13.2" x14ac:dyDescent="0.25">
      <c r="A365" s="68"/>
      <c r="B365" s="45" t="s">
        <v>7121</v>
      </c>
      <c r="C365" s="68" t="s">
        <v>8087</v>
      </c>
      <c r="D365" s="71">
        <v>-5018.95</v>
      </c>
      <c r="E365" s="68"/>
      <c r="F365" s="70"/>
      <c r="G365" s="70"/>
      <c r="H365" s="70"/>
      <c r="I365" s="68"/>
      <c r="J365" s="68"/>
      <c r="K365" s="72"/>
      <c r="L365" s="70"/>
      <c r="M365" s="68"/>
      <c r="N365" s="68"/>
      <c r="O365" s="68"/>
    </row>
    <row r="366" spans="1:15" ht="13.2" x14ac:dyDescent="0.25">
      <c r="A366" s="68"/>
      <c r="B366" s="45" t="s">
        <v>7121</v>
      </c>
      <c r="C366" s="68" t="s">
        <v>8088</v>
      </c>
      <c r="D366" s="71">
        <v>-5025.8999999999996</v>
      </c>
      <c r="E366" s="68"/>
      <c r="F366" s="70"/>
      <c r="G366" s="70"/>
      <c r="H366" s="70"/>
      <c r="I366" s="68"/>
      <c r="J366" s="68"/>
      <c r="K366" s="72"/>
      <c r="L366" s="70"/>
      <c r="M366" s="68"/>
      <c r="N366" s="68"/>
      <c r="O366" s="68"/>
    </row>
    <row r="367" spans="1:15" ht="13.2" x14ac:dyDescent="0.25">
      <c r="A367" s="68"/>
      <c r="B367" s="45" t="s">
        <v>7121</v>
      </c>
      <c r="C367" s="68" t="s">
        <v>8089</v>
      </c>
      <c r="D367" s="71">
        <v>-5736.13</v>
      </c>
      <c r="E367" s="68"/>
      <c r="F367" s="70"/>
      <c r="G367" s="70"/>
      <c r="H367" s="70"/>
      <c r="I367" s="68"/>
      <c r="J367" s="68"/>
      <c r="K367" s="72"/>
      <c r="L367" s="70"/>
      <c r="M367" s="68"/>
      <c r="N367" s="68"/>
      <c r="O367" s="68"/>
    </row>
    <row r="368" spans="1:15" ht="13.2" x14ac:dyDescent="0.25">
      <c r="A368" s="68"/>
      <c r="B368" s="45" t="s">
        <v>7121</v>
      </c>
      <c r="C368" s="68" t="s">
        <v>8090</v>
      </c>
      <c r="D368" s="71">
        <v>-3.96</v>
      </c>
      <c r="E368" s="68"/>
      <c r="F368" s="70"/>
      <c r="G368" s="70"/>
      <c r="H368" s="70"/>
      <c r="I368" s="68"/>
      <c r="J368" s="68"/>
      <c r="K368" s="72"/>
      <c r="L368" s="70"/>
      <c r="M368" s="68"/>
      <c r="N368" s="68"/>
      <c r="O368" s="68"/>
    </row>
    <row r="369" spans="1:15" ht="13.2" x14ac:dyDescent="0.25">
      <c r="A369" s="68"/>
      <c r="B369" s="45" t="s">
        <v>7121</v>
      </c>
      <c r="C369" s="68" t="s">
        <v>8091</v>
      </c>
      <c r="D369" s="71">
        <v>-16.440000000000001</v>
      </c>
      <c r="E369" s="68"/>
      <c r="F369" s="70"/>
      <c r="G369" s="70"/>
      <c r="H369" s="70"/>
      <c r="I369" s="68"/>
      <c r="J369" s="68"/>
      <c r="K369" s="72"/>
      <c r="L369" s="70"/>
      <c r="M369" s="68"/>
      <c r="N369" s="68"/>
      <c r="O369" s="68"/>
    </row>
    <row r="370" spans="1:15" ht="13.2" x14ac:dyDescent="0.25">
      <c r="A370" s="68"/>
      <c r="B370" s="45" t="s">
        <v>7121</v>
      </c>
      <c r="C370" s="68" t="s">
        <v>8092</v>
      </c>
      <c r="D370" s="71">
        <v>-12.48</v>
      </c>
      <c r="E370" s="68"/>
      <c r="F370" s="70"/>
      <c r="G370" s="70"/>
      <c r="H370" s="70"/>
      <c r="I370" s="68"/>
      <c r="J370" s="68"/>
      <c r="K370" s="72"/>
      <c r="L370" s="70"/>
      <c r="M370" s="68"/>
      <c r="N370" s="68"/>
      <c r="O370" s="68"/>
    </row>
    <row r="371" spans="1:15" ht="13.2" x14ac:dyDescent="0.25">
      <c r="A371" s="68"/>
      <c r="B371" s="45" t="s">
        <v>7121</v>
      </c>
      <c r="C371" s="68" t="s">
        <v>8093</v>
      </c>
      <c r="D371" s="71">
        <v>-806.17</v>
      </c>
      <c r="E371" s="68"/>
      <c r="F371" s="70"/>
      <c r="G371" s="70"/>
      <c r="H371" s="70"/>
      <c r="I371" s="68"/>
      <c r="J371" s="68"/>
      <c r="K371" s="72"/>
      <c r="L371" s="70"/>
      <c r="M371" s="68"/>
      <c r="N371" s="68"/>
      <c r="O371" s="68"/>
    </row>
    <row r="372" spans="1:15" ht="13.2" x14ac:dyDescent="0.25">
      <c r="A372" s="68"/>
      <c r="B372" s="45" t="s">
        <v>7121</v>
      </c>
      <c r="C372" s="68" t="s">
        <v>8094</v>
      </c>
      <c r="D372" s="71">
        <v>-1612.35</v>
      </c>
      <c r="E372" s="68"/>
      <c r="F372" s="70"/>
      <c r="G372" s="70"/>
      <c r="H372" s="70"/>
      <c r="I372" s="68"/>
      <c r="J372" s="68"/>
      <c r="K372" s="72"/>
      <c r="L372" s="70"/>
      <c r="M372" s="68"/>
      <c r="N372" s="68"/>
      <c r="O372" s="68"/>
    </row>
    <row r="373" spans="1:15" ht="13.2" x14ac:dyDescent="0.25">
      <c r="A373" s="68"/>
      <c r="B373" s="45" t="s">
        <v>7121</v>
      </c>
      <c r="C373" s="68" t="s">
        <v>8095</v>
      </c>
      <c r="D373" s="71">
        <v>-806.17</v>
      </c>
      <c r="E373" s="68"/>
      <c r="F373" s="70"/>
      <c r="G373" s="70"/>
      <c r="H373" s="70"/>
      <c r="I373" s="68"/>
      <c r="J373" s="68"/>
      <c r="K373" s="72"/>
      <c r="L373" s="70"/>
      <c r="M373" s="68"/>
      <c r="N373" s="68"/>
      <c r="O373" s="68"/>
    </row>
    <row r="374" spans="1:15" ht="13.2" x14ac:dyDescent="0.25">
      <c r="A374" s="68"/>
      <c r="B374" s="45" t="s">
        <v>7121</v>
      </c>
      <c r="C374" s="68" t="s">
        <v>8096</v>
      </c>
      <c r="D374" s="71">
        <v>195160.21</v>
      </c>
      <c r="E374" s="68"/>
      <c r="F374" s="70"/>
      <c r="G374" s="70"/>
      <c r="H374" s="70"/>
      <c r="I374" s="68"/>
      <c r="J374" s="68"/>
      <c r="K374" s="72"/>
      <c r="L374" s="70"/>
      <c r="M374" s="68"/>
      <c r="N374" s="68"/>
      <c r="O374" s="68"/>
    </row>
    <row r="375" spans="1:15" ht="13.2" x14ac:dyDescent="0.25">
      <c r="A375" s="68"/>
      <c r="B375" s="45" t="s">
        <v>7121</v>
      </c>
      <c r="C375" s="68" t="s">
        <v>8097</v>
      </c>
      <c r="D375" s="71">
        <v>55569.68</v>
      </c>
      <c r="E375" s="68"/>
      <c r="F375" s="70"/>
      <c r="G375" s="70"/>
      <c r="H375" s="70"/>
      <c r="I375" s="68"/>
      <c r="J375" s="68"/>
      <c r="K375" s="72"/>
      <c r="L375" s="70"/>
      <c r="M375" s="68"/>
      <c r="N375" s="68"/>
      <c r="O375" s="68"/>
    </row>
    <row r="376" spans="1:15" ht="13.2" x14ac:dyDescent="0.25">
      <c r="A376" s="68"/>
      <c r="B376" s="45" t="s">
        <v>7121</v>
      </c>
      <c r="C376" s="68" t="s">
        <v>8098</v>
      </c>
      <c r="D376" s="71">
        <v>51781.49</v>
      </c>
      <c r="E376" s="68"/>
      <c r="F376" s="70"/>
      <c r="G376" s="70"/>
      <c r="H376" s="70"/>
      <c r="I376" s="68"/>
      <c r="J376" s="68"/>
      <c r="K376" s="72"/>
      <c r="L376" s="70"/>
      <c r="M376" s="68"/>
      <c r="N376" s="68"/>
      <c r="O376" s="68"/>
    </row>
    <row r="377" spans="1:15" ht="13.2" x14ac:dyDescent="0.25">
      <c r="A377" s="68"/>
      <c r="B377" s="45" t="s">
        <v>7121</v>
      </c>
      <c r="C377" s="68" t="s">
        <v>8099</v>
      </c>
      <c r="D377" s="71">
        <v>49199.59</v>
      </c>
      <c r="E377" s="68"/>
      <c r="F377" s="70"/>
      <c r="G377" s="70"/>
      <c r="H377" s="70"/>
      <c r="I377" s="68"/>
      <c r="J377" s="68"/>
      <c r="K377" s="72"/>
      <c r="L377" s="70"/>
      <c r="M377" s="68"/>
      <c r="N377" s="68"/>
      <c r="O377" s="68"/>
    </row>
    <row r="378" spans="1:15" ht="13.2" x14ac:dyDescent="0.25">
      <c r="A378" s="68"/>
      <c r="B378" s="45" t="s">
        <v>7121</v>
      </c>
      <c r="C378" s="68" t="s">
        <v>8100</v>
      </c>
      <c r="D378" s="71">
        <v>61976.02</v>
      </c>
      <c r="E378" s="68"/>
      <c r="F378" s="70"/>
      <c r="G378" s="70"/>
      <c r="H378" s="70"/>
      <c r="I378" s="68"/>
      <c r="J378" s="68"/>
      <c r="K378" s="72"/>
      <c r="L378" s="70"/>
      <c r="M378" s="68"/>
      <c r="N378" s="68"/>
      <c r="O378" s="68"/>
    </row>
    <row r="379" spans="1:15" ht="13.2" x14ac:dyDescent="0.25">
      <c r="A379" s="68"/>
      <c r="B379" s="45" t="s">
        <v>7121</v>
      </c>
      <c r="C379" s="68" t="s">
        <v>8101</v>
      </c>
      <c r="D379" s="71">
        <v>76718.009999999995</v>
      </c>
      <c r="E379" s="68"/>
      <c r="F379" s="70"/>
      <c r="G379" s="70"/>
      <c r="H379" s="70"/>
      <c r="I379" s="68"/>
      <c r="J379" s="68"/>
      <c r="K379" s="72"/>
      <c r="L379" s="70"/>
      <c r="M379" s="68"/>
      <c r="N379" s="68"/>
      <c r="O379" s="68"/>
    </row>
    <row r="380" spans="1:15" ht="13.2" x14ac:dyDescent="0.25">
      <c r="A380" s="68"/>
      <c r="B380" s="45" t="s">
        <v>7121</v>
      </c>
      <c r="C380" s="68" t="s">
        <v>8102</v>
      </c>
      <c r="D380" s="71">
        <v>74970.570000000007</v>
      </c>
      <c r="E380" s="68"/>
      <c r="F380" s="70"/>
      <c r="G380" s="70"/>
      <c r="H380" s="70"/>
      <c r="I380" s="68"/>
      <c r="J380" s="68"/>
      <c r="K380" s="72"/>
      <c r="L380" s="70"/>
      <c r="M380" s="68"/>
      <c r="N380" s="68"/>
      <c r="O380" s="68"/>
    </row>
    <row r="381" spans="1:15" ht="13.2" x14ac:dyDescent="0.25">
      <c r="A381" s="68"/>
      <c r="B381" s="45" t="s">
        <v>7121</v>
      </c>
      <c r="C381" s="68" t="s">
        <v>8103</v>
      </c>
      <c r="D381" s="71">
        <v>67851.490000000005</v>
      </c>
      <c r="E381" s="68"/>
      <c r="F381" s="70"/>
      <c r="G381" s="70"/>
      <c r="H381" s="70"/>
      <c r="I381" s="68"/>
      <c r="J381" s="68"/>
      <c r="K381" s="72"/>
      <c r="L381" s="70"/>
      <c r="M381" s="68"/>
      <c r="N381" s="68"/>
      <c r="O381" s="68"/>
    </row>
    <row r="382" spans="1:15" ht="13.2" x14ac:dyDescent="0.25">
      <c r="A382" s="68"/>
      <c r="B382" s="45" t="s">
        <v>7121</v>
      </c>
      <c r="C382" s="68" t="s">
        <v>8104</v>
      </c>
      <c r="D382" s="71">
        <v>61571.06</v>
      </c>
      <c r="E382" s="68"/>
      <c r="F382" s="70"/>
      <c r="G382" s="70"/>
      <c r="H382" s="70"/>
      <c r="I382" s="68"/>
      <c r="J382" s="68"/>
      <c r="K382" s="72"/>
      <c r="L382" s="70"/>
      <c r="M382" s="68"/>
      <c r="N382" s="68"/>
      <c r="O382" s="68"/>
    </row>
    <row r="383" spans="1:15" ht="13.2" x14ac:dyDescent="0.25">
      <c r="A383" s="68"/>
      <c r="B383" s="45" t="s">
        <v>7121</v>
      </c>
      <c r="C383" s="68" t="s">
        <v>8105</v>
      </c>
      <c r="D383" s="71">
        <v>55387.72</v>
      </c>
      <c r="E383" s="68"/>
      <c r="F383" s="70"/>
      <c r="G383" s="70"/>
      <c r="H383" s="70"/>
      <c r="I383" s="68"/>
      <c r="J383" s="68"/>
      <c r="K383" s="72"/>
      <c r="L383" s="70"/>
      <c r="M383" s="68"/>
      <c r="N383" s="68"/>
      <c r="O383" s="68"/>
    </row>
    <row r="384" spans="1:15" ht="13.2" x14ac:dyDescent="0.25">
      <c r="A384" s="68"/>
      <c r="B384" s="45" t="s">
        <v>7121</v>
      </c>
      <c r="C384" s="68" t="s">
        <v>8106</v>
      </c>
      <c r="D384" s="71">
        <v>49635.83</v>
      </c>
      <c r="E384" s="68"/>
      <c r="F384" s="70"/>
      <c r="G384" s="70"/>
      <c r="H384" s="70"/>
      <c r="I384" s="68"/>
      <c r="J384" s="68"/>
      <c r="K384" s="72"/>
      <c r="L384" s="70"/>
      <c r="M384" s="68"/>
      <c r="N384" s="68"/>
      <c r="O384" s="68"/>
    </row>
    <row r="385" spans="1:15" ht="13.2" x14ac:dyDescent="0.25">
      <c r="A385" s="68"/>
      <c r="B385" s="45" t="s">
        <v>7121</v>
      </c>
      <c r="C385" s="68" t="s">
        <v>8107</v>
      </c>
      <c r="D385" s="71">
        <v>48499.79</v>
      </c>
      <c r="E385" s="68"/>
      <c r="F385" s="70"/>
      <c r="G385" s="70"/>
      <c r="H385" s="70"/>
      <c r="I385" s="68"/>
      <c r="J385" s="68"/>
      <c r="K385" s="72"/>
      <c r="L385" s="70"/>
      <c r="M385" s="68"/>
      <c r="N385" s="68"/>
      <c r="O385" s="68"/>
    </row>
    <row r="386" spans="1:15" ht="13.2" x14ac:dyDescent="0.25">
      <c r="A386" s="68"/>
      <c r="B386" s="45" t="s">
        <v>7121</v>
      </c>
      <c r="C386" s="68" t="s">
        <v>8108</v>
      </c>
      <c r="D386" s="71">
        <v>-0.02</v>
      </c>
      <c r="E386" s="68"/>
      <c r="F386" s="70"/>
      <c r="G386" s="70"/>
      <c r="H386" s="70"/>
      <c r="I386" s="68"/>
      <c r="J386" s="68"/>
      <c r="K386" s="72"/>
      <c r="L386" s="70"/>
      <c r="M386" s="68"/>
      <c r="N386" s="68"/>
      <c r="O386" s="68"/>
    </row>
    <row r="387" spans="1:15" ht="13.2" x14ac:dyDescent="0.25">
      <c r="A387" s="68"/>
      <c r="B387" s="45" t="s">
        <v>7121</v>
      </c>
      <c r="C387" s="68" t="s">
        <v>8109</v>
      </c>
      <c r="D387" s="71">
        <v>-11.36</v>
      </c>
      <c r="E387" s="68"/>
      <c r="F387" s="70"/>
      <c r="G387" s="70"/>
      <c r="H387" s="70"/>
      <c r="I387" s="68"/>
      <c r="J387" s="68"/>
      <c r="K387" s="72"/>
      <c r="L387" s="70"/>
      <c r="M387" s="68"/>
      <c r="N387" s="68"/>
      <c r="O387" s="68"/>
    </row>
    <row r="388" spans="1:15" ht="13.2" x14ac:dyDescent="0.25">
      <c r="A388" s="68"/>
      <c r="B388" s="45" t="s">
        <v>7121</v>
      </c>
      <c r="C388" s="68" t="s">
        <v>8110</v>
      </c>
      <c r="D388" s="71">
        <v>-37.979999999999997</v>
      </c>
      <c r="E388" s="68"/>
      <c r="F388" s="70"/>
      <c r="G388" s="70"/>
      <c r="H388" s="70"/>
      <c r="I388" s="68"/>
      <c r="J388" s="68"/>
      <c r="K388" s="72"/>
      <c r="L388" s="70"/>
      <c r="M388" s="68"/>
      <c r="N388" s="68"/>
      <c r="O388" s="68"/>
    </row>
    <row r="389" spans="1:15" ht="13.2" x14ac:dyDescent="0.25">
      <c r="A389" s="68"/>
      <c r="B389" s="45" t="s">
        <v>7121</v>
      </c>
      <c r="C389" s="68" t="s">
        <v>8111</v>
      </c>
      <c r="D389" s="71">
        <v>-26.66</v>
      </c>
      <c r="E389" s="68"/>
      <c r="F389" s="70"/>
      <c r="G389" s="70"/>
      <c r="H389" s="70"/>
      <c r="I389" s="68"/>
      <c r="J389" s="68"/>
      <c r="K389" s="72"/>
      <c r="L389" s="70"/>
      <c r="M389" s="68"/>
      <c r="N389" s="68"/>
      <c r="O389" s="68"/>
    </row>
    <row r="390" spans="1:15" ht="13.2" x14ac:dyDescent="0.25">
      <c r="A390" s="68"/>
      <c r="B390" s="45" t="s">
        <v>7121</v>
      </c>
      <c r="C390" s="68" t="s">
        <v>8112</v>
      </c>
      <c r="D390" s="71">
        <v>-0.05</v>
      </c>
      <c r="E390" s="68"/>
      <c r="F390" s="70"/>
      <c r="G390" s="70"/>
      <c r="H390" s="70"/>
      <c r="I390" s="68"/>
      <c r="J390" s="68"/>
      <c r="K390" s="72"/>
      <c r="L390" s="70"/>
      <c r="M390" s="68"/>
      <c r="N390" s="68"/>
      <c r="O390" s="68"/>
    </row>
    <row r="391" spans="1:15" ht="13.2" x14ac:dyDescent="0.25">
      <c r="A391" s="68"/>
      <c r="B391" s="45" t="s">
        <v>7121</v>
      </c>
      <c r="C391" s="68" t="s">
        <v>8113</v>
      </c>
      <c r="D391" s="71">
        <v>-0.04</v>
      </c>
      <c r="E391" s="68"/>
      <c r="F391" s="70"/>
      <c r="G391" s="70"/>
      <c r="H391" s="70"/>
      <c r="I391" s="68"/>
      <c r="J391" s="68"/>
      <c r="K391" s="72"/>
      <c r="L391" s="70"/>
      <c r="M391" s="68"/>
      <c r="N391" s="68"/>
      <c r="O391" s="68"/>
    </row>
    <row r="392" spans="1:15" ht="13.2" x14ac:dyDescent="0.25">
      <c r="A392" s="68"/>
      <c r="B392" s="45" t="s">
        <v>7121</v>
      </c>
      <c r="C392" s="68" t="s">
        <v>8114</v>
      </c>
      <c r="D392" s="71">
        <v>-94.6</v>
      </c>
      <c r="E392" s="68"/>
      <c r="F392" s="70"/>
      <c r="G392" s="70"/>
      <c r="H392" s="70"/>
      <c r="I392" s="68"/>
      <c r="J392" s="68"/>
      <c r="K392" s="72"/>
      <c r="L392" s="70"/>
      <c r="M392" s="68"/>
      <c r="N392" s="68"/>
      <c r="O392" s="68"/>
    </row>
    <row r="393" spans="1:15" ht="13.2" x14ac:dyDescent="0.25">
      <c r="A393" s="68"/>
      <c r="B393" s="45" t="s">
        <v>7121</v>
      </c>
      <c r="C393" s="68" t="s">
        <v>8115</v>
      </c>
      <c r="D393" s="71">
        <v>-687.88</v>
      </c>
      <c r="E393" s="68"/>
      <c r="F393" s="70"/>
      <c r="G393" s="70"/>
      <c r="H393" s="70"/>
      <c r="I393" s="68"/>
      <c r="J393" s="68"/>
      <c r="K393" s="72"/>
      <c r="L393" s="70"/>
      <c r="M393" s="68"/>
      <c r="N393" s="68"/>
      <c r="O393" s="68"/>
    </row>
    <row r="394" spans="1:15" ht="13.2" x14ac:dyDescent="0.25">
      <c r="A394" s="68"/>
      <c r="B394" s="45" t="s">
        <v>7121</v>
      </c>
      <c r="C394" s="68" t="s">
        <v>8116</v>
      </c>
      <c r="D394" s="71">
        <v>-343.94</v>
      </c>
      <c r="E394" s="68"/>
      <c r="F394" s="70"/>
      <c r="G394" s="70"/>
      <c r="H394" s="70"/>
      <c r="I394" s="68"/>
      <c r="J394" s="68"/>
      <c r="K394" s="72"/>
      <c r="L394" s="70"/>
      <c r="M394" s="68"/>
      <c r="N394" s="68"/>
      <c r="O394" s="68"/>
    </row>
    <row r="395" spans="1:15" ht="13.2" x14ac:dyDescent="0.25">
      <c r="A395" s="68"/>
      <c r="B395" s="45" t="s">
        <v>7121</v>
      </c>
      <c r="C395" s="68" t="s">
        <v>8117</v>
      </c>
      <c r="D395" s="71">
        <v>-31362.52</v>
      </c>
      <c r="E395" s="68"/>
      <c r="F395" s="70"/>
      <c r="G395" s="70"/>
      <c r="H395" s="70"/>
      <c r="I395" s="68"/>
      <c r="J395" s="68"/>
      <c r="K395" s="72"/>
      <c r="L395" s="70"/>
      <c r="M395" s="68"/>
      <c r="N395" s="68"/>
      <c r="O395" s="68"/>
    </row>
    <row r="396" spans="1:15" ht="13.2" x14ac:dyDescent="0.25">
      <c r="A396" s="68"/>
      <c r="B396" s="45" t="s">
        <v>7121</v>
      </c>
      <c r="C396" s="68" t="s">
        <v>8118</v>
      </c>
      <c r="D396" s="71">
        <v>-16295.06</v>
      </c>
      <c r="E396" s="68"/>
      <c r="F396" s="70"/>
      <c r="G396" s="70"/>
      <c r="H396" s="70"/>
      <c r="I396" s="68"/>
      <c r="J396" s="68"/>
      <c r="K396" s="72"/>
      <c r="L396" s="70"/>
      <c r="M396" s="68"/>
      <c r="N396" s="68"/>
      <c r="O396" s="68"/>
    </row>
    <row r="397" spans="1:15" ht="13.2" x14ac:dyDescent="0.25">
      <c r="A397" s="68"/>
      <c r="B397" s="45" t="s">
        <v>7121</v>
      </c>
      <c r="C397" s="68" t="s">
        <v>8119</v>
      </c>
      <c r="D397" s="71">
        <v>-16314.41</v>
      </c>
      <c r="E397" s="68"/>
      <c r="F397" s="70"/>
      <c r="G397" s="70"/>
      <c r="H397" s="70"/>
      <c r="I397" s="68"/>
      <c r="J397" s="68"/>
      <c r="K397" s="72"/>
      <c r="L397" s="70"/>
      <c r="M397" s="68"/>
      <c r="N397" s="68"/>
      <c r="O397" s="68"/>
    </row>
    <row r="398" spans="1:15" ht="13.2" x14ac:dyDescent="0.25">
      <c r="A398" s="68"/>
      <c r="B398" s="45" t="s">
        <v>7121</v>
      </c>
      <c r="C398" s="68" t="s">
        <v>8120</v>
      </c>
      <c r="D398" s="71">
        <v>-16335.66</v>
      </c>
      <c r="E398" s="68"/>
      <c r="F398" s="70"/>
      <c r="G398" s="70"/>
      <c r="H398" s="70"/>
      <c r="I398" s="68"/>
      <c r="J398" s="68"/>
      <c r="K398" s="72"/>
      <c r="L398" s="70"/>
      <c r="M398" s="68"/>
      <c r="N398" s="68"/>
      <c r="O398" s="68"/>
    </row>
    <row r="399" spans="1:15" ht="13.2" x14ac:dyDescent="0.25">
      <c r="A399" s="68"/>
      <c r="B399" s="45" t="s">
        <v>7121</v>
      </c>
      <c r="C399" s="68" t="s">
        <v>8121</v>
      </c>
      <c r="D399" s="71">
        <v>-16054.15</v>
      </c>
      <c r="E399" s="68"/>
      <c r="F399" s="70"/>
      <c r="G399" s="70"/>
      <c r="H399" s="70"/>
      <c r="I399" s="68"/>
      <c r="J399" s="68"/>
      <c r="K399" s="72"/>
      <c r="L399" s="70"/>
      <c r="M399" s="68"/>
      <c r="N399" s="68"/>
      <c r="O399" s="68"/>
    </row>
    <row r="400" spans="1:15" ht="13.2" x14ac:dyDescent="0.25">
      <c r="A400" s="68"/>
      <c r="B400" s="45" t="s">
        <v>7121</v>
      </c>
      <c r="C400" s="68" t="s">
        <v>8122</v>
      </c>
      <c r="D400" s="71">
        <v>-15631.38</v>
      </c>
      <c r="E400" s="68"/>
      <c r="F400" s="70"/>
      <c r="G400" s="70"/>
      <c r="H400" s="70"/>
      <c r="I400" s="68"/>
      <c r="J400" s="68"/>
      <c r="K400" s="72"/>
      <c r="L400" s="70"/>
      <c r="M400" s="68"/>
      <c r="N400" s="68"/>
      <c r="O400" s="68"/>
    </row>
    <row r="401" spans="1:15" ht="13.2" x14ac:dyDescent="0.25">
      <c r="A401" s="68"/>
      <c r="B401" s="45" t="s">
        <v>7121</v>
      </c>
      <c r="C401" s="68" t="s">
        <v>8123</v>
      </c>
      <c r="D401" s="71">
        <v>-15489.46</v>
      </c>
      <c r="E401" s="68"/>
      <c r="F401" s="70"/>
      <c r="G401" s="70"/>
      <c r="H401" s="70"/>
      <c r="I401" s="68"/>
      <c r="J401" s="68"/>
      <c r="K401" s="72"/>
      <c r="L401" s="70"/>
      <c r="M401" s="68"/>
      <c r="N401" s="68"/>
      <c r="O401" s="68"/>
    </row>
    <row r="402" spans="1:15" ht="13.2" x14ac:dyDescent="0.25">
      <c r="A402" s="68"/>
      <c r="B402" s="45" t="s">
        <v>7121</v>
      </c>
      <c r="C402" s="68" t="s">
        <v>8124</v>
      </c>
      <c r="D402" s="71">
        <v>-15489.46</v>
      </c>
      <c r="E402" s="68"/>
      <c r="F402" s="70"/>
      <c r="G402" s="70"/>
      <c r="H402" s="70"/>
      <c r="I402" s="68"/>
      <c r="J402" s="68"/>
      <c r="K402" s="72"/>
      <c r="L402" s="70"/>
      <c r="M402" s="68"/>
      <c r="N402" s="68"/>
      <c r="O402" s="68"/>
    </row>
    <row r="403" spans="1:15" ht="13.2" x14ac:dyDescent="0.25">
      <c r="A403" s="68"/>
      <c r="B403" s="45" t="s">
        <v>7121</v>
      </c>
      <c r="C403" s="68" t="s">
        <v>8125</v>
      </c>
      <c r="D403" s="71">
        <v>-15489.46</v>
      </c>
      <c r="E403" s="68"/>
      <c r="F403" s="70"/>
      <c r="G403" s="70"/>
      <c r="H403" s="70"/>
      <c r="I403" s="68"/>
      <c r="J403" s="68"/>
      <c r="K403" s="72"/>
      <c r="L403" s="70"/>
      <c r="M403" s="68"/>
      <c r="N403" s="68"/>
      <c r="O403" s="68"/>
    </row>
    <row r="404" spans="1:15" ht="13.2" x14ac:dyDescent="0.25">
      <c r="A404" s="68"/>
      <c r="B404" s="45" t="s">
        <v>7121</v>
      </c>
      <c r="C404" s="68" t="s">
        <v>8126</v>
      </c>
      <c r="D404" s="71">
        <v>-15489.46</v>
      </c>
      <c r="E404" s="68"/>
      <c r="F404" s="70"/>
      <c r="G404" s="70"/>
      <c r="H404" s="70"/>
      <c r="I404" s="68"/>
      <c r="J404" s="68"/>
      <c r="K404" s="72"/>
      <c r="L404" s="70"/>
      <c r="M404" s="68"/>
      <c r="N404" s="68"/>
      <c r="O404" s="68"/>
    </row>
    <row r="405" spans="1:15" ht="13.2" x14ac:dyDescent="0.25">
      <c r="A405" s="68"/>
      <c r="B405" s="45" t="s">
        <v>7121</v>
      </c>
      <c r="C405" s="68" t="s">
        <v>8127</v>
      </c>
      <c r="D405" s="71">
        <v>-15489.46</v>
      </c>
      <c r="E405" s="68"/>
      <c r="F405" s="70"/>
      <c r="G405" s="70"/>
      <c r="H405" s="70"/>
      <c r="I405" s="68"/>
      <c r="J405" s="68"/>
      <c r="K405" s="72"/>
      <c r="L405" s="70"/>
      <c r="M405" s="68"/>
      <c r="N405" s="68"/>
      <c r="O405" s="68"/>
    </row>
    <row r="406" spans="1:15" ht="13.2" x14ac:dyDescent="0.25">
      <c r="A406" s="68"/>
      <c r="B406" s="45" t="s">
        <v>7121</v>
      </c>
      <c r="C406" s="68" t="s">
        <v>8128</v>
      </c>
      <c r="D406" s="71">
        <v>-15489.46</v>
      </c>
      <c r="E406" s="68"/>
      <c r="F406" s="70"/>
      <c r="G406" s="70"/>
      <c r="H406" s="70"/>
      <c r="I406" s="68"/>
      <c r="J406" s="68"/>
      <c r="K406" s="72"/>
      <c r="L406" s="70"/>
      <c r="M406" s="68"/>
      <c r="N406" s="68"/>
      <c r="O406" s="68"/>
    </row>
    <row r="407" spans="1:15" ht="13.2" x14ac:dyDescent="0.25">
      <c r="A407" s="68"/>
      <c r="B407" s="45" t="s">
        <v>7121</v>
      </c>
      <c r="C407" s="68" t="s">
        <v>8129</v>
      </c>
      <c r="D407" s="71">
        <v>-4805.3900000000003</v>
      </c>
      <c r="E407" s="68"/>
      <c r="F407" s="70"/>
      <c r="G407" s="70"/>
      <c r="H407" s="70"/>
      <c r="I407" s="68"/>
      <c r="J407" s="68"/>
      <c r="K407" s="72"/>
      <c r="L407" s="70"/>
      <c r="M407" s="68"/>
      <c r="N407" s="68"/>
      <c r="O407" s="68"/>
    </row>
    <row r="408" spans="1:15" ht="13.2" x14ac:dyDescent="0.25">
      <c r="A408" s="68"/>
      <c r="B408" s="45" t="s">
        <v>7121</v>
      </c>
      <c r="C408" s="68" t="s">
        <v>8130</v>
      </c>
      <c r="D408" s="71">
        <v>-2340.67</v>
      </c>
      <c r="E408" s="68"/>
      <c r="F408" s="70"/>
      <c r="G408" s="70"/>
      <c r="H408" s="70"/>
      <c r="I408" s="68"/>
      <c r="J408" s="68"/>
      <c r="K408" s="72"/>
      <c r="L408" s="70"/>
      <c r="M408" s="68"/>
      <c r="N408" s="68"/>
      <c r="O408" s="68"/>
    </row>
    <row r="409" spans="1:15" ht="13.2" x14ac:dyDescent="0.25">
      <c r="A409" s="68"/>
      <c r="B409" s="45" t="s">
        <v>7121</v>
      </c>
      <c r="C409" s="68" t="s">
        <v>8131</v>
      </c>
      <c r="D409" s="71">
        <v>2340.67</v>
      </c>
      <c r="E409" s="68"/>
      <c r="F409" s="70"/>
      <c r="G409" s="70"/>
      <c r="H409" s="70"/>
      <c r="I409" s="68"/>
      <c r="J409" s="68"/>
      <c r="K409" s="72"/>
      <c r="L409" s="70"/>
      <c r="M409" s="68"/>
      <c r="N409" s="68"/>
      <c r="O409" s="68"/>
    </row>
    <row r="410" spans="1:15" ht="13.2" x14ac:dyDescent="0.25">
      <c r="A410" s="68"/>
      <c r="B410" s="45" t="s">
        <v>7121</v>
      </c>
      <c r="C410" s="68" t="s">
        <v>8132</v>
      </c>
      <c r="D410" s="71">
        <v>-2424.27</v>
      </c>
      <c r="E410" s="68"/>
      <c r="F410" s="70"/>
      <c r="G410" s="70"/>
      <c r="H410" s="70"/>
      <c r="I410" s="68"/>
      <c r="J410" s="68"/>
      <c r="K410" s="72"/>
      <c r="L410" s="70"/>
      <c r="M410" s="68"/>
      <c r="N410" s="68"/>
      <c r="O410" s="68"/>
    </row>
    <row r="411" spans="1:15" ht="13.2" x14ac:dyDescent="0.25">
      <c r="A411" s="68"/>
      <c r="B411" s="45" t="s">
        <v>7121</v>
      </c>
      <c r="C411" s="68" t="s">
        <v>8133</v>
      </c>
      <c r="D411" s="71">
        <v>-2380.98</v>
      </c>
      <c r="E411" s="68"/>
      <c r="F411" s="70"/>
      <c r="G411" s="70"/>
      <c r="H411" s="70"/>
      <c r="I411" s="68"/>
      <c r="J411" s="68"/>
      <c r="K411" s="72"/>
      <c r="L411" s="70"/>
      <c r="M411" s="68"/>
      <c r="N411" s="68"/>
      <c r="O411" s="68"/>
    </row>
    <row r="412" spans="1:15" ht="13.2" x14ac:dyDescent="0.25">
      <c r="A412" s="68"/>
      <c r="B412" s="45" t="s">
        <v>7121</v>
      </c>
      <c r="C412" s="68" t="s">
        <v>8134</v>
      </c>
      <c r="D412" s="71">
        <v>-2262.65</v>
      </c>
      <c r="E412" s="68"/>
      <c r="F412" s="70"/>
      <c r="G412" s="70"/>
      <c r="H412" s="70"/>
      <c r="I412" s="68"/>
      <c r="J412" s="68"/>
      <c r="K412" s="72"/>
      <c r="L412" s="70"/>
      <c r="M412" s="68"/>
      <c r="N412" s="68"/>
      <c r="O412" s="68"/>
    </row>
    <row r="413" spans="1:15" ht="13.2" x14ac:dyDescent="0.25">
      <c r="A413" s="68"/>
      <c r="B413" s="45" t="s">
        <v>7121</v>
      </c>
      <c r="C413" s="68" t="s">
        <v>8135</v>
      </c>
      <c r="D413" s="71">
        <v>-2262.65</v>
      </c>
      <c r="E413" s="68"/>
      <c r="F413" s="70"/>
      <c r="G413" s="70"/>
      <c r="H413" s="70"/>
      <c r="I413" s="68"/>
      <c r="J413" s="68"/>
      <c r="K413" s="72"/>
      <c r="L413" s="70"/>
      <c r="M413" s="68"/>
      <c r="N413" s="68"/>
      <c r="O413" s="68"/>
    </row>
    <row r="414" spans="1:15" ht="13.2" x14ac:dyDescent="0.25">
      <c r="A414" s="68"/>
      <c r="B414" s="45" t="s">
        <v>7121</v>
      </c>
      <c r="C414" s="68" t="s">
        <v>8136</v>
      </c>
      <c r="D414" s="71">
        <v>-2262.65</v>
      </c>
      <c r="E414" s="68"/>
      <c r="F414" s="70"/>
      <c r="G414" s="70"/>
      <c r="H414" s="70"/>
      <c r="I414" s="68"/>
      <c r="J414" s="68"/>
      <c r="K414" s="72"/>
      <c r="L414" s="70"/>
      <c r="M414" s="68"/>
      <c r="N414" s="68"/>
      <c r="O414" s="68"/>
    </row>
    <row r="415" spans="1:15" ht="13.2" x14ac:dyDescent="0.25">
      <c r="A415" s="68"/>
      <c r="B415" s="45" t="s">
        <v>7121</v>
      </c>
      <c r="C415" s="68" t="s">
        <v>8137</v>
      </c>
      <c r="D415" s="71">
        <v>-2262.65</v>
      </c>
      <c r="E415" s="68"/>
      <c r="F415" s="70"/>
      <c r="G415" s="70"/>
      <c r="H415" s="70"/>
      <c r="I415" s="68"/>
      <c r="J415" s="68"/>
      <c r="K415" s="72"/>
      <c r="L415" s="70"/>
      <c r="M415" s="68"/>
      <c r="N415" s="68"/>
      <c r="O415" s="68"/>
    </row>
    <row r="416" spans="1:15" ht="13.2" x14ac:dyDescent="0.25">
      <c r="A416" s="68"/>
      <c r="B416" s="45" t="s">
        <v>7121</v>
      </c>
      <c r="C416" s="68" t="s">
        <v>8138</v>
      </c>
      <c r="D416" s="71">
        <v>-2262.65</v>
      </c>
      <c r="E416" s="68"/>
      <c r="F416" s="70"/>
      <c r="G416" s="70"/>
      <c r="H416" s="70"/>
      <c r="I416" s="68"/>
      <c r="J416" s="68"/>
      <c r="K416" s="72"/>
      <c r="L416" s="70"/>
      <c r="M416" s="68"/>
      <c r="N416" s="68"/>
      <c r="O416" s="68"/>
    </row>
    <row r="417" spans="1:15" ht="13.2" x14ac:dyDescent="0.25">
      <c r="A417" s="68"/>
      <c r="B417" s="45" t="s">
        <v>7121</v>
      </c>
      <c r="C417" s="68" t="s">
        <v>8139</v>
      </c>
      <c r="D417" s="71">
        <v>-2262.65</v>
      </c>
      <c r="E417" s="68"/>
      <c r="F417" s="70"/>
      <c r="G417" s="70"/>
      <c r="H417" s="70"/>
      <c r="I417" s="68"/>
      <c r="J417" s="68"/>
      <c r="K417" s="72"/>
      <c r="L417" s="70"/>
      <c r="M417" s="68"/>
      <c r="N417" s="68"/>
      <c r="O417" s="68"/>
    </row>
    <row r="418" spans="1:15" ht="13.2" x14ac:dyDescent="0.25">
      <c r="A418" s="68"/>
      <c r="B418" s="45" t="s">
        <v>7121</v>
      </c>
      <c r="C418" s="68" t="s">
        <v>8140</v>
      </c>
      <c r="D418" s="71">
        <v>-2262.65</v>
      </c>
      <c r="E418" s="68"/>
      <c r="F418" s="70"/>
      <c r="G418" s="70"/>
      <c r="H418" s="70"/>
      <c r="I418" s="68"/>
      <c r="J418" s="68"/>
      <c r="K418" s="72"/>
      <c r="L418" s="70"/>
      <c r="M418" s="68"/>
      <c r="N418" s="68"/>
      <c r="O418" s="68"/>
    </row>
    <row r="419" spans="1:15" ht="13.2" x14ac:dyDescent="0.25">
      <c r="A419" s="68"/>
      <c r="B419" s="45" t="s">
        <v>3690</v>
      </c>
      <c r="C419" s="68" t="s">
        <v>6985</v>
      </c>
      <c r="D419" s="71">
        <v>-1958.12</v>
      </c>
      <c r="E419" s="68"/>
      <c r="F419" s="70"/>
      <c r="G419" s="70"/>
      <c r="H419" s="70"/>
      <c r="I419" s="68"/>
      <c r="J419" s="68"/>
      <c r="K419" s="72"/>
      <c r="L419" s="70"/>
      <c r="M419" s="68"/>
      <c r="N419" s="68"/>
      <c r="O419" s="68"/>
    </row>
    <row r="420" spans="1:15" ht="13.2" x14ac:dyDescent="0.25">
      <c r="A420" s="68"/>
      <c r="B420" s="45" t="s">
        <v>3690</v>
      </c>
      <c r="C420" s="68" t="s">
        <v>6986</v>
      </c>
      <c r="D420" s="71">
        <v>-176.33</v>
      </c>
      <c r="E420" s="68"/>
      <c r="F420" s="70"/>
      <c r="G420" s="70"/>
      <c r="H420" s="70"/>
      <c r="I420" s="68"/>
      <c r="J420" s="68"/>
      <c r="K420" s="72"/>
      <c r="L420" s="70"/>
      <c r="M420" s="68"/>
      <c r="N420" s="68"/>
      <c r="O420" s="68"/>
    </row>
    <row r="421" spans="1:15" ht="13.2" x14ac:dyDescent="0.25">
      <c r="A421" s="68"/>
      <c r="B421" s="45" t="s">
        <v>3690</v>
      </c>
      <c r="C421" s="68" t="s">
        <v>6987</v>
      </c>
      <c r="D421" s="71">
        <v>-147.69</v>
      </c>
      <c r="E421" s="68"/>
      <c r="F421" s="70"/>
      <c r="G421" s="70"/>
      <c r="H421" s="70"/>
      <c r="I421" s="68"/>
      <c r="J421" s="68"/>
      <c r="K421" s="72"/>
      <c r="L421" s="70"/>
      <c r="M421" s="68"/>
      <c r="N421" s="68"/>
      <c r="O421" s="68"/>
    </row>
    <row r="422" spans="1:15" ht="13.2" x14ac:dyDescent="0.25">
      <c r="A422" s="68"/>
      <c r="B422" s="45" t="s">
        <v>3690</v>
      </c>
      <c r="C422" s="68" t="s">
        <v>6988</v>
      </c>
      <c r="D422" s="71">
        <v>-119.05</v>
      </c>
      <c r="E422" s="68"/>
      <c r="F422" s="70"/>
      <c r="G422" s="70"/>
      <c r="H422" s="70"/>
      <c r="I422" s="68"/>
      <c r="J422" s="68"/>
      <c r="K422" s="72"/>
      <c r="L422" s="70"/>
      <c r="M422" s="68"/>
      <c r="N422" s="68"/>
      <c r="O422" s="68"/>
    </row>
    <row r="423" spans="1:15" ht="13.2" x14ac:dyDescent="0.25">
      <c r="A423" s="68"/>
      <c r="B423" s="45" t="s">
        <v>3690</v>
      </c>
      <c r="C423" s="68" t="s">
        <v>6989</v>
      </c>
      <c r="D423" s="71">
        <v>-119.05</v>
      </c>
      <c r="E423" s="68"/>
      <c r="F423" s="70"/>
      <c r="G423" s="70"/>
      <c r="H423" s="70"/>
      <c r="I423" s="68"/>
      <c r="J423" s="68"/>
      <c r="K423" s="72"/>
      <c r="L423" s="70"/>
      <c r="M423" s="68"/>
      <c r="N423" s="68"/>
      <c r="O423" s="68"/>
    </row>
    <row r="424" spans="1:15" ht="13.2" x14ac:dyDescent="0.25">
      <c r="A424" s="68"/>
      <c r="B424" s="45" t="s">
        <v>3690</v>
      </c>
      <c r="C424" s="68" t="s">
        <v>6990</v>
      </c>
      <c r="D424" s="71">
        <v>-119.05</v>
      </c>
      <c r="E424" s="68"/>
      <c r="F424" s="70"/>
      <c r="G424" s="70"/>
      <c r="H424" s="70"/>
      <c r="I424" s="68"/>
      <c r="J424" s="68"/>
      <c r="K424" s="72"/>
      <c r="L424" s="70"/>
      <c r="M424" s="68"/>
      <c r="N424" s="68"/>
      <c r="O424" s="68"/>
    </row>
    <row r="425" spans="1:15" ht="13.2" x14ac:dyDescent="0.25">
      <c r="A425" s="68"/>
      <c r="B425" s="45" t="s">
        <v>3690</v>
      </c>
      <c r="C425" s="68" t="s">
        <v>6991</v>
      </c>
      <c r="D425" s="71">
        <v>-119.05</v>
      </c>
      <c r="E425" s="68"/>
      <c r="F425" s="70"/>
      <c r="G425" s="70"/>
      <c r="H425" s="70"/>
      <c r="I425" s="68"/>
      <c r="J425" s="68"/>
      <c r="K425" s="72"/>
      <c r="L425" s="70"/>
      <c r="M425" s="68"/>
      <c r="N425" s="68"/>
      <c r="O425" s="68"/>
    </row>
    <row r="426" spans="1:15" ht="13.2" x14ac:dyDescent="0.25">
      <c r="A426" s="68"/>
      <c r="B426" s="45" t="s">
        <v>3690</v>
      </c>
      <c r="C426" s="68" t="s">
        <v>6992</v>
      </c>
      <c r="D426" s="71">
        <v>-119.05</v>
      </c>
      <c r="E426" s="68"/>
      <c r="F426" s="70"/>
      <c r="G426" s="70"/>
      <c r="H426" s="70"/>
      <c r="I426" s="68"/>
      <c r="J426" s="68"/>
      <c r="K426" s="72"/>
      <c r="L426" s="70"/>
      <c r="M426" s="68"/>
      <c r="N426" s="68"/>
      <c r="O426" s="68"/>
    </row>
    <row r="427" spans="1:15" ht="13.2" x14ac:dyDescent="0.25">
      <c r="A427" s="68"/>
      <c r="B427" s="45" t="s">
        <v>3690</v>
      </c>
      <c r="C427" s="68" t="s">
        <v>6993</v>
      </c>
      <c r="D427" s="71">
        <v>-59.53</v>
      </c>
      <c r="E427" s="68"/>
      <c r="F427" s="70"/>
      <c r="G427" s="70"/>
      <c r="H427" s="70"/>
      <c r="I427" s="68"/>
      <c r="J427" s="68"/>
      <c r="K427" s="72"/>
      <c r="L427" s="70"/>
      <c r="M427" s="68"/>
      <c r="N427" s="68"/>
      <c r="O427" s="68"/>
    </row>
    <row r="428" spans="1:15" ht="13.2" x14ac:dyDescent="0.25">
      <c r="A428" s="68"/>
      <c r="B428" s="45" t="s">
        <v>3698</v>
      </c>
      <c r="C428" s="68" t="s">
        <v>8141</v>
      </c>
      <c r="D428" s="71">
        <v>824.24</v>
      </c>
      <c r="E428" s="68"/>
      <c r="F428" s="70"/>
      <c r="G428" s="70"/>
      <c r="H428" s="70"/>
      <c r="I428" s="68"/>
      <c r="J428" s="68"/>
      <c r="K428" s="72"/>
      <c r="L428" s="70"/>
      <c r="M428" s="68"/>
      <c r="N428" s="68"/>
      <c r="O428" s="68"/>
    </row>
    <row r="429" spans="1:15" ht="13.2" x14ac:dyDescent="0.25">
      <c r="A429" s="68"/>
      <c r="B429" s="45" t="s">
        <v>3698</v>
      </c>
      <c r="C429" s="68" t="s">
        <v>8142</v>
      </c>
      <c r="D429" s="71">
        <v>824.24</v>
      </c>
      <c r="E429" s="68"/>
      <c r="F429" s="70"/>
      <c r="G429" s="70"/>
      <c r="H429" s="70"/>
      <c r="I429" s="68"/>
      <c r="J429" s="68"/>
      <c r="K429" s="72"/>
      <c r="L429" s="70"/>
      <c r="M429" s="68"/>
      <c r="N429" s="68"/>
      <c r="O429" s="68"/>
    </row>
    <row r="430" spans="1:15" ht="13.2" x14ac:dyDescent="0.25">
      <c r="A430" s="68"/>
      <c r="B430" s="45" t="s">
        <v>3698</v>
      </c>
      <c r="C430" s="68" t="s">
        <v>8143</v>
      </c>
      <c r="D430" s="71">
        <v>824.24</v>
      </c>
      <c r="E430" s="68"/>
      <c r="F430" s="70"/>
      <c r="G430" s="70"/>
      <c r="H430" s="70"/>
      <c r="I430" s="68"/>
      <c r="J430" s="68"/>
      <c r="K430" s="72"/>
      <c r="L430" s="70"/>
      <c r="M430" s="68"/>
      <c r="N430" s="68"/>
      <c r="O430" s="68"/>
    </row>
    <row r="431" spans="1:15" ht="13.2" x14ac:dyDescent="0.25">
      <c r="A431" s="68"/>
      <c r="B431" s="45" t="s">
        <v>3698</v>
      </c>
      <c r="C431" s="68" t="s">
        <v>8144</v>
      </c>
      <c r="D431" s="71">
        <v>824.24</v>
      </c>
      <c r="E431" s="68"/>
      <c r="F431" s="70"/>
      <c r="G431" s="70"/>
      <c r="H431" s="70"/>
      <c r="I431" s="68"/>
      <c r="J431" s="68"/>
      <c r="K431" s="72"/>
      <c r="L431" s="70"/>
      <c r="M431" s="68"/>
      <c r="N431" s="68"/>
      <c r="O431" s="68"/>
    </row>
    <row r="432" spans="1:15" ht="13.2" x14ac:dyDescent="0.25">
      <c r="A432" s="68"/>
      <c r="B432" s="45" t="s">
        <v>3698</v>
      </c>
      <c r="C432" s="68" t="s">
        <v>8145</v>
      </c>
      <c r="D432" s="71">
        <v>824.24</v>
      </c>
      <c r="E432" s="68"/>
      <c r="F432" s="70"/>
      <c r="G432" s="70"/>
      <c r="H432" s="70"/>
      <c r="I432" s="68"/>
      <c r="J432" s="68"/>
      <c r="K432" s="72"/>
      <c r="L432" s="70"/>
      <c r="M432" s="68"/>
      <c r="N432" s="68"/>
      <c r="O432" s="68"/>
    </row>
    <row r="433" spans="1:15" ht="13.2" x14ac:dyDescent="0.25">
      <c r="A433" s="68"/>
      <c r="B433" s="45" t="s">
        <v>3698</v>
      </c>
      <c r="C433" s="68" t="s">
        <v>8146</v>
      </c>
      <c r="D433" s="71">
        <v>824.24</v>
      </c>
      <c r="E433" s="68"/>
      <c r="F433" s="70"/>
      <c r="G433" s="70"/>
      <c r="H433" s="70"/>
      <c r="I433" s="68"/>
      <c r="J433" s="68"/>
      <c r="K433" s="72"/>
      <c r="L433" s="70"/>
      <c r="M433" s="68"/>
      <c r="N433" s="68"/>
      <c r="O433" s="68"/>
    </row>
    <row r="434" spans="1:15" ht="13.2" x14ac:dyDescent="0.25">
      <c r="A434" s="68"/>
      <c r="B434" s="45" t="s">
        <v>3698</v>
      </c>
      <c r="C434" s="68" t="s">
        <v>8147</v>
      </c>
      <c r="D434" s="71">
        <v>824.24</v>
      </c>
      <c r="E434" s="68"/>
      <c r="F434" s="70"/>
      <c r="G434" s="70"/>
      <c r="H434" s="70"/>
      <c r="I434" s="68"/>
      <c r="J434" s="68"/>
      <c r="K434" s="72"/>
      <c r="L434" s="70"/>
      <c r="M434" s="68"/>
      <c r="N434" s="68"/>
      <c r="O434" s="68"/>
    </row>
    <row r="435" spans="1:15" ht="13.2" x14ac:dyDescent="0.25">
      <c r="A435" s="68"/>
      <c r="B435" s="45" t="s">
        <v>3698</v>
      </c>
      <c r="C435" s="68" t="s">
        <v>8148</v>
      </c>
      <c r="D435" s="71">
        <v>824.24</v>
      </c>
      <c r="E435" s="68"/>
      <c r="F435" s="70"/>
      <c r="G435" s="70"/>
      <c r="H435" s="70"/>
      <c r="I435" s="68"/>
      <c r="J435" s="68"/>
      <c r="K435" s="72"/>
      <c r="L435" s="70"/>
      <c r="M435" s="68"/>
      <c r="N435" s="68"/>
      <c r="O435" s="68"/>
    </row>
    <row r="436" spans="1:15" ht="13.2" x14ac:dyDescent="0.25">
      <c r="A436" s="68"/>
      <c r="B436" s="45" t="s">
        <v>3698</v>
      </c>
      <c r="C436" s="68" t="s">
        <v>8149</v>
      </c>
      <c r="D436" s="71">
        <v>4820.29</v>
      </c>
      <c r="E436" s="68"/>
      <c r="F436" s="70"/>
      <c r="G436" s="70"/>
      <c r="H436" s="70"/>
      <c r="I436" s="68"/>
      <c r="J436" s="68"/>
      <c r="K436" s="72"/>
      <c r="L436" s="70"/>
      <c r="M436" s="68"/>
      <c r="N436" s="68"/>
      <c r="O436" s="68"/>
    </row>
    <row r="437" spans="1:15" ht="13.2" x14ac:dyDescent="0.25">
      <c r="A437" s="68"/>
      <c r="B437" s="45" t="s">
        <v>3698</v>
      </c>
      <c r="C437" s="68" t="s">
        <v>8150</v>
      </c>
      <c r="D437" s="71">
        <v>4820.1000000000004</v>
      </c>
      <c r="E437" s="68"/>
      <c r="F437" s="70"/>
      <c r="G437" s="70"/>
      <c r="H437" s="70"/>
      <c r="I437" s="68"/>
      <c r="J437" s="68"/>
      <c r="K437" s="72"/>
      <c r="L437" s="70"/>
      <c r="M437" s="68"/>
      <c r="N437" s="68"/>
      <c r="O437" s="68"/>
    </row>
    <row r="438" spans="1:15" ht="13.2" x14ac:dyDescent="0.25">
      <c r="A438" s="68"/>
      <c r="B438" s="45" t="s">
        <v>3698</v>
      </c>
      <c r="C438" s="68" t="s">
        <v>8151</v>
      </c>
      <c r="D438" s="71">
        <v>4808.26</v>
      </c>
      <c r="E438" s="68"/>
      <c r="F438" s="70"/>
      <c r="G438" s="70"/>
      <c r="H438" s="70"/>
      <c r="I438" s="68"/>
      <c r="J438" s="68"/>
      <c r="K438" s="72"/>
      <c r="L438" s="70"/>
      <c r="M438" s="68"/>
      <c r="N438" s="68"/>
      <c r="O438" s="68"/>
    </row>
    <row r="439" spans="1:15" ht="13.2" x14ac:dyDescent="0.25">
      <c r="A439" s="68"/>
      <c r="B439" s="45" t="s">
        <v>3698</v>
      </c>
      <c r="C439" s="68" t="s">
        <v>8152</v>
      </c>
      <c r="D439" s="71">
        <v>4796.4399999999996</v>
      </c>
      <c r="E439" s="68"/>
      <c r="F439" s="70"/>
      <c r="G439" s="70"/>
      <c r="H439" s="70"/>
      <c r="I439" s="68"/>
      <c r="J439" s="68"/>
      <c r="K439" s="72"/>
      <c r="L439" s="70"/>
      <c r="M439" s="68"/>
      <c r="N439" s="68"/>
      <c r="O439" s="68"/>
    </row>
    <row r="440" spans="1:15" ht="13.2" x14ac:dyDescent="0.25">
      <c r="A440" s="68"/>
      <c r="B440" s="45" t="s">
        <v>3698</v>
      </c>
      <c r="C440" s="68" t="s">
        <v>8153</v>
      </c>
      <c r="D440" s="71">
        <v>4796.46</v>
      </c>
      <c r="E440" s="68"/>
      <c r="F440" s="70"/>
      <c r="G440" s="70"/>
      <c r="H440" s="70"/>
      <c r="I440" s="68"/>
      <c r="J440" s="68"/>
      <c r="K440" s="72"/>
      <c r="L440" s="70"/>
      <c r="M440" s="68"/>
      <c r="N440" s="68"/>
      <c r="O440" s="68"/>
    </row>
    <row r="441" spans="1:15" ht="13.2" x14ac:dyDescent="0.25">
      <c r="A441" s="68"/>
      <c r="B441" s="45" t="s">
        <v>3698</v>
      </c>
      <c r="C441" s="68" t="s">
        <v>8154</v>
      </c>
      <c r="D441" s="71">
        <v>4796.46</v>
      </c>
      <c r="E441" s="68"/>
      <c r="F441" s="70"/>
      <c r="G441" s="70"/>
      <c r="H441" s="70"/>
      <c r="I441" s="68"/>
      <c r="J441" s="68"/>
      <c r="K441" s="72"/>
      <c r="L441" s="70"/>
      <c r="M441" s="68"/>
      <c r="N441" s="68"/>
      <c r="O441" s="68"/>
    </row>
    <row r="442" spans="1:15" ht="13.2" x14ac:dyDescent="0.25">
      <c r="A442" s="68"/>
      <c r="B442" s="45" t="s">
        <v>7122</v>
      </c>
      <c r="C442" s="68" t="s">
        <v>8155</v>
      </c>
      <c r="D442" s="71">
        <v>13494.73</v>
      </c>
      <c r="E442" s="68"/>
      <c r="F442" s="70"/>
      <c r="G442" s="70"/>
      <c r="H442" s="70"/>
      <c r="I442" s="68"/>
      <c r="J442" s="68"/>
      <c r="K442" s="72"/>
      <c r="L442" s="70"/>
      <c r="M442" s="68"/>
      <c r="N442" s="68"/>
      <c r="O442" s="68"/>
    </row>
    <row r="443" spans="1:15" ht="13.2" x14ac:dyDescent="0.25">
      <c r="A443" s="68"/>
      <c r="B443" s="45" t="s">
        <v>7122</v>
      </c>
      <c r="C443" s="68" t="s">
        <v>8156</v>
      </c>
      <c r="D443" s="71">
        <v>-3407.46</v>
      </c>
      <c r="E443" s="68"/>
      <c r="F443" s="70"/>
      <c r="G443" s="70"/>
      <c r="H443" s="70"/>
      <c r="I443" s="68"/>
      <c r="J443" s="68"/>
      <c r="K443" s="72"/>
      <c r="L443" s="70"/>
      <c r="M443" s="68"/>
      <c r="N443" s="68"/>
      <c r="O443" s="68"/>
    </row>
    <row r="444" spans="1:15" ht="13.2" x14ac:dyDescent="0.25">
      <c r="A444" s="68"/>
      <c r="B444" s="45" t="s">
        <v>7122</v>
      </c>
      <c r="C444" s="68" t="s">
        <v>8157</v>
      </c>
      <c r="D444" s="71">
        <v>-1703.73</v>
      </c>
      <c r="E444" s="68"/>
      <c r="F444" s="70"/>
      <c r="G444" s="70"/>
      <c r="H444" s="70"/>
      <c r="I444" s="68"/>
      <c r="J444" s="68"/>
      <c r="K444" s="72"/>
      <c r="L444" s="70"/>
      <c r="M444" s="68"/>
      <c r="N444" s="68"/>
      <c r="O444" s="68"/>
    </row>
    <row r="445" spans="1:15" ht="13.2" x14ac:dyDescent="0.25">
      <c r="A445" s="68"/>
      <c r="B445" s="45" t="s">
        <v>7122</v>
      </c>
      <c r="C445" s="68" t="s">
        <v>8158</v>
      </c>
      <c r="D445" s="71">
        <v>-1703.73</v>
      </c>
      <c r="E445" s="68"/>
      <c r="F445" s="70"/>
      <c r="G445" s="70"/>
      <c r="H445" s="70"/>
      <c r="I445" s="68"/>
      <c r="J445" s="68"/>
      <c r="K445" s="72"/>
      <c r="L445" s="70"/>
      <c r="M445" s="68"/>
      <c r="N445" s="68"/>
      <c r="O445" s="68"/>
    </row>
    <row r="446" spans="1:15" ht="13.2" x14ac:dyDescent="0.25">
      <c r="A446" s="68"/>
      <c r="B446" s="45" t="s">
        <v>7122</v>
      </c>
      <c r="C446" s="68" t="s">
        <v>8159</v>
      </c>
      <c r="D446" s="71">
        <v>-1703.73</v>
      </c>
      <c r="E446" s="68"/>
      <c r="F446" s="70"/>
      <c r="G446" s="70"/>
      <c r="H446" s="70"/>
      <c r="I446" s="68"/>
      <c r="J446" s="68"/>
      <c r="K446" s="72"/>
      <c r="L446" s="70"/>
      <c r="M446" s="68"/>
      <c r="N446" s="68"/>
      <c r="O446" s="68"/>
    </row>
    <row r="447" spans="1:15" ht="13.2" x14ac:dyDescent="0.25">
      <c r="A447" s="68"/>
      <c r="B447" s="45" t="s">
        <v>7122</v>
      </c>
      <c r="C447" s="68" t="s">
        <v>8160</v>
      </c>
      <c r="D447" s="71">
        <v>-1703.73</v>
      </c>
      <c r="E447" s="68"/>
      <c r="F447" s="70"/>
      <c r="G447" s="70"/>
      <c r="H447" s="70"/>
      <c r="I447" s="68"/>
      <c r="J447" s="68"/>
      <c r="K447" s="72"/>
      <c r="L447" s="70"/>
      <c r="M447" s="68"/>
      <c r="N447" s="68"/>
      <c r="O447" s="68"/>
    </row>
    <row r="448" spans="1:15" ht="13.2" x14ac:dyDescent="0.25">
      <c r="A448" s="68"/>
      <c r="B448" s="45" t="s">
        <v>7122</v>
      </c>
      <c r="C448" s="68" t="s">
        <v>8161</v>
      </c>
      <c r="D448" s="71">
        <v>982.01</v>
      </c>
      <c r="E448" s="68"/>
      <c r="F448" s="70"/>
      <c r="G448" s="70"/>
      <c r="H448" s="70"/>
      <c r="I448" s="68"/>
      <c r="J448" s="68"/>
      <c r="K448" s="72"/>
      <c r="L448" s="70"/>
      <c r="M448" s="68"/>
      <c r="N448" s="68"/>
      <c r="O448" s="68"/>
    </row>
    <row r="449" spans="1:15" ht="13.2" x14ac:dyDescent="0.25">
      <c r="A449" s="68"/>
      <c r="B449" s="45" t="s">
        <v>7122</v>
      </c>
      <c r="C449" s="68" t="s">
        <v>8162</v>
      </c>
      <c r="D449" s="71">
        <v>874.2</v>
      </c>
      <c r="E449" s="68"/>
      <c r="F449" s="70"/>
      <c r="G449" s="70"/>
      <c r="H449" s="70"/>
      <c r="I449" s="68"/>
      <c r="J449" s="68"/>
      <c r="K449" s="72"/>
      <c r="L449" s="70"/>
      <c r="M449" s="68"/>
      <c r="N449" s="68"/>
      <c r="O449" s="68"/>
    </row>
    <row r="450" spans="1:15" ht="13.2" x14ac:dyDescent="0.25">
      <c r="A450" s="68"/>
      <c r="B450" s="45" t="s">
        <v>7122</v>
      </c>
      <c r="C450" s="68" t="s">
        <v>8163</v>
      </c>
      <c r="D450" s="71">
        <v>860.18</v>
      </c>
      <c r="E450" s="68"/>
      <c r="F450" s="70"/>
      <c r="G450" s="70"/>
      <c r="H450" s="70"/>
      <c r="I450" s="68"/>
      <c r="J450" s="68"/>
      <c r="K450" s="72"/>
      <c r="L450" s="70"/>
      <c r="M450" s="68"/>
      <c r="N450" s="68"/>
      <c r="O450" s="68"/>
    </row>
    <row r="451" spans="1:15" ht="13.2" x14ac:dyDescent="0.25">
      <c r="A451" s="68"/>
      <c r="B451" s="45" t="s">
        <v>7122</v>
      </c>
      <c r="C451" s="68" t="s">
        <v>8164</v>
      </c>
      <c r="D451" s="71">
        <v>860.18</v>
      </c>
      <c r="E451" s="68"/>
      <c r="F451" s="70"/>
      <c r="G451" s="70"/>
      <c r="H451" s="70"/>
      <c r="I451" s="68"/>
      <c r="J451" s="68"/>
      <c r="K451" s="72"/>
      <c r="L451" s="70"/>
      <c r="M451" s="68"/>
      <c r="N451" s="68"/>
      <c r="O451" s="68"/>
    </row>
    <row r="452" spans="1:15" ht="13.2" x14ac:dyDescent="0.25">
      <c r="A452" s="68"/>
      <c r="B452" s="45" t="s">
        <v>7122</v>
      </c>
      <c r="C452" s="68" t="s">
        <v>8165</v>
      </c>
      <c r="D452" s="71">
        <v>866.27</v>
      </c>
      <c r="E452" s="68"/>
      <c r="F452" s="70"/>
      <c r="G452" s="70"/>
      <c r="H452" s="70"/>
      <c r="I452" s="68"/>
      <c r="J452" s="68"/>
      <c r="K452" s="72"/>
      <c r="L452" s="70"/>
      <c r="M452" s="68"/>
      <c r="N452" s="68"/>
      <c r="O452" s="68"/>
    </row>
    <row r="453" spans="1:15" ht="13.2" x14ac:dyDescent="0.25">
      <c r="A453" s="68"/>
      <c r="B453" s="45" t="s">
        <v>7122</v>
      </c>
      <c r="C453" s="68" t="s">
        <v>8166</v>
      </c>
      <c r="D453" s="71">
        <v>866.27</v>
      </c>
      <c r="E453" s="68"/>
      <c r="F453" s="70"/>
      <c r="G453" s="70"/>
      <c r="H453" s="70"/>
      <c r="I453" s="68"/>
      <c r="J453" s="68"/>
      <c r="K453" s="72"/>
      <c r="L453" s="70"/>
      <c r="M453" s="68"/>
      <c r="N453" s="68"/>
      <c r="O453" s="68"/>
    </row>
    <row r="454" spans="1:15" ht="13.2" x14ac:dyDescent="0.25">
      <c r="A454" s="68"/>
      <c r="B454" s="45" t="s">
        <v>7122</v>
      </c>
      <c r="C454" s="68" t="s">
        <v>8167</v>
      </c>
      <c r="D454" s="71">
        <v>866.27</v>
      </c>
      <c r="E454" s="68"/>
      <c r="F454" s="70"/>
      <c r="G454" s="70"/>
      <c r="H454" s="70"/>
      <c r="I454" s="68"/>
      <c r="J454" s="68"/>
      <c r="K454" s="72"/>
      <c r="L454" s="70"/>
      <c r="M454" s="68"/>
      <c r="N454" s="68"/>
      <c r="O454" s="68"/>
    </row>
    <row r="455" spans="1:15" ht="13.2" x14ac:dyDescent="0.25">
      <c r="A455" s="68"/>
      <c r="B455" s="45" t="s">
        <v>7122</v>
      </c>
      <c r="C455" s="68" t="s">
        <v>8168</v>
      </c>
      <c r="D455" s="71">
        <v>866.27</v>
      </c>
      <c r="E455" s="68"/>
      <c r="F455" s="70"/>
      <c r="G455" s="70"/>
      <c r="H455" s="70"/>
      <c r="I455" s="68"/>
      <c r="J455" s="68"/>
      <c r="K455" s="72"/>
      <c r="L455" s="70"/>
      <c r="M455" s="68"/>
      <c r="N455" s="68"/>
      <c r="O455" s="68"/>
    </row>
    <row r="456" spans="1:15" ht="13.2" x14ac:dyDescent="0.25">
      <c r="A456" s="68"/>
      <c r="B456" s="45" t="s">
        <v>7122</v>
      </c>
      <c r="C456" s="68" t="s">
        <v>8169</v>
      </c>
      <c r="D456" s="71">
        <v>866.27</v>
      </c>
      <c r="E456" s="68"/>
      <c r="F456" s="70"/>
      <c r="G456" s="70"/>
      <c r="H456" s="70"/>
      <c r="I456" s="68"/>
      <c r="J456" s="68"/>
      <c r="K456" s="72"/>
      <c r="L456" s="70"/>
      <c r="M456" s="68"/>
      <c r="N456" s="68"/>
      <c r="O456" s="68"/>
    </row>
    <row r="457" spans="1:15" ht="13.2" x14ac:dyDescent="0.25">
      <c r="A457" s="68"/>
      <c r="B457" s="45" t="s">
        <v>7122</v>
      </c>
      <c r="C457" s="68" t="s">
        <v>8170</v>
      </c>
      <c r="D457" s="71">
        <v>446.79</v>
      </c>
      <c r="E457" s="68"/>
      <c r="F457" s="70"/>
      <c r="G457" s="70"/>
      <c r="H457" s="70"/>
      <c r="I457" s="68"/>
      <c r="J457" s="68"/>
      <c r="K457" s="72"/>
      <c r="L457" s="70"/>
      <c r="M457" s="68"/>
      <c r="N457" s="68"/>
      <c r="O457" s="68"/>
    </row>
    <row r="458" spans="1:15" ht="13.2" x14ac:dyDescent="0.25">
      <c r="A458" s="68"/>
      <c r="B458" s="45" t="s">
        <v>7122</v>
      </c>
      <c r="C458" s="68" t="s">
        <v>8171</v>
      </c>
      <c r="D458" s="71">
        <v>27.31</v>
      </c>
      <c r="E458" s="68"/>
      <c r="F458" s="70"/>
      <c r="G458" s="70"/>
      <c r="H458" s="70"/>
      <c r="I458" s="68"/>
      <c r="J458" s="68"/>
      <c r="K458" s="72"/>
      <c r="L458" s="70"/>
      <c r="M458" s="68"/>
      <c r="N458" s="68"/>
      <c r="O458" s="68"/>
    </row>
    <row r="459" spans="1:15" ht="13.2" x14ac:dyDescent="0.25">
      <c r="A459" s="68"/>
      <c r="B459" s="45" t="s">
        <v>3722</v>
      </c>
      <c r="C459" s="68" t="s">
        <v>6994</v>
      </c>
      <c r="D459" s="71">
        <v>342.98</v>
      </c>
      <c r="E459" s="68"/>
      <c r="F459" s="70"/>
      <c r="G459" s="70"/>
      <c r="H459" s="70"/>
      <c r="I459" s="68"/>
      <c r="J459" s="68"/>
      <c r="K459" s="72"/>
      <c r="L459" s="70"/>
      <c r="M459" s="68"/>
      <c r="N459" s="68"/>
      <c r="O459" s="68"/>
    </row>
    <row r="460" spans="1:15" ht="13.2" x14ac:dyDescent="0.25">
      <c r="A460" s="68"/>
      <c r="B460" s="45" t="s">
        <v>3722</v>
      </c>
      <c r="C460" s="68" t="s">
        <v>6995</v>
      </c>
      <c r="D460" s="71">
        <v>342.98</v>
      </c>
      <c r="E460" s="68"/>
      <c r="F460" s="70"/>
      <c r="G460" s="70"/>
      <c r="H460" s="70"/>
      <c r="I460" s="68"/>
      <c r="J460" s="68"/>
      <c r="K460" s="72"/>
      <c r="L460" s="70"/>
      <c r="M460" s="68"/>
      <c r="N460" s="68"/>
      <c r="O460" s="68"/>
    </row>
    <row r="461" spans="1:15" ht="13.2" x14ac:dyDescent="0.25">
      <c r="A461" s="68"/>
      <c r="B461" s="45" t="s">
        <v>3722</v>
      </c>
      <c r="C461" s="68" t="s">
        <v>6996</v>
      </c>
      <c r="D461" s="71">
        <v>342.98</v>
      </c>
      <c r="E461" s="68"/>
      <c r="F461" s="70"/>
      <c r="G461" s="70"/>
      <c r="H461" s="70"/>
      <c r="I461" s="68"/>
      <c r="J461" s="68"/>
      <c r="K461" s="72"/>
      <c r="L461" s="70"/>
      <c r="M461" s="68"/>
      <c r="N461" s="68"/>
      <c r="O461" s="68"/>
    </row>
    <row r="462" spans="1:15" ht="13.2" x14ac:dyDescent="0.25">
      <c r="A462" s="68"/>
      <c r="B462" s="45" t="s">
        <v>3722</v>
      </c>
      <c r="C462" s="68" t="s">
        <v>6997</v>
      </c>
      <c r="D462" s="71">
        <v>342.98</v>
      </c>
      <c r="E462" s="68"/>
      <c r="F462" s="70"/>
      <c r="G462" s="70"/>
      <c r="H462" s="70"/>
      <c r="I462" s="68"/>
      <c r="J462" s="68"/>
      <c r="K462" s="72"/>
      <c r="L462" s="70"/>
      <c r="M462" s="68"/>
      <c r="N462" s="68"/>
      <c r="O462" s="68"/>
    </row>
    <row r="463" spans="1:15" ht="13.2" x14ac:dyDescent="0.25">
      <c r="A463" s="68"/>
      <c r="B463" s="45" t="s">
        <v>3722</v>
      </c>
      <c r="C463" s="68" t="s">
        <v>6998</v>
      </c>
      <c r="D463" s="71">
        <v>342.98</v>
      </c>
      <c r="E463" s="68"/>
      <c r="F463" s="70"/>
      <c r="G463" s="70"/>
      <c r="H463" s="70"/>
      <c r="I463" s="68"/>
      <c r="J463" s="68"/>
      <c r="K463" s="72"/>
      <c r="L463" s="70"/>
      <c r="M463" s="68"/>
      <c r="N463" s="68"/>
      <c r="O463" s="68"/>
    </row>
    <row r="464" spans="1:15" ht="13.2" x14ac:dyDescent="0.25">
      <c r="A464" s="68"/>
      <c r="B464" s="45" t="s">
        <v>3722</v>
      </c>
      <c r="C464" s="68" t="s">
        <v>6999</v>
      </c>
      <c r="D464" s="71">
        <v>342.98</v>
      </c>
      <c r="E464" s="68"/>
      <c r="F464" s="70"/>
      <c r="G464" s="70"/>
      <c r="H464" s="70"/>
      <c r="I464" s="68"/>
      <c r="J464" s="68"/>
      <c r="K464" s="72"/>
      <c r="L464" s="70"/>
      <c r="M464" s="68"/>
      <c r="N464" s="68"/>
      <c r="O464" s="68"/>
    </row>
    <row r="465" spans="1:15" ht="13.2" x14ac:dyDescent="0.25">
      <c r="A465" s="68"/>
      <c r="B465" s="45" t="s">
        <v>3722</v>
      </c>
      <c r="C465" s="68" t="s">
        <v>7000</v>
      </c>
      <c r="D465" s="71">
        <v>-2976.41</v>
      </c>
      <c r="E465" s="68"/>
      <c r="F465" s="70"/>
      <c r="G465" s="70"/>
      <c r="H465" s="70"/>
      <c r="I465" s="68"/>
      <c r="J465" s="68"/>
      <c r="K465" s="72"/>
      <c r="L465" s="70"/>
      <c r="M465" s="68"/>
      <c r="N465" s="68"/>
      <c r="O465" s="68"/>
    </row>
    <row r="466" spans="1:15" ht="13.2" x14ac:dyDescent="0.25">
      <c r="A466" s="68"/>
      <c r="B466" s="45" t="s">
        <v>3722</v>
      </c>
      <c r="C466" s="68" t="s">
        <v>7001</v>
      </c>
      <c r="D466" s="71">
        <v>303.47000000000003</v>
      </c>
      <c r="E466" s="68"/>
      <c r="F466" s="70"/>
      <c r="G466" s="70"/>
      <c r="H466" s="70"/>
      <c r="I466" s="68"/>
      <c r="J466" s="68"/>
      <c r="K466" s="72"/>
      <c r="L466" s="70"/>
      <c r="M466" s="68"/>
      <c r="N466" s="68"/>
      <c r="O466" s="68"/>
    </row>
    <row r="467" spans="1:15" ht="13.2" x14ac:dyDescent="0.25">
      <c r="A467" s="68"/>
      <c r="B467" s="45" t="s">
        <v>3722</v>
      </c>
      <c r="C467" s="68" t="s">
        <v>7002</v>
      </c>
      <c r="D467" s="71">
        <v>303.47000000000003</v>
      </c>
      <c r="E467" s="68"/>
      <c r="F467" s="70"/>
      <c r="G467" s="70"/>
      <c r="H467" s="70"/>
      <c r="I467" s="68"/>
      <c r="J467" s="68"/>
      <c r="K467" s="72"/>
      <c r="L467" s="70"/>
      <c r="M467" s="68"/>
      <c r="N467" s="68"/>
      <c r="O467" s="68"/>
    </row>
    <row r="468" spans="1:15" ht="13.2" x14ac:dyDescent="0.25">
      <c r="A468" s="68"/>
      <c r="B468" s="45" t="s">
        <v>3722</v>
      </c>
      <c r="C468" s="68" t="s">
        <v>7003</v>
      </c>
      <c r="D468" s="71">
        <v>303.47000000000003</v>
      </c>
      <c r="E468" s="68"/>
      <c r="F468" s="70"/>
      <c r="G468" s="70"/>
      <c r="H468" s="70"/>
      <c r="I468" s="68"/>
      <c r="J468" s="68"/>
      <c r="K468" s="72"/>
      <c r="L468" s="70"/>
      <c r="M468" s="68"/>
      <c r="N468" s="68"/>
      <c r="O468" s="68"/>
    </row>
    <row r="469" spans="1:15" ht="13.2" x14ac:dyDescent="0.25">
      <c r="A469" s="68"/>
      <c r="B469" s="45" t="s">
        <v>3722</v>
      </c>
      <c r="C469" s="68" t="s">
        <v>7004</v>
      </c>
      <c r="D469" s="71">
        <v>151.74</v>
      </c>
      <c r="E469" s="68"/>
      <c r="F469" s="70"/>
      <c r="G469" s="70"/>
      <c r="H469" s="70"/>
      <c r="I469" s="68"/>
      <c r="J469" s="68"/>
      <c r="K469" s="72"/>
      <c r="L469" s="70"/>
      <c r="M469" s="68"/>
      <c r="N469" s="68"/>
      <c r="O469" s="68"/>
    </row>
    <row r="470" spans="1:15" ht="13.2" x14ac:dyDescent="0.25">
      <c r="A470" s="68"/>
      <c r="B470" s="45" t="s">
        <v>7123</v>
      </c>
      <c r="C470" s="68" t="s">
        <v>8172</v>
      </c>
      <c r="D470" s="71">
        <v>200.02</v>
      </c>
      <c r="E470" s="68"/>
      <c r="F470" s="70"/>
      <c r="G470" s="70"/>
      <c r="H470" s="70"/>
      <c r="I470" s="68"/>
      <c r="J470" s="68"/>
      <c r="K470" s="72"/>
      <c r="L470" s="70"/>
      <c r="M470" s="68"/>
      <c r="N470" s="68"/>
      <c r="O470" s="68"/>
    </row>
    <row r="471" spans="1:15" ht="13.2" x14ac:dyDescent="0.25">
      <c r="A471" s="68"/>
      <c r="B471" s="45" t="s">
        <v>7124</v>
      </c>
      <c r="C471" s="68" t="s">
        <v>8173</v>
      </c>
      <c r="D471" s="71">
        <v>15353</v>
      </c>
      <c r="E471" s="68"/>
      <c r="F471" s="70"/>
      <c r="G471" s="70"/>
      <c r="H471" s="70"/>
      <c r="I471" s="68"/>
      <c r="J471" s="68"/>
      <c r="K471" s="72"/>
      <c r="L471" s="70"/>
      <c r="M471" s="68"/>
      <c r="N471" s="68"/>
      <c r="O471" s="68"/>
    </row>
    <row r="472" spans="1:15" ht="13.2" x14ac:dyDescent="0.25">
      <c r="A472" s="68"/>
      <c r="B472" s="45" t="s">
        <v>7124</v>
      </c>
      <c r="C472" s="68" t="s">
        <v>8174</v>
      </c>
      <c r="D472" s="71">
        <v>14955.87</v>
      </c>
      <c r="E472" s="68"/>
      <c r="F472" s="70"/>
      <c r="G472" s="70"/>
      <c r="H472" s="70"/>
      <c r="I472" s="68"/>
      <c r="J472" s="68"/>
      <c r="K472" s="72"/>
      <c r="L472" s="70"/>
      <c r="M472" s="68"/>
      <c r="N472" s="68"/>
      <c r="O472" s="68"/>
    </row>
    <row r="473" spans="1:15" ht="13.2" x14ac:dyDescent="0.25">
      <c r="A473" s="68"/>
      <c r="B473" s="45" t="s">
        <v>7124</v>
      </c>
      <c r="C473" s="68" t="s">
        <v>8175</v>
      </c>
      <c r="D473" s="71">
        <v>14772.14</v>
      </c>
      <c r="E473" s="68"/>
      <c r="F473" s="70"/>
      <c r="G473" s="70"/>
      <c r="H473" s="70"/>
      <c r="I473" s="68"/>
      <c r="J473" s="68"/>
      <c r="K473" s="72"/>
      <c r="L473" s="70"/>
      <c r="M473" s="68"/>
      <c r="N473" s="68"/>
      <c r="O473" s="68"/>
    </row>
    <row r="474" spans="1:15" ht="13.2" x14ac:dyDescent="0.25">
      <c r="A474" s="68"/>
      <c r="B474" s="45" t="s">
        <v>7124</v>
      </c>
      <c r="C474" s="68" t="s">
        <v>8176</v>
      </c>
      <c r="D474" s="71">
        <v>14772.1</v>
      </c>
      <c r="E474" s="68"/>
      <c r="F474" s="70"/>
      <c r="G474" s="70"/>
      <c r="H474" s="70"/>
      <c r="I474" s="68"/>
      <c r="J474" s="68"/>
      <c r="K474" s="72"/>
      <c r="L474" s="70"/>
      <c r="M474" s="68"/>
      <c r="N474" s="68"/>
      <c r="O474" s="68"/>
    </row>
    <row r="475" spans="1:15" ht="13.2" x14ac:dyDescent="0.25">
      <c r="A475" s="68"/>
      <c r="B475" s="45" t="s">
        <v>7124</v>
      </c>
      <c r="C475" s="68" t="s">
        <v>8177</v>
      </c>
      <c r="D475" s="71">
        <v>14772.1</v>
      </c>
      <c r="E475" s="68"/>
      <c r="F475" s="70"/>
      <c r="G475" s="70"/>
      <c r="H475" s="70"/>
      <c r="I475" s="68"/>
      <c r="J475" s="68"/>
      <c r="K475" s="72"/>
      <c r="L475" s="70"/>
      <c r="M475" s="68"/>
      <c r="N475" s="68"/>
      <c r="O475" s="68"/>
    </row>
    <row r="476" spans="1:15" ht="13.2" x14ac:dyDescent="0.25">
      <c r="A476" s="68"/>
      <c r="B476" s="45" t="s">
        <v>7124</v>
      </c>
      <c r="C476" s="68" t="s">
        <v>8178</v>
      </c>
      <c r="D476" s="71">
        <v>14772.1</v>
      </c>
      <c r="E476" s="68"/>
      <c r="F476" s="70"/>
      <c r="G476" s="70"/>
      <c r="H476" s="70"/>
      <c r="I476" s="68"/>
      <c r="J476" s="68"/>
      <c r="K476" s="72"/>
      <c r="L476" s="70"/>
      <c r="M476" s="68"/>
      <c r="N476" s="68"/>
      <c r="O476" s="68"/>
    </row>
    <row r="477" spans="1:15" ht="13.2" x14ac:dyDescent="0.25">
      <c r="A477" s="68"/>
      <c r="B477" s="45" t="s">
        <v>7124</v>
      </c>
      <c r="C477" s="68" t="s">
        <v>8179</v>
      </c>
      <c r="D477" s="71">
        <v>208295.41</v>
      </c>
      <c r="E477" s="68"/>
      <c r="F477" s="70"/>
      <c r="G477" s="70"/>
      <c r="H477" s="70"/>
      <c r="I477" s="68"/>
      <c r="J477" s="68"/>
      <c r="K477" s="72"/>
      <c r="L477" s="70"/>
      <c r="M477" s="68"/>
      <c r="N477" s="68"/>
      <c r="O477" s="68"/>
    </row>
    <row r="478" spans="1:15" ht="13.2" x14ac:dyDescent="0.25">
      <c r="A478" s="68"/>
      <c r="B478" s="45" t="s">
        <v>7124</v>
      </c>
      <c r="C478" s="68" t="s">
        <v>8180</v>
      </c>
      <c r="D478" s="71">
        <v>22467.89</v>
      </c>
      <c r="E478" s="68"/>
      <c r="F478" s="70"/>
      <c r="G478" s="70"/>
      <c r="H478" s="70"/>
      <c r="I478" s="68"/>
      <c r="J478" s="68"/>
      <c r="K478" s="72"/>
      <c r="L478" s="70"/>
      <c r="M478" s="68"/>
      <c r="N478" s="68"/>
      <c r="O478" s="68"/>
    </row>
    <row r="479" spans="1:15" ht="13.2" x14ac:dyDescent="0.25">
      <c r="A479" s="68"/>
      <c r="B479" s="45" t="s">
        <v>7124</v>
      </c>
      <c r="C479" s="68" t="s">
        <v>8181</v>
      </c>
      <c r="D479" s="71">
        <v>11697.27</v>
      </c>
      <c r="E479" s="68"/>
      <c r="F479" s="70"/>
      <c r="G479" s="70"/>
      <c r="H479" s="70"/>
      <c r="I479" s="68"/>
      <c r="J479" s="68"/>
      <c r="K479" s="72"/>
      <c r="L479" s="70"/>
      <c r="M479" s="68"/>
      <c r="N479" s="68"/>
      <c r="O479" s="68"/>
    </row>
    <row r="480" spans="1:15" ht="13.2" x14ac:dyDescent="0.25">
      <c r="A480" s="68"/>
      <c r="B480" s="45" t="s">
        <v>7124</v>
      </c>
      <c r="C480" s="68" t="s">
        <v>8182</v>
      </c>
      <c r="D480" s="71">
        <v>11697.26</v>
      </c>
      <c r="E480" s="68"/>
      <c r="F480" s="70"/>
      <c r="G480" s="70"/>
      <c r="H480" s="70"/>
      <c r="I480" s="68"/>
      <c r="J480" s="68"/>
      <c r="K480" s="72"/>
      <c r="L480" s="70"/>
      <c r="M480" s="68"/>
      <c r="N480" s="68"/>
      <c r="O480" s="68"/>
    </row>
    <row r="481" spans="1:15" ht="13.2" x14ac:dyDescent="0.25">
      <c r="A481" s="68"/>
      <c r="B481" s="45" t="s">
        <v>7124</v>
      </c>
      <c r="C481" s="68" t="s">
        <v>8183</v>
      </c>
      <c r="D481" s="71">
        <v>11697.24</v>
      </c>
      <c r="E481" s="68"/>
      <c r="F481" s="70"/>
      <c r="G481" s="70"/>
      <c r="H481" s="70"/>
      <c r="I481" s="68"/>
      <c r="J481" s="68"/>
      <c r="K481" s="72"/>
      <c r="L481" s="70"/>
      <c r="M481" s="68"/>
      <c r="N481" s="68"/>
      <c r="O481" s="68"/>
    </row>
    <row r="482" spans="1:15" ht="13.2" x14ac:dyDescent="0.25">
      <c r="A482" s="68"/>
      <c r="B482" s="45" t="s">
        <v>7124</v>
      </c>
      <c r="C482" s="68" t="s">
        <v>8184</v>
      </c>
      <c r="D482" s="71">
        <v>10770.62</v>
      </c>
      <c r="E482" s="68"/>
      <c r="F482" s="70"/>
      <c r="G482" s="70"/>
      <c r="H482" s="70"/>
      <c r="I482" s="68"/>
      <c r="J482" s="68"/>
      <c r="K482" s="72"/>
      <c r="L482" s="70"/>
      <c r="M482" s="68"/>
      <c r="N482" s="68"/>
      <c r="O482" s="68"/>
    </row>
    <row r="483" spans="1:15" ht="13.2" x14ac:dyDescent="0.25">
      <c r="A483" s="68"/>
      <c r="B483" s="45" t="s">
        <v>7125</v>
      </c>
      <c r="C483" s="68" t="s">
        <v>8185</v>
      </c>
      <c r="D483" s="71">
        <v>9469.6</v>
      </c>
      <c r="E483" s="68"/>
      <c r="F483" s="70"/>
      <c r="G483" s="70"/>
      <c r="H483" s="70"/>
      <c r="I483" s="68"/>
      <c r="J483" s="68"/>
      <c r="K483" s="72"/>
      <c r="L483" s="70"/>
      <c r="M483" s="68"/>
      <c r="N483" s="68"/>
      <c r="O483" s="68"/>
    </row>
    <row r="484" spans="1:15" ht="13.2" x14ac:dyDescent="0.25">
      <c r="A484" s="68"/>
      <c r="B484" s="45" t="s">
        <v>7125</v>
      </c>
      <c r="C484" s="68" t="s">
        <v>8186</v>
      </c>
      <c r="D484" s="71">
        <v>9469.6</v>
      </c>
      <c r="E484" s="68"/>
      <c r="F484" s="70"/>
      <c r="G484" s="70"/>
      <c r="H484" s="70"/>
      <c r="I484" s="68"/>
      <c r="J484" s="68"/>
      <c r="K484" s="72"/>
      <c r="L484" s="70"/>
      <c r="M484" s="68"/>
      <c r="N484" s="68"/>
      <c r="O484" s="68"/>
    </row>
    <row r="485" spans="1:15" ht="13.2" x14ac:dyDescent="0.25">
      <c r="A485" s="68"/>
      <c r="B485" s="45" t="s">
        <v>7125</v>
      </c>
      <c r="C485" s="68" t="s">
        <v>8187</v>
      </c>
      <c r="D485" s="71">
        <v>9469.6</v>
      </c>
      <c r="E485" s="68"/>
      <c r="F485" s="70"/>
      <c r="G485" s="70"/>
      <c r="H485" s="70"/>
      <c r="I485" s="68"/>
      <c r="J485" s="68"/>
      <c r="K485" s="72"/>
      <c r="L485" s="70"/>
      <c r="M485" s="68"/>
      <c r="N485" s="68"/>
      <c r="O485" s="68"/>
    </row>
    <row r="486" spans="1:15" ht="13.2" x14ac:dyDescent="0.25">
      <c r="A486" s="68"/>
      <c r="B486" s="45" t="s">
        <v>7125</v>
      </c>
      <c r="C486" s="68" t="s">
        <v>8188</v>
      </c>
      <c r="D486" s="71">
        <v>9469.6</v>
      </c>
      <c r="E486" s="68"/>
      <c r="F486" s="70"/>
      <c r="G486" s="70"/>
      <c r="H486" s="70"/>
      <c r="I486" s="68"/>
      <c r="J486" s="68"/>
      <c r="K486" s="72"/>
      <c r="L486" s="70"/>
      <c r="M486" s="68"/>
      <c r="N486" s="68"/>
      <c r="O486" s="68"/>
    </row>
    <row r="487" spans="1:15" ht="13.2" x14ac:dyDescent="0.25">
      <c r="A487" s="68"/>
      <c r="B487" s="45" t="s">
        <v>7125</v>
      </c>
      <c r="C487" s="68" t="s">
        <v>8189</v>
      </c>
      <c r="D487" s="71">
        <v>9469.6</v>
      </c>
      <c r="E487" s="68"/>
      <c r="F487" s="70"/>
      <c r="G487" s="70"/>
      <c r="H487" s="70"/>
      <c r="I487" s="68"/>
      <c r="J487" s="68"/>
      <c r="K487" s="72"/>
      <c r="L487" s="70"/>
      <c r="M487" s="68"/>
      <c r="N487" s="68"/>
      <c r="O487" s="68"/>
    </row>
    <row r="488" spans="1:15" ht="13.2" x14ac:dyDescent="0.25">
      <c r="A488" s="68"/>
      <c r="B488" s="45" t="s">
        <v>7125</v>
      </c>
      <c r="C488" s="68" t="s">
        <v>8190</v>
      </c>
      <c r="D488" s="71">
        <v>9469.6</v>
      </c>
      <c r="E488" s="68"/>
      <c r="F488" s="70"/>
      <c r="G488" s="70"/>
      <c r="H488" s="70"/>
      <c r="I488" s="68"/>
      <c r="J488" s="68"/>
      <c r="K488" s="72"/>
      <c r="L488" s="70"/>
      <c r="M488" s="68"/>
      <c r="N488" s="68"/>
      <c r="O488" s="68"/>
    </row>
    <row r="489" spans="1:15" ht="13.2" x14ac:dyDescent="0.25">
      <c r="A489" s="68"/>
      <c r="B489" s="45" t="s">
        <v>7125</v>
      </c>
      <c r="C489" s="68" t="s">
        <v>8191</v>
      </c>
      <c r="D489" s="71">
        <v>67276.649999999994</v>
      </c>
      <c r="E489" s="68"/>
      <c r="F489" s="70"/>
      <c r="G489" s="70"/>
      <c r="H489" s="70"/>
      <c r="I489" s="68"/>
      <c r="J489" s="68"/>
      <c r="K489" s="72"/>
      <c r="L489" s="70"/>
      <c r="M489" s="68"/>
      <c r="N489" s="68"/>
      <c r="O489" s="68"/>
    </row>
    <row r="490" spans="1:15" ht="13.2" x14ac:dyDescent="0.25">
      <c r="A490" s="68"/>
      <c r="B490" s="45" t="s">
        <v>7125</v>
      </c>
      <c r="C490" s="68" t="s">
        <v>8192</v>
      </c>
      <c r="D490" s="71">
        <v>44256.54</v>
      </c>
      <c r="E490" s="68"/>
      <c r="F490" s="70"/>
      <c r="G490" s="70"/>
      <c r="H490" s="70"/>
      <c r="I490" s="68"/>
      <c r="J490" s="68"/>
      <c r="K490" s="72"/>
      <c r="L490" s="70"/>
      <c r="M490" s="68"/>
      <c r="N490" s="68"/>
      <c r="O490" s="68"/>
    </row>
    <row r="491" spans="1:15" ht="13.2" x14ac:dyDescent="0.25">
      <c r="A491" s="68"/>
      <c r="B491" s="45" t="s">
        <v>7125</v>
      </c>
      <c r="C491" s="68" t="s">
        <v>8193</v>
      </c>
      <c r="D491" s="71">
        <v>22128.27</v>
      </c>
      <c r="E491" s="68"/>
      <c r="F491" s="70"/>
      <c r="G491" s="70"/>
      <c r="H491" s="70"/>
      <c r="I491" s="68"/>
      <c r="J491" s="68"/>
      <c r="K491" s="72"/>
      <c r="L491" s="70"/>
      <c r="M491" s="68"/>
      <c r="N491" s="68"/>
      <c r="O491" s="68"/>
    </row>
    <row r="492" spans="1:15" ht="13.2" x14ac:dyDescent="0.25">
      <c r="A492" s="68"/>
      <c r="B492" s="45" t="s">
        <v>7125</v>
      </c>
      <c r="C492" s="68" t="s">
        <v>8194</v>
      </c>
      <c r="D492" s="71">
        <v>22128.27</v>
      </c>
      <c r="E492" s="68"/>
      <c r="F492" s="70"/>
      <c r="G492" s="70"/>
      <c r="H492" s="70"/>
      <c r="I492" s="68"/>
      <c r="J492" s="68"/>
      <c r="K492" s="72"/>
      <c r="L492" s="70"/>
      <c r="M492" s="68"/>
      <c r="N492" s="68"/>
      <c r="O492" s="68"/>
    </row>
    <row r="493" spans="1:15" ht="13.2" x14ac:dyDescent="0.25">
      <c r="A493" s="68"/>
      <c r="B493" s="45" t="s">
        <v>7125</v>
      </c>
      <c r="C493" s="68" t="s">
        <v>8195</v>
      </c>
      <c r="D493" s="71">
        <v>22128.27</v>
      </c>
      <c r="E493" s="68"/>
      <c r="F493" s="70"/>
      <c r="G493" s="70"/>
      <c r="H493" s="70"/>
      <c r="I493" s="68"/>
      <c r="J493" s="68"/>
      <c r="K493" s="72"/>
      <c r="L493" s="70"/>
      <c r="M493" s="68"/>
      <c r="N493" s="68"/>
      <c r="O493" s="68"/>
    </row>
    <row r="494" spans="1:15" ht="13.2" x14ac:dyDescent="0.25">
      <c r="A494" s="68"/>
      <c r="B494" s="45" t="s">
        <v>7125</v>
      </c>
      <c r="C494" s="68" t="s">
        <v>8196</v>
      </c>
      <c r="D494" s="71">
        <v>22128.27</v>
      </c>
      <c r="E494" s="68"/>
      <c r="F494" s="70"/>
      <c r="G494" s="70"/>
      <c r="H494" s="70"/>
      <c r="I494" s="68"/>
      <c r="J494" s="68"/>
      <c r="K494" s="72"/>
      <c r="L494" s="70"/>
      <c r="M494" s="68"/>
      <c r="N494" s="68"/>
      <c r="O494" s="68"/>
    </row>
    <row r="495" spans="1:15" ht="13.2" x14ac:dyDescent="0.25">
      <c r="A495" s="68"/>
      <c r="B495" s="45" t="s">
        <v>3751</v>
      </c>
      <c r="C495" s="68" t="s">
        <v>7025</v>
      </c>
      <c r="D495" s="71">
        <v>47.86</v>
      </c>
      <c r="E495" s="68"/>
      <c r="F495" s="70"/>
      <c r="G495" s="70"/>
      <c r="H495" s="70"/>
      <c r="I495" s="68"/>
      <c r="J495" s="68"/>
      <c r="K495" s="72"/>
      <c r="L495" s="70"/>
      <c r="M495" s="68"/>
      <c r="N495" s="68"/>
      <c r="O495" s="68"/>
    </row>
    <row r="496" spans="1:15" ht="13.2" x14ac:dyDescent="0.25">
      <c r="A496" s="68"/>
      <c r="B496" s="45" t="s">
        <v>3751</v>
      </c>
      <c r="C496" s="68" t="s">
        <v>7026</v>
      </c>
      <c r="D496" s="71">
        <v>47.86</v>
      </c>
      <c r="E496" s="68"/>
      <c r="F496" s="70"/>
      <c r="G496" s="70"/>
      <c r="H496" s="70"/>
      <c r="I496" s="68"/>
      <c r="J496" s="68"/>
      <c r="K496" s="72"/>
      <c r="L496" s="70"/>
      <c r="M496" s="68"/>
      <c r="N496" s="68"/>
      <c r="O496" s="68"/>
    </row>
    <row r="497" spans="1:15" ht="13.2" x14ac:dyDescent="0.25">
      <c r="A497" s="68"/>
      <c r="B497" s="45" t="s">
        <v>3751</v>
      </c>
      <c r="C497" s="68" t="s">
        <v>7027</v>
      </c>
      <c r="D497" s="71">
        <v>47.86</v>
      </c>
      <c r="E497" s="68"/>
      <c r="F497" s="70"/>
      <c r="G497" s="70"/>
      <c r="H497" s="70"/>
      <c r="I497" s="68"/>
      <c r="J497" s="68"/>
      <c r="K497" s="72"/>
      <c r="L497" s="70"/>
      <c r="M497" s="68"/>
      <c r="N497" s="68"/>
      <c r="O497" s="68"/>
    </row>
    <row r="498" spans="1:15" ht="13.2" x14ac:dyDescent="0.25">
      <c r="A498" s="68"/>
      <c r="B498" s="45" t="s">
        <v>3751</v>
      </c>
      <c r="C498" s="68" t="s">
        <v>7028</v>
      </c>
      <c r="D498" s="71">
        <v>47.86</v>
      </c>
      <c r="E498" s="68"/>
      <c r="F498" s="70"/>
      <c r="G498" s="70"/>
      <c r="H498" s="70"/>
      <c r="I498" s="68"/>
      <c r="J498" s="68"/>
      <c r="K498" s="72"/>
      <c r="L498" s="70"/>
      <c r="M498" s="68"/>
      <c r="N498" s="68"/>
      <c r="O498" s="68"/>
    </row>
    <row r="499" spans="1:15" ht="13.2" x14ac:dyDescent="0.25">
      <c r="A499" s="68"/>
      <c r="B499" s="45" t="s">
        <v>3751</v>
      </c>
      <c r="C499" s="68" t="s">
        <v>7029</v>
      </c>
      <c r="D499" s="71">
        <v>47.86</v>
      </c>
      <c r="E499" s="68"/>
      <c r="F499" s="70"/>
      <c r="G499" s="70"/>
      <c r="H499" s="70"/>
      <c r="I499" s="68"/>
      <c r="J499" s="68"/>
      <c r="K499" s="72"/>
      <c r="L499" s="70"/>
      <c r="M499" s="68"/>
      <c r="N499" s="68"/>
      <c r="O499" s="68"/>
    </row>
    <row r="500" spans="1:15" ht="13.2" x14ac:dyDescent="0.25">
      <c r="A500" s="68"/>
      <c r="B500" s="45" t="s">
        <v>3751</v>
      </c>
      <c r="C500" s="68" t="s">
        <v>7030</v>
      </c>
      <c r="D500" s="71">
        <v>47.86</v>
      </c>
      <c r="E500" s="68"/>
      <c r="F500" s="70"/>
      <c r="G500" s="70"/>
      <c r="H500" s="70"/>
      <c r="I500" s="68"/>
      <c r="J500" s="68"/>
      <c r="K500" s="72"/>
      <c r="L500" s="70"/>
      <c r="M500" s="68"/>
      <c r="N500" s="68"/>
      <c r="O500" s="68"/>
    </row>
    <row r="501" spans="1:15" ht="13.2" x14ac:dyDescent="0.25">
      <c r="A501" s="68"/>
      <c r="B501" s="45" t="s">
        <v>3751</v>
      </c>
      <c r="C501" s="68" t="s">
        <v>7031</v>
      </c>
      <c r="D501" s="71">
        <v>2517.7399999999998</v>
      </c>
      <c r="E501" s="68"/>
      <c r="F501" s="70"/>
      <c r="G501" s="70"/>
      <c r="H501" s="70"/>
      <c r="I501" s="68"/>
      <c r="J501" s="68"/>
      <c r="K501" s="72"/>
      <c r="L501" s="70"/>
      <c r="M501" s="68"/>
      <c r="N501" s="68"/>
      <c r="O501" s="68"/>
    </row>
    <row r="502" spans="1:15" ht="13.2" x14ac:dyDescent="0.25">
      <c r="A502" s="68"/>
      <c r="B502" s="45" t="s">
        <v>3751</v>
      </c>
      <c r="C502" s="68" t="s">
        <v>7032</v>
      </c>
      <c r="D502" s="71">
        <v>-1005.15</v>
      </c>
      <c r="E502" s="68"/>
      <c r="F502" s="70"/>
      <c r="G502" s="70"/>
      <c r="H502" s="70"/>
      <c r="I502" s="68"/>
      <c r="J502" s="68"/>
      <c r="K502" s="72"/>
      <c r="L502" s="70"/>
      <c r="M502" s="68"/>
      <c r="N502" s="68"/>
      <c r="O502" s="68"/>
    </row>
    <row r="503" spans="1:15" ht="13.2" x14ac:dyDescent="0.25">
      <c r="A503" s="68"/>
      <c r="B503" s="45" t="s">
        <v>3751</v>
      </c>
      <c r="C503" s="68" t="s">
        <v>7033</v>
      </c>
      <c r="D503" s="71">
        <v>-469.66</v>
      </c>
      <c r="E503" s="68"/>
      <c r="F503" s="70"/>
      <c r="G503" s="70"/>
      <c r="H503" s="70"/>
      <c r="I503" s="68"/>
      <c r="J503" s="68"/>
      <c r="K503" s="72"/>
      <c r="L503" s="70"/>
      <c r="M503" s="68"/>
      <c r="N503" s="68"/>
      <c r="O503" s="68"/>
    </row>
    <row r="504" spans="1:15" ht="13.2" x14ac:dyDescent="0.25">
      <c r="A504" s="68"/>
      <c r="B504" s="45" t="s">
        <v>3751</v>
      </c>
      <c r="C504" s="68" t="s">
        <v>7034</v>
      </c>
      <c r="D504" s="71">
        <v>-469.66</v>
      </c>
      <c r="E504" s="68"/>
      <c r="F504" s="70"/>
      <c r="G504" s="70"/>
      <c r="H504" s="70"/>
      <c r="I504" s="68"/>
      <c r="J504" s="68"/>
      <c r="K504" s="72"/>
      <c r="L504" s="70"/>
      <c r="M504" s="68"/>
      <c r="N504" s="68"/>
      <c r="O504" s="68"/>
    </row>
    <row r="505" spans="1:15" ht="13.2" x14ac:dyDescent="0.25">
      <c r="A505" s="68"/>
      <c r="B505" s="45" t="s">
        <v>3751</v>
      </c>
      <c r="C505" s="68" t="s">
        <v>7035</v>
      </c>
      <c r="D505" s="71">
        <v>-493.59</v>
      </c>
      <c r="E505" s="68"/>
      <c r="F505" s="70"/>
      <c r="G505" s="70"/>
      <c r="H505" s="70"/>
      <c r="I505" s="68"/>
      <c r="J505" s="68"/>
      <c r="K505" s="72"/>
      <c r="L505" s="70"/>
      <c r="M505" s="68"/>
      <c r="N505" s="68"/>
      <c r="O505" s="68"/>
    </row>
    <row r="506" spans="1:15" ht="13.2" x14ac:dyDescent="0.25">
      <c r="A506" s="68"/>
      <c r="B506" s="45" t="s">
        <v>3751</v>
      </c>
      <c r="C506" s="68" t="s">
        <v>7049</v>
      </c>
      <c r="D506" s="71">
        <v>-517.52</v>
      </c>
      <c r="E506" s="68"/>
      <c r="F506" s="70"/>
      <c r="G506" s="70"/>
      <c r="H506" s="70"/>
      <c r="I506" s="68"/>
      <c r="J506" s="68"/>
      <c r="K506" s="72"/>
      <c r="L506" s="70"/>
      <c r="M506" s="68"/>
      <c r="N506" s="68"/>
      <c r="O506" s="68"/>
    </row>
    <row r="507" spans="1:15" ht="13.2" x14ac:dyDescent="0.25">
      <c r="A507" s="68"/>
      <c r="B507" s="45" t="s">
        <v>7126</v>
      </c>
      <c r="C507" s="68" t="s">
        <v>8197</v>
      </c>
      <c r="D507" s="71">
        <v>7727.58</v>
      </c>
      <c r="E507" s="68"/>
      <c r="F507" s="70"/>
      <c r="G507" s="70"/>
      <c r="H507" s="70"/>
      <c r="I507" s="68"/>
      <c r="J507" s="68"/>
      <c r="K507" s="72"/>
      <c r="L507" s="70"/>
      <c r="M507" s="68"/>
      <c r="N507" s="68"/>
      <c r="O507" s="68"/>
    </row>
    <row r="508" spans="1:15" ht="13.2" x14ac:dyDescent="0.25">
      <c r="A508" s="68"/>
      <c r="B508" s="45" t="s">
        <v>7126</v>
      </c>
      <c r="C508" s="68" t="s">
        <v>8198</v>
      </c>
      <c r="D508" s="71">
        <v>7903.06</v>
      </c>
      <c r="E508" s="68"/>
      <c r="F508" s="70"/>
      <c r="G508" s="70"/>
      <c r="H508" s="70"/>
      <c r="I508" s="68"/>
      <c r="J508" s="68"/>
      <c r="K508" s="72"/>
      <c r="L508" s="70"/>
      <c r="M508" s="68"/>
      <c r="N508" s="68"/>
      <c r="O508" s="68"/>
    </row>
    <row r="509" spans="1:15" ht="13.2" x14ac:dyDescent="0.25">
      <c r="A509" s="68"/>
      <c r="B509" s="45" t="s">
        <v>7126</v>
      </c>
      <c r="C509" s="68" t="s">
        <v>8199</v>
      </c>
      <c r="D509" s="71">
        <v>8077.78</v>
      </c>
      <c r="E509" s="68"/>
      <c r="F509" s="70"/>
      <c r="G509" s="70"/>
      <c r="H509" s="70"/>
      <c r="I509" s="68"/>
      <c r="J509" s="68"/>
      <c r="K509" s="72"/>
      <c r="L509" s="70"/>
      <c r="M509" s="68"/>
      <c r="N509" s="68"/>
      <c r="O509" s="68"/>
    </row>
    <row r="510" spans="1:15" ht="13.2" x14ac:dyDescent="0.25">
      <c r="A510" s="68"/>
      <c r="B510" s="45" t="s">
        <v>7126</v>
      </c>
      <c r="C510" s="68" t="s">
        <v>8200</v>
      </c>
      <c r="D510" s="71">
        <v>8077.78</v>
      </c>
      <c r="E510" s="68"/>
      <c r="F510" s="70"/>
      <c r="G510" s="70"/>
      <c r="H510" s="70"/>
      <c r="I510" s="68"/>
      <c r="J510" s="68"/>
      <c r="K510" s="72"/>
      <c r="L510" s="70"/>
      <c r="M510" s="68"/>
      <c r="N510" s="68"/>
      <c r="O510" s="68"/>
    </row>
    <row r="511" spans="1:15" ht="13.2" x14ac:dyDescent="0.25">
      <c r="A511" s="68"/>
      <c r="B511" s="45" t="s">
        <v>7126</v>
      </c>
      <c r="C511" s="68" t="s">
        <v>8201</v>
      </c>
      <c r="D511" s="71">
        <v>2942.16</v>
      </c>
      <c r="E511" s="68"/>
      <c r="F511" s="70"/>
      <c r="G511" s="70"/>
      <c r="H511" s="70"/>
      <c r="I511" s="68"/>
      <c r="J511" s="68"/>
      <c r="K511" s="72"/>
      <c r="L511" s="70"/>
      <c r="M511" s="68"/>
      <c r="N511" s="68"/>
      <c r="O511" s="68"/>
    </row>
    <row r="512" spans="1:15" ht="13.2" x14ac:dyDescent="0.25">
      <c r="A512" s="68"/>
      <c r="B512" s="45" t="s">
        <v>7126</v>
      </c>
      <c r="C512" s="68" t="s">
        <v>8202</v>
      </c>
      <c r="D512" s="71">
        <v>-271.97000000000003</v>
      </c>
      <c r="E512" s="68"/>
      <c r="F512" s="70"/>
      <c r="G512" s="70"/>
      <c r="H512" s="70"/>
      <c r="I512" s="68"/>
      <c r="J512" s="68"/>
      <c r="K512" s="72"/>
      <c r="L512" s="70"/>
      <c r="M512" s="68"/>
      <c r="N512" s="68"/>
      <c r="O512" s="68"/>
    </row>
    <row r="513" spans="1:15" ht="13.2" x14ac:dyDescent="0.25">
      <c r="A513" s="68"/>
      <c r="B513" s="45" t="s">
        <v>7126</v>
      </c>
      <c r="C513" s="68" t="s">
        <v>8203</v>
      </c>
      <c r="D513" s="71">
        <v>132224.13</v>
      </c>
      <c r="E513" s="68"/>
      <c r="F513" s="70"/>
      <c r="G513" s="70"/>
      <c r="H513" s="70"/>
      <c r="I513" s="68"/>
      <c r="J513" s="68"/>
      <c r="K513" s="72"/>
      <c r="L513" s="70"/>
      <c r="M513" s="68"/>
      <c r="N513" s="68"/>
      <c r="O513" s="68"/>
    </row>
    <row r="514" spans="1:15" ht="13.2" x14ac:dyDescent="0.25">
      <c r="A514" s="68"/>
      <c r="B514" s="45" t="s">
        <v>7126</v>
      </c>
      <c r="C514" s="68" t="s">
        <v>8204</v>
      </c>
      <c r="D514" s="71">
        <v>-42963.39</v>
      </c>
      <c r="E514" s="68"/>
      <c r="F514" s="70"/>
      <c r="G514" s="70"/>
      <c r="H514" s="70"/>
      <c r="I514" s="68"/>
      <c r="J514" s="68"/>
      <c r="K514" s="72"/>
      <c r="L514" s="70"/>
      <c r="M514" s="68"/>
      <c r="N514" s="68"/>
      <c r="O514" s="68"/>
    </row>
    <row r="515" spans="1:15" ht="13.2" x14ac:dyDescent="0.25">
      <c r="A515" s="68"/>
      <c r="B515" s="45" t="s">
        <v>7126</v>
      </c>
      <c r="C515" s="68" t="s">
        <v>8205</v>
      </c>
      <c r="D515" s="71">
        <v>-21467.71</v>
      </c>
      <c r="E515" s="68"/>
      <c r="F515" s="70"/>
      <c r="G515" s="70"/>
      <c r="H515" s="70"/>
      <c r="I515" s="68"/>
      <c r="J515" s="68"/>
      <c r="K515" s="72"/>
      <c r="L515" s="70"/>
      <c r="M515" s="68"/>
      <c r="N515" s="68"/>
      <c r="O515" s="68"/>
    </row>
    <row r="516" spans="1:15" ht="13.2" x14ac:dyDescent="0.25">
      <c r="A516" s="68"/>
      <c r="B516" s="45" t="s">
        <v>7126</v>
      </c>
      <c r="C516" s="68" t="s">
        <v>8206</v>
      </c>
      <c r="D516" s="71">
        <v>-22057.279999999999</v>
      </c>
      <c r="E516" s="68"/>
      <c r="F516" s="70"/>
      <c r="G516" s="70"/>
      <c r="H516" s="70"/>
      <c r="I516" s="68"/>
      <c r="J516" s="68"/>
      <c r="K516" s="72"/>
      <c r="L516" s="70"/>
      <c r="M516" s="68"/>
      <c r="N516" s="68"/>
      <c r="O516" s="68"/>
    </row>
    <row r="517" spans="1:15" ht="13.2" x14ac:dyDescent="0.25">
      <c r="A517" s="68"/>
      <c r="B517" s="45" t="s">
        <v>7126</v>
      </c>
      <c r="C517" s="68" t="s">
        <v>8207</v>
      </c>
      <c r="D517" s="71">
        <v>-22212.79</v>
      </c>
      <c r="E517" s="68"/>
      <c r="F517" s="70"/>
      <c r="G517" s="70"/>
      <c r="H517" s="70"/>
      <c r="I517" s="68"/>
      <c r="J517" s="68"/>
      <c r="K517" s="72"/>
      <c r="L517" s="70"/>
      <c r="M517" s="68"/>
      <c r="N517" s="68"/>
      <c r="O517" s="68"/>
    </row>
    <row r="518" spans="1:15" ht="13.2" x14ac:dyDescent="0.25">
      <c r="A518" s="68"/>
      <c r="B518" s="45" t="s">
        <v>7126</v>
      </c>
      <c r="C518" s="68" t="s">
        <v>8208</v>
      </c>
      <c r="D518" s="71">
        <v>-21984.65</v>
      </c>
      <c r="E518" s="68"/>
      <c r="F518" s="70"/>
      <c r="G518" s="70"/>
      <c r="H518" s="70"/>
      <c r="I518" s="68"/>
      <c r="J518" s="68"/>
      <c r="K518" s="72"/>
      <c r="L518" s="70"/>
      <c r="M518" s="68"/>
      <c r="N518" s="68"/>
      <c r="O518" s="68"/>
    </row>
    <row r="519" spans="1:15" ht="13.2" x14ac:dyDescent="0.25">
      <c r="A519" s="68"/>
      <c r="B519" s="45" t="s">
        <v>7127</v>
      </c>
      <c r="C519" s="68" t="s">
        <v>8209</v>
      </c>
      <c r="D519" s="71">
        <v>68.319999999999993</v>
      </c>
      <c r="E519" s="68"/>
      <c r="F519" s="70"/>
      <c r="G519" s="70"/>
      <c r="H519" s="70"/>
      <c r="I519" s="68"/>
      <c r="J519" s="68"/>
      <c r="K519" s="72"/>
      <c r="L519" s="70"/>
      <c r="M519" s="68"/>
      <c r="N519" s="68"/>
      <c r="O519" s="68"/>
    </row>
    <row r="520" spans="1:15" ht="13.2" x14ac:dyDescent="0.25">
      <c r="A520" s="68"/>
      <c r="B520" s="45" t="s">
        <v>7127</v>
      </c>
      <c r="C520" s="68" t="s">
        <v>8210</v>
      </c>
      <c r="D520" s="71">
        <v>68.319999999999993</v>
      </c>
      <c r="E520" s="68"/>
      <c r="F520" s="70"/>
      <c r="G520" s="70"/>
      <c r="H520" s="70"/>
      <c r="I520" s="68"/>
      <c r="J520" s="68"/>
      <c r="K520" s="72"/>
      <c r="L520" s="70"/>
      <c r="M520" s="68"/>
      <c r="N520" s="68"/>
      <c r="O520" s="68"/>
    </row>
    <row r="521" spans="1:15" ht="13.2" x14ac:dyDescent="0.25">
      <c r="A521" s="68"/>
      <c r="B521" s="45" t="s">
        <v>7127</v>
      </c>
      <c r="C521" s="68" t="s">
        <v>8211</v>
      </c>
      <c r="D521" s="71">
        <v>68.319999999999993</v>
      </c>
      <c r="E521" s="68"/>
      <c r="F521" s="70"/>
      <c r="G521" s="70"/>
      <c r="H521" s="70"/>
      <c r="I521" s="68"/>
      <c r="J521" s="68"/>
      <c r="K521" s="72"/>
      <c r="L521" s="70"/>
      <c r="M521" s="68"/>
      <c r="N521" s="68"/>
      <c r="O521" s="68"/>
    </row>
    <row r="522" spans="1:15" ht="13.2" x14ac:dyDescent="0.25">
      <c r="A522" s="68"/>
      <c r="B522" s="45" t="s">
        <v>7127</v>
      </c>
      <c r="C522" s="68" t="s">
        <v>8212</v>
      </c>
      <c r="D522" s="71">
        <v>68.319999999999993</v>
      </c>
      <c r="E522" s="68"/>
      <c r="F522" s="70"/>
      <c r="G522" s="70"/>
      <c r="H522" s="70"/>
      <c r="I522" s="68"/>
      <c r="J522" s="68"/>
      <c r="K522" s="72"/>
      <c r="L522" s="70"/>
      <c r="M522" s="68"/>
      <c r="N522" s="68"/>
      <c r="O522" s="68"/>
    </row>
    <row r="523" spans="1:15" ht="13.2" x14ac:dyDescent="0.25">
      <c r="A523" s="68"/>
      <c r="B523" s="45" t="s">
        <v>7127</v>
      </c>
      <c r="C523" s="68" t="s">
        <v>8213</v>
      </c>
      <c r="D523" s="71">
        <v>68.319999999999993</v>
      </c>
      <c r="E523" s="68"/>
      <c r="F523" s="70"/>
      <c r="G523" s="70"/>
      <c r="H523" s="70"/>
      <c r="I523" s="68"/>
      <c r="J523" s="68"/>
      <c r="K523" s="72"/>
      <c r="L523" s="70"/>
      <c r="M523" s="68"/>
      <c r="N523" s="68"/>
      <c r="O523" s="68"/>
    </row>
    <row r="524" spans="1:15" ht="13.2" x14ac:dyDescent="0.25">
      <c r="A524" s="68"/>
      <c r="B524" s="45" t="s">
        <v>7127</v>
      </c>
      <c r="C524" s="68" t="s">
        <v>8214</v>
      </c>
      <c r="D524" s="71">
        <v>68.319999999999993</v>
      </c>
      <c r="E524" s="68"/>
      <c r="F524" s="70"/>
      <c r="G524" s="70"/>
      <c r="H524" s="70"/>
      <c r="I524" s="68"/>
      <c r="J524" s="68"/>
      <c r="K524" s="72"/>
      <c r="L524" s="70"/>
      <c r="M524" s="68"/>
      <c r="N524" s="68"/>
      <c r="O524" s="68"/>
    </row>
    <row r="525" spans="1:15" ht="13.2" x14ac:dyDescent="0.25">
      <c r="A525" s="68"/>
      <c r="B525" s="45" t="s">
        <v>7127</v>
      </c>
      <c r="C525" s="68" t="s">
        <v>8215</v>
      </c>
      <c r="D525" s="71">
        <v>2687.71</v>
      </c>
      <c r="E525" s="68"/>
      <c r="F525" s="70"/>
      <c r="G525" s="70"/>
      <c r="H525" s="70"/>
      <c r="I525" s="68"/>
      <c r="J525" s="68"/>
      <c r="K525" s="72"/>
      <c r="L525" s="70"/>
      <c r="M525" s="68"/>
      <c r="N525" s="68"/>
      <c r="O525" s="68"/>
    </row>
    <row r="526" spans="1:15" ht="13.2" x14ac:dyDescent="0.25">
      <c r="A526" s="68"/>
      <c r="B526" s="45" t="s">
        <v>7127</v>
      </c>
      <c r="C526" s="68" t="s">
        <v>8216</v>
      </c>
      <c r="D526" s="71">
        <v>-914.42</v>
      </c>
      <c r="E526" s="68"/>
      <c r="F526" s="70"/>
      <c r="G526" s="70"/>
      <c r="H526" s="70"/>
      <c r="I526" s="68"/>
      <c r="J526" s="68"/>
      <c r="K526" s="72"/>
      <c r="L526" s="70"/>
      <c r="M526" s="68"/>
      <c r="N526" s="68"/>
      <c r="O526" s="68"/>
    </row>
    <row r="527" spans="1:15" ht="13.2" x14ac:dyDescent="0.25">
      <c r="A527" s="68"/>
      <c r="B527" s="45" t="s">
        <v>7127</v>
      </c>
      <c r="C527" s="68" t="s">
        <v>8217</v>
      </c>
      <c r="D527" s="71">
        <v>-457.21</v>
      </c>
      <c r="E527" s="68"/>
      <c r="F527" s="70"/>
      <c r="G527" s="70"/>
      <c r="H527" s="70"/>
      <c r="I527" s="68"/>
      <c r="J527" s="68"/>
      <c r="K527" s="72"/>
      <c r="L527" s="70"/>
      <c r="M527" s="68"/>
      <c r="N527" s="68"/>
      <c r="O527" s="68"/>
    </row>
    <row r="528" spans="1:15" ht="13.2" x14ac:dyDescent="0.25">
      <c r="A528" s="68"/>
      <c r="B528" s="45" t="s">
        <v>7127</v>
      </c>
      <c r="C528" s="68" t="s">
        <v>8218</v>
      </c>
      <c r="D528" s="71">
        <v>-457.21</v>
      </c>
      <c r="E528" s="68"/>
      <c r="F528" s="70"/>
      <c r="G528" s="70"/>
      <c r="H528" s="70"/>
      <c r="I528" s="68"/>
      <c r="J528" s="68"/>
      <c r="K528" s="72"/>
      <c r="L528" s="70"/>
      <c r="M528" s="68"/>
      <c r="N528" s="68"/>
      <c r="O528" s="68"/>
    </row>
    <row r="529" spans="1:15" ht="13.2" x14ac:dyDescent="0.25">
      <c r="A529" s="68"/>
      <c r="B529" s="45" t="s">
        <v>7127</v>
      </c>
      <c r="C529" s="68" t="s">
        <v>8219</v>
      </c>
      <c r="D529" s="71">
        <v>-457.21</v>
      </c>
      <c r="E529" s="68"/>
      <c r="F529" s="70"/>
      <c r="G529" s="70"/>
      <c r="H529" s="70"/>
      <c r="I529" s="68"/>
      <c r="J529" s="68"/>
      <c r="K529" s="72"/>
      <c r="L529" s="70"/>
      <c r="M529" s="68"/>
      <c r="N529" s="68"/>
      <c r="O529" s="68"/>
    </row>
    <row r="530" spans="1:15" ht="13.2" x14ac:dyDescent="0.25">
      <c r="A530" s="68"/>
      <c r="B530" s="45" t="s">
        <v>7127</v>
      </c>
      <c r="C530" s="68" t="s">
        <v>8220</v>
      </c>
      <c r="D530" s="71">
        <v>-457.21</v>
      </c>
      <c r="E530" s="68"/>
      <c r="F530" s="70"/>
      <c r="G530" s="70"/>
      <c r="H530" s="70"/>
      <c r="I530" s="68"/>
      <c r="J530" s="68"/>
      <c r="K530" s="72"/>
      <c r="L530" s="70"/>
      <c r="M530" s="68"/>
      <c r="N530" s="68"/>
      <c r="O530" s="68"/>
    </row>
  </sheetData>
  <pageMargins left="0.7" right="0.7" top="0.75" bottom="0.75" header="0.3" footer="0.3"/>
  <pageSetup orientation="portrait"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R37"/>
  <sheetViews>
    <sheetView workbookViewId="0">
      <selection sqref="A1:XFD1048576"/>
    </sheetView>
  </sheetViews>
  <sheetFormatPr defaultColWidth="9.109375" defaultRowHeight="12.75" customHeight="1" x14ac:dyDescent="0.25"/>
  <cols>
    <col min="1" max="1" width="9.109375" style="45"/>
    <col min="2" max="2" width="10" style="45" bestFit="1" customWidth="1"/>
    <col min="3" max="14" width="9.109375" style="45"/>
    <col min="15" max="15" width="11.33203125" style="45" bestFit="1" customWidth="1"/>
    <col min="16" max="16" width="9.109375" style="45"/>
    <col min="17" max="17" width="14.109375" style="45" bestFit="1" customWidth="1"/>
    <col min="18" max="18" width="13.109375" style="45" bestFit="1" customWidth="1"/>
    <col min="19" max="16384" width="9.109375" style="45"/>
  </cols>
  <sheetData>
    <row r="4" spans="16:18" ht="13.2" x14ac:dyDescent="0.25">
      <c r="R4" s="58">
        <v>0.33810000000000001</v>
      </c>
    </row>
    <row r="5" spans="16:18" ht="13.2" x14ac:dyDescent="0.25">
      <c r="P5" s="59" t="s">
        <v>3776</v>
      </c>
      <c r="Q5" s="55">
        <v>683132.13</v>
      </c>
      <c r="R5" s="55">
        <f>Q5*$R$4</f>
        <v>230966.973153</v>
      </c>
    </row>
    <row r="6" spans="16:18" ht="13.2" x14ac:dyDescent="0.25">
      <c r="P6" s="59" t="s">
        <v>3776</v>
      </c>
      <c r="Q6" s="55">
        <v>4809376.59</v>
      </c>
      <c r="R6" s="55">
        <f t="shared" ref="R6:R13" si="0">Q6*$R$4</f>
        <v>1626050.225079</v>
      </c>
    </row>
    <row r="7" spans="16:18" ht="13.2" x14ac:dyDescent="0.25">
      <c r="P7" s="59" t="s">
        <v>3776</v>
      </c>
      <c r="Q7" s="55">
        <v>866000</v>
      </c>
      <c r="R7" s="55">
        <f t="shared" si="0"/>
        <v>292794.60000000003</v>
      </c>
    </row>
    <row r="8" spans="16:18" ht="13.2" x14ac:dyDescent="0.25">
      <c r="P8" s="59" t="s">
        <v>3776</v>
      </c>
      <c r="Q8" s="55">
        <v>13039355.539999999</v>
      </c>
      <c r="R8" s="55">
        <f t="shared" si="0"/>
        <v>4408606.1080740001</v>
      </c>
    </row>
    <row r="9" spans="16:18" ht="13.2" x14ac:dyDescent="0.25">
      <c r="P9" s="59" t="s">
        <v>3776</v>
      </c>
      <c r="Q9" s="55">
        <v>79351.95</v>
      </c>
      <c r="R9" s="55">
        <f t="shared" si="0"/>
        <v>26828.894294999998</v>
      </c>
    </row>
    <row r="10" spans="16:18" ht="13.2" x14ac:dyDescent="0.25">
      <c r="P10" s="59" t="s">
        <v>8357</v>
      </c>
      <c r="Q10" s="55">
        <v>11744846.48</v>
      </c>
      <c r="R10" s="55">
        <f t="shared" si="0"/>
        <v>3970932.5948880003</v>
      </c>
    </row>
    <row r="11" spans="16:18" ht="13.2" x14ac:dyDescent="0.25">
      <c r="P11" s="59" t="s">
        <v>3776</v>
      </c>
      <c r="Q11" s="55">
        <v>823000</v>
      </c>
      <c r="R11" s="55">
        <f t="shared" si="0"/>
        <v>278256.3</v>
      </c>
    </row>
    <row r="12" spans="16:18" ht="13.2" x14ac:dyDescent="0.25">
      <c r="P12" s="59" t="s">
        <v>3776</v>
      </c>
      <c r="Q12" s="55">
        <v>88615.05</v>
      </c>
      <c r="R12" s="55">
        <f t="shared" si="0"/>
        <v>29960.748405000002</v>
      </c>
    </row>
    <row r="13" spans="16:18" ht="13.2" x14ac:dyDescent="0.25">
      <c r="P13" s="59" t="s">
        <v>8357</v>
      </c>
      <c r="Q13" s="55">
        <v>325435.05</v>
      </c>
      <c r="R13" s="55">
        <f t="shared" si="0"/>
        <v>110029.590405</v>
      </c>
    </row>
    <row r="14" spans="16:18" ht="13.8" thickBot="1" x14ac:dyDescent="0.3">
      <c r="Q14" s="60">
        <f>SUM(Q5:Q13)</f>
        <v>32459112.789999999</v>
      </c>
      <c r="R14" s="60">
        <f>SUM(R5:R13)</f>
        <v>10974426.034299001</v>
      </c>
    </row>
    <row r="15" spans="16:18" ht="13.8" thickTop="1" x14ac:dyDescent="0.25">
      <c r="P15" s="61" t="s">
        <v>8352</v>
      </c>
      <c r="Q15" s="62">
        <v>50406808.43</v>
      </c>
      <c r="R15" s="62">
        <v>17042541.930183001</v>
      </c>
    </row>
    <row r="17" spans="2:18" ht="13.2" x14ac:dyDescent="0.25">
      <c r="P17" s="45" t="s">
        <v>8357</v>
      </c>
      <c r="R17" s="55">
        <f>R5+R6+R8+R10+R13+R7+R11+R9+R12</f>
        <v>10974426.034299001</v>
      </c>
    </row>
    <row r="21" spans="2:18" ht="12.75" customHeight="1" x14ac:dyDescent="0.3">
      <c r="B21" s="36" t="s">
        <v>8388</v>
      </c>
      <c r="C21" s="36" t="s">
        <v>8389</v>
      </c>
      <c r="Q21" s="63">
        <v>43830</v>
      </c>
      <c r="R21" s="58">
        <v>0.33810000000000001</v>
      </c>
    </row>
    <row r="22" spans="2:18" ht="12.75" customHeight="1" x14ac:dyDescent="0.25">
      <c r="B22" s="64">
        <v>143004551</v>
      </c>
      <c r="C22" s="64" t="s">
        <v>8390</v>
      </c>
      <c r="Q22" s="55">
        <v>707577.47000000009</v>
      </c>
      <c r="R22" s="55">
        <f>Q22*$R$21</f>
        <v>239231.94260700003</v>
      </c>
    </row>
    <row r="23" spans="2:18" ht="12.75" customHeight="1" x14ac:dyDescent="0.25">
      <c r="B23" s="65">
        <v>143004663</v>
      </c>
      <c r="C23" s="65" t="s">
        <v>8391</v>
      </c>
      <c r="Q23" s="55">
        <v>4656242.47</v>
      </c>
      <c r="R23" s="55">
        <f t="shared" ref="R23:R35" si="1">Q23*$R$21</f>
        <v>1574275.579107</v>
      </c>
    </row>
    <row r="24" spans="2:18" ht="12.75" customHeight="1" x14ac:dyDescent="0.25">
      <c r="B24" s="65">
        <v>143004787</v>
      </c>
      <c r="C24" s="65" t="s">
        <v>8392</v>
      </c>
      <c r="Q24" s="55">
        <v>363422.62</v>
      </c>
      <c r="R24" s="55">
        <f t="shared" si="1"/>
        <v>122873.18782200001</v>
      </c>
    </row>
    <row r="25" spans="2:18" ht="12.75" customHeight="1" x14ac:dyDescent="0.25">
      <c r="B25" s="65">
        <v>143002683</v>
      </c>
      <c r="C25" s="65" t="s">
        <v>8393</v>
      </c>
      <c r="Q25" s="55">
        <v>12591210.26</v>
      </c>
      <c r="R25" s="55">
        <f t="shared" si="1"/>
        <v>4257088.188906</v>
      </c>
    </row>
    <row r="26" spans="2:18" ht="12.75" customHeight="1" x14ac:dyDescent="0.25">
      <c r="B26" s="65">
        <v>143004552</v>
      </c>
      <c r="C26" s="65" t="s">
        <v>8394</v>
      </c>
      <c r="Q26" s="55">
        <v>85433.819999999992</v>
      </c>
      <c r="R26" s="55">
        <f t="shared" si="1"/>
        <v>28885.174541999997</v>
      </c>
    </row>
    <row r="27" spans="2:18" ht="12.75" customHeight="1" x14ac:dyDescent="0.25">
      <c r="B27" s="64">
        <v>143004584</v>
      </c>
      <c r="C27" s="64" t="s">
        <v>8395</v>
      </c>
      <c r="Q27" s="55">
        <v>12990192.250000002</v>
      </c>
      <c r="R27" s="55">
        <f t="shared" si="1"/>
        <v>4391983.9997250009</v>
      </c>
    </row>
    <row r="28" spans="2:18" ht="12.75" customHeight="1" x14ac:dyDescent="0.25">
      <c r="B28" s="66">
        <v>143004241</v>
      </c>
      <c r="C28" s="66" t="s">
        <v>8396</v>
      </c>
      <c r="Q28" s="55">
        <v>734299.02</v>
      </c>
      <c r="R28" s="55">
        <f t="shared" si="1"/>
        <v>248266.49866200003</v>
      </c>
    </row>
    <row r="29" spans="2:18" ht="12.75" customHeight="1" x14ac:dyDescent="0.25">
      <c r="B29" s="66">
        <v>143004079</v>
      </c>
      <c r="C29" s="66" t="s">
        <v>8397</v>
      </c>
      <c r="Q29" s="55">
        <v>88615.05</v>
      </c>
      <c r="R29" s="55">
        <f t="shared" si="1"/>
        <v>29960.748405000002</v>
      </c>
    </row>
    <row r="30" spans="2:18" ht="12.75" customHeight="1" x14ac:dyDescent="0.25">
      <c r="B30" s="66">
        <v>143004080</v>
      </c>
      <c r="C30" s="66" t="s">
        <v>8398</v>
      </c>
      <c r="Q30" s="55">
        <v>327761.67</v>
      </c>
      <c r="R30" s="55">
        <f t="shared" si="1"/>
        <v>110816.220627</v>
      </c>
    </row>
    <row r="31" spans="2:18" ht="12.75" customHeight="1" x14ac:dyDescent="0.25">
      <c r="B31" s="64">
        <v>143003156</v>
      </c>
      <c r="C31" s="45" t="s">
        <v>8399</v>
      </c>
      <c r="Q31" s="55">
        <v>10327031.73</v>
      </c>
      <c r="R31" s="55">
        <f t="shared" si="1"/>
        <v>3491569.4279130003</v>
      </c>
    </row>
    <row r="32" spans="2:18" ht="12.75" customHeight="1" x14ac:dyDescent="0.25">
      <c r="B32" s="64">
        <v>143004749</v>
      </c>
      <c r="C32" s="45" t="s">
        <v>8400</v>
      </c>
      <c r="Q32" s="55">
        <v>3011272.94</v>
      </c>
      <c r="R32" s="55">
        <f t="shared" si="1"/>
        <v>1018111.381014</v>
      </c>
    </row>
    <row r="33" spans="2:18" ht="12.75" customHeight="1" x14ac:dyDescent="0.25">
      <c r="B33" s="64">
        <v>143004750</v>
      </c>
      <c r="C33" s="45" t="s">
        <v>8401</v>
      </c>
      <c r="Q33" s="55">
        <v>4142483.5700000003</v>
      </c>
      <c r="R33" s="55">
        <f t="shared" si="1"/>
        <v>1400573.6950170002</v>
      </c>
    </row>
    <row r="34" spans="2:18" ht="12.75" customHeight="1" x14ac:dyDescent="0.25">
      <c r="B34" s="64">
        <v>143005187</v>
      </c>
      <c r="C34" s="45" t="s">
        <v>8402</v>
      </c>
      <c r="Q34" s="55">
        <v>391571</v>
      </c>
      <c r="R34" s="55">
        <f t="shared" si="1"/>
        <v>132390.1551</v>
      </c>
    </row>
    <row r="35" spans="2:18" ht="12.75" customHeight="1" x14ac:dyDescent="0.25">
      <c r="B35" s="66" t="s">
        <v>8403</v>
      </c>
      <c r="Q35" s="67">
        <v>-10305.439999999999</v>
      </c>
      <c r="R35" s="67">
        <f t="shared" si="1"/>
        <v>-3484.2692639999996</v>
      </c>
    </row>
    <row r="36" spans="2:18" ht="12.75" customHeight="1" x14ac:dyDescent="0.25">
      <c r="P36" s="45" t="s">
        <v>8357</v>
      </c>
      <c r="Q36" s="55">
        <f>SUM(Q22:Q35)</f>
        <v>50406808.43</v>
      </c>
      <c r="R36" s="55">
        <f>SUM(R22:R35)</f>
        <v>17042541.930183001</v>
      </c>
    </row>
    <row r="37" spans="2:18" ht="12.75" customHeight="1" x14ac:dyDescent="0.25">
      <c r="P37" s="61" t="s">
        <v>8352</v>
      </c>
      <c r="Q37" s="62">
        <f>+Q36-Q15</f>
        <v>0</v>
      </c>
      <c r="R37" s="62">
        <f>+R36-R15</f>
        <v>0</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1410"/>
  <sheetViews>
    <sheetView zoomScaleNormal="100" workbookViewId="0">
      <pane xSplit="4" ySplit="8" topLeftCell="BN1378" activePane="bottomRight" state="frozen"/>
      <selection sqref="A1:XFD1048576"/>
      <selection pane="topRight" sqref="A1:XFD1048576"/>
      <selection pane="bottomLeft" sqref="A1:XFD1048576"/>
      <selection pane="bottomRight" sqref="A1:XFD1048576"/>
    </sheetView>
  </sheetViews>
  <sheetFormatPr defaultColWidth="9.109375" defaultRowHeight="12.75" customHeight="1" outlineLevelRow="1" outlineLevelCol="1" x14ac:dyDescent="0.25"/>
  <cols>
    <col min="1" max="1" width="8.5546875" style="45" customWidth="1"/>
    <col min="2" max="2" width="34" style="45" customWidth="1" outlineLevel="1"/>
    <col min="3" max="3" width="41.5546875" style="45" customWidth="1"/>
    <col min="4" max="4" width="12.44140625" style="45" customWidth="1" outlineLevel="1"/>
    <col min="5" max="5" width="5.44140625" style="45" customWidth="1" outlineLevel="1"/>
    <col min="6" max="6" width="10.5546875" style="45" customWidth="1" outlineLevel="1"/>
    <col min="7" max="7" width="1.88671875" style="45" customWidth="1" outlineLevel="1"/>
    <col min="8" max="8" width="14.109375" style="45" customWidth="1" outlineLevel="1"/>
    <col min="9" max="9" width="12.44140625" style="45" customWidth="1" outlineLevel="1"/>
    <col min="10" max="10" width="12.88671875" style="45" customWidth="1" outlineLevel="1"/>
    <col min="11" max="11" width="12.5546875" style="45" customWidth="1" outlineLevel="1"/>
    <col min="12" max="13" width="11.5546875" style="45" customWidth="1" outlineLevel="1"/>
    <col min="14" max="14" width="10.88671875" style="45" customWidth="1" outlineLevel="1"/>
    <col min="15" max="15" width="2.44140625" style="45" customWidth="1"/>
    <col min="16" max="17" width="17.5546875" style="45" customWidth="1" outlineLevel="1"/>
    <col min="18" max="18" width="17.5546875" style="45" customWidth="1" outlineLevel="1" collapsed="1"/>
    <col min="19" max="21" width="17.5546875" style="45" customWidth="1" outlineLevel="1"/>
    <col min="22" max="23" width="18.44140625" style="45" customWidth="1" outlineLevel="1"/>
    <col min="24" max="25" width="16.44140625" style="45" customWidth="1" outlineLevel="1"/>
    <col min="26" max="27" width="16" style="45" customWidth="1"/>
    <col min="28" max="28" width="17.5546875" style="45" customWidth="1"/>
    <col min="29" max="29" width="16" style="45" customWidth="1"/>
    <col min="30" max="30" width="2.44140625" style="45" customWidth="1"/>
    <col min="31" max="31" width="18.44140625" style="45" customWidth="1" outlineLevel="1"/>
    <col min="32" max="33" width="9.88671875" style="45" customWidth="1" outlineLevel="1"/>
    <col min="34" max="34" width="16.5546875" style="45" customWidth="1" outlineLevel="1"/>
    <col min="35" max="36" width="15.6640625" style="45" bestFit="1" customWidth="1" outlineLevel="1"/>
    <col min="37" max="37" width="15.5546875" style="45" bestFit="1" customWidth="1" outlineLevel="1"/>
    <col min="38" max="38" width="17.5546875" style="45" bestFit="1" customWidth="1" outlineLevel="1"/>
    <col min="39" max="39" width="13.6640625" style="45" bestFit="1" customWidth="1" outlineLevel="1"/>
    <col min="40" max="40" width="15" style="45" bestFit="1" customWidth="1" outlineLevel="1"/>
    <col min="41" max="41" width="14.5546875" style="45" customWidth="1" outlineLevel="1"/>
    <col min="42" max="42" width="0.5546875" style="45" customWidth="1"/>
    <col min="43" max="43" width="15.5546875" style="45" bestFit="1" customWidth="1" outlineLevel="1"/>
    <col min="44" max="44" width="15.5546875" style="45" customWidth="1" outlineLevel="1"/>
    <col min="45" max="46" width="15.6640625" style="45" bestFit="1" customWidth="1" outlineLevel="1"/>
    <col min="47" max="47" width="16.5546875" style="45" customWidth="1" outlineLevel="1"/>
    <col min="48" max="48" width="15.44140625" style="45" customWidth="1" outlineLevel="1"/>
    <col min="49" max="49" width="15.5546875" style="45" customWidth="1" outlineLevel="1"/>
    <col min="50" max="50" width="15" style="45" bestFit="1" customWidth="1" outlineLevel="1"/>
    <col min="51" max="51" width="14.44140625" style="45" customWidth="1" outlineLevel="1"/>
    <col min="52" max="52" width="19.5546875" style="45" bestFit="1" customWidth="1"/>
    <col min="53" max="53" width="13.5546875" style="45" bestFit="1" customWidth="1"/>
    <col min="54" max="54" width="9.109375" style="45"/>
    <col min="55" max="57" width="9.109375" style="45" customWidth="1" outlineLevel="1"/>
    <col min="58" max="58" width="10.109375" style="45" customWidth="1" outlineLevel="1"/>
    <col min="59" max="59" width="9.109375" style="45" customWidth="1" outlineLevel="1"/>
    <col min="60" max="60" width="9.88671875" style="45" customWidth="1" outlineLevel="1"/>
    <col min="61" max="65" width="9.109375" style="45" customWidth="1" outlineLevel="1"/>
    <col min="66" max="66" width="10.109375" style="45" customWidth="1" outlineLevel="1"/>
    <col min="67" max="67" width="9.109375" style="45" customWidth="1" outlineLevel="1"/>
    <col min="68" max="68" width="9.88671875" style="45" customWidth="1" outlineLevel="1"/>
    <col min="69" max="69" width="9.109375" style="45" customWidth="1" outlineLevel="1"/>
    <col min="70" max="70" width="9.109375" style="45" customWidth="1"/>
    <col min="71" max="16384" width="9.109375" style="45"/>
  </cols>
  <sheetData>
    <row r="1" spans="1:69" ht="13.2" x14ac:dyDescent="0.25">
      <c r="A1" s="248" t="s">
        <v>72</v>
      </c>
      <c r="B1" s="248"/>
      <c r="C1" s="86"/>
      <c r="D1" s="86"/>
      <c r="E1" s="86"/>
      <c r="F1" s="86"/>
      <c r="G1" s="86"/>
      <c r="H1" s="86"/>
      <c r="I1" s="86"/>
      <c r="J1" s="86"/>
      <c r="K1" s="86"/>
      <c r="L1" s="86"/>
      <c r="M1" s="86"/>
      <c r="N1" s="86"/>
      <c r="O1" s="86"/>
      <c r="P1" s="86" t="s">
        <v>156</v>
      </c>
      <c r="Q1" s="59"/>
      <c r="R1" s="59"/>
      <c r="S1" s="86"/>
      <c r="T1" s="86"/>
      <c r="U1" s="86"/>
      <c r="V1" s="105"/>
      <c r="W1" s="105"/>
      <c r="X1" s="105"/>
      <c r="Y1" s="105"/>
      <c r="Z1" s="105"/>
      <c r="AA1" s="105"/>
      <c r="AB1" s="105"/>
      <c r="AC1" s="105"/>
      <c r="AD1" s="105"/>
      <c r="AE1" s="105"/>
      <c r="AF1" s="239"/>
      <c r="AG1" s="239"/>
      <c r="AH1" s="76" t="s">
        <v>71</v>
      </c>
      <c r="AI1" s="101"/>
      <c r="AJ1" s="76"/>
      <c r="AK1" s="76"/>
      <c r="AL1" s="76"/>
      <c r="AM1" s="86"/>
      <c r="AN1" s="59"/>
      <c r="AO1" s="76"/>
      <c r="AP1" s="76"/>
      <c r="AQ1" s="76"/>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row>
    <row r="2" spans="1:69" ht="13.2" x14ac:dyDescent="0.25">
      <c r="A2" s="248" t="s">
        <v>157</v>
      </c>
      <c r="B2" s="248"/>
      <c r="C2" s="59"/>
      <c r="D2" s="59"/>
      <c r="E2" s="59"/>
      <c r="F2" s="59"/>
      <c r="G2" s="59"/>
      <c r="H2" s="59"/>
      <c r="I2" s="59"/>
      <c r="J2" s="59"/>
      <c r="K2" s="59"/>
      <c r="L2" s="59"/>
      <c r="M2" s="59"/>
      <c r="N2" s="59"/>
      <c r="O2" s="249"/>
      <c r="P2" s="249">
        <v>29</v>
      </c>
      <c r="Q2" s="249">
        <v>30</v>
      </c>
      <c r="R2" s="249">
        <v>31</v>
      </c>
      <c r="S2" s="249">
        <v>32</v>
      </c>
      <c r="T2" s="249">
        <v>33</v>
      </c>
      <c r="U2" s="249">
        <v>34</v>
      </c>
      <c r="V2" s="249">
        <v>35</v>
      </c>
      <c r="W2" s="249">
        <v>36</v>
      </c>
      <c r="X2" s="249">
        <v>37</v>
      </c>
      <c r="Y2" s="249">
        <v>38</v>
      </c>
      <c r="Z2" s="249">
        <v>39</v>
      </c>
      <c r="AA2" s="249">
        <v>40</v>
      </c>
      <c r="AB2" s="249">
        <v>41</v>
      </c>
      <c r="AC2" s="249"/>
      <c r="AD2" s="249"/>
      <c r="AE2" s="249"/>
      <c r="AF2" s="239"/>
      <c r="AG2" s="239"/>
      <c r="AH2" s="76"/>
      <c r="AI2" s="101"/>
      <c r="AJ2" s="76"/>
      <c r="AK2" s="76"/>
      <c r="AL2" s="76"/>
      <c r="AM2" s="76"/>
      <c r="AN2" s="76"/>
      <c r="AO2" s="76"/>
      <c r="AP2" s="76"/>
      <c r="AQ2" s="76"/>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row>
    <row r="3" spans="1:69" ht="13.2" x14ac:dyDescent="0.25">
      <c r="A3" s="250">
        <v>43435</v>
      </c>
      <c r="B3" s="251"/>
      <c r="C3" s="252" t="s">
        <v>158</v>
      </c>
      <c r="D3" s="59"/>
      <c r="E3" s="252"/>
      <c r="F3" s="252"/>
      <c r="G3" s="252"/>
      <c r="H3" s="252"/>
      <c r="I3" s="252"/>
      <c r="J3" s="252"/>
      <c r="K3" s="252"/>
      <c r="L3" s="252"/>
      <c r="M3" s="252"/>
      <c r="N3" s="252"/>
      <c r="O3" s="89"/>
      <c r="P3" s="89"/>
      <c r="Q3" s="89"/>
      <c r="R3" s="89"/>
      <c r="S3" s="249"/>
      <c r="T3" s="249"/>
      <c r="U3" s="249"/>
      <c r="V3" s="79"/>
      <c r="W3" s="79"/>
      <c r="X3" s="79"/>
      <c r="Y3" s="79"/>
      <c r="Z3" s="79"/>
      <c r="AA3" s="79"/>
      <c r="AB3" s="79"/>
      <c r="AC3" s="79"/>
      <c r="AD3" s="79"/>
      <c r="AE3" s="79"/>
      <c r="AF3" s="239"/>
      <c r="AG3" s="239"/>
      <c r="AH3" s="76"/>
      <c r="AI3" s="101"/>
      <c r="AJ3" s="58"/>
      <c r="AK3" s="76"/>
      <c r="AL3" s="76"/>
      <c r="AM3" s="101"/>
      <c r="AN3" s="76"/>
      <c r="AO3" s="76"/>
      <c r="AP3" s="76"/>
      <c r="AQ3" s="76"/>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row>
    <row r="4" spans="1:69" ht="13.2" x14ac:dyDescent="0.25">
      <c r="A4" s="251"/>
      <c r="B4" s="251"/>
      <c r="C4" s="252" t="s">
        <v>159</v>
      </c>
      <c r="D4" s="59"/>
      <c r="E4" s="252"/>
      <c r="F4" s="252" t="s">
        <v>160</v>
      </c>
      <c r="G4" s="252"/>
      <c r="H4" s="252"/>
      <c r="I4" s="252"/>
      <c r="J4" s="252"/>
      <c r="L4" s="252"/>
      <c r="M4" s="252"/>
      <c r="N4" s="252"/>
      <c r="O4" s="89"/>
      <c r="P4" s="89"/>
      <c r="Q4" s="89"/>
      <c r="R4" s="89"/>
      <c r="S4" s="249"/>
      <c r="T4" s="249"/>
      <c r="U4" s="249"/>
      <c r="V4" s="79"/>
      <c r="W4" s="79"/>
      <c r="X4" s="79"/>
      <c r="Y4" s="79"/>
      <c r="Z4" s="79"/>
      <c r="AA4" s="79"/>
      <c r="AB4" s="79"/>
      <c r="AC4" s="79"/>
      <c r="AD4" s="79"/>
      <c r="AE4" s="79"/>
      <c r="AF4" s="239"/>
      <c r="AG4" s="239"/>
      <c r="AH4" s="76"/>
      <c r="AK4" s="76"/>
      <c r="AL4" s="76"/>
      <c r="AM4" s="76"/>
      <c r="AN4" s="76"/>
      <c r="AO4" s="76"/>
      <c r="AP4" s="76"/>
      <c r="AQ4" s="76"/>
      <c r="AR4" s="59"/>
      <c r="AV4" s="59"/>
      <c r="AW4" s="59"/>
      <c r="AX4" s="59"/>
      <c r="AY4" s="59"/>
      <c r="AZ4" s="59"/>
      <c r="BA4" s="59"/>
      <c r="BB4" s="59"/>
      <c r="BC4" s="59"/>
      <c r="BD4" s="59"/>
      <c r="BE4" s="59"/>
      <c r="BF4" s="59"/>
      <c r="BG4" s="59"/>
      <c r="BH4" s="59"/>
      <c r="BI4" s="59"/>
      <c r="BJ4" s="59"/>
      <c r="BK4" s="59"/>
      <c r="BL4" s="59"/>
      <c r="BM4" s="59"/>
      <c r="BN4" s="59"/>
      <c r="BO4" s="59"/>
      <c r="BP4" s="59"/>
      <c r="BQ4" s="59"/>
    </row>
    <row r="5" spans="1:69" ht="13.2" x14ac:dyDescent="0.25">
      <c r="A5" s="253" t="s">
        <v>161</v>
      </c>
      <c r="B5" s="253"/>
      <c r="C5" s="253" t="s">
        <v>162</v>
      </c>
      <c r="D5" s="59"/>
      <c r="E5" s="253"/>
      <c r="F5" s="253"/>
      <c r="G5" s="253"/>
      <c r="H5" s="253"/>
      <c r="I5" s="253"/>
      <c r="J5" s="253"/>
      <c r="K5" s="253"/>
      <c r="L5" s="253"/>
      <c r="M5" s="253"/>
      <c r="N5" s="253"/>
      <c r="O5" s="253"/>
      <c r="P5" s="253" t="s">
        <v>161</v>
      </c>
      <c r="Q5" s="253" t="s">
        <v>161</v>
      </c>
      <c r="R5" s="253" t="s">
        <v>161</v>
      </c>
      <c r="S5" s="253" t="s">
        <v>161</v>
      </c>
      <c r="T5" s="253" t="s">
        <v>161</v>
      </c>
      <c r="U5" s="253" t="s">
        <v>161</v>
      </c>
      <c r="V5" s="253" t="s">
        <v>161</v>
      </c>
      <c r="W5" s="253" t="s">
        <v>161</v>
      </c>
      <c r="X5" s="253" t="s">
        <v>161</v>
      </c>
      <c r="Y5" s="253" t="s">
        <v>161</v>
      </c>
      <c r="Z5" s="253" t="s">
        <v>161</v>
      </c>
      <c r="AA5" s="253"/>
      <c r="AB5" s="253" t="s">
        <v>161</v>
      </c>
      <c r="AC5" s="251" t="s">
        <v>163</v>
      </c>
      <c r="AD5" s="253"/>
      <c r="AE5" s="253" t="s">
        <v>164</v>
      </c>
      <c r="AF5" s="253" t="s">
        <v>161</v>
      </c>
      <c r="AG5" s="253" t="s">
        <v>161</v>
      </c>
      <c r="AH5" s="253" t="s">
        <v>165</v>
      </c>
      <c r="AI5" s="253" t="s">
        <v>166</v>
      </c>
      <c r="AJ5" s="253" t="s">
        <v>167</v>
      </c>
      <c r="AK5" s="253" t="s">
        <v>168</v>
      </c>
      <c r="AL5" s="253" t="s">
        <v>169</v>
      </c>
      <c r="AM5" s="253" t="s">
        <v>170</v>
      </c>
      <c r="AN5" s="253" t="s">
        <v>171</v>
      </c>
      <c r="AO5" s="253" t="s">
        <v>172</v>
      </c>
      <c r="AP5" s="253"/>
      <c r="AQ5" s="76"/>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row>
    <row r="6" spans="1:69" ht="13.2" x14ac:dyDescent="0.25">
      <c r="A6" s="253"/>
      <c r="B6" s="253"/>
      <c r="C6" s="253"/>
      <c r="D6" s="253"/>
      <c r="E6" s="13"/>
      <c r="F6" s="253"/>
      <c r="G6" s="253"/>
      <c r="H6" s="253"/>
      <c r="I6" s="253"/>
      <c r="J6" s="253"/>
      <c r="K6" s="253"/>
      <c r="L6" s="253"/>
      <c r="M6" s="253"/>
      <c r="N6" s="253"/>
      <c r="O6" s="253"/>
      <c r="P6" s="253"/>
      <c r="Q6" s="253"/>
      <c r="R6" s="253"/>
      <c r="S6" s="253"/>
      <c r="T6" s="253"/>
      <c r="U6" s="253"/>
      <c r="V6" s="253"/>
      <c r="W6" s="253"/>
      <c r="X6" s="253"/>
      <c r="Y6" s="253"/>
      <c r="Z6" s="253"/>
      <c r="AA6" s="253"/>
      <c r="AB6" s="253"/>
      <c r="AC6" s="251" t="s">
        <v>173</v>
      </c>
      <c r="AD6" s="253"/>
      <c r="AE6" s="253"/>
      <c r="AF6" s="253"/>
      <c r="AG6" s="253"/>
      <c r="AH6" s="254" t="s">
        <v>174</v>
      </c>
      <c r="AI6" s="254"/>
      <c r="AJ6" s="254"/>
      <c r="AK6" s="254"/>
      <c r="AL6" s="254"/>
      <c r="AM6" s="254"/>
      <c r="AN6" s="254"/>
      <c r="AO6" s="254"/>
      <c r="AP6" s="255"/>
      <c r="AQ6" s="256" t="s">
        <v>175</v>
      </c>
      <c r="AR6" s="256"/>
      <c r="AS6" s="256"/>
      <c r="AT6" s="256"/>
      <c r="AU6" s="256"/>
      <c r="AV6" s="256"/>
      <c r="AW6" s="256"/>
      <c r="AX6" s="256"/>
      <c r="AY6" s="256"/>
      <c r="AZ6" s="59"/>
      <c r="BA6" s="59"/>
      <c r="BB6" s="59"/>
      <c r="BC6" s="96" t="s">
        <v>176</v>
      </c>
      <c r="BD6" s="96"/>
      <c r="BE6" s="96"/>
      <c r="BF6" s="96"/>
      <c r="BG6" s="96"/>
      <c r="BH6" s="96"/>
      <c r="BI6" s="96"/>
      <c r="BJ6" s="59"/>
      <c r="BK6" s="96" t="s">
        <v>177</v>
      </c>
      <c r="BL6" s="96"/>
      <c r="BM6" s="96"/>
      <c r="BN6" s="96"/>
      <c r="BO6" s="96"/>
      <c r="BP6" s="96"/>
      <c r="BQ6" s="96"/>
    </row>
    <row r="7" spans="1:69" ht="16.5" customHeight="1" thickBot="1" x14ac:dyDescent="0.35">
      <c r="B7" s="205"/>
      <c r="C7" s="257" t="s">
        <v>178</v>
      </c>
      <c r="D7" s="59"/>
      <c r="E7" s="59"/>
      <c r="F7" s="257"/>
      <c r="G7" s="59"/>
      <c r="H7" s="258" t="s">
        <v>179</v>
      </c>
      <c r="I7" s="258" t="s">
        <v>180</v>
      </c>
      <c r="J7" s="258" t="s">
        <v>181</v>
      </c>
      <c r="K7" s="258" t="s">
        <v>182</v>
      </c>
      <c r="L7" s="258" t="s">
        <v>183</v>
      </c>
      <c r="M7" s="258" t="s">
        <v>183</v>
      </c>
      <c r="N7" s="258" t="s">
        <v>183</v>
      </c>
      <c r="O7" s="79"/>
      <c r="P7" s="79"/>
      <c r="Q7" s="79"/>
      <c r="R7" s="79"/>
      <c r="S7" s="79"/>
      <c r="T7" s="79"/>
      <c r="U7" s="79"/>
      <c r="V7" s="79"/>
      <c r="W7" s="79"/>
      <c r="X7" s="79"/>
      <c r="Y7" s="79"/>
      <c r="Z7" s="79"/>
      <c r="AA7" s="79"/>
      <c r="AB7" s="79"/>
      <c r="AC7" s="251" t="s">
        <v>184</v>
      </c>
      <c r="AD7" s="79"/>
      <c r="AE7" s="79"/>
      <c r="AF7" s="259" t="s">
        <v>185</v>
      </c>
      <c r="AG7" s="259" t="s">
        <v>186</v>
      </c>
      <c r="AH7" s="101"/>
      <c r="AI7" s="260" t="s">
        <v>187</v>
      </c>
      <c r="AJ7" s="261"/>
      <c r="AK7" s="261"/>
      <c r="AL7" s="262"/>
      <c r="AM7" s="263" t="s">
        <v>188</v>
      </c>
      <c r="AN7" s="264"/>
      <c r="AO7" s="265"/>
      <c r="AP7" s="150"/>
      <c r="AQ7" s="76"/>
      <c r="AR7" s="101"/>
      <c r="AS7" s="263" t="s">
        <v>187</v>
      </c>
      <c r="AT7" s="264"/>
      <c r="AU7" s="265"/>
      <c r="AV7" s="266"/>
      <c r="AW7" s="267" t="s">
        <v>188</v>
      </c>
      <c r="AX7" s="268"/>
      <c r="AY7" s="269"/>
      <c r="AZ7" s="59"/>
      <c r="BA7" s="59"/>
      <c r="BB7" s="59"/>
      <c r="BC7" s="257" t="s">
        <v>179</v>
      </c>
      <c r="BD7" s="257" t="s">
        <v>180</v>
      </c>
      <c r="BE7" s="257" t="s">
        <v>181</v>
      </c>
      <c r="BF7" s="257" t="s">
        <v>182</v>
      </c>
      <c r="BG7" s="257" t="s">
        <v>183</v>
      </c>
      <c r="BH7" s="257" t="s">
        <v>183</v>
      </c>
      <c r="BI7" s="257" t="s">
        <v>183</v>
      </c>
      <c r="BJ7" s="59"/>
      <c r="BK7" s="257" t="s">
        <v>179</v>
      </c>
      <c r="BL7" s="257" t="s">
        <v>180</v>
      </c>
      <c r="BM7" s="257" t="s">
        <v>181</v>
      </c>
      <c r="BN7" s="257" t="s">
        <v>182</v>
      </c>
      <c r="BO7" s="257" t="s">
        <v>183</v>
      </c>
      <c r="BP7" s="257" t="s">
        <v>183</v>
      </c>
      <c r="BQ7" s="257" t="s">
        <v>183</v>
      </c>
    </row>
    <row r="8" spans="1:69" ht="38.1" customHeight="1" thickBot="1" x14ac:dyDescent="0.3">
      <c r="A8" s="270" t="s">
        <v>1</v>
      </c>
      <c r="B8" s="271" t="s">
        <v>189</v>
      </c>
      <c r="C8" s="272" t="s">
        <v>190</v>
      </c>
      <c r="D8" s="273" t="s">
        <v>191</v>
      </c>
      <c r="E8" s="273" t="s">
        <v>192</v>
      </c>
      <c r="F8" s="274" t="s">
        <v>193</v>
      </c>
      <c r="G8" s="273"/>
      <c r="H8" s="274" t="s">
        <v>194</v>
      </c>
      <c r="I8" s="274" t="s">
        <v>195</v>
      </c>
      <c r="J8" s="274" t="s">
        <v>196</v>
      </c>
      <c r="K8" s="274" t="s">
        <v>197</v>
      </c>
      <c r="L8" s="274" t="s">
        <v>198</v>
      </c>
      <c r="M8" s="274" t="s">
        <v>199</v>
      </c>
      <c r="N8" s="274" t="s">
        <v>188</v>
      </c>
      <c r="O8" s="275"/>
      <c r="P8" s="275">
        <v>43070</v>
      </c>
      <c r="Q8" s="275">
        <v>43101</v>
      </c>
      <c r="R8" s="275">
        <v>43132</v>
      </c>
      <c r="S8" s="275">
        <v>43160</v>
      </c>
      <c r="T8" s="275">
        <v>43191</v>
      </c>
      <c r="U8" s="275">
        <v>43221</v>
      </c>
      <c r="V8" s="275">
        <v>43252</v>
      </c>
      <c r="W8" s="275">
        <v>43282</v>
      </c>
      <c r="X8" s="275">
        <v>43313</v>
      </c>
      <c r="Y8" s="275">
        <v>43344</v>
      </c>
      <c r="Z8" s="275">
        <v>43374</v>
      </c>
      <c r="AA8" s="275">
        <v>43405</v>
      </c>
      <c r="AB8" s="275">
        <v>43435</v>
      </c>
      <c r="AC8" s="275"/>
      <c r="AD8" s="275"/>
      <c r="AE8" s="275" t="s">
        <v>200</v>
      </c>
      <c r="AF8" s="276" t="s">
        <v>201</v>
      </c>
      <c r="AG8" s="276" t="s">
        <v>201</v>
      </c>
      <c r="AH8" s="277" t="s">
        <v>194</v>
      </c>
      <c r="AI8" s="278" t="s">
        <v>202</v>
      </c>
      <c r="AJ8" s="278" t="s">
        <v>203</v>
      </c>
      <c r="AK8" s="278" t="s">
        <v>204</v>
      </c>
      <c r="AL8" s="278" t="s">
        <v>205</v>
      </c>
      <c r="AM8" s="278" t="s">
        <v>198</v>
      </c>
      <c r="AN8" s="278" t="s">
        <v>199</v>
      </c>
      <c r="AO8" s="279" t="s">
        <v>206</v>
      </c>
      <c r="AP8" s="280"/>
      <c r="AQ8" s="277" t="s">
        <v>207</v>
      </c>
      <c r="AR8" s="278" t="s">
        <v>194</v>
      </c>
      <c r="AS8" s="278" t="s">
        <v>202</v>
      </c>
      <c r="AT8" s="278" t="s">
        <v>203</v>
      </c>
      <c r="AU8" s="281" t="s">
        <v>204</v>
      </c>
      <c r="AV8" s="282" t="s">
        <v>205</v>
      </c>
      <c r="AW8" s="283" t="s">
        <v>198</v>
      </c>
      <c r="AX8" s="281" t="s">
        <v>199</v>
      </c>
      <c r="AY8" s="284" t="s">
        <v>206</v>
      </c>
      <c r="AZ8" s="285" t="s">
        <v>208</v>
      </c>
      <c r="BA8" s="59"/>
      <c r="BB8" s="59"/>
      <c r="BC8" s="274" t="s">
        <v>194</v>
      </c>
      <c r="BD8" s="274" t="s">
        <v>195</v>
      </c>
      <c r="BE8" s="274" t="s">
        <v>196</v>
      </c>
      <c r="BF8" s="274" t="s">
        <v>197</v>
      </c>
      <c r="BG8" s="274" t="s">
        <v>198</v>
      </c>
      <c r="BH8" s="274" t="s">
        <v>199</v>
      </c>
      <c r="BI8" s="274" t="s">
        <v>188</v>
      </c>
      <c r="BJ8" s="59"/>
      <c r="BK8" s="274" t="s">
        <v>194</v>
      </c>
      <c r="BL8" s="274" t="s">
        <v>195</v>
      </c>
      <c r="BM8" s="274" t="s">
        <v>196</v>
      </c>
      <c r="BN8" s="274" t="s">
        <v>197</v>
      </c>
      <c r="BO8" s="274" t="s">
        <v>198</v>
      </c>
      <c r="BP8" s="274" t="s">
        <v>199</v>
      </c>
      <c r="BQ8" s="274" t="s">
        <v>188</v>
      </c>
    </row>
    <row r="9" spans="1:69" ht="12" customHeight="1" x14ac:dyDescent="0.25">
      <c r="A9" s="286">
        <v>10100501</v>
      </c>
      <c r="B9" s="287" t="s">
        <v>2128</v>
      </c>
      <c r="C9" s="16" t="s">
        <v>209</v>
      </c>
      <c r="D9" s="13" t="s">
        <v>180</v>
      </c>
      <c r="E9" s="13"/>
      <c r="F9" s="16"/>
      <c r="G9" s="13"/>
      <c r="H9" s="288" t="s">
        <v>2129</v>
      </c>
      <c r="I9" s="288" t="s">
        <v>180</v>
      </c>
      <c r="J9" s="288" t="s">
        <v>2129</v>
      </c>
      <c r="K9" s="288" t="s">
        <v>2129</v>
      </c>
      <c r="L9" s="288" t="s">
        <v>2130</v>
      </c>
      <c r="M9" s="288" t="s">
        <v>2130</v>
      </c>
      <c r="N9" s="288" t="s">
        <v>2129</v>
      </c>
      <c r="P9" s="289">
        <v>9651323076.8700008</v>
      </c>
      <c r="Q9" s="289">
        <v>9705001448.9899998</v>
      </c>
      <c r="R9" s="289">
        <v>9717909620.9500008</v>
      </c>
      <c r="S9" s="289">
        <v>9766534298.6499996</v>
      </c>
      <c r="T9" s="289">
        <v>9778612659.0300007</v>
      </c>
      <c r="U9" s="289">
        <v>9801854658.4899998</v>
      </c>
      <c r="V9" s="289">
        <v>9806892592.2099991</v>
      </c>
      <c r="W9" s="289">
        <v>9828415589.4300003</v>
      </c>
      <c r="X9" s="289">
        <v>9860129372.6700001</v>
      </c>
      <c r="Y9" s="289">
        <v>9878031676.0200005</v>
      </c>
      <c r="Z9" s="289">
        <v>9899049983</v>
      </c>
      <c r="AA9" s="289">
        <v>9918066675.8899994</v>
      </c>
      <c r="AB9" s="289">
        <v>9928005795.2299995</v>
      </c>
      <c r="AC9" s="289"/>
      <c r="AD9" s="289"/>
      <c r="AE9" s="289">
        <v>9812513584.2816677</v>
      </c>
      <c r="AF9" s="290">
        <v>4</v>
      </c>
      <c r="AG9" s="290"/>
      <c r="AH9" s="291"/>
      <c r="AI9" s="291">
        <v>9812513584.2816677</v>
      </c>
      <c r="AJ9" s="291"/>
      <c r="AK9" s="292"/>
      <c r="AL9" s="291">
        <v>9812513584.2816677</v>
      </c>
      <c r="AM9" s="293"/>
      <c r="AN9" s="291"/>
      <c r="AO9" s="294">
        <v>0</v>
      </c>
      <c r="AP9" s="291"/>
      <c r="AQ9" s="295">
        <v>9928005795.2299995</v>
      </c>
      <c r="AR9" s="291"/>
      <c r="AS9" s="291">
        <v>9928005795.2299995</v>
      </c>
      <c r="AT9" s="291"/>
      <c r="AU9" s="291"/>
      <c r="AV9" s="296">
        <v>9928005795.2299995</v>
      </c>
      <c r="AW9" s="291"/>
      <c r="AX9" s="291"/>
      <c r="AY9" s="293">
        <v>0</v>
      </c>
      <c r="AZ9" s="297"/>
      <c r="BA9" s="298">
        <f>AQ9-AV9-AY9</f>
        <v>0</v>
      </c>
      <c r="BB9" s="43"/>
      <c r="BC9" s="288" t="str">
        <f t="shared" ref="BC9:BF24" si="0">IF(VALUE(AR9),BC$7,IF(ISBLANK(AR9),"",BC$7))</f>
        <v/>
      </c>
      <c r="BD9" s="288" t="str">
        <f t="shared" si="0"/>
        <v>ERB</v>
      </c>
      <c r="BE9" s="288" t="str">
        <f t="shared" si="0"/>
        <v/>
      </c>
      <c r="BF9" s="288" t="str">
        <f t="shared" si="0"/>
        <v/>
      </c>
      <c r="BG9" s="288" t="str">
        <f t="shared" ref="BG9:BH78" si="1">IF(VALUE(AW9),"W/C",IF(ISBLANK(AW9),"NO","W/C"))</f>
        <v>NO</v>
      </c>
      <c r="BH9" s="288" t="str">
        <f t="shared" si="1"/>
        <v>NO</v>
      </c>
      <c r="BI9" s="288" t="str">
        <f t="shared" ref="BI9:BI78" si="2">IF(OR(CONCATENATE(BG9,BH9)="NOW/C",CONCATENATE(BG9,BH9)="W/CNO"),"W/C","")</f>
        <v/>
      </c>
      <c r="BJ9" s="43"/>
      <c r="BK9" s="288" t="b">
        <f t="shared" ref="BK9:BQ46" si="3">BC9=H9</f>
        <v>1</v>
      </c>
      <c r="BL9" s="288" t="b">
        <f t="shared" si="3"/>
        <v>1</v>
      </c>
      <c r="BM9" s="288" t="b">
        <f t="shared" si="3"/>
        <v>1</v>
      </c>
      <c r="BN9" s="288" t="b">
        <f t="shared" si="3"/>
        <v>1</v>
      </c>
      <c r="BO9" s="288" t="b">
        <f t="shared" si="3"/>
        <v>1</v>
      </c>
      <c r="BP9" s="288" t="b">
        <f t="shared" si="3"/>
        <v>1</v>
      </c>
      <c r="BQ9" s="288" t="b">
        <f t="shared" si="3"/>
        <v>1</v>
      </c>
    </row>
    <row r="10" spans="1:69" ht="12" customHeight="1" x14ac:dyDescent="0.25">
      <c r="A10" s="286">
        <v>10100502</v>
      </c>
      <c r="B10" s="287" t="s">
        <v>2131</v>
      </c>
      <c r="C10" s="16" t="s">
        <v>5</v>
      </c>
      <c r="D10" s="13" t="s">
        <v>181</v>
      </c>
      <c r="E10" s="13"/>
      <c r="F10" s="16"/>
      <c r="G10" s="13"/>
      <c r="H10" s="288" t="s">
        <v>2129</v>
      </c>
      <c r="I10" s="288" t="s">
        <v>2129</v>
      </c>
      <c r="J10" s="288" t="s">
        <v>181</v>
      </c>
      <c r="K10" s="288" t="s">
        <v>2129</v>
      </c>
      <c r="L10" s="288" t="s">
        <v>2130</v>
      </c>
      <c r="M10" s="288" t="s">
        <v>2130</v>
      </c>
      <c r="N10" s="288" t="s">
        <v>2129</v>
      </c>
      <c r="P10" s="289">
        <v>3652033530.6500001</v>
      </c>
      <c r="Q10" s="289">
        <v>3671549605.0799999</v>
      </c>
      <c r="R10" s="289">
        <v>3685806149.27</v>
      </c>
      <c r="S10" s="289">
        <v>3700424342.6900001</v>
      </c>
      <c r="T10" s="289">
        <v>3715353243.6399999</v>
      </c>
      <c r="U10" s="289">
        <v>3725173947.6199999</v>
      </c>
      <c r="V10" s="289">
        <v>3743562413.7399998</v>
      </c>
      <c r="W10" s="289">
        <v>3765534687.1799998</v>
      </c>
      <c r="X10" s="289">
        <v>3784761578.5700002</v>
      </c>
      <c r="Y10" s="289">
        <v>3802871637.77</v>
      </c>
      <c r="Z10" s="289">
        <v>3861971645.5999999</v>
      </c>
      <c r="AA10" s="289">
        <v>3875597806.0900002</v>
      </c>
      <c r="AB10" s="289">
        <v>3902756307.27</v>
      </c>
      <c r="AC10" s="289"/>
      <c r="AD10" s="289"/>
      <c r="AE10" s="289">
        <v>3759166831.3508334</v>
      </c>
      <c r="AF10" s="299"/>
      <c r="AG10" s="299">
        <v>1</v>
      </c>
      <c r="AH10" s="291"/>
      <c r="AI10" s="291"/>
      <c r="AJ10" s="291">
        <v>3759166831.3508334</v>
      </c>
      <c r="AK10" s="292"/>
      <c r="AL10" s="291">
        <v>3759166831.3508334</v>
      </c>
      <c r="AM10" s="293"/>
      <c r="AN10" s="291"/>
      <c r="AO10" s="294">
        <v>0</v>
      </c>
      <c r="AP10" s="291"/>
      <c r="AQ10" s="295">
        <v>3902756307.27</v>
      </c>
      <c r="AR10" s="291"/>
      <c r="AS10" s="291"/>
      <c r="AT10" s="291">
        <v>3902756307.27</v>
      </c>
      <c r="AU10" s="291"/>
      <c r="AV10" s="296">
        <v>3902756307.27</v>
      </c>
      <c r="AW10" s="291"/>
      <c r="AX10" s="291"/>
      <c r="AY10" s="293">
        <v>0</v>
      </c>
      <c r="AZ10" s="297"/>
      <c r="BA10" s="298">
        <f t="shared" ref="BA10:BA79" si="4">AQ10-AV10-AY10</f>
        <v>0</v>
      </c>
      <c r="BB10" s="43"/>
      <c r="BC10" s="288" t="str">
        <f t="shared" si="0"/>
        <v/>
      </c>
      <c r="BD10" s="288" t="str">
        <f t="shared" si="0"/>
        <v/>
      </c>
      <c r="BE10" s="288" t="str">
        <f t="shared" si="0"/>
        <v>GRB</v>
      </c>
      <c r="BF10" s="288" t="str">
        <f t="shared" si="0"/>
        <v/>
      </c>
      <c r="BG10" s="288" t="str">
        <f t="shared" si="1"/>
        <v>NO</v>
      </c>
      <c r="BH10" s="288" t="str">
        <f t="shared" si="1"/>
        <v>NO</v>
      </c>
      <c r="BI10" s="288" t="str">
        <f t="shared" si="2"/>
        <v/>
      </c>
      <c r="BJ10" s="43"/>
      <c r="BK10" s="288" t="b">
        <f t="shared" si="3"/>
        <v>1</v>
      </c>
      <c r="BL10" s="288" t="b">
        <f t="shared" si="3"/>
        <v>1</v>
      </c>
      <c r="BM10" s="288" t="b">
        <f t="shared" si="3"/>
        <v>1</v>
      </c>
      <c r="BN10" s="288" t="b">
        <f t="shared" si="3"/>
        <v>1</v>
      </c>
      <c r="BO10" s="288" t="b">
        <f t="shared" si="3"/>
        <v>1</v>
      </c>
      <c r="BP10" s="288" t="b">
        <f t="shared" si="3"/>
        <v>1</v>
      </c>
      <c r="BQ10" s="288" t="b">
        <f t="shared" si="3"/>
        <v>1</v>
      </c>
    </row>
    <row r="11" spans="1:69" ht="12" customHeight="1" x14ac:dyDescent="0.25">
      <c r="A11" s="286">
        <v>10100503</v>
      </c>
      <c r="B11" s="287" t="s">
        <v>2132</v>
      </c>
      <c r="C11" s="16" t="s">
        <v>13</v>
      </c>
      <c r="D11" s="13" t="s">
        <v>2133</v>
      </c>
      <c r="E11" s="13"/>
      <c r="F11" s="16"/>
      <c r="G11" s="13"/>
      <c r="H11" s="288" t="s">
        <v>2129</v>
      </c>
      <c r="I11" s="288" t="s">
        <v>180</v>
      </c>
      <c r="J11" s="288" t="s">
        <v>181</v>
      </c>
      <c r="K11" s="288" t="s">
        <v>2129</v>
      </c>
      <c r="L11" s="288" t="s">
        <v>2130</v>
      </c>
      <c r="M11" s="288" t="s">
        <v>2130</v>
      </c>
      <c r="N11" s="288" t="s">
        <v>2129</v>
      </c>
      <c r="P11" s="289">
        <v>670048472.54999995</v>
      </c>
      <c r="Q11" s="289">
        <v>670415218.41999996</v>
      </c>
      <c r="R11" s="289">
        <v>669728127.50999999</v>
      </c>
      <c r="S11" s="289">
        <v>670843023.72000003</v>
      </c>
      <c r="T11" s="289">
        <v>708293164.78999996</v>
      </c>
      <c r="U11" s="289">
        <v>727852416.08000004</v>
      </c>
      <c r="V11" s="289">
        <v>753619888.62</v>
      </c>
      <c r="W11" s="289">
        <v>750037408.10000002</v>
      </c>
      <c r="X11" s="289">
        <v>759917388.38</v>
      </c>
      <c r="Y11" s="289">
        <v>825204921.07000005</v>
      </c>
      <c r="Z11" s="289">
        <v>876766575.49000001</v>
      </c>
      <c r="AA11" s="289">
        <v>887275673.77999997</v>
      </c>
      <c r="AB11" s="289">
        <v>932726218.33000004</v>
      </c>
      <c r="AC11" s="289"/>
      <c r="AD11" s="289"/>
      <c r="AE11" s="289">
        <v>758445095.94999993</v>
      </c>
      <c r="AF11" s="299">
        <v>5</v>
      </c>
      <c r="AG11" s="300" t="s">
        <v>210</v>
      </c>
      <c r="AH11" s="291"/>
      <c r="AI11" s="291">
        <v>502014809.009305</v>
      </c>
      <c r="AJ11" s="291">
        <v>256430286.94069499</v>
      </c>
      <c r="AK11" s="292"/>
      <c r="AL11" s="291">
        <v>758445095.95000005</v>
      </c>
      <c r="AM11" s="293"/>
      <c r="AN11" s="291"/>
      <c r="AO11" s="294">
        <v>0</v>
      </c>
      <c r="AP11" s="291"/>
      <c r="AQ11" s="295">
        <v>932726218.33000004</v>
      </c>
      <c r="AR11" s="291"/>
      <c r="AS11" s="291">
        <v>617371483.9126271</v>
      </c>
      <c r="AT11" s="291">
        <v>315354734.417373</v>
      </c>
      <c r="AU11" s="291"/>
      <c r="AV11" s="296">
        <v>932726218.33000016</v>
      </c>
      <c r="AW11" s="291"/>
      <c r="AX11" s="291"/>
      <c r="AY11" s="293">
        <v>0</v>
      </c>
      <c r="AZ11" s="297"/>
      <c r="BA11" s="298">
        <f t="shared" si="4"/>
        <v>-1.1920928955078125E-7</v>
      </c>
      <c r="BB11" s="43"/>
      <c r="BC11" s="288" t="str">
        <f t="shared" si="0"/>
        <v/>
      </c>
      <c r="BD11" s="288" t="str">
        <f t="shared" si="0"/>
        <v>ERB</v>
      </c>
      <c r="BE11" s="288" t="str">
        <f t="shared" si="0"/>
        <v>GRB</v>
      </c>
      <c r="BF11" s="288" t="str">
        <f t="shared" si="0"/>
        <v/>
      </c>
      <c r="BG11" s="288" t="str">
        <f t="shared" si="1"/>
        <v>NO</v>
      </c>
      <c r="BH11" s="288" t="str">
        <f t="shared" si="1"/>
        <v>NO</v>
      </c>
      <c r="BI11" s="288" t="str">
        <f t="shared" si="2"/>
        <v/>
      </c>
      <c r="BJ11" s="43"/>
      <c r="BK11" s="288" t="b">
        <f t="shared" si="3"/>
        <v>1</v>
      </c>
      <c r="BL11" s="288" t="b">
        <f t="shared" si="3"/>
        <v>1</v>
      </c>
      <c r="BM11" s="288" t="b">
        <f t="shared" si="3"/>
        <v>1</v>
      </c>
      <c r="BN11" s="288" t="b">
        <f t="shared" si="3"/>
        <v>1</v>
      </c>
      <c r="BO11" s="288" t="b">
        <f t="shared" si="3"/>
        <v>1</v>
      </c>
      <c r="BP11" s="288" t="b">
        <f t="shared" si="3"/>
        <v>1</v>
      </c>
      <c r="BQ11" s="288" t="b">
        <f t="shared" si="3"/>
        <v>1</v>
      </c>
    </row>
    <row r="12" spans="1:69" ht="12" customHeight="1" x14ac:dyDescent="0.25">
      <c r="A12" s="286">
        <v>10100601</v>
      </c>
      <c r="B12" s="287" t="s">
        <v>2134</v>
      </c>
      <c r="C12" s="16" t="s">
        <v>211</v>
      </c>
      <c r="D12" s="13" t="s">
        <v>180</v>
      </c>
      <c r="E12" s="13"/>
      <c r="F12" s="16"/>
      <c r="G12" s="13"/>
      <c r="H12" s="288" t="s">
        <v>2129</v>
      </c>
      <c r="I12" s="288" t="s">
        <v>180</v>
      </c>
      <c r="J12" s="288" t="s">
        <v>2129</v>
      </c>
      <c r="K12" s="288" t="s">
        <v>2129</v>
      </c>
      <c r="L12" s="288" t="s">
        <v>2130</v>
      </c>
      <c r="M12" s="288" t="s">
        <v>2130</v>
      </c>
      <c r="N12" s="288" t="s">
        <v>2129</v>
      </c>
      <c r="P12" s="289">
        <v>-787464</v>
      </c>
      <c r="Q12" s="289">
        <v>0</v>
      </c>
      <c r="R12" s="289">
        <v>0</v>
      </c>
      <c r="S12" s="289">
        <v>0</v>
      </c>
      <c r="T12" s="289">
        <v>1512.42</v>
      </c>
      <c r="U12" s="289">
        <v>49238.21</v>
      </c>
      <c r="V12" s="289">
        <v>3505450.89</v>
      </c>
      <c r="W12" s="289">
        <v>0</v>
      </c>
      <c r="X12" s="289">
        <v>157950.18</v>
      </c>
      <c r="Y12" s="289">
        <v>157950.18</v>
      </c>
      <c r="Z12" s="289">
        <v>0</v>
      </c>
      <c r="AA12" s="289">
        <v>0</v>
      </c>
      <c r="AB12" s="289">
        <v>27828584</v>
      </c>
      <c r="AC12" s="289"/>
      <c r="AD12" s="289"/>
      <c r="AE12" s="289">
        <v>1449388.49</v>
      </c>
      <c r="AF12" s="299" t="s">
        <v>212</v>
      </c>
      <c r="AG12" s="300"/>
      <c r="AH12" s="291"/>
      <c r="AI12" s="291">
        <v>1449388.49</v>
      </c>
      <c r="AJ12" s="291"/>
      <c r="AK12" s="292"/>
      <c r="AL12" s="291">
        <v>1449388.49</v>
      </c>
      <c r="AM12" s="293"/>
      <c r="AN12" s="291"/>
      <c r="AO12" s="294">
        <v>0</v>
      </c>
      <c r="AP12" s="291"/>
      <c r="AQ12" s="295">
        <v>27828584</v>
      </c>
      <c r="AR12" s="291"/>
      <c r="AS12" s="291">
        <v>27828584</v>
      </c>
      <c r="AT12" s="291"/>
      <c r="AU12" s="291"/>
      <c r="AV12" s="296">
        <v>27828584</v>
      </c>
      <c r="AW12" s="291"/>
      <c r="AX12" s="291"/>
      <c r="AY12" s="293">
        <v>0</v>
      </c>
      <c r="AZ12" s="297"/>
      <c r="BA12" s="298">
        <f t="shared" si="4"/>
        <v>0</v>
      </c>
      <c r="BB12" s="43"/>
      <c r="BC12" s="288" t="str">
        <f t="shared" si="0"/>
        <v/>
      </c>
      <c r="BD12" s="288" t="str">
        <f t="shared" si="0"/>
        <v>ERB</v>
      </c>
      <c r="BE12" s="288" t="str">
        <f t="shared" si="0"/>
        <v/>
      </c>
      <c r="BF12" s="288" t="str">
        <f t="shared" si="0"/>
        <v/>
      </c>
      <c r="BG12" s="288" t="str">
        <f t="shared" si="1"/>
        <v>NO</v>
      </c>
      <c r="BH12" s="288" t="str">
        <f t="shared" si="1"/>
        <v>NO</v>
      </c>
      <c r="BI12" s="288" t="str">
        <f t="shared" si="2"/>
        <v/>
      </c>
      <c r="BJ12" s="43"/>
      <c r="BK12" s="288" t="b">
        <f t="shared" si="3"/>
        <v>1</v>
      </c>
      <c r="BL12" s="288" t="b">
        <f t="shared" si="3"/>
        <v>1</v>
      </c>
      <c r="BM12" s="288" t="b">
        <f t="shared" si="3"/>
        <v>1</v>
      </c>
      <c r="BN12" s="288" t="b">
        <f t="shared" si="3"/>
        <v>1</v>
      </c>
      <c r="BO12" s="288" t="b">
        <f t="shared" si="3"/>
        <v>1</v>
      </c>
      <c r="BP12" s="288" t="b">
        <f t="shared" si="3"/>
        <v>1</v>
      </c>
      <c r="BQ12" s="288" t="b">
        <f t="shared" si="3"/>
        <v>1</v>
      </c>
    </row>
    <row r="13" spans="1:69" ht="12" customHeight="1" x14ac:dyDescent="0.25">
      <c r="A13" s="286">
        <v>10100602</v>
      </c>
      <c r="B13" s="287" t="s">
        <v>2135</v>
      </c>
      <c r="C13" s="16" t="s">
        <v>6</v>
      </c>
      <c r="D13" s="13" t="s">
        <v>181</v>
      </c>
      <c r="E13" s="13"/>
      <c r="F13" s="16"/>
      <c r="G13" s="13"/>
      <c r="H13" s="288" t="s">
        <v>2129</v>
      </c>
      <c r="I13" s="288" t="s">
        <v>2129</v>
      </c>
      <c r="J13" s="288" t="s">
        <v>181</v>
      </c>
      <c r="K13" s="288" t="s">
        <v>2129</v>
      </c>
      <c r="L13" s="288" t="s">
        <v>2130</v>
      </c>
      <c r="M13" s="288" t="s">
        <v>2130</v>
      </c>
      <c r="N13" s="288" t="s">
        <v>2129</v>
      </c>
      <c r="P13" s="289">
        <v>-3448517.43</v>
      </c>
      <c r="Q13" s="289">
        <v>0</v>
      </c>
      <c r="R13" s="289">
        <v>0</v>
      </c>
      <c r="S13" s="289">
        <v>0</v>
      </c>
      <c r="T13" s="289">
        <v>192196.05</v>
      </c>
      <c r="U13" s="289">
        <v>534354.74</v>
      </c>
      <c r="V13" s="289">
        <v>5382871.5899999999</v>
      </c>
      <c r="W13" s="289">
        <v>0</v>
      </c>
      <c r="X13" s="289">
        <v>0</v>
      </c>
      <c r="Y13" s="289">
        <v>0</v>
      </c>
      <c r="Z13" s="289">
        <v>0</v>
      </c>
      <c r="AA13" s="289">
        <v>0</v>
      </c>
      <c r="AB13" s="289">
        <v>3916497.74</v>
      </c>
      <c r="AC13" s="289"/>
      <c r="AD13" s="289"/>
      <c r="AE13" s="289">
        <v>528617.71125000005</v>
      </c>
      <c r="AF13" s="299"/>
      <c r="AG13" s="300" t="s">
        <v>213</v>
      </c>
      <c r="AH13" s="291"/>
      <c r="AI13" s="291"/>
      <c r="AJ13" s="291">
        <v>528617.71125000005</v>
      </c>
      <c r="AK13" s="292"/>
      <c r="AL13" s="291">
        <v>528617.71125000005</v>
      </c>
      <c r="AM13" s="293"/>
      <c r="AN13" s="291"/>
      <c r="AO13" s="294">
        <v>0</v>
      </c>
      <c r="AP13" s="291"/>
      <c r="AQ13" s="295">
        <v>3916497.74</v>
      </c>
      <c r="AR13" s="291"/>
      <c r="AS13" s="291"/>
      <c r="AT13" s="291">
        <v>3916497.74</v>
      </c>
      <c r="AU13" s="291"/>
      <c r="AV13" s="296">
        <v>3916497.74</v>
      </c>
      <c r="AW13" s="291"/>
      <c r="AX13" s="291"/>
      <c r="AY13" s="293">
        <v>0</v>
      </c>
      <c r="AZ13" s="297"/>
      <c r="BA13" s="298">
        <f t="shared" si="4"/>
        <v>0</v>
      </c>
      <c r="BB13" s="43"/>
      <c r="BC13" s="288" t="str">
        <f t="shared" si="0"/>
        <v/>
      </c>
      <c r="BD13" s="288" t="str">
        <f t="shared" si="0"/>
        <v/>
      </c>
      <c r="BE13" s="288" t="str">
        <f t="shared" si="0"/>
        <v>GRB</v>
      </c>
      <c r="BF13" s="288" t="str">
        <f t="shared" si="0"/>
        <v/>
      </c>
      <c r="BG13" s="288" t="str">
        <f t="shared" si="1"/>
        <v>NO</v>
      </c>
      <c r="BH13" s="288" t="str">
        <f t="shared" si="1"/>
        <v>NO</v>
      </c>
      <c r="BI13" s="288" t="str">
        <f t="shared" si="2"/>
        <v/>
      </c>
      <c r="BJ13" s="43"/>
      <c r="BK13" s="288" t="b">
        <f t="shared" si="3"/>
        <v>1</v>
      </c>
      <c r="BL13" s="288" t="b">
        <f t="shared" si="3"/>
        <v>1</v>
      </c>
      <c r="BM13" s="288" t="b">
        <f t="shared" si="3"/>
        <v>1</v>
      </c>
      <c r="BN13" s="288" t="b">
        <f t="shared" si="3"/>
        <v>1</v>
      </c>
      <c r="BO13" s="288" t="b">
        <f t="shared" si="3"/>
        <v>1</v>
      </c>
      <c r="BP13" s="288" t="b">
        <f t="shared" si="3"/>
        <v>1</v>
      </c>
      <c r="BQ13" s="288" t="b">
        <f t="shared" si="3"/>
        <v>1</v>
      </c>
    </row>
    <row r="14" spans="1:69" ht="12" customHeight="1" x14ac:dyDescent="0.25">
      <c r="A14" s="286" t="s">
        <v>214</v>
      </c>
      <c r="B14" s="287"/>
      <c r="C14" s="16" t="s">
        <v>215</v>
      </c>
      <c r="D14" s="13" t="s">
        <v>2133</v>
      </c>
      <c r="E14" s="13"/>
      <c r="F14" s="301">
        <v>43435</v>
      </c>
      <c r="G14" s="13"/>
      <c r="H14" s="288" t="s">
        <v>2129</v>
      </c>
      <c r="I14" s="288" t="s">
        <v>180</v>
      </c>
      <c r="J14" s="288" t="s">
        <v>181</v>
      </c>
      <c r="K14" s="288" t="s">
        <v>2129</v>
      </c>
      <c r="L14" s="288" t="s">
        <v>2130</v>
      </c>
      <c r="M14" s="288" t="s">
        <v>2130</v>
      </c>
      <c r="N14" s="288" t="s">
        <v>2129</v>
      </c>
      <c r="P14" s="289"/>
      <c r="Q14" s="289"/>
      <c r="R14" s="289"/>
      <c r="S14" s="289"/>
      <c r="T14" s="289"/>
      <c r="U14" s="289"/>
      <c r="V14" s="289"/>
      <c r="W14" s="289"/>
      <c r="X14" s="289"/>
      <c r="Y14" s="289"/>
      <c r="Z14" s="289"/>
      <c r="AA14" s="289"/>
      <c r="AB14" s="289">
        <v>17124090.309999999</v>
      </c>
      <c r="AC14" s="289"/>
      <c r="AD14" s="289"/>
      <c r="AE14" s="289">
        <v>713503.76291666657</v>
      </c>
      <c r="AF14" s="299">
        <v>5</v>
      </c>
      <c r="AG14" s="300" t="s">
        <v>210</v>
      </c>
      <c r="AH14" s="291"/>
      <c r="AI14" s="291">
        <v>472268.14067454165</v>
      </c>
      <c r="AJ14" s="291">
        <v>241235.62224212498</v>
      </c>
      <c r="AK14" s="292"/>
      <c r="AL14" s="291">
        <v>713503.76291666669</v>
      </c>
      <c r="AM14" s="293"/>
      <c r="AN14" s="291"/>
      <c r="AO14" s="294">
        <v>0</v>
      </c>
      <c r="AP14" s="291"/>
      <c r="AQ14" s="295">
        <v>17124090.309999999</v>
      </c>
      <c r="AR14" s="291"/>
      <c r="AS14" s="291">
        <v>11334435.376188999</v>
      </c>
      <c r="AT14" s="291">
        <v>5789654.9338109996</v>
      </c>
      <c r="AU14" s="291"/>
      <c r="AV14" s="296">
        <v>17124090.309999999</v>
      </c>
      <c r="AW14" s="291"/>
      <c r="AX14" s="291"/>
      <c r="AY14" s="293">
        <v>0</v>
      </c>
      <c r="AZ14" s="297"/>
      <c r="BA14" s="298">
        <f t="shared" si="4"/>
        <v>0</v>
      </c>
      <c r="BB14" s="43"/>
      <c r="BC14" s="288"/>
      <c r="BD14" s="288"/>
      <c r="BE14" s="288"/>
      <c r="BF14" s="288"/>
      <c r="BG14" s="288"/>
      <c r="BH14" s="288"/>
      <c r="BI14" s="288"/>
      <c r="BJ14" s="43"/>
      <c r="BK14" s="288"/>
      <c r="BL14" s="288"/>
      <c r="BM14" s="288"/>
      <c r="BN14" s="288"/>
      <c r="BO14" s="288"/>
      <c r="BP14" s="288"/>
      <c r="BQ14" s="288"/>
    </row>
    <row r="15" spans="1:69" ht="12" customHeight="1" x14ac:dyDescent="0.25">
      <c r="A15" s="14">
        <v>10100651</v>
      </c>
      <c r="B15" s="15" t="s">
        <v>2136</v>
      </c>
      <c r="C15" s="16" t="s">
        <v>216</v>
      </c>
      <c r="D15" s="13" t="s">
        <v>180</v>
      </c>
      <c r="E15" s="13"/>
      <c r="F15" s="16"/>
      <c r="G15" s="13"/>
      <c r="H15" s="288" t="s">
        <v>2129</v>
      </c>
      <c r="I15" s="288" t="s">
        <v>180</v>
      </c>
      <c r="J15" s="288" t="s">
        <v>2129</v>
      </c>
      <c r="K15" s="288" t="s">
        <v>2129</v>
      </c>
      <c r="L15" s="288" t="s">
        <v>2130</v>
      </c>
      <c r="M15" s="288" t="s">
        <v>2130</v>
      </c>
      <c r="N15" s="288" t="s">
        <v>2129</v>
      </c>
      <c r="P15" s="289">
        <v>127626846.77</v>
      </c>
      <c r="Q15" s="289">
        <v>127626846.77</v>
      </c>
      <c r="R15" s="289">
        <v>127626846.77</v>
      </c>
      <c r="S15" s="289">
        <v>127834725.66</v>
      </c>
      <c r="T15" s="289">
        <v>127834725.66</v>
      </c>
      <c r="U15" s="289">
        <v>127834725.66</v>
      </c>
      <c r="V15" s="289">
        <v>129151734.53</v>
      </c>
      <c r="W15" s="289">
        <v>129151734.53</v>
      </c>
      <c r="X15" s="289">
        <v>129151734.53</v>
      </c>
      <c r="Y15" s="302">
        <v>129893896.86</v>
      </c>
      <c r="Z15" s="289">
        <v>129893896.86</v>
      </c>
      <c r="AA15" s="289">
        <v>129893896.86</v>
      </c>
      <c r="AB15" s="289">
        <v>130713036.95999999</v>
      </c>
      <c r="AC15" s="289"/>
      <c r="AD15" s="289"/>
      <c r="AE15" s="289">
        <v>128755392.21291663</v>
      </c>
      <c r="AF15" s="299" t="s">
        <v>212</v>
      </c>
      <c r="AG15" s="300"/>
      <c r="AH15" s="291"/>
      <c r="AI15" s="291">
        <v>128755392.21291663</v>
      </c>
      <c r="AJ15" s="291"/>
      <c r="AK15" s="292"/>
      <c r="AL15" s="291">
        <v>128755392.21291663</v>
      </c>
      <c r="AM15" s="293"/>
      <c r="AN15" s="291"/>
      <c r="AO15" s="294">
        <v>0</v>
      </c>
      <c r="AP15" s="291"/>
      <c r="AQ15" s="295">
        <v>130713036.95999999</v>
      </c>
      <c r="AR15" s="291"/>
      <c r="AS15" s="291">
        <v>130713036.95999999</v>
      </c>
      <c r="AT15" s="291"/>
      <c r="AU15" s="291"/>
      <c r="AV15" s="296">
        <v>130713036.95999999</v>
      </c>
      <c r="AW15" s="291"/>
      <c r="AX15" s="291"/>
      <c r="AY15" s="293">
        <v>0</v>
      </c>
      <c r="AZ15" s="297"/>
      <c r="BA15" s="298">
        <f t="shared" si="4"/>
        <v>0</v>
      </c>
      <c r="BB15" s="43"/>
      <c r="BC15" s="288" t="str">
        <f t="shared" si="0"/>
        <v/>
      </c>
      <c r="BD15" s="288" t="str">
        <f t="shared" si="0"/>
        <v>ERB</v>
      </c>
      <c r="BE15" s="288" t="str">
        <f t="shared" si="0"/>
        <v/>
      </c>
      <c r="BF15" s="288" t="str">
        <f t="shared" si="0"/>
        <v/>
      </c>
      <c r="BG15" s="288" t="str">
        <f t="shared" si="1"/>
        <v>NO</v>
      </c>
      <c r="BH15" s="288" t="str">
        <f t="shared" si="1"/>
        <v>NO</v>
      </c>
      <c r="BI15" s="288" t="str">
        <f t="shared" si="2"/>
        <v/>
      </c>
      <c r="BJ15" s="43"/>
      <c r="BK15" s="288" t="b">
        <f t="shared" si="3"/>
        <v>1</v>
      </c>
      <c r="BL15" s="288" t="b">
        <f t="shared" si="3"/>
        <v>1</v>
      </c>
      <c r="BM15" s="288" t="b">
        <f t="shared" si="3"/>
        <v>1</v>
      </c>
      <c r="BN15" s="288" t="b">
        <f t="shared" si="3"/>
        <v>1</v>
      </c>
      <c r="BO15" s="288" t="b">
        <f t="shared" si="3"/>
        <v>1</v>
      </c>
      <c r="BP15" s="288" t="b">
        <f t="shared" si="3"/>
        <v>1</v>
      </c>
      <c r="BQ15" s="288" t="b">
        <f t="shared" si="3"/>
        <v>1</v>
      </c>
    </row>
    <row r="16" spans="1:69" ht="12" customHeight="1" x14ac:dyDescent="0.25">
      <c r="A16" s="14">
        <v>10100661</v>
      </c>
      <c r="B16" s="15" t="s">
        <v>2137</v>
      </c>
      <c r="C16" s="16" t="s">
        <v>217</v>
      </c>
      <c r="D16" s="13" t="s">
        <v>180</v>
      </c>
      <c r="E16" s="13"/>
      <c r="F16" s="16"/>
      <c r="G16" s="13"/>
      <c r="H16" s="288" t="s">
        <v>2129</v>
      </c>
      <c r="I16" s="288" t="s">
        <v>180</v>
      </c>
      <c r="J16" s="288" t="s">
        <v>2129</v>
      </c>
      <c r="K16" s="288" t="s">
        <v>2129</v>
      </c>
      <c r="L16" s="288" t="s">
        <v>2130</v>
      </c>
      <c r="M16" s="288" t="s">
        <v>2130</v>
      </c>
      <c r="N16" s="288" t="s">
        <v>2129</v>
      </c>
      <c r="P16" s="289">
        <v>-127626846.77</v>
      </c>
      <c r="Q16" s="289">
        <v>-127626846.77</v>
      </c>
      <c r="R16" s="289">
        <v>-127626846.77</v>
      </c>
      <c r="S16" s="289">
        <v>-127834725.66</v>
      </c>
      <c r="T16" s="289">
        <v>-127834725.66</v>
      </c>
      <c r="U16" s="289">
        <v>-127834725.66</v>
      </c>
      <c r="V16" s="289">
        <v>-129151734.53</v>
      </c>
      <c r="W16" s="289">
        <v>-129151734.53</v>
      </c>
      <c r="X16" s="289">
        <v>-129151734.53</v>
      </c>
      <c r="Y16" s="289">
        <v>-129893896.86</v>
      </c>
      <c r="Z16" s="289">
        <v>-129893896.86</v>
      </c>
      <c r="AA16" s="289">
        <v>-129893896.86</v>
      </c>
      <c r="AB16" s="289">
        <v>-130713036.95999999</v>
      </c>
      <c r="AC16" s="289"/>
      <c r="AD16" s="289"/>
      <c r="AE16" s="289">
        <v>-128755392.21291663</v>
      </c>
      <c r="AF16" s="299" t="s">
        <v>212</v>
      </c>
      <c r="AG16" s="300"/>
      <c r="AH16" s="291"/>
      <c r="AI16" s="291">
        <v>-128755392.21291663</v>
      </c>
      <c r="AJ16" s="291"/>
      <c r="AK16" s="292"/>
      <c r="AL16" s="291">
        <v>-128755392.21291663</v>
      </c>
      <c r="AM16" s="293"/>
      <c r="AN16" s="291"/>
      <c r="AO16" s="294">
        <v>0</v>
      </c>
      <c r="AP16" s="291"/>
      <c r="AQ16" s="295">
        <v>-130713036.95999999</v>
      </c>
      <c r="AR16" s="291"/>
      <c r="AS16" s="291">
        <v>-130713036.95999999</v>
      </c>
      <c r="AT16" s="291"/>
      <c r="AU16" s="291"/>
      <c r="AV16" s="296">
        <v>-130713036.95999999</v>
      </c>
      <c r="AW16" s="291"/>
      <c r="AX16" s="291"/>
      <c r="AY16" s="293">
        <v>0</v>
      </c>
      <c r="AZ16" s="297"/>
      <c r="BA16" s="298">
        <f t="shared" si="4"/>
        <v>0</v>
      </c>
      <c r="BB16" s="43"/>
      <c r="BC16" s="288" t="str">
        <f t="shared" si="0"/>
        <v/>
      </c>
      <c r="BD16" s="288" t="str">
        <f t="shared" si="0"/>
        <v>ERB</v>
      </c>
      <c r="BE16" s="288" t="str">
        <f t="shared" si="0"/>
        <v/>
      </c>
      <c r="BF16" s="288" t="str">
        <f t="shared" si="0"/>
        <v/>
      </c>
      <c r="BG16" s="288" t="str">
        <f t="shared" si="1"/>
        <v>NO</v>
      </c>
      <c r="BH16" s="288" t="str">
        <f t="shared" si="1"/>
        <v>NO</v>
      </c>
      <c r="BI16" s="288" t="str">
        <f t="shared" si="2"/>
        <v/>
      </c>
      <c r="BJ16" s="43"/>
      <c r="BK16" s="288" t="b">
        <f t="shared" si="3"/>
        <v>1</v>
      </c>
      <c r="BL16" s="288" t="b">
        <f t="shared" si="3"/>
        <v>1</v>
      </c>
      <c r="BM16" s="288" t="b">
        <f t="shared" si="3"/>
        <v>1</v>
      </c>
      <c r="BN16" s="288" t="b">
        <f t="shared" si="3"/>
        <v>1</v>
      </c>
      <c r="BO16" s="288" t="b">
        <f t="shared" si="3"/>
        <v>1</v>
      </c>
      <c r="BP16" s="288" t="b">
        <f t="shared" si="3"/>
        <v>1</v>
      </c>
      <c r="BQ16" s="288" t="b">
        <f t="shared" si="3"/>
        <v>1</v>
      </c>
    </row>
    <row r="17" spans="1:69" ht="12" customHeight="1" x14ac:dyDescent="0.25">
      <c r="A17" s="286">
        <v>10110013</v>
      </c>
      <c r="B17" s="287" t="s">
        <v>2138</v>
      </c>
      <c r="C17" s="16" t="s">
        <v>218</v>
      </c>
      <c r="D17" s="13" t="s">
        <v>182</v>
      </c>
      <c r="E17" s="13"/>
      <c r="F17" s="16"/>
      <c r="G17" s="13"/>
      <c r="H17" s="288" t="s">
        <v>2129</v>
      </c>
      <c r="I17" s="288" t="s">
        <v>2129</v>
      </c>
      <c r="J17" s="288" t="s">
        <v>2129</v>
      </c>
      <c r="K17" s="288" t="s">
        <v>182</v>
      </c>
      <c r="L17" s="288" t="s">
        <v>2130</v>
      </c>
      <c r="M17" s="288" t="s">
        <v>2130</v>
      </c>
      <c r="N17" s="288" t="s">
        <v>2129</v>
      </c>
      <c r="P17" s="289">
        <v>0</v>
      </c>
      <c r="Q17" s="289">
        <v>0</v>
      </c>
      <c r="R17" s="289">
        <v>0</v>
      </c>
      <c r="S17" s="289">
        <v>0</v>
      </c>
      <c r="T17" s="289">
        <v>0</v>
      </c>
      <c r="U17" s="289">
        <v>0</v>
      </c>
      <c r="V17" s="289">
        <v>0</v>
      </c>
      <c r="W17" s="289">
        <v>0</v>
      </c>
      <c r="X17" s="289">
        <v>0</v>
      </c>
      <c r="Y17" s="289">
        <v>0</v>
      </c>
      <c r="Z17" s="289">
        <v>0</v>
      </c>
      <c r="AA17" s="289">
        <v>0</v>
      </c>
      <c r="AB17" s="289">
        <v>0</v>
      </c>
      <c r="AC17" s="289"/>
      <c r="AD17" s="289"/>
      <c r="AE17" s="289">
        <v>0</v>
      </c>
      <c r="AF17" s="299"/>
      <c r="AG17" s="300"/>
      <c r="AH17" s="291"/>
      <c r="AI17" s="291"/>
      <c r="AJ17" s="291"/>
      <c r="AK17" s="292">
        <v>0</v>
      </c>
      <c r="AL17" s="291">
        <v>0</v>
      </c>
      <c r="AM17" s="293"/>
      <c r="AN17" s="291"/>
      <c r="AO17" s="294">
        <v>0</v>
      </c>
      <c r="AP17" s="291"/>
      <c r="AQ17" s="295">
        <v>0</v>
      </c>
      <c r="AR17" s="291"/>
      <c r="AS17" s="291"/>
      <c r="AT17" s="291"/>
      <c r="AU17" s="291">
        <v>0</v>
      </c>
      <c r="AV17" s="296">
        <v>0</v>
      </c>
      <c r="AW17" s="291"/>
      <c r="AX17" s="291"/>
      <c r="AY17" s="293">
        <v>0</v>
      </c>
      <c r="AZ17" s="297" t="s">
        <v>219</v>
      </c>
      <c r="BA17" s="298">
        <f t="shared" si="4"/>
        <v>0</v>
      </c>
      <c r="BB17" s="43"/>
      <c r="BC17" s="288" t="str">
        <f t="shared" si="0"/>
        <v/>
      </c>
      <c r="BD17" s="288" t="str">
        <f t="shared" si="0"/>
        <v/>
      </c>
      <c r="BE17" s="288" t="str">
        <f t="shared" si="0"/>
        <v/>
      </c>
      <c r="BF17" s="288" t="str">
        <f t="shared" si="0"/>
        <v>Non-Op</v>
      </c>
      <c r="BG17" s="288" t="str">
        <f t="shared" si="1"/>
        <v>NO</v>
      </c>
      <c r="BH17" s="288" t="str">
        <f t="shared" si="1"/>
        <v>NO</v>
      </c>
      <c r="BI17" s="288" t="str">
        <f t="shared" si="2"/>
        <v/>
      </c>
      <c r="BJ17" s="43"/>
      <c r="BK17" s="288" t="b">
        <f t="shared" si="3"/>
        <v>1</v>
      </c>
      <c r="BL17" s="288" t="b">
        <f t="shared" si="3"/>
        <v>1</v>
      </c>
      <c r="BM17" s="288" t="b">
        <f t="shared" si="3"/>
        <v>1</v>
      </c>
      <c r="BN17" s="288" t="b">
        <f t="shared" si="3"/>
        <v>1</v>
      </c>
      <c r="BO17" s="288" t="b">
        <f t="shared" si="3"/>
        <v>1</v>
      </c>
      <c r="BP17" s="288" t="b">
        <f t="shared" si="3"/>
        <v>1</v>
      </c>
      <c r="BQ17" s="288" t="b">
        <f t="shared" si="3"/>
        <v>1</v>
      </c>
    </row>
    <row r="18" spans="1:69" ht="12" customHeight="1" x14ac:dyDescent="0.25">
      <c r="A18" s="286">
        <v>10110023</v>
      </c>
      <c r="B18" s="287" t="s">
        <v>2139</v>
      </c>
      <c r="C18" s="16" t="s">
        <v>220</v>
      </c>
      <c r="D18" s="13" t="s">
        <v>182</v>
      </c>
      <c r="E18" s="13"/>
      <c r="F18" s="301">
        <v>42752</v>
      </c>
      <c r="G18" s="13"/>
      <c r="H18" s="288" t="s">
        <v>2129</v>
      </c>
      <c r="I18" s="288" t="s">
        <v>2129</v>
      </c>
      <c r="J18" s="288" t="s">
        <v>2129</v>
      </c>
      <c r="K18" s="288" t="s">
        <v>182</v>
      </c>
      <c r="L18" s="288" t="s">
        <v>2130</v>
      </c>
      <c r="M18" s="288" t="s">
        <v>2130</v>
      </c>
      <c r="N18" s="288" t="s">
        <v>2129</v>
      </c>
      <c r="P18" s="289">
        <v>1129251.6000000001</v>
      </c>
      <c r="Q18" s="289">
        <v>1086807.01</v>
      </c>
      <c r="R18" s="289">
        <v>1454287.4</v>
      </c>
      <c r="S18" s="289">
        <v>1387106.61</v>
      </c>
      <c r="T18" s="289">
        <v>1336288.33</v>
      </c>
      <c r="U18" s="289">
        <v>1285470.07</v>
      </c>
      <c r="V18" s="289">
        <v>1234651.79</v>
      </c>
      <c r="W18" s="289">
        <v>1183833.53</v>
      </c>
      <c r="X18" s="289">
        <v>1133015.25</v>
      </c>
      <c r="Y18" s="289">
        <v>1493504.46</v>
      </c>
      <c r="Z18" s="289">
        <v>1442686.18</v>
      </c>
      <c r="AA18" s="289">
        <v>1374177.28</v>
      </c>
      <c r="AB18" s="289">
        <v>1314513.67</v>
      </c>
      <c r="AC18" s="289"/>
      <c r="AD18" s="289"/>
      <c r="AE18" s="289">
        <v>1302809.2120833332</v>
      </c>
      <c r="AF18" s="299"/>
      <c r="AG18" s="300"/>
      <c r="AH18" s="291"/>
      <c r="AI18" s="291"/>
      <c r="AJ18" s="291"/>
      <c r="AK18" s="292">
        <v>1302809.2120833332</v>
      </c>
      <c r="AL18" s="291">
        <v>1302809.2120833332</v>
      </c>
      <c r="AM18" s="293"/>
      <c r="AN18" s="291"/>
      <c r="AO18" s="294">
        <v>0</v>
      </c>
      <c r="AP18" s="291"/>
      <c r="AQ18" s="295">
        <v>1314513.67</v>
      </c>
      <c r="AR18" s="291"/>
      <c r="AS18" s="291"/>
      <c r="AT18" s="291"/>
      <c r="AU18" s="291">
        <v>1314513.67</v>
      </c>
      <c r="AV18" s="296">
        <v>1314513.67</v>
      </c>
      <c r="AW18" s="291"/>
      <c r="AX18" s="291"/>
      <c r="AY18" s="293">
        <v>0</v>
      </c>
      <c r="AZ18" s="297" t="s">
        <v>219</v>
      </c>
      <c r="BA18" s="298">
        <f t="shared" si="4"/>
        <v>0</v>
      </c>
      <c r="BB18" s="43"/>
      <c r="BC18" s="288" t="str">
        <f t="shared" si="0"/>
        <v/>
      </c>
      <c r="BD18" s="288" t="str">
        <f t="shared" si="0"/>
        <v/>
      </c>
      <c r="BE18" s="288" t="str">
        <f t="shared" si="0"/>
        <v/>
      </c>
      <c r="BF18" s="288" t="str">
        <f t="shared" si="0"/>
        <v>Non-Op</v>
      </c>
      <c r="BG18" s="288" t="str">
        <f t="shared" si="1"/>
        <v>NO</v>
      </c>
      <c r="BH18" s="288" t="str">
        <f t="shared" si="1"/>
        <v>NO</v>
      </c>
      <c r="BI18" s="288" t="str">
        <f t="shared" si="2"/>
        <v/>
      </c>
      <c r="BJ18" s="43"/>
      <c r="BK18" s="288" t="b">
        <f t="shared" si="3"/>
        <v>1</v>
      </c>
      <c r="BL18" s="288" t="b">
        <f t="shared" si="3"/>
        <v>1</v>
      </c>
      <c r="BM18" s="288" t="b">
        <f t="shared" si="3"/>
        <v>1</v>
      </c>
      <c r="BN18" s="288" t="b">
        <f t="shared" si="3"/>
        <v>1</v>
      </c>
      <c r="BO18" s="288" t="b">
        <f t="shared" si="3"/>
        <v>1</v>
      </c>
      <c r="BP18" s="288" t="b">
        <f t="shared" si="3"/>
        <v>1</v>
      </c>
      <c r="BQ18" s="288" t="b">
        <f t="shared" si="3"/>
        <v>1</v>
      </c>
    </row>
    <row r="19" spans="1:69" ht="12" customHeight="1" x14ac:dyDescent="0.25">
      <c r="A19" s="286">
        <v>10500501</v>
      </c>
      <c r="B19" s="287" t="s">
        <v>2140</v>
      </c>
      <c r="C19" s="16" t="s">
        <v>221</v>
      </c>
      <c r="D19" s="13" t="s">
        <v>180</v>
      </c>
      <c r="E19" s="13"/>
      <c r="F19" s="16"/>
      <c r="G19" s="13"/>
      <c r="H19" s="288" t="s">
        <v>2129</v>
      </c>
      <c r="I19" s="288" t="s">
        <v>180</v>
      </c>
      <c r="J19" s="288" t="s">
        <v>2129</v>
      </c>
      <c r="K19" s="288" t="s">
        <v>2129</v>
      </c>
      <c r="L19" s="288" t="s">
        <v>2130</v>
      </c>
      <c r="M19" s="288" t="s">
        <v>2130</v>
      </c>
      <c r="N19" s="288" t="s">
        <v>2129</v>
      </c>
      <c r="P19" s="289">
        <v>52143356.590000004</v>
      </c>
      <c r="Q19" s="289">
        <v>49283072.200000003</v>
      </c>
      <c r="R19" s="289">
        <v>49283072.200000003</v>
      </c>
      <c r="S19" s="289">
        <v>49283195.740000002</v>
      </c>
      <c r="T19" s="289">
        <v>49293847.079999998</v>
      </c>
      <c r="U19" s="289">
        <v>49293982.979999997</v>
      </c>
      <c r="V19" s="289">
        <v>49293982.979999997</v>
      </c>
      <c r="W19" s="289">
        <v>49283479.899999999</v>
      </c>
      <c r="X19" s="289">
        <v>49285257.229999997</v>
      </c>
      <c r="Y19" s="289">
        <v>49285257.229999997</v>
      </c>
      <c r="Z19" s="289">
        <v>49285438.079999998</v>
      </c>
      <c r="AA19" s="289">
        <v>49285438.079999998</v>
      </c>
      <c r="AB19" s="289">
        <v>38572647</v>
      </c>
      <c r="AC19" s="289"/>
      <c r="AD19" s="289"/>
      <c r="AE19" s="289">
        <v>48959502.124583334</v>
      </c>
      <c r="AF19" s="299">
        <v>14</v>
      </c>
      <c r="AG19" s="300"/>
      <c r="AH19" s="291"/>
      <c r="AI19" s="291">
        <v>48959502.124583334</v>
      </c>
      <c r="AJ19" s="291"/>
      <c r="AK19" s="292"/>
      <c r="AL19" s="291">
        <v>48959502.124583334</v>
      </c>
      <c r="AM19" s="293"/>
      <c r="AN19" s="291"/>
      <c r="AO19" s="294">
        <v>0</v>
      </c>
      <c r="AP19" s="291"/>
      <c r="AQ19" s="295">
        <v>38572647</v>
      </c>
      <c r="AR19" s="291"/>
      <c r="AS19" s="291">
        <v>38572647</v>
      </c>
      <c r="AT19" s="291"/>
      <c r="AU19" s="291"/>
      <c r="AV19" s="296">
        <v>38572647</v>
      </c>
      <c r="AW19" s="291"/>
      <c r="AX19" s="291"/>
      <c r="AY19" s="293">
        <v>0</v>
      </c>
      <c r="AZ19" s="297"/>
      <c r="BA19" s="298">
        <f t="shared" si="4"/>
        <v>0</v>
      </c>
      <c r="BB19" s="43"/>
      <c r="BC19" s="288" t="str">
        <f t="shared" si="0"/>
        <v/>
      </c>
      <c r="BD19" s="288" t="str">
        <f t="shared" si="0"/>
        <v>ERB</v>
      </c>
      <c r="BE19" s="288" t="str">
        <f t="shared" si="0"/>
        <v/>
      </c>
      <c r="BF19" s="288" t="str">
        <f t="shared" si="0"/>
        <v/>
      </c>
      <c r="BG19" s="288" t="str">
        <f t="shared" si="1"/>
        <v>NO</v>
      </c>
      <c r="BH19" s="288" t="str">
        <f t="shared" si="1"/>
        <v>NO</v>
      </c>
      <c r="BI19" s="288" t="str">
        <f t="shared" si="2"/>
        <v/>
      </c>
      <c r="BJ19" s="43"/>
      <c r="BK19" s="288" t="b">
        <f t="shared" si="3"/>
        <v>1</v>
      </c>
      <c r="BL19" s="288" t="b">
        <f t="shared" si="3"/>
        <v>1</v>
      </c>
      <c r="BM19" s="288" t="b">
        <f t="shared" si="3"/>
        <v>1</v>
      </c>
      <c r="BN19" s="288" t="b">
        <f t="shared" si="3"/>
        <v>1</v>
      </c>
      <c r="BO19" s="288" t="b">
        <f t="shared" si="3"/>
        <v>1</v>
      </c>
      <c r="BP19" s="288" t="b">
        <f t="shared" si="3"/>
        <v>1</v>
      </c>
      <c r="BQ19" s="288" t="b">
        <f t="shared" si="3"/>
        <v>1</v>
      </c>
    </row>
    <row r="20" spans="1:69" ht="12" customHeight="1" x14ac:dyDescent="0.25">
      <c r="A20" s="286">
        <v>10500502</v>
      </c>
      <c r="B20" s="287" t="s">
        <v>2141</v>
      </c>
      <c r="C20" s="16" t="s">
        <v>8</v>
      </c>
      <c r="D20" s="13" t="s">
        <v>181</v>
      </c>
      <c r="E20" s="13"/>
      <c r="F20" s="16"/>
      <c r="G20" s="13"/>
      <c r="H20" s="288" t="s">
        <v>2129</v>
      </c>
      <c r="I20" s="288" t="s">
        <v>2129</v>
      </c>
      <c r="J20" s="288" t="s">
        <v>181</v>
      </c>
      <c r="K20" s="288" t="s">
        <v>2129</v>
      </c>
      <c r="L20" s="288" t="s">
        <v>2130</v>
      </c>
      <c r="M20" s="288" t="s">
        <v>2130</v>
      </c>
      <c r="N20" s="288" t="s">
        <v>2129</v>
      </c>
      <c r="P20" s="289">
        <v>1436911.3</v>
      </c>
      <c r="Q20" s="289">
        <v>611314.14</v>
      </c>
      <c r="R20" s="289">
        <v>611314.14</v>
      </c>
      <c r="S20" s="289">
        <v>611314.14</v>
      </c>
      <c r="T20" s="289">
        <v>611314.14</v>
      </c>
      <c r="U20" s="289">
        <v>611314.14</v>
      </c>
      <c r="V20" s="289">
        <v>611314.14</v>
      </c>
      <c r="W20" s="289">
        <v>611314.14</v>
      </c>
      <c r="X20" s="289">
        <v>611314.14</v>
      </c>
      <c r="Y20" s="289">
        <v>611314.14</v>
      </c>
      <c r="Z20" s="289">
        <v>611314.14</v>
      </c>
      <c r="AA20" s="289">
        <v>611314.14</v>
      </c>
      <c r="AB20" s="289">
        <v>611314.14</v>
      </c>
      <c r="AC20" s="289"/>
      <c r="AD20" s="289"/>
      <c r="AE20" s="289">
        <v>645714.02166666661</v>
      </c>
      <c r="AF20" s="299"/>
      <c r="AG20" s="299">
        <v>1</v>
      </c>
      <c r="AH20" s="291"/>
      <c r="AI20" s="291"/>
      <c r="AJ20" s="291">
        <v>645714.02166666661</v>
      </c>
      <c r="AK20" s="292"/>
      <c r="AL20" s="291">
        <v>645714.02166666661</v>
      </c>
      <c r="AM20" s="293"/>
      <c r="AN20" s="291"/>
      <c r="AO20" s="294">
        <v>0</v>
      </c>
      <c r="AP20" s="291"/>
      <c r="AQ20" s="295">
        <v>611314.14</v>
      </c>
      <c r="AR20" s="291"/>
      <c r="AS20" s="291"/>
      <c r="AT20" s="291">
        <v>611314.14</v>
      </c>
      <c r="AU20" s="291"/>
      <c r="AV20" s="296">
        <v>611314.14</v>
      </c>
      <c r="AW20" s="291"/>
      <c r="AX20" s="291"/>
      <c r="AY20" s="293">
        <v>0</v>
      </c>
      <c r="AZ20" s="297"/>
      <c r="BA20" s="298">
        <f t="shared" si="4"/>
        <v>0</v>
      </c>
      <c r="BB20" s="43"/>
      <c r="BC20" s="288" t="str">
        <f t="shared" si="0"/>
        <v/>
      </c>
      <c r="BD20" s="288" t="str">
        <f t="shared" si="0"/>
        <v/>
      </c>
      <c r="BE20" s="288" t="str">
        <f t="shared" si="0"/>
        <v>GRB</v>
      </c>
      <c r="BF20" s="288" t="str">
        <f t="shared" si="0"/>
        <v/>
      </c>
      <c r="BG20" s="288" t="str">
        <f t="shared" si="1"/>
        <v>NO</v>
      </c>
      <c r="BH20" s="288" t="str">
        <f t="shared" si="1"/>
        <v>NO</v>
      </c>
      <c r="BI20" s="288" t="str">
        <f t="shared" si="2"/>
        <v/>
      </c>
      <c r="BJ20" s="43"/>
      <c r="BK20" s="288" t="b">
        <f t="shared" si="3"/>
        <v>1</v>
      </c>
      <c r="BL20" s="288" t="b">
        <f t="shared" si="3"/>
        <v>1</v>
      </c>
      <c r="BM20" s="288" t="b">
        <f t="shared" si="3"/>
        <v>1</v>
      </c>
      <c r="BN20" s="288" t="b">
        <f t="shared" si="3"/>
        <v>1</v>
      </c>
      <c r="BO20" s="288" t="b">
        <f t="shared" si="3"/>
        <v>1</v>
      </c>
      <c r="BP20" s="288" t="b">
        <f t="shared" si="3"/>
        <v>1</v>
      </c>
      <c r="BQ20" s="288" t="b">
        <f t="shared" si="3"/>
        <v>1</v>
      </c>
    </row>
    <row r="21" spans="1:69" ht="12" customHeight="1" x14ac:dyDescent="0.25">
      <c r="A21" s="14">
        <v>10500503</v>
      </c>
      <c r="B21" s="15" t="s">
        <v>2142</v>
      </c>
      <c r="C21" s="16" t="s">
        <v>18</v>
      </c>
      <c r="D21" s="13" t="s">
        <v>2133</v>
      </c>
      <c r="E21" s="13" t="s">
        <v>222</v>
      </c>
      <c r="F21" s="16"/>
      <c r="G21" s="13"/>
      <c r="H21" s="288" t="s">
        <v>2129</v>
      </c>
      <c r="I21" s="288" t="s">
        <v>180</v>
      </c>
      <c r="J21" s="288" t="s">
        <v>181</v>
      </c>
      <c r="K21" s="288" t="s">
        <v>2129</v>
      </c>
      <c r="L21" s="288" t="s">
        <v>2130</v>
      </c>
      <c r="M21" s="288" t="s">
        <v>2130</v>
      </c>
      <c r="N21" s="288" t="s">
        <v>2129</v>
      </c>
      <c r="P21" s="289">
        <v>0</v>
      </c>
      <c r="Q21" s="289">
        <v>227.16</v>
      </c>
      <c r="R21" s="289">
        <v>0</v>
      </c>
      <c r="S21" s="289">
        <v>0</v>
      </c>
      <c r="T21" s="289">
        <v>0</v>
      </c>
      <c r="U21" s="289">
        <v>0</v>
      </c>
      <c r="V21" s="289">
        <v>0</v>
      </c>
      <c r="W21" s="289">
        <v>0</v>
      </c>
      <c r="X21" s="289">
        <v>0</v>
      </c>
      <c r="Y21" s="289">
        <v>0</v>
      </c>
      <c r="Z21" s="289">
        <v>0</v>
      </c>
      <c r="AA21" s="289">
        <v>0</v>
      </c>
      <c r="AB21" s="289">
        <v>352116.26</v>
      </c>
      <c r="AC21" s="289"/>
      <c r="AD21" s="289"/>
      <c r="AE21" s="289">
        <v>14690.440833333334</v>
      </c>
      <c r="AF21" s="299" t="s">
        <v>223</v>
      </c>
      <c r="AG21" s="300" t="s">
        <v>210</v>
      </c>
      <c r="AH21" s="291"/>
      <c r="AI21" s="291">
        <v>9723.6027875833352</v>
      </c>
      <c r="AJ21" s="291">
        <v>4966.8380457500007</v>
      </c>
      <c r="AK21" s="292"/>
      <c r="AL21" s="291">
        <v>14690.440833333336</v>
      </c>
      <c r="AM21" s="293"/>
      <c r="AN21" s="291"/>
      <c r="AO21" s="294">
        <v>0</v>
      </c>
      <c r="AP21" s="291"/>
      <c r="AQ21" s="295">
        <v>352116.26</v>
      </c>
      <c r="AR21" s="291"/>
      <c r="AS21" s="291">
        <v>233065.75249400001</v>
      </c>
      <c r="AT21" s="291">
        <v>119050.50750600001</v>
      </c>
      <c r="AU21" s="291"/>
      <c r="AV21" s="296">
        <v>352116.26</v>
      </c>
      <c r="AW21" s="291"/>
      <c r="AX21" s="291"/>
      <c r="AY21" s="293">
        <v>0</v>
      </c>
      <c r="AZ21" s="297"/>
      <c r="BA21" s="298">
        <f t="shared" si="4"/>
        <v>0</v>
      </c>
      <c r="BB21" s="43"/>
      <c r="BC21" s="288" t="str">
        <f t="shared" si="0"/>
        <v/>
      </c>
      <c r="BD21" s="288" t="str">
        <f t="shared" si="0"/>
        <v>ERB</v>
      </c>
      <c r="BE21" s="288" t="str">
        <f t="shared" si="0"/>
        <v>GRB</v>
      </c>
      <c r="BF21" s="288" t="str">
        <f t="shared" si="0"/>
        <v/>
      </c>
      <c r="BG21" s="288" t="str">
        <f t="shared" si="1"/>
        <v>NO</v>
      </c>
      <c r="BH21" s="288" t="str">
        <f t="shared" si="1"/>
        <v>NO</v>
      </c>
      <c r="BI21" s="288" t="str">
        <f t="shared" si="2"/>
        <v/>
      </c>
      <c r="BJ21" s="43"/>
      <c r="BK21" s="288" t="b">
        <f t="shared" si="3"/>
        <v>1</v>
      </c>
      <c r="BL21" s="288" t="b">
        <f t="shared" si="3"/>
        <v>1</v>
      </c>
      <c r="BM21" s="288" t="b">
        <f t="shared" si="3"/>
        <v>1</v>
      </c>
      <c r="BN21" s="288" t="b">
        <f t="shared" si="3"/>
        <v>1</v>
      </c>
      <c r="BO21" s="288" t="b">
        <f t="shared" si="3"/>
        <v>1</v>
      </c>
      <c r="BP21" s="288" t="b">
        <f t="shared" si="3"/>
        <v>1</v>
      </c>
      <c r="BQ21" s="288" t="b">
        <f t="shared" si="3"/>
        <v>1</v>
      </c>
    </row>
    <row r="22" spans="1:69" ht="12" customHeight="1" x14ac:dyDescent="0.25">
      <c r="A22" s="286">
        <v>10600501</v>
      </c>
      <c r="B22" s="287" t="s">
        <v>2143</v>
      </c>
      <c r="C22" s="16" t="s">
        <v>224</v>
      </c>
      <c r="D22" s="13" t="s">
        <v>180</v>
      </c>
      <c r="E22" s="13"/>
      <c r="F22" s="16"/>
      <c r="G22" s="13"/>
      <c r="H22" s="288" t="s">
        <v>2129</v>
      </c>
      <c r="I22" s="288" t="s">
        <v>180</v>
      </c>
      <c r="J22" s="288" t="s">
        <v>2129</v>
      </c>
      <c r="K22" s="288" t="s">
        <v>2129</v>
      </c>
      <c r="L22" s="288" t="s">
        <v>2130</v>
      </c>
      <c r="M22" s="288" t="s">
        <v>2130</v>
      </c>
      <c r="N22" s="288" t="s">
        <v>2129</v>
      </c>
      <c r="P22" s="289">
        <v>146752173.47</v>
      </c>
      <c r="Q22" s="289">
        <v>111600198.09</v>
      </c>
      <c r="R22" s="289">
        <v>115323659.25</v>
      </c>
      <c r="S22" s="289">
        <v>91525009.939999998</v>
      </c>
      <c r="T22" s="289">
        <v>90465540.459999993</v>
      </c>
      <c r="U22" s="289">
        <v>77366280.069999993</v>
      </c>
      <c r="V22" s="289">
        <v>81790151.019999996</v>
      </c>
      <c r="W22" s="289">
        <v>78811237.379999995</v>
      </c>
      <c r="X22" s="289">
        <v>60929654.289999999</v>
      </c>
      <c r="Y22" s="289">
        <v>61022167.159999996</v>
      </c>
      <c r="Z22" s="289">
        <v>93304394.269999996</v>
      </c>
      <c r="AA22" s="289">
        <v>101869909.43000001</v>
      </c>
      <c r="AB22" s="289">
        <v>148449856.16</v>
      </c>
      <c r="AC22" s="289"/>
      <c r="AD22" s="289"/>
      <c r="AE22" s="289">
        <v>92634101.347916663</v>
      </c>
      <c r="AF22" s="299" t="s">
        <v>225</v>
      </c>
      <c r="AG22" s="300"/>
      <c r="AH22" s="291"/>
      <c r="AI22" s="291">
        <v>92634101.347916663</v>
      </c>
      <c r="AJ22" s="291"/>
      <c r="AK22" s="292"/>
      <c r="AL22" s="291">
        <v>92634101.347916663</v>
      </c>
      <c r="AM22" s="293"/>
      <c r="AN22" s="291"/>
      <c r="AO22" s="294">
        <v>0</v>
      </c>
      <c r="AP22" s="291"/>
      <c r="AQ22" s="295">
        <v>148449856.16</v>
      </c>
      <c r="AR22" s="291"/>
      <c r="AS22" s="291">
        <v>148449856.16</v>
      </c>
      <c r="AT22" s="291"/>
      <c r="AU22" s="291"/>
      <c r="AV22" s="296">
        <v>148449856.16</v>
      </c>
      <c r="AW22" s="291"/>
      <c r="AX22" s="291"/>
      <c r="AY22" s="293">
        <v>0</v>
      </c>
      <c r="AZ22" s="297"/>
      <c r="BA22" s="298">
        <f t="shared" si="4"/>
        <v>0</v>
      </c>
      <c r="BB22" s="43"/>
      <c r="BC22" s="288" t="str">
        <f t="shared" si="0"/>
        <v/>
      </c>
      <c r="BD22" s="288" t="str">
        <f t="shared" si="0"/>
        <v>ERB</v>
      </c>
      <c r="BE22" s="288" t="str">
        <f t="shared" si="0"/>
        <v/>
      </c>
      <c r="BF22" s="288" t="str">
        <f t="shared" si="0"/>
        <v/>
      </c>
      <c r="BG22" s="288" t="str">
        <f t="shared" si="1"/>
        <v>NO</v>
      </c>
      <c r="BH22" s="288" t="str">
        <f t="shared" si="1"/>
        <v>NO</v>
      </c>
      <c r="BI22" s="288" t="str">
        <f t="shared" si="2"/>
        <v/>
      </c>
      <c r="BJ22" s="43"/>
      <c r="BK22" s="288" t="b">
        <f t="shared" si="3"/>
        <v>1</v>
      </c>
      <c r="BL22" s="288" t="b">
        <f t="shared" si="3"/>
        <v>1</v>
      </c>
      <c r="BM22" s="288" t="b">
        <f t="shared" si="3"/>
        <v>1</v>
      </c>
      <c r="BN22" s="288" t="b">
        <f t="shared" si="3"/>
        <v>1</v>
      </c>
      <c r="BO22" s="288" t="b">
        <f t="shared" si="3"/>
        <v>1</v>
      </c>
      <c r="BP22" s="288" t="b">
        <f t="shared" si="3"/>
        <v>1</v>
      </c>
      <c r="BQ22" s="288" t="b">
        <f t="shared" si="3"/>
        <v>1</v>
      </c>
    </row>
    <row r="23" spans="1:69" ht="12" customHeight="1" x14ac:dyDescent="0.25">
      <c r="A23" s="286">
        <v>10600502</v>
      </c>
      <c r="B23" s="287" t="s">
        <v>2144</v>
      </c>
      <c r="C23" s="16" t="s">
        <v>11</v>
      </c>
      <c r="D23" s="13" t="s">
        <v>181</v>
      </c>
      <c r="E23" s="13"/>
      <c r="F23" s="16"/>
      <c r="G23" s="13"/>
      <c r="H23" s="288" t="s">
        <v>2129</v>
      </c>
      <c r="I23" s="288" t="s">
        <v>2129</v>
      </c>
      <c r="J23" s="288" t="s">
        <v>181</v>
      </c>
      <c r="K23" s="288" t="s">
        <v>2129</v>
      </c>
      <c r="L23" s="288" t="s">
        <v>2130</v>
      </c>
      <c r="M23" s="288" t="s">
        <v>2130</v>
      </c>
      <c r="N23" s="288" t="s">
        <v>2129</v>
      </c>
      <c r="P23" s="289">
        <v>91940790.370000005</v>
      </c>
      <c r="Q23" s="289">
        <v>83409897.390000001</v>
      </c>
      <c r="R23" s="289">
        <v>78757653.489999995</v>
      </c>
      <c r="S23" s="289">
        <v>81640280.980000004</v>
      </c>
      <c r="T23" s="289">
        <v>82703345.159999996</v>
      </c>
      <c r="U23" s="289">
        <v>88362927.700000003</v>
      </c>
      <c r="V23" s="289">
        <v>90639752.420000002</v>
      </c>
      <c r="W23" s="289">
        <v>89080361.099999994</v>
      </c>
      <c r="X23" s="289">
        <v>88231495.079999998</v>
      </c>
      <c r="Y23" s="289">
        <v>93116145.859999999</v>
      </c>
      <c r="Z23" s="289">
        <v>63826532.920000002</v>
      </c>
      <c r="AA23" s="289">
        <v>65642764.619999997</v>
      </c>
      <c r="AB23" s="289">
        <v>70378983.010000005</v>
      </c>
      <c r="AC23" s="289"/>
      <c r="AD23" s="289"/>
      <c r="AE23" s="289">
        <v>82214253.617500007</v>
      </c>
      <c r="AF23" s="299"/>
      <c r="AG23" s="299">
        <v>1</v>
      </c>
      <c r="AH23" s="291"/>
      <c r="AI23" s="291"/>
      <c r="AJ23" s="291">
        <v>82214253.617500007</v>
      </c>
      <c r="AK23" s="292"/>
      <c r="AL23" s="291">
        <v>82214253.617500007</v>
      </c>
      <c r="AM23" s="293"/>
      <c r="AN23" s="291"/>
      <c r="AO23" s="294">
        <v>0</v>
      </c>
      <c r="AP23" s="291"/>
      <c r="AQ23" s="295">
        <v>70378983.010000005</v>
      </c>
      <c r="AR23" s="291"/>
      <c r="AS23" s="291"/>
      <c r="AT23" s="291">
        <v>70378983.010000005</v>
      </c>
      <c r="AU23" s="291"/>
      <c r="AV23" s="296">
        <v>70378983.010000005</v>
      </c>
      <c r="AW23" s="291"/>
      <c r="AX23" s="291"/>
      <c r="AY23" s="293">
        <v>0</v>
      </c>
      <c r="AZ23" s="297"/>
      <c r="BA23" s="298">
        <f t="shared" si="4"/>
        <v>0</v>
      </c>
      <c r="BB23" s="43"/>
      <c r="BC23" s="288" t="str">
        <f t="shared" si="0"/>
        <v/>
      </c>
      <c r="BD23" s="288" t="str">
        <f t="shared" si="0"/>
        <v/>
      </c>
      <c r="BE23" s="288" t="str">
        <f t="shared" si="0"/>
        <v>GRB</v>
      </c>
      <c r="BF23" s="288" t="str">
        <f t="shared" si="0"/>
        <v/>
      </c>
      <c r="BG23" s="288" t="str">
        <f t="shared" si="1"/>
        <v>NO</v>
      </c>
      <c r="BH23" s="288" t="str">
        <f t="shared" si="1"/>
        <v>NO</v>
      </c>
      <c r="BI23" s="288" t="str">
        <f t="shared" si="2"/>
        <v/>
      </c>
      <c r="BJ23" s="43"/>
      <c r="BK23" s="288" t="b">
        <f t="shared" si="3"/>
        <v>1</v>
      </c>
      <c r="BL23" s="288" t="b">
        <f t="shared" si="3"/>
        <v>1</v>
      </c>
      <c r="BM23" s="288" t="b">
        <f t="shared" si="3"/>
        <v>1</v>
      </c>
      <c r="BN23" s="288" t="b">
        <f t="shared" si="3"/>
        <v>1</v>
      </c>
      <c r="BO23" s="288" t="b">
        <f t="shared" si="3"/>
        <v>1</v>
      </c>
      <c r="BP23" s="288" t="b">
        <f t="shared" si="3"/>
        <v>1</v>
      </c>
      <c r="BQ23" s="288" t="b">
        <f t="shared" si="3"/>
        <v>1</v>
      </c>
    </row>
    <row r="24" spans="1:69" ht="12" customHeight="1" x14ac:dyDescent="0.25">
      <c r="A24" s="286">
        <v>10600503</v>
      </c>
      <c r="B24" s="287" t="s">
        <v>2145</v>
      </c>
      <c r="C24" s="16" t="s">
        <v>19</v>
      </c>
      <c r="D24" s="13" t="s">
        <v>2133</v>
      </c>
      <c r="E24" s="13"/>
      <c r="F24" s="16"/>
      <c r="G24" s="13"/>
      <c r="H24" s="288" t="s">
        <v>2129</v>
      </c>
      <c r="I24" s="288" t="s">
        <v>180</v>
      </c>
      <c r="J24" s="288" t="s">
        <v>181</v>
      </c>
      <c r="K24" s="288" t="s">
        <v>2129</v>
      </c>
      <c r="L24" s="288" t="s">
        <v>2130</v>
      </c>
      <c r="M24" s="288" t="s">
        <v>2130</v>
      </c>
      <c r="N24" s="288" t="s">
        <v>2129</v>
      </c>
      <c r="P24" s="289">
        <v>36320795.490000002</v>
      </c>
      <c r="Q24" s="289">
        <v>37817898.539999999</v>
      </c>
      <c r="R24" s="289">
        <v>41296959.93</v>
      </c>
      <c r="S24" s="289">
        <v>45911630.880000003</v>
      </c>
      <c r="T24" s="289">
        <v>8418097.8900000006</v>
      </c>
      <c r="U24" s="289">
        <v>8664549.2100000009</v>
      </c>
      <c r="V24" s="289">
        <v>7082990.4299999997</v>
      </c>
      <c r="W24" s="289">
        <v>7073675.21</v>
      </c>
      <c r="X24" s="289">
        <v>1455441.8</v>
      </c>
      <c r="Y24" s="289">
        <v>10494386.710000001</v>
      </c>
      <c r="Z24" s="289">
        <v>10693434.15</v>
      </c>
      <c r="AA24" s="289">
        <v>10934590.93</v>
      </c>
      <c r="AB24" s="289">
        <v>22184838.210000001</v>
      </c>
      <c r="AC24" s="289"/>
      <c r="AD24" s="289"/>
      <c r="AE24" s="289">
        <v>18258039.377500001</v>
      </c>
      <c r="AF24" s="299" t="s">
        <v>226</v>
      </c>
      <c r="AG24" s="300" t="s">
        <v>210</v>
      </c>
      <c r="AH24" s="291"/>
      <c r="AI24" s="291">
        <v>12084996.263967251</v>
      </c>
      <c r="AJ24" s="291">
        <v>6173043.1135327509</v>
      </c>
      <c r="AK24" s="292"/>
      <c r="AL24" s="291">
        <v>18258039.377500001</v>
      </c>
      <c r="AM24" s="293"/>
      <c r="AN24" s="291"/>
      <c r="AO24" s="294">
        <v>0</v>
      </c>
      <c r="AP24" s="291"/>
      <c r="AQ24" s="295">
        <v>22184838.210000001</v>
      </c>
      <c r="AR24" s="291"/>
      <c r="AS24" s="291">
        <v>14684144.411199002</v>
      </c>
      <c r="AT24" s="291">
        <v>7500693.7988010002</v>
      </c>
      <c r="AU24" s="291"/>
      <c r="AV24" s="296">
        <v>22184838.210000001</v>
      </c>
      <c r="AW24" s="291"/>
      <c r="AX24" s="291"/>
      <c r="AY24" s="293">
        <v>0</v>
      </c>
      <c r="AZ24" s="297"/>
      <c r="BA24" s="298">
        <f t="shared" si="4"/>
        <v>0</v>
      </c>
      <c r="BB24" s="43"/>
      <c r="BC24" s="288" t="str">
        <f t="shared" si="0"/>
        <v/>
      </c>
      <c r="BD24" s="288" t="str">
        <f t="shared" si="0"/>
        <v>ERB</v>
      </c>
      <c r="BE24" s="288" t="str">
        <f t="shared" si="0"/>
        <v>GRB</v>
      </c>
      <c r="BF24" s="288" t="str">
        <f t="shared" si="0"/>
        <v/>
      </c>
      <c r="BG24" s="288" t="str">
        <f t="shared" si="1"/>
        <v>NO</v>
      </c>
      <c r="BH24" s="288" t="str">
        <f t="shared" si="1"/>
        <v>NO</v>
      </c>
      <c r="BI24" s="288" t="str">
        <f t="shared" si="2"/>
        <v/>
      </c>
      <c r="BJ24" s="43"/>
      <c r="BK24" s="288" t="b">
        <f t="shared" si="3"/>
        <v>1</v>
      </c>
      <c r="BL24" s="288" t="b">
        <f t="shared" si="3"/>
        <v>1</v>
      </c>
      <c r="BM24" s="288" t="b">
        <f t="shared" si="3"/>
        <v>1</v>
      </c>
      <c r="BN24" s="288" t="b">
        <f t="shared" si="3"/>
        <v>1</v>
      </c>
      <c r="BO24" s="288" t="b">
        <f t="shared" si="3"/>
        <v>1</v>
      </c>
      <c r="BP24" s="288" t="b">
        <f t="shared" si="3"/>
        <v>1</v>
      </c>
      <c r="BQ24" s="288" t="b">
        <f t="shared" si="3"/>
        <v>1</v>
      </c>
    </row>
    <row r="25" spans="1:69" ht="12" customHeight="1" x14ac:dyDescent="0.25">
      <c r="A25" s="286">
        <v>10600602</v>
      </c>
      <c r="B25" s="287" t="s">
        <v>2146</v>
      </c>
      <c r="C25" s="16" t="s">
        <v>10</v>
      </c>
      <c r="D25" s="13" t="s">
        <v>181</v>
      </c>
      <c r="E25" s="13" t="s">
        <v>222</v>
      </c>
      <c r="F25" s="16"/>
      <c r="G25" s="13"/>
      <c r="H25" s="288"/>
      <c r="I25" s="288" t="s">
        <v>2129</v>
      </c>
      <c r="J25" s="288" t="s">
        <v>181</v>
      </c>
      <c r="K25" s="288" t="s">
        <v>2129</v>
      </c>
      <c r="L25" s="288" t="s">
        <v>2130</v>
      </c>
      <c r="M25" s="288" t="s">
        <v>2130</v>
      </c>
      <c r="N25" s="288" t="s">
        <v>2129</v>
      </c>
      <c r="P25" s="289">
        <v>0</v>
      </c>
      <c r="Q25" s="289">
        <v>0</v>
      </c>
      <c r="R25" s="289">
        <v>0</v>
      </c>
      <c r="S25" s="289">
        <v>3123832.55</v>
      </c>
      <c r="T25" s="289">
        <v>0</v>
      </c>
      <c r="U25" s="289">
        <v>0</v>
      </c>
      <c r="V25" s="289">
        <v>0</v>
      </c>
      <c r="W25" s="289">
        <v>0</v>
      </c>
      <c r="X25" s="289">
        <v>0</v>
      </c>
      <c r="Y25" s="289">
        <v>0</v>
      </c>
      <c r="Z25" s="289">
        <v>0</v>
      </c>
      <c r="AA25" s="289">
        <v>0</v>
      </c>
      <c r="AB25" s="289">
        <v>-1156510.3500000001</v>
      </c>
      <c r="AC25" s="289"/>
      <c r="AD25" s="289"/>
      <c r="AE25" s="289">
        <v>212131.44791666666</v>
      </c>
      <c r="AF25" s="299"/>
      <c r="AG25" s="300" t="s">
        <v>213</v>
      </c>
      <c r="AH25" s="291"/>
      <c r="AI25" s="291"/>
      <c r="AJ25" s="291">
        <v>212131.44791666666</v>
      </c>
      <c r="AK25" s="292"/>
      <c r="AL25" s="291">
        <v>212131.44791666666</v>
      </c>
      <c r="AM25" s="293"/>
      <c r="AN25" s="291"/>
      <c r="AO25" s="294"/>
      <c r="AP25" s="291"/>
      <c r="AQ25" s="295">
        <v>-1156510.3500000001</v>
      </c>
      <c r="AR25" s="291"/>
      <c r="AS25" s="291"/>
      <c r="AT25" s="291">
        <v>-1156510.3500000001</v>
      </c>
      <c r="AU25" s="291"/>
      <c r="AV25" s="296">
        <v>-1156510.3500000001</v>
      </c>
      <c r="AW25" s="291"/>
      <c r="AX25" s="291"/>
      <c r="AY25" s="293">
        <v>0</v>
      </c>
      <c r="AZ25" s="297"/>
      <c r="BA25" s="298">
        <f t="shared" si="4"/>
        <v>0</v>
      </c>
      <c r="BB25" s="43"/>
      <c r="BC25" s="288"/>
      <c r="BD25" s="288" t="str">
        <f t="shared" ref="BD25:BF58" si="5">IF(VALUE(AS25),BD$7,IF(ISBLANK(AS25),"",BD$7))</f>
        <v/>
      </c>
      <c r="BE25" s="288" t="str">
        <f t="shared" si="5"/>
        <v>GRB</v>
      </c>
      <c r="BF25" s="288" t="str">
        <f t="shared" si="5"/>
        <v/>
      </c>
      <c r="BG25" s="288" t="str">
        <f t="shared" si="1"/>
        <v>NO</v>
      </c>
      <c r="BH25" s="288" t="str">
        <f t="shared" si="1"/>
        <v>NO</v>
      </c>
      <c r="BI25" s="288" t="str">
        <f t="shared" si="2"/>
        <v/>
      </c>
      <c r="BJ25" s="43"/>
      <c r="BK25" s="288" t="b">
        <f t="shared" si="3"/>
        <v>1</v>
      </c>
      <c r="BL25" s="288" t="b">
        <f t="shared" si="3"/>
        <v>1</v>
      </c>
      <c r="BM25" s="288" t="b">
        <f t="shared" si="3"/>
        <v>1</v>
      </c>
      <c r="BN25" s="288" t="b">
        <f t="shared" si="3"/>
        <v>1</v>
      </c>
      <c r="BO25" s="288" t="b">
        <f t="shared" si="3"/>
        <v>1</v>
      </c>
      <c r="BP25" s="288" t="b">
        <f t="shared" si="3"/>
        <v>1</v>
      </c>
      <c r="BQ25" s="288" t="b">
        <f t="shared" si="3"/>
        <v>1</v>
      </c>
    </row>
    <row r="26" spans="1:69" ht="12" customHeight="1" x14ac:dyDescent="0.25">
      <c r="A26" s="286">
        <v>10600603</v>
      </c>
      <c r="B26" s="287" t="s">
        <v>2147</v>
      </c>
      <c r="C26" s="16" t="s">
        <v>20</v>
      </c>
      <c r="D26" s="13" t="s">
        <v>2133</v>
      </c>
      <c r="E26" s="13"/>
      <c r="F26" s="16"/>
      <c r="G26" s="13"/>
      <c r="H26" s="288" t="s">
        <v>2129</v>
      </c>
      <c r="I26" s="288" t="s">
        <v>180</v>
      </c>
      <c r="J26" s="288" t="s">
        <v>181</v>
      </c>
      <c r="K26" s="288" t="s">
        <v>2129</v>
      </c>
      <c r="L26" s="288" t="s">
        <v>2130</v>
      </c>
      <c r="M26" s="288" t="s">
        <v>2130</v>
      </c>
      <c r="N26" s="288" t="s">
        <v>2129</v>
      </c>
      <c r="P26" s="289">
        <v>0</v>
      </c>
      <c r="Q26" s="289">
        <v>0</v>
      </c>
      <c r="R26" s="289">
        <v>0</v>
      </c>
      <c r="S26" s="289">
        <v>0</v>
      </c>
      <c r="T26" s="289">
        <v>0</v>
      </c>
      <c r="U26" s="289">
        <v>0</v>
      </c>
      <c r="V26" s="289">
        <v>0</v>
      </c>
      <c r="W26" s="289">
        <v>0</v>
      </c>
      <c r="X26" s="289">
        <v>0</v>
      </c>
      <c r="Y26" s="289">
        <v>0</v>
      </c>
      <c r="Z26" s="289">
        <v>0</v>
      </c>
      <c r="AA26" s="289">
        <v>0</v>
      </c>
      <c r="AB26" s="289">
        <v>0</v>
      </c>
      <c r="AC26" s="289"/>
      <c r="AD26" s="289"/>
      <c r="AE26" s="289">
        <v>0</v>
      </c>
      <c r="AF26" s="299" t="s">
        <v>227</v>
      </c>
      <c r="AG26" s="300" t="s">
        <v>210</v>
      </c>
      <c r="AH26" s="291"/>
      <c r="AI26" s="291">
        <v>0</v>
      </c>
      <c r="AJ26" s="291">
        <v>0</v>
      </c>
      <c r="AK26" s="292"/>
      <c r="AL26" s="291">
        <v>0</v>
      </c>
      <c r="AM26" s="293"/>
      <c r="AN26" s="291"/>
      <c r="AO26" s="294">
        <v>0</v>
      </c>
      <c r="AP26" s="291"/>
      <c r="AQ26" s="295">
        <v>0</v>
      </c>
      <c r="AR26" s="291"/>
      <c r="AS26" s="291">
        <v>0</v>
      </c>
      <c r="AT26" s="291">
        <v>0</v>
      </c>
      <c r="AU26" s="291"/>
      <c r="AV26" s="296">
        <v>0</v>
      </c>
      <c r="AW26" s="291"/>
      <c r="AX26" s="291"/>
      <c r="AY26" s="293">
        <v>0</v>
      </c>
      <c r="AZ26" s="297"/>
      <c r="BA26" s="298">
        <f t="shared" si="4"/>
        <v>0</v>
      </c>
      <c r="BB26" s="43"/>
      <c r="BC26" s="288" t="str">
        <f t="shared" ref="BC26:BF59" si="6">IF(VALUE(AR26),BC$7,IF(ISBLANK(AR26),"",BC$7))</f>
        <v/>
      </c>
      <c r="BD26" s="288" t="str">
        <f t="shared" si="5"/>
        <v>ERB</v>
      </c>
      <c r="BE26" s="288" t="str">
        <f t="shared" si="5"/>
        <v>GRB</v>
      </c>
      <c r="BF26" s="288" t="str">
        <f t="shared" si="5"/>
        <v/>
      </c>
      <c r="BG26" s="288" t="str">
        <f t="shared" si="1"/>
        <v>NO</v>
      </c>
      <c r="BH26" s="288" t="str">
        <f t="shared" si="1"/>
        <v>NO</v>
      </c>
      <c r="BI26" s="288" t="str">
        <f t="shared" si="2"/>
        <v/>
      </c>
      <c r="BJ26" s="43"/>
      <c r="BK26" s="288" t="b">
        <f t="shared" si="3"/>
        <v>1</v>
      </c>
      <c r="BL26" s="288" t="b">
        <f t="shared" si="3"/>
        <v>1</v>
      </c>
      <c r="BM26" s="288" t="b">
        <f t="shared" si="3"/>
        <v>1</v>
      </c>
      <c r="BN26" s="288" t="b">
        <f t="shared" si="3"/>
        <v>1</v>
      </c>
      <c r="BO26" s="288" t="b">
        <f t="shared" si="3"/>
        <v>1</v>
      </c>
      <c r="BP26" s="288" t="b">
        <f t="shared" si="3"/>
        <v>1</v>
      </c>
      <c r="BQ26" s="288" t="b">
        <f t="shared" si="3"/>
        <v>1</v>
      </c>
    </row>
    <row r="27" spans="1:69" ht="12" customHeight="1" x14ac:dyDescent="0.25">
      <c r="A27" s="286">
        <v>10700011</v>
      </c>
      <c r="B27" s="287" t="s">
        <v>2148</v>
      </c>
      <c r="C27" s="16" t="s">
        <v>228</v>
      </c>
      <c r="D27" s="13" t="s">
        <v>182</v>
      </c>
      <c r="E27" s="13"/>
      <c r="F27" s="301">
        <v>42752</v>
      </c>
      <c r="G27" s="13"/>
      <c r="H27" s="288" t="s">
        <v>2129</v>
      </c>
      <c r="I27" s="288" t="s">
        <v>2129</v>
      </c>
      <c r="J27" s="288" t="s">
        <v>2129</v>
      </c>
      <c r="K27" s="288" t="s">
        <v>182</v>
      </c>
      <c r="L27" s="288" t="s">
        <v>2130</v>
      </c>
      <c r="M27" s="288" t="s">
        <v>2130</v>
      </c>
      <c r="N27" s="288" t="s">
        <v>2129</v>
      </c>
      <c r="P27" s="289">
        <v>-970695.8</v>
      </c>
      <c r="Q27" s="289">
        <v>-336970.2</v>
      </c>
      <c r="R27" s="289">
        <v>254993.09</v>
      </c>
      <c r="S27" s="289">
        <v>1182704.48</v>
      </c>
      <c r="T27" s="289">
        <v>1074108.76</v>
      </c>
      <c r="U27" s="289">
        <v>-62838.34</v>
      </c>
      <c r="V27" s="289">
        <v>1479557.73</v>
      </c>
      <c r="W27" s="289">
        <v>1282708.7</v>
      </c>
      <c r="X27" s="289">
        <v>1365199.79</v>
      </c>
      <c r="Y27" s="289">
        <v>486086</v>
      </c>
      <c r="Z27" s="289">
        <v>-2245030.06</v>
      </c>
      <c r="AA27" s="289">
        <v>-4040951.43</v>
      </c>
      <c r="AB27" s="289">
        <v>-3180437.99</v>
      </c>
      <c r="AC27" s="289"/>
      <c r="AD27" s="289"/>
      <c r="AE27" s="289">
        <v>-136333.19791666674</v>
      </c>
      <c r="AF27" s="299"/>
      <c r="AG27" s="300"/>
      <c r="AH27" s="291"/>
      <c r="AI27" s="291"/>
      <c r="AJ27" s="291"/>
      <c r="AK27" s="292">
        <v>-136333.19791666674</v>
      </c>
      <c r="AL27" s="291">
        <v>-136333.19791666674</v>
      </c>
      <c r="AM27" s="293"/>
      <c r="AN27" s="291"/>
      <c r="AO27" s="294">
        <v>0</v>
      </c>
      <c r="AP27" s="291"/>
      <c r="AQ27" s="295">
        <v>-3180437.99</v>
      </c>
      <c r="AR27" s="291"/>
      <c r="AS27" s="291"/>
      <c r="AT27" s="291"/>
      <c r="AU27" s="291">
        <v>-3180437.99</v>
      </c>
      <c r="AV27" s="296">
        <v>-3180437.99</v>
      </c>
      <c r="AW27" s="291"/>
      <c r="AX27" s="291"/>
      <c r="AY27" s="293">
        <v>0</v>
      </c>
      <c r="AZ27" s="297" t="s">
        <v>229</v>
      </c>
      <c r="BA27" s="298">
        <f t="shared" si="4"/>
        <v>0</v>
      </c>
      <c r="BB27" s="43"/>
      <c r="BC27" s="288" t="str">
        <f t="shared" si="6"/>
        <v/>
      </c>
      <c r="BD27" s="288" t="str">
        <f t="shared" si="5"/>
        <v/>
      </c>
      <c r="BE27" s="288" t="str">
        <f t="shared" si="5"/>
        <v/>
      </c>
      <c r="BF27" s="288" t="str">
        <f t="shared" si="5"/>
        <v>Non-Op</v>
      </c>
      <c r="BG27" s="288" t="str">
        <f t="shared" si="1"/>
        <v>NO</v>
      </c>
      <c r="BH27" s="288" t="str">
        <f t="shared" si="1"/>
        <v>NO</v>
      </c>
      <c r="BI27" s="288" t="str">
        <f t="shared" si="2"/>
        <v/>
      </c>
      <c r="BJ27" s="43"/>
      <c r="BK27" s="288" t="b">
        <f t="shared" si="3"/>
        <v>1</v>
      </c>
      <c r="BL27" s="288" t="b">
        <f t="shared" si="3"/>
        <v>1</v>
      </c>
      <c r="BM27" s="288" t="b">
        <f t="shared" si="3"/>
        <v>1</v>
      </c>
      <c r="BN27" s="288" t="b">
        <f t="shared" si="3"/>
        <v>1</v>
      </c>
      <c r="BO27" s="288" t="b">
        <f t="shared" si="3"/>
        <v>1</v>
      </c>
      <c r="BP27" s="288" t="b">
        <f t="shared" si="3"/>
        <v>1</v>
      </c>
      <c r="BQ27" s="288" t="b">
        <f t="shared" si="3"/>
        <v>1</v>
      </c>
    </row>
    <row r="28" spans="1:69" ht="12" customHeight="1" x14ac:dyDescent="0.25">
      <c r="A28" s="286">
        <v>10700012</v>
      </c>
      <c r="B28" s="287" t="s">
        <v>2149</v>
      </c>
      <c r="C28" s="16" t="s">
        <v>230</v>
      </c>
      <c r="D28" s="13" t="s">
        <v>182</v>
      </c>
      <c r="E28" s="13"/>
      <c r="F28" s="301">
        <v>42752</v>
      </c>
      <c r="G28" s="13"/>
      <c r="H28" s="288" t="s">
        <v>2129</v>
      </c>
      <c r="I28" s="288" t="s">
        <v>2129</v>
      </c>
      <c r="J28" s="288" t="s">
        <v>2129</v>
      </c>
      <c r="K28" s="288" t="s">
        <v>182</v>
      </c>
      <c r="L28" s="288" t="s">
        <v>2130</v>
      </c>
      <c r="M28" s="288" t="s">
        <v>2130</v>
      </c>
      <c r="N28" s="288" t="s">
        <v>2129</v>
      </c>
      <c r="P28" s="289">
        <v>667456.88</v>
      </c>
      <c r="Q28" s="289">
        <v>868308.04</v>
      </c>
      <c r="R28" s="289">
        <v>1229706.76</v>
      </c>
      <c r="S28" s="289">
        <v>1692502.31</v>
      </c>
      <c r="T28" s="289">
        <v>1565607.6</v>
      </c>
      <c r="U28" s="289">
        <v>1217693.49</v>
      </c>
      <c r="V28" s="289">
        <v>3223904.25</v>
      </c>
      <c r="W28" s="289">
        <v>2317086.52</v>
      </c>
      <c r="X28" s="289">
        <v>1379921.46</v>
      </c>
      <c r="Y28" s="289">
        <v>255424.64000000001</v>
      </c>
      <c r="Z28" s="289">
        <v>-650742.30000000005</v>
      </c>
      <c r="AA28" s="289">
        <v>-1353583.65</v>
      </c>
      <c r="AB28" s="289">
        <v>-2198236.4</v>
      </c>
      <c r="AC28" s="289"/>
      <c r="AD28" s="289"/>
      <c r="AE28" s="289">
        <v>915036.61333333328</v>
      </c>
      <c r="AF28" s="299"/>
      <c r="AG28" s="300"/>
      <c r="AH28" s="291"/>
      <c r="AI28" s="291"/>
      <c r="AJ28" s="291"/>
      <c r="AK28" s="292">
        <v>915036.61333333328</v>
      </c>
      <c r="AL28" s="291">
        <v>915036.61333333328</v>
      </c>
      <c r="AM28" s="293"/>
      <c r="AN28" s="291"/>
      <c r="AO28" s="294">
        <v>0</v>
      </c>
      <c r="AP28" s="291"/>
      <c r="AQ28" s="295">
        <v>-2198236.4</v>
      </c>
      <c r="AR28" s="291"/>
      <c r="AS28" s="291"/>
      <c r="AT28" s="291"/>
      <c r="AU28" s="291">
        <v>-2198236.4</v>
      </c>
      <c r="AV28" s="296">
        <v>-2198236.4</v>
      </c>
      <c r="AW28" s="291"/>
      <c r="AX28" s="291"/>
      <c r="AY28" s="293">
        <v>0</v>
      </c>
      <c r="AZ28" s="297" t="s">
        <v>229</v>
      </c>
      <c r="BA28" s="298">
        <f t="shared" si="4"/>
        <v>0</v>
      </c>
      <c r="BB28" s="43"/>
      <c r="BC28" s="288" t="str">
        <f t="shared" si="6"/>
        <v/>
      </c>
      <c r="BD28" s="288" t="str">
        <f t="shared" si="5"/>
        <v/>
      </c>
      <c r="BE28" s="288" t="str">
        <f t="shared" si="5"/>
        <v/>
      </c>
      <c r="BF28" s="288" t="str">
        <f t="shared" si="5"/>
        <v>Non-Op</v>
      </c>
      <c r="BG28" s="288" t="str">
        <f t="shared" si="1"/>
        <v>NO</v>
      </c>
      <c r="BH28" s="288" t="str">
        <f t="shared" si="1"/>
        <v>NO</v>
      </c>
      <c r="BI28" s="288" t="str">
        <f t="shared" si="2"/>
        <v/>
      </c>
      <c r="BJ28" s="43"/>
      <c r="BK28" s="288" t="b">
        <f t="shared" si="3"/>
        <v>1</v>
      </c>
      <c r="BL28" s="288" t="b">
        <f t="shared" si="3"/>
        <v>1</v>
      </c>
      <c r="BM28" s="288" t="b">
        <f t="shared" si="3"/>
        <v>1</v>
      </c>
      <c r="BN28" s="288" t="b">
        <f t="shared" si="3"/>
        <v>1</v>
      </c>
      <c r="BO28" s="288" t="b">
        <f t="shared" si="3"/>
        <v>1</v>
      </c>
      <c r="BP28" s="288" t="b">
        <f t="shared" si="3"/>
        <v>1</v>
      </c>
      <c r="BQ28" s="288" t="b">
        <f t="shared" si="3"/>
        <v>1</v>
      </c>
    </row>
    <row r="29" spans="1:69" ht="12" customHeight="1" x14ac:dyDescent="0.25">
      <c r="A29" s="286">
        <v>10700013</v>
      </c>
      <c r="B29" s="287" t="s">
        <v>2150</v>
      </c>
      <c r="C29" s="16" t="s">
        <v>231</v>
      </c>
      <c r="D29" s="13" t="s">
        <v>182</v>
      </c>
      <c r="E29" s="13"/>
      <c r="F29" s="16"/>
      <c r="G29" s="13"/>
      <c r="H29" s="288" t="s">
        <v>2129</v>
      </c>
      <c r="I29" s="288" t="s">
        <v>2129</v>
      </c>
      <c r="J29" s="288" t="s">
        <v>2129</v>
      </c>
      <c r="K29" s="288" t="s">
        <v>182</v>
      </c>
      <c r="L29" s="288" t="s">
        <v>2130</v>
      </c>
      <c r="M29" s="288" t="s">
        <v>2130</v>
      </c>
      <c r="N29" s="288" t="s">
        <v>2129</v>
      </c>
      <c r="P29" s="289">
        <v>-2152887.63</v>
      </c>
      <c r="Q29" s="289">
        <v>670288.81999999995</v>
      </c>
      <c r="R29" s="289">
        <v>2288057.34</v>
      </c>
      <c r="S29" s="289">
        <v>1614028.7</v>
      </c>
      <c r="T29" s="289">
        <v>2168688.92</v>
      </c>
      <c r="U29" s="289">
        <v>2738985.07</v>
      </c>
      <c r="V29" s="289">
        <v>2205291.9700000002</v>
      </c>
      <c r="W29" s="289">
        <v>2907062.59</v>
      </c>
      <c r="X29" s="289">
        <v>3814472.86</v>
      </c>
      <c r="Y29" s="289">
        <v>3913996.18</v>
      </c>
      <c r="Z29" s="289">
        <v>4070857.33</v>
      </c>
      <c r="AA29" s="289">
        <v>5854433.0499999998</v>
      </c>
      <c r="AB29" s="289">
        <v>6493408.8600000003</v>
      </c>
      <c r="AC29" s="289"/>
      <c r="AD29" s="289"/>
      <c r="AE29" s="289">
        <v>2868035.2870833334</v>
      </c>
      <c r="AF29" s="299"/>
      <c r="AG29" s="300"/>
      <c r="AH29" s="291"/>
      <c r="AI29" s="291"/>
      <c r="AJ29" s="291"/>
      <c r="AK29" s="292">
        <v>2868035.2870833334</v>
      </c>
      <c r="AL29" s="291">
        <v>2868035.2870833334</v>
      </c>
      <c r="AM29" s="293"/>
      <c r="AN29" s="291"/>
      <c r="AO29" s="294">
        <v>0</v>
      </c>
      <c r="AP29" s="291"/>
      <c r="AQ29" s="295">
        <v>6493408.8600000003</v>
      </c>
      <c r="AR29" s="291"/>
      <c r="AS29" s="291"/>
      <c r="AT29" s="291"/>
      <c r="AU29" s="291">
        <v>6493408.8600000003</v>
      </c>
      <c r="AV29" s="296">
        <v>6493408.8600000003</v>
      </c>
      <c r="AW29" s="291"/>
      <c r="AX29" s="291"/>
      <c r="AY29" s="293">
        <v>0</v>
      </c>
      <c r="AZ29" s="297" t="s">
        <v>229</v>
      </c>
      <c r="BA29" s="298">
        <f t="shared" si="4"/>
        <v>0</v>
      </c>
      <c r="BB29" s="43"/>
      <c r="BC29" s="288" t="str">
        <f t="shared" si="6"/>
        <v/>
      </c>
      <c r="BD29" s="288" t="str">
        <f t="shared" si="5"/>
        <v/>
      </c>
      <c r="BE29" s="288" t="str">
        <f t="shared" si="5"/>
        <v/>
      </c>
      <c r="BF29" s="288" t="str">
        <f t="shared" si="5"/>
        <v>Non-Op</v>
      </c>
      <c r="BG29" s="288" t="str">
        <f t="shared" si="1"/>
        <v>NO</v>
      </c>
      <c r="BH29" s="288" t="str">
        <f t="shared" si="1"/>
        <v>NO</v>
      </c>
      <c r="BI29" s="288" t="str">
        <f t="shared" si="2"/>
        <v/>
      </c>
      <c r="BJ29" s="43"/>
      <c r="BK29" s="288" t="b">
        <f t="shared" si="3"/>
        <v>1</v>
      </c>
      <c r="BL29" s="288" t="b">
        <f t="shared" si="3"/>
        <v>1</v>
      </c>
      <c r="BM29" s="288" t="b">
        <f t="shared" si="3"/>
        <v>1</v>
      </c>
      <c r="BN29" s="288" t="b">
        <f t="shared" si="3"/>
        <v>1</v>
      </c>
      <c r="BO29" s="288" t="b">
        <f t="shared" si="3"/>
        <v>1</v>
      </c>
      <c r="BP29" s="288" t="b">
        <f t="shared" si="3"/>
        <v>1</v>
      </c>
      <c r="BQ29" s="288" t="b">
        <f t="shared" si="3"/>
        <v>1</v>
      </c>
    </row>
    <row r="30" spans="1:69" ht="12" customHeight="1" x14ac:dyDescent="0.25">
      <c r="A30" s="286">
        <v>10700023</v>
      </c>
      <c r="B30" s="287" t="s">
        <v>2151</v>
      </c>
      <c r="C30" s="16" t="s">
        <v>232</v>
      </c>
      <c r="D30" s="13" t="s">
        <v>182</v>
      </c>
      <c r="E30" s="13"/>
      <c r="F30" s="16"/>
      <c r="G30" s="13"/>
      <c r="H30" s="288" t="s">
        <v>2129</v>
      </c>
      <c r="I30" s="288" t="s">
        <v>2129</v>
      </c>
      <c r="J30" s="288" t="s">
        <v>2129</v>
      </c>
      <c r="K30" s="288" t="s">
        <v>182</v>
      </c>
      <c r="L30" s="288" t="s">
        <v>2130</v>
      </c>
      <c r="M30" s="288" t="s">
        <v>2130</v>
      </c>
      <c r="N30" s="288" t="s">
        <v>2129</v>
      </c>
      <c r="P30" s="289">
        <v>0</v>
      </c>
      <c r="Q30" s="289">
        <v>0</v>
      </c>
      <c r="R30" s="289">
        <v>0</v>
      </c>
      <c r="S30" s="289">
        <v>0</v>
      </c>
      <c r="T30" s="289">
        <v>0</v>
      </c>
      <c r="U30" s="289">
        <v>0</v>
      </c>
      <c r="V30" s="289">
        <v>0</v>
      </c>
      <c r="W30" s="289">
        <v>0</v>
      </c>
      <c r="X30" s="289">
        <v>0</v>
      </c>
      <c r="Y30" s="289">
        <v>0</v>
      </c>
      <c r="Z30" s="289">
        <v>0</v>
      </c>
      <c r="AA30" s="289">
        <v>0</v>
      </c>
      <c r="AB30" s="289">
        <v>0</v>
      </c>
      <c r="AC30" s="289"/>
      <c r="AD30" s="289"/>
      <c r="AE30" s="289">
        <v>0</v>
      </c>
      <c r="AF30" s="299"/>
      <c r="AG30" s="300"/>
      <c r="AH30" s="291"/>
      <c r="AI30" s="291"/>
      <c r="AJ30" s="291"/>
      <c r="AK30" s="292">
        <v>0</v>
      </c>
      <c r="AL30" s="291">
        <v>0</v>
      </c>
      <c r="AM30" s="293"/>
      <c r="AN30" s="291"/>
      <c r="AO30" s="294">
        <v>0</v>
      </c>
      <c r="AP30" s="291"/>
      <c r="AQ30" s="295">
        <v>0</v>
      </c>
      <c r="AR30" s="291"/>
      <c r="AS30" s="291"/>
      <c r="AT30" s="291"/>
      <c r="AU30" s="291">
        <v>0</v>
      </c>
      <c r="AV30" s="296">
        <v>0</v>
      </c>
      <c r="AW30" s="291"/>
      <c r="AX30" s="291"/>
      <c r="AY30" s="293">
        <v>0</v>
      </c>
      <c r="AZ30" s="297" t="s">
        <v>229</v>
      </c>
      <c r="BA30" s="298">
        <f t="shared" si="4"/>
        <v>0</v>
      </c>
      <c r="BB30" s="43"/>
      <c r="BC30" s="288" t="str">
        <f t="shared" si="6"/>
        <v/>
      </c>
      <c r="BD30" s="288" t="str">
        <f t="shared" si="5"/>
        <v/>
      </c>
      <c r="BE30" s="288" t="str">
        <f t="shared" si="5"/>
        <v/>
      </c>
      <c r="BF30" s="288" t="str">
        <f t="shared" si="5"/>
        <v>Non-Op</v>
      </c>
      <c r="BG30" s="288" t="str">
        <f t="shared" si="1"/>
        <v>NO</v>
      </c>
      <c r="BH30" s="288" t="str">
        <f t="shared" si="1"/>
        <v>NO</v>
      </c>
      <c r="BI30" s="288" t="str">
        <f t="shared" si="2"/>
        <v/>
      </c>
      <c r="BJ30" s="43"/>
      <c r="BK30" s="288" t="b">
        <f t="shared" si="3"/>
        <v>1</v>
      </c>
      <c r="BL30" s="288" t="b">
        <f t="shared" si="3"/>
        <v>1</v>
      </c>
      <c r="BM30" s="288" t="b">
        <f t="shared" si="3"/>
        <v>1</v>
      </c>
      <c r="BN30" s="288" t="b">
        <f t="shared" si="3"/>
        <v>1</v>
      </c>
      <c r="BO30" s="288" t="b">
        <f t="shared" si="3"/>
        <v>1</v>
      </c>
      <c r="BP30" s="288" t="b">
        <f t="shared" si="3"/>
        <v>1</v>
      </c>
      <c r="BQ30" s="288" t="b">
        <f t="shared" si="3"/>
        <v>1</v>
      </c>
    </row>
    <row r="31" spans="1:69" ht="12" customHeight="1" x14ac:dyDescent="0.25">
      <c r="A31" s="286">
        <v>10700051</v>
      </c>
      <c r="B31" s="287" t="s">
        <v>2152</v>
      </c>
      <c r="C31" s="16" t="s">
        <v>228</v>
      </c>
      <c r="D31" s="13" t="s">
        <v>182</v>
      </c>
      <c r="E31" s="13"/>
      <c r="F31" s="301">
        <v>42752</v>
      </c>
      <c r="G31" s="13"/>
      <c r="H31" s="288" t="s">
        <v>2129</v>
      </c>
      <c r="I31" s="288" t="s">
        <v>2129</v>
      </c>
      <c r="J31" s="288" t="s">
        <v>2129</v>
      </c>
      <c r="K31" s="288" t="s">
        <v>182</v>
      </c>
      <c r="L31" s="288" t="s">
        <v>2130</v>
      </c>
      <c r="M31" s="288" t="s">
        <v>2130</v>
      </c>
      <c r="N31" s="288" t="s">
        <v>2129</v>
      </c>
      <c r="P31" s="289">
        <v>596066.98</v>
      </c>
      <c r="Q31" s="289">
        <v>772364.86</v>
      </c>
      <c r="R31" s="289">
        <v>922691.84</v>
      </c>
      <c r="S31" s="289">
        <v>1259745.01</v>
      </c>
      <c r="T31" s="289">
        <v>1304679.6200000001</v>
      </c>
      <c r="U31" s="289">
        <v>1339189.33</v>
      </c>
      <c r="V31" s="289">
        <v>1549730.61</v>
      </c>
      <c r="W31" s="289">
        <v>1646411.23</v>
      </c>
      <c r="X31" s="289">
        <v>1725977.36</v>
      </c>
      <c r="Y31" s="289">
        <v>1529623.08</v>
      </c>
      <c r="Z31" s="289">
        <v>1094689.68</v>
      </c>
      <c r="AA31" s="289">
        <v>716828.04</v>
      </c>
      <c r="AB31" s="289">
        <v>716053.94</v>
      </c>
      <c r="AC31" s="289"/>
      <c r="AD31" s="289"/>
      <c r="AE31" s="289">
        <v>1209832.5933333335</v>
      </c>
      <c r="AF31" s="299"/>
      <c r="AG31" s="300"/>
      <c r="AH31" s="291"/>
      <c r="AI31" s="291"/>
      <c r="AJ31" s="291"/>
      <c r="AK31" s="292">
        <v>1209832.5933333335</v>
      </c>
      <c r="AL31" s="291">
        <v>1209832.5933333335</v>
      </c>
      <c r="AM31" s="293"/>
      <c r="AN31" s="291"/>
      <c r="AO31" s="294">
        <v>0</v>
      </c>
      <c r="AP31" s="291"/>
      <c r="AQ31" s="295">
        <v>716053.94</v>
      </c>
      <c r="AR31" s="291"/>
      <c r="AS31" s="291"/>
      <c r="AT31" s="291"/>
      <c r="AU31" s="291">
        <v>716053.94</v>
      </c>
      <c r="AV31" s="296">
        <v>716053.94</v>
      </c>
      <c r="AW31" s="291"/>
      <c r="AX31" s="291"/>
      <c r="AY31" s="293">
        <v>0</v>
      </c>
      <c r="AZ31" s="297" t="s">
        <v>229</v>
      </c>
      <c r="BA31" s="298">
        <f t="shared" si="4"/>
        <v>0</v>
      </c>
      <c r="BB31" s="43"/>
      <c r="BC31" s="288" t="str">
        <f t="shared" si="6"/>
        <v/>
      </c>
      <c r="BD31" s="288" t="str">
        <f t="shared" si="5"/>
        <v/>
      </c>
      <c r="BE31" s="288" t="str">
        <f t="shared" si="5"/>
        <v/>
      </c>
      <c r="BF31" s="288" t="str">
        <f t="shared" si="5"/>
        <v>Non-Op</v>
      </c>
      <c r="BG31" s="288" t="str">
        <f t="shared" si="1"/>
        <v>NO</v>
      </c>
      <c r="BH31" s="288" t="str">
        <f t="shared" si="1"/>
        <v>NO</v>
      </c>
      <c r="BI31" s="288" t="str">
        <f t="shared" si="2"/>
        <v/>
      </c>
      <c r="BJ31" s="43"/>
      <c r="BK31" s="288" t="b">
        <f t="shared" si="3"/>
        <v>1</v>
      </c>
      <c r="BL31" s="288" t="b">
        <f t="shared" si="3"/>
        <v>1</v>
      </c>
      <c r="BM31" s="288" t="b">
        <f t="shared" si="3"/>
        <v>1</v>
      </c>
      <c r="BN31" s="288" t="b">
        <f t="shared" si="3"/>
        <v>1</v>
      </c>
      <c r="BO31" s="288" t="b">
        <f t="shared" si="3"/>
        <v>1</v>
      </c>
      <c r="BP31" s="288" t="b">
        <f t="shared" si="3"/>
        <v>1</v>
      </c>
      <c r="BQ31" s="288" t="b">
        <f t="shared" si="3"/>
        <v>1</v>
      </c>
    </row>
    <row r="32" spans="1:69" ht="12" customHeight="1" x14ac:dyDescent="0.25">
      <c r="A32" s="286">
        <v>10700501</v>
      </c>
      <c r="B32" s="287" t="s">
        <v>2153</v>
      </c>
      <c r="C32" s="16" t="s">
        <v>233</v>
      </c>
      <c r="D32" s="13" t="s">
        <v>182</v>
      </c>
      <c r="E32" s="13"/>
      <c r="F32" s="16"/>
      <c r="G32" s="13"/>
      <c r="H32" s="288" t="s">
        <v>2129</v>
      </c>
      <c r="I32" s="288" t="s">
        <v>2129</v>
      </c>
      <c r="J32" s="288" t="s">
        <v>2129</v>
      </c>
      <c r="K32" s="288" t="s">
        <v>182</v>
      </c>
      <c r="L32" s="288" t="s">
        <v>2130</v>
      </c>
      <c r="M32" s="288" t="s">
        <v>2130</v>
      </c>
      <c r="N32" s="288" t="s">
        <v>2129</v>
      </c>
      <c r="P32" s="289">
        <v>228549819.11000001</v>
      </c>
      <c r="Q32" s="289">
        <v>228106690.38999999</v>
      </c>
      <c r="R32" s="289">
        <v>230326272.58000001</v>
      </c>
      <c r="S32" s="289">
        <v>243639616.56999999</v>
      </c>
      <c r="T32" s="289">
        <v>255304291.15000001</v>
      </c>
      <c r="U32" s="289">
        <v>273758108.74000001</v>
      </c>
      <c r="V32" s="289">
        <v>291115277.80000001</v>
      </c>
      <c r="W32" s="289">
        <v>304541841.60000002</v>
      </c>
      <c r="X32" s="289">
        <v>324464421.80000001</v>
      </c>
      <c r="Y32" s="289">
        <v>341853336.41000003</v>
      </c>
      <c r="Z32" s="289">
        <v>339388334.81999999</v>
      </c>
      <c r="AA32" s="289">
        <v>347802880.81</v>
      </c>
      <c r="AB32" s="289">
        <v>316401494.37</v>
      </c>
      <c r="AC32" s="289"/>
      <c r="AD32" s="289"/>
      <c r="AE32" s="289">
        <v>287731394.11750001</v>
      </c>
      <c r="AF32" s="299"/>
      <c r="AG32" s="300"/>
      <c r="AH32" s="291"/>
      <c r="AI32" s="291"/>
      <c r="AJ32" s="291"/>
      <c r="AK32" s="292">
        <v>287731394.11750001</v>
      </c>
      <c r="AL32" s="291">
        <v>287731394.11750001</v>
      </c>
      <c r="AM32" s="293"/>
      <c r="AN32" s="291"/>
      <c r="AO32" s="294">
        <v>0</v>
      </c>
      <c r="AP32" s="291"/>
      <c r="AQ32" s="295">
        <v>316401494.37</v>
      </c>
      <c r="AR32" s="291"/>
      <c r="AS32" s="291"/>
      <c r="AT32" s="291"/>
      <c r="AU32" s="291">
        <v>316401494.37</v>
      </c>
      <c r="AV32" s="296">
        <v>316401494.37</v>
      </c>
      <c r="AW32" s="291"/>
      <c r="AX32" s="291"/>
      <c r="AY32" s="293">
        <v>0</v>
      </c>
      <c r="AZ32" s="297" t="s">
        <v>229</v>
      </c>
      <c r="BA32" s="298">
        <f t="shared" si="4"/>
        <v>0</v>
      </c>
      <c r="BB32" s="43"/>
      <c r="BC32" s="288" t="str">
        <f t="shared" si="6"/>
        <v/>
      </c>
      <c r="BD32" s="288" t="str">
        <f t="shared" si="5"/>
        <v/>
      </c>
      <c r="BE32" s="288" t="str">
        <f t="shared" si="5"/>
        <v/>
      </c>
      <c r="BF32" s="288" t="str">
        <f t="shared" si="5"/>
        <v>Non-Op</v>
      </c>
      <c r="BG32" s="288" t="str">
        <f t="shared" si="1"/>
        <v>NO</v>
      </c>
      <c r="BH32" s="288" t="str">
        <f t="shared" si="1"/>
        <v>NO</v>
      </c>
      <c r="BI32" s="288" t="str">
        <f t="shared" si="2"/>
        <v/>
      </c>
      <c r="BJ32" s="43"/>
      <c r="BK32" s="288" t="b">
        <f t="shared" si="3"/>
        <v>1</v>
      </c>
      <c r="BL32" s="288" t="b">
        <f t="shared" si="3"/>
        <v>1</v>
      </c>
      <c r="BM32" s="288" t="b">
        <f t="shared" si="3"/>
        <v>1</v>
      </c>
      <c r="BN32" s="288" t="b">
        <f t="shared" si="3"/>
        <v>1</v>
      </c>
      <c r="BO32" s="288" t="b">
        <f t="shared" si="3"/>
        <v>1</v>
      </c>
      <c r="BP32" s="288" t="b">
        <f t="shared" si="3"/>
        <v>1</v>
      </c>
      <c r="BQ32" s="288" t="b">
        <f t="shared" si="3"/>
        <v>1</v>
      </c>
    </row>
    <row r="33" spans="1:69" ht="12" customHeight="1" x14ac:dyDescent="0.25">
      <c r="A33" s="286">
        <v>10700502</v>
      </c>
      <c r="B33" s="287" t="s">
        <v>2154</v>
      </c>
      <c r="C33" s="16" t="s">
        <v>234</v>
      </c>
      <c r="D33" s="13" t="s">
        <v>182</v>
      </c>
      <c r="E33" s="13"/>
      <c r="F33" s="16"/>
      <c r="G33" s="13"/>
      <c r="H33" s="288" t="s">
        <v>2129</v>
      </c>
      <c r="I33" s="288" t="s">
        <v>2129</v>
      </c>
      <c r="J33" s="288" t="s">
        <v>2129</v>
      </c>
      <c r="K33" s="288" t="s">
        <v>182</v>
      </c>
      <c r="L33" s="288" t="s">
        <v>2130</v>
      </c>
      <c r="M33" s="288" t="s">
        <v>2130</v>
      </c>
      <c r="N33" s="288" t="s">
        <v>2129</v>
      </c>
      <c r="P33" s="289">
        <v>122099701.43000001</v>
      </c>
      <c r="Q33" s="289">
        <v>123961713.81999999</v>
      </c>
      <c r="R33" s="289">
        <v>133021832.34999999</v>
      </c>
      <c r="S33" s="289">
        <v>143748875.75999999</v>
      </c>
      <c r="T33" s="289">
        <v>149951588.75</v>
      </c>
      <c r="U33" s="289">
        <v>154191935.97</v>
      </c>
      <c r="V33" s="289">
        <v>157242380.16999999</v>
      </c>
      <c r="W33" s="289">
        <v>164907801.18000001</v>
      </c>
      <c r="X33" s="289">
        <v>171031032.02000001</v>
      </c>
      <c r="Y33" s="289">
        <v>175183456.09999999</v>
      </c>
      <c r="Z33" s="289">
        <v>174201880.34999999</v>
      </c>
      <c r="AA33" s="289">
        <v>181350091.53</v>
      </c>
      <c r="AB33" s="289">
        <v>183610624.90000001</v>
      </c>
      <c r="AC33" s="289"/>
      <c r="AD33" s="289"/>
      <c r="AE33" s="289">
        <v>156803979.26374999</v>
      </c>
      <c r="AF33" s="299"/>
      <c r="AG33" s="300"/>
      <c r="AH33" s="291"/>
      <c r="AI33" s="291"/>
      <c r="AJ33" s="291"/>
      <c r="AK33" s="292">
        <v>156803979.26374999</v>
      </c>
      <c r="AL33" s="291">
        <v>156803979.26374999</v>
      </c>
      <c r="AM33" s="293"/>
      <c r="AN33" s="291"/>
      <c r="AO33" s="294">
        <v>0</v>
      </c>
      <c r="AP33" s="291"/>
      <c r="AQ33" s="295">
        <v>183610624.90000001</v>
      </c>
      <c r="AR33" s="291"/>
      <c r="AS33" s="291"/>
      <c r="AT33" s="291"/>
      <c r="AU33" s="291">
        <v>183610624.90000001</v>
      </c>
      <c r="AV33" s="296">
        <v>183610624.90000001</v>
      </c>
      <c r="AW33" s="291"/>
      <c r="AX33" s="291"/>
      <c r="AY33" s="293">
        <v>0</v>
      </c>
      <c r="AZ33" s="297" t="s">
        <v>229</v>
      </c>
      <c r="BA33" s="298">
        <f t="shared" si="4"/>
        <v>0</v>
      </c>
      <c r="BB33" s="43"/>
      <c r="BC33" s="288" t="str">
        <f t="shared" si="6"/>
        <v/>
      </c>
      <c r="BD33" s="288" t="str">
        <f t="shared" si="5"/>
        <v/>
      </c>
      <c r="BE33" s="288" t="str">
        <f t="shared" si="5"/>
        <v/>
      </c>
      <c r="BF33" s="288" t="str">
        <f t="shared" si="5"/>
        <v>Non-Op</v>
      </c>
      <c r="BG33" s="288" t="str">
        <f t="shared" si="1"/>
        <v>NO</v>
      </c>
      <c r="BH33" s="288" t="str">
        <f t="shared" si="1"/>
        <v>NO</v>
      </c>
      <c r="BI33" s="288" t="str">
        <f t="shared" si="2"/>
        <v/>
      </c>
      <c r="BJ33" s="43"/>
      <c r="BK33" s="288" t="b">
        <f t="shared" si="3"/>
        <v>1</v>
      </c>
      <c r="BL33" s="288" t="b">
        <f t="shared" si="3"/>
        <v>1</v>
      </c>
      <c r="BM33" s="288" t="b">
        <f t="shared" si="3"/>
        <v>1</v>
      </c>
      <c r="BN33" s="288" t="b">
        <f t="shared" si="3"/>
        <v>1</v>
      </c>
      <c r="BO33" s="288" t="b">
        <f t="shared" si="3"/>
        <v>1</v>
      </c>
      <c r="BP33" s="288" t="b">
        <f t="shared" si="3"/>
        <v>1</v>
      </c>
      <c r="BQ33" s="288" t="b">
        <f t="shared" si="3"/>
        <v>1</v>
      </c>
    </row>
    <row r="34" spans="1:69" ht="12" customHeight="1" x14ac:dyDescent="0.25">
      <c r="A34" s="286">
        <v>10700503</v>
      </c>
      <c r="B34" s="287" t="s">
        <v>2155</v>
      </c>
      <c r="C34" s="16" t="s">
        <v>235</v>
      </c>
      <c r="D34" s="13" t="s">
        <v>182</v>
      </c>
      <c r="E34" s="13"/>
      <c r="F34" s="16"/>
      <c r="G34" s="13"/>
      <c r="H34" s="288" t="s">
        <v>2129</v>
      </c>
      <c r="I34" s="288" t="s">
        <v>2129</v>
      </c>
      <c r="J34" s="288" t="s">
        <v>2129</v>
      </c>
      <c r="K34" s="288" t="s">
        <v>182</v>
      </c>
      <c r="L34" s="288" t="s">
        <v>2130</v>
      </c>
      <c r="M34" s="288" t="s">
        <v>2130</v>
      </c>
      <c r="N34" s="288" t="s">
        <v>2129</v>
      </c>
      <c r="P34" s="289">
        <v>137799008</v>
      </c>
      <c r="Q34" s="289">
        <v>146094054.71000001</v>
      </c>
      <c r="R34" s="289">
        <v>155734519.41</v>
      </c>
      <c r="S34" s="289">
        <v>172886608.56999999</v>
      </c>
      <c r="T34" s="289">
        <v>188293269.47999999</v>
      </c>
      <c r="U34" s="289">
        <v>174817618.58000001</v>
      </c>
      <c r="V34" s="289">
        <v>171563447.93000001</v>
      </c>
      <c r="W34" s="289">
        <v>186949701.03999999</v>
      </c>
      <c r="X34" s="289">
        <v>202377140.84</v>
      </c>
      <c r="Y34" s="289">
        <v>149987151.34999999</v>
      </c>
      <c r="Z34" s="289">
        <v>110181282.56</v>
      </c>
      <c r="AA34" s="289">
        <v>115059143.89</v>
      </c>
      <c r="AB34" s="289">
        <v>80236330.25</v>
      </c>
      <c r="AC34" s="289"/>
      <c r="AD34" s="289"/>
      <c r="AE34" s="289">
        <v>156913467.29041666</v>
      </c>
      <c r="AF34" s="299"/>
      <c r="AG34" s="300"/>
      <c r="AH34" s="291"/>
      <c r="AI34" s="291"/>
      <c r="AJ34" s="291"/>
      <c r="AK34" s="292">
        <v>156913467.29041666</v>
      </c>
      <c r="AL34" s="291">
        <v>156913467.29041666</v>
      </c>
      <c r="AM34" s="293"/>
      <c r="AN34" s="291"/>
      <c r="AO34" s="294">
        <v>0</v>
      </c>
      <c r="AP34" s="291"/>
      <c r="AQ34" s="295">
        <v>80236330.25</v>
      </c>
      <c r="AR34" s="291"/>
      <c r="AS34" s="291"/>
      <c r="AT34" s="291"/>
      <c r="AU34" s="291">
        <v>80236330.25</v>
      </c>
      <c r="AV34" s="296">
        <v>80236330.25</v>
      </c>
      <c r="AW34" s="291"/>
      <c r="AX34" s="291"/>
      <c r="AY34" s="293">
        <v>0</v>
      </c>
      <c r="AZ34" s="297" t="s">
        <v>229</v>
      </c>
      <c r="BA34" s="298">
        <f t="shared" si="4"/>
        <v>0</v>
      </c>
      <c r="BB34" s="43"/>
      <c r="BC34" s="288" t="str">
        <f t="shared" si="6"/>
        <v/>
      </c>
      <c r="BD34" s="288" t="str">
        <f t="shared" si="5"/>
        <v/>
      </c>
      <c r="BE34" s="288" t="str">
        <f t="shared" si="5"/>
        <v/>
      </c>
      <c r="BF34" s="288" t="str">
        <f t="shared" si="5"/>
        <v>Non-Op</v>
      </c>
      <c r="BG34" s="288" t="str">
        <f t="shared" si="1"/>
        <v>NO</v>
      </c>
      <c r="BH34" s="288" t="str">
        <f t="shared" si="1"/>
        <v>NO</v>
      </c>
      <c r="BI34" s="288" t="str">
        <f t="shared" si="2"/>
        <v/>
      </c>
      <c r="BJ34" s="43"/>
      <c r="BK34" s="288" t="b">
        <f t="shared" si="3"/>
        <v>1</v>
      </c>
      <c r="BL34" s="288" t="b">
        <f t="shared" si="3"/>
        <v>1</v>
      </c>
      <c r="BM34" s="288" t="b">
        <f t="shared" si="3"/>
        <v>1</v>
      </c>
      <c r="BN34" s="288" t="b">
        <f t="shared" si="3"/>
        <v>1</v>
      </c>
      <c r="BO34" s="288" t="b">
        <f t="shared" si="3"/>
        <v>1</v>
      </c>
      <c r="BP34" s="288" t="b">
        <f t="shared" si="3"/>
        <v>1</v>
      </c>
      <c r="BQ34" s="288" t="b">
        <f t="shared" si="3"/>
        <v>1</v>
      </c>
    </row>
    <row r="35" spans="1:69" ht="12" customHeight="1" x14ac:dyDescent="0.25">
      <c r="A35" s="286">
        <v>10700601</v>
      </c>
      <c r="B35" s="287" t="s">
        <v>2156</v>
      </c>
      <c r="C35" s="16" t="s">
        <v>236</v>
      </c>
      <c r="D35" s="13" t="s">
        <v>182</v>
      </c>
      <c r="E35" s="13"/>
      <c r="F35" s="16"/>
      <c r="G35" s="13"/>
      <c r="H35" s="288" t="s">
        <v>2129</v>
      </c>
      <c r="I35" s="288" t="s">
        <v>2129</v>
      </c>
      <c r="J35" s="288" t="s">
        <v>2129</v>
      </c>
      <c r="K35" s="288" t="s">
        <v>182</v>
      </c>
      <c r="L35" s="288" t="s">
        <v>2130</v>
      </c>
      <c r="M35" s="288" t="s">
        <v>2130</v>
      </c>
      <c r="N35" s="288" t="s">
        <v>2129</v>
      </c>
      <c r="P35" s="289">
        <v>0</v>
      </c>
      <c r="Q35" s="289">
        <v>212500</v>
      </c>
      <c r="R35" s="289">
        <v>212500</v>
      </c>
      <c r="S35" s="289">
        <v>0</v>
      </c>
      <c r="T35" s="289">
        <v>212500</v>
      </c>
      <c r="U35" s="289">
        <v>212500</v>
      </c>
      <c r="V35" s="289">
        <v>0</v>
      </c>
      <c r="W35" s="289">
        <v>276250</v>
      </c>
      <c r="X35" s="289">
        <v>276250</v>
      </c>
      <c r="Y35" s="289">
        <v>2109017</v>
      </c>
      <c r="Z35" s="289">
        <v>340000</v>
      </c>
      <c r="AA35" s="289">
        <v>361250</v>
      </c>
      <c r="AB35" s="289">
        <v>-21641617.350000001</v>
      </c>
      <c r="AC35" s="289"/>
      <c r="AD35" s="289"/>
      <c r="AE35" s="289">
        <v>-550670.1395833334</v>
      </c>
      <c r="AF35" s="299"/>
      <c r="AG35" s="300"/>
      <c r="AH35" s="291"/>
      <c r="AI35" s="291"/>
      <c r="AJ35" s="291"/>
      <c r="AK35" s="292">
        <v>-550670.1395833334</v>
      </c>
      <c r="AL35" s="291">
        <v>-550670.1395833334</v>
      </c>
      <c r="AM35" s="293"/>
      <c r="AN35" s="291"/>
      <c r="AO35" s="294">
        <v>0</v>
      </c>
      <c r="AP35" s="291"/>
      <c r="AQ35" s="295">
        <v>-21641617.350000001</v>
      </c>
      <c r="AR35" s="291"/>
      <c r="AS35" s="291"/>
      <c r="AT35" s="291"/>
      <c r="AU35" s="291">
        <v>-21641617.350000001</v>
      </c>
      <c r="AV35" s="296">
        <v>-21641617.350000001</v>
      </c>
      <c r="AW35" s="291"/>
      <c r="AX35" s="291"/>
      <c r="AY35" s="293">
        <v>0</v>
      </c>
      <c r="AZ35" s="297" t="s">
        <v>229</v>
      </c>
      <c r="BA35" s="298">
        <f t="shared" si="4"/>
        <v>0</v>
      </c>
      <c r="BB35" s="43"/>
      <c r="BC35" s="288" t="str">
        <f t="shared" si="6"/>
        <v/>
      </c>
      <c r="BD35" s="288" t="str">
        <f t="shared" si="5"/>
        <v/>
      </c>
      <c r="BE35" s="288" t="str">
        <f t="shared" si="5"/>
        <v/>
      </c>
      <c r="BF35" s="288" t="str">
        <f t="shared" si="5"/>
        <v>Non-Op</v>
      </c>
      <c r="BG35" s="288" t="str">
        <f t="shared" si="1"/>
        <v>NO</v>
      </c>
      <c r="BH35" s="288" t="str">
        <f t="shared" si="1"/>
        <v>NO</v>
      </c>
      <c r="BI35" s="288" t="str">
        <f t="shared" si="2"/>
        <v/>
      </c>
      <c r="BJ35" s="43"/>
      <c r="BK35" s="288" t="b">
        <f t="shared" si="3"/>
        <v>1</v>
      </c>
      <c r="BL35" s="288" t="b">
        <f t="shared" si="3"/>
        <v>1</v>
      </c>
      <c r="BM35" s="288" t="b">
        <f t="shared" si="3"/>
        <v>1</v>
      </c>
      <c r="BN35" s="288" t="b">
        <f t="shared" si="3"/>
        <v>1</v>
      </c>
      <c r="BO35" s="288" t="b">
        <f t="shared" si="3"/>
        <v>1</v>
      </c>
      <c r="BP35" s="288" t="b">
        <f t="shared" si="3"/>
        <v>1</v>
      </c>
      <c r="BQ35" s="288" t="b">
        <f t="shared" si="3"/>
        <v>1</v>
      </c>
    </row>
    <row r="36" spans="1:69" ht="12" customHeight="1" x14ac:dyDescent="0.25">
      <c r="A36" s="286">
        <v>10700602</v>
      </c>
      <c r="B36" s="287" t="s">
        <v>2157</v>
      </c>
      <c r="C36" s="16" t="s">
        <v>237</v>
      </c>
      <c r="D36" s="13" t="s">
        <v>182</v>
      </c>
      <c r="E36" s="13"/>
      <c r="F36" s="16"/>
      <c r="G36" s="13"/>
      <c r="H36" s="288" t="s">
        <v>2129</v>
      </c>
      <c r="I36" s="288" t="s">
        <v>2129</v>
      </c>
      <c r="J36" s="288" t="s">
        <v>2129</v>
      </c>
      <c r="K36" s="288" t="s">
        <v>182</v>
      </c>
      <c r="L36" s="288" t="s">
        <v>2130</v>
      </c>
      <c r="M36" s="288" t="s">
        <v>2130</v>
      </c>
      <c r="N36" s="288" t="s">
        <v>2129</v>
      </c>
      <c r="P36" s="289">
        <v>9348799.6400000006</v>
      </c>
      <c r="Q36" s="289">
        <v>9270250</v>
      </c>
      <c r="R36" s="289">
        <v>9303500</v>
      </c>
      <c r="S36" s="289">
        <v>9156250</v>
      </c>
      <c r="T36" s="289">
        <v>9251250</v>
      </c>
      <c r="U36" s="289">
        <v>9251250</v>
      </c>
      <c r="V36" s="289">
        <v>8942500</v>
      </c>
      <c r="W36" s="289">
        <v>9279750</v>
      </c>
      <c r="X36" s="289">
        <v>9289250</v>
      </c>
      <c r="Y36" s="289">
        <v>8942500</v>
      </c>
      <c r="Z36" s="289">
        <v>9370000</v>
      </c>
      <c r="AA36" s="289">
        <v>9346250</v>
      </c>
      <c r="AB36" s="289">
        <v>-2083997.74</v>
      </c>
      <c r="AC36" s="289"/>
      <c r="AD36" s="289"/>
      <c r="AE36" s="289">
        <v>8752929.2458333336</v>
      </c>
      <c r="AF36" s="299"/>
      <c r="AG36" s="300"/>
      <c r="AH36" s="291"/>
      <c r="AI36" s="291"/>
      <c r="AJ36" s="291"/>
      <c r="AK36" s="292">
        <v>8752929.2458333336</v>
      </c>
      <c r="AL36" s="291">
        <v>8752929.2458333336</v>
      </c>
      <c r="AM36" s="293"/>
      <c r="AN36" s="291"/>
      <c r="AO36" s="294">
        <v>0</v>
      </c>
      <c r="AP36" s="291"/>
      <c r="AQ36" s="295">
        <v>-2083997.74</v>
      </c>
      <c r="AR36" s="291"/>
      <c r="AS36" s="291"/>
      <c r="AT36" s="291"/>
      <c r="AU36" s="291">
        <v>-2083997.74</v>
      </c>
      <c r="AV36" s="296">
        <v>-2083997.74</v>
      </c>
      <c r="AW36" s="291"/>
      <c r="AX36" s="291"/>
      <c r="AY36" s="293">
        <v>0</v>
      </c>
      <c r="AZ36" s="297" t="s">
        <v>229</v>
      </c>
      <c r="BA36" s="298">
        <f t="shared" si="4"/>
        <v>0</v>
      </c>
      <c r="BB36" s="43"/>
      <c r="BC36" s="288" t="str">
        <f t="shared" si="6"/>
        <v/>
      </c>
      <c r="BD36" s="288" t="str">
        <f t="shared" si="5"/>
        <v/>
      </c>
      <c r="BE36" s="288" t="str">
        <f t="shared" si="5"/>
        <v/>
      </c>
      <c r="BF36" s="288" t="str">
        <f t="shared" si="5"/>
        <v>Non-Op</v>
      </c>
      <c r="BG36" s="288" t="str">
        <f t="shared" si="1"/>
        <v>NO</v>
      </c>
      <c r="BH36" s="288" t="str">
        <f t="shared" si="1"/>
        <v>NO</v>
      </c>
      <c r="BI36" s="288" t="str">
        <f t="shared" si="2"/>
        <v/>
      </c>
      <c r="BJ36" s="43"/>
      <c r="BK36" s="288" t="b">
        <f t="shared" si="3"/>
        <v>1</v>
      </c>
      <c r="BL36" s="288" t="b">
        <f t="shared" si="3"/>
        <v>1</v>
      </c>
      <c r="BM36" s="288" t="b">
        <f t="shared" si="3"/>
        <v>1</v>
      </c>
      <c r="BN36" s="288" t="b">
        <f t="shared" si="3"/>
        <v>1</v>
      </c>
      <c r="BO36" s="288" t="b">
        <f t="shared" si="3"/>
        <v>1</v>
      </c>
      <c r="BP36" s="288" t="b">
        <f t="shared" si="3"/>
        <v>1</v>
      </c>
      <c r="BQ36" s="288" t="b">
        <f t="shared" si="3"/>
        <v>1</v>
      </c>
    </row>
    <row r="37" spans="1:69" ht="12" customHeight="1" x14ac:dyDescent="0.25">
      <c r="A37" s="286">
        <v>10700603</v>
      </c>
      <c r="B37" s="287" t="s">
        <v>2158</v>
      </c>
      <c r="C37" s="16" t="s">
        <v>238</v>
      </c>
      <c r="D37" s="13" t="s">
        <v>182</v>
      </c>
      <c r="E37" s="13"/>
      <c r="F37" s="16"/>
      <c r="G37" s="13"/>
      <c r="H37" s="288" t="s">
        <v>2129</v>
      </c>
      <c r="I37" s="288" t="s">
        <v>2129</v>
      </c>
      <c r="J37" s="288" t="s">
        <v>2129</v>
      </c>
      <c r="K37" s="288" t="s">
        <v>182</v>
      </c>
      <c r="L37" s="288" t="s">
        <v>2130</v>
      </c>
      <c r="M37" s="288" t="s">
        <v>2130</v>
      </c>
      <c r="N37" s="288" t="s">
        <v>2129</v>
      </c>
      <c r="P37" s="289">
        <v>0</v>
      </c>
      <c r="Q37" s="289">
        <v>0</v>
      </c>
      <c r="R37" s="289">
        <v>0</v>
      </c>
      <c r="S37" s="289">
        <v>0</v>
      </c>
      <c r="T37" s="289">
        <v>0</v>
      </c>
      <c r="U37" s="289">
        <v>0</v>
      </c>
      <c r="V37" s="289">
        <v>0</v>
      </c>
      <c r="W37" s="289">
        <v>0</v>
      </c>
      <c r="X37" s="289">
        <v>0</v>
      </c>
      <c r="Y37" s="289">
        <v>0</v>
      </c>
      <c r="Z37" s="289">
        <v>0</v>
      </c>
      <c r="AA37" s="289">
        <v>0</v>
      </c>
      <c r="AB37" s="289">
        <v>-7887203.0899999999</v>
      </c>
      <c r="AC37" s="289"/>
      <c r="AD37" s="289"/>
      <c r="AE37" s="289">
        <v>-328633.46208333335</v>
      </c>
      <c r="AF37" s="299"/>
      <c r="AG37" s="300"/>
      <c r="AH37" s="291"/>
      <c r="AI37" s="291"/>
      <c r="AJ37" s="291"/>
      <c r="AK37" s="292">
        <v>-328633.46208333335</v>
      </c>
      <c r="AL37" s="291">
        <v>-328633.46208333335</v>
      </c>
      <c r="AM37" s="293"/>
      <c r="AN37" s="291"/>
      <c r="AO37" s="294">
        <v>0</v>
      </c>
      <c r="AP37" s="291"/>
      <c r="AQ37" s="295">
        <v>-7887203.0899999999</v>
      </c>
      <c r="AR37" s="291"/>
      <c r="AS37" s="291"/>
      <c r="AT37" s="291"/>
      <c r="AU37" s="291">
        <v>-7887203.0899999999</v>
      </c>
      <c r="AV37" s="296">
        <v>-7887203.0899999999</v>
      </c>
      <c r="AW37" s="291"/>
      <c r="AX37" s="291"/>
      <c r="AY37" s="293">
        <v>0</v>
      </c>
      <c r="AZ37" s="297" t="s">
        <v>229</v>
      </c>
      <c r="BA37" s="298">
        <f t="shared" si="4"/>
        <v>0</v>
      </c>
      <c r="BB37" s="43"/>
      <c r="BC37" s="288" t="str">
        <f t="shared" si="6"/>
        <v/>
      </c>
      <c r="BD37" s="288" t="str">
        <f t="shared" si="5"/>
        <v/>
      </c>
      <c r="BE37" s="288" t="str">
        <f t="shared" si="5"/>
        <v/>
      </c>
      <c r="BF37" s="288" t="str">
        <f t="shared" si="5"/>
        <v>Non-Op</v>
      </c>
      <c r="BG37" s="288" t="str">
        <f t="shared" si="1"/>
        <v>NO</v>
      </c>
      <c r="BH37" s="288" t="str">
        <f t="shared" si="1"/>
        <v>NO</v>
      </c>
      <c r="BI37" s="288" t="str">
        <f t="shared" si="2"/>
        <v/>
      </c>
      <c r="BJ37" s="43"/>
      <c r="BK37" s="288" t="b">
        <f t="shared" si="3"/>
        <v>1</v>
      </c>
      <c r="BL37" s="288" t="b">
        <f t="shared" si="3"/>
        <v>1</v>
      </c>
      <c r="BM37" s="288" t="b">
        <f t="shared" si="3"/>
        <v>1</v>
      </c>
      <c r="BN37" s="288" t="b">
        <f t="shared" si="3"/>
        <v>1</v>
      </c>
      <c r="BO37" s="288" t="b">
        <f t="shared" si="3"/>
        <v>1</v>
      </c>
      <c r="BP37" s="288" t="b">
        <f t="shared" si="3"/>
        <v>1</v>
      </c>
      <c r="BQ37" s="288" t="b">
        <f t="shared" si="3"/>
        <v>1</v>
      </c>
    </row>
    <row r="38" spans="1:69" ht="12" customHeight="1" x14ac:dyDescent="0.25">
      <c r="A38" s="286">
        <v>10800061</v>
      </c>
      <c r="B38" s="287" t="s">
        <v>2159</v>
      </c>
      <c r="C38" s="16" t="s">
        <v>34</v>
      </c>
      <c r="D38" s="13" t="s">
        <v>180</v>
      </c>
      <c r="E38" s="13"/>
      <c r="F38" s="16"/>
      <c r="G38" s="13"/>
      <c r="H38" s="288" t="s">
        <v>2129</v>
      </c>
      <c r="I38" s="288" t="s">
        <v>180</v>
      </c>
      <c r="J38" s="288" t="s">
        <v>2129</v>
      </c>
      <c r="K38" s="288" t="s">
        <v>2129</v>
      </c>
      <c r="L38" s="288" t="s">
        <v>2130</v>
      </c>
      <c r="M38" s="288" t="s">
        <v>2130</v>
      </c>
      <c r="N38" s="288" t="s">
        <v>2129</v>
      </c>
      <c r="P38" s="289">
        <v>-70546231.530000001</v>
      </c>
      <c r="Q38" s="289">
        <v>-70546231.530000001</v>
      </c>
      <c r="R38" s="289">
        <v>-70546231.530000001</v>
      </c>
      <c r="S38" s="289">
        <v>-74961636.900000006</v>
      </c>
      <c r="T38" s="289">
        <v>-74961636.900000006</v>
      </c>
      <c r="U38" s="289">
        <v>-74961636.900000006</v>
      </c>
      <c r="V38" s="289">
        <v>-79076578.900000006</v>
      </c>
      <c r="W38" s="289">
        <v>-79076578.900000006</v>
      </c>
      <c r="X38" s="289">
        <v>-79076578.900000006</v>
      </c>
      <c r="Y38" s="289">
        <v>-83703543.900000006</v>
      </c>
      <c r="Z38" s="289">
        <v>-83703543.900000006</v>
      </c>
      <c r="AA38" s="289">
        <v>-83703543.900000006</v>
      </c>
      <c r="AB38" s="289">
        <v>-85161013.900000006</v>
      </c>
      <c r="AC38" s="289"/>
      <c r="AD38" s="289"/>
      <c r="AE38" s="289">
        <v>-77680947.072916657</v>
      </c>
      <c r="AF38" s="299">
        <v>17</v>
      </c>
      <c r="AG38" s="300"/>
      <c r="AH38" s="291"/>
      <c r="AI38" s="291">
        <v>-77680947.072916657</v>
      </c>
      <c r="AJ38" s="291"/>
      <c r="AK38" s="292"/>
      <c r="AL38" s="291">
        <v>-77680947.072916657</v>
      </c>
      <c r="AM38" s="293"/>
      <c r="AN38" s="291"/>
      <c r="AO38" s="294">
        <v>0</v>
      </c>
      <c r="AP38" s="291"/>
      <c r="AQ38" s="295">
        <v>-85161013.900000006</v>
      </c>
      <c r="AR38" s="291"/>
      <c r="AS38" s="291">
        <v>-85161013.900000006</v>
      </c>
      <c r="AT38" s="291"/>
      <c r="AU38" s="291"/>
      <c r="AV38" s="296">
        <v>-85161013.900000006</v>
      </c>
      <c r="AW38" s="291"/>
      <c r="AX38" s="291"/>
      <c r="AY38" s="293">
        <v>0</v>
      </c>
      <c r="AZ38" s="297"/>
      <c r="BA38" s="298">
        <f t="shared" si="4"/>
        <v>0</v>
      </c>
      <c r="BB38" s="43"/>
      <c r="BC38" s="288" t="str">
        <f t="shared" si="6"/>
        <v/>
      </c>
      <c r="BD38" s="288" t="str">
        <f t="shared" si="5"/>
        <v>ERB</v>
      </c>
      <c r="BE38" s="288" t="str">
        <f t="shared" si="5"/>
        <v/>
      </c>
      <c r="BF38" s="288" t="str">
        <f t="shared" si="5"/>
        <v/>
      </c>
      <c r="BG38" s="288" t="str">
        <f t="shared" si="1"/>
        <v>NO</v>
      </c>
      <c r="BH38" s="288" t="str">
        <f t="shared" si="1"/>
        <v>NO</v>
      </c>
      <c r="BI38" s="288" t="str">
        <f t="shared" si="2"/>
        <v/>
      </c>
      <c r="BJ38" s="43"/>
      <c r="BK38" s="288" t="b">
        <f t="shared" si="3"/>
        <v>1</v>
      </c>
      <c r="BL38" s="288" t="b">
        <f t="shared" si="3"/>
        <v>1</v>
      </c>
      <c r="BM38" s="288" t="b">
        <f t="shared" si="3"/>
        <v>1</v>
      </c>
      <c r="BN38" s="288" t="b">
        <f t="shared" si="3"/>
        <v>1</v>
      </c>
      <c r="BO38" s="288" t="b">
        <f t="shared" si="3"/>
        <v>1</v>
      </c>
      <c r="BP38" s="288" t="b">
        <f t="shared" si="3"/>
        <v>1</v>
      </c>
      <c r="BQ38" s="288" t="b">
        <f t="shared" si="3"/>
        <v>1</v>
      </c>
    </row>
    <row r="39" spans="1:69" ht="12" customHeight="1" x14ac:dyDescent="0.25">
      <c r="A39" s="286">
        <v>10800062</v>
      </c>
      <c r="B39" s="287" t="s">
        <v>2160</v>
      </c>
      <c r="C39" s="16" t="s">
        <v>34</v>
      </c>
      <c r="D39" s="13" t="s">
        <v>181</v>
      </c>
      <c r="E39" s="13"/>
      <c r="F39" s="16"/>
      <c r="G39" s="13"/>
      <c r="H39" s="288" t="s">
        <v>2129</v>
      </c>
      <c r="I39" s="288" t="s">
        <v>2129</v>
      </c>
      <c r="J39" s="288" t="s">
        <v>181</v>
      </c>
      <c r="K39" s="288" t="s">
        <v>2129</v>
      </c>
      <c r="L39" s="288" t="s">
        <v>2130</v>
      </c>
      <c r="M39" s="288" t="s">
        <v>2130</v>
      </c>
      <c r="N39" s="288" t="s">
        <v>2129</v>
      </c>
      <c r="P39" s="289">
        <v>-319032997.37</v>
      </c>
      <c r="Q39" s="289">
        <v>-319032997.37</v>
      </c>
      <c r="R39" s="289">
        <v>-319032997.37</v>
      </c>
      <c r="S39" s="289">
        <v>-323514061.88</v>
      </c>
      <c r="T39" s="289">
        <v>-323514061.88</v>
      </c>
      <c r="U39" s="289">
        <v>-323514061.88</v>
      </c>
      <c r="V39" s="289">
        <v>-328696020.88</v>
      </c>
      <c r="W39" s="289">
        <v>-328696020.88</v>
      </c>
      <c r="X39" s="289">
        <v>-328696020.88</v>
      </c>
      <c r="Y39" s="289">
        <v>-335183676.88</v>
      </c>
      <c r="Z39" s="289">
        <v>-335183676.88</v>
      </c>
      <c r="AA39" s="289">
        <v>-335183676.88</v>
      </c>
      <c r="AB39" s="289">
        <v>-339566246.88</v>
      </c>
      <c r="AC39" s="289"/>
      <c r="AD39" s="289"/>
      <c r="AE39" s="289">
        <v>-327462241.31541675</v>
      </c>
      <c r="AF39" s="299"/>
      <c r="AG39" s="300">
        <v>5</v>
      </c>
      <c r="AH39" s="291"/>
      <c r="AI39" s="291"/>
      <c r="AJ39" s="291">
        <v>-327462241.31541675</v>
      </c>
      <c r="AK39" s="292"/>
      <c r="AL39" s="291">
        <v>-327462241.31541675</v>
      </c>
      <c r="AM39" s="293"/>
      <c r="AN39" s="291"/>
      <c r="AO39" s="294">
        <v>0</v>
      </c>
      <c r="AP39" s="291"/>
      <c r="AQ39" s="295">
        <v>-339566246.88</v>
      </c>
      <c r="AR39" s="291"/>
      <c r="AS39" s="291"/>
      <c r="AT39" s="291">
        <v>-339566246.88</v>
      </c>
      <c r="AU39" s="291"/>
      <c r="AV39" s="296">
        <v>-339566246.88</v>
      </c>
      <c r="AW39" s="291"/>
      <c r="AX39" s="291"/>
      <c r="AY39" s="293">
        <v>0</v>
      </c>
      <c r="AZ39" s="297"/>
      <c r="BA39" s="298">
        <f t="shared" si="4"/>
        <v>0</v>
      </c>
      <c r="BB39" s="43"/>
      <c r="BC39" s="288" t="str">
        <f t="shared" si="6"/>
        <v/>
      </c>
      <c r="BD39" s="288" t="str">
        <f t="shared" si="5"/>
        <v/>
      </c>
      <c r="BE39" s="288" t="str">
        <f t="shared" si="5"/>
        <v>GRB</v>
      </c>
      <c r="BF39" s="288" t="str">
        <f t="shared" si="5"/>
        <v/>
      </c>
      <c r="BG39" s="288" t="str">
        <f t="shared" si="1"/>
        <v>NO</v>
      </c>
      <c r="BH39" s="288" t="str">
        <f t="shared" si="1"/>
        <v>NO</v>
      </c>
      <c r="BI39" s="288" t="str">
        <f t="shared" si="2"/>
        <v/>
      </c>
      <c r="BJ39" s="43"/>
      <c r="BK39" s="288" t="b">
        <f t="shared" si="3"/>
        <v>1</v>
      </c>
      <c r="BL39" s="288" t="b">
        <f t="shared" si="3"/>
        <v>1</v>
      </c>
      <c r="BM39" s="288" t="b">
        <f t="shared" si="3"/>
        <v>1</v>
      </c>
      <c r="BN39" s="288" t="b">
        <f t="shared" si="3"/>
        <v>1</v>
      </c>
      <c r="BO39" s="288" t="b">
        <f t="shared" si="3"/>
        <v>1</v>
      </c>
      <c r="BP39" s="288" t="b">
        <f t="shared" si="3"/>
        <v>1</v>
      </c>
      <c r="BQ39" s="288" t="b">
        <f t="shared" si="3"/>
        <v>1</v>
      </c>
    </row>
    <row r="40" spans="1:69" ht="12" customHeight="1" x14ac:dyDescent="0.25">
      <c r="A40" s="286">
        <v>10800071</v>
      </c>
      <c r="B40" s="287" t="s">
        <v>2161</v>
      </c>
      <c r="C40" s="16" t="s">
        <v>35</v>
      </c>
      <c r="D40" s="13" t="s">
        <v>180</v>
      </c>
      <c r="E40" s="13"/>
      <c r="F40" s="16"/>
      <c r="G40" s="13"/>
      <c r="H40" s="288" t="s">
        <v>2129</v>
      </c>
      <c r="I40" s="288" t="s">
        <v>180</v>
      </c>
      <c r="J40" s="288" t="s">
        <v>2129</v>
      </c>
      <c r="K40" s="288" t="s">
        <v>2129</v>
      </c>
      <c r="L40" s="288" t="s">
        <v>2130</v>
      </c>
      <c r="M40" s="288" t="s">
        <v>2130</v>
      </c>
      <c r="N40" s="288" t="s">
        <v>2129</v>
      </c>
      <c r="P40" s="289">
        <v>70546231.530000001</v>
      </c>
      <c r="Q40" s="289">
        <v>70546231.530000001</v>
      </c>
      <c r="R40" s="289">
        <v>70546231.530000001</v>
      </c>
      <c r="S40" s="289">
        <v>74961636.900000006</v>
      </c>
      <c r="T40" s="289">
        <v>74961636.900000006</v>
      </c>
      <c r="U40" s="289">
        <v>74961636.900000006</v>
      </c>
      <c r="V40" s="289">
        <v>79076578.900000006</v>
      </c>
      <c r="W40" s="289">
        <v>79076578.900000006</v>
      </c>
      <c r="X40" s="289">
        <v>79076578.900000006</v>
      </c>
      <c r="Y40" s="289">
        <v>83703543.900000006</v>
      </c>
      <c r="Z40" s="289">
        <v>83703543.900000006</v>
      </c>
      <c r="AA40" s="289">
        <v>83703543.900000006</v>
      </c>
      <c r="AB40" s="289">
        <v>85161013.900000006</v>
      </c>
      <c r="AC40" s="289"/>
      <c r="AD40" s="289"/>
      <c r="AE40" s="289">
        <v>77680947.072916657</v>
      </c>
      <c r="AF40" s="299">
        <v>17</v>
      </c>
      <c r="AG40" s="300"/>
      <c r="AH40" s="291"/>
      <c r="AI40" s="291">
        <v>77680947.072916657</v>
      </c>
      <c r="AJ40" s="291"/>
      <c r="AK40" s="292"/>
      <c r="AL40" s="291">
        <v>77680947.072916657</v>
      </c>
      <c r="AM40" s="293"/>
      <c r="AN40" s="291"/>
      <c r="AO40" s="294">
        <v>0</v>
      </c>
      <c r="AP40" s="291"/>
      <c r="AQ40" s="295">
        <v>85161013.900000006</v>
      </c>
      <c r="AR40" s="291"/>
      <c r="AS40" s="291">
        <v>85161013.900000006</v>
      </c>
      <c r="AT40" s="291"/>
      <c r="AU40" s="291"/>
      <c r="AV40" s="296">
        <v>85161013.900000006</v>
      </c>
      <c r="AW40" s="291"/>
      <c r="AX40" s="291"/>
      <c r="AY40" s="293">
        <v>0</v>
      </c>
      <c r="AZ40" s="297"/>
      <c r="BA40" s="298">
        <f t="shared" si="4"/>
        <v>0</v>
      </c>
      <c r="BB40" s="43"/>
      <c r="BC40" s="288" t="str">
        <f t="shared" si="6"/>
        <v/>
      </c>
      <c r="BD40" s="288" t="str">
        <f t="shared" si="5"/>
        <v>ERB</v>
      </c>
      <c r="BE40" s="288" t="str">
        <f t="shared" si="5"/>
        <v/>
      </c>
      <c r="BF40" s="288" t="str">
        <f t="shared" si="5"/>
        <v/>
      </c>
      <c r="BG40" s="288" t="str">
        <f t="shared" si="1"/>
        <v>NO</v>
      </c>
      <c r="BH40" s="288" t="str">
        <f t="shared" si="1"/>
        <v>NO</v>
      </c>
      <c r="BI40" s="288" t="str">
        <f t="shared" si="2"/>
        <v/>
      </c>
      <c r="BJ40" s="43"/>
      <c r="BK40" s="288" t="b">
        <f t="shared" si="3"/>
        <v>1</v>
      </c>
      <c r="BL40" s="288" t="b">
        <f t="shared" si="3"/>
        <v>1</v>
      </c>
      <c r="BM40" s="288" t="b">
        <f t="shared" si="3"/>
        <v>1</v>
      </c>
      <c r="BN40" s="288" t="b">
        <f t="shared" si="3"/>
        <v>1</v>
      </c>
      <c r="BO40" s="288" t="b">
        <f t="shared" si="3"/>
        <v>1</v>
      </c>
      <c r="BP40" s="288" t="b">
        <f t="shared" si="3"/>
        <v>1</v>
      </c>
      <c r="BQ40" s="288" t="b">
        <f t="shared" si="3"/>
        <v>1</v>
      </c>
    </row>
    <row r="41" spans="1:69" ht="12" customHeight="1" x14ac:dyDescent="0.25">
      <c r="A41" s="286">
        <v>10800072</v>
      </c>
      <c r="B41" s="287" t="s">
        <v>2162</v>
      </c>
      <c r="C41" s="16" t="s">
        <v>35</v>
      </c>
      <c r="D41" s="13" t="s">
        <v>181</v>
      </c>
      <c r="E41" s="13"/>
      <c r="F41" s="16"/>
      <c r="G41" s="13"/>
      <c r="H41" s="288" t="s">
        <v>2129</v>
      </c>
      <c r="I41" s="288" t="s">
        <v>2129</v>
      </c>
      <c r="J41" s="288" t="s">
        <v>181</v>
      </c>
      <c r="K41" s="288" t="s">
        <v>2129</v>
      </c>
      <c r="L41" s="288" t="s">
        <v>2130</v>
      </c>
      <c r="M41" s="288" t="s">
        <v>2130</v>
      </c>
      <c r="N41" s="288" t="s">
        <v>2129</v>
      </c>
      <c r="P41" s="289">
        <v>319032997.37</v>
      </c>
      <c r="Q41" s="289">
        <v>319032997.37</v>
      </c>
      <c r="R41" s="289">
        <v>319032997.37</v>
      </c>
      <c r="S41" s="289">
        <v>323514061.88</v>
      </c>
      <c r="T41" s="289">
        <v>323514061.88</v>
      </c>
      <c r="U41" s="289">
        <v>323514061.88</v>
      </c>
      <c r="V41" s="289">
        <v>328696020.88</v>
      </c>
      <c r="W41" s="289">
        <v>328696020.88</v>
      </c>
      <c r="X41" s="289">
        <v>328696020.88</v>
      </c>
      <c r="Y41" s="289">
        <v>335183676.88</v>
      </c>
      <c r="Z41" s="289">
        <v>335183676.88</v>
      </c>
      <c r="AA41" s="289">
        <v>335183676.88</v>
      </c>
      <c r="AB41" s="289">
        <v>339566246.88</v>
      </c>
      <c r="AC41" s="289"/>
      <c r="AD41" s="289"/>
      <c r="AE41" s="289">
        <v>327462241.31541675</v>
      </c>
      <c r="AF41" s="299"/>
      <c r="AG41" s="300">
        <v>5</v>
      </c>
      <c r="AH41" s="291"/>
      <c r="AI41" s="291"/>
      <c r="AJ41" s="291">
        <v>327462241.31541675</v>
      </c>
      <c r="AK41" s="292"/>
      <c r="AL41" s="291">
        <v>327462241.31541675</v>
      </c>
      <c r="AM41" s="293"/>
      <c r="AN41" s="291"/>
      <c r="AO41" s="294">
        <v>0</v>
      </c>
      <c r="AP41" s="291"/>
      <c r="AQ41" s="295">
        <v>339566246.88</v>
      </c>
      <c r="AR41" s="291"/>
      <c r="AS41" s="291"/>
      <c r="AT41" s="291">
        <v>339566246.88</v>
      </c>
      <c r="AU41" s="291"/>
      <c r="AV41" s="296">
        <v>339566246.88</v>
      </c>
      <c r="AW41" s="291"/>
      <c r="AX41" s="291"/>
      <c r="AY41" s="293">
        <v>0</v>
      </c>
      <c r="AZ41" s="297"/>
      <c r="BA41" s="298">
        <f t="shared" si="4"/>
        <v>0</v>
      </c>
      <c r="BB41" s="43"/>
      <c r="BC41" s="288" t="str">
        <f t="shared" si="6"/>
        <v/>
      </c>
      <c r="BD41" s="288" t="str">
        <f t="shared" si="5"/>
        <v/>
      </c>
      <c r="BE41" s="288" t="str">
        <f t="shared" si="5"/>
        <v>GRB</v>
      </c>
      <c r="BF41" s="288" t="str">
        <f t="shared" si="5"/>
        <v/>
      </c>
      <c r="BG41" s="288" t="str">
        <f t="shared" si="1"/>
        <v>NO</v>
      </c>
      <c r="BH41" s="288" t="str">
        <f t="shared" si="1"/>
        <v>NO</v>
      </c>
      <c r="BI41" s="288" t="str">
        <f t="shared" si="2"/>
        <v/>
      </c>
      <c r="BJ41" s="43"/>
      <c r="BK41" s="288" t="b">
        <f t="shared" si="3"/>
        <v>1</v>
      </c>
      <c r="BL41" s="288" t="b">
        <f t="shared" si="3"/>
        <v>1</v>
      </c>
      <c r="BM41" s="288" t="b">
        <f t="shared" si="3"/>
        <v>1</v>
      </c>
      <c r="BN41" s="288" t="b">
        <f t="shared" si="3"/>
        <v>1</v>
      </c>
      <c r="BO41" s="288" t="b">
        <f t="shared" si="3"/>
        <v>1</v>
      </c>
      <c r="BP41" s="288" t="b">
        <f t="shared" si="3"/>
        <v>1</v>
      </c>
      <c r="BQ41" s="288" t="b">
        <f t="shared" si="3"/>
        <v>1</v>
      </c>
    </row>
    <row r="42" spans="1:69" ht="12" customHeight="1" x14ac:dyDescent="0.25">
      <c r="A42" s="286">
        <v>10800501</v>
      </c>
      <c r="B42" s="287" t="s">
        <v>2163</v>
      </c>
      <c r="C42" s="16" t="s">
        <v>239</v>
      </c>
      <c r="D42" s="13" t="s">
        <v>180</v>
      </c>
      <c r="E42" s="13"/>
      <c r="F42" s="16"/>
      <c r="G42" s="13"/>
      <c r="H42" s="288" t="s">
        <v>2129</v>
      </c>
      <c r="I42" s="288" t="s">
        <v>180</v>
      </c>
      <c r="J42" s="288" t="s">
        <v>2129</v>
      </c>
      <c r="K42" s="288" t="s">
        <v>2129</v>
      </c>
      <c r="L42" s="288" t="s">
        <v>2130</v>
      </c>
      <c r="M42" s="288" t="s">
        <v>2130</v>
      </c>
      <c r="N42" s="288" t="s">
        <v>2129</v>
      </c>
      <c r="P42" s="289">
        <v>-3681042016.3499999</v>
      </c>
      <c r="Q42" s="289">
        <v>-3706433684.5500002</v>
      </c>
      <c r="R42" s="289">
        <v>-3731398573.6399999</v>
      </c>
      <c r="S42" s="289">
        <v>-3749814324.1300001</v>
      </c>
      <c r="T42" s="289">
        <v>-3772612575.6399999</v>
      </c>
      <c r="U42" s="289">
        <v>-3787157759.9400001</v>
      </c>
      <c r="V42" s="289">
        <v>-3810385983.0900002</v>
      </c>
      <c r="W42" s="289">
        <v>-3828088047.75</v>
      </c>
      <c r="X42" s="289">
        <v>-3850094129.6399999</v>
      </c>
      <c r="Y42" s="289">
        <v>-3874822053.23</v>
      </c>
      <c r="Z42" s="289">
        <v>-3893837204.4099998</v>
      </c>
      <c r="AA42" s="289">
        <v>-3914495612.6999998</v>
      </c>
      <c r="AB42" s="289">
        <v>-3929654431.0300002</v>
      </c>
      <c r="AC42" s="289"/>
      <c r="AD42" s="289"/>
      <c r="AE42" s="289">
        <v>-3810374014.3674998</v>
      </c>
      <c r="AF42" s="299" t="s">
        <v>240</v>
      </c>
      <c r="AG42" s="300"/>
      <c r="AH42" s="291"/>
      <c r="AI42" s="291">
        <v>-3810374014.3674998</v>
      </c>
      <c r="AJ42" s="291"/>
      <c r="AK42" s="292"/>
      <c r="AL42" s="291">
        <v>-3810374014.3674998</v>
      </c>
      <c r="AM42" s="293"/>
      <c r="AN42" s="291"/>
      <c r="AO42" s="294">
        <v>0</v>
      </c>
      <c r="AP42" s="291"/>
      <c r="AQ42" s="295">
        <v>-3929654431.0300002</v>
      </c>
      <c r="AR42" s="291"/>
      <c r="AS42" s="291">
        <v>-3929654431.0300002</v>
      </c>
      <c r="AT42" s="291"/>
      <c r="AU42" s="291"/>
      <c r="AV42" s="296">
        <v>-3929654431.0300002</v>
      </c>
      <c r="AW42" s="291"/>
      <c r="AX42" s="291"/>
      <c r="AY42" s="293">
        <v>0</v>
      </c>
      <c r="AZ42" s="297"/>
      <c r="BA42" s="298">
        <f t="shared" si="4"/>
        <v>0</v>
      </c>
      <c r="BB42" s="43"/>
      <c r="BC42" s="288" t="str">
        <f t="shared" si="6"/>
        <v/>
      </c>
      <c r="BD42" s="288" t="str">
        <f t="shared" si="5"/>
        <v>ERB</v>
      </c>
      <c r="BE42" s="288" t="str">
        <f t="shared" si="5"/>
        <v/>
      </c>
      <c r="BF42" s="288" t="str">
        <f t="shared" si="5"/>
        <v/>
      </c>
      <c r="BG42" s="288" t="str">
        <f t="shared" si="1"/>
        <v>NO</v>
      </c>
      <c r="BH42" s="288" t="str">
        <f t="shared" si="1"/>
        <v>NO</v>
      </c>
      <c r="BI42" s="288" t="str">
        <f t="shared" si="2"/>
        <v/>
      </c>
      <c r="BJ42" s="43"/>
      <c r="BK42" s="288" t="b">
        <f t="shared" si="3"/>
        <v>1</v>
      </c>
      <c r="BL42" s="288" t="b">
        <f t="shared" si="3"/>
        <v>1</v>
      </c>
      <c r="BM42" s="288" t="b">
        <f t="shared" si="3"/>
        <v>1</v>
      </c>
      <c r="BN42" s="288" t="b">
        <f t="shared" si="3"/>
        <v>1</v>
      </c>
      <c r="BO42" s="288" t="b">
        <f t="shared" si="3"/>
        <v>1</v>
      </c>
      <c r="BP42" s="288" t="b">
        <f t="shared" si="3"/>
        <v>1</v>
      </c>
      <c r="BQ42" s="288" t="b">
        <f t="shared" si="3"/>
        <v>1</v>
      </c>
    </row>
    <row r="43" spans="1:69" ht="12" customHeight="1" x14ac:dyDescent="0.25">
      <c r="A43" s="286">
        <v>10800502</v>
      </c>
      <c r="B43" s="287" t="s">
        <v>2164</v>
      </c>
      <c r="C43" s="16" t="s">
        <v>23</v>
      </c>
      <c r="D43" s="13" t="s">
        <v>181</v>
      </c>
      <c r="E43" s="13"/>
      <c r="F43" s="16"/>
      <c r="G43" s="13"/>
      <c r="H43" s="288" t="s">
        <v>2129</v>
      </c>
      <c r="I43" s="288" t="s">
        <v>2129</v>
      </c>
      <c r="J43" s="288" t="s">
        <v>181</v>
      </c>
      <c r="K43" s="288" t="s">
        <v>2129</v>
      </c>
      <c r="L43" s="288" t="s">
        <v>2130</v>
      </c>
      <c r="M43" s="288" t="s">
        <v>2130</v>
      </c>
      <c r="N43" s="288" t="s">
        <v>2129</v>
      </c>
      <c r="P43" s="289">
        <v>-1437510837.6099999</v>
      </c>
      <c r="Q43" s="289">
        <v>-1444450211.28</v>
      </c>
      <c r="R43" s="289">
        <v>-1452326620.8599999</v>
      </c>
      <c r="S43" s="289">
        <v>-1456803297.5799999</v>
      </c>
      <c r="T43" s="289">
        <v>-1464331560.5699999</v>
      </c>
      <c r="U43" s="289">
        <v>-1467929034.6700001</v>
      </c>
      <c r="V43" s="289">
        <v>-1475615229.5699999</v>
      </c>
      <c r="W43" s="289">
        <v>-1482520203.27</v>
      </c>
      <c r="X43" s="289">
        <v>-1491261315.1600001</v>
      </c>
      <c r="Y43" s="289">
        <v>-1499612636.8099999</v>
      </c>
      <c r="Z43" s="289">
        <v>-1505579861.6099999</v>
      </c>
      <c r="AA43" s="289">
        <v>-1513056950.72</v>
      </c>
      <c r="AB43" s="289">
        <v>-1520861907.5799999</v>
      </c>
      <c r="AC43" s="289"/>
      <c r="AD43" s="289"/>
      <c r="AE43" s="289">
        <v>-1477722774.5579166</v>
      </c>
      <c r="AF43" s="299"/>
      <c r="AG43" s="300" t="s">
        <v>227</v>
      </c>
      <c r="AH43" s="291"/>
      <c r="AI43" s="291"/>
      <c r="AJ43" s="291">
        <v>-1477722774.5579166</v>
      </c>
      <c r="AK43" s="292"/>
      <c r="AL43" s="291">
        <v>-1477722774.5579166</v>
      </c>
      <c r="AM43" s="293"/>
      <c r="AN43" s="291"/>
      <c r="AO43" s="294">
        <v>0</v>
      </c>
      <c r="AP43" s="291"/>
      <c r="AQ43" s="295">
        <v>-1520861907.5799999</v>
      </c>
      <c r="AR43" s="291"/>
      <c r="AS43" s="291"/>
      <c r="AT43" s="291">
        <v>-1520861907.5799999</v>
      </c>
      <c r="AU43" s="291"/>
      <c r="AV43" s="296">
        <v>-1520861907.5799999</v>
      </c>
      <c r="AW43" s="291"/>
      <c r="AX43" s="291"/>
      <c r="AY43" s="293">
        <v>0</v>
      </c>
      <c r="AZ43" s="297"/>
      <c r="BA43" s="298">
        <f t="shared" si="4"/>
        <v>0</v>
      </c>
      <c r="BB43" s="43"/>
      <c r="BC43" s="288" t="str">
        <f t="shared" si="6"/>
        <v/>
      </c>
      <c r="BD43" s="288" t="str">
        <f t="shared" si="5"/>
        <v/>
      </c>
      <c r="BE43" s="288" t="str">
        <f t="shared" si="5"/>
        <v>GRB</v>
      </c>
      <c r="BF43" s="288" t="str">
        <f t="shared" si="5"/>
        <v/>
      </c>
      <c r="BG43" s="288" t="str">
        <f t="shared" si="1"/>
        <v>NO</v>
      </c>
      <c r="BH43" s="288" t="str">
        <f t="shared" si="1"/>
        <v>NO</v>
      </c>
      <c r="BI43" s="288" t="str">
        <f t="shared" si="2"/>
        <v/>
      </c>
      <c r="BJ43" s="43"/>
      <c r="BK43" s="288" t="b">
        <f t="shared" si="3"/>
        <v>1</v>
      </c>
      <c r="BL43" s="288" t="b">
        <f t="shared" si="3"/>
        <v>1</v>
      </c>
      <c r="BM43" s="288" t="b">
        <f t="shared" si="3"/>
        <v>1</v>
      </c>
      <c r="BN43" s="288" t="b">
        <f t="shared" si="3"/>
        <v>1</v>
      </c>
      <c r="BO43" s="288" t="b">
        <f t="shared" si="3"/>
        <v>1</v>
      </c>
      <c r="BP43" s="288" t="b">
        <f t="shared" si="3"/>
        <v>1</v>
      </c>
      <c r="BQ43" s="288" t="b">
        <f t="shared" si="3"/>
        <v>1</v>
      </c>
    </row>
    <row r="44" spans="1:69" ht="12" customHeight="1" x14ac:dyDescent="0.25">
      <c r="A44" s="286">
        <v>10800503</v>
      </c>
      <c r="B44" s="287" t="s">
        <v>2165</v>
      </c>
      <c r="C44" s="16" t="s">
        <v>241</v>
      </c>
      <c r="D44" s="13" t="s">
        <v>2133</v>
      </c>
      <c r="E44" s="13"/>
      <c r="F44" s="16"/>
      <c r="G44" s="13"/>
      <c r="H44" s="288" t="s">
        <v>2129</v>
      </c>
      <c r="I44" s="288" t="s">
        <v>180</v>
      </c>
      <c r="J44" s="288" t="s">
        <v>181</v>
      </c>
      <c r="K44" s="288" t="s">
        <v>2129</v>
      </c>
      <c r="L44" s="288" t="s">
        <v>2130</v>
      </c>
      <c r="M44" s="288" t="s">
        <v>2130</v>
      </c>
      <c r="N44" s="288" t="s">
        <v>2129</v>
      </c>
      <c r="P44" s="289">
        <v>-101835021.88</v>
      </c>
      <c r="Q44" s="289">
        <v>-103635470.56999999</v>
      </c>
      <c r="R44" s="289">
        <v>-106122851.36</v>
      </c>
      <c r="S44" s="289">
        <v>-108650844.66</v>
      </c>
      <c r="T44" s="289">
        <v>-111179310.62</v>
      </c>
      <c r="U44" s="289">
        <v>-107641820</v>
      </c>
      <c r="V44" s="289">
        <v>-108748412.91</v>
      </c>
      <c r="W44" s="289">
        <v>-108557794.97</v>
      </c>
      <c r="X44" s="289">
        <v>-110506095.05</v>
      </c>
      <c r="Y44" s="289">
        <v>-112840928.37</v>
      </c>
      <c r="Z44" s="289">
        <v>-114992035.51000001</v>
      </c>
      <c r="AA44" s="289">
        <v>-117077454.26000001</v>
      </c>
      <c r="AB44" s="289">
        <v>-118981538.26000001</v>
      </c>
      <c r="AC44" s="289"/>
      <c r="AD44" s="289"/>
      <c r="AE44" s="289">
        <v>-110030108.19583333</v>
      </c>
      <c r="AF44" s="299">
        <v>18</v>
      </c>
      <c r="AG44" s="300" t="s">
        <v>242</v>
      </c>
      <c r="AH44" s="291"/>
      <c r="AI44" s="291">
        <v>-72828928.61482209</v>
      </c>
      <c r="AJ44" s="291">
        <v>-37201179.581011251</v>
      </c>
      <c r="AK44" s="292"/>
      <c r="AL44" s="291">
        <v>-110030108.19583334</v>
      </c>
      <c r="AM44" s="293"/>
      <c r="AN44" s="291"/>
      <c r="AO44" s="294">
        <v>0</v>
      </c>
      <c r="AP44" s="291"/>
      <c r="AQ44" s="295">
        <v>-118981538.26000001</v>
      </c>
      <c r="AR44" s="291"/>
      <c r="AS44" s="291">
        <v>-78753880.17429401</v>
      </c>
      <c r="AT44" s="291">
        <v>-40227658.085706003</v>
      </c>
      <c r="AU44" s="291"/>
      <c r="AV44" s="296">
        <v>-118981538.26000002</v>
      </c>
      <c r="AW44" s="291"/>
      <c r="AX44" s="291"/>
      <c r="AY44" s="293">
        <v>0</v>
      </c>
      <c r="AZ44" s="297"/>
      <c r="BA44" s="298">
        <f t="shared" si="4"/>
        <v>1.4901161193847656E-8</v>
      </c>
      <c r="BB44" s="43"/>
      <c r="BC44" s="288" t="str">
        <f t="shared" si="6"/>
        <v/>
      </c>
      <c r="BD44" s="288" t="str">
        <f t="shared" si="5"/>
        <v>ERB</v>
      </c>
      <c r="BE44" s="288" t="str">
        <f t="shared" si="5"/>
        <v>GRB</v>
      </c>
      <c r="BF44" s="288" t="str">
        <f t="shared" si="5"/>
        <v/>
      </c>
      <c r="BG44" s="288" t="str">
        <f t="shared" si="1"/>
        <v>NO</v>
      </c>
      <c r="BH44" s="288" t="str">
        <f t="shared" si="1"/>
        <v>NO</v>
      </c>
      <c r="BI44" s="288" t="str">
        <f t="shared" si="2"/>
        <v/>
      </c>
      <c r="BJ44" s="43"/>
      <c r="BK44" s="288" t="b">
        <f t="shared" si="3"/>
        <v>1</v>
      </c>
      <c r="BL44" s="288" t="b">
        <f t="shared" si="3"/>
        <v>1</v>
      </c>
      <c r="BM44" s="288" t="b">
        <f t="shared" si="3"/>
        <v>1</v>
      </c>
      <c r="BN44" s="288" t="b">
        <f t="shared" si="3"/>
        <v>1</v>
      </c>
      <c r="BO44" s="288" t="b">
        <f t="shared" si="3"/>
        <v>1</v>
      </c>
      <c r="BP44" s="288" t="b">
        <f t="shared" si="3"/>
        <v>1</v>
      </c>
      <c r="BQ44" s="288" t="b">
        <f t="shared" si="3"/>
        <v>1</v>
      </c>
    </row>
    <row r="45" spans="1:69" ht="12" customHeight="1" x14ac:dyDescent="0.25">
      <c r="A45" s="286">
        <v>10800541</v>
      </c>
      <c r="B45" s="287" t="s">
        <v>2166</v>
      </c>
      <c r="C45" s="16" t="s">
        <v>243</v>
      </c>
      <c r="D45" s="13" t="s">
        <v>180</v>
      </c>
      <c r="E45" s="13"/>
      <c r="F45" s="16"/>
      <c r="G45" s="13"/>
      <c r="H45" s="288" t="s">
        <v>2129</v>
      </c>
      <c r="I45" s="288" t="s">
        <v>180</v>
      </c>
      <c r="J45" s="288" t="s">
        <v>2129</v>
      </c>
      <c r="K45" s="288" t="s">
        <v>2129</v>
      </c>
      <c r="L45" s="288" t="s">
        <v>2130</v>
      </c>
      <c r="M45" s="288" t="s">
        <v>2130</v>
      </c>
      <c r="N45" s="288" t="s">
        <v>2129</v>
      </c>
      <c r="P45" s="289">
        <v>11865027.640000001</v>
      </c>
      <c r="Q45" s="289">
        <v>13665289.52</v>
      </c>
      <c r="R45" s="289">
        <v>16041562.720000001</v>
      </c>
      <c r="S45" s="289">
        <v>11121101.91</v>
      </c>
      <c r="T45" s="289">
        <v>11531300.49</v>
      </c>
      <c r="U45" s="289">
        <v>10355251.630000001</v>
      </c>
      <c r="V45" s="289">
        <v>11618696.4</v>
      </c>
      <c r="W45" s="289">
        <v>11901231.93</v>
      </c>
      <c r="X45" s="289">
        <v>12700915.92</v>
      </c>
      <c r="Y45" s="289">
        <v>14576064.18</v>
      </c>
      <c r="Z45" s="289">
        <v>13680428.369999999</v>
      </c>
      <c r="AA45" s="289">
        <v>14161535.57</v>
      </c>
      <c r="AB45" s="289">
        <v>14725291.6</v>
      </c>
      <c r="AC45" s="289"/>
      <c r="AD45" s="289"/>
      <c r="AE45" s="289">
        <v>12887378.188333334</v>
      </c>
      <c r="AF45" s="299" t="s">
        <v>240</v>
      </c>
      <c r="AG45" s="300"/>
      <c r="AH45" s="291"/>
      <c r="AI45" s="291">
        <v>12887378.188333334</v>
      </c>
      <c r="AJ45" s="291"/>
      <c r="AK45" s="292"/>
      <c r="AL45" s="291">
        <v>12887378.188333334</v>
      </c>
      <c r="AM45" s="293"/>
      <c r="AN45" s="291"/>
      <c r="AO45" s="294">
        <v>0</v>
      </c>
      <c r="AP45" s="291"/>
      <c r="AQ45" s="295">
        <v>14725291.6</v>
      </c>
      <c r="AR45" s="291"/>
      <c r="AS45" s="291">
        <v>14725291.6</v>
      </c>
      <c r="AT45" s="291"/>
      <c r="AU45" s="291"/>
      <c r="AV45" s="296">
        <v>14725291.6</v>
      </c>
      <c r="AW45" s="291"/>
      <c r="AX45" s="291"/>
      <c r="AY45" s="293">
        <v>0</v>
      </c>
      <c r="AZ45" s="297"/>
      <c r="BA45" s="298">
        <f t="shared" si="4"/>
        <v>0</v>
      </c>
      <c r="BB45" s="43"/>
      <c r="BC45" s="288" t="str">
        <f t="shared" si="6"/>
        <v/>
      </c>
      <c r="BD45" s="288" t="str">
        <f t="shared" si="5"/>
        <v>ERB</v>
      </c>
      <c r="BE45" s="288" t="str">
        <f t="shared" si="5"/>
        <v/>
      </c>
      <c r="BF45" s="288" t="str">
        <f t="shared" si="5"/>
        <v/>
      </c>
      <c r="BG45" s="288" t="str">
        <f t="shared" si="1"/>
        <v>NO</v>
      </c>
      <c r="BH45" s="288" t="str">
        <f t="shared" si="1"/>
        <v>NO</v>
      </c>
      <c r="BI45" s="288" t="str">
        <f t="shared" si="2"/>
        <v/>
      </c>
      <c r="BJ45" s="43"/>
      <c r="BK45" s="288" t="b">
        <f t="shared" si="3"/>
        <v>1</v>
      </c>
      <c r="BL45" s="288" t="b">
        <f t="shared" si="3"/>
        <v>1</v>
      </c>
      <c r="BM45" s="288" t="b">
        <f t="shared" si="3"/>
        <v>1</v>
      </c>
      <c r="BN45" s="288" t="b">
        <f t="shared" si="3"/>
        <v>1</v>
      </c>
      <c r="BO45" s="288" t="b">
        <f t="shared" si="3"/>
        <v>1</v>
      </c>
      <c r="BP45" s="288" t="b">
        <f t="shared" si="3"/>
        <v>1</v>
      </c>
      <c r="BQ45" s="288" t="b">
        <f t="shared" si="3"/>
        <v>1</v>
      </c>
    </row>
    <row r="46" spans="1:69" ht="12" customHeight="1" x14ac:dyDescent="0.25">
      <c r="A46" s="286">
        <v>10800543</v>
      </c>
      <c r="B46" s="287" t="s">
        <v>2167</v>
      </c>
      <c r="C46" s="16" t="s">
        <v>44</v>
      </c>
      <c r="D46" s="13" t="s">
        <v>2133</v>
      </c>
      <c r="E46" s="13"/>
      <c r="F46" s="16"/>
      <c r="G46" s="13"/>
      <c r="H46" s="288" t="s">
        <v>2129</v>
      </c>
      <c r="I46" s="288" t="s">
        <v>180</v>
      </c>
      <c r="J46" s="288" t="s">
        <v>181</v>
      </c>
      <c r="K46" s="288" t="s">
        <v>2129</v>
      </c>
      <c r="L46" s="288" t="s">
        <v>2130</v>
      </c>
      <c r="M46" s="288" t="s">
        <v>2130</v>
      </c>
      <c r="N46" s="288" t="s">
        <v>2129</v>
      </c>
      <c r="P46" s="289">
        <v>77238.67</v>
      </c>
      <c r="Q46" s="289">
        <v>83778.97</v>
      </c>
      <c r="R46" s="289">
        <v>105508.6</v>
      </c>
      <c r="S46" s="289">
        <v>29591.98</v>
      </c>
      <c r="T46" s="289">
        <v>33390.870000000003</v>
      </c>
      <c r="U46" s="289">
        <v>39915.35</v>
      </c>
      <c r="V46" s="289">
        <v>43875.19</v>
      </c>
      <c r="W46" s="289">
        <v>51371.16</v>
      </c>
      <c r="X46" s="289">
        <v>14447.14</v>
      </c>
      <c r="Y46" s="289">
        <v>159369.39000000001</v>
      </c>
      <c r="Z46" s="289">
        <v>53718.51</v>
      </c>
      <c r="AA46" s="289">
        <v>-26488.71</v>
      </c>
      <c r="AB46" s="289">
        <v>201429.96</v>
      </c>
      <c r="AC46" s="289"/>
      <c r="AD46" s="289"/>
      <c r="AE46" s="289">
        <v>60651.063750000008</v>
      </c>
      <c r="AF46" s="299">
        <v>18</v>
      </c>
      <c r="AG46" s="300" t="s">
        <v>242</v>
      </c>
      <c r="AH46" s="291"/>
      <c r="AI46" s="291">
        <v>40144.93909612501</v>
      </c>
      <c r="AJ46" s="291">
        <v>20506.124653875002</v>
      </c>
      <c r="AK46" s="292"/>
      <c r="AL46" s="291">
        <v>60651.063750000016</v>
      </c>
      <c r="AM46" s="293"/>
      <c r="AN46" s="291"/>
      <c r="AO46" s="294">
        <v>0</v>
      </c>
      <c r="AP46" s="291"/>
      <c r="AQ46" s="295">
        <v>201429.96</v>
      </c>
      <c r="AR46" s="291"/>
      <c r="AS46" s="291">
        <v>133326.49052399999</v>
      </c>
      <c r="AT46" s="291">
        <v>68103.469475999998</v>
      </c>
      <c r="AU46" s="291"/>
      <c r="AV46" s="296">
        <v>201429.96</v>
      </c>
      <c r="AW46" s="291"/>
      <c r="AX46" s="291"/>
      <c r="AY46" s="293">
        <v>0</v>
      </c>
      <c r="AZ46" s="297"/>
      <c r="BA46" s="298">
        <f t="shared" si="4"/>
        <v>0</v>
      </c>
      <c r="BB46" s="43"/>
      <c r="BC46" s="288" t="str">
        <f t="shared" si="6"/>
        <v/>
      </c>
      <c r="BD46" s="288" t="str">
        <f t="shared" si="5"/>
        <v>ERB</v>
      </c>
      <c r="BE46" s="288" t="str">
        <f t="shared" si="5"/>
        <v>GRB</v>
      </c>
      <c r="BF46" s="288" t="str">
        <f t="shared" si="5"/>
        <v/>
      </c>
      <c r="BG46" s="288" t="str">
        <f t="shared" si="1"/>
        <v>NO</v>
      </c>
      <c r="BH46" s="288" t="str">
        <f t="shared" si="1"/>
        <v>NO</v>
      </c>
      <c r="BI46" s="288" t="str">
        <f t="shared" si="2"/>
        <v/>
      </c>
      <c r="BJ46" s="43"/>
      <c r="BK46" s="288" t="b">
        <f t="shared" si="3"/>
        <v>1</v>
      </c>
      <c r="BL46" s="288" t="b">
        <f t="shared" si="3"/>
        <v>1</v>
      </c>
      <c r="BM46" s="288" t="b">
        <f t="shared" si="3"/>
        <v>1</v>
      </c>
      <c r="BN46" s="288" t="b">
        <f t="shared" ref="BN46:BQ49" si="7">BF46=K46</f>
        <v>1</v>
      </c>
      <c r="BO46" s="288" t="b">
        <f t="shared" si="7"/>
        <v>1</v>
      </c>
      <c r="BP46" s="288" t="b">
        <f t="shared" si="7"/>
        <v>1</v>
      </c>
      <c r="BQ46" s="288" t="b">
        <f t="shared" si="7"/>
        <v>1</v>
      </c>
    </row>
    <row r="47" spans="1:69" ht="12" customHeight="1" x14ac:dyDescent="0.25">
      <c r="A47" s="286">
        <v>10800552</v>
      </c>
      <c r="B47" s="287" t="s">
        <v>2168</v>
      </c>
      <c r="C47" s="16" t="s">
        <v>38</v>
      </c>
      <c r="D47" s="13" t="s">
        <v>181</v>
      </c>
      <c r="E47" s="13"/>
      <c r="F47" s="16"/>
      <c r="G47" s="13"/>
      <c r="H47" s="288" t="s">
        <v>2129</v>
      </c>
      <c r="I47" s="288" t="s">
        <v>2129</v>
      </c>
      <c r="J47" s="288" t="s">
        <v>181</v>
      </c>
      <c r="K47" s="288" t="s">
        <v>2129</v>
      </c>
      <c r="L47" s="288" t="s">
        <v>2130</v>
      </c>
      <c r="M47" s="288" t="s">
        <v>2130</v>
      </c>
      <c r="N47" s="288" t="s">
        <v>2129</v>
      </c>
      <c r="P47" s="289">
        <v>4803445.21</v>
      </c>
      <c r="Q47" s="289">
        <v>5288856.75</v>
      </c>
      <c r="R47" s="289">
        <v>5967799.75</v>
      </c>
      <c r="S47" s="289">
        <v>3117540.67</v>
      </c>
      <c r="T47" s="289">
        <v>3321412.92</v>
      </c>
      <c r="U47" s="289">
        <v>3639531.08</v>
      </c>
      <c r="V47" s="289">
        <v>3983558.71</v>
      </c>
      <c r="W47" s="289">
        <v>4147654.96</v>
      </c>
      <c r="X47" s="289">
        <v>4005939.94</v>
      </c>
      <c r="Y47" s="289">
        <v>4966171.59</v>
      </c>
      <c r="Z47" s="289">
        <v>4329581.45</v>
      </c>
      <c r="AA47" s="289">
        <v>4401449.41</v>
      </c>
      <c r="AB47" s="289">
        <v>4690422.22</v>
      </c>
      <c r="AC47" s="289"/>
      <c r="AD47" s="289"/>
      <c r="AE47" s="289">
        <v>4326369.2454166673</v>
      </c>
      <c r="AF47" s="299"/>
      <c r="AG47" s="300">
        <v>5</v>
      </c>
      <c r="AH47" s="291"/>
      <c r="AI47" s="291"/>
      <c r="AJ47" s="291">
        <v>4326369.2454166673</v>
      </c>
      <c r="AK47" s="292"/>
      <c r="AL47" s="291">
        <v>4326369.2454166673</v>
      </c>
      <c r="AM47" s="293"/>
      <c r="AN47" s="291"/>
      <c r="AO47" s="294">
        <v>0</v>
      </c>
      <c r="AP47" s="291"/>
      <c r="AQ47" s="295">
        <v>4690422.22</v>
      </c>
      <c r="AR47" s="291"/>
      <c r="AS47" s="291"/>
      <c r="AT47" s="291">
        <v>4690422.22</v>
      </c>
      <c r="AU47" s="291"/>
      <c r="AV47" s="296">
        <v>4690422.22</v>
      </c>
      <c r="AW47" s="291"/>
      <c r="AX47" s="291"/>
      <c r="AY47" s="293">
        <v>0</v>
      </c>
      <c r="AZ47" s="297"/>
      <c r="BA47" s="298">
        <f t="shared" si="4"/>
        <v>0</v>
      </c>
      <c r="BB47" s="43"/>
      <c r="BC47" s="288" t="str">
        <f t="shared" si="6"/>
        <v/>
      </c>
      <c r="BD47" s="288" t="str">
        <f t="shared" si="5"/>
        <v/>
      </c>
      <c r="BE47" s="288" t="str">
        <f t="shared" si="5"/>
        <v>GRB</v>
      </c>
      <c r="BF47" s="288" t="str">
        <f t="shared" si="5"/>
        <v/>
      </c>
      <c r="BG47" s="288" t="str">
        <f t="shared" si="1"/>
        <v>NO</v>
      </c>
      <c r="BH47" s="288" t="str">
        <f t="shared" si="1"/>
        <v>NO</v>
      </c>
      <c r="BI47" s="288" t="str">
        <f t="shared" si="2"/>
        <v/>
      </c>
      <c r="BJ47" s="43"/>
      <c r="BK47" s="288" t="b">
        <f t="shared" ref="BK47:BM49" si="8">BC47=H47</f>
        <v>1</v>
      </c>
      <c r="BL47" s="288" t="b">
        <f t="shared" si="8"/>
        <v>1</v>
      </c>
      <c r="BM47" s="288" t="b">
        <f t="shared" si="8"/>
        <v>1</v>
      </c>
      <c r="BN47" s="288" t="b">
        <f t="shared" si="7"/>
        <v>1</v>
      </c>
      <c r="BO47" s="288" t="b">
        <f t="shared" si="7"/>
        <v>1</v>
      </c>
      <c r="BP47" s="288" t="b">
        <f t="shared" si="7"/>
        <v>1</v>
      </c>
      <c r="BQ47" s="288" t="b">
        <f t="shared" si="7"/>
        <v>1</v>
      </c>
    </row>
    <row r="48" spans="1:69" ht="12" customHeight="1" x14ac:dyDescent="0.25">
      <c r="A48" s="286">
        <v>10800601</v>
      </c>
      <c r="B48" s="287" t="s">
        <v>2169</v>
      </c>
      <c r="C48" s="16" t="s">
        <v>244</v>
      </c>
      <c r="D48" s="13" t="s">
        <v>180</v>
      </c>
      <c r="E48" s="13"/>
      <c r="F48" s="16"/>
      <c r="G48" s="13"/>
      <c r="H48" s="288" t="s">
        <v>2129</v>
      </c>
      <c r="I48" s="288" t="s">
        <v>180</v>
      </c>
      <c r="J48" s="288" t="s">
        <v>2129</v>
      </c>
      <c r="K48" s="288" t="s">
        <v>2129</v>
      </c>
      <c r="L48" s="288" t="s">
        <v>2130</v>
      </c>
      <c r="M48" s="288" t="s">
        <v>2130</v>
      </c>
      <c r="N48" s="288" t="s">
        <v>2129</v>
      </c>
      <c r="P48" s="289">
        <v>0</v>
      </c>
      <c r="Q48" s="289">
        <v>0</v>
      </c>
      <c r="R48" s="289">
        <v>0</v>
      </c>
      <c r="S48" s="289">
        <v>0</v>
      </c>
      <c r="T48" s="289">
        <v>0</v>
      </c>
      <c r="U48" s="289">
        <v>0</v>
      </c>
      <c r="V48" s="289">
        <v>0</v>
      </c>
      <c r="W48" s="289">
        <v>4615.3900000000003</v>
      </c>
      <c r="X48" s="289">
        <v>0</v>
      </c>
      <c r="Y48" s="289">
        <v>0</v>
      </c>
      <c r="Z48" s="289">
        <v>-12036.45</v>
      </c>
      <c r="AA48" s="289">
        <v>-12036.45</v>
      </c>
      <c r="AB48" s="289">
        <v>-47351.1</v>
      </c>
      <c r="AC48" s="289"/>
      <c r="AD48" s="289"/>
      <c r="AE48" s="289">
        <v>-3594.4216666666666</v>
      </c>
      <c r="AF48" s="299" t="s">
        <v>240</v>
      </c>
      <c r="AG48" s="300"/>
      <c r="AH48" s="291"/>
      <c r="AI48" s="291">
        <v>-3594.4216666666666</v>
      </c>
      <c r="AJ48" s="291"/>
      <c r="AK48" s="292"/>
      <c r="AL48" s="291">
        <v>-3594.4216666666666</v>
      </c>
      <c r="AM48" s="293"/>
      <c r="AN48" s="291"/>
      <c r="AO48" s="294">
        <v>0</v>
      </c>
      <c r="AP48" s="291"/>
      <c r="AQ48" s="295">
        <v>-47351.1</v>
      </c>
      <c r="AR48" s="291"/>
      <c r="AS48" s="291">
        <v>-47351.1</v>
      </c>
      <c r="AT48" s="291"/>
      <c r="AU48" s="291"/>
      <c r="AV48" s="296">
        <v>-47351.1</v>
      </c>
      <c r="AW48" s="291"/>
      <c r="AX48" s="291"/>
      <c r="AY48" s="293">
        <v>0</v>
      </c>
      <c r="AZ48" s="297"/>
      <c r="BA48" s="298">
        <f t="shared" si="4"/>
        <v>0</v>
      </c>
      <c r="BB48" s="43"/>
      <c r="BC48" s="288" t="str">
        <f t="shared" si="6"/>
        <v/>
      </c>
      <c r="BD48" s="288" t="str">
        <f t="shared" si="5"/>
        <v>ERB</v>
      </c>
      <c r="BE48" s="288" t="str">
        <f t="shared" si="5"/>
        <v/>
      </c>
      <c r="BF48" s="288" t="str">
        <f t="shared" si="5"/>
        <v/>
      </c>
      <c r="BG48" s="288" t="str">
        <f t="shared" si="1"/>
        <v>NO</v>
      </c>
      <c r="BH48" s="288" t="str">
        <f t="shared" si="1"/>
        <v>NO</v>
      </c>
      <c r="BI48" s="288" t="str">
        <f t="shared" si="2"/>
        <v/>
      </c>
      <c r="BJ48" s="43"/>
      <c r="BK48" s="288" t="b">
        <f t="shared" si="8"/>
        <v>1</v>
      </c>
      <c r="BL48" s="288" t="b">
        <f t="shared" si="8"/>
        <v>1</v>
      </c>
      <c r="BM48" s="288" t="b">
        <f t="shared" si="8"/>
        <v>1</v>
      </c>
      <c r="BN48" s="288" t="b">
        <f t="shared" si="7"/>
        <v>1</v>
      </c>
      <c r="BO48" s="288" t="b">
        <f t="shared" si="7"/>
        <v>1</v>
      </c>
      <c r="BP48" s="288" t="b">
        <f t="shared" si="7"/>
        <v>1</v>
      </c>
      <c r="BQ48" s="288" t="b">
        <f t="shared" si="7"/>
        <v>1</v>
      </c>
    </row>
    <row r="49" spans="1:69" ht="12" customHeight="1" x14ac:dyDescent="0.25">
      <c r="A49" s="286">
        <v>10800602</v>
      </c>
      <c r="B49" s="287" t="s">
        <v>2170</v>
      </c>
      <c r="C49" s="16" t="s">
        <v>24</v>
      </c>
      <c r="D49" s="13" t="s">
        <v>181</v>
      </c>
      <c r="E49" s="13"/>
      <c r="F49" s="16"/>
      <c r="G49" s="13"/>
      <c r="H49" s="288" t="s">
        <v>2129</v>
      </c>
      <c r="I49" s="288" t="s">
        <v>2129</v>
      </c>
      <c r="J49" s="288" t="s">
        <v>181</v>
      </c>
      <c r="K49" s="288" t="s">
        <v>2129</v>
      </c>
      <c r="L49" s="288" t="s">
        <v>2130</v>
      </c>
      <c r="M49" s="288" t="s">
        <v>2130</v>
      </c>
      <c r="N49" s="288" t="s">
        <v>2129</v>
      </c>
      <c r="P49" s="289">
        <v>0</v>
      </c>
      <c r="Q49" s="289">
        <v>0</v>
      </c>
      <c r="R49" s="289">
        <v>0</v>
      </c>
      <c r="S49" s="289">
        <v>0</v>
      </c>
      <c r="T49" s="289">
        <v>0</v>
      </c>
      <c r="U49" s="289">
        <v>13872.64</v>
      </c>
      <c r="V49" s="289">
        <v>0</v>
      </c>
      <c r="W49" s="289">
        <v>8232.02</v>
      </c>
      <c r="X49" s="289">
        <v>0</v>
      </c>
      <c r="Y49" s="289">
        <v>0</v>
      </c>
      <c r="Z49" s="289">
        <v>0</v>
      </c>
      <c r="AA49" s="289">
        <v>0</v>
      </c>
      <c r="AB49" s="289">
        <v>0</v>
      </c>
      <c r="AC49" s="289"/>
      <c r="AD49" s="289"/>
      <c r="AE49" s="289">
        <v>1842.0550000000001</v>
      </c>
      <c r="AF49" s="299"/>
      <c r="AG49" s="300" t="s">
        <v>227</v>
      </c>
      <c r="AH49" s="291"/>
      <c r="AI49" s="291"/>
      <c r="AJ49" s="291">
        <v>1842.0550000000001</v>
      </c>
      <c r="AK49" s="292"/>
      <c r="AL49" s="291">
        <v>1842.0550000000001</v>
      </c>
      <c r="AM49" s="293"/>
      <c r="AN49" s="291"/>
      <c r="AO49" s="294">
        <v>0</v>
      </c>
      <c r="AP49" s="291"/>
      <c r="AQ49" s="295">
        <v>0</v>
      </c>
      <c r="AR49" s="291"/>
      <c r="AS49" s="291"/>
      <c r="AT49" s="291">
        <v>0</v>
      </c>
      <c r="AU49" s="291"/>
      <c r="AV49" s="296">
        <v>0</v>
      </c>
      <c r="AW49" s="291"/>
      <c r="AX49" s="291"/>
      <c r="AY49" s="293">
        <v>0</v>
      </c>
      <c r="AZ49" s="297"/>
      <c r="BA49" s="298">
        <f t="shared" si="4"/>
        <v>0</v>
      </c>
      <c r="BB49" s="43"/>
      <c r="BC49" s="288" t="str">
        <f t="shared" si="6"/>
        <v/>
      </c>
      <c r="BD49" s="288" t="str">
        <f t="shared" si="5"/>
        <v/>
      </c>
      <c r="BE49" s="288" t="str">
        <f t="shared" si="5"/>
        <v>GRB</v>
      </c>
      <c r="BF49" s="288" t="str">
        <f t="shared" si="5"/>
        <v/>
      </c>
      <c r="BG49" s="288" t="str">
        <f t="shared" si="1"/>
        <v>NO</v>
      </c>
      <c r="BH49" s="288" t="str">
        <f t="shared" si="1"/>
        <v>NO</v>
      </c>
      <c r="BI49" s="288" t="str">
        <f t="shared" si="2"/>
        <v/>
      </c>
      <c r="BJ49" s="43"/>
      <c r="BK49" s="288" t="b">
        <f t="shared" si="8"/>
        <v>1</v>
      </c>
      <c r="BL49" s="288" t="b">
        <f t="shared" si="8"/>
        <v>1</v>
      </c>
      <c r="BM49" s="288" t="b">
        <f t="shared" si="8"/>
        <v>1</v>
      </c>
      <c r="BN49" s="288" t="b">
        <f t="shared" si="7"/>
        <v>1</v>
      </c>
      <c r="BO49" s="288" t="b">
        <f t="shared" si="7"/>
        <v>1</v>
      </c>
      <c r="BP49" s="288" t="b">
        <f t="shared" si="7"/>
        <v>1</v>
      </c>
      <c r="BQ49" s="288" t="b">
        <f t="shared" si="7"/>
        <v>1</v>
      </c>
    </row>
    <row r="50" spans="1:69" ht="12" customHeight="1" x14ac:dyDescent="0.25">
      <c r="A50" s="286" t="s">
        <v>245</v>
      </c>
      <c r="B50" s="287"/>
      <c r="C50" s="16" t="s">
        <v>27</v>
      </c>
      <c r="D50" s="13" t="s">
        <v>2133</v>
      </c>
      <c r="E50" s="13"/>
      <c r="F50" s="303">
        <v>43282</v>
      </c>
      <c r="G50" s="13"/>
      <c r="H50" s="288" t="s">
        <v>2129</v>
      </c>
      <c r="I50" s="288" t="s">
        <v>180</v>
      </c>
      <c r="J50" s="288" t="s">
        <v>181</v>
      </c>
      <c r="K50" s="288" t="s">
        <v>2129</v>
      </c>
      <c r="L50" s="288" t="s">
        <v>2130</v>
      </c>
      <c r="M50" s="288" t="s">
        <v>2130</v>
      </c>
      <c r="N50" s="288" t="s">
        <v>2129</v>
      </c>
      <c r="P50" s="289"/>
      <c r="Q50" s="289"/>
      <c r="R50" s="289"/>
      <c r="S50" s="289"/>
      <c r="T50" s="289"/>
      <c r="U50" s="289"/>
      <c r="V50" s="289"/>
      <c r="W50" s="289">
        <v>132692.68</v>
      </c>
      <c r="X50" s="289">
        <v>0</v>
      </c>
      <c r="Y50" s="289">
        <v>0</v>
      </c>
      <c r="Z50" s="289">
        <v>0</v>
      </c>
      <c r="AA50" s="289">
        <v>0</v>
      </c>
      <c r="AB50" s="289">
        <v>0</v>
      </c>
      <c r="AC50" s="289"/>
      <c r="AD50" s="289"/>
      <c r="AE50" s="289">
        <v>11057.723333333333</v>
      </c>
      <c r="AF50" s="299" t="s">
        <v>246</v>
      </c>
      <c r="AG50" s="300" t="s">
        <v>242</v>
      </c>
      <c r="AH50" s="291"/>
      <c r="AI50" s="291">
        <v>7319.1070743333339</v>
      </c>
      <c r="AJ50" s="291">
        <v>3738.6162590000004</v>
      </c>
      <c r="AK50" s="292"/>
      <c r="AL50" s="291">
        <v>11057.723333333335</v>
      </c>
      <c r="AM50" s="293"/>
      <c r="AN50" s="291"/>
      <c r="AO50" s="294">
        <v>0</v>
      </c>
      <c r="AP50" s="291"/>
      <c r="AQ50" s="295">
        <v>0</v>
      </c>
      <c r="AR50" s="291"/>
      <c r="AS50" s="291">
        <v>0</v>
      </c>
      <c r="AT50" s="291">
        <v>0</v>
      </c>
      <c r="AU50" s="291"/>
      <c r="AV50" s="296">
        <v>0</v>
      </c>
      <c r="AW50" s="291"/>
      <c r="AX50" s="291"/>
      <c r="AY50" s="293">
        <v>0</v>
      </c>
      <c r="AZ50" s="297"/>
      <c r="BA50" s="298">
        <f>AQ50-AV50-AY50</f>
        <v>0</v>
      </c>
      <c r="BB50" s="43"/>
      <c r="BC50" s="288"/>
      <c r="BD50" s="288"/>
      <c r="BE50" s="288"/>
      <c r="BF50" s="288"/>
      <c r="BG50" s="288"/>
      <c r="BH50" s="288"/>
      <c r="BI50" s="288"/>
      <c r="BJ50" s="43"/>
      <c r="BK50" s="288"/>
      <c r="BL50" s="288"/>
      <c r="BM50" s="288"/>
      <c r="BN50" s="288"/>
      <c r="BO50" s="288"/>
      <c r="BP50" s="288"/>
      <c r="BQ50" s="288"/>
    </row>
    <row r="51" spans="1:69" ht="12" customHeight="1" x14ac:dyDescent="0.25">
      <c r="A51" s="286">
        <v>10800611</v>
      </c>
      <c r="B51" s="287" t="s">
        <v>2171</v>
      </c>
      <c r="C51" s="16" t="s">
        <v>247</v>
      </c>
      <c r="D51" s="13" t="s">
        <v>180</v>
      </c>
      <c r="E51" s="13"/>
      <c r="F51" s="303">
        <v>43070</v>
      </c>
      <c r="G51" s="13"/>
      <c r="H51" s="288" t="s">
        <v>2129</v>
      </c>
      <c r="I51" s="288" t="s">
        <v>180</v>
      </c>
      <c r="J51" s="288" t="s">
        <v>2129</v>
      </c>
      <c r="K51" s="288" t="s">
        <v>2129</v>
      </c>
      <c r="L51" s="288" t="s">
        <v>2130</v>
      </c>
      <c r="M51" s="288" t="s">
        <v>2130</v>
      </c>
      <c r="N51" s="288" t="s">
        <v>2129</v>
      </c>
      <c r="P51" s="289">
        <v>-95934500</v>
      </c>
      <c r="Q51" s="289">
        <v>-95934500</v>
      </c>
      <c r="R51" s="289">
        <v>-95934500</v>
      </c>
      <c r="S51" s="289">
        <v>-95934500</v>
      </c>
      <c r="T51" s="289">
        <v>-95934500</v>
      </c>
      <c r="U51" s="289">
        <v>-95934500</v>
      </c>
      <c r="V51" s="289">
        <v>-95934500</v>
      </c>
      <c r="W51" s="289">
        <v>-95934500</v>
      </c>
      <c r="X51" s="289">
        <v>-95934500</v>
      </c>
      <c r="Y51" s="289">
        <v>-95934500</v>
      </c>
      <c r="Z51" s="289">
        <v>-95934500</v>
      </c>
      <c r="AA51" s="289">
        <v>-95934500</v>
      </c>
      <c r="AB51" s="289">
        <v>-95934500</v>
      </c>
      <c r="AC51" s="289"/>
      <c r="AD51" s="289"/>
      <c r="AE51" s="289">
        <v>-95934500</v>
      </c>
      <c r="AF51" s="299" t="s">
        <v>248</v>
      </c>
      <c r="AG51" s="300"/>
      <c r="AH51" s="291"/>
      <c r="AI51" s="291">
        <v>-95934500</v>
      </c>
      <c r="AJ51" s="291"/>
      <c r="AK51" s="292"/>
      <c r="AL51" s="291">
        <v>-95934500</v>
      </c>
      <c r="AM51" s="293"/>
      <c r="AN51" s="291"/>
      <c r="AO51" s="294">
        <v>0</v>
      </c>
      <c r="AP51" s="291"/>
      <c r="AQ51" s="295">
        <v>-95934500</v>
      </c>
      <c r="AR51" s="291"/>
      <c r="AS51" s="291">
        <v>-95934500</v>
      </c>
      <c r="AT51" s="291"/>
      <c r="AU51" s="291"/>
      <c r="AV51" s="296">
        <v>-95934500</v>
      </c>
      <c r="AW51" s="291"/>
      <c r="AX51" s="291"/>
      <c r="AY51" s="293">
        <v>0</v>
      </c>
      <c r="AZ51" s="297"/>
      <c r="BA51" s="298">
        <f t="shared" si="4"/>
        <v>0</v>
      </c>
      <c r="BB51" s="43"/>
      <c r="BC51" s="288" t="str">
        <f t="shared" si="6"/>
        <v/>
      </c>
      <c r="BD51" s="288" t="str">
        <f t="shared" si="5"/>
        <v>ERB</v>
      </c>
      <c r="BE51" s="288" t="str">
        <f t="shared" si="5"/>
        <v/>
      </c>
      <c r="BF51" s="288" t="str">
        <f t="shared" si="5"/>
        <v/>
      </c>
      <c r="BG51" s="288" t="str">
        <f t="shared" si="1"/>
        <v>NO</v>
      </c>
      <c r="BH51" s="288" t="str">
        <f t="shared" si="1"/>
        <v>NO</v>
      </c>
      <c r="BI51" s="288" t="str">
        <f t="shared" si="2"/>
        <v/>
      </c>
      <c r="BJ51" s="43"/>
      <c r="BK51" s="288" t="b">
        <f t="shared" ref="BK51:BQ53" si="9">BC51=H51</f>
        <v>1</v>
      </c>
      <c r="BL51" s="288" t="b">
        <f t="shared" si="9"/>
        <v>1</v>
      </c>
      <c r="BM51" s="288" t="b">
        <f t="shared" si="9"/>
        <v>1</v>
      </c>
      <c r="BN51" s="288" t="b">
        <f t="shared" si="9"/>
        <v>1</v>
      </c>
      <c r="BO51" s="288" t="b">
        <f t="shared" si="9"/>
        <v>1</v>
      </c>
      <c r="BP51" s="288" t="b">
        <f t="shared" si="9"/>
        <v>1</v>
      </c>
      <c r="BQ51" s="288" t="b">
        <f t="shared" si="9"/>
        <v>1</v>
      </c>
    </row>
    <row r="52" spans="1:69" ht="12" customHeight="1" x14ac:dyDescent="0.25">
      <c r="A52" s="286">
        <v>10800621</v>
      </c>
      <c r="B52" s="287" t="s">
        <v>2172</v>
      </c>
      <c r="C52" s="16" t="s">
        <v>249</v>
      </c>
      <c r="D52" s="13" t="s">
        <v>180</v>
      </c>
      <c r="E52" s="13"/>
      <c r="F52" s="303">
        <v>43070</v>
      </c>
      <c r="G52" s="13"/>
      <c r="H52" s="288" t="s">
        <v>2129</v>
      </c>
      <c r="I52" s="288" t="s">
        <v>180</v>
      </c>
      <c r="J52" s="288" t="s">
        <v>2129</v>
      </c>
      <c r="K52" s="288" t="s">
        <v>2129</v>
      </c>
      <c r="L52" s="288" t="s">
        <v>2130</v>
      </c>
      <c r="M52" s="288" t="s">
        <v>2130</v>
      </c>
      <c r="N52" s="288" t="s">
        <v>2129</v>
      </c>
      <c r="P52" s="289">
        <v>407429.75</v>
      </c>
      <c r="Q52" s="289">
        <v>1382696.87</v>
      </c>
      <c r="R52" s="289">
        <v>2354120</v>
      </c>
      <c r="S52" s="289">
        <v>3325543.41</v>
      </c>
      <c r="T52" s="289">
        <v>4296966.62</v>
      </c>
      <c r="U52" s="289">
        <v>5268389.99</v>
      </c>
      <c r="V52" s="289">
        <v>6239813.21</v>
      </c>
      <c r="W52" s="289">
        <v>7211236.4299999997</v>
      </c>
      <c r="X52" s="289">
        <v>8182660</v>
      </c>
      <c r="Y52" s="289">
        <v>9154083.3499999996</v>
      </c>
      <c r="Z52" s="289">
        <v>10125506.630000001</v>
      </c>
      <c r="AA52" s="289">
        <v>11096929.890000001</v>
      </c>
      <c r="AB52" s="289">
        <v>11940746.970000001</v>
      </c>
      <c r="AC52" s="289"/>
      <c r="AD52" s="289"/>
      <c r="AE52" s="289">
        <v>6234336.2300000004</v>
      </c>
      <c r="AF52" s="299" t="s">
        <v>248</v>
      </c>
      <c r="AG52" s="300"/>
      <c r="AH52" s="291"/>
      <c r="AI52" s="291">
        <v>6234336.2300000004</v>
      </c>
      <c r="AJ52" s="291"/>
      <c r="AK52" s="292"/>
      <c r="AL52" s="291">
        <v>6234336.2300000004</v>
      </c>
      <c r="AM52" s="293"/>
      <c r="AN52" s="291"/>
      <c r="AO52" s="294">
        <v>0</v>
      </c>
      <c r="AP52" s="291"/>
      <c r="AQ52" s="295">
        <v>11940746.970000001</v>
      </c>
      <c r="AR52" s="291"/>
      <c r="AS52" s="291">
        <v>11940746.970000001</v>
      </c>
      <c r="AT52" s="291"/>
      <c r="AU52" s="291"/>
      <c r="AV52" s="296">
        <v>11940746.970000001</v>
      </c>
      <c r="AW52" s="291"/>
      <c r="AX52" s="291"/>
      <c r="AY52" s="293">
        <v>0</v>
      </c>
      <c r="AZ52" s="297"/>
      <c r="BA52" s="298">
        <f t="shared" si="4"/>
        <v>0</v>
      </c>
      <c r="BB52" s="43"/>
      <c r="BC52" s="288" t="str">
        <f t="shared" si="6"/>
        <v/>
      </c>
      <c r="BD52" s="288" t="str">
        <f t="shared" si="5"/>
        <v>ERB</v>
      </c>
      <c r="BE52" s="288" t="str">
        <f t="shared" si="5"/>
        <v/>
      </c>
      <c r="BF52" s="288" t="str">
        <f t="shared" si="5"/>
        <v/>
      </c>
      <c r="BG52" s="288" t="str">
        <f t="shared" si="1"/>
        <v>NO</v>
      </c>
      <c r="BH52" s="288" t="str">
        <f t="shared" si="1"/>
        <v>NO</v>
      </c>
      <c r="BI52" s="288" t="str">
        <f t="shared" si="2"/>
        <v/>
      </c>
      <c r="BJ52" s="43"/>
      <c r="BK52" s="288" t="b">
        <f t="shared" si="9"/>
        <v>1</v>
      </c>
      <c r="BL52" s="288" t="b">
        <f t="shared" si="9"/>
        <v>1</v>
      </c>
      <c r="BM52" s="288" t="b">
        <f t="shared" si="9"/>
        <v>1</v>
      </c>
      <c r="BN52" s="288" t="b">
        <f t="shared" si="9"/>
        <v>1</v>
      </c>
      <c r="BO52" s="288" t="b">
        <f t="shared" si="9"/>
        <v>1</v>
      </c>
      <c r="BP52" s="288" t="b">
        <f t="shared" si="9"/>
        <v>1</v>
      </c>
      <c r="BQ52" s="288" t="b">
        <f t="shared" si="9"/>
        <v>1</v>
      </c>
    </row>
    <row r="53" spans="1:69" ht="12" customHeight="1" x14ac:dyDescent="0.25">
      <c r="A53" s="286">
        <v>10800631</v>
      </c>
      <c r="B53" s="287" t="s">
        <v>2173</v>
      </c>
      <c r="C53" s="16" t="s">
        <v>250</v>
      </c>
      <c r="D53" s="13" t="s">
        <v>180</v>
      </c>
      <c r="E53" s="13"/>
      <c r="F53" s="303">
        <v>43070</v>
      </c>
      <c r="G53" s="13"/>
      <c r="H53" s="288" t="s">
        <v>2129</v>
      </c>
      <c r="I53" s="288" t="s">
        <v>180</v>
      </c>
      <c r="J53" s="288" t="s">
        <v>2129</v>
      </c>
      <c r="K53" s="288" t="s">
        <v>2129</v>
      </c>
      <c r="L53" s="288" t="s">
        <v>2130</v>
      </c>
      <c r="M53" s="288" t="s">
        <v>2130</v>
      </c>
      <c r="N53" s="288" t="s">
        <v>2129</v>
      </c>
      <c r="P53" s="289">
        <v>67452.3</v>
      </c>
      <c r="Q53" s="289">
        <v>228579.72</v>
      </c>
      <c r="R53" s="289">
        <v>390305.81</v>
      </c>
      <c r="S53" s="289">
        <v>552455.48</v>
      </c>
      <c r="T53" s="289">
        <v>715029.85</v>
      </c>
      <c r="U53" s="289">
        <v>878030.01</v>
      </c>
      <c r="V53" s="289">
        <v>1041457.08</v>
      </c>
      <c r="W53" s="289">
        <v>1205308.9099999999</v>
      </c>
      <c r="X53" s="289">
        <v>1369589.85</v>
      </c>
      <c r="Y53" s="289">
        <v>1534301.02</v>
      </c>
      <c r="Z53" s="289">
        <v>1699430.47</v>
      </c>
      <c r="AA53" s="289">
        <v>1864950.81</v>
      </c>
      <c r="AB53" s="289">
        <v>2030752.94</v>
      </c>
      <c r="AC53" s="289"/>
      <c r="AD53" s="289"/>
      <c r="AE53" s="289">
        <v>1044045.1358333334</v>
      </c>
      <c r="AF53" s="299" t="s">
        <v>248</v>
      </c>
      <c r="AG53" s="300"/>
      <c r="AH53" s="291"/>
      <c r="AI53" s="291">
        <v>1044045.1358333334</v>
      </c>
      <c r="AJ53" s="291"/>
      <c r="AK53" s="292"/>
      <c r="AL53" s="291">
        <v>1044045.1358333334</v>
      </c>
      <c r="AM53" s="293"/>
      <c r="AN53" s="291"/>
      <c r="AO53" s="294">
        <v>0</v>
      </c>
      <c r="AP53" s="291"/>
      <c r="AQ53" s="295">
        <v>2030752.94</v>
      </c>
      <c r="AR53" s="291"/>
      <c r="AS53" s="291">
        <v>2030752.94</v>
      </c>
      <c r="AT53" s="291"/>
      <c r="AU53" s="291"/>
      <c r="AV53" s="296">
        <v>2030752.94</v>
      </c>
      <c r="AW53" s="291"/>
      <c r="AX53" s="291"/>
      <c r="AY53" s="293">
        <v>0</v>
      </c>
      <c r="AZ53" s="297"/>
      <c r="BA53" s="298">
        <f t="shared" si="4"/>
        <v>0</v>
      </c>
      <c r="BB53" s="43"/>
      <c r="BC53" s="288" t="str">
        <f t="shared" si="6"/>
        <v/>
      </c>
      <c r="BD53" s="288" t="str">
        <f t="shared" si="5"/>
        <v>ERB</v>
      </c>
      <c r="BE53" s="288" t="str">
        <f t="shared" si="5"/>
        <v/>
      </c>
      <c r="BF53" s="288" t="str">
        <f t="shared" si="5"/>
        <v/>
      </c>
      <c r="BG53" s="288" t="str">
        <f t="shared" si="1"/>
        <v>NO</v>
      </c>
      <c r="BH53" s="288" t="str">
        <f t="shared" si="1"/>
        <v>NO</v>
      </c>
      <c r="BI53" s="288" t="str">
        <f t="shared" si="2"/>
        <v/>
      </c>
      <c r="BJ53" s="43"/>
      <c r="BK53" s="288" t="b">
        <f t="shared" si="9"/>
        <v>1</v>
      </c>
      <c r="BL53" s="288" t="b">
        <f t="shared" si="9"/>
        <v>1</v>
      </c>
      <c r="BM53" s="288" t="b">
        <f t="shared" si="9"/>
        <v>1</v>
      </c>
      <c r="BN53" s="288" t="b">
        <f t="shared" si="9"/>
        <v>1</v>
      </c>
      <c r="BO53" s="288" t="b">
        <f t="shared" si="9"/>
        <v>1</v>
      </c>
      <c r="BP53" s="288" t="b">
        <f t="shared" si="9"/>
        <v>1</v>
      </c>
      <c r="BQ53" s="288" t="b">
        <f t="shared" si="9"/>
        <v>1</v>
      </c>
    </row>
    <row r="54" spans="1:69" ht="12" customHeight="1" x14ac:dyDescent="0.25">
      <c r="A54" s="286" t="s">
        <v>251</v>
      </c>
      <c r="B54" s="287"/>
      <c r="C54" s="16" t="s">
        <v>252</v>
      </c>
      <c r="D54" s="13" t="s">
        <v>182</v>
      </c>
      <c r="E54" s="13"/>
      <c r="F54" s="303">
        <v>43344</v>
      </c>
      <c r="G54" s="13"/>
      <c r="H54" s="288" t="s">
        <v>2129</v>
      </c>
      <c r="I54" s="288" t="s">
        <v>2129</v>
      </c>
      <c r="J54" s="288" t="s">
        <v>2129</v>
      </c>
      <c r="K54" s="288" t="s">
        <v>182</v>
      </c>
      <c r="L54" s="288" t="s">
        <v>2130</v>
      </c>
      <c r="M54" s="288" t="s">
        <v>2130</v>
      </c>
      <c r="N54" s="288"/>
      <c r="P54" s="289"/>
      <c r="Q54" s="289"/>
      <c r="R54" s="289"/>
      <c r="S54" s="289"/>
      <c r="T54" s="289"/>
      <c r="U54" s="289"/>
      <c r="V54" s="289"/>
      <c r="W54" s="289"/>
      <c r="X54" s="289"/>
      <c r="Y54" s="289">
        <v>-4287263</v>
      </c>
      <c r="Z54" s="289">
        <v>-4287263</v>
      </c>
      <c r="AA54" s="289">
        <v>-4287263</v>
      </c>
      <c r="AB54" s="289">
        <v>-4287263</v>
      </c>
      <c r="AC54" s="289"/>
      <c r="AD54" s="289"/>
      <c r="AE54" s="289">
        <v>-1250451.7083333333</v>
      </c>
      <c r="AF54" s="299"/>
      <c r="AG54" s="300"/>
      <c r="AH54" s="291"/>
      <c r="AI54" s="291"/>
      <c r="AJ54" s="291"/>
      <c r="AK54" s="292">
        <v>-1250451.7083333333</v>
      </c>
      <c r="AL54" s="291">
        <v>-1250451.7083333333</v>
      </c>
      <c r="AM54" s="293"/>
      <c r="AN54" s="291"/>
      <c r="AO54" s="294">
        <v>0</v>
      </c>
      <c r="AP54" s="291"/>
      <c r="AQ54" s="295">
        <v>-4287263</v>
      </c>
      <c r="AR54" s="291"/>
      <c r="AS54" s="291"/>
      <c r="AT54" s="291"/>
      <c r="AU54" s="291">
        <v>-4287263</v>
      </c>
      <c r="AV54" s="296">
        <v>-4287263</v>
      </c>
      <c r="AW54" s="291"/>
      <c r="AX54" s="291"/>
      <c r="AY54" s="293">
        <v>0</v>
      </c>
      <c r="AZ54" s="297" t="s">
        <v>253</v>
      </c>
      <c r="BA54" s="298">
        <f t="shared" si="4"/>
        <v>0</v>
      </c>
      <c r="BB54" s="43"/>
      <c r="BC54" s="288"/>
      <c r="BD54" s="288"/>
      <c r="BE54" s="288"/>
      <c r="BF54" s="288"/>
      <c r="BG54" s="288"/>
      <c r="BH54" s="288"/>
      <c r="BI54" s="288"/>
      <c r="BJ54" s="43"/>
      <c r="BK54" s="288"/>
      <c r="BL54" s="288"/>
      <c r="BM54" s="288"/>
      <c r="BN54" s="288"/>
      <c r="BO54" s="288"/>
      <c r="BP54" s="288"/>
      <c r="BQ54" s="288"/>
    </row>
    <row r="55" spans="1:69" ht="12" customHeight="1" x14ac:dyDescent="0.25">
      <c r="A55" s="286">
        <v>10800701</v>
      </c>
      <c r="B55" s="287" t="s">
        <v>2174</v>
      </c>
      <c r="C55" s="16" t="s">
        <v>254</v>
      </c>
      <c r="D55" s="13" t="s">
        <v>182</v>
      </c>
      <c r="E55" s="13"/>
      <c r="F55" s="303">
        <v>43070</v>
      </c>
      <c r="G55" s="13"/>
      <c r="H55" s="288" t="s">
        <v>2129</v>
      </c>
      <c r="I55" s="288" t="s">
        <v>2129</v>
      </c>
      <c r="J55" s="288" t="s">
        <v>2129</v>
      </c>
      <c r="K55" s="288" t="s">
        <v>182</v>
      </c>
      <c r="L55" s="288" t="s">
        <v>2130</v>
      </c>
      <c r="M55" s="288" t="s">
        <v>2130</v>
      </c>
      <c r="N55" s="288" t="s">
        <v>2129</v>
      </c>
      <c r="P55" s="289">
        <v>407429.75</v>
      </c>
      <c r="Q55" s="289">
        <v>1382696.87</v>
      </c>
      <c r="R55" s="289">
        <v>2354120</v>
      </c>
      <c r="S55" s="289">
        <v>3325543.41</v>
      </c>
      <c r="T55" s="289">
        <v>4296966.62</v>
      </c>
      <c r="U55" s="289">
        <v>5268389.99</v>
      </c>
      <c r="V55" s="289">
        <v>6239813.21</v>
      </c>
      <c r="W55" s="289">
        <v>7211236.4299999997</v>
      </c>
      <c r="X55" s="289">
        <v>8182660</v>
      </c>
      <c r="Y55" s="289">
        <v>9154083.3499999996</v>
      </c>
      <c r="Z55" s="289">
        <v>10125506.630000001</v>
      </c>
      <c r="AA55" s="289">
        <v>11096929.890000001</v>
      </c>
      <c r="AB55" s="289">
        <v>11940746.970000001</v>
      </c>
      <c r="AC55" s="289"/>
      <c r="AD55" s="289"/>
      <c r="AE55" s="289">
        <v>6234336.2300000004</v>
      </c>
      <c r="AF55" s="299"/>
      <c r="AG55" s="300"/>
      <c r="AH55" s="291"/>
      <c r="AI55" s="291"/>
      <c r="AJ55" s="291"/>
      <c r="AK55" s="292">
        <v>6234336.2300000004</v>
      </c>
      <c r="AL55" s="291">
        <v>6234336.2300000004</v>
      </c>
      <c r="AM55" s="293"/>
      <c r="AN55" s="291"/>
      <c r="AO55" s="294">
        <v>0</v>
      </c>
      <c r="AP55" s="291"/>
      <c r="AQ55" s="295">
        <v>11940746.970000001</v>
      </c>
      <c r="AR55" s="291"/>
      <c r="AS55" s="291"/>
      <c r="AT55" s="291"/>
      <c r="AU55" s="291">
        <v>11940746.970000001</v>
      </c>
      <c r="AV55" s="296">
        <v>11940746.970000001</v>
      </c>
      <c r="AW55" s="291"/>
      <c r="AX55" s="291"/>
      <c r="AY55" s="293">
        <v>0</v>
      </c>
      <c r="AZ55" s="297" t="s">
        <v>255</v>
      </c>
      <c r="BA55" s="298">
        <f t="shared" si="4"/>
        <v>0</v>
      </c>
      <c r="BB55" s="43"/>
      <c r="BC55" s="288" t="str">
        <f t="shared" si="6"/>
        <v/>
      </c>
      <c r="BD55" s="288" t="str">
        <f t="shared" si="5"/>
        <v/>
      </c>
      <c r="BE55" s="288" t="str">
        <f t="shared" si="5"/>
        <v/>
      </c>
      <c r="BF55" s="288" t="str">
        <f t="shared" si="5"/>
        <v>Non-Op</v>
      </c>
      <c r="BG55" s="288" t="str">
        <f t="shared" si="1"/>
        <v>NO</v>
      </c>
      <c r="BH55" s="288" t="str">
        <f t="shared" si="1"/>
        <v>NO</v>
      </c>
      <c r="BI55" s="288" t="str">
        <f t="shared" si="2"/>
        <v/>
      </c>
      <c r="BJ55" s="43"/>
      <c r="BK55" s="288" t="b">
        <f t="shared" ref="BK55:BQ59" si="10">BC55=H55</f>
        <v>1</v>
      </c>
      <c r="BL55" s="288" t="b">
        <f t="shared" si="10"/>
        <v>1</v>
      </c>
      <c r="BM55" s="288" t="b">
        <f t="shared" si="10"/>
        <v>1</v>
      </c>
      <c r="BN55" s="288" t="b">
        <f t="shared" si="10"/>
        <v>1</v>
      </c>
      <c r="BO55" s="288" t="b">
        <f t="shared" si="10"/>
        <v>1</v>
      </c>
      <c r="BP55" s="288" t="b">
        <f t="shared" si="10"/>
        <v>1</v>
      </c>
      <c r="BQ55" s="288" t="b">
        <f t="shared" si="10"/>
        <v>1</v>
      </c>
    </row>
    <row r="56" spans="1:69" ht="12" customHeight="1" x14ac:dyDescent="0.25">
      <c r="A56" s="286">
        <v>10800711</v>
      </c>
      <c r="B56" s="287" t="s">
        <v>2175</v>
      </c>
      <c r="C56" s="16" t="s">
        <v>256</v>
      </c>
      <c r="D56" s="13" t="s">
        <v>182</v>
      </c>
      <c r="E56" s="13"/>
      <c r="F56" s="303">
        <v>43070</v>
      </c>
      <c r="G56" s="13"/>
      <c r="H56" s="288" t="s">
        <v>2129</v>
      </c>
      <c r="I56" s="288" t="s">
        <v>2129</v>
      </c>
      <c r="J56" s="288" t="s">
        <v>2129</v>
      </c>
      <c r="K56" s="288" t="s">
        <v>182</v>
      </c>
      <c r="L56" s="288" t="s">
        <v>2130</v>
      </c>
      <c r="M56" s="288" t="s">
        <v>2130</v>
      </c>
      <c r="N56" s="288" t="s">
        <v>2129</v>
      </c>
      <c r="P56" s="289">
        <v>-407429.75</v>
      </c>
      <c r="Q56" s="289">
        <v>-1382696.87</v>
      </c>
      <c r="R56" s="289">
        <v>-2354120</v>
      </c>
      <c r="S56" s="289">
        <v>-3325543.41</v>
      </c>
      <c r="T56" s="289">
        <v>-4296966.62</v>
      </c>
      <c r="U56" s="289">
        <v>-5268389.99</v>
      </c>
      <c r="V56" s="289">
        <v>-6239813.21</v>
      </c>
      <c r="W56" s="289">
        <v>-7211236.4299999997</v>
      </c>
      <c r="X56" s="289">
        <v>-8182660</v>
      </c>
      <c r="Y56" s="289">
        <v>-9154083.3499999996</v>
      </c>
      <c r="Z56" s="289">
        <v>-10125506.630000001</v>
      </c>
      <c r="AA56" s="289">
        <v>-11096929.890000001</v>
      </c>
      <c r="AB56" s="289">
        <v>-11940746.970000001</v>
      </c>
      <c r="AC56" s="289"/>
      <c r="AD56" s="289"/>
      <c r="AE56" s="289">
        <v>-6234336.2300000004</v>
      </c>
      <c r="AF56" s="299"/>
      <c r="AG56" s="300"/>
      <c r="AH56" s="291"/>
      <c r="AI56" s="291"/>
      <c r="AJ56" s="291"/>
      <c r="AK56" s="292">
        <v>-6234336.2300000004</v>
      </c>
      <c r="AL56" s="291">
        <v>-6234336.2300000004</v>
      </c>
      <c r="AM56" s="293"/>
      <c r="AN56" s="291"/>
      <c r="AO56" s="294">
        <v>0</v>
      </c>
      <c r="AP56" s="291"/>
      <c r="AQ56" s="295">
        <v>-11940746.970000001</v>
      </c>
      <c r="AR56" s="291"/>
      <c r="AS56" s="291"/>
      <c r="AT56" s="291"/>
      <c r="AU56" s="291">
        <v>-11940746.970000001</v>
      </c>
      <c r="AV56" s="296">
        <v>-11940746.970000001</v>
      </c>
      <c r="AW56" s="291"/>
      <c r="AX56" s="291"/>
      <c r="AY56" s="293">
        <v>0</v>
      </c>
      <c r="AZ56" s="297" t="s">
        <v>255</v>
      </c>
      <c r="BA56" s="298">
        <f t="shared" si="4"/>
        <v>0</v>
      </c>
      <c r="BB56" s="43"/>
      <c r="BC56" s="288" t="str">
        <f t="shared" si="6"/>
        <v/>
      </c>
      <c r="BD56" s="288" t="str">
        <f t="shared" si="5"/>
        <v/>
      </c>
      <c r="BE56" s="288" t="str">
        <f t="shared" si="5"/>
        <v/>
      </c>
      <c r="BF56" s="288" t="str">
        <f t="shared" si="5"/>
        <v>Non-Op</v>
      </c>
      <c r="BG56" s="288" t="str">
        <f t="shared" si="1"/>
        <v>NO</v>
      </c>
      <c r="BH56" s="288" t="str">
        <f t="shared" si="1"/>
        <v>NO</v>
      </c>
      <c r="BI56" s="288" t="str">
        <f t="shared" si="2"/>
        <v/>
      </c>
      <c r="BJ56" s="43"/>
      <c r="BK56" s="288" t="b">
        <f t="shared" si="10"/>
        <v>1</v>
      </c>
      <c r="BL56" s="288" t="b">
        <f t="shared" si="10"/>
        <v>1</v>
      </c>
      <c r="BM56" s="288" t="b">
        <f t="shared" si="10"/>
        <v>1</v>
      </c>
      <c r="BN56" s="288" t="b">
        <f t="shared" si="10"/>
        <v>1</v>
      </c>
      <c r="BO56" s="288" t="b">
        <f t="shared" si="10"/>
        <v>1</v>
      </c>
      <c r="BP56" s="288" t="b">
        <f t="shared" si="10"/>
        <v>1</v>
      </c>
      <c r="BQ56" s="288" t="b">
        <f t="shared" si="10"/>
        <v>1</v>
      </c>
    </row>
    <row r="57" spans="1:69" ht="12" customHeight="1" x14ac:dyDescent="0.25">
      <c r="A57" s="286">
        <v>10800721</v>
      </c>
      <c r="B57" s="287" t="s">
        <v>2176</v>
      </c>
      <c r="C57" s="16" t="s">
        <v>257</v>
      </c>
      <c r="D57" s="13" t="s">
        <v>182</v>
      </c>
      <c r="E57" s="13"/>
      <c r="F57" s="303">
        <v>43070</v>
      </c>
      <c r="G57" s="13"/>
      <c r="H57" s="288" t="s">
        <v>2129</v>
      </c>
      <c r="I57" s="288" t="s">
        <v>2129</v>
      </c>
      <c r="J57" s="288" t="s">
        <v>2129</v>
      </c>
      <c r="K57" s="288" t="s">
        <v>182</v>
      </c>
      <c r="L57" s="288" t="s">
        <v>2130</v>
      </c>
      <c r="M57" s="288" t="s">
        <v>2130</v>
      </c>
      <c r="N57" s="288" t="s">
        <v>2129</v>
      </c>
      <c r="P57" s="289">
        <v>407429.75</v>
      </c>
      <c r="Q57" s="289">
        <v>1382696.87</v>
      </c>
      <c r="R57" s="289">
        <v>2354120</v>
      </c>
      <c r="S57" s="289">
        <v>3325543.41</v>
      </c>
      <c r="T57" s="289">
        <v>4296966.62</v>
      </c>
      <c r="U57" s="289">
        <v>5268389.99</v>
      </c>
      <c r="V57" s="289">
        <v>6239813.3600000003</v>
      </c>
      <c r="W57" s="289">
        <v>7211236.5800000001</v>
      </c>
      <c r="X57" s="289">
        <v>8182660.1500000004</v>
      </c>
      <c r="Y57" s="289">
        <v>9154083.5</v>
      </c>
      <c r="Z57" s="289">
        <v>10125506.779999999</v>
      </c>
      <c r="AA57" s="289">
        <v>11096930.039999999</v>
      </c>
      <c r="AB57" s="289">
        <v>11940747.119999999</v>
      </c>
      <c r="AC57" s="289"/>
      <c r="AD57" s="289"/>
      <c r="AE57" s="289">
        <v>6234336.3112500003</v>
      </c>
      <c r="AF57" s="299"/>
      <c r="AG57" s="300"/>
      <c r="AH57" s="291"/>
      <c r="AI57" s="291"/>
      <c r="AJ57" s="291"/>
      <c r="AK57" s="292">
        <v>6234336.3112500003</v>
      </c>
      <c r="AL57" s="291">
        <v>6234336.3112500003</v>
      </c>
      <c r="AM57" s="293"/>
      <c r="AN57" s="291"/>
      <c r="AO57" s="294">
        <v>0</v>
      </c>
      <c r="AP57" s="291"/>
      <c r="AQ57" s="295">
        <v>11940747.119999999</v>
      </c>
      <c r="AR57" s="291"/>
      <c r="AS57" s="291"/>
      <c r="AT57" s="291"/>
      <c r="AU57" s="291">
        <v>11940747.119999999</v>
      </c>
      <c r="AV57" s="296">
        <v>11940747.119999999</v>
      </c>
      <c r="AW57" s="291"/>
      <c r="AX57" s="291"/>
      <c r="AY57" s="293">
        <v>0</v>
      </c>
      <c r="AZ57" s="297" t="s">
        <v>255</v>
      </c>
      <c r="BA57" s="298">
        <f t="shared" si="4"/>
        <v>0</v>
      </c>
      <c r="BB57" s="43"/>
      <c r="BC57" s="288" t="str">
        <f t="shared" si="6"/>
        <v/>
      </c>
      <c r="BD57" s="288" t="str">
        <f t="shared" si="5"/>
        <v/>
      </c>
      <c r="BE57" s="288" t="str">
        <f t="shared" si="5"/>
        <v/>
      </c>
      <c r="BF57" s="288" t="str">
        <f t="shared" si="5"/>
        <v>Non-Op</v>
      </c>
      <c r="BG57" s="288" t="str">
        <f t="shared" si="1"/>
        <v>NO</v>
      </c>
      <c r="BH57" s="288" t="str">
        <f t="shared" si="1"/>
        <v>NO</v>
      </c>
      <c r="BI57" s="288" t="str">
        <f t="shared" si="2"/>
        <v/>
      </c>
      <c r="BJ57" s="43"/>
      <c r="BK57" s="288" t="b">
        <f t="shared" si="10"/>
        <v>1</v>
      </c>
      <c r="BL57" s="288" t="b">
        <f t="shared" si="10"/>
        <v>1</v>
      </c>
      <c r="BM57" s="288" t="b">
        <f t="shared" si="10"/>
        <v>1</v>
      </c>
      <c r="BN57" s="288" t="b">
        <f t="shared" si="10"/>
        <v>1</v>
      </c>
      <c r="BO57" s="288" t="b">
        <f t="shared" si="10"/>
        <v>1</v>
      </c>
      <c r="BP57" s="288" t="b">
        <f t="shared" si="10"/>
        <v>1</v>
      </c>
      <c r="BQ57" s="288" t="b">
        <f t="shared" si="10"/>
        <v>1</v>
      </c>
    </row>
    <row r="58" spans="1:69" ht="12" customHeight="1" x14ac:dyDescent="0.25">
      <c r="A58" s="286">
        <v>10800741</v>
      </c>
      <c r="B58" s="287" t="s">
        <v>2177</v>
      </c>
      <c r="C58" s="16" t="s">
        <v>258</v>
      </c>
      <c r="D58" s="13" t="s">
        <v>182</v>
      </c>
      <c r="E58" s="13"/>
      <c r="F58" s="303">
        <v>43070</v>
      </c>
      <c r="G58" s="13"/>
      <c r="H58" s="288" t="s">
        <v>2129</v>
      </c>
      <c r="I58" s="288" t="s">
        <v>2129</v>
      </c>
      <c r="J58" s="288" t="s">
        <v>2129</v>
      </c>
      <c r="K58" s="288" t="s">
        <v>182</v>
      </c>
      <c r="L58" s="288" t="s">
        <v>2130</v>
      </c>
      <c r="M58" s="288" t="s">
        <v>2130</v>
      </c>
      <c r="N58" s="288" t="s">
        <v>2129</v>
      </c>
      <c r="P58" s="289">
        <v>67452.3</v>
      </c>
      <c r="Q58" s="289">
        <v>228579.72</v>
      </c>
      <c r="R58" s="289">
        <v>390305.81</v>
      </c>
      <c r="S58" s="289">
        <v>552455.48</v>
      </c>
      <c r="T58" s="289">
        <v>715029.85</v>
      </c>
      <c r="U58" s="289">
        <v>878030.01</v>
      </c>
      <c r="V58" s="289">
        <v>1041457.08</v>
      </c>
      <c r="W58" s="289">
        <v>1205308.9099999999</v>
      </c>
      <c r="X58" s="289">
        <v>1369589.85</v>
      </c>
      <c r="Y58" s="289">
        <v>1534301.02</v>
      </c>
      <c r="Z58" s="289">
        <v>1699430.47</v>
      </c>
      <c r="AA58" s="289">
        <v>1864950.81</v>
      </c>
      <c r="AB58" s="289">
        <v>2030752.94</v>
      </c>
      <c r="AC58" s="289"/>
      <c r="AD58" s="289"/>
      <c r="AE58" s="289">
        <v>1044045.1358333334</v>
      </c>
      <c r="AF58" s="299"/>
      <c r="AG58" s="300"/>
      <c r="AH58" s="291"/>
      <c r="AI58" s="291"/>
      <c r="AJ58" s="291"/>
      <c r="AK58" s="292">
        <v>1044045.1358333334</v>
      </c>
      <c r="AL58" s="291">
        <v>1044045.1358333334</v>
      </c>
      <c r="AM58" s="293"/>
      <c r="AN58" s="291"/>
      <c r="AO58" s="294">
        <v>0</v>
      </c>
      <c r="AP58" s="291"/>
      <c r="AQ58" s="295">
        <v>2030752.94</v>
      </c>
      <c r="AR58" s="291"/>
      <c r="AS58" s="291"/>
      <c r="AT58" s="291"/>
      <c r="AU58" s="291">
        <v>2030752.94</v>
      </c>
      <c r="AV58" s="296">
        <v>2030752.94</v>
      </c>
      <c r="AW58" s="291"/>
      <c r="AX58" s="291"/>
      <c r="AY58" s="293">
        <v>0</v>
      </c>
      <c r="AZ58" s="297" t="s">
        <v>255</v>
      </c>
      <c r="BA58" s="298">
        <f t="shared" si="4"/>
        <v>0</v>
      </c>
      <c r="BB58" s="43"/>
      <c r="BC58" s="288" t="str">
        <f t="shared" si="6"/>
        <v/>
      </c>
      <c r="BD58" s="288" t="str">
        <f t="shared" si="5"/>
        <v/>
      </c>
      <c r="BE58" s="288" t="str">
        <f t="shared" si="5"/>
        <v/>
      </c>
      <c r="BF58" s="288" t="str">
        <f t="shared" si="5"/>
        <v>Non-Op</v>
      </c>
      <c r="BG58" s="288" t="str">
        <f t="shared" si="1"/>
        <v>NO</v>
      </c>
      <c r="BH58" s="288" t="str">
        <f t="shared" si="1"/>
        <v>NO</v>
      </c>
      <c r="BI58" s="288" t="str">
        <f t="shared" si="2"/>
        <v/>
      </c>
      <c r="BJ58" s="43"/>
      <c r="BK58" s="288" t="b">
        <f t="shared" si="10"/>
        <v>1</v>
      </c>
      <c r="BL58" s="288" t="b">
        <f t="shared" si="10"/>
        <v>1</v>
      </c>
      <c r="BM58" s="288" t="b">
        <f t="shared" si="10"/>
        <v>1</v>
      </c>
      <c r="BN58" s="288" t="b">
        <f t="shared" si="10"/>
        <v>1</v>
      </c>
      <c r="BO58" s="288" t="b">
        <f t="shared" si="10"/>
        <v>1</v>
      </c>
      <c r="BP58" s="288" t="b">
        <f t="shared" si="10"/>
        <v>1</v>
      </c>
      <c r="BQ58" s="288" t="b">
        <f t="shared" si="10"/>
        <v>1</v>
      </c>
    </row>
    <row r="59" spans="1:69" ht="12" customHeight="1" x14ac:dyDescent="0.25">
      <c r="A59" s="286">
        <v>10800751</v>
      </c>
      <c r="B59" s="287" t="s">
        <v>2178</v>
      </c>
      <c r="C59" s="16" t="s">
        <v>259</v>
      </c>
      <c r="D59" s="13" t="s">
        <v>182</v>
      </c>
      <c r="E59" s="13"/>
      <c r="F59" s="303">
        <v>43070</v>
      </c>
      <c r="G59" s="13"/>
      <c r="H59" s="288" t="s">
        <v>2129</v>
      </c>
      <c r="I59" s="288" t="s">
        <v>2129</v>
      </c>
      <c r="J59" s="288" t="s">
        <v>2129</v>
      </c>
      <c r="K59" s="288" t="s">
        <v>182</v>
      </c>
      <c r="L59" s="288" t="s">
        <v>2130</v>
      </c>
      <c r="M59" s="288" t="s">
        <v>2130</v>
      </c>
      <c r="N59" s="288" t="s">
        <v>2129</v>
      </c>
      <c r="P59" s="289">
        <v>-67452.3</v>
      </c>
      <c r="Q59" s="289">
        <v>-228579.72</v>
      </c>
      <c r="R59" s="289">
        <v>-390305.81</v>
      </c>
      <c r="S59" s="289">
        <v>-552455.48</v>
      </c>
      <c r="T59" s="289">
        <v>-715029.85</v>
      </c>
      <c r="U59" s="289">
        <v>-878030.01</v>
      </c>
      <c r="V59" s="289">
        <v>-1041457.08</v>
      </c>
      <c r="W59" s="289">
        <v>-1205308.9099999999</v>
      </c>
      <c r="X59" s="289">
        <v>-1369589.85</v>
      </c>
      <c r="Y59" s="289">
        <v>-1534301.02</v>
      </c>
      <c r="Z59" s="289">
        <v>-1699430.47</v>
      </c>
      <c r="AA59" s="289">
        <v>-1864950.81</v>
      </c>
      <c r="AB59" s="289">
        <v>-2030752.94</v>
      </c>
      <c r="AC59" s="289"/>
      <c r="AD59" s="289"/>
      <c r="AE59" s="289">
        <v>-1044045.1358333334</v>
      </c>
      <c r="AF59" s="299"/>
      <c r="AG59" s="300"/>
      <c r="AH59" s="291"/>
      <c r="AI59" s="291"/>
      <c r="AJ59" s="291"/>
      <c r="AK59" s="292">
        <v>-1044045.1358333334</v>
      </c>
      <c r="AL59" s="291">
        <v>-1044045.1358333334</v>
      </c>
      <c r="AM59" s="293"/>
      <c r="AN59" s="291"/>
      <c r="AO59" s="294">
        <v>0</v>
      </c>
      <c r="AP59" s="291"/>
      <c r="AQ59" s="295">
        <v>-2030752.94</v>
      </c>
      <c r="AR59" s="291"/>
      <c r="AS59" s="291"/>
      <c r="AT59" s="291"/>
      <c r="AU59" s="291">
        <v>-2030752.94</v>
      </c>
      <c r="AV59" s="296">
        <v>-2030752.94</v>
      </c>
      <c r="AW59" s="291"/>
      <c r="AX59" s="291"/>
      <c r="AY59" s="293">
        <v>0</v>
      </c>
      <c r="AZ59" s="297" t="s">
        <v>255</v>
      </c>
      <c r="BA59" s="298">
        <f t="shared" si="4"/>
        <v>0</v>
      </c>
      <c r="BB59" s="43"/>
      <c r="BC59" s="288" t="str">
        <f t="shared" si="6"/>
        <v/>
      </c>
      <c r="BD59" s="288" t="str">
        <f t="shared" si="6"/>
        <v/>
      </c>
      <c r="BE59" s="288" t="str">
        <f t="shared" si="6"/>
        <v/>
      </c>
      <c r="BF59" s="288" t="str">
        <f t="shared" si="6"/>
        <v>Non-Op</v>
      </c>
      <c r="BG59" s="288" t="str">
        <f t="shared" si="1"/>
        <v>NO</v>
      </c>
      <c r="BH59" s="288" t="str">
        <f t="shared" si="1"/>
        <v>NO</v>
      </c>
      <c r="BI59" s="288" t="str">
        <f t="shared" si="2"/>
        <v/>
      </c>
      <c r="BJ59" s="43"/>
      <c r="BK59" s="288" t="b">
        <f t="shared" si="10"/>
        <v>1</v>
      </c>
      <c r="BL59" s="288" t="b">
        <f t="shared" si="10"/>
        <v>1</v>
      </c>
      <c r="BM59" s="288" t="b">
        <f t="shared" si="10"/>
        <v>1</v>
      </c>
      <c r="BN59" s="288" t="b">
        <f t="shared" si="10"/>
        <v>1</v>
      </c>
      <c r="BO59" s="288" t="b">
        <f t="shared" si="10"/>
        <v>1</v>
      </c>
      <c r="BP59" s="288" t="b">
        <f t="shared" si="10"/>
        <v>1</v>
      </c>
      <c r="BQ59" s="288" t="b">
        <f t="shared" si="10"/>
        <v>1</v>
      </c>
    </row>
    <row r="60" spans="1:69" ht="12" customHeight="1" x14ac:dyDescent="0.25">
      <c r="A60" s="286" t="s">
        <v>260</v>
      </c>
      <c r="B60" s="287"/>
      <c r="C60" s="16" t="s">
        <v>261</v>
      </c>
      <c r="D60" s="13" t="s">
        <v>182</v>
      </c>
      <c r="E60" s="13"/>
      <c r="F60" s="303">
        <v>43344</v>
      </c>
      <c r="G60" s="13"/>
      <c r="H60" s="288" t="s">
        <v>2129</v>
      </c>
      <c r="I60" s="288" t="s">
        <v>2129</v>
      </c>
      <c r="J60" s="288" t="s">
        <v>2129</v>
      </c>
      <c r="K60" s="288" t="s">
        <v>182</v>
      </c>
      <c r="L60" s="288" t="s">
        <v>2130</v>
      </c>
      <c r="M60" s="288" t="s">
        <v>2130</v>
      </c>
      <c r="N60" s="288" t="s">
        <v>2129</v>
      </c>
      <c r="P60" s="289"/>
      <c r="Q60" s="289"/>
      <c r="R60" s="289"/>
      <c r="S60" s="289"/>
      <c r="T60" s="289"/>
      <c r="U60" s="289"/>
      <c r="V60" s="289"/>
      <c r="W60" s="289"/>
      <c r="X60" s="289"/>
      <c r="Y60" s="289">
        <v>4287263</v>
      </c>
      <c r="Z60" s="289">
        <v>4287263</v>
      </c>
      <c r="AA60" s="289">
        <v>4287263</v>
      </c>
      <c r="AB60" s="289">
        <v>4287263</v>
      </c>
      <c r="AC60" s="289"/>
      <c r="AD60" s="289"/>
      <c r="AE60" s="289">
        <v>1250451.7083333333</v>
      </c>
      <c r="AF60" s="299"/>
      <c r="AG60" s="300"/>
      <c r="AH60" s="291"/>
      <c r="AI60" s="291"/>
      <c r="AJ60" s="291"/>
      <c r="AK60" s="292">
        <v>1250451.7083333333</v>
      </c>
      <c r="AL60" s="291">
        <v>1250451.7083333333</v>
      </c>
      <c r="AM60" s="293"/>
      <c r="AN60" s="291"/>
      <c r="AO60" s="294">
        <v>0</v>
      </c>
      <c r="AP60" s="291"/>
      <c r="AQ60" s="295">
        <v>4287263</v>
      </c>
      <c r="AR60" s="291"/>
      <c r="AS60" s="291"/>
      <c r="AT60" s="291"/>
      <c r="AU60" s="291">
        <v>4287263</v>
      </c>
      <c r="AV60" s="296">
        <v>4287263</v>
      </c>
      <c r="AW60" s="291"/>
      <c r="AX60" s="291"/>
      <c r="AY60" s="293">
        <v>0</v>
      </c>
      <c r="AZ60" s="297" t="s">
        <v>255</v>
      </c>
      <c r="BA60" s="298">
        <f t="shared" si="4"/>
        <v>0</v>
      </c>
      <c r="BB60" s="43"/>
      <c r="BC60" s="288"/>
      <c r="BD60" s="288"/>
      <c r="BE60" s="288"/>
      <c r="BF60" s="288"/>
      <c r="BG60" s="288"/>
      <c r="BH60" s="288"/>
      <c r="BI60" s="288"/>
      <c r="BJ60" s="43"/>
      <c r="BK60" s="288"/>
      <c r="BL60" s="288"/>
      <c r="BM60" s="288"/>
      <c r="BN60" s="288"/>
      <c r="BO60" s="288"/>
      <c r="BP60" s="288"/>
      <c r="BQ60" s="288"/>
    </row>
    <row r="61" spans="1:69" ht="12" customHeight="1" x14ac:dyDescent="0.25">
      <c r="A61" s="286">
        <v>10800831</v>
      </c>
      <c r="B61" s="287" t="s">
        <v>2179</v>
      </c>
      <c r="C61" s="16" t="s">
        <v>262</v>
      </c>
      <c r="D61" s="13" t="s">
        <v>182</v>
      </c>
      <c r="E61" s="13"/>
      <c r="F61" s="303">
        <v>43070</v>
      </c>
      <c r="G61" s="13"/>
      <c r="H61" s="288" t="s">
        <v>2129</v>
      </c>
      <c r="I61" s="288" t="s">
        <v>2129</v>
      </c>
      <c r="J61" s="288" t="s">
        <v>2129</v>
      </c>
      <c r="K61" s="288" t="s">
        <v>182</v>
      </c>
      <c r="L61" s="288" t="s">
        <v>2130</v>
      </c>
      <c r="M61" s="288" t="s">
        <v>2130</v>
      </c>
      <c r="N61" s="288" t="s">
        <v>2129</v>
      </c>
      <c r="P61" s="289">
        <v>-407429.75</v>
      </c>
      <c r="Q61" s="289">
        <v>-1382696.87</v>
      </c>
      <c r="R61" s="289">
        <v>-2354120</v>
      </c>
      <c r="S61" s="289">
        <v>-3325543.41</v>
      </c>
      <c r="T61" s="289">
        <v>-4296966.62</v>
      </c>
      <c r="U61" s="289">
        <v>-5268389.99</v>
      </c>
      <c r="V61" s="289">
        <v>-6239813.3600000003</v>
      </c>
      <c r="W61" s="289">
        <v>-7211236.5800000001</v>
      </c>
      <c r="X61" s="289">
        <v>-8182660.1500000004</v>
      </c>
      <c r="Y61" s="289">
        <v>-9154083.5</v>
      </c>
      <c r="Z61" s="289">
        <v>-10125506.779999999</v>
      </c>
      <c r="AA61" s="289">
        <v>-11096930.039999999</v>
      </c>
      <c r="AB61" s="289">
        <v>-11940747.119999999</v>
      </c>
      <c r="AC61" s="289"/>
      <c r="AD61" s="289"/>
      <c r="AE61" s="289">
        <v>-6234336.3112500003</v>
      </c>
      <c r="AF61" s="299"/>
      <c r="AG61" s="300"/>
      <c r="AH61" s="291"/>
      <c r="AI61" s="291"/>
      <c r="AJ61" s="291"/>
      <c r="AK61" s="292">
        <v>-6234336.3112500003</v>
      </c>
      <c r="AL61" s="291">
        <v>-6234336.3112500003</v>
      </c>
      <c r="AM61" s="293"/>
      <c r="AN61" s="291"/>
      <c r="AO61" s="294">
        <v>0</v>
      </c>
      <c r="AP61" s="291"/>
      <c r="AQ61" s="295">
        <v>-11940747.119999999</v>
      </c>
      <c r="AR61" s="291"/>
      <c r="AS61" s="291"/>
      <c r="AT61" s="291"/>
      <c r="AU61" s="291">
        <v>-11940747.119999999</v>
      </c>
      <c r="AV61" s="296">
        <v>-11940747.119999999</v>
      </c>
      <c r="AW61" s="291"/>
      <c r="AX61" s="291"/>
      <c r="AY61" s="293">
        <v>0</v>
      </c>
      <c r="AZ61" s="297" t="s">
        <v>255</v>
      </c>
      <c r="BA61" s="298">
        <f t="shared" si="4"/>
        <v>0</v>
      </c>
      <c r="BB61" s="43"/>
      <c r="BC61" s="288" t="str">
        <f t="shared" ref="BC61:BF94" si="11">IF(VALUE(AR61),BC$7,IF(ISBLANK(AR61),"",BC$7))</f>
        <v/>
      </c>
      <c r="BD61" s="288" t="str">
        <f t="shared" si="11"/>
        <v/>
      </c>
      <c r="BE61" s="288" t="str">
        <f t="shared" si="11"/>
        <v/>
      </c>
      <c r="BF61" s="288" t="str">
        <f t="shared" si="11"/>
        <v>Non-Op</v>
      </c>
      <c r="BG61" s="288" t="str">
        <f t="shared" si="1"/>
        <v>NO</v>
      </c>
      <c r="BH61" s="288" t="str">
        <f t="shared" si="1"/>
        <v>NO</v>
      </c>
      <c r="BI61" s="288" t="str">
        <f t="shared" si="2"/>
        <v/>
      </c>
      <c r="BJ61" s="43"/>
      <c r="BK61" s="288" t="b">
        <f t="shared" ref="BK61:BQ61" si="12">BC61=H61</f>
        <v>1</v>
      </c>
      <c r="BL61" s="288" t="b">
        <f t="shared" si="12"/>
        <v>1</v>
      </c>
      <c r="BM61" s="288" t="b">
        <f t="shared" si="12"/>
        <v>1</v>
      </c>
      <c r="BN61" s="288" t="b">
        <f t="shared" si="12"/>
        <v>1</v>
      </c>
      <c r="BO61" s="288" t="b">
        <f t="shared" si="12"/>
        <v>1</v>
      </c>
      <c r="BP61" s="288" t="b">
        <f t="shared" si="12"/>
        <v>1</v>
      </c>
      <c r="BQ61" s="288" t="b">
        <f t="shared" si="12"/>
        <v>1</v>
      </c>
    </row>
    <row r="62" spans="1:69" ht="12" customHeight="1" x14ac:dyDescent="0.25">
      <c r="A62" s="286" t="s">
        <v>263</v>
      </c>
      <c r="B62" s="287"/>
      <c r="C62" s="16" t="s">
        <v>264</v>
      </c>
      <c r="D62" s="13" t="s">
        <v>182</v>
      </c>
      <c r="E62" s="13"/>
      <c r="F62" s="303">
        <v>43344</v>
      </c>
      <c r="G62" s="13"/>
      <c r="H62" s="288" t="s">
        <v>2129</v>
      </c>
      <c r="I62" s="288" t="s">
        <v>2129</v>
      </c>
      <c r="J62" s="288" t="s">
        <v>2129</v>
      </c>
      <c r="K62" s="288" t="s">
        <v>182</v>
      </c>
      <c r="L62" s="288" t="s">
        <v>2130</v>
      </c>
      <c r="M62" s="288" t="s">
        <v>2130</v>
      </c>
      <c r="N62" s="288"/>
      <c r="P62" s="289"/>
      <c r="Q62" s="289"/>
      <c r="R62" s="289"/>
      <c r="S62" s="289"/>
      <c r="T62" s="289"/>
      <c r="U62" s="289"/>
      <c r="V62" s="289"/>
      <c r="W62" s="289"/>
      <c r="X62" s="289"/>
      <c r="Y62" s="289">
        <v>4287263</v>
      </c>
      <c r="Z62" s="289">
        <v>4287263</v>
      </c>
      <c r="AA62" s="289">
        <v>4287263</v>
      </c>
      <c r="AB62" s="289">
        <v>4287263</v>
      </c>
      <c r="AC62" s="289"/>
      <c r="AD62" s="289"/>
      <c r="AE62" s="289">
        <v>1250451.7083333333</v>
      </c>
      <c r="AF62" s="299"/>
      <c r="AG62" s="300"/>
      <c r="AH62" s="291"/>
      <c r="AI62" s="291"/>
      <c r="AJ62" s="291"/>
      <c r="AK62" s="292">
        <v>1250451.7083333333</v>
      </c>
      <c r="AL62" s="291">
        <v>1250451.7083333333</v>
      </c>
      <c r="AM62" s="293"/>
      <c r="AN62" s="291"/>
      <c r="AO62" s="294">
        <v>0</v>
      </c>
      <c r="AP62" s="291"/>
      <c r="AQ62" s="295">
        <v>4287263</v>
      </c>
      <c r="AR62" s="291"/>
      <c r="AS62" s="291"/>
      <c r="AT62" s="291"/>
      <c r="AU62" s="291">
        <v>4287263</v>
      </c>
      <c r="AV62" s="296">
        <v>4287263</v>
      </c>
      <c r="AW62" s="291"/>
      <c r="AX62" s="291"/>
      <c r="AY62" s="293">
        <v>0</v>
      </c>
      <c r="AZ62" s="297" t="s">
        <v>253</v>
      </c>
      <c r="BA62" s="298">
        <f t="shared" si="4"/>
        <v>0</v>
      </c>
      <c r="BB62" s="43"/>
      <c r="BC62" s="288"/>
      <c r="BD62" s="288"/>
      <c r="BE62" s="288"/>
      <c r="BF62" s="288"/>
      <c r="BG62" s="288"/>
      <c r="BH62" s="288"/>
      <c r="BI62" s="288"/>
      <c r="BJ62" s="43"/>
      <c r="BK62" s="288"/>
      <c r="BL62" s="288"/>
      <c r="BM62" s="288"/>
      <c r="BN62" s="288"/>
      <c r="BO62" s="288"/>
      <c r="BP62" s="288"/>
      <c r="BQ62" s="288"/>
    </row>
    <row r="63" spans="1:69" ht="12" customHeight="1" x14ac:dyDescent="0.25">
      <c r="A63" s="286" t="s">
        <v>265</v>
      </c>
      <c r="B63" s="287"/>
      <c r="C63" s="16" t="s">
        <v>266</v>
      </c>
      <c r="D63" s="13" t="s">
        <v>182</v>
      </c>
      <c r="E63" s="13"/>
      <c r="F63" s="303">
        <v>43344</v>
      </c>
      <c r="G63" s="13"/>
      <c r="H63" s="288" t="s">
        <v>2129</v>
      </c>
      <c r="I63" s="288" t="s">
        <v>2129</v>
      </c>
      <c r="J63" s="288" t="s">
        <v>2129</v>
      </c>
      <c r="K63" s="288" t="s">
        <v>182</v>
      </c>
      <c r="L63" s="288" t="s">
        <v>2130</v>
      </c>
      <c r="M63" s="288" t="s">
        <v>2130</v>
      </c>
      <c r="N63" s="288"/>
      <c r="P63" s="289"/>
      <c r="Q63" s="289"/>
      <c r="R63" s="289"/>
      <c r="S63" s="289"/>
      <c r="T63" s="289"/>
      <c r="U63" s="289"/>
      <c r="V63" s="289"/>
      <c r="W63" s="289"/>
      <c r="X63" s="289"/>
      <c r="Y63" s="289">
        <v>-4287263</v>
      </c>
      <c r="Z63" s="289">
        <v>-4287263</v>
      </c>
      <c r="AA63" s="289">
        <v>-4287263</v>
      </c>
      <c r="AB63" s="289">
        <v>-4287263</v>
      </c>
      <c r="AC63" s="289"/>
      <c r="AD63" s="289"/>
      <c r="AE63" s="289">
        <v>-1250451.7083333333</v>
      </c>
      <c r="AF63" s="299"/>
      <c r="AG63" s="300"/>
      <c r="AH63" s="291"/>
      <c r="AI63" s="291"/>
      <c r="AJ63" s="291"/>
      <c r="AK63" s="292">
        <v>-1250451.7083333333</v>
      </c>
      <c r="AL63" s="291">
        <v>-1250451.7083333333</v>
      </c>
      <c r="AM63" s="293"/>
      <c r="AN63" s="291"/>
      <c r="AO63" s="294">
        <v>0</v>
      </c>
      <c r="AP63" s="291"/>
      <c r="AQ63" s="295">
        <v>-4287263</v>
      </c>
      <c r="AR63" s="291"/>
      <c r="AS63" s="291"/>
      <c r="AT63" s="291"/>
      <c r="AU63" s="291">
        <v>-4287263</v>
      </c>
      <c r="AV63" s="296">
        <v>-4287263</v>
      </c>
      <c r="AW63" s="291"/>
      <c r="AX63" s="291"/>
      <c r="AY63" s="293">
        <v>0</v>
      </c>
      <c r="AZ63" s="297" t="s">
        <v>255</v>
      </c>
      <c r="BA63" s="298">
        <f t="shared" si="4"/>
        <v>0</v>
      </c>
      <c r="BB63" s="43"/>
      <c r="BC63" s="288"/>
      <c r="BD63" s="288"/>
      <c r="BE63" s="288"/>
      <c r="BF63" s="288"/>
      <c r="BG63" s="288"/>
      <c r="BH63" s="288"/>
      <c r="BI63" s="288"/>
      <c r="BJ63" s="43"/>
      <c r="BK63" s="288"/>
      <c r="BL63" s="288"/>
      <c r="BM63" s="288"/>
      <c r="BN63" s="288"/>
      <c r="BO63" s="288"/>
      <c r="BP63" s="288"/>
      <c r="BQ63" s="288"/>
    </row>
    <row r="64" spans="1:69" ht="12" customHeight="1" x14ac:dyDescent="0.25">
      <c r="A64" s="286">
        <v>11100501</v>
      </c>
      <c r="B64" s="287" t="s">
        <v>2180</v>
      </c>
      <c r="C64" s="16" t="s">
        <v>267</v>
      </c>
      <c r="D64" s="13" t="s">
        <v>180</v>
      </c>
      <c r="E64" s="13"/>
      <c r="F64" s="16"/>
      <c r="G64" s="13"/>
      <c r="H64" s="288" t="s">
        <v>2129</v>
      </c>
      <c r="I64" s="288" t="s">
        <v>180</v>
      </c>
      <c r="J64" s="288" t="s">
        <v>2129</v>
      </c>
      <c r="K64" s="288" t="s">
        <v>2129</v>
      </c>
      <c r="L64" s="288" t="s">
        <v>2130</v>
      </c>
      <c r="M64" s="288" t="s">
        <v>2130</v>
      </c>
      <c r="N64" s="288" t="s">
        <v>2129</v>
      </c>
      <c r="P64" s="289">
        <v>-50962157.799999997</v>
      </c>
      <c r="Q64" s="289">
        <v>-52274423.280000001</v>
      </c>
      <c r="R64" s="289">
        <v>-53588324.240000002</v>
      </c>
      <c r="S64" s="289">
        <v>-54895486.049999997</v>
      </c>
      <c r="T64" s="289">
        <v>-56202698.240000002</v>
      </c>
      <c r="U64" s="289">
        <v>-57474583.219999999</v>
      </c>
      <c r="V64" s="289">
        <v>-58780138.600000001</v>
      </c>
      <c r="W64" s="289">
        <v>-59637507.850000001</v>
      </c>
      <c r="X64" s="289">
        <v>-60903443.869999997</v>
      </c>
      <c r="Y64" s="289">
        <v>-62201200.68</v>
      </c>
      <c r="Z64" s="289">
        <v>-62827257.700000003</v>
      </c>
      <c r="AA64" s="289">
        <v>-64146500.200000003</v>
      </c>
      <c r="AB64" s="289">
        <v>-65454567.109999999</v>
      </c>
      <c r="AC64" s="289"/>
      <c r="AD64" s="289"/>
      <c r="AE64" s="289">
        <v>-58428327.198750012</v>
      </c>
      <c r="AF64" s="299">
        <v>19</v>
      </c>
      <c r="AG64" s="300"/>
      <c r="AH64" s="291"/>
      <c r="AI64" s="291">
        <v>-58428327.198750012</v>
      </c>
      <c r="AJ64" s="291"/>
      <c r="AK64" s="292"/>
      <c r="AL64" s="291">
        <v>-58428327.198750012</v>
      </c>
      <c r="AM64" s="293"/>
      <c r="AN64" s="291"/>
      <c r="AO64" s="294">
        <v>0</v>
      </c>
      <c r="AP64" s="291"/>
      <c r="AQ64" s="295">
        <v>-65454567.109999999</v>
      </c>
      <c r="AR64" s="291"/>
      <c r="AS64" s="291">
        <v>-65454567.109999999</v>
      </c>
      <c r="AT64" s="291"/>
      <c r="AU64" s="291"/>
      <c r="AV64" s="296">
        <v>-65454567.109999999</v>
      </c>
      <c r="AW64" s="291"/>
      <c r="AX64" s="291"/>
      <c r="AY64" s="293">
        <v>0</v>
      </c>
      <c r="AZ64" s="297"/>
      <c r="BA64" s="298">
        <f t="shared" si="4"/>
        <v>0</v>
      </c>
      <c r="BB64" s="43"/>
      <c r="BC64" s="288" t="str">
        <f t="shared" si="11"/>
        <v/>
      </c>
      <c r="BD64" s="288" t="str">
        <f t="shared" si="11"/>
        <v>ERB</v>
      </c>
      <c r="BE64" s="288" t="str">
        <f t="shared" si="11"/>
        <v/>
      </c>
      <c r="BF64" s="288" t="str">
        <f t="shared" si="11"/>
        <v/>
      </c>
      <c r="BG64" s="288" t="str">
        <f t="shared" si="1"/>
        <v>NO</v>
      </c>
      <c r="BH64" s="288" t="str">
        <f t="shared" si="1"/>
        <v>NO</v>
      </c>
      <c r="BI64" s="288" t="str">
        <f t="shared" si="2"/>
        <v/>
      </c>
      <c r="BJ64" s="43"/>
      <c r="BK64" s="288" t="b">
        <f t="shared" ref="BK64:BQ100" si="13">BC64=H64</f>
        <v>1</v>
      </c>
      <c r="BL64" s="288" t="b">
        <f t="shared" si="13"/>
        <v>1</v>
      </c>
      <c r="BM64" s="288" t="b">
        <f t="shared" si="13"/>
        <v>1</v>
      </c>
      <c r="BN64" s="288" t="b">
        <f t="shared" si="13"/>
        <v>1</v>
      </c>
      <c r="BO64" s="288" t="b">
        <f t="shared" si="13"/>
        <v>1</v>
      </c>
      <c r="BP64" s="288" t="b">
        <f t="shared" si="13"/>
        <v>1</v>
      </c>
      <c r="BQ64" s="288" t="b">
        <f t="shared" si="13"/>
        <v>1</v>
      </c>
    </row>
    <row r="65" spans="1:69" ht="12" customHeight="1" x14ac:dyDescent="0.25">
      <c r="A65" s="286">
        <v>11100502</v>
      </c>
      <c r="B65" s="287" t="s">
        <v>2181</v>
      </c>
      <c r="C65" s="16" t="s">
        <v>25</v>
      </c>
      <c r="D65" s="13" t="s">
        <v>181</v>
      </c>
      <c r="E65" s="13"/>
      <c r="F65" s="16"/>
      <c r="G65" s="13"/>
      <c r="H65" s="288" t="s">
        <v>2129</v>
      </c>
      <c r="I65" s="288" t="s">
        <v>2129</v>
      </c>
      <c r="J65" s="288" t="s">
        <v>181</v>
      </c>
      <c r="K65" s="288" t="s">
        <v>2129</v>
      </c>
      <c r="L65" s="288" t="s">
        <v>2130</v>
      </c>
      <c r="M65" s="288" t="s">
        <v>2130</v>
      </c>
      <c r="N65" s="288" t="s">
        <v>2129</v>
      </c>
      <c r="P65" s="289">
        <v>-9719903.9299999997</v>
      </c>
      <c r="Q65" s="289">
        <v>-9992911.5999999996</v>
      </c>
      <c r="R65" s="289">
        <v>-10266164.5</v>
      </c>
      <c r="S65" s="289">
        <v>-10539417.439999999</v>
      </c>
      <c r="T65" s="289">
        <v>-10812670.34</v>
      </c>
      <c r="U65" s="289">
        <v>-11085923.25</v>
      </c>
      <c r="V65" s="289">
        <v>-11359176.07</v>
      </c>
      <c r="W65" s="289">
        <v>-11632428.99</v>
      </c>
      <c r="X65" s="289">
        <v>-11905681.84</v>
      </c>
      <c r="Y65" s="289">
        <v>-12178934.73</v>
      </c>
      <c r="Z65" s="289">
        <v>-12452187.59</v>
      </c>
      <c r="AA65" s="289">
        <v>-12726000.359999999</v>
      </c>
      <c r="AB65" s="289">
        <v>-13012843.52</v>
      </c>
      <c r="AC65" s="289"/>
      <c r="AD65" s="289"/>
      <c r="AE65" s="289">
        <v>-11359822.536250001</v>
      </c>
      <c r="AF65" s="299"/>
      <c r="AG65" s="300">
        <v>5</v>
      </c>
      <c r="AH65" s="291"/>
      <c r="AI65" s="291"/>
      <c r="AJ65" s="291">
        <v>-11359822.536250001</v>
      </c>
      <c r="AK65" s="292"/>
      <c r="AL65" s="291">
        <v>-11359822.536250001</v>
      </c>
      <c r="AM65" s="293"/>
      <c r="AN65" s="291"/>
      <c r="AO65" s="294">
        <v>0</v>
      </c>
      <c r="AP65" s="291"/>
      <c r="AQ65" s="295">
        <v>-13012843.52</v>
      </c>
      <c r="AR65" s="291"/>
      <c r="AS65" s="291"/>
      <c r="AT65" s="291">
        <v>-13012843.52</v>
      </c>
      <c r="AU65" s="291"/>
      <c r="AV65" s="296">
        <v>-13012843.52</v>
      </c>
      <c r="AW65" s="291"/>
      <c r="AX65" s="291"/>
      <c r="AY65" s="293">
        <v>0</v>
      </c>
      <c r="AZ65" s="297"/>
      <c r="BA65" s="298">
        <f t="shared" si="4"/>
        <v>0</v>
      </c>
      <c r="BB65" s="43"/>
      <c r="BC65" s="288" t="str">
        <f t="shared" si="11"/>
        <v/>
      </c>
      <c r="BD65" s="288" t="str">
        <f t="shared" si="11"/>
        <v/>
      </c>
      <c r="BE65" s="288" t="str">
        <f t="shared" si="11"/>
        <v>GRB</v>
      </c>
      <c r="BF65" s="288" t="str">
        <f t="shared" si="11"/>
        <v/>
      </c>
      <c r="BG65" s="288" t="str">
        <f t="shared" si="1"/>
        <v>NO</v>
      </c>
      <c r="BH65" s="288" t="str">
        <f t="shared" si="1"/>
        <v>NO</v>
      </c>
      <c r="BI65" s="288" t="str">
        <f t="shared" si="2"/>
        <v/>
      </c>
      <c r="BJ65" s="43"/>
      <c r="BK65" s="288" t="b">
        <f t="shared" si="13"/>
        <v>1</v>
      </c>
      <c r="BL65" s="288" t="b">
        <f t="shared" si="13"/>
        <v>1</v>
      </c>
      <c r="BM65" s="288" t="b">
        <f t="shared" si="13"/>
        <v>1</v>
      </c>
      <c r="BN65" s="288" t="b">
        <f t="shared" si="13"/>
        <v>1</v>
      </c>
      <c r="BO65" s="288" t="b">
        <f t="shared" si="13"/>
        <v>1</v>
      </c>
      <c r="BP65" s="288" t="b">
        <f t="shared" si="13"/>
        <v>1</v>
      </c>
      <c r="BQ65" s="288" t="b">
        <f t="shared" si="13"/>
        <v>1</v>
      </c>
    </row>
    <row r="66" spans="1:69" ht="12" customHeight="1" x14ac:dyDescent="0.25">
      <c r="A66" s="286">
        <v>11100503</v>
      </c>
      <c r="B66" s="287" t="s">
        <v>2182</v>
      </c>
      <c r="C66" s="16" t="s">
        <v>29</v>
      </c>
      <c r="D66" s="13" t="s">
        <v>2133</v>
      </c>
      <c r="E66" s="13"/>
      <c r="F66" s="16"/>
      <c r="G66" s="13"/>
      <c r="H66" s="288" t="s">
        <v>2129</v>
      </c>
      <c r="I66" s="288" t="s">
        <v>180</v>
      </c>
      <c r="J66" s="288" t="s">
        <v>181</v>
      </c>
      <c r="K66" s="288" t="s">
        <v>2129</v>
      </c>
      <c r="L66" s="288" t="s">
        <v>2130</v>
      </c>
      <c r="M66" s="288" t="s">
        <v>2130</v>
      </c>
      <c r="N66" s="288" t="s">
        <v>2129</v>
      </c>
      <c r="P66" s="289">
        <v>-127982249.98</v>
      </c>
      <c r="Q66" s="289">
        <v>-127861919.22</v>
      </c>
      <c r="R66" s="289">
        <v>-130059949.27</v>
      </c>
      <c r="S66" s="289">
        <v>-134467263.33000001</v>
      </c>
      <c r="T66" s="289">
        <v>-138901865.94</v>
      </c>
      <c r="U66" s="289">
        <v>-137707761.41</v>
      </c>
      <c r="V66" s="289">
        <v>-142655386.25999999</v>
      </c>
      <c r="W66" s="289">
        <v>-138348033.71000001</v>
      </c>
      <c r="X66" s="289">
        <v>-143860287.74000001</v>
      </c>
      <c r="Y66" s="289">
        <v>-149728494.53</v>
      </c>
      <c r="Z66" s="289">
        <v>-150435520.69999999</v>
      </c>
      <c r="AA66" s="289">
        <v>-158021128.44</v>
      </c>
      <c r="AB66" s="289">
        <v>-165534077.19999999</v>
      </c>
      <c r="AC66" s="289"/>
      <c r="AD66" s="289"/>
      <c r="AE66" s="289">
        <v>-141567147.845</v>
      </c>
      <c r="AF66" s="299">
        <v>20</v>
      </c>
      <c r="AG66" s="300" t="s">
        <v>242</v>
      </c>
      <c r="AH66" s="291"/>
      <c r="AI66" s="291">
        <v>-93703295.158605501</v>
      </c>
      <c r="AJ66" s="291">
        <v>-47863852.686394498</v>
      </c>
      <c r="AK66" s="292"/>
      <c r="AL66" s="291">
        <v>-141567147.845</v>
      </c>
      <c r="AM66" s="293"/>
      <c r="AN66" s="291"/>
      <c r="AO66" s="294">
        <v>0</v>
      </c>
      <c r="AP66" s="291"/>
      <c r="AQ66" s="295">
        <v>-165534077.19999999</v>
      </c>
      <c r="AR66" s="291"/>
      <c r="AS66" s="291">
        <v>-109567005.69868</v>
      </c>
      <c r="AT66" s="291">
        <v>-55967071.501319997</v>
      </c>
      <c r="AU66" s="291"/>
      <c r="AV66" s="296">
        <v>-165534077.19999999</v>
      </c>
      <c r="AW66" s="291"/>
      <c r="AX66" s="291"/>
      <c r="AY66" s="293">
        <v>0</v>
      </c>
      <c r="AZ66" s="297"/>
      <c r="BA66" s="298">
        <f t="shared" si="4"/>
        <v>0</v>
      </c>
      <c r="BB66" s="43"/>
      <c r="BC66" s="288" t="str">
        <f t="shared" si="11"/>
        <v/>
      </c>
      <c r="BD66" s="288" t="str">
        <f t="shared" si="11"/>
        <v>ERB</v>
      </c>
      <c r="BE66" s="288" t="str">
        <f t="shared" si="11"/>
        <v>GRB</v>
      </c>
      <c r="BF66" s="288" t="str">
        <f t="shared" si="11"/>
        <v/>
      </c>
      <c r="BG66" s="288" t="str">
        <f t="shared" si="1"/>
        <v>NO</v>
      </c>
      <c r="BH66" s="288" t="str">
        <f t="shared" si="1"/>
        <v>NO</v>
      </c>
      <c r="BI66" s="288" t="str">
        <f t="shared" si="2"/>
        <v/>
      </c>
      <c r="BJ66" s="43"/>
      <c r="BK66" s="288" t="b">
        <f t="shared" si="13"/>
        <v>1</v>
      </c>
      <c r="BL66" s="288" t="b">
        <f t="shared" si="13"/>
        <v>1</v>
      </c>
      <c r="BM66" s="288" t="b">
        <f t="shared" si="13"/>
        <v>1</v>
      </c>
      <c r="BN66" s="288" t="b">
        <f t="shared" si="13"/>
        <v>1</v>
      </c>
      <c r="BO66" s="288" t="b">
        <f t="shared" si="13"/>
        <v>1</v>
      </c>
      <c r="BP66" s="288" t="b">
        <f t="shared" si="13"/>
        <v>1</v>
      </c>
      <c r="BQ66" s="288" t="b">
        <f t="shared" si="13"/>
        <v>1</v>
      </c>
    </row>
    <row r="67" spans="1:69" ht="12" customHeight="1" x14ac:dyDescent="0.25">
      <c r="A67" s="286">
        <v>11400001</v>
      </c>
      <c r="B67" s="287" t="s">
        <v>2183</v>
      </c>
      <c r="C67" s="16" t="s">
        <v>268</v>
      </c>
      <c r="D67" s="13" t="s">
        <v>180</v>
      </c>
      <c r="E67" s="13"/>
      <c r="F67" s="16"/>
      <c r="G67" s="13"/>
      <c r="H67" s="288" t="s">
        <v>2129</v>
      </c>
      <c r="I67" s="288" t="s">
        <v>180</v>
      </c>
      <c r="J67" s="288" t="s">
        <v>2129</v>
      </c>
      <c r="K67" s="288" t="s">
        <v>2129</v>
      </c>
      <c r="L67" s="288" t="s">
        <v>2130</v>
      </c>
      <c r="M67" s="288" t="s">
        <v>2130</v>
      </c>
      <c r="N67" s="288" t="s">
        <v>2129</v>
      </c>
      <c r="P67" s="289">
        <v>946172.25</v>
      </c>
      <c r="Q67" s="289">
        <v>946172.25</v>
      </c>
      <c r="R67" s="289">
        <v>946172.25</v>
      </c>
      <c r="S67" s="289">
        <v>946172.25</v>
      </c>
      <c r="T67" s="289">
        <v>946172.25</v>
      </c>
      <c r="U67" s="289">
        <v>946172.25</v>
      </c>
      <c r="V67" s="289">
        <v>946172.25</v>
      </c>
      <c r="W67" s="289">
        <v>946172.25</v>
      </c>
      <c r="X67" s="289">
        <v>946172.25</v>
      </c>
      <c r="Y67" s="289">
        <v>946172.25</v>
      </c>
      <c r="Z67" s="289">
        <v>946172.25</v>
      </c>
      <c r="AA67" s="289">
        <v>946172.25</v>
      </c>
      <c r="AB67" s="289">
        <v>946172.25</v>
      </c>
      <c r="AC67" s="289"/>
      <c r="AD67" s="289"/>
      <c r="AE67" s="289">
        <v>946172.25</v>
      </c>
      <c r="AF67" s="299">
        <v>6</v>
      </c>
      <c r="AG67" s="300"/>
      <c r="AH67" s="291"/>
      <c r="AI67" s="291">
        <v>946172.25</v>
      </c>
      <c r="AJ67" s="291"/>
      <c r="AK67" s="292"/>
      <c r="AL67" s="291">
        <v>946172.25</v>
      </c>
      <c r="AM67" s="293"/>
      <c r="AN67" s="291"/>
      <c r="AO67" s="294">
        <v>0</v>
      </c>
      <c r="AP67" s="291"/>
      <c r="AQ67" s="295">
        <v>946172.25</v>
      </c>
      <c r="AR67" s="291"/>
      <c r="AS67" s="291">
        <v>946172.25</v>
      </c>
      <c r="AT67" s="291"/>
      <c r="AU67" s="291"/>
      <c r="AV67" s="296">
        <v>946172.25</v>
      </c>
      <c r="AW67" s="291"/>
      <c r="AX67" s="291"/>
      <c r="AY67" s="293">
        <v>0</v>
      </c>
      <c r="AZ67" s="297"/>
      <c r="BA67" s="298">
        <f t="shared" si="4"/>
        <v>0</v>
      </c>
      <c r="BB67" s="43"/>
      <c r="BC67" s="288" t="str">
        <f t="shared" si="11"/>
        <v/>
      </c>
      <c r="BD67" s="288" t="str">
        <f t="shared" si="11"/>
        <v>ERB</v>
      </c>
      <c r="BE67" s="288" t="str">
        <f t="shared" si="11"/>
        <v/>
      </c>
      <c r="BF67" s="288" t="str">
        <f t="shared" si="11"/>
        <v/>
      </c>
      <c r="BG67" s="288" t="str">
        <f t="shared" si="1"/>
        <v>NO</v>
      </c>
      <c r="BH67" s="288" t="str">
        <f t="shared" si="1"/>
        <v>NO</v>
      </c>
      <c r="BI67" s="288" t="str">
        <f t="shared" si="2"/>
        <v/>
      </c>
      <c r="BJ67" s="43"/>
      <c r="BK67" s="288" t="b">
        <f t="shared" si="13"/>
        <v>1</v>
      </c>
      <c r="BL67" s="288" t="b">
        <f t="shared" si="13"/>
        <v>1</v>
      </c>
      <c r="BM67" s="288" t="b">
        <f t="shared" si="13"/>
        <v>1</v>
      </c>
      <c r="BN67" s="288" t="b">
        <f t="shared" si="13"/>
        <v>1</v>
      </c>
      <c r="BO67" s="288" t="b">
        <f t="shared" si="13"/>
        <v>1</v>
      </c>
      <c r="BP67" s="288" t="b">
        <f t="shared" si="13"/>
        <v>1</v>
      </c>
      <c r="BQ67" s="288" t="b">
        <f t="shared" si="13"/>
        <v>1</v>
      </c>
    </row>
    <row r="68" spans="1:69" ht="12" customHeight="1" x14ac:dyDescent="0.25">
      <c r="A68" s="286">
        <v>11400011</v>
      </c>
      <c r="B68" s="287" t="s">
        <v>2184</v>
      </c>
      <c r="C68" s="16" t="s">
        <v>269</v>
      </c>
      <c r="D68" s="13" t="s">
        <v>180</v>
      </c>
      <c r="E68" s="13"/>
      <c r="F68" s="16"/>
      <c r="G68" s="13"/>
      <c r="H68" s="288" t="s">
        <v>2129</v>
      </c>
      <c r="I68" s="288" t="s">
        <v>180</v>
      </c>
      <c r="J68" s="288" t="s">
        <v>2129</v>
      </c>
      <c r="K68" s="288" t="s">
        <v>2129</v>
      </c>
      <c r="L68" s="288" t="s">
        <v>2130</v>
      </c>
      <c r="M68" s="288" t="s">
        <v>2130</v>
      </c>
      <c r="N68" s="288" t="s">
        <v>2129</v>
      </c>
      <c r="P68" s="289">
        <v>302358.01</v>
      </c>
      <c r="Q68" s="289">
        <v>302358.01</v>
      </c>
      <c r="R68" s="289">
        <v>302358.01</v>
      </c>
      <c r="S68" s="289">
        <v>302358.01</v>
      </c>
      <c r="T68" s="289">
        <v>302358.01</v>
      </c>
      <c r="U68" s="289">
        <v>302358.01</v>
      </c>
      <c r="V68" s="289">
        <v>302358.01</v>
      </c>
      <c r="W68" s="289">
        <v>302358.01</v>
      </c>
      <c r="X68" s="289">
        <v>302358.01</v>
      </c>
      <c r="Y68" s="289">
        <v>302358.01</v>
      </c>
      <c r="Z68" s="289">
        <v>302358.01</v>
      </c>
      <c r="AA68" s="289">
        <v>302358.01</v>
      </c>
      <c r="AB68" s="289">
        <v>302358.01</v>
      </c>
      <c r="AC68" s="289"/>
      <c r="AD68" s="289"/>
      <c r="AE68" s="289">
        <v>302358.00999999995</v>
      </c>
      <c r="AF68" s="299">
        <v>6</v>
      </c>
      <c r="AG68" s="300"/>
      <c r="AH68" s="291"/>
      <c r="AI68" s="291">
        <v>302358.00999999995</v>
      </c>
      <c r="AJ68" s="291"/>
      <c r="AK68" s="292"/>
      <c r="AL68" s="291">
        <v>302358.00999999995</v>
      </c>
      <c r="AM68" s="293"/>
      <c r="AN68" s="291"/>
      <c r="AO68" s="294">
        <v>0</v>
      </c>
      <c r="AP68" s="291"/>
      <c r="AQ68" s="295">
        <v>302358.01</v>
      </c>
      <c r="AR68" s="291"/>
      <c r="AS68" s="291">
        <v>302358.01</v>
      </c>
      <c r="AT68" s="291"/>
      <c r="AU68" s="291"/>
      <c r="AV68" s="296">
        <v>302358.01</v>
      </c>
      <c r="AW68" s="291"/>
      <c r="AX68" s="291"/>
      <c r="AY68" s="293">
        <v>0</v>
      </c>
      <c r="AZ68" s="297"/>
      <c r="BA68" s="298">
        <f t="shared" si="4"/>
        <v>0</v>
      </c>
      <c r="BB68" s="43"/>
      <c r="BC68" s="288" t="str">
        <f t="shared" si="11"/>
        <v/>
      </c>
      <c r="BD68" s="288" t="str">
        <f t="shared" si="11"/>
        <v>ERB</v>
      </c>
      <c r="BE68" s="288" t="str">
        <f t="shared" si="11"/>
        <v/>
      </c>
      <c r="BF68" s="288" t="str">
        <f t="shared" si="11"/>
        <v/>
      </c>
      <c r="BG68" s="288" t="str">
        <f t="shared" si="1"/>
        <v>NO</v>
      </c>
      <c r="BH68" s="288" t="str">
        <f t="shared" si="1"/>
        <v>NO</v>
      </c>
      <c r="BI68" s="288" t="str">
        <f t="shared" si="2"/>
        <v/>
      </c>
      <c r="BJ68" s="43"/>
      <c r="BK68" s="288" t="b">
        <f t="shared" si="13"/>
        <v>1</v>
      </c>
      <c r="BL68" s="288" t="b">
        <f t="shared" si="13"/>
        <v>1</v>
      </c>
      <c r="BM68" s="288" t="b">
        <f t="shared" si="13"/>
        <v>1</v>
      </c>
      <c r="BN68" s="288" t="b">
        <f t="shared" si="13"/>
        <v>1</v>
      </c>
      <c r="BO68" s="288" t="b">
        <f t="shared" si="13"/>
        <v>1</v>
      </c>
      <c r="BP68" s="288" t="b">
        <f t="shared" si="13"/>
        <v>1</v>
      </c>
      <c r="BQ68" s="288" t="b">
        <f t="shared" si="13"/>
        <v>1</v>
      </c>
    </row>
    <row r="69" spans="1:69" ht="12" customHeight="1" x14ac:dyDescent="0.25">
      <c r="A69" s="286">
        <v>11400031</v>
      </c>
      <c r="B69" s="287" t="s">
        <v>2185</v>
      </c>
      <c r="C69" s="16" t="s">
        <v>270</v>
      </c>
      <c r="D69" s="13" t="s">
        <v>180</v>
      </c>
      <c r="E69" s="13"/>
      <c r="F69" s="16"/>
      <c r="G69" s="13"/>
      <c r="H69" s="288" t="s">
        <v>2129</v>
      </c>
      <c r="I69" s="288" t="s">
        <v>180</v>
      </c>
      <c r="J69" s="288" t="s">
        <v>2129</v>
      </c>
      <c r="K69" s="288" t="s">
        <v>2129</v>
      </c>
      <c r="L69" s="288" t="s">
        <v>2130</v>
      </c>
      <c r="M69" s="288" t="s">
        <v>2130</v>
      </c>
      <c r="N69" s="288" t="s">
        <v>2129</v>
      </c>
      <c r="P69" s="289">
        <v>76622596.840000004</v>
      </c>
      <c r="Q69" s="289">
        <v>76622596.840000004</v>
      </c>
      <c r="R69" s="289">
        <v>76622596.840000004</v>
      </c>
      <c r="S69" s="289">
        <v>76622596.840000004</v>
      </c>
      <c r="T69" s="289">
        <v>76622596.840000004</v>
      </c>
      <c r="U69" s="289">
        <v>76622596.840000004</v>
      </c>
      <c r="V69" s="289">
        <v>76622596.840000004</v>
      </c>
      <c r="W69" s="289">
        <v>76622596.840000004</v>
      </c>
      <c r="X69" s="289">
        <v>76622596.840000004</v>
      </c>
      <c r="Y69" s="289">
        <v>76622596.840000004</v>
      </c>
      <c r="Z69" s="289">
        <v>76622596.840000004</v>
      </c>
      <c r="AA69" s="289">
        <v>76622596.840000004</v>
      </c>
      <c r="AB69" s="289">
        <v>76622596.840000004</v>
      </c>
      <c r="AC69" s="289"/>
      <c r="AD69" s="289"/>
      <c r="AE69" s="289">
        <v>76622596.840000018</v>
      </c>
      <c r="AF69" s="299">
        <v>6</v>
      </c>
      <c r="AG69" s="300"/>
      <c r="AH69" s="291"/>
      <c r="AI69" s="291">
        <v>76622596.840000018</v>
      </c>
      <c r="AJ69" s="291"/>
      <c r="AK69" s="292"/>
      <c r="AL69" s="291">
        <v>76622596.840000018</v>
      </c>
      <c r="AM69" s="293"/>
      <c r="AN69" s="291"/>
      <c r="AO69" s="294">
        <v>0</v>
      </c>
      <c r="AP69" s="291"/>
      <c r="AQ69" s="295">
        <v>76622596.840000004</v>
      </c>
      <c r="AR69" s="291"/>
      <c r="AS69" s="291">
        <v>76622596.840000004</v>
      </c>
      <c r="AT69" s="291"/>
      <c r="AU69" s="291"/>
      <c r="AV69" s="296">
        <v>76622596.840000004</v>
      </c>
      <c r="AW69" s="291"/>
      <c r="AX69" s="291"/>
      <c r="AY69" s="293">
        <v>0</v>
      </c>
      <c r="AZ69" s="297"/>
      <c r="BA69" s="298">
        <f t="shared" si="4"/>
        <v>0</v>
      </c>
      <c r="BB69" s="43"/>
      <c r="BC69" s="288" t="str">
        <f t="shared" si="11"/>
        <v/>
      </c>
      <c r="BD69" s="288" t="str">
        <f t="shared" si="11"/>
        <v>ERB</v>
      </c>
      <c r="BE69" s="288" t="str">
        <f t="shared" si="11"/>
        <v/>
      </c>
      <c r="BF69" s="288" t="str">
        <f t="shared" si="11"/>
        <v/>
      </c>
      <c r="BG69" s="288" t="str">
        <f t="shared" si="1"/>
        <v>NO</v>
      </c>
      <c r="BH69" s="288" t="str">
        <f t="shared" si="1"/>
        <v>NO</v>
      </c>
      <c r="BI69" s="288" t="str">
        <f t="shared" si="2"/>
        <v/>
      </c>
      <c r="BJ69" s="43"/>
      <c r="BK69" s="288" t="b">
        <f t="shared" si="13"/>
        <v>1</v>
      </c>
      <c r="BL69" s="288" t="b">
        <f t="shared" si="13"/>
        <v>1</v>
      </c>
      <c r="BM69" s="288" t="b">
        <f t="shared" si="13"/>
        <v>1</v>
      </c>
      <c r="BN69" s="288" t="b">
        <f t="shared" si="13"/>
        <v>1</v>
      </c>
      <c r="BO69" s="288" t="b">
        <f t="shared" si="13"/>
        <v>1</v>
      </c>
      <c r="BP69" s="288" t="b">
        <f t="shared" si="13"/>
        <v>1</v>
      </c>
      <c r="BQ69" s="288" t="b">
        <f t="shared" si="13"/>
        <v>1</v>
      </c>
    </row>
    <row r="70" spans="1:69" ht="12" customHeight="1" x14ac:dyDescent="0.25">
      <c r="A70" s="286">
        <v>11400061</v>
      </c>
      <c r="B70" s="287" t="s">
        <v>2186</v>
      </c>
      <c r="C70" s="16" t="s">
        <v>271</v>
      </c>
      <c r="D70" s="13" t="s">
        <v>180</v>
      </c>
      <c r="E70" s="13"/>
      <c r="F70" s="16"/>
      <c r="G70" s="13"/>
      <c r="H70" s="288" t="s">
        <v>2129</v>
      </c>
      <c r="I70" s="288" t="s">
        <v>180</v>
      </c>
      <c r="J70" s="288" t="s">
        <v>2129</v>
      </c>
      <c r="K70" s="288" t="s">
        <v>2129</v>
      </c>
      <c r="L70" s="288" t="s">
        <v>2130</v>
      </c>
      <c r="M70" s="288" t="s">
        <v>2130</v>
      </c>
      <c r="N70" s="288" t="s">
        <v>2129</v>
      </c>
      <c r="P70" s="289">
        <v>156960790.84</v>
      </c>
      <c r="Q70" s="289">
        <v>156960790.84</v>
      </c>
      <c r="R70" s="289">
        <v>156960790.84</v>
      </c>
      <c r="S70" s="289">
        <v>156960790.84</v>
      </c>
      <c r="T70" s="289">
        <v>156960790.84</v>
      </c>
      <c r="U70" s="289">
        <v>156960790.84</v>
      </c>
      <c r="V70" s="289">
        <v>156960790.84</v>
      </c>
      <c r="W70" s="289">
        <v>156960790.84</v>
      </c>
      <c r="X70" s="289">
        <v>156960790.84</v>
      </c>
      <c r="Y70" s="289">
        <v>156960790.84</v>
      </c>
      <c r="Z70" s="289">
        <v>156960790.84</v>
      </c>
      <c r="AA70" s="289">
        <v>156960790.84</v>
      </c>
      <c r="AB70" s="289">
        <v>156960790.84</v>
      </c>
      <c r="AC70" s="289"/>
      <c r="AD70" s="289"/>
      <c r="AE70" s="289">
        <v>156960790.83999997</v>
      </c>
      <c r="AF70" s="299">
        <v>6</v>
      </c>
      <c r="AG70" s="300"/>
      <c r="AH70" s="291"/>
      <c r="AI70" s="291">
        <v>156960790.83999997</v>
      </c>
      <c r="AJ70" s="291"/>
      <c r="AK70" s="292"/>
      <c r="AL70" s="291">
        <v>156960790.83999997</v>
      </c>
      <c r="AM70" s="293"/>
      <c r="AN70" s="291"/>
      <c r="AO70" s="294">
        <v>0</v>
      </c>
      <c r="AP70" s="291"/>
      <c r="AQ70" s="295">
        <v>156960790.84</v>
      </c>
      <c r="AR70" s="291"/>
      <c r="AS70" s="291">
        <v>156960790.84</v>
      </c>
      <c r="AT70" s="291"/>
      <c r="AU70" s="291"/>
      <c r="AV70" s="296">
        <v>156960790.84</v>
      </c>
      <c r="AW70" s="291"/>
      <c r="AX70" s="291"/>
      <c r="AY70" s="293">
        <v>0</v>
      </c>
      <c r="AZ70" s="297"/>
      <c r="BA70" s="298">
        <f t="shared" si="4"/>
        <v>0</v>
      </c>
      <c r="BB70" s="43"/>
      <c r="BC70" s="288" t="str">
        <f t="shared" si="11"/>
        <v/>
      </c>
      <c r="BD70" s="288" t="str">
        <f t="shared" si="11"/>
        <v>ERB</v>
      </c>
      <c r="BE70" s="288" t="str">
        <f t="shared" si="11"/>
        <v/>
      </c>
      <c r="BF70" s="288" t="str">
        <f t="shared" si="11"/>
        <v/>
      </c>
      <c r="BG70" s="288" t="str">
        <f t="shared" si="1"/>
        <v>NO</v>
      </c>
      <c r="BH70" s="288" t="str">
        <f t="shared" si="1"/>
        <v>NO</v>
      </c>
      <c r="BI70" s="288" t="str">
        <f t="shared" si="2"/>
        <v/>
      </c>
      <c r="BJ70" s="43"/>
      <c r="BK70" s="288" t="b">
        <f t="shared" si="13"/>
        <v>1</v>
      </c>
      <c r="BL70" s="288" t="b">
        <f t="shared" si="13"/>
        <v>1</v>
      </c>
      <c r="BM70" s="288" t="b">
        <f t="shared" si="13"/>
        <v>1</v>
      </c>
      <c r="BN70" s="288" t="b">
        <f t="shared" si="13"/>
        <v>1</v>
      </c>
      <c r="BO70" s="288" t="b">
        <f t="shared" si="13"/>
        <v>1</v>
      </c>
      <c r="BP70" s="288" t="b">
        <f t="shared" si="13"/>
        <v>1</v>
      </c>
      <c r="BQ70" s="288" t="b">
        <f t="shared" si="13"/>
        <v>1</v>
      </c>
    </row>
    <row r="71" spans="1:69" ht="12" customHeight="1" x14ac:dyDescent="0.25">
      <c r="A71" s="304">
        <v>11400071</v>
      </c>
      <c r="B71" s="305" t="s">
        <v>2187</v>
      </c>
      <c r="C71" s="306" t="s">
        <v>272</v>
      </c>
      <c r="D71" s="13" t="s">
        <v>180</v>
      </c>
      <c r="E71" s="13"/>
      <c r="F71" s="306"/>
      <c r="G71" s="13"/>
      <c r="H71" s="288" t="s">
        <v>2129</v>
      </c>
      <c r="I71" s="288" t="s">
        <v>180</v>
      </c>
      <c r="J71" s="288" t="s">
        <v>2129</v>
      </c>
      <c r="K71" s="288" t="s">
        <v>2129</v>
      </c>
      <c r="L71" s="288" t="s">
        <v>2130</v>
      </c>
      <c r="M71" s="288" t="s">
        <v>2130</v>
      </c>
      <c r="N71" s="288" t="s">
        <v>2129</v>
      </c>
      <c r="P71" s="289">
        <v>16950332.899999999</v>
      </c>
      <c r="Q71" s="289">
        <v>16950332.899999999</v>
      </c>
      <c r="R71" s="289">
        <v>16950332.899999999</v>
      </c>
      <c r="S71" s="289">
        <v>16950332.899999999</v>
      </c>
      <c r="T71" s="289">
        <v>16950332.899999999</v>
      </c>
      <c r="U71" s="289">
        <v>16950332.899999999</v>
      </c>
      <c r="V71" s="289">
        <v>16950332.899999999</v>
      </c>
      <c r="W71" s="289">
        <v>16950332.899999999</v>
      </c>
      <c r="X71" s="289">
        <v>16950332.899999999</v>
      </c>
      <c r="Y71" s="289">
        <v>16950332.899999999</v>
      </c>
      <c r="Z71" s="289">
        <v>16950332.899999999</v>
      </c>
      <c r="AA71" s="289">
        <v>16950332.899999999</v>
      </c>
      <c r="AB71" s="289">
        <v>16950332.899999999</v>
      </c>
      <c r="AC71" s="289"/>
      <c r="AD71" s="289"/>
      <c r="AE71" s="289">
        <v>16950332.900000002</v>
      </c>
      <c r="AF71" s="299">
        <v>6</v>
      </c>
      <c r="AG71" s="300"/>
      <c r="AH71" s="291"/>
      <c r="AI71" s="291">
        <v>16950332.900000002</v>
      </c>
      <c r="AJ71" s="291"/>
      <c r="AK71" s="292"/>
      <c r="AL71" s="291">
        <v>16950332.900000002</v>
      </c>
      <c r="AM71" s="293"/>
      <c r="AN71" s="291"/>
      <c r="AO71" s="294">
        <v>0</v>
      </c>
      <c r="AP71" s="291"/>
      <c r="AQ71" s="295">
        <v>16950332.899999999</v>
      </c>
      <c r="AR71" s="291"/>
      <c r="AS71" s="291">
        <v>16950332.899999999</v>
      </c>
      <c r="AT71" s="291"/>
      <c r="AU71" s="291"/>
      <c r="AV71" s="296">
        <v>16950332.899999999</v>
      </c>
      <c r="AW71" s="291"/>
      <c r="AX71" s="291"/>
      <c r="AY71" s="293">
        <v>0</v>
      </c>
      <c r="AZ71" s="297"/>
      <c r="BA71" s="298">
        <f t="shared" si="4"/>
        <v>0</v>
      </c>
      <c r="BB71" s="43"/>
      <c r="BC71" s="288" t="str">
        <f t="shared" si="11"/>
        <v/>
      </c>
      <c r="BD71" s="288" t="str">
        <f t="shared" si="11"/>
        <v>ERB</v>
      </c>
      <c r="BE71" s="288" t="str">
        <f t="shared" si="11"/>
        <v/>
      </c>
      <c r="BF71" s="288" t="str">
        <f t="shared" si="11"/>
        <v/>
      </c>
      <c r="BG71" s="288" t="str">
        <f t="shared" si="1"/>
        <v>NO</v>
      </c>
      <c r="BH71" s="288" t="str">
        <f t="shared" si="1"/>
        <v>NO</v>
      </c>
      <c r="BI71" s="288" t="str">
        <f t="shared" si="2"/>
        <v/>
      </c>
      <c r="BJ71" s="43"/>
      <c r="BK71" s="288" t="b">
        <f t="shared" si="13"/>
        <v>1</v>
      </c>
      <c r="BL71" s="288" t="b">
        <f t="shared" si="13"/>
        <v>1</v>
      </c>
      <c r="BM71" s="288" t="b">
        <f t="shared" si="13"/>
        <v>1</v>
      </c>
      <c r="BN71" s="288" t="b">
        <f t="shared" si="13"/>
        <v>1</v>
      </c>
      <c r="BO71" s="288" t="b">
        <f t="shared" si="13"/>
        <v>1</v>
      </c>
      <c r="BP71" s="288" t="b">
        <f t="shared" si="13"/>
        <v>1</v>
      </c>
      <c r="BQ71" s="288" t="b">
        <f t="shared" si="13"/>
        <v>1</v>
      </c>
    </row>
    <row r="72" spans="1:69" ht="12" customHeight="1" x14ac:dyDescent="0.25">
      <c r="A72" s="304">
        <v>11400091</v>
      </c>
      <c r="B72" s="305" t="s">
        <v>2188</v>
      </c>
      <c r="C72" s="306" t="s">
        <v>273</v>
      </c>
      <c r="D72" s="13" t="s">
        <v>180</v>
      </c>
      <c r="E72" s="13"/>
      <c r="F72" s="306"/>
      <c r="G72" s="13"/>
      <c r="H72" s="288" t="s">
        <v>2129</v>
      </c>
      <c r="I72" s="288" t="s">
        <v>180</v>
      </c>
      <c r="J72" s="288" t="s">
        <v>2129</v>
      </c>
      <c r="K72" s="288" t="s">
        <v>2129</v>
      </c>
      <c r="L72" s="288" t="s">
        <v>2130</v>
      </c>
      <c r="M72" s="288" t="s">
        <v>2130</v>
      </c>
      <c r="N72" s="288" t="s">
        <v>2129</v>
      </c>
      <c r="P72" s="289">
        <v>31009424.030000001</v>
      </c>
      <c r="Q72" s="289">
        <v>31009424.030000001</v>
      </c>
      <c r="R72" s="289">
        <v>31009424.030000001</v>
      </c>
      <c r="S72" s="289">
        <v>31009424.030000001</v>
      </c>
      <c r="T72" s="289">
        <v>31009424.030000001</v>
      </c>
      <c r="U72" s="289">
        <v>31009424.030000001</v>
      </c>
      <c r="V72" s="289">
        <v>31009424.030000001</v>
      </c>
      <c r="W72" s="289">
        <v>31009424.030000001</v>
      </c>
      <c r="X72" s="289">
        <v>31009424.030000001</v>
      </c>
      <c r="Y72" s="289">
        <v>31009424.030000001</v>
      </c>
      <c r="Z72" s="289">
        <v>31009424.030000001</v>
      </c>
      <c r="AA72" s="289">
        <v>31009424.030000001</v>
      </c>
      <c r="AB72" s="289">
        <v>31009424.030000001</v>
      </c>
      <c r="AC72" s="289"/>
      <c r="AD72" s="289"/>
      <c r="AE72" s="289">
        <v>31009424.02999999</v>
      </c>
      <c r="AF72" s="299" t="s">
        <v>274</v>
      </c>
      <c r="AG72" s="300"/>
      <c r="AH72" s="291"/>
      <c r="AI72" s="291">
        <v>31009424.02999999</v>
      </c>
      <c r="AJ72" s="291"/>
      <c r="AK72" s="292"/>
      <c r="AL72" s="291">
        <v>31009424.02999999</v>
      </c>
      <c r="AM72" s="293"/>
      <c r="AN72" s="291"/>
      <c r="AO72" s="294">
        <v>0</v>
      </c>
      <c r="AP72" s="291"/>
      <c r="AQ72" s="295">
        <v>31009424.030000001</v>
      </c>
      <c r="AR72" s="291"/>
      <c r="AS72" s="291">
        <v>31009424.030000001</v>
      </c>
      <c r="AT72" s="291"/>
      <c r="AU72" s="291"/>
      <c r="AV72" s="296">
        <v>31009424.030000001</v>
      </c>
      <c r="AW72" s="291"/>
      <c r="AX72" s="291"/>
      <c r="AY72" s="293">
        <v>0</v>
      </c>
      <c r="AZ72" s="297"/>
      <c r="BA72" s="298">
        <f t="shared" si="4"/>
        <v>0</v>
      </c>
      <c r="BB72" s="43"/>
      <c r="BC72" s="288" t="str">
        <f t="shared" si="11"/>
        <v/>
      </c>
      <c r="BD72" s="288" t="str">
        <f t="shared" si="11"/>
        <v>ERB</v>
      </c>
      <c r="BE72" s="288" t="str">
        <f t="shared" si="11"/>
        <v/>
      </c>
      <c r="BF72" s="288" t="str">
        <f t="shared" si="11"/>
        <v/>
      </c>
      <c r="BG72" s="288" t="str">
        <f t="shared" si="1"/>
        <v>NO</v>
      </c>
      <c r="BH72" s="288" t="str">
        <f t="shared" si="1"/>
        <v>NO</v>
      </c>
      <c r="BI72" s="288" t="str">
        <f t="shared" si="2"/>
        <v/>
      </c>
      <c r="BJ72" s="43"/>
      <c r="BK72" s="288" t="b">
        <f t="shared" si="13"/>
        <v>1</v>
      </c>
      <c r="BL72" s="288" t="b">
        <f t="shared" si="13"/>
        <v>1</v>
      </c>
      <c r="BM72" s="288" t="b">
        <f t="shared" si="13"/>
        <v>1</v>
      </c>
      <c r="BN72" s="288" t="b">
        <f t="shared" si="13"/>
        <v>1</v>
      </c>
      <c r="BO72" s="288" t="b">
        <f t="shared" si="13"/>
        <v>1</v>
      </c>
      <c r="BP72" s="288" t="b">
        <f t="shared" si="13"/>
        <v>1</v>
      </c>
      <c r="BQ72" s="288" t="b">
        <f t="shared" si="13"/>
        <v>1</v>
      </c>
    </row>
    <row r="73" spans="1:69" ht="12" customHeight="1" x14ac:dyDescent="0.25">
      <c r="A73" s="286">
        <v>11500001</v>
      </c>
      <c r="B73" s="287" t="s">
        <v>2189</v>
      </c>
      <c r="C73" s="16" t="s">
        <v>275</v>
      </c>
      <c r="D73" s="13" t="s">
        <v>180</v>
      </c>
      <c r="E73" s="13"/>
      <c r="F73" s="16"/>
      <c r="G73" s="13"/>
      <c r="H73" s="288" t="s">
        <v>2129</v>
      </c>
      <c r="I73" s="288" t="s">
        <v>180</v>
      </c>
      <c r="J73" s="288" t="s">
        <v>2129</v>
      </c>
      <c r="K73" s="288" t="s">
        <v>2129</v>
      </c>
      <c r="L73" s="288" t="s">
        <v>2130</v>
      </c>
      <c r="M73" s="288" t="s">
        <v>2130</v>
      </c>
      <c r="N73" s="288" t="s">
        <v>2129</v>
      </c>
      <c r="P73" s="289">
        <v>-925389</v>
      </c>
      <c r="Q73" s="289">
        <v>-927539</v>
      </c>
      <c r="R73" s="289">
        <v>-929689</v>
      </c>
      <c r="S73" s="289">
        <v>-931839</v>
      </c>
      <c r="T73" s="289">
        <v>-933989</v>
      </c>
      <c r="U73" s="289">
        <v>-936139</v>
      </c>
      <c r="V73" s="289">
        <v>-938289</v>
      </c>
      <c r="W73" s="289">
        <v>-940439</v>
      </c>
      <c r="X73" s="289">
        <v>-942589</v>
      </c>
      <c r="Y73" s="289">
        <v>-944739</v>
      </c>
      <c r="Z73" s="289">
        <v>-946889</v>
      </c>
      <c r="AA73" s="289">
        <v>-949039</v>
      </c>
      <c r="AB73" s="289">
        <v>-951189</v>
      </c>
      <c r="AC73" s="289"/>
      <c r="AD73" s="289"/>
      <c r="AE73" s="289">
        <v>-938289</v>
      </c>
      <c r="AF73" s="299">
        <v>21</v>
      </c>
      <c r="AG73" s="300"/>
      <c r="AH73" s="291"/>
      <c r="AI73" s="291">
        <v>-938289</v>
      </c>
      <c r="AJ73" s="291"/>
      <c r="AK73" s="292"/>
      <c r="AL73" s="291">
        <v>-938289</v>
      </c>
      <c r="AM73" s="293"/>
      <c r="AN73" s="291"/>
      <c r="AO73" s="294">
        <v>0</v>
      </c>
      <c r="AP73" s="291"/>
      <c r="AQ73" s="295">
        <v>-951189</v>
      </c>
      <c r="AR73" s="291"/>
      <c r="AS73" s="291">
        <v>-951189</v>
      </c>
      <c r="AT73" s="291"/>
      <c r="AU73" s="291"/>
      <c r="AV73" s="296">
        <v>-951189</v>
      </c>
      <c r="AW73" s="291"/>
      <c r="AX73" s="291"/>
      <c r="AY73" s="293">
        <v>0</v>
      </c>
      <c r="AZ73" s="297"/>
      <c r="BA73" s="298">
        <f t="shared" si="4"/>
        <v>0</v>
      </c>
      <c r="BB73" s="43"/>
      <c r="BC73" s="288" t="str">
        <f t="shared" si="11"/>
        <v/>
      </c>
      <c r="BD73" s="288" t="str">
        <f t="shared" si="11"/>
        <v>ERB</v>
      </c>
      <c r="BE73" s="288" t="str">
        <f t="shared" si="11"/>
        <v/>
      </c>
      <c r="BF73" s="288" t="str">
        <f t="shared" si="11"/>
        <v/>
      </c>
      <c r="BG73" s="288" t="str">
        <f t="shared" si="1"/>
        <v>NO</v>
      </c>
      <c r="BH73" s="288" t="str">
        <f t="shared" si="1"/>
        <v>NO</v>
      </c>
      <c r="BI73" s="288" t="str">
        <f t="shared" si="2"/>
        <v/>
      </c>
      <c r="BJ73" s="43"/>
      <c r="BK73" s="288" t="b">
        <f t="shared" si="13"/>
        <v>1</v>
      </c>
      <c r="BL73" s="288" t="b">
        <f t="shared" si="13"/>
        <v>1</v>
      </c>
      <c r="BM73" s="288" t="b">
        <f t="shared" si="13"/>
        <v>1</v>
      </c>
      <c r="BN73" s="288" t="b">
        <f t="shared" si="13"/>
        <v>1</v>
      </c>
      <c r="BO73" s="288" t="b">
        <f t="shared" si="13"/>
        <v>1</v>
      </c>
      <c r="BP73" s="288" t="b">
        <f t="shared" si="13"/>
        <v>1</v>
      </c>
      <c r="BQ73" s="288" t="b">
        <f t="shared" si="13"/>
        <v>1</v>
      </c>
    </row>
    <row r="74" spans="1:69" ht="12" customHeight="1" x14ac:dyDescent="0.25">
      <c r="A74" s="286">
        <v>11500011</v>
      </c>
      <c r="B74" s="287" t="s">
        <v>2190</v>
      </c>
      <c r="C74" s="16" t="s">
        <v>276</v>
      </c>
      <c r="D74" s="13" t="s">
        <v>180</v>
      </c>
      <c r="E74" s="13"/>
      <c r="F74" s="16"/>
      <c r="G74" s="13"/>
      <c r="H74" s="288" t="s">
        <v>2129</v>
      </c>
      <c r="I74" s="288" t="s">
        <v>180</v>
      </c>
      <c r="J74" s="288" t="s">
        <v>2129</v>
      </c>
      <c r="K74" s="288" t="s">
        <v>2129</v>
      </c>
      <c r="L74" s="288" t="s">
        <v>2130</v>
      </c>
      <c r="M74" s="288" t="s">
        <v>2130</v>
      </c>
      <c r="N74" s="288" t="s">
        <v>2129</v>
      </c>
      <c r="P74" s="289">
        <v>-302358.01</v>
      </c>
      <c r="Q74" s="289">
        <v>-302358.01</v>
      </c>
      <c r="R74" s="289">
        <v>-302358.01</v>
      </c>
      <c r="S74" s="289">
        <v>-302358.01</v>
      </c>
      <c r="T74" s="289">
        <v>-302358.01</v>
      </c>
      <c r="U74" s="289">
        <v>-302358.01</v>
      </c>
      <c r="V74" s="289">
        <v>-302358.01</v>
      </c>
      <c r="W74" s="289">
        <v>-302358.01</v>
      </c>
      <c r="X74" s="289">
        <v>-302358.01</v>
      </c>
      <c r="Y74" s="289">
        <v>-302358.01</v>
      </c>
      <c r="Z74" s="289">
        <v>-302358.01</v>
      </c>
      <c r="AA74" s="289">
        <v>-302358.01</v>
      </c>
      <c r="AB74" s="289">
        <v>-302358.01</v>
      </c>
      <c r="AC74" s="289"/>
      <c r="AD74" s="289"/>
      <c r="AE74" s="289">
        <v>-302358.00999999995</v>
      </c>
      <c r="AF74" s="299">
        <v>21</v>
      </c>
      <c r="AG74" s="300"/>
      <c r="AH74" s="291"/>
      <c r="AI74" s="291">
        <v>-302358.00999999995</v>
      </c>
      <c r="AJ74" s="291"/>
      <c r="AK74" s="292"/>
      <c r="AL74" s="291">
        <v>-302358.00999999995</v>
      </c>
      <c r="AM74" s="293"/>
      <c r="AN74" s="291"/>
      <c r="AO74" s="294">
        <v>0</v>
      </c>
      <c r="AP74" s="291"/>
      <c r="AQ74" s="295">
        <v>-302358.01</v>
      </c>
      <c r="AR74" s="291"/>
      <c r="AS74" s="291">
        <v>-302358.01</v>
      </c>
      <c r="AT74" s="291"/>
      <c r="AU74" s="291"/>
      <c r="AV74" s="296">
        <v>-302358.01</v>
      </c>
      <c r="AW74" s="291"/>
      <c r="AX74" s="291"/>
      <c r="AY74" s="293">
        <v>0</v>
      </c>
      <c r="AZ74" s="297"/>
      <c r="BA74" s="298">
        <f t="shared" si="4"/>
        <v>0</v>
      </c>
      <c r="BB74" s="43"/>
      <c r="BC74" s="288" t="str">
        <f t="shared" si="11"/>
        <v/>
      </c>
      <c r="BD74" s="288" t="str">
        <f t="shared" si="11"/>
        <v>ERB</v>
      </c>
      <c r="BE74" s="288" t="str">
        <f t="shared" si="11"/>
        <v/>
      </c>
      <c r="BF74" s="288" t="str">
        <f t="shared" si="11"/>
        <v/>
      </c>
      <c r="BG74" s="288" t="str">
        <f t="shared" si="1"/>
        <v>NO</v>
      </c>
      <c r="BH74" s="288" t="str">
        <f t="shared" si="1"/>
        <v>NO</v>
      </c>
      <c r="BI74" s="288" t="str">
        <f t="shared" si="2"/>
        <v/>
      </c>
      <c r="BJ74" s="43"/>
      <c r="BK74" s="288" t="b">
        <f t="shared" si="13"/>
        <v>1</v>
      </c>
      <c r="BL74" s="288" t="b">
        <f t="shared" si="13"/>
        <v>1</v>
      </c>
      <c r="BM74" s="288" t="b">
        <f t="shared" si="13"/>
        <v>1</v>
      </c>
      <c r="BN74" s="288" t="b">
        <f t="shared" si="13"/>
        <v>1</v>
      </c>
      <c r="BO74" s="288" t="b">
        <f t="shared" si="13"/>
        <v>1</v>
      </c>
      <c r="BP74" s="288" t="b">
        <f t="shared" si="13"/>
        <v>1</v>
      </c>
      <c r="BQ74" s="288" t="b">
        <f t="shared" si="13"/>
        <v>1</v>
      </c>
    </row>
    <row r="75" spans="1:69" ht="12" customHeight="1" x14ac:dyDescent="0.25">
      <c r="A75" s="286">
        <v>11500031</v>
      </c>
      <c r="B75" s="287" t="s">
        <v>2191</v>
      </c>
      <c r="C75" s="16" t="s">
        <v>277</v>
      </c>
      <c r="D75" s="13" t="s">
        <v>180</v>
      </c>
      <c r="E75" s="13"/>
      <c r="F75" s="16"/>
      <c r="G75" s="13"/>
      <c r="H75" s="288" t="s">
        <v>2129</v>
      </c>
      <c r="I75" s="288" t="s">
        <v>180</v>
      </c>
      <c r="J75" s="288" t="s">
        <v>2129</v>
      </c>
      <c r="K75" s="288" t="s">
        <v>2129</v>
      </c>
      <c r="L75" s="288" t="s">
        <v>2130</v>
      </c>
      <c r="M75" s="288" t="s">
        <v>2130</v>
      </c>
      <c r="N75" s="288" t="s">
        <v>2129</v>
      </c>
      <c r="P75" s="289">
        <v>-63800238.659999996</v>
      </c>
      <c r="Q75" s="289">
        <v>-64021313.659999996</v>
      </c>
      <c r="R75" s="289">
        <v>-64242388.659999996</v>
      </c>
      <c r="S75" s="289">
        <v>-64463463.659999996</v>
      </c>
      <c r="T75" s="289">
        <v>-64684538.659999996</v>
      </c>
      <c r="U75" s="289">
        <v>-64905613.659999996</v>
      </c>
      <c r="V75" s="289">
        <v>-65126688.659999996</v>
      </c>
      <c r="W75" s="289">
        <v>-65347763.659999996</v>
      </c>
      <c r="X75" s="289">
        <v>-65568838.659999996</v>
      </c>
      <c r="Y75" s="289">
        <v>-65789913.659999996</v>
      </c>
      <c r="Z75" s="289">
        <v>-66010988.659999996</v>
      </c>
      <c r="AA75" s="289">
        <v>-66232063.659999996</v>
      </c>
      <c r="AB75" s="289">
        <v>-66453138.659999996</v>
      </c>
      <c r="AC75" s="289"/>
      <c r="AD75" s="289"/>
      <c r="AE75" s="289">
        <v>-65126688.659999974</v>
      </c>
      <c r="AF75" s="299">
        <v>21</v>
      </c>
      <c r="AG75" s="300"/>
      <c r="AH75" s="291"/>
      <c r="AI75" s="291">
        <v>-65126688.659999974</v>
      </c>
      <c r="AJ75" s="291"/>
      <c r="AK75" s="292"/>
      <c r="AL75" s="291">
        <v>-65126688.659999974</v>
      </c>
      <c r="AM75" s="293"/>
      <c r="AN75" s="291"/>
      <c r="AO75" s="294">
        <v>0</v>
      </c>
      <c r="AP75" s="291"/>
      <c r="AQ75" s="295">
        <v>-66453138.659999996</v>
      </c>
      <c r="AR75" s="291"/>
      <c r="AS75" s="291">
        <v>-66453138.659999996</v>
      </c>
      <c r="AT75" s="291"/>
      <c r="AU75" s="291"/>
      <c r="AV75" s="296">
        <v>-66453138.659999996</v>
      </c>
      <c r="AW75" s="291"/>
      <c r="AX75" s="291"/>
      <c r="AY75" s="293">
        <v>0</v>
      </c>
      <c r="AZ75" s="297"/>
      <c r="BA75" s="298">
        <f t="shared" si="4"/>
        <v>0</v>
      </c>
      <c r="BB75" s="43"/>
      <c r="BC75" s="288" t="str">
        <f t="shared" si="11"/>
        <v/>
      </c>
      <c r="BD75" s="288" t="str">
        <f t="shared" si="11"/>
        <v>ERB</v>
      </c>
      <c r="BE75" s="288" t="str">
        <f t="shared" si="11"/>
        <v/>
      </c>
      <c r="BF75" s="288" t="str">
        <f t="shared" si="11"/>
        <v/>
      </c>
      <c r="BG75" s="288" t="str">
        <f t="shared" si="1"/>
        <v>NO</v>
      </c>
      <c r="BH75" s="288" t="str">
        <f t="shared" si="1"/>
        <v>NO</v>
      </c>
      <c r="BI75" s="288" t="str">
        <f t="shared" si="2"/>
        <v/>
      </c>
      <c r="BJ75" s="43"/>
      <c r="BK75" s="288" t="b">
        <f t="shared" si="13"/>
        <v>1</v>
      </c>
      <c r="BL75" s="288" t="b">
        <f t="shared" si="13"/>
        <v>1</v>
      </c>
      <c r="BM75" s="288" t="b">
        <f t="shared" si="13"/>
        <v>1</v>
      </c>
      <c r="BN75" s="288" t="b">
        <f t="shared" si="13"/>
        <v>1</v>
      </c>
      <c r="BO75" s="288" t="b">
        <f t="shared" si="13"/>
        <v>1</v>
      </c>
      <c r="BP75" s="288" t="b">
        <f t="shared" si="13"/>
        <v>1</v>
      </c>
      <c r="BQ75" s="288" t="b">
        <f t="shared" si="13"/>
        <v>1</v>
      </c>
    </row>
    <row r="76" spans="1:69" ht="12" customHeight="1" x14ac:dyDescent="0.25">
      <c r="A76" s="286">
        <v>11500041</v>
      </c>
      <c r="B76" s="287" t="s">
        <v>2192</v>
      </c>
      <c r="C76" s="16" t="s">
        <v>278</v>
      </c>
      <c r="D76" s="13" t="s">
        <v>180</v>
      </c>
      <c r="E76" s="13"/>
      <c r="F76" s="16"/>
      <c r="G76" s="13"/>
      <c r="H76" s="288" t="s">
        <v>2129</v>
      </c>
      <c r="I76" s="288" t="s">
        <v>180</v>
      </c>
      <c r="J76" s="288" t="s">
        <v>2129</v>
      </c>
      <c r="K76" s="288" t="s">
        <v>2129</v>
      </c>
      <c r="L76" s="288" t="s">
        <v>2130</v>
      </c>
      <c r="M76" s="288" t="s">
        <v>2130</v>
      </c>
      <c r="N76" s="288" t="s">
        <v>2129</v>
      </c>
      <c r="P76" s="289">
        <v>-41800138.520000003</v>
      </c>
      <c r="Q76" s="289">
        <v>-42184846.799999997</v>
      </c>
      <c r="R76" s="289">
        <v>-42569555.079999998</v>
      </c>
      <c r="S76" s="289">
        <v>-42954263.359999999</v>
      </c>
      <c r="T76" s="289">
        <v>-43338971.640000001</v>
      </c>
      <c r="U76" s="289">
        <v>-43723679.920000002</v>
      </c>
      <c r="V76" s="289">
        <v>-44108388.200000003</v>
      </c>
      <c r="W76" s="289">
        <v>-44493096.479999997</v>
      </c>
      <c r="X76" s="289">
        <v>-44877804.759999998</v>
      </c>
      <c r="Y76" s="289">
        <v>-45262513.039999999</v>
      </c>
      <c r="Z76" s="289">
        <v>-45647221.32</v>
      </c>
      <c r="AA76" s="289">
        <v>-46031929.600000001</v>
      </c>
      <c r="AB76" s="289">
        <v>-46416637.880000003</v>
      </c>
      <c r="AC76" s="289"/>
      <c r="AD76" s="289"/>
      <c r="AE76" s="289">
        <v>-44108388.200000003</v>
      </c>
      <c r="AF76" s="299" t="s">
        <v>279</v>
      </c>
      <c r="AG76" s="300"/>
      <c r="AH76" s="291"/>
      <c r="AI76" s="291">
        <v>-44108388.200000003</v>
      </c>
      <c r="AJ76" s="291"/>
      <c r="AK76" s="292"/>
      <c r="AL76" s="291">
        <v>-44108388.200000003</v>
      </c>
      <c r="AM76" s="293"/>
      <c r="AN76" s="291"/>
      <c r="AO76" s="294">
        <v>0</v>
      </c>
      <c r="AP76" s="291"/>
      <c r="AQ76" s="295">
        <v>-46416637.880000003</v>
      </c>
      <c r="AR76" s="291"/>
      <c r="AS76" s="291">
        <v>-46416637.880000003</v>
      </c>
      <c r="AT76" s="291"/>
      <c r="AU76" s="291"/>
      <c r="AV76" s="296">
        <v>-46416637.880000003</v>
      </c>
      <c r="AW76" s="291"/>
      <c r="AX76" s="291"/>
      <c r="AY76" s="293">
        <v>0</v>
      </c>
      <c r="AZ76" s="297"/>
      <c r="BA76" s="298">
        <f t="shared" si="4"/>
        <v>0</v>
      </c>
      <c r="BB76" s="43"/>
      <c r="BC76" s="288" t="str">
        <f t="shared" si="11"/>
        <v/>
      </c>
      <c r="BD76" s="288" t="str">
        <f t="shared" si="11"/>
        <v>ERB</v>
      </c>
      <c r="BE76" s="288" t="str">
        <f t="shared" si="11"/>
        <v/>
      </c>
      <c r="BF76" s="288" t="str">
        <f t="shared" si="11"/>
        <v/>
      </c>
      <c r="BG76" s="288" t="str">
        <f t="shared" si="1"/>
        <v>NO</v>
      </c>
      <c r="BH76" s="288" t="str">
        <f t="shared" si="1"/>
        <v>NO</v>
      </c>
      <c r="BI76" s="288" t="str">
        <f t="shared" si="2"/>
        <v/>
      </c>
      <c r="BJ76" s="43"/>
      <c r="BK76" s="288" t="b">
        <f t="shared" si="13"/>
        <v>1</v>
      </c>
      <c r="BL76" s="288" t="b">
        <f t="shared" si="13"/>
        <v>1</v>
      </c>
      <c r="BM76" s="288" t="b">
        <f t="shared" si="13"/>
        <v>1</v>
      </c>
      <c r="BN76" s="288" t="b">
        <f t="shared" si="13"/>
        <v>1</v>
      </c>
      <c r="BO76" s="288" t="b">
        <f t="shared" si="13"/>
        <v>1</v>
      </c>
      <c r="BP76" s="288" t="b">
        <f t="shared" si="13"/>
        <v>1</v>
      </c>
      <c r="BQ76" s="288" t="b">
        <f t="shared" si="13"/>
        <v>1</v>
      </c>
    </row>
    <row r="77" spans="1:69" ht="12" customHeight="1" x14ac:dyDescent="0.25">
      <c r="A77" s="304">
        <v>11500051</v>
      </c>
      <c r="B77" s="305" t="s">
        <v>2193</v>
      </c>
      <c r="C77" s="306" t="s">
        <v>280</v>
      </c>
      <c r="D77" s="13" t="s">
        <v>180</v>
      </c>
      <c r="E77" s="13"/>
      <c r="F77" s="306"/>
      <c r="G77" s="13"/>
      <c r="H77" s="288" t="s">
        <v>2129</v>
      </c>
      <c r="I77" s="288" t="s">
        <v>180</v>
      </c>
      <c r="J77" s="288" t="s">
        <v>2129</v>
      </c>
      <c r="K77" s="288" t="s">
        <v>2129</v>
      </c>
      <c r="L77" s="288" t="s">
        <v>2130</v>
      </c>
      <c r="M77" s="288" t="s">
        <v>2130</v>
      </c>
      <c r="N77" s="288" t="s">
        <v>2129</v>
      </c>
      <c r="P77" s="289">
        <v>-16950332.899999999</v>
      </c>
      <c r="Q77" s="289">
        <v>-16950332.899999999</v>
      </c>
      <c r="R77" s="289">
        <v>-16950332.899999999</v>
      </c>
      <c r="S77" s="289">
        <v>-16950332.899999999</v>
      </c>
      <c r="T77" s="289">
        <v>-16950332.899999999</v>
      </c>
      <c r="U77" s="289">
        <v>-16950332.899999999</v>
      </c>
      <c r="V77" s="289">
        <v>-16950332.899999999</v>
      </c>
      <c r="W77" s="289">
        <v>-16950332.899999999</v>
      </c>
      <c r="X77" s="289">
        <v>-16950332.899999999</v>
      </c>
      <c r="Y77" s="289">
        <v>-16950332.899999999</v>
      </c>
      <c r="Z77" s="289">
        <v>-16950332.899999999</v>
      </c>
      <c r="AA77" s="289">
        <v>-16950332.899999999</v>
      </c>
      <c r="AB77" s="289">
        <v>-16950332.899999999</v>
      </c>
      <c r="AC77" s="289"/>
      <c r="AD77" s="289"/>
      <c r="AE77" s="289">
        <v>-16950332.900000002</v>
      </c>
      <c r="AF77" s="299" t="s">
        <v>279</v>
      </c>
      <c r="AG77" s="300"/>
      <c r="AH77" s="291"/>
      <c r="AI77" s="291">
        <v>-16950332.900000002</v>
      </c>
      <c r="AJ77" s="291"/>
      <c r="AK77" s="292"/>
      <c r="AL77" s="291">
        <v>-16950332.900000002</v>
      </c>
      <c r="AM77" s="293"/>
      <c r="AN77" s="291"/>
      <c r="AO77" s="294">
        <v>0</v>
      </c>
      <c r="AP77" s="291"/>
      <c r="AQ77" s="295">
        <v>-16950332.899999999</v>
      </c>
      <c r="AR77" s="291"/>
      <c r="AS77" s="291">
        <v>-16950332.899999999</v>
      </c>
      <c r="AT77" s="291"/>
      <c r="AU77" s="291"/>
      <c r="AV77" s="296">
        <v>-16950332.899999999</v>
      </c>
      <c r="AW77" s="291"/>
      <c r="AX77" s="291"/>
      <c r="AY77" s="293">
        <v>0</v>
      </c>
      <c r="AZ77" s="297"/>
      <c r="BA77" s="298">
        <f t="shared" si="4"/>
        <v>0</v>
      </c>
      <c r="BB77" s="43"/>
      <c r="BC77" s="288" t="str">
        <f t="shared" si="11"/>
        <v/>
      </c>
      <c r="BD77" s="288" t="str">
        <f t="shared" si="11"/>
        <v>ERB</v>
      </c>
      <c r="BE77" s="288" t="str">
        <f t="shared" si="11"/>
        <v/>
      </c>
      <c r="BF77" s="288" t="str">
        <f t="shared" si="11"/>
        <v/>
      </c>
      <c r="BG77" s="288" t="str">
        <f t="shared" si="1"/>
        <v>NO</v>
      </c>
      <c r="BH77" s="288" t="str">
        <f t="shared" si="1"/>
        <v>NO</v>
      </c>
      <c r="BI77" s="288" t="str">
        <f t="shared" si="2"/>
        <v/>
      </c>
      <c r="BJ77" s="43"/>
      <c r="BK77" s="288" t="b">
        <f t="shared" si="13"/>
        <v>1</v>
      </c>
      <c r="BL77" s="288" t="b">
        <f t="shared" si="13"/>
        <v>1</v>
      </c>
      <c r="BM77" s="288" t="b">
        <f t="shared" si="13"/>
        <v>1</v>
      </c>
      <c r="BN77" s="288" t="b">
        <f t="shared" si="13"/>
        <v>1</v>
      </c>
      <c r="BO77" s="288" t="b">
        <f t="shared" si="13"/>
        <v>1</v>
      </c>
      <c r="BP77" s="288" t="b">
        <f t="shared" si="13"/>
        <v>1</v>
      </c>
      <c r="BQ77" s="288" t="b">
        <f t="shared" si="13"/>
        <v>1</v>
      </c>
    </row>
    <row r="78" spans="1:69" ht="12" customHeight="1" x14ac:dyDescent="0.25">
      <c r="A78" s="304">
        <v>11500061</v>
      </c>
      <c r="B78" s="305" t="s">
        <v>2194</v>
      </c>
      <c r="C78" s="16" t="s">
        <v>281</v>
      </c>
      <c r="D78" s="13" t="s">
        <v>180</v>
      </c>
      <c r="E78" s="13"/>
      <c r="F78" s="16"/>
      <c r="G78" s="13"/>
      <c r="H78" s="288" t="s">
        <v>2129</v>
      </c>
      <c r="I78" s="288" t="s">
        <v>180</v>
      </c>
      <c r="J78" s="288" t="s">
        <v>2129</v>
      </c>
      <c r="K78" s="288" t="s">
        <v>2129</v>
      </c>
      <c r="L78" s="288" t="s">
        <v>2130</v>
      </c>
      <c r="M78" s="288" t="s">
        <v>2130</v>
      </c>
      <c r="N78" s="288" t="s">
        <v>2129</v>
      </c>
      <c r="P78" s="289">
        <v>-5867268.1699999999</v>
      </c>
      <c r="Q78" s="289">
        <v>-5962684.3200000003</v>
      </c>
      <c r="R78" s="289">
        <v>-6058100.4699999997</v>
      </c>
      <c r="S78" s="289">
        <v>-6153516.6200000001</v>
      </c>
      <c r="T78" s="289">
        <v>-6248932.7699999996</v>
      </c>
      <c r="U78" s="289">
        <v>-6344348.9199999999</v>
      </c>
      <c r="V78" s="289">
        <v>-6439765.0700000003</v>
      </c>
      <c r="W78" s="289">
        <v>-6535181.2199999997</v>
      </c>
      <c r="X78" s="289">
        <v>-6630597.3700000001</v>
      </c>
      <c r="Y78" s="289">
        <v>-6726013.5199999996</v>
      </c>
      <c r="Z78" s="289">
        <v>-6821429.6699999999</v>
      </c>
      <c r="AA78" s="289">
        <v>-6916845.8200000003</v>
      </c>
      <c r="AB78" s="289">
        <v>-7012261.9699999997</v>
      </c>
      <c r="AC78" s="289"/>
      <c r="AD78" s="289"/>
      <c r="AE78" s="289">
        <v>-6439765.0700000003</v>
      </c>
      <c r="AF78" s="299" t="s">
        <v>279</v>
      </c>
      <c r="AG78" s="300"/>
      <c r="AH78" s="291"/>
      <c r="AI78" s="291">
        <v>-6439765.0700000003</v>
      </c>
      <c r="AJ78" s="291"/>
      <c r="AK78" s="292"/>
      <c r="AL78" s="291">
        <v>-6439765.0700000003</v>
      </c>
      <c r="AM78" s="293"/>
      <c r="AN78" s="291"/>
      <c r="AO78" s="294">
        <v>0</v>
      </c>
      <c r="AP78" s="291"/>
      <c r="AQ78" s="295">
        <v>-7012261.9699999997</v>
      </c>
      <c r="AR78" s="291"/>
      <c r="AS78" s="291">
        <v>-7012261.9699999997</v>
      </c>
      <c r="AT78" s="291"/>
      <c r="AU78" s="291"/>
      <c r="AV78" s="296">
        <v>-7012261.9699999997</v>
      </c>
      <c r="AW78" s="291"/>
      <c r="AX78" s="291"/>
      <c r="AY78" s="293">
        <v>0</v>
      </c>
      <c r="AZ78" s="297"/>
      <c r="BA78" s="298">
        <f t="shared" si="4"/>
        <v>0</v>
      </c>
      <c r="BB78" s="43"/>
      <c r="BC78" s="288" t="str">
        <f t="shared" si="11"/>
        <v/>
      </c>
      <c r="BD78" s="288" t="str">
        <f t="shared" si="11"/>
        <v>ERB</v>
      </c>
      <c r="BE78" s="288" t="str">
        <f t="shared" si="11"/>
        <v/>
      </c>
      <c r="BF78" s="288" t="str">
        <f t="shared" si="11"/>
        <v/>
      </c>
      <c r="BG78" s="288" t="str">
        <f t="shared" si="1"/>
        <v>NO</v>
      </c>
      <c r="BH78" s="288" t="str">
        <f t="shared" si="1"/>
        <v>NO</v>
      </c>
      <c r="BI78" s="288" t="str">
        <f t="shared" si="2"/>
        <v/>
      </c>
      <c r="BJ78" s="43"/>
      <c r="BK78" s="288" t="b">
        <f t="shared" si="13"/>
        <v>1</v>
      </c>
      <c r="BL78" s="288" t="b">
        <f t="shared" si="13"/>
        <v>1</v>
      </c>
      <c r="BM78" s="288" t="b">
        <f t="shared" si="13"/>
        <v>1</v>
      </c>
      <c r="BN78" s="288" t="b">
        <f t="shared" si="13"/>
        <v>1</v>
      </c>
      <c r="BO78" s="288" t="b">
        <f t="shared" si="13"/>
        <v>1</v>
      </c>
      <c r="BP78" s="288" t="b">
        <f t="shared" si="13"/>
        <v>1</v>
      </c>
      <c r="BQ78" s="288" t="b">
        <f t="shared" si="13"/>
        <v>1</v>
      </c>
    </row>
    <row r="79" spans="1:69" ht="12" customHeight="1" x14ac:dyDescent="0.25">
      <c r="A79" s="304">
        <v>11710002</v>
      </c>
      <c r="B79" s="305" t="s">
        <v>2195</v>
      </c>
      <c r="C79" s="16" t="s">
        <v>282</v>
      </c>
      <c r="D79" s="13" t="s">
        <v>181</v>
      </c>
      <c r="E79" s="13"/>
      <c r="F79" s="303">
        <v>43070</v>
      </c>
      <c r="G79" s="13"/>
      <c r="H79" s="288" t="s">
        <v>2129</v>
      </c>
      <c r="I79" s="288" t="s">
        <v>2129</v>
      </c>
      <c r="J79" s="288" t="s">
        <v>181</v>
      </c>
      <c r="K79" s="288" t="s">
        <v>2129</v>
      </c>
      <c r="L79" s="288" t="s">
        <v>2130</v>
      </c>
      <c r="M79" s="288" t="s">
        <v>2130</v>
      </c>
      <c r="N79" s="288" t="s">
        <v>2129</v>
      </c>
      <c r="P79" s="289">
        <v>8654564.4700000007</v>
      </c>
      <c r="Q79" s="289">
        <v>8654564.4700000007</v>
      </c>
      <c r="R79" s="289">
        <v>8654564.4700000007</v>
      </c>
      <c r="S79" s="289">
        <v>8654564.4700000007</v>
      </c>
      <c r="T79" s="289">
        <v>8654564.4700000007</v>
      </c>
      <c r="U79" s="289">
        <v>8654564.4700000007</v>
      </c>
      <c r="V79" s="289">
        <v>8654564.4700000007</v>
      </c>
      <c r="W79" s="289">
        <v>8654564.4700000007</v>
      </c>
      <c r="X79" s="289">
        <v>8654564.4700000007</v>
      </c>
      <c r="Y79" s="289">
        <v>8654564.4700000007</v>
      </c>
      <c r="Z79" s="289">
        <v>8654564.4700000007</v>
      </c>
      <c r="AA79" s="289">
        <v>8654564.4700000007</v>
      </c>
      <c r="AB79" s="289">
        <v>8654564.4700000007</v>
      </c>
      <c r="AC79" s="289"/>
      <c r="AD79" s="289"/>
      <c r="AE79" s="289">
        <v>8654564.4700000007</v>
      </c>
      <c r="AF79" s="299"/>
      <c r="AG79" s="300">
        <v>3</v>
      </c>
      <c r="AH79" s="291"/>
      <c r="AI79" s="291"/>
      <c r="AJ79" s="291">
        <v>8654564.4700000007</v>
      </c>
      <c r="AK79" s="292"/>
      <c r="AL79" s="291">
        <v>8654564.4700000007</v>
      </c>
      <c r="AM79" s="293"/>
      <c r="AN79" s="291"/>
      <c r="AO79" s="294">
        <v>0</v>
      </c>
      <c r="AP79" s="291"/>
      <c r="AQ79" s="295">
        <v>8654564.4700000007</v>
      </c>
      <c r="AR79" s="291"/>
      <c r="AS79" s="291"/>
      <c r="AT79" s="291">
        <v>8654564.4700000007</v>
      </c>
      <c r="AU79" s="291"/>
      <c r="AV79" s="296">
        <v>8654564.4700000007</v>
      </c>
      <c r="AW79" s="291"/>
      <c r="AX79" s="291"/>
      <c r="AY79" s="293">
        <v>0</v>
      </c>
      <c r="AZ79" s="297"/>
      <c r="BA79" s="298">
        <f t="shared" si="4"/>
        <v>0</v>
      </c>
      <c r="BB79" s="43"/>
      <c r="BC79" s="288" t="str">
        <f t="shared" si="11"/>
        <v/>
      </c>
      <c r="BD79" s="288" t="str">
        <f t="shared" si="11"/>
        <v/>
      </c>
      <c r="BE79" s="288" t="str">
        <f t="shared" si="11"/>
        <v>GRB</v>
      </c>
      <c r="BF79" s="288" t="str">
        <f t="shared" si="11"/>
        <v/>
      </c>
      <c r="BG79" s="288" t="str">
        <f t="shared" ref="BG79:BH145" si="14">IF(VALUE(AW79),"W/C",IF(ISBLANK(AW79),"NO","W/C"))</f>
        <v>NO</v>
      </c>
      <c r="BH79" s="288" t="str">
        <f t="shared" si="14"/>
        <v>NO</v>
      </c>
      <c r="BI79" s="288" t="str">
        <f t="shared" ref="BI79:BI146" si="15">IF(OR(CONCATENATE(BG79,BH79)="NOW/C",CONCATENATE(BG79,BH79)="W/CNO"),"W/C","")</f>
        <v/>
      </c>
      <c r="BJ79" s="43"/>
      <c r="BK79" s="288" t="b">
        <f t="shared" si="13"/>
        <v>1</v>
      </c>
      <c r="BL79" s="288" t="b">
        <f t="shared" si="13"/>
        <v>1</v>
      </c>
      <c r="BM79" s="288" t="b">
        <f t="shared" si="13"/>
        <v>1</v>
      </c>
      <c r="BN79" s="288" t="b">
        <f t="shared" si="13"/>
        <v>1</v>
      </c>
      <c r="BO79" s="288" t="b">
        <f t="shared" si="13"/>
        <v>1</v>
      </c>
      <c r="BP79" s="288" t="b">
        <f t="shared" si="13"/>
        <v>1</v>
      </c>
      <c r="BQ79" s="288" t="b">
        <f t="shared" si="13"/>
        <v>1</v>
      </c>
    </row>
    <row r="80" spans="1:69" ht="12" customHeight="1" x14ac:dyDescent="0.25">
      <c r="A80" s="286">
        <v>11730002</v>
      </c>
      <c r="B80" s="287" t="s">
        <v>2196</v>
      </c>
      <c r="C80" s="16" t="s">
        <v>283</v>
      </c>
      <c r="D80" s="13" t="s">
        <v>181</v>
      </c>
      <c r="E80" s="13"/>
      <c r="F80" s="16"/>
      <c r="G80" s="13"/>
      <c r="H80" s="288" t="s">
        <v>2129</v>
      </c>
      <c r="I80" s="288" t="s">
        <v>2129</v>
      </c>
      <c r="J80" s="288" t="s">
        <v>181</v>
      </c>
      <c r="K80" s="288" t="s">
        <v>2129</v>
      </c>
      <c r="L80" s="288" t="s">
        <v>2130</v>
      </c>
      <c r="M80" s="288" t="s">
        <v>2130</v>
      </c>
      <c r="N80" s="288" t="s">
        <v>2129</v>
      </c>
      <c r="P80" s="289">
        <v>0</v>
      </c>
      <c r="Q80" s="289">
        <v>0</v>
      </c>
      <c r="R80" s="289">
        <v>0</v>
      </c>
      <c r="S80" s="289">
        <v>0</v>
      </c>
      <c r="T80" s="289">
        <v>0</v>
      </c>
      <c r="U80" s="289">
        <v>0</v>
      </c>
      <c r="V80" s="289">
        <v>0</v>
      </c>
      <c r="W80" s="289">
        <v>0</v>
      </c>
      <c r="X80" s="289">
        <v>0</v>
      </c>
      <c r="Y80" s="289">
        <v>0</v>
      </c>
      <c r="Z80" s="289">
        <v>0</v>
      </c>
      <c r="AA80" s="289">
        <v>0</v>
      </c>
      <c r="AB80" s="289">
        <v>0</v>
      </c>
      <c r="AC80" s="289"/>
      <c r="AD80" s="289"/>
      <c r="AE80" s="289">
        <v>0</v>
      </c>
      <c r="AF80" s="299"/>
      <c r="AG80" s="300">
        <v>3</v>
      </c>
      <c r="AH80" s="291"/>
      <c r="AI80" s="291"/>
      <c r="AJ80" s="291">
        <v>0</v>
      </c>
      <c r="AK80" s="292"/>
      <c r="AL80" s="291">
        <v>0</v>
      </c>
      <c r="AM80" s="293"/>
      <c r="AN80" s="291"/>
      <c r="AO80" s="294">
        <v>0</v>
      </c>
      <c r="AP80" s="291"/>
      <c r="AQ80" s="295">
        <v>0</v>
      </c>
      <c r="AR80" s="291"/>
      <c r="AS80" s="291"/>
      <c r="AT80" s="291">
        <v>0</v>
      </c>
      <c r="AU80" s="291"/>
      <c r="AV80" s="296">
        <v>0</v>
      </c>
      <c r="AW80" s="291"/>
      <c r="AX80" s="291"/>
      <c r="AY80" s="293">
        <v>0</v>
      </c>
      <c r="AZ80" s="297"/>
      <c r="BA80" s="298">
        <f t="shared" ref="BA80:BA146" si="16">AQ80-AV80-AY80</f>
        <v>0</v>
      </c>
      <c r="BB80" s="43"/>
      <c r="BC80" s="288" t="str">
        <f t="shared" si="11"/>
        <v/>
      </c>
      <c r="BD80" s="288" t="str">
        <f t="shared" si="11"/>
        <v/>
      </c>
      <c r="BE80" s="288" t="str">
        <f t="shared" si="11"/>
        <v>GRB</v>
      </c>
      <c r="BF80" s="288" t="str">
        <f t="shared" si="11"/>
        <v/>
      </c>
      <c r="BG80" s="288" t="str">
        <f t="shared" si="14"/>
        <v>NO</v>
      </c>
      <c r="BH80" s="288" t="str">
        <f t="shared" si="14"/>
        <v>NO</v>
      </c>
      <c r="BI80" s="288" t="str">
        <f t="shared" si="15"/>
        <v/>
      </c>
      <c r="BJ80" s="43"/>
      <c r="BK80" s="288" t="b">
        <f t="shared" si="13"/>
        <v>1</v>
      </c>
      <c r="BL80" s="288" t="b">
        <f t="shared" si="13"/>
        <v>1</v>
      </c>
      <c r="BM80" s="288" t="b">
        <f t="shared" si="13"/>
        <v>1</v>
      </c>
      <c r="BN80" s="288" t="b">
        <f t="shared" si="13"/>
        <v>1</v>
      </c>
      <c r="BO80" s="288" t="b">
        <f t="shared" si="13"/>
        <v>1</v>
      </c>
      <c r="BP80" s="288" t="b">
        <f t="shared" si="13"/>
        <v>1</v>
      </c>
      <c r="BQ80" s="288" t="b">
        <f t="shared" si="13"/>
        <v>1</v>
      </c>
    </row>
    <row r="81" spans="1:69" ht="12" customHeight="1" x14ac:dyDescent="0.25">
      <c r="A81" s="286">
        <v>12100503</v>
      </c>
      <c r="B81" s="287" t="s">
        <v>2197</v>
      </c>
      <c r="C81" s="16" t="s">
        <v>284</v>
      </c>
      <c r="D81" s="13" t="s">
        <v>182</v>
      </c>
      <c r="E81" s="13"/>
      <c r="F81" s="16"/>
      <c r="G81" s="13"/>
      <c r="H81" s="288" t="s">
        <v>2129</v>
      </c>
      <c r="I81" s="288" t="s">
        <v>2129</v>
      </c>
      <c r="J81" s="288" t="s">
        <v>2129</v>
      </c>
      <c r="K81" s="288" t="s">
        <v>182</v>
      </c>
      <c r="L81" s="288" t="s">
        <v>2130</v>
      </c>
      <c r="M81" s="288" t="s">
        <v>2130</v>
      </c>
      <c r="N81" s="288" t="s">
        <v>2129</v>
      </c>
      <c r="P81" s="289">
        <v>213769.21</v>
      </c>
      <c r="Q81" s="289">
        <v>214862.67</v>
      </c>
      <c r="R81" s="289">
        <v>222092.84</v>
      </c>
      <c r="S81" s="289">
        <v>227677.04</v>
      </c>
      <c r="T81" s="289">
        <v>135228.78</v>
      </c>
      <c r="U81" s="289">
        <v>140570.60999999999</v>
      </c>
      <c r="V81" s="289">
        <v>144207.96</v>
      </c>
      <c r="W81" s="289">
        <v>157073.10999999999</v>
      </c>
      <c r="X81" s="289">
        <v>237716.74</v>
      </c>
      <c r="Y81" s="289">
        <v>243299.64</v>
      </c>
      <c r="Z81" s="289">
        <v>237231.62</v>
      </c>
      <c r="AA81" s="289">
        <v>263136.03000000003</v>
      </c>
      <c r="AB81" s="289">
        <v>268297.65999999997</v>
      </c>
      <c r="AC81" s="289"/>
      <c r="AD81" s="289"/>
      <c r="AE81" s="289">
        <v>205344.20625000002</v>
      </c>
      <c r="AF81" s="299"/>
      <c r="AG81" s="300"/>
      <c r="AH81" s="291"/>
      <c r="AI81" s="291"/>
      <c r="AJ81" s="291"/>
      <c r="AK81" s="292">
        <v>205344.20625000002</v>
      </c>
      <c r="AL81" s="291">
        <v>205344.20625000002</v>
      </c>
      <c r="AM81" s="293"/>
      <c r="AN81" s="291"/>
      <c r="AO81" s="294">
        <v>0</v>
      </c>
      <c r="AP81" s="291"/>
      <c r="AQ81" s="295">
        <v>268297.65999999997</v>
      </c>
      <c r="AR81" s="291"/>
      <c r="AS81" s="291"/>
      <c r="AT81" s="291"/>
      <c r="AU81" s="291">
        <v>268297.65999999997</v>
      </c>
      <c r="AV81" s="296">
        <v>268297.65999999997</v>
      </c>
      <c r="AW81" s="291"/>
      <c r="AX81" s="291"/>
      <c r="AY81" s="293">
        <v>0</v>
      </c>
      <c r="AZ81" s="297">
        <v>121</v>
      </c>
      <c r="BA81" s="298">
        <f t="shared" si="16"/>
        <v>0</v>
      </c>
      <c r="BB81" s="43"/>
      <c r="BC81" s="288" t="str">
        <f t="shared" si="11"/>
        <v/>
      </c>
      <c r="BD81" s="288" t="str">
        <f t="shared" si="11"/>
        <v/>
      </c>
      <c r="BE81" s="288" t="str">
        <f t="shared" si="11"/>
        <v/>
      </c>
      <c r="BF81" s="288" t="str">
        <f t="shared" si="11"/>
        <v>Non-Op</v>
      </c>
      <c r="BG81" s="288" t="str">
        <f t="shared" si="14"/>
        <v>NO</v>
      </c>
      <c r="BH81" s="288" t="str">
        <f t="shared" si="14"/>
        <v>NO</v>
      </c>
      <c r="BI81" s="288" t="str">
        <f t="shared" si="15"/>
        <v/>
      </c>
      <c r="BJ81" s="43"/>
      <c r="BK81" s="288" t="b">
        <f t="shared" si="13"/>
        <v>1</v>
      </c>
      <c r="BL81" s="288" t="b">
        <f t="shared" si="13"/>
        <v>1</v>
      </c>
      <c r="BM81" s="288" t="b">
        <f t="shared" si="13"/>
        <v>1</v>
      </c>
      <c r="BN81" s="288" t="b">
        <f t="shared" si="13"/>
        <v>1</v>
      </c>
      <c r="BO81" s="288" t="b">
        <f t="shared" si="13"/>
        <v>1</v>
      </c>
      <c r="BP81" s="288" t="b">
        <f t="shared" si="13"/>
        <v>1</v>
      </c>
      <c r="BQ81" s="288" t="b">
        <f t="shared" si="13"/>
        <v>1</v>
      </c>
    </row>
    <row r="82" spans="1:69" ht="12" customHeight="1" x14ac:dyDescent="0.25">
      <c r="A82" s="286">
        <v>12100513</v>
      </c>
      <c r="B82" s="287" t="s">
        <v>2198</v>
      </c>
      <c r="C82" s="16" t="s">
        <v>284</v>
      </c>
      <c r="D82" s="13" t="s">
        <v>182</v>
      </c>
      <c r="E82" s="13"/>
      <c r="F82" s="16"/>
      <c r="G82" s="13"/>
      <c r="H82" s="288" t="s">
        <v>2129</v>
      </c>
      <c r="I82" s="288" t="s">
        <v>2129</v>
      </c>
      <c r="J82" s="288" t="s">
        <v>2129</v>
      </c>
      <c r="K82" s="288" t="s">
        <v>182</v>
      </c>
      <c r="L82" s="288" t="s">
        <v>2130</v>
      </c>
      <c r="M82" s="288" t="s">
        <v>2130</v>
      </c>
      <c r="N82" s="288" t="s">
        <v>2129</v>
      </c>
      <c r="P82" s="289">
        <v>2893076.35</v>
      </c>
      <c r="Q82" s="289">
        <v>2892847</v>
      </c>
      <c r="R82" s="289">
        <v>2892847</v>
      </c>
      <c r="S82" s="289">
        <v>2892847</v>
      </c>
      <c r="T82" s="289">
        <v>2892847</v>
      </c>
      <c r="U82" s="289">
        <v>2892847</v>
      </c>
      <c r="V82" s="289">
        <v>2932604.74</v>
      </c>
      <c r="W82" s="289">
        <v>2932665.98</v>
      </c>
      <c r="X82" s="289">
        <v>2932665.98</v>
      </c>
      <c r="Y82" s="289">
        <v>2932604.74</v>
      </c>
      <c r="Z82" s="289">
        <v>2932604.74</v>
      </c>
      <c r="AA82" s="289">
        <v>2932604.74</v>
      </c>
      <c r="AB82" s="289">
        <v>2932607.54</v>
      </c>
      <c r="AC82" s="289"/>
      <c r="AD82" s="289"/>
      <c r="AE82" s="289">
        <v>2914402.322083334</v>
      </c>
      <c r="AF82" s="299"/>
      <c r="AG82" s="300"/>
      <c r="AH82" s="291"/>
      <c r="AI82" s="291"/>
      <c r="AJ82" s="291"/>
      <c r="AK82" s="292">
        <v>2914402.322083334</v>
      </c>
      <c r="AL82" s="291">
        <v>2914402.322083334</v>
      </c>
      <c r="AM82" s="293"/>
      <c r="AN82" s="291"/>
      <c r="AO82" s="294">
        <v>0</v>
      </c>
      <c r="AP82" s="291"/>
      <c r="AQ82" s="295">
        <v>2932607.54</v>
      </c>
      <c r="AR82" s="291"/>
      <c r="AS82" s="291"/>
      <c r="AT82" s="291"/>
      <c r="AU82" s="291">
        <v>2932607.54</v>
      </c>
      <c r="AV82" s="296">
        <v>2932607.54</v>
      </c>
      <c r="AW82" s="291"/>
      <c r="AX82" s="291"/>
      <c r="AY82" s="293">
        <v>0</v>
      </c>
      <c r="AZ82" s="297">
        <v>121</v>
      </c>
      <c r="BA82" s="298">
        <f t="shared" si="16"/>
        <v>0</v>
      </c>
      <c r="BB82" s="43"/>
      <c r="BC82" s="288" t="str">
        <f t="shared" si="11"/>
        <v/>
      </c>
      <c r="BD82" s="288" t="str">
        <f t="shared" si="11"/>
        <v/>
      </c>
      <c r="BE82" s="288" t="str">
        <f t="shared" si="11"/>
        <v/>
      </c>
      <c r="BF82" s="288" t="str">
        <f t="shared" si="11"/>
        <v>Non-Op</v>
      </c>
      <c r="BG82" s="288" t="str">
        <f t="shared" si="14"/>
        <v>NO</v>
      </c>
      <c r="BH82" s="288" t="str">
        <f t="shared" si="14"/>
        <v>NO</v>
      </c>
      <c r="BI82" s="288" t="str">
        <f t="shared" si="15"/>
        <v/>
      </c>
      <c r="BJ82" s="43"/>
      <c r="BK82" s="288" t="b">
        <f t="shared" si="13"/>
        <v>1</v>
      </c>
      <c r="BL82" s="288" t="b">
        <f t="shared" si="13"/>
        <v>1</v>
      </c>
      <c r="BM82" s="288" t="b">
        <f t="shared" si="13"/>
        <v>1</v>
      </c>
      <c r="BN82" s="288" t="b">
        <f t="shared" si="13"/>
        <v>1</v>
      </c>
      <c r="BO82" s="288" t="b">
        <f t="shared" si="13"/>
        <v>1</v>
      </c>
      <c r="BP82" s="288" t="b">
        <f t="shared" si="13"/>
        <v>1</v>
      </c>
      <c r="BQ82" s="288" t="b">
        <f t="shared" si="13"/>
        <v>1</v>
      </c>
    </row>
    <row r="83" spans="1:69" ht="12" customHeight="1" x14ac:dyDescent="0.25">
      <c r="A83" s="286">
        <v>12200503</v>
      </c>
      <c r="B83" s="287" t="s">
        <v>2199</v>
      </c>
      <c r="C83" s="16" t="s">
        <v>285</v>
      </c>
      <c r="D83" s="13" t="s">
        <v>182</v>
      </c>
      <c r="E83" s="13"/>
      <c r="F83" s="16"/>
      <c r="G83" s="13"/>
      <c r="H83" s="288" t="s">
        <v>2129</v>
      </c>
      <c r="I83" s="288" t="s">
        <v>2129</v>
      </c>
      <c r="J83" s="288" t="s">
        <v>2129</v>
      </c>
      <c r="K83" s="288" t="s">
        <v>182</v>
      </c>
      <c r="L83" s="288" t="s">
        <v>2130</v>
      </c>
      <c r="M83" s="288" t="s">
        <v>2130</v>
      </c>
      <c r="N83" s="288" t="s">
        <v>2129</v>
      </c>
      <c r="P83" s="289">
        <v>-20712.62</v>
      </c>
      <c r="Q83" s="289">
        <v>-20712.73</v>
      </c>
      <c r="R83" s="289">
        <v>-20712.73</v>
      </c>
      <c r="S83" s="289">
        <v>-20712.73</v>
      </c>
      <c r="T83" s="289">
        <v>-20712.73</v>
      </c>
      <c r="U83" s="289">
        <v>-20712.73</v>
      </c>
      <c r="V83" s="289">
        <v>-20712.73</v>
      </c>
      <c r="W83" s="289">
        <v>-20712.73</v>
      </c>
      <c r="X83" s="289">
        <v>-20712.73</v>
      </c>
      <c r="Y83" s="289">
        <v>-20712.88</v>
      </c>
      <c r="Z83" s="289">
        <v>-20712.88</v>
      </c>
      <c r="AA83" s="289">
        <v>-20712.88</v>
      </c>
      <c r="AB83" s="289">
        <v>-20712.88</v>
      </c>
      <c r="AC83" s="289"/>
      <c r="AD83" s="289"/>
      <c r="AE83" s="289">
        <v>-20712.769166666669</v>
      </c>
      <c r="AF83" s="299"/>
      <c r="AG83" s="300"/>
      <c r="AH83" s="291"/>
      <c r="AI83" s="291"/>
      <c r="AJ83" s="291"/>
      <c r="AK83" s="292">
        <v>-20712.769166666669</v>
      </c>
      <c r="AL83" s="291">
        <v>-20712.769166666669</v>
      </c>
      <c r="AM83" s="293"/>
      <c r="AN83" s="291"/>
      <c r="AO83" s="294">
        <v>0</v>
      </c>
      <c r="AP83" s="291"/>
      <c r="AQ83" s="295">
        <v>-20712.88</v>
      </c>
      <c r="AR83" s="291"/>
      <c r="AS83" s="291"/>
      <c r="AT83" s="291"/>
      <c r="AU83" s="291">
        <v>-20712.88</v>
      </c>
      <c r="AV83" s="296">
        <v>-20712.88</v>
      </c>
      <c r="AW83" s="291"/>
      <c r="AX83" s="291"/>
      <c r="AY83" s="293">
        <v>0</v>
      </c>
      <c r="AZ83" s="297">
        <v>121</v>
      </c>
      <c r="BA83" s="298">
        <f t="shared" si="16"/>
        <v>0</v>
      </c>
      <c r="BB83" s="43"/>
      <c r="BC83" s="288" t="str">
        <f t="shared" si="11"/>
        <v/>
      </c>
      <c r="BD83" s="288" t="str">
        <f t="shared" si="11"/>
        <v/>
      </c>
      <c r="BE83" s="288" t="str">
        <f t="shared" si="11"/>
        <v/>
      </c>
      <c r="BF83" s="288" t="str">
        <f t="shared" si="11"/>
        <v>Non-Op</v>
      </c>
      <c r="BG83" s="288" t="str">
        <f t="shared" si="14"/>
        <v>NO</v>
      </c>
      <c r="BH83" s="288" t="str">
        <f t="shared" si="14"/>
        <v>NO</v>
      </c>
      <c r="BI83" s="288" t="str">
        <f t="shared" si="15"/>
        <v/>
      </c>
      <c r="BJ83" s="43"/>
      <c r="BK83" s="288" t="b">
        <f t="shared" si="13"/>
        <v>1</v>
      </c>
      <c r="BL83" s="288" t="b">
        <f t="shared" si="13"/>
        <v>1</v>
      </c>
      <c r="BM83" s="288" t="b">
        <f t="shared" si="13"/>
        <v>1</v>
      </c>
      <c r="BN83" s="288" t="b">
        <f t="shared" si="13"/>
        <v>1</v>
      </c>
      <c r="BO83" s="288" t="b">
        <f t="shared" si="13"/>
        <v>1</v>
      </c>
      <c r="BP83" s="288" t="b">
        <f t="shared" si="13"/>
        <v>1</v>
      </c>
      <c r="BQ83" s="288" t="b">
        <f t="shared" si="13"/>
        <v>1</v>
      </c>
    </row>
    <row r="84" spans="1:69" ht="12" customHeight="1" x14ac:dyDescent="0.25">
      <c r="A84" s="286">
        <v>12310000</v>
      </c>
      <c r="B84" s="287" t="s">
        <v>2200</v>
      </c>
      <c r="C84" s="16" t="s">
        <v>286</v>
      </c>
      <c r="D84" s="13" t="s">
        <v>182</v>
      </c>
      <c r="E84" s="13"/>
      <c r="F84" s="16"/>
      <c r="G84" s="13"/>
      <c r="H84" s="288" t="s">
        <v>2129</v>
      </c>
      <c r="I84" s="288" t="s">
        <v>2129</v>
      </c>
      <c r="J84" s="288" t="s">
        <v>2129</v>
      </c>
      <c r="K84" s="288" t="s">
        <v>182</v>
      </c>
      <c r="L84" s="288" t="s">
        <v>2130</v>
      </c>
      <c r="M84" s="288" t="s">
        <v>2130</v>
      </c>
      <c r="N84" s="288" t="s">
        <v>2129</v>
      </c>
      <c r="P84" s="289">
        <v>25282008</v>
      </c>
      <c r="Q84" s="289">
        <v>25282008</v>
      </c>
      <c r="R84" s="289">
        <v>25282008</v>
      </c>
      <c r="S84" s="289">
        <v>25149902</v>
      </c>
      <c r="T84" s="289">
        <v>25149902</v>
      </c>
      <c r="U84" s="289">
        <v>25149902</v>
      </c>
      <c r="V84" s="289">
        <v>25296040</v>
      </c>
      <c r="W84" s="289">
        <v>25296040</v>
      </c>
      <c r="X84" s="289">
        <v>25296040</v>
      </c>
      <c r="Y84" s="289">
        <v>25161015</v>
      </c>
      <c r="Z84" s="289">
        <v>25161015</v>
      </c>
      <c r="AA84" s="289">
        <v>25161015</v>
      </c>
      <c r="AB84" s="289">
        <v>24740576</v>
      </c>
      <c r="AC84" s="289"/>
      <c r="AD84" s="289"/>
      <c r="AE84" s="289">
        <v>25199681.583333332</v>
      </c>
      <c r="AF84" s="299"/>
      <c r="AG84" s="300"/>
      <c r="AH84" s="291"/>
      <c r="AI84" s="291"/>
      <c r="AJ84" s="291"/>
      <c r="AK84" s="292">
        <v>25199681.583333332</v>
      </c>
      <c r="AL84" s="291">
        <v>25199681.583333332</v>
      </c>
      <c r="AM84" s="293"/>
      <c r="AN84" s="291"/>
      <c r="AO84" s="294">
        <v>0</v>
      </c>
      <c r="AP84" s="291"/>
      <c r="AQ84" s="295">
        <v>24740576</v>
      </c>
      <c r="AR84" s="291"/>
      <c r="AS84" s="291"/>
      <c r="AT84" s="291"/>
      <c r="AU84" s="291">
        <v>24740576</v>
      </c>
      <c r="AV84" s="296">
        <v>24740576</v>
      </c>
      <c r="AW84" s="291"/>
      <c r="AX84" s="291"/>
      <c r="AY84" s="293">
        <v>0</v>
      </c>
      <c r="AZ84" s="297" t="s">
        <v>287</v>
      </c>
      <c r="BA84" s="298">
        <f t="shared" si="16"/>
        <v>0</v>
      </c>
      <c r="BB84" s="43"/>
      <c r="BC84" s="288" t="str">
        <f t="shared" si="11"/>
        <v/>
      </c>
      <c r="BD84" s="288" t="str">
        <f t="shared" si="11"/>
        <v/>
      </c>
      <c r="BE84" s="288" t="str">
        <f t="shared" si="11"/>
        <v/>
      </c>
      <c r="BF84" s="288" t="str">
        <f t="shared" si="11"/>
        <v>Non-Op</v>
      </c>
      <c r="BG84" s="288" t="str">
        <f t="shared" si="14"/>
        <v>NO</v>
      </c>
      <c r="BH84" s="288" t="str">
        <f t="shared" si="14"/>
        <v>NO</v>
      </c>
      <c r="BI84" s="288" t="str">
        <f t="shared" si="15"/>
        <v/>
      </c>
      <c r="BJ84" s="43"/>
      <c r="BK84" s="288" t="b">
        <f t="shared" si="13"/>
        <v>1</v>
      </c>
      <c r="BL84" s="288" t="b">
        <f t="shared" si="13"/>
        <v>1</v>
      </c>
      <c r="BM84" s="288" t="b">
        <f t="shared" si="13"/>
        <v>1</v>
      </c>
      <c r="BN84" s="288" t="b">
        <f t="shared" si="13"/>
        <v>1</v>
      </c>
      <c r="BO84" s="288" t="b">
        <f t="shared" si="13"/>
        <v>1</v>
      </c>
      <c r="BP84" s="288" t="b">
        <f t="shared" si="13"/>
        <v>1</v>
      </c>
      <c r="BQ84" s="288" t="b">
        <f t="shared" si="13"/>
        <v>1</v>
      </c>
    </row>
    <row r="85" spans="1:69" ht="12" customHeight="1" x14ac:dyDescent="0.25">
      <c r="A85" s="286">
        <v>12400043</v>
      </c>
      <c r="B85" s="287" t="s">
        <v>2201</v>
      </c>
      <c r="C85" s="16" t="s">
        <v>288</v>
      </c>
      <c r="D85" s="13" t="s">
        <v>182</v>
      </c>
      <c r="E85" s="13"/>
      <c r="F85" s="16"/>
      <c r="G85" s="13"/>
      <c r="H85" s="288" t="s">
        <v>2129</v>
      </c>
      <c r="I85" s="288" t="s">
        <v>2129</v>
      </c>
      <c r="J85" s="288" t="s">
        <v>2129</v>
      </c>
      <c r="K85" s="288" t="s">
        <v>182</v>
      </c>
      <c r="L85" s="288" t="s">
        <v>2130</v>
      </c>
      <c r="M85" s="288" t="s">
        <v>2130</v>
      </c>
      <c r="N85" s="288" t="s">
        <v>2129</v>
      </c>
      <c r="P85" s="289">
        <v>47037521.68</v>
      </c>
      <c r="Q85" s="289">
        <v>47037521.68</v>
      </c>
      <c r="R85" s="289">
        <v>47037521.68</v>
      </c>
      <c r="S85" s="289">
        <v>47189058.789999999</v>
      </c>
      <c r="T85" s="289">
        <v>47189058.789999999</v>
      </c>
      <c r="U85" s="289">
        <v>47189058.789999999</v>
      </c>
      <c r="V85" s="289">
        <v>47751511.579999998</v>
      </c>
      <c r="W85" s="289">
        <v>47751511.579999998</v>
      </c>
      <c r="X85" s="289">
        <v>47751511.579999998</v>
      </c>
      <c r="Y85" s="289">
        <v>47911773.350000001</v>
      </c>
      <c r="Z85" s="289">
        <v>47911773.350000001</v>
      </c>
      <c r="AA85" s="289">
        <v>47911773.350000001</v>
      </c>
      <c r="AB85" s="289">
        <v>48277398.609999999</v>
      </c>
      <c r="AC85" s="289"/>
      <c r="AD85" s="289"/>
      <c r="AE85" s="289">
        <v>47524127.888750009</v>
      </c>
      <c r="AF85" s="299"/>
      <c r="AG85" s="300"/>
      <c r="AH85" s="291"/>
      <c r="AI85" s="291"/>
      <c r="AJ85" s="291"/>
      <c r="AK85" s="292">
        <v>47524127.888750009</v>
      </c>
      <c r="AL85" s="291">
        <v>47524127.888750009</v>
      </c>
      <c r="AM85" s="293"/>
      <c r="AN85" s="291"/>
      <c r="AO85" s="294">
        <v>0</v>
      </c>
      <c r="AP85" s="291"/>
      <c r="AQ85" s="295">
        <v>48277398.609999999</v>
      </c>
      <c r="AR85" s="291"/>
      <c r="AS85" s="291"/>
      <c r="AT85" s="291"/>
      <c r="AU85" s="291">
        <v>48277398.609999999</v>
      </c>
      <c r="AV85" s="296">
        <v>48277398.609999999</v>
      </c>
      <c r="AW85" s="291"/>
      <c r="AX85" s="291"/>
      <c r="AY85" s="293">
        <v>0</v>
      </c>
      <c r="AZ85" s="297" t="s">
        <v>289</v>
      </c>
      <c r="BA85" s="298">
        <f t="shared" si="16"/>
        <v>0</v>
      </c>
      <c r="BB85" s="43"/>
      <c r="BC85" s="288" t="str">
        <f t="shared" si="11"/>
        <v/>
      </c>
      <c r="BD85" s="288" t="str">
        <f t="shared" si="11"/>
        <v/>
      </c>
      <c r="BE85" s="288" t="str">
        <f t="shared" si="11"/>
        <v/>
      </c>
      <c r="BF85" s="288" t="str">
        <f t="shared" si="11"/>
        <v>Non-Op</v>
      </c>
      <c r="BG85" s="288" t="str">
        <f t="shared" si="14"/>
        <v>NO</v>
      </c>
      <c r="BH85" s="288" t="str">
        <f t="shared" si="14"/>
        <v>NO</v>
      </c>
      <c r="BI85" s="288" t="str">
        <f t="shared" si="15"/>
        <v/>
      </c>
      <c r="BJ85" s="43"/>
      <c r="BK85" s="288" t="b">
        <f t="shared" si="13"/>
        <v>1</v>
      </c>
      <c r="BL85" s="288" t="b">
        <f t="shared" si="13"/>
        <v>1</v>
      </c>
      <c r="BM85" s="288" t="b">
        <f t="shared" si="13"/>
        <v>1</v>
      </c>
      <c r="BN85" s="288" t="b">
        <f t="shared" si="13"/>
        <v>1</v>
      </c>
      <c r="BO85" s="288" t="b">
        <f t="shared" si="13"/>
        <v>1</v>
      </c>
      <c r="BP85" s="288" t="b">
        <f t="shared" si="13"/>
        <v>1</v>
      </c>
      <c r="BQ85" s="288" t="b">
        <f t="shared" si="13"/>
        <v>1</v>
      </c>
    </row>
    <row r="86" spans="1:69" ht="12" customHeight="1" x14ac:dyDescent="0.25">
      <c r="A86" s="286">
        <v>12400503</v>
      </c>
      <c r="B86" s="287" t="s">
        <v>2202</v>
      </c>
      <c r="C86" s="16" t="s">
        <v>290</v>
      </c>
      <c r="D86" s="13" t="s">
        <v>182</v>
      </c>
      <c r="E86" s="13"/>
      <c r="F86" s="16"/>
      <c r="G86" s="13"/>
      <c r="H86" s="288" t="s">
        <v>2129</v>
      </c>
      <c r="I86" s="288" t="s">
        <v>2129</v>
      </c>
      <c r="J86" s="288" t="s">
        <v>2129</v>
      </c>
      <c r="K86" s="288" t="s">
        <v>182</v>
      </c>
      <c r="L86" s="288" t="s">
        <v>2130</v>
      </c>
      <c r="M86" s="288" t="s">
        <v>2130</v>
      </c>
      <c r="N86" s="288" t="s">
        <v>2129</v>
      </c>
      <c r="P86" s="289">
        <v>295511.7</v>
      </c>
      <c r="Q86" s="289">
        <v>289409.64</v>
      </c>
      <c r="R86" s="289">
        <v>283603.40999999997</v>
      </c>
      <c r="S86" s="289">
        <v>277382.84999999998</v>
      </c>
      <c r="T86" s="289">
        <v>272155.52000000002</v>
      </c>
      <c r="U86" s="289">
        <v>266736</v>
      </c>
      <c r="V86" s="289">
        <v>261703.63</v>
      </c>
      <c r="W86" s="289">
        <v>255839.5</v>
      </c>
      <c r="X86" s="289">
        <v>250203.49</v>
      </c>
      <c r="Y86" s="289">
        <v>231823.14</v>
      </c>
      <c r="Z86" s="289">
        <v>114789.17</v>
      </c>
      <c r="AA86" s="289">
        <v>231781.7</v>
      </c>
      <c r="AB86" s="289">
        <v>228052.32</v>
      </c>
      <c r="AC86" s="289"/>
      <c r="AD86" s="289"/>
      <c r="AE86" s="289">
        <v>249767.50500000003</v>
      </c>
      <c r="AF86" s="299"/>
      <c r="AG86" s="300"/>
      <c r="AH86" s="291"/>
      <c r="AI86" s="291"/>
      <c r="AJ86" s="291"/>
      <c r="AK86" s="292">
        <v>249767.50500000003</v>
      </c>
      <c r="AL86" s="291">
        <v>249767.50500000003</v>
      </c>
      <c r="AM86" s="293"/>
      <c r="AN86" s="291"/>
      <c r="AO86" s="294">
        <v>0</v>
      </c>
      <c r="AP86" s="291"/>
      <c r="AQ86" s="295">
        <v>228052.32</v>
      </c>
      <c r="AR86" s="291"/>
      <c r="AS86" s="291"/>
      <c r="AT86" s="291"/>
      <c r="AU86" s="291">
        <v>228052.32</v>
      </c>
      <c r="AV86" s="296">
        <v>228052.32</v>
      </c>
      <c r="AW86" s="291"/>
      <c r="AX86" s="291"/>
      <c r="AY86" s="293">
        <v>0</v>
      </c>
      <c r="AZ86" s="297" t="s">
        <v>219</v>
      </c>
      <c r="BA86" s="298">
        <f t="shared" si="16"/>
        <v>0</v>
      </c>
      <c r="BB86" s="43"/>
      <c r="BC86" s="288" t="str">
        <f t="shared" si="11"/>
        <v/>
      </c>
      <c r="BD86" s="288" t="str">
        <f t="shared" si="11"/>
        <v/>
      </c>
      <c r="BE86" s="288" t="str">
        <f t="shared" si="11"/>
        <v/>
      </c>
      <c r="BF86" s="288" t="str">
        <f t="shared" si="11"/>
        <v>Non-Op</v>
      </c>
      <c r="BG86" s="288" t="str">
        <f t="shared" si="14"/>
        <v>NO</v>
      </c>
      <c r="BH86" s="288" t="str">
        <f t="shared" si="14"/>
        <v>NO</v>
      </c>
      <c r="BI86" s="288" t="str">
        <f t="shared" si="15"/>
        <v/>
      </c>
      <c r="BJ86" s="43"/>
      <c r="BK86" s="288" t="b">
        <f t="shared" si="13"/>
        <v>1</v>
      </c>
      <c r="BL86" s="288" t="b">
        <f t="shared" si="13"/>
        <v>1</v>
      </c>
      <c r="BM86" s="288" t="b">
        <f t="shared" si="13"/>
        <v>1</v>
      </c>
      <c r="BN86" s="288" t="b">
        <f t="shared" si="13"/>
        <v>1</v>
      </c>
      <c r="BO86" s="288" t="b">
        <f t="shared" si="13"/>
        <v>1</v>
      </c>
      <c r="BP86" s="288" t="b">
        <f t="shared" si="13"/>
        <v>1</v>
      </c>
      <c r="BQ86" s="288" t="b">
        <f t="shared" si="13"/>
        <v>1</v>
      </c>
    </row>
    <row r="87" spans="1:69" ht="12" customHeight="1" x14ac:dyDescent="0.25">
      <c r="A87" s="286">
        <v>12400542</v>
      </c>
      <c r="B87" s="287" t="s">
        <v>2203</v>
      </c>
      <c r="C87" s="16" t="s">
        <v>291</v>
      </c>
      <c r="D87" s="13" t="s">
        <v>182</v>
      </c>
      <c r="E87" s="13"/>
      <c r="F87" s="16"/>
      <c r="G87" s="13"/>
      <c r="H87" s="288" t="s">
        <v>2129</v>
      </c>
      <c r="I87" s="288" t="s">
        <v>2129</v>
      </c>
      <c r="J87" s="288" t="s">
        <v>2129</v>
      </c>
      <c r="K87" s="288" t="s">
        <v>182</v>
      </c>
      <c r="L87" s="288" t="s">
        <v>2130</v>
      </c>
      <c r="M87" s="288" t="s">
        <v>2130</v>
      </c>
      <c r="N87" s="288" t="s">
        <v>2129</v>
      </c>
      <c r="P87" s="289">
        <v>-5417100</v>
      </c>
      <c r="Q87" s="289">
        <v>-5417100</v>
      </c>
      <c r="R87" s="289">
        <v>-5417100</v>
      </c>
      <c r="S87" s="289">
        <v>-5417100</v>
      </c>
      <c r="T87" s="289">
        <v>-5417100</v>
      </c>
      <c r="U87" s="289">
        <v>-5417100</v>
      </c>
      <c r="V87" s="289">
        <v>-5417100</v>
      </c>
      <c r="W87" s="289">
        <v>-5417100</v>
      </c>
      <c r="X87" s="289">
        <v>-5417100</v>
      </c>
      <c r="Y87" s="289">
        <v>-5417100</v>
      </c>
      <c r="Z87" s="289">
        <v>-5417100</v>
      </c>
      <c r="AA87" s="289">
        <v>-4514250</v>
      </c>
      <c r="AB87" s="289">
        <v>-4514250</v>
      </c>
      <c r="AC87" s="289"/>
      <c r="AD87" s="289"/>
      <c r="AE87" s="289">
        <v>-5304243.75</v>
      </c>
      <c r="AF87" s="299"/>
      <c r="AG87" s="300"/>
      <c r="AH87" s="291"/>
      <c r="AI87" s="291"/>
      <c r="AJ87" s="291"/>
      <c r="AK87" s="292">
        <v>-5304243.75</v>
      </c>
      <c r="AL87" s="291">
        <v>-5304243.75</v>
      </c>
      <c r="AM87" s="293"/>
      <c r="AN87" s="291"/>
      <c r="AO87" s="294">
        <v>0</v>
      </c>
      <c r="AP87" s="291"/>
      <c r="AQ87" s="295">
        <v>-4514250</v>
      </c>
      <c r="AR87" s="291"/>
      <c r="AS87" s="291"/>
      <c r="AT87" s="291"/>
      <c r="AU87" s="291">
        <v>-4514250</v>
      </c>
      <c r="AV87" s="296">
        <v>-4514250</v>
      </c>
      <c r="AW87" s="291"/>
      <c r="AX87" s="291"/>
      <c r="AY87" s="293">
        <v>0</v>
      </c>
      <c r="AZ87" s="297" t="s">
        <v>292</v>
      </c>
      <c r="BA87" s="298">
        <f t="shared" si="16"/>
        <v>0</v>
      </c>
      <c r="BB87" s="43"/>
      <c r="BC87" s="288" t="str">
        <f t="shared" si="11"/>
        <v/>
      </c>
      <c r="BD87" s="288" t="str">
        <f t="shared" si="11"/>
        <v/>
      </c>
      <c r="BE87" s="288" t="str">
        <f t="shared" si="11"/>
        <v/>
      </c>
      <c r="BF87" s="288" t="str">
        <f t="shared" si="11"/>
        <v>Non-Op</v>
      </c>
      <c r="BG87" s="288" t="str">
        <f t="shared" si="14"/>
        <v>NO</v>
      </c>
      <c r="BH87" s="288" t="str">
        <f t="shared" si="14"/>
        <v>NO</v>
      </c>
      <c r="BI87" s="288" t="str">
        <f t="shared" si="15"/>
        <v/>
      </c>
      <c r="BJ87" s="43"/>
      <c r="BK87" s="288" t="b">
        <f t="shared" si="13"/>
        <v>1</v>
      </c>
      <c r="BL87" s="288" t="b">
        <f t="shared" si="13"/>
        <v>1</v>
      </c>
      <c r="BM87" s="288" t="b">
        <f t="shared" si="13"/>
        <v>1</v>
      </c>
      <c r="BN87" s="288" t="b">
        <f t="shared" si="13"/>
        <v>1</v>
      </c>
      <c r="BO87" s="288" t="b">
        <f t="shared" si="13"/>
        <v>1</v>
      </c>
      <c r="BP87" s="288" t="b">
        <f t="shared" si="13"/>
        <v>1</v>
      </c>
      <c r="BQ87" s="288" t="b">
        <f t="shared" si="13"/>
        <v>1</v>
      </c>
    </row>
    <row r="88" spans="1:69" ht="12" customHeight="1" x14ac:dyDescent="0.25">
      <c r="A88" s="286">
        <v>12400552</v>
      </c>
      <c r="B88" s="287" t="s">
        <v>2204</v>
      </c>
      <c r="C88" s="16" t="s">
        <v>293</v>
      </c>
      <c r="D88" s="13" t="s">
        <v>182</v>
      </c>
      <c r="E88" s="13"/>
      <c r="F88" s="16"/>
      <c r="G88" s="13"/>
      <c r="H88" s="288" t="s">
        <v>2129</v>
      </c>
      <c r="I88" s="288" t="s">
        <v>2129</v>
      </c>
      <c r="J88" s="288" t="s">
        <v>2129</v>
      </c>
      <c r="K88" s="288" t="s">
        <v>182</v>
      </c>
      <c r="L88" s="288" t="s">
        <v>2130</v>
      </c>
      <c r="M88" s="288" t="s">
        <v>2130</v>
      </c>
      <c r="N88" s="288" t="s">
        <v>2129</v>
      </c>
      <c r="P88" s="289">
        <v>5417100</v>
      </c>
      <c r="Q88" s="289">
        <v>5417100</v>
      </c>
      <c r="R88" s="289">
        <v>5417100</v>
      </c>
      <c r="S88" s="289">
        <v>5417100</v>
      </c>
      <c r="T88" s="289">
        <v>5417100</v>
      </c>
      <c r="U88" s="289">
        <v>5417100</v>
      </c>
      <c r="V88" s="289">
        <v>5417100</v>
      </c>
      <c r="W88" s="289">
        <v>5417100</v>
      </c>
      <c r="X88" s="289">
        <v>5417100</v>
      </c>
      <c r="Y88" s="289">
        <v>5417100</v>
      </c>
      <c r="Z88" s="289">
        <v>5417100</v>
      </c>
      <c r="AA88" s="289">
        <v>4514250</v>
      </c>
      <c r="AB88" s="289">
        <v>4514250</v>
      </c>
      <c r="AC88" s="289"/>
      <c r="AD88" s="289"/>
      <c r="AE88" s="289">
        <v>5304243.75</v>
      </c>
      <c r="AF88" s="299"/>
      <c r="AG88" s="300"/>
      <c r="AH88" s="291"/>
      <c r="AI88" s="291"/>
      <c r="AJ88" s="291"/>
      <c r="AK88" s="292">
        <v>5304243.75</v>
      </c>
      <c r="AL88" s="291">
        <v>5304243.75</v>
      </c>
      <c r="AM88" s="293"/>
      <c r="AN88" s="291"/>
      <c r="AO88" s="294">
        <v>0</v>
      </c>
      <c r="AP88" s="291"/>
      <c r="AQ88" s="295">
        <v>4514250</v>
      </c>
      <c r="AR88" s="291"/>
      <c r="AS88" s="291"/>
      <c r="AT88" s="291"/>
      <c r="AU88" s="291">
        <v>4514250</v>
      </c>
      <c r="AV88" s="296">
        <v>4514250</v>
      </c>
      <c r="AW88" s="291"/>
      <c r="AX88" s="291"/>
      <c r="AY88" s="293">
        <v>0</v>
      </c>
      <c r="AZ88" s="297" t="s">
        <v>292</v>
      </c>
      <c r="BA88" s="298">
        <f t="shared" si="16"/>
        <v>0</v>
      </c>
      <c r="BB88" s="43"/>
      <c r="BC88" s="288" t="str">
        <f t="shared" si="11"/>
        <v/>
      </c>
      <c r="BD88" s="288" t="str">
        <f t="shared" si="11"/>
        <v/>
      </c>
      <c r="BE88" s="288" t="str">
        <f t="shared" si="11"/>
        <v/>
      </c>
      <c r="BF88" s="288" t="str">
        <f t="shared" si="11"/>
        <v>Non-Op</v>
      </c>
      <c r="BG88" s="288" t="str">
        <f t="shared" si="14"/>
        <v>NO</v>
      </c>
      <c r="BH88" s="288" t="str">
        <f t="shared" si="14"/>
        <v>NO</v>
      </c>
      <c r="BI88" s="288" t="str">
        <f t="shared" si="15"/>
        <v/>
      </c>
      <c r="BJ88" s="43"/>
      <c r="BK88" s="288" t="b">
        <f t="shared" si="13"/>
        <v>1</v>
      </c>
      <c r="BL88" s="288" t="b">
        <f t="shared" si="13"/>
        <v>1</v>
      </c>
      <c r="BM88" s="288" t="b">
        <f t="shared" si="13"/>
        <v>1</v>
      </c>
      <c r="BN88" s="288" t="b">
        <f t="shared" si="13"/>
        <v>1</v>
      </c>
      <c r="BO88" s="288" t="b">
        <f t="shared" si="13"/>
        <v>1</v>
      </c>
      <c r="BP88" s="288" t="b">
        <f t="shared" si="13"/>
        <v>1</v>
      </c>
      <c r="BQ88" s="288" t="b">
        <f t="shared" si="13"/>
        <v>1</v>
      </c>
    </row>
    <row r="89" spans="1:69" ht="12" customHeight="1" x14ac:dyDescent="0.25">
      <c r="A89" s="286">
        <v>12400553</v>
      </c>
      <c r="B89" s="287" t="s">
        <v>2205</v>
      </c>
      <c r="C89" s="16" t="s">
        <v>294</v>
      </c>
      <c r="D89" s="13" t="s">
        <v>182</v>
      </c>
      <c r="E89" s="13"/>
      <c r="F89" s="16"/>
      <c r="G89" s="13"/>
      <c r="H89" s="288" t="s">
        <v>2129</v>
      </c>
      <c r="I89" s="288" t="s">
        <v>2129</v>
      </c>
      <c r="J89" s="288" t="s">
        <v>2129</v>
      </c>
      <c r="K89" s="288" t="s">
        <v>182</v>
      </c>
      <c r="L89" s="288" t="s">
        <v>2130</v>
      </c>
      <c r="M89" s="288" t="s">
        <v>2130</v>
      </c>
      <c r="N89" s="288" t="s">
        <v>2129</v>
      </c>
      <c r="P89" s="289">
        <v>1140418.31</v>
      </c>
      <c r="Q89" s="289">
        <v>1117337</v>
      </c>
      <c r="R89" s="289">
        <v>1117337</v>
      </c>
      <c r="S89" s="289">
        <v>1105663.44</v>
      </c>
      <c r="T89" s="289">
        <v>1093900.3600000001</v>
      </c>
      <c r="U89" s="289">
        <v>1082047.06</v>
      </c>
      <c r="V89" s="289">
        <v>1070102.8400000001</v>
      </c>
      <c r="W89" s="289">
        <v>1058067</v>
      </c>
      <c r="X89" s="289">
        <v>1045938.82</v>
      </c>
      <c r="Y89" s="289">
        <v>1033717.59</v>
      </c>
      <c r="Z89" s="289">
        <v>1021402.58</v>
      </c>
      <c r="AA89" s="289">
        <v>1009140.12</v>
      </c>
      <c r="AB89" s="289">
        <v>996635.37</v>
      </c>
      <c r="AC89" s="289"/>
      <c r="AD89" s="289"/>
      <c r="AE89" s="289">
        <v>1068598.3875</v>
      </c>
      <c r="AF89" s="299"/>
      <c r="AG89" s="300"/>
      <c r="AH89" s="291"/>
      <c r="AI89" s="291"/>
      <c r="AJ89" s="291"/>
      <c r="AK89" s="292">
        <v>1068598.3875</v>
      </c>
      <c r="AL89" s="291">
        <v>1068598.3875</v>
      </c>
      <c r="AM89" s="293"/>
      <c r="AN89" s="291"/>
      <c r="AO89" s="294">
        <v>0</v>
      </c>
      <c r="AP89" s="291"/>
      <c r="AQ89" s="295">
        <v>996635.37</v>
      </c>
      <c r="AR89" s="291"/>
      <c r="AS89" s="291"/>
      <c r="AT89" s="291"/>
      <c r="AU89" s="291">
        <v>996635.37</v>
      </c>
      <c r="AV89" s="296">
        <v>996635.37</v>
      </c>
      <c r="AW89" s="291"/>
      <c r="AX89" s="291"/>
      <c r="AY89" s="293">
        <v>0</v>
      </c>
      <c r="AZ89" s="297" t="s">
        <v>219</v>
      </c>
      <c r="BA89" s="298">
        <f t="shared" si="16"/>
        <v>0</v>
      </c>
      <c r="BB89" s="43"/>
      <c r="BC89" s="288" t="str">
        <f t="shared" si="11"/>
        <v/>
      </c>
      <c r="BD89" s="288" t="str">
        <f t="shared" si="11"/>
        <v/>
      </c>
      <c r="BE89" s="288" t="str">
        <f t="shared" si="11"/>
        <v/>
      </c>
      <c r="BF89" s="288" t="str">
        <f t="shared" si="11"/>
        <v>Non-Op</v>
      </c>
      <c r="BG89" s="288" t="str">
        <f t="shared" si="14"/>
        <v>NO</v>
      </c>
      <c r="BH89" s="288" t="str">
        <f t="shared" si="14"/>
        <v>NO</v>
      </c>
      <c r="BI89" s="288" t="str">
        <f t="shared" si="15"/>
        <v/>
      </c>
      <c r="BJ89" s="43"/>
      <c r="BK89" s="288" t="b">
        <f t="shared" si="13"/>
        <v>1</v>
      </c>
      <c r="BL89" s="288" t="b">
        <f t="shared" si="13"/>
        <v>1</v>
      </c>
      <c r="BM89" s="288" t="b">
        <f t="shared" si="13"/>
        <v>1</v>
      </c>
      <c r="BN89" s="288" t="b">
        <f t="shared" si="13"/>
        <v>1</v>
      </c>
      <c r="BO89" s="288" t="b">
        <f t="shared" si="13"/>
        <v>1</v>
      </c>
      <c r="BP89" s="288" t="b">
        <f t="shared" si="13"/>
        <v>1</v>
      </c>
      <c r="BQ89" s="288" t="b">
        <f t="shared" si="13"/>
        <v>1</v>
      </c>
    </row>
    <row r="90" spans="1:69" ht="12" customHeight="1" x14ac:dyDescent="0.25">
      <c r="A90" s="286">
        <v>12400723</v>
      </c>
      <c r="B90" s="287" t="s">
        <v>2206</v>
      </c>
      <c r="C90" s="16" t="s">
        <v>295</v>
      </c>
      <c r="D90" s="13" t="s">
        <v>182</v>
      </c>
      <c r="E90" s="13"/>
      <c r="F90" s="16"/>
      <c r="G90" s="13"/>
      <c r="H90" s="288" t="s">
        <v>2129</v>
      </c>
      <c r="I90" s="288" t="s">
        <v>2129</v>
      </c>
      <c r="J90" s="288" t="s">
        <v>2129</v>
      </c>
      <c r="K90" s="288" t="s">
        <v>182</v>
      </c>
      <c r="L90" s="288" t="s">
        <v>2130</v>
      </c>
      <c r="M90" s="288" t="s">
        <v>2130</v>
      </c>
      <c r="N90" s="288" t="s">
        <v>2129</v>
      </c>
      <c r="P90" s="289">
        <v>0</v>
      </c>
      <c r="Q90" s="289">
        <v>0</v>
      </c>
      <c r="R90" s="289">
        <v>0</v>
      </c>
      <c r="S90" s="289">
        <v>0</v>
      </c>
      <c r="T90" s="289">
        <v>0</v>
      </c>
      <c r="U90" s="289">
        <v>0</v>
      </c>
      <c r="V90" s="289">
        <v>0</v>
      </c>
      <c r="W90" s="289">
        <v>0</v>
      </c>
      <c r="X90" s="289">
        <v>0</v>
      </c>
      <c r="Y90" s="289">
        <v>0</v>
      </c>
      <c r="Z90" s="289">
        <v>0</v>
      </c>
      <c r="AA90" s="289">
        <v>0</v>
      </c>
      <c r="AB90" s="289">
        <v>0</v>
      </c>
      <c r="AC90" s="289"/>
      <c r="AD90" s="289"/>
      <c r="AE90" s="289">
        <v>0</v>
      </c>
      <c r="AF90" s="299"/>
      <c r="AG90" s="300"/>
      <c r="AH90" s="291"/>
      <c r="AI90" s="291"/>
      <c r="AJ90" s="291"/>
      <c r="AK90" s="292">
        <v>0</v>
      </c>
      <c r="AL90" s="291">
        <v>0</v>
      </c>
      <c r="AM90" s="293"/>
      <c r="AN90" s="291"/>
      <c r="AO90" s="294">
        <v>0</v>
      </c>
      <c r="AP90" s="291"/>
      <c r="AQ90" s="295">
        <v>0</v>
      </c>
      <c r="AR90" s="291"/>
      <c r="AS90" s="291"/>
      <c r="AT90" s="291"/>
      <c r="AU90" s="291">
        <v>0</v>
      </c>
      <c r="AV90" s="296">
        <v>0</v>
      </c>
      <c r="AW90" s="291"/>
      <c r="AX90" s="291"/>
      <c r="AY90" s="293">
        <v>0</v>
      </c>
      <c r="AZ90" s="297" t="s">
        <v>219</v>
      </c>
      <c r="BA90" s="298">
        <f t="shared" si="16"/>
        <v>0</v>
      </c>
      <c r="BB90" s="43"/>
      <c r="BC90" s="288" t="str">
        <f t="shared" si="11"/>
        <v/>
      </c>
      <c r="BD90" s="288" t="str">
        <f t="shared" si="11"/>
        <v/>
      </c>
      <c r="BE90" s="288" t="str">
        <f t="shared" si="11"/>
        <v/>
      </c>
      <c r="BF90" s="288" t="str">
        <f t="shared" si="11"/>
        <v>Non-Op</v>
      </c>
      <c r="BG90" s="288" t="str">
        <f t="shared" si="14"/>
        <v>NO</v>
      </c>
      <c r="BH90" s="288" t="str">
        <f t="shared" si="14"/>
        <v>NO</v>
      </c>
      <c r="BI90" s="288" t="str">
        <f t="shared" si="15"/>
        <v/>
      </c>
      <c r="BJ90" s="43"/>
      <c r="BK90" s="288" t="b">
        <f t="shared" si="13"/>
        <v>1</v>
      </c>
      <c r="BL90" s="288" t="b">
        <f t="shared" si="13"/>
        <v>1</v>
      </c>
      <c r="BM90" s="288" t="b">
        <f t="shared" si="13"/>
        <v>1</v>
      </c>
      <c r="BN90" s="288" t="b">
        <f t="shared" si="13"/>
        <v>1</v>
      </c>
      <c r="BO90" s="288" t="b">
        <f t="shared" si="13"/>
        <v>1</v>
      </c>
      <c r="BP90" s="288" t="b">
        <f t="shared" si="13"/>
        <v>1</v>
      </c>
      <c r="BQ90" s="288" t="b">
        <f t="shared" si="13"/>
        <v>1</v>
      </c>
    </row>
    <row r="91" spans="1:69" ht="12" customHeight="1" x14ac:dyDescent="0.25">
      <c r="A91" s="286">
        <v>12800001</v>
      </c>
      <c r="B91" s="287" t="s">
        <v>2207</v>
      </c>
      <c r="C91" s="16" t="s">
        <v>296</v>
      </c>
      <c r="D91" s="13" t="s">
        <v>180</v>
      </c>
      <c r="E91" s="13"/>
      <c r="F91" s="16"/>
      <c r="G91" s="13"/>
      <c r="H91" s="288" t="s">
        <v>2129</v>
      </c>
      <c r="I91" s="288" t="s">
        <v>180</v>
      </c>
      <c r="J91" s="288" t="s">
        <v>2129</v>
      </c>
      <c r="K91" s="288" t="s">
        <v>2129</v>
      </c>
      <c r="L91" s="288" t="s">
        <v>2130</v>
      </c>
      <c r="M91" s="288" t="s">
        <v>2130</v>
      </c>
      <c r="N91" s="288" t="s">
        <v>2129</v>
      </c>
      <c r="P91" s="289">
        <v>18500000</v>
      </c>
      <c r="Q91" s="289">
        <v>18500000</v>
      </c>
      <c r="R91" s="289">
        <v>18500000</v>
      </c>
      <c r="S91" s="289">
        <v>18500000</v>
      </c>
      <c r="T91" s="289">
        <v>18500000</v>
      </c>
      <c r="U91" s="289">
        <v>18500000</v>
      </c>
      <c r="V91" s="289">
        <v>18500000</v>
      </c>
      <c r="W91" s="289">
        <v>18500000</v>
      </c>
      <c r="X91" s="289">
        <v>18500000</v>
      </c>
      <c r="Y91" s="289">
        <v>18500000</v>
      </c>
      <c r="Z91" s="289">
        <v>18500000</v>
      </c>
      <c r="AA91" s="289">
        <v>18500000</v>
      </c>
      <c r="AB91" s="289">
        <v>18500000</v>
      </c>
      <c r="AC91" s="289"/>
      <c r="AD91" s="289"/>
      <c r="AE91" s="289">
        <v>18500000</v>
      </c>
      <c r="AF91" s="299" t="s">
        <v>297</v>
      </c>
      <c r="AG91" s="300"/>
      <c r="AH91" s="291"/>
      <c r="AI91" s="291">
        <v>18500000</v>
      </c>
      <c r="AJ91" s="291"/>
      <c r="AK91" s="292"/>
      <c r="AL91" s="291">
        <v>18500000</v>
      </c>
      <c r="AM91" s="293"/>
      <c r="AN91" s="291"/>
      <c r="AO91" s="294">
        <v>0</v>
      </c>
      <c r="AP91" s="291"/>
      <c r="AQ91" s="295">
        <v>18500000</v>
      </c>
      <c r="AR91" s="291"/>
      <c r="AS91" s="291">
        <v>18500000</v>
      </c>
      <c r="AT91" s="291"/>
      <c r="AU91" s="291"/>
      <c r="AV91" s="296">
        <v>18500000</v>
      </c>
      <c r="AW91" s="291"/>
      <c r="AX91" s="291"/>
      <c r="AY91" s="293">
        <v>0</v>
      </c>
      <c r="AZ91" s="297"/>
      <c r="BA91" s="298">
        <f t="shared" si="16"/>
        <v>0</v>
      </c>
      <c r="BB91" s="43"/>
      <c r="BC91" s="288" t="str">
        <f t="shared" si="11"/>
        <v/>
      </c>
      <c r="BD91" s="288" t="str">
        <f t="shared" si="11"/>
        <v>ERB</v>
      </c>
      <c r="BE91" s="288" t="str">
        <f t="shared" si="11"/>
        <v/>
      </c>
      <c r="BF91" s="288" t="str">
        <f t="shared" si="11"/>
        <v/>
      </c>
      <c r="BG91" s="288" t="str">
        <f t="shared" si="14"/>
        <v>NO</v>
      </c>
      <c r="BH91" s="288" t="str">
        <f t="shared" si="14"/>
        <v>NO</v>
      </c>
      <c r="BI91" s="288" t="str">
        <f t="shared" si="15"/>
        <v/>
      </c>
      <c r="BJ91" s="43"/>
      <c r="BK91" s="288" t="b">
        <f t="shared" si="13"/>
        <v>1</v>
      </c>
      <c r="BL91" s="288" t="b">
        <f t="shared" si="13"/>
        <v>1</v>
      </c>
      <c r="BM91" s="288" t="b">
        <f t="shared" si="13"/>
        <v>1</v>
      </c>
      <c r="BN91" s="288" t="b">
        <f t="shared" si="13"/>
        <v>1</v>
      </c>
      <c r="BO91" s="288" t="b">
        <f t="shared" si="13"/>
        <v>1</v>
      </c>
      <c r="BP91" s="288" t="b">
        <f t="shared" si="13"/>
        <v>1</v>
      </c>
      <c r="BQ91" s="288" t="b">
        <f t="shared" si="13"/>
        <v>1</v>
      </c>
    </row>
    <row r="92" spans="1:69" ht="12" customHeight="1" x14ac:dyDescent="0.25">
      <c r="A92" s="286">
        <v>12800011</v>
      </c>
      <c r="B92" s="287" t="s">
        <v>2208</v>
      </c>
      <c r="C92" s="16" t="s">
        <v>298</v>
      </c>
      <c r="D92" s="13" t="s">
        <v>182</v>
      </c>
      <c r="E92" s="13"/>
      <c r="F92" s="16"/>
      <c r="G92" s="13"/>
      <c r="H92" s="288" t="s">
        <v>2129</v>
      </c>
      <c r="I92" s="288" t="s">
        <v>2129</v>
      </c>
      <c r="J92" s="288" t="s">
        <v>2129</v>
      </c>
      <c r="K92" s="288" t="s">
        <v>182</v>
      </c>
      <c r="L92" s="288" t="s">
        <v>2130</v>
      </c>
      <c r="M92" s="288" t="s">
        <v>2130</v>
      </c>
      <c r="N92" s="288" t="s">
        <v>2129</v>
      </c>
      <c r="P92" s="289">
        <v>1667631.98</v>
      </c>
      <c r="Q92" s="289">
        <v>1668180.25</v>
      </c>
      <c r="R92" s="289">
        <v>1668746.98</v>
      </c>
      <c r="S92" s="289">
        <v>1669313.9</v>
      </c>
      <c r="T92" s="289">
        <v>1669826.13</v>
      </c>
      <c r="U92" s="289">
        <v>1670393.42</v>
      </c>
      <c r="V92" s="289">
        <v>1670942.59</v>
      </c>
      <c r="W92" s="289">
        <v>1671510.26</v>
      </c>
      <c r="X92" s="289">
        <v>1672059.8</v>
      </c>
      <c r="Y92" s="289">
        <v>1672788.17</v>
      </c>
      <c r="Z92" s="289">
        <v>1673711.63</v>
      </c>
      <c r="AA92" s="289">
        <v>1674605.74</v>
      </c>
      <c r="AB92" s="289">
        <v>1675530.2</v>
      </c>
      <c r="AC92" s="289"/>
      <c r="AD92" s="289"/>
      <c r="AE92" s="289">
        <v>1671138.3299999998</v>
      </c>
      <c r="AF92" s="307" t="s">
        <v>71</v>
      </c>
      <c r="AG92" s="308"/>
      <c r="AH92" s="291"/>
      <c r="AI92" s="291"/>
      <c r="AJ92" s="291"/>
      <c r="AK92" s="292">
        <v>1671138.3299999998</v>
      </c>
      <c r="AL92" s="291">
        <v>1671138.3299999998</v>
      </c>
      <c r="AM92" s="293"/>
      <c r="AN92" s="291"/>
      <c r="AO92" s="294">
        <v>0</v>
      </c>
      <c r="AP92" s="291"/>
      <c r="AQ92" s="295">
        <v>1675530.2</v>
      </c>
      <c r="AR92" s="291"/>
      <c r="AS92" s="291"/>
      <c r="AT92" s="291"/>
      <c r="AU92" s="291">
        <v>1675530.2</v>
      </c>
      <c r="AV92" s="296">
        <v>1675530.2</v>
      </c>
      <c r="AW92" s="291"/>
      <c r="AX92" s="291"/>
      <c r="AY92" s="293">
        <v>0</v>
      </c>
      <c r="AZ92" s="297" t="s">
        <v>253</v>
      </c>
      <c r="BA92" s="298">
        <f t="shared" si="16"/>
        <v>0</v>
      </c>
      <c r="BB92" s="43"/>
      <c r="BC92" s="288" t="str">
        <f t="shared" si="11"/>
        <v/>
      </c>
      <c r="BD92" s="288" t="str">
        <f t="shared" si="11"/>
        <v/>
      </c>
      <c r="BE92" s="288" t="str">
        <f t="shared" si="11"/>
        <v/>
      </c>
      <c r="BF92" s="288" t="str">
        <f t="shared" si="11"/>
        <v>Non-Op</v>
      </c>
      <c r="BG92" s="288" t="str">
        <f t="shared" si="14"/>
        <v>NO</v>
      </c>
      <c r="BH92" s="288" t="str">
        <f t="shared" si="14"/>
        <v>NO</v>
      </c>
      <c r="BI92" s="288" t="str">
        <f t="shared" si="15"/>
        <v/>
      </c>
      <c r="BJ92" s="43"/>
      <c r="BK92" s="288" t="b">
        <f t="shared" si="13"/>
        <v>1</v>
      </c>
      <c r="BL92" s="288" t="b">
        <f t="shared" si="13"/>
        <v>1</v>
      </c>
      <c r="BM92" s="288" t="b">
        <f t="shared" si="13"/>
        <v>1</v>
      </c>
      <c r="BN92" s="288" t="b">
        <f t="shared" si="13"/>
        <v>1</v>
      </c>
      <c r="BO92" s="288" t="b">
        <f t="shared" si="13"/>
        <v>1</v>
      </c>
      <c r="BP92" s="288" t="b">
        <f t="shared" si="13"/>
        <v>1</v>
      </c>
      <c r="BQ92" s="288" t="b">
        <f t="shared" si="13"/>
        <v>1</v>
      </c>
    </row>
    <row r="93" spans="1:69" ht="12" customHeight="1" x14ac:dyDescent="0.25">
      <c r="A93" s="286">
        <v>13100543</v>
      </c>
      <c r="B93" s="287" t="s">
        <v>2209</v>
      </c>
      <c r="C93" s="16" t="s">
        <v>299</v>
      </c>
      <c r="D93" s="13" t="s">
        <v>183</v>
      </c>
      <c r="E93" s="13"/>
      <c r="F93" s="16"/>
      <c r="G93" s="13"/>
      <c r="H93" s="288" t="s">
        <v>2129</v>
      </c>
      <c r="I93" s="288" t="s">
        <v>2129</v>
      </c>
      <c r="J93" s="288" t="s">
        <v>2129</v>
      </c>
      <c r="K93" s="288" t="s">
        <v>2129</v>
      </c>
      <c r="L93" s="288" t="s">
        <v>183</v>
      </c>
      <c r="M93" s="288" t="s">
        <v>2130</v>
      </c>
      <c r="N93" s="288" t="s">
        <v>183</v>
      </c>
      <c r="P93" s="289">
        <v>104259.67</v>
      </c>
      <c r="Q93" s="289">
        <v>111657.62</v>
      </c>
      <c r="R93" s="289">
        <v>116018.57</v>
      </c>
      <c r="S93" s="289">
        <v>122321.72</v>
      </c>
      <c r="T93" s="289">
        <v>126736.62</v>
      </c>
      <c r="U93" s="289">
        <v>133967.22</v>
      </c>
      <c r="V93" s="289">
        <v>142319.22</v>
      </c>
      <c r="W93" s="289">
        <v>161897.32</v>
      </c>
      <c r="X93" s="289">
        <v>182255.73</v>
      </c>
      <c r="Y93" s="289">
        <v>187755.67</v>
      </c>
      <c r="Z93" s="289">
        <v>195515.41</v>
      </c>
      <c r="AA93" s="289">
        <v>197124.91</v>
      </c>
      <c r="AB93" s="289">
        <v>197331.71</v>
      </c>
      <c r="AC93" s="289"/>
      <c r="AD93" s="289"/>
      <c r="AE93" s="289">
        <v>152363.80833333332</v>
      </c>
      <c r="AF93" s="299"/>
      <c r="AG93" s="300"/>
      <c r="AH93" s="291"/>
      <c r="AI93" s="291"/>
      <c r="AJ93" s="291"/>
      <c r="AK93" s="292"/>
      <c r="AL93" s="291">
        <v>0</v>
      </c>
      <c r="AM93" s="293">
        <v>152363.80833333332</v>
      </c>
      <c r="AN93" s="291"/>
      <c r="AO93" s="294">
        <v>152363.80833333332</v>
      </c>
      <c r="AP93" s="291"/>
      <c r="AQ93" s="295">
        <v>197331.71</v>
      </c>
      <c r="AR93" s="291"/>
      <c r="AS93" s="291"/>
      <c r="AT93" s="291"/>
      <c r="AU93" s="291"/>
      <c r="AV93" s="296">
        <v>0</v>
      </c>
      <c r="AW93" s="291">
        <v>197331.71</v>
      </c>
      <c r="AX93" s="291"/>
      <c r="AY93" s="293">
        <v>197331.71</v>
      </c>
      <c r="AZ93" s="297"/>
      <c r="BA93" s="298">
        <f t="shared" si="16"/>
        <v>0</v>
      </c>
      <c r="BB93" s="43"/>
      <c r="BC93" s="288" t="str">
        <f t="shared" si="11"/>
        <v/>
      </c>
      <c r="BD93" s="288" t="str">
        <f t="shared" si="11"/>
        <v/>
      </c>
      <c r="BE93" s="288" t="str">
        <f t="shared" si="11"/>
        <v/>
      </c>
      <c r="BF93" s="288" t="str">
        <f t="shared" si="11"/>
        <v/>
      </c>
      <c r="BG93" s="288" t="str">
        <f t="shared" si="14"/>
        <v>W/C</v>
      </c>
      <c r="BH93" s="288" t="str">
        <f t="shared" si="14"/>
        <v>NO</v>
      </c>
      <c r="BI93" s="288" t="str">
        <f t="shared" si="15"/>
        <v>W/C</v>
      </c>
      <c r="BJ93" s="43"/>
      <c r="BK93" s="288" t="b">
        <f t="shared" si="13"/>
        <v>1</v>
      </c>
      <c r="BL93" s="288" t="b">
        <f t="shared" si="13"/>
        <v>1</v>
      </c>
      <c r="BM93" s="288" t="b">
        <f t="shared" si="13"/>
        <v>1</v>
      </c>
      <c r="BN93" s="288" t="b">
        <f t="shared" si="13"/>
        <v>1</v>
      </c>
      <c r="BO93" s="288" t="b">
        <f t="shared" si="13"/>
        <v>1</v>
      </c>
      <c r="BP93" s="288" t="b">
        <f t="shared" si="13"/>
        <v>1</v>
      </c>
      <c r="BQ93" s="288" t="b">
        <f t="shared" si="13"/>
        <v>1</v>
      </c>
    </row>
    <row r="94" spans="1:69" ht="12" customHeight="1" x14ac:dyDescent="0.25">
      <c r="A94" s="286">
        <v>13100563</v>
      </c>
      <c r="B94" s="287" t="s">
        <v>2210</v>
      </c>
      <c r="C94" s="16" t="s">
        <v>300</v>
      </c>
      <c r="D94" s="13" t="s">
        <v>183</v>
      </c>
      <c r="E94" s="13"/>
      <c r="F94" s="16"/>
      <c r="G94" s="13"/>
      <c r="H94" s="288" t="s">
        <v>2129</v>
      </c>
      <c r="I94" s="288" t="s">
        <v>2129</v>
      </c>
      <c r="J94" s="288" t="s">
        <v>2129</v>
      </c>
      <c r="K94" s="288" t="s">
        <v>2129</v>
      </c>
      <c r="L94" s="288" t="s">
        <v>183</v>
      </c>
      <c r="M94" s="288" t="s">
        <v>2130</v>
      </c>
      <c r="N94" s="288" t="s">
        <v>183</v>
      </c>
      <c r="P94" s="289">
        <v>77010.66</v>
      </c>
      <c r="Q94" s="289">
        <v>359314.01</v>
      </c>
      <c r="R94" s="289">
        <v>566179.75</v>
      </c>
      <c r="S94" s="289">
        <v>834781.99</v>
      </c>
      <c r="T94" s="289">
        <v>255411.44</v>
      </c>
      <c r="U94" s="289">
        <v>472344.97</v>
      </c>
      <c r="V94" s="289">
        <v>700531.24</v>
      </c>
      <c r="W94" s="289">
        <v>838409.72</v>
      </c>
      <c r="X94" s="289">
        <v>990648.87</v>
      </c>
      <c r="Y94" s="289">
        <v>52182.37</v>
      </c>
      <c r="Z94" s="289">
        <v>184955.92</v>
      </c>
      <c r="AA94" s="289">
        <v>358500.28</v>
      </c>
      <c r="AB94" s="289">
        <v>78029.05</v>
      </c>
      <c r="AC94" s="289"/>
      <c r="AD94" s="289"/>
      <c r="AE94" s="289">
        <v>474231.7012500001</v>
      </c>
      <c r="AF94" s="299"/>
      <c r="AG94" s="300"/>
      <c r="AH94" s="291"/>
      <c r="AI94" s="291"/>
      <c r="AJ94" s="291"/>
      <c r="AK94" s="292"/>
      <c r="AL94" s="291">
        <v>0</v>
      </c>
      <c r="AM94" s="293">
        <v>474231.7012500001</v>
      </c>
      <c r="AN94" s="291"/>
      <c r="AO94" s="294">
        <v>474231.7012500001</v>
      </c>
      <c r="AP94" s="291"/>
      <c r="AQ94" s="295">
        <v>78029.05</v>
      </c>
      <c r="AR94" s="291"/>
      <c r="AS94" s="291"/>
      <c r="AT94" s="291"/>
      <c r="AU94" s="291"/>
      <c r="AV94" s="296">
        <v>0</v>
      </c>
      <c r="AW94" s="291">
        <v>78029.05</v>
      </c>
      <c r="AX94" s="291"/>
      <c r="AY94" s="293">
        <v>78029.05</v>
      </c>
      <c r="AZ94" s="297"/>
      <c r="BA94" s="298">
        <f t="shared" si="16"/>
        <v>0</v>
      </c>
      <c r="BB94" s="43"/>
      <c r="BC94" s="288" t="str">
        <f t="shared" si="11"/>
        <v/>
      </c>
      <c r="BD94" s="288" t="str">
        <f t="shared" si="11"/>
        <v/>
      </c>
      <c r="BE94" s="288" t="str">
        <f t="shared" si="11"/>
        <v/>
      </c>
      <c r="BF94" s="288" t="str">
        <f t="shared" si="11"/>
        <v/>
      </c>
      <c r="BG94" s="288" t="str">
        <f t="shared" si="14"/>
        <v>W/C</v>
      </c>
      <c r="BH94" s="288" t="str">
        <f t="shared" si="14"/>
        <v>NO</v>
      </c>
      <c r="BI94" s="288" t="str">
        <f t="shared" si="15"/>
        <v>W/C</v>
      </c>
      <c r="BJ94" s="43"/>
      <c r="BK94" s="288" t="b">
        <f t="shared" si="13"/>
        <v>1</v>
      </c>
      <c r="BL94" s="288" t="b">
        <f t="shared" si="13"/>
        <v>1</v>
      </c>
      <c r="BM94" s="288" t="b">
        <f t="shared" si="13"/>
        <v>1</v>
      </c>
      <c r="BN94" s="288" t="b">
        <f t="shared" si="13"/>
        <v>1</v>
      </c>
      <c r="BO94" s="288" t="b">
        <f t="shared" si="13"/>
        <v>1</v>
      </c>
      <c r="BP94" s="288" t="b">
        <f t="shared" si="13"/>
        <v>1</v>
      </c>
      <c r="BQ94" s="288" t="b">
        <f t="shared" si="13"/>
        <v>1</v>
      </c>
    </row>
    <row r="95" spans="1:69" ht="12" customHeight="1" x14ac:dyDescent="0.25">
      <c r="A95" s="286">
        <v>13100573</v>
      </c>
      <c r="B95" s="287" t="s">
        <v>2211</v>
      </c>
      <c r="C95" s="16" t="s">
        <v>301</v>
      </c>
      <c r="D95" s="13" t="s">
        <v>183</v>
      </c>
      <c r="E95" s="13"/>
      <c r="F95" s="16"/>
      <c r="G95" s="13"/>
      <c r="H95" s="288" t="s">
        <v>2129</v>
      </c>
      <c r="I95" s="288" t="s">
        <v>2129</v>
      </c>
      <c r="J95" s="288" t="s">
        <v>2129</v>
      </c>
      <c r="K95" s="288" t="s">
        <v>2129</v>
      </c>
      <c r="L95" s="288" t="s">
        <v>183</v>
      </c>
      <c r="M95" s="288" t="s">
        <v>2130</v>
      </c>
      <c r="N95" s="288" t="s">
        <v>183</v>
      </c>
      <c r="P95" s="289">
        <v>14476.95</v>
      </c>
      <c r="Q95" s="289">
        <v>17134.37</v>
      </c>
      <c r="R95" s="289">
        <v>14721.76</v>
      </c>
      <c r="S95" s="289">
        <v>15314.18</v>
      </c>
      <c r="T95" s="289">
        <v>13532.07</v>
      </c>
      <c r="U95" s="289">
        <v>13879.22</v>
      </c>
      <c r="V95" s="289">
        <v>12212.27</v>
      </c>
      <c r="W95" s="289">
        <v>13684.15</v>
      </c>
      <c r="X95" s="289">
        <v>14732.28</v>
      </c>
      <c r="Y95" s="289">
        <v>12499</v>
      </c>
      <c r="Z95" s="289">
        <v>10239.42</v>
      </c>
      <c r="AA95" s="289">
        <v>14514.8</v>
      </c>
      <c r="AB95" s="289">
        <v>11289.32</v>
      </c>
      <c r="AC95" s="289"/>
      <c r="AD95" s="289"/>
      <c r="AE95" s="289">
        <v>13778.887916666667</v>
      </c>
      <c r="AF95" s="299"/>
      <c r="AG95" s="300"/>
      <c r="AH95" s="291"/>
      <c r="AI95" s="291"/>
      <c r="AJ95" s="291"/>
      <c r="AK95" s="292"/>
      <c r="AL95" s="291">
        <v>0</v>
      </c>
      <c r="AM95" s="293">
        <v>13778.887916666667</v>
      </c>
      <c r="AN95" s="291"/>
      <c r="AO95" s="294">
        <v>13778.887916666667</v>
      </c>
      <c r="AP95" s="291"/>
      <c r="AQ95" s="295">
        <v>11289.32</v>
      </c>
      <c r="AR95" s="291"/>
      <c r="AS95" s="291"/>
      <c r="AT95" s="291"/>
      <c r="AU95" s="291"/>
      <c r="AV95" s="296">
        <v>0</v>
      </c>
      <c r="AW95" s="291">
        <v>11289.32</v>
      </c>
      <c r="AX95" s="291"/>
      <c r="AY95" s="293">
        <v>11289.32</v>
      </c>
      <c r="AZ95" s="297"/>
      <c r="BA95" s="298">
        <f t="shared" si="16"/>
        <v>0</v>
      </c>
      <c r="BB95" s="43"/>
      <c r="BC95" s="288" t="str">
        <f t="shared" ref="BC95:BF129" si="17">IF(VALUE(AR95),BC$7,IF(ISBLANK(AR95),"",BC$7))</f>
        <v/>
      </c>
      <c r="BD95" s="288" t="str">
        <f t="shared" si="17"/>
        <v/>
      </c>
      <c r="BE95" s="288" t="str">
        <f t="shared" si="17"/>
        <v/>
      </c>
      <c r="BF95" s="288" t="str">
        <f t="shared" si="17"/>
        <v/>
      </c>
      <c r="BG95" s="288" t="str">
        <f t="shared" si="14"/>
        <v>W/C</v>
      </c>
      <c r="BH95" s="288" t="str">
        <f t="shared" si="14"/>
        <v>NO</v>
      </c>
      <c r="BI95" s="288" t="str">
        <f t="shared" si="15"/>
        <v>W/C</v>
      </c>
      <c r="BJ95" s="43"/>
      <c r="BK95" s="288" t="b">
        <f t="shared" si="13"/>
        <v>1</v>
      </c>
      <c r="BL95" s="288" t="b">
        <f t="shared" si="13"/>
        <v>1</v>
      </c>
      <c r="BM95" s="288" t="b">
        <f t="shared" si="13"/>
        <v>1</v>
      </c>
      <c r="BN95" s="288" t="b">
        <f t="shared" si="13"/>
        <v>1</v>
      </c>
      <c r="BO95" s="288" t="b">
        <f t="shared" si="13"/>
        <v>1</v>
      </c>
      <c r="BP95" s="288" t="b">
        <f t="shared" si="13"/>
        <v>1</v>
      </c>
      <c r="BQ95" s="288" t="b">
        <f t="shared" si="13"/>
        <v>1</v>
      </c>
    </row>
    <row r="96" spans="1:69" ht="12" customHeight="1" x14ac:dyDescent="0.25">
      <c r="A96" s="286">
        <v>13101003</v>
      </c>
      <c r="B96" s="287" t="s">
        <v>2212</v>
      </c>
      <c r="C96" s="16" t="s">
        <v>302</v>
      </c>
      <c r="D96" s="13" t="s">
        <v>183</v>
      </c>
      <c r="E96" s="13"/>
      <c r="F96" s="16"/>
      <c r="G96" s="13"/>
      <c r="H96" s="288" t="s">
        <v>2129</v>
      </c>
      <c r="I96" s="288" t="s">
        <v>2129</v>
      </c>
      <c r="J96" s="288" t="s">
        <v>2129</v>
      </c>
      <c r="K96" s="288" t="s">
        <v>2129</v>
      </c>
      <c r="L96" s="288" t="s">
        <v>183</v>
      </c>
      <c r="M96" s="288" t="s">
        <v>2130</v>
      </c>
      <c r="N96" s="288" t="s">
        <v>183</v>
      </c>
      <c r="P96" s="289">
        <v>8641319.0099999998</v>
      </c>
      <c r="Q96" s="289">
        <v>8078608.04</v>
      </c>
      <c r="R96" s="289">
        <v>11657329.83</v>
      </c>
      <c r="S96" s="289">
        <v>4369906.1900000004</v>
      </c>
      <c r="T96" s="289">
        <v>8570341.5700000003</v>
      </c>
      <c r="U96" s="289">
        <v>4032730.53</v>
      </c>
      <c r="V96" s="289">
        <v>4066600.03</v>
      </c>
      <c r="W96" s="289">
        <v>4959420.34</v>
      </c>
      <c r="X96" s="289">
        <v>4949124.0599999996</v>
      </c>
      <c r="Y96" s="289">
        <v>4063233.77</v>
      </c>
      <c r="Z96" s="289">
        <v>5108278.16</v>
      </c>
      <c r="AA96" s="289">
        <v>8276880.8399999999</v>
      </c>
      <c r="AB96" s="289">
        <v>7758901.6399999997</v>
      </c>
      <c r="AC96" s="289"/>
      <c r="AD96" s="289"/>
      <c r="AE96" s="289">
        <v>6361046.9737500018</v>
      </c>
      <c r="AF96" s="299"/>
      <c r="AG96" s="300"/>
      <c r="AH96" s="291"/>
      <c r="AI96" s="291"/>
      <c r="AJ96" s="291"/>
      <c r="AK96" s="292"/>
      <c r="AL96" s="291">
        <v>0</v>
      </c>
      <c r="AM96" s="293">
        <v>6361046.9737500018</v>
      </c>
      <c r="AN96" s="291"/>
      <c r="AO96" s="294">
        <v>6361046.9737500018</v>
      </c>
      <c r="AP96" s="291"/>
      <c r="AQ96" s="295">
        <v>7758901.6399999997</v>
      </c>
      <c r="AR96" s="291"/>
      <c r="AS96" s="291"/>
      <c r="AT96" s="291"/>
      <c r="AU96" s="291"/>
      <c r="AV96" s="296">
        <v>0</v>
      </c>
      <c r="AW96" s="291">
        <v>7758901.6399999997</v>
      </c>
      <c r="AX96" s="291"/>
      <c r="AY96" s="293">
        <v>7758901.6399999997</v>
      </c>
      <c r="AZ96" s="297"/>
      <c r="BA96" s="298">
        <f t="shared" si="16"/>
        <v>0</v>
      </c>
      <c r="BB96" s="43"/>
      <c r="BC96" s="288" t="str">
        <f t="shared" si="17"/>
        <v/>
      </c>
      <c r="BD96" s="288" t="str">
        <f t="shared" si="17"/>
        <v/>
      </c>
      <c r="BE96" s="288" t="str">
        <f t="shared" si="17"/>
        <v/>
      </c>
      <c r="BF96" s="288" t="str">
        <f t="shared" si="17"/>
        <v/>
      </c>
      <c r="BG96" s="288" t="str">
        <f t="shared" si="14"/>
        <v>W/C</v>
      </c>
      <c r="BH96" s="288" t="str">
        <f t="shared" si="14"/>
        <v>NO</v>
      </c>
      <c r="BI96" s="288" t="str">
        <f t="shared" si="15"/>
        <v>W/C</v>
      </c>
      <c r="BJ96" s="43"/>
      <c r="BK96" s="288" t="b">
        <f t="shared" si="13"/>
        <v>1</v>
      </c>
      <c r="BL96" s="288" t="b">
        <f t="shared" si="13"/>
        <v>1</v>
      </c>
      <c r="BM96" s="288" t="b">
        <f t="shared" si="13"/>
        <v>1</v>
      </c>
      <c r="BN96" s="288" t="b">
        <f t="shared" si="13"/>
        <v>1</v>
      </c>
      <c r="BO96" s="288" t="b">
        <f t="shared" si="13"/>
        <v>1</v>
      </c>
      <c r="BP96" s="288" t="b">
        <f t="shared" si="13"/>
        <v>1</v>
      </c>
      <c r="BQ96" s="288" t="b">
        <f t="shared" si="13"/>
        <v>1</v>
      </c>
    </row>
    <row r="97" spans="1:69" ht="12" customHeight="1" x14ac:dyDescent="0.25">
      <c r="A97" s="286">
        <v>13101013</v>
      </c>
      <c r="B97" s="287" t="s">
        <v>2213</v>
      </c>
      <c r="C97" s="16" t="s">
        <v>303</v>
      </c>
      <c r="D97" s="13" t="s">
        <v>183</v>
      </c>
      <c r="E97" s="13"/>
      <c r="F97" s="16"/>
      <c r="G97" s="13"/>
      <c r="H97" s="288" t="s">
        <v>2129</v>
      </c>
      <c r="I97" s="288" t="s">
        <v>2129</v>
      </c>
      <c r="J97" s="288" t="s">
        <v>2129</v>
      </c>
      <c r="K97" s="288" t="s">
        <v>2129</v>
      </c>
      <c r="L97" s="288" t="s">
        <v>183</v>
      </c>
      <c r="M97" s="288" t="s">
        <v>2130</v>
      </c>
      <c r="N97" s="288" t="s">
        <v>183</v>
      </c>
      <c r="P97" s="289">
        <v>686530.69</v>
      </c>
      <c r="Q97" s="289">
        <v>-3812.87</v>
      </c>
      <c r="R97" s="289">
        <v>-181899.74</v>
      </c>
      <c r="S97" s="289">
        <v>780990.29</v>
      </c>
      <c r="T97" s="289">
        <v>-1393.7</v>
      </c>
      <c r="U97" s="289">
        <v>-736.29</v>
      </c>
      <c r="V97" s="289">
        <v>513929.58</v>
      </c>
      <c r="W97" s="289">
        <v>0</v>
      </c>
      <c r="X97" s="289">
        <v>0</v>
      </c>
      <c r="Y97" s="289">
        <v>408194.93</v>
      </c>
      <c r="Z97" s="289">
        <v>-50</v>
      </c>
      <c r="AA97" s="289">
        <v>-191149.41</v>
      </c>
      <c r="AB97" s="289">
        <v>0</v>
      </c>
      <c r="AC97" s="289"/>
      <c r="AD97" s="289"/>
      <c r="AE97" s="289">
        <v>138944.84458333332</v>
      </c>
      <c r="AF97" s="299"/>
      <c r="AG97" s="300"/>
      <c r="AH97" s="291"/>
      <c r="AI97" s="291"/>
      <c r="AJ97" s="291"/>
      <c r="AK97" s="292"/>
      <c r="AL97" s="291">
        <v>0</v>
      </c>
      <c r="AM97" s="293">
        <v>138944.84458333332</v>
      </c>
      <c r="AN97" s="291"/>
      <c r="AO97" s="294">
        <v>138944.84458333332</v>
      </c>
      <c r="AP97" s="291"/>
      <c r="AQ97" s="295">
        <v>0</v>
      </c>
      <c r="AR97" s="291"/>
      <c r="AS97" s="291"/>
      <c r="AT97" s="291"/>
      <c r="AU97" s="291"/>
      <c r="AV97" s="296">
        <v>0</v>
      </c>
      <c r="AW97" s="291">
        <v>0</v>
      </c>
      <c r="AX97" s="291"/>
      <c r="AY97" s="293">
        <v>0</v>
      </c>
      <c r="AZ97" s="297"/>
      <c r="BA97" s="298">
        <f t="shared" si="16"/>
        <v>0</v>
      </c>
      <c r="BB97" s="43"/>
      <c r="BC97" s="288" t="str">
        <f t="shared" si="17"/>
        <v/>
      </c>
      <c r="BD97" s="288" t="str">
        <f t="shared" si="17"/>
        <v/>
      </c>
      <c r="BE97" s="288" t="str">
        <f t="shared" si="17"/>
        <v/>
      </c>
      <c r="BF97" s="288" t="str">
        <f t="shared" si="17"/>
        <v/>
      </c>
      <c r="BG97" s="288" t="str">
        <f t="shared" si="14"/>
        <v>W/C</v>
      </c>
      <c r="BH97" s="288" t="str">
        <f t="shared" si="14"/>
        <v>NO</v>
      </c>
      <c r="BI97" s="288" t="str">
        <f t="shared" si="15"/>
        <v>W/C</v>
      </c>
      <c r="BJ97" s="43"/>
      <c r="BK97" s="288" t="b">
        <f t="shared" si="13"/>
        <v>1</v>
      </c>
      <c r="BL97" s="288" t="b">
        <f t="shared" si="13"/>
        <v>1</v>
      </c>
      <c r="BM97" s="288" t="b">
        <f t="shared" si="13"/>
        <v>1</v>
      </c>
      <c r="BN97" s="288" t="b">
        <f t="shared" si="13"/>
        <v>1</v>
      </c>
      <c r="BO97" s="288" t="b">
        <f t="shared" si="13"/>
        <v>1</v>
      </c>
      <c r="BP97" s="288" t="b">
        <f t="shared" si="13"/>
        <v>1</v>
      </c>
      <c r="BQ97" s="288" t="b">
        <f t="shared" si="13"/>
        <v>1</v>
      </c>
    </row>
    <row r="98" spans="1:69" ht="12" customHeight="1" x14ac:dyDescent="0.25">
      <c r="A98" s="286">
        <v>13101023</v>
      </c>
      <c r="B98" s="287" t="s">
        <v>2214</v>
      </c>
      <c r="C98" s="16" t="s">
        <v>304</v>
      </c>
      <c r="D98" s="13" t="s">
        <v>183</v>
      </c>
      <c r="E98" s="13"/>
      <c r="F98" s="16"/>
      <c r="G98" s="13"/>
      <c r="H98" s="288" t="s">
        <v>2129</v>
      </c>
      <c r="I98" s="288" t="s">
        <v>2129</v>
      </c>
      <c r="J98" s="288" t="s">
        <v>2129</v>
      </c>
      <c r="K98" s="288" t="s">
        <v>2129</v>
      </c>
      <c r="L98" s="288" t="s">
        <v>183</v>
      </c>
      <c r="M98" s="288" t="s">
        <v>2130</v>
      </c>
      <c r="N98" s="288" t="s">
        <v>183</v>
      </c>
      <c r="P98" s="289">
        <v>17736284.010000002</v>
      </c>
      <c r="Q98" s="289">
        <v>6731999.2999999998</v>
      </c>
      <c r="R98" s="289">
        <v>11017875.49</v>
      </c>
      <c r="S98" s="289">
        <v>9746409.2300000004</v>
      </c>
      <c r="T98" s="289">
        <v>5266692.87</v>
      </c>
      <c r="U98" s="289">
        <v>4518529.8899999997</v>
      </c>
      <c r="V98" s="289">
        <v>2612901.7000000002</v>
      </c>
      <c r="W98" s="289">
        <v>5127137.3</v>
      </c>
      <c r="X98" s="289">
        <v>4150075.56</v>
      </c>
      <c r="Y98" s="289">
        <v>5997243.8300000001</v>
      </c>
      <c r="Z98" s="289">
        <v>7525886.0099999998</v>
      </c>
      <c r="AA98" s="289">
        <v>61721011.340000004</v>
      </c>
      <c r="AB98" s="289">
        <v>32132944.359999999</v>
      </c>
      <c r="AC98" s="289"/>
      <c r="AD98" s="289"/>
      <c r="AE98" s="289">
        <v>12445864.725416668</v>
      </c>
      <c r="AF98" s="299"/>
      <c r="AG98" s="300"/>
      <c r="AH98" s="291"/>
      <c r="AI98" s="291"/>
      <c r="AJ98" s="291"/>
      <c r="AK98" s="292"/>
      <c r="AL98" s="291">
        <v>0</v>
      </c>
      <c r="AM98" s="293">
        <v>12445864.725416668</v>
      </c>
      <c r="AN98" s="291"/>
      <c r="AO98" s="294">
        <v>12445864.725416668</v>
      </c>
      <c r="AP98" s="291"/>
      <c r="AQ98" s="295">
        <v>32132944.359999999</v>
      </c>
      <c r="AR98" s="291"/>
      <c r="AS98" s="291"/>
      <c r="AT98" s="291"/>
      <c r="AU98" s="291"/>
      <c r="AV98" s="296">
        <v>0</v>
      </c>
      <c r="AW98" s="291">
        <v>32132944.359999999</v>
      </c>
      <c r="AX98" s="291"/>
      <c r="AY98" s="293">
        <v>32132944.359999999</v>
      </c>
      <c r="AZ98" s="297"/>
      <c r="BA98" s="298">
        <f t="shared" si="16"/>
        <v>0</v>
      </c>
      <c r="BB98" s="43"/>
      <c r="BC98" s="288" t="str">
        <f t="shared" si="17"/>
        <v/>
      </c>
      <c r="BD98" s="288" t="str">
        <f t="shared" si="17"/>
        <v/>
      </c>
      <c r="BE98" s="288" t="str">
        <f t="shared" si="17"/>
        <v/>
      </c>
      <c r="BF98" s="288" t="str">
        <f t="shared" si="17"/>
        <v/>
      </c>
      <c r="BG98" s="288" t="str">
        <f t="shared" si="14"/>
        <v>W/C</v>
      </c>
      <c r="BH98" s="288" t="str">
        <f t="shared" si="14"/>
        <v>NO</v>
      </c>
      <c r="BI98" s="288" t="str">
        <f t="shared" si="15"/>
        <v>W/C</v>
      </c>
      <c r="BJ98" s="43"/>
      <c r="BK98" s="288" t="b">
        <f t="shared" si="13"/>
        <v>1</v>
      </c>
      <c r="BL98" s="288" t="b">
        <f t="shared" si="13"/>
        <v>1</v>
      </c>
      <c r="BM98" s="288" t="b">
        <f t="shared" si="13"/>
        <v>1</v>
      </c>
      <c r="BN98" s="288" t="b">
        <f t="shared" si="13"/>
        <v>1</v>
      </c>
      <c r="BO98" s="288" t="b">
        <f t="shared" si="13"/>
        <v>1</v>
      </c>
      <c r="BP98" s="288" t="b">
        <f t="shared" si="13"/>
        <v>1</v>
      </c>
      <c r="BQ98" s="288" t="b">
        <f t="shared" si="13"/>
        <v>1</v>
      </c>
    </row>
    <row r="99" spans="1:69" ht="12" customHeight="1" x14ac:dyDescent="0.25">
      <c r="A99" s="286">
        <v>13101033</v>
      </c>
      <c r="B99" s="287" t="s">
        <v>2215</v>
      </c>
      <c r="C99" s="16" t="s">
        <v>305</v>
      </c>
      <c r="D99" s="13" t="s">
        <v>183</v>
      </c>
      <c r="E99" s="13"/>
      <c r="F99" s="16"/>
      <c r="G99" s="13"/>
      <c r="H99" s="288" t="s">
        <v>2129</v>
      </c>
      <c r="I99" s="288" t="s">
        <v>2129</v>
      </c>
      <c r="J99" s="288" t="s">
        <v>2129</v>
      </c>
      <c r="K99" s="288" t="s">
        <v>2129</v>
      </c>
      <c r="L99" s="288" t="s">
        <v>183</v>
      </c>
      <c r="M99" s="288" t="s">
        <v>2130</v>
      </c>
      <c r="N99" s="288" t="s">
        <v>183</v>
      </c>
      <c r="P99" s="289">
        <v>850395.03</v>
      </c>
      <c r="Q99" s="289">
        <v>664192.12</v>
      </c>
      <c r="R99" s="289">
        <v>994137.58</v>
      </c>
      <c r="S99" s="289">
        <v>1739888.12</v>
      </c>
      <c r="T99" s="289">
        <v>1629443.02</v>
      </c>
      <c r="U99" s="289">
        <v>-789364.98</v>
      </c>
      <c r="V99" s="289">
        <v>885776.31</v>
      </c>
      <c r="W99" s="289">
        <v>562893</v>
      </c>
      <c r="X99" s="289">
        <v>533338.37</v>
      </c>
      <c r="Y99" s="289">
        <v>417483.02</v>
      </c>
      <c r="Z99" s="289">
        <v>396486.87</v>
      </c>
      <c r="AA99" s="289">
        <v>925977.66</v>
      </c>
      <c r="AB99" s="289">
        <v>804042.86</v>
      </c>
      <c r="AC99" s="289"/>
      <c r="AD99" s="289"/>
      <c r="AE99" s="289">
        <v>732289.16958333331</v>
      </c>
      <c r="AF99" s="299"/>
      <c r="AG99" s="300"/>
      <c r="AH99" s="291"/>
      <c r="AI99" s="291"/>
      <c r="AJ99" s="291"/>
      <c r="AK99" s="292"/>
      <c r="AL99" s="291">
        <v>0</v>
      </c>
      <c r="AM99" s="293">
        <v>732289.16958333331</v>
      </c>
      <c r="AN99" s="291"/>
      <c r="AO99" s="294">
        <v>732289.16958333331</v>
      </c>
      <c r="AP99" s="291"/>
      <c r="AQ99" s="295">
        <v>804042.86</v>
      </c>
      <c r="AR99" s="291"/>
      <c r="AS99" s="291"/>
      <c r="AT99" s="291"/>
      <c r="AU99" s="291"/>
      <c r="AV99" s="296">
        <v>0</v>
      </c>
      <c r="AW99" s="291">
        <v>804042.86</v>
      </c>
      <c r="AX99" s="291"/>
      <c r="AY99" s="293">
        <v>804042.86</v>
      </c>
      <c r="AZ99" s="297"/>
      <c r="BA99" s="298">
        <f t="shared" si="16"/>
        <v>0</v>
      </c>
      <c r="BB99" s="43"/>
      <c r="BC99" s="288" t="str">
        <f t="shared" si="17"/>
        <v/>
      </c>
      <c r="BD99" s="288" t="str">
        <f t="shared" si="17"/>
        <v/>
      </c>
      <c r="BE99" s="288" t="str">
        <f t="shared" si="17"/>
        <v/>
      </c>
      <c r="BF99" s="288" t="str">
        <f t="shared" si="17"/>
        <v/>
      </c>
      <c r="BG99" s="288" t="str">
        <f t="shared" si="14"/>
        <v>W/C</v>
      </c>
      <c r="BH99" s="288" t="str">
        <f t="shared" si="14"/>
        <v>NO</v>
      </c>
      <c r="BI99" s="288" t="str">
        <f t="shared" si="15"/>
        <v>W/C</v>
      </c>
      <c r="BJ99" s="43"/>
      <c r="BK99" s="288" t="b">
        <f t="shared" si="13"/>
        <v>1</v>
      </c>
      <c r="BL99" s="288" t="b">
        <f t="shared" si="13"/>
        <v>1</v>
      </c>
      <c r="BM99" s="288" t="b">
        <f t="shared" si="13"/>
        <v>1</v>
      </c>
      <c r="BN99" s="288" t="b">
        <f t="shared" si="13"/>
        <v>1</v>
      </c>
      <c r="BO99" s="288" t="b">
        <f t="shared" si="13"/>
        <v>1</v>
      </c>
      <c r="BP99" s="288" t="b">
        <f t="shared" si="13"/>
        <v>1</v>
      </c>
      <c r="BQ99" s="288" t="b">
        <f t="shared" si="13"/>
        <v>1</v>
      </c>
    </row>
    <row r="100" spans="1:69" ht="12" customHeight="1" x14ac:dyDescent="0.25">
      <c r="A100" s="286">
        <v>13101093</v>
      </c>
      <c r="B100" s="287" t="s">
        <v>2216</v>
      </c>
      <c r="C100" s="16" t="s">
        <v>306</v>
      </c>
      <c r="D100" s="13" t="s">
        <v>183</v>
      </c>
      <c r="E100" s="13"/>
      <c r="F100" s="16"/>
      <c r="G100" s="13"/>
      <c r="H100" s="288" t="s">
        <v>2129</v>
      </c>
      <c r="I100" s="288" t="s">
        <v>2129</v>
      </c>
      <c r="J100" s="288" t="s">
        <v>2129</v>
      </c>
      <c r="K100" s="288" t="s">
        <v>2129</v>
      </c>
      <c r="L100" s="288" t="s">
        <v>183</v>
      </c>
      <c r="M100" s="288" t="s">
        <v>2130</v>
      </c>
      <c r="N100" s="288" t="s">
        <v>183</v>
      </c>
      <c r="P100" s="289">
        <v>-5499.7</v>
      </c>
      <c r="Q100" s="289">
        <v>0</v>
      </c>
      <c r="R100" s="289">
        <v>-1176.21</v>
      </c>
      <c r="S100" s="289">
        <v>-321.43</v>
      </c>
      <c r="T100" s="289">
        <v>0</v>
      </c>
      <c r="U100" s="289">
        <v>0</v>
      </c>
      <c r="V100" s="289">
        <v>0</v>
      </c>
      <c r="W100" s="289">
        <v>-50</v>
      </c>
      <c r="X100" s="289">
        <v>-4632.6000000000004</v>
      </c>
      <c r="Y100" s="289">
        <v>-1282.53</v>
      </c>
      <c r="Z100" s="289">
        <v>-716.92</v>
      </c>
      <c r="AA100" s="289">
        <v>1037.8599999999999</v>
      </c>
      <c r="AB100" s="289">
        <v>947.95</v>
      </c>
      <c r="AC100" s="289"/>
      <c r="AD100" s="289"/>
      <c r="AE100" s="289">
        <v>-784.80875000000015</v>
      </c>
      <c r="AF100" s="299"/>
      <c r="AG100" s="300"/>
      <c r="AH100" s="291"/>
      <c r="AI100" s="291"/>
      <c r="AJ100" s="291"/>
      <c r="AK100" s="292"/>
      <c r="AL100" s="291">
        <v>0</v>
      </c>
      <c r="AM100" s="293">
        <v>-784.80875000000015</v>
      </c>
      <c r="AN100" s="291"/>
      <c r="AO100" s="294">
        <v>-784.80875000000015</v>
      </c>
      <c r="AP100" s="291"/>
      <c r="AQ100" s="295">
        <v>947.95</v>
      </c>
      <c r="AR100" s="291"/>
      <c r="AS100" s="291"/>
      <c r="AT100" s="291"/>
      <c r="AU100" s="291"/>
      <c r="AV100" s="296">
        <v>0</v>
      </c>
      <c r="AW100" s="291">
        <v>947.95</v>
      </c>
      <c r="AX100" s="291"/>
      <c r="AY100" s="293">
        <v>947.95</v>
      </c>
      <c r="AZ100" s="297"/>
      <c r="BA100" s="298">
        <f t="shared" si="16"/>
        <v>0</v>
      </c>
      <c r="BB100" s="43"/>
      <c r="BC100" s="288" t="str">
        <f t="shared" si="17"/>
        <v/>
      </c>
      <c r="BD100" s="288" t="str">
        <f t="shared" si="17"/>
        <v/>
      </c>
      <c r="BE100" s="288" t="str">
        <f t="shared" si="17"/>
        <v/>
      </c>
      <c r="BF100" s="288" t="str">
        <f t="shared" si="17"/>
        <v/>
      </c>
      <c r="BG100" s="288" t="str">
        <f t="shared" si="14"/>
        <v>W/C</v>
      </c>
      <c r="BH100" s="288" t="str">
        <f t="shared" si="14"/>
        <v>NO</v>
      </c>
      <c r="BI100" s="288" t="str">
        <f t="shared" si="15"/>
        <v>W/C</v>
      </c>
      <c r="BJ100" s="43"/>
      <c r="BK100" s="288" t="b">
        <f t="shared" si="13"/>
        <v>1</v>
      </c>
      <c r="BL100" s="288" t="b">
        <f t="shared" si="13"/>
        <v>1</v>
      </c>
      <c r="BM100" s="288" t="b">
        <f t="shared" si="13"/>
        <v>1</v>
      </c>
      <c r="BN100" s="288" t="b">
        <f t="shared" ref="BN100:BQ107" si="18">BF100=K100</f>
        <v>1</v>
      </c>
      <c r="BO100" s="288" t="b">
        <f t="shared" si="18"/>
        <v>1</v>
      </c>
      <c r="BP100" s="288" t="b">
        <f t="shared" si="18"/>
        <v>1</v>
      </c>
      <c r="BQ100" s="288" t="b">
        <f t="shared" si="18"/>
        <v>1</v>
      </c>
    </row>
    <row r="101" spans="1:69" ht="12" customHeight="1" x14ac:dyDescent="0.25">
      <c r="A101" s="286">
        <v>13101113</v>
      </c>
      <c r="B101" s="287" t="s">
        <v>2217</v>
      </c>
      <c r="C101" s="16" t="s">
        <v>307</v>
      </c>
      <c r="D101" s="13" t="s">
        <v>183</v>
      </c>
      <c r="E101" s="13"/>
      <c r="F101" s="16"/>
      <c r="G101" s="13"/>
      <c r="H101" s="288" t="s">
        <v>2129</v>
      </c>
      <c r="I101" s="288" t="s">
        <v>2129</v>
      </c>
      <c r="J101" s="288" t="s">
        <v>2129</v>
      </c>
      <c r="K101" s="288" t="s">
        <v>2129</v>
      </c>
      <c r="L101" s="288" t="s">
        <v>183</v>
      </c>
      <c r="M101" s="288" t="s">
        <v>2130</v>
      </c>
      <c r="N101" s="288" t="s">
        <v>183</v>
      </c>
      <c r="P101" s="289">
        <v>-5515456.6299999999</v>
      </c>
      <c r="Q101" s="289">
        <v>-5145492.88</v>
      </c>
      <c r="R101" s="289">
        <v>-7547391.3499999996</v>
      </c>
      <c r="S101" s="289">
        <v>-9948373.2400000002</v>
      </c>
      <c r="T101" s="289">
        <v>-28052867.170000002</v>
      </c>
      <c r="U101" s="289">
        <v>-8689364.3699999992</v>
      </c>
      <c r="V101" s="289">
        <v>-7458402.9000000004</v>
      </c>
      <c r="W101" s="289">
        <v>-2690912.38</v>
      </c>
      <c r="X101" s="289">
        <v>-2437628.4700000002</v>
      </c>
      <c r="Y101" s="289">
        <v>-6722144.4900000002</v>
      </c>
      <c r="Z101" s="289">
        <v>-9908765.5800000001</v>
      </c>
      <c r="AA101" s="289">
        <v>-13919738.34</v>
      </c>
      <c r="AB101" s="289">
        <v>-8160080.9199999999</v>
      </c>
      <c r="AC101" s="289"/>
      <c r="AD101" s="289"/>
      <c r="AE101" s="289">
        <v>-9113237.4954166654</v>
      </c>
      <c r="AF101" s="299"/>
      <c r="AG101" s="300"/>
      <c r="AH101" s="291"/>
      <c r="AI101" s="291"/>
      <c r="AJ101" s="291"/>
      <c r="AK101" s="292"/>
      <c r="AL101" s="291">
        <v>0</v>
      </c>
      <c r="AM101" s="293">
        <v>-9113237.4954166654</v>
      </c>
      <c r="AN101" s="291"/>
      <c r="AO101" s="294">
        <v>-9113237.4954166654</v>
      </c>
      <c r="AP101" s="291"/>
      <c r="AQ101" s="295">
        <v>-8160080.9199999999</v>
      </c>
      <c r="AR101" s="291"/>
      <c r="AS101" s="291"/>
      <c r="AT101" s="291"/>
      <c r="AU101" s="291"/>
      <c r="AV101" s="296">
        <v>0</v>
      </c>
      <c r="AW101" s="291">
        <v>-8160080.9199999999</v>
      </c>
      <c r="AX101" s="291"/>
      <c r="AY101" s="293">
        <v>-8160080.9199999999</v>
      </c>
      <c r="AZ101" s="297"/>
      <c r="BA101" s="298">
        <f t="shared" si="16"/>
        <v>0</v>
      </c>
      <c r="BB101" s="43"/>
      <c r="BC101" s="288" t="str">
        <f t="shared" si="17"/>
        <v/>
      </c>
      <c r="BD101" s="288" t="str">
        <f t="shared" si="17"/>
        <v/>
      </c>
      <c r="BE101" s="288" t="str">
        <f t="shared" si="17"/>
        <v/>
      </c>
      <c r="BF101" s="288" t="str">
        <f t="shared" si="17"/>
        <v/>
      </c>
      <c r="BG101" s="288" t="str">
        <f t="shared" si="14"/>
        <v>W/C</v>
      </c>
      <c r="BH101" s="288" t="str">
        <f t="shared" si="14"/>
        <v>NO</v>
      </c>
      <c r="BI101" s="288" t="str">
        <f t="shared" si="15"/>
        <v>W/C</v>
      </c>
      <c r="BJ101" s="43"/>
      <c r="BK101" s="288" t="b">
        <f t="shared" ref="BK101:BM107" si="19">BC101=H101</f>
        <v>1</v>
      </c>
      <c r="BL101" s="288" t="b">
        <f t="shared" si="19"/>
        <v>1</v>
      </c>
      <c r="BM101" s="288" t="b">
        <f t="shared" si="19"/>
        <v>1</v>
      </c>
      <c r="BN101" s="288" t="b">
        <f t="shared" si="18"/>
        <v>1</v>
      </c>
      <c r="BO101" s="288" t="b">
        <f t="shared" si="18"/>
        <v>1</v>
      </c>
      <c r="BP101" s="288" t="b">
        <f t="shared" si="18"/>
        <v>1</v>
      </c>
      <c r="BQ101" s="288" t="b">
        <f t="shared" si="18"/>
        <v>1</v>
      </c>
    </row>
    <row r="102" spans="1:69" ht="12" customHeight="1" x14ac:dyDescent="0.25">
      <c r="A102" s="286">
        <v>13101123</v>
      </c>
      <c r="B102" s="287" t="s">
        <v>2218</v>
      </c>
      <c r="C102" s="16" t="s">
        <v>308</v>
      </c>
      <c r="D102" s="13" t="s">
        <v>183</v>
      </c>
      <c r="E102" s="13"/>
      <c r="F102" s="16"/>
      <c r="G102" s="13"/>
      <c r="H102" s="288" t="s">
        <v>2129</v>
      </c>
      <c r="I102" s="288" t="s">
        <v>2129</v>
      </c>
      <c r="J102" s="288" t="s">
        <v>2129</v>
      </c>
      <c r="K102" s="288" t="s">
        <v>2129</v>
      </c>
      <c r="L102" s="288" t="s">
        <v>183</v>
      </c>
      <c r="M102" s="288" t="s">
        <v>2130</v>
      </c>
      <c r="N102" s="288" t="s">
        <v>183</v>
      </c>
      <c r="P102" s="289">
        <v>-1829665.37</v>
      </c>
      <c r="Q102" s="289">
        <v>-1913101.65</v>
      </c>
      <c r="R102" s="289">
        <v>-2323718.9500000002</v>
      </c>
      <c r="S102" s="289">
        <v>-1919645.24</v>
      </c>
      <c r="T102" s="289">
        <v>-2058359.66</v>
      </c>
      <c r="U102" s="289">
        <v>-2023979.87</v>
      </c>
      <c r="V102" s="289">
        <v>-2753296.95</v>
      </c>
      <c r="W102" s="289">
        <v>-2524193.58</v>
      </c>
      <c r="X102" s="289">
        <v>-2736208.34</v>
      </c>
      <c r="Y102" s="289">
        <v>-2519989.0299999998</v>
      </c>
      <c r="Z102" s="289">
        <v>-8002888.3799999999</v>
      </c>
      <c r="AA102" s="289">
        <v>-3967093.43</v>
      </c>
      <c r="AB102" s="289">
        <v>-3792768.92</v>
      </c>
      <c r="AC102" s="289"/>
      <c r="AD102" s="289"/>
      <c r="AE102" s="289">
        <v>-2962807.6854166668</v>
      </c>
      <c r="AF102" s="299"/>
      <c r="AG102" s="300"/>
      <c r="AH102" s="291"/>
      <c r="AI102" s="291"/>
      <c r="AJ102" s="291"/>
      <c r="AK102" s="292"/>
      <c r="AL102" s="291">
        <v>0</v>
      </c>
      <c r="AM102" s="293">
        <v>-2962807.6854166668</v>
      </c>
      <c r="AN102" s="291"/>
      <c r="AO102" s="294">
        <v>-2962807.6854166668</v>
      </c>
      <c r="AP102" s="291"/>
      <c r="AQ102" s="295">
        <v>-3792768.92</v>
      </c>
      <c r="AR102" s="291"/>
      <c r="AS102" s="291"/>
      <c r="AT102" s="291"/>
      <c r="AU102" s="291"/>
      <c r="AV102" s="296">
        <v>0</v>
      </c>
      <c r="AW102" s="291">
        <v>-3792768.92</v>
      </c>
      <c r="AX102" s="291"/>
      <c r="AY102" s="293">
        <v>-3792768.92</v>
      </c>
      <c r="AZ102" s="297"/>
      <c r="BA102" s="298">
        <f t="shared" si="16"/>
        <v>0</v>
      </c>
      <c r="BB102" s="43"/>
      <c r="BC102" s="288" t="str">
        <f t="shared" si="17"/>
        <v/>
      </c>
      <c r="BD102" s="288" t="str">
        <f t="shared" si="17"/>
        <v/>
      </c>
      <c r="BE102" s="288" t="str">
        <f t="shared" si="17"/>
        <v/>
      </c>
      <c r="BF102" s="288" t="str">
        <f t="shared" si="17"/>
        <v/>
      </c>
      <c r="BG102" s="288" t="str">
        <f t="shared" si="14"/>
        <v>W/C</v>
      </c>
      <c r="BH102" s="288" t="str">
        <f t="shared" si="14"/>
        <v>NO</v>
      </c>
      <c r="BI102" s="288" t="str">
        <f t="shared" si="15"/>
        <v>W/C</v>
      </c>
      <c r="BJ102" s="43"/>
      <c r="BK102" s="288" t="b">
        <f t="shared" si="19"/>
        <v>1</v>
      </c>
      <c r="BL102" s="288" t="b">
        <f t="shared" si="19"/>
        <v>1</v>
      </c>
      <c r="BM102" s="288" t="b">
        <f t="shared" si="19"/>
        <v>1</v>
      </c>
      <c r="BN102" s="288" t="b">
        <f t="shared" si="18"/>
        <v>1</v>
      </c>
      <c r="BO102" s="288" t="b">
        <f t="shared" si="18"/>
        <v>1</v>
      </c>
      <c r="BP102" s="288" t="b">
        <f t="shared" si="18"/>
        <v>1</v>
      </c>
      <c r="BQ102" s="288" t="b">
        <f t="shared" si="18"/>
        <v>1</v>
      </c>
    </row>
    <row r="103" spans="1:69" ht="12" customHeight="1" x14ac:dyDescent="0.25">
      <c r="A103" s="286">
        <v>13101133</v>
      </c>
      <c r="B103" s="287" t="s">
        <v>2219</v>
      </c>
      <c r="C103" s="16" t="s">
        <v>309</v>
      </c>
      <c r="D103" s="13" t="s">
        <v>183</v>
      </c>
      <c r="E103" s="13"/>
      <c r="F103" s="16"/>
      <c r="G103" s="13"/>
      <c r="H103" s="288" t="s">
        <v>2129</v>
      </c>
      <c r="I103" s="288" t="s">
        <v>2129</v>
      </c>
      <c r="J103" s="288" t="s">
        <v>2129</v>
      </c>
      <c r="K103" s="288" t="s">
        <v>2129</v>
      </c>
      <c r="L103" s="288" t="s">
        <v>183</v>
      </c>
      <c r="M103" s="288" t="s">
        <v>2130</v>
      </c>
      <c r="N103" s="288" t="s">
        <v>183</v>
      </c>
      <c r="P103" s="289">
        <v>0</v>
      </c>
      <c r="Q103" s="289">
        <v>0</v>
      </c>
      <c r="R103" s="289">
        <v>0</v>
      </c>
      <c r="S103" s="289">
        <v>-300</v>
      </c>
      <c r="T103" s="289">
        <v>0</v>
      </c>
      <c r="U103" s="289">
        <v>-483.97</v>
      </c>
      <c r="V103" s="289">
        <v>-483.97</v>
      </c>
      <c r="W103" s="289">
        <v>-928.8</v>
      </c>
      <c r="X103" s="289">
        <v>-928.8</v>
      </c>
      <c r="Y103" s="289">
        <v>0</v>
      </c>
      <c r="Z103" s="289">
        <v>-254.74</v>
      </c>
      <c r="AA103" s="289">
        <v>0</v>
      </c>
      <c r="AB103" s="289">
        <v>0</v>
      </c>
      <c r="AC103" s="289"/>
      <c r="AD103" s="289"/>
      <c r="AE103" s="289">
        <v>-281.69</v>
      </c>
      <c r="AF103" s="299"/>
      <c r="AG103" s="300"/>
      <c r="AH103" s="291"/>
      <c r="AI103" s="291"/>
      <c r="AJ103" s="291"/>
      <c r="AK103" s="292"/>
      <c r="AL103" s="291">
        <v>0</v>
      </c>
      <c r="AM103" s="293">
        <v>-281.69</v>
      </c>
      <c r="AN103" s="291"/>
      <c r="AO103" s="294">
        <v>-281.69</v>
      </c>
      <c r="AP103" s="291"/>
      <c r="AQ103" s="295">
        <v>0</v>
      </c>
      <c r="AR103" s="291"/>
      <c r="AS103" s="291"/>
      <c r="AT103" s="291"/>
      <c r="AU103" s="291"/>
      <c r="AV103" s="296">
        <v>0</v>
      </c>
      <c r="AW103" s="291">
        <v>0</v>
      </c>
      <c r="AX103" s="291"/>
      <c r="AY103" s="293">
        <v>0</v>
      </c>
      <c r="AZ103" s="297"/>
      <c r="BA103" s="298">
        <f t="shared" si="16"/>
        <v>0</v>
      </c>
      <c r="BB103" s="43"/>
      <c r="BC103" s="288" t="str">
        <f t="shared" si="17"/>
        <v/>
      </c>
      <c r="BD103" s="288" t="str">
        <f t="shared" si="17"/>
        <v/>
      </c>
      <c r="BE103" s="288" t="str">
        <f t="shared" si="17"/>
        <v/>
      </c>
      <c r="BF103" s="288" t="str">
        <f t="shared" si="17"/>
        <v/>
      </c>
      <c r="BG103" s="288" t="str">
        <f t="shared" si="14"/>
        <v>W/C</v>
      </c>
      <c r="BH103" s="288" t="str">
        <f t="shared" si="14"/>
        <v>NO</v>
      </c>
      <c r="BI103" s="288" t="str">
        <f t="shared" si="15"/>
        <v>W/C</v>
      </c>
      <c r="BJ103" s="43"/>
      <c r="BK103" s="288" t="b">
        <f t="shared" si="19"/>
        <v>1</v>
      </c>
      <c r="BL103" s="288" t="b">
        <f t="shared" si="19"/>
        <v>1</v>
      </c>
      <c r="BM103" s="288" t="b">
        <f t="shared" si="19"/>
        <v>1</v>
      </c>
      <c r="BN103" s="288" t="b">
        <f t="shared" si="18"/>
        <v>1</v>
      </c>
      <c r="BO103" s="288" t="b">
        <f t="shared" si="18"/>
        <v>1</v>
      </c>
      <c r="BP103" s="288" t="b">
        <f t="shared" si="18"/>
        <v>1</v>
      </c>
      <c r="BQ103" s="288" t="b">
        <f t="shared" si="18"/>
        <v>1</v>
      </c>
    </row>
    <row r="104" spans="1:69" ht="12" customHeight="1" x14ac:dyDescent="0.25">
      <c r="A104" s="286">
        <v>13101163</v>
      </c>
      <c r="B104" s="287" t="s">
        <v>2220</v>
      </c>
      <c r="C104" s="16" t="s">
        <v>310</v>
      </c>
      <c r="D104" s="13" t="s">
        <v>183</v>
      </c>
      <c r="E104" s="13"/>
      <c r="F104" s="16"/>
      <c r="G104" s="13"/>
      <c r="H104" s="288" t="s">
        <v>2129</v>
      </c>
      <c r="I104" s="288" t="s">
        <v>2129</v>
      </c>
      <c r="J104" s="288" t="s">
        <v>2129</v>
      </c>
      <c r="K104" s="288" t="s">
        <v>2129</v>
      </c>
      <c r="L104" s="288" t="s">
        <v>183</v>
      </c>
      <c r="M104" s="288" t="s">
        <v>2130</v>
      </c>
      <c r="N104" s="288" t="s">
        <v>183</v>
      </c>
      <c r="P104" s="289">
        <v>118011.98</v>
      </c>
      <c r="Q104" s="289">
        <v>118011.98</v>
      </c>
      <c r="R104" s="289">
        <v>118134.38</v>
      </c>
      <c r="S104" s="289">
        <v>118134.38</v>
      </c>
      <c r="T104" s="289">
        <v>118134.38</v>
      </c>
      <c r="U104" s="289">
        <v>118134.38</v>
      </c>
      <c r="V104" s="289">
        <v>118134.38</v>
      </c>
      <c r="W104" s="289">
        <v>118134.38</v>
      </c>
      <c r="X104" s="289">
        <v>0</v>
      </c>
      <c r="Y104" s="289">
        <v>0</v>
      </c>
      <c r="Z104" s="289">
        <v>0</v>
      </c>
      <c r="AA104" s="289">
        <v>0</v>
      </c>
      <c r="AB104" s="289">
        <v>0</v>
      </c>
      <c r="AC104" s="289"/>
      <c r="AD104" s="289"/>
      <c r="AE104" s="289">
        <v>73818.6875</v>
      </c>
      <c r="AF104" s="299"/>
      <c r="AG104" s="300"/>
      <c r="AH104" s="291"/>
      <c r="AI104" s="291"/>
      <c r="AJ104" s="291"/>
      <c r="AK104" s="292"/>
      <c r="AL104" s="291">
        <v>0</v>
      </c>
      <c r="AM104" s="293">
        <v>73818.6875</v>
      </c>
      <c r="AN104" s="291"/>
      <c r="AO104" s="294">
        <v>73818.6875</v>
      </c>
      <c r="AP104" s="291"/>
      <c r="AQ104" s="295">
        <v>0</v>
      </c>
      <c r="AR104" s="291"/>
      <c r="AS104" s="291"/>
      <c r="AT104" s="291"/>
      <c r="AU104" s="291"/>
      <c r="AV104" s="296">
        <v>0</v>
      </c>
      <c r="AW104" s="291">
        <v>0</v>
      </c>
      <c r="AX104" s="291"/>
      <c r="AY104" s="293">
        <v>0</v>
      </c>
      <c r="AZ104" s="297"/>
      <c r="BA104" s="298">
        <f t="shared" si="16"/>
        <v>0</v>
      </c>
      <c r="BB104" s="43"/>
      <c r="BC104" s="288" t="str">
        <f t="shared" si="17"/>
        <v/>
      </c>
      <c r="BD104" s="288" t="str">
        <f t="shared" si="17"/>
        <v/>
      </c>
      <c r="BE104" s="288" t="str">
        <f t="shared" si="17"/>
        <v/>
      </c>
      <c r="BF104" s="288" t="str">
        <f t="shared" si="17"/>
        <v/>
      </c>
      <c r="BG104" s="288" t="str">
        <f t="shared" si="14"/>
        <v>W/C</v>
      </c>
      <c r="BH104" s="288" t="str">
        <f t="shared" si="14"/>
        <v>NO</v>
      </c>
      <c r="BI104" s="288" t="str">
        <f t="shared" si="15"/>
        <v>W/C</v>
      </c>
      <c r="BJ104" s="43"/>
      <c r="BK104" s="288" t="b">
        <f t="shared" si="19"/>
        <v>1</v>
      </c>
      <c r="BL104" s="288" t="b">
        <f t="shared" si="19"/>
        <v>1</v>
      </c>
      <c r="BM104" s="288" t="b">
        <f t="shared" si="19"/>
        <v>1</v>
      </c>
      <c r="BN104" s="288" t="b">
        <f t="shared" si="18"/>
        <v>1</v>
      </c>
      <c r="BO104" s="288" t="b">
        <f t="shared" si="18"/>
        <v>1</v>
      </c>
      <c r="BP104" s="288" t="b">
        <f t="shared" si="18"/>
        <v>1</v>
      </c>
      <c r="BQ104" s="288" t="b">
        <f t="shared" si="18"/>
        <v>1</v>
      </c>
    </row>
    <row r="105" spans="1:69" ht="12" customHeight="1" x14ac:dyDescent="0.25">
      <c r="A105" s="286">
        <v>13101183</v>
      </c>
      <c r="B105" s="287" t="s">
        <v>2221</v>
      </c>
      <c r="C105" s="16" t="s">
        <v>311</v>
      </c>
      <c r="D105" s="13" t="s">
        <v>183</v>
      </c>
      <c r="E105" s="13"/>
      <c r="F105" s="16"/>
      <c r="G105" s="13"/>
      <c r="H105" s="288" t="s">
        <v>2129</v>
      </c>
      <c r="I105" s="288" t="s">
        <v>2129</v>
      </c>
      <c r="J105" s="288" t="s">
        <v>2129</v>
      </c>
      <c r="K105" s="288" t="s">
        <v>2129</v>
      </c>
      <c r="L105" s="288" t="s">
        <v>183</v>
      </c>
      <c r="M105" s="288" t="s">
        <v>2130</v>
      </c>
      <c r="N105" s="288" t="s">
        <v>183</v>
      </c>
      <c r="P105" s="289">
        <v>3307984.96</v>
      </c>
      <c r="Q105" s="289">
        <v>3702596.12</v>
      </c>
      <c r="R105" s="289">
        <v>1522169.06</v>
      </c>
      <c r="S105" s="289">
        <v>2716251.81</v>
      </c>
      <c r="T105" s="289">
        <v>1890976.52</v>
      </c>
      <c r="U105" s="289">
        <v>2022370.53</v>
      </c>
      <c r="V105" s="289">
        <v>-2903291.91</v>
      </c>
      <c r="W105" s="289">
        <v>1925357.27</v>
      </c>
      <c r="X105" s="289">
        <v>1790282.58</v>
      </c>
      <c r="Y105" s="289">
        <v>1735696.47</v>
      </c>
      <c r="Z105" s="289">
        <v>1924881.29</v>
      </c>
      <c r="AA105" s="289">
        <v>1388365.68</v>
      </c>
      <c r="AB105" s="289">
        <v>4741839.1900000004</v>
      </c>
      <c r="AC105" s="289"/>
      <c r="AD105" s="289"/>
      <c r="AE105" s="289">
        <v>1811713.9579166665</v>
      </c>
      <c r="AF105" s="299"/>
      <c r="AG105" s="300"/>
      <c r="AH105" s="291"/>
      <c r="AI105" s="291"/>
      <c r="AJ105" s="291"/>
      <c r="AK105" s="292"/>
      <c r="AL105" s="291">
        <v>0</v>
      </c>
      <c r="AM105" s="293">
        <v>1811713.9579166665</v>
      </c>
      <c r="AN105" s="291"/>
      <c r="AO105" s="294">
        <v>1811713.9579166665</v>
      </c>
      <c r="AP105" s="291"/>
      <c r="AQ105" s="295">
        <v>4741839.1900000004</v>
      </c>
      <c r="AR105" s="291"/>
      <c r="AS105" s="291"/>
      <c r="AT105" s="291"/>
      <c r="AU105" s="291"/>
      <c r="AV105" s="296">
        <v>0</v>
      </c>
      <c r="AW105" s="291">
        <v>4741839.1900000004</v>
      </c>
      <c r="AX105" s="291"/>
      <c r="AY105" s="293">
        <v>4741839.1900000004</v>
      </c>
      <c r="AZ105" s="297"/>
      <c r="BA105" s="298">
        <f t="shared" si="16"/>
        <v>0</v>
      </c>
      <c r="BB105" s="43"/>
      <c r="BC105" s="288" t="str">
        <f t="shared" si="17"/>
        <v/>
      </c>
      <c r="BD105" s="288" t="str">
        <f t="shared" si="17"/>
        <v/>
      </c>
      <c r="BE105" s="288" t="str">
        <f t="shared" si="17"/>
        <v/>
      </c>
      <c r="BF105" s="288" t="str">
        <f t="shared" si="17"/>
        <v/>
      </c>
      <c r="BG105" s="288" t="str">
        <f t="shared" si="14"/>
        <v>W/C</v>
      </c>
      <c r="BH105" s="288" t="str">
        <f t="shared" si="14"/>
        <v>NO</v>
      </c>
      <c r="BI105" s="288" t="str">
        <f t="shared" si="15"/>
        <v>W/C</v>
      </c>
      <c r="BJ105" s="43"/>
      <c r="BK105" s="288" t="b">
        <f t="shared" si="19"/>
        <v>1</v>
      </c>
      <c r="BL105" s="288" t="b">
        <f t="shared" si="19"/>
        <v>1</v>
      </c>
      <c r="BM105" s="288" t="b">
        <f t="shared" si="19"/>
        <v>1</v>
      </c>
      <c r="BN105" s="288" t="b">
        <f t="shared" si="18"/>
        <v>1</v>
      </c>
      <c r="BO105" s="288" t="b">
        <f t="shared" si="18"/>
        <v>1</v>
      </c>
      <c r="BP105" s="288" t="b">
        <f t="shared" si="18"/>
        <v>1</v>
      </c>
      <c r="BQ105" s="288" t="b">
        <f t="shared" si="18"/>
        <v>1</v>
      </c>
    </row>
    <row r="106" spans="1:69" ht="12" customHeight="1" x14ac:dyDescent="0.25">
      <c r="A106" s="286">
        <v>13101193</v>
      </c>
      <c r="B106" s="287" t="s">
        <v>2222</v>
      </c>
      <c r="C106" s="16" t="s">
        <v>312</v>
      </c>
      <c r="D106" s="13" t="s">
        <v>183</v>
      </c>
      <c r="E106" s="13"/>
      <c r="F106" s="16"/>
      <c r="G106" s="13"/>
      <c r="H106" s="288" t="s">
        <v>2129</v>
      </c>
      <c r="I106" s="288" t="s">
        <v>2129</v>
      </c>
      <c r="J106" s="288" t="s">
        <v>2129</v>
      </c>
      <c r="K106" s="288" t="s">
        <v>2129</v>
      </c>
      <c r="L106" s="288" t="s">
        <v>183</v>
      </c>
      <c r="M106" s="288" t="s">
        <v>2130</v>
      </c>
      <c r="N106" s="288" t="s">
        <v>183</v>
      </c>
      <c r="P106" s="289">
        <v>0</v>
      </c>
      <c r="Q106" s="289">
        <v>0</v>
      </c>
      <c r="R106" s="289">
        <v>0</v>
      </c>
      <c r="S106" s="289">
        <v>0</v>
      </c>
      <c r="T106" s="289">
        <v>0</v>
      </c>
      <c r="U106" s="289">
        <v>0</v>
      </c>
      <c r="V106" s="289">
        <v>0</v>
      </c>
      <c r="W106" s="289">
        <v>0</v>
      </c>
      <c r="X106" s="289">
        <v>0</v>
      </c>
      <c r="Y106" s="289">
        <v>0</v>
      </c>
      <c r="Z106" s="289">
        <v>0</v>
      </c>
      <c r="AA106" s="289">
        <v>0</v>
      </c>
      <c r="AB106" s="289">
        <v>0</v>
      </c>
      <c r="AC106" s="289"/>
      <c r="AD106" s="289"/>
      <c r="AE106" s="289">
        <v>0</v>
      </c>
      <c r="AF106" s="299"/>
      <c r="AG106" s="300"/>
      <c r="AH106" s="291"/>
      <c r="AI106" s="291"/>
      <c r="AJ106" s="291"/>
      <c r="AK106" s="292"/>
      <c r="AL106" s="291">
        <v>0</v>
      </c>
      <c r="AM106" s="293">
        <v>0</v>
      </c>
      <c r="AN106" s="291"/>
      <c r="AO106" s="294">
        <v>0</v>
      </c>
      <c r="AP106" s="291"/>
      <c r="AQ106" s="295">
        <v>0</v>
      </c>
      <c r="AR106" s="291"/>
      <c r="AS106" s="291"/>
      <c r="AT106" s="291"/>
      <c r="AU106" s="291"/>
      <c r="AV106" s="296">
        <v>0</v>
      </c>
      <c r="AW106" s="291">
        <v>0</v>
      </c>
      <c r="AX106" s="291"/>
      <c r="AY106" s="293">
        <v>0</v>
      </c>
      <c r="AZ106" s="297"/>
      <c r="BA106" s="298">
        <f t="shared" si="16"/>
        <v>0</v>
      </c>
      <c r="BB106" s="43"/>
      <c r="BC106" s="288" t="str">
        <f t="shared" si="17"/>
        <v/>
      </c>
      <c r="BD106" s="288" t="str">
        <f t="shared" si="17"/>
        <v/>
      </c>
      <c r="BE106" s="288" t="str">
        <f t="shared" si="17"/>
        <v/>
      </c>
      <c r="BF106" s="288" t="str">
        <f t="shared" si="17"/>
        <v/>
      </c>
      <c r="BG106" s="288" t="str">
        <f t="shared" si="14"/>
        <v>W/C</v>
      </c>
      <c r="BH106" s="288" t="str">
        <f t="shared" si="14"/>
        <v>NO</v>
      </c>
      <c r="BI106" s="288" t="str">
        <f t="shared" si="15"/>
        <v>W/C</v>
      </c>
      <c r="BJ106" s="43"/>
      <c r="BK106" s="288" t="b">
        <f t="shared" si="19"/>
        <v>1</v>
      </c>
      <c r="BL106" s="288" t="b">
        <f t="shared" si="19"/>
        <v>1</v>
      </c>
      <c r="BM106" s="288" t="b">
        <f t="shared" si="19"/>
        <v>1</v>
      </c>
      <c r="BN106" s="288" t="b">
        <f t="shared" si="18"/>
        <v>1</v>
      </c>
      <c r="BO106" s="288" t="b">
        <f t="shared" si="18"/>
        <v>1</v>
      </c>
      <c r="BP106" s="288" t="b">
        <f t="shared" si="18"/>
        <v>1</v>
      </c>
      <c r="BQ106" s="288" t="b">
        <f t="shared" si="18"/>
        <v>1</v>
      </c>
    </row>
    <row r="107" spans="1:69" ht="12" customHeight="1" x14ac:dyDescent="0.25">
      <c r="A107" s="309">
        <v>13101213</v>
      </c>
      <c r="B107" s="309" t="s">
        <v>2223</v>
      </c>
      <c r="C107" s="43" t="s">
        <v>313</v>
      </c>
      <c r="D107" s="13" t="s">
        <v>183</v>
      </c>
      <c r="E107" s="13"/>
      <c r="F107" s="310">
        <v>43132</v>
      </c>
      <c r="G107" s="13"/>
      <c r="H107" s="288" t="s">
        <v>2129</v>
      </c>
      <c r="I107" s="288" t="s">
        <v>2129</v>
      </c>
      <c r="J107" s="288" t="s">
        <v>2129</v>
      </c>
      <c r="K107" s="288" t="s">
        <v>2129</v>
      </c>
      <c r="L107" s="288" t="s">
        <v>183</v>
      </c>
      <c r="M107" s="288" t="s">
        <v>2130</v>
      </c>
      <c r="N107" s="288" t="s">
        <v>183</v>
      </c>
      <c r="P107" s="289">
        <v>0</v>
      </c>
      <c r="Q107" s="289">
        <v>0</v>
      </c>
      <c r="R107" s="289">
        <v>-134.29</v>
      </c>
      <c r="S107" s="289">
        <v>0</v>
      </c>
      <c r="T107" s="289">
        <v>0</v>
      </c>
      <c r="U107" s="289">
        <v>0</v>
      </c>
      <c r="V107" s="289">
        <v>0</v>
      </c>
      <c r="W107" s="289">
        <v>0</v>
      </c>
      <c r="X107" s="289">
        <v>0</v>
      </c>
      <c r="Y107" s="289">
        <v>0</v>
      </c>
      <c r="Z107" s="289">
        <v>0</v>
      </c>
      <c r="AA107" s="289">
        <v>0</v>
      </c>
      <c r="AB107" s="289">
        <v>0</v>
      </c>
      <c r="AC107" s="289"/>
      <c r="AD107" s="289"/>
      <c r="AE107" s="289">
        <v>-11.190833333333332</v>
      </c>
      <c r="AF107" s="299"/>
      <c r="AG107" s="300"/>
      <c r="AH107" s="291"/>
      <c r="AI107" s="291"/>
      <c r="AJ107" s="291"/>
      <c r="AK107" s="292"/>
      <c r="AL107" s="291">
        <v>0</v>
      </c>
      <c r="AM107" s="293">
        <v>-11.190833333333332</v>
      </c>
      <c r="AN107" s="291"/>
      <c r="AO107" s="294">
        <v>-11.190833333333332</v>
      </c>
      <c r="AP107" s="291"/>
      <c r="AQ107" s="295">
        <v>0</v>
      </c>
      <c r="AR107" s="291"/>
      <c r="AS107" s="291"/>
      <c r="AT107" s="291"/>
      <c r="AU107" s="291"/>
      <c r="AV107" s="296">
        <v>0</v>
      </c>
      <c r="AW107" s="291">
        <v>0</v>
      </c>
      <c r="AX107" s="291"/>
      <c r="AY107" s="293">
        <v>0</v>
      </c>
      <c r="AZ107" s="297"/>
      <c r="BA107" s="298">
        <f t="shared" si="16"/>
        <v>0</v>
      </c>
      <c r="BB107" s="43"/>
      <c r="BC107" s="288" t="str">
        <f t="shared" si="17"/>
        <v/>
      </c>
      <c r="BD107" s="288" t="str">
        <f t="shared" si="17"/>
        <v/>
      </c>
      <c r="BE107" s="288" t="str">
        <f t="shared" si="17"/>
        <v/>
      </c>
      <c r="BF107" s="288" t="str">
        <f t="shared" si="17"/>
        <v/>
      </c>
      <c r="BG107" s="288" t="str">
        <f t="shared" si="14"/>
        <v>W/C</v>
      </c>
      <c r="BH107" s="288" t="str">
        <f t="shared" si="14"/>
        <v>NO</v>
      </c>
      <c r="BI107" s="288" t="str">
        <f t="shared" si="15"/>
        <v>W/C</v>
      </c>
      <c r="BJ107" s="43"/>
      <c r="BK107" s="288" t="b">
        <f t="shared" si="19"/>
        <v>1</v>
      </c>
      <c r="BL107" s="288" t="b">
        <f t="shared" si="19"/>
        <v>1</v>
      </c>
      <c r="BM107" s="288" t="b">
        <f t="shared" si="19"/>
        <v>1</v>
      </c>
      <c r="BN107" s="288" t="b">
        <f t="shared" si="18"/>
        <v>1</v>
      </c>
      <c r="BO107" s="288" t="b">
        <f t="shared" si="18"/>
        <v>1</v>
      </c>
      <c r="BP107" s="288" t="b">
        <f t="shared" si="18"/>
        <v>1</v>
      </c>
      <c r="BQ107" s="288" t="b">
        <f t="shared" si="18"/>
        <v>1</v>
      </c>
    </row>
    <row r="108" spans="1:69" ht="12" customHeight="1" x14ac:dyDescent="0.25">
      <c r="A108" s="309" t="s">
        <v>314</v>
      </c>
      <c r="B108" s="309"/>
      <c r="C108" s="43" t="s">
        <v>315</v>
      </c>
      <c r="D108" s="13" t="s">
        <v>183</v>
      </c>
      <c r="E108" s="13"/>
      <c r="F108" s="310">
        <v>43405</v>
      </c>
      <c r="G108" s="13"/>
      <c r="H108" s="288" t="s">
        <v>2129</v>
      </c>
      <c r="I108" s="288" t="s">
        <v>2129</v>
      </c>
      <c r="J108" s="288" t="s">
        <v>2129</v>
      </c>
      <c r="K108" s="288" t="s">
        <v>2129</v>
      </c>
      <c r="L108" s="288" t="s">
        <v>183</v>
      </c>
      <c r="M108" s="288" t="s">
        <v>2130</v>
      </c>
      <c r="N108" s="288" t="s">
        <v>183</v>
      </c>
      <c r="P108" s="289"/>
      <c r="Q108" s="289"/>
      <c r="R108" s="289"/>
      <c r="S108" s="289"/>
      <c r="T108" s="289"/>
      <c r="U108" s="289"/>
      <c r="V108" s="289"/>
      <c r="W108" s="289"/>
      <c r="X108" s="289"/>
      <c r="Y108" s="289"/>
      <c r="Z108" s="289"/>
      <c r="AA108" s="289">
        <v>1000</v>
      </c>
      <c r="AB108" s="289">
        <v>120.27</v>
      </c>
      <c r="AC108" s="289"/>
      <c r="AD108" s="289"/>
      <c r="AE108" s="289">
        <v>88.344583333333333</v>
      </c>
      <c r="AF108" s="299"/>
      <c r="AG108" s="300"/>
      <c r="AH108" s="291"/>
      <c r="AI108" s="291"/>
      <c r="AJ108" s="291"/>
      <c r="AK108" s="292"/>
      <c r="AL108" s="291">
        <v>0</v>
      </c>
      <c r="AM108" s="293">
        <v>88.344583333333333</v>
      </c>
      <c r="AN108" s="291"/>
      <c r="AO108" s="294">
        <v>88.344583333333333</v>
      </c>
      <c r="AP108" s="291"/>
      <c r="AQ108" s="295">
        <v>120.27</v>
      </c>
      <c r="AR108" s="291"/>
      <c r="AS108" s="291"/>
      <c r="AT108" s="291"/>
      <c r="AU108" s="291"/>
      <c r="AV108" s="296">
        <v>0</v>
      </c>
      <c r="AW108" s="291">
        <v>120.27</v>
      </c>
      <c r="AX108" s="291"/>
      <c r="AY108" s="293">
        <v>120.27</v>
      </c>
      <c r="AZ108" s="297"/>
      <c r="BA108" s="298">
        <f t="shared" si="16"/>
        <v>0</v>
      </c>
      <c r="BB108" s="43"/>
      <c r="BC108" s="288"/>
      <c r="BD108" s="288"/>
      <c r="BE108" s="288"/>
      <c r="BF108" s="288"/>
      <c r="BG108" s="288"/>
      <c r="BH108" s="288"/>
      <c r="BI108" s="288"/>
      <c r="BJ108" s="43"/>
      <c r="BK108" s="288"/>
      <c r="BL108" s="288"/>
      <c r="BM108" s="288"/>
      <c r="BN108" s="288"/>
      <c r="BO108" s="288"/>
      <c r="BP108" s="288"/>
      <c r="BQ108" s="288"/>
    </row>
    <row r="109" spans="1:69" ht="12" customHeight="1" x14ac:dyDescent="0.25">
      <c r="A109" s="286">
        <v>13101253</v>
      </c>
      <c r="B109" s="287" t="s">
        <v>2224</v>
      </c>
      <c r="C109" s="16" t="s">
        <v>316</v>
      </c>
      <c r="D109" s="13" t="s">
        <v>183</v>
      </c>
      <c r="E109" s="13"/>
      <c r="F109" s="16"/>
      <c r="G109" s="13"/>
      <c r="H109" s="288" t="s">
        <v>2129</v>
      </c>
      <c r="I109" s="288" t="s">
        <v>2129</v>
      </c>
      <c r="J109" s="288" t="s">
        <v>2129</v>
      </c>
      <c r="K109" s="288" t="s">
        <v>2129</v>
      </c>
      <c r="L109" s="288" t="s">
        <v>183</v>
      </c>
      <c r="M109" s="288" t="s">
        <v>2130</v>
      </c>
      <c r="N109" s="288" t="s">
        <v>183</v>
      </c>
      <c r="P109" s="289">
        <v>756377.86</v>
      </c>
      <c r="Q109" s="289">
        <v>887264.51</v>
      </c>
      <c r="R109" s="289">
        <v>1439119.02</v>
      </c>
      <c r="S109" s="289">
        <v>913199.61</v>
      </c>
      <c r="T109" s="289">
        <v>798708.2</v>
      </c>
      <c r="U109" s="289">
        <v>537194.25</v>
      </c>
      <c r="V109" s="289">
        <v>985186.23</v>
      </c>
      <c r="W109" s="289">
        <v>480315.7</v>
      </c>
      <c r="X109" s="289">
        <v>19250.14</v>
      </c>
      <c r="Y109" s="289">
        <v>534387.94999999995</v>
      </c>
      <c r="Z109" s="289">
        <v>680478.06</v>
      </c>
      <c r="AA109" s="289">
        <v>612771.59</v>
      </c>
      <c r="AB109" s="289">
        <v>734105.47</v>
      </c>
      <c r="AC109" s="289"/>
      <c r="AD109" s="289"/>
      <c r="AE109" s="289">
        <v>719426.41041666677</v>
      </c>
      <c r="AF109" s="299"/>
      <c r="AG109" s="300"/>
      <c r="AH109" s="291"/>
      <c r="AI109" s="291"/>
      <c r="AJ109" s="291"/>
      <c r="AK109" s="292"/>
      <c r="AL109" s="291">
        <v>0</v>
      </c>
      <c r="AM109" s="293">
        <v>719426.41041666677</v>
      </c>
      <c r="AN109" s="291"/>
      <c r="AO109" s="294">
        <v>719426.41041666677</v>
      </c>
      <c r="AP109" s="291"/>
      <c r="AQ109" s="295">
        <v>734105.47</v>
      </c>
      <c r="AR109" s="291"/>
      <c r="AS109" s="291"/>
      <c r="AT109" s="291"/>
      <c r="AU109" s="291"/>
      <c r="AV109" s="296">
        <v>0</v>
      </c>
      <c r="AW109" s="291">
        <v>734105.47</v>
      </c>
      <c r="AX109" s="291"/>
      <c r="AY109" s="293">
        <v>734105.47</v>
      </c>
      <c r="AZ109" s="297"/>
      <c r="BA109" s="298">
        <f t="shared" si="16"/>
        <v>0</v>
      </c>
      <c r="BB109" s="43"/>
      <c r="BC109" s="288" t="str">
        <f t="shared" si="17"/>
        <v/>
      </c>
      <c r="BD109" s="288" t="str">
        <f t="shared" si="17"/>
        <v/>
      </c>
      <c r="BE109" s="288" t="str">
        <f t="shared" si="17"/>
        <v/>
      </c>
      <c r="BF109" s="288" t="str">
        <f t="shared" si="17"/>
        <v/>
      </c>
      <c r="BG109" s="288" t="str">
        <f t="shared" si="14"/>
        <v>W/C</v>
      </c>
      <c r="BH109" s="288" t="str">
        <f t="shared" si="14"/>
        <v>NO</v>
      </c>
      <c r="BI109" s="288" t="str">
        <f t="shared" si="15"/>
        <v>W/C</v>
      </c>
      <c r="BJ109" s="43"/>
      <c r="BK109" s="288" t="b">
        <f t="shared" ref="BK109:BQ126" si="20">BC109=H109</f>
        <v>1</v>
      </c>
      <c r="BL109" s="288" t="b">
        <f t="shared" si="20"/>
        <v>1</v>
      </c>
      <c r="BM109" s="288" t="b">
        <f t="shared" si="20"/>
        <v>1</v>
      </c>
      <c r="BN109" s="288" t="b">
        <f t="shared" si="20"/>
        <v>1</v>
      </c>
      <c r="BO109" s="288" t="b">
        <f t="shared" si="20"/>
        <v>1</v>
      </c>
      <c r="BP109" s="288" t="b">
        <f t="shared" si="20"/>
        <v>1</v>
      </c>
      <c r="BQ109" s="288" t="b">
        <f t="shared" si="20"/>
        <v>1</v>
      </c>
    </row>
    <row r="110" spans="1:69" ht="12" customHeight="1" x14ac:dyDescent="0.25">
      <c r="A110" s="286">
        <v>13109003</v>
      </c>
      <c r="B110" s="287" t="s">
        <v>2225</v>
      </c>
      <c r="C110" s="16" t="s">
        <v>317</v>
      </c>
      <c r="D110" s="13" t="s">
        <v>183</v>
      </c>
      <c r="E110" s="13"/>
      <c r="F110" s="16"/>
      <c r="G110" s="13"/>
      <c r="H110" s="288" t="s">
        <v>2129</v>
      </c>
      <c r="I110" s="288" t="s">
        <v>2129</v>
      </c>
      <c r="J110" s="288" t="s">
        <v>2129</v>
      </c>
      <c r="K110" s="288" t="s">
        <v>2129</v>
      </c>
      <c r="L110" s="288" t="s">
        <v>183</v>
      </c>
      <c r="M110" s="288" t="s">
        <v>2130</v>
      </c>
      <c r="N110" s="288" t="s">
        <v>183</v>
      </c>
      <c r="P110" s="289">
        <v>23243.72</v>
      </c>
      <c r="Q110" s="289">
        <v>90296.59</v>
      </c>
      <c r="R110" s="289">
        <v>113197.87</v>
      </c>
      <c r="S110" s="289">
        <v>117642.57</v>
      </c>
      <c r="T110" s="289">
        <v>21472.77</v>
      </c>
      <c r="U110" s="289">
        <v>20325.23</v>
      </c>
      <c r="V110" s="289">
        <v>27672.77</v>
      </c>
      <c r="W110" s="289">
        <v>31742.18</v>
      </c>
      <c r="X110" s="289">
        <v>14805.19</v>
      </c>
      <c r="Y110" s="289">
        <v>7734.63</v>
      </c>
      <c r="Z110" s="289">
        <v>40882.089999999997</v>
      </c>
      <c r="AA110" s="289">
        <v>42444.33</v>
      </c>
      <c r="AB110" s="289">
        <v>10272.84</v>
      </c>
      <c r="AC110" s="289"/>
      <c r="AD110" s="289"/>
      <c r="AE110" s="289">
        <v>45414.541666666664</v>
      </c>
      <c r="AF110" s="299"/>
      <c r="AG110" s="300"/>
      <c r="AH110" s="291"/>
      <c r="AI110" s="291"/>
      <c r="AJ110" s="291"/>
      <c r="AK110" s="292"/>
      <c r="AL110" s="291">
        <v>0</v>
      </c>
      <c r="AM110" s="293">
        <v>45414.541666666664</v>
      </c>
      <c r="AN110" s="291"/>
      <c r="AO110" s="294">
        <v>45414.541666666664</v>
      </c>
      <c r="AP110" s="291"/>
      <c r="AQ110" s="295">
        <v>10272.84</v>
      </c>
      <c r="AR110" s="291"/>
      <c r="AS110" s="291"/>
      <c r="AT110" s="291"/>
      <c r="AU110" s="291"/>
      <c r="AV110" s="296">
        <v>0</v>
      </c>
      <c r="AW110" s="291">
        <v>10272.84</v>
      </c>
      <c r="AX110" s="291"/>
      <c r="AY110" s="293">
        <v>10272.84</v>
      </c>
      <c r="AZ110" s="297"/>
      <c r="BA110" s="298">
        <f t="shared" si="16"/>
        <v>0</v>
      </c>
      <c r="BB110" s="43"/>
      <c r="BC110" s="288" t="str">
        <f t="shared" si="17"/>
        <v/>
      </c>
      <c r="BD110" s="288" t="str">
        <f t="shared" si="17"/>
        <v/>
      </c>
      <c r="BE110" s="288" t="str">
        <f t="shared" si="17"/>
        <v/>
      </c>
      <c r="BF110" s="288" t="str">
        <f t="shared" si="17"/>
        <v/>
      </c>
      <c r="BG110" s="288" t="str">
        <f t="shared" si="14"/>
        <v>W/C</v>
      </c>
      <c r="BH110" s="288" t="str">
        <f t="shared" si="14"/>
        <v>NO</v>
      </c>
      <c r="BI110" s="288" t="str">
        <f t="shared" si="15"/>
        <v>W/C</v>
      </c>
      <c r="BJ110" s="43"/>
      <c r="BK110" s="288" t="b">
        <f t="shared" si="20"/>
        <v>1</v>
      </c>
      <c r="BL110" s="288" t="b">
        <f t="shared" si="20"/>
        <v>1</v>
      </c>
      <c r="BM110" s="288" t="b">
        <f t="shared" si="20"/>
        <v>1</v>
      </c>
      <c r="BN110" s="288" t="b">
        <f t="shared" si="20"/>
        <v>1</v>
      </c>
      <c r="BO110" s="288" t="b">
        <f t="shared" si="20"/>
        <v>1</v>
      </c>
      <c r="BP110" s="288" t="b">
        <f t="shared" si="20"/>
        <v>1</v>
      </c>
      <c r="BQ110" s="288" t="b">
        <f t="shared" si="20"/>
        <v>1</v>
      </c>
    </row>
    <row r="111" spans="1:69" ht="12" customHeight="1" x14ac:dyDescent="0.25">
      <c r="A111" s="286">
        <v>13109013</v>
      </c>
      <c r="B111" s="287" t="s">
        <v>2226</v>
      </c>
      <c r="C111" s="16" t="s">
        <v>318</v>
      </c>
      <c r="D111" s="13" t="s">
        <v>183</v>
      </c>
      <c r="E111" s="13"/>
      <c r="F111" s="16"/>
      <c r="G111" s="13"/>
      <c r="H111" s="288" t="s">
        <v>2129</v>
      </c>
      <c r="I111" s="288" t="s">
        <v>2129</v>
      </c>
      <c r="J111" s="288" t="s">
        <v>2129</v>
      </c>
      <c r="K111" s="288" t="s">
        <v>2129</v>
      </c>
      <c r="L111" s="288" t="s">
        <v>183</v>
      </c>
      <c r="M111" s="288" t="s">
        <v>2130</v>
      </c>
      <c r="N111" s="288" t="s">
        <v>183</v>
      </c>
      <c r="P111" s="289">
        <v>3866</v>
      </c>
      <c r="Q111" s="289">
        <v>3866</v>
      </c>
      <c r="R111" s="289">
        <v>3866</v>
      </c>
      <c r="S111" s="289">
        <v>3866</v>
      </c>
      <c r="T111" s="289">
        <v>6659</v>
      </c>
      <c r="U111" s="289">
        <v>3866</v>
      </c>
      <c r="V111" s="289">
        <v>3866</v>
      </c>
      <c r="W111" s="289">
        <v>3866</v>
      </c>
      <c r="X111" s="289">
        <v>3866</v>
      </c>
      <c r="Y111" s="289">
        <v>3866</v>
      </c>
      <c r="Z111" s="289">
        <v>3866</v>
      </c>
      <c r="AA111" s="289">
        <v>3866</v>
      </c>
      <c r="AB111" s="289">
        <v>3866</v>
      </c>
      <c r="AC111" s="289"/>
      <c r="AD111" s="289"/>
      <c r="AE111" s="289">
        <v>4098.75</v>
      </c>
      <c r="AF111" s="299"/>
      <c r="AG111" s="300"/>
      <c r="AH111" s="291"/>
      <c r="AI111" s="291"/>
      <c r="AJ111" s="291"/>
      <c r="AK111" s="292"/>
      <c r="AL111" s="291">
        <v>0</v>
      </c>
      <c r="AM111" s="293">
        <v>4098.75</v>
      </c>
      <c r="AN111" s="291"/>
      <c r="AO111" s="294">
        <v>4098.75</v>
      </c>
      <c r="AP111" s="291"/>
      <c r="AQ111" s="295">
        <v>3866</v>
      </c>
      <c r="AR111" s="291"/>
      <c r="AS111" s="291"/>
      <c r="AT111" s="291"/>
      <c r="AU111" s="291"/>
      <c r="AV111" s="296">
        <v>0</v>
      </c>
      <c r="AW111" s="291">
        <v>3866</v>
      </c>
      <c r="AX111" s="291"/>
      <c r="AY111" s="293">
        <v>3866</v>
      </c>
      <c r="AZ111" s="297"/>
      <c r="BA111" s="298">
        <f t="shared" si="16"/>
        <v>0</v>
      </c>
      <c r="BB111" s="43"/>
      <c r="BC111" s="288" t="str">
        <f t="shared" si="17"/>
        <v/>
      </c>
      <c r="BD111" s="288" t="str">
        <f t="shared" si="17"/>
        <v/>
      </c>
      <c r="BE111" s="288" t="str">
        <f t="shared" si="17"/>
        <v/>
      </c>
      <c r="BF111" s="288" t="str">
        <f t="shared" si="17"/>
        <v/>
      </c>
      <c r="BG111" s="288" t="str">
        <f t="shared" si="14"/>
        <v>W/C</v>
      </c>
      <c r="BH111" s="288" t="str">
        <f t="shared" si="14"/>
        <v>NO</v>
      </c>
      <c r="BI111" s="288" t="str">
        <f t="shared" si="15"/>
        <v>W/C</v>
      </c>
      <c r="BJ111" s="43"/>
      <c r="BK111" s="288" t="b">
        <f t="shared" si="20"/>
        <v>1</v>
      </c>
      <c r="BL111" s="288" t="b">
        <f t="shared" si="20"/>
        <v>1</v>
      </c>
      <c r="BM111" s="288" t="b">
        <f t="shared" si="20"/>
        <v>1</v>
      </c>
      <c r="BN111" s="288" t="b">
        <f t="shared" si="20"/>
        <v>1</v>
      </c>
      <c r="BO111" s="288" t="b">
        <f t="shared" si="20"/>
        <v>1</v>
      </c>
      <c r="BP111" s="288" t="b">
        <f t="shared" si="20"/>
        <v>1</v>
      </c>
      <c r="BQ111" s="288" t="b">
        <f t="shared" si="20"/>
        <v>1</v>
      </c>
    </row>
    <row r="112" spans="1:69" ht="12" customHeight="1" x14ac:dyDescent="0.25">
      <c r="A112" s="309">
        <v>13109023</v>
      </c>
      <c r="B112" s="309" t="s">
        <v>2227</v>
      </c>
      <c r="C112" s="43" t="s">
        <v>319</v>
      </c>
      <c r="D112" s="13" t="s">
        <v>183</v>
      </c>
      <c r="E112" s="13"/>
      <c r="F112" s="310">
        <v>43101</v>
      </c>
      <c r="G112" s="13"/>
      <c r="H112" s="288" t="s">
        <v>2129</v>
      </c>
      <c r="I112" s="288" t="s">
        <v>2129</v>
      </c>
      <c r="J112" s="288" t="s">
        <v>2129</v>
      </c>
      <c r="K112" s="288" t="s">
        <v>2129</v>
      </c>
      <c r="L112" s="288" t="s">
        <v>183</v>
      </c>
      <c r="M112" s="288" t="s">
        <v>2130</v>
      </c>
      <c r="N112" s="288" t="s">
        <v>183</v>
      </c>
      <c r="P112" s="289">
        <v>0</v>
      </c>
      <c r="Q112" s="289">
        <v>572.35</v>
      </c>
      <c r="R112" s="289">
        <v>1637646.12</v>
      </c>
      <c r="S112" s="289">
        <v>956872.83</v>
      </c>
      <c r="T112" s="289">
        <v>2496580.21</v>
      </c>
      <c r="U112" s="289">
        <v>248761.14</v>
      </c>
      <c r="V112" s="289">
        <v>5126838.53</v>
      </c>
      <c r="W112" s="289">
        <v>199914.61</v>
      </c>
      <c r="X112" s="289">
        <v>125642.95</v>
      </c>
      <c r="Y112" s="289">
        <v>552341.19999999995</v>
      </c>
      <c r="Z112" s="289">
        <v>59208.09</v>
      </c>
      <c r="AA112" s="289">
        <v>1624165.51</v>
      </c>
      <c r="AB112" s="289">
        <v>206274.78</v>
      </c>
      <c r="AC112" s="289"/>
      <c r="AD112" s="289"/>
      <c r="AE112" s="289">
        <v>1094306.7441666664</v>
      </c>
      <c r="AF112" s="299"/>
      <c r="AG112" s="300"/>
      <c r="AH112" s="291"/>
      <c r="AI112" s="291"/>
      <c r="AJ112" s="291"/>
      <c r="AK112" s="292"/>
      <c r="AL112" s="291"/>
      <c r="AM112" s="293">
        <v>1094306.7441666664</v>
      </c>
      <c r="AN112" s="291"/>
      <c r="AO112" s="294">
        <v>1094306.7441666664</v>
      </c>
      <c r="AP112" s="291"/>
      <c r="AQ112" s="295">
        <v>206274.78</v>
      </c>
      <c r="AR112" s="291"/>
      <c r="AS112" s="291"/>
      <c r="AT112" s="291"/>
      <c r="AU112" s="291"/>
      <c r="AV112" s="296">
        <v>0</v>
      </c>
      <c r="AW112" s="291">
        <v>206274.78</v>
      </c>
      <c r="AX112" s="291"/>
      <c r="AY112" s="293">
        <v>206274.78</v>
      </c>
      <c r="AZ112" s="297"/>
      <c r="BA112" s="298">
        <f t="shared" si="16"/>
        <v>0</v>
      </c>
      <c r="BB112" s="43"/>
      <c r="BC112" s="288" t="str">
        <f t="shared" si="17"/>
        <v/>
      </c>
      <c r="BD112" s="288" t="str">
        <f t="shared" si="17"/>
        <v/>
      </c>
      <c r="BE112" s="288" t="str">
        <f t="shared" si="17"/>
        <v/>
      </c>
      <c r="BF112" s="288" t="str">
        <f t="shared" si="17"/>
        <v/>
      </c>
      <c r="BG112" s="288" t="str">
        <f t="shared" si="14"/>
        <v>W/C</v>
      </c>
      <c r="BH112" s="288" t="str">
        <f t="shared" si="14"/>
        <v>NO</v>
      </c>
      <c r="BI112" s="288" t="str">
        <f t="shared" si="15"/>
        <v>W/C</v>
      </c>
      <c r="BJ112" s="43"/>
      <c r="BK112" s="288" t="b">
        <f t="shared" si="20"/>
        <v>1</v>
      </c>
      <c r="BL112" s="288" t="b">
        <f t="shared" si="20"/>
        <v>1</v>
      </c>
      <c r="BM112" s="288" t="b">
        <f t="shared" si="20"/>
        <v>1</v>
      </c>
      <c r="BN112" s="288" t="b">
        <f t="shared" si="20"/>
        <v>1</v>
      </c>
      <c r="BO112" s="288" t="b">
        <f t="shared" si="20"/>
        <v>1</v>
      </c>
      <c r="BP112" s="288" t="b">
        <f t="shared" si="20"/>
        <v>1</v>
      </c>
      <c r="BQ112" s="288" t="b">
        <f t="shared" si="20"/>
        <v>1</v>
      </c>
    </row>
    <row r="113" spans="1:69" ht="12" customHeight="1" x14ac:dyDescent="0.25">
      <c r="A113" s="286">
        <v>13400021</v>
      </c>
      <c r="B113" s="287" t="s">
        <v>2228</v>
      </c>
      <c r="C113" s="16" t="s">
        <v>320</v>
      </c>
      <c r="D113" s="13" t="s">
        <v>180</v>
      </c>
      <c r="E113" s="13"/>
      <c r="F113" s="16"/>
      <c r="G113" s="13"/>
      <c r="H113" s="288" t="s">
        <v>2129</v>
      </c>
      <c r="I113" s="288" t="s">
        <v>180</v>
      </c>
      <c r="J113" s="288" t="s">
        <v>2129</v>
      </c>
      <c r="K113" s="288" t="s">
        <v>2129</v>
      </c>
      <c r="L113" s="288" t="s">
        <v>2130</v>
      </c>
      <c r="M113" s="288" t="s">
        <v>2130</v>
      </c>
      <c r="N113" s="288" t="s">
        <v>2129</v>
      </c>
      <c r="P113" s="289">
        <v>12914939.800000001</v>
      </c>
      <c r="Q113" s="289">
        <v>12914939.800000001</v>
      </c>
      <c r="R113" s="289">
        <v>12914939.800000001</v>
      </c>
      <c r="S113" s="289">
        <v>12914939.800000001</v>
      </c>
      <c r="T113" s="289">
        <v>12914939.800000001</v>
      </c>
      <c r="U113" s="289">
        <v>12914939.800000001</v>
      </c>
      <c r="V113" s="289">
        <v>12925360.720000001</v>
      </c>
      <c r="W113" s="289">
        <v>12925360.720000001</v>
      </c>
      <c r="X113" s="289">
        <v>12926860.720000001</v>
      </c>
      <c r="Y113" s="289">
        <v>12926860.720000001</v>
      </c>
      <c r="Z113" s="289">
        <v>12926860.720000001</v>
      </c>
      <c r="AA113" s="289">
        <v>14308675.119999999</v>
      </c>
      <c r="AB113" s="289">
        <v>14308675.119999999</v>
      </c>
      <c r="AC113" s="289"/>
      <c r="AD113" s="289"/>
      <c r="AE113" s="289">
        <v>13093873.765000001</v>
      </c>
      <c r="AF113" s="299" t="s">
        <v>321</v>
      </c>
      <c r="AG113" s="300"/>
      <c r="AH113" s="291"/>
      <c r="AI113" s="291">
        <v>13093873.765000001</v>
      </c>
      <c r="AJ113" s="291"/>
      <c r="AK113" s="292"/>
      <c r="AL113" s="291">
        <v>13093873.765000001</v>
      </c>
      <c r="AM113" s="293"/>
      <c r="AN113" s="291"/>
      <c r="AO113" s="294">
        <v>0</v>
      </c>
      <c r="AP113" s="291"/>
      <c r="AQ113" s="295">
        <v>14308675.119999999</v>
      </c>
      <c r="AR113" s="291"/>
      <c r="AS113" s="291">
        <v>14308675.119999999</v>
      </c>
      <c r="AT113" s="291"/>
      <c r="AU113" s="291"/>
      <c r="AV113" s="296">
        <v>14308675.119999999</v>
      </c>
      <c r="AW113" s="291"/>
      <c r="AX113" s="291"/>
      <c r="AY113" s="293">
        <v>0</v>
      </c>
      <c r="AZ113" s="297"/>
      <c r="BA113" s="298">
        <f t="shared" si="16"/>
        <v>0</v>
      </c>
      <c r="BB113" s="43"/>
      <c r="BC113" s="288" t="str">
        <f t="shared" si="17"/>
        <v/>
      </c>
      <c r="BD113" s="288" t="str">
        <f t="shared" si="17"/>
        <v>ERB</v>
      </c>
      <c r="BE113" s="288" t="str">
        <f t="shared" si="17"/>
        <v/>
      </c>
      <c r="BF113" s="288" t="str">
        <f t="shared" si="17"/>
        <v/>
      </c>
      <c r="BG113" s="288" t="str">
        <f t="shared" si="14"/>
        <v>NO</v>
      </c>
      <c r="BH113" s="288" t="str">
        <f t="shared" si="14"/>
        <v>NO</v>
      </c>
      <c r="BI113" s="288" t="str">
        <f t="shared" si="15"/>
        <v/>
      </c>
      <c r="BJ113" s="43"/>
      <c r="BK113" s="288" t="b">
        <f t="shared" si="20"/>
        <v>1</v>
      </c>
      <c r="BL113" s="288" t="b">
        <f t="shared" si="20"/>
        <v>1</v>
      </c>
      <c r="BM113" s="288" t="b">
        <f t="shared" si="20"/>
        <v>1</v>
      </c>
      <c r="BN113" s="288" t="b">
        <f t="shared" si="20"/>
        <v>1</v>
      </c>
      <c r="BO113" s="288" t="b">
        <f t="shared" si="20"/>
        <v>1</v>
      </c>
      <c r="BP113" s="288" t="b">
        <f t="shared" si="20"/>
        <v>1</v>
      </c>
      <c r="BQ113" s="288" t="b">
        <f t="shared" si="20"/>
        <v>1</v>
      </c>
    </row>
    <row r="114" spans="1:69" ht="12" customHeight="1" x14ac:dyDescent="0.25">
      <c r="A114" s="286">
        <v>13400031</v>
      </c>
      <c r="B114" s="287" t="s">
        <v>2229</v>
      </c>
      <c r="C114" s="16" t="s">
        <v>322</v>
      </c>
      <c r="D114" s="13" t="s">
        <v>180</v>
      </c>
      <c r="E114" s="13"/>
      <c r="F114" s="16"/>
      <c r="G114" s="13"/>
      <c r="H114" s="288" t="s">
        <v>2129</v>
      </c>
      <c r="I114" s="288" t="s">
        <v>180</v>
      </c>
      <c r="J114" s="288" t="s">
        <v>2129</v>
      </c>
      <c r="K114" s="288" t="s">
        <v>2129</v>
      </c>
      <c r="L114" s="288" t="s">
        <v>2130</v>
      </c>
      <c r="M114" s="288" t="s">
        <v>2130</v>
      </c>
      <c r="N114" s="288" t="s">
        <v>2129</v>
      </c>
      <c r="P114" s="289">
        <v>-12914939.800000001</v>
      </c>
      <c r="Q114" s="289">
        <v>-12914939.800000001</v>
      </c>
      <c r="R114" s="289">
        <v>-12914939.800000001</v>
      </c>
      <c r="S114" s="289">
        <v>-12914939.800000001</v>
      </c>
      <c r="T114" s="289">
        <v>-12914939.800000001</v>
      </c>
      <c r="U114" s="289">
        <v>-12914939.800000001</v>
      </c>
      <c r="V114" s="289">
        <v>-12925360.720000001</v>
      </c>
      <c r="W114" s="289">
        <v>-12925360.720000001</v>
      </c>
      <c r="X114" s="289">
        <v>-12926860.720000001</v>
      </c>
      <c r="Y114" s="289">
        <v>-12926860.720000001</v>
      </c>
      <c r="Z114" s="289">
        <v>-12926860.720000001</v>
      </c>
      <c r="AA114" s="289">
        <v>-14308675.119999999</v>
      </c>
      <c r="AB114" s="289">
        <v>-14308675.119999999</v>
      </c>
      <c r="AC114" s="289"/>
      <c r="AD114" s="289"/>
      <c r="AE114" s="289">
        <v>-13093873.765000001</v>
      </c>
      <c r="AF114" s="299" t="s">
        <v>321</v>
      </c>
      <c r="AG114" s="300"/>
      <c r="AH114" s="291"/>
      <c r="AI114" s="291">
        <v>-13093873.765000001</v>
      </c>
      <c r="AJ114" s="291"/>
      <c r="AK114" s="292"/>
      <c r="AL114" s="291">
        <v>-13093873.765000001</v>
      </c>
      <c r="AM114" s="293"/>
      <c r="AN114" s="291"/>
      <c r="AO114" s="294">
        <v>0</v>
      </c>
      <c r="AP114" s="291"/>
      <c r="AQ114" s="295">
        <v>-14308675.119999999</v>
      </c>
      <c r="AR114" s="291"/>
      <c r="AS114" s="291">
        <v>-14308675.119999999</v>
      </c>
      <c r="AT114" s="291"/>
      <c r="AU114" s="291"/>
      <c r="AV114" s="296">
        <v>-14308675.119999999</v>
      </c>
      <c r="AW114" s="291"/>
      <c r="AX114" s="291"/>
      <c r="AY114" s="293">
        <v>0</v>
      </c>
      <c r="AZ114" s="297"/>
      <c r="BA114" s="298">
        <f t="shared" si="16"/>
        <v>0</v>
      </c>
      <c r="BB114" s="43"/>
      <c r="BC114" s="288" t="str">
        <f t="shared" si="17"/>
        <v/>
      </c>
      <c r="BD114" s="288" t="str">
        <f t="shared" si="17"/>
        <v>ERB</v>
      </c>
      <c r="BE114" s="288" t="str">
        <f t="shared" si="17"/>
        <v/>
      </c>
      <c r="BF114" s="288" t="str">
        <f t="shared" si="17"/>
        <v/>
      </c>
      <c r="BG114" s="288" t="str">
        <f t="shared" si="14"/>
        <v>NO</v>
      </c>
      <c r="BH114" s="288" t="str">
        <f t="shared" si="14"/>
        <v>NO</v>
      </c>
      <c r="BI114" s="288" t="str">
        <f t="shared" si="15"/>
        <v/>
      </c>
      <c r="BJ114" s="43"/>
      <c r="BK114" s="288" t="b">
        <f t="shared" si="20"/>
        <v>1</v>
      </c>
      <c r="BL114" s="288" t="b">
        <f t="shared" si="20"/>
        <v>1</v>
      </c>
      <c r="BM114" s="288" t="b">
        <f t="shared" si="20"/>
        <v>1</v>
      </c>
      <c r="BN114" s="288" t="b">
        <f t="shared" si="20"/>
        <v>1</v>
      </c>
      <c r="BO114" s="288" t="b">
        <f t="shared" si="20"/>
        <v>1</v>
      </c>
      <c r="BP114" s="288" t="b">
        <f t="shared" si="20"/>
        <v>1</v>
      </c>
      <c r="BQ114" s="288" t="b">
        <f t="shared" si="20"/>
        <v>1</v>
      </c>
    </row>
    <row r="115" spans="1:69" ht="12" customHeight="1" x14ac:dyDescent="0.25">
      <c r="A115" s="286">
        <v>13400073</v>
      </c>
      <c r="B115" s="287" t="s">
        <v>2230</v>
      </c>
      <c r="C115" s="16" t="s">
        <v>323</v>
      </c>
      <c r="D115" s="13" t="s">
        <v>182</v>
      </c>
      <c r="E115" s="13"/>
      <c r="F115" s="16"/>
      <c r="G115" s="13"/>
      <c r="H115" s="288" t="s">
        <v>2129</v>
      </c>
      <c r="I115" s="288" t="s">
        <v>2129</v>
      </c>
      <c r="J115" s="288" t="s">
        <v>2129</v>
      </c>
      <c r="K115" s="288" t="s">
        <v>182</v>
      </c>
      <c r="L115" s="288" t="s">
        <v>2130</v>
      </c>
      <c r="M115" s="288" t="s">
        <v>2130</v>
      </c>
      <c r="N115" s="288" t="s">
        <v>2129</v>
      </c>
      <c r="P115" s="289">
        <v>550174.99</v>
      </c>
      <c r="Q115" s="289">
        <v>2030930.3</v>
      </c>
      <c r="R115" s="289">
        <v>600988.68999999994</v>
      </c>
      <c r="S115" s="289">
        <v>594404.81000000006</v>
      </c>
      <c r="T115" s="289">
        <v>587452.92000000004</v>
      </c>
      <c r="U115" s="289">
        <v>549425.54</v>
      </c>
      <c r="V115" s="289">
        <v>600000.89</v>
      </c>
      <c r="W115" s="289">
        <v>593085.91</v>
      </c>
      <c r="X115" s="289">
        <v>561235.56999999995</v>
      </c>
      <c r="Y115" s="289">
        <v>554049.68999999994</v>
      </c>
      <c r="Z115" s="289">
        <v>546780.92000000004</v>
      </c>
      <c r="AA115" s="289">
        <v>539578.31999999995</v>
      </c>
      <c r="AB115" s="289">
        <v>532557.05000000005</v>
      </c>
      <c r="AC115" s="289"/>
      <c r="AD115" s="289"/>
      <c r="AE115" s="289">
        <v>691608.29833333334</v>
      </c>
      <c r="AF115" s="299"/>
      <c r="AG115" s="300"/>
      <c r="AH115" s="291"/>
      <c r="AI115" s="291"/>
      <c r="AJ115" s="291"/>
      <c r="AK115" s="292">
        <v>691608.29833333334</v>
      </c>
      <c r="AL115" s="291">
        <v>691608.29833333334</v>
      </c>
      <c r="AM115" s="293"/>
      <c r="AN115" s="291"/>
      <c r="AO115" s="294">
        <v>0</v>
      </c>
      <c r="AP115" s="291"/>
      <c r="AQ115" s="295">
        <v>532557.05000000005</v>
      </c>
      <c r="AR115" s="291"/>
      <c r="AS115" s="291"/>
      <c r="AT115" s="291"/>
      <c r="AU115" s="291">
        <v>532557.05000000005</v>
      </c>
      <c r="AV115" s="296">
        <v>532557.05000000005</v>
      </c>
      <c r="AW115" s="291"/>
      <c r="AX115" s="291"/>
      <c r="AY115" s="293">
        <v>0</v>
      </c>
      <c r="AZ115" s="297" t="s">
        <v>219</v>
      </c>
      <c r="BA115" s="298">
        <f t="shared" si="16"/>
        <v>0</v>
      </c>
      <c r="BB115" s="43"/>
      <c r="BC115" s="288" t="str">
        <f t="shared" si="17"/>
        <v/>
      </c>
      <c r="BD115" s="288" t="str">
        <f t="shared" si="17"/>
        <v/>
      </c>
      <c r="BE115" s="288" t="str">
        <f t="shared" si="17"/>
        <v/>
      </c>
      <c r="BF115" s="288" t="str">
        <f t="shared" si="17"/>
        <v>Non-Op</v>
      </c>
      <c r="BG115" s="288" t="str">
        <f t="shared" si="14"/>
        <v>NO</v>
      </c>
      <c r="BH115" s="288" t="str">
        <f t="shared" si="14"/>
        <v>NO</v>
      </c>
      <c r="BI115" s="288" t="str">
        <f t="shared" si="15"/>
        <v/>
      </c>
      <c r="BJ115" s="43"/>
      <c r="BK115" s="288" t="b">
        <f t="shared" si="20"/>
        <v>1</v>
      </c>
      <c r="BL115" s="288" t="b">
        <f t="shared" si="20"/>
        <v>1</v>
      </c>
      <c r="BM115" s="288" t="b">
        <f t="shared" si="20"/>
        <v>1</v>
      </c>
      <c r="BN115" s="288" t="b">
        <f t="shared" si="20"/>
        <v>1</v>
      </c>
      <c r="BO115" s="288" t="b">
        <f t="shared" si="20"/>
        <v>1</v>
      </c>
      <c r="BP115" s="288" t="b">
        <f t="shared" si="20"/>
        <v>1</v>
      </c>
      <c r="BQ115" s="288" t="b">
        <f t="shared" si="20"/>
        <v>1</v>
      </c>
    </row>
    <row r="116" spans="1:69" ht="12" customHeight="1" x14ac:dyDescent="0.25">
      <c r="A116" s="286">
        <v>13400111</v>
      </c>
      <c r="B116" s="287" t="s">
        <v>2231</v>
      </c>
      <c r="C116" s="16" t="s">
        <v>324</v>
      </c>
      <c r="D116" s="13" t="s">
        <v>180</v>
      </c>
      <c r="E116" s="13"/>
      <c r="F116" s="16"/>
      <c r="G116" s="13"/>
      <c r="H116" s="288" t="s">
        <v>2129</v>
      </c>
      <c r="I116" s="288" t="s">
        <v>180</v>
      </c>
      <c r="J116" s="288" t="s">
        <v>2129</v>
      </c>
      <c r="K116" s="288" t="s">
        <v>2129</v>
      </c>
      <c r="L116" s="288" t="s">
        <v>2130</v>
      </c>
      <c r="M116" s="288" t="s">
        <v>2130</v>
      </c>
      <c r="N116" s="288" t="s">
        <v>2129</v>
      </c>
      <c r="P116" s="289">
        <v>25000</v>
      </c>
      <c r="Q116" s="289">
        <v>25000</v>
      </c>
      <c r="R116" s="289">
        <v>25000</v>
      </c>
      <c r="S116" s="289">
        <v>25000</v>
      </c>
      <c r="T116" s="289">
        <v>25000</v>
      </c>
      <c r="U116" s="289">
        <v>25000</v>
      </c>
      <c r="V116" s="289">
        <v>25000</v>
      </c>
      <c r="W116" s="289">
        <v>25000</v>
      </c>
      <c r="X116" s="289">
        <v>25000</v>
      </c>
      <c r="Y116" s="289">
        <v>25000</v>
      </c>
      <c r="Z116" s="289">
        <v>25000</v>
      </c>
      <c r="AA116" s="289">
        <v>25000</v>
      </c>
      <c r="AB116" s="289">
        <v>25000</v>
      </c>
      <c r="AC116" s="289"/>
      <c r="AD116" s="289"/>
      <c r="AE116" s="289">
        <v>25000</v>
      </c>
      <c r="AF116" s="299" t="s">
        <v>321</v>
      </c>
      <c r="AG116" s="300"/>
      <c r="AH116" s="291"/>
      <c r="AI116" s="291">
        <v>25000</v>
      </c>
      <c r="AJ116" s="291"/>
      <c r="AK116" s="292"/>
      <c r="AL116" s="291">
        <v>25000</v>
      </c>
      <c r="AM116" s="293"/>
      <c r="AN116" s="291"/>
      <c r="AO116" s="294">
        <v>0</v>
      </c>
      <c r="AP116" s="291"/>
      <c r="AQ116" s="295">
        <v>25000</v>
      </c>
      <c r="AR116" s="291"/>
      <c r="AS116" s="291">
        <v>25000</v>
      </c>
      <c r="AT116" s="291"/>
      <c r="AU116" s="291"/>
      <c r="AV116" s="296">
        <v>25000</v>
      </c>
      <c r="AW116" s="291"/>
      <c r="AX116" s="291"/>
      <c r="AY116" s="293">
        <v>0</v>
      </c>
      <c r="AZ116" s="297"/>
      <c r="BA116" s="298">
        <f t="shared" si="16"/>
        <v>0</v>
      </c>
      <c r="BB116" s="43"/>
      <c r="BC116" s="288" t="str">
        <f t="shared" si="17"/>
        <v/>
      </c>
      <c r="BD116" s="288" t="str">
        <f t="shared" si="17"/>
        <v>ERB</v>
      </c>
      <c r="BE116" s="288" t="str">
        <f t="shared" si="17"/>
        <v/>
      </c>
      <c r="BF116" s="288" t="str">
        <f t="shared" si="17"/>
        <v/>
      </c>
      <c r="BG116" s="288" t="str">
        <f t="shared" si="14"/>
        <v>NO</v>
      </c>
      <c r="BH116" s="288" t="str">
        <f t="shared" si="14"/>
        <v>NO</v>
      </c>
      <c r="BI116" s="288" t="str">
        <f t="shared" si="15"/>
        <v/>
      </c>
      <c r="BJ116" s="43"/>
      <c r="BK116" s="288" t="b">
        <f t="shared" si="20"/>
        <v>1</v>
      </c>
      <c r="BL116" s="288" t="b">
        <f t="shared" si="20"/>
        <v>1</v>
      </c>
      <c r="BM116" s="288" t="b">
        <f t="shared" si="20"/>
        <v>1</v>
      </c>
      <c r="BN116" s="288" t="b">
        <f t="shared" si="20"/>
        <v>1</v>
      </c>
      <c r="BO116" s="288" t="b">
        <f t="shared" si="20"/>
        <v>1</v>
      </c>
      <c r="BP116" s="288" t="b">
        <f t="shared" si="20"/>
        <v>1</v>
      </c>
      <c r="BQ116" s="288" t="b">
        <f t="shared" si="20"/>
        <v>1</v>
      </c>
    </row>
    <row r="117" spans="1:69" ht="12" customHeight="1" outlineLevel="1" x14ac:dyDescent="0.25">
      <c r="A117" s="311">
        <v>13400123</v>
      </c>
      <c r="B117" s="312" t="s">
        <v>2232</v>
      </c>
      <c r="C117" s="16" t="s">
        <v>325</v>
      </c>
      <c r="D117" s="13" t="s">
        <v>182</v>
      </c>
      <c r="E117" s="13"/>
      <c r="F117" s="16"/>
      <c r="G117" s="13"/>
      <c r="H117" s="288" t="s">
        <v>2129</v>
      </c>
      <c r="I117" s="288" t="s">
        <v>2129</v>
      </c>
      <c r="J117" s="288" t="s">
        <v>2129</v>
      </c>
      <c r="K117" s="288" t="s">
        <v>182</v>
      </c>
      <c r="L117" s="288" t="s">
        <v>2130</v>
      </c>
      <c r="M117" s="288" t="s">
        <v>2130</v>
      </c>
      <c r="N117" s="288" t="s">
        <v>2129</v>
      </c>
      <c r="P117" s="289">
        <v>0</v>
      </c>
      <c r="Q117" s="289">
        <v>0</v>
      </c>
      <c r="R117" s="289">
        <v>0</v>
      </c>
      <c r="S117" s="289">
        <v>0</v>
      </c>
      <c r="T117" s="289">
        <v>0</v>
      </c>
      <c r="U117" s="289">
        <v>0</v>
      </c>
      <c r="V117" s="289">
        <v>0</v>
      </c>
      <c r="W117" s="289">
        <v>0</v>
      </c>
      <c r="X117" s="289">
        <v>0</v>
      </c>
      <c r="Y117" s="289">
        <v>0</v>
      </c>
      <c r="Z117" s="289">
        <v>0</v>
      </c>
      <c r="AA117" s="289">
        <v>0</v>
      </c>
      <c r="AB117" s="289">
        <v>0</v>
      </c>
      <c r="AC117" s="289"/>
      <c r="AD117" s="289"/>
      <c r="AE117" s="289">
        <v>0</v>
      </c>
      <c r="AF117" s="307"/>
      <c r="AG117" s="308"/>
      <c r="AH117" s="291"/>
      <c r="AI117" s="291"/>
      <c r="AJ117" s="291"/>
      <c r="AK117" s="292">
        <v>0</v>
      </c>
      <c r="AL117" s="291">
        <v>0</v>
      </c>
      <c r="AM117" s="293"/>
      <c r="AN117" s="291"/>
      <c r="AO117" s="294">
        <v>0</v>
      </c>
      <c r="AP117" s="291"/>
      <c r="AQ117" s="295">
        <v>0</v>
      </c>
      <c r="AR117" s="291"/>
      <c r="AS117" s="291"/>
      <c r="AT117" s="291"/>
      <c r="AU117" s="291">
        <v>0</v>
      </c>
      <c r="AV117" s="296">
        <v>0</v>
      </c>
      <c r="AW117" s="291"/>
      <c r="AX117" s="291"/>
      <c r="AY117" s="293">
        <v>0</v>
      </c>
      <c r="AZ117" s="297" t="s">
        <v>253</v>
      </c>
      <c r="BA117" s="298">
        <f t="shared" si="16"/>
        <v>0</v>
      </c>
      <c r="BB117" s="43"/>
      <c r="BC117" s="288" t="str">
        <f t="shared" si="17"/>
        <v/>
      </c>
      <c r="BD117" s="288" t="str">
        <f t="shared" si="17"/>
        <v/>
      </c>
      <c r="BE117" s="288" t="str">
        <f t="shared" si="17"/>
        <v/>
      </c>
      <c r="BF117" s="288" t="str">
        <f t="shared" si="17"/>
        <v>Non-Op</v>
      </c>
      <c r="BG117" s="288" t="str">
        <f t="shared" si="14"/>
        <v>NO</v>
      </c>
      <c r="BH117" s="288" t="str">
        <f t="shared" si="14"/>
        <v>NO</v>
      </c>
      <c r="BI117" s="288" t="str">
        <f t="shared" si="15"/>
        <v/>
      </c>
      <c r="BJ117" s="43"/>
      <c r="BK117" s="288" t="b">
        <f t="shared" si="20"/>
        <v>1</v>
      </c>
      <c r="BL117" s="288" t="b">
        <f t="shared" si="20"/>
        <v>1</v>
      </c>
      <c r="BM117" s="288" t="b">
        <f t="shared" si="20"/>
        <v>1</v>
      </c>
      <c r="BN117" s="288" t="b">
        <f t="shared" si="20"/>
        <v>1</v>
      </c>
      <c r="BO117" s="288" t="b">
        <f t="shared" si="20"/>
        <v>1</v>
      </c>
      <c r="BP117" s="288" t="b">
        <f t="shared" si="20"/>
        <v>1</v>
      </c>
      <c r="BQ117" s="288" t="b">
        <f t="shared" si="20"/>
        <v>1</v>
      </c>
    </row>
    <row r="118" spans="1:69" ht="12" customHeight="1" x14ac:dyDescent="0.25">
      <c r="A118" s="313">
        <v>13400211</v>
      </c>
      <c r="B118" s="314" t="s">
        <v>2233</v>
      </c>
      <c r="C118" s="315" t="s">
        <v>326</v>
      </c>
      <c r="D118" s="13" t="s">
        <v>183</v>
      </c>
      <c r="E118" s="13"/>
      <c r="F118" s="315"/>
      <c r="G118" s="13"/>
      <c r="H118" s="288" t="s">
        <v>2129</v>
      </c>
      <c r="I118" s="288" t="s">
        <v>2129</v>
      </c>
      <c r="J118" s="288" t="s">
        <v>2129</v>
      </c>
      <c r="K118" s="288" t="s">
        <v>2129</v>
      </c>
      <c r="L118" s="288" t="s">
        <v>183</v>
      </c>
      <c r="M118" s="288" t="s">
        <v>2130</v>
      </c>
      <c r="N118" s="288" t="s">
        <v>183</v>
      </c>
      <c r="P118" s="289">
        <v>0</v>
      </c>
      <c r="Q118" s="289">
        <v>0</v>
      </c>
      <c r="R118" s="289">
        <v>0</v>
      </c>
      <c r="S118" s="289">
        <v>0</v>
      </c>
      <c r="T118" s="289">
        <v>0</v>
      </c>
      <c r="U118" s="289">
        <v>0</v>
      </c>
      <c r="V118" s="289">
        <v>0</v>
      </c>
      <c r="W118" s="289">
        <v>0</v>
      </c>
      <c r="X118" s="289">
        <v>0</v>
      </c>
      <c r="Y118" s="289">
        <v>0</v>
      </c>
      <c r="Z118" s="289">
        <v>0</v>
      </c>
      <c r="AA118" s="289">
        <v>0</v>
      </c>
      <c r="AB118" s="289">
        <v>0</v>
      </c>
      <c r="AC118" s="289"/>
      <c r="AD118" s="289"/>
      <c r="AE118" s="289">
        <v>0</v>
      </c>
      <c r="AF118" s="299"/>
      <c r="AG118" s="300"/>
      <c r="AH118" s="291"/>
      <c r="AI118" s="291"/>
      <c r="AJ118" s="291"/>
      <c r="AK118" s="292"/>
      <c r="AL118" s="291">
        <v>0</v>
      </c>
      <c r="AM118" s="293">
        <v>0</v>
      </c>
      <c r="AN118" s="291"/>
      <c r="AO118" s="294">
        <v>0</v>
      </c>
      <c r="AP118" s="291"/>
      <c r="AQ118" s="295">
        <v>0</v>
      </c>
      <c r="AR118" s="291"/>
      <c r="AS118" s="291"/>
      <c r="AT118" s="291"/>
      <c r="AU118" s="291"/>
      <c r="AV118" s="296">
        <v>0</v>
      </c>
      <c r="AW118" s="291">
        <v>0</v>
      </c>
      <c r="AX118" s="291"/>
      <c r="AY118" s="293">
        <v>0</v>
      </c>
      <c r="AZ118" s="297"/>
      <c r="BA118" s="298">
        <f t="shared" si="16"/>
        <v>0</v>
      </c>
      <c r="BB118" s="43"/>
      <c r="BC118" s="288" t="str">
        <f t="shared" si="17"/>
        <v/>
      </c>
      <c r="BD118" s="288" t="str">
        <f t="shared" si="17"/>
        <v/>
      </c>
      <c r="BE118" s="288" t="str">
        <f t="shared" si="17"/>
        <v/>
      </c>
      <c r="BF118" s="288" t="str">
        <f t="shared" si="17"/>
        <v/>
      </c>
      <c r="BG118" s="288" t="str">
        <f t="shared" si="14"/>
        <v>W/C</v>
      </c>
      <c r="BH118" s="288" t="str">
        <f t="shared" si="14"/>
        <v>NO</v>
      </c>
      <c r="BI118" s="288" t="str">
        <f t="shared" si="15"/>
        <v>W/C</v>
      </c>
      <c r="BJ118" s="43"/>
      <c r="BK118" s="288" t="b">
        <f t="shared" si="20"/>
        <v>1</v>
      </c>
      <c r="BL118" s="288" t="b">
        <f t="shared" si="20"/>
        <v>1</v>
      </c>
      <c r="BM118" s="288" t="b">
        <f t="shared" si="20"/>
        <v>1</v>
      </c>
      <c r="BN118" s="288" t="b">
        <f t="shared" si="20"/>
        <v>1</v>
      </c>
      <c r="BO118" s="288" t="b">
        <f t="shared" si="20"/>
        <v>1</v>
      </c>
      <c r="BP118" s="288" t="b">
        <f t="shared" si="20"/>
        <v>1</v>
      </c>
      <c r="BQ118" s="288" t="b">
        <f t="shared" si="20"/>
        <v>1</v>
      </c>
    </row>
    <row r="119" spans="1:69" ht="12" customHeight="1" x14ac:dyDescent="0.25">
      <c r="A119" s="313">
        <v>13400241</v>
      </c>
      <c r="B119" s="314" t="s">
        <v>2234</v>
      </c>
      <c r="C119" s="16" t="s">
        <v>327</v>
      </c>
      <c r="D119" s="13" t="s">
        <v>180</v>
      </c>
      <c r="E119" s="13"/>
      <c r="F119" s="16"/>
      <c r="G119" s="13"/>
      <c r="H119" s="288" t="s">
        <v>2129</v>
      </c>
      <c r="I119" s="288" t="s">
        <v>180</v>
      </c>
      <c r="J119" s="288" t="s">
        <v>2129</v>
      </c>
      <c r="K119" s="288" t="s">
        <v>2129</v>
      </c>
      <c r="L119" s="288" t="s">
        <v>2130</v>
      </c>
      <c r="M119" s="288" t="s">
        <v>2130</v>
      </c>
      <c r="N119" s="288" t="s">
        <v>2129</v>
      </c>
      <c r="P119" s="289">
        <v>0</v>
      </c>
      <c r="Q119" s="289">
        <v>0</v>
      </c>
      <c r="R119" s="289">
        <v>0</v>
      </c>
      <c r="S119" s="289">
        <v>0</v>
      </c>
      <c r="T119" s="289">
        <v>0</v>
      </c>
      <c r="U119" s="289">
        <v>0</v>
      </c>
      <c r="V119" s="289">
        <v>0</v>
      </c>
      <c r="W119" s="289">
        <v>0</v>
      </c>
      <c r="X119" s="289">
        <v>0</v>
      </c>
      <c r="Y119" s="289">
        <v>0</v>
      </c>
      <c r="Z119" s="289">
        <v>0</v>
      </c>
      <c r="AA119" s="289">
        <v>0</v>
      </c>
      <c r="AB119" s="289">
        <v>0</v>
      </c>
      <c r="AC119" s="289"/>
      <c r="AD119" s="289"/>
      <c r="AE119" s="289">
        <v>0</v>
      </c>
      <c r="AF119" s="299" t="s">
        <v>321</v>
      </c>
      <c r="AG119" s="300"/>
      <c r="AH119" s="291"/>
      <c r="AI119" s="291">
        <v>0</v>
      </c>
      <c r="AJ119" s="291"/>
      <c r="AK119" s="292"/>
      <c r="AL119" s="291">
        <v>0</v>
      </c>
      <c r="AM119" s="293"/>
      <c r="AN119" s="291"/>
      <c r="AO119" s="294">
        <v>0</v>
      </c>
      <c r="AP119" s="291"/>
      <c r="AQ119" s="295">
        <v>0</v>
      </c>
      <c r="AR119" s="291"/>
      <c r="AS119" s="291">
        <v>0</v>
      </c>
      <c r="AT119" s="291"/>
      <c r="AU119" s="291"/>
      <c r="AV119" s="296">
        <v>0</v>
      </c>
      <c r="AW119" s="291"/>
      <c r="AX119" s="291"/>
      <c r="AY119" s="293">
        <v>0</v>
      </c>
      <c r="AZ119" s="297"/>
      <c r="BA119" s="298">
        <f t="shared" si="16"/>
        <v>0</v>
      </c>
      <c r="BB119" s="43"/>
      <c r="BC119" s="288" t="str">
        <f t="shared" si="17"/>
        <v/>
      </c>
      <c r="BD119" s="288" t="str">
        <f t="shared" si="17"/>
        <v>ERB</v>
      </c>
      <c r="BE119" s="288" t="str">
        <f t="shared" si="17"/>
        <v/>
      </c>
      <c r="BF119" s="288" t="str">
        <f t="shared" si="17"/>
        <v/>
      </c>
      <c r="BG119" s="288" t="str">
        <f t="shared" si="14"/>
        <v>NO</v>
      </c>
      <c r="BH119" s="288" t="str">
        <f t="shared" si="14"/>
        <v>NO</v>
      </c>
      <c r="BI119" s="288" t="str">
        <f t="shared" si="15"/>
        <v/>
      </c>
      <c r="BJ119" s="43"/>
      <c r="BK119" s="288" t="b">
        <f t="shared" si="20"/>
        <v>1</v>
      </c>
      <c r="BL119" s="288" t="b">
        <f t="shared" si="20"/>
        <v>1</v>
      </c>
      <c r="BM119" s="288" t="b">
        <f t="shared" si="20"/>
        <v>1</v>
      </c>
      <c r="BN119" s="288" t="b">
        <f t="shared" si="20"/>
        <v>1</v>
      </c>
      <c r="BO119" s="288" t="b">
        <f t="shared" si="20"/>
        <v>1</v>
      </c>
      <c r="BP119" s="288" t="b">
        <f t="shared" si="20"/>
        <v>1</v>
      </c>
      <c r="BQ119" s="288" t="b">
        <f t="shared" si="20"/>
        <v>1</v>
      </c>
    </row>
    <row r="120" spans="1:69" ht="12" customHeight="1" x14ac:dyDescent="0.25">
      <c r="A120" s="313">
        <v>13400261</v>
      </c>
      <c r="B120" s="314" t="s">
        <v>2235</v>
      </c>
      <c r="C120" s="16" t="s">
        <v>328</v>
      </c>
      <c r="D120" s="13" t="s">
        <v>180</v>
      </c>
      <c r="E120" s="13"/>
      <c r="F120" s="16"/>
      <c r="G120" s="13"/>
      <c r="H120" s="288" t="s">
        <v>2129</v>
      </c>
      <c r="I120" s="288" t="s">
        <v>180</v>
      </c>
      <c r="J120" s="288" t="s">
        <v>2129</v>
      </c>
      <c r="K120" s="288" t="s">
        <v>2129</v>
      </c>
      <c r="L120" s="288" t="s">
        <v>2130</v>
      </c>
      <c r="M120" s="288" t="s">
        <v>2130</v>
      </c>
      <c r="N120" s="288" t="s">
        <v>2129</v>
      </c>
      <c r="P120" s="289">
        <v>504571</v>
      </c>
      <c r="Q120" s="289">
        <v>504571</v>
      </c>
      <c r="R120" s="289">
        <v>504571</v>
      </c>
      <c r="S120" s="289">
        <v>504571</v>
      </c>
      <c r="T120" s="289">
        <v>504571</v>
      </c>
      <c r="U120" s="289">
        <v>504571</v>
      </c>
      <c r="V120" s="289">
        <v>275265</v>
      </c>
      <c r="W120" s="289">
        <v>275265</v>
      </c>
      <c r="X120" s="289">
        <v>275265</v>
      </c>
      <c r="Y120" s="289">
        <v>275265</v>
      </c>
      <c r="Z120" s="289">
        <v>275265</v>
      </c>
      <c r="AA120" s="289">
        <v>275265</v>
      </c>
      <c r="AB120" s="289">
        <v>252930</v>
      </c>
      <c r="AC120" s="289"/>
      <c r="AD120" s="289"/>
      <c r="AE120" s="289">
        <v>379432.95833333331</v>
      </c>
      <c r="AF120" s="299" t="s">
        <v>321</v>
      </c>
      <c r="AG120" s="300"/>
      <c r="AH120" s="291"/>
      <c r="AI120" s="291">
        <v>379432.95833333331</v>
      </c>
      <c r="AJ120" s="291"/>
      <c r="AK120" s="292"/>
      <c r="AL120" s="291">
        <v>379432.95833333331</v>
      </c>
      <c r="AM120" s="293"/>
      <c r="AN120" s="291"/>
      <c r="AO120" s="294">
        <v>0</v>
      </c>
      <c r="AP120" s="291"/>
      <c r="AQ120" s="295">
        <v>252930</v>
      </c>
      <c r="AR120" s="291"/>
      <c r="AS120" s="291">
        <v>252930</v>
      </c>
      <c r="AT120" s="291"/>
      <c r="AU120" s="291"/>
      <c r="AV120" s="296">
        <v>252930</v>
      </c>
      <c r="AW120" s="291"/>
      <c r="AX120" s="291"/>
      <c r="AY120" s="293">
        <v>0</v>
      </c>
      <c r="AZ120" s="297"/>
      <c r="BA120" s="298">
        <f t="shared" si="16"/>
        <v>0</v>
      </c>
      <c r="BB120" s="43"/>
      <c r="BC120" s="288" t="str">
        <f t="shared" si="17"/>
        <v/>
      </c>
      <c r="BD120" s="288" t="str">
        <f t="shared" si="17"/>
        <v>ERB</v>
      </c>
      <c r="BE120" s="288" t="str">
        <f t="shared" si="17"/>
        <v/>
      </c>
      <c r="BF120" s="288" t="str">
        <f t="shared" si="17"/>
        <v/>
      </c>
      <c r="BG120" s="288" t="str">
        <f t="shared" si="14"/>
        <v>NO</v>
      </c>
      <c r="BH120" s="288" t="str">
        <f t="shared" si="14"/>
        <v>NO</v>
      </c>
      <c r="BI120" s="288" t="str">
        <f t="shared" si="15"/>
        <v/>
      </c>
      <c r="BJ120" s="43"/>
      <c r="BK120" s="288" t="b">
        <f t="shared" si="20"/>
        <v>1</v>
      </c>
      <c r="BL120" s="288" t="b">
        <f t="shared" si="20"/>
        <v>1</v>
      </c>
      <c r="BM120" s="288" t="b">
        <f t="shared" si="20"/>
        <v>1</v>
      </c>
      <c r="BN120" s="288" t="b">
        <f t="shared" si="20"/>
        <v>1</v>
      </c>
      <c r="BO120" s="288" t="b">
        <f t="shared" si="20"/>
        <v>1</v>
      </c>
      <c r="BP120" s="288" t="b">
        <f t="shared" si="20"/>
        <v>1</v>
      </c>
      <c r="BQ120" s="288" t="b">
        <f t="shared" si="20"/>
        <v>1</v>
      </c>
    </row>
    <row r="121" spans="1:69" ht="12" customHeight="1" x14ac:dyDescent="0.25">
      <c r="A121" s="313">
        <v>13400271</v>
      </c>
      <c r="B121" s="314" t="s">
        <v>2236</v>
      </c>
      <c r="C121" s="16" t="s">
        <v>329</v>
      </c>
      <c r="D121" s="13" t="s">
        <v>183</v>
      </c>
      <c r="E121" s="13"/>
      <c r="F121" s="16"/>
      <c r="G121" s="13"/>
      <c r="H121" s="288" t="s">
        <v>2129</v>
      </c>
      <c r="I121" s="288" t="s">
        <v>2129</v>
      </c>
      <c r="J121" s="288" t="s">
        <v>2129</v>
      </c>
      <c r="K121" s="288" t="s">
        <v>2129</v>
      </c>
      <c r="L121" s="288" t="s">
        <v>183</v>
      </c>
      <c r="M121" s="288" t="s">
        <v>2130</v>
      </c>
      <c r="N121" s="288" t="s">
        <v>183</v>
      </c>
      <c r="P121" s="289">
        <v>0</v>
      </c>
      <c r="Q121" s="289">
        <v>0</v>
      </c>
      <c r="R121" s="289">
        <v>0</v>
      </c>
      <c r="S121" s="289">
        <v>0</v>
      </c>
      <c r="T121" s="289">
        <v>0</v>
      </c>
      <c r="U121" s="289">
        <v>0</v>
      </c>
      <c r="V121" s="289">
        <v>0</v>
      </c>
      <c r="W121" s="289">
        <v>0</v>
      </c>
      <c r="X121" s="289">
        <v>0</v>
      </c>
      <c r="Y121" s="289">
        <v>0</v>
      </c>
      <c r="Z121" s="289">
        <v>0</v>
      </c>
      <c r="AA121" s="289">
        <v>0</v>
      </c>
      <c r="AB121" s="289">
        <v>0</v>
      </c>
      <c r="AC121" s="289"/>
      <c r="AD121" s="289"/>
      <c r="AE121" s="289">
        <v>0</v>
      </c>
      <c r="AF121" s="299"/>
      <c r="AG121" s="300"/>
      <c r="AH121" s="291"/>
      <c r="AI121" s="291"/>
      <c r="AJ121" s="291"/>
      <c r="AK121" s="292"/>
      <c r="AL121" s="291">
        <v>0</v>
      </c>
      <c r="AM121" s="293">
        <v>0</v>
      </c>
      <c r="AN121" s="291"/>
      <c r="AO121" s="294">
        <v>0</v>
      </c>
      <c r="AP121" s="291"/>
      <c r="AQ121" s="295">
        <v>0</v>
      </c>
      <c r="AR121" s="291"/>
      <c r="AS121" s="291"/>
      <c r="AT121" s="291"/>
      <c r="AU121" s="291"/>
      <c r="AV121" s="296">
        <v>0</v>
      </c>
      <c r="AW121" s="291">
        <v>0</v>
      </c>
      <c r="AX121" s="291"/>
      <c r="AY121" s="293">
        <v>0</v>
      </c>
      <c r="AZ121" s="297"/>
      <c r="BA121" s="298">
        <f t="shared" si="16"/>
        <v>0</v>
      </c>
      <c r="BB121" s="43"/>
      <c r="BC121" s="288" t="str">
        <f t="shared" si="17"/>
        <v/>
      </c>
      <c r="BD121" s="288" t="str">
        <f t="shared" si="17"/>
        <v/>
      </c>
      <c r="BE121" s="288" t="str">
        <f t="shared" si="17"/>
        <v/>
      </c>
      <c r="BF121" s="288" t="str">
        <f t="shared" si="17"/>
        <v/>
      </c>
      <c r="BG121" s="288" t="str">
        <f t="shared" si="14"/>
        <v>W/C</v>
      </c>
      <c r="BH121" s="288" t="str">
        <f t="shared" si="14"/>
        <v>NO</v>
      </c>
      <c r="BI121" s="288" t="str">
        <f t="shared" si="15"/>
        <v>W/C</v>
      </c>
      <c r="BJ121" s="43"/>
      <c r="BK121" s="288" t="b">
        <f t="shared" si="20"/>
        <v>1</v>
      </c>
      <c r="BL121" s="288" t="b">
        <f t="shared" si="20"/>
        <v>1</v>
      </c>
      <c r="BM121" s="288" t="b">
        <f t="shared" si="20"/>
        <v>1</v>
      </c>
      <c r="BN121" s="288" t="b">
        <f t="shared" si="20"/>
        <v>1</v>
      </c>
      <c r="BO121" s="288" t="b">
        <f t="shared" si="20"/>
        <v>1</v>
      </c>
      <c r="BP121" s="288" t="b">
        <f t="shared" si="20"/>
        <v>1</v>
      </c>
      <c r="BQ121" s="288" t="b">
        <f t="shared" si="20"/>
        <v>1</v>
      </c>
    </row>
    <row r="122" spans="1:69" ht="12" customHeight="1" x14ac:dyDescent="0.25">
      <c r="A122" s="313">
        <v>13400281</v>
      </c>
      <c r="B122" s="314" t="s">
        <v>2237</v>
      </c>
      <c r="C122" s="315" t="s">
        <v>330</v>
      </c>
      <c r="D122" s="13" t="s">
        <v>183</v>
      </c>
      <c r="E122" s="13"/>
      <c r="F122" s="315"/>
      <c r="G122" s="13"/>
      <c r="H122" s="288" t="s">
        <v>2129</v>
      </c>
      <c r="I122" s="288" t="s">
        <v>2129</v>
      </c>
      <c r="J122" s="288" t="s">
        <v>2129</v>
      </c>
      <c r="K122" s="288" t="s">
        <v>2129</v>
      </c>
      <c r="L122" s="288" t="s">
        <v>183</v>
      </c>
      <c r="M122" s="288" t="s">
        <v>2130</v>
      </c>
      <c r="N122" s="288" t="s">
        <v>183</v>
      </c>
      <c r="P122" s="289">
        <v>0</v>
      </c>
      <c r="Q122" s="289">
        <v>0</v>
      </c>
      <c r="R122" s="289">
        <v>0</v>
      </c>
      <c r="S122" s="289">
        <v>0</v>
      </c>
      <c r="T122" s="289">
        <v>0</v>
      </c>
      <c r="U122" s="289">
        <v>0</v>
      </c>
      <c r="V122" s="289">
        <v>0</v>
      </c>
      <c r="W122" s="289">
        <v>0</v>
      </c>
      <c r="X122" s="289">
        <v>0</v>
      </c>
      <c r="Y122" s="289">
        <v>0</v>
      </c>
      <c r="Z122" s="289">
        <v>0</v>
      </c>
      <c r="AA122" s="289">
        <v>0</v>
      </c>
      <c r="AB122" s="289">
        <v>0</v>
      </c>
      <c r="AC122" s="289"/>
      <c r="AD122" s="289"/>
      <c r="AE122" s="289">
        <v>0</v>
      </c>
      <c r="AF122" s="299"/>
      <c r="AG122" s="300"/>
      <c r="AH122" s="291"/>
      <c r="AI122" s="291"/>
      <c r="AJ122" s="291"/>
      <c r="AK122" s="292"/>
      <c r="AL122" s="291">
        <v>0</v>
      </c>
      <c r="AM122" s="293">
        <v>0</v>
      </c>
      <c r="AN122" s="291"/>
      <c r="AO122" s="294">
        <v>0</v>
      </c>
      <c r="AP122" s="291"/>
      <c r="AQ122" s="295">
        <v>0</v>
      </c>
      <c r="AR122" s="291"/>
      <c r="AS122" s="291"/>
      <c r="AT122" s="291"/>
      <c r="AU122" s="291"/>
      <c r="AV122" s="296">
        <v>0</v>
      </c>
      <c r="AW122" s="291">
        <v>0</v>
      </c>
      <c r="AX122" s="291"/>
      <c r="AY122" s="293">
        <v>0</v>
      </c>
      <c r="AZ122" s="297"/>
      <c r="BA122" s="298">
        <f t="shared" si="16"/>
        <v>0</v>
      </c>
      <c r="BB122" s="43"/>
      <c r="BC122" s="288" t="str">
        <f t="shared" si="17"/>
        <v/>
      </c>
      <c r="BD122" s="288" t="str">
        <f t="shared" si="17"/>
        <v/>
      </c>
      <c r="BE122" s="288" t="str">
        <f t="shared" si="17"/>
        <v/>
      </c>
      <c r="BF122" s="288" t="str">
        <f t="shared" si="17"/>
        <v/>
      </c>
      <c r="BG122" s="288" t="str">
        <f t="shared" si="14"/>
        <v>W/C</v>
      </c>
      <c r="BH122" s="288" t="str">
        <f t="shared" si="14"/>
        <v>NO</v>
      </c>
      <c r="BI122" s="288" t="str">
        <f t="shared" si="15"/>
        <v>W/C</v>
      </c>
      <c r="BJ122" s="43"/>
      <c r="BK122" s="288" t="b">
        <f t="shared" si="20"/>
        <v>1</v>
      </c>
      <c r="BL122" s="288" t="b">
        <f t="shared" si="20"/>
        <v>1</v>
      </c>
      <c r="BM122" s="288" t="b">
        <f t="shared" si="20"/>
        <v>1</v>
      </c>
      <c r="BN122" s="288" t="b">
        <f t="shared" si="20"/>
        <v>1</v>
      </c>
      <c r="BO122" s="288" t="b">
        <f t="shared" si="20"/>
        <v>1</v>
      </c>
      <c r="BP122" s="288" t="b">
        <f t="shared" si="20"/>
        <v>1</v>
      </c>
      <c r="BQ122" s="288" t="b">
        <f t="shared" si="20"/>
        <v>1</v>
      </c>
    </row>
    <row r="123" spans="1:69" ht="12" customHeight="1" x14ac:dyDescent="0.25">
      <c r="A123" s="313">
        <v>13400311</v>
      </c>
      <c r="B123" s="314" t="s">
        <v>2238</v>
      </c>
      <c r="C123" s="315" t="s">
        <v>331</v>
      </c>
      <c r="D123" s="13" t="s">
        <v>183</v>
      </c>
      <c r="E123" s="13"/>
      <c r="F123" s="315"/>
      <c r="G123" s="13"/>
      <c r="H123" s="288" t="s">
        <v>2129</v>
      </c>
      <c r="I123" s="288" t="s">
        <v>2129</v>
      </c>
      <c r="J123" s="288" t="s">
        <v>2129</v>
      </c>
      <c r="K123" s="288" t="s">
        <v>2129</v>
      </c>
      <c r="L123" s="288" t="s">
        <v>183</v>
      </c>
      <c r="M123" s="288" t="s">
        <v>2130</v>
      </c>
      <c r="N123" s="288" t="s">
        <v>183</v>
      </c>
      <c r="P123" s="289">
        <v>194700</v>
      </c>
      <c r="Q123" s="289">
        <v>194700</v>
      </c>
      <c r="R123" s="289">
        <v>194700</v>
      </c>
      <c r="S123" s="289">
        <v>194700</v>
      </c>
      <c r="T123" s="289">
        <v>194700</v>
      </c>
      <c r="U123" s="289">
        <v>64900</v>
      </c>
      <c r="V123" s="289">
        <v>64900</v>
      </c>
      <c r="W123" s="289">
        <v>64900</v>
      </c>
      <c r="X123" s="289">
        <v>64900</v>
      </c>
      <c r="Y123" s="289">
        <v>64900</v>
      </c>
      <c r="Z123" s="289">
        <v>64900</v>
      </c>
      <c r="AA123" s="289">
        <v>64900</v>
      </c>
      <c r="AB123" s="289">
        <v>64900</v>
      </c>
      <c r="AC123" s="289"/>
      <c r="AD123" s="289"/>
      <c r="AE123" s="289">
        <v>113575</v>
      </c>
      <c r="AF123" s="299"/>
      <c r="AG123" s="300"/>
      <c r="AH123" s="291"/>
      <c r="AI123" s="291"/>
      <c r="AJ123" s="291"/>
      <c r="AK123" s="292"/>
      <c r="AL123" s="291">
        <v>0</v>
      </c>
      <c r="AM123" s="293">
        <v>113575</v>
      </c>
      <c r="AN123" s="291"/>
      <c r="AO123" s="294">
        <v>113575</v>
      </c>
      <c r="AP123" s="291"/>
      <c r="AQ123" s="295">
        <v>64900</v>
      </c>
      <c r="AR123" s="291"/>
      <c r="AS123" s="291"/>
      <c r="AT123" s="291"/>
      <c r="AU123" s="291"/>
      <c r="AV123" s="296">
        <v>0</v>
      </c>
      <c r="AW123" s="291">
        <v>64900</v>
      </c>
      <c r="AX123" s="291"/>
      <c r="AY123" s="293">
        <v>64900</v>
      </c>
      <c r="AZ123" s="297"/>
      <c r="BA123" s="298">
        <f t="shared" si="16"/>
        <v>0</v>
      </c>
      <c r="BB123" s="43"/>
      <c r="BC123" s="288" t="str">
        <f t="shared" si="17"/>
        <v/>
      </c>
      <c r="BD123" s="288" t="str">
        <f t="shared" si="17"/>
        <v/>
      </c>
      <c r="BE123" s="288" t="str">
        <f t="shared" si="17"/>
        <v/>
      </c>
      <c r="BF123" s="288" t="str">
        <f t="shared" si="17"/>
        <v/>
      </c>
      <c r="BG123" s="288" t="str">
        <f t="shared" si="14"/>
        <v>W/C</v>
      </c>
      <c r="BH123" s="288" t="str">
        <f t="shared" si="14"/>
        <v>NO</v>
      </c>
      <c r="BI123" s="288" t="str">
        <f t="shared" si="15"/>
        <v>W/C</v>
      </c>
      <c r="BJ123" s="43"/>
      <c r="BK123" s="288" t="b">
        <f t="shared" si="20"/>
        <v>1</v>
      </c>
      <c r="BL123" s="288" t="b">
        <f t="shared" si="20"/>
        <v>1</v>
      </c>
      <c r="BM123" s="288" t="b">
        <f t="shared" si="20"/>
        <v>1</v>
      </c>
      <c r="BN123" s="288" t="b">
        <f t="shared" si="20"/>
        <v>1</v>
      </c>
      <c r="BO123" s="288" t="b">
        <f t="shared" si="20"/>
        <v>1</v>
      </c>
      <c r="BP123" s="288" t="b">
        <f t="shared" si="20"/>
        <v>1</v>
      </c>
      <c r="BQ123" s="288" t="b">
        <f t="shared" si="20"/>
        <v>1</v>
      </c>
    </row>
    <row r="124" spans="1:69" ht="12" customHeight="1" x14ac:dyDescent="0.25">
      <c r="A124" s="313">
        <v>13400321</v>
      </c>
      <c r="B124" s="314" t="s">
        <v>2239</v>
      </c>
      <c r="C124" s="315" t="s">
        <v>332</v>
      </c>
      <c r="D124" s="13" t="s">
        <v>180</v>
      </c>
      <c r="E124" s="13"/>
      <c r="F124" s="315"/>
      <c r="G124" s="13"/>
      <c r="H124" s="288" t="s">
        <v>2129</v>
      </c>
      <c r="I124" s="288" t="s">
        <v>180</v>
      </c>
      <c r="J124" s="288" t="s">
        <v>2129</v>
      </c>
      <c r="K124" s="288" t="s">
        <v>2129</v>
      </c>
      <c r="L124" s="288" t="s">
        <v>2130</v>
      </c>
      <c r="M124" s="288" t="s">
        <v>2130</v>
      </c>
      <c r="N124" s="288" t="s">
        <v>2129</v>
      </c>
      <c r="P124" s="289">
        <v>30000</v>
      </c>
      <c r="Q124" s="289">
        <v>30000</v>
      </c>
      <c r="R124" s="289">
        <v>30000</v>
      </c>
      <c r="S124" s="289">
        <v>69717</v>
      </c>
      <c r="T124" s="289">
        <v>69717</v>
      </c>
      <c r="U124" s="289">
        <v>30000</v>
      </c>
      <c r="V124" s="289">
        <v>30000</v>
      </c>
      <c r="W124" s="289">
        <v>30000</v>
      </c>
      <c r="X124" s="289">
        <v>30000</v>
      </c>
      <c r="Y124" s="289">
        <v>30000</v>
      </c>
      <c r="Z124" s="289">
        <v>30000</v>
      </c>
      <c r="AA124" s="289">
        <v>30000</v>
      </c>
      <c r="AB124" s="289">
        <v>30000</v>
      </c>
      <c r="AC124" s="289"/>
      <c r="AD124" s="289"/>
      <c r="AE124" s="289">
        <v>36619.5</v>
      </c>
      <c r="AF124" s="299" t="s">
        <v>321</v>
      </c>
      <c r="AG124" s="300"/>
      <c r="AH124" s="291"/>
      <c r="AI124" s="291">
        <v>36619.5</v>
      </c>
      <c r="AJ124" s="291"/>
      <c r="AK124" s="292"/>
      <c r="AL124" s="291">
        <v>36619.5</v>
      </c>
      <c r="AM124" s="293"/>
      <c r="AN124" s="291"/>
      <c r="AO124" s="294">
        <v>0</v>
      </c>
      <c r="AP124" s="291"/>
      <c r="AQ124" s="295">
        <v>30000</v>
      </c>
      <c r="AR124" s="291"/>
      <c r="AS124" s="291">
        <v>30000</v>
      </c>
      <c r="AT124" s="291"/>
      <c r="AU124" s="291"/>
      <c r="AV124" s="296">
        <v>30000</v>
      </c>
      <c r="AW124" s="291"/>
      <c r="AX124" s="291"/>
      <c r="AY124" s="293">
        <v>0</v>
      </c>
      <c r="AZ124" s="297"/>
      <c r="BA124" s="298">
        <f t="shared" si="16"/>
        <v>0</v>
      </c>
      <c r="BB124" s="43"/>
      <c r="BC124" s="288" t="str">
        <f t="shared" si="17"/>
        <v/>
      </c>
      <c r="BD124" s="288" t="str">
        <f t="shared" si="17"/>
        <v>ERB</v>
      </c>
      <c r="BE124" s="288" t="str">
        <f t="shared" si="17"/>
        <v/>
      </c>
      <c r="BF124" s="288" t="str">
        <f t="shared" si="17"/>
        <v/>
      </c>
      <c r="BG124" s="288" t="str">
        <f t="shared" si="14"/>
        <v>NO</v>
      </c>
      <c r="BH124" s="288" t="str">
        <f t="shared" si="14"/>
        <v>NO</v>
      </c>
      <c r="BI124" s="288" t="str">
        <f t="shared" si="15"/>
        <v/>
      </c>
      <c r="BJ124" s="43"/>
      <c r="BK124" s="288" t="b">
        <f t="shared" si="20"/>
        <v>1</v>
      </c>
      <c r="BL124" s="288" t="b">
        <f t="shared" si="20"/>
        <v>1</v>
      </c>
      <c r="BM124" s="288" t="b">
        <f t="shared" si="20"/>
        <v>1</v>
      </c>
      <c r="BN124" s="288" t="b">
        <f t="shared" si="20"/>
        <v>1</v>
      </c>
      <c r="BO124" s="288" t="b">
        <f t="shared" si="20"/>
        <v>1</v>
      </c>
      <c r="BP124" s="288" t="b">
        <f t="shared" si="20"/>
        <v>1</v>
      </c>
      <c r="BQ124" s="288" t="b">
        <f t="shared" si="20"/>
        <v>1</v>
      </c>
    </row>
    <row r="125" spans="1:69" ht="12" customHeight="1" x14ac:dyDescent="0.25">
      <c r="A125" s="313">
        <v>13400332</v>
      </c>
      <c r="B125" s="314" t="s">
        <v>2240</v>
      </c>
      <c r="C125" s="315" t="s">
        <v>333</v>
      </c>
      <c r="D125" s="13" t="s">
        <v>182</v>
      </c>
      <c r="E125" s="13"/>
      <c r="F125" s="315"/>
      <c r="G125" s="13"/>
      <c r="H125" s="288" t="s">
        <v>2129</v>
      </c>
      <c r="I125" s="288" t="s">
        <v>2129</v>
      </c>
      <c r="J125" s="288" t="s">
        <v>2129</v>
      </c>
      <c r="K125" s="288" t="s">
        <v>182</v>
      </c>
      <c r="L125" s="288" t="s">
        <v>2130</v>
      </c>
      <c r="M125" s="288" t="s">
        <v>2130</v>
      </c>
      <c r="N125" s="288" t="s">
        <v>2129</v>
      </c>
      <c r="P125" s="289">
        <v>1756783.99</v>
      </c>
      <c r="Q125" s="289">
        <v>1757380.82</v>
      </c>
      <c r="R125" s="289">
        <v>1757977.85</v>
      </c>
      <c r="S125" s="289">
        <v>1758517.29</v>
      </c>
      <c r="T125" s="289">
        <v>1759114.71</v>
      </c>
      <c r="U125" s="289">
        <v>1759693.05</v>
      </c>
      <c r="V125" s="289">
        <v>1760290.87</v>
      </c>
      <c r="W125" s="289">
        <v>1760869.6</v>
      </c>
      <c r="X125" s="289">
        <v>1761636.65</v>
      </c>
      <c r="Y125" s="289">
        <v>1762609.16</v>
      </c>
      <c r="Z125" s="289">
        <v>1763550.76</v>
      </c>
      <c r="AA125" s="289">
        <v>1764524.32</v>
      </c>
      <c r="AB125" s="289">
        <v>1765467</v>
      </c>
      <c r="AC125" s="289"/>
      <c r="AD125" s="289"/>
      <c r="AE125" s="289">
        <v>1760607.5479166668</v>
      </c>
      <c r="AF125" s="307"/>
      <c r="AG125" s="308"/>
      <c r="AH125" s="291"/>
      <c r="AI125" s="291"/>
      <c r="AJ125" s="291"/>
      <c r="AK125" s="292">
        <v>1760607.5479166668</v>
      </c>
      <c r="AL125" s="291">
        <v>1760607.5479166668</v>
      </c>
      <c r="AM125" s="293"/>
      <c r="AN125" s="291"/>
      <c r="AO125" s="294">
        <v>0</v>
      </c>
      <c r="AP125" s="291"/>
      <c r="AQ125" s="295">
        <v>1765467</v>
      </c>
      <c r="AR125" s="291"/>
      <c r="AS125" s="291"/>
      <c r="AT125" s="291"/>
      <c r="AU125" s="291">
        <v>1765467</v>
      </c>
      <c r="AV125" s="296">
        <v>1765467</v>
      </c>
      <c r="AW125" s="291"/>
      <c r="AX125" s="291"/>
      <c r="AY125" s="293">
        <v>0</v>
      </c>
      <c r="AZ125" s="297" t="s">
        <v>219</v>
      </c>
      <c r="BA125" s="298">
        <f t="shared" si="16"/>
        <v>0</v>
      </c>
      <c r="BB125" s="43"/>
      <c r="BC125" s="288" t="str">
        <f t="shared" si="17"/>
        <v/>
      </c>
      <c r="BD125" s="288" t="str">
        <f t="shared" si="17"/>
        <v/>
      </c>
      <c r="BE125" s="288" t="str">
        <f t="shared" si="17"/>
        <v/>
      </c>
      <c r="BF125" s="288" t="str">
        <f t="shared" si="17"/>
        <v>Non-Op</v>
      </c>
      <c r="BG125" s="288" t="str">
        <f t="shared" si="14"/>
        <v>NO</v>
      </c>
      <c r="BH125" s="288" t="str">
        <f t="shared" si="14"/>
        <v>NO</v>
      </c>
      <c r="BI125" s="288" t="str">
        <f t="shared" si="15"/>
        <v/>
      </c>
      <c r="BJ125" s="43"/>
      <c r="BK125" s="288" t="b">
        <f t="shared" si="20"/>
        <v>1</v>
      </c>
      <c r="BL125" s="288" t="b">
        <f t="shared" si="20"/>
        <v>1</v>
      </c>
      <c r="BM125" s="288" t="b">
        <f t="shared" si="20"/>
        <v>1</v>
      </c>
      <c r="BN125" s="288" t="b">
        <f t="shared" si="20"/>
        <v>1</v>
      </c>
      <c r="BO125" s="288" t="b">
        <f t="shared" si="20"/>
        <v>1</v>
      </c>
      <c r="BP125" s="288" t="b">
        <f t="shared" si="20"/>
        <v>1</v>
      </c>
      <c r="BQ125" s="288" t="b">
        <f t="shared" si="20"/>
        <v>1</v>
      </c>
    </row>
    <row r="126" spans="1:69" ht="12" customHeight="1" x14ac:dyDescent="0.25">
      <c r="A126" s="313">
        <v>13400341</v>
      </c>
      <c r="B126" s="314" t="s">
        <v>2241</v>
      </c>
      <c r="C126" s="315" t="s">
        <v>2242</v>
      </c>
      <c r="D126" s="13" t="s">
        <v>182</v>
      </c>
      <c r="E126" s="13"/>
      <c r="F126" s="301">
        <v>42811</v>
      </c>
      <c r="G126" s="13"/>
      <c r="H126" s="288" t="s">
        <v>2129</v>
      </c>
      <c r="I126" s="288" t="s">
        <v>2129</v>
      </c>
      <c r="J126" s="288" t="s">
        <v>2129</v>
      </c>
      <c r="K126" s="288" t="s">
        <v>182</v>
      </c>
      <c r="L126" s="288" t="s">
        <v>2130</v>
      </c>
      <c r="M126" s="288" t="s">
        <v>2130</v>
      </c>
      <c r="N126" s="288" t="s">
        <v>2129</v>
      </c>
      <c r="P126" s="289">
        <v>2639410</v>
      </c>
      <c r="Q126" s="289">
        <v>4011689</v>
      </c>
      <c r="R126" s="289">
        <v>5424374.75</v>
      </c>
      <c r="S126" s="289">
        <v>6989483.75</v>
      </c>
      <c r="T126" s="289">
        <v>4589890.5</v>
      </c>
      <c r="U126" s="289">
        <v>3827103.25</v>
      </c>
      <c r="V126" s="289">
        <v>3691049</v>
      </c>
      <c r="W126" s="289">
        <v>1152024.8999999999</v>
      </c>
      <c r="X126" s="289">
        <v>4113349.94</v>
      </c>
      <c r="Y126" s="289">
        <v>4028045.19</v>
      </c>
      <c r="Z126" s="289">
        <v>-6296852.25</v>
      </c>
      <c r="AA126" s="289">
        <v>-20469510</v>
      </c>
      <c r="AB126" s="289">
        <v>6387203.25</v>
      </c>
      <c r="AC126" s="289"/>
      <c r="AD126" s="289"/>
      <c r="AE126" s="289">
        <v>1297829.5545833327</v>
      </c>
      <c r="AF126" s="307"/>
      <c r="AG126" s="308"/>
      <c r="AH126" s="291"/>
      <c r="AI126" s="291"/>
      <c r="AJ126" s="291"/>
      <c r="AK126" s="292">
        <v>1297829.5545833327</v>
      </c>
      <c r="AL126" s="291">
        <v>1297829.5545833327</v>
      </c>
      <c r="AM126" s="293"/>
      <c r="AN126" s="291"/>
      <c r="AO126" s="294">
        <v>0</v>
      </c>
      <c r="AP126" s="291"/>
      <c r="AQ126" s="295">
        <v>6387203.25</v>
      </c>
      <c r="AR126" s="291"/>
      <c r="AS126" s="291"/>
      <c r="AT126" s="291"/>
      <c r="AU126" s="291">
        <v>6387203.25</v>
      </c>
      <c r="AV126" s="296">
        <v>6387203.25</v>
      </c>
      <c r="AW126" s="291"/>
      <c r="AX126" s="291"/>
      <c r="AY126" s="293">
        <v>0</v>
      </c>
      <c r="AZ126" s="297" t="s">
        <v>253</v>
      </c>
      <c r="BA126" s="298">
        <f t="shared" si="16"/>
        <v>0</v>
      </c>
      <c r="BB126" s="43"/>
      <c r="BC126" s="288" t="str">
        <f t="shared" si="17"/>
        <v/>
      </c>
      <c r="BD126" s="288" t="str">
        <f t="shared" si="17"/>
        <v/>
      </c>
      <c r="BE126" s="288" t="str">
        <f t="shared" si="17"/>
        <v/>
      </c>
      <c r="BF126" s="288" t="str">
        <f t="shared" si="17"/>
        <v>Non-Op</v>
      </c>
      <c r="BG126" s="288" t="str">
        <f t="shared" si="14"/>
        <v>NO</v>
      </c>
      <c r="BH126" s="288" t="str">
        <f t="shared" si="14"/>
        <v>NO</v>
      </c>
      <c r="BI126" s="288" t="str">
        <f t="shared" si="15"/>
        <v/>
      </c>
      <c r="BJ126" s="43"/>
      <c r="BK126" s="288" t="b">
        <f t="shared" si="20"/>
        <v>1</v>
      </c>
      <c r="BL126" s="288" t="b">
        <f t="shared" si="20"/>
        <v>1</v>
      </c>
      <c r="BM126" s="288" t="b">
        <f t="shared" si="20"/>
        <v>1</v>
      </c>
      <c r="BN126" s="288" t="b">
        <f t="shared" si="20"/>
        <v>1</v>
      </c>
      <c r="BO126" s="288" t="b">
        <f t="shared" si="20"/>
        <v>1</v>
      </c>
      <c r="BP126" s="288" t="b">
        <f t="shared" si="20"/>
        <v>1</v>
      </c>
      <c r="BQ126" s="288" t="b">
        <f t="shared" si="20"/>
        <v>1</v>
      </c>
    </row>
    <row r="127" spans="1:69" ht="12" customHeight="1" x14ac:dyDescent="0.3">
      <c r="A127" s="313">
        <v>13400342</v>
      </c>
      <c r="B127" s="314"/>
      <c r="C127" s="316" t="s">
        <v>334</v>
      </c>
      <c r="D127" s="13" t="s">
        <v>182</v>
      </c>
      <c r="E127" s="13"/>
      <c r="F127" s="310">
        <v>43282</v>
      </c>
      <c r="G127" s="13"/>
      <c r="H127" s="288" t="s">
        <v>2129</v>
      </c>
      <c r="I127" s="288" t="s">
        <v>2129</v>
      </c>
      <c r="J127" s="288" t="s">
        <v>2129</v>
      </c>
      <c r="K127" s="288" t="s">
        <v>182</v>
      </c>
      <c r="L127" s="288" t="s">
        <v>2130</v>
      </c>
      <c r="M127" s="288" t="s">
        <v>2130</v>
      </c>
      <c r="N127" s="288" t="s">
        <v>2129</v>
      </c>
      <c r="P127" s="289"/>
      <c r="Q127" s="289"/>
      <c r="R127" s="289"/>
      <c r="S127" s="289"/>
      <c r="T127" s="289"/>
      <c r="U127" s="289"/>
      <c r="V127" s="289"/>
      <c r="W127" s="289">
        <v>1000000</v>
      </c>
      <c r="X127" s="289">
        <v>0</v>
      </c>
      <c r="Y127" s="289">
        <v>0</v>
      </c>
      <c r="Z127" s="289">
        <v>13000000</v>
      </c>
      <c r="AA127" s="289">
        <v>4650130</v>
      </c>
      <c r="AB127" s="289">
        <v>0.5</v>
      </c>
      <c r="AC127" s="289"/>
      <c r="AD127" s="289"/>
      <c r="AE127" s="289">
        <v>1554177.5208333333</v>
      </c>
      <c r="AF127" s="307"/>
      <c r="AG127" s="308"/>
      <c r="AH127" s="291"/>
      <c r="AI127" s="291"/>
      <c r="AJ127" s="291"/>
      <c r="AK127" s="292">
        <v>1554177.5208333333</v>
      </c>
      <c r="AL127" s="291">
        <v>1554177.5208333333</v>
      </c>
      <c r="AM127" s="293"/>
      <c r="AN127" s="291"/>
      <c r="AO127" s="294">
        <v>0</v>
      </c>
      <c r="AP127" s="291"/>
      <c r="AQ127" s="295">
        <v>0.5</v>
      </c>
      <c r="AR127" s="291"/>
      <c r="AS127" s="291"/>
      <c r="AT127" s="291"/>
      <c r="AU127" s="291">
        <v>0.5</v>
      </c>
      <c r="AV127" s="296">
        <v>0.5</v>
      </c>
      <c r="AW127" s="291"/>
      <c r="AX127" s="291"/>
      <c r="AY127" s="293">
        <v>0</v>
      </c>
      <c r="AZ127" s="297" t="s">
        <v>253</v>
      </c>
      <c r="BA127" s="298">
        <f t="shared" si="16"/>
        <v>0</v>
      </c>
      <c r="BB127" s="43"/>
      <c r="BC127" s="288"/>
      <c r="BD127" s="288"/>
      <c r="BE127" s="288"/>
      <c r="BF127" s="288"/>
      <c r="BG127" s="288"/>
      <c r="BH127" s="288"/>
      <c r="BI127" s="288"/>
      <c r="BJ127" s="43"/>
      <c r="BK127" s="288"/>
      <c r="BL127" s="288"/>
      <c r="BM127" s="288"/>
      <c r="BN127" s="288"/>
      <c r="BO127" s="288"/>
      <c r="BP127" s="288"/>
      <c r="BQ127" s="288"/>
    </row>
    <row r="128" spans="1:69" ht="12" customHeight="1" x14ac:dyDescent="0.3">
      <c r="A128" s="313">
        <v>13400351</v>
      </c>
      <c r="B128" s="314"/>
      <c r="C128" s="316" t="s">
        <v>335</v>
      </c>
      <c r="D128" s="13" t="s">
        <v>182</v>
      </c>
      <c r="E128" s="13"/>
      <c r="F128" s="310">
        <v>43435</v>
      </c>
      <c r="G128" s="13"/>
      <c r="H128" s="288" t="s">
        <v>2129</v>
      </c>
      <c r="I128" s="288" t="s">
        <v>2129</v>
      </c>
      <c r="J128" s="288" t="s">
        <v>2129</v>
      </c>
      <c r="K128" s="288" t="s">
        <v>182</v>
      </c>
      <c r="L128" s="288" t="s">
        <v>2130</v>
      </c>
      <c r="M128" s="288" t="s">
        <v>2130</v>
      </c>
      <c r="N128" s="288" t="s">
        <v>2129</v>
      </c>
      <c r="P128" s="289"/>
      <c r="Q128" s="289"/>
      <c r="R128" s="289"/>
      <c r="S128" s="289"/>
      <c r="T128" s="289"/>
      <c r="U128" s="289"/>
      <c r="V128" s="289"/>
      <c r="W128" s="289"/>
      <c r="X128" s="289"/>
      <c r="Y128" s="289"/>
      <c r="Z128" s="289"/>
      <c r="AA128" s="289"/>
      <c r="AB128" s="289">
        <v>5000000</v>
      </c>
      <c r="AC128" s="289"/>
      <c r="AD128" s="289"/>
      <c r="AE128" s="289">
        <v>208333.33333333334</v>
      </c>
      <c r="AF128" s="307"/>
      <c r="AG128" s="308"/>
      <c r="AH128" s="291"/>
      <c r="AI128" s="291"/>
      <c r="AJ128" s="291"/>
      <c r="AK128" s="292">
        <v>208333.33333333334</v>
      </c>
      <c r="AL128" s="291">
        <v>208333.33333333334</v>
      </c>
      <c r="AM128" s="293"/>
      <c r="AN128" s="291"/>
      <c r="AO128" s="294">
        <v>0</v>
      </c>
      <c r="AP128" s="291"/>
      <c r="AQ128" s="295">
        <v>5000000</v>
      </c>
      <c r="AR128" s="291"/>
      <c r="AS128" s="291"/>
      <c r="AT128" s="291"/>
      <c r="AU128" s="291">
        <v>5000000</v>
      </c>
      <c r="AV128" s="296">
        <v>5000000</v>
      </c>
      <c r="AW128" s="291"/>
      <c r="AX128" s="291"/>
      <c r="AY128" s="293">
        <v>0</v>
      </c>
      <c r="AZ128" s="297" t="s">
        <v>253</v>
      </c>
      <c r="BA128" s="298">
        <f t="shared" si="16"/>
        <v>0</v>
      </c>
      <c r="BB128" s="43"/>
      <c r="BC128" s="288"/>
      <c r="BD128" s="288"/>
      <c r="BE128" s="288"/>
      <c r="BF128" s="288"/>
      <c r="BG128" s="288"/>
      <c r="BH128" s="288"/>
      <c r="BI128" s="288"/>
      <c r="BJ128" s="43"/>
      <c r="BK128" s="288"/>
      <c r="BL128" s="288"/>
      <c r="BM128" s="288"/>
      <c r="BN128" s="288"/>
      <c r="BO128" s="288"/>
      <c r="BP128" s="288"/>
      <c r="BQ128" s="288"/>
    </row>
    <row r="129" spans="1:69" ht="12" customHeight="1" x14ac:dyDescent="0.25">
      <c r="A129" s="286">
        <v>13500003</v>
      </c>
      <c r="B129" s="287" t="s">
        <v>2243</v>
      </c>
      <c r="C129" s="16" t="s">
        <v>336</v>
      </c>
      <c r="D129" s="13" t="s">
        <v>183</v>
      </c>
      <c r="E129" s="13"/>
      <c r="F129" s="16"/>
      <c r="G129" s="13"/>
      <c r="H129" s="288" t="s">
        <v>2129</v>
      </c>
      <c r="I129" s="288" t="s">
        <v>2129</v>
      </c>
      <c r="J129" s="288" t="s">
        <v>2129</v>
      </c>
      <c r="K129" s="288" t="s">
        <v>2129</v>
      </c>
      <c r="L129" s="288" t="s">
        <v>183</v>
      </c>
      <c r="M129" s="288" t="s">
        <v>2130</v>
      </c>
      <c r="N129" s="288" t="s">
        <v>183</v>
      </c>
      <c r="P129" s="289">
        <v>7534.56</v>
      </c>
      <c r="Q129" s="289">
        <v>7534.56</v>
      </c>
      <c r="R129" s="289">
        <v>7534.56</v>
      </c>
      <c r="S129" s="289">
        <v>7534.56</v>
      </c>
      <c r="T129" s="289">
        <v>7534.56</v>
      </c>
      <c r="U129" s="289">
        <v>7534.56</v>
      </c>
      <c r="V129" s="289">
        <v>7534.56</v>
      </c>
      <c r="W129" s="289">
        <v>7534.56</v>
      </c>
      <c r="X129" s="289">
        <v>7534.56</v>
      </c>
      <c r="Y129" s="289">
        <v>7534.56</v>
      </c>
      <c r="Z129" s="289">
        <v>7534.56</v>
      </c>
      <c r="AA129" s="289">
        <v>7534.56</v>
      </c>
      <c r="AB129" s="289">
        <v>7534.56</v>
      </c>
      <c r="AC129" s="289"/>
      <c r="AD129" s="289"/>
      <c r="AE129" s="289">
        <v>7534.5599999999986</v>
      </c>
      <c r="AF129" s="299"/>
      <c r="AG129" s="300"/>
      <c r="AH129" s="291"/>
      <c r="AI129" s="291"/>
      <c r="AJ129" s="291"/>
      <c r="AK129" s="292"/>
      <c r="AL129" s="291">
        <v>0</v>
      </c>
      <c r="AM129" s="293">
        <v>7534.5599999999986</v>
      </c>
      <c r="AN129" s="291"/>
      <c r="AO129" s="294">
        <v>7534.5599999999986</v>
      </c>
      <c r="AP129" s="291"/>
      <c r="AQ129" s="295">
        <v>7534.56</v>
      </c>
      <c r="AR129" s="291"/>
      <c r="AS129" s="291"/>
      <c r="AT129" s="291"/>
      <c r="AU129" s="291"/>
      <c r="AV129" s="296">
        <v>0</v>
      </c>
      <c r="AW129" s="291">
        <v>7534.56</v>
      </c>
      <c r="AX129" s="291"/>
      <c r="AY129" s="293">
        <v>7534.56</v>
      </c>
      <c r="AZ129" s="297"/>
      <c r="BA129" s="298">
        <f t="shared" si="16"/>
        <v>0</v>
      </c>
      <c r="BB129" s="43"/>
      <c r="BC129" s="288" t="str">
        <f t="shared" si="17"/>
        <v/>
      </c>
      <c r="BD129" s="288" t="str">
        <f t="shared" si="17"/>
        <v/>
      </c>
      <c r="BE129" s="288" t="str">
        <f t="shared" si="17"/>
        <v/>
      </c>
      <c r="BF129" s="288" t="str">
        <f t="shared" si="17"/>
        <v/>
      </c>
      <c r="BG129" s="288" t="str">
        <f t="shared" si="14"/>
        <v>W/C</v>
      </c>
      <c r="BH129" s="288" t="str">
        <f t="shared" si="14"/>
        <v>NO</v>
      </c>
      <c r="BI129" s="288" t="str">
        <f t="shared" si="15"/>
        <v>W/C</v>
      </c>
      <c r="BJ129" s="43"/>
      <c r="BK129" s="288" t="b">
        <f t="shared" ref="BK129:BQ160" si="21">BC129=H129</f>
        <v>1</v>
      </c>
      <c r="BL129" s="288" t="b">
        <f t="shared" si="21"/>
        <v>1</v>
      </c>
      <c r="BM129" s="288" t="b">
        <f t="shared" si="21"/>
        <v>1</v>
      </c>
      <c r="BN129" s="288" t="b">
        <f t="shared" si="21"/>
        <v>1</v>
      </c>
      <c r="BO129" s="288" t="b">
        <f t="shared" si="21"/>
        <v>1</v>
      </c>
      <c r="BP129" s="288" t="b">
        <f t="shared" si="21"/>
        <v>1</v>
      </c>
      <c r="BQ129" s="288" t="b">
        <f t="shared" si="21"/>
        <v>1</v>
      </c>
    </row>
    <row r="130" spans="1:69" ht="12" customHeight="1" x14ac:dyDescent="0.25">
      <c r="A130" s="286">
        <v>13500041</v>
      </c>
      <c r="B130" s="287" t="s">
        <v>2244</v>
      </c>
      <c r="C130" s="16" t="s">
        <v>337</v>
      </c>
      <c r="D130" s="13" t="s">
        <v>183</v>
      </c>
      <c r="E130" s="13"/>
      <c r="F130" s="16"/>
      <c r="G130" s="13"/>
      <c r="H130" s="288" t="s">
        <v>2129</v>
      </c>
      <c r="I130" s="288" t="s">
        <v>2129</v>
      </c>
      <c r="J130" s="288" t="s">
        <v>2129</v>
      </c>
      <c r="K130" s="288" t="s">
        <v>2129</v>
      </c>
      <c r="L130" s="288" t="s">
        <v>183</v>
      </c>
      <c r="M130" s="288" t="s">
        <v>2130</v>
      </c>
      <c r="N130" s="288" t="s">
        <v>183</v>
      </c>
      <c r="P130" s="289">
        <v>28277.82</v>
      </c>
      <c r="Q130" s="289">
        <v>-26247.200000000001</v>
      </c>
      <c r="R130" s="289">
        <v>78820.820000000007</v>
      </c>
      <c r="S130" s="289">
        <v>228203.07</v>
      </c>
      <c r="T130" s="289">
        <v>179680.55</v>
      </c>
      <c r="U130" s="289">
        <v>0</v>
      </c>
      <c r="V130" s="289">
        <v>197810.08</v>
      </c>
      <c r="W130" s="289">
        <v>208851.66</v>
      </c>
      <c r="X130" s="289">
        <v>328128.03000000003</v>
      </c>
      <c r="Y130" s="289">
        <v>179441.04</v>
      </c>
      <c r="Z130" s="289">
        <v>40982.370000000003</v>
      </c>
      <c r="AA130" s="289">
        <v>194342.9</v>
      </c>
      <c r="AB130" s="289">
        <v>276464.77</v>
      </c>
      <c r="AC130" s="289"/>
      <c r="AD130" s="289"/>
      <c r="AE130" s="289">
        <v>146865.38458333333</v>
      </c>
      <c r="AF130" s="299"/>
      <c r="AG130" s="300"/>
      <c r="AH130" s="291"/>
      <c r="AI130" s="291"/>
      <c r="AJ130" s="291"/>
      <c r="AK130" s="292"/>
      <c r="AL130" s="291">
        <v>0</v>
      </c>
      <c r="AM130" s="293">
        <v>146865.38458333333</v>
      </c>
      <c r="AN130" s="291"/>
      <c r="AO130" s="294">
        <v>146865.38458333333</v>
      </c>
      <c r="AP130" s="291"/>
      <c r="AQ130" s="295">
        <v>276464.77</v>
      </c>
      <c r="AR130" s="291"/>
      <c r="AS130" s="291"/>
      <c r="AT130" s="291"/>
      <c r="AU130" s="291"/>
      <c r="AV130" s="296">
        <v>0</v>
      </c>
      <c r="AW130" s="291">
        <v>276464.77</v>
      </c>
      <c r="AX130" s="291"/>
      <c r="AY130" s="293">
        <v>276464.77</v>
      </c>
      <c r="AZ130" s="297"/>
      <c r="BA130" s="298">
        <f t="shared" si="16"/>
        <v>0</v>
      </c>
      <c r="BB130" s="43"/>
      <c r="BC130" s="288" t="str">
        <f t="shared" ref="BC130:BF161" si="22">IF(VALUE(AR130),BC$7,IF(ISBLANK(AR130),"",BC$7))</f>
        <v/>
      </c>
      <c r="BD130" s="288" t="str">
        <f t="shared" si="22"/>
        <v/>
      </c>
      <c r="BE130" s="288" t="str">
        <f t="shared" si="22"/>
        <v/>
      </c>
      <c r="BF130" s="288" t="str">
        <f t="shared" si="22"/>
        <v/>
      </c>
      <c r="BG130" s="288" t="str">
        <f t="shared" si="14"/>
        <v>W/C</v>
      </c>
      <c r="BH130" s="288" t="str">
        <f t="shared" si="14"/>
        <v>NO</v>
      </c>
      <c r="BI130" s="288" t="str">
        <f t="shared" si="15"/>
        <v>W/C</v>
      </c>
      <c r="BJ130" s="43"/>
      <c r="BK130" s="288" t="b">
        <f t="shared" si="21"/>
        <v>1</v>
      </c>
      <c r="BL130" s="288" t="b">
        <f t="shared" si="21"/>
        <v>1</v>
      </c>
      <c r="BM130" s="288" t="b">
        <f t="shared" si="21"/>
        <v>1</v>
      </c>
      <c r="BN130" s="288" t="b">
        <f t="shared" si="21"/>
        <v>1</v>
      </c>
      <c r="BO130" s="288" t="b">
        <f t="shared" si="21"/>
        <v>1</v>
      </c>
      <c r="BP130" s="288" t="b">
        <f t="shared" si="21"/>
        <v>1</v>
      </c>
      <c r="BQ130" s="288" t="b">
        <f t="shared" si="21"/>
        <v>1</v>
      </c>
    </row>
    <row r="131" spans="1:69" ht="12" customHeight="1" x14ac:dyDescent="0.25">
      <c r="A131" s="286">
        <v>13500051</v>
      </c>
      <c r="B131" s="287" t="s">
        <v>2245</v>
      </c>
      <c r="C131" s="16" t="s">
        <v>338</v>
      </c>
      <c r="D131" s="13" t="s">
        <v>183</v>
      </c>
      <c r="E131" s="13"/>
      <c r="F131" s="16"/>
      <c r="G131" s="13"/>
      <c r="H131" s="288" t="s">
        <v>2129</v>
      </c>
      <c r="I131" s="288" t="s">
        <v>2129</v>
      </c>
      <c r="J131" s="288" t="s">
        <v>2129</v>
      </c>
      <c r="K131" s="288" t="s">
        <v>2129</v>
      </c>
      <c r="L131" s="288" t="s">
        <v>183</v>
      </c>
      <c r="M131" s="288" t="s">
        <v>2130</v>
      </c>
      <c r="N131" s="288" t="s">
        <v>183</v>
      </c>
      <c r="P131" s="289">
        <v>73353</v>
      </c>
      <c r="Q131" s="289">
        <v>73353</v>
      </c>
      <c r="R131" s="289">
        <v>73353</v>
      </c>
      <c r="S131" s="289">
        <v>73353</v>
      </c>
      <c r="T131" s="289">
        <v>73353</v>
      </c>
      <c r="U131" s="289">
        <v>73353</v>
      </c>
      <c r="V131" s="289">
        <v>73353</v>
      </c>
      <c r="W131" s="289">
        <v>73353</v>
      </c>
      <c r="X131" s="289">
        <v>73353</v>
      </c>
      <c r="Y131" s="289">
        <v>73353</v>
      </c>
      <c r="Z131" s="289">
        <v>73353</v>
      </c>
      <c r="AA131" s="289">
        <v>73353</v>
      </c>
      <c r="AB131" s="289">
        <v>73353</v>
      </c>
      <c r="AC131" s="289"/>
      <c r="AD131" s="289"/>
      <c r="AE131" s="289">
        <v>73353</v>
      </c>
      <c r="AF131" s="299"/>
      <c r="AG131" s="300"/>
      <c r="AH131" s="291"/>
      <c r="AI131" s="291"/>
      <c r="AJ131" s="291"/>
      <c r="AK131" s="292"/>
      <c r="AL131" s="291">
        <v>0</v>
      </c>
      <c r="AM131" s="293">
        <v>73353</v>
      </c>
      <c r="AN131" s="291"/>
      <c r="AO131" s="294">
        <v>73353</v>
      </c>
      <c r="AP131" s="291"/>
      <c r="AQ131" s="295">
        <v>73353</v>
      </c>
      <c r="AR131" s="291"/>
      <c r="AS131" s="291"/>
      <c r="AT131" s="291"/>
      <c r="AU131" s="291"/>
      <c r="AV131" s="296">
        <v>0</v>
      </c>
      <c r="AW131" s="291">
        <v>73353</v>
      </c>
      <c r="AX131" s="291"/>
      <c r="AY131" s="293">
        <v>73353</v>
      </c>
      <c r="AZ131" s="297"/>
      <c r="BA131" s="298">
        <f t="shared" si="16"/>
        <v>0</v>
      </c>
      <c r="BB131" s="43"/>
      <c r="BC131" s="288" t="str">
        <f t="shared" si="22"/>
        <v/>
      </c>
      <c r="BD131" s="288" t="str">
        <f t="shared" si="22"/>
        <v/>
      </c>
      <c r="BE131" s="288" t="str">
        <f t="shared" si="22"/>
        <v/>
      </c>
      <c r="BF131" s="288" t="str">
        <f t="shared" si="22"/>
        <v/>
      </c>
      <c r="BG131" s="288" t="str">
        <f t="shared" si="14"/>
        <v>W/C</v>
      </c>
      <c r="BH131" s="288" t="str">
        <f t="shared" si="14"/>
        <v>NO</v>
      </c>
      <c r="BI131" s="288" t="str">
        <f t="shared" si="15"/>
        <v>W/C</v>
      </c>
      <c r="BJ131" s="43"/>
      <c r="BK131" s="288" t="b">
        <f t="shared" si="21"/>
        <v>1</v>
      </c>
      <c r="BL131" s="288" t="b">
        <f t="shared" si="21"/>
        <v>1</v>
      </c>
      <c r="BM131" s="288" t="b">
        <f t="shared" si="21"/>
        <v>1</v>
      </c>
      <c r="BN131" s="288" t="b">
        <f t="shared" si="21"/>
        <v>1</v>
      </c>
      <c r="BO131" s="288" t="b">
        <f t="shared" si="21"/>
        <v>1</v>
      </c>
      <c r="BP131" s="288" t="b">
        <f t="shared" si="21"/>
        <v>1</v>
      </c>
      <c r="BQ131" s="288" t="b">
        <f t="shared" si="21"/>
        <v>1</v>
      </c>
    </row>
    <row r="132" spans="1:69" ht="12" customHeight="1" x14ac:dyDescent="0.25">
      <c r="A132" s="286">
        <v>13500061</v>
      </c>
      <c r="B132" s="287" t="s">
        <v>2246</v>
      </c>
      <c r="C132" s="16" t="s">
        <v>339</v>
      </c>
      <c r="D132" s="13" t="s">
        <v>183</v>
      </c>
      <c r="E132" s="13"/>
      <c r="F132" s="16"/>
      <c r="G132" s="13"/>
      <c r="H132" s="288" t="s">
        <v>2129</v>
      </c>
      <c r="I132" s="288" t="s">
        <v>2129</v>
      </c>
      <c r="J132" s="288" t="s">
        <v>2129</v>
      </c>
      <c r="K132" s="288" t="s">
        <v>2129</v>
      </c>
      <c r="L132" s="288" t="s">
        <v>183</v>
      </c>
      <c r="M132" s="288" t="s">
        <v>2130</v>
      </c>
      <c r="N132" s="288" t="s">
        <v>183</v>
      </c>
      <c r="P132" s="289">
        <v>1389397</v>
      </c>
      <c r="Q132" s="289">
        <v>1529967</v>
      </c>
      <c r="R132" s="289">
        <v>1529967</v>
      </c>
      <c r="S132" s="289">
        <v>1529967</v>
      </c>
      <c r="T132" s="289">
        <v>1529967</v>
      </c>
      <c r="U132" s="289">
        <v>1529967</v>
      </c>
      <c r="V132" s="289">
        <v>1529967</v>
      </c>
      <c r="W132" s="289">
        <v>1529967</v>
      </c>
      <c r="X132" s="289">
        <v>1529967</v>
      </c>
      <c r="Y132" s="289">
        <v>1529967</v>
      </c>
      <c r="Z132" s="289">
        <v>1529967</v>
      </c>
      <c r="AA132" s="289">
        <v>1529967</v>
      </c>
      <c r="AB132" s="289">
        <v>1529967</v>
      </c>
      <c r="AC132" s="289"/>
      <c r="AD132" s="289"/>
      <c r="AE132" s="289">
        <v>1524109.9166666667</v>
      </c>
      <c r="AF132" s="299"/>
      <c r="AG132" s="300"/>
      <c r="AH132" s="291"/>
      <c r="AI132" s="291"/>
      <c r="AJ132" s="291"/>
      <c r="AK132" s="292"/>
      <c r="AL132" s="291">
        <v>0</v>
      </c>
      <c r="AM132" s="293">
        <v>1524109.9166666667</v>
      </c>
      <c r="AN132" s="291"/>
      <c r="AO132" s="294">
        <v>1524109.9166666667</v>
      </c>
      <c r="AP132" s="291"/>
      <c r="AQ132" s="295">
        <v>1529967</v>
      </c>
      <c r="AR132" s="291"/>
      <c r="AS132" s="291"/>
      <c r="AT132" s="291"/>
      <c r="AU132" s="291"/>
      <c r="AV132" s="296">
        <v>0</v>
      </c>
      <c r="AW132" s="291">
        <v>1529967</v>
      </c>
      <c r="AX132" s="291"/>
      <c r="AY132" s="293">
        <v>1529967</v>
      </c>
      <c r="AZ132" s="297"/>
      <c r="BA132" s="298">
        <f t="shared" si="16"/>
        <v>0</v>
      </c>
      <c r="BB132" s="43"/>
      <c r="BC132" s="288" t="str">
        <f t="shared" si="22"/>
        <v/>
      </c>
      <c r="BD132" s="288" t="str">
        <f t="shared" si="22"/>
        <v/>
      </c>
      <c r="BE132" s="288" t="str">
        <f t="shared" si="22"/>
        <v/>
      </c>
      <c r="BF132" s="288" t="str">
        <f t="shared" si="22"/>
        <v/>
      </c>
      <c r="BG132" s="288" t="str">
        <f t="shared" si="14"/>
        <v>W/C</v>
      </c>
      <c r="BH132" s="288" t="str">
        <f t="shared" si="14"/>
        <v>NO</v>
      </c>
      <c r="BI132" s="288" t="str">
        <f t="shared" si="15"/>
        <v>W/C</v>
      </c>
      <c r="BJ132" s="43"/>
      <c r="BK132" s="288" t="b">
        <f t="shared" si="21"/>
        <v>1</v>
      </c>
      <c r="BL132" s="288" t="b">
        <f t="shared" si="21"/>
        <v>1</v>
      </c>
      <c r="BM132" s="288" t="b">
        <f t="shared" si="21"/>
        <v>1</v>
      </c>
      <c r="BN132" s="288" t="b">
        <f t="shared" si="21"/>
        <v>1</v>
      </c>
      <c r="BO132" s="288" t="b">
        <f t="shared" si="21"/>
        <v>1</v>
      </c>
      <c r="BP132" s="288" t="b">
        <f t="shared" si="21"/>
        <v>1</v>
      </c>
      <c r="BQ132" s="288" t="b">
        <f t="shared" si="21"/>
        <v>1</v>
      </c>
    </row>
    <row r="133" spans="1:69" ht="12" customHeight="1" x14ac:dyDescent="0.25">
      <c r="A133" s="286">
        <v>13500071</v>
      </c>
      <c r="B133" s="287" t="s">
        <v>2247</v>
      </c>
      <c r="C133" s="16" t="s">
        <v>340</v>
      </c>
      <c r="D133" s="13" t="s">
        <v>183</v>
      </c>
      <c r="E133" s="13"/>
      <c r="F133" s="16"/>
      <c r="G133" s="13"/>
      <c r="H133" s="288" t="s">
        <v>2129</v>
      </c>
      <c r="I133" s="288" t="s">
        <v>2129</v>
      </c>
      <c r="J133" s="288" t="s">
        <v>2129</v>
      </c>
      <c r="K133" s="288" t="s">
        <v>2129</v>
      </c>
      <c r="L133" s="288" t="s">
        <v>183</v>
      </c>
      <c r="M133" s="288" t="s">
        <v>2130</v>
      </c>
      <c r="N133" s="288" t="s">
        <v>183</v>
      </c>
      <c r="P133" s="289">
        <v>1836506</v>
      </c>
      <c r="Q133" s="289">
        <v>1099019</v>
      </c>
      <c r="R133" s="289">
        <v>1099019</v>
      </c>
      <c r="S133" s="289">
        <v>1099019</v>
      </c>
      <c r="T133" s="289">
        <v>1099019</v>
      </c>
      <c r="U133" s="289">
        <v>1099019</v>
      </c>
      <c r="V133" s="289">
        <v>1099019</v>
      </c>
      <c r="W133" s="289">
        <v>1099019</v>
      </c>
      <c r="X133" s="289">
        <v>1099019</v>
      </c>
      <c r="Y133" s="289">
        <v>1099019</v>
      </c>
      <c r="Z133" s="289">
        <v>1099019</v>
      </c>
      <c r="AA133" s="289">
        <v>1099019</v>
      </c>
      <c r="AB133" s="289">
        <v>1099019</v>
      </c>
      <c r="AC133" s="289"/>
      <c r="AD133" s="289"/>
      <c r="AE133" s="289">
        <v>1129747.625</v>
      </c>
      <c r="AF133" s="299"/>
      <c r="AG133" s="300"/>
      <c r="AH133" s="291"/>
      <c r="AI133" s="291"/>
      <c r="AJ133" s="291"/>
      <c r="AK133" s="292"/>
      <c r="AL133" s="291">
        <v>0</v>
      </c>
      <c r="AM133" s="293">
        <v>1129747.625</v>
      </c>
      <c r="AN133" s="291"/>
      <c r="AO133" s="294">
        <v>1129747.625</v>
      </c>
      <c r="AP133" s="291"/>
      <c r="AQ133" s="295">
        <v>1099019</v>
      </c>
      <c r="AR133" s="291"/>
      <c r="AS133" s="291"/>
      <c r="AT133" s="291"/>
      <c r="AU133" s="291"/>
      <c r="AV133" s="296">
        <v>0</v>
      </c>
      <c r="AW133" s="291">
        <v>1099019</v>
      </c>
      <c r="AX133" s="291"/>
      <c r="AY133" s="293">
        <v>1099019</v>
      </c>
      <c r="AZ133" s="297"/>
      <c r="BA133" s="298">
        <f t="shared" si="16"/>
        <v>0</v>
      </c>
      <c r="BB133" s="43"/>
      <c r="BC133" s="288" t="str">
        <f t="shared" si="22"/>
        <v/>
      </c>
      <c r="BD133" s="288" t="str">
        <f t="shared" si="22"/>
        <v/>
      </c>
      <c r="BE133" s="288" t="str">
        <f t="shared" si="22"/>
        <v/>
      </c>
      <c r="BF133" s="288" t="str">
        <f t="shared" si="22"/>
        <v/>
      </c>
      <c r="BG133" s="288" t="str">
        <f t="shared" si="14"/>
        <v>W/C</v>
      </c>
      <c r="BH133" s="288" t="str">
        <f t="shared" si="14"/>
        <v>NO</v>
      </c>
      <c r="BI133" s="288" t="str">
        <f t="shared" si="15"/>
        <v>W/C</v>
      </c>
      <c r="BJ133" s="43"/>
      <c r="BK133" s="288" t="b">
        <f t="shared" si="21"/>
        <v>1</v>
      </c>
      <c r="BL133" s="288" t="b">
        <f t="shared" si="21"/>
        <v>1</v>
      </c>
      <c r="BM133" s="288" t="b">
        <f t="shared" si="21"/>
        <v>1</v>
      </c>
      <c r="BN133" s="288" t="b">
        <f t="shared" si="21"/>
        <v>1</v>
      </c>
      <c r="BO133" s="288" t="b">
        <f t="shared" si="21"/>
        <v>1</v>
      </c>
      <c r="BP133" s="288" t="b">
        <f t="shared" si="21"/>
        <v>1</v>
      </c>
      <c r="BQ133" s="288" t="b">
        <f t="shared" si="21"/>
        <v>1</v>
      </c>
    </row>
    <row r="134" spans="1:69" ht="12" customHeight="1" x14ac:dyDescent="0.25">
      <c r="A134" s="286">
        <v>13500183</v>
      </c>
      <c r="B134" s="287" t="s">
        <v>2248</v>
      </c>
      <c r="C134" s="16" t="s">
        <v>341</v>
      </c>
      <c r="D134" s="13" t="s">
        <v>183</v>
      </c>
      <c r="E134" s="13"/>
      <c r="F134" s="16"/>
      <c r="G134" s="13"/>
      <c r="H134" s="288" t="s">
        <v>2129</v>
      </c>
      <c r="I134" s="288" t="s">
        <v>2129</v>
      </c>
      <c r="J134" s="288" t="s">
        <v>2129</v>
      </c>
      <c r="K134" s="288" t="s">
        <v>2129</v>
      </c>
      <c r="L134" s="288" t="s">
        <v>183</v>
      </c>
      <c r="M134" s="288" t="s">
        <v>2130</v>
      </c>
      <c r="N134" s="288" t="s">
        <v>183</v>
      </c>
      <c r="P134" s="289">
        <v>100000</v>
      </c>
      <c r="Q134" s="289">
        <v>100000</v>
      </c>
      <c r="R134" s="289">
        <v>100000</v>
      </c>
      <c r="S134" s="289">
        <v>100000</v>
      </c>
      <c r="T134" s="289">
        <v>100000</v>
      </c>
      <c r="U134" s="289">
        <v>100000</v>
      </c>
      <c r="V134" s="289">
        <v>100000</v>
      </c>
      <c r="W134" s="289">
        <v>100000</v>
      </c>
      <c r="X134" s="289">
        <v>100000</v>
      </c>
      <c r="Y134" s="289">
        <v>100000</v>
      </c>
      <c r="Z134" s="289">
        <v>100000</v>
      </c>
      <c r="AA134" s="289">
        <v>100000</v>
      </c>
      <c r="AB134" s="289">
        <v>100000</v>
      </c>
      <c r="AC134" s="289"/>
      <c r="AD134" s="289"/>
      <c r="AE134" s="289">
        <v>100000</v>
      </c>
      <c r="AF134" s="299"/>
      <c r="AG134" s="300"/>
      <c r="AH134" s="291"/>
      <c r="AI134" s="291"/>
      <c r="AJ134" s="291"/>
      <c r="AK134" s="292"/>
      <c r="AL134" s="291">
        <v>0</v>
      </c>
      <c r="AM134" s="293">
        <v>100000</v>
      </c>
      <c r="AN134" s="291"/>
      <c r="AO134" s="294">
        <v>100000</v>
      </c>
      <c r="AP134" s="291"/>
      <c r="AQ134" s="295">
        <v>100000</v>
      </c>
      <c r="AR134" s="291"/>
      <c r="AS134" s="291"/>
      <c r="AT134" s="291"/>
      <c r="AU134" s="291"/>
      <c r="AV134" s="296">
        <v>0</v>
      </c>
      <c r="AW134" s="291">
        <v>100000</v>
      </c>
      <c r="AX134" s="291"/>
      <c r="AY134" s="293">
        <v>100000</v>
      </c>
      <c r="AZ134" s="297"/>
      <c r="BA134" s="298">
        <f t="shared" si="16"/>
        <v>0</v>
      </c>
      <c r="BB134" s="43"/>
      <c r="BC134" s="288" t="str">
        <f t="shared" si="22"/>
        <v/>
      </c>
      <c r="BD134" s="288" t="str">
        <f t="shared" si="22"/>
        <v/>
      </c>
      <c r="BE134" s="288" t="str">
        <f t="shared" si="22"/>
        <v/>
      </c>
      <c r="BF134" s="288" t="str">
        <f t="shared" si="22"/>
        <v/>
      </c>
      <c r="BG134" s="288" t="str">
        <f t="shared" si="14"/>
        <v>W/C</v>
      </c>
      <c r="BH134" s="288" t="str">
        <f t="shared" si="14"/>
        <v>NO</v>
      </c>
      <c r="BI134" s="288" t="str">
        <f t="shared" si="15"/>
        <v>W/C</v>
      </c>
      <c r="BJ134" s="43"/>
      <c r="BK134" s="288" t="b">
        <f t="shared" si="21"/>
        <v>1</v>
      </c>
      <c r="BL134" s="288" t="b">
        <f t="shared" si="21"/>
        <v>1</v>
      </c>
      <c r="BM134" s="288" t="b">
        <f t="shared" si="21"/>
        <v>1</v>
      </c>
      <c r="BN134" s="288" t="b">
        <f t="shared" si="21"/>
        <v>1</v>
      </c>
      <c r="BO134" s="288" t="b">
        <f t="shared" si="21"/>
        <v>1</v>
      </c>
      <c r="BP134" s="288" t="b">
        <f t="shared" si="21"/>
        <v>1</v>
      </c>
      <c r="BQ134" s="288" t="b">
        <f t="shared" si="21"/>
        <v>1</v>
      </c>
    </row>
    <row r="135" spans="1:69" ht="12" customHeight="1" x14ac:dyDescent="0.25">
      <c r="A135" s="286">
        <v>13500192</v>
      </c>
      <c r="B135" s="287" t="s">
        <v>2249</v>
      </c>
      <c r="C135" s="16" t="s">
        <v>342</v>
      </c>
      <c r="D135" s="13" t="s">
        <v>183</v>
      </c>
      <c r="E135" s="13"/>
      <c r="F135" s="16"/>
      <c r="G135" s="13"/>
      <c r="H135" s="288" t="s">
        <v>2129</v>
      </c>
      <c r="I135" s="288" t="s">
        <v>2129</v>
      </c>
      <c r="J135" s="288" t="s">
        <v>2129</v>
      </c>
      <c r="K135" s="288" t="s">
        <v>2129</v>
      </c>
      <c r="L135" s="288" t="s">
        <v>183</v>
      </c>
      <c r="M135" s="288" t="s">
        <v>2130</v>
      </c>
      <c r="N135" s="288" t="s">
        <v>183</v>
      </c>
      <c r="P135" s="289">
        <v>0</v>
      </c>
      <c r="Q135" s="289">
        <v>0</v>
      </c>
      <c r="R135" s="289">
        <v>0</v>
      </c>
      <c r="S135" s="289">
        <v>0</v>
      </c>
      <c r="T135" s="289">
        <v>0</v>
      </c>
      <c r="U135" s="289">
        <v>0</v>
      </c>
      <c r="V135" s="289">
        <v>0</v>
      </c>
      <c r="W135" s="289">
        <v>0</v>
      </c>
      <c r="X135" s="289">
        <v>0</v>
      </c>
      <c r="Y135" s="289">
        <v>0</v>
      </c>
      <c r="Z135" s="289">
        <v>0</v>
      </c>
      <c r="AA135" s="289">
        <v>0</v>
      </c>
      <c r="AB135" s="289">
        <v>0</v>
      </c>
      <c r="AC135" s="289"/>
      <c r="AD135" s="289"/>
      <c r="AE135" s="289">
        <v>0</v>
      </c>
      <c r="AF135" s="299"/>
      <c r="AG135" s="300"/>
      <c r="AH135" s="291"/>
      <c r="AI135" s="291"/>
      <c r="AJ135" s="291"/>
      <c r="AK135" s="292"/>
      <c r="AL135" s="291">
        <v>0</v>
      </c>
      <c r="AM135" s="293">
        <v>0</v>
      </c>
      <c r="AN135" s="291"/>
      <c r="AO135" s="294">
        <v>0</v>
      </c>
      <c r="AP135" s="291"/>
      <c r="AQ135" s="295">
        <v>0</v>
      </c>
      <c r="AR135" s="291"/>
      <c r="AS135" s="291"/>
      <c r="AT135" s="291"/>
      <c r="AU135" s="291"/>
      <c r="AV135" s="296">
        <v>0</v>
      </c>
      <c r="AW135" s="291">
        <v>0</v>
      </c>
      <c r="AX135" s="291"/>
      <c r="AY135" s="293">
        <v>0</v>
      </c>
      <c r="AZ135" s="297"/>
      <c r="BA135" s="298">
        <f t="shared" si="16"/>
        <v>0</v>
      </c>
      <c r="BB135" s="43"/>
      <c r="BC135" s="288" t="str">
        <f t="shared" si="22"/>
        <v/>
      </c>
      <c r="BD135" s="288" t="str">
        <f t="shared" si="22"/>
        <v/>
      </c>
      <c r="BE135" s="288" t="str">
        <f t="shared" si="22"/>
        <v/>
      </c>
      <c r="BF135" s="288" t="str">
        <f t="shared" si="22"/>
        <v/>
      </c>
      <c r="BG135" s="288" t="str">
        <f t="shared" si="14"/>
        <v>W/C</v>
      </c>
      <c r="BH135" s="288" t="str">
        <f t="shared" si="14"/>
        <v>NO</v>
      </c>
      <c r="BI135" s="288" t="str">
        <f t="shared" si="15"/>
        <v>W/C</v>
      </c>
      <c r="BJ135" s="43"/>
      <c r="BK135" s="288" t="b">
        <f t="shared" si="21"/>
        <v>1</v>
      </c>
      <c r="BL135" s="288" t="b">
        <f t="shared" si="21"/>
        <v>1</v>
      </c>
      <c r="BM135" s="288" t="b">
        <f t="shared" si="21"/>
        <v>1</v>
      </c>
      <c r="BN135" s="288" t="b">
        <f t="shared" si="21"/>
        <v>1</v>
      </c>
      <c r="BO135" s="288" t="b">
        <f t="shared" si="21"/>
        <v>1</v>
      </c>
      <c r="BP135" s="288" t="b">
        <f t="shared" si="21"/>
        <v>1</v>
      </c>
      <c r="BQ135" s="288" t="b">
        <f t="shared" si="21"/>
        <v>1</v>
      </c>
    </row>
    <row r="136" spans="1:69" ht="12" customHeight="1" x14ac:dyDescent="0.25">
      <c r="A136" s="286">
        <v>13500201</v>
      </c>
      <c r="B136" s="287" t="s">
        <v>2250</v>
      </c>
      <c r="C136" s="16" t="s">
        <v>343</v>
      </c>
      <c r="D136" s="13" t="s">
        <v>183</v>
      </c>
      <c r="E136" s="13"/>
      <c r="F136" s="16"/>
      <c r="G136" s="13"/>
      <c r="H136" s="288" t="s">
        <v>2129</v>
      </c>
      <c r="I136" s="288" t="s">
        <v>2129</v>
      </c>
      <c r="J136" s="288" t="s">
        <v>2129</v>
      </c>
      <c r="K136" s="288" t="s">
        <v>2129</v>
      </c>
      <c r="L136" s="288" t="s">
        <v>183</v>
      </c>
      <c r="M136" s="288" t="s">
        <v>2130</v>
      </c>
      <c r="N136" s="288" t="s">
        <v>183</v>
      </c>
      <c r="P136" s="289">
        <v>853275.6</v>
      </c>
      <c r="Q136" s="289">
        <v>485454.57</v>
      </c>
      <c r="R136" s="289">
        <v>510255.72</v>
      </c>
      <c r="S136" s="289">
        <v>416274.34</v>
      </c>
      <c r="T136" s="289">
        <v>571541.03</v>
      </c>
      <c r="U136" s="289">
        <v>1024475.43</v>
      </c>
      <c r="V136" s="289">
        <v>472854.51</v>
      </c>
      <c r="W136" s="289">
        <v>674631.09</v>
      </c>
      <c r="X136" s="289">
        <v>536833.91</v>
      </c>
      <c r="Y136" s="289">
        <v>1259498.5</v>
      </c>
      <c r="Z136" s="289">
        <v>839271.65</v>
      </c>
      <c r="AA136" s="289">
        <v>809912.51</v>
      </c>
      <c r="AB136" s="289">
        <v>830467.83</v>
      </c>
      <c r="AC136" s="289"/>
      <c r="AD136" s="289"/>
      <c r="AE136" s="289">
        <v>703572.91458333342</v>
      </c>
      <c r="AF136" s="299"/>
      <c r="AG136" s="300"/>
      <c r="AH136" s="291"/>
      <c r="AI136" s="291"/>
      <c r="AJ136" s="291"/>
      <c r="AK136" s="292"/>
      <c r="AL136" s="291">
        <v>0</v>
      </c>
      <c r="AM136" s="293">
        <v>703572.91458333342</v>
      </c>
      <c r="AN136" s="291"/>
      <c r="AO136" s="294">
        <v>703572.91458333342</v>
      </c>
      <c r="AP136" s="291"/>
      <c r="AQ136" s="295">
        <v>830467.83</v>
      </c>
      <c r="AR136" s="291"/>
      <c r="AS136" s="291"/>
      <c r="AT136" s="291"/>
      <c r="AU136" s="291"/>
      <c r="AV136" s="296">
        <v>0</v>
      </c>
      <c r="AW136" s="291">
        <v>830467.83</v>
      </c>
      <c r="AX136" s="291"/>
      <c r="AY136" s="293">
        <v>830467.83</v>
      </c>
      <c r="AZ136" s="297"/>
      <c r="BA136" s="298">
        <f t="shared" si="16"/>
        <v>0</v>
      </c>
      <c r="BB136" s="43"/>
      <c r="BC136" s="288" t="str">
        <f t="shared" si="22"/>
        <v/>
      </c>
      <c r="BD136" s="288" t="str">
        <f t="shared" si="22"/>
        <v/>
      </c>
      <c r="BE136" s="288" t="str">
        <f t="shared" si="22"/>
        <v/>
      </c>
      <c r="BF136" s="288" t="str">
        <f t="shared" si="22"/>
        <v/>
      </c>
      <c r="BG136" s="288" t="str">
        <f t="shared" si="14"/>
        <v>W/C</v>
      </c>
      <c r="BH136" s="288" t="str">
        <f t="shared" si="14"/>
        <v>NO</v>
      </c>
      <c r="BI136" s="288" t="str">
        <f t="shared" si="15"/>
        <v>W/C</v>
      </c>
      <c r="BJ136" s="43"/>
      <c r="BK136" s="288" t="b">
        <f t="shared" si="21"/>
        <v>1</v>
      </c>
      <c r="BL136" s="288" t="b">
        <f t="shared" si="21"/>
        <v>1</v>
      </c>
      <c r="BM136" s="288" t="b">
        <f t="shared" si="21"/>
        <v>1</v>
      </c>
      <c r="BN136" s="288" t="b">
        <f t="shared" si="21"/>
        <v>1</v>
      </c>
      <c r="BO136" s="288" t="b">
        <f t="shared" si="21"/>
        <v>1</v>
      </c>
      <c r="BP136" s="288" t="b">
        <f t="shared" si="21"/>
        <v>1</v>
      </c>
      <c r="BQ136" s="288" t="b">
        <f t="shared" si="21"/>
        <v>1</v>
      </c>
    </row>
    <row r="137" spans="1:69" ht="12" customHeight="1" x14ac:dyDescent="0.25">
      <c r="A137" s="14">
        <v>13500203</v>
      </c>
      <c r="B137" s="15" t="s">
        <v>2251</v>
      </c>
      <c r="C137" s="315" t="s">
        <v>344</v>
      </c>
      <c r="D137" s="13" t="s">
        <v>183</v>
      </c>
      <c r="E137" s="13"/>
      <c r="F137" s="301">
        <v>42811</v>
      </c>
      <c r="G137" s="13"/>
      <c r="H137" s="288" t="s">
        <v>2129</v>
      </c>
      <c r="I137" s="288" t="s">
        <v>2129</v>
      </c>
      <c r="J137" s="288" t="s">
        <v>2129</v>
      </c>
      <c r="K137" s="288" t="s">
        <v>2129</v>
      </c>
      <c r="L137" s="288" t="s">
        <v>183</v>
      </c>
      <c r="M137" s="288" t="s">
        <v>2130</v>
      </c>
      <c r="N137" s="288" t="s">
        <v>183</v>
      </c>
      <c r="P137" s="289">
        <v>75000</v>
      </c>
      <c r="Q137" s="289">
        <v>75000</v>
      </c>
      <c r="R137" s="289">
        <v>75000</v>
      </c>
      <c r="S137" s="289">
        <v>75000</v>
      </c>
      <c r="T137" s="289">
        <v>75000</v>
      </c>
      <c r="U137" s="289">
        <v>75000</v>
      </c>
      <c r="V137" s="289">
        <v>75000</v>
      </c>
      <c r="W137" s="289">
        <v>75000</v>
      </c>
      <c r="X137" s="289">
        <v>75000</v>
      </c>
      <c r="Y137" s="289">
        <v>75000</v>
      </c>
      <c r="Z137" s="289">
        <v>75000</v>
      </c>
      <c r="AA137" s="289">
        <v>75000</v>
      </c>
      <c r="AB137" s="289">
        <v>75000</v>
      </c>
      <c r="AC137" s="289"/>
      <c r="AD137" s="289"/>
      <c r="AE137" s="289">
        <v>75000</v>
      </c>
      <c r="AF137" s="299"/>
      <c r="AG137" s="300"/>
      <c r="AH137" s="291"/>
      <c r="AI137" s="291"/>
      <c r="AJ137" s="291"/>
      <c r="AK137" s="292"/>
      <c r="AL137" s="291">
        <v>0</v>
      </c>
      <c r="AM137" s="293">
        <v>75000</v>
      </c>
      <c r="AN137" s="291"/>
      <c r="AO137" s="294">
        <v>75000</v>
      </c>
      <c r="AP137" s="291"/>
      <c r="AQ137" s="295">
        <v>75000</v>
      </c>
      <c r="AR137" s="291"/>
      <c r="AS137" s="291"/>
      <c r="AT137" s="291"/>
      <c r="AU137" s="291"/>
      <c r="AV137" s="296">
        <v>0</v>
      </c>
      <c r="AW137" s="291">
        <v>75000</v>
      </c>
      <c r="AX137" s="291"/>
      <c r="AY137" s="293">
        <v>75000</v>
      </c>
      <c r="AZ137" s="297"/>
      <c r="BA137" s="298">
        <f t="shared" si="16"/>
        <v>0</v>
      </c>
      <c r="BB137" s="43"/>
      <c r="BC137" s="288" t="str">
        <f t="shared" si="22"/>
        <v/>
      </c>
      <c r="BD137" s="288" t="str">
        <f t="shared" si="22"/>
        <v/>
      </c>
      <c r="BE137" s="288" t="str">
        <f t="shared" si="22"/>
        <v/>
      </c>
      <c r="BF137" s="288" t="str">
        <f t="shared" si="22"/>
        <v/>
      </c>
      <c r="BG137" s="288" t="str">
        <f t="shared" si="14"/>
        <v>W/C</v>
      </c>
      <c r="BH137" s="288" t="str">
        <f t="shared" si="14"/>
        <v>NO</v>
      </c>
      <c r="BI137" s="288" t="str">
        <f t="shared" si="15"/>
        <v>W/C</v>
      </c>
      <c r="BJ137" s="43"/>
      <c r="BK137" s="288" t="b">
        <f t="shared" si="21"/>
        <v>1</v>
      </c>
      <c r="BL137" s="288" t="b">
        <f t="shared" si="21"/>
        <v>1</v>
      </c>
      <c r="BM137" s="288" t="b">
        <f t="shared" si="21"/>
        <v>1</v>
      </c>
      <c r="BN137" s="288" t="b">
        <f t="shared" si="21"/>
        <v>1</v>
      </c>
      <c r="BO137" s="288" t="b">
        <f t="shared" si="21"/>
        <v>1</v>
      </c>
      <c r="BP137" s="288" t="b">
        <f t="shared" si="21"/>
        <v>1</v>
      </c>
      <c r="BQ137" s="288" t="b">
        <f t="shared" si="21"/>
        <v>1</v>
      </c>
    </row>
    <row r="138" spans="1:69" ht="12" customHeight="1" x14ac:dyDescent="0.25">
      <c r="A138" s="286">
        <v>13600013</v>
      </c>
      <c r="B138" s="287" t="s">
        <v>2252</v>
      </c>
      <c r="C138" s="16" t="s">
        <v>345</v>
      </c>
      <c r="D138" s="13" t="s">
        <v>182</v>
      </c>
      <c r="E138" s="13"/>
      <c r="F138" s="16"/>
      <c r="G138" s="13"/>
      <c r="H138" s="288" t="s">
        <v>2129</v>
      </c>
      <c r="I138" s="288" t="s">
        <v>2129</v>
      </c>
      <c r="J138" s="288" t="s">
        <v>2129</v>
      </c>
      <c r="K138" s="288" t="s">
        <v>182</v>
      </c>
      <c r="L138" s="288" t="s">
        <v>2130</v>
      </c>
      <c r="M138" s="288" t="s">
        <v>2130</v>
      </c>
      <c r="N138" s="288" t="s">
        <v>2129</v>
      </c>
      <c r="P138" s="289">
        <v>0</v>
      </c>
      <c r="Q138" s="289">
        <v>0</v>
      </c>
      <c r="R138" s="289">
        <v>0</v>
      </c>
      <c r="S138" s="289">
        <v>0</v>
      </c>
      <c r="T138" s="289">
        <v>0</v>
      </c>
      <c r="U138" s="289">
        <v>0</v>
      </c>
      <c r="V138" s="289">
        <v>0</v>
      </c>
      <c r="W138" s="289">
        <v>0</v>
      </c>
      <c r="X138" s="289">
        <v>0</v>
      </c>
      <c r="Y138" s="289">
        <v>0</v>
      </c>
      <c r="Z138" s="289">
        <v>0</v>
      </c>
      <c r="AA138" s="289">
        <v>0</v>
      </c>
      <c r="AB138" s="289">
        <v>0</v>
      </c>
      <c r="AC138" s="289"/>
      <c r="AD138" s="289"/>
      <c r="AE138" s="289">
        <v>0</v>
      </c>
      <c r="AF138" s="307"/>
      <c r="AG138" s="308"/>
      <c r="AH138" s="291"/>
      <c r="AI138" s="291"/>
      <c r="AJ138" s="291"/>
      <c r="AK138" s="292">
        <v>0</v>
      </c>
      <c r="AL138" s="291">
        <v>0</v>
      </c>
      <c r="AM138" s="293"/>
      <c r="AN138" s="291"/>
      <c r="AO138" s="294">
        <v>0</v>
      </c>
      <c r="AP138" s="291"/>
      <c r="AQ138" s="295">
        <v>0</v>
      </c>
      <c r="AR138" s="291"/>
      <c r="AS138" s="291"/>
      <c r="AT138" s="291"/>
      <c r="AU138" s="291">
        <v>0</v>
      </c>
      <c r="AV138" s="296">
        <v>0</v>
      </c>
      <c r="AW138" s="291"/>
      <c r="AX138" s="291"/>
      <c r="AY138" s="293">
        <v>0</v>
      </c>
      <c r="AZ138" s="297" t="s">
        <v>253</v>
      </c>
      <c r="BA138" s="298">
        <f t="shared" si="16"/>
        <v>0</v>
      </c>
      <c r="BB138" s="43"/>
      <c r="BC138" s="288" t="str">
        <f t="shared" si="22"/>
        <v/>
      </c>
      <c r="BD138" s="288" t="str">
        <f t="shared" si="22"/>
        <v/>
      </c>
      <c r="BE138" s="288" t="str">
        <f t="shared" si="22"/>
        <v/>
      </c>
      <c r="BF138" s="288" t="str">
        <f t="shared" si="22"/>
        <v>Non-Op</v>
      </c>
      <c r="BG138" s="288" t="str">
        <f t="shared" si="14"/>
        <v>NO</v>
      </c>
      <c r="BH138" s="288" t="str">
        <f t="shared" si="14"/>
        <v>NO</v>
      </c>
      <c r="BI138" s="288" t="str">
        <f t="shared" si="15"/>
        <v/>
      </c>
      <c r="BJ138" s="43"/>
      <c r="BK138" s="288" t="b">
        <f t="shared" si="21"/>
        <v>1</v>
      </c>
      <c r="BL138" s="288" t="b">
        <f t="shared" si="21"/>
        <v>1</v>
      </c>
      <c r="BM138" s="288" t="b">
        <f t="shared" si="21"/>
        <v>1</v>
      </c>
      <c r="BN138" s="288" t="b">
        <f t="shared" si="21"/>
        <v>1</v>
      </c>
      <c r="BO138" s="288" t="b">
        <f t="shared" si="21"/>
        <v>1</v>
      </c>
      <c r="BP138" s="288" t="b">
        <f t="shared" si="21"/>
        <v>1</v>
      </c>
      <c r="BQ138" s="288" t="b">
        <f t="shared" si="21"/>
        <v>1</v>
      </c>
    </row>
    <row r="139" spans="1:69" ht="12" customHeight="1" x14ac:dyDescent="0.25">
      <c r="A139" s="286">
        <v>14100311</v>
      </c>
      <c r="B139" s="287" t="s">
        <v>2253</v>
      </c>
      <c r="C139" s="16" t="s">
        <v>346</v>
      </c>
      <c r="D139" s="13" t="s">
        <v>182</v>
      </c>
      <c r="E139" s="13"/>
      <c r="F139" s="16"/>
      <c r="G139" s="13"/>
      <c r="H139" s="288" t="s">
        <v>2129</v>
      </c>
      <c r="I139" s="288" t="s">
        <v>2129</v>
      </c>
      <c r="J139" s="288" t="s">
        <v>2129</v>
      </c>
      <c r="K139" s="288" t="s">
        <v>182</v>
      </c>
      <c r="L139" s="288" t="s">
        <v>2130</v>
      </c>
      <c r="M139" s="288" t="s">
        <v>2130</v>
      </c>
      <c r="N139" s="288" t="s">
        <v>2129</v>
      </c>
      <c r="P139" s="289">
        <v>2601890.2999999998</v>
      </c>
      <c r="Q139" s="289">
        <v>2601890.2999999998</v>
      </c>
      <c r="R139" s="289">
        <v>1493222.58</v>
      </c>
      <c r="S139" s="289">
        <v>655017.64</v>
      </c>
      <c r="T139" s="289">
        <v>655017.64</v>
      </c>
      <c r="U139" s="289">
        <v>655017.64</v>
      </c>
      <c r="V139" s="289">
        <v>655017.64</v>
      </c>
      <c r="W139" s="289">
        <v>546624.54</v>
      </c>
      <c r="X139" s="289">
        <v>546624.54</v>
      </c>
      <c r="Y139" s="289">
        <v>546624.54</v>
      </c>
      <c r="Z139" s="289">
        <v>546624.54</v>
      </c>
      <c r="AA139" s="289">
        <v>546624.54</v>
      </c>
      <c r="AB139" s="289">
        <v>546624.54</v>
      </c>
      <c r="AC139" s="289"/>
      <c r="AD139" s="289"/>
      <c r="AE139" s="289">
        <v>918546.96333333303</v>
      </c>
      <c r="AF139" s="299"/>
      <c r="AG139" s="300"/>
      <c r="AH139" s="291"/>
      <c r="AI139" s="291"/>
      <c r="AJ139" s="291"/>
      <c r="AK139" s="292">
        <v>918546.96333333303</v>
      </c>
      <c r="AL139" s="291">
        <v>918546.96333333303</v>
      </c>
      <c r="AM139" s="293"/>
      <c r="AN139" s="291"/>
      <c r="AO139" s="294">
        <v>0</v>
      </c>
      <c r="AP139" s="291"/>
      <c r="AQ139" s="295">
        <v>546624.54</v>
      </c>
      <c r="AR139" s="291"/>
      <c r="AS139" s="291"/>
      <c r="AT139" s="291"/>
      <c r="AU139" s="291">
        <v>546624.54</v>
      </c>
      <c r="AV139" s="296">
        <v>546624.54</v>
      </c>
      <c r="AW139" s="291"/>
      <c r="AX139" s="291"/>
      <c r="AY139" s="293">
        <v>0</v>
      </c>
      <c r="AZ139" s="297" t="s">
        <v>219</v>
      </c>
      <c r="BA139" s="298">
        <f t="shared" si="16"/>
        <v>0</v>
      </c>
      <c r="BB139" s="43"/>
      <c r="BC139" s="288" t="str">
        <f t="shared" si="22"/>
        <v/>
      </c>
      <c r="BD139" s="288" t="str">
        <f t="shared" si="22"/>
        <v/>
      </c>
      <c r="BE139" s="288" t="str">
        <f t="shared" si="22"/>
        <v/>
      </c>
      <c r="BF139" s="288" t="str">
        <f t="shared" si="22"/>
        <v>Non-Op</v>
      </c>
      <c r="BG139" s="288" t="str">
        <f t="shared" si="14"/>
        <v>NO</v>
      </c>
      <c r="BH139" s="288" t="str">
        <f t="shared" si="14"/>
        <v>NO</v>
      </c>
      <c r="BI139" s="288" t="str">
        <f t="shared" si="15"/>
        <v/>
      </c>
      <c r="BJ139" s="43"/>
      <c r="BK139" s="288" t="b">
        <f t="shared" si="21"/>
        <v>1</v>
      </c>
      <c r="BL139" s="288" t="b">
        <f t="shared" si="21"/>
        <v>1</v>
      </c>
      <c r="BM139" s="288" t="b">
        <f t="shared" si="21"/>
        <v>1</v>
      </c>
      <c r="BN139" s="288" t="b">
        <f t="shared" si="21"/>
        <v>1</v>
      </c>
      <c r="BO139" s="288" t="b">
        <f t="shared" si="21"/>
        <v>1</v>
      </c>
      <c r="BP139" s="288" t="b">
        <f t="shared" si="21"/>
        <v>1</v>
      </c>
      <c r="BQ139" s="288" t="b">
        <f t="shared" si="21"/>
        <v>1</v>
      </c>
    </row>
    <row r="140" spans="1:69" ht="12" customHeight="1" x14ac:dyDescent="0.25">
      <c r="A140" s="286">
        <v>14200003</v>
      </c>
      <c r="B140" s="287" t="s">
        <v>2254</v>
      </c>
      <c r="C140" s="16" t="s">
        <v>347</v>
      </c>
      <c r="D140" s="13" t="s">
        <v>183</v>
      </c>
      <c r="E140" s="13"/>
      <c r="F140" s="16"/>
      <c r="G140" s="13"/>
      <c r="H140" s="288" t="s">
        <v>2129</v>
      </c>
      <c r="I140" s="288" t="s">
        <v>2129</v>
      </c>
      <c r="J140" s="288" t="s">
        <v>2129</v>
      </c>
      <c r="K140" s="288" t="s">
        <v>2129</v>
      </c>
      <c r="L140" s="288" t="s">
        <v>183</v>
      </c>
      <c r="M140" s="288" t="s">
        <v>2130</v>
      </c>
      <c r="N140" s="288" t="s">
        <v>183</v>
      </c>
      <c r="P140" s="289">
        <v>-942.4</v>
      </c>
      <c r="Q140" s="289">
        <v>-228.61</v>
      </c>
      <c r="R140" s="289">
        <v>-2970.72</v>
      </c>
      <c r="S140" s="289">
        <v>-2970.72</v>
      </c>
      <c r="T140" s="289">
        <v>-3406.54</v>
      </c>
      <c r="U140" s="289">
        <v>-3701.13</v>
      </c>
      <c r="V140" s="289">
        <v>0</v>
      </c>
      <c r="W140" s="289">
        <v>-7809.21</v>
      </c>
      <c r="X140" s="289">
        <v>0</v>
      </c>
      <c r="Y140" s="289">
        <v>-129315.22</v>
      </c>
      <c r="Z140" s="289">
        <v>0</v>
      </c>
      <c r="AA140" s="289">
        <v>-29.05</v>
      </c>
      <c r="AB140" s="289">
        <v>-23627.31</v>
      </c>
      <c r="AC140" s="289"/>
      <c r="AD140" s="289"/>
      <c r="AE140" s="289">
        <v>-13559.671249999999</v>
      </c>
      <c r="AF140" s="299"/>
      <c r="AG140" s="300"/>
      <c r="AH140" s="291"/>
      <c r="AI140" s="291"/>
      <c r="AJ140" s="291"/>
      <c r="AK140" s="292"/>
      <c r="AL140" s="291">
        <v>0</v>
      </c>
      <c r="AM140" s="293">
        <v>-13559.671249999999</v>
      </c>
      <c r="AN140" s="291"/>
      <c r="AO140" s="294">
        <v>-13559.671249999999</v>
      </c>
      <c r="AP140" s="291"/>
      <c r="AQ140" s="295">
        <v>-23627.31</v>
      </c>
      <c r="AR140" s="291"/>
      <c r="AS140" s="291"/>
      <c r="AT140" s="291"/>
      <c r="AU140" s="291"/>
      <c r="AV140" s="296">
        <v>0</v>
      </c>
      <c r="AW140" s="291">
        <v>-23627.31</v>
      </c>
      <c r="AX140" s="291"/>
      <c r="AY140" s="293">
        <v>-23627.31</v>
      </c>
      <c r="AZ140" s="297"/>
      <c r="BA140" s="298">
        <f t="shared" si="16"/>
        <v>0</v>
      </c>
      <c r="BB140" s="43"/>
      <c r="BC140" s="288" t="str">
        <f t="shared" si="22"/>
        <v/>
      </c>
      <c r="BD140" s="288" t="str">
        <f t="shared" si="22"/>
        <v/>
      </c>
      <c r="BE140" s="288" t="str">
        <f t="shared" si="22"/>
        <v/>
      </c>
      <c r="BF140" s="288" t="str">
        <f t="shared" si="22"/>
        <v/>
      </c>
      <c r="BG140" s="288" t="str">
        <f t="shared" si="14"/>
        <v>W/C</v>
      </c>
      <c r="BH140" s="288" t="str">
        <f t="shared" si="14"/>
        <v>NO</v>
      </c>
      <c r="BI140" s="288" t="str">
        <f t="shared" si="15"/>
        <v>W/C</v>
      </c>
      <c r="BJ140" s="43"/>
      <c r="BK140" s="288" t="b">
        <f t="shared" si="21"/>
        <v>1</v>
      </c>
      <c r="BL140" s="288" t="b">
        <f t="shared" si="21"/>
        <v>1</v>
      </c>
      <c r="BM140" s="288" t="b">
        <f t="shared" si="21"/>
        <v>1</v>
      </c>
      <c r="BN140" s="288" t="b">
        <f t="shared" si="21"/>
        <v>1</v>
      </c>
      <c r="BO140" s="288" t="b">
        <f t="shared" si="21"/>
        <v>1</v>
      </c>
      <c r="BP140" s="288" t="b">
        <f t="shared" si="21"/>
        <v>1</v>
      </c>
      <c r="BQ140" s="288" t="b">
        <f t="shared" si="21"/>
        <v>1</v>
      </c>
    </row>
    <row r="141" spans="1:69" ht="12" customHeight="1" x14ac:dyDescent="0.25">
      <c r="A141" s="286">
        <v>14200201</v>
      </c>
      <c r="B141" s="287" t="s">
        <v>2255</v>
      </c>
      <c r="C141" s="16" t="s">
        <v>348</v>
      </c>
      <c r="D141" s="13" t="s">
        <v>183</v>
      </c>
      <c r="E141" s="13"/>
      <c r="F141" s="16"/>
      <c r="G141" s="13"/>
      <c r="H141" s="288" t="s">
        <v>2129</v>
      </c>
      <c r="I141" s="288" t="s">
        <v>2129</v>
      </c>
      <c r="J141" s="288" t="s">
        <v>2129</v>
      </c>
      <c r="K141" s="288" t="s">
        <v>2129</v>
      </c>
      <c r="L141" s="288" t="s">
        <v>183</v>
      </c>
      <c r="M141" s="288" t="s">
        <v>2130</v>
      </c>
      <c r="N141" s="288" t="s">
        <v>183</v>
      </c>
      <c r="P141" s="289">
        <v>158487755.62</v>
      </c>
      <c r="Q141" s="289">
        <v>162411633.03999999</v>
      </c>
      <c r="R141" s="289">
        <v>178885234.68000001</v>
      </c>
      <c r="S141" s="289">
        <v>163836937.31</v>
      </c>
      <c r="T141" s="289">
        <v>151015136.65000001</v>
      </c>
      <c r="U141" s="289">
        <v>126742326.52</v>
      </c>
      <c r="V141" s="289">
        <v>115289634.83</v>
      </c>
      <c r="W141" s="289">
        <v>109989108.7</v>
      </c>
      <c r="X141" s="289">
        <v>110270147.31</v>
      </c>
      <c r="Y141" s="289">
        <v>108778882.31999999</v>
      </c>
      <c r="Z141" s="289">
        <v>94367019.769999996</v>
      </c>
      <c r="AA141" s="289">
        <v>110064807.25</v>
      </c>
      <c r="AB141" s="289">
        <v>129456810.04000001</v>
      </c>
      <c r="AC141" s="289"/>
      <c r="AD141" s="289"/>
      <c r="AE141" s="289">
        <v>131301929.2675</v>
      </c>
      <c r="AF141" s="299"/>
      <c r="AG141" s="300"/>
      <c r="AH141" s="291"/>
      <c r="AI141" s="291"/>
      <c r="AJ141" s="291"/>
      <c r="AK141" s="292"/>
      <c r="AL141" s="291">
        <v>0</v>
      </c>
      <c r="AM141" s="293">
        <v>131301929.2675</v>
      </c>
      <c r="AN141" s="291"/>
      <c r="AO141" s="294">
        <v>131301929.2675</v>
      </c>
      <c r="AP141" s="291"/>
      <c r="AQ141" s="295">
        <v>129456810.04000001</v>
      </c>
      <c r="AR141" s="291"/>
      <c r="AS141" s="291"/>
      <c r="AT141" s="291"/>
      <c r="AU141" s="291"/>
      <c r="AV141" s="296">
        <v>0</v>
      </c>
      <c r="AW141" s="291">
        <v>129456810.04000001</v>
      </c>
      <c r="AX141" s="291"/>
      <c r="AY141" s="293">
        <v>129456810.04000001</v>
      </c>
      <c r="AZ141" s="297"/>
      <c r="BA141" s="298">
        <f t="shared" si="16"/>
        <v>0</v>
      </c>
      <c r="BB141" s="43"/>
      <c r="BC141" s="288" t="str">
        <f t="shared" si="22"/>
        <v/>
      </c>
      <c r="BD141" s="288" t="str">
        <f t="shared" si="22"/>
        <v/>
      </c>
      <c r="BE141" s="288" t="str">
        <f t="shared" si="22"/>
        <v/>
      </c>
      <c r="BF141" s="288" t="str">
        <f t="shared" si="22"/>
        <v/>
      </c>
      <c r="BG141" s="288" t="str">
        <f t="shared" si="14"/>
        <v>W/C</v>
      </c>
      <c r="BH141" s="288" t="str">
        <f t="shared" si="14"/>
        <v>NO</v>
      </c>
      <c r="BI141" s="288" t="str">
        <f t="shared" si="15"/>
        <v>W/C</v>
      </c>
      <c r="BJ141" s="43"/>
      <c r="BK141" s="288" t="b">
        <f t="shared" si="21"/>
        <v>1</v>
      </c>
      <c r="BL141" s="288" t="b">
        <f t="shared" si="21"/>
        <v>1</v>
      </c>
      <c r="BM141" s="288" t="b">
        <f t="shared" si="21"/>
        <v>1</v>
      </c>
      <c r="BN141" s="288" t="b">
        <f t="shared" si="21"/>
        <v>1</v>
      </c>
      <c r="BO141" s="288" t="b">
        <f t="shared" si="21"/>
        <v>1</v>
      </c>
      <c r="BP141" s="288" t="b">
        <f t="shared" si="21"/>
        <v>1</v>
      </c>
      <c r="BQ141" s="288" t="b">
        <f t="shared" si="21"/>
        <v>1</v>
      </c>
    </row>
    <row r="142" spans="1:69" ht="12" customHeight="1" x14ac:dyDescent="0.25">
      <c r="A142" s="286">
        <v>14200202</v>
      </c>
      <c r="B142" s="287" t="s">
        <v>2256</v>
      </c>
      <c r="C142" s="16" t="s">
        <v>349</v>
      </c>
      <c r="D142" s="13" t="s">
        <v>183</v>
      </c>
      <c r="E142" s="13"/>
      <c r="F142" s="16"/>
      <c r="G142" s="13"/>
      <c r="H142" s="288" t="s">
        <v>2129</v>
      </c>
      <c r="I142" s="288" t="s">
        <v>2129</v>
      </c>
      <c r="J142" s="288" t="s">
        <v>2129</v>
      </c>
      <c r="K142" s="288" t="s">
        <v>2129</v>
      </c>
      <c r="L142" s="288" t="s">
        <v>183</v>
      </c>
      <c r="M142" s="288" t="s">
        <v>2130</v>
      </c>
      <c r="N142" s="288" t="s">
        <v>183</v>
      </c>
      <c r="P142" s="289">
        <v>80489631.719999999</v>
      </c>
      <c r="Q142" s="289">
        <v>80966999.790000007</v>
      </c>
      <c r="R142" s="289">
        <v>89773068.450000003</v>
      </c>
      <c r="S142" s="289">
        <v>83085271.629999995</v>
      </c>
      <c r="T142" s="289">
        <v>68175337.400000006</v>
      </c>
      <c r="U142" s="289">
        <v>44135545.990000002</v>
      </c>
      <c r="V142" s="289">
        <v>34329473.25</v>
      </c>
      <c r="W142" s="289">
        <v>26654986</v>
      </c>
      <c r="X142" s="289">
        <v>21916468.420000002</v>
      </c>
      <c r="Y142" s="289">
        <v>22448840.600000001</v>
      </c>
      <c r="Z142" s="289">
        <v>27543466.870000001</v>
      </c>
      <c r="AA142" s="289">
        <v>42173958.759999998</v>
      </c>
      <c r="AB142" s="289">
        <v>58932707.049999997</v>
      </c>
      <c r="AC142" s="289"/>
      <c r="AD142" s="289"/>
      <c r="AE142" s="289">
        <v>50909548.878750004</v>
      </c>
      <c r="AF142" s="299"/>
      <c r="AG142" s="300"/>
      <c r="AH142" s="291"/>
      <c r="AI142" s="291"/>
      <c r="AJ142" s="291"/>
      <c r="AK142" s="292"/>
      <c r="AL142" s="291">
        <v>0</v>
      </c>
      <c r="AM142" s="293">
        <v>50909548.878750004</v>
      </c>
      <c r="AN142" s="291"/>
      <c r="AO142" s="294">
        <v>50909548.878750004</v>
      </c>
      <c r="AP142" s="291"/>
      <c r="AQ142" s="295">
        <v>58932707.049999997</v>
      </c>
      <c r="AR142" s="291"/>
      <c r="AS142" s="291"/>
      <c r="AT142" s="291"/>
      <c r="AU142" s="291"/>
      <c r="AV142" s="296">
        <v>0</v>
      </c>
      <c r="AW142" s="291">
        <v>58932707.049999997</v>
      </c>
      <c r="AX142" s="291"/>
      <c r="AY142" s="293">
        <v>58932707.049999997</v>
      </c>
      <c r="AZ142" s="297"/>
      <c r="BA142" s="298">
        <f t="shared" si="16"/>
        <v>0</v>
      </c>
      <c r="BB142" s="43"/>
      <c r="BC142" s="288" t="str">
        <f t="shared" si="22"/>
        <v/>
      </c>
      <c r="BD142" s="288" t="str">
        <f t="shared" si="22"/>
        <v/>
      </c>
      <c r="BE142" s="288" t="str">
        <f t="shared" si="22"/>
        <v/>
      </c>
      <c r="BF142" s="288" t="str">
        <f t="shared" si="22"/>
        <v/>
      </c>
      <c r="BG142" s="288" t="str">
        <f t="shared" si="14"/>
        <v>W/C</v>
      </c>
      <c r="BH142" s="288" t="str">
        <f t="shared" si="14"/>
        <v>NO</v>
      </c>
      <c r="BI142" s="288" t="str">
        <f t="shared" si="15"/>
        <v>W/C</v>
      </c>
      <c r="BJ142" s="43"/>
      <c r="BK142" s="288" t="b">
        <f t="shared" si="21"/>
        <v>1</v>
      </c>
      <c r="BL142" s="288" t="b">
        <f t="shared" si="21"/>
        <v>1</v>
      </c>
      <c r="BM142" s="288" t="b">
        <f t="shared" si="21"/>
        <v>1</v>
      </c>
      <c r="BN142" s="288" t="b">
        <f t="shared" si="21"/>
        <v>1</v>
      </c>
      <c r="BO142" s="288" t="b">
        <f t="shared" si="21"/>
        <v>1</v>
      </c>
      <c r="BP142" s="288" t="b">
        <f t="shared" si="21"/>
        <v>1</v>
      </c>
      <c r="BQ142" s="288" t="b">
        <f t="shared" si="21"/>
        <v>1</v>
      </c>
    </row>
    <row r="143" spans="1:69" ht="12" customHeight="1" x14ac:dyDescent="0.25">
      <c r="A143" s="286">
        <v>14200203</v>
      </c>
      <c r="B143" s="287" t="s">
        <v>2257</v>
      </c>
      <c r="C143" s="16" t="s">
        <v>350</v>
      </c>
      <c r="D143" s="13" t="s">
        <v>183</v>
      </c>
      <c r="E143" s="13"/>
      <c r="F143" s="16"/>
      <c r="G143" s="13"/>
      <c r="H143" s="288" t="s">
        <v>2129</v>
      </c>
      <c r="I143" s="288" t="s">
        <v>2129</v>
      </c>
      <c r="J143" s="288" t="s">
        <v>2129</v>
      </c>
      <c r="K143" s="288" t="s">
        <v>2129</v>
      </c>
      <c r="L143" s="288" t="s">
        <v>183</v>
      </c>
      <c r="M143" s="288" t="s">
        <v>2130</v>
      </c>
      <c r="N143" s="288" t="s">
        <v>183</v>
      </c>
      <c r="P143" s="289">
        <v>-1358527.2</v>
      </c>
      <c r="Q143" s="289">
        <v>-1327476.9099999999</v>
      </c>
      <c r="R143" s="289">
        <v>-1306400.45</v>
      </c>
      <c r="S143" s="289">
        <v>-1296025.6399999999</v>
      </c>
      <c r="T143" s="289">
        <v>-1269848.3999999999</v>
      </c>
      <c r="U143" s="289">
        <v>-1257379.49</v>
      </c>
      <c r="V143" s="289">
        <v>-1276490.56</v>
      </c>
      <c r="W143" s="289">
        <v>-1258943.6399999999</v>
      </c>
      <c r="X143" s="289">
        <v>-1273255.53</v>
      </c>
      <c r="Y143" s="289">
        <v>-1272056.18</v>
      </c>
      <c r="Z143" s="289">
        <v>-1271248.74</v>
      </c>
      <c r="AA143" s="289">
        <v>-1255661.8899999999</v>
      </c>
      <c r="AB143" s="289">
        <v>-1264022.1000000001</v>
      </c>
      <c r="AC143" s="289"/>
      <c r="AD143" s="289"/>
      <c r="AE143" s="289">
        <v>-1281338.5066666668</v>
      </c>
      <c r="AF143" s="299"/>
      <c r="AG143" s="300"/>
      <c r="AH143" s="291"/>
      <c r="AI143" s="291"/>
      <c r="AJ143" s="291"/>
      <c r="AK143" s="292"/>
      <c r="AL143" s="291">
        <v>0</v>
      </c>
      <c r="AM143" s="293">
        <v>-1281338.5066666668</v>
      </c>
      <c r="AN143" s="291"/>
      <c r="AO143" s="294">
        <v>-1281338.5066666668</v>
      </c>
      <c r="AP143" s="291"/>
      <c r="AQ143" s="295">
        <v>-1264022.1000000001</v>
      </c>
      <c r="AR143" s="291"/>
      <c r="AS143" s="291"/>
      <c r="AT143" s="291"/>
      <c r="AU143" s="291"/>
      <c r="AV143" s="296">
        <v>0</v>
      </c>
      <c r="AW143" s="291">
        <v>-1264022.1000000001</v>
      </c>
      <c r="AX143" s="291"/>
      <c r="AY143" s="293">
        <v>-1264022.1000000001</v>
      </c>
      <c r="AZ143" s="297"/>
      <c r="BA143" s="298">
        <f t="shared" si="16"/>
        <v>0</v>
      </c>
      <c r="BB143" s="43"/>
      <c r="BC143" s="288" t="str">
        <f t="shared" si="22"/>
        <v/>
      </c>
      <c r="BD143" s="288" t="str">
        <f t="shared" si="22"/>
        <v/>
      </c>
      <c r="BE143" s="288" t="str">
        <f t="shared" si="22"/>
        <v/>
      </c>
      <c r="BF143" s="288" t="str">
        <f t="shared" si="22"/>
        <v/>
      </c>
      <c r="BG143" s="288" t="str">
        <f t="shared" si="14"/>
        <v>W/C</v>
      </c>
      <c r="BH143" s="288" t="str">
        <f t="shared" si="14"/>
        <v>NO</v>
      </c>
      <c r="BI143" s="288" t="str">
        <f t="shared" si="15"/>
        <v>W/C</v>
      </c>
      <c r="BJ143" s="43"/>
      <c r="BK143" s="288" t="b">
        <f t="shared" si="21"/>
        <v>1</v>
      </c>
      <c r="BL143" s="288" t="b">
        <f t="shared" si="21"/>
        <v>1</v>
      </c>
      <c r="BM143" s="288" t="b">
        <f t="shared" si="21"/>
        <v>1</v>
      </c>
      <c r="BN143" s="288" t="b">
        <f t="shared" si="21"/>
        <v>1</v>
      </c>
      <c r="BO143" s="288" t="b">
        <f t="shared" si="21"/>
        <v>1</v>
      </c>
      <c r="BP143" s="288" t="b">
        <f t="shared" si="21"/>
        <v>1</v>
      </c>
      <c r="BQ143" s="288" t="b">
        <f t="shared" si="21"/>
        <v>1</v>
      </c>
    </row>
    <row r="144" spans="1:69" ht="12" customHeight="1" x14ac:dyDescent="0.25">
      <c r="A144" s="286">
        <v>14200213</v>
      </c>
      <c r="B144" s="287" t="s">
        <v>2258</v>
      </c>
      <c r="C144" s="16" t="s">
        <v>350</v>
      </c>
      <c r="D144" s="13" t="s">
        <v>183</v>
      </c>
      <c r="E144" s="13"/>
      <c r="F144" s="16"/>
      <c r="G144" s="13"/>
      <c r="H144" s="288" t="s">
        <v>2129</v>
      </c>
      <c r="I144" s="288" t="s">
        <v>2129</v>
      </c>
      <c r="J144" s="288" t="s">
        <v>2129</v>
      </c>
      <c r="K144" s="288" t="s">
        <v>2129</v>
      </c>
      <c r="L144" s="288" t="s">
        <v>183</v>
      </c>
      <c r="M144" s="288" t="s">
        <v>2130</v>
      </c>
      <c r="N144" s="288" t="s">
        <v>183</v>
      </c>
      <c r="P144" s="289">
        <v>-11308.1</v>
      </c>
      <c r="Q144" s="289">
        <v>-33859.42</v>
      </c>
      <c r="R144" s="289">
        <v>-16360.8</v>
      </c>
      <c r="S144" s="289">
        <v>-13658</v>
      </c>
      <c r="T144" s="289">
        <v>-3212.8</v>
      </c>
      <c r="U144" s="289">
        <v>-14167.16</v>
      </c>
      <c r="V144" s="289">
        <v>-7800.05</v>
      </c>
      <c r="W144" s="289">
        <v>-11259.8</v>
      </c>
      <c r="X144" s="289">
        <v>-2342.2600000000002</v>
      </c>
      <c r="Y144" s="289">
        <v>-6268.02</v>
      </c>
      <c r="Z144" s="289">
        <v>-5780.13</v>
      </c>
      <c r="AA144" s="289">
        <v>-2590.2600000000002</v>
      </c>
      <c r="AB144" s="289">
        <v>-620.32000000000005</v>
      </c>
      <c r="AC144" s="289"/>
      <c r="AD144" s="289"/>
      <c r="AE144" s="289">
        <v>-10271.909166666668</v>
      </c>
      <c r="AF144" s="299"/>
      <c r="AG144" s="300"/>
      <c r="AH144" s="291"/>
      <c r="AI144" s="291"/>
      <c r="AJ144" s="291"/>
      <c r="AK144" s="292"/>
      <c r="AL144" s="291">
        <v>0</v>
      </c>
      <c r="AM144" s="293">
        <v>-10271.909166666668</v>
      </c>
      <c r="AN144" s="291"/>
      <c r="AO144" s="294">
        <v>-10271.909166666668</v>
      </c>
      <c r="AP144" s="291"/>
      <c r="AQ144" s="295">
        <v>-620.32000000000005</v>
      </c>
      <c r="AR144" s="291"/>
      <c r="AS144" s="291"/>
      <c r="AT144" s="291"/>
      <c r="AU144" s="291"/>
      <c r="AV144" s="296">
        <v>0</v>
      </c>
      <c r="AW144" s="291">
        <v>-620.32000000000005</v>
      </c>
      <c r="AX144" s="291"/>
      <c r="AY144" s="293">
        <v>-620.32000000000005</v>
      </c>
      <c r="AZ144" s="297"/>
      <c r="BA144" s="298">
        <f t="shared" si="16"/>
        <v>0</v>
      </c>
      <c r="BB144" s="43"/>
      <c r="BC144" s="288" t="str">
        <f t="shared" si="22"/>
        <v/>
      </c>
      <c r="BD144" s="288" t="str">
        <f t="shared" si="22"/>
        <v/>
      </c>
      <c r="BE144" s="288" t="str">
        <f t="shared" si="22"/>
        <v/>
      </c>
      <c r="BF144" s="288" t="str">
        <f t="shared" si="22"/>
        <v/>
      </c>
      <c r="BG144" s="288" t="str">
        <f t="shared" si="14"/>
        <v>W/C</v>
      </c>
      <c r="BH144" s="288" t="str">
        <f t="shared" si="14"/>
        <v>NO</v>
      </c>
      <c r="BI144" s="288" t="str">
        <f t="shared" si="15"/>
        <v>W/C</v>
      </c>
      <c r="BJ144" s="43"/>
      <c r="BK144" s="288" t="b">
        <f t="shared" si="21"/>
        <v>1</v>
      </c>
      <c r="BL144" s="288" t="b">
        <f t="shared" si="21"/>
        <v>1</v>
      </c>
      <c r="BM144" s="288" t="b">
        <f t="shared" si="21"/>
        <v>1</v>
      </c>
      <c r="BN144" s="288" t="b">
        <f t="shared" si="21"/>
        <v>1</v>
      </c>
      <c r="BO144" s="288" t="b">
        <f t="shared" si="21"/>
        <v>1</v>
      </c>
      <c r="BP144" s="288" t="b">
        <f t="shared" si="21"/>
        <v>1</v>
      </c>
      <c r="BQ144" s="288" t="b">
        <f t="shared" si="21"/>
        <v>1</v>
      </c>
    </row>
    <row r="145" spans="1:69" ht="12" customHeight="1" x14ac:dyDescent="0.25">
      <c r="A145" s="286">
        <v>14200223</v>
      </c>
      <c r="B145" s="287" t="s">
        <v>2259</v>
      </c>
      <c r="C145" s="16" t="s">
        <v>351</v>
      </c>
      <c r="D145" s="13" t="s">
        <v>183</v>
      </c>
      <c r="E145" s="13"/>
      <c r="F145" s="16"/>
      <c r="G145" s="13"/>
      <c r="H145" s="288" t="s">
        <v>2129</v>
      </c>
      <c r="I145" s="288" t="s">
        <v>2129</v>
      </c>
      <c r="J145" s="288" t="s">
        <v>2129</v>
      </c>
      <c r="K145" s="288" t="s">
        <v>2129</v>
      </c>
      <c r="L145" s="288" t="s">
        <v>183</v>
      </c>
      <c r="M145" s="288" t="s">
        <v>2130</v>
      </c>
      <c r="N145" s="288" t="s">
        <v>183</v>
      </c>
      <c r="P145" s="289">
        <v>21806.79</v>
      </c>
      <c r="Q145" s="289">
        <v>22379.67</v>
      </c>
      <c r="R145" s="289">
        <v>21806.79</v>
      </c>
      <c r="S145" s="289">
        <v>22506.63</v>
      </c>
      <c r="T145" s="289">
        <v>21806.79</v>
      </c>
      <c r="U145" s="289">
        <v>23391.77</v>
      </c>
      <c r="V145" s="289">
        <v>21806.79</v>
      </c>
      <c r="W145" s="289">
        <v>21806.79</v>
      </c>
      <c r="X145" s="289">
        <v>23016.52</v>
      </c>
      <c r="Y145" s="289">
        <v>21778.76</v>
      </c>
      <c r="Z145" s="289">
        <v>23563.46</v>
      </c>
      <c r="AA145" s="289">
        <v>22204.47</v>
      </c>
      <c r="AB145" s="289">
        <v>21970.22</v>
      </c>
      <c r="AC145" s="289"/>
      <c r="AD145" s="289"/>
      <c r="AE145" s="289">
        <v>22329.745416666668</v>
      </c>
      <c r="AF145" s="299"/>
      <c r="AG145" s="300"/>
      <c r="AH145" s="291"/>
      <c r="AI145" s="291"/>
      <c r="AJ145" s="291"/>
      <c r="AK145" s="292"/>
      <c r="AL145" s="291">
        <v>0</v>
      </c>
      <c r="AM145" s="293">
        <v>22329.745416666668</v>
      </c>
      <c r="AN145" s="291"/>
      <c r="AO145" s="294">
        <v>22329.745416666668</v>
      </c>
      <c r="AP145" s="291"/>
      <c r="AQ145" s="295">
        <v>21970.22</v>
      </c>
      <c r="AR145" s="291"/>
      <c r="AS145" s="291"/>
      <c r="AT145" s="291"/>
      <c r="AU145" s="291"/>
      <c r="AV145" s="296">
        <v>0</v>
      </c>
      <c r="AW145" s="291">
        <v>21970.22</v>
      </c>
      <c r="AX145" s="291"/>
      <c r="AY145" s="293">
        <v>21970.22</v>
      </c>
      <c r="AZ145" s="297"/>
      <c r="BA145" s="298">
        <f t="shared" si="16"/>
        <v>0</v>
      </c>
      <c r="BB145" s="43"/>
      <c r="BC145" s="288" t="str">
        <f t="shared" si="22"/>
        <v/>
      </c>
      <c r="BD145" s="288" t="str">
        <f t="shared" si="22"/>
        <v/>
      </c>
      <c r="BE145" s="288" t="str">
        <f t="shared" si="22"/>
        <v/>
      </c>
      <c r="BF145" s="288" t="str">
        <f t="shared" si="22"/>
        <v/>
      </c>
      <c r="BG145" s="288" t="str">
        <f t="shared" si="14"/>
        <v>W/C</v>
      </c>
      <c r="BH145" s="288" t="str">
        <f t="shared" si="14"/>
        <v>NO</v>
      </c>
      <c r="BI145" s="288" t="str">
        <f t="shared" si="15"/>
        <v>W/C</v>
      </c>
      <c r="BJ145" s="43"/>
      <c r="BK145" s="288" t="b">
        <f t="shared" si="21"/>
        <v>1</v>
      </c>
      <c r="BL145" s="288" t="b">
        <f t="shared" si="21"/>
        <v>1</v>
      </c>
      <c r="BM145" s="288" t="b">
        <f t="shared" si="21"/>
        <v>1</v>
      </c>
      <c r="BN145" s="288" t="b">
        <f t="shared" si="21"/>
        <v>1</v>
      </c>
      <c r="BO145" s="288" t="b">
        <f t="shared" si="21"/>
        <v>1</v>
      </c>
      <c r="BP145" s="288" t="b">
        <f t="shared" si="21"/>
        <v>1</v>
      </c>
      <c r="BQ145" s="288" t="b">
        <f t="shared" si="21"/>
        <v>1</v>
      </c>
    </row>
    <row r="146" spans="1:69" ht="12" customHeight="1" x14ac:dyDescent="0.25">
      <c r="A146" s="14">
        <v>14200251</v>
      </c>
      <c r="B146" s="15" t="s">
        <v>2260</v>
      </c>
      <c r="C146" s="16" t="s">
        <v>348</v>
      </c>
      <c r="D146" s="13" t="s">
        <v>183</v>
      </c>
      <c r="E146" s="13" t="s">
        <v>222</v>
      </c>
      <c r="F146" s="16"/>
      <c r="G146" s="13"/>
      <c r="H146" s="288" t="s">
        <v>2129</v>
      </c>
      <c r="I146" s="288" t="s">
        <v>2129</v>
      </c>
      <c r="J146" s="288" t="s">
        <v>2129</v>
      </c>
      <c r="K146" s="288" t="s">
        <v>2129</v>
      </c>
      <c r="L146" s="288" t="s">
        <v>183</v>
      </c>
      <c r="M146" s="288" t="s">
        <v>2130</v>
      </c>
      <c r="N146" s="288" t="s">
        <v>183</v>
      </c>
      <c r="P146" s="289">
        <v>0</v>
      </c>
      <c r="Q146" s="289">
        <v>0</v>
      </c>
      <c r="R146" s="289">
        <v>-887162.49</v>
      </c>
      <c r="S146" s="289">
        <v>0</v>
      </c>
      <c r="T146" s="289">
        <v>0</v>
      </c>
      <c r="U146" s="289">
        <v>0</v>
      </c>
      <c r="V146" s="289">
        <v>0</v>
      </c>
      <c r="W146" s="289">
        <v>0</v>
      </c>
      <c r="X146" s="289">
        <v>0</v>
      </c>
      <c r="Y146" s="289">
        <v>0</v>
      </c>
      <c r="Z146" s="289">
        <v>0</v>
      </c>
      <c r="AA146" s="289">
        <v>0</v>
      </c>
      <c r="AB146" s="289">
        <v>0</v>
      </c>
      <c r="AC146" s="289"/>
      <c r="AD146" s="289"/>
      <c r="AE146" s="289">
        <v>-73930.207500000004</v>
      </c>
      <c r="AF146" s="299"/>
      <c r="AG146" s="300"/>
      <c r="AH146" s="291"/>
      <c r="AI146" s="291"/>
      <c r="AJ146" s="291"/>
      <c r="AK146" s="292"/>
      <c r="AL146" s="291">
        <v>0</v>
      </c>
      <c r="AM146" s="293">
        <v>-73930.207500000004</v>
      </c>
      <c r="AN146" s="291"/>
      <c r="AO146" s="294">
        <v>-73930.207500000004</v>
      </c>
      <c r="AP146" s="291"/>
      <c r="AQ146" s="295">
        <v>0</v>
      </c>
      <c r="AR146" s="291"/>
      <c r="AS146" s="291"/>
      <c r="AT146" s="291"/>
      <c r="AU146" s="291"/>
      <c r="AV146" s="296">
        <v>0</v>
      </c>
      <c r="AW146" s="291">
        <v>0</v>
      </c>
      <c r="AX146" s="291"/>
      <c r="AY146" s="293">
        <v>0</v>
      </c>
      <c r="AZ146" s="297"/>
      <c r="BA146" s="298">
        <f t="shared" si="16"/>
        <v>0</v>
      </c>
      <c r="BB146" s="43"/>
      <c r="BC146" s="288" t="str">
        <f t="shared" si="22"/>
        <v/>
      </c>
      <c r="BD146" s="288" t="str">
        <f t="shared" si="22"/>
        <v/>
      </c>
      <c r="BE146" s="288" t="str">
        <f t="shared" si="22"/>
        <v/>
      </c>
      <c r="BF146" s="288" t="str">
        <f t="shared" si="22"/>
        <v/>
      </c>
      <c r="BG146" s="288" t="str">
        <f t="shared" ref="BG146:BH209" si="23">IF(VALUE(AW146),"W/C",IF(ISBLANK(AW146),"NO","W/C"))</f>
        <v>W/C</v>
      </c>
      <c r="BH146" s="288" t="str">
        <f t="shared" si="23"/>
        <v>NO</v>
      </c>
      <c r="BI146" s="288" t="str">
        <f t="shared" si="15"/>
        <v>W/C</v>
      </c>
      <c r="BJ146" s="43"/>
      <c r="BK146" s="288" t="b">
        <f t="shared" si="21"/>
        <v>1</v>
      </c>
      <c r="BL146" s="288" t="b">
        <f t="shared" si="21"/>
        <v>1</v>
      </c>
      <c r="BM146" s="288" t="b">
        <f t="shared" si="21"/>
        <v>1</v>
      </c>
      <c r="BN146" s="288" t="b">
        <f t="shared" si="21"/>
        <v>1</v>
      </c>
      <c r="BO146" s="288" t="b">
        <f t="shared" si="21"/>
        <v>1</v>
      </c>
      <c r="BP146" s="288" t="b">
        <f t="shared" si="21"/>
        <v>1</v>
      </c>
      <c r="BQ146" s="288" t="b">
        <f t="shared" si="21"/>
        <v>1</v>
      </c>
    </row>
    <row r="147" spans="1:69" ht="12" customHeight="1" x14ac:dyDescent="0.25">
      <c r="A147" s="286">
        <v>14200252</v>
      </c>
      <c r="B147" s="287" t="s">
        <v>2261</v>
      </c>
      <c r="C147" s="16" t="s">
        <v>352</v>
      </c>
      <c r="D147" s="13" t="s">
        <v>183</v>
      </c>
      <c r="E147" s="13"/>
      <c r="F147" s="16"/>
      <c r="G147" s="13"/>
      <c r="H147" s="288" t="s">
        <v>2129</v>
      </c>
      <c r="I147" s="288" t="s">
        <v>2129</v>
      </c>
      <c r="J147" s="288" t="s">
        <v>2129</v>
      </c>
      <c r="K147" s="288" t="s">
        <v>2129</v>
      </c>
      <c r="L147" s="288" t="s">
        <v>183</v>
      </c>
      <c r="M147" s="288" t="s">
        <v>2130</v>
      </c>
      <c r="N147" s="288" t="s">
        <v>183</v>
      </c>
      <c r="P147" s="289">
        <v>0</v>
      </c>
      <c r="Q147" s="289">
        <v>0</v>
      </c>
      <c r="R147" s="289">
        <v>-1732257.85</v>
      </c>
      <c r="S147" s="289">
        <v>0</v>
      </c>
      <c r="T147" s="289">
        <v>0</v>
      </c>
      <c r="U147" s="289">
        <v>0</v>
      </c>
      <c r="V147" s="289">
        <v>0</v>
      </c>
      <c r="W147" s="289">
        <v>0</v>
      </c>
      <c r="X147" s="289">
        <v>0</v>
      </c>
      <c r="Y147" s="289">
        <v>0</v>
      </c>
      <c r="Z147" s="289">
        <v>0</v>
      </c>
      <c r="AA147" s="289">
        <v>0</v>
      </c>
      <c r="AB147" s="289">
        <v>0</v>
      </c>
      <c r="AC147" s="289"/>
      <c r="AD147" s="289"/>
      <c r="AE147" s="289">
        <v>-144354.82083333333</v>
      </c>
      <c r="AF147" s="299"/>
      <c r="AG147" s="300"/>
      <c r="AH147" s="291"/>
      <c r="AI147" s="291"/>
      <c r="AJ147" s="291"/>
      <c r="AK147" s="292"/>
      <c r="AL147" s="291">
        <v>0</v>
      </c>
      <c r="AM147" s="293">
        <v>-144354.82083333333</v>
      </c>
      <c r="AN147" s="291"/>
      <c r="AO147" s="294">
        <v>-144354.82083333333</v>
      </c>
      <c r="AP147" s="291"/>
      <c r="AQ147" s="295">
        <v>0</v>
      </c>
      <c r="AR147" s="291"/>
      <c r="AS147" s="291"/>
      <c r="AT147" s="291"/>
      <c r="AU147" s="291"/>
      <c r="AV147" s="296">
        <v>0</v>
      </c>
      <c r="AW147" s="291">
        <v>0</v>
      </c>
      <c r="AX147" s="291"/>
      <c r="AY147" s="293">
        <v>0</v>
      </c>
      <c r="AZ147" s="297"/>
      <c r="BA147" s="298">
        <f t="shared" ref="BA147:BA210" si="24">AQ147-AV147-AY147</f>
        <v>0</v>
      </c>
      <c r="BB147" s="43"/>
      <c r="BC147" s="288" t="str">
        <f t="shared" si="22"/>
        <v/>
      </c>
      <c r="BD147" s="288" t="str">
        <f t="shared" si="22"/>
        <v/>
      </c>
      <c r="BE147" s="288" t="str">
        <f t="shared" si="22"/>
        <v/>
      </c>
      <c r="BF147" s="288" t="str">
        <f t="shared" si="22"/>
        <v/>
      </c>
      <c r="BG147" s="288" t="str">
        <f t="shared" si="23"/>
        <v>W/C</v>
      </c>
      <c r="BH147" s="288" t="str">
        <f t="shared" si="23"/>
        <v>NO</v>
      </c>
      <c r="BI147" s="288" t="str">
        <f t="shared" ref="BI147:BI210" si="25">IF(OR(CONCATENATE(BG147,BH147)="NOW/C",CONCATENATE(BG147,BH147)="W/CNO"),"W/C","")</f>
        <v>W/C</v>
      </c>
      <c r="BJ147" s="43"/>
      <c r="BK147" s="288" t="b">
        <f t="shared" si="21"/>
        <v>1</v>
      </c>
      <c r="BL147" s="288" t="b">
        <f t="shared" si="21"/>
        <v>1</v>
      </c>
      <c r="BM147" s="288" t="b">
        <f t="shared" si="21"/>
        <v>1</v>
      </c>
      <c r="BN147" s="288" t="b">
        <f t="shared" si="21"/>
        <v>1</v>
      </c>
      <c r="BO147" s="288" t="b">
        <f t="shared" si="21"/>
        <v>1</v>
      </c>
      <c r="BP147" s="288" t="b">
        <f t="shared" si="21"/>
        <v>1</v>
      </c>
      <c r="BQ147" s="288" t="b">
        <f t="shared" si="21"/>
        <v>1</v>
      </c>
    </row>
    <row r="148" spans="1:69" ht="12" customHeight="1" x14ac:dyDescent="0.25">
      <c r="A148" s="286">
        <v>14200253</v>
      </c>
      <c r="B148" s="287" t="s">
        <v>2262</v>
      </c>
      <c r="C148" s="16" t="s">
        <v>353</v>
      </c>
      <c r="D148" s="13" t="s">
        <v>183</v>
      </c>
      <c r="E148" s="13"/>
      <c r="F148" s="16"/>
      <c r="G148" s="13"/>
      <c r="H148" s="288" t="s">
        <v>2129</v>
      </c>
      <c r="I148" s="288" t="s">
        <v>2129</v>
      </c>
      <c r="J148" s="288" t="s">
        <v>2129</v>
      </c>
      <c r="K148" s="288" t="s">
        <v>2129</v>
      </c>
      <c r="L148" s="288" t="s">
        <v>183</v>
      </c>
      <c r="M148" s="288" t="s">
        <v>2130</v>
      </c>
      <c r="N148" s="288" t="s">
        <v>183</v>
      </c>
      <c r="P148" s="289">
        <v>-398575.65</v>
      </c>
      <c r="Q148" s="289">
        <v>-10831.31</v>
      </c>
      <c r="R148" s="289">
        <v>-59780.12</v>
      </c>
      <c r="S148" s="289">
        <v>-151939.06</v>
      </c>
      <c r="T148" s="289">
        <v>-19731.75</v>
      </c>
      <c r="U148" s="289">
        <v>445.06</v>
      </c>
      <c r="V148" s="289">
        <v>-12383.73</v>
      </c>
      <c r="W148" s="289">
        <v>-95096.57</v>
      </c>
      <c r="X148" s="289">
        <v>-23406.36</v>
      </c>
      <c r="Y148" s="289">
        <v>-33296.11</v>
      </c>
      <c r="Z148" s="289">
        <v>-148550.44</v>
      </c>
      <c r="AA148" s="289">
        <v>-359134.63</v>
      </c>
      <c r="AB148" s="289">
        <v>-114491.03</v>
      </c>
      <c r="AC148" s="289"/>
      <c r="AD148" s="289"/>
      <c r="AE148" s="289">
        <v>-97519.863333333327</v>
      </c>
      <c r="AF148" s="299"/>
      <c r="AG148" s="300"/>
      <c r="AH148" s="291"/>
      <c r="AI148" s="291"/>
      <c r="AJ148" s="291"/>
      <c r="AK148" s="292"/>
      <c r="AL148" s="291">
        <v>0</v>
      </c>
      <c r="AM148" s="293">
        <v>-97519.863333333327</v>
      </c>
      <c r="AN148" s="291"/>
      <c r="AO148" s="294">
        <v>-97519.863333333327</v>
      </c>
      <c r="AP148" s="291"/>
      <c r="AQ148" s="295">
        <v>-114491.03</v>
      </c>
      <c r="AR148" s="291"/>
      <c r="AS148" s="291"/>
      <c r="AT148" s="291"/>
      <c r="AU148" s="291"/>
      <c r="AV148" s="296">
        <v>0</v>
      </c>
      <c r="AW148" s="291">
        <v>-114491.03</v>
      </c>
      <c r="AX148" s="291"/>
      <c r="AY148" s="293">
        <v>-114491.03</v>
      </c>
      <c r="AZ148" s="297"/>
      <c r="BA148" s="298">
        <f t="shared" si="24"/>
        <v>0</v>
      </c>
      <c r="BB148" s="43"/>
      <c r="BC148" s="288" t="str">
        <f t="shared" si="22"/>
        <v/>
      </c>
      <c r="BD148" s="288" t="str">
        <f t="shared" si="22"/>
        <v/>
      </c>
      <c r="BE148" s="288" t="str">
        <f t="shared" si="22"/>
        <v/>
      </c>
      <c r="BF148" s="288" t="str">
        <f t="shared" si="22"/>
        <v/>
      </c>
      <c r="BG148" s="288" t="str">
        <f t="shared" si="23"/>
        <v>W/C</v>
      </c>
      <c r="BH148" s="288" t="str">
        <f t="shared" si="23"/>
        <v>NO</v>
      </c>
      <c r="BI148" s="288" t="str">
        <f t="shared" si="25"/>
        <v>W/C</v>
      </c>
      <c r="BJ148" s="43"/>
      <c r="BK148" s="288" t="b">
        <f t="shared" si="21"/>
        <v>1</v>
      </c>
      <c r="BL148" s="288" t="b">
        <f t="shared" si="21"/>
        <v>1</v>
      </c>
      <c r="BM148" s="288" t="b">
        <f t="shared" si="21"/>
        <v>1</v>
      </c>
      <c r="BN148" s="288" t="b">
        <f t="shared" si="21"/>
        <v>1</v>
      </c>
      <c r="BO148" s="288" t="b">
        <f t="shared" si="21"/>
        <v>1</v>
      </c>
      <c r="BP148" s="288" t="b">
        <f t="shared" si="21"/>
        <v>1</v>
      </c>
      <c r="BQ148" s="288" t="b">
        <f t="shared" si="21"/>
        <v>1</v>
      </c>
    </row>
    <row r="149" spans="1:69" ht="12" customHeight="1" x14ac:dyDescent="0.25">
      <c r="A149" s="286">
        <v>14300062</v>
      </c>
      <c r="B149" s="287" t="s">
        <v>2263</v>
      </c>
      <c r="C149" s="16" t="s">
        <v>354</v>
      </c>
      <c r="D149" s="13" t="s">
        <v>183</v>
      </c>
      <c r="E149" s="13"/>
      <c r="F149" s="16"/>
      <c r="G149" s="13"/>
      <c r="H149" s="288" t="s">
        <v>2129</v>
      </c>
      <c r="I149" s="288" t="s">
        <v>2129</v>
      </c>
      <c r="J149" s="288" t="s">
        <v>2129</v>
      </c>
      <c r="K149" s="288" t="s">
        <v>2129</v>
      </c>
      <c r="L149" s="288" t="s">
        <v>183</v>
      </c>
      <c r="M149" s="288" t="s">
        <v>2130</v>
      </c>
      <c r="N149" s="288" t="s">
        <v>183</v>
      </c>
      <c r="P149" s="289">
        <v>15874633.76</v>
      </c>
      <c r="Q149" s="289">
        <v>20834966.02</v>
      </c>
      <c r="R149" s="289">
        <v>20971770.100000001</v>
      </c>
      <c r="S149" s="289">
        <v>19939615.940000001</v>
      </c>
      <c r="T149" s="289">
        <v>10604050.189999999</v>
      </c>
      <c r="U149" s="289">
        <v>10161862.77</v>
      </c>
      <c r="V149" s="289">
        <v>12124214.460000001</v>
      </c>
      <c r="W149" s="289">
        <v>15736334.880000001</v>
      </c>
      <c r="X149" s="289">
        <v>13575499.5</v>
      </c>
      <c r="Y149" s="289">
        <v>9629161.5500000007</v>
      </c>
      <c r="Z149" s="289">
        <v>14275722.6</v>
      </c>
      <c r="AA149" s="289">
        <v>60093823.530000001</v>
      </c>
      <c r="AB149" s="289">
        <v>28817057.25</v>
      </c>
      <c r="AC149" s="289"/>
      <c r="AD149" s="289"/>
      <c r="AE149" s="289">
        <v>19191072.25375</v>
      </c>
      <c r="AF149" s="299"/>
      <c r="AG149" s="300"/>
      <c r="AH149" s="291"/>
      <c r="AI149" s="291"/>
      <c r="AJ149" s="291"/>
      <c r="AK149" s="292"/>
      <c r="AL149" s="291">
        <v>0</v>
      </c>
      <c r="AM149" s="293">
        <v>19191072.25375</v>
      </c>
      <c r="AN149" s="291"/>
      <c r="AO149" s="294">
        <v>19191072.25375</v>
      </c>
      <c r="AP149" s="291"/>
      <c r="AQ149" s="295">
        <v>28817057.25</v>
      </c>
      <c r="AR149" s="291"/>
      <c r="AS149" s="291"/>
      <c r="AT149" s="291"/>
      <c r="AU149" s="291"/>
      <c r="AV149" s="296">
        <v>0</v>
      </c>
      <c r="AW149" s="291">
        <v>28817057.25</v>
      </c>
      <c r="AX149" s="291"/>
      <c r="AY149" s="293">
        <v>28817057.25</v>
      </c>
      <c r="AZ149" s="297"/>
      <c r="BA149" s="298">
        <f t="shared" si="24"/>
        <v>0</v>
      </c>
      <c r="BB149" s="43"/>
      <c r="BC149" s="288" t="str">
        <f t="shared" si="22"/>
        <v/>
      </c>
      <c r="BD149" s="288" t="str">
        <f t="shared" si="22"/>
        <v/>
      </c>
      <c r="BE149" s="288" t="str">
        <f t="shared" si="22"/>
        <v/>
      </c>
      <c r="BF149" s="288" t="str">
        <f t="shared" si="22"/>
        <v/>
      </c>
      <c r="BG149" s="288" t="str">
        <f t="shared" si="23"/>
        <v>W/C</v>
      </c>
      <c r="BH149" s="288" t="str">
        <f t="shared" si="23"/>
        <v>NO</v>
      </c>
      <c r="BI149" s="288" t="str">
        <f t="shared" si="25"/>
        <v>W/C</v>
      </c>
      <c r="BJ149" s="43"/>
      <c r="BK149" s="288" t="b">
        <f t="shared" si="21"/>
        <v>1</v>
      </c>
      <c r="BL149" s="288" t="b">
        <f t="shared" si="21"/>
        <v>1</v>
      </c>
      <c r="BM149" s="288" t="b">
        <f t="shared" si="21"/>
        <v>1</v>
      </c>
      <c r="BN149" s="288" t="b">
        <f t="shared" si="21"/>
        <v>1</v>
      </c>
      <c r="BO149" s="288" t="b">
        <f t="shared" si="21"/>
        <v>1</v>
      </c>
      <c r="BP149" s="288" t="b">
        <f t="shared" si="21"/>
        <v>1</v>
      </c>
      <c r="BQ149" s="288" t="b">
        <f t="shared" si="21"/>
        <v>1</v>
      </c>
    </row>
    <row r="150" spans="1:69" ht="12" customHeight="1" x14ac:dyDescent="0.25">
      <c r="A150" s="286">
        <v>14300072</v>
      </c>
      <c r="B150" s="287" t="s">
        <v>2264</v>
      </c>
      <c r="C150" s="16" t="s">
        <v>355</v>
      </c>
      <c r="D150" s="13" t="s">
        <v>183</v>
      </c>
      <c r="E150" s="13"/>
      <c r="F150" s="16"/>
      <c r="G150" s="13"/>
      <c r="H150" s="288" t="s">
        <v>2129</v>
      </c>
      <c r="I150" s="288" t="s">
        <v>2129</v>
      </c>
      <c r="J150" s="288" t="s">
        <v>2129</v>
      </c>
      <c r="K150" s="288" t="s">
        <v>2129</v>
      </c>
      <c r="L150" s="288" t="s">
        <v>183</v>
      </c>
      <c r="M150" s="288" t="s">
        <v>2130</v>
      </c>
      <c r="N150" s="288" t="s">
        <v>183</v>
      </c>
      <c r="P150" s="289">
        <v>919259.54</v>
      </c>
      <c r="Q150" s="289">
        <v>152012.19</v>
      </c>
      <c r="R150" s="289">
        <v>312437.53999999998</v>
      </c>
      <c r="S150" s="289">
        <v>266973.92</v>
      </c>
      <c r="T150" s="289">
        <v>818264.66</v>
      </c>
      <c r="U150" s="289">
        <v>1027042.86</v>
      </c>
      <c r="V150" s="289">
        <v>247276.39</v>
      </c>
      <c r="W150" s="289">
        <v>324723.7</v>
      </c>
      <c r="X150" s="289">
        <v>204509.45</v>
      </c>
      <c r="Y150" s="289">
        <v>181211.71</v>
      </c>
      <c r="Z150" s="289">
        <v>337725.7</v>
      </c>
      <c r="AA150" s="289">
        <v>536059.43000000005</v>
      </c>
      <c r="AB150" s="289">
        <v>490661.72</v>
      </c>
      <c r="AC150" s="289"/>
      <c r="AD150" s="289"/>
      <c r="AE150" s="289">
        <v>426099.84833333339</v>
      </c>
      <c r="AF150" s="299"/>
      <c r="AG150" s="300"/>
      <c r="AH150" s="291"/>
      <c r="AI150" s="291"/>
      <c r="AJ150" s="291"/>
      <c r="AK150" s="292"/>
      <c r="AL150" s="291">
        <v>0</v>
      </c>
      <c r="AM150" s="293">
        <v>426099.84833333339</v>
      </c>
      <c r="AN150" s="291"/>
      <c r="AO150" s="294">
        <v>426099.84833333339</v>
      </c>
      <c r="AP150" s="291"/>
      <c r="AQ150" s="295">
        <v>490661.72</v>
      </c>
      <c r="AR150" s="291"/>
      <c r="AS150" s="291"/>
      <c r="AT150" s="291"/>
      <c r="AU150" s="291"/>
      <c r="AV150" s="296">
        <v>0</v>
      </c>
      <c r="AW150" s="291">
        <v>490661.72</v>
      </c>
      <c r="AX150" s="291"/>
      <c r="AY150" s="293">
        <v>490661.72</v>
      </c>
      <c r="AZ150" s="297"/>
      <c r="BA150" s="298">
        <f t="shared" si="24"/>
        <v>0</v>
      </c>
      <c r="BB150" s="43"/>
      <c r="BC150" s="288" t="str">
        <f t="shared" si="22"/>
        <v/>
      </c>
      <c r="BD150" s="288" t="str">
        <f t="shared" si="22"/>
        <v/>
      </c>
      <c r="BE150" s="288" t="str">
        <f t="shared" si="22"/>
        <v/>
      </c>
      <c r="BF150" s="288" t="str">
        <f t="shared" si="22"/>
        <v/>
      </c>
      <c r="BG150" s="288" t="str">
        <f t="shared" si="23"/>
        <v>W/C</v>
      </c>
      <c r="BH150" s="288" t="str">
        <f t="shared" si="23"/>
        <v>NO</v>
      </c>
      <c r="BI150" s="288" t="str">
        <f t="shared" si="25"/>
        <v>W/C</v>
      </c>
      <c r="BJ150" s="43"/>
      <c r="BK150" s="288" t="b">
        <f t="shared" si="21"/>
        <v>1</v>
      </c>
      <c r="BL150" s="288" t="b">
        <f t="shared" si="21"/>
        <v>1</v>
      </c>
      <c r="BM150" s="288" t="b">
        <f t="shared" si="21"/>
        <v>1</v>
      </c>
      <c r="BN150" s="288" t="b">
        <f t="shared" si="21"/>
        <v>1</v>
      </c>
      <c r="BO150" s="288" t="b">
        <f t="shared" si="21"/>
        <v>1</v>
      </c>
      <c r="BP150" s="288" t="b">
        <f t="shared" si="21"/>
        <v>1</v>
      </c>
      <c r="BQ150" s="288" t="b">
        <f t="shared" si="21"/>
        <v>1</v>
      </c>
    </row>
    <row r="151" spans="1:69" ht="12" customHeight="1" x14ac:dyDescent="0.25">
      <c r="A151" s="317">
        <v>14300081</v>
      </c>
      <c r="B151" s="318" t="s">
        <v>2265</v>
      </c>
      <c r="C151" s="318" t="s">
        <v>356</v>
      </c>
      <c r="D151" s="13" t="s">
        <v>183</v>
      </c>
      <c r="E151" s="13"/>
      <c r="F151" s="318"/>
      <c r="G151" s="13"/>
      <c r="H151" s="288" t="s">
        <v>2129</v>
      </c>
      <c r="I151" s="288" t="s">
        <v>2129</v>
      </c>
      <c r="J151" s="288" t="s">
        <v>2129</v>
      </c>
      <c r="K151" s="288" t="s">
        <v>2129</v>
      </c>
      <c r="L151" s="288" t="s">
        <v>183</v>
      </c>
      <c r="M151" s="288" t="s">
        <v>2130</v>
      </c>
      <c r="N151" s="288" t="s">
        <v>183</v>
      </c>
      <c r="P151" s="289">
        <v>1557.03</v>
      </c>
      <c r="Q151" s="289">
        <v>1557.03</v>
      </c>
      <c r="R151" s="289">
        <v>1557.03</v>
      </c>
      <c r="S151" s="289">
        <v>1557.03</v>
      </c>
      <c r="T151" s="289">
        <v>1602.44</v>
      </c>
      <c r="U151" s="289">
        <v>1602.44</v>
      </c>
      <c r="V151" s="289">
        <v>1602.44</v>
      </c>
      <c r="W151" s="289">
        <v>1602.44</v>
      </c>
      <c r="X151" s="289">
        <v>1602.44</v>
      </c>
      <c r="Y151" s="289">
        <v>1602.44</v>
      </c>
      <c r="Z151" s="289">
        <v>1602.44</v>
      </c>
      <c r="AA151" s="289">
        <v>1602.44</v>
      </c>
      <c r="AB151" s="289">
        <v>1602.44</v>
      </c>
      <c r="AC151" s="289"/>
      <c r="AD151" s="289"/>
      <c r="AE151" s="289">
        <v>1589.1954166666671</v>
      </c>
      <c r="AF151" s="299"/>
      <c r="AG151" s="300"/>
      <c r="AH151" s="291"/>
      <c r="AI151" s="291"/>
      <c r="AJ151" s="291"/>
      <c r="AK151" s="292"/>
      <c r="AL151" s="291">
        <v>0</v>
      </c>
      <c r="AM151" s="293">
        <v>1589.1954166666671</v>
      </c>
      <c r="AN151" s="291"/>
      <c r="AO151" s="294">
        <v>1589.1954166666671</v>
      </c>
      <c r="AP151" s="291"/>
      <c r="AQ151" s="295">
        <v>1602.44</v>
      </c>
      <c r="AR151" s="291"/>
      <c r="AS151" s="291"/>
      <c r="AT151" s="291"/>
      <c r="AU151" s="291"/>
      <c r="AV151" s="296">
        <v>0</v>
      </c>
      <c r="AW151" s="291">
        <v>1602.44</v>
      </c>
      <c r="AX151" s="291"/>
      <c r="AY151" s="293">
        <v>1602.44</v>
      </c>
      <c r="AZ151" s="297"/>
      <c r="BA151" s="298">
        <f t="shared" si="24"/>
        <v>0</v>
      </c>
      <c r="BB151" s="43"/>
      <c r="BC151" s="288" t="str">
        <f t="shared" si="22"/>
        <v/>
      </c>
      <c r="BD151" s="288" t="str">
        <f t="shared" si="22"/>
        <v/>
      </c>
      <c r="BE151" s="288" t="str">
        <f t="shared" si="22"/>
        <v/>
      </c>
      <c r="BF151" s="288" t="str">
        <f t="shared" si="22"/>
        <v/>
      </c>
      <c r="BG151" s="288" t="str">
        <f t="shared" si="23"/>
        <v>W/C</v>
      </c>
      <c r="BH151" s="288" t="str">
        <f t="shared" si="23"/>
        <v>NO</v>
      </c>
      <c r="BI151" s="288" t="str">
        <f t="shared" si="25"/>
        <v>W/C</v>
      </c>
      <c r="BJ151" s="43"/>
      <c r="BK151" s="288" t="b">
        <f t="shared" si="21"/>
        <v>1</v>
      </c>
      <c r="BL151" s="288" t="b">
        <f t="shared" si="21"/>
        <v>1</v>
      </c>
      <c r="BM151" s="288" t="b">
        <f t="shared" si="21"/>
        <v>1</v>
      </c>
      <c r="BN151" s="288" t="b">
        <f t="shared" si="21"/>
        <v>1</v>
      </c>
      <c r="BO151" s="288" t="b">
        <f t="shared" si="21"/>
        <v>1</v>
      </c>
      <c r="BP151" s="288" t="b">
        <f t="shared" si="21"/>
        <v>1</v>
      </c>
      <c r="BQ151" s="288" t="b">
        <f t="shared" si="21"/>
        <v>1</v>
      </c>
    </row>
    <row r="152" spans="1:69" ht="12" customHeight="1" x14ac:dyDescent="0.25">
      <c r="A152" s="286">
        <v>14300082</v>
      </c>
      <c r="B152" s="287" t="s">
        <v>2266</v>
      </c>
      <c r="C152" s="16" t="s">
        <v>357</v>
      </c>
      <c r="D152" s="13" t="s">
        <v>183</v>
      </c>
      <c r="E152" s="13"/>
      <c r="F152" s="16"/>
      <c r="G152" s="13"/>
      <c r="H152" s="288" t="s">
        <v>2129</v>
      </c>
      <c r="I152" s="288" t="s">
        <v>2129</v>
      </c>
      <c r="J152" s="288" t="s">
        <v>2129</v>
      </c>
      <c r="K152" s="288" t="s">
        <v>2129</v>
      </c>
      <c r="L152" s="288" t="s">
        <v>183</v>
      </c>
      <c r="M152" s="288" t="s">
        <v>2130</v>
      </c>
      <c r="N152" s="288" t="s">
        <v>183</v>
      </c>
      <c r="P152" s="289">
        <v>521976.65</v>
      </c>
      <c r="Q152" s="289">
        <v>152012.38</v>
      </c>
      <c r="R152" s="289">
        <v>312437.82</v>
      </c>
      <c r="S152" s="289">
        <v>427415.75</v>
      </c>
      <c r="T152" s="289">
        <v>818264.54</v>
      </c>
      <c r="U152" s="289">
        <v>1027042.77</v>
      </c>
      <c r="V152" s="289">
        <v>1274503.6299999999</v>
      </c>
      <c r="W152" s="289">
        <v>324723.53000000003</v>
      </c>
      <c r="X152" s="289">
        <v>204509.4</v>
      </c>
      <c r="Y152" s="289">
        <v>385774.42</v>
      </c>
      <c r="Z152" s="289">
        <v>337725.74</v>
      </c>
      <c r="AA152" s="289">
        <v>536059.4</v>
      </c>
      <c r="AB152" s="289">
        <v>685372.46</v>
      </c>
      <c r="AC152" s="289"/>
      <c r="AD152" s="289"/>
      <c r="AE152" s="289">
        <v>533678.66125</v>
      </c>
      <c r="AF152" s="299"/>
      <c r="AG152" s="300"/>
      <c r="AH152" s="291"/>
      <c r="AI152" s="291"/>
      <c r="AJ152" s="291"/>
      <c r="AK152" s="292"/>
      <c r="AL152" s="291">
        <v>0</v>
      </c>
      <c r="AM152" s="293">
        <v>533678.66125</v>
      </c>
      <c r="AN152" s="291"/>
      <c r="AO152" s="294">
        <v>533678.66125</v>
      </c>
      <c r="AP152" s="291"/>
      <c r="AQ152" s="295">
        <v>685372.46</v>
      </c>
      <c r="AR152" s="291"/>
      <c r="AS152" s="291"/>
      <c r="AT152" s="291"/>
      <c r="AU152" s="291"/>
      <c r="AV152" s="296">
        <v>0</v>
      </c>
      <c r="AW152" s="291">
        <v>685372.46</v>
      </c>
      <c r="AX152" s="291"/>
      <c r="AY152" s="293">
        <v>685372.46</v>
      </c>
      <c r="AZ152" s="297"/>
      <c r="BA152" s="298">
        <f t="shared" si="24"/>
        <v>0</v>
      </c>
      <c r="BB152" s="43"/>
      <c r="BC152" s="288" t="str">
        <f t="shared" si="22"/>
        <v/>
      </c>
      <c r="BD152" s="288" t="str">
        <f t="shared" si="22"/>
        <v/>
      </c>
      <c r="BE152" s="288" t="str">
        <f t="shared" si="22"/>
        <v/>
      </c>
      <c r="BF152" s="288" t="str">
        <f t="shared" si="22"/>
        <v/>
      </c>
      <c r="BG152" s="288" t="str">
        <f t="shared" si="23"/>
        <v>W/C</v>
      </c>
      <c r="BH152" s="288" t="str">
        <f t="shared" si="23"/>
        <v>NO</v>
      </c>
      <c r="BI152" s="288" t="str">
        <f t="shared" si="25"/>
        <v>W/C</v>
      </c>
      <c r="BJ152" s="43"/>
      <c r="BK152" s="288" t="b">
        <f t="shared" si="21"/>
        <v>1</v>
      </c>
      <c r="BL152" s="288" t="b">
        <f t="shared" si="21"/>
        <v>1</v>
      </c>
      <c r="BM152" s="288" t="b">
        <f t="shared" si="21"/>
        <v>1</v>
      </c>
      <c r="BN152" s="288" t="b">
        <f t="shared" si="21"/>
        <v>1</v>
      </c>
      <c r="BO152" s="288" t="b">
        <f t="shared" si="21"/>
        <v>1</v>
      </c>
      <c r="BP152" s="288" t="b">
        <f t="shared" si="21"/>
        <v>1</v>
      </c>
      <c r="BQ152" s="288" t="b">
        <f t="shared" si="21"/>
        <v>1</v>
      </c>
    </row>
    <row r="153" spans="1:69" ht="12" customHeight="1" x14ac:dyDescent="0.25">
      <c r="A153" s="286">
        <v>14300141</v>
      </c>
      <c r="B153" s="287" t="s">
        <v>2267</v>
      </c>
      <c r="C153" s="16" t="s">
        <v>358</v>
      </c>
      <c r="D153" s="13" t="s">
        <v>183</v>
      </c>
      <c r="E153" s="13"/>
      <c r="F153" s="16"/>
      <c r="G153" s="13"/>
      <c r="H153" s="288" t="s">
        <v>2129</v>
      </c>
      <c r="I153" s="288" t="s">
        <v>2129</v>
      </c>
      <c r="J153" s="288" t="s">
        <v>2129</v>
      </c>
      <c r="K153" s="288" t="s">
        <v>2129</v>
      </c>
      <c r="L153" s="288" t="s">
        <v>183</v>
      </c>
      <c r="M153" s="288" t="s">
        <v>2130</v>
      </c>
      <c r="N153" s="288" t="s">
        <v>183</v>
      </c>
      <c r="P153" s="289">
        <v>15024215.26</v>
      </c>
      <c r="Q153" s="289">
        <v>18100289.449999999</v>
      </c>
      <c r="R153" s="289">
        <v>12742685.5</v>
      </c>
      <c r="S153" s="289">
        <v>9593027.8000000007</v>
      </c>
      <c r="T153" s="289">
        <v>14158380.52</v>
      </c>
      <c r="U153" s="289">
        <v>11950316.98</v>
      </c>
      <c r="V153" s="289">
        <v>11596648.300000001</v>
      </c>
      <c r="W153" s="289">
        <v>24448347.280000001</v>
      </c>
      <c r="X153" s="289">
        <v>20645173.510000002</v>
      </c>
      <c r="Y153" s="289">
        <v>19555802.23</v>
      </c>
      <c r="Z153" s="289">
        <v>17539739.66</v>
      </c>
      <c r="AA153" s="289">
        <v>46593949.759999998</v>
      </c>
      <c r="AB153" s="289">
        <v>35208140.520000003</v>
      </c>
      <c r="AC153" s="289"/>
      <c r="AD153" s="289"/>
      <c r="AE153" s="289">
        <v>19336711.573333334</v>
      </c>
      <c r="AF153" s="299"/>
      <c r="AG153" s="300"/>
      <c r="AH153" s="291"/>
      <c r="AI153" s="291"/>
      <c r="AJ153" s="291"/>
      <c r="AK153" s="292"/>
      <c r="AL153" s="291">
        <v>0</v>
      </c>
      <c r="AM153" s="293">
        <v>19336711.573333334</v>
      </c>
      <c r="AN153" s="291"/>
      <c r="AO153" s="294">
        <v>19336711.573333334</v>
      </c>
      <c r="AP153" s="291"/>
      <c r="AQ153" s="295">
        <v>35208140.520000003</v>
      </c>
      <c r="AR153" s="291"/>
      <c r="AS153" s="291"/>
      <c r="AT153" s="291"/>
      <c r="AU153" s="291"/>
      <c r="AV153" s="296">
        <v>0</v>
      </c>
      <c r="AW153" s="291">
        <v>35208140.520000003</v>
      </c>
      <c r="AX153" s="291"/>
      <c r="AY153" s="293">
        <v>35208140.520000003</v>
      </c>
      <c r="AZ153" s="297"/>
      <c r="BA153" s="298">
        <f t="shared" si="24"/>
        <v>0</v>
      </c>
      <c r="BB153" s="43"/>
      <c r="BC153" s="288" t="str">
        <f t="shared" si="22"/>
        <v/>
      </c>
      <c r="BD153" s="288" t="str">
        <f t="shared" si="22"/>
        <v/>
      </c>
      <c r="BE153" s="288" t="str">
        <f t="shared" si="22"/>
        <v/>
      </c>
      <c r="BF153" s="288" t="str">
        <f t="shared" si="22"/>
        <v/>
      </c>
      <c r="BG153" s="288" t="str">
        <f t="shared" si="23"/>
        <v>W/C</v>
      </c>
      <c r="BH153" s="288" t="str">
        <f t="shared" si="23"/>
        <v>NO</v>
      </c>
      <c r="BI153" s="288" t="str">
        <f t="shared" si="25"/>
        <v>W/C</v>
      </c>
      <c r="BJ153" s="43"/>
      <c r="BK153" s="288" t="b">
        <f t="shared" si="21"/>
        <v>1</v>
      </c>
      <c r="BL153" s="288" t="b">
        <f t="shared" si="21"/>
        <v>1</v>
      </c>
      <c r="BM153" s="288" t="b">
        <f t="shared" si="21"/>
        <v>1</v>
      </c>
      <c r="BN153" s="288" t="b">
        <f t="shared" si="21"/>
        <v>1</v>
      </c>
      <c r="BO153" s="288" t="b">
        <f t="shared" si="21"/>
        <v>1</v>
      </c>
      <c r="BP153" s="288" t="b">
        <f t="shared" si="21"/>
        <v>1</v>
      </c>
      <c r="BQ153" s="288" t="b">
        <f t="shared" si="21"/>
        <v>1</v>
      </c>
    </row>
    <row r="154" spans="1:69" ht="12" customHeight="1" x14ac:dyDescent="0.25">
      <c r="A154" s="286">
        <v>14300151</v>
      </c>
      <c r="B154" s="287" t="s">
        <v>2268</v>
      </c>
      <c r="C154" s="16" t="s">
        <v>359</v>
      </c>
      <c r="D154" s="13" t="s">
        <v>183</v>
      </c>
      <c r="E154" s="13"/>
      <c r="F154" s="16"/>
      <c r="G154" s="13"/>
      <c r="H154" s="288" t="s">
        <v>2129</v>
      </c>
      <c r="I154" s="288" t="s">
        <v>2129</v>
      </c>
      <c r="J154" s="288" t="s">
        <v>2129</v>
      </c>
      <c r="K154" s="288" t="s">
        <v>2129</v>
      </c>
      <c r="L154" s="288" t="s">
        <v>183</v>
      </c>
      <c r="M154" s="288" t="s">
        <v>2130</v>
      </c>
      <c r="N154" s="288" t="s">
        <v>183</v>
      </c>
      <c r="P154" s="289">
        <v>1258707.27</v>
      </c>
      <c r="Q154" s="289">
        <v>1238248.26</v>
      </c>
      <c r="R154" s="289">
        <v>1213539.97</v>
      </c>
      <c r="S154" s="289">
        <v>1117227.96</v>
      </c>
      <c r="T154" s="289">
        <v>1285307.8500000001</v>
      </c>
      <c r="U154" s="289">
        <v>1253623.93</v>
      </c>
      <c r="V154" s="289">
        <v>1160287.19</v>
      </c>
      <c r="W154" s="289">
        <v>1034012.12</v>
      </c>
      <c r="X154" s="289">
        <v>2121051.92</v>
      </c>
      <c r="Y154" s="289">
        <v>964170.61</v>
      </c>
      <c r="Z154" s="289">
        <v>2173371.3199999998</v>
      </c>
      <c r="AA154" s="289">
        <v>1237241.6299999999</v>
      </c>
      <c r="AB154" s="289">
        <v>1545627.11</v>
      </c>
      <c r="AC154" s="289"/>
      <c r="AD154" s="289"/>
      <c r="AE154" s="289">
        <v>1350020.8291666664</v>
      </c>
      <c r="AF154" s="299"/>
      <c r="AG154" s="300"/>
      <c r="AH154" s="291"/>
      <c r="AI154" s="291"/>
      <c r="AJ154" s="291"/>
      <c r="AK154" s="292"/>
      <c r="AL154" s="291">
        <v>0</v>
      </c>
      <c r="AM154" s="293">
        <v>1350020.8291666664</v>
      </c>
      <c r="AN154" s="291"/>
      <c r="AO154" s="294">
        <v>1350020.8291666664</v>
      </c>
      <c r="AP154" s="291"/>
      <c r="AQ154" s="295">
        <v>1545627.11</v>
      </c>
      <c r="AR154" s="291"/>
      <c r="AS154" s="291"/>
      <c r="AT154" s="291"/>
      <c r="AU154" s="291"/>
      <c r="AV154" s="296">
        <v>0</v>
      </c>
      <c r="AW154" s="291">
        <v>1545627.11</v>
      </c>
      <c r="AX154" s="291"/>
      <c r="AY154" s="293">
        <v>1545627.11</v>
      </c>
      <c r="AZ154" s="297"/>
      <c r="BA154" s="298">
        <f t="shared" si="24"/>
        <v>0</v>
      </c>
      <c r="BB154" s="43"/>
      <c r="BC154" s="288" t="str">
        <f t="shared" si="22"/>
        <v/>
      </c>
      <c r="BD154" s="288" t="str">
        <f t="shared" si="22"/>
        <v/>
      </c>
      <c r="BE154" s="288" t="str">
        <f t="shared" si="22"/>
        <v/>
      </c>
      <c r="BF154" s="288" t="str">
        <f t="shared" si="22"/>
        <v/>
      </c>
      <c r="BG154" s="288" t="str">
        <f t="shared" si="23"/>
        <v>W/C</v>
      </c>
      <c r="BH154" s="288" t="str">
        <f t="shared" si="23"/>
        <v>NO</v>
      </c>
      <c r="BI154" s="288" t="str">
        <f t="shared" si="25"/>
        <v>W/C</v>
      </c>
      <c r="BJ154" s="43"/>
      <c r="BK154" s="288" t="b">
        <f t="shared" si="21"/>
        <v>1</v>
      </c>
      <c r="BL154" s="288" t="b">
        <f t="shared" si="21"/>
        <v>1</v>
      </c>
      <c r="BM154" s="288" t="b">
        <f t="shared" si="21"/>
        <v>1</v>
      </c>
      <c r="BN154" s="288" t="b">
        <f t="shared" si="21"/>
        <v>1</v>
      </c>
      <c r="BO154" s="288" t="b">
        <f t="shared" si="21"/>
        <v>1</v>
      </c>
      <c r="BP154" s="288" t="b">
        <f t="shared" si="21"/>
        <v>1</v>
      </c>
      <c r="BQ154" s="288" t="b">
        <f t="shared" si="21"/>
        <v>1</v>
      </c>
    </row>
    <row r="155" spans="1:69" ht="12" customHeight="1" x14ac:dyDescent="0.25">
      <c r="A155" s="286">
        <v>14300171</v>
      </c>
      <c r="B155" s="287" t="s">
        <v>2269</v>
      </c>
      <c r="C155" s="16" t="s">
        <v>360</v>
      </c>
      <c r="D155" s="13" t="s">
        <v>183</v>
      </c>
      <c r="E155" s="13"/>
      <c r="F155" s="16"/>
      <c r="G155" s="13"/>
      <c r="H155" s="288" t="s">
        <v>2129</v>
      </c>
      <c r="I155" s="288" t="s">
        <v>2129</v>
      </c>
      <c r="J155" s="288" t="s">
        <v>2129</v>
      </c>
      <c r="K155" s="288" t="s">
        <v>2129</v>
      </c>
      <c r="L155" s="288" t="s">
        <v>183</v>
      </c>
      <c r="M155" s="288" t="s">
        <v>2130</v>
      </c>
      <c r="N155" s="288" t="s">
        <v>183</v>
      </c>
      <c r="P155" s="289">
        <v>14348247.960000001</v>
      </c>
      <c r="Q155" s="289">
        <v>17267661.93</v>
      </c>
      <c r="R155" s="289">
        <v>16843518.350000001</v>
      </c>
      <c r="S155" s="289">
        <v>14981652.470000001</v>
      </c>
      <c r="T155" s="289">
        <v>13270326.189999999</v>
      </c>
      <c r="U155" s="289">
        <v>11381219.310000001</v>
      </c>
      <c r="V155" s="289">
        <v>10327739.15</v>
      </c>
      <c r="W155" s="289">
        <v>10208184.74</v>
      </c>
      <c r="X155" s="289">
        <v>10315423.880000001</v>
      </c>
      <c r="Y155" s="289">
        <v>10226141.630000001</v>
      </c>
      <c r="Z155" s="289">
        <v>10163398.26</v>
      </c>
      <c r="AA155" s="289">
        <v>11203793.699999999</v>
      </c>
      <c r="AB155" s="289">
        <v>14348247.960000001</v>
      </c>
      <c r="AC155" s="289"/>
      <c r="AD155" s="289"/>
      <c r="AE155" s="289">
        <v>12544775.630833333</v>
      </c>
      <c r="AF155" s="299"/>
      <c r="AG155" s="300"/>
      <c r="AH155" s="291"/>
      <c r="AI155" s="291"/>
      <c r="AJ155" s="291"/>
      <c r="AK155" s="292"/>
      <c r="AL155" s="291">
        <v>0</v>
      </c>
      <c r="AM155" s="293">
        <v>12544775.630833333</v>
      </c>
      <c r="AN155" s="291"/>
      <c r="AO155" s="294">
        <v>12544775.630833333</v>
      </c>
      <c r="AP155" s="291"/>
      <c r="AQ155" s="295">
        <v>14348247.960000001</v>
      </c>
      <c r="AR155" s="291"/>
      <c r="AS155" s="291"/>
      <c r="AT155" s="291"/>
      <c r="AU155" s="291"/>
      <c r="AV155" s="296">
        <v>0</v>
      </c>
      <c r="AW155" s="291">
        <v>14348247.960000001</v>
      </c>
      <c r="AX155" s="291"/>
      <c r="AY155" s="293">
        <v>14348247.960000001</v>
      </c>
      <c r="AZ155" s="297"/>
      <c r="BA155" s="298">
        <f t="shared" si="24"/>
        <v>0</v>
      </c>
      <c r="BB155" s="43"/>
      <c r="BC155" s="288" t="str">
        <f t="shared" si="22"/>
        <v/>
      </c>
      <c r="BD155" s="288" t="str">
        <f t="shared" si="22"/>
        <v/>
      </c>
      <c r="BE155" s="288" t="str">
        <f t="shared" si="22"/>
        <v/>
      </c>
      <c r="BF155" s="288" t="str">
        <f t="shared" si="22"/>
        <v/>
      </c>
      <c r="BG155" s="288" t="str">
        <f t="shared" si="23"/>
        <v>W/C</v>
      </c>
      <c r="BH155" s="288" t="str">
        <f t="shared" si="23"/>
        <v>NO</v>
      </c>
      <c r="BI155" s="288" t="str">
        <f t="shared" si="25"/>
        <v>W/C</v>
      </c>
      <c r="BJ155" s="43"/>
      <c r="BK155" s="288" t="b">
        <f t="shared" si="21"/>
        <v>1</v>
      </c>
      <c r="BL155" s="288" t="b">
        <f t="shared" si="21"/>
        <v>1</v>
      </c>
      <c r="BM155" s="288" t="b">
        <f t="shared" si="21"/>
        <v>1</v>
      </c>
      <c r="BN155" s="288" t="b">
        <f t="shared" si="21"/>
        <v>1</v>
      </c>
      <c r="BO155" s="288" t="b">
        <f t="shared" si="21"/>
        <v>1</v>
      </c>
      <c r="BP155" s="288" t="b">
        <f t="shared" si="21"/>
        <v>1</v>
      </c>
      <c r="BQ155" s="288" t="b">
        <f t="shared" si="21"/>
        <v>1</v>
      </c>
    </row>
    <row r="156" spans="1:69" ht="12" customHeight="1" x14ac:dyDescent="0.25">
      <c r="A156" s="286">
        <v>14300213</v>
      </c>
      <c r="B156" s="287" t="s">
        <v>2270</v>
      </c>
      <c r="C156" s="16" t="s">
        <v>361</v>
      </c>
      <c r="D156" s="13" t="s">
        <v>183</v>
      </c>
      <c r="E156" s="13"/>
      <c r="F156" s="16"/>
      <c r="G156" s="13"/>
      <c r="H156" s="288" t="s">
        <v>2129</v>
      </c>
      <c r="I156" s="288" t="s">
        <v>2129</v>
      </c>
      <c r="J156" s="288" t="s">
        <v>2129</v>
      </c>
      <c r="K156" s="288" t="s">
        <v>2129</v>
      </c>
      <c r="L156" s="288" t="s">
        <v>183</v>
      </c>
      <c r="M156" s="288" t="s">
        <v>2130</v>
      </c>
      <c r="N156" s="288" t="s">
        <v>183</v>
      </c>
      <c r="P156" s="289">
        <v>0</v>
      </c>
      <c r="Q156" s="289">
        <v>0</v>
      </c>
      <c r="R156" s="289">
        <v>0</v>
      </c>
      <c r="S156" s="289">
        <v>0</v>
      </c>
      <c r="T156" s="289">
        <v>0</v>
      </c>
      <c r="U156" s="289">
        <v>0</v>
      </c>
      <c r="V156" s="289">
        <v>29520.57</v>
      </c>
      <c r="W156" s="289">
        <v>0</v>
      </c>
      <c r="X156" s="289">
        <v>0</v>
      </c>
      <c r="Y156" s="289">
        <v>0</v>
      </c>
      <c r="Z156" s="289">
        <v>0</v>
      </c>
      <c r="AA156" s="289">
        <v>0</v>
      </c>
      <c r="AB156" s="289">
        <v>0</v>
      </c>
      <c r="AC156" s="289"/>
      <c r="AD156" s="289"/>
      <c r="AE156" s="289">
        <v>2460.0475000000001</v>
      </c>
      <c r="AF156" s="299"/>
      <c r="AG156" s="300"/>
      <c r="AH156" s="291"/>
      <c r="AI156" s="291"/>
      <c r="AJ156" s="291"/>
      <c r="AK156" s="292"/>
      <c r="AL156" s="291">
        <v>0</v>
      </c>
      <c r="AM156" s="293">
        <v>2460.0475000000001</v>
      </c>
      <c r="AN156" s="291"/>
      <c r="AO156" s="294">
        <v>2460.0475000000001</v>
      </c>
      <c r="AP156" s="291"/>
      <c r="AQ156" s="295">
        <v>0</v>
      </c>
      <c r="AR156" s="291"/>
      <c r="AS156" s="291"/>
      <c r="AT156" s="291"/>
      <c r="AU156" s="291"/>
      <c r="AV156" s="296">
        <v>0</v>
      </c>
      <c r="AW156" s="291">
        <v>0</v>
      </c>
      <c r="AX156" s="291"/>
      <c r="AY156" s="293">
        <v>0</v>
      </c>
      <c r="AZ156" s="297"/>
      <c r="BA156" s="298">
        <f t="shared" si="24"/>
        <v>0</v>
      </c>
      <c r="BB156" s="43"/>
      <c r="BC156" s="288" t="str">
        <f t="shared" si="22"/>
        <v/>
      </c>
      <c r="BD156" s="288" t="str">
        <f t="shared" si="22"/>
        <v/>
      </c>
      <c r="BE156" s="288" t="str">
        <f t="shared" si="22"/>
        <v/>
      </c>
      <c r="BF156" s="288" t="str">
        <f t="shared" si="22"/>
        <v/>
      </c>
      <c r="BG156" s="288" t="str">
        <f t="shared" si="23"/>
        <v>W/C</v>
      </c>
      <c r="BH156" s="288" t="str">
        <f t="shared" si="23"/>
        <v>NO</v>
      </c>
      <c r="BI156" s="288" t="str">
        <f t="shared" si="25"/>
        <v>W/C</v>
      </c>
      <c r="BJ156" s="43"/>
      <c r="BK156" s="288" t="b">
        <f t="shared" si="21"/>
        <v>1</v>
      </c>
      <c r="BL156" s="288" t="b">
        <f t="shared" si="21"/>
        <v>1</v>
      </c>
      <c r="BM156" s="288" t="b">
        <f t="shared" si="21"/>
        <v>1</v>
      </c>
      <c r="BN156" s="288" t="b">
        <f t="shared" si="21"/>
        <v>1</v>
      </c>
      <c r="BO156" s="288" t="b">
        <f t="shared" si="21"/>
        <v>1</v>
      </c>
      <c r="BP156" s="288" t="b">
        <f t="shared" si="21"/>
        <v>1</v>
      </c>
      <c r="BQ156" s="288" t="b">
        <f t="shared" si="21"/>
        <v>1</v>
      </c>
    </row>
    <row r="157" spans="1:69" ht="12" customHeight="1" x14ac:dyDescent="0.25">
      <c r="A157" s="286">
        <v>14300241</v>
      </c>
      <c r="B157" s="287" t="s">
        <v>2271</v>
      </c>
      <c r="C157" s="16" t="s">
        <v>362</v>
      </c>
      <c r="D157" s="13" t="s">
        <v>182</v>
      </c>
      <c r="E157" s="13"/>
      <c r="F157" s="16"/>
      <c r="G157" s="13"/>
      <c r="H157" s="288" t="s">
        <v>2129</v>
      </c>
      <c r="I157" s="288" t="s">
        <v>2129</v>
      </c>
      <c r="J157" s="288" t="s">
        <v>2129</v>
      </c>
      <c r="K157" s="288" t="s">
        <v>182</v>
      </c>
      <c r="L157" s="288" t="s">
        <v>2130</v>
      </c>
      <c r="M157" s="288" t="s">
        <v>2130</v>
      </c>
      <c r="N157" s="288" t="s">
        <v>2129</v>
      </c>
      <c r="P157" s="289">
        <v>180769.45</v>
      </c>
      <c r="Q157" s="289">
        <v>180769.45</v>
      </c>
      <c r="R157" s="289">
        <v>106519.45</v>
      </c>
      <c r="S157" s="289">
        <v>106519.45</v>
      </c>
      <c r="T157" s="289">
        <v>106519.45</v>
      </c>
      <c r="U157" s="289">
        <v>106519.45</v>
      </c>
      <c r="V157" s="289">
        <v>155269.45000000001</v>
      </c>
      <c r="W157" s="289">
        <v>181519.45</v>
      </c>
      <c r="X157" s="289">
        <v>181519.45</v>
      </c>
      <c r="Y157" s="289">
        <v>181519.45</v>
      </c>
      <c r="Z157" s="289">
        <v>181519.45</v>
      </c>
      <c r="AA157" s="289">
        <v>181519.45</v>
      </c>
      <c r="AB157" s="289">
        <v>671926.65</v>
      </c>
      <c r="AC157" s="289"/>
      <c r="AD157" s="289"/>
      <c r="AE157" s="289">
        <v>174671.83333333331</v>
      </c>
      <c r="AF157" s="299"/>
      <c r="AG157" s="300"/>
      <c r="AH157" s="291"/>
      <c r="AI157" s="291"/>
      <c r="AJ157" s="291"/>
      <c r="AK157" s="292">
        <v>174671.83333333331</v>
      </c>
      <c r="AL157" s="291">
        <v>174671.83333333331</v>
      </c>
      <c r="AM157" s="293"/>
      <c r="AN157" s="291"/>
      <c r="AO157" s="294">
        <v>0</v>
      </c>
      <c r="AP157" s="291"/>
      <c r="AQ157" s="295">
        <v>671926.65</v>
      </c>
      <c r="AR157" s="291"/>
      <c r="AS157" s="291"/>
      <c r="AT157" s="291"/>
      <c r="AU157" s="291">
        <v>671926.65</v>
      </c>
      <c r="AV157" s="296">
        <v>671926.65</v>
      </c>
      <c r="AW157" s="291"/>
      <c r="AX157" s="291"/>
      <c r="AY157" s="293">
        <v>0</v>
      </c>
      <c r="AZ157" s="297" t="s">
        <v>219</v>
      </c>
      <c r="BA157" s="298">
        <f t="shared" si="24"/>
        <v>0</v>
      </c>
      <c r="BB157" s="43"/>
      <c r="BC157" s="288" t="str">
        <f t="shared" si="22"/>
        <v/>
      </c>
      <c r="BD157" s="288" t="str">
        <f t="shared" si="22"/>
        <v/>
      </c>
      <c r="BE157" s="288" t="str">
        <f t="shared" si="22"/>
        <v/>
      </c>
      <c r="BF157" s="288" t="str">
        <f t="shared" si="22"/>
        <v>Non-Op</v>
      </c>
      <c r="BG157" s="288" t="str">
        <f t="shared" si="23"/>
        <v>NO</v>
      </c>
      <c r="BH157" s="288" t="str">
        <f t="shared" si="23"/>
        <v>NO</v>
      </c>
      <c r="BI157" s="288" t="str">
        <f t="shared" si="25"/>
        <v/>
      </c>
      <c r="BJ157" s="43"/>
      <c r="BK157" s="288" t="b">
        <f t="shared" si="21"/>
        <v>1</v>
      </c>
      <c r="BL157" s="288" t="b">
        <f t="shared" si="21"/>
        <v>1</v>
      </c>
      <c r="BM157" s="288" t="b">
        <f t="shared" si="21"/>
        <v>1</v>
      </c>
      <c r="BN157" s="288" t="b">
        <f t="shared" si="21"/>
        <v>1</v>
      </c>
      <c r="BO157" s="288" t="b">
        <f t="shared" si="21"/>
        <v>1</v>
      </c>
      <c r="BP157" s="288" t="b">
        <f t="shared" si="21"/>
        <v>1</v>
      </c>
      <c r="BQ157" s="288" t="b">
        <f t="shared" si="21"/>
        <v>1</v>
      </c>
    </row>
    <row r="158" spans="1:69" ht="12" customHeight="1" x14ac:dyDescent="0.25">
      <c r="A158" s="286">
        <v>14300253</v>
      </c>
      <c r="B158" s="287" t="s">
        <v>2272</v>
      </c>
      <c r="C158" s="16" t="s">
        <v>363</v>
      </c>
      <c r="D158" s="13" t="s">
        <v>183</v>
      </c>
      <c r="E158" s="13" t="s">
        <v>222</v>
      </c>
      <c r="F158" s="16"/>
      <c r="G158" s="13"/>
      <c r="H158" s="288" t="s">
        <v>2129</v>
      </c>
      <c r="I158" s="288" t="s">
        <v>2129</v>
      </c>
      <c r="J158" s="288" t="s">
        <v>2129</v>
      </c>
      <c r="K158" s="288" t="s">
        <v>2129</v>
      </c>
      <c r="L158" s="288" t="s">
        <v>183</v>
      </c>
      <c r="M158" s="288" t="s">
        <v>2130</v>
      </c>
      <c r="N158" s="288" t="s">
        <v>183</v>
      </c>
      <c r="P158" s="289">
        <v>1570079.36</v>
      </c>
      <c r="Q158" s="289">
        <v>0</v>
      </c>
      <c r="R158" s="289">
        <v>0</v>
      </c>
      <c r="S158" s="289">
        <v>0</v>
      </c>
      <c r="T158" s="289">
        <v>0</v>
      </c>
      <c r="U158" s="289">
        <v>0</v>
      </c>
      <c r="V158" s="289">
        <v>0</v>
      </c>
      <c r="W158" s="289">
        <v>0</v>
      </c>
      <c r="X158" s="289">
        <v>0</v>
      </c>
      <c r="Y158" s="289">
        <v>0</v>
      </c>
      <c r="Z158" s="289">
        <v>0</v>
      </c>
      <c r="AA158" s="289">
        <v>0</v>
      </c>
      <c r="AB158" s="289">
        <v>0</v>
      </c>
      <c r="AC158" s="289"/>
      <c r="AD158" s="289"/>
      <c r="AE158" s="289">
        <v>65419.973333333335</v>
      </c>
      <c r="AF158" s="299"/>
      <c r="AG158" s="300"/>
      <c r="AH158" s="291"/>
      <c r="AI158" s="291"/>
      <c r="AJ158" s="291"/>
      <c r="AK158" s="292"/>
      <c r="AL158" s="291">
        <v>0</v>
      </c>
      <c r="AM158" s="293">
        <v>65419.973333333335</v>
      </c>
      <c r="AN158" s="291"/>
      <c r="AO158" s="294">
        <v>65419.973333333335</v>
      </c>
      <c r="AP158" s="291"/>
      <c r="AQ158" s="295">
        <v>0</v>
      </c>
      <c r="AR158" s="291"/>
      <c r="AS158" s="291"/>
      <c r="AT158" s="291"/>
      <c r="AU158" s="291"/>
      <c r="AV158" s="296">
        <v>0</v>
      </c>
      <c r="AW158" s="291">
        <v>0</v>
      </c>
      <c r="AX158" s="291"/>
      <c r="AY158" s="293">
        <v>0</v>
      </c>
      <c r="AZ158" s="297"/>
      <c r="BA158" s="298">
        <f t="shared" si="24"/>
        <v>0</v>
      </c>
      <c r="BB158" s="43"/>
      <c r="BC158" s="288" t="str">
        <f t="shared" si="22"/>
        <v/>
      </c>
      <c r="BD158" s="288" t="str">
        <f t="shared" si="22"/>
        <v/>
      </c>
      <c r="BE158" s="288" t="str">
        <f t="shared" si="22"/>
        <v/>
      </c>
      <c r="BF158" s="288" t="str">
        <f t="shared" si="22"/>
        <v/>
      </c>
      <c r="BG158" s="288" t="str">
        <f t="shared" si="23"/>
        <v>W/C</v>
      </c>
      <c r="BH158" s="288" t="str">
        <f t="shared" si="23"/>
        <v>NO</v>
      </c>
      <c r="BI158" s="288" t="str">
        <f t="shared" si="25"/>
        <v>W/C</v>
      </c>
      <c r="BJ158" s="43"/>
      <c r="BK158" s="288" t="b">
        <f t="shared" si="21"/>
        <v>1</v>
      </c>
      <c r="BL158" s="288" t="b">
        <f t="shared" si="21"/>
        <v>1</v>
      </c>
      <c r="BM158" s="288" t="b">
        <f t="shared" si="21"/>
        <v>1</v>
      </c>
      <c r="BN158" s="288" t="b">
        <f t="shared" si="21"/>
        <v>1</v>
      </c>
      <c r="BO158" s="288" t="b">
        <f t="shared" si="21"/>
        <v>1</v>
      </c>
      <c r="BP158" s="288" t="b">
        <f t="shared" si="21"/>
        <v>1</v>
      </c>
      <c r="BQ158" s="288" t="b">
        <f t="shared" si="21"/>
        <v>1</v>
      </c>
    </row>
    <row r="159" spans="1:69" ht="12" customHeight="1" x14ac:dyDescent="0.25">
      <c r="A159" s="286">
        <v>14300261</v>
      </c>
      <c r="B159" s="287" t="s">
        <v>2273</v>
      </c>
      <c r="C159" s="16" t="s">
        <v>364</v>
      </c>
      <c r="D159" s="13" t="s">
        <v>182</v>
      </c>
      <c r="E159" s="13"/>
      <c r="F159" s="16"/>
      <c r="G159" s="13"/>
      <c r="H159" s="288" t="s">
        <v>2129</v>
      </c>
      <c r="I159" s="288" t="s">
        <v>2129</v>
      </c>
      <c r="J159" s="288" t="s">
        <v>2129</v>
      </c>
      <c r="K159" s="288" t="s">
        <v>182</v>
      </c>
      <c r="L159" s="288" t="s">
        <v>2130</v>
      </c>
      <c r="M159" s="288" t="s">
        <v>2130</v>
      </c>
      <c r="N159" s="288" t="s">
        <v>2129</v>
      </c>
      <c r="P159" s="289">
        <v>4036654.08</v>
      </c>
      <c r="Q159" s="289">
        <v>4024136.69</v>
      </c>
      <c r="R159" s="289">
        <v>4010746.08</v>
      </c>
      <c r="S159" s="289">
        <v>3998101.76</v>
      </c>
      <c r="T159" s="289">
        <v>3985199.29</v>
      </c>
      <c r="U159" s="289">
        <v>3972501.9</v>
      </c>
      <c r="V159" s="289">
        <v>3959477.24</v>
      </c>
      <c r="W159" s="289">
        <v>3946726.53</v>
      </c>
      <c r="X159" s="289">
        <v>3933911.86</v>
      </c>
      <c r="Y159" s="289">
        <v>3920773.98</v>
      </c>
      <c r="Z159" s="289">
        <v>3907906.29</v>
      </c>
      <c r="AA159" s="289">
        <v>3894715.79</v>
      </c>
      <c r="AB159" s="289">
        <v>3881721.17</v>
      </c>
      <c r="AC159" s="289"/>
      <c r="AD159" s="289"/>
      <c r="AE159" s="289">
        <v>3959448.7529166662</v>
      </c>
      <c r="AF159" s="307"/>
      <c r="AG159" s="308"/>
      <c r="AH159" s="291"/>
      <c r="AI159" s="291"/>
      <c r="AJ159" s="291"/>
      <c r="AK159" s="292">
        <v>3959448.7529166662</v>
      </c>
      <c r="AL159" s="291">
        <v>3959448.7529166662</v>
      </c>
      <c r="AM159" s="293"/>
      <c r="AN159" s="291"/>
      <c r="AO159" s="294">
        <v>0</v>
      </c>
      <c r="AP159" s="291"/>
      <c r="AQ159" s="295">
        <v>3881721.17</v>
      </c>
      <c r="AR159" s="291"/>
      <c r="AS159" s="291"/>
      <c r="AT159" s="291"/>
      <c r="AU159" s="291">
        <v>3881721.17</v>
      </c>
      <c r="AV159" s="296">
        <v>3881721.17</v>
      </c>
      <c r="AW159" s="291"/>
      <c r="AX159" s="291"/>
      <c r="AY159" s="293">
        <v>0</v>
      </c>
      <c r="AZ159" s="297" t="s">
        <v>365</v>
      </c>
      <c r="BA159" s="298">
        <f t="shared" si="24"/>
        <v>0</v>
      </c>
      <c r="BB159" s="43"/>
      <c r="BC159" s="288" t="str">
        <f t="shared" si="22"/>
        <v/>
      </c>
      <c r="BD159" s="288" t="str">
        <f t="shared" si="22"/>
        <v/>
      </c>
      <c r="BE159" s="288" t="str">
        <f t="shared" si="22"/>
        <v/>
      </c>
      <c r="BF159" s="288" t="str">
        <f t="shared" si="22"/>
        <v>Non-Op</v>
      </c>
      <c r="BG159" s="288" t="str">
        <f t="shared" si="23"/>
        <v>NO</v>
      </c>
      <c r="BH159" s="288" t="str">
        <f t="shared" si="23"/>
        <v>NO</v>
      </c>
      <c r="BI159" s="288" t="str">
        <f t="shared" si="25"/>
        <v/>
      </c>
      <c r="BJ159" s="43"/>
      <c r="BK159" s="288" t="b">
        <f t="shared" si="21"/>
        <v>1</v>
      </c>
      <c r="BL159" s="288" t="b">
        <f t="shared" si="21"/>
        <v>1</v>
      </c>
      <c r="BM159" s="288" t="b">
        <f t="shared" si="21"/>
        <v>1</v>
      </c>
      <c r="BN159" s="288" t="b">
        <f t="shared" si="21"/>
        <v>1</v>
      </c>
      <c r="BO159" s="288" t="b">
        <f t="shared" si="21"/>
        <v>1</v>
      </c>
      <c r="BP159" s="288" t="b">
        <f t="shared" si="21"/>
        <v>1</v>
      </c>
      <c r="BQ159" s="288" t="b">
        <f t="shared" si="21"/>
        <v>1</v>
      </c>
    </row>
    <row r="160" spans="1:69" ht="12" customHeight="1" x14ac:dyDescent="0.25">
      <c r="A160" s="286">
        <v>14300323</v>
      </c>
      <c r="B160" s="287" t="s">
        <v>2274</v>
      </c>
      <c r="C160" s="16" t="s">
        <v>366</v>
      </c>
      <c r="D160" s="13" t="s">
        <v>183</v>
      </c>
      <c r="E160" s="13"/>
      <c r="F160" s="16"/>
      <c r="G160" s="13"/>
      <c r="H160" s="288" t="s">
        <v>2129</v>
      </c>
      <c r="I160" s="288" t="s">
        <v>2129</v>
      </c>
      <c r="J160" s="288" t="s">
        <v>2129</v>
      </c>
      <c r="K160" s="288" t="s">
        <v>2129</v>
      </c>
      <c r="L160" s="288" t="s">
        <v>183</v>
      </c>
      <c r="M160" s="288" t="s">
        <v>2130</v>
      </c>
      <c r="N160" s="288" t="s">
        <v>183</v>
      </c>
      <c r="P160" s="289">
        <v>5443.71</v>
      </c>
      <c r="Q160" s="289">
        <v>5081.04</v>
      </c>
      <c r="R160" s="289">
        <v>4718.37</v>
      </c>
      <c r="S160" s="289">
        <v>0</v>
      </c>
      <c r="T160" s="289">
        <v>0</v>
      </c>
      <c r="U160" s="289">
        <v>0</v>
      </c>
      <c r="V160" s="289">
        <v>0</v>
      </c>
      <c r="W160" s="289">
        <v>-1527.62</v>
      </c>
      <c r="X160" s="289">
        <v>0</v>
      </c>
      <c r="Y160" s="289">
        <v>776.38</v>
      </c>
      <c r="Z160" s="289">
        <v>3755.38</v>
      </c>
      <c r="AA160" s="289">
        <v>1683.58</v>
      </c>
      <c r="AB160" s="289">
        <v>813.39</v>
      </c>
      <c r="AC160" s="289"/>
      <c r="AD160" s="289"/>
      <c r="AE160" s="289">
        <v>1467.9733333333334</v>
      </c>
      <c r="AF160" s="299"/>
      <c r="AG160" s="300"/>
      <c r="AH160" s="291"/>
      <c r="AI160" s="291"/>
      <c r="AJ160" s="291"/>
      <c r="AK160" s="292"/>
      <c r="AL160" s="291">
        <v>0</v>
      </c>
      <c r="AM160" s="293">
        <v>1467.9733333333334</v>
      </c>
      <c r="AN160" s="291"/>
      <c r="AO160" s="294">
        <v>1467.9733333333334</v>
      </c>
      <c r="AP160" s="291"/>
      <c r="AQ160" s="295">
        <v>813.39</v>
      </c>
      <c r="AR160" s="291"/>
      <c r="AS160" s="291"/>
      <c r="AT160" s="291"/>
      <c r="AU160" s="291"/>
      <c r="AV160" s="296">
        <v>0</v>
      </c>
      <c r="AW160" s="291">
        <v>813.39</v>
      </c>
      <c r="AX160" s="291"/>
      <c r="AY160" s="293">
        <v>813.39</v>
      </c>
      <c r="AZ160" s="297"/>
      <c r="BA160" s="298">
        <f t="shared" si="24"/>
        <v>0</v>
      </c>
      <c r="BB160" s="43"/>
      <c r="BC160" s="288" t="str">
        <f t="shared" si="22"/>
        <v/>
      </c>
      <c r="BD160" s="288" t="str">
        <f t="shared" si="22"/>
        <v/>
      </c>
      <c r="BE160" s="288" t="str">
        <f t="shared" si="22"/>
        <v/>
      </c>
      <c r="BF160" s="288" t="str">
        <f t="shared" si="22"/>
        <v/>
      </c>
      <c r="BG160" s="288" t="str">
        <f t="shared" si="23"/>
        <v>W/C</v>
      </c>
      <c r="BH160" s="288" t="str">
        <f t="shared" si="23"/>
        <v>NO</v>
      </c>
      <c r="BI160" s="288" t="str">
        <f t="shared" si="25"/>
        <v>W/C</v>
      </c>
      <c r="BJ160" s="43"/>
      <c r="BK160" s="288" t="b">
        <f t="shared" si="21"/>
        <v>1</v>
      </c>
      <c r="BL160" s="288" t="b">
        <f t="shared" si="21"/>
        <v>1</v>
      </c>
      <c r="BM160" s="288" t="b">
        <f t="shared" si="21"/>
        <v>1</v>
      </c>
      <c r="BN160" s="288" t="b">
        <f t="shared" si="21"/>
        <v>1</v>
      </c>
      <c r="BO160" s="288" t="b">
        <f t="shared" si="21"/>
        <v>1</v>
      </c>
      <c r="BP160" s="288" t="b">
        <f t="shared" si="21"/>
        <v>1</v>
      </c>
      <c r="BQ160" s="288" t="b">
        <f t="shared" si="21"/>
        <v>1</v>
      </c>
    </row>
    <row r="161" spans="1:69" ht="12" customHeight="1" x14ac:dyDescent="0.25">
      <c r="A161" s="286">
        <v>14300333</v>
      </c>
      <c r="B161" s="287" t="s">
        <v>2275</v>
      </c>
      <c r="C161" s="16" t="s">
        <v>367</v>
      </c>
      <c r="D161" s="13" t="s">
        <v>183</v>
      </c>
      <c r="E161" s="13"/>
      <c r="F161" s="16"/>
      <c r="G161" s="13"/>
      <c r="H161" s="288" t="s">
        <v>2129</v>
      </c>
      <c r="I161" s="288" t="s">
        <v>2129</v>
      </c>
      <c r="J161" s="288" t="s">
        <v>2129</v>
      </c>
      <c r="K161" s="288" t="s">
        <v>2129</v>
      </c>
      <c r="L161" s="288" t="s">
        <v>183</v>
      </c>
      <c r="M161" s="288" t="s">
        <v>2130</v>
      </c>
      <c r="N161" s="288" t="s">
        <v>183</v>
      </c>
      <c r="P161" s="289">
        <v>31019.32</v>
      </c>
      <c r="Q161" s="289">
        <v>30899.81</v>
      </c>
      <c r="R161" s="289">
        <v>30780.38</v>
      </c>
      <c r="S161" s="289">
        <v>30753.59</v>
      </c>
      <c r="T161" s="289">
        <v>30726.799999999999</v>
      </c>
      <c r="U161" s="289">
        <v>30700.01</v>
      </c>
      <c r="V161" s="289">
        <v>26721.14</v>
      </c>
      <c r="W161" s="289">
        <v>26694.35</v>
      </c>
      <c r="X161" s="289">
        <v>26667.56</v>
      </c>
      <c r="Y161" s="289">
        <v>26640.77</v>
      </c>
      <c r="Z161" s="289">
        <v>26613.98</v>
      </c>
      <c r="AA161" s="289">
        <v>26587.19</v>
      </c>
      <c r="AB161" s="289">
        <v>24862.880000000001</v>
      </c>
      <c r="AC161" s="289"/>
      <c r="AD161" s="289"/>
      <c r="AE161" s="289">
        <v>28477.223333333328</v>
      </c>
      <c r="AF161" s="299"/>
      <c r="AG161" s="300"/>
      <c r="AH161" s="291"/>
      <c r="AI161" s="291"/>
      <c r="AJ161" s="291"/>
      <c r="AK161" s="292"/>
      <c r="AL161" s="291">
        <v>0</v>
      </c>
      <c r="AM161" s="293">
        <v>28477.223333333328</v>
      </c>
      <c r="AN161" s="291"/>
      <c r="AO161" s="294">
        <v>28477.223333333328</v>
      </c>
      <c r="AP161" s="291"/>
      <c r="AQ161" s="295">
        <v>24862.880000000001</v>
      </c>
      <c r="AR161" s="291"/>
      <c r="AS161" s="291"/>
      <c r="AT161" s="291"/>
      <c r="AU161" s="291"/>
      <c r="AV161" s="296">
        <v>0</v>
      </c>
      <c r="AW161" s="291">
        <v>24862.880000000001</v>
      </c>
      <c r="AX161" s="291"/>
      <c r="AY161" s="293">
        <v>24862.880000000001</v>
      </c>
      <c r="AZ161" s="297"/>
      <c r="BA161" s="298">
        <f t="shared" si="24"/>
        <v>0</v>
      </c>
      <c r="BB161" s="43"/>
      <c r="BC161" s="288" t="str">
        <f t="shared" si="22"/>
        <v/>
      </c>
      <c r="BD161" s="288" t="str">
        <f t="shared" si="22"/>
        <v/>
      </c>
      <c r="BE161" s="288" t="str">
        <f t="shared" si="22"/>
        <v/>
      </c>
      <c r="BF161" s="288" t="str">
        <f t="shared" si="22"/>
        <v/>
      </c>
      <c r="BG161" s="288" t="str">
        <f t="shared" si="23"/>
        <v>W/C</v>
      </c>
      <c r="BH161" s="288" t="str">
        <f t="shared" si="23"/>
        <v>NO</v>
      </c>
      <c r="BI161" s="288" t="str">
        <f t="shared" si="25"/>
        <v>W/C</v>
      </c>
      <c r="BJ161" s="43"/>
      <c r="BK161" s="288" t="b">
        <f t="shared" ref="BK161:BQ192" si="26">BC161=H161</f>
        <v>1</v>
      </c>
      <c r="BL161" s="288" t="b">
        <f t="shared" si="26"/>
        <v>1</v>
      </c>
      <c r="BM161" s="288" t="b">
        <f t="shared" si="26"/>
        <v>1</v>
      </c>
      <c r="BN161" s="288" t="b">
        <f t="shared" si="26"/>
        <v>1</v>
      </c>
      <c r="BO161" s="288" t="b">
        <f t="shared" si="26"/>
        <v>1</v>
      </c>
      <c r="BP161" s="288" t="b">
        <f t="shared" si="26"/>
        <v>1</v>
      </c>
      <c r="BQ161" s="288" t="b">
        <f t="shared" si="26"/>
        <v>1</v>
      </c>
    </row>
    <row r="162" spans="1:69" ht="12" customHeight="1" x14ac:dyDescent="0.25">
      <c r="A162" s="286">
        <v>14300341</v>
      </c>
      <c r="B162" s="287" t="s">
        <v>2276</v>
      </c>
      <c r="C162" s="16" t="s">
        <v>368</v>
      </c>
      <c r="D162" s="13" t="s">
        <v>183</v>
      </c>
      <c r="E162" s="13"/>
      <c r="F162" s="16"/>
      <c r="G162" s="13"/>
      <c r="H162" s="288" t="s">
        <v>2129</v>
      </c>
      <c r="I162" s="288" t="s">
        <v>2129</v>
      </c>
      <c r="J162" s="288" t="s">
        <v>2129</v>
      </c>
      <c r="K162" s="288" t="s">
        <v>2129</v>
      </c>
      <c r="L162" s="288" t="s">
        <v>183</v>
      </c>
      <c r="M162" s="288" t="s">
        <v>2130</v>
      </c>
      <c r="N162" s="288" t="s">
        <v>183</v>
      </c>
      <c r="P162" s="289">
        <v>343342.46</v>
      </c>
      <c r="Q162" s="289">
        <v>470656.12</v>
      </c>
      <c r="R162" s="289">
        <v>575336.24</v>
      </c>
      <c r="S162" s="289">
        <v>454979.76</v>
      </c>
      <c r="T162" s="289">
        <v>808560.03</v>
      </c>
      <c r="U162" s="289">
        <v>308609.8</v>
      </c>
      <c r="V162" s="289">
        <v>470953.4</v>
      </c>
      <c r="W162" s="289">
        <v>493807.35</v>
      </c>
      <c r="X162" s="289">
        <v>683321.96</v>
      </c>
      <c r="Y162" s="289">
        <v>585367.22</v>
      </c>
      <c r="Z162" s="289">
        <v>509101.99</v>
      </c>
      <c r="AA162" s="289">
        <v>964313.25</v>
      </c>
      <c r="AB162" s="289">
        <v>1113334.55</v>
      </c>
      <c r="AC162" s="289"/>
      <c r="AD162" s="289"/>
      <c r="AE162" s="289">
        <v>587778.80208333337</v>
      </c>
      <c r="AF162" s="299"/>
      <c r="AG162" s="300"/>
      <c r="AH162" s="291"/>
      <c r="AI162" s="291"/>
      <c r="AJ162" s="291"/>
      <c r="AK162" s="292"/>
      <c r="AL162" s="291">
        <v>0</v>
      </c>
      <c r="AM162" s="293">
        <v>587778.80208333337</v>
      </c>
      <c r="AN162" s="291"/>
      <c r="AO162" s="294">
        <v>587778.80208333337</v>
      </c>
      <c r="AP162" s="291"/>
      <c r="AQ162" s="295">
        <v>1113334.55</v>
      </c>
      <c r="AR162" s="291"/>
      <c r="AS162" s="291"/>
      <c r="AT162" s="291"/>
      <c r="AU162" s="291"/>
      <c r="AV162" s="296">
        <v>0</v>
      </c>
      <c r="AW162" s="291">
        <v>1113334.55</v>
      </c>
      <c r="AX162" s="291"/>
      <c r="AY162" s="293">
        <v>1113334.55</v>
      </c>
      <c r="AZ162" s="297"/>
      <c r="BA162" s="298">
        <f t="shared" si="24"/>
        <v>0</v>
      </c>
      <c r="BB162" s="43"/>
      <c r="BC162" s="288" t="str">
        <f t="shared" ref="BC162:BF183" si="27">IF(VALUE(AR162),BC$7,IF(ISBLANK(AR162),"",BC$7))</f>
        <v/>
      </c>
      <c r="BD162" s="288" t="str">
        <f t="shared" si="27"/>
        <v/>
      </c>
      <c r="BE162" s="288" t="str">
        <f t="shared" si="27"/>
        <v/>
      </c>
      <c r="BF162" s="288" t="str">
        <f t="shared" si="27"/>
        <v/>
      </c>
      <c r="BG162" s="288" t="str">
        <f t="shared" si="23"/>
        <v>W/C</v>
      </c>
      <c r="BH162" s="288" t="str">
        <f t="shared" si="23"/>
        <v>NO</v>
      </c>
      <c r="BI162" s="288" t="str">
        <f t="shared" si="25"/>
        <v>W/C</v>
      </c>
      <c r="BJ162" s="43"/>
      <c r="BK162" s="288" t="b">
        <f t="shared" si="26"/>
        <v>1</v>
      </c>
      <c r="BL162" s="288" t="b">
        <f t="shared" si="26"/>
        <v>1</v>
      </c>
      <c r="BM162" s="288" t="b">
        <f t="shared" si="26"/>
        <v>1</v>
      </c>
      <c r="BN162" s="288" t="b">
        <f t="shared" si="26"/>
        <v>1</v>
      </c>
      <c r="BO162" s="288" t="b">
        <f t="shared" si="26"/>
        <v>1</v>
      </c>
      <c r="BP162" s="288" t="b">
        <f t="shared" si="26"/>
        <v>1</v>
      </c>
      <c r="BQ162" s="288" t="b">
        <f t="shared" si="26"/>
        <v>1</v>
      </c>
    </row>
    <row r="163" spans="1:69" ht="12" customHeight="1" x14ac:dyDescent="0.25">
      <c r="A163" s="286">
        <v>14300703</v>
      </c>
      <c r="B163" s="287" t="s">
        <v>2277</v>
      </c>
      <c r="C163" s="16" t="s">
        <v>369</v>
      </c>
      <c r="D163" s="13" t="s">
        <v>183</v>
      </c>
      <c r="E163" s="13"/>
      <c r="F163" s="16"/>
      <c r="G163" s="13"/>
      <c r="H163" s="288" t="s">
        <v>2129</v>
      </c>
      <c r="I163" s="288" t="s">
        <v>2129</v>
      </c>
      <c r="J163" s="288" t="s">
        <v>2129</v>
      </c>
      <c r="K163" s="288" t="s">
        <v>2129</v>
      </c>
      <c r="L163" s="288" t="s">
        <v>183</v>
      </c>
      <c r="M163" s="288" t="s">
        <v>2130</v>
      </c>
      <c r="N163" s="288" t="s">
        <v>183</v>
      </c>
      <c r="P163" s="289">
        <v>16902495</v>
      </c>
      <c r="Q163" s="289">
        <v>19554914.98</v>
      </c>
      <c r="R163" s="289">
        <v>16996826.77</v>
      </c>
      <c r="S163" s="289">
        <v>17912324.98</v>
      </c>
      <c r="T163" s="289">
        <v>16929997.260000002</v>
      </c>
      <c r="U163" s="289">
        <v>16190243.33</v>
      </c>
      <c r="V163" s="289">
        <v>14119034.539999999</v>
      </c>
      <c r="W163" s="289">
        <v>14352160.390000001</v>
      </c>
      <c r="X163" s="289">
        <v>15774488.800000001</v>
      </c>
      <c r="Y163" s="289">
        <v>16263616.83</v>
      </c>
      <c r="Z163" s="289">
        <v>15853767.33</v>
      </c>
      <c r="AA163" s="289">
        <v>17770566.760000002</v>
      </c>
      <c r="AB163" s="289">
        <v>21726976.43</v>
      </c>
      <c r="AC163" s="289"/>
      <c r="AD163" s="289"/>
      <c r="AE163" s="289">
        <v>16752723.140416669</v>
      </c>
      <c r="AF163" s="299"/>
      <c r="AG163" s="300"/>
      <c r="AH163" s="291"/>
      <c r="AI163" s="291"/>
      <c r="AJ163" s="291"/>
      <c r="AK163" s="292"/>
      <c r="AL163" s="291">
        <v>0</v>
      </c>
      <c r="AM163" s="293">
        <v>16752723.140416669</v>
      </c>
      <c r="AN163" s="291"/>
      <c r="AO163" s="294">
        <v>16752723.140416669</v>
      </c>
      <c r="AP163" s="291"/>
      <c r="AQ163" s="295">
        <v>21726976.43</v>
      </c>
      <c r="AR163" s="291"/>
      <c r="AS163" s="291"/>
      <c r="AT163" s="291"/>
      <c r="AU163" s="291"/>
      <c r="AV163" s="296">
        <v>0</v>
      </c>
      <c r="AW163" s="291">
        <v>21726976.43</v>
      </c>
      <c r="AX163" s="291"/>
      <c r="AY163" s="293">
        <v>21726976.43</v>
      </c>
      <c r="AZ163" s="297"/>
      <c r="BA163" s="298">
        <f t="shared" si="24"/>
        <v>0</v>
      </c>
      <c r="BB163" s="43"/>
      <c r="BC163" s="288" t="str">
        <f t="shared" si="27"/>
        <v/>
      </c>
      <c r="BD163" s="288" t="str">
        <f t="shared" si="27"/>
        <v/>
      </c>
      <c r="BE163" s="288" t="str">
        <f t="shared" si="27"/>
        <v/>
      </c>
      <c r="BF163" s="288" t="str">
        <f t="shared" si="27"/>
        <v/>
      </c>
      <c r="BG163" s="288" t="str">
        <f t="shared" si="23"/>
        <v>W/C</v>
      </c>
      <c r="BH163" s="288" t="str">
        <f t="shared" si="23"/>
        <v>NO</v>
      </c>
      <c r="BI163" s="288" t="str">
        <f t="shared" si="25"/>
        <v>W/C</v>
      </c>
      <c r="BJ163" s="43"/>
      <c r="BK163" s="288" t="b">
        <f t="shared" si="26"/>
        <v>1</v>
      </c>
      <c r="BL163" s="288" t="b">
        <f t="shared" si="26"/>
        <v>1</v>
      </c>
      <c r="BM163" s="288" t="b">
        <f t="shared" si="26"/>
        <v>1</v>
      </c>
      <c r="BN163" s="288" t="b">
        <f t="shared" si="26"/>
        <v>1</v>
      </c>
      <c r="BO163" s="288" t="b">
        <f t="shared" si="26"/>
        <v>1</v>
      </c>
      <c r="BP163" s="288" t="b">
        <f t="shared" si="26"/>
        <v>1</v>
      </c>
      <c r="BQ163" s="288" t="b">
        <f t="shared" si="26"/>
        <v>1</v>
      </c>
    </row>
    <row r="164" spans="1:69" ht="12" customHeight="1" x14ac:dyDescent="0.25">
      <c r="A164" s="286">
        <v>14300711</v>
      </c>
      <c r="B164" s="287" t="s">
        <v>2278</v>
      </c>
      <c r="C164" s="16" t="s">
        <v>370</v>
      </c>
      <c r="D164" s="13" t="s">
        <v>183</v>
      </c>
      <c r="E164" s="13"/>
      <c r="F164" s="303">
        <v>43070</v>
      </c>
      <c r="G164" s="13"/>
      <c r="H164" s="288" t="s">
        <v>2129</v>
      </c>
      <c r="I164" s="288" t="s">
        <v>2129</v>
      </c>
      <c r="J164" s="288" t="s">
        <v>2129</v>
      </c>
      <c r="K164" s="288" t="s">
        <v>2129</v>
      </c>
      <c r="L164" s="288" t="s">
        <v>183</v>
      </c>
      <c r="M164" s="288" t="s">
        <v>2130</v>
      </c>
      <c r="N164" s="288" t="s">
        <v>183</v>
      </c>
      <c r="P164" s="289">
        <v>1095629.9099999999</v>
      </c>
      <c r="Q164" s="289">
        <v>1047086.91</v>
      </c>
      <c r="R164" s="289">
        <v>998543.91</v>
      </c>
      <c r="S164" s="289">
        <v>950000.91</v>
      </c>
      <c r="T164" s="289">
        <v>879392.91</v>
      </c>
      <c r="U164" s="289">
        <v>786719.91</v>
      </c>
      <c r="V164" s="289">
        <v>760241.91</v>
      </c>
      <c r="W164" s="289">
        <v>711698.91</v>
      </c>
      <c r="X164" s="289">
        <v>663155.91</v>
      </c>
      <c r="Y164" s="289">
        <v>641090.91</v>
      </c>
      <c r="Z164" s="289">
        <v>619025.91</v>
      </c>
      <c r="AA164" s="289">
        <v>596960.91</v>
      </c>
      <c r="AB164" s="289">
        <v>574895.91</v>
      </c>
      <c r="AC164" s="289"/>
      <c r="AD164" s="289"/>
      <c r="AE164" s="289">
        <v>790765.16</v>
      </c>
      <c r="AF164" s="299"/>
      <c r="AG164" s="300"/>
      <c r="AH164" s="291"/>
      <c r="AI164" s="291"/>
      <c r="AJ164" s="291"/>
      <c r="AK164" s="292"/>
      <c r="AL164" s="291">
        <v>0</v>
      </c>
      <c r="AM164" s="293">
        <v>790765.16</v>
      </c>
      <c r="AN164" s="291"/>
      <c r="AO164" s="294">
        <v>790765.16</v>
      </c>
      <c r="AP164" s="291"/>
      <c r="AQ164" s="295">
        <v>574895.91</v>
      </c>
      <c r="AR164" s="291"/>
      <c r="AS164" s="291"/>
      <c r="AT164" s="291"/>
      <c r="AU164" s="291"/>
      <c r="AV164" s="296">
        <v>0</v>
      </c>
      <c r="AW164" s="291">
        <v>574895.91</v>
      </c>
      <c r="AX164" s="291"/>
      <c r="AY164" s="293">
        <v>574895.91</v>
      </c>
      <c r="AZ164" s="297"/>
      <c r="BA164" s="298">
        <f t="shared" si="24"/>
        <v>0</v>
      </c>
      <c r="BB164" s="43"/>
      <c r="BC164" s="288" t="str">
        <f t="shared" si="27"/>
        <v/>
      </c>
      <c r="BD164" s="288" t="str">
        <f t="shared" si="27"/>
        <v/>
      </c>
      <c r="BE164" s="288" t="str">
        <f t="shared" si="27"/>
        <v/>
      </c>
      <c r="BF164" s="288" t="str">
        <f t="shared" si="27"/>
        <v/>
      </c>
      <c r="BG164" s="288" t="str">
        <f t="shared" si="23"/>
        <v>W/C</v>
      </c>
      <c r="BH164" s="288" t="str">
        <f t="shared" si="23"/>
        <v>NO</v>
      </c>
      <c r="BI164" s="288" t="str">
        <f t="shared" si="25"/>
        <v>W/C</v>
      </c>
      <c r="BJ164" s="43"/>
      <c r="BK164" s="288" t="b">
        <f t="shared" si="26"/>
        <v>1</v>
      </c>
      <c r="BL164" s="288" t="b">
        <f t="shared" si="26"/>
        <v>1</v>
      </c>
      <c r="BM164" s="288" t="b">
        <f t="shared" si="26"/>
        <v>1</v>
      </c>
      <c r="BN164" s="288" t="b">
        <f t="shared" si="26"/>
        <v>1</v>
      </c>
      <c r="BO164" s="288" t="b">
        <f t="shared" si="26"/>
        <v>1</v>
      </c>
      <c r="BP164" s="288" t="b">
        <f t="shared" si="26"/>
        <v>1</v>
      </c>
      <c r="BQ164" s="288" t="b">
        <f t="shared" si="26"/>
        <v>1</v>
      </c>
    </row>
    <row r="165" spans="1:69" ht="12" customHeight="1" x14ac:dyDescent="0.25">
      <c r="A165" s="286">
        <v>14300713</v>
      </c>
      <c r="B165" s="287" t="s">
        <v>2279</v>
      </c>
      <c r="C165" s="16" t="s">
        <v>371</v>
      </c>
      <c r="D165" s="13" t="s">
        <v>183</v>
      </c>
      <c r="E165" s="13"/>
      <c r="F165" s="16"/>
      <c r="G165" s="13"/>
      <c r="H165" s="288" t="s">
        <v>2129</v>
      </c>
      <c r="I165" s="288" t="s">
        <v>2129</v>
      </c>
      <c r="J165" s="288" t="s">
        <v>2129</v>
      </c>
      <c r="K165" s="288" t="s">
        <v>2129</v>
      </c>
      <c r="L165" s="288" t="s">
        <v>183</v>
      </c>
      <c r="M165" s="288" t="s">
        <v>2130</v>
      </c>
      <c r="N165" s="288" t="s">
        <v>183</v>
      </c>
      <c r="P165" s="289">
        <v>75290.8</v>
      </c>
      <c r="Q165" s="289">
        <v>75959.679999999993</v>
      </c>
      <c r="R165" s="289">
        <v>78211.31</v>
      </c>
      <c r="S165" s="289">
        <v>79539.149999999994</v>
      </c>
      <c r="T165" s="289">
        <v>80759.38</v>
      </c>
      <c r="U165" s="289">
        <v>90488.41</v>
      </c>
      <c r="V165" s="289">
        <v>89372.84</v>
      </c>
      <c r="W165" s="289">
        <v>89417.02</v>
      </c>
      <c r="X165" s="289">
        <v>90253.52</v>
      </c>
      <c r="Y165" s="289">
        <v>92727.65</v>
      </c>
      <c r="Z165" s="289">
        <v>93680.75</v>
      </c>
      <c r="AA165" s="289">
        <v>92711.76</v>
      </c>
      <c r="AB165" s="289">
        <v>95947.87</v>
      </c>
      <c r="AC165" s="289"/>
      <c r="AD165" s="289"/>
      <c r="AE165" s="289">
        <v>86561.733749999999</v>
      </c>
      <c r="AF165" s="299"/>
      <c r="AG165" s="300"/>
      <c r="AH165" s="291"/>
      <c r="AI165" s="291"/>
      <c r="AJ165" s="291"/>
      <c r="AK165" s="292"/>
      <c r="AL165" s="291">
        <v>0</v>
      </c>
      <c r="AM165" s="293">
        <v>86561.733749999999</v>
      </c>
      <c r="AN165" s="291"/>
      <c r="AO165" s="294">
        <v>86561.733749999999</v>
      </c>
      <c r="AP165" s="291"/>
      <c r="AQ165" s="295">
        <v>95947.87</v>
      </c>
      <c r="AR165" s="291"/>
      <c r="AS165" s="291"/>
      <c r="AT165" s="291"/>
      <c r="AU165" s="291"/>
      <c r="AV165" s="296">
        <v>0</v>
      </c>
      <c r="AW165" s="291">
        <v>95947.87</v>
      </c>
      <c r="AX165" s="291"/>
      <c r="AY165" s="293">
        <v>95947.87</v>
      </c>
      <c r="AZ165" s="297"/>
      <c r="BA165" s="298">
        <f t="shared" si="24"/>
        <v>0</v>
      </c>
      <c r="BB165" s="43"/>
      <c r="BC165" s="288" t="str">
        <f t="shared" si="27"/>
        <v/>
      </c>
      <c r="BD165" s="288" t="str">
        <f t="shared" si="27"/>
        <v/>
      </c>
      <c r="BE165" s="288" t="str">
        <f t="shared" si="27"/>
        <v/>
      </c>
      <c r="BF165" s="288" t="str">
        <f t="shared" si="27"/>
        <v/>
      </c>
      <c r="BG165" s="288" t="str">
        <f t="shared" si="23"/>
        <v>W/C</v>
      </c>
      <c r="BH165" s="288" t="str">
        <f t="shared" si="23"/>
        <v>NO</v>
      </c>
      <c r="BI165" s="288" t="str">
        <f t="shared" si="25"/>
        <v>W/C</v>
      </c>
      <c r="BJ165" s="43"/>
      <c r="BK165" s="288" t="b">
        <f t="shared" si="26"/>
        <v>1</v>
      </c>
      <c r="BL165" s="288" t="b">
        <f t="shared" si="26"/>
        <v>1</v>
      </c>
      <c r="BM165" s="288" t="b">
        <f t="shared" si="26"/>
        <v>1</v>
      </c>
      <c r="BN165" s="288" t="b">
        <f t="shared" si="26"/>
        <v>1</v>
      </c>
      <c r="BO165" s="288" t="b">
        <f t="shared" si="26"/>
        <v>1</v>
      </c>
      <c r="BP165" s="288" t="b">
        <f t="shared" si="26"/>
        <v>1</v>
      </c>
      <c r="BQ165" s="288" t="b">
        <f t="shared" si="26"/>
        <v>1</v>
      </c>
    </row>
    <row r="166" spans="1:69" ht="12" customHeight="1" x14ac:dyDescent="0.25">
      <c r="A166" s="286">
        <v>14300723</v>
      </c>
      <c r="B166" s="287" t="s">
        <v>2280</v>
      </c>
      <c r="C166" s="16" t="s">
        <v>372</v>
      </c>
      <c r="D166" s="13" t="s">
        <v>183</v>
      </c>
      <c r="E166" s="13"/>
      <c r="F166" s="16"/>
      <c r="G166" s="13"/>
      <c r="H166" s="288" t="s">
        <v>2129</v>
      </c>
      <c r="I166" s="288" t="s">
        <v>2129</v>
      </c>
      <c r="J166" s="288" t="s">
        <v>2129</v>
      </c>
      <c r="K166" s="288" t="s">
        <v>2129</v>
      </c>
      <c r="L166" s="288" t="s">
        <v>183</v>
      </c>
      <c r="M166" s="288" t="s">
        <v>2130</v>
      </c>
      <c r="N166" s="288" t="s">
        <v>183</v>
      </c>
      <c r="P166" s="289">
        <v>1369147.82</v>
      </c>
      <c r="Q166" s="289">
        <v>1385574.21</v>
      </c>
      <c r="R166" s="289">
        <v>1402246.27</v>
      </c>
      <c r="S166" s="289">
        <v>1408242.21</v>
      </c>
      <c r="T166" s="289">
        <v>1433207.31</v>
      </c>
      <c r="U166" s="289">
        <v>1480289.45</v>
      </c>
      <c r="V166" s="289">
        <v>1505699.89</v>
      </c>
      <c r="W166" s="289">
        <v>1558035.32</v>
      </c>
      <c r="X166" s="289">
        <v>1729789.4</v>
      </c>
      <c r="Y166" s="289">
        <v>1735460.52</v>
      </c>
      <c r="Z166" s="289">
        <v>1761516.63</v>
      </c>
      <c r="AA166" s="289">
        <v>1770894.97</v>
      </c>
      <c r="AB166" s="289">
        <v>1828030.61</v>
      </c>
      <c r="AC166" s="289"/>
      <c r="AD166" s="289"/>
      <c r="AE166" s="289">
        <v>1564128.7829166667</v>
      </c>
      <c r="AF166" s="299"/>
      <c r="AG166" s="300"/>
      <c r="AH166" s="291"/>
      <c r="AI166" s="291"/>
      <c r="AJ166" s="291"/>
      <c r="AK166" s="292"/>
      <c r="AL166" s="291">
        <v>0</v>
      </c>
      <c r="AM166" s="293">
        <v>1564128.7829166667</v>
      </c>
      <c r="AN166" s="291"/>
      <c r="AO166" s="294">
        <v>1564128.7829166667</v>
      </c>
      <c r="AP166" s="291"/>
      <c r="AQ166" s="295">
        <v>1828030.61</v>
      </c>
      <c r="AR166" s="291"/>
      <c r="AS166" s="291"/>
      <c r="AT166" s="291"/>
      <c r="AU166" s="291"/>
      <c r="AV166" s="296">
        <v>0</v>
      </c>
      <c r="AW166" s="291">
        <v>1828030.61</v>
      </c>
      <c r="AX166" s="291"/>
      <c r="AY166" s="293">
        <v>1828030.61</v>
      </c>
      <c r="AZ166" s="297"/>
      <c r="BA166" s="298">
        <f t="shared" si="24"/>
        <v>0</v>
      </c>
      <c r="BB166" s="43"/>
      <c r="BC166" s="288" t="str">
        <f t="shared" si="27"/>
        <v/>
      </c>
      <c r="BD166" s="288" t="str">
        <f t="shared" si="27"/>
        <v/>
      </c>
      <c r="BE166" s="288" t="str">
        <f t="shared" si="27"/>
        <v/>
      </c>
      <c r="BF166" s="288" t="str">
        <f t="shared" si="27"/>
        <v/>
      </c>
      <c r="BG166" s="288" t="str">
        <f t="shared" si="23"/>
        <v>W/C</v>
      </c>
      <c r="BH166" s="288" t="str">
        <f t="shared" si="23"/>
        <v>NO</v>
      </c>
      <c r="BI166" s="288" t="str">
        <f t="shared" si="25"/>
        <v>W/C</v>
      </c>
      <c r="BJ166" s="43"/>
      <c r="BK166" s="288" t="b">
        <f t="shared" si="26"/>
        <v>1</v>
      </c>
      <c r="BL166" s="288" t="b">
        <f t="shared" si="26"/>
        <v>1</v>
      </c>
      <c r="BM166" s="288" t="b">
        <f t="shared" si="26"/>
        <v>1</v>
      </c>
      <c r="BN166" s="288" t="b">
        <f t="shared" si="26"/>
        <v>1</v>
      </c>
      <c r="BO166" s="288" t="b">
        <f t="shared" si="26"/>
        <v>1</v>
      </c>
      <c r="BP166" s="288" t="b">
        <f t="shared" si="26"/>
        <v>1</v>
      </c>
      <c r="BQ166" s="288" t="b">
        <f t="shared" si="26"/>
        <v>1</v>
      </c>
    </row>
    <row r="167" spans="1:69" ht="12" customHeight="1" x14ac:dyDescent="0.25">
      <c r="A167" s="286">
        <v>14300733</v>
      </c>
      <c r="B167" s="287" t="s">
        <v>2281</v>
      </c>
      <c r="C167" s="16" t="s">
        <v>373</v>
      </c>
      <c r="D167" s="13" t="s">
        <v>183</v>
      </c>
      <c r="E167" s="13"/>
      <c r="F167" s="16"/>
      <c r="G167" s="13"/>
      <c r="H167" s="288" t="s">
        <v>2129</v>
      </c>
      <c r="I167" s="288" t="s">
        <v>2129</v>
      </c>
      <c r="J167" s="288" t="s">
        <v>2129</v>
      </c>
      <c r="K167" s="288" t="s">
        <v>2129</v>
      </c>
      <c r="L167" s="288" t="s">
        <v>183</v>
      </c>
      <c r="M167" s="288" t="s">
        <v>2130</v>
      </c>
      <c r="N167" s="288" t="s">
        <v>183</v>
      </c>
      <c r="P167" s="289">
        <v>11332472.93</v>
      </c>
      <c r="Q167" s="289">
        <v>10908441.390000001</v>
      </c>
      <c r="R167" s="289">
        <v>10821025.140000001</v>
      </c>
      <c r="S167" s="289">
        <v>11125170.65</v>
      </c>
      <c r="T167" s="289">
        <v>10757786.98</v>
      </c>
      <c r="U167" s="289">
        <v>10677351.51</v>
      </c>
      <c r="V167" s="289">
        <v>10481831.869999999</v>
      </c>
      <c r="W167" s="289">
        <v>10571986.859999999</v>
      </c>
      <c r="X167" s="289">
        <v>10839809.91</v>
      </c>
      <c r="Y167" s="289">
        <v>10792711.060000001</v>
      </c>
      <c r="Z167" s="289">
        <v>10444066.52</v>
      </c>
      <c r="AA167" s="289">
        <v>10690129.800000001</v>
      </c>
      <c r="AB167" s="289">
        <v>10781071.17</v>
      </c>
      <c r="AC167" s="289"/>
      <c r="AD167" s="289"/>
      <c r="AE167" s="289">
        <v>10763923.644999998</v>
      </c>
      <c r="AF167" s="299"/>
      <c r="AG167" s="300"/>
      <c r="AH167" s="291"/>
      <c r="AI167" s="291"/>
      <c r="AJ167" s="291"/>
      <c r="AK167" s="292"/>
      <c r="AL167" s="291">
        <v>0</v>
      </c>
      <c r="AM167" s="293">
        <v>10763923.644999998</v>
      </c>
      <c r="AN167" s="291"/>
      <c r="AO167" s="294">
        <v>10763923.644999998</v>
      </c>
      <c r="AP167" s="291"/>
      <c r="AQ167" s="295">
        <v>10781071.17</v>
      </c>
      <c r="AR167" s="291"/>
      <c r="AS167" s="291"/>
      <c r="AT167" s="291"/>
      <c r="AU167" s="291"/>
      <c r="AV167" s="296">
        <v>0</v>
      </c>
      <c r="AW167" s="291">
        <v>10781071.17</v>
      </c>
      <c r="AX167" s="291"/>
      <c r="AY167" s="293">
        <v>10781071.17</v>
      </c>
      <c r="AZ167" s="297"/>
      <c r="BA167" s="298">
        <f t="shared" si="24"/>
        <v>0</v>
      </c>
      <c r="BB167" s="43"/>
      <c r="BC167" s="288" t="str">
        <f t="shared" si="27"/>
        <v/>
      </c>
      <c r="BD167" s="288" t="str">
        <f t="shared" si="27"/>
        <v/>
      </c>
      <c r="BE167" s="288" t="str">
        <f t="shared" si="27"/>
        <v/>
      </c>
      <c r="BF167" s="288" t="str">
        <f t="shared" si="27"/>
        <v/>
      </c>
      <c r="BG167" s="288" t="str">
        <f t="shared" si="23"/>
        <v>W/C</v>
      </c>
      <c r="BH167" s="288" t="str">
        <f t="shared" si="23"/>
        <v>NO</v>
      </c>
      <c r="BI167" s="288" t="str">
        <f t="shared" si="25"/>
        <v>W/C</v>
      </c>
      <c r="BJ167" s="43"/>
      <c r="BK167" s="288" t="b">
        <f t="shared" si="26"/>
        <v>1</v>
      </c>
      <c r="BL167" s="288" t="b">
        <f t="shared" si="26"/>
        <v>1</v>
      </c>
      <c r="BM167" s="288" t="b">
        <f t="shared" si="26"/>
        <v>1</v>
      </c>
      <c r="BN167" s="288" t="b">
        <f t="shared" si="26"/>
        <v>1</v>
      </c>
      <c r="BO167" s="288" t="b">
        <f t="shared" si="26"/>
        <v>1</v>
      </c>
      <c r="BP167" s="288" t="b">
        <f t="shared" si="26"/>
        <v>1</v>
      </c>
      <c r="BQ167" s="288" t="b">
        <f t="shared" si="26"/>
        <v>1</v>
      </c>
    </row>
    <row r="168" spans="1:69" ht="12" customHeight="1" x14ac:dyDescent="0.25">
      <c r="A168" s="286">
        <v>14300743</v>
      </c>
      <c r="B168" s="287" t="s">
        <v>2282</v>
      </c>
      <c r="C168" s="16" t="s">
        <v>374</v>
      </c>
      <c r="D168" s="13" t="s">
        <v>183</v>
      </c>
      <c r="E168" s="13"/>
      <c r="F168" s="16"/>
      <c r="G168" s="13"/>
      <c r="H168" s="288" t="s">
        <v>2129</v>
      </c>
      <c r="I168" s="288" t="s">
        <v>2129</v>
      </c>
      <c r="J168" s="288" t="s">
        <v>2129</v>
      </c>
      <c r="K168" s="288" t="s">
        <v>2129</v>
      </c>
      <c r="L168" s="288" t="s">
        <v>183</v>
      </c>
      <c r="M168" s="288" t="s">
        <v>2130</v>
      </c>
      <c r="N168" s="288" t="s">
        <v>183</v>
      </c>
      <c r="P168" s="289">
        <v>412672.31</v>
      </c>
      <c r="Q168" s="289">
        <v>424838.85</v>
      </c>
      <c r="R168" s="289">
        <v>464135.24</v>
      </c>
      <c r="S168" s="289">
        <v>535210.05000000005</v>
      </c>
      <c r="T168" s="289">
        <v>583226.25</v>
      </c>
      <c r="U168" s="289">
        <v>598482.43999999994</v>
      </c>
      <c r="V168" s="289">
        <v>515292.3</v>
      </c>
      <c r="W168" s="289">
        <v>495597.62</v>
      </c>
      <c r="X168" s="289">
        <v>494403.12</v>
      </c>
      <c r="Y168" s="289">
        <v>528984.78</v>
      </c>
      <c r="Z168" s="289">
        <v>587487.23</v>
      </c>
      <c r="AA168" s="289">
        <v>614580.56999999995</v>
      </c>
      <c r="AB168" s="289">
        <v>549520.03</v>
      </c>
      <c r="AC168" s="289"/>
      <c r="AD168" s="289"/>
      <c r="AE168" s="289">
        <v>526944.55166666675</v>
      </c>
      <c r="AF168" s="299"/>
      <c r="AG168" s="300"/>
      <c r="AH168" s="291"/>
      <c r="AI168" s="291"/>
      <c r="AJ168" s="291"/>
      <c r="AK168" s="292"/>
      <c r="AL168" s="291">
        <v>0</v>
      </c>
      <c r="AM168" s="293">
        <v>526944.55166666675</v>
      </c>
      <c r="AN168" s="291"/>
      <c r="AO168" s="294">
        <v>526944.55166666675</v>
      </c>
      <c r="AP168" s="291"/>
      <c r="AQ168" s="295">
        <v>549520.03</v>
      </c>
      <c r="AR168" s="291"/>
      <c r="AS168" s="291"/>
      <c r="AT168" s="291"/>
      <c r="AU168" s="291"/>
      <c r="AV168" s="296">
        <v>0</v>
      </c>
      <c r="AW168" s="291">
        <v>549520.03</v>
      </c>
      <c r="AX168" s="291"/>
      <c r="AY168" s="293">
        <v>549520.03</v>
      </c>
      <c r="AZ168" s="297"/>
      <c r="BA168" s="298">
        <f t="shared" si="24"/>
        <v>0</v>
      </c>
      <c r="BB168" s="43"/>
      <c r="BC168" s="288" t="str">
        <f t="shared" si="27"/>
        <v/>
      </c>
      <c r="BD168" s="288" t="str">
        <f t="shared" si="27"/>
        <v/>
      </c>
      <c r="BE168" s="288" t="str">
        <f t="shared" si="27"/>
        <v/>
      </c>
      <c r="BF168" s="288" t="str">
        <f t="shared" si="27"/>
        <v/>
      </c>
      <c r="BG168" s="288" t="str">
        <f t="shared" si="23"/>
        <v>W/C</v>
      </c>
      <c r="BH168" s="288" t="str">
        <f t="shared" si="23"/>
        <v>NO</v>
      </c>
      <c r="BI168" s="288" t="str">
        <f t="shared" si="25"/>
        <v>W/C</v>
      </c>
      <c r="BJ168" s="43"/>
      <c r="BK168" s="288" t="b">
        <f t="shared" si="26"/>
        <v>1</v>
      </c>
      <c r="BL168" s="288" t="b">
        <f t="shared" si="26"/>
        <v>1</v>
      </c>
      <c r="BM168" s="288" t="b">
        <f t="shared" si="26"/>
        <v>1</v>
      </c>
      <c r="BN168" s="288" t="b">
        <f t="shared" si="26"/>
        <v>1</v>
      </c>
      <c r="BO168" s="288" t="b">
        <f t="shared" si="26"/>
        <v>1</v>
      </c>
      <c r="BP168" s="288" t="b">
        <f t="shared" si="26"/>
        <v>1</v>
      </c>
      <c r="BQ168" s="288" t="b">
        <f t="shared" si="26"/>
        <v>1</v>
      </c>
    </row>
    <row r="169" spans="1:69" ht="12" customHeight="1" x14ac:dyDescent="0.25">
      <c r="A169" s="286">
        <v>14300763</v>
      </c>
      <c r="B169" s="287" t="s">
        <v>2283</v>
      </c>
      <c r="C169" s="16" t="s">
        <v>375</v>
      </c>
      <c r="D169" s="13" t="s">
        <v>183</v>
      </c>
      <c r="E169" s="13"/>
      <c r="F169" s="16"/>
      <c r="G169" s="13"/>
      <c r="H169" s="288" t="s">
        <v>2129</v>
      </c>
      <c r="I169" s="288" t="s">
        <v>2129</v>
      </c>
      <c r="J169" s="288" t="s">
        <v>2129</v>
      </c>
      <c r="K169" s="288" t="s">
        <v>2129</v>
      </c>
      <c r="L169" s="288" t="s">
        <v>183</v>
      </c>
      <c r="M169" s="288" t="s">
        <v>2130</v>
      </c>
      <c r="N169" s="288" t="s">
        <v>183</v>
      </c>
      <c r="P169" s="289">
        <v>856837.79</v>
      </c>
      <c r="Q169" s="289">
        <v>876427.82</v>
      </c>
      <c r="R169" s="289">
        <v>1357827.42</v>
      </c>
      <c r="S169" s="289">
        <v>3871760.25</v>
      </c>
      <c r="T169" s="289">
        <v>1748029.48</v>
      </c>
      <c r="U169" s="289">
        <v>1169710.6299999999</v>
      </c>
      <c r="V169" s="289">
        <v>1238053.96</v>
      </c>
      <c r="W169" s="289">
        <v>1748865.74</v>
      </c>
      <c r="X169" s="289">
        <v>1967550.27</v>
      </c>
      <c r="Y169" s="289">
        <v>3670421.31</v>
      </c>
      <c r="Z169" s="289">
        <v>5215353.8</v>
      </c>
      <c r="AA169" s="289">
        <v>4479935.7699999996</v>
      </c>
      <c r="AB169" s="289">
        <v>1919915.36</v>
      </c>
      <c r="AC169" s="289"/>
      <c r="AD169" s="289"/>
      <c r="AE169" s="289">
        <v>2394359.4187500002</v>
      </c>
      <c r="AF169" s="299"/>
      <c r="AG169" s="300"/>
      <c r="AH169" s="291"/>
      <c r="AI169" s="291"/>
      <c r="AJ169" s="291"/>
      <c r="AK169" s="292"/>
      <c r="AL169" s="291">
        <v>0</v>
      </c>
      <c r="AM169" s="293">
        <v>2394359.4187500002</v>
      </c>
      <c r="AN169" s="291"/>
      <c r="AO169" s="294">
        <v>2394359.4187500002</v>
      </c>
      <c r="AP169" s="291"/>
      <c r="AQ169" s="295">
        <v>1919915.36</v>
      </c>
      <c r="AR169" s="291"/>
      <c r="AS169" s="291"/>
      <c r="AT169" s="291"/>
      <c r="AU169" s="291"/>
      <c r="AV169" s="296">
        <v>0</v>
      </c>
      <c r="AW169" s="291">
        <v>1919915.36</v>
      </c>
      <c r="AX169" s="291"/>
      <c r="AY169" s="293">
        <v>1919915.36</v>
      </c>
      <c r="AZ169" s="297"/>
      <c r="BA169" s="298">
        <f t="shared" si="24"/>
        <v>0</v>
      </c>
      <c r="BB169" s="43"/>
      <c r="BC169" s="288" t="str">
        <f t="shared" si="27"/>
        <v/>
      </c>
      <c r="BD169" s="288" t="str">
        <f t="shared" si="27"/>
        <v/>
      </c>
      <c r="BE169" s="288" t="str">
        <f t="shared" si="27"/>
        <v/>
      </c>
      <c r="BF169" s="288" t="str">
        <f t="shared" si="27"/>
        <v/>
      </c>
      <c r="BG169" s="288" t="str">
        <f t="shared" si="23"/>
        <v>W/C</v>
      </c>
      <c r="BH169" s="288" t="str">
        <f t="shared" si="23"/>
        <v>NO</v>
      </c>
      <c r="BI169" s="288" t="str">
        <f t="shared" si="25"/>
        <v>W/C</v>
      </c>
      <c r="BJ169" s="43"/>
      <c r="BK169" s="288" t="b">
        <f t="shared" si="26"/>
        <v>1</v>
      </c>
      <c r="BL169" s="288" t="b">
        <f t="shared" si="26"/>
        <v>1</v>
      </c>
      <c r="BM169" s="288" t="b">
        <f t="shared" si="26"/>
        <v>1</v>
      </c>
      <c r="BN169" s="288" t="b">
        <f t="shared" si="26"/>
        <v>1</v>
      </c>
      <c r="BO169" s="288" t="b">
        <f t="shared" si="26"/>
        <v>1</v>
      </c>
      <c r="BP169" s="288" t="b">
        <f t="shared" si="26"/>
        <v>1</v>
      </c>
      <c r="BQ169" s="288" t="b">
        <f t="shared" si="26"/>
        <v>1</v>
      </c>
    </row>
    <row r="170" spans="1:69" ht="12" customHeight="1" x14ac:dyDescent="0.25">
      <c r="A170" s="286">
        <v>14300913</v>
      </c>
      <c r="B170" s="287" t="s">
        <v>2284</v>
      </c>
      <c r="C170" s="16" t="s">
        <v>376</v>
      </c>
      <c r="D170" s="13" t="s">
        <v>183</v>
      </c>
      <c r="E170" s="13"/>
      <c r="F170" s="16"/>
      <c r="G170" s="13"/>
      <c r="H170" s="288" t="s">
        <v>2129</v>
      </c>
      <c r="I170" s="288" t="s">
        <v>2129</v>
      </c>
      <c r="J170" s="288" t="s">
        <v>2129</v>
      </c>
      <c r="K170" s="288" t="s">
        <v>2129</v>
      </c>
      <c r="L170" s="288" t="s">
        <v>183</v>
      </c>
      <c r="M170" s="288" t="s">
        <v>2130</v>
      </c>
      <c r="N170" s="288" t="s">
        <v>183</v>
      </c>
      <c r="P170" s="289">
        <v>0</v>
      </c>
      <c r="Q170" s="289">
        <v>0</v>
      </c>
      <c r="R170" s="289">
        <v>0</v>
      </c>
      <c r="S170" s="289">
        <v>0</v>
      </c>
      <c r="T170" s="289">
        <v>0</v>
      </c>
      <c r="U170" s="289">
        <v>0</v>
      </c>
      <c r="V170" s="289">
        <v>0</v>
      </c>
      <c r="W170" s="289">
        <v>0</v>
      </c>
      <c r="X170" s="289">
        <v>0</v>
      </c>
      <c r="Y170" s="289">
        <v>0</v>
      </c>
      <c r="Z170" s="289">
        <v>0</v>
      </c>
      <c r="AA170" s="289">
        <v>0</v>
      </c>
      <c r="AB170" s="289">
        <v>0</v>
      </c>
      <c r="AC170" s="289"/>
      <c r="AD170" s="289"/>
      <c r="AE170" s="289">
        <v>0</v>
      </c>
      <c r="AF170" s="299"/>
      <c r="AG170" s="300"/>
      <c r="AH170" s="291"/>
      <c r="AI170" s="291"/>
      <c r="AJ170" s="291"/>
      <c r="AK170" s="292"/>
      <c r="AL170" s="291">
        <v>0</v>
      </c>
      <c r="AM170" s="293">
        <v>0</v>
      </c>
      <c r="AN170" s="291"/>
      <c r="AO170" s="294">
        <v>0</v>
      </c>
      <c r="AP170" s="291"/>
      <c r="AQ170" s="295">
        <v>0</v>
      </c>
      <c r="AR170" s="291"/>
      <c r="AS170" s="291"/>
      <c r="AT170" s="291"/>
      <c r="AU170" s="291"/>
      <c r="AV170" s="296">
        <v>0</v>
      </c>
      <c r="AW170" s="291">
        <v>0</v>
      </c>
      <c r="AX170" s="291"/>
      <c r="AY170" s="293">
        <v>0</v>
      </c>
      <c r="AZ170" s="297"/>
      <c r="BA170" s="298">
        <f t="shared" si="24"/>
        <v>0</v>
      </c>
      <c r="BB170" s="43"/>
      <c r="BC170" s="288" t="str">
        <f t="shared" si="27"/>
        <v/>
      </c>
      <c r="BD170" s="288" t="str">
        <f t="shared" si="27"/>
        <v/>
      </c>
      <c r="BE170" s="288" t="str">
        <f t="shared" si="27"/>
        <v/>
      </c>
      <c r="BF170" s="288" t="str">
        <f t="shared" si="27"/>
        <v/>
      </c>
      <c r="BG170" s="288" t="str">
        <f t="shared" si="23"/>
        <v>W/C</v>
      </c>
      <c r="BH170" s="288" t="str">
        <f t="shared" si="23"/>
        <v>NO</v>
      </c>
      <c r="BI170" s="288" t="str">
        <f t="shared" si="25"/>
        <v>W/C</v>
      </c>
      <c r="BJ170" s="43"/>
      <c r="BK170" s="288" t="b">
        <f t="shared" si="26"/>
        <v>1</v>
      </c>
      <c r="BL170" s="288" t="b">
        <f t="shared" si="26"/>
        <v>1</v>
      </c>
      <c r="BM170" s="288" t="b">
        <f t="shared" si="26"/>
        <v>1</v>
      </c>
      <c r="BN170" s="288" t="b">
        <f t="shared" si="26"/>
        <v>1</v>
      </c>
      <c r="BO170" s="288" t="b">
        <f t="shared" si="26"/>
        <v>1</v>
      </c>
      <c r="BP170" s="288" t="b">
        <f t="shared" si="26"/>
        <v>1</v>
      </c>
      <c r="BQ170" s="288" t="b">
        <f t="shared" si="26"/>
        <v>1</v>
      </c>
    </row>
    <row r="171" spans="1:69" ht="12" customHeight="1" x14ac:dyDescent="0.25">
      <c r="A171" s="286">
        <v>14300921</v>
      </c>
      <c r="B171" s="287" t="s">
        <v>2285</v>
      </c>
      <c r="C171" s="16" t="s">
        <v>377</v>
      </c>
      <c r="D171" s="13" t="s">
        <v>183</v>
      </c>
      <c r="E171" s="13"/>
      <c r="F171" s="16"/>
      <c r="G171" s="13"/>
      <c r="H171" s="288" t="s">
        <v>2129</v>
      </c>
      <c r="I171" s="288" t="s">
        <v>2129</v>
      </c>
      <c r="J171" s="288" t="s">
        <v>2129</v>
      </c>
      <c r="K171" s="288" t="s">
        <v>2129</v>
      </c>
      <c r="L171" s="288" t="s">
        <v>183</v>
      </c>
      <c r="M171" s="288" t="s">
        <v>2130</v>
      </c>
      <c r="N171" s="288" t="s">
        <v>183</v>
      </c>
      <c r="P171" s="289">
        <v>786337.3</v>
      </c>
      <c r="Q171" s="289">
        <v>786337.3</v>
      </c>
      <c r="R171" s="289">
        <v>786337.3</v>
      </c>
      <c r="S171" s="289">
        <v>786337.3</v>
      </c>
      <c r="T171" s="289">
        <v>786337.3</v>
      </c>
      <c r="U171" s="289">
        <v>786337.3</v>
      </c>
      <c r="V171" s="289">
        <v>786337.3</v>
      </c>
      <c r="W171" s="289">
        <v>786337.3</v>
      </c>
      <c r="X171" s="289">
        <v>786337.3</v>
      </c>
      <c r="Y171" s="289">
        <v>786337.3</v>
      </c>
      <c r="Z171" s="289">
        <v>786337.3</v>
      </c>
      <c r="AA171" s="289">
        <v>786337.3</v>
      </c>
      <c r="AB171" s="289">
        <v>853427.59</v>
      </c>
      <c r="AC171" s="289"/>
      <c r="AD171" s="289"/>
      <c r="AE171" s="289">
        <v>789132.72874999989</v>
      </c>
      <c r="AF171" s="299"/>
      <c r="AG171" s="300"/>
      <c r="AH171" s="291"/>
      <c r="AI171" s="291"/>
      <c r="AJ171" s="291"/>
      <c r="AK171" s="292"/>
      <c r="AL171" s="291">
        <v>0</v>
      </c>
      <c r="AM171" s="293">
        <v>789132.72874999989</v>
      </c>
      <c r="AN171" s="291"/>
      <c r="AO171" s="294">
        <v>789132.72874999989</v>
      </c>
      <c r="AP171" s="291"/>
      <c r="AQ171" s="295">
        <v>853427.59</v>
      </c>
      <c r="AR171" s="291"/>
      <c r="AS171" s="291"/>
      <c r="AT171" s="291"/>
      <c r="AU171" s="291"/>
      <c r="AV171" s="296">
        <v>0</v>
      </c>
      <c r="AW171" s="291">
        <v>853427.59</v>
      </c>
      <c r="AX171" s="291"/>
      <c r="AY171" s="293">
        <v>853427.59</v>
      </c>
      <c r="AZ171" s="297"/>
      <c r="BA171" s="298">
        <f t="shared" si="24"/>
        <v>0</v>
      </c>
      <c r="BB171" s="43"/>
      <c r="BC171" s="288" t="str">
        <f t="shared" si="27"/>
        <v/>
      </c>
      <c r="BD171" s="288" t="str">
        <f t="shared" si="27"/>
        <v/>
      </c>
      <c r="BE171" s="288" t="str">
        <f t="shared" si="27"/>
        <v/>
      </c>
      <c r="BF171" s="288" t="str">
        <f t="shared" si="27"/>
        <v/>
      </c>
      <c r="BG171" s="288" t="str">
        <f t="shared" si="23"/>
        <v>W/C</v>
      </c>
      <c r="BH171" s="288" t="str">
        <f t="shared" si="23"/>
        <v>NO</v>
      </c>
      <c r="BI171" s="288" t="str">
        <f t="shared" si="25"/>
        <v>W/C</v>
      </c>
      <c r="BJ171" s="43"/>
      <c r="BK171" s="288" t="b">
        <f t="shared" si="26"/>
        <v>1</v>
      </c>
      <c r="BL171" s="288" t="b">
        <f t="shared" si="26"/>
        <v>1</v>
      </c>
      <c r="BM171" s="288" t="b">
        <f t="shared" si="26"/>
        <v>1</v>
      </c>
      <c r="BN171" s="288" t="b">
        <f t="shared" si="26"/>
        <v>1</v>
      </c>
      <c r="BO171" s="288" t="b">
        <f t="shared" si="26"/>
        <v>1</v>
      </c>
      <c r="BP171" s="288" t="b">
        <f t="shared" si="26"/>
        <v>1</v>
      </c>
      <c r="BQ171" s="288" t="b">
        <f t="shared" si="26"/>
        <v>1</v>
      </c>
    </row>
    <row r="172" spans="1:69" ht="12" customHeight="1" x14ac:dyDescent="0.25">
      <c r="A172" s="286">
        <v>14301022</v>
      </c>
      <c r="B172" s="287" t="s">
        <v>2286</v>
      </c>
      <c r="C172" s="16" t="s">
        <v>378</v>
      </c>
      <c r="D172" s="13" t="s">
        <v>183</v>
      </c>
      <c r="E172" s="13"/>
      <c r="F172" s="16"/>
      <c r="G172" s="13"/>
      <c r="H172" s="288" t="s">
        <v>2129</v>
      </c>
      <c r="I172" s="288" t="s">
        <v>2129</v>
      </c>
      <c r="J172" s="288" t="s">
        <v>2129</v>
      </c>
      <c r="K172" s="288" t="s">
        <v>2129</v>
      </c>
      <c r="L172" s="288" t="s">
        <v>183</v>
      </c>
      <c r="M172" s="288" t="s">
        <v>2130</v>
      </c>
      <c r="N172" s="288" t="s">
        <v>183</v>
      </c>
      <c r="P172" s="289">
        <v>4181788.42</v>
      </c>
      <c r="Q172" s="289">
        <v>4749507.67</v>
      </c>
      <c r="R172" s="289">
        <v>4998088.33</v>
      </c>
      <c r="S172" s="289">
        <v>3467538.81</v>
      </c>
      <c r="T172" s="289">
        <v>4047859.95</v>
      </c>
      <c r="U172" s="289">
        <v>3102669.63</v>
      </c>
      <c r="V172" s="289">
        <v>1750483.23</v>
      </c>
      <c r="W172" s="289">
        <v>2217862.7400000002</v>
      </c>
      <c r="X172" s="289">
        <v>3092452.86</v>
      </c>
      <c r="Y172" s="289">
        <v>3002719.38</v>
      </c>
      <c r="Z172" s="289">
        <v>2315904.36</v>
      </c>
      <c r="AA172" s="289">
        <v>6431216.0099999998</v>
      </c>
      <c r="AB172" s="289">
        <v>9353606.2799999993</v>
      </c>
      <c r="AC172" s="289"/>
      <c r="AD172" s="289"/>
      <c r="AE172" s="289">
        <v>3828666.6933333334</v>
      </c>
      <c r="AF172" s="299"/>
      <c r="AG172" s="300"/>
      <c r="AH172" s="291"/>
      <c r="AI172" s="291"/>
      <c r="AJ172" s="291"/>
      <c r="AK172" s="292"/>
      <c r="AL172" s="291">
        <v>0</v>
      </c>
      <c r="AM172" s="293">
        <v>3828666.6933333334</v>
      </c>
      <c r="AN172" s="291"/>
      <c r="AO172" s="294">
        <v>3828666.6933333334</v>
      </c>
      <c r="AP172" s="291"/>
      <c r="AQ172" s="295">
        <v>9353606.2799999993</v>
      </c>
      <c r="AR172" s="291"/>
      <c r="AS172" s="291"/>
      <c r="AT172" s="291"/>
      <c r="AU172" s="291"/>
      <c r="AV172" s="296">
        <v>0</v>
      </c>
      <c r="AW172" s="291">
        <v>9353606.2799999993</v>
      </c>
      <c r="AX172" s="291"/>
      <c r="AY172" s="293">
        <v>9353606.2799999993</v>
      </c>
      <c r="AZ172" s="297"/>
      <c r="BA172" s="298">
        <f t="shared" si="24"/>
        <v>0</v>
      </c>
      <c r="BB172" s="43"/>
      <c r="BC172" s="288" t="str">
        <f t="shared" si="27"/>
        <v/>
      </c>
      <c r="BD172" s="288" t="str">
        <f t="shared" si="27"/>
        <v/>
      </c>
      <c r="BE172" s="288" t="str">
        <f t="shared" si="27"/>
        <v/>
      </c>
      <c r="BF172" s="288" t="str">
        <f t="shared" si="27"/>
        <v/>
      </c>
      <c r="BG172" s="288" t="str">
        <f t="shared" si="23"/>
        <v>W/C</v>
      </c>
      <c r="BH172" s="288" t="str">
        <f t="shared" si="23"/>
        <v>NO</v>
      </c>
      <c r="BI172" s="288" t="str">
        <f t="shared" si="25"/>
        <v>W/C</v>
      </c>
      <c r="BJ172" s="43"/>
      <c r="BK172" s="288" t="b">
        <f t="shared" si="26"/>
        <v>1</v>
      </c>
      <c r="BL172" s="288" t="b">
        <f t="shared" si="26"/>
        <v>1</v>
      </c>
      <c r="BM172" s="288" t="b">
        <f t="shared" si="26"/>
        <v>1</v>
      </c>
      <c r="BN172" s="288" t="b">
        <f t="shared" si="26"/>
        <v>1</v>
      </c>
      <c r="BO172" s="288" t="b">
        <f t="shared" si="26"/>
        <v>1</v>
      </c>
      <c r="BP172" s="288" t="b">
        <f t="shared" si="26"/>
        <v>1</v>
      </c>
      <c r="BQ172" s="288" t="b">
        <f t="shared" si="26"/>
        <v>1</v>
      </c>
    </row>
    <row r="173" spans="1:69" ht="12" customHeight="1" x14ac:dyDescent="0.25">
      <c r="A173" s="286">
        <v>14301033</v>
      </c>
      <c r="B173" s="287" t="s">
        <v>2287</v>
      </c>
      <c r="C173" s="16" t="s">
        <v>379</v>
      </c>
      <c r="D173" s="13" t="s">
        <v>183</v>
      </c>
      <c r="E173" s="13"/>
      <c r="F173" s="16"/>
      <c r="G173" s="13"/>
      <c r="H173" s="288" t="s">
        <v>2129</v>
      </c>
      <c r="I173" s="288" t="s">
        <v>2129</v>
      </c>
      <c r="J173" s="288" t="s">
        <v>2129</v>
      </c>
      <c r="K173" s="288" t="s">
        <v>2129</v>
      </c>
      <c r="L173" s="288" t="s">
        <v>183</v>
      </c>
      <c r="M173" s="288" t="s">
        <v>2130</v>
      </c>
      <c r="N173" s="288" t="s">
        <v>183</v>
      </c>
      <c r="P173" s="289">
        <v>364660.75</v>
      </c>
      <c r="Q173" s="289">
        <v>364660.75</v>
      </c>
      <c r="R173" s="289">
        <v>364660.75</v>
      </c>
      <c r="S173" s="289">
        <v>364660.75</v>
      </c>
      <c r="T173" s="289">
        <v>364660.75</v>
      </c>
      <c r="U173" s="289">
        <v>364660.75</v>
      </c>
      <c r="V173" s="289">
        <v>364660.75</v>
      </c>
      <c r="W173" s="289">
        <v>364660.75</v>
      </c>
      <c r="X173" s="289">
        <v>364660.75</v>
      </c>
      <c r="Y173" s="289">
        <v>364660.75</v>
      </c>
      <c r="Z173" s="289">
        <v>364660.75</v>
      </c>
      <c r="AA173" s="289">
        <v>364660.75</v>
      </c>
      <c r="AB173" s="289">
        <v>364660.75</v>
      </c>
      <c r="AC173" s="289"/>
      <c r="AD173" s="289"/>
      <c r="AE173" s="289">
        <v>364660.75</v>
      </c>
      <c r="AF173" s="299"/>
      <c r="AG173" s="300"/>
      <c r="AH173" s="291"/>
      <c r="AI173" s="291"/>
      <c r="AJ173" s="291"/>
      <c r="AK173" s="292"/>
      <c r="AL173" s="291">
        <v>0</v>
      </c>
      <c r="AM173" s="293">
        <v>364660.75</v>
      </c>
      <c r="AN173" s="291"/>
      <c r="AO173" s="294">
        <v>364660.75</v>
      </c>
      <c r="AP173" s="291"/>
      <c r="AQ173" s="295">
        <v>364660.75</v>
      </c>
      <c r="AR173" s="291"/>
      <c r="AS173" s="291"/>
      <c r="AT173" s="291"/>
      <c r="AU173" s="291"/>
      <c r="AV173" s="296">
        <v>0</v>
      </c>
      <c r="AW173" s="291">
        <v>364660.75</v>
      </c>
      <c r="AX173" s="291"/>
      <c r="AY173" s="293">
        <v>364660.75</v>
      </c>
      <c r="AZ173" s="297"/>
      <c r="BA173" s="298">
        <f t="shared" si="24"/>
        <v>0</v>
      </c>
      <c r="BB173" s="43"/>
      <c r="BC173" s="288" t="str">
        <f t="shared" si="27"/>
        <v/>
      </c>
      <c r="BD173" s="288" t="str">
        <f t="shared" si="27"/>
        <v/>
      </c>
      <c r="BE173" s="288" t="str">
        <f t="shared" si="27"/>
        <v/>
      </c>
      <c r="BF173" s="288" t="str">
        <f t="shared" si="27"/>
        <v/>
      </c>
      <c r="BG173" s="288" t="str">
        <f t="shared" si="23"/>
        <v>W/C</v>
      </c>
      <c r="BH173" s="288" t="str">
        <f t="shared" si="23"/>
        <v>NO</v>
      </c>
      <c r="BI173" s="288" t="str">
        <f t="shared" si="25"/>
        <v>W/C</v>
      </c>
      <c r="BJ173" s="43"/>
      <c r="BK173" s="288" t="b">
        <f t="shared" si="26"/>
        <v>1</v>
      </c>
      <c r="BL173" s="288" t="b">
        <f t="shared" si="26"/>
        <v>1</v>
      </c>
      <c r="BM173" s="288" t="b">
        <f t="shared" si="26"/>
        <v>1</v>
      </c>
      <c r="BN173" s="288" t="b">
        <f t="shared" si="26"/>
        <v>1</v>
      </c>
      <c r="BO173" s="288" t="b">
        <f t="shared" si="26"/>
        <v>1</v>
      </c>
      <c r="BP173" s="288" t="b">
        <f t="shared" si="26"/>
        <v>1</v>
      </c>
      <c r="BQ173" s="288" t="b">
        <f t="shared" si="26"/>
        <v>1</v>
      </c>
    </row>
    <row r="174" spans="1:69" ht="12" customHeight="1" x14ac:dyDescent="0.25">
      <c r="A174" s="286">
        <v>14301041</v>
      </c>
      <c r="B174" s="287" t="s">
        <v>2288</v>
      </c>
      <c r="C174" s="16" t="s">
        <v>380</v>
      </c>
      <c r="D174" s="13" t="s">
        <v>183</v>
      </c>
      <c r="E174" s="13"/>
      <c r="F174" s="16"/>
      <c r="G174" s="13"/>
      <c r="H174" s="288" t="s">
        <v>2129</v>
      </c>
      <c r="I174" s="288" t="s">
        <v>2129</v>
      </c>
      <c r="J174" s="288" t="s">
        <v>2129</v>
      </c>
      <c r="K174" s="288" t="s">
        <v>2129</v>
      </c>
      <c r="L174" s="288" t="s">
        <v>183</v>
      </c>
      <c r="M174" s="288" t="s">
        <v>2130</v>
      </c>
      <c r="N174" s="288" t="s">
        <v>183</v>
      </c>
      <c r="P174" s="289">
        <v>0</v>
      </c>
      <c r="Q174" s="289">
        <v>0</v>
      </c>
      <c r="R174" s="289">
        <v>0</v>
      </c>
      <c r="S174" s="289">
        <v>0</v>
      </c>
      <c r="T174" s="289">
        <v>0</v>
      </c>
      <c r="U174" s="289">
        <v>0</v>
      </c>
      <c r="V174" s="289">
        <v>0</v>
      </c>
      <c r="W174" s="289">
        <v>0</v>
      </c>
      <c r="X174" s="289">
        <v>0</v>
      </c>
      <c r="Y174" s="289">
        <v>0</v>
      </c>
      <c r="Z174" s="289">
        <v>0</v>
      </c>
      <c r="AA174" s="289">
        <v>0</v>
      </c>
      <c r="AB174" s="289">
        <v>0</v>
      </c>
      <c r="AC174" s="289"/>
      <c r="AD174" s="289"/>
      <c r="AE174" s="289">
        <v>0</v>
      </c>
      <c r="AF174" s="299"/>
      <c r="AG174" s="300"/>
      <c r="AH174" s="291"/>
      <c r="AI174" s="291"/>
      <c r="AJ174" s="291"/>
      <c r="AK174" s="292"/>
      <c r="AL174" s="291">
        <v>0</v>
      </c>
      <c r="AM174" s="293">
        <v>0</v>
      </c>
      <c r="AN174" s="291"/>
      <c r="AO174" s="294">
        <v>0</v>
      </c>
      <c r="AP174" s="291"/>
      <c r="AQ174" s="295">
        <v>0</v>
      </c>
      <c r="AR174" s="291"/>
      <c r="AS174" s="291"/>
      <c r="AT174" s="291"/>
      <c r="AU174" s="291"/>
      <c r="AV174" s="296">
        <v>0</v>
      </c>
      <c r="AW174" s="291">
        <v>0</v>
      </c>
      <c r="AX174" s="291"/>
      <c r="AY174" s="293">
        <v>0</v>
      </c>
      <c r="AZ174" s="297"/>
      <c r="BA174" s="298">
        <f t="shared" si="24"/>
        <v>0</v>
      </c>
      <c r="BB174" s="43"/>
      <c r="BC174" s="288" t="str">
        <f t="shared" si="27"/>
        <v/>
      </c>
      <c r="BD174" s="288" t="str">
        <f t="shared" si="27"/>
        <v/>
      </c>
      <c r="BE174" s="288" t="str">
        <f t="shared" si="27"/>
        <v/>
      </c>
      <c r="BF174" s="288" t="str">
        <f t="shared" si="27"/>
        <v/>
      </c>
      <c r="BG174" s="288" t="str">
        <f t="shared" si="23"/>
        <v>W/C</v>
      </c>
      <c r="BH174" s="288" t="str">
        <f t="shared" si="23"/>
        <v>NO</v>
      </c>
      <c r="BI174" s="288" t="str">
        <f t="shared" si="25"/>
        <v>W/C</v>
      </c>
      <c r="BJ174" s="43"/>
      <c r="BK174" s="288" t="b">
        <f t="shared" si="26"/>
        <v>1</v>
      </c>
      <c r="BL174" s="288" t="b">
        <f t="shared" si="26"/>
        <v>1</v>
      </c>
      <c r="BM174" s="288" t="b">
        <f t="shared" si="26"/>
        <v>1</v>
      </c>
      <c r="BN174" s="288" t="b">
        <f t="shared" si="26"/>
        <v>1</v>
      </c>
      <c r="BO174" s="288" t="b">
        <f t="shared" si="26"/>
        <v>1</v>
      </c>
      <c r="BP174" s="288" t="b">
        <f t="shared" si="26"/>
        <v>1</v>
      </c>
      <c r="BQ174" s="288" t="b">
        <f t="shared" si="26"/>
        <v>1</v>
      </c>
    </row>
    <row r="175" spans="1:69" ht="12" customHeight="1" x14ac:dyDescent="0.25">
      <c r="A175" s="286">
        <v>14301043</v>
      </c>
      <c r="B175" s="287" t="s">
        <v>2289</v>
      </c>
      <c r="C175" s="287" t="s">
        <v>381</v>
      </c>
      <c r="D175" s="13" t="s">
        <v>182</v>
      </c>
      <c r="E175" s="13"/>
      <c r="F175" s="287"/>
      <c r="G175" s="13"/>
      <c r="H175" s="288" t="s">
        <v>2129</v>
      </c>
      <c r="I175" s="288" t="s">
        <v>2129</v>
      </c>
      <c r="J175" s="288" t="s">
        <v>2129</v>
      </c>
      <c r="K175" s="288" t="s">
        <v>182</v>
      </c>
      <c r="L175" s="288" t="s">
        <v>2130</v>
      </c>
      <c r="M175" s="288" t="s">
        <v>2130</v>
      </c>
      <c r="N175" s="288" t="s">
        <v>2129</v>
      </c>
      <c r="P175" s="289">
        <v>3367702.87</v>
      </c>
      <c r="Q175" s="289">
        <v>3098971.14</v>
      </c>
      <c r="R175" s="289">
        <v>5168465.09</v>
      </c>
      <c r="S175" s="289">
        <v>4697970.9400000004</v>
      </c>
      <c r="T175" s="289">
        <v>2324255.2599999998</v>
      </c>
      <c r="U175" s="289">
        <v>4727343.1399999997</v>
      </c>
      <c r="V175" s="289">
        <v>3869016.4</v>
      </c>
      <c r="W175" s="289">
        <v>7321574.8899999997</v>
      </c>
      <c r="X175" s="289">
        <v>5344498.0999999996</v>
      </c>
      <c r="Y175" s="289">
        <v>6251564.9500000002</v>
      </c>
      <c r="Z175" s="289">
        <v>6340591.4900000002</v>
      </c>
      <c r="AA175" s="289">
        <v>6403588.2400000002</v>
      </c>
      <c r="AB175" s="289">
        <v>6592478.0999999996</v>
      </c>
      <c r="AC175" s="289"/>
      <c r="AD175" s="289"/>
      <c r="AE175" s="289">
        <v>5043994.177083334</v>
      </c>
      <c r="AF175" s="299"/>
      <c r="AG175" s="300"/>
      <c r="AH175" s="291"/>
      <c r="AI175" s="291"/>
      <c r="AJ175" s="291"/>
      <c r="AK175" s="292">
        <v>5043994.177083334</v>
      </c>
      <c r="AL175" s="291">
        <v>5043994.177083334</v>
      </c>
      <c r="AM175" s="293"/>
      <c r="AN175" s="291"/>
      <c r="AO175" s="294">
        <v>0</v>
      </c>
      <c r="AP175" s="291"/>
      <c r="AQ175" s="295">
        <v>6592478.0999999996</v>
      </c>
      <c r="AR175" s="291"/>
      <c r="AS175" s="291"/>
      <c r="AT175" s="291"/>
      <c r="AU175" s="291">
        <v>6592478.0999999996</v>
      </c>
      <c r="AV175" s="296">
        <v>6592478.0999999996</v>
      </c>
      <c r="AW175" s="291"/>
      <c r="AX175" s="291"/>
      <c r="AY175" s="293">
        <v>0</v>
      </c>
      <c r="AZ175" s="297" t="s">
        <v>219</v>
      </c>
      <c r="BA175" s="298">
        <f t="shared" si="24"/>
        <v>0</v>
      </c>
      <c r="BB175" s="43"/>
      <c r="BC175" s="288" t="str">
        <f t="shared" si="27"/>
        <v/>
      </c>
      <c r="BD175" s="288" t="str">
        <f t="shared" si="27"/>
        <v/>
      </c>
      <c r="BE175" s="288" t="str">
        <f t="shared" si="27"/>
        <v/>
      </c>
      <c r="BF175" s="288" t="str">
        <f t="shared" si="27"/>
        <v>Non-Op</v>
      </c>
      <c r="BG175" s="288" t="str">
        <f t="shared" si="23"/>
        <v>NO</v>
      </c>
      <c r="BH175" s="288" t="str">
        <f t="shared" si="23"/>
        <v>NO</v>
      </c>
      <c r="BI175" s="288" t="str">
        <f t="shared" si="25"/>
        <v/>
      </c>
      <c r="BJ175" s="43"/>
      <c r="BK175" s="288" t="b">
        <f t="shared" si="26"/>
        <v>1</v>
      </c>
      <c r="BL175" s="288" t="b">
        <f t="shared" si="26"/>
        <v>1</v>
      </c>
      <c r="BM175" s="288" t="b">
        <f t="shared" si="26"/>
        <v>1</v>
      </c>
      <c r="BN175" s="288" t="b">
        <f t="shared" si="26"/>
        <v>1</v>
      </c>
      <c r="BO175" s="288" t="b">
        <f t="shared" si="26"/>
        <v>1</v>
      </c>
      <c r="BP175" s="288" t="b">
        <f t="shared" si="26"/>
        <v>1</v>
      </c>
      <c r="BQ175" s="288" t="b">
        <f t="shared" si="26"/>
        <v>1</v>
      </c>
    </row>
    <row r="176" spans="1:69" ht="12" customHeight="1" x14ac:dyDescent="0.25">
      <c r="A176" s="286">
        <v>14400311</v>
      </c>
      <c r="B176" s="287" t="s">
        <v>2290</v>
      </c>
      <c r="C176" s="16" t="s">
        <v>382</v>
      </c>
      <c r="D176" s="13" t="s">
        <v>183</v>
      </c>
      <c r="E176" s="13"/>
      <c r="F176" s="16"/>
      <c r="G176" s="13"/>
      <c r="H176" s="288" t="s">
        <v>2129</v>
      </c>
      <c r="I176" s="288" t="s">
        <v>2129</v>
      </c>
      <c r="J176" s="288" t="s">
        <v>2129</v>
      </c>
      <c r="K176" s="288" t="s">
        <v>2129</v>
      </c>
      <c r="L176" s="288" t="s">
        <v>183</v>
      </c>
      <c r="M176" s="288" t="s">
        <v>2130</v>
      </c>
      <c r="N176" s="288" t="s">
        <v>183</v>
      </c>
      <c r="P176" s="289">
        <v>-3383386.71</v>
      </c>
      <c r="Q176" s="289">
        <v>-3700964.41</v>
      </c>
      <c r="R176" s="289">
        <v>-3849315.1</v>
      </c>
      <c r="S176" s="289">
        <v>-4163944.93</v>
      </c>
      <c r="T176" s="289">
        <v>-4512558.42</v>
      </c>
      <c r="U176" s="289">
        <v>-4732323.1500000004</v>
      </c>
      <c r="V176" s="289">
        <v>-4523409.17</v>
      </c>
      <c r="W176" s="289">
        <v>-3908769.51</v>
      </c>
      <c r="X176" s="289">
        <v>-3395566.4</v>
      </c>
      <c r="Y176" s="289">
        <v>-2041125.55</v>
      </c>
      <c r="Z176" s="289">
        <v>-2278945.29</v>
      </c>
      <c r="AA176" s="289">
        <v>-2161332.81</v>
      </c>
      <c r="AB176" s="289">
        <v>-1864553.68</v>
      </c>
      <c r="AC176" s="289"/>
      <c r="AD176" s="289"/>
      <c r="AE176" s="289">
        <v>-3491018.7445833329</v>
      </c>
      <c r="AF176" s="299"/>
      <c r="AG176" s="300"/>
      <c r="AH176" s="291"/>
      <c r="AI176" s="291"/>
      <c r="AJ176" s="291"/>
      <c r="AK176" s="292"/>
      <c r="AL176" s="291">
        <v>0</v>
      </c>
      <c r="AM176" s="293">
        <v>-3491018.7445833329</v>
      </c>
      <c r="AN176" s="291"/>
      <c r="AO176" s="294">
        <v>-3491018.7445833329</v>
      </c>
      <c r="AP176" s="291"/>
      <c r="AQ176" s="295">
        <v>-1864553.68</v>
      </c>
      <c r="AR176" s="291"/>
      <c r="AS176" s="291"/>
      <c r="AT176" s="291"/>
      <c r="AU176" s="291"/>
      <c r="AV176" s="296">
        <v>0</v>
      </c>
      <c r="AW176" s="291">
        <v>-1864553.68</v>
      </c>
      <c r="AX176" s="291"/>
      <c r="AY176" s="293">
        <v>-1864553.68</v>
      </c>
      <c r="AZ176" s="297"/>
      <c r="BA176" s="298">
        <f t="shared" si="24"/>
        <v>0</v>
      </c>
      <c r="BB176" s="43"/>
      <c r="BC176" s="288" t="str">
        <f t="shared" si="27"/>
        <v/>
      </c>
      <c r="BD176" s="288" t="str">
        <f t="shared" si="27"/>
        <v/>
      </c>
      <c r="BE176" s="288" t="str">
        <f t="shared" si="27"/>
        <v/>
      </c>
      <c r="BF176" s="288" t="str">
        <f t="shared" si="27"/>
        <v/>
      </c>
      <c r="BG176" s="288" t="str">
        <f t="shared" si="23"/>
        <v>W/C</v>
      </c>
      <c r="BH176" s="288" t="str">
        <f t="shared" si="23"/>
        <v>NO</v>
      </c>
      <c r="BI176" s="288" t="str">
        <f t="shared" si="25"/>
        <v>W/C</v>
      </c>
      <c r="BJ176" s="43"/>
      <c r="BK176" s="288" t="b">
        <f t="shared" si="26"/>
        <v>1</v>
      </c>
      <c r="BL176" s="288" t="b">
        <f t="shared" si="26"/>
        <v>1</v>
      </c>
      <c r="BM176" s="288" t="b">
        <f t="shared" si="26"/>
        <v>1</v>
      </c>
      <c r="BN176" s="288" t="b">
        <f t="shared" si="26"/>
        <v>1</v>
      </c>
      <c r="BO176" s="288" t="b">
        <f t="shared" si="26"/>
        <v>1</v>
      </c>
      <c r="BP176" s="288" t="b">
        <f t="shared" si="26"/>
        <v>1</v>
      </c>
      <c r="BQ176" s="288" t="b">
        <f t="shared" si="26"/>
        <v>1</v>
      </c>
    </row>
    <row r="177" spans="1:69" ht="12" customHeight="1" x14ac:dyDescent="0.25">
      <c r="A177" s="286">
        <v>14400312</v>
      </c>
      <c r="B177" s="287" t="s">
        <v>2291</v>
      </c>
      <c r="C177" s="16" t="s">
        <v>383</v>
      </c>
      <c r="D177" s="13" t="s">
        <v>183</v>
      </c>
      <c r="E177" s="13"/>
      <c r="F177" s="16"/>
      <c r="G177" s="13"/>
      <c r="H177" s="288" t="s">
        <v>2129</v>
      </c>
      <c r="I177" s="288" t="s">
        <v>2129</v>
      </c>
      <c r="J177" s="288" t="s">
        <v>2129</v>
      </c>
      <c r="K177" s="288" t="s">
        <v>2129</v>
      </c>
      <c r="L177" s="288" t="s">
        <v>183</v>
      </c>
      <c r="M177" s="288" t="s">
        <v>2130</v>
      </c>
      <c r="N177" s="288" t="s">
        <v>183</v>
      </c>
      <c r="P177" s="289">
        <v>-1039730.28</v>
      </c>
      <c r="Q177" s="289">
        <v>-1145643.98</v>
      </c>
      <c r="R177" s="289">
        <v>-1181447.9099999999</v>
      </c>
      <c r="S177" s="289">
        <v>-1233217.0900000001</v>
      </c>
      <c r="T177" s="289">
        <v>-1264837.1100000001</v>
      </c>
      <c r="U177" s="289">
        <v>-1230384.5900000001</v>
      </c>
      <c r="V177" s="289">
        <v>-1192353.3999999999</v>
      </c>
      <c r="W177" s="289">
        <v>-1010017.64</v>
      </c>
      <c r="X177" s="289">
        <v>-870130.99</v>
      </c>
      <c r="Y177" s="289">
        <v>-499217.96</v>
      </c>
      <c r="Z177" s="289">
        <v>-608307.25</v>
      </c>
      <c r="AA177" s="289">
        <v>-595137.18999999994</v>
      </c>
      <c r="AB177" s="289">
        <v>-599251.47</v>
      </c>
      <c r="AC177" s="289"/>
      <c r="AD177" s="289"/>
      <c r="AE177" s="289">
        <v>-970848.83208333328</v>
      </c>
      <c r="AF177" s="299"/>
      <c r="AG177" s="300"/>
      <c r="AH177" s="291"/>
      <c r="AI177" s="291"/>
      <c r="AJ177" s="291"/>
      <c r="AK177" s="292"/>
      <c r="AL177" s="291">
        <v>0</v>
      </c>
      <c r="AM177" s="293">
        <v>-970848.83208333328</v>
      </c>
      <c r="AN177" s="291"/>
      <c r="AO177" s="294">
        <v>-970848.83208333328</v>
      </c>
      <c r="AP177" s="291"/>
      <c r="AQ177" s="295">
        <v>-599251.47</v>
      </c>
      <c r="AR177" s="291"/>
      <c r="AS177" s="291"/>
      <c r="AT177" s="291"/>
      <c r="AU177" s="291"/>
      <c r="AV177" s="296">
        <v>0</v>
      </c>
      <c r="AW177" s="291">
        <v>-599251.47</v>
      </c>
      <c r="AX177" s="291"/>
      <c r="AY177" s="293">
        <v>-599251.47</v>
      </c>
      <c r="AZ177" s="297"/>
      <c r="BA177" s="298">
        <f t="shared" si="24"/>
        <v>0</v>
      </c>
      <c r="BB177" s="43"/>
      <c r="BC177" s="288" t="str">
        <f t="shared" si="27"/>
        <v/>
      </c>
      <c r="BD177" s="288" t="str">
        <f t="shared" si="27"/>
        <v/>
      </c>
      <c r="BE177" s="288" t="str">
        <f t="shared" si="27"/>
        <v/>
      </c>
      <c r="BF177" s="288" t="str">
        <f t="shared" si="27"/>
        <v/>
      </c>
      <c r="BG177" s="288" t="str">
        <f t="shared" si="23"/>
        <v>W/C</v>
      </c>
      <c r="BH177" s="288" t="str">
        <f t="shared" si="23"/>
        <v>NO</v>
      </c>
      <c r="BI177" s="288" t="str">
        <f t="shared" si="25"/>
        <v>W/C</v>
      </c>
      <c r="BJ177" s="43"/>
      <c r="BK177" s="288" t="b">
        <f t="shared" si="26"/>
        <v>1</v>
      </c>
      <c r="BL177" s="288" t="b">
        <f t="shared" si="26"/>
        <v>1</v>
      </c>
      <c r="BM177" s="288" t="b">
        <f t="shared" si="26"/>
        <v>1</v>
      </c>
      <c r="BN177" s="288" t="b">
        <f t="shared" si="26"/>
        <v>1</v>
      </c>
      <c r="BO177" s="288" t="b">
        <f t="shared" si="26"/>
        <v>1</v>
      </c>
      <c r="BP177" s="288" t="b">
        <f t="shared" si="26"/>
        <v>1</v>
      </c>
      <c r="BQ177" s="288" t="b">
        <f t="shared" si="26"/>
        <v>1</v>
      </c>
    </row>
    <row r="178" spans="1:69" ht="12" customHeight="1" x14ac:dyDescent="0.25">
      <c r="A178" s="286">
        <v>14400313</v>
      </c>
      <c r="B178" s="287" t="s">
        <v>2292</v>
      </c>
      <c r="C178" s="16" t="s">
        <v>384</v>
      </c>
      <c r="D178" s="13" t="s">
        <v>183</v>
      </c>
      <c r="E178" s="13"/>
      <c r="F178" s="16"/>
      <c r="G178" s="13"/>
      <c r="H178" s="288" t="s">
        <v>2129</v>
      </c>
      <c r="I178" s="288" t="s">
        <v>2129</v>
      </c>
      <c r="J178" s="288" t="s">
        <v>2129</v>
      </c>
      <c r="K178" s="288" t="s">
        <v>2129</v>
      </c>
      <c r="L178" s="288" t="s">
        <v>183</v>
      </c>
      <c r="M178" s="288" t="s">
        <v>2130</v>
      </c>
      <c r="N178" s="288" t="s">
        <v>183</v>
      </c>
      <c r="P178" s="289">
        <v>-2885756.95</v>
      </c>
      <c r="Q178" s="289">
        <v>-319145.98</v>
      </c>
      <c r="R178" s="289">
        <v>-319145.98</v>
      </c>
      <c r="S178" s="289">
        <v>-2783925.67</v>
      </c>
      <c r="T178" s="289">
        <v>-319145.98</v>
      </c>
      <c r="U178" s="289">
        <v>-646823.89</v>
      </c>
      <c r="V178" s="289">
        <v>-3191544.33</v>
      </c>
      <c r="W178" s="289">
        <v>-646823.79</v>
      </c>
      <c r="X178" s="289">
        <v>-646844.18000000005</v>
      </c>
      <c r="Y178" s="289">
        <v>-3619092.18</v>
      </c>
      <c r="Z178" s="289">
        <v>-646844.18000000005</v>
      </c>
      <c r="AA178" s="289">
        <v>-1190894.18</v>
      </c>
      <c r="AB178" s="289">
        <v>-3993273.29</v>
      </c>
      <c r="AC178" s="289"/>
      <c r="AD178" s="289"/>
      <c r="AE178" s="289">
        <v>-1480812.1216666668</v>
      </c>
      <c r="AF178" s="299"/>
      <c r="AG178" s="300"/>
      <c r="AH178" s="291"/>
      <c r="AI178" s="291"/>
      <c r="AJ178" s="291"/>
      <c r="AK178" s="292"/>
      <c r="AL178" s="291">
        <v>0</v>
      </c>
      <c r="AM178" s="293">
        <v>-1480812.1216666668</v>
      </c>
      <c r="AN178" s="291"/>
      <c r="AO178" s="294">
        <v>-1480812.1216666668</v>
      </c>
      <c r="AP178" s="291"/>
      <c r="AQ178" s="295">
        <v>-3993273.29</v>
      </c>
      <c r="AR178" s="291"/>
      <c r="AS178" s="291"/>
      <c r="AT178" s="291"/>
      <c r="AU178" s="291"/>
      <c r="AV178" s="296">
        <v>0</v>
      </c>
      <c r="AW178" s="291">
        <v>-3993273.29</v>
      </c>
      <c r="AX178" s="291"/>
      <c r="AY178" s="293">
        <v>-3993273.29</v>
      </c>
      <c r="AZ178" s="297"/>
      <c r="BA178" s="298">
        <f t="shared" si="24"/>
        <v>0</v>
      </c>
      <c r="BB178" s="43"/>
      <c r="BC178" s="288" t="str">
        <f t="shared" si="27"/>
        <v/>
      </c>
      <c r="BD178" s="288" t="str">
        <f t="shared" si="27"/>
        <v/>
      </c>
      <c r="BE178" s="288" t="str">
        <f t="shared" si="27"/>
        <v/>
      </c>
      <c r="BF178" s="288" t="str">
        <f t="shared" si="27"/>
        <v/>
      </c>
      <c r="BG178" s="288" t="str">
        <f t="shared" si="23"/>
        <v>W/C</v>
      </c>
      <c r="BH178" s="288" t="str">
        <f t="shared" si="23"/>
        <v>NO</v>
      </c>
      <c r="BI178" s="288" t="str">
        <f t="shared" si="25"/>
        <v>W/C</v>
      </c>
      <c r="BJ178" s="43"/>
      <c r="BK178" s="288" t="b">
        <f t="shared" si="26"/>
        <v>1</v>
      </c>
      <c r="BL178" s="288" t="b">
        <f t="shared" si="26"/>
        <v>1</v>
      </c>
      <c r="BM178" s="288" t="b">
        <f t="shared" si="26"/>
        <v>1</v>
      </c>
      <c r="BN178" s="288" t="b">
        <f t="shared" si="26"/>
        <v>1</v>
      </c>
      <c r="BO178" s="288" t="b">
        <f t="shared" si="26"/>
        <v>1</v>
      </c>
      <c r="BP178" s="288" t="b">
        <f t="shared" si="26"/>
        <v>1</v>
      </c>
      <c r="BQ178" s="288" t="b">
        <f t="shared" si="26"/>
        <v>1</v>
      </c>
    </row>
    <row r="179" spans="1:69" ht="12" customHeight="1" x14ac:dyDescent="0.25">
      <c r="A179" s="286">
        <v>14400323</v>
      </c>
      <c r="B179" s="287" t="s">
        <v>2293</v>
      </c>
      <c r="C179" s="16" t="s">
        <v>385</v>
      </c>
      <c r="D179" s="13" t="s">
        <v>183</v>
      </c>
      <c r="E179" s="13"/>
      <c r="F179" s="16"/>
      <c r="G179" s="13"/>
      <c r="H179" s="288" t="s">
        <v>2129</v>
      </c>
      <c r="I179" s="288" t="s">
        <v>2129</v>
      </c>
      <c r="J179" s="288" t="s">
        <v>2129</v>
      </c>
      <c r="K179" s="288" t="s">
        <v>2129</v>
      </c>
      <c r="L179" s="288" t="s">
        <v>183</v>
      </c>
      <c r="M179" s="288" t="s">
        <v>2130</v>
      </c>
      <c r="N179" s="288" t="s">
        <v>183</v>
      </c>
      <c r="P179" s="289">
        <v>0</v>
      </c>
      <c r="Q179" s="289">
        <v>0</v>
      </c>
      <c r="R179" s="289">
        <v>0</v>
      </c>
      <c r="S179" s="289">
        <v>0</v>
      </c>
      <c r="T179" s="289">
        <v>0</v>
      </c>
      <c r="U179" s="289">
        <v>0</v>
      </c>
      <c r="V179" s="289">
        <v>0</v>
      </c>
      <c r="W179" s="289">
        <v>0</v>
      </c>
      <c r="X179" s="289">
        <v>0</v>
      </c>
      <c r="Y179" s="289">
        <v>0</v>
      </c>
      <c r="Z179" s="289">
        <v>0</v>
      </c>
      <c r="AA179" s="289">
        <v>0</v>
      </c>
      <c r="AB179" s="289">
        <v>0</v>
      </c>
      <c r="AC179" s="289"/>
      <c r="AD179" s="289"/>
      <c r="AE179" s="289">
        <v>0</v>
      </c>
      <c r="AF179" s="299"/>
      <c r="AG179" s="300"/>
      <c r="AH179" s="291"/>
      <c r="AI179" s="291"/>
      <c r="AJ179" s="291"/>
      <c r="AK179" s="292"/>
      <c r="AL179" s="291">
        <v>0</v>
      </c>
      <c r="AM179" s="293">
        <v>0</v>
      </c>
      <c r="AN179" s="291"/>
      <c r="AO179" s="294">
        <v>0</v>
      </c>
      <c r="AP179" s="291"/>
      <c r="AQ179" s="295">
        <v>0</v>
      </c>
      <c r="AR179" s="291"/>
      <c r="AS179" s="291"/>
      <c r="AT179" s="291"/>
      <c r="AU179" s="291"/>
      <c r="AV179" s="296">
        <v>0</v>
      </c>
      <c r="AW179" s="291">
        <v>0</v>
      </c>
      <c r="AX179" s="291"/>
      <c r="AY179" s="293">
        <v>0</v>
      </c>
      <c r="AZ179" s="297"/>
      <c r="BA179" s="298">
        <f t="shared" si="24"/>
        <v>0</v>
      </c>
      <c r="BB179" s="43"/>
      <c r="BC179" s="288" t="str">
        <f t="shared" si="27"/>
        <v/>
      </c>
      <c r="BD179" s="288" t="str">
        <f t="shared" si="27"/>
        <v/>
      </c>
      <c r="BE179" s="288" t="str">
        <f t="shared" si="27"/>
        <v/>
      </c>
      <c r="BF179" s="288" t="str">
        <f t="shared" si="27"/>
        <v/>
      </c>
      <c r="BG179" s="288" t="str">
        <f t="shared" si="23"/>
        <v>W/C</v>
      </c>
      <c r="BH179" s="288" t="str">
        <f t="shared" si="23"/>
        <v>NO</v>
      </c>
      <c r="BI179" s="288" t="str">
        <f t="shared" si="25"/>
        <v>W/C</v>
      </c>
      <c r="BJ179" s="43"/>
      <c r="BK179" s="288" t="b">
        <f t="shared" si="26"/>
        <v>1</v>
      </c>
      <c r="BL179" s="288" t="b">
        <f t="shared" si="26"/>
        <v>1</v>
      </c>
      <c r="BM179" s="288" t="b">
        <f t="shared" si="26"/>
        <v>1</v>
      </c>
      <c r="BN179" s="288" t="b">
        <f t="shared" si="26"/>
        <v>1</v>
      </c>
      <c r="BO179" s="288" t="b">
        <f t="shared" si="26"/>
        <v>1</v>
      </c>
      <c r="BP179" s="288" t="b">
        <f t="shared" si="26"/>
        <v>1</v>
      </c>
      <c r="BQ179" s="288" t="b">
        <f t="shared" si="26"/>
        <v>1</v>
      </c>
    </row>
    <row r="180" spans="1:69" ht="12" customHeight="1" x14ac:dyDescent="0.25">
      <c r="A180" s="14">
        <v>14400333</v>
      </c>
      <c r="B180" s="15" t="s">
        <v>2294</v>
      </c>
      <c r="C180" s="16" t="s">
        <v>2295</v>
      </c>
      <c r="D180" s="13" t="s">
        <v>183</v>
      </c>
      <c r="E180" s="13"/>
      <c r="F180" s="319">
        <v>42720</v>
      </c>
      <c r="G180" s="13"/>
      <c r="H180" s="288" t="s">
        <v>2129</v>
      </c>
      <c r="I180" s="288" t="s">
        <v>2129</v>
      </c>
      <c r="J180" s="288" t="s">
        <v>2129</v>
      </c>
      <c r="K180" s="288" t="s">
        <v>2129</v>
      </c>
      <c r="L180" s="288" t="s">
        <v>183</v>
      </c>
      <c r="M180" s="288" t="s">
        <v>2130</v>
      </c>
      <c r="N180" s="288" t="s">
        <v>183</v>
      </c>
      <c r="P180" s="289">
        <v>0</v>
      </c>
      <c r="Q180" s="289">
        <v>0</v>
      </c>
      <c r="R180" s="289">
        <v>0</v>
      </c>
      <c r="S180" s="289">
        <v>0</v>
      </c>
      <c r="T180" s="289">
        <v>0</v>
      </c>
      <c r="U180" s="289">
        <v>0</v>
      </c>
      <c r="V180" s="289">
        <v>0</v>
      </c>
      <c r="W180" s="289">
        <v>0</v>
      </c>
      <c r="X180" s="289">
        <v>0</v>
      </c>
      <c r="Y180" s="289">
        <v>0</v>
      </c>
      <c r="Z180" s="289">
        <v>0</v>
      </c>
      <c r="AA180" s="289">
        <v>0</v>
      </c>
      <c r="AB180" s="289">
        <v>0</v>
      </c>
      <c r="AC180" s="289"/>
      <c r="AD180" s="289"/>
      <c r="AE180" s="289">
        <v>0</v>
      </c>
      <c r="AF180" s="299"/>
      <c r="AG180" s="300"/>
      <c r="AH180" s="291"/>
      <c r="AI180" s="291"/>
      <c r="AJ180" s="291"/>
      <c r="AK180" s="292"/>
      <c r="AL180" s="291">
        <v>0</v>
      </c>
      <c r="AM180" s="293">
        <v>0</v>
      </c>
      <c r="AN180" s="291"/>
      <c r="AO180" s="294">
        <v>0</v>
      </c>
      <c r="AP180" s="291"/>
      <c r="AQ180" s="295">
        <v>0</v>
      </c>
      <c r="AR180" s="291"/>
      <c r="AS180" s="291"/>
      <c r="AT180" s="291"/>
      <c r="AU180" s="291"/>
      <c r="AV180" s="296">
        <v>0</v>
      </c>
      <c r="AW180" s="291">
        <v>0</v>
      </c>
      <c r="AX180" s="291"/>
      <c r="AY180" s="293">
        <v>0</v>
      </c>
      <c r="AZ180" s="297"/>
      <c r="BA180" s="298">
        <f t="shared" si="24"/>
        <v>0</v>
      </c>
      <c r="BB180" s="43"/>
      <c r="BC180" s="288" t="str">
        <f t="shared" si="27"/>
        <v/>
      </c>
      <c r="BD180" s="288" t="str">
        <f t="shared" si="27"/>
        <v/>
      </c>
      <c r="BE180" s="288" t="str">
        <f t="shared" si="27"/>
        <v/>
      </c>
      <c r="BF180" s="288" t="str">
        <f t="shared" si="27"/>
        <v/>
      </c>
      <c r="BG180" s="288" t="str">
        <f t="shared" si="23"/>
        <v>W/C</v>
      </c>
      <c r="BH180" s="288" t="str">
        <f t="shared" si="23"/>
        <v>NO</v>
      </c>
      <c r="BI180" s="288" t="str">
        <f t="shared" si="25"/>
        <v>W/C</v>
      </c>
      <c r="BJ180" s="43"/>
      <c r="BK180" s="288" t="b">
        <f t="shared" si="26"/>
        <v>1</v>
      </c>
      <c r="BL180" s="288" t="b">
        <f t="shared" si="26"/>
        <v>1</v>
      </c>
      <c r="BM180" s="288" t="b">
        <f t="shared" si="26"/>
        <v>1</v>
      </c>
      <c r="BN180" s="288" t="b">
        <f t="shared" si="26"/>
        <v>1</v>
      </c>
      <c r="BO180" s="288" t="b">
        <f t="shared" si="26"/>
        <v>1</v>
      </c>
      <c r="BP180" s="288" t="b">
        <f t="shared" si="26"/>
        <v>1</v>
      </c>
      <c r="BQ180" s="288" t="b">
        <f t="shared" si="26"/>
        <v>1</v>
      </c>
    </row>
    <row r="181" spans="1:69" ht="12" customHeight="1" x14ac:dyDescent="0.25">
      <c r="A181" s="286">
        <v>14400343</v>
      </c>
      <c r="B181" s="287" t="s">
        <v>2296</v>
      </c>
      <c r="C181" s="16" t="s">
        <v>386</v>
      </c>
      <c r="D181" s="13" t="s">
        <v>183</v>
      </c>
      <c r="E181" s="13"/>
      <c r="F181" s="16"/>
      <c r="G181" s="13"/>
      <c r="H181" s="288" t="s">
        <v>2129</v>
      </c>
      <c r="I181" s="288" t="s">
        <v>2129</v>
      </c>
      <c r="J181" s="288" t="s">
        <v>2129</v>
      </c>
      <c r="K181" s="288" t="s">
        <v>2129</v>
      </c>
      <c r="L181" s="288" t="s">
        <v>183</v>
      </c>
      <c r="M181" s="288" t="s">
        <v>2130</v>
      </c>
      <c r="N181" s="288" t="s">
        <v>183</v>
      </c>
      <c r="P181" s="289">
        <v>-1181186.76</v>
      </c>
      <c r="Q181" s="289">
        <v>-1170223.08</v>
      </c>
      <c r="R181" s="289">
        <v>-1161946.81</v>
      </c>
      <c r="S181" s="289">
        <v>-1282919.98</v>
      </c>
      <c r="T181" s="289">
        <v>-1238676.04</v>
      </c>
      <c r="U181" s="289">
        <v>-1224145.67</v>
      </c>
      <c r="V181" s="289">
        <v>-1218471.3999999999</v>
      </c>
      <c r="W181" s="289">
        <v>-1230639.67</v>
      </c>
      <c r="X181" s="289">
        <v>-1218611.6399999999</v>
      </c>
      <c r="Y181" s="289">
        <v>-1363343.19</v>
      </c>
      <c r="Z181" s="289">
        <v>-1356295.29</v>
      </c>
      <c r="AA181" s="289">
        <v>-1394953.28</v>
      </c>
      <c r="AB181" s="289">
        <v>-1423460.42</v>
      </c>
      <c r="AC181" s="289"/>
      <c r="AD181" s="289"/>
      <c r="AE181" s="289">
        <v>-1263545.8033333332</v>
      </c>
      <c r="AF181" s="299"/>
      <c r="AG181" s="300"/>
      <c r="AH181" s="291"/>
      <c r="AI181" s="291"/>
      <c r="AJ181" s="291"/>
      <c r="AK181" s="292"/>
      <c r="AL181" s="291">
        <v>0</v>
      </c>
      <c r="AM181" s="293">
        <v>-1263545.8033333332</v>
      </c>
      <c r="AN181" s="291"/>
      <c r="AO181" s="294">
        <v>-1263545.8033333332</v>
      </c>
      <c r="AP181" s="291"/>
      <c r="AQ181" s="295">
        <v>-1423460.42</v>
      </c>
      <c r="AR181" s="291"/>
      <c r="AS181" s="291"/>
      <c r="AT181" s="291"/>
      <c r="AU181" s="291"/>
      <c r="AV181" s="296">
        <v>0</v>
      </c>
      <c r="AW181" s="291">
        <v>-1423460.42</v>
      </c>
      <c r="AX181" s="291"/>
      <c r="AY181" s="293">
        <v>-1423460.42</v>
      </c>
      <c r="AZ181" s="297"/>
      <c r="BA181" s="298">
        <f t="shared" si="24"/>
        <v>0</v>
      </c>
      <c r="BB181" s="43"/>
      <c r="BC181" s="288" t="str">
        <f t="shared" si="27"/>
        <v/>
      </c>
      <c r="BD181" s="288" t="str">
        <f t="shared" si="27"/>
        <v/>
      </c>
      <c r="BE181" s="288" t="str">
        <f t="shared" si="27"/>
        <v/>
      </c>
      <c r="BF181" s="288" t="str">
        <f t="shared" si="27"/>
        <v/>
      </c>
      <c r="BG181" s="288" t="str">
        <f t="shared" si="23"/>
        <v>W/C</v>
      </c>
      <c r="BH181" s="288" t="str">
        <f t="shared" si="23"/>
        <v>NO</v>
      </c>
      <c r="BI181" s="288" t="str">
        <f t="shared" si="25"/>
        <v>W/C</v>
      </c>
      <c r="BJ181" s="43"/>
      <c r="BK181" s="288" t="b">
        <f t="shared" si="26"/>
        <v>1</v>
      </c>
      <c r="BL181" s="288" t="b">
        <f t="shared" si="26"/>
        <v>1</v>
      </c>
      <c r="BM181" s="288" t="b">
        <f t="shared" si="26"/>
        <v>1</v>
      </c>
      <c r="BN181" s="288" t="b">
        <f t="shared" si="26"/>
        <v>1</v>
      </c>
      <c r="BO181" s="288" t="b">
        <f t="shared" si="26"/>
        <v>1</v>
      </c>
      <c r="BP181" s="288" t="b">
        <f t="shared" si="26"/>
        <v>1</v>
      </c>
      <c r="BQ181" s="288" t="b">
        <f t="shared" si="26"/>
        <v>1</v>
      </c>
    </row>
    <row r="182" spans="1:69" ht="12" customHeight="1" x14ac:dyDescent="0.25">
      <c r="A182" s="286">
        <v>14400353</v>
      </c>
      <c r="B182" s="287" t="s">
        <v>2297</v>
      </c>
      <c r="C182" s="16" t="s">
        <v>387</v>
      </c>
      <c r="D182" s="13" t="s">
        <v>183</v>
      </c>
      <c r="E182" s="13"/>
      <c r="F182" s="16"/>
      <c r="G182" s="13"/>
      <c r="H182" s="288" t="s">
        <v>2129</v>
      </c>
      <c r="I182" s="288" t="s">
        <v>2129</v>
      </c>
      <c r="J182" s="288" t="s">
        <v>2129</v>
      </c>
      <c r="K182" s="288" t="s">
        <v>2129</v>
      </c>
      <c r="L182" s="288" t="s">
        <v>183</v>
      </c>
      <c r="M182" s="288" t="s">
        <v>2130</v>
      </c>
      <c r="N182" s="288" t="s">
        <v>183</v>
      </c>
      <c r="P182" s="289">
        <v>-410684.93</v>
      </c>
      <c r="Q182" s="289">
        <v>-422851.47</v>
      </c>
      <c r="R182" s="289">
        <v>-462147.86</v>
      </c>
      <c r="S182" s="289">
        <v>-533222.67000000004</v>
      </c>
      <c r="T182" s="289">
        <v>-581238.87</v>
      </c>
      <c r="U182" s="289">
        <v>-590967.9</v>
      </c>
      <c r="V182" s="289">
        <v>-589852.32999999996</v>
      </c>
      <c r="W182" s="289">
        <v>-589896.51</v>
      </c>
      <c r="X182" s="289">
        <v>-590733.01</v>
      </c>
      <c r="Y182" s="289">
        <v>-593207.14</v>
      </c>
      <c r="Z182" s="289">
        <v>-594160.24</v>
      </c>
      <c r="AA182" s="289">
        <v>-593191.25</v>
      </c>
      <c r="AB182" s="289">
        <v>-528130.71</v>
      </c>
      <c r="AC182" s="289"/>
      <c r="AD182" s="289"/>
      <c r="AE182" s="289">
        <v>-550906.42249999999</v>
      </c>
      <c r="AF182" s="299"/>
      <c r="AG182" s="300"/>
      <c r="AH182" s="291"/>
      <c r="AI182" s="291"/>
      <c r="AJ182" s="291"/>
      <c r="AK182" s="292"/>
      <c r="AL182" s="291">
        <v>0</v>
      </c>
      <c r="AM182" s="293">
        <v>-550906.42249999999</v>
      </c>
      <c r="AN182" s="291"/>
      <c r="AO182" s="294">
        <v>-550906.42249999999</v>
      </c>
      <c r="AP182" s="291"/>
      <c r="AQ182" s="295">
        <v>-528130.71</v>
      </c>
      <c r="AR182" s="291"/>
      <c r="AS182" s="291"/>
      <c r="AT182" s="291"/>
      <c r="AU182" s="291"/>
      <c r="AV182" s="296">
        <v>0</v>
      </c>
      <c r="AW182" s="291">
        <v>-528130.71</v>
      </c>
      <c r="AX182" s="291"/>
      <c r="AY182" s="293">
        <v>-528130.71</v>
      </c>
      <c r="AZ182" s="297"/>
      <c r="BA182" s="298">
        <f t="shared" si="24"/>
        <v>0</v>
      </c>
      <c r="BB182" s="43"/>
      <c r="BC182" s="288" t="str">
        <f t="shared" si="27"/>
        <v/>
      </c>
      <c r="BD182" s="288" t="str">
        <f t="shared" si="27"/>
        <v/>
      </c>
      <c r="BE182" s="288" t="str">
        <f t="shared" si="27"/>
        <v/>
      </c>
      <c r="BF182" s="288" t="str">
        <f t="shared" si="27"/>
        <v/>
      </c>
      <c r="BG182" s="288" t="str">
        <f t="shared" si="23"/>
        <v>W/C</v>
      </c>
      <c r="BH182" s="288" t="str">
        <f t="shared" si="23"/>
        <v>NO</v>
      </c>
      <c r="BI182" s="288" t="str">
        <f t="shared" si="25"/>
        <v>W/C</v>
      </c>
      <c r="BJ182" s="43"/>
      <c r="BK182" s="288" t="b">
        <f t="shared" si="26"/>
        <v>1</v>
      </c>
      <c r="BL182" s="288" t="b">
        <f t="shared" si="26"/>
        <v>1</v>
      </c>
      <c r="BM182" s="288" t="b">
        <f t="shared" si="26"/>
        <v>1</v>
      </c>
      <c r="BN182" s="288" t="b">
        <f t="shared" si="26"/>
        <v>1</v>
      </c>
      <c r="BO182" s="288" t="b">
        <f t="shared" si="26"/>
        <v>1</v>
      </c>
      <c r="BP182" s="288" t="b">
        <f t="shared" si="26"/>
        <v>1</v>
      </c>
      <c r="BQ182" s="288" t="b">
        <f t="shared" si="26"/>
        <v>1</v>
      </c>
    </row>
    <row r="183" spans="1:69" ht="14.1" customHeight="1" x14ac:dyDescent="0.25">
      <c r="A183" s="286">
        <v>14600000</v>
      </c>
      <c r="B183" s="287" t="s">
        <v>2298</v>
      </c>
      <c r="C183" s="16" t="s">
        <v>388</v>
      </c>
      <c r="D183" s="13" t="s">
        <v>182</v>
      </c>
      <c r="E183" s="13"/>
      <c r="F183" s="16"/>
      <c r="G183" s="13"/>
      <c r="H183" s="288" t="s">
        <v>2129</v>
      </c>
      <c r="I183" s="288" t="s">
        <v>2129</v>
      </c>
      <c r="J183" s="288" t="s">
        <v>2129</v>
      </c>
      <c r="K183" s="288" t="s">
        <v>182</v>
      </c>
      <c r="L183" s="288" t="s">
        <v>2130</v>
      </c>
      <c r="M183" s="288" t="s">
        <v>2130</v>
      </c>
      <c r="N183" s="288" t="s">
        <v>2129</v>
      </c>
      <c r="P183" s="289">
        <v>3368039.95</v>
      </c>
      <c r="Q183" s="289">
        <v>2981194.85</v>
      </c>
      <c r="R183" s="289">
        <v>8645810.1500000004</v>
      </c>
      <c r="S183" s="289">
        <v>11139705.560000001</v>
      </c>
      <c r="T183" s="289">
        <v>6943214.7400000002</v>
      </c>
      <c r="U183" s="289">
        <v>0</v>
      </c>
      <c r="V183" s="289">
        <v>0</v>
      </c>
      <c r="W183" s="289">
        <v>0</v>
      </c>
      <c r="X183" s="289">
        <v>0</v>
      </c>
      <c r="Y183" s="289">
        <v>0</v>
      </c>
      <c r="Z183" s="289">
        <v>0</v>
      </c>
      <c r="AA183" s="289">
        <v>0</v>
      </c>
      <c r="AB183" s="289">
        <v>0</v>
      </c>
      <c r="AC183" s="289"/>
      <c r="AD183" s="289"/>
      <c r="AE183" s="289">
        <v>2616162.1062500007</v>
      </c>
      <c r="AF183" s="299"/>
      <c r="AG183" s="300"/>
      <c r="AH183" s="291"/>
      <c r="AI183" s="291"/>
      <c r="AJ183" s="291"/>
      <c r="AK183" s="292">
        <v>2616162.1062500007</v>
      </c>
      <c r="AL183" s="291">
        <v>2616162.1062500007</v>
      </c>
      <c r="AM183" s="293"/>
      <c r="AN183" s="291"/>
      <c r="AO183" s="294">
        <v>0</v>
      </c>
      <c r="AP183" s="291"/>
      <c r="AQ183" s="295">
        <v>0</v>
      </c>
      <c r="AR183" s="291"/>
      <c r="AS183" s="291"/>
      <c r="AT183" s="291"/>
      <c r="AU183" s="291">
        <v>0</v>
      </c>
      <c r="AV183" s="296">
        <v>0</v>
      </c>
      <c r="AW183" s="291"/>
      <c r="AX183" s="291"/>
      <c r="AY183" s="293">
        <v>0</v>
      </c>
      <c r="AZ183" s="297" t="s">
        <v>287</v>
      </c>
      <c r="BA183" s="298">
        <f t="shared" si="24"/>
        <v>0</v>
      </c>
      <c r="BB183" s="43"/>
      <c r="BC183" s="288" t="str">
        <f t="shared" si="27"/>
        <v/>
      </c>
      <c r="BD183" s="288" t="str">
        <f t="shared" si="27"/>
        <v/>
      </c>
      <c r="BE183" s="288" t="str">
        <f t="shared" si="27"/>
        <v/>
      </c>
      <c r="BF183" s="288" t="str">
        <f t="shared" si="27"/>
        <v>Non-Op</v>
      </c>
      <c r="BG183" s="288" t="str">
        <f t="shared" si="23"/>
        <v>NO</v>
      </c>
      <c r="BH183" s="288" t="str">
        <f t="shared" si="23"/>
        <v>NO</v>
      </c>
      <c r="BI183" s="288" t="str">
        <f t="shared" si="25"/>
        <v/>
      </c>
      <c r="BJ183" s="43"/>
      <c r="BK183" s="288" t="b">
        <f t="shared" si="26"/>
        <v>1</v>
      </c>
      <c r="BL183" s="288" t="b">
        <f t="shared" si="26"/>
        <v>1</v>
      </c>
      <c r="BM183" s="288" t="b">
        <f t="shared" si="26"/>
        <v>1</v>
      </c>
      <c r="BN183" s="288" t="b">
        <f t="shared" si="26"/>
        <v>1</v>
      </c>
      <c r="BO183" s="288" t="b">
        <f t="shared" si="26"/>
        <v>1</v>
      </c>
      <c r="BP183" s="288" t="b">
        <f t="shared" si="26"/>
        <v>1</v>
      </c>
      <c r="BQ183" s="288" t="b">
        <f t="shared" si="26"/>
        <v>1</v>
      </c>
    </row>
    <row r="184" spans="1:69" ht="12" customHeight="1" x14ac:dyDescent="0.3">
      <c r="A184" s="286" t="s">
        <v>389</v>
      </c>
      <c r="B184" s="287" t="s">
        <v>389</v>
      </c>
      <c r="C184" s="316" t="s">
        <v>390</v>
      </c>
      <c r="D184" s="13" t="s">
        <v>182</v>
      </c>
      <c r="E184" s="13"/>
      <c r="F184" s="320">
        <v>43221</v>
      </c>
      <c r="G184" s="13"/>
      <c r="H184" s="288"/>
      <c r="I184" s="288"/>
      <c r="J184" s="288"/>
      <c r="K184" s="288" t="s">
        <v>182</v>
      </c>
      <c r="L184" s="288" t="s">
        <v>2130</v>
      </c>
      <c r="M184" s="288" t="s">
        <v>2130</v>
      </c>
      <c r="N184" s="288" t="s">
        <v>2129</v>
      </c>
      <c r="P184" s="289"/>
      <c r="Q184" s="289"/>
      <c r="R184" s="289"/>
      <c r="S184" s="289"/>
      <c r="T184" s="289"/>
      <c r="U184" s="289">
        <v>44506.98</v>
      </c>
      <c r="V184" s="289">
        <v>51771.39</v>
      </c>
      <c r="W184" s="289">
        <v>36381.64</v>
      </c>
      <c r="X184" s="289">
        <v>42691.71</v>
      </c>
      <c r="Y184" s="289">
        <v>40031.040000000001</v>
      </c>
      <c r="Z184" s="289">
        <v>42109.07</v>
      </c>
      <c r="AA184" s="289">
        <v>43234.66</v>
      </c>
      <c r="AB184" s="289">
        <v>36119.370000000003</v>
      </c>
      <c r="AC184" s="289"/>
      <c r="AD184" s="289"/>
      <c r="AE184" s="289">
        <v>26565.514583333334</v>
      </c>
      <c r="AF184" s="299"/>
      <c r="AG184" s="300"/>
      <c r="AH184" s="291"/>
      <c r="AI184" s="291"/>
      <c r="AJ184" s="291"/>
      <c r="AK184" s="292">
        <v>26565.514583333334</v>
      </c>
      <c r="AL184" s="291">
        <v>26565.514583333334</v>
      </c>
      <c r="AM184" s="293"/>
      <c r="AN184" s="291"/>
      <c r="AO184" s="294">
        <v>0</v>
      </c>
      <c r="AP184" s="291"/>
      <c r="AQ184" s="295">
        <v>36119.370000000003</v>
      </c>
      <c r="AR184" s="291"/>
      <c r="AS184" s="291"/>
      <c r="AT184" s="291"/>
      <c r="AU184" s="291">
        <v>36119.370000000003</v>
      </c>
      <c r="AV184" s="296">
        <v>36119.370000000003</v>
      </c>
      <c r="AW184" s="291"/>
      <c r="AX184" s="291"/>
      <c r="AY184" s="293">
        <v>0</v>
      </c>
      <c r="AZ184" s="297" t="s">
        <v>287</v>
      </c>
      <c r="BA184" s="298">
        <f>AQ184-AV184-AY184</f>
        <v>0</v>
      </c>
      <c r="BB184" s="43"/>
      <c r="BC184" s="288"/>
      <c r="BD184" s="288"/>
      <c r="BE184" s="288"/>
      <c r="BF184" s="288" t="str">
        <f t="shared" ref="BF184:BF247" si="28">IF(VALUE(AU184),BF$7,IF(ISBLANK(AU184),"",BF$7))</f>
        <v>Non-Op</v>
      </c>
      <c r="BG184" s="288" t="str">
        <f t="shared" si="23"/>
        <v>NO</v>
      </c>
      <c r="BH184" s="288" t="str">
        <f t="shared" si="23"/>
        <v>NO</v>
      </c>
      <c r="BI184" s="288" t="str">
        <f t="shared" si="25"/>
        <v/>
      </c>
      <c r="BJ184" s="43"/>
      <c r="BK184" s="288" t="b">
        <f t="shared" si="26"/>
        <v>1</v>
      </c>
      <c r="BL184" s="288" t="b">
        <f t="shared" si="26"/>
        <v>1</v>
      </c>
      <c r="BM184" s="288" t="b">
        <f t="shared" si="26"/>
        <v>1</v>
      </c>
      <c r="BN184" s="288" t="b">
        <f t="shared" si="26"/>
        <v>1</v>
      </c>
      <c r="BO184" s="288" t="b">
        <f t="shared" si="26"/>
        <v>1</v>
      </c>
      <c r="BP184" s="288" t="b">
        <f t="shared" si="26"/>
        <v>1</v>
      </c>
      <c r="BQ184" s="288" t="b">
        <f t="shared" si="26"/>
        <v>1</v>
      </c>
    </row>
    <row r="185" spans="1:69" ht="12" customHeight="1" x14ac:dyDescent="0.3">
      <c r="A185" s="286">
        <v>14602502</v>
      </c>
      <c r="B185" s="316" t="s">
        <v>2299</v>
      </c>
      <c r="C185" s="316" t="s">
        <v>391</v>
      </c>
      <c r="D185" s="13" t="s">
        <v>182</v>
      </c>
      <c r="E185" s="13"/>
      <c r="F185" s="320">
        <v>43221</v>
      </c>
      <c r="G185" s="13"/>
      <c r="H185" s="288"/>
      <c r="I185" s="288"/>
      <c r="J185" s="288"/>
      <c r="K185" s="288" t="s">
        <v>182</v>
      </c>
      <c r="L185" s="288" t="s">
        <v>2130</v>
      </c>
      <c r="M185" s="288" t="s">
        <v>2130</v>
      </c>
      <c r="N185" s="288" t="s">
        <v>2129</v>
      </c>
      <c r="P185" s="289"/>
      <c r="Q185" s="289"/>
      <c r="R185" s="289"/>
      <c r="S185" s="289"/>
      <c r="T185" s="289"/>
      <c r="U185" s="289">
        <v>6222605.0099999998</v>
      </c>
      <c r="V185" s="289">
        <v>6746583.0099999998</v>
      </c>
      <c r="W185" s="289">
        <v>2594737.4</v>
      </c>
      <c r="X185" s="289">
        <v>2407276.38</v>
      </c>
      <c r="Y185" s="289">
        <v>8137743.3899999997</v>
      </c>
      <c r="Z185" s="289">
        <v>1265538.77</v>
      </c>
      <c r="AA185" s="289">
        <v>2433252.5</v>
      </c>
      <c r="AB185" s="289">
        <v>7328142.8200000003</v>
      </c>
      <c r="AC185" s="289"/>
      <c r="AD185" s="289"/>
      <c r="AE185" s="289">
        <v>2789317.3225000002</v>
      </c>
      <c r="AF185" s="299"/>
      <c r="AG185" s="300"/>
      <c r="AH185" s="291"/>
      <c r="AI185" s="291"/>
      <c r="AJ185" s="291"/>
      <c r="AK185" s="292">
        <v>2789317.3225000002</v>
      </c>
      <c r="AL185" s="291">
        <v>2789317.3225000002</v>
      </c>
      <c r="AM185" s="293"/>
      <c r="AN185" s="291"/>
      <c r="AO185" s="294">
        <v>0</v>
      </c>
      <c r="AP185" s="291"/>
      <c r="AQ185" s="295">
        <v>7328142.8200000003</v>
      </c>
      <c r="AR185" s="291"/>
      <c r="AS185" s="291"/>
      <c r="AT185" s="291"/>
      <c r="AU185" s="291">
        <v>7328142.8200000003</v>
      </c>
      <c r="AV185" s="296">
        <v>7328142.8200000003</v>
      </c>
      <c r="AW185" s="291"/>
      <c r="AX185" s="291"/>
      <c r="AY185" s="293">
        <v>0</v>
      </c>
      <c r="AZ185" s="297" t="s">
        <v>287</v>
      </c>
      <c r="BA185" s="298">
        <f t="shared" si="24"/>
        <v>0</v>
      </c>
      <c r="BB185" s="43"/>
      <c r="BC185" s="288"/>
      <c r="BD185" s="288"/>
      <c r="BE185" s="288"/>
      <c r="BF185" s="288" t="str">
        <f t="shared" si="28"/>
        <v>Non-Op</v>
      </c>
      <c r="BG185" s="288" t="str">
        <f t="shared" si="23"/>
        <v>NO</v>
      </c>
      <c r="BH185" s="288" t="str">
        <f t="shared" si="23"/>
        <v>NO</v>
      </c>
      <c r="BI185" s="288" t="str">
        <f t="shared" si="25"/>
        <v/>
      </c>
      <c r="BJ185" s="43"/>
      <c r="BK185" s="288" t="b">
        <f t="shared" si="26"/>
        <v>1</v>
      </c>
      <c r="BL185" s="288" t="b">
        <f t="shared" si="26"/>
        <v>1</v>
      </c>
      <c r="BM185" s="288" t="b">
        <f t="shared" si="26"/>
        <v>1</v>
      </c>
      <c r="BN185" s="288" t="b">
        <f t="shared" si="26"/>
        <v>1</v>
      </c>
      <c r="BO185" s="288" t="b">
        <f t="shared" si="26"/>
        <v>1</v>
      </c>
      <c r="BP185" s="288" t="b">
        <f t="shared" si="26"/>
        <v>1</v>
      </c>
      <c r="BQ185" s="288" t="b">
        <f t="shared" si="26"/>
        <v>1</v>
      </c>
    </row>
    <row r="186" spans="1:69" ht="12" customHeight="1" x14ac:dyDescent="0.3">
      <c r="A186" s="286">
        <v>14609470</v>
      </c>
      <c r="B186" s="316" t="s">
        <v>2300</v>
      </c>
      <c r="C186" s="316" t="s">
        <v>392</v>
      </c>
      <c r="D186" s="13" t="s">
        <v>182</v>
      </c>
      <c r="E186" s="13"/>
      <c r="F186" s="320">
        <v>43221</v>
      </c>
      <c r="G186" s="13"/>
      <c r="H186" s="288"/>
      <c r="I186" s="288"/>
      <c r="J186" s="288"/>
      <c r="K186" s="288" t="s">
        <v>182</v>
      </c>
      <c r="L186" s="288" t="s">
        <v>2130</v>
      </c>
      <c r="M186" s="288" t="s">
        <v>2130</v>
      </c>
      <c r="N186" s="288" t="s">
        <v>2129</v>
      </c>
      <c r="P186" s="289"/>
      <c r="Q186" s="289"/>
      <c r="R186" s="289"/>
      <c r="S186" s="289"/>
      <c r="T186" s="289"/>
      <c r="U186" s="289">
        <v>583975.30000000005</v>
      </c>
      <c r="V186" s="289">
        <v>501834.74</v>
      </c>
      <c r="W186" s="289">
        <v>644210.11</v>
      </c>
      <c r="X186" s="289">
        <v>766483.57</v>
      </c>
      <c r="Y186" s="289">
        <v>958367.01</v>
      </c>
      <c r="Z186" s="289">
        <v>1075442.57</v>
      </c>
      <c r="AA186" s="289">
        <v>1259464.17</v>
      </c>
      <c r="AB186" s="289">
        <v>1029691.52</v>
      </c>
      <c r="AC186" s="289"/>
      <c r="AD186" s="289"/>
      <c r="AE186" s="289">
        <v>525385.26916666667</v>
      </c>
      <c r="AF186" s="299"/>
      <c r="AG186" s="300"/>
      <c r="AH186" s="291"/>
      <c r="AI186" s="291"/>
      <c r="AJ186" s="291"/>
      <c r="AK186" s="292">
        <v>525385.26916666667</v>
      </c>
      <c r="AL186" s="291">
        <v>525385.26916666667</v>
      </c>
      <c r="AM186" s="293"/>
      <c r="AN186" s="291"/>
      <c r="AO186" s="294">
        <v>0</v>
      </c>
      <c r="AP186" s="291"/>
      <c r="AQ186" s="295">
        <v>1029691.52</v>
      </c>
      <c r="AR186" s="291"/>
      <c r="AS186" s="291"/>
      <c r="AT186" s="291"/>
      <c r="AU186" s="291">
        <v>1029691.52</v>
      </c>
      <c r="AV186" s="296">
        <v>1029691.52</v>
      </c>
      <c r="AW186" s="291"/>
      <c r="AX186" s="291"/>
      <c r="AY186" s="293">
        <v>0</v>
      </c>
      <c r="AZ186" s="297" t="s">
        <v>287</v>
      </c>
      <c r="BA186" s="298">
        <f t="shared" si="24"/>
        <v>0</v>
      </c>
      <c r="BB186" s="43"/>
      <c r="BC186" s="288"/>
      <c r="BD186" s="288"/>
      <c r="BE186" s="288"/>
      <c r="BF186" s="288" t="str">
        <f t="shared" si="28"/>
        <v>Non-Op</v>
      </c>
      <c r="BG186" s="288" t="str">
        <f t="shared" si="23"/>
        <v>NO</v>
      </c>
      <c r="BH186" s="288" t="str">
        <f t="shared" si="23"/>
        <v>NO</v>
      </c>
      <c r="BI186" s="288" t="str">
        <f t="shared" si="25"/>
        <v/>
      </c>
      <c r="BJ186" s="43"/>
      <c r="BK186" s="288" t="b">
        <f t="shared" si="26"/>
        <v>1</v>
      </c>
      <c r="BL186" s="288" t="b">
        <f t="shared" si="26"/>
        <v>1</v>
      </c>
      <c r="BM186" s="288" t="b">
        <f t="shared" si="26"/>
        <v>1</v>
      </c>
      <c r="BN186" s="288" t="b">
        <f t="shared" si="26"/>
        <v>1</v>
      </c>
      <c r="BO186" s="288" t="b">
        <f t="shared" si="26"/>
        <v>1</v>
      </c>
      <c r="BP186" s="288" t="b">
        <f t="shared" si="26"/>
        <v>1</v>
      </c>
      <c r="BQ186" s="288" t="b">
        <f t="shared" si="26"/>
        <v>1</v>
      </c>
    </row>
    <row r="187" spans="1:69" ht="12" customHeight="1" x14ac:dyDescent="0.3">
      <c r="A187" s="286">
        <v>14609480</v>
      </c>
      <c r="B187" s="316" t="s">
        <v>2301</v>
      </c>
      <c r="C187" s="316" t="s">
        <v>393</v>
      </c>
      <c r="D187" s="13" t="s">
        <v>182</v>
      </c>
      <c r="E187" s="13"/>
      <c r="F187" s="320">
        <v>43221</v>
      </c>
      <c r="G187" s="13"/>
      <c r="H187" s="288"/>
      <c r="I187" s="288"/>
      <c r="J187" s="288"/>
      <c r="K187" s="288" t="s">
        <v>182</v>
      </c>
      <c r="L187" s="288" t="s">
        <v>2130</v>
      </c>
      <c r="M187" s="288" t="s">
        <v>2130</v>
      </c>
      <c r="N187" s="288" t="s">
        <v>2129</v>
      </c>
      <c r="P187" s="289"/>
      <c r="Q187" s="289"/>
      <c r="R187" s="289"/>
      <c r="S187" s="289"/>
      <c r="T187" s="289"/>
      <c r="U187" s="289">
        <v>35651.89</v>
      </c>
      <c r="V187" s="289">
        <v>239.16</v>
      </c>
      <c r="W187" s="289">
        <v>1146.19</v>
      </c>
      <c r="X187" s="289">
        <v>4704.0600000000004</v>
      </c>
      <c r="Y187" s="289">
        <v>2285.79</v>
      </c>
      <c r="Z187" s="289">
        <v>3498.3</v>
      </c>
      <c r="AA187" s="289">
        <v>4911.1499999999996</v>
      </c>
      <c r="AB187" s="289">
        <v>118.4</v>
      </c>
      <c r="AC187" s="289"/>
      <c r="AD187" s="289"/>
      <c r="AE187" s="289">
        <v>4374.6450000000004</v>
      </c>
      <c r="AF187" s="299"/>
      <c r="AG187" s="300"/>
      <c r="AH187" s="291"/>
      <c r="AI187" s="291"/>
      <c r="AJ187" s="291"/>
      <c r="AK187" s="292">
        <v>4374.6450000000004</v>
      </c>
      <c r="AL187" s="291">
        <v>4374.6450000000004</v>
      </c>
      <c r="AM187" s="293"/>
      <c r="AN187" s="291"/>
      <c r="AO187" s="294">
        <v>0</v>
      </c>
      <c r="AP187" s="291"/>
      <c r="AQ187" s="295">
        <v>118.4</v>
      </c>
      <c r="AR187" s="291"/>
      <c r="AS187" s="291"/>
      <c r="AT187" s="291"/>
      <c r="AU187" s="291">
        <v>118.4</v>
      </c>
      <c r="AV187" s="296">
        <v>118.4</v>
      </c>
      <c r="AW187" s="291"/>
      <c r="AX187" s="291"/>
      <c r="AY187" s="293">
        <v>0</v>
      </c>
      <c r="AZ187" s="297" t="s">
        <v>287</v>
      </c>
      <c r="BA187" s="298">
        <f t="shared" si="24"/>
        <v>0</v>
      </c>
      <c r="BB187" s="43"/>
      <c r="BC187" s="288"/>
      <c r="BD187" s="288"/>
      <c r="BE187" s="288"/>
      <c r="BF187" s="288" t="str">
        <f t="shared" si="28"/>
        <v>Non-Op</v>
      </c>
      <c r="BG187" s="288" t="str">
        <f t="shared" si="23"/>
        <v>NO</v>
      </c>
      <c r="BH187" s="288" t="str">
        <f t="shared" si="23"/>
        <v>NO</v>
      </c>
      <c r="BI187" s="288" t="str">
        <f t="shared" si="25"/>
        <v/>
      </c>
      <c r="BJ187" s="43"/>
      <c r="BK187" s="288" t="b">
        <f t="shared" si="26"/>
        <v>1</v>
      </c>
      <c r="BL187" s="288" t="b">
        <f t="shared" si="26"/>
        <v>1</v>
      </c>
      <c r="BM187" s="288" t="b">
        <f t="shared" si="26"/>
        <v>1</v>
      </c>
      <c r="BN187" s="288" t="b">
        <f t="shared" si="26"/>
        <v>1</v>
      </c>
      <c r="BO187" s="288" t="b">
        <f t="shared" si="26"/>
        <v>1</v>
      </c>
      <c r="BP187" s="288" t="b">
        <f t="shared" si="26"/>
        <v>1</v>
      </c>
      <c r="BQ187" s="288" t="b">
        <f t="shared" si="26"/>
        <v>1</v>
      </c>
    </row>
    <row r="188" spans="1:69" ht="12" customHeight="1" x14ac:dyDescent="0.3">
      <c r="A188" s="286">
        <v>14609490</v>
      </c>
      <c r="B188" s="316" t="s">
        <v>2302</v>
      </c>
      <c r="C188" s="316" t="s">
        <v>394</v>
      </c>
      <c r="D188" s="13" t="s">
        <v>182</v>
      </c>
      <c r="E188" s="13"/>
      <c r="F188" s="320">
        <v>43221</v>
      </c>
      <c r="G188" s="13"/>
      <c r="H188" s="288"/>
      <c r="I188" s="288"/>
      <c r="J188" s="288"/>
      <c r="K188" s="288" t="s">
        <v>182</v>
      </c>
      <c r="L188" s="288" t="s">
        <v>2130</v>
      </c>
      <c r="M188" s="288" t="s">
        <v>2130</v>
      </c>
      <c r="N188" s="288" t="s">
        <v>2129</v>
      </c>
      <c r="P188" s="289"/>
      <c r="Q188" s="289"/>
      <c r="R188" s="289"/>
      <c r="S188" s="289"/>
      <c r="T188" s="289"/>
      <c r="U188" s="289">
        <v>20764.03</v>
      </c>
      <c r="V188" s="289">
        <v>214.99</v>
      </c>
      <c r="W188" s="289">
        <v>433.67</v>
      </c>
      <c r="X188" s="289">
        <v>1505.83</v>
      </c>
      <c r="Y188" s="289">
        <v>1169.51</v>
      </c>
      <c r="Z188" s="289">
        <v>1741.88</v>
      </c>
      <c r="AA188" s="289">
        <v>3143.21</v>
      </c>
      <c r="AB188" s="289">
        <v>118.4</v>
      </c>
      <c r="AC188" s="289"/>
      <c r="AD188" s="289"/>
      <c r="AE188" s="289">
        <v>2419.3599999999997</v>
      </c>
      <c r="AF188" s="299"/>
      <c r="AG188" s="300"/>
      <c r="AH188" s="291"/>
      <c r="AI188" s="291"/>
      <c r="AJ188" s="291"/>
      <c r="AK188" s="292">
        <v>2419.3599999999997</v>
      </c>
      <c r="AL188" s="291">
        <v>2419.3599999999997</v>
      </c>
      <c r="AM188" s="293"/>
      <c r="AN188" s="291"/>
      <c r="AO188" s="294">
        <v>0</v>
      </c>
      <c r="AP188" s="291"/>
      <c r="AQ188" s="295">
        <v>118.4</v>
      </c>
      <c r="AR188" s="291"/>
      <c r="AS188" s="291"/>
      <c r="AT188" s="291"/>
      <c r="AU188" s="291">
        <v>118.4</v>
      </c>
      <c r="AV188" s="296">
        <v>118.4</v>
      </c>
      <c r="AW188" s="291"/>
      <c r="AX188" s="291"/>
      <c r="AY188" s="293">
        <v>0</v>
      </c>
      <c r="AZ188" s="297" t="s">
        <v>287</v>
      </c>
      <c r="BA188" s="298">
        <f t="shared" si="24"/>
        <v>0</v>
      </c>
      <c r="BB188" s="43"/>
      <c r="BC188" s="288"/>
      <c r="BD188" s="288"/>
      <c r="BE188" s="288"/>
      <c r="BF188" s="288" t="str">
        <f t="shared" si="28"/>
        <v>Non-Op</v>
      </c>
      <c r="BG188" s="288" t="str">
        <f t="shared" si="23"/>
        <v>NO</v>
      </c>
      <c r="BH188" s="288" t="str">
        <f t="shared" si="23"/>
        <v>NO</v>
      </c>
      <c r="BI188" s="288" t="str">
        <f t="shared" si="25"/>
        <v/>
      </c>
      <c r="BJ188" s="43"/>
      <c r="BK188" s="288" t="b">
        <f t="shared" si="26"/>
        <v>1</v>
      </c>
      <c r="BL188" s="288" t="b">
        <f t="shared" si="26"/>
        <v>1</v>
      </c>
      <c r="BM188" s="288" t="b">
        <f t="shared" si="26"/>
        <v>1</v>
      </c>
      <c r="BN188" s="288" t="b">
        <f t="shared" si="26"/>
        <v>1</v>
      </c>
      <c r="BO188" s="288" t="b">
        <f t="shared" si="26"/>
        <v>1</v>
      </c>
      <c r="BP188" s="288" t="b">
        <f t="shared" si="26"/>
        <v>1</v>
      </c>
      <c r="BQ188" s="288" t="b">
        <f t="shared" si="26"/>
        <v>1</v>
      </c>
    </row>
    <row r="189" spans="1:69" ht="12" customHeight="1" x14ac:dyDescent="0.3">
      <c r="A189" s="286">
        <v>14609500</v>
      </c>
      <c r="B189" s="316" t="s">
        <v>2303</v>
      </c>
      <c r="C189" s="316" t="s">
        <v>395</v>
      </c>
      <c r="D189" s="13" t="s">
        <v>182</v>
      </c>
      <c r="E189" s="13"/>
      <c r="F189" s="320">
        <v>43221</v>
      </c>
      <c r="G189" s="13"/>
      <c r="H189" s="288"/>
      <c r="I189" s="288"/>
      <c r="J189" s="288"/>
      <c r="K189" s="288" t="s">
        <v>182</v>
      </c>
      <c r="L189" s="288" t="s">
        <v>2130</v>
      </c>
      <c r="M189" s="288" t="s">
        <v>2130</v>
      </c>
      <c r="N189" s="288" t="s">
        <v>2129</v>
      </c>
      <c r="P189" s="289"/>
      <c r="Q189" s="289"/>
      <c r="R189" s="289"/>
      <c r="S189" s="289"/>
      <c r="T189" s="289"/>
      <c r="U189" s="289">
        <v>419128.6</v>
      </c>
      <c r="V189" s="289">
        <v>60852.21</v>
      </c>
      <c r="W189" s="289">
        <v>130081.5</v>
      </c>
      <c r="X189" s="289">
        <v>217555.35</v>
      </c>
      <c r="Y189" s="289">
        <v>103527.34</v>
      </c>
      <c r="Z189" s="289">
        <v>177106.78</v>
      </c>
      <c r="AA189" s="289">
        <v>247179.65</v>
      </c>
      <c r="AB189" s="289">
        <v>141111.76999999999</v>
      </c>
      <c r="AC189" s="289"/>
      <c r="AD189" s="289"/>
      <c r="AE189" s="289">
        <v>118832.27625</v>
      </c>
      <c r="AF189" s="299"/>
      <c r="AG189" s="300"/>
      <c r="AH189" s="291"/>
      <c r="AI189" s="291"/>
      <c r="AJ189" s="291"/>
      <c r="AK189" s="292">
        <v>118832.27625</v>
      </c>
      <c r="AL189" s="291">
        <v>118832.27625</v>
      </c>
      <c r="AM189" s="293"/>
      <c r="AN189" s="291"/>
      <c r="AO189" s="294">
        <v>0</v>
      </c>
      <c r="AP189" s="291"/>
      <c r="AQ189" s="295">
        <v>141111.76999999999</v>
      </c>
      <c r="AR189" s="291"/>
      <c r="AS189" s="291"/>
      <c r="AT189" s="291"/>
      <c r="AU189" s="291">
        <v>141111.76999999999</v>
      </c>
      <c r="AV189" s="296">
        <v>141111.76999999999</v>
      </c>
      <c r="AW189" s="291"/>
      <c r="AX189" s="291"/>
      <c r="AY189" s="293">
        <v>0</v>
      </c>
      <c r="AZ189" s="297" t="s">
        <v>287</v>
      </c>
      <c r="BA189" s="298">
        <f t="shared" si="24"/>
        <v>0</v>
      </c>
      <c r="BB189" s="43"/>
      <c r="BC189" s="288"/>
      <c r="BD189" s="288"/>
      <c r="BE189" s="288"/>
      <c r="BF189" s="288" t="str">
        <f t="shared" si="28"/>
        <v>Non-Op</v>
      </c>
      <c r="BG189" s="288" t="str">
        <f t="shared" si="23"/>
        <v>NO</v>
      </c>
      <c r="BH189" s="288" t="str">
        <f t="shared" si="23"/>
        <v>NO</v>
      </c>
      <c r="BI189" s="288" t="str">
        <f t="shared" si="25"/>
        <v/>
      </c>
      <c r="BJ189" s="43"/>
      <c r="BK189" s="288" t="b">
        <f t="shared" si="26"/>
        <v>1</v>
      </c>
      <c r="BL189" s="288" t="b">
        <f t="shared" si="26"/>
        <v>1</v>
      </c>
      <c r="BM189" s="288" t="b">
        <f t="shared" si="26"/>
        <v>1</v>
      </c>
      <c r="BN189" s="288" t="b">
        <f t="shared" si="26"/>
        <v>1</v>
      </c>
      <c r="BO189" s="288" t="b">
        <f t="shared" si="26"/>
        <v>1</v>
      </c>
      <c r="BP189" s="288" t="b">
        <f t="shared" si="26"/>
        <v>1</v>
      </c>
      <c r="BQ189" s="288" t="b">
        <f t="shared" si="26"/>
        <v>1</v>
      </c>
    </row>
    <row r="190" spans="1:69" ht="12" customHeight="1" x14ac:dyDescent="0.25">
      <c r="A190" s="286">
        <v>15100001</v>
      </c>
      <c r="B190" s="287" t="s">
        <v>2304</v>
      </c>
      <c r="C190" s="16" t="s">
        <v>396</v>
      </c>
      <c r="D190" s="13" t="s">
        <v>183</v>
      </c>
      <c r="E190" s="13"/>
      <c r="F190" s="320">
        <v>43070</v>
      </c>
      <c r="G190" s="13"/>
      <c r="H190" s="288" t="s">
        <v>2129</v>
      </c>
      <c r="I190" s="288" t="s">
        <v>2129</v>
      </c>
      <c r="J190" s="288" t="s">
        <v>2129</v>
      </c>
      <c r="K190" s="288" t="s">
        <v>2129</v>
      </c>
      <c r="L190" s="288" t="s">
        <v>183</v>
      </c>
      <c r="M190" s="288" t="s">
        <v>2130</v>
      </c>
      <c r="N190" s="288" t="s">
        <v>183</v>
      </c>
      <c r="P190" s="289">
        <v>-1063362.3600000001</v>
      </c>
      <c r="Q190" s="289">
        <v>0</v>
      </c>
      <c r="R190" s="289">
        <v>0</v>
      </c>
      <c r="S190" s="289">
        <v>0</v>
      </c>
      <c r="T190" s="289">
        <v>0</v>
      </c>
      <c r="U190" s="289">
        <v>0</v>
      </c>
      <c r="V190" s="289">
        <v>0</v>
      </c>
      <c r="W190" s="289">
        <v>0</v>
      </c>
      <c r="X190" s="289">
        <v>0</v>
      </c>
      <c r="Y190" s="289">
        <v>0</v>
      </c>
      <c r="Z190" s="289">
        <v>0</v>
      </c>
      <c r="AA190" s="289">
        <v>0</v>
      </c>
      <c r="AB190" s="289">
        <v>0</v>
      </c>
      <c r="AC190" s="289"/>
      <c r="AD190" s="289"/>
      <c r="AE190" s="289">
        <v>-44306.765000000007</v>
      </c>
      <c r="AF190" s="299"/>
      <c r="AG190" s="300"/>
      <c r="AH190" s="291"/>
      <c r="AI190" s="291"/>
      <c r="AJ190" s="291"/>
      <c r="AK190" s="292"/>
      <c r="AL190" s="291">
        <v>0</v>
      </c>
      <c r="AM190" s="293">
        <v>-44306.765000000007</v>
      </c>
      <c r="AN190" s="291"/>
      <c r="AO190" s="294">
        <v>-44306.765000000007</v>
      </c>
      <c r="AP190" s="291"/>
      <c r="AQ190" s="295">
        <v>0</v>
      </c>
      <c r="AR190" s="291"/>
      <c r="AS190" s="291"/>
      <c r="AT190" s="291"/>
      <c r="AU190" s="291"/>
      <c r="AV190" s="296">
        <v>0</v>
      </c>
      <c r="AW190" s="291">
        <v>0</v>
      </c>
      <c r="AX190" s="291"/>
      <c r="AY190" s="293">
        <v>0</v>
      </c>
      <c r="AZ190" s="297"/>
      <c r="BA190" s="298">
        <f t="shared" si="24"/>
        <v>0</v>
      </c>
      <c r="BB190" s="43"/>
      <c r="BC190" s="288" t="str">
        <f t="shared" ref="BC190:BE221" si="29">IF(VALUE(AR190),BC$7,IF(ISBLANK(AR190),"",BC$7))</f>
        <v/>
      </c>
      <c r="BD190" s="288" t="str">
        <f t="shared" si="29"/>
        <v/>
      </c>
      <c r="BE190" s="288" t="str">
        <f t="shared" si="29"/>
        <v/>
      </c>
      <c r="BF190" s="288" t="str">
        <f t="shared" si="28"/>
        <v/>
      </c>
      <c r="BG190" s="288" t="str">
        <f t="shared" si="23"/>
        <v>W/C</v>
      </c>
      <c r="BH190" s="288" t="str">
        <f t="shared" si="23"/>
        <v>NO</v>
      </c>
      <c r="BI190" s="288" t="str">
        <f t="shared" si="25"/>
        <v>W/C</v>
      </c>
      <c r="BJ190" s="43"/>
      <c r="BK190" s="288" t="b">
        <f t="shared" si="26"/>
        <v>1</v>
      </c>
      <c r="BL190" s="288" t="b">
        <f t="shared" si="26"/>
        <v>1</v>
      </c>
      <c r="BM190" s="288" t="b">
        <f t="shared" si="26"/>
        <v>1</v>
      </c>
      <c r="BN190" s="288" t="b">
        <f t="shared" si="26"/>
        <v>1</v>
      </c>
      <c r="BO190" s="288" t="b">
        <f t="shared" si="26"/>
        <v>1</v>
      </c>
      <c r="BP190" s="288" t="b">
        <f t="shared" si="26"/>
        <v>1</v>
      </c>
      <c r="BQ190" s="288" t="b">
        <f t="shared" si="26"/>
        <v>1</v>
      </c>
    </row>
    <row r="191" spans="1:69" ht="12" customHeight="1" x14ac:dyDescent="0.25">
      <c r="A191" s="286">
        <v>15100021</v>
      </c>
      <c r="B191" s="287" t="s">
        <v>2305</v>
      </c>
      <c r="C191" s="16" t="s">
        <v>397</v>
      </c>
      <c r="D191" s="13" t="s">
        <v>183</v>
      </c>
      <c r="E191" s="13"/>
      <c r="F191" s="16"/>
      <c r="G191" s="13"/>
      <c r="H191" s="288" t="s">
        <v>2129</v>
      </c>
      <c r="I191" s="288" t="s">
        <v>2129</v>
      </c>
      <c r="J191" s="288" t="s">
        <v>2129</v>
      </c>
      <c r="K191" s="288" t="s">
        <v>2129</v>
      </c>
      <c r="L191" s="288" t="s">
        <v>183</v>
      </c>
      <c r="M191" s="288" t="s">
        <v>2130</v>
      </c>
      <c r="N191" s="288" t="s">
        <v>183</v>
      </c>
      <c r="P191" s="289">
        <v>2677784.5099999998</v>
      </c>
      <c r="Q191" s="289">
        <v>3344784.02</v>
      </c>
      <c r="R191" s="289">
        <v>3034856.49</v>
      </c>
      <c r="S191" s="289">
        <v>3154386.68</v>
      </c>
      <c r="T191" s="289">
        <v>4219605</v>
      </c>
      <c r="U191" s="289">
        <v>5376346.7999999998</v>
      </c>
      <c r="V191" s="289">
        <v>4353389.55</v>
      </c>
      <c r="W191" s="289">
        <v>4980807.76</v>
      </c>
      <c r="X191" s="289">
        <v>4786445.8</v>
      </c>
      <c r="Y191" s="289">
        <v>3722359.2</v>
      </c>
      <c r="Z191" s="289">
        <v>4039611.58</v>
      </c>
      <c r="AA191" s="289">
        <v>3614571.65</v>
      </c>
      <c r="AB191" s="289">
        <v>3560453.57</v>
      </c>
      <c r="AC191" s="289"/>
      <c r="AD191" s="289"/>
      <c r="AE191" s="289">
        <v>3978856.9641666659</v>
      </c>
      <c r="AF191" s="299"/>
      <c r="AG191" s="300"/>
      <c r="AH191" s="291"/>
      <c r="AI191" s="291"/>
      <c r="AJ191" s="291"/>
      <c r="AK191" s="292"/>
      <c r="AL191" s="291">
        <v>0</v>
      </c>
      <c r="AM191" s="293">
        <v>3978856.9641666659</v>
      </c>
      <c r="AN191" s="291"/>
      <c r="AO191" s="294">
        <v>3978856.9641666659</v>
      </c>
      <c r="AP191" s="291"/>
      <c r="AQ191" s="295">
        <v>3560453.57</v>
      </c>
      <c r="AR191" s="291"/>
      <c r="AS191" s="291"/>
      <c r="AT191" s="291"/>
      <c r="AU191" s="291"/>
      <c r="AV191" s="296">
        <v>0</v>
      </c>
      <c r="AW191" s="291">
        <v>3560453.57</v>
      </c>
      <c r="AX191" s="291"/>
      <c r="AY191" s="293">
        <v>3560453.57</v>
      </c>
      <c r="AZ191" s="297"/>
      <c r="BA191" s="298">
        <f t="shared" si="24"/>
        <v>0</v>
      </c>
      <c r="BB191" s="43"/>
      <c r="BC191" s="288" t="str">
        <f t="shared" si="29"/>
        <v/>
      </c>
      <c r="BD191" s="288" t="str">
        <f t="shared" si="29"/>
        <v/>
      </c>
      <c r="BE191" s="288" t="str">
        <f t="shared" si="29"/>
        <v/>
      </c>
      <c r="BF191" s="288" t="str">
        <f t="shared" si="28"/>
        <v/>
      </c>
      <c r="BG191" s="288" t="str">
        <f t="shared" si="23"/>
        <v>W/C</v>
      </c>
      <c r="BH191" s="288" t="str">
        <f t="shared" si="23"/>
        <v>NO</v>
      </c>
      <c r="BI191" s="288" t="str">
        <f t="shared" si="25"/>
        <v>W/C</v>
      </c>
      <c r="BJ191" s="43"/>
      <c r="BK191" s="288" t="b">
        <f t="shared" si="26"/>
        <v>1</v>
      </c>
      <c r="BL191" s="288" t="b">
        <f t="shared" si="26"/>
        <v>1</v>
      </c>
      <c r="BM191" s="288" t="b">
        <f t="shared" si="26"/>
        <v>1</v>
      </c>
      <c r="BN191" s="288" t="b">
        <f t="shared" si="26"/>
        <v>1</v>
      </c>
      <c r="BO191" s="288" t="b">
        <f t="shared" si="26"/>
        <v>1</v>
      </c>
      <c r="BP191" s="288" t="b">
        <f t="shared" si="26"/>
        <v>1</v>
      </c>
      <c r="BQ191" s="288" t="b">
        <f t="shared" si="26"/>
        <v>1</v>
      </c>
    </row>
    <row r="192" spans="1:69" ht="12" customHeight="1" x14ac:dyDescent="0.25">
      <c r="A192" s="286">
        <v>15100031</v>
      </c>
      <c r="B192" s="287" t="s">
        <v>2306</v>
      </c>
      <c r="C192" s="16" t="s">
        <v>398</v>
      </c>
      <c r="D192" s="13" t="s">
        <v>183</v>
      </c>
      <c r="E192" s="13"/>
      <c r="F192" s="16"/>
      <c r="G192" s="13"/>
      <c r="H192" s="288" t="s">
        <v>2129</v>
      </c>
      <c r="I192" s="288" t="s">
        <v>2129</v>
      </c>
      <c r="J192" s="288" t="s">
        <v>2129</v>
      </c>
      <c r="K192" s="288" t="s">
        <v>2129</v>
      </c>
      <c r="L192" s="288" t="s">
        <v>183</v>
      </c>
      <c r="M192" s="288" t="s">
        <v>2130</v>
      </c>
      <c r="N192" s="288" t="s">
        <v>183</v>
      </c>
      <c r="P192" s="289">
        <v>2652723.12</v>
      </c>
      <c r="Q192" s="289">
        <v>2885857.21</v>
      </c>
      <c r="R192" s="289">
        <v>2516272.48</v>
      </c>
      <c r="S192" s="289">
        <v>2667703.7799999998</v>
      </c>
      <c r="T192" s="289">
        <v>2656001.6800000002</v>
      </c>
      <c r="U192" s="289">
        <v>2838154.4</v>
      </c>
      <c r="V192" s="289">
        <v>3242211.57</v>
      </c>
      <c r="W192" s="289">
        <v>3779085.37</v>
      </c>
      <c r="X192" s="289">
        <v>3810397.95</v>
      </c>
      <c r="Y192" s="289">
        <v>3369939.43</v>
      </c>
      <c r="Z192" s="289">
        <v>3556655.94</v>
      </c>
      <c r="AA192" s="289">
        <v>3179420.34</v>
      </c>
      <c r="AB192" s="289">
        <v>2576504.5099999998</v>
      </c>
      <c r="AC192" s="289"/>
      <c r="AD192" s="289"/>
      <c r="AE192" s="289">
        <v>3093026.1637499998</v>
      </c>
      <c r="AF192" s="299"/>
      <c r="AG192" s="300"/>
      <c r="AH192" s="291"/>
      <c r="AI192" s="291"/>
      <c r="AJ192" s="291"/>
      <c r="AK192" s="292"/>
      <c r="AL192" s="291">
        <v>0</v>
      </c>
      <c r="AM192" s="293">
        <v>3093026.1637499998</v>
      </c>
      <c r="AN192" s="291"/>
      <c r="AO192" s="294">
        <v>3093026.1637499998</v>
      </c>
      <c r="AP192" s="291"/>
      <c r="AQ192" s="295">
        <v>2576504.5099999998</v>
      </c>
      <c r="AR192" s="291"/>
      <c r="AS192" s="291"/>
      <c r="AT192" s="291"/>
      <c r="AU192" s="291"/>
      <c r="AV192" s="296">
        <v>0</v>
      </c>
      <c r="AW192" s="291">
        <v>2576504.5099999998</v>
      </c>
      <c r="AX192" s="291"/>
      <c r="AY192" s="293">
        <v>2576504.5099999998</v>
      </c>
      <c r="AZ192" s="297"/>
      <c r="BA192" s="298">
        <f t="shared" si="24"/>
        <v>0</v>
      </c>
      <c r="BB192" s="43"/>
      <c r="BC192" s="288" t="str">
        <f t="shared" si="29"/>
        <v/>
      </c>
      <c r="BD192" s="288" t="str">
        <f t="shared" si="29"/>
        <v/>
      </c>
      <c r="BE192" s="288" t="str">
        <f t="shared" si="29"/>
        <v/>
      </c>
      <c r="BF192" s="288" t="str">
        <f t="shared" si="28"/>
        <v/>
      </c>
      <c r="BG192" s="288" t="str">
        <f t="shared" si="23"/>
        <v>W/C</v>
      </c>
      <c r="BH192" s="288" t="str">
        <f t="shared" si="23"/>
        <v>NO</v>
      </c>
      <c r="BI192" s="288" t="str">
        <f t="shared" si="25"/>
        <v>W/C</v>
      </c>
      <c r="BJ192" s="43"/>
      <c r="BK192" s="288" t="b">
        <f t="shared" si="26"/>
        <v>1</v>
      </c>
      <c r="BL192" s="288" t="b">
        <f t="shared" si="26"/>
        <v>1</v>
      </c>
      <c r="BM192" s="288" t="b">
        <f t="shared" si="26"/>
        <v>1</v>
      </c>
      <c r="BN192" s="288" t="b">
        <f t="shared" si="26"/>
        <v>1</v>
      </c>
      <c r="BO192" s="288" t="b">
        <f t="shared" si="26"/>
        <v>1</v>
      </c>
      <c r="BP192" s="288" t="b">
        <f t="shared" si="26"/>
        <v>1</v>
      </c>
      <c r="BQ192" s="288" t="b">
        <f t="shared" si="26"/>
        <v>1</v>
      </c>
    </row>
    <row r="193" spans="1:69" ht="12" customHeight="1" x14ac:dyDescent="0.25">
      <c r="A193" s="286">
        <v>15100041</v>
      </c>
      <c r="B193" s="287" t="s">
        <v>2307</v>
      </c>
      <c r="C193" s="16" t="s">
        <v>399</v>
      </c>
      <c r="D193" s="13" t="s">
        <v>183</v>
      </c>
      <c r="E193" s="13"/>
      <c r="F193" s="16"/>
      <c r="G193" s="13"/>
      <c r="H193" s="288" t="s">
        <v>2129</v>
      </c>
      <c r="I193" s="288" t="s">
        <v>2129</v>
      </c>
      <c r="J193" s="288" t="s">
        <v>2129</v>
      </c>
      <c r="K193" s="288" t="s">
        <v>2129</v>
      </c>
      <c r="L193" s="288" t="s">
        <v>183</v>
      </c>
      <c r="M193" s="288" t="s">
        <v>2130</v>
      </c>
      <c r="N193" s="288" t="s">
        <v>183</v>
      </c>
      <c r="P193" s="289">
        <v>238292.72</v>
      </c>
      <c r="Q193" s="289">
        <v>235757.4</v>
      </c>
      <c r="R193" s="289">
        <v>237330.44</v>
      </c>
      <c r="S193" s="289">
        <v>223096.93</v>
      </c>
      <c r="T193" s="289">
        <v>230179.19</v>
      </c>
      <c r="U193" s="289">
        <v>304322.75</v>
      </c>
      <c r="V193" s="289">
        <v>286247.21999999997</v>
      </c>
      <c r="W193" s="289">
        <v>1199892.22</v>
      </c>
      <c r="X193" s="289">
        <v>282354.92</v>
      </c>
      <c r="Y193" s="289">
        <v>381337.68</v>
      </c>
      <c r="Z193" s="289">
        <v>265420.09999999998</v>
      </c>
      <c r="AA193" s="289">
        <v>302022.94</v>
      </c>
      <c r="AB193" s="289">
        <v>259419.93</v>
      </c>
      <c r="AC193" s="289"/>
      <c r="AD193" s="289"/>
      <c r="AE193" s="289">
        <v>349734.8429166667</v>
      </c>
      <c r="AF193" s="299"/>
      <c r="AG193" s="300"/>
      <c r="AH193" s="291"/>
      <c r="AI193" s="291"/>
      <c r="AJ193" s="291"/>
      <c r="AK193" s="292"/>
      <c r="AL193" s="291">
        <v>0</v>
      </c>
      <c r="AM193" s="293">
        <v>349734.8429166667</v>
      </c>
      <c r="AN193" s="291"/>
      <c r="AO193" s="294">
        <v>349734.8429166667</v>
      </c>
      <c r="AP193" s="291"/>
      <c r="AQ193" s="295">
        <v>259419.93</v>
      </c>
      <c r="AR193" s="291"/>
      <c r="AS193" s="291"/>
      <c r="AT193" s="291"/>
      <c r="AU193" s="291"/>
      <c r="AV193" s="296">
        <v>0</v>
      </c>
      <c r="AW193" s="291">
        <v>259419.93</v>
      </c>
      <c r="AX193" s="291"/>
      <c r="AY193" s="293">
        <v>259419.93</v>
      </c>
      <c r="AZ193" s="297"/>
      <c r="BA193" s="298">
        <f t="shared" si="24"/>
        <v>0</v>
      </c>
      <c r="BB193" s="43"/>
      <c r="BC193" s="288" t="str">
        <f t="shared" si="29"/>
        <v/>
      </c>
      <c r="BD193" s="288" t="str">
        <f t="shared" si="29"/>
        <v/>
      </c>
      <c r="BE193" s="288" t="str">
        <f t="shared" si="29"/>
        <v/>
      </c>
      <c r="BF193" s="288" t="str">
        <f t="shared" si="28"/>
        <v/>
      </c>
      <c r="BG193" s="288" t="str">
        <f t="shared" si="23"/>
        <v>W/C</v>
      </c>
      <c r="BH193" s="288" t="str">
        <f t="shared" si="23"/>
        <v>NO</v>
      </c>
      <c r="BI193" s="288" t="str">
        <f t="shared" si="25"/>
        <v>W/C</v>
      </c>
      <c r="BJ193" s="43"/>
      <c r="BK193" s="288" t="b">
        <f t="shared" ref="BK193:BQ224" si="30">BC193=H193</f>
        <v>1</v>
      </c>
      <c r="BL193" s="288" t="b">
        <f t="shared" si="30"/>
        <v>1</v>
      </c>
      <c r="BM193" s="288" t="b">
        <f t="shared" si="30"/>
        <v>1</v>
      </c>
      <c r="BN193" s="288" t="b">
        <f t="shared" si="30"/>
        <v>1</v>
      </c>
      <c r="BO193" s="288" t="b">
        <f t="shared" si="30"/>
        <v>1</v>
      </c>
      <c r="BP193" s="288" t="b">
        <f t="shared" si="30"/>
        <v>1</v>
      </c>
      <c r="BQ193" s="288" t="b">
        <f t="shared" si="30"/>
        <v>1</v>
      </c>
    </row>
    <row r="194" spans="1:69" ht="12" customHeight="1" x14ac:dyDescent="0.25">
      <c r="A194" s="286">
        <v>15100061</v>
      </c>
      <c r="B194" s="287" t="s">
        <v>2308</v>
      </c>
      <c r="C194" s="16" t="s">
        <v>400</v>
      </c>
      <c r="D194" s="13" t="s">
        <v>183</v>
      </c>
      <c r="E194" s="13"/>
      <c r="F194" s="16"/>
      <c r="G194" s="13"/>
      <c r="H194" s="288" t="s">
        <v>2129</v>
      </c>
      <c r="I194" s="288" t="s">
        <v>2129</v>
      </c>
      <c r="J194" s="288" t="s">
        <v>2129</v>
      </c>
      <c r="K194" s="288" t="s">
        <v>2129</v>
      </c>
      <c r="L194" s="288" t="s">
        <v>183</v>
      </c>
      <c r="M194" s="288" t="s">
        <v>2130</v>
      </c>
      <c r="N194" s="288" t="s">
        <v>183</v>
      </c>
      <c r="P194" s="289">
        <v>30017.11</v>
      </c>
      <c r="Q194" s="289">
        <v>29160.15</v>
      </c>
      <c r="R194" s="289">
        <v>29160.15</v>
      </c>
      <c r="S194" s="289">
        <v>29160.15</v>
      </c>
      <c r="T194" s="289">
        <v>28772.76</v>
      </c>
      <c r="U194" s="289">
        <v>27054.14</v>
      </c>
      <c r="V194" s="289">
        <v>27054.14</v>
      </c>
      <c r="W194" s="289">
        <v>26420.22</v>
      </c>
      <c r="X194" s="289">
        <v>25539.78</v>
      </c>
      <c r="Y194" s="289">
        <v>24506.73</v>
      </c>
      <c r="Z194" s="289">
        <v>24506.73</v>
      </c>
      <c r="AA194" s="289">
        <v>39873.760000000002</v>
      </c>
      <c r="AB194" s="289">
        <v>37144.17</v>
      </c>
      <c r="AC194" s="289"/>
      <c r="AD194" s="289"/>
      <c r="AE194" s="289">
        <v>28732.445833333335</v>
      </c>
      <c r="AF194" s="299"/>
      <c r="AG194" s="300"/>
      <c r="AH194" s="291"/>
      <c r="AI194" s="291"/>
      <c r="AJ194" s="291"/>
      <c r="AK194" s="292"/>
      <c r="AL194" s="291">
        <v>0</v>
      </c>
      <c r="AM194" s="293">
        <v>28732.445833333335</v>
      </c>
      <c r="AN194" s="291"/>
      <c r="AO194" s="294">
        <v>28732.445833333335</v>
      </c>
      <c r="AP194" s="291"/>
      <c r="AQ194" s="295">
        <v>37144.17</v>
      </c>
      <c r="AR194" s="291"/>
      <c r="AS194" s="291"/>
      <c r="AT194" s="291"/>
      <c r="AU194" s="291"/>
      <c r="AV194" s="296">
        <v>0</v>
      </c>
      <c r="AW194" s="291">
        <v>37144.17</v>
      </c>
      <c r="AX194" s="291"/>
      <c r="AY194" s="293">
        <v>37144.17</v>
      </c>
      <c r="AZ194" s="297"/>
      <c r="BA194" s="298">
        <f t="shared" si="24"/>
        <v>0</v>
      </c>
      <c r="BB194" s="43"/>
      <c r="BC194" s="288" t="str">
        <f t="shared" si="29"/>
        <v/>
      </c>
      <c r="BD194" s="288" t="str">
        <f t="shared" si="29"/>
        <v/>
      </c>
      <c r="BE194" s="288" t="str">
        <f t="shared" si="29"/>
        <v/>
      </c>
      <c r="BF194" s="288" t="str">
        <f t="shared" si="28"/>
        <v/>
      </c>
      <c r="BG194" s="288" t="str">
        <f t="shared" si="23"/>
        <v>W/C</v>
      </c>
      <c r="BH194" s="288" t="str">
        <f t="shared" si="23"/>
        <v>NO</v>
      </c>
      <c r="BI194" s="288" t="str">
        <f t="shared" si="25"/>
        <v>W/C</v>
      </c>
      <c r="BJ194" s="43"/>
      <c r="BK194" s="288" t="b">
        <f t="shared" si="30"/>
        <v>1</v>
      </c>
      <c r="BL194" s="288" t="b">
        <f t="shared" si="30"/>
        <v>1</v>
      </c>
      <c r="BM194" s="288" t="b">
        <f t="shared" si="30"/>
        <v>1</v>
      </c>
      <c r="BN194" s="288" t="b">
        <f t="shared" si="30"/>
        <v>1</v>
      </c>
      <c r="BO194" s="288" t="b">
        <f t="shared" si="30"/>
        <v>1</v>
      </c>
      <c r="BP194" s="288" t="b">
        <f t="shared" si="30"/>
        <v>1</v>
      </c>
      <c r="BQ194" s="288" t="b">
        <f t="shared" si="30"/>
        <v>1</v>
      </c>
    </row>
    <row r="195" spans="1:69" ht="12" customHeight="1" x14ac:dyDescent="0.25">
      <c r="A195" s="286">
        <v>15100081</v>
      </c>
      <c r="B195" s="287" t="s">
        <v>2309</v>
      </c>
      <c r="C195" s="16" t="s">
        <v>401</v>
      </c>
      <c r="D195" s="13" t="s">
        <v>183</v>
      </c>
      <c r="E195" s="13"/>
      <c r="F195" s="16"/>
      <c r="G195" s="13"/>
      <c r="H195" s="288" t="s">
        <v>2129</v>
      </c>
      <c r="I195" s="288" t="s">
        <v>2129</v>
      </c>
      <c r="J195" s="288" t="s">
        <v>2129</v>
      </c>
      <c r="K195" s="288" t="s">
        <v>2129</v>
      </c>
      <c r="L195" s="288" t="s">
        <v>183</v>
      </c>
      <c r="M195" s="288" t="s">
        <v>2130</v>
      </c>
      <c r="N195" s="288" t="s">
        <v>183</v>
      </c>
      <c r="P195" s="289">
        <v>1642990.77</v>
      </c>
      <c r="Q195" s="289">
        <v>1637956.24</v>
      </c>
      <c r="R195" s="289">
        <v>1637956.24</v>
      </c>
      <c r="S195" s="289">
        <v>1634842.75</v>
      </c>
      <c r="T195" s="289">
        <v>1634842.75</v>
      </c>
      <c r="U195" s="289">
        <v>1632223.74</v>
      </c>
      <c r="V195" s="289">
        <v>1625723.26</v>
      </c>
      <c r="W195" s="289">
        <v>1625723.26</v>
      </c>
      <c r="X195" s="289">
        <v>1620358.34</v>
      </c>
      <c r="Y195" s="289">
        <v>1620358.34</v>
      </c>
      <c r="Z195" s="289">
        <v>1620358.34</v>
      </c>
      <c r="AA195" s="289">
        <v>1669299.69</v>
      </c>
      <c r="AB195" s="289">
        <v>1643560.73</v>
      </c>
      <c r="AC195" s="289"/>
      <c r="AD195" s="289"/>
      <c r="AE195" s="289">
        <v>1633576.5583333333</v>
      </c>
      <c r="AF195" s="299"/>
      <c r="AG195" s="300"/>
      <c r="AH195" s="291"/>
      <c r="AI195" s="291"/>
      <c r="AJ195" s="291"/>
      <c r="AK195" s="292"/>
      <c r="AL195" s="291">
        <v>0</v>
      </c>
      <c r="AM195" s="293">
        <v>1633576.5583333333</v>
      </c>
      <c r="AN195" s="291"/>
      <c r="AO195" s="294">
        <v>1633576.5583333333</v>
      </c>
      <c r="AP195" s="291"/>
      <c r="AQ195" s="295">
        <v>1643560.73</v>
      </c>
      <c r="AR195" s="291"/>
      <c r="AS195" s="291"/>
      <c r="AT195" s="291"/>
      <c r="AU195" s="291"/>
      <c r="AV195" s="296">
        <v>0</v>
      </c>
      <c r="AW195" s="291">
        <v>1643560.73</v>
      </c>
      <c r="AX195" s="291"/>
      <c r="AY195" s="293">
        <v>1643560.73</v>
      </c>
      <c r="AZ195" s="297"/>
      <c r="BA195" s="298">
        <f t="shared" si="24"/>
        <v>0</v>
      </c>
      <c r="BB195" s="43"/>
      <c r="BC195" s="288" t="str">
        <f t="shared" si="29"/>
        <v/>
      </c>
      <c r="BD195" s="288" t="str">
        <f t="shared" si="29"/>
        <v/>
      </c>
      <c r="BE195" s="288" t="str">
        <f t="shared" si="29"/>
        <v/>
      </c>
      <c r="BF195" s="288" t="str">
        <f t="shared" si="28"/>
        <v/>
      </c>
      <c r="BG195" s="288" t="str">
        <f t="shared" si="23"/>
        <v>W/C</v>
      </c>
      <c r="BH195" s="288" t="str">
        <f t="shared" si="23"/>
        <v>NO</v>
      </c>
      <c r="BI195" s="288" t="str">
        <f t="shared" si="25"/>
        <v>W/C</v>
      </c>
      <c r="BJ195" s="43"/>
      <c r="BK195" s="288" t="b">
        <f t="shared" si="30"/>
        <v>1</v>
      </c>
      <c r="BL195" s="288" t="b">
        <f t="shared" si="30"/>
        <v>1</v>
      </c>
      <c r="BM195" s="288" t="b">
        <f t="shared" si="30"/>
        <v>1</v>
      </c>
      <c r="BN195" s="288" t="b">
        <f t="shared" si="30"/>
        <v>1</v>
      </c>
      <c r="BO195" s="288" t="b">
        <f t="shared" si="30"/>
        <v>1</v>
      </c>
      <c r="BP195" s="288" t="b">
        <f t="shared" si="30"/>
        <v>1</v>
      </c>
      <c r="BQ195" s="288" t="b">
        <f t="shared" si="30"/>
        <v>1</v>
      </c>
    </row>
    <row r="196" spans="1:69" ht="12" customHeight="1" x14ac:dyDescent="0.25">
      <c r="A196" s="286">
        <v>15100091</v>
      </c>
      <c r="B196" s="287" t="s">
        <v>2310</v>
      </c>
      <c r="C196" s="16" t="s">
        <v>402</v>
      </c>
      <c r="D196" s="13" t="s">
        <v>183</v>
      </c>
      <c r="E196" s="13"/>
      <c r="F196" s="16"/>
      <c r="G196" s="13"/>
      <c r="H196" s="288" t="s">
        <v>2129</v>
      </c>
      <c r="I196" s="288" t="s">
        <v>2129</v>
      </c>
      <c r="J196" s="288" t="s">
        <v>2129</v>
      </c>
      <c r="K196" s="288" t="s">
        <v>2129</v>
      </c>
      <c r="L196" s="288" t="s">
        <v>183</v>
      </c>
      <c r="M196" s="288" t="s">
        <v>2130</v>
      </c>
      <c r="N196" s="288" t="s">
        <v>183</v>
      </c>
      <c r="P196" s="289">
        <v>1774782.46</v>
      </c>
      <c r="Q196" s="289">
        <v>1771630.97</v>
      </c>
      <c r="R196" s="289">
        <v>1707571.46</v>
      </c>
      <c r="S196" s="289">
        <v>1707571.46</v>
      </c>
      <c r="T196" s="289">
        <v>1707571.46</v>
      </c>
      <c r="U196" s="289">
        <v>1703728.86</v>
      </c>
      <c r="V196" s="289">
        <v>1703728.86</v>
      </c>
      <c r="W196" s="289">
        <v>1703728.86</v>
      </c>
      <c r="X196" s="289">
        <v>1703728.86</v>
      </c>
      <c r="Y196" s="289">
        <v>1703728.86</v>
      </c>
      <c r="Z196" s="289">
        <v>1703728.86</v>
      </c>
      <c r="AA196" s="289">
        <v>1805293.23</v>
      </c>
      <c r="AB196" s="289">
        <v>1805293.23</v>
      </c>
      <c r="AC196" s="289"/>
      <c r="AD196" s="289"/>
      <c r="AE196" s="289">
        <v>1726004.1320833331</v>
      </c>
      <c r="AF196" s="299"/>
      <c r="AG196" s="300"/>
      <c r="AH196" s="291"/>
      <c r="AI196" s="291"/>
      <c r="AJ196" s="291"/>
      <c r="AK196" s="292"/>
      <c r="AL196" s="291">
        <v>0</v>
      </c>
      <c r="AM196" s="293">
        <v>1726004.1320833331</v>
      </c>
      <c r="AN196" s="291"/>
      <c r="AO196" s="294">
        <v>1726004.1320833331</v>
      </c>
      <c r="AP196" s="291"/>
      <c r="AQ196" s="295">
        <v>1805293.23</v>
      </c>
      <c r="AR196" s="291"/>
      <c r="AS196" s="291"/>
      <c r="AT196" s="291"/>
      <c r="AU196" s="291"/>
      <c r="AV196" s="296">
        <v>0</v>
      </c>
      <c r="AW196" s="291">
        <v>1805293.23</v>
      </c>
      <c r="AX196" s="291"/>
      <c r="AY196" s="293">
        <v>1805293.23</v>
      </c>
      <c r="AZ196" s="297"/>
      <c r="BA196" s="298">
        <f t="shared" si="24"/>
        <v>0</v>
      </c>
      <c r="BB196" s="43"/>
      <c r="BC196" s="288" t="str">
        <f t="shared" si="29"/>
        <v/>
      </c>
      <c r="BD196" s="288" t="str">
        <f t="shared" si="29"/>
        <v/>
      </c>
      <c r="BE196" s="288" t="str">
        <f t="shared" si="29"/>
        <v/>
      </c>
      <c r="BF196" s="288" t="str">
        <f t="shared" si="28"/>
        <v/>
      </c>
      <c r="BG196" s="288" t="str">
        <f t="shared" si="23"/>
        <v>W/C</v>
      </c>
      <c r="BH196" s="288" t="str">
        <f t="shared" si="23"/>
        <v>NO</v>
      </c>
      <c r="BI196" s="288" t="str">
        <f t="shared" si="25"/>
        <v>W/C</v>
      </c>
      <c r="BJ196" s="43"/>
      <c r="BK196" s="288" t="b">
        <f t="shared" si="30"/>
        <v>1</v>
      </c>
      <c r="BL196" s="288" t="b">
        <f t="shared" si="30"/>
        <v>1</v>
      </c>
      <c r="BM196" s="288" t="b">
        <f t="shared" si="30"/>
        <v>1</v>
      </c>
      <c r="BN196" s="288" t="b">
        <f t="shared" si="30"/>
        <v>1</v>
      </c>
      <c r="BO196" s="288" t="b">
        <f t="shared" si="30"/>
        <v>1</v>
      </c>
      <c r="BP196" s="288" t="b">
        <f t="shared" si="30"/>
        <v>1</v>
      </c>
      <c r="BQ196" s="288" t="b">
        <f t="shared" si="30"/>
        <v>1</v>
      </c>
    </row>
    <row r="197" spans="1:69" ht="12" customHeight="1" x14ac:dyDescent="0.25">
      <c r="A197" s="286">
        <v>15100101</v>
      </c>
      <c r="B197" s="287" t="s">
        <v>2311</v>
      </c>
      <c r="C197" s="16" t="s">
        <v>403</v>
      </c>
      <c r="D197" s="13" t="s">
        <v>183</v>
      </c>
      <c r="E197" s="13"/>
      <c r="F197" s="16"/>
      <c r="G197" s="13"/>
      <c r="H197" s="288" t="s">
        <v>2129</v>
      </c>
      <c r="I197" s="288" t="s">
        <v>2129</v>
      </c>
      <c r="J197" s="288" t="s">
        <v>2129</v>
      </c>
      <c r="K197" s="288" t="s">
        <v>2129</v>
      </c>
      <c r="L197" s="288" t="s">
        <v>183</v>
      </c>
      <c r="M197" s="288" t="s">
        <v>2130</v>
      </c>
      <c r="N197" s="288" t="s">
        <v>183</v>
      </c>
      <c r="P197" s="289">
        <v>4369721</v>
      </c>
      <c r="Q197" s="289">
        <v>4369721</v>
      </c>
      <c r="R197" s="289">
        <v>4369721</v>
      </c>
      <c r="S197" s="289">
        <v>4361664.7</v>
      </c>
      <c r="T197" s="289">
        <v>4361664.7</v>
      </c>
      <c r="U197" s="289">
        <v>4361664.7</v>
      </c>
      <c r="V197" s="289">
        <v>4361622.34</v>
      </c>
      <c r="W197" s="289">
        <v>4317266.09</v>
      </c>
      <c r="X197" s="289">
        <v>4295531.3</v>
      </c>
      <c r="Y197" s="289">
        <v>4295028.66</v>
      </c>
      <c r="Z197" s="289">
        <v>4035377.43</v>
      </c>
      <c r="AA197" s="289">
        <v>4065903.08</v>
      </c>
      <c r="AB197" s="289">
        <v>4065903.08</v>
      </c>
      <c r="AC197" s="289"/>
      <c r="AD197" s="289"/>
      <c r="AE197" s="289">
        <v>4284414.7533333329</v>
      </c>
      <c r="AF197" s="299"/>
      <c r="AG197" s="300"/>
      <c r="AH197" s="291"/>
      <c r="AI197" s="291"/>
      <c r="AJ197" s="291"/>
      <c r="AK197" s="292"/>
      <c r="AL197" s="291">
        <v>0</v>
      </c>
      <c r="AM197" s="293">
        <v>4284414.7533333329</v>
      </c>
      <c r="AN197" s="291"/>
      <c r="AO197" s="294">
        <v>4284414.7533333329</v>
      </c>
      <c r="AP197" s="291"/>
      <c r="AQ197" s="295">
        <v>4065903.08</v>
      </c>
      <c r="AR197" s="291"/>
      <c r="AS197" s="291"/>
      <c r="AT197" s="291"/>
      <c r="AU197" s="291"/>
      <c r="AV197" s="296">
        <v>0</v>
      </c>
      <c r="AW197" s="291">
        <v>4065903.08</v>
      </c>
      <c r="AX197" s="291"/>
      <c r="AY197" s="293">
        <v>4065903.08</v>
      </c>
      <c r="AZ197" s="297"/>
      <c r="BA197" s="298">
        <f t="shared" si="24"/>
        <v>0</v>
      </c>
      <c r="BB197" s="43"/>
      <c r="BC197" s="288" t="str">
        <f t="shared" si="29"/>
        <v/>
      </c>
      <c r="BD197" s="288" t="str">
        <f t="shared" si="29"/>
        <v/>
      </c>
      <c r="BE197" s="288" t="str">
        <f t="shared" si="29"/>
        <v/>
      </c>
      <c r="BF197" s="288" t="str">
        <f t="shared" si="28"/>
        <v/>
      </c>
      <c r="BG197" s="288" t="str">
        <f t="shared" si="23"/>
        <v>W/C</v>
      </c>
      <c r="BH197" s="288" t="str">
        <f t="shared" si="23"/>
        <v>NO</v>
      </c>
      <c r="BI197" s="288" t="str">
        <f t="shared" si="25"/>
        <v>W/C</v>
      </c>
      <c r="BJ197" s="43"/>
      <c r="BK197" s="288" t="b">
        <f t="shared" si="30"/>
        <v>1</v>
      </c>
      <c r="BL197" s="288" t="b">
        <f t="shared" si="30"/>
        <v>1</v>
      </c>
      <c r="BM197" s="288" t="b">
        <f t="shared" si="30"/>
        <v>1</v>
      </c>
      <c r="BN197" s="288" t="b">
        <f t="shared" si="30"/>
        <v>1</v>
      </c>
      <c r="BO197" s="288" t="b">
        <f t="shared" si="30"/>
        <v>1</v>
      </c>
      <c r="BP197" s="288" t="b">
        <f t="shared" si="30"/>
        <v>1</v>
      </c>
      <c r="BQ197" s="288" t="b">
        <f t="shared" si="30"/>
        <v>1</v>
      </c>
    </row>
    <row r="198" spans="1:69" ht="12" customHeight="1" x14ac:dyDescent="0.25">
      <c r="A198" s="286">
        <v>15100122</v>
      </c>
      <c r="B198" s="287" t="s">
        <v>2312</v>
      </c>
      <c r="C198" s="16" t="s">
        <v>404</v>
      </c>
      <c r="D198" s="13" t="s">
        <v>183</v>
      </c>
      <c r="E198" s="13"/>
      <c r="F198" s="16"/>
      <c r="G198" s="13"/>
      <c r="H198" s="288" t="s">
        <v>2129</v>
      </c>
      <c r="I198" s="288" t="s">
        <v>2129</v>
      </c>
      <c r="J198" s="288" t="s">
        <v>2129</v>
      </c>
      <c r="K198" s="288" t="s">
        <v>2129</v>
      </c>
      <c r="L198" s="288" t="s">
        <v>183</v>
      </c>
      <c r="M198" s="288" t="s">
        <v>2130</v>
      </c>
      <c r="N198" s="288" t="s">
        <v>183</v>
      </c>
      <c r="P198" s="289">
        <v>296344.58</v>
      </c>
      <c r="Q198" s="289">
        <v>296344.58</v>
      </c>
      <c r="R198" s="289">
        <v>296344.58</v>
      </c>
      <c r="S198" s="289">
        <v>296344.58</v>
      </c>
      <c r="T198" s="289">
        <v>296344.58</v>
      </c>
      <c r="U198" s="289">
        <v>296344.58</v>
      </c>
      <c r="V198" s="289">
        <v>296344.58</v>
      </c>
      <c r="W198" s="289">
        <v>296344.58</v>
      </c>
      <c r="X198" s="289">
        <v>296344.58</v>
      </c>
      <c r="Y198" s="289">
        <v>296344.58</v>
      </c>
      <c r="Z198" s="289">
        <v>296344.58</v>
      </c>
      <c r="AA198" s="289">
        <v>296344.58</v>
      </c>
      <c r="AB198" s="289">
        <v>296344.58</v>
      </c>
      <c r="AC198" s="289"/>
      <c r="AD198" s="289"/>
      <c r="AE198" s="289">
        <v>296344.58</v>
      </c>
      <c r="AF198" s="299"/>
      <c r="AG198" s="300"/>
      <c r="AH198" s="291"/>
      <c r="AI198" s="291"/>
      <c r="AJ198" s="291"/>
      <c r="AK198" s="292"/>
      <c r="AL198" s="291">
        <v>0</v>
      </c>
      <c r="AM198" s="293">
        <v>296344.58</v>
      </c>
      <c r="AN198" s="291"/>
      <c r="AO198" s="294">
        <v>296344.58</v>
      </c>
      <c r="AP198" s="291"/>
      <c r="AQ198" s="295">
        <v>296344.58</v>
      </c>
      <c r="AR198" s="291"/>
      <c r="AS198" s="291"/>
      <c r="AT198" s="291"/>
      <c r="AU198" s="291"/>
      <c r="AV198" s="296">
        <v>0</v>
      </c>
      <c r="AW198" s="291">
        <v>296344.58</v>
      </c>
      <c r="AX198" s="291"/>
      <c r="AY198" s="293">
        <v>296344.58</v>
      </c>
      <c r="AZ198" s="297"/>
      <c r="BA198" s="298">
        <f t="shared" si="24"/>
        <v>0</v>
      </c>
      <c r="BB198" s="43"/>
      <c r="BC198" s="288" t="str">
        <f t="shared" si="29"/>
        <v/>
      </c>
      <c r="BD198" s="288" t="str">
        <f t="shared" si="29"/>
        <v/>
      </c>
      <c r="BE198" s="288" t="str">
        <f t="shared" si="29"/>
        <v/>
      </c>
      <c r="BF198" s="288" t="str">
        <f t="shared" si="28"/>
        <v/>
      </c>
      <c r="BG198" s="288" t="str">
        <f t="shared" si="23"/>
        <v>W/C</v>
      </c>
      <c r="BH198" s="288" t="str">
        <f t="shared" si="23"/>
        <v>NO</v>
      </c>
      <c r="BI198" s="288" t="str">
        <f t="shared" si="25"/>
        <v>W/C</v>
      </c>
      <c r="BJ198" s="43"/>
      <c r="BK198" s="288" t="b">
        <f t="shared" si="30"/>
        <v>1</v>
      </c>
      <c r="BL198" s="288" t="b">
        <f t="shared" si="30"/>
        <v>1</v>
      </c>
      <c r="BM198" s="288" t="b">
        <f t="shared" si="30"/>
        <v>1</v>
      </c>
      <c r="BN198" s="288" t="b">
        <f t="shared" si="30"/>
        <v>1</v>
      </c>
      <c r="BO198" s="288" t="b">
        <f t="shared" si="30"/>
        <v>1</v>
      </c>
      <c r="BP198" s="288" t="b">
        <f t="shared" si="30"/>
        <v>1</v>
      </c>
      <c r="BQ198" s="288" t="b">
        <f t="shared" si="30"/>
        <v>1</v>
      </c>
    </row>
    <row r="199" spans="1:69" ht="12" customHeight="1" x14ac:dyDescent="0.25">
      <c r="A199" s="286">
        <v>15100181</v>
      </c>
      <c r="B199" s="287" t="s">
        <v>2313</v>
      </c>
      <c r="C199" s="16" t="s">
        <v>405</v>
      </c>
      <c r="D199" s="13" t="s">
        <v>183</v>
      </c>
      <c r="E199" s="13"/>
      <c r="F199" s="16"/>
      <c r="G199" s="13"/>
      <c r="H199" s="288" t="s">
        <v>2129</v>
      </c>
      <c r="I199" s="288" t="s">
        <v>2129</v>
      </c>
      <c r="J199" s="288" t="s">
        <v>2129</v>
      </c>
      <c r="K199" s="288" t="s">
        <v>2129</v>
      </c>
      <c r="L199" s="288" t="s">
        <v>183</v>
      </c>
      <c r="M199" s="288" t="s">
        <v>2130</v>
      </c>
      <c r="N199" s="288" t="s">
        <v>183</v>
      </c>
      <c r="P199" s="289">
        <v>116456.67</v>
      </c>
      <c r="Q199" s="289">
        <v>139712.38</v>
      </c>
      <c r="R199" s="289">
        <v>171565.87</v>
      </c>
      <c r="S199" s="289">
        <v>131860.10999999999</v>
      </c>
      <c r="T199" s="289">
        <v>131860.10999999999</v>
      </c>
      <c r="U199" s="289">
        <v>193490.43</v>
      </c>
      <c r="V199" s="289">
        <v>80925.27</v>
      </c>
      <c r="W199" s="289">
        <v>102802.21</v>
      </c>
      <c r="X199" s="289">
        <v>141005.70000000001</v>
      </c>
      <c r="Y199" s="289">
        <v>141583.66</v>
      </c>
      <c r="Z199" s="289">
        <v>117217.27</v>
      </c>
      <c r="AA199" s="289">
        <v>132405.51999999999</v>
      </c>
      <c r="AB199" s="289">
        <v>137628.10999999999</v>
      </c>
      <c r="AC199" s="289"/>
      <c r="AD199" s="289"/>
      <c r="AE199" s="289">
        <v>134289.24333333332</v>
      </c>
      <c r="AF199" s="299"/>
      <c r="AG199" s="300"/>
      <c r="AH199" s="291"/>
      <c r="AI199" s="291"/>
      <c r="AJ199" s="291"/>
      <c r="AK199" s="292"/>
      <c r="AL199" s="291">
        <v>0</v>
      </c>
      <c r="AM199" s="293">
        <v>134289.24333333332</v>
      </c>
      <c r="AN199" s="291"/>
      <c r="AO199" s="294">
        <v>134289.24333333332</v>
      </c>
      <c r="AP199" s="291"/>
      <c r="AQ199" s="295">
        <v>137628.10999999999</v>
      </c>
      <c r="AR199" s="291"/>
      <c r="AS199" s="291"/>
      <c r="AT199" s="291"/>
      <c r="AU199" s="291"/>
      <c r="AV199" s="296">
        <v>0</v>
      </c>
      <c r="AW199" s="291">
        <v>137628.10999999999</v>
      </c>
      <c r="AX199" s="291"/>
      <c r="AY199" s="293">
        <v>137628.10999999999</v>
      </c>
      <c r="AZ199" s="297"/>
      <c r="BA199" s="298">
        <f t="shared" si="24"/>
        <v>0</v>
      </c>
      <c r="BB199" s="43"/>
      <c r="BC199" s="288" t="str">
        <f t="shared" si="29"/>
        <v/>
      </c>
      <c r="BD199" s="288" t="str">
        <f t="shared" si="29"/>
        <v/>
      </c>
      <c r="BE199" s="288" t="str">
        <f t="shared" si="29"/>
        <v/>
      </c>
      <c r="BF199" s="288" t="str">
        <f t="shared" si="28"/>
        <v/>
      </c>
      <c r="BG199" s="288" t="str">
        <f t="shared" si="23"/>
        <v>W/C</v>
      </c>
      <c r="BH199" s="288" t="str">
        <f t="shared" si="23"/>
        <v>NO</v>
      </c>
      <c r="BI199" s="288" t="str">
        <f t="shared" si="25"/>
        <v>W/C</v>
      </c>
      <c r="BJ199" s="43"/>
      <c r="BK199" s="288" t="b">
        <f t="shared" si="30"/>
        <v>1</v>
      </c>
      <c r="BL199" s="288" t="b">
        <f t="shared" si="30"/>
        <v>1</v>
      </c>
      <c r="BM199" s="288" t="b">
        <f t="shared" si="30"/>
        <v>1</v>
      </c>
      <c r="BN199" s="288" t="b">
        <f t="shared" si="30"/>
        <v>1</v>
      </c>
      <c r="BO199" s="288" t="b">
        <f t="shared" si="30"/>
        <v>1</v>
      </c>
      <c r="BP199" s="288" t="b">
        <f t="shared" si="30"/>
        <v>1</v>
      </c>
      <c r="BQ199" s="288" t="b">
        <f t="shared" si="30"/>
        <v>1</v>
      </c>
    </row>
    <row r="200" spans="1:69" ht="12" customHeight="1" x14ac:dyDescent="0.25">
      <c r="A200" s="286">
        <v>15100211</v>
      </c>
      <c r="B200" s="287" t="s">
        <v>2314</v>
      </c>
      <c r="C200" s="16" t="s">
        <v>406</v>
      </c>
      <c r="D200" s="13" t="s">
        <v>183</v>
      </c>
      <c r="E200" s="13"/>
      <c r="F200" s="16"/>
      <c r="G200" s="13"/>
      <c r="H200" s="288" t="s">
        <v>2129</v>
      </c>
      <c r="I200" s="288" t="s">
        <v>2129</v>
      </c>
      <c r="J200" s="288" t="s">
        <v>2129</v>
      </c>
      <c r="K200" s="288" t="s">
        <v>2129</v>
      </c>
      <c r="L200" s="288" t="s">
        <v>183</v>
      </c>
      <c r="M200" s="288" t="s">
        <v>2130</v>
      </c>
      <c r="N200" s="288" t="s">
        <v>183</v>
      </c>
      <c r="P200" s="289">
        <v>426756.43</v>
      </c>
      <c r="Q200" s="289">
        <v>331334.44</v>
      </c>
      <c r="R200" s="289">
        <v>80964.11</v>
      </c>
      <c r="S200" s="289">
        <v>180569.49</v>
      </c>
      <c r="T200" s="289">
        <v>149778.35</v>
      </c>
      <c r="U200" s="289">
        <v>156499.26999999999</v>
      </c>
      <c r="V200" s="289">
        <v>115129.78</v>
      </c>
      <c r="W200" s="289">
        <v>11939.82</v>
      </c>
      <c r="X200" s="289">
        <v>114471.92</v>
      </c>
      <c r="Y200" s="289">
        <v>131773.99</v>
      </c>
      <c r="Z200" s="289">
        <v>759694.92</v>
      </c>
      <c r="AA200" s="289">
        <v>2198473.96</v>
      </c>
      <c r="AB200" s="289">
        <v>893425.79</v>
      </c>
      <c r="AC200" s="289"/>
      <c r="AD200" s="289"/>
      <c r="AE200" s="289">
        <v>407560.09666666668</v>
      </c>
      <c r="AF200" s="299"/>
      <c r="AG200" s="300"/>
      <c r="AH200" s="291"/>
      <c r="AI200" s="291"/>
      <c r="AJ200" s="291"/>
      <c r="AK200" s="292"/>
      <c r="AL200" s="291">
        <v>0</v>
      </c>
      <c r="AM200" s="293">
        <v>407560.09666666668</v>
      </c>
      <c r="AN200" s="291"/>
      <c r="AO200" s="294">
        <v>407560.09666666668</v>
      </c>
      <c r="AP200" s="291"/>
      <c r="AQ200" s="295">
        <v>893425.79</v>
      </c>
      <c r="AR200" s="291"/>
      <c r="AS200" s="291"/>
      <c r="AT200" s="291"/>
      <c r="AU200" s="291"/>
      <c r="AV200" s="296">
        <v>0</v>
      </c>
      <c r="AW200" s="291">
        <v>893425.79</v>
      </c>
      <c r="AX200" s="291"/>
      <c r="AY200" s="293">
        <v>893425.79</v>
      </c>
      <c r="AZ200" s="297"/>
      <c r="BA200" s="298">
        <f t="shared" si="24"/>
        <v>0</v>
      </c>
      <c r="BB200" s="43"/>
      <c r="BC200" s="288" t="str">
        <f t="shared" si="29"/>
        <v/>
      </c>
      <c r="BD200" s="288" t="str">
        <f t="shared" si="29"/>
        <v/>
      </c>
      <c r="BE200" s="288" t="str">
        <f t="shared" si="29"/>
        <v/>
      </c>
      <c r="BF200" s="288" t="str">
        <f t="shared" si="28"/>
        <v/>
      </c>
      <c r="BG200" s="288" t="str">
        <f t="shared" si="23"/>
        <v>W/C</v>
      </c>
      <c r="BH200" s="288" t="str">
        <f t="shared" si="23"/>
        <v>NO</v>
      </c>
      <c r="BI200" s="288" t="str">
        <f t="shared" si="25"/>
        <v>W/C</v>
      </c>
      <c r="BJ200" s="43"/>
      <c r="BK200" s="288" t="b">
        <f t="shared" si="30"/>
        <v>1</v>
      </c>
      <c r="BL200" s="288" t="b">
        <f t="shared" si="30"/>
        <v>1</v>
      </c>
      <c r="BM200" s="288" t="b">
        <f t="shared" si="30"/>
        <v>1</v>
      </c>
      <c r="BN200" s="288" t="b">
        <f t="shared" si="30"/>
        <v>1</v>
      </c>
      <c r="BO200" s="288" t="b">
        <f t="shared" si="30"/>
        <v>1</v>
      </c>
      <c r="BP200" s="288" t="b">
        <f t="shared" si="30"/>
        <v>1</v>
      </c>
      <c r="BQ200" s="288" t="b">
        <f t="shared" si="30"/>
        <v>1</v>
      </c>
    </row>
    <row r="201" spans="1:69" ht="12" customHeight="1" x14ac:dyDescent="0.25">
      <c r="A201" s="286">
        <v>15100221</v>
      </c>
      <c r="B201" s="287" t="s">
        <v>2315</v>
      </c>
      <c r="C201" s="16" t="s">
        <v>407</v>
      </c>
      <c r="D201" s="13" t="s">
        <v>183</v>
      </c>
      <c r="E201" s="13"/>
      <c r="F201" s="16"/>
      <c r="G201" s="13"/>
      <c r="H201" s="288" t="s">
        <v>2129</v>
      </c>
      <c r="I201" s="288" t="s">
        <v>2129</v>
      </c>
      <c r="J201" s="288" t="s">
        <v>2129</v>
      </c>
      <c r="K201" s="288" t="s">
        <v>2129</v>
      </c>
      <c r="L201" s="288" t="s">
        <v>183</v>
      </c>
      <c r="M201" s="288" t="s">
        <v>2130</v>
      </c>
      <c r="N201" s="288" t="s">
        <v>183</v>
      </c>
      <c r="P201" s="289">
        <v>700460.88</v>
      </c>
      <c r="Q201" s="289">
        <v>406340.23</v>
      </c>
      <c r="R201" s="289">
        <v>388444.71</v>
      </c>
      <c r="S201" s="289">
        <v>493417.83</v>
      </c>
      <c r="T201" s="289">
        <v>601806.94999999995</v>
      </c>
      <c r="U201" s="289">
        <v>399949.76</v>
      </c>
      <c r="V201" s="289">
        <v>444778.07</v>
      </c>
      <c r="W201" s="289">
        <v>395430.48</v>
      </c>
      <c r="X201" s="289">
        <v>913820.44</v>
      </c>
      <c r="Y201" s="289">
        <v>1213191.9099999999</v>
      </c>
      <c r="Z201" s="289">
        <v>1183213.03</v>
      </c>
      <c r="AA201" s="289">
        <v>1366548.99</v>
      </c>
      <c r="AB201" s="289">
        <v>1327744.31</v>
      </c>
      <c r="AC201" s="289"/>
      <c r="AD201" s="289"/>
      <c r="AE201" s="289">
        <v>735087.08291666675</v>
      </c>
      <c r="AF201" s="299"/>
      <c r="AG201" s="300"/>
      <c r="AH201" s="291"/>
      <c r="AI201" s="291"/>
      <c r="AJ201" s="291"/>
      <c r="AK201" s="292"/>
      <c r="AL201" s="291">
        <v>0</v>
      </c>
      <c r="AM201" s="293">
        <v>735087.08291666675</v>
      </c>
      <c r="AN201" s="291"/>
      <c r="AO201" s="294">
        <v>735087.08291666675</v>
      </c>
      <c r="AP201" s="291"/>
      <c r="AQ201" s="295">
        <v>1327744.31</v>
      </c>
      <c r="AR201" s="291"/>
      <c r="AS201" s="291"/>
      <c r="AT201" s="291"/>
      <c r="AU201" s="291"/>
      <c r="AV201" s="296">
        <v>0</v>
      </c>
      <c r="AW201" s="291">
        <v>1327744.31</v>
      </c>
      <c r="AX201" s="291"/>
      <c r="AY201" s="293">
        <v>1327744.31</v>
      </c>
      <c r="AZ201" s="297"/>
      <c r="BA201" s="298">
        <f t="shared" si="24"/>
        <v>0</v>
      </c>
      <c r="BB201" s="43"/>
      <c r="BC201" s="288" t="str">
        <f t="shared" si="29"/>
        <v/>
      </c>
      <c r="BD201" s="288" t="str">
        <f t="shared" si="29"/>
        <v/>
      </c>
      <c r="BE201" s="288" t="str">
        <f t="shared" si="29"/>
        <v/>
      </c>
      <c r="BF201" s="288" t="str">
        <f t="shared" si="28"/>
        <v/>
      </c>
      <c r="BG201" s="288" t="str">
        <f t="shared" si="23"/>
        <v>W/C</v>
      </c>
      <c r="BH201" s="288" t="str">
        <f t="shared" si="23"/>
        <v>NO</v>
      </c>
      <c r="BI201" s="288" t="str">
        <f t="shared" si="25"/>
        <v>W/C</v>
      </c>
      <c r="BJ201" s="43"/>
      <c r="BK201" s="288" t="b">
        <f t="shared" si="30"/>
        <v>1</v>
      </c>
      <c r="BL201" s="288" t="b">
        <f t="shared" si="30"/>
        <v>1</v>
      </c>
      <c r="BM201" s="288" t="b">
        <f t="shared" si="30"/>
        <v>1</v>
      </c>
      <c r="BN201" s="288" t="b">
        <f t="shared" si="30"/>
        <v>1</v>
      </c>
      <c r="BO201" s="288" t="b">
        <f t="shared" si="30"/>
        <v>1</v>
      </c>
      <c r="BP201" s="288" t="b">
        <f t="shared" si="30"/>
        <v>1</v>
      </c>
      <c r="BQ201" s="288" t="b">
        <f t="shared" si="30"/>
        <v>1</v>
      </c>
    </row>
    <row r="202" spans="1:69" ht="12" customHeight="1" x14ac:dyDescent="0.25">
      <c r="A202" s="286">
        <v>15100271</v>
      </c>
      <c r="B202" s="287" t="s">
        <v>2316</v>
      </c>
      <c r="C202" s="16" t="s">
        <v>408</v>
      </c>
      <c r="D202" s="13" t="s">
        <v>183</v>
      </c>
      <c r="E202" s="13"/>
      <c r="F202" s="16"/>
      <c r="G202" s="13"/>
      <c r="H202" s="288" t="s">
        <v>2129</v>
      </c>
      <c r="I202" s="288" t="s">
        <v>2129</v>
      </c>
      <c r="J202" s="288" t="s">
        <v>2129</v>
      </c>
      <c r="K202" s="288" t="s">
        <v>2129</v>
      </c>
      <c r="L202" s="288" t="s">
        <v>183</v>
      </c>
      <c r="M202" s="288" t="s">
        <v>2130</v>
      </c>
      <c r="N202" s="288" t="s">
        <v>183</v>
      </c>
      <c r="P202" s="289">
        <v>2775902.13</v>
      </c>
      <c r="Q202" s="289">
        <v>2775902.13</v>
      </c>
      <c r="R202" s="289">
        <v>2775830.65</v>
      </c>
      <c r="S202" s="289">
        <v>2775830.65</v>
      </c>
      <c r="T202" s="289">
        <v>2775791.66</v>
      </c>
      <c r="U202" s="289">
        <v>2775216.59</v>
      </c>
      <c r="V202" s="289">
        <v>2775164.61</v>
      </c>
      <c r="W202" s="289">
        <v>2774631.78</v>
      </c>
      <c r="X202" s="289">
        <v>2773994.98</v>
      </c>
      <c r="Y202" s="289">
        <v>2773835.78</v>
      </c>
      <c r="Z202" s="289">
        <v>2273345.87</v>
      </c>
      <c r="AA202" s="289">
        <v>2606940.58</v>
      </c>
      <c r="AB202" s="289">
        <v>2604498.27</v>
      </c>
      <c r="AC202" s="289"/>
      <c r="AD202" s="289"/>
      <c r="AE202" s="289">
        <v>2712223.79</v>
      </c>
      <c r="AF202" s="299"/>
      <c r="AG202" s="300"/>
      <c r="AH202" s="291"/>
      <c r="AI202" s="291"/>
      <c r="AJ202" s="291"/>
      <c r="AK202" s="292"/>
      <c r="AL202" s="291">
        <v>0</v>
      </c>
      <c r="AM202" s="293">
        <v>2712223.79</v>
      </c>
      <c r="AN202" s="291"/>
      <c r="AO202" s="294">
        <v>2712223.79</v>
      </c>
      <c r="AP202" s="291"/>
      <c r="AQ202" s="295">
        <v>2604498.27</v>
      </c>
      <c r="AR202" s="291"/>
      <c r="AS202" s="291"/>
      <c r="AT202" s="291"/>
      <c r="AU202" s="291"/>
      <c r="AV202" s="296">
        <v>0</v>
      </c>
      <c r="AW202" s="291">
        <v>2604498.27</v>
      </c>
      <c r="AX202" s="291"/>
      <c r="AY202" s="293">
        <v>2604498.27</v>
      </c>
      <c r="AZ202" s="297"/>
      <c r="BA202" s="298">
        <f t="shared" si="24"/>
        <v>0</v>
      </c>
      <c r="BB202" s="43"/>
      <c r="BC202" s="288" t="str">
        <f t="shared" si="29"/>
        <v/>
      </c>
      <c r="BD202" s="288" t="str">
        <f t="shared" si="29"/>
        <v/>
      </c>
      <c r="BE202" s="288" t="str">
        <f t="shared" si="29"/>
        <v/>
      </c>
      <c r="BF202" s="288" t="str">
        <f t="shared" si="28"/>
        <v/>
      </c>
      <c r="BG202" s="288" t="str">
        <f t="shared" si="23"/>
        <v>W/C</v>
      </c>
      <c r="BH202" s="288" t="str">
        <f t="shared" si="23"/>
        <v>NO</v>
      </c>
      <c r="BI202" s="288" t="str">
        <f t="shared" si="25"/>
        <v>W/C</v>
      </c>
      <c r="BJ202" s="43"/>
      <c r="BK202" s="288" t="b">
        <f t="shared" si="30"/>
        <v>1</v>
      </c>
      <c r="BL202" s="288" t="b">
        <f t="shared" si="30"/>
        <v>1</v>
      </c>
      <c r="BM202" s="288" t="b">
        <f t="shared" si="30"/>
        <v>1</v>
      </c>
      <c r="BN202" s="288" t="b">
        <f t="shared" si="30"/>
        <v>1</v>
      </c>
      <c r="BO202" s="288" t="b">
        <f t="shared" si="30"/>
        <v>1</v>
      </c>
      <c r="BP202" s="288" t="b">
        <f t="shared" si="30"/>
        <v>1</v>
      </c>
      <c r="BQ202" s="288" t="b">
        <f t="shared" si="30"/>
        <v>1</v>
      </c>
    </row>
    <row r="203" spans="1:69" ht="12" customHeight="1" x14ac:dyDescent="0.25">
      <c r="A203" s="12">
        <v>15100291</v>
      </c>
      <c r="B203" s="13" t="s">
        <v>2317</v>
      </c>
      <c r="C203" s="16" t="s">
        <v>409</v>
      </c>
      <c r="D203" s="13" t="s">
        <v>183</v>
      </c>
      <c r="E203" s="13"/>
      <c r="F203" s="16"/>
      <c r="G203" s="13"/>
      <c r="H203" s="288" t="s">
        <v>2129</v>
      </c>
      <c r="I203" s="288" t="s">
        <v>2129</v>
      </c>
      <c r="J203" s="288" t="s">
        <v>2129</v>
      </c>
      <c r="K203" s="288" t="s">
        <v>2129</v>
      </c>
      <c r="L203" s="288" t="s">
        <v>183</v>
      </c>
      <c r="M203" s="288" t="s">
        <v>2130</v>
      </c>
      <c r="N203" s="288" t="s">
        <v>183</v>
      </c>
      <c r="P203" s="289">
        <v>392070.41</v>
      </c>
      <c r="Q203" s="289">
        <v>392070.41</v>
      </c>
      <c r="R203" s="289">
        <v>392070.41</v>
      </c>
      <c r="S203" s="289">
        <v>392070.41</v>
      </c>
      <c r="T203" s="289">
        <v>392070.41</v>
      </c>
      <c r="U203" s="289">
        <v>392070.41</v>
      </c>
      <c r="V203" s="289">
        <v>392070.41</v>
      </c>
      <c r="W203" s="289">
        <v>392070.41</v>
      </c>
      <c r="X203" s="289">
        <v>392070.41</v>
      </c>
      <c r="Y203" s="289">
        <v>392070.41</v>
      </c>
      <c r="Z203" s="289">
        <v>392070.41</v>
      </c>
      <c r="AA203" s="289">
        <v>389461.85</v>
      </c>
      <c r="AB203" s="289">
        <v>383246.64</v>
      </c>
      <c r="AC203" s="289"/>
      <c r="AD203" s="289"/>
      <c r="AE203" s="289">
        <v>391485.37291666673</v>
      </c>
      <c r="AF203" s="299"/>
      <c r="AG203" s="300"/>
      <c r="AH203" s="291"/>
      <c r="AI203" s="291"/>
      <c r="AJ203" s="291"/>
      <c r="AK203" s="292"/>
      <c r="AL203" s="291">
        <v>0</v>
      </c>
      <c r="AM203" s="293">
        <v>391485.37291666673</v>
      </c>
      <c r="AN203" s="291"/>
      <c r="AO203" s="294">
        <v>391485.37291666673</v>
      </c>
      <c r="AP203" s="291"/>
      <c r="AQ203" s="295">
        <v>383246.64</v>
      </c>
      <c r="AR203" s="291"/>
      <c r="AS203" s="291"/>
      <c r="AT203" s="291"/>
      <c r="AU203" s="291"/>
      <c r="AV203" s="296">
        <v>0</v>
      </c>
      <c r="AW203" s="291">
        <v>383246.64</v>
      </c>
      <c r="AX203" s="291"/>
      <c r="AY203" s="293">
        <v>383246.64</v>
      </c>
      <c r="AZ203" s="297"/>
      <c r="BA203" s="298">
        <f t="shared" si="24"/>
        <v>0</v>
      </c>
      <c r="BB203" s="43"/>
      <c r="BC203" s="288" t="str">
        <f t="shared" si="29"/>
        <v/>
      </c>
      <c r="BD203" s="288" t="str">
        <f t="shared" si="29"/>
        <v/>
      </c>
      <c r="BE203" s="288" t="str">
        <f t="shared" si="29"/>
        <v/>
      </c>
      <c r="BF203" s="288" t="str">
        <f t="shared" si="28"/>
        <v/>
      </c>
      <c r="BG203" s="288" t="str">
        <f t="shared" si="23"/>
        <v>W/C</v>
      </c>
      <c r="BH203" s="288" t="str">
        <f t="shared" si="23"/>
        <v>NO</v>
      </c>
      <c r="BI203" s="288" t="str">
        <f t="shared" si="25"/>
        <v>W/C</v>
      </c>
      <c r="BJ203" s="43"/>
      <c r="BK203" s="288" t="b">
        <f t="shared" si="30"/>
        <v>1</v>
      </c>
      <c r="BL203" s="288" t="b">
        <f t="shared" si="30"/>
        <v>1</v>
      </c>
      <c r="BM203" s="288" t="b">
        <f t="shared" si="30"/>
        <v>1</v>
      </c>
      <c r="BN203" s="288" t="b">
        <f t="shared" si="30"/>
        <v>1</v>
      </c>
      <c r="BO203" s="288" t="b">
        <f t="shared" si="30"/>
        <v>1</v>
      </c>
      <c r="BP203" s="288" t="b">
        <f t="shared" si="30"/>
        <v>1</v>
      </c>
      <c r="BQ203" s="288" t="b">
        <f t="shared" si="30"/>
        <v>1</v>
      </c>
    </row>
    <row r="204" spans="1:69" ht="12" customHeight="1" x14ac:dyDescent="0.25">
      <c r="A204" s="286">
        <v>15111001</v>
      </c>
      <c r="B204" s="287" t="s">
        <v>2318</v>
      </c>
      <c r="C204" s="16" t="s">
        <v>410</v>
      </c>
      <c r="D204" s="13" t="s">
        <v>183</v>
      </c>
      <c r="E204" s="13"/>
      <c r="F204" s="16"/>
      <c r="G204" s="13"/>
      <c r="H204" s="288" t="s">
        <v>2129</v>
      </c>
      <c r="I204" s="288" t="s">
        <v>2129</v>
      </c>
      <c r="J204" s="288" t="s">
        <v>2129</v>
      </c>
      <c r="K204" s="288" t="s">
        <v>2129</v>
      </c>
      <c r="L204" s="288" t="s">
        <v>183</v>
      </c>
      <c r="M204" s="288" t="s">
        <v>2130</v>
      </c>
      <c r="N204" s="288" t="s">
        <v>183</v>
      </c>
      <c r="P204" s="289">
        <v>235220.82</v>
      </c>
      <c r="Q204" s="289">
        <v>235220.82</v>
      </c>
      <c r="R204" s="289">
        <v>235220.82</v>
      </c>
      <c r="S204" s="289">
        <v>235220.82</v>
      </c>
      <c r="T204" s="289">
        <v>235220.82</v>
      </c>
      <c r="U204" s="289">
        <v>235220.82</v>
      </c>
      <c r="V204" s="289">
        <v>235220.82</v>
      </c>
      <c r="W204" s="289">
        <v>235220.82</v>
      </c>
      <c r="X204" s="289">
        <v>235220.82</v>
      </c>
      <c r="Y204" s="289">
        <v>235220.82</v>
      </c>
      <c r="Z204" s="289">
        <v>235220.82</v>
      </c>
      <c r="AA204" s="289">
        <v>235220.82</v>
      </c>
      <c r="AB204" s="289">
        <v>235220.82</v>
      </c>
      <c r="AC204" s="289"/>
      <c r="AD204" s="289"/>
      <c r="AE204" s="289">
        <v>235220.81999999998</v>
      </c>
      <c r="AF204" s="299"/>
      <c r="AG204" s="300"/>
      <c r="AH204" s="291"/>
      <c r="AI204" s="291"/>
      <c r="AJ204" s="291"/>
      <c r="AK204" s="292"/>
      <c r="AL204" s="291">
        <v>0</v>
      </c>
      <c r="AM204" s="293">
        <v>235220.81999999998</v>
      </c>
      <c r="AN204" s="291"/>
      <c r="AO204" s="294">
        <v>235220.81999999998</v>
      </c>
      <c r="AP204" s="291"/>
      <c r="AQ204" s="295">
        <v>235220.82</v>
      </c>
      <c r="AR204" s="291"/>
      <c r="AS204" s="291"/>
      <c r="AT204" s="291"/>
      <c r="AU204" s="291"/>
      <c r="AV204" s="296">
        <v>0</v>
      </c>
      <c r="AW204" s="291">
        <v>235220.82</v>
      </c>
      <c r="AX204" s="291"/>
      <c r="AY204" s="293">
        <v>235220.82</v>
      </c>
      <c r="AZ204" s="297"/>
      <c r="BA204" s="298">
        <f t="shared" si="24"/>
        <v>0</v>
      </c>
      <c r="BB204" s="43"/>
      <c r="BC204" s="288" t="str">
        <f t="shared" si="29"/>
        <v/>
      </c>
      <c r="BD204" s="288" t="str">
        <f t="shared" si="29"/>
        <v/>
      </c>
      <c r="BE204" s="288" t="str">
        <f t="shared" si="29"/>
        <v/>
      </c>
      <c r="BF204" s="288" t="str">
        <f t="shared" si="28"/>
        <v/>
      </c>
      <c r="BG204" s="288" t="str">
        <f t="shared" si="23"/>
        <v>W/C</v>
      </c>
      <c r="BH204" s="288" t="str">
        <f t="shared" si="23"/>
        <v>NO</v>
      </c>
      <c r="BI204" s="288" t="str">
        <f t="shared" si="25"/>
        <v>W/C</v>
      </c>
      <c r="BJ204" s="43"/>
      <c r="BK204" s="288" t="b">
        <f t="shared" si="30"/>
        <v>1</v>
      </c>
      <c r="BL204" s="288" t="b">
        <f t="shared" si="30"/>
        <v>1</v>
      </c>
      <c r="BM204" s="288" t="b">
        <f t="shared" si="30"/>
        <v>1</v>
      </c>
      <c r="BN204" s="288" t="b">
        <f t="shared" si="30"/>
        <v>1</v>
      </c>
      <c r="BO204" s="288" t="b">
        <f t="shared" si="30"/>
        <v>1</v>
      </c>
      <c r="BP204" s="288" t="b">
        <f t="shared" si="30"/>
        <v>1</v>
      </c>
      <c r="BQ204" s="288" t="b">
        <f t="shared" si="30"/>
        <v>1</v>
      </c>
    </row>
    <row r="205" spans="1:69" ht="12" customHeight="1" x14ac:dyDescent="0.25">
      <c r="A205" s="286">
        <v>15400023</v>
      </c>
      <c r="B205" s="287" t="s">
        <v>2319</v>
      </c>
      <c r="C205" s="16" t="s">
        <v>411</v>
      </c>
      <c r="D205" s="13" t="s">
        <v>183</v>
      </c>
      <c r="E205" s="13"/>
      <c r="F205" s="16"/>
      <c r="G205" s="13"/>
      <c r="H205" s="288" t="s">
        <v>2129</v>
      </c>
      <c r="I205" s="288" t="s">
        <v>2129</v>
      </c>
      <c r="J205" s="288" t="s">
        <v>2129</v>
      </c>
      <c r="K205" s="288" t="s">
        <v>2129</v>
      </c>
      <c r="L205" s="288" t="s">
        <v>183</v>
      </c>
      <c r="M205" s="288" t="s">
        <v>2130</v>
      </c>
      <c r="N205" s="288" t="s">
        <v>183</v>
      </c>
      <c r="P205" s="289">
        <v>13570115.17</v>
      </c>
      <c r="Q205" s="289">
        <v>13762428.699999999</v>
      </c>
      <c r="R205" s="289">
        <v>14415390.539999999</v>
      </c>
      <c r="S205" s="289">
        <v>30721834.469999999</v>
      </c>
      <c r="T205" s="289">
        <v>30121583.609999999</v>
      </c>
      <c r="U205" s="289">
        <v>28323643.800000001</v>
      </c>
      <c r="V205" s="289">
        <v>31712748.710000001</v>
      </c>
      <c r="W205" s="289">
        <v>30499614.82</v>
      </c>
      <c r="X205" s="289">
        <v>27727902.800000001</v>
      </c>
      <c r="Y205" s="289">
        <v>28233199.879999999</v>
      </c>
      <c r="Z205" s="289">
        <v>31402090.420000002</v>
      </c>
      <c r="AA205" s="289">
        <v>27948033.52</v>
      </c>
      <c r="AB205" s="289">
        <v>26205009.120000001</v>
      </c>
      <c r="AC205" s="289"/>
      <c r="AD205" s="289"/>
      <c r="AE205" s="289">
        <v>26229669.451249998</v>
      </c>
      <c r="AF205" s="299"/>
      <c r="AG205" s="300"/>
      <c r="AH205" s="291"/>
      <c r="AI205" s="291"/>
      <c r="AJ205" s="291"/>
      <c r="AK205" s="292"/>
      <c r="AL205" s="291">
        <v>0</v>
      </c>
      <c r="AM205" s="293">
        <v>26229669.451249998</v>
      </c>
      <c r="AN205" s="291"/>
      <c r="AO205" s="294">
        <v>26229669.451249998</v>
      </c>
      <c r="AP205" s="291"/>
      <c r="AQ205" s="295">
        <v>26205009.120000001</v>
      </c>
      <c r="AR205" s="291"/>
      <c r="AS205" s="291"/>
      <c r="AT205" s="291"/>
      <c r="AU205" s="291"/>
      <c r="AV205" s="296">
        <v>0</v>
      </c>
      <c r="AW205" s="291">
        <v>26205009.120000001</v>
      </c>
      <c r="AX205" s="291"/>
      <c r="AY205" s="293">
        <v>26205009.120000001</v>
      </c>
      <c r="AZ205" s="297"/>
      <c r="BA205" s="298">
        <f t="shared" si="24"/>
        <v>0</v>
      </c>
      <c r="BB205" s="43"/>
      <c r="BC205" s="288" t="str">
        <f t="shared" si="29"/>
        <v/>
      </c>
      <c r="BD205" s="288" t="str">
        <f t="shared" si="29"/>
        <v/>
      </c>
      <c r="BE205" s="288" t="str">
        <f t="shared" si="29"/>
        <v/>
      </c>
      <c r="BF205" s="288" t="str">
        <f t="shared" si="28"/>
        <v/>
      </c>
      <c r="BG205" s="288" t="str">
        <f t="shared" si="23"/>
        <v>W/C</v>
      </c>
      <c r="BH205" s="288" t="str">
        <f t="shared" si="23"/>
        <v>NO</v>
      </c>
      <c r="BI205" s="288" t="str">
        <f t="shared" si="25"/>
        <v>W/C</v>
      </c>
      <c r="BJ205" s="43"/>
      <c r="BK205" s="288" t="b">
        <f t="shared" si="30"/>
        <v>1</v>
      </c>
      <c r="BL205" s="288" t="b">
        <f t="shared" si="30"/>
        <v>1</v>
      </c>
      <c r="BM205" s="288" t="b">
        <f t="shared" si="30"/>
        <v>1</v>
      </c>
      <c r="BN205" s="288" t="b">
        <f t="shared" si="30"/>
        <v>1</v>
      </c>
      <c r="BO205" s="288" t="b">
        <f t="shared" si="30"/>
        <v>1</v>
      </c>
      <c r="BP205" s="288" t="b">
        <f t="shared" si="30"/>
        <v>1</v>
      </c>
      <c r="BQ205" s="288" t="b">
        <f t="shared" si="30"/>
        <v>1</v>
      </c>
    </row>
    <row r="206" spans="1:69" ht="12" customHeight="1" x14ac:dyDescent="0.25">
      <c r="A206" s="286">
        <v>15400031</v>
      </c>
      <c r="B206" s="287" t="s">
        <v>2320</v>
      </c>
      <c r="C206" s="16" t="s">
        <v>412</v>
      </c>
      <c r="D206" s="13" t="s">
        <v>183</v>
      </c>
      <c r="E206" s="13"/>
      <c r="F206" s="16"/>
      <c r="G206" s="13"/>
      <c r="H206" s="288" t="s">
        <v>2129</v>
      </c>
      <c r="I206" s="288" t="s">
        <v>2129</v>
      </c>
      <c r="J206" s="288" t="s">
        <v>2129</v>
      </c>
      <c r="K206" s="288" t="s">
        <v>2129</v>
      </c>
      <c r="L206" s="288" t="s">
        <v>183</v>
      </c>
      <c r="M206" s="288" t="s">
        <v>2130</v>
      </c>
      <c r="N206" s="288" t="s">
        <v>183</v>
      </c>
      <c r="P206" s="289">
        <v>6117935.3499999996</v>
      </c>
      <c r="Q206" s="289">
        <v>6104377.9400000004</v>
      </c>
      <c r="R206" s="289">
        <v>6064538.46</v>
      </c>
      <c r="S206" s="289">
        <v>6191355.54</v>
      </c>
      <c r="T206" s="289">
        <v>6119179.9400000004</v>
      </c>
      <c r="U206" s="289">
        <v>6055922.1799999997</v>
      </c>
      <c r="V206" s="289">
        <v>6008172.5999999996</v>
      </c>
      <c r="W206" s="289">
        <v>6008173.54</v>
      </c>
      <c r="X206" s="289">
        <v>5804042.96</v>
      </c>
      <c r="Y206" s="289">
        <v>5870900.7400000002</v>
      </c>
      <c r="Z206" s="289">
        <v>5852681.5599999996</v>
      </c>
      <c r="AA206" s="289">
        <v>5928185.5999999996</v>
      </c>
      <c r="AB206" s="289">
        <v>5863771.54</v>
      </c>
      <c r="AC206" s="289"/>
      <c r="AD206" s="289"/>
      <c r="AE206" s="289">
        <v>5999865.3754166672</v>
      </c>
      <c r="AF206" s="299"/>
      <c r="AG206" s="300"/>
      <c r="AH206" s="291"/>
      <c r="AI206" s="291"/>
      <c r="AJ206" s="291"/>
      <c r="AK206" s="292"/>
      <c r="AL206" s="291">
        <v>0</v>
      </c>
      <c r="AM206" s="293">
        <v>5999865.3754166672</v>
      </c>
      <c r="AN206" s="291"/>
      <c r="AO206" s="294">
        <v>5999865.3754166672</v>
      </c>
      <c r="AP206" s="291"/>
      <c r="AQ206" s="295">
        <v>5863771.54</v>
      </c>
      <c r="AR206" s="291"/>
      <c r="AS206" s="291"/>
      <c r="AT206" s="291"/>
      <c r="AU206" s="291"/>
      <c r="AV206" s="296">
        <v>0</v>
      </c>
      <c r="AW206" s="291">
        <v>5863771.54</v>
      </c>
      <c r="AX206" s="291"/>
      <c r="AY206" s="293">
        <v>5863771.54</v>
      </c>
      <c r="AZ206" s="297"/>
      <c r="BA206" s="298">
        <f t="shared" si="24"/>
        <v>0</v>
      </c>
      <c r="BB206" s="43"/>
      <c r="BC206" s="288" t="str">
        <f t="shared" si="29"/>
        <v/>
      </c>
      <c r="BD206" s="288" t="str">
        <f t="shared" si="29"/>
        <v/>
      </c>
      <c r="BE206" s="288" t="str">
        <f t="shared" si="29"/>
        <v/>
      </c>
      <c r="BF206" s="288" t="str">
        <f t="shared" si="28"/>
        <v/>
      </c>
      <c r="BG206" s="288" t="str">
        <f t="shared" si="23"/>
        <v>W/C</v>
      </c>
      <c r="BH206" s="288" t="str">
        <f t="shared" si="23"/>
        <v>NO</v>
      </c>
      <c r="BI206" s="288" t="str">
        <f t="shared" si="25"/>
        <v>W/C</v>
      </c>
      <c r="BJ206" s="43"/>
      <c r="BK206" s="288" t="b">
        <f t="shared" si="30"/>
        <v>1</v>
      </c>
      <c r="BL206" s="288" t="b">
        <f t="shared" si="30"/>
        <v>1</v>
      </c>
      <c r="BM206" s="288" t="b">
        <f t="shared" si="30"/>
        <v>1</v>
      </c>
      <c r="BN206" s="288" t="b">
        <f t="shared" si="30"/>
        <v>1</v>
      </c>
      <c r="BO206" s="288" t="b">
        <f t="shared" si="30"/>
        <v>1</v>
      </c>
      <c r="BP206" s="288" t="b">
        <f t="shared" si="30"/>
        <v>1</v>
      </c>
      <c r="BQ206" s="288" t="b">
        <f t="shared" si="30"/>
        <v>1</v>
      </c>
    </row>
    <row r="207" spans="1:69" ht="12" customHeight="1" x14ac:dyDescent="0.25">
      <c r="A207" s="286">
        <v>15400033</v>
      </c>
      <c r="B207" s="287" t="s">
        <v>2321</v>
      </c>
      <c r="C207" s="16" t="s">
        <v>413</v>
      </c>
      <c r="D207" s="13" t="s">
        <v>183</v>
      </c>
      <c r="E207" s="13"/>
      <c r="F207" s="16"/>
      <c r="G207" s="13"/>
      <c r="H207" s="288" t="s">
        <v>2129</v>
      </c>
      <c r="I207" s="288" t="s">
        <v>2129</v>
      </c>
      <c r="J207" s="288" t="s">
        <v>2129</v>
      </c>
      <c r="K207" s="288" t="s">
        <v>2129</v>
      </c>
      <c r="L207" s="288" t="s">
        <v>183</v>
      </c>
      <c r="M207" s="288" t="s">
        <v>2130</v>
      </c>
      <c r="N207" s="288" t="s">
        <v>183</v>
      </c>
      <c r="P207" s="289">
        <v>-13579540.289999999</v>
      </c>
      <c r="Q207" s="289">
        <v>-13771853.82</v>
      </c>
      <c r="R207" s="289">
        <v>-14424902.369999999</v>
      </c>
      <c r="S207" s="289">
        <v>-30731278.050000001</v>
      </c>
      <c r="T207" s="289">
        <v>-30131027.100000001</v>
      </c>
      <c r="U207" s="289">
        <v>-26616378.280000001</v>
      </c>
      <c r="V207" s="289">
        <v>-31713340.359999999</v>
      </c>
      <c r="W207" s="289">
        <v>-30503613.48</v>
      </c>
      <c r="X207" s="289">
        <v>-27699227.649999999</v>
      </c>
      <c r="Y207" s="289">
        <v>-27661870.920000002</v>
      </c>
      <c r="Z207" s="289">
        <v>-31526935.75</v>
      </c>
      <c r="AA207" s="289">
        <v>-28081829.170000002</v>
      </c>
      <c r="AB207" s="289">
        <v>-26341976.780000001</v>
      </c>
      <c r="AC207" s="289"/>
      <c r="AD207" s="289"/>
      <c r="AE207" s="289">
        <v>-26068584.623750005</v>
      </c>
      <c r="AF207" s="299"/>
      <c r="AG207" s="300"/>
      <c r="AH207" s="291"/>
      <c r="AI207" s="291"/>
      <c r="AJ207" s="291"/>
      <c r="AK207" s="292"/>
      <c r="AL207" s="291">
        <v>0</v>
      </c>
      <c r="AM207" s="293">
        <v>-26068584.623750005</v>
      </c>
      <c r="AN207" s="291"/>
      <c r="AO207" s="294">
        <v>-26068584.623750005</v>
      </c>
      <c r="AP207" s="291"/>
      <c r="AQ207" s="295">
        <v>-26341976.780000001</v>
      </c>
      <c r="AR207" s="291"/>
      <c r="AS207" s="291"/>
      <c r="AT207" s="291"/>
      <c r="AU207" s="291"/>
      <c r="AV207" s="296">
        <v>0</v>
      </c>
      <c r="AW207" s="291">
        <v>-26341976.780000001</v>
      </c>
      <c r="AX207" s="291"/>
      <c r="AY207" s="293">
        <v>-26341976.780000001</v>
      </c>
      <c r="AZ207" s="297"/>
      <c r="BA207" s="298">
        <f t="shared" si="24"/>
        <v>0</v>
      </c>
      <c r="BB207" s="43"/>
      <c r="BC207" s="288" t="str">
        <f t="shared" si="29"/>
        <v/>
      </c>
      <c r="BD207" s="288" t="str">
        <f t="shared" si="29"/>
        <v/>
      </c>
      <c r="BE207" s="288" t="str">
        <f t="shared" si="29"/>
        <v/>
      </c>
      <c r="BF207" s="288" t="str">
        <f t="shared" si="28"/>
        <v/>
      </c>
      <c r="BG207" s="288" t="str">
        <f t="shared" si="23"/>
        <v>W/C</v>
      </c>
      <c r="BH207" s="288" t="str">
        <f t="shared" si="23"/>
        <v>NO</v>
      </c>
      <c r="BI207" s="288" t="str">
        <f t="shared" si="25"/>
        <v>W/C</v>
      </c>
      <c r="BJ207" s="43"/>
      <c r="BK207" s="288" t="b">
        <f t="shared" si="30"/>
        <v>1</v>
      </c>
      <c r="BL207" s="288" t="b">
        <f t="shared" si="30"/>
        <v>1</v>
      </c>
      <c r="BM207" s="288" t="b">
        <f t="shared" si="30"/>
        <v>1</v>
      </c>
      <c r="BN207" s="288" t="b">
        <f t="shared" si="30"/>
        <v>1</v>
      </c>
      <c r="BO207" s="288" t="b">
        <f t="shared" si="30"/>
        <v>1</v>
      </c>
      <c r="BP207" s="288" t="b">
        <f t="shared" si="30"/>
        <v>1</v>
      </c>
      <c r="BQ207" s="288" t="b">
        <f t="shared" si="30"/>
        <v>1</v>
      </c>
    </row>
    <row r="208" spans="1:69" ht="12" customHeight="1" x14ac:dyDescent="0.25">
      <c r="A208" s="286">
        <v>15400041</v>
      </c>
      <c r="B208" s="287" t="s">
        <v>2322</v>
      </c>
      <c r="C208" s="16" t="s">
        <v>414</v>
      </c>
      <c r="D208" s="13" t="s">
        <v>183</v>
      </c>
      <c r="E208" s="13"/>
      <c r="F208" s="16"/>
      <c r="G208" s="13"/>
      <c r="H208" s="288" t="s">
        <v>2129</v>
      </c>
      <c r="I208" s="288" t="s">
        <v>2129</v>
      </c>
      <c r="J208" s="288" t="s">
        <v>2129</v>
      </c>
      <c r="K208" s="288" t="s">
        <v>2129</v>
      </c>
      <c r="L208" s="288" t="s">
        <v>183</v>
      </c>
      <c r="M208" s="288" t="s">
        <v>2130</v>
      </c>
      <c r="N208" s="288" t="s">
        <v>183</v>
      </c>
      <c r="P208" s="289">
        <v>4588475.5199999996</v>
      </c>
      <c r="Q208" s="289">
        <v>4578309.3600000003</v>
      </c>
      <c r="R208" s="289">
        <v>4548431.58</v>
      </c>
      <c r="S208" s="289">
        <v>4643546.03</v>
      </c>
      <c r="T208" s="289">
        <v>4589416</v>
      </c>
      <c r="U208" s="289">
        <v>4541974.34</v>
      </c>
      <c r="V208" s="289">
        <v>4506163.9400000004</v>
      </c>
      <c r="W208" s="289">
        <v>4506164.03</v>
      </c>
      <c r="X208" s="289">
        <v>4353072.05</v>
      </c>
      <c r="Y208" s="289">
        <v>4403215</v>
      </c>
      <c r="Z208" s="289">
        <v>4389551.9400000004</v>
      </c>
      <c r="AA208" s="289">
        <v>4446180.97</v>
      </c>
      <c r="AB208" s="289">
        <v>4397873.03</v>
      </c>
      <c r="AC208" s="289"/>
      <c r="AD208" s="289"/>
      <c r="AE208" s="289">
        <v>4499933.2929166667</v>
      </c>
      <c r="AF208" s="299"/>
      <c r="AG208" s="300"/>
      <c r="AH208" s="291"/>
      <c r="AI208" s="291"/>
      <c r="AJ208" s="291"/>
      <c r="AK208" s="292"/>
      <c r="AL208" s="291">
        <v>0</v>
      </c>
      <c r="AM208" s="293">
        <v>4499933.2929166667</v>
      </c>
      <c r="AN208" s="291"/>
      <c r="AO208" s="294">
        <v>4499933.2929166667</v>
      </c>
      <c r="AP208" s="291"/>
      <c r="AQ208" s="295">
        <v>4397873.03</v>
      </c>
      <c r="AR208" s="291"/>
      <c r="AS208" s="291"/>
      <c r="AT208" s="291"/>
      <c r="AU208" s="291"/>
      <c r="AV208" s="296">
        <v>0</v>
      </c>
      <c r="AW208" s="291">
        <v>4397873.03</v>
      </c>
      <c r="AX208" s="291"/>
      <c r="AY208" s="293">
        <v>4397873.03</v>
      </c>
      <c r="AZ208" s="297"/>
      <c r="BA208" s="298">
        <f t="shared" si="24"/>
        <v>0</v>
      </c>
      <c r="BB208" s="43"/>
      <c r="BC208" s="288" t="str">
        <f t="shared" si="29"/>
        <v/>
      </c>
      <c r="BD208" s="288" t="str">
        <f t="shared" si="29"/>
        <v/>
      </c>
      <c r="BE208" s="288" t="str">
        <f t="shared" si="29"/>
        <v/>
      </c>
      <c r="BF208" s="288" t="str">
        <f t="shared" si="28"/>
        <v/>
      </c>
      <c r="BG208" s="288" t="str">
        <f t="shared" si="23"/>
        <v>W/C</v>
      </c>
      <c r="BH208" s="288" t="str">
        <f t="shared" si="23"/>
        <v>NO</v>
      </c>
      <c r="BI208" s="288" t="str">
        <f t="shared" si="25"/>
        <v>W/C</v>
      </c>
      <c r="BJ208" s="43"/>
      <c r="BK208" s="288" t="b">
        <f t="shared" si="30"/>
        <v>1</v>
      </c>
      <c r="BL208" s="288" t="b">
        <f t="shared" si="30"/>
        <v>1</v>
      </c>
      <c r="BM208" s="288" t="b">
        <f t="shared" si="30"/>
        <v>1</v>
      </c>
      <c r="BN208" s="288" t="b">
        <f t="shared" si="30"/>
        <v>1</v>
      </c>
      <c r="BO208" s="288" t="b">
        <f t="shared" si="30"/>
        <v>1</v>
      </c>
      <c r="BP208" s="288" t="b">
        <f t="shared" si="30"/>
        <v>1</v>
      </c>
      <c r="BQ208" s="288" t="b">
        <f t="shared" si="30"/>
        <v>1</v>
      </c>
    </row>
    <row r="209" spans="1:69" ht="12" customHeight="1" x14ac:dyDescent="0.25">
      <c r="A209" s="286">
        <v>15400061</v>
      </c>
      <c r="B209" s="287" t="s">
        <v>2323</v>
      </c>
      <c r="C209" s="16" t="s">
        <v>415</v>
      </c>
      <c r="D209" s="13" t="s">
        <v>183</v>
      </c>
      <c r="E209" s="13"/>
      <c r="F209" s="16"/>
      <c r="G209" s="13"/>
      <c r="H209" s="288" t="s">
        <v>2129</v>
      </c>
      <c r="I209" s="288" t="s">
        <v>2129</v>
      </c>
      <c r="J209" s="288" t="s">
        <v>2129</v>
      </c>
      <c r="K209" s="288" t="s">
        <v>2129</v>
      </c>
      <c r="L209" s="288" t="s">
        <v>183</v>
      </c>
      <c r="M209" s="288" t="s">
        <v>2130</v>
      </c>
      <c r="N209" s="288" t="s">
        <v>183</v>
      </c>
      <c r="P209" s="289">
        <v>26357195.640000001</v>
      </c>
      <c r="Q209" s="289">
        <v>27697822.010000002</v>
      </c>
      <c r="R209" s="289">
        <v>27886138.969999999</v>
      </c>
      <c r="S209" s="289">
        <v>28359364.559999999</v>
      </c>
      <c r="T209" s="289">
        <v>28404175.98</v>
      </c>
      <c r="U209" s="289">
        <v>27789200.359999999</v>
      </c>
      <c r="V209" s="289">
        <v>27893254.82</v>
      </c>
      <c r="W209" s="289">
        <v>28324076.390000001</v>
      </c>
      <c r="X209" s="289">
        <v>28815771.670000002</v>
      </c>
      <c r="Y209" s="289">
        <v>28524287.190000001</v>
      </c>
      <c r="Z209" s="289">
        <v>28439831.120000001</v>
      </c>
      <c r="AA209" s="289">
        <v>29400413.02</v>
      </c>
      <c r="AB209" s="289">
        <v>31200624.870000001</v>
      </c>
      <c r="AC209" s="289"/>
      <c r="AD209" s="289"/>
      <c r="AE209" s="289">
        <v>28359437.195416663</v>
      </c>
      <c r="AF209" s="299"/>
      <c r="AG209" s="300"/>
      <c r="AH209" s="291"/>
      <c r="AI209" s="291"/>
      <c r="AJ209" s="291"/>
      <c r="AK209" s="292"/>
      <c r="AL209" s="291">
        <v>0</v>
      </c>
      <c r="AM209" s="293">
        <v>28359437.195416663</v>
      </c>
      <c r="AN209" s="291"/>
      <c r="AO209" s="294">
        <v>28359437.195416663</v>
      </c>
      <c r="AP209" s="291"/>
      <c r="AQ209" s="295">
        <v>31200624.870000001</v>
      </c>
      <c r="AR209" s="291"/>
      <c r="AS209" s="291"/>
      <c r="AT209" s="291"/>
      <c r="AU209" s="291"/>
      <c r="AV209" s="296">
        <v>0</v>
      </c>
      <c r="AW209" s="291">
        <v>31200624.870000001</v>
      </c>
      <c r="AX209" s="291"/>
      <c r="AY209" s="293">
        <v>31200624.870000001</v>
      </c>
      <c r="AZ209" s="297"/>
      <c r="BA209" s="298">
        <f t="shared" si="24"/>
        <v>0</v>
      </c>
      <c r="BB209" s="43"/>
      <c r="BC209" s="288" t="str">
        <f t="shared" si="29"/>
        <v/>
      </c>
      <c r="BD209" s="288" t="str">
        <f t="shared" si="29"/>
        <v/>
      </c>
      <c r="BE209" s="288" t="str">
        <f t="shared" si="29"/>
        <v/>
      </c>
      <c r="BF209" s="288" t="str">
        <f t="shared" si="28"/>
        <v/>
      </c>
      <c r="BG209" s="288" t="str">
        <f t="shared" si="23"/>
        <v>W/C</v>
      </c>
      <c r="BH209" s="288" t="str">
        <f t="shared" si="23"/>
        <v>NO</v>
      </c>
      <c r="BI209" s="288" t="str">
        <f t="shared" si="25"/>
        <v>W/C</v>
      </c>
      <c r="BJ209" s="43"/>
      <c r="BK209" s="288" t="b">
        <f t="shared" si="30"/>
        <v>1</v>
      </c>
      <c r="BL209" s="288" t="b">
        <f t="shared" si="30"/>
        <v>1</v>
      </c>
      <c r="BM209" s="288" t="b">
        <f t="shared" si="30"/>
        <v>1</v>
      </c>
      <c r="BN209" s="288" t="b">
        <f t="shared" si="30"/>
        <v>1</v>
      </c>
      <c r="BO209" s="288" t="b">
        <f t="shared" si="30"/>
        <v>1</v>
      </c>
      <c r="BP209" s="288" t="b">
        <f t="shared" si="30"/>
        <v>1</v>
      </c>
      <c r="BQ209" s="288" t="b">
        <f t="shared" si="30"/>
        <v>1</v>
      </c>
    </row>
    <row r="210" spans="1:69" ht="12" customHeight="1" x14ac:dyDescent="0.25">
      <c r="A210" s="286">
        <v>15400091</v>
      </c>
      <c r="B210" s="287" t="s">
        <v>2324</v>
      </c>
      <c r="C210" s="16" t="s">
        <v>416</v>
      </c>
      <c r="D210" s="13" t="s">
        <v>183</v>
      </c>
      <c r="E210" s="13"/>
      <c r="F210" s="303">
        <v>43191</v>
      </c>
      <c r="G210" s="13"/>
      <c r="H210" s="288" t="s">
        <v>2129</v>
      </c>
      <c r="I210" s="288" t="s">
        <v>2129</v>
      </c>
      <c r="J210" s="288" t="s">
        <v>2129</v>
      </c>
      <c r="K210" s="288" t="s">
        <v>2129</v>
      </c>
      <c r="L210" s="288" t="s">
        <v>183</v>
      </c>
      <c r="M210" s="288" t="s">
        <v>2130</v>
      </c>
      <c r="N210" s="288" t="s">
        <v>183</v>
      </c>
      <c r="P210" s="289"/>
      <c r="Q210" s="289">
        <v>0</v>
      </c>
      <c r="R210" s="289">
        <v>0</v>
      </c>
      <c r="S210" s="289">
        <v>0</v>
      </c>
      <c r="T210" s="289">
        <v>165724.57999999999</v>
      </c>
      <c r="U210" s="289">
        <v>169145.54</v>
      </c>
      <c r="V210" s="289">
        <v>169145.54</v>
      </c>
      <c r="W210" s="289">
        <v>169145.54</v>
      </c>
      <c r="X210" s="289">
        <v>169145.54</v>
      </c>
      <c r="Y210" s="289">
        <v>169145.54</v>
      </c>
      <c r="Z210" s="289">
        <v>169145.54</v>
      </c>
      <c r="AA210" s="289">
        <v>169145.54</v>
      </c>
      <c r="AB210" s="289">
        <v>169145.54</v>
      </c>
      <c r="AC210" s="289"/>
      <c r="AD210" s="289"/>
      <c r="AE210" s="289">
        <v>119526.34416666668</v>
      </c>
      <c r="AF210" s="299"/>
      <c r="AG210" s="300"/>
      <c r="AH210" s="291"/>
      <c r="AI210" s="291"/>
      <c r="AJ210" s="291"/>
      <c r="AK210" s="292"/>
      <c r="AL210" s="291"/>
      <c r="AM210" s="293">
        <v>119526.34416666668</v>
      </c>
      <c r="AN210" s="291"/>
      <c r="AO210" s="294">
        <v>119526.34416666668</v>
      </c>
      <c r="AP210" s="291"/>
      <c r="AQ210" s="295">
        <v>169145.54</v>
      </c>
      <c r="AR210" s="291"/>
      <c r="AS210" s="291"/>
      <c r="AT210" s="291"/>
      <c r="AU210" s="291"/>
      <c r="AV210" s="296">
        <v>0</v>
      </c>
      <c r="AW210" s="291">
        <v>169145.54</v>
      </c>
      <c r="AX210" s="291"/>
      <c r="AY210" s="293">
        <v>169145.54</v>
      </c>
      <c r="AZ210" s="297"/>
      <c r="BA210" s="298">
        <f t="shared" si="24"/>
        <v>0</v>
      </c>
      <c r="BB210" s="43"/>
      <c r="BC210" s="288" t="str">
        <f t="shared" si="29"/>
        <v/>
      </c>
      <c r="BD210" s="288" t="str">
        <f t="shared" si="29"/>
        <v/>
      </c>
      <c r="BE210" s="288" t="str">
        <f t="shared" si="29"/>
        <v/>
      </c>
      <c r="BF210" s="288" t="str">
        <f t="shared" si="28"/>
        <v/>
      </c>
      <c r="BG210" s="288" t="str">
        <f t="shared" ref="BG210:BH275" si="31">IF(VALUE(AW210),"W/C",IF(ISBLANK(AW210),"NO","W/C"))</f>
        <v>W/C</v>
      </c>
      <c r="BH210" s="288" t="str">
        <f t="shared" si="31"/>
        <v>NO</v>
      </c>
      <c r="BI210" s="288" t="str">
        <f t="shared" si="25"/>
        <v>W/C</v>
      </c>
      <c r="BJ210" s="43"/>
      <c r="BK210" s="288" t="b">
        <f t="shared" si="30"/>
        <v>1</v>
      </c>
      <c r="BL210" s="288" t="b">
        <f t="shared" si="30"/>
        <v>1</v>
      </c>
      <c r="BM210" s="288" t="b">
        <f t="shared" si="30"/>
        <v>1</v>
      </c>
      <c r="BN210" s="288" t="b">
        <f t="shared" si="30"/>
        <v>1</v>
      </c>
      <c r="BO210" s="288" t="b">
        <f t="shared" si="30"/>
        <v>1</v>
      </c>
      <c r="BP210" s="288" t="b">
        <f t="shared" si="30"/>
        <v>1</v>
      </c>
      <c r="BQ210" s="288" t="b">
        <f t="shared" si="30"/>
        <v>1</v>
      </c>
    </row>
    <row r="211" spans="1:69" ht="12" customHeight="1" x14ac:dyDescent="0.25">
      <c r="A211" s="286">
        <v>15400101</v>
      </c>
      <c r="B211" s="287" t="s">
        <v>2325</v>
      </c>
      <c r="C211" s="16" t="s">
        <v>417</v>
      </c>
      <c r="D211" s="13" t="s">
        <v>183</v>
      </c>
      <c r="E211" s="13"/>
      <c r="F211" s="16"/>
      <c r="G211" s="13"/>
      <c r="H211" s="288" t="s">
        <v>2129</v>
      </c>
      <c r="I211" s="288" t="s">
        <v>2129</v>
      </c>
      <c r="J211" s="288" t="s">
        <v>2129</v>
      </c>
      <c r="K211" s="288" t="s">
        <v>2129</v>
      </c>
      <c r="L211" s="288" t="s">
        <v>183</v>
      </c>
      <c r="M211" s="288" t="s">
        <v>2130</v>
      </c>
      <c r="N211" s="288" t="s">
        <v>183</v>
      </c>
      <c r="P211" s="289">
        <v>39269287.909999996</v>
      </c>
      <c r="Q211" s="289">
        <v>38981400.859999999</v>
      </c>
      <c r="R211" s="289">
        <v>37999136.009999998</v>
      </c>
      <c r="S211" s="289">
        <v>37435593.829999998</v>
      </c>
      <c r="T211" s="289">
        <v>38931761.890000001</v>
      </c>
      <c r="U211" s="289">
        <v>39062173.329999998</v>
      </c>
      <c r="V211" s="289">
        <v>41042459.740000002</v>
      </c>
      <c r="W211" s="289">
        <v>40720747.060000002</v>
      </c>
      <c r="X211" s="289">
        <v>40037429.710000001</v>
      </c>
      <c r="Y211" s="289">
        <v>41876736.350000001</v>
      </c>
      <c r="Z211" s="289">
        <v>42047298.909999996</v>
      </c>
      <c r="AA211" s="289">
        <v>42607281.789999999</v>
      </c>
      <c r="AB211" s="289">
        <v>42142966.759999998</v>
      </c>
      <c r="AC211" s="289"/>
      <c r="AD211" s="289"/>
      <c r="AE211" s="289">
        <v>40120678.901250005</v>
      </c>
      <c r="AF211" s="299"/>
      <c r="AG211" s="300"/>
      <c r="AH211" s="291"/>
      <c r="AI211" s="291"/>
      <c r="AJ211" s="291"/>
      <c r="AK211" s="292"/>
      <c r="AL211" s="291">
        <v>0</v>
      </c>
      <c r="AM211" s="293">
        <v>40120678.901250005</v>
      </c>
      <c r="AN211" s="291"/>
      <c r="AO211" s="294">
        <v>40120678.901250005</v>
      </c>
      <c r="AP211" s="291"/>
      <c r="AQ211" s="295">
        <v>42142966.759999998</v>
      </c>
      <c r="AR211" s="291"/>
      <c r="AS211" s="291"/>
      <c r="AT211" s="291"/>
      <c r="AU211" s="291"/>
      <c r="AV211" s="296">
        <v>0</v>
      </c>
      <c r="AW211" s="291">
        <v>42142966.759999998</v>
      </c>
      <c r="AX211" s="291"/>
      <c r="AY211" s="293">
        <v>42142966.759999998</v>
      </c>
      <c r="AZ211" s="297"/>
      <c r="BA211" s="298">
        <f t="shared" ref="BA211:BA276" si="32">AQ211-AV211-AY211</f>
        <v>0</v>
      </c>
      <c r="BB211" s="43"/>
      <c r="BC211" s="288" t="str">
        <f t="shared" si="29"/>
        <v/>
      </c>
      <c r="BD211" s="288" t="str">
        <f t="shared" si="29"/>
        <v/>
      </c>
      <c r="BE211" s="288" t="str">
        <f t="shared" si="29"/>
        <v/>
      </c>
      <c r="BF211" s="288" t="str">
        <f t="shared" si="28"/>
        <v/>
      </c>
      <c r="BG211" s="288" t="str">
        <f t="shared" si="31"/>
        <v>W/C</v>
      </c>
      <c r="BH211" s="288" t="str">
        <f t="shared" si="31"/>
        <v>NO</v>
      </c>
      <c r="BI211" s="288" t="str">
        <f t="shared" ref="BI211:BI283" si="33">IF(OR(CONCATENATE(BG211,BH211)="NOW/C",CONCATENATE(BG211,BH211)="W/CNO"),"W/C","")</f>
        <v>W/C</v>
      </c>
      <c r="BJ211" s="43"/>
      <c r="BK211" s="288" t="b">
        <f t="shared" si="30"/>
        <v>1</v>
      </c>
      <c r="BL211" s="288" t="b">
        <f t="shared" si="30"/>
        <v>1</v>
      </c>
      <c r="BM211" s="288" t="b">
        <f t="shared" si="30"/>
        <v>1</v>
      </c>
      <c r="BN211" s="288" t="b">
        <f t="shared" si="30"/>
        <v>1</v>
      </c>
      <c r="BO211" s="288" t="b">
        <f t="shared" si="30"/>
        <v>1</v>
      </c>
      <c r="BP211" s="288" t="b">
        <f t="shared" si="30"/>
        <v>1</v>
      </c>
      <c r="BQ211" s="288" t="b">
        <f t="shared" si="30"/>
        <v>1</v>
      </c>
    </row>
    <row r="212" spans="1:69" ht="12" customHeight="1" x14ac:dyDescent="0.25">
      <c r="A212" s="286">
        <v>15400102</v>
      </c>
      <c r="B212" s="287" t="s">
        <v>2326</v>
      </c>
      <c r="C212" s="16" t="s">
        <v>418</v>
      </c>
      <c r="D212" s="13" t="s">
        <v>183</v>
      </c>
      <c r="E212" s="13"/>
      <c r="F212" s="16"/>
      <c r="G212" s="13"/>
      <c r="H212" s="288" t="s">
        <v>2129</v>
      </c>
      <c r="I212" s="288" t="s">
        <v>2129</v>
      </c>
      <c r="J212" s="288" t="s">
        <v>2129</v>
      </c>
      <c r="K212" s="288" t="s">
        <v>2129</v>
      </c>
      <c r="L212" s="288" t="s">
        <v>183</v>
      </c>
      <c r="M212" s="288" t="s">
        <v>2130</v>
      </c>
      <c r="N212" s="288" t="s">
        <v>183</v>
      </c>
      <c r="P212" s="289">
        <v>8630213.5999999996</v>
      </c>
      <c r="Q212" s="289">
        <v>8918156.9000000004</v>
      </c>
      <c r="R212" s="289">
        <v>9422237.4900000002</v>
      </c>
      <c r="S212" s="289">
        <v>9287644.9000000004</v>
      </c>
      <c r="T212" s="289">
        <v>9445189.3200000003</v>
      </c>
      <c r="U212" s="289">
        <v>9716898.6500000004</v>
      </c>
      <c r="V212" s="289">
        <v>10448244.810000001</v>
      </c>
      <c r="W212" s="289">
        <v>10505967.75</v>
      </c>
      <c r="X212" s="289">
        <v>10216056.640000001</v>
      </c>
      <c r="Y212" s="289">
        <v>10556309.49</v>
      </c>
      <c r="Z212" s="289">
        <v>11663289.93</v>
      </c>
      <c r="AA212" s="289">
        <v>12068939.609999999</v>
      </c>
      <c r="AB212" s="289">
        <v>12320229.689999999</v>
      </c>
      <c r="AC212" s="289"/>
      <c r="AD212" s="289"/>
      <c r="AE212" s="289">
        <v>10227013.094583333</v>
      </c>
      <c r="AF212" s="299"/>
      <c r="AG212" s="300"/>
      <c r="AH212" s="291"/>
      <c r="AI212" s="291"/>
      <c r="AJ212" s="291"/>
      <c r="AK212" s="292"/>
      <c r="AL212" s="291">
        <v>0</v>
      </c>
      <c r="AM212" s="293">
        <v>10227013.094583333</v>
      </c>
      <c r="AN212" s="291"/>
      <c r="AO212" s="294">
        <v>10227013.094583333</v>
      </c>
      <c r="AP212" s="291"/>
      <c r="AQ212" s="295">
        <v>12320229.689999999</v>
      </c>
      <c r="AR212" s="291"/>
      <c r="AS212" s="291"/>
      <c r="AT212" s="291"/>
      <c r="AU212" s="291"/>
      <c r="AV212" s="296">
        <v>0</v>
      </c>
      <c r="AW212" s="291">
        <v>12320229.689999999</v>
      </c>
      <c r="AX212" s="291"/>
      <c r="AY212" s="293">
        <v>12320229.689999999</v>
      </c>
      <c r="AZ212" s="297"/>
      <c r="BA212" s="298">
        <f t="shared" si="32"/>
        <v>0</v>
      </c>
      <c r="BB212" s="43"/>
      <c r="BC212" s="288" t="str">
        <f t="shared" si="29"/>
        <v/>
      </c>
      <c r="BD212" s="288" t="str">
        <f t="shared" si="29"/>
        <v/>
      </c>
      <c r="BE212" s="288" t="str">
        <f t="shared" si="29"/>
        <v/>
      </c>
      <c r="BF212" s="288" t="str">
        <f t="shared" si="28"/>
        <v/>
      </c>
      <c r="BG212" s="288" t="str">
        <f t="shared" si="31"/>
        <v>W/C</v>
      </c>
      <c r="BH212" s="288" t="str">
        <f t="shared" si="31"/>
        <v>NO</v>
      </c>
      <c r="BI212" s="288" t="str">
        <f t="shared" si="33"/>
        <v>W/C</v>
      </c>
      <c r="BJ212" s="43"/>
      <c r="BK212" s="288" t="b">
        <f t="shared" si="30"/>
        <v>1</v>
      </c>
      <c r="BL212" s="288" t="b">
        <f t="shared" si="30"/>
        <v>1</v>
      </c>
      <c r="BM212" s="288" t="b">
        <f t="shared" si="30"/>
        <v>1</v>
      </c>
      <c r="BN212" s="288" t="b">
        <f t="shared" si="30"/>
        <v>1</v>
      </c>
      <c r="BO212" s="288" t="b">
        <f t="shared" si="30"/>
        <v>1</v>
      </c>
      <c r="BP212" s="288" t="b">
        <f t="shared" si="30"/>
        <v>1</v>
      </c>
      <c r="BQ212" s="288" t="b">
        <f t="shared" si="30"/>
        <v>1</v>
      </c>
    </row>
    <row r="213" spans="1:69" ht="12" customHeight="1" x14ac:dyDescent="0.25">
      <c r="A213" s="286">
        <v>15400103</v>
      </c>
      <c r="B213" s="287" t="s">
        <v>2327</v>
      </c>
      <c r="C213" s="16" t="s">
        <v>419</v>
      </c>
      <c r="D213" s="13" t="s">
        <v>183</v>
      </c>
      <c r="E213" s="13"/>
      <c r="F213" s="16"/>
      <c r="G213" s="13"/>
      <c r="H213" s="288" t="s">
        <v>2129</v>
      </c>
      <c r="I213" s="288" t="s">
        <v>2129</v>
      </c>
      <c r="J213" s="288" t="s">
        <v>2129</v>
      </c>
      <c r="K213" s="288" t="s">
        <v>2129</v>
      </c>
      <c r="L213" s="288" t="s">
        <v>183</v>
      </c>
      <c r="M213" s="288" t="s">
        <v>2130</v>
      </c>
      <c r="N213" s="288" t="s">
        <v>183</v>
      </c>
      <c r="P213" s="289">
        <v>19898873.600000001</v>
      </c>
      <c r="Q213" s="289">
        <v>19991434.93</v>
      </c>
      <c r="R213" s="289">
        <v>20159676.82</v>
      </c>
      <c r="S213" s="289">
        <v>20496250.489999998</v>
      </c>
      <c r="T213" s="289">
        <v>20529920.649999999</v>
      </c>
      <c r="U213" s="289">
        <v>20551966.109999999</v>
      </c>
      <c r="V213" s="289">
        <v>20366011.27</v>
      </c>
      <c r="W213" s="289">
        <v>20128607.890000001</v>
      </c>
      <c r="X213" s="289">
        <v>20024705.789999999</v>
      </c>
      <c r="Y213" s="289">
        <v>19730243.010000002</v>
      </c>
      <c r="Z213" s="289">
        <v>19698591.129999999</v>
      </c>
      <c r="AA213" s="289">
        <v>19873423.559999999</v>
      </c>
      <c r="AB213" s="289">
        <v>18166983.23</v>
      </c>
      <c r="AC213" s="289"/>
      <c r="AD213" s="289"/>
      <c r="AE213" s="289">
        <v>20048646.672083329</v>
      </c>
      <c r="AF213" s="299"/>
      <c r="AG213" s="300"/>
      <c r="AH213" s="291"/>
      <c r="AI213" s="291"/>
      <c r="AJ213" s="291"/>
      <c r="AK213" s="292"/>
      <c r="AL213" s="291">
        <v>0</v>
      </c>
      <c r="AM213" s="293">
        <v>20048646.672083329</v>
      </c>
      <c r="AN213" s="291"/>
      <c r="AO213" s="294">
        <v>20048646.672083329</v>
      </c>
      <c r="AP213" s="291"/>
      <c r="AQ213" s="295">
        <v>18166983.23</v>
      </c>
      <c r="AR213" s="291"/>
      <c r="AS213" s="291"/>
      <c r="AT213" s="291"/>
      <c r="AU213" s="291"/>
      <c r="AV213" s="296">
        <v>0</v>
      </c>
      <c r="AW213" s="291">
        <v>18166983.23</v>
      </c>
      <c r="AX213" s="291"/>
      <c r="AY213" s="293">
        <v>18166983.23</v>
      </c>
      <c r="AZ213" s="297"/>
      <c r="BA213" s="298">
        <f t="shared" si="32"/>
        <v>0</v>
      </c>
      <c r="BB213" s="43"/>
      <c r="BC213" s="288" t="str">
        <f t="shared" si="29"/>
        <v/>
      </c>
      <c r="BD213" s="288" t="str">
        <f t="shared" si="29"/>
        <v/>
      </c>
      <c r="BE213" s="288" t="str">
        <f t="shared" si="29"/>
        <v/>
      </c>
      <c r="BF213" s="288" t="str">
        <f t="shared" si="28"/>
        <v/>
      </c>
      <c r="BG213" s="288" t="str">
        <f t="shared" si="31"/>
        <v>W/C</v>
      </c>
      <c r="BH213" s="288" t="str">
        <f t="shared" si="31"/>
        <v>NO</v>
      </c>
      <c r="BI213" s="288" t="str">
        <f t="shared" si="33"/>
        <v>W/C</v>
      </c>
      <c r="BJ213" s="43"/>
      <c r="BK213" s="288" t="b">
        <f t="shared" si="30"/>
        <v>1</v>
      </c>
      <c r="BL213" s="288" t="b">
        <f t="shared" si="30"/>
        <v>1</v>
      </c>
      <c r="BM213" s="288" t="b">
        <f t="shared" si="30"/>
        <v>1</v>
      </c>
      <c r="BN213" s="288" t="b">
        <f t="shared" si="30"/>
        <v>1</v>
      </c>
      <c r="BO213" s="288" t="b">
        <f t="shared" si="30"/>
        <v>1</v>
      </c>
      <c r="BP213" s="288" t="b">
        <f t="shared" si="30"/>
        <v>1</v>
      </c>
      <c r="BQ213" s="288" t="b">
        <f t="shared" si="30"/>
        <v>1</v>
      </c>
    </row>
    <row r="214" spans="1:69" ht="12" customHeight="1" x14ac:dyDescent="0.25">
      <c r="A214" s="286">
        <v>15400181</v>
      </c>
      <c r="B214" s="287" t="s">
        <v>2328</v>
      </c>
      <c r="C214" s="16" t="s">
        <v>420</v>
      </c>
      <c r="D214" s="13" t="s">
        <v>183</v>
      </c>
      <c r="E214" s="13"/>
      <c r="F214" s="16"/>
      <c r="G214" s="13"/>
      <c r="H214" s="288" t="s">
        <v>2129</v>
      </c>
      <c r="I214" s="288" t="s">
        <v>2129</v>
      </c>
      <c r="J214" s="288" t="s">
        <v>2129</v>
      </c>
      <c r="K214" s="288" t="s">
        <v>2129</v>
      </c>
      <c r="L214" s="288" t="s">
        <v>183</v>
      </c>
      <c r="M214" s="288" t="s">
        <v>2130</v>
      </c>
      <c r="N214" s="288" t="s">
        <v>183</v>
      </c>
      <c r="P214" s="289">
        <v>2621087.0099999998</v>
      </c>
      <c r="Q214" s="289">
        <v>2639343.9900000002</v>
      </c>
      <c r="R214" s="289">
        <v>2647844.9500000002</v>
      </c>
      <c r="S214" s="289">
        <v>2675618.63</v>
      </c>
      <c r="T214" s="289">
        <v>2703541.44</v>
      </c>
      <c r="U214" s="289">
        <v>2733830.16</v>
      </c>
      <c r="V214" s="289">
        <v>2737740.2</v>
      </c>
      <c r="W214" s="289">
        <v>2729362.3</v>
      </c>
      <c r="X214" s="289">
        <v>2807643.29</v>
      </c>
      <c r="Y214" s="289">
        <v>2814053.62</v>
      </c>
      <c r="Z214" s="289">
        <v>2716525.18</v>
      </c>
      <c r="AA214" s="289">
        <v>2740373.73</v>
      </c>
      <c r="AB214" s="289">
        <v>2488961.34</v>
      </c>
      <c r="AC214" s="289"/>
      <c r="AD214" s="289"/>
      <c r="AE214" s="289">
        <v>2708408.4720833334</v>
      </c>
      <c r="AF214" s="299"/>
      <c r="AG214" s="300"/>
      <c r="AH214" s="291"/>
      <c r="AI214" s="291"/>
      <c r="AJ214" s="291"/>
      <c r="AK214" s="292"/>
      <c r="AL214" s="291">
        <v>0</v>
      </c>
      <c r="AM214" s="293">
        <v>2708408.4720833334</v>
      </c>
      <c r="AN214" s="291"/>
      <c r="AO214" s="294">
        <v>2708408.4720833334</v>
      </c>
      <c r="AP214" s="291"/>
      <c r="AQ214" s="295">
        <v>2488961.34</v>
      </c>
      <c r="AR214" s="291"/>
      <c r="AS214" s="291"/>
      <c r="AT214" s="291"/>
      <c r="AU214" s="291"/>
      <c r="AV214" s="296">
        <v>0</v>
      </c>
      <c r="AW214" s="291">
        <v>2488961.34</v>
      </c>
      <c r="AX214" s="291"/>
      <c r="AY214" s="293">
        <v>2488961.34</v>
      </c>
      <c r="AZ214" s="297"/>
      <c r="BA214" s="298">
        <f t="shared" si="32"/>
        <v>0</v>
      </c>
      <c r="BB214" s="43"/>
      <c r="BC214" s="288" t="str">
        <f t="shared" si="29"/>
        <v/>
      </c>
      <c r="BD214" s="288" t="str">
        <f t="shared" si="29"/>
        <v/>
      </c>
      <c r="BE214" s="288" t="str">
        <f t="shared" si="29"/>
        <v/>
      </c>
      <c r="BF214" s="288" t="str">
        <f t="shared" si="28"/>
        <v/>
      </c>
      <c r="BG214" s="288" t="str">
        <f t="shared" si="31"/>
        <v>W/C</v>
      </c>
      <c r="BH214" s="288" t="str">
        <f t="shared" si="31"/>
        <v>NO</v>
      </c>
      <c r="BI214" s="288" t="str">
        <f t="shared" si="33"/>
        <v>W/C</v>
      </c>
      <c r="BJ214" s="43"/>
      <c r="BK214" s="288" t="b">
        <f t="shared" si="30"/>
        <v>1</v>
      </c>
      <c r="BL214" s="288" t="b">
        <f t="shared" si="30"/>
        <v>1</v>
      </c>
      <c r="BM214" s="288" t="b">
        <f t="shared" si="30"/>
        <v>1</v>
      </c>
      <c r="BN214" s="288" t="b">
        <f t="shared" si="30"/>
        <v>1</v>
      </c>
      <c r="BO214" s="288" t="b">
        <f t="shared" si="30"/>
        <v>1</v>
      </c>
      <c r="BP214" s="288" t="b">
        <f t="shared" si="30"/>
        <v>1</v>
      </c>
      <c r="BQ214" s="288" t="b">
        <f t="shared" si="30"/>
        <v>1</v>
      </c>
    </row>
    <row r="215" spans="1:69" ht="12" customHeight="1" x14ac:dyDescent="0.25">
      <c r="A215" s="286">
        <v>15600003</v>
      </c>
      <c r="B215" s="287" t="s">
        <v>2329</v>
      </c>
      <c r="C215" s="16" t="s">
        <v>421</v>
      </c>
      <c r="D215" s="13" t="s">
        <v>182</v>
      </c>
      <c r="E215" s="13"/>
      <c r="F215" s="16"/>
      <c r="G215" s="13"/>
      <c r="H215" s="288" t="s">
        <v>2129</v>
      </c>
      <c r="I215" s="288" t="s">
        <v>2129</v>
      </c>
      <c r="J215" s="288" t="s">
        <v>2129</v>
      </c>
      <c r="K215" s="288" t="s">
        <v>182</v>
      </c>
      <c r="L215" s="288" t="s">
        <v>2130</v>
      </c>
      <c r="M215" s="288" t="s">
        <v>2130</v>
      </c>
      <c r="N215" s="288" t="s">
        <v>2129</v>
      </c>
      <c r="P215" s="289">
        <v>150639.1</v>
      </c>
      <c r="Q215" s="289">
        <v>185623.19</v>
      </c>
      <c r="R215" s="289">
        <v>188864.69</v>
      </c>
      <c r="S215" s="289">
        <v>129554.21</v>
      </c>
      <c r="T215" s="289">
        <v>174621.15</v>
      </c>
      <c r="U215" s="289">
        <v>426535.6</v>
      </c>
      <c r="V215" s="289">
        <v>261630.89</v>
      </c>
      <c r="W215" s="289">
        <v>327431.96000000002</v>
      </c>
      <c r="X215" s="289">
        <v>420809.29</v>
      </c>
      <c r="Y215" s="289">
        <v>256751.38</v>
      </c>
      <c r="Z215" s="289">
        <v>267021.43</v>
      </c>
      <c r="AA215" s="289">
        <v>367953.66</v>
      </c>
      <c r="AB215" s="289">
        <v>277440</v>
      </c>
      <c r="AC215" s="289"/>
      <c r="AD215" s="289"/>
      <c r="AE215" s="289">
        <v>268403.08333333331</v>
      </c>
      <c r="AF215" s="299"/>
      <c r="AG215" s="300"/>
      <c r="AH215" s="291"/>
      <c r="AI215" s="291"/>
      <c r="AJ215" s="291"/>
      <c r="AK215" s="292">
        <v>268403.08333333331</v>
      </c>
      <c r="AL215" s="291">
        <v>268403.08333333331</v>
      </c>
      <c r="AM215" s="293"/>
      <c r="AN215" s="291"/>
      <c r="AO215" s="294">
        <v>0</v>
      </c>
      <c r="AP215" s="291"/>
      <c r="AQ215" s="295">
        <v>277440</v>
      </c>
      <c r="AR215" s="291"/>
      <c r="AS215" s="291"/>
      <c r="AT215" s="291"/>
      <c r="AU215" s="291">
        <v>277440</v>
      </c>
      <c r="AV215" s="296">
        <v>277440</v>
      </c>
      <c r="AW215" s="291"/>
      <c r="AX215" s="291"/>
      <c r="AY215" s="293">
        <v>0</v>
      </c>
      <c r="AZ215" s="297" t="s">
        <v>219</v>
      </c>
      <c r="BA215" s="298">
        <f t="shared" si="32"/>
        <v>0</v>
      </c>
      <c r="BB215" s="43"/>
      <c r="BC215" s="288" t="str">
        <f t="shared" si="29"/>
        <v/>
      </c>
      <c r="BD215" s="288" t="str">
        <f t="shared" si="29"/>
        <v/>
      </c>
      <c r="BE215" s="288" t="str">
        <f t="shared" si="29"/>
        <v/>
      </c>
      <c r="BF215" s="288" t="str">
        <f t="shared" si="28"/>
        <v>Non-Op</v>
      </c>
      <c r="BG215" s="288" t="str">
        <f t="shared" si="31"/>
        <v>NO</v>
      </c>
      <c r="BH215" s="288" t="str">
        <f t="shared" si="31"/>
        <v>NO</v>
      </c>
      <c r="BI215" s="288" t="str">
        <f t="shared" si="33"/>
        <v/>
      </c>
      <c r="BJ215" s="43"/>
      <c r="BK215" s="288" t="b">
        <f t="shared" si="30"/>
        <v>1</v>
      </c>
      <c r="BL215" s="288" t="b">
        <f t="shared" si="30"/>
        <v>1</v>
      </c>
      <c r="BM215" s="288" t="b">
        <f t="shared" si="30"/>
        <v>1</v>
      </c>
      <c r="BN215" s="288" t="b">
        <f t="shared" si="30"/>
        <v>1</v>
      </c>
      <c r="BO215" s="288" t="b">
        <f t="shared" si="30"/>
        <v>1</v>
      </c>
      <c r="BP215" s="288" t="b">
        <f t="shared" si="30"/>
        <v>1</v>
      </c>
      <c r="BQ215" s="288" t="b">
        <f t="shared" si="30"/>
        <v>1</v>
      </c>
    </row>
    <row r="216" spans="1:69" ht="12" customHeight="1" x14ac:dyDescent="0.25">
      <c r="A216" s="286">
        <v>15810001</v>
      </c>
      <c r="B216" s="287" t="s">
        <v>2330</v>
      </c>
      <c r="C216" s="16" t="s">
        <v>422</v>
      </c>
      <c r="D216" s="13" t="s">
        <v>183</v>
      </c>
      <c r="E216" s="13"/>
      <c r="F216" s="16"/>
      <c r="G216" s="13"/>
      <c r="H216" s="288" t="s">
        <v>2129</v>
      </c>
      <c r="I216" s="288" t="s">
        <v>2129</v>
      </c>
      <c r="J216" s="288" t="s">
        <v>2129</v>
      </c>
      <c r="K216" s="288" t="s">
        <v>2129</v>
      </c>
      <c r="L216" s="288" t="s">
        <v>183</v>
      </c>
      <c r="M216" s="288" t="s">
        <v>2130</v>
      </c>
      <c r="N216" s="288" t="s">
        <v>183</v>
      </c>
      <c r="P216" s="289">
        <v>32064.400000000001</v>
      </c>
      <c r="Q216" s="289">
        <v>32284.400000000001</v>
      </c>
      <c r="R216" s="289">
        <v>32284.400000000001</v>
      </c>
      <c r="S216" s="289">
        <v>29440</v>
      </c>
      <c r="T216" s="289">
        <v>32284.400000000001</v>
      </c>
      <c r="U216" s="289">
        <v>32284.400000000001</v>
      </c>
      <c r="V216" s="289">
        <v>30000</v>
      </c>
      <c r="W216" s="289">
        <v>32284.400000000001</v>
      </c>
      <c r="X216" s="289">
        <v>32284.400000000001</v>
      </c>
      <c r="Y216" s="289">
        <v>30420</v>
      </c>
      <c r="Z216" s="289">
        <v>32284.400000000001</v>
      </c>
      <c r="AA216" s="289">
        <v>22556.43</v>
      </c>
      <c r="AB216" s="289">
        <v>22556.43</v>
      </c>
      <c r="AC216" s="289"/>
      <c r="AD216" s="289"/>
      <c r="AE216" s="289">
        <v>30476.470416666667</v>
      </c>
      <c r="AF216" s="299"/>
      <c r="AG216" s="300"/>
      <c r="AH216" s="291"/>
      <c r="AI216" s="291"/>
      <c r="AJ216" s="291"/>
      <c r="AK216" s="292"/>
      <c r="AL216" s="291">
        <v>0</v>
      </c>
      <c r="AM216" s="293">
        <v>30476.470416666667</v>
      </c>
      <c r="AN216" s="291"/>
      <c r="AO216" s="294">
        <v>30476.470416666667</v>
      </c>
      <c r="AP216" s="291"/>
      <c r="AQ216" s="295">
        <v>22556.43</v>
      </c>
      <c r="AR216" s="291"/>
      <c r="AS216" s="291"/>
      <c r="AT216" s="291"/>
      <c r="AU216" s="291"/>
      <c r="AV216" s="296">
        <v>0</v>
      </c>
      <c r="AW216" s="291">
        <v>22556.43</v>
      </c>
      <c r="AX216" s="291"/>
      <c r="AY216" s="293">
        <v>22556.43</v>
      </c>
      <c r="AZ216" s="297"/>
      <c r="BA216" s="298">
        <f t="shared" si="32"/>
        <v>0</v>
      </c>
      <c r="BB216" s="43"/>
      <c r="BC216" s="288" t="str">
        <f t="shared" si="29"/>
        <v/>
      </c>
      <c r="BD216" s="288" t="str">
        <f t="shared" si="29"/>
        <v/>
      </c>
      <c r="BE216" s="288" t="str">
        <f t="shared" si="29"/>
        <v/>
      </c>
      <c r="BF216" s="288" t="str">
        <f t="shared" si="28"/>
        <v/>
      </c>
      <c r="BG216" s="288" t="str">
        <f t="shared" si="31"/>
        <v>W/C</v>
      </c>
      <c r="BH216" s="288" t="str">
        <f t="shared" si="31"/>
        <v>NO</v>
      </c>
      <c r="BI216" s="288" t="str">
        <f t="shared" si="33"/>
        <v>W/C</v>
      </c>
      <c r="BJ216" s="43"/>
      <c r="BK216" s="288" t="b">
        <f t="shared" si="30"/>
        <v>1</v>
      </c>
      <c r="BL216" s="288" t="b">
        <f t="shared" si="30"/>
        <v>1</v>
      </c>
      <c r="BM216" s="288" t="b">
        <f t="shared" si="30"/>
        <v>1</v>
      </c>
      <c r="BN216" s="288" t="b">
        <f t="shared" si="30"/>
        <v>1</v>
      </c>
      <c r="BO216" s="288" t="b">
        <f t="shared" si="30"/>
        <v>1</v>
      </c>
      <c r="BP216" s="288" t="b">
        <f t="shared" si="30"/>
        <v>1</v>
      </c>
      <c r="BQ216" s="288" t="b">
        <f t="shared" si="30"/>
        <v>1</v>
      </c>
    </row>
    <row r="217" spans="1:69" ht="12" customHeight="1" x14ac:dyDescent="0.25">
      <c r="A217" s="286">
        <v>16300023</v>
      </c>
      <c r="B217" s="287" t="s">
        <v>2331</v>
      </c>
      <c r="C217" s="16" t="s">
        <v>423</v>
      </c>
      <c r="D217" s="13" t="s">
        <v>183</v>
      </c>
      <c r="E217" s="13"/>
      <c r="F217" s="16"/>
      <c r="G217" s="13"/>
      <c r="H217" s="288" t="s">
        <v>2129</v>
      </c>
      <c r="I217" s="288" t="s">
        <v>2129</v>
      </c>
      <c r="J217" s="288" t="s">
        <v>2129</v>
      </c>
      <c r="K217" s="288" t="s">
        <v>2129</v>
      </c>
      <c r="L217" s="288" t="s">
        <v>183</v>
      </c>
      <c r="M217" s="288" t="s">
        <v>2130</v>
      </c>
      <c r="N217" s="288" t="s">
        <v>183</v>
      </c>
      <c r="P217" s="289">
        <v>-20968.95</v>
      </c>
      <c r="Q217" s="289">
        <v>55481.9</v>
      </c>
      <c r="R217" s="289">
        <v>89246.09</v>
      </c>
      <c r="S217" s="289">
        <v>137228.29</v>
      </c>
      <c r="T217" s="289">
        <v>266553.61</v>
      </c>
      <c r="U217" s="289">
        <v>171216.36</v>
      </c>
      <c r="V217" s="289">
        <v>15514.6</v>
      </c>
      <c r="W217" s="289">
        <v>-265070.44</v>
      </c>
      <c r="X217" s="289">
        <v>-397220.02</v>
      </c>
      <c r="Y217" s="289">
        <v>-304103.77</v>
      </c>
      <c r="Z217" s="289">
        <v>-216478.21</v>
      </c>
      <c r="AA217" s="289">
        <v>182364.28</v>
      </c>
      <c r="AB217" s="289">
        <v>-208748.79999999999</v>
      </c>
      <c r="AC217" s="289"/>
      <c r="AD217" s="289"/>
      <c r="AE217" s="289">
        <v>-31677.182083333337</v>
      </c>
      <c r="AF217" s="299"/>
      <c r="AG217" s="300"/>
      <c r="AH217" s="291"/>
      <c r="AI217" s="291"/>
      <c r="AJ217" s="291"/>
      <c r="AK217" s="292"/>
      <c r="AL217" s="291">
        <v>0</v>
      </c>
      <c r="AM217" s="293">
        <v>-31677.182083333337</v>
      </c>
      <c r="AN217" s="291"/>
      <c r="AO217" s="294">
        <v>-31677.182083333337</v>
      </c>
      <c r="AP217" s="291"/>
      <c r="AQ217" s="295">
        <v>-208748.79999999999</v>
      </c>
      <c r="AR217" s="291"/>
      <c r="AS217" s="291"/>
      <c r="AT217" s="291"/>
      <c r="AU217" s="291"/>
      <c r="AV217" s="296">
        <v>0</v>
      </c>
      <c r="AW217" s="291">
        <v>-208748.79999999999</v>
      </c>
      <c r="AX217" s="291"/>
      <c r="AY217" s="293">
        <v>-208748.79999999999</v>
      </c>
      <c r="AZ217" s="297"/>
      <c r="BA217" s="298">
        <f t="shared" si="32"/>
        <v>0</v>
      </c>
      <c r="BB217" s="43"/>
      <c r="BC217" s="288" t="str">
        <f t="shared" si="29"/>
        <v/>
      </c>
      <c r="BD217" s="288" t="str">
        <f t="shared" si="29"/>
        <v/>
      </c>
      <c r="BE217" s="288" t="str">
        <f t="shared" si="29"/>
        <v/>
      </c>
      <c r="BF217" s="288" t="str">
        <f t="shared" si="28"/>
        <v/>
      </c>
      <c r="BG217" s="288" t="str">
        <f t="shared" si="31"/>
        <v>W/C</v>
      </c>
      <c r="BH217" s="288" t="str">
        <f t="shared" si="31"/>
        <v>NO</v>
      </c>
      <c r="BI217" s="288" t="str">
        <f t="shared" si="33"/>
        <v>W/C</v>
      </c>
      <c r="BJ217" s="43"/>
      <c r="BK217" s="288" t="b">
        <f t="shared" si="30"/>
        <v>1</v>
      </c>
      <c r="BL217" s="288" t="b">
        <f t="shared" si="30"/>
        <v>1</v>
      </c>
      <c r="BM217" s="288" t="b">
        <f t="shared" si="30"/>
        <v>1</v>
      </c>
      <c r="BN217" s="288" t="b">
        <f t="shared" si="30"/>
        <v>1</v>
      </c>
      <c r="BO217" s="288" t="b">
        <f t="shared" si="30"/>
        <v>1</v>
      </c>
      <c r="BP217" s="288" t="b">
        <f t="shared" si="30"/>
        <v>1</v>
      </c>
      <c r="BQ217" s="288" t="b">
        <f t="shared" si="30"/>
        <v>1</v>
      </c>
    </row>
    <row r="218" spans="1:69" ht="12" customHeight="1" x14ac:dyDescent="0.25">
      <c r="A218" s="286">
        <v>16300063</v>
      </c>
      <c r="B218" s="287" t="s">
        <v>2332</v>
      </c>
      <c r="C218" s="16" t="s">
        <v>424</v>
      </c>
      <c r="D218" s="13" t="s">
        <v>183</v>
      </c>
      <c r="E218" s="13"/>
      <c r="F218" s="16"/>
      <c r="G218" s="13"/>
      <c r="H218" s="288" t="s">
        <v>2129</v>
      </c>
      <c r="I218" s="288" t="s">
        <v>2129</v>
      </c>
      <c r="J218" s="288" t="s">
        <v>2129</v>
      </c>
      <c r="K218" s="288" t="s">
        <v>2129</v>
      </c>
      <c r="L218" s="288" t="s">
        <v>183</v>
      </c>
      <c r="M218" s="288" t="s">
        <v>2130</v>
      </c>
      <c r="N218" s="288" t="s">
        <v>183</v>
      </c>
      <c r="P218" s="289">
        <v>-482020.09</v>
      </c>
      <c r="Q218" s="289">
        <v>-450674.46</v>
      </c>
      <c r="R218" s="289">
        <v>-450788.22</v>
      </c>
      <c r="S218" s="289">
        <v>-418964.68</v>
      </c>
      <c r="T218" s="289">
        <v>-349123.04</v>
      </c>
      <c r="U218" s="289">
        <v>-320084.26</v>
      </c>
      <c r="V218" s="289">
        <v>-303521.57</v>
      </c>
      <c r="W218" s="289">
        <v>-277374.33</v>
      </c>
      <c r="X218" s="289">
        <v>-231940.25</v>
      </c>
      <c r="Y218" s="289">
        <v>-236097.81</v>
      </c>
      <c r="Z218" s="289">
        <v>-234877.81</v>
      </c>
      <c r="AA218" s="289">
        <v>-247239.71</v>
      </c>
      <c r="AB218" s="289">
        <v>-247583.18</v>
      </c>
      <c r="AC218" s="289"/>
      <c r="AD218" s="289"/>
      <c r="AE218" s="289">
        <v>-323790.6479166667</v>
      </c>
      <c r="AF218" s="299"/>
      <c r="AG218" s="300"/>
      <c r="AH218" s="291"/>
      <c r="AI218" s="291"/>
      <c r="AJ218" s="291"/>
      <c r="AK218" s="292"/>
      <c r="AL218" s="291">
        <v>0</v>
      </c>
      <c r="AM218" s="293">
        <v>-323790.6479166667</v>
      </c>
      <c r="AN218" s="291"/>
      <c r="AO218" s="294">
        <v>-323790.6479166667</v>
      </c>
      <c r="AP218" s="291"/>
      <c r="AQ218" s="295">
        <v>-247583.18</v>
      </c>
      <c r="AR218" s="291"/>
      <c r="AS218" s="291"/>
      <c r="AT218" s="291"/>
      <c r="AU218" s="291"/>
      <c r="AV218" s="296">
        <v>0</v>
      </c>
      <c r="AW218" s="291">
        <v>-247583.18</v>
      </c>
      <c r="AX218" s="291"/>
      <c r="AY218" s="293">
        <v>-247583.18</v>
      </c>
      <c r="AZ218" s="297"/>
      <c r="BA218" s="298">
        <f t="shared" si="32"/>
        <v>0</v>
      </c>
      <c r="BB218" s="43"/>
      <c r="BC218" s="288" t="str">
        <f t="shared" si="29"/>
        <v/>
      </c>
      <c r="BD218" s="288" t="str">
        <f t="shared" si="29"/>
        <v/>
      </c>
      <c r="BE218" s="288" t="str">
        <f t="shared" si="29"/>
        <v/>
      </c>
      <c r="BF218" s="288" t="str">
        <f t="shared" si="28"/>
        <v/>
      </c>
      <c r="BG218" s="288" t="str">
        <f t="shared" si="31"/>
        <v>W/C</v>
      </c>
      <c r="BH218" s="288" t="str">
        <f t="shared" si="31"/>
        <v>NO</v>
      </c>
      <c r="BI218" s="288" t="str">
        <f t="shared" si="33"/>
        <v>W/C</v>
      </c>
      <c r="BJ218" s="43"/>
      <c r="BK218" s="288" t="b">
        <f t="shared" si="30"/>
        <v>1</v>
      </c>
      <c r="BL218" s="288" t="b">
        <f t="shared" si="30"/>
        <v>1</v>
      </c>
      <c r="BM218" s="288" t="b">
        <f t="shared" si="30"/>
        <v>1</v>
      </c>
      <c r="BN218" s="288" t="b">
        <f t="shared" si="30"/>
        <v>1</v>
      </c>
      <c r="BO218" s="288" t="b">
        <f t="shared" si="30"/>
        <v>1</v>
      </c>
      <c r="BP218" s="288" t="b">
        <f t="shared" si="30"/>
        <v>1</v>
      </c>
      <c r="BQ218" s="288" t="b">
        <f t="shared" si="30"/>
        <v>1</v>
      </c>
    </row>
    <row r="219" spans="1:69" ht="12" customHeight="1" x14ac:dyDescent="0.25">
      <c r="A219" s="286">
        <v>16410002</v>
      </c>
      <c r="B219" s="287" t="s">
        <v>2333</v>
      </c>
      <c r="C219" s="16" t="s">
        <v>425</v>
      </c>
      <c r="D219" s="13" t="s">
        <v>183</v>
      </c>
      <c r="E219" s="13"/>
      <c r="F219" s="16"/>
      <c r="G219" s="13"/>
      <c r="H219" s="288" t="s">
        <v>2129</v>
      </c>
      <c r="I219" s="288" t="s">
        <v>2129</v>
      </c>
      <c r="J219" s="288" t="s">
        <v>2129</v>
      </c>
      <c r="K219" s="288" t="s">
        <v>2129</v>
      </c>
      <c r="L219" s="288" t="s">
        <v>183</v>
      </c>
      <c r="M219" s="288" t="s">
        <v>2130</v>
      </c>
      <c r="N219" s="288" t="s">
        <v>183</v>
      </c>
      <c r="P219" s="289">
        <v>17228664.23</v>
      </c>
      <c r="Q219" s="289">
        <v>13218554.07</v>
      </c>
      <c r="R219" s="289">
        <v>9272494.6699999999</v>
      </c>
      <c r="S219" s="289">
        <v>5614377.3099999996</v>
      </c>
      <c r="T219" s="289">
        <v>7662728.7300000004</v>
      </c>
      <c r="U219" s="289">
        <v>9716945.3800000008</v>
      </c>
      <c r="V219" s="289">
        <v>11815576.539999999</v>
      </c>
      <c r="W219" s="289">
        <v>11740978.300000001</v>
      </c>
      <c r="X219" s="289">
        <v>11869540.59</v>
      </c>
      <c r="Y219" s="289">
        <v>13852068.699999999</v>
      </c>
      <c r="Z219" s="289">
        <v>13681550.779999999</v>
      </c>
      <c r="AA219" s="289">
        <v>16761432.619999999</v>
      </c>
      <c r="AB219" s="289">
        <v>14709659.43</v>
      </c>
      <c r="AC219" s="289"/>
      <c r="AD219" s="289"/>
      <c r="AE219" s="289">
        <v>11764617.460000001</v>
      </c>
      <c r="AF219" s="299"/>
      <c r="AG219" s="300"/>
      <c r="AH219" s="291"/>
      <c r="AI219" s="291"/>
      <c r="AJ219" s="291"/>
      <c r="AK219" s="292"/>
      <c r="AL219" s="291">
        <v>0</v>
      </c>
      <c r="AM219" s="293">
        <v>11764617.460000001</v>
      </c>
      <c r="AN219" s="291"/>
      <c r="AO219" s="294">
        <v>11764617.460000001</v>
      </c>
      <c r="AP219" s="291"/>
      <c r="AQ219" s="295">
        <v>14709659.43</v>
      </c>
      <c r="AR219" s="291"/>
      <c r="AS219" s="291"/>
      <c r="AT219" s="291"/>
      <c r="AU219" s="291"/>
      <c r="AV219" s="296">
        <v>0</v>
      </c>
      <c r="AW219" s="291">
        <v>14709659.43</v>
      </c>
      <c r="AX219" s="291"/>
      <c r="AY219" s="293">
        <v>14709659.43</v>
      </c>
      <c r="AZ219" s="297"/>
      <c r="BA219" s="298">
        <f t="shared" si="32"/>
        <v>0</v>
      </c>
      <c r="BB219" s="43"/>
      <c r="BC219" s="288" t="str">
        <f t="shared" si="29"/>
        <v/>
      </c>
      <c r="BD219" s="288" t="str">
        <f t="shared" si="29"/>
        <v/>
      </c>
      <c r="BE219" s="288" t="str">
        <f t="shared" si="29"/>
        <v/>
      </c>
      <c r="BF219" s="288" t="str">
        <f t="shared" si="28"/>
        <v/>
      </c>
      <c r="BG219" s="288" t="str">
        <f t="shared" si="31"/>
        <v>W/C</v>
      </c>
      <c r="BH219" s="288" t="str">
        <f t="shared" si="31"/>
        <v>NO</v>
      </c>
      <c r="BI219" s="288" t="str">
        <f t="shared" si="33"/>
        <v>W/C</v>
      </c>
      <c r="BJ219" s="43"/>
      <c r="BK219" s="288" t="b">
        <f t="shared" si="30"/>
        <v>1</v>
      </c>
      <c r="BL219" s="288" t="b">
        <f t="shared" si="30"/>
        <v>1</v>
      </c>
      <c r="BM219" s="288" t="b">
        <f t="shared" si="30"/>
        <v>1</v>
      </c>
      <c r="BN219" s="288" t="b">
        <f t="shared" si="30"/>
        <v>1</v>
      </c>
      <c r="BO219" s="288" t="b">
        <f t="shared" si="30"/>
        <v>1</v>
      </c>
      <c r="BP219" s="288" t="b">
        <f t="shared" si="30"/>
        <v>1</v>
      </c>
      <c r="BQ219" s="288" t="b">
        <f t="shared" si="30"/>
        <v>1</v>
      </c>
    </row>
    <row r="220" spans="1:69" ht="12" customHeight="1" x14ac:dyDescent="0.25">
      <c r="A220" s="286">
        <v>16410012</v>
      </c>
      <c r="B220" s="287" t="s">
        <v>2334</v>
      </c>
      <c r="C220" s="16" t="s">
        <v>426</v>
      </c>
      <c r="D220" s="13" t="s">
        <v>183</v>
      </c>
      <c r="E220" s="13"/>
      <c r="F220" s="16"/>
      <c r="G220" s="13"/>
      <c r="H220" s="288" t="s">
        <v>2129</v>
      </c>
      <c r="I220" s="288" t="s">
        <v>2129</v>
      </c>
      <c r="J220" s="288" t="s">
        <v>2129</v>
      </c>
      <c r="K220" s="288" t="s">
        <v>2129</v>
      </c>
      <c r="L220" s="288" t="s">
        <v>183</v>
      </c>
      <c r="M220" s="288" t="s">
        <v>2130</v>
      </c>
      <c r="N220" s="288" t="s">
        <v>183</v>
      </c>
      <c r="P220" s="289">
        <v>2740716.95</v>
      </c>
      <c r="Q220" s="289">
        <v>2746263.44</v>
      </c>
      <c r="R220" s="289">
        <v>1251860.99</v>
      </c>
      <c r="S220" s="289">
        <v>1158825.01</v>
      </c>
      <c r="T220" s="289">
        <v>1042217.36</v>
      </c>
      <c r="U220" s="289">
        <v>965950.43</v>
      </c>
      <c r="V220" s="289">
        <v>2065272.58</v>
      </c>
      <c r="W220" s="289">
        <v>2061110.55</v>
      </c>
      <c r="X220" s="289">
        <v>2059781.27</v>
      </c>
      <c r="Y220" s="289">
        <v>2034756.54</v>
      </c>
      <c r="Z220" s="289">
        <v>2105903.19</v>
      </c>
      <c r="AA220" s="289">
        <v>2561474.71</v>
      </c>
      <c r="AB220" s="289">
        <v>2691819.26</v>
      </c>
      <c r="AC220" s="289"/>
      <c r="AD220" s="289"/>
      <c r="AE220" s="289">
        <v>1897473.6812500001</v>
      </c>
      <c r="AF220" s="299"/>
      <c r="AG220" s="300"/>
      <c r="AH220" s="291"/>
      <c r="AI220" s="291"/>
      <c r="AJ220" s="291"/>
      <c r="AK220" s="292"/>
      <c r="AL220" s="291">
        <v>0</v>
      </c>
      <c r="AM220" s="293">
        <v>1897473.6812500001</v>
      </c>
      <c r="AN220" s="291"/>
      <c r="AO220" s="294">
        <v>1897473.6812500001</v>
      </c>
      <c r="AP220" s="291"/>
      <c r="AQ220" s="295">
        <v>2691819.26</v>
      </c>
      <c r="AR220" s="291"/>
      <c r="AS220" s="291"/>
      <c r="AT220" s="291"/>
      <c r="AU220" s="291"/>
      <c r="AV220" s="296">
        <v>0</v>
      </c>
      <c r="AW220" s="291">
        <v>2691819.26</v>
      </c>
      <c r="AX220" s="291"/>
      <c r="AY220" s="293">
        <v>2691819.26</v>
      </c>
      <c r="AZ220" s="297"/>
      <c r="BA220" s="298">
        <f t="shared" si="32"/>
        <v>0</v>
      </c>
      <c r="BB220" s="43"/>
      <c r="BC220" s="288" t="str">
        <f t="shared" si="29"/>
        <v/>
      </c>
      <c r="BD220" s="288" t="str">
        <f t="shared" si="29"/>
        <v/>
      </c>
      <c r="BE220" s="288" t="str">
        <f t="shared" si="29"/>
        <v/>
      </c>
      <c r="BF220" s="288" t="str">
        <f t="shared" si="28"/>
        <v/>
      </c>
      <c r="BG220" s="288" t="str">
        <f t="shared" si="31"/>
        <v>W/C</v>
      </c>
      <c r="BH220" s="288" t="str">
        <f t="shared" si="31"/>
        <v>NO</v>
      </c>
      <c r="BI220" s="288" t="str">
        <f t="shared" si="33"/>
        <v>W/C</v>
      </c>
      <c r="BJ220" s="43"/>
      <c r="BK220" s="288" t="b">
        <f t="shared" si="30"/>
        <v>1</v>
      </c>
      <c r="BL220" s="288" t="b">
        <f t="shared" si="30"/>
        <v>1</v>
      </c>
      <c r="BM220" s="288" t="b">
        <f t="shared" si="30"/>
        <v>1</v>
      </c>
      <c r="BN220" s="288" t="b">
        <f t="shared" si="30"/>
        <v>1</v>
      </c>
      <c r="BO220" s="288" t="b">
        <f t="shared" si="30"/>
        <v>1</v>
      </c>
      <c r="BP220" s="288" t="b">
        <f t="shared" si="30"/>
        <v>1</v>
      </c>
      <c r="BQ220" s="288" t="b">
        <f t="shared" si="30"/>
        <v>1</v>
      </c>
    </row>
    <row r="221" spans="1:69" ht="12" customHeight="1" x14ac:dyDescent="0.25">
      <c r="A221" s="286">
        <v>16410022</v>
      </c>
      <c r="B221" s="287" t="s">
        <v>2335</v>
      </c>
      <c r="C221" s="16" t="s">
        <v>427</v>
      </c>
      <c r="D221" s="13" t="s">
        <v>183</v>
      </c>
      <c r="E221" s="13"/>
      <c r="F221" s="16"/>
      <c r="G221" s="13"/>
      <c r="H221" s="288" t="s">
        <v>2129</v>
      </c>
      <c r="I221" s="288" t="s">
        <v>2129</v>
      </c>
      <c r="J221" s="288" t="s">
        <v>2129</v>
      </c>
      <c r="K221" s="288" t="s">
        <v>2129</v>
      </c>
      <c r="L221" s="288" t="s">
        <v>183</v>
      </c>
      <c r="M221" s="288" t="s">
        <v>2130</v>
      </c>
      <c r="N221" s="288" t="s">
        <v>183</v>
      </c>
      <c r="P221" s="289">
        <v>11122956.76</v>
      </c>
      <c r="Q221" s="289">
        <v>7384704.5800000001</v>
      </c>
      <c r="R221" s="289">
        <v>6611646.9000000004</v>
      </c>
      <c r="S221" s="289">
        <v>7786605.2400000002</v>
      </c>
      <c r="T221" s="289">
        <v>9188728.7799999993</v>
      </c>
      <c r="U221" s="289">
        <v>12542143</v>
      </c>
      <c r="V221" s="289">
        <v>15631588.84</v>
      </c>
      <c r="W221" s="289">
        <v>15817409.369999999</v>
      </c>
      <c r="X221" s="289">
        <v>17208025.390000001</v>
      </c>
      <c r="Y221" s="289">
        <v>19450736.73</v>
      </c>
      <c r="Z221" s="289">
        <v>22684664.350000001</v>
      </c>
      <c r="AA221" s="289">
        <v>19447058.149999999</v>
      </c>
      <c r="AB221" s="289">
        <v>14458548.539999999</v>
      </c>
      <c r="AC221" s="289"/>
      <c r="AD221" s="289"/>
      <c r="AE221" s="289">
        <v>13878671.998333335</v>
      </c>
      <c r="AF221" s="299"/>
      <c r="AG221" s="300"/>
      <c r="AH221" s="291"/>
      <c r="AI221" s="291"/>
      <c r="AJ221" s="291"/>
      <c r="AK221" s="292"/>
      <c r="AL221" s="291">
        <v>0</v>
      </c>
      <c r="AM221" s="293">
        <v>13878671.998333335</v>
      </c>
      <c r="AN221" s="291"/>
      <c r="AO221" s="294">
        <v>13878671.998333335</v>
      </c>
      <c r="AP221" s="291"/>
      <c r="AQ221" s="295">
        <v>14458548.539999999</v>
      </c>
      <c r="AR221" s="291"/>
      <c r="AS221" s="291"/>
      <c r="AT221" s="291"/>
      <c r="AU221" s="291"/>
      <c r="AV221" s="296">
        <v>0</v>
      </c>
      <c r="AW221" s="291">
        <v>14458548.539999999</v>
      </c>
      <c r="AX221" s="291"/>
      <c r="AY221" s="293">
        <v>14458548.539999999</v>
      </c>
      <c r="AZ221" s="297"/>
      <c r="BA221" s="298">
        <f t="shared" si="32"/>
        <v>0</v>
      </c>
      <c r="BB221" s="43"/>
      <c r="BC221" s="288" t="str">
        <f t="shared" si="29"/>
        <v/>
      </c>
      <c r="BD221" s="288" t="str">
        <f t="shared" si="29"/>
        <v/>
      </c>
      <c r="BE221" s="288" t="str">
        <f t="shared" si="29"/>
        <v/>
      </c>
      <c r="BF221" s="288" t="str">
        <f t="shared" si="28"/>
        <v/>
      </c>
      <c r="BG221" s="288" t="str">
        <f t="shared" si="31"/>
        <v>W/C</v>
      </c>
      <c r="BH221" s="288" t="str">
        <f t="shared" si="31"/>
        <v>NO</v>
      </c>
      <c r="BI221" s="288" t="str">
        <f t="shared" si="33"/>
        <v>W/C</v>
      </c>
      <c r="BJ221" s="43"/>
      <c r="BK221" s="288" t="b">
        <f t="shared" si="30"/>
        <v>1</v>
      </c>
      <c r="BL221" s="288" t="b">
        <f t="shared" si="30"/>
        <v>1</v>
      </c>
      <c r="BM221" s="288" t="b">
        <f t="shared" si="30"/>
        <v>1</v>
      </c>
      <c r="BN221" s="288" t="b">
        <f t="shared" si="30"/>
        <v>1</v>
      </c>
      <c r="BO221" s="288" t="b">
        <f t="shared" si="30"/>
        <v>1</v>
      </c>
      <c r="BP221" s="288" t="b">
        <f t="shared" si="30"/>
        <v>1</v>
      </c>
      <c r="BQ221" s="288" t="b">
        <f t="shared" si="30"/>
        <v>1</v>
      </c>
    </row>
    <row r="222" spans="1:69" ht="12" customHeight="1" x14ac:dyDescent="0.25">
      <c r="A222" s="286">
        <v>16420002</v>
      </c>
      <c r="B222" s="287" t="s">
        <v>2336</v>
      </c>
      <c r="C222" s="16" t="s">
        <v>428</v>
      </c>
      <c r="D222" s="13" t="s">
        <v>183</v>
      </c>
      <c r="E222" s="13"/>
      <c r="F222" s="16"/>
      <c r="G222" s="13"/>
      <c r="H222" s="288" t="s">
        <v>2129</v>
      </c>
      <c r="I222" s="288" t="s">
        <v>2129</v>
      </c>
      <c r="J222" s="288" t="s">
        <v>2129</v>
      </c>
      <c r="K222" s="288" t="s">
        <v>2129</v>
      </c>
      <c r="L222" s="288" t="s">
        <v>183</v>
      </c>
      <c r="M222" s="288" t="s">
        <v>2130</v>
      </c>
      <c r="N222" s="288" t="s">
        <v>183</v>
      </c>
      <c r="P222" s="289">
        <v>0</v>
      </c>
      <c r="Q222" s="289">
        <v>0</v>
      </c>
      <c r="R222" s="289">
        <v>0</v>
      </c>
      <c r="S222" s="289">
        <v>0</v>
      </c>
      <c r="T222" s="289">
        <v>0</v>
      </c>
      <c r="U222" s="289">
        <v>0</v>
      </c>
      <c r="V222" s="289">
        <v>0</v>
      </c>
      <c r="W222" s="289">
        <v>0</v>
      </c>
      <c r="X222" s="289">
        <v>0</v>
      </c>
      <c r="Y222" s="289">
        <v>0</v>
      </c>
      <c r="Z222" s="289">
        <v>0</v>
      </c>
      <c r="AA222" s="289">
        <v>0</v>
      </c>
      <c r="AB222" s="289">
        <v>0</v>
      </c>
      <c r="AC222" s="289"/>
      <c r="AD222" s="289"/>
      <c r="AE222" s="289">
        <v>0</v>
      </c>
      <c r="AF222" s="299"/>
      <c r="AG222" s="300"/>
      <c r="AH222" s="291"/>
      <c r="AI222" s="291"/>
      <c r="AJ222" s="291"/>
      <c r="AK222" s="292"/>
      <c r="AL222" s="291">
        <v>0</v>
      </c>
      <c r="AM222" s="293">
        <v>0</v>
      </c>
      <c r="AN222" s="291"/>
      <c r="AO222" s="294">
        <v>0</v>
      </c>
      <c r="AP222" s="291"/>
      <c r="AQ222" s="295">
        <v>0</v>
      </c>
      <c r="AR222" s="291"/>
      <c r="AS222" s="291"/>
      <c r="AT222" s="291"/>
      <c r="AU222" s="291"/>
      <c r="AV222" s="296">
        <v>0</v>
      </c>
      <c r="AW222" s="291">
        <v>0</v>
      </c>
      <c r="AX222" s="291"/>
      <c r="AY222" s="293">
        <v>0</v>
      </c>
      <c r="AZ222" s="297"/>
      <c r="BA222" s="298">
        <f t="shared" si="32"/>
        <v>0</v>
      </c>
      <c r="BB222" s="43"/>
      <c r="BC222" s="288" t="str">
        <f t="shared" ref="BC222:BF253" si="34">IF(VALUE(AR222),BC$7,IF(ISBLANK(AR222),"",BC$7))</f>
        <v/>
      </c>
      <c r="BD222" s="288" t="str">
        <f t="shared" si="34"/>
        <v/>
      </c>
      <c r="BE222" s="288" t="str">
        <f t="shared" si="34"/>
        <v/>
      </c>
      <c r="BF222" s="288" t="str">
        <f t="shared" si="28"/>
        <v/>
      </c>
      <c r="BG222" s="288" t="str">
        <f t="shared" si="31"/>
        <v>W/C</v>
      </c>
      <c r="BH222" s="288" t="str">
        <f t="shared" si="31"/>
        <v>NO</v>
      </c>
      <c r="BI222" s="288" t="str">
        <f t="shared" si="33"/>
        <v>W/C</v>
      </c>
      <c r="BJ222" s="43"/>
      <c r="BK222" s="288" t="b">
        <f t="shared" si="30"/>
        <v>1</v>
      </c>
      <c r="BL222" s="288" t="b">
        <f t="shared" si="30"/>
        <v>1</v>
      </c>
      <c r="BM222" s="288" t="b">
        <f t="shared" si="30"/>
        <v>1</v>
      </c>
      <c r="BN222" s="288" t="b">
        <f t="shared" si="30"/>
        <v>1</v>
      </c>
      <c r="BO222" s="288" t="b">
        <f t="shared" si="30"/>
        <v>1</v>
      </c>
      <c r="BP222" s="288" t="b">
        <f t="shared" si="30"/>
        <v>1</v>
      </c>
      <c r="BQ222" s="288" t="b">
        <f t="shared" si="30"/>
        <v>1</v>
      </c>
    </row>
    <row r="223" spans="1:69" ht="12" customHeight="1" x14ac:dyDescent="0.25">
      <c r="A223" s="286">
        <v>16420012</v>
      </c>
      <c r="B223" s="287" t="s">
        <v>2337</v>
      </c>
      <c r="C223" s="16" t="s">
        <v>429</v>
      </c>
      <c r="D223" s="13" t="s">
        <v>183</v>
      </c>
      <c r="E223" s="13"/>
      <c r="F223" s="16"/>
      <c r="G223" s="13"/>
      <c r="H223" s="288" t="s">
        <v>2129</v>
      </c>
      <c r="I223" s="288" t="s">
        <v>2129</v>
      </c>
      <c r="J223" s="288" t="s">
        <v>2129</v>
      </c>
      <c r="K223" s="288" t="s">
        <v>2129</v>
      </c>
      <c r="L223" s="288" t="s">
        <v>183</v>
      </c>
      <c r="M223" s="288" t="s">
        <v>2130</v>
      </c>
      <c r="N223" s="288" t="s">
        <v>183</v>
      </c>
      <c r="P223" s="289">
        <v>75972.820000000007</v>
      </c>
      <c r="Q223" s="289">
        <v>81323.94</v>
      </c>
      <c r="R223" s="289">
        <v>65792.09</v>
      </c>
      <c r="S223" s="289">
        <v>69262.97</v>
      </c>
      <c r="T223" s="289">
        <v>59814.87</v>
      </c>
      <c r="U223" s="289">
        <v>52449.29</v>
      </c>
      <c r="V223" s="289">
        <v>47284.85</v>
      </c>
      <c r="W223" s="289">
        <v>40018.43</v>
      </c>
      <c r="X223" s="289">
        <v>46139.51</v>
      </c>
      <c r="Y223" s="289">
        <v>74295.47</v>
      </c>
      <c r="Z223" s="289">
        <v>65926.45</v>
      </c>
      <c r="AA223" s="289">
        <v>62955.69</v>
      </c>
      <c r="AB223" s="289">
        <v>65132.639999999999</v>
      </c>
      <c r="AC223" s="289"/>
      <c r="AD223" s="289"/>
      <c r="AE223" s="289">
        <v>61318.024166666648</v>
      </c>
      <c r="AF223" s="299"/>
      <c r="AG223" s="300"/>
      <c r="AH223" s="291"/>
      <c r="AI223" s="291"/>
      <c r="AJ223" s="291"/>
      <c r="AK223" s="292"/>
      <c r="AL223" s="291">
        <v>0</v>
      </c>
      <c r="AM223" s="293">
        <v>61318.024166666648</v>
      </c>
      <c r="AN223" s="291"/>
      <c r="AO223" s="294">
        <v>61318.024166666648</v>
      </c>
      <c r="AP223" s="291"/>
      <c r="AQ223" s="295">
        <v>65132.639999999999</v>
      </c>
      <c r="AR223" s="291"/>
      <c r="AS223" s="291"/>
      <c r="AT223" s="291"/>
      <c r="AU223" s="291"/>
      <c r="AV223" s="296">
        <v>0</v>
      </c>
      <c r="AW223" s="291">
        <v>65132.639999999999</v>
      </c>
      <c r="AX223" s="291"/>
      <c r="AY223" s="293">
        <v>65132.639999999999</v>
      </c>
      <c r="AZ223" s="297"/>
      <c r="BA223" s="298">
        <f t="shared" si="32"/>
        <v>0</v>
      </c>
      <c r="BB223" s="43"/>
      <c r="BC223" s="288" t="str">
        <f t="shared" si="34"/>
        <v/>
      </c>
      <c r="BD223" s="288" t="str">
        <f t="shared" si="34"/>
        <v/>
      </c>
      <c r="BE223" s="288" t="str">
        <f t="shared" si="34"/>
        <v/>
      </c>
      <c r="BF223" s="288" t="str">
        <f t="shared" si="28"/>
        <v/>
      </c>
      <c r="BG223" s="288" t="str">
        <f t="shared" si="31"/>
        <v>W/C</v>
      </c>
      <c r="BH223" s="288" t="str">
        <f t="shared" si="31"/>
        <v>NO</v>
      </c>
      <c r="BI223" s="288" t="str">
        <f t="shared" si="33"/>
        <v>W/C</v>
      </c>
      <c r="BJ223" s="43"/>
      <c r="BK223" s="288" t="b">
        <f t="shared" si="30"/>
        <v>1</v>
      </c>
      <c r="BL223" s="288" t="b">
        <f t="shared" si="30"/>
        <v>1</v>
      </c>
      <c r="BM223" s="288" t="b">
        <f t="shared" si="30"/>
        <v>1</v>
      </c>
      <c r="BN223" s="288" t="b">
        <f t="shared" si="30"/>
        <v>1</v>
      </c>
      <c r="BO223" s="288" t="b">
        <f t="shared" si="30"/>
        <v>1</v>
      </c>
      <c r="BP223" s="288" t="b">
        <f t="shared" si="30"/>
        <v>1</v>
      </c>
      <c r="BQ223" s="288" t="b">
        <f t="shared" si="30"/>
        <v>1</v>
      </c>
    </row>
    <row r="224" spans="1:69" ht="12" customHeight="1" x14ac:dyDescent="0.25">
      <c r="A224" s="286">
        <v>16500013</v>
      </c>
      <c r="B224" s="287" t="s">
        <v>2338</v>
      </c>
      <c r="C224" s="16" t="s">
        <v>430</v>
      </c>
      <c r="D224" s="13" t="s">
        <v>183</v>
      </c>
      <c r="E224" s="13"/>
      <c r="F224" s="16"/>
      <c r="G224" s="13"/>
      <c r="H224" s="288" t="s">
        <v>2129</v>
      </c>
      <c r="I224" s="288" t="s">
        <v>2129</v>
      </c>
      <c r="J224" s="288" t="s">
        <v>2129</v>
      </c>
      <c r="K224" s="288" t="s">
        <v>2129</v>
      </c>
      <c r="L224" s="288" t="s">
        <v>183</v>
      </c>
      <c r="M224" s="288" t="s">
        <v>2130</v>
      </c>
      <c r="N224" s="288" t="s">
        <v>183</v>
      </c>
      <c r="P224" s="289">
        <v>4217115.4800000004</v>
      </c>
      <c r="Q224" s="289">
        <v>3833741.34</v>
      </c>
      <c r="R224" s="289">
        <v>3450367.2</v>
      </c>
      <c r="S224" s="289">
        <v>3066993.06</v>
      </c>
      <c r="T224" s="289">
        <v>2683618.92</v>
      </c>
      <c r="U224" s="289">
        <v>2300244.7799999998</v>
      </c>
      <c r="V224" s="289">
        <v>1916870.64</v>
      </c>
      <c r="W224" s="289">
        <v>1533496.5</v>
      </c>
      <c r="X224" s="289">
        <v>1150122.3600000001</v>
      </c>
      <c r="Y224" s="289">
        <v>766748.22</v>
      </c>
      <c r="Z224" s="289">
        <v>383374.08000000002</v>
      </c>
      <c r="AA224" s="289">
        <v>-0.06</v>
      </c>
      <c r="AB224" s="289">
        <v>4227781.71</v>
      </c>
      <c r="AC224" s="289"/>
      <c r="AD224" s="289"/>
      <c r="AE224" s="289">
        <v>2109002.13625</v>
      </c>
      <c r="AF224" s="299"/>
      <c r="AG224" s="300"/>
      <c r="AH224" s="291"/>
      <c r="AI224" s="291"/>
      <c r="AJ224" s="291"/>
      <c r="AK224" s="292"/>
      <c r="AL224" s="291">
        <v>0</v>
      </c>
      <c r="AM224" s="293">
        <v>2109002.13625</v>
      </c>
      <c r="AN224" s="291"/>
      <c r="AO224" s="294">
        <v>2109002.13625</v>
      </c>
      <c r="AP224" s="291"/>
      <c r="AQ224" s="295">
        <v>4227781.71</v>
      </c>
      <c r="AR224" s="291"/>
      <c r="AS224" s="291"/>
      <c r="AT224" s="291"/>
      <c r="AU224" s="291"/>
      <c r="AV224" s="296">
        <v>0</v>
      </c>
      <c r="AW224" s="291">
        <v>4227781.71</v>
      </c>
      <c r="AX224" s="291"/>
      <c r="AY224" s="293">
        <v>4227781.71</v>
      </c>
      <c r="AZ224" s="297"/>
      <c r="BA224" s="298">
        <f t="shared" si="32"/>
        <v>0</v>
      </c>
      <c r="BB224" s="43"/>
      <c r="BC224" s="288" t="str">
        <f t="shared" si="34"/>
        <v/>
      </c>
      <c r="BD224" s="288" t="str">
        <f t="shared" si="34"/>
        <v/>
      </c>
      <c r="BE224" s="288" t="str">
        <f t="shared" si="34"/>
        <v/>
      </c>
      <c r="BF224" s="288" t="str">
        <f t="shared" si="28"/>
        <v/>
      </c>
      <c r="BG224" s="288" t="str">
        <f t="shared" si="31"/>
        <v>W/C</v>
      </c>
      <c r="BH224" s="288" t="str">
        <f t="shared" si="31"/>
        <v>NO</v>
      </c>
      <c r="BI224" s="288" t="str">
        <f t="shared" si="33"/>
        <v>W/C</v>
      </c>
      <c r="BJ224" s="43"/>
      <c r="BK224" s="288" t="b">
        <f t="shared" si="30"/>
        <v>1</v>
      </c>
      <c r="BL224" s="288" t="b">
        <f t="shared" si="30"/>
        <v>1</v>
      </c>
      <c r="BM224" s="288" t="b">
        <f t="shared" si="30"/>
        <v>1</v>
      </c>
      <c r="BN224" s="288" t="b">
        <f t="shared" si="30"/>
        <v>1</v>
      </c>
      <c r="BO224" s="288" t="b">
        <f t="shared" si="30"/>
        <v>1</v>
      </c>
      <c r="BP224" s="288" t="b">
        <f t="shared" si="30"/>
        <v>1</v>
      </c>
      <c r="BQ224" s="288" t="b">
        <f t="shared" si="30"/>
        <v>1</v>
      </c>
    </row>
    <row r="225" spans="1:69" ht="12" customHeight="1" x14ac:dyDescent="0.25">
      <c r="A225" s="14">
        <v>16500022</v>
      </c>
      <c r="B225" s="15" t="s">
        <v>2339</v>
      </c>
      <c r="C225" s="16" t="s">
        <v>2340</v>
      </c>
      <c r="D225" s="13" t="s">
        <v>183</v>
      </c>
      <c r="E225" s="13"/>
      <c r="F225" s="303">
        <v>42964</v>
      </c>
      <c r="G225" s="13"/>
      <c r="H225" s="288" t="s">
        <v>2129</v>
      </c>
      <c r="I225" s="288" t="s">
        <v>2129</v>
      </c>
      <c r="J225" s="288" t="s">
        <v>2129</v>
      </c>
      <c r="K225" s="288" t="s">
        <v>2129</v>
      </c>
      <c r="L225" s="288" t="s">
        <v>183</v>
      </c>
      <c r="M225" s="288" t="s">
        <v>2130</v>
      </c>
      <c r="N225" s="288" t="s">
        <v>183</v>
      </c>
      <c r="P225" s="289">
        <v>76500</v>
      </c>
      <c r="Q225" s="289">
        <v>66937.5</v>
      </c>
      <c r="R225" s="289">
        <v>57375</v>
      </c>
      <c r="S225" s="289">
        <v>47812.5</v>
      </c>
      <c r="T225" s="289">
        <v>38250</v>
      </c>
      <c r="U225" s="289">
        <v>28687.5</v>
      </c>
      <c r="V225" s="289">
        <v>19125</v>
      </c>
      <c r="W225" s="289">
        <v>9562.5</v>
      </c>
      <c r="X225" s="289">
        <v>0</v>
      </c>
      <c r="Y225" s="289">
        <v>131922.07999999999</v>
      </c>
      <c r="Z225" s="289">
        <v>119929.16</v>
      </c>
      <c r="AA225" s="289">
        <v>107936.24</v>
      </c>
      <c r="AB225" s="289">
        <v>95943.32</v>
      </c>
      <c r="AC225" s="289"/>
      <c r="AD225" s="289"/>
      <c r="AE225" s="289">
        <v>59479.928333333337</v>
      </c>
      <c r="AF225" s="299"/>
      <c r="AG225" s="300"/>
      <c r="AH225" s="291"/>
      <c r="AI225" s="291"/>
      <c r="AJ225" s="291"/>
      <c r="AK225" s="292"/>
      <c r="AL225" s="291">
        <v>0</v>
      </c>
      <c r="AM225" s="293">
        <v>59479.928333333337</v>
      </c>
      <c r="AN225" s="291"/>
      <c r="AO225" s="294">
        <v>59479.928333333337</v>
      </c>
      <c r="AP225" s="291"/>
      <c r="AQ225" s="295">
        <v>95943.32</v>
      </c>
      <c r="AR225" s="291"/>
      <c r="AS225" s="291"/>
      <c r="AT225" s="291"/>
      <c r="AU225" s="291"/>
      <c r="AV225" s="296">
        <v>0</v>
      </c>
      <c r="AW225" s="291">
        <v>95943.32</v>
      </c>
      <c r="AX225" s="291"/>
      <c r="AY225" s="293">
        <v>95943.32</v>
      </c>
      <c r="AZ225" s="297"/>
      <c r="BA225" s="298">
        <f t="shared" si="32"/>
        <v>0</v>
      </c>
      <c r="BB225" s="43"/>
      <c r="BC225" s="288" t="str">
        <f t="shared" si="34"/>
        <v/>
      </c>
      <c r="BD225" s="288" t="str">
        <f t="shared" si="34"/>
        <v/>
      </c>
      <c r="BE225" s="288" t="str">
        <f t="shared" si="34"/>
        <v/>
      </c>
      <c r="BF225" s="288" t="str">
        <f t="shared" si="28"/>
        <v/>
      </c>
      <c r="BG225" s="288" t="str">
        <f t="shared" si="31"/>
        <v>W/C</v>
      </c>
      <c r="BH225" s="288" t="str">
        <f t="shared" si="31"/>
        <v>NO</v>
      </c>
      <c r="BI225" s="288" t="str">
        <f t="shared" si="33"/>
        <v>W/C</v>
      </c>
      <c r="BJ225" s="43"/>
      <c r="BK225" s="288" t="b">
        <f t="shared" ref="BK225:BQ254" si="35">BC225=H225</f>
        <v>1</v>
      </c>
      <c r="BL225" s="288" t="b">
        <f t="shared" si="35"/>
        <v>1</v>
      </c>
      <c r="BM225" s="288" t="b">
        <f t="shared" si="35"/>
        <v>1</v>
      </c>
      <c r="BN225" s="288" t="b">
        <f t="shared" si="35"/>
        <v>1</v>
      </c>
      <c r="BO225" s="288" t="b">
        <f t="shared" si="35"/>
        <v>1</v>
      </c>
      <c r="BP225" s="288" t="b">
        <f t="shared" si="35"/>
        <v>1</v>
      </c>
      <c r="BQ225" s="288" t="b">
        <f t="shared" si="35"/>
        <v>1</v>
      </c>
    </row>
    <row r="226" spans="1:69" ht="12" customHeight="1" x14ac:dyDescent="0.25">
      <c r="A226" s="286">
        <v>16500063</v>
      </c>
      <c r="B226" s="287" t="s">
        <v>2341</v>
      </c>
      <c r="C226" s="16" t="s">
        <v>431</v>
      </c>
      <c r="D226" s="13" t="s">
        <v>183</v>
      </c>
      <c r="E226" s="13"/>
      <c r="F226" s="16"/>
      <c r="G226" s="13"/>
      <c r="H226" s="288" t="s">
        <v>2129</v>
      </c>
      <c r="I226" s="288" t="s">
        <v>2129</v>
      </c>
      <c r="J226" s="288" t="s">
        <v>2129</v>
      </c>
      <c r="K226" s="288" t="s">
        <v>2129</v>
      </c>
      <c r="L226" s="288" t="s">
        <v>183</v>
      </c>
      <c r="M226" s="288" t="s">
        <v>2130</v>
      </c>
      <c r="N226" s="288" t="s">
        <v>183</v>
      </c>
      <c r="P226" s="289">
        <v>322810.92</v>
      </c>
      <c r="Q226" s="289">
        <v>293464.46999999997</v>
      </c>
      <c r="R226" s="289">
        <v>264118.02</v>
      </c>
      <c r="S226" s="289">
        <v>234771.57</v>
      </c>
      <c r="T226" s="289">
        <v>205425.12</v>
      </c>
      <c r="U226" s="289">
        <v>176078.67</v>
      </c>
      <c r="V226" s="289">
        <v>146732.22</v>
      </c>
      <c r="W226" s="289">
        <v>117385.77</v>
      </c>
      <c r="X226" s="289">
        <v>88039.32</v>
      </c>
      <c r="Y226" s="289">
        <v>58692.87</v>
      </c>
      <c r="Z226" s="289">
        <v>29346.42</v>
      </c>
      <c r="AA226" s="289">
        <v>-0.03</v>
      </c>
      <c r="AB226" s="289">
        <v>330458.77</v>
      </c>
      <c r="AC226" s="289"/>
      <c r="AD226" s="289"/>
      <c r="AE226" s="289">
        <v>161724.10541666669</v>
      </c>
      <c r="AF226" s="299"/>
      <c r="AG226" s="300"/>
      <c r="AH226" s="291"/>
      <c r="AI226" s="291"/>
      <c r="AJ226" s="291"/>
      <c r="AK226" s="292"/>
      <c r="AL226" s="291">
        <v>0</v>
      </c>
      <c r="AM226" s="293">
        <v>161724.10541666669</v>
      </c>
      <c r="AN226" s="291"/>
      <c r="AO226" s="294">
        <v>161724.10541666669</v>
      </c>
      <c r="AP226" s="291"/>
      <c r="AQ226" s="295">
        <v>330458.77</v>
      </c>
      <c r="AR226" s="291"/>
      <c r="AS226" s="291"/>
      <c r="AT226" s="291"/>
      <c r="AU226" s="291"/>
      <c r="AV226" s="296">
        <v>0</v>
      </c>
      <c r="AW226" s="291">
        <v>330458.77</v>
      </c>
      <c r="AX226" s="291"/>
      <c r="AY226" s="293">
        <v>330458.77</v>
      </c>
      <c r="AZ226" s="297"/>
      <c r="BA226" s="298">
        <f t="shared" si="32"/>
        <v>0</v>
      </c>
      <c r="BB226" s="43"/>
      <c r="BC226" s="288" t="str">
        <f t="shared" si="34"/>
        <v/>
      </c>
      <c r="BD226" s="288" t="str">
        <f t="shared" si="34"/>
        <v/>
      </c>
      <c r="BE226" s="288" t="str">
        <f t="shared" si="34"/>
        <v/>
      </c>
      <c r="BF226" s="288" t="str">
        <f t="shared" si="28"/>
        <v/>
      </c>
      <c r="BG226" s="288" t="str">
        <f t="shared" si="31"/>
        <v>W/C</v>
      </c>
      <c r="BH226" s="288" t="str">
        <f t="shared" si="31"/>
        <v>NO</v>
      </c>
      <c r="BI226" s="288" t="str">
        <f t="shared" si="33"/>
        <v>W/C</v>
      </c>
      <c r="BJ226" s="43"/>
      <c r="BK226" s="288" t="b">
        <f t="shared" si="35"/>
        <v>1</v>
      </c>
      <c r="BL226" s="288" t="b">
        <f t="shared" si="35"/>
        <v>1</v>
      </c>
      <c r="BM226" s="288" t="b">
        <f t="shared" si="35"/>
        <v>1</v>
      </c>
      <c r="BN226" s="288" t="b">
        <f t="shared" si="35"/>
        <v>1</v>
      </c>
      <c r="BO226" s="288" t="b">
        <f t="shared" si="35"/>
        <v>1</v>
      </c>
      <c r="BP226" s="288" t="b">
        <f t="shared" si="35"/>
        <v>1</v>
      </c>
      <c r="BQ226" s="288" t="b">
        <f t="shared" si="35"/>
        <v>1</v>
      </c>
    </row>
    <row r="227" spans="1:69" ht="12" customHeight="1" x14ac:dyDescent="0.25">
      <c r="A227" s="286">
        <v>16500071</v>
      </c>
      <c r="B227" s="287" t="s">
        <v>2342</v>
      </c>
      <c r="C227" s="16" t="s">
        <v>432</v>
      </c>
      <c r="D227" s="13" t="s">
        <v>183</v>
      </c>
      <c r="E227" s="13"/>
      <c r="F227" s="16"/>
      <c r="G227" s="13"/>
      <c r="H227" s="288" t="s">
        <v>2129</v>
      </c>
      <c r="I227" s="288" t="s">
        <v>2129</v>
      </c>
      <c r="J227" s="288" t="s">
        <v>2129</v>
      </c>
      <c r="K227" s="288" t="s">
        <v>2129</v>
      </c>
      <c r="L227" s="288" t="s">
        <v>183</v>
      </c>
      <c r="M227" s="288" t="s">
        <v>2130</v>
      </c>
      <c r="N227" s="288" t="s">
        <v>183</v>
      </c>
      <c r="P227" s="289">
        <v>0</v>
      </c>
      <c r="Q227" s="289">
        <v>0</v>
      </c>
      <c r="R227" s="289">
        <v>0</v>
      </c>
      <c r="S227" s="289">
        <v>0</v>
      </c>
      <c r="T227" s="289">
        <v>0</v>
      </c>
      <c r="U227" s="289">
        <v>0</v>
      </c>
      <c r="V227" s="289">
        <v>0</v>
      </c>
      <c r="W227" s="289">
        <v>0</v>
      </c>
      <c r="X227" s="289">
        <v>0</v>
      </c>
      <c r="Y227" s="289">
        <v>0</v>
      </c>
      <c r="Z227" s="289">
        <v>0</v>
      </c>
      <c r="AA227" s="289">
        <v>0</v>
      </c>
      <c r="AB227" s="289">
        <v>0</v>
      </c>
      <c r="AC227" s="289"/>
      <c r="AD227" s="289"/>
      <c r="AE227" s="289">
        <v>0</v>
      </c>
      <c r="AF227" s="299"/>
      <c r="AG227" s="300"/>
      <c r="AH227" s="291"/>
      <c r="AI227" s="291"/>
      <c r="AJ227" s="291"/>
      <c r="AK227" s="292"/>
      <c r="AL227" s="291">
        <v>0</v>
      </c>
      <c r="AM227" s="293">
        <v>0</v>
      </c>
      <c r="AN227" s="291"/>
      <c r="AO227" s="294">
        <v>0</v>
      </c>
      <c r="AP227" s="291"/>
      <c r="AQ227" s="295">
        <v>0</v>
      </c>
      <c r="AR227" s="291"/>
      <c r="AS227" s="291"/>
      <c r="AT227" s="291"/>
      <c r="AU227" s="291"/>
      <c r="AV227" s="296">
        <v>0</v>
      </c>
      <c r="AW227" s="291">
        <v>0</v>
      </c>
      <c r="AX227" s="291"/>
      <c r="AY227" s="293">
        <v>0</v>
      </c>
      <c r="AZ227" s="297"/>
      <c r="BA227" s="298">
        <f t="shared" si="32"/>
        <v>0</v>
      </c>
      <c r="BB227" s="43"/>
      <c r="BC227" s="288" t="str">
        <f t="shared" si="34"/>
        <v/>
      </c>
      <c r="BD227" s="288" t="str">
        <f t="shared" si="34"/>
        <v/>
      </c>
      <c r="BE227" s="288" t="str">
        <f t="shared" si="34"/>
        <v/>
      </c>
      <c r="BF227" s="288" t="str">
        <f t="shared" si="28"/>
        <v/>
      </c>
      <c r="BG227" s="288" t="str">
        <f t="shared" si="31"/>
        <v>W/C</v>
      </c>
      <c r="BH227" s="288" t="str">
        <f t="shared" si="31"/>
        <v>NO</v>
      </c>
      <c r="BI227" s="288" t="str">
        <f t="shared" si="33"/>
        <v>W/C</v>
      </c>
      <c r="BJ227" s="43"/>
      <c r="BK227" s="288" t="b">
        <f t="shared" si="35"/>
        <v>1</v>
      </c>
      <c r="BL227" s="288" t="b">
        <f t="shared" si="35"/>
        <v>1</v>
      </c>
      <c r="BM227" s="288" t="b">
        <f t="shared" si="35"/>
        <v>1</v>
      </c>
      <c r="BN227" s="288" t="b">
        <f t="shared" si="35"/>
        <v>1</v>
      </c>
      <c r="BO227" s="288" t="b">
        <f t="shared" si="35"/>
        <v>1</v>
      </c>
      <c r="BP227" s="288" t="b">
        <f t="shared" si="35"/>
        <v>1</v>
      </c>
      <c r="BQ227" s="288" t="b">
        <f t="shared" si="35"/>
        <v>1</v>
      </c>
    </row>
    <row r="228" spans="1:69" ht="12" customHeight="1" x14ac:dyDescent="0.25">
      <c r="A228" s="286">
        <v>16500081</v>
      </c>
      <c r="B228" s="287" t="s">
        <v>2343</v>
      </c>
      <c r="C228" s="16" t="s">
        <v>433</v>
      </c>
      <c r="D228" s="13" t="s">
        <v>183</v>
      </c>
      <c r="E228" s="13"/>
      <c r="F228" s="303">
        <v>43040</v>
      </c>
      <c r="G228" s="13"/>
      <c r="H228" s="288" t="s">
        <v>2129</v>
      </c>
      <c r="I228" s="288" t="s">
        <v>2129</v>
      </c>
      <c r="J228" s="288" t="s">
        <v>2129</v>
      </c>
      <c r="K228" s="288" t="s">
        <v>2129</v>
      </c>
      <c r="L228" s="288" t="s">
        <v>183</v>
      </c>
      <c r="M228" s="288" t="s">
        <v>2130</v>
      </c>
      <c r="N228" s="288" t="s">
        <v>183</v>
      </c>
      <c r="P228" s="289">
        <v>307147.49</v>
      </c>
      <c r="Q228" s="289">
        <v>268754.05</v>
      </c>
      <c r="R228" s="289">
        <v>230360.61</v>
      </c>
      <c r="S228" s="289">
        <v>191967.17</v>
      </c>
      <c r="T228" s="289">
        <v>153573.73000000001</v>
      </c>
      <c r="U228" s="289">
        <v>115180.29</v>
      </c>
      <c r="V228" s="289">
        <v>76786.850000000006</v>
      </c>
      <c r="W228" s="289">
        <v>38393.410000000003</v>
      </c>
      <c r="X228" s="289">
        <v>0</v>
      </c>
      <c r="Y228" s="289">
        <v>0</v>
      </c>
      <c r="Z228" s="289">
        <v>0</v>
      </c>
      <c r="AA228" s="289">
        <v>362476.95</v>
      </c>
      <c r="AB228" s="289">
        <v>362476.95</v>
      </c>
      <c r="AC228" s="289"/>
      <c r="AD228" s="289"/>
      <c r="AE228" s="289">
        <v>147692.10666666666</v>
      </c>
      <c r="AF228" s="299"/>
      <c r="AG228" s="300"/>
      <c r="AH228" s="291"/>
      <c r="AI228" s="291"/>
      <c r="AJ228" s="291"/>
      <c r="AK228" s="292"/>
      <c r="AL228" s="291">
        <v>0</v>
      </c>
      <c r="AM228" s="293">
        <v>147692.10666666666</v>
      </c>
      <c r="AN228" s="291"/>
      <c r="AO228" s="294">
        <v>147692.10666666666</v>
      </c>
      <c r="AP228" s="291"/>
      <c r="AQ228" s="295">
        <v>362476.95</v>
      </c>
      <c r="AR228" s="291"/>
      <c r="AS228" s="291"/>
      <c r="AT228" s="291"/>
      <c r="AU228" s="291"/>
      <c r="AV228" s="296">
        <v>0</v>
      </c>
      <c r="AW228" s="291">
        <v>362476.95</v>
      </c>
      <c r="AX228" s="291"/>
      <c r="AY228" s="293">
        <v>362476.95</v>
      </c>
      <c r="AZ228" s="297"/>
      <c r="BA228" s="298">
        <f t="shared" si="32"/>
        <v>0</v>
      </c>
      <c r="BB228" s="43"/>
      <c r="BC228" s="288" t="str">
        <f t="shared" si="34"/>
        <v/>
      </c>
      <c r="BD228" s="288" t="str">
        <f t="shared" si="34"/>
        <v/>
      </c>
      <c r="BE228" s="288" t="str">
        <f t="shared" si="34"/>
        <v/>
      </c>
      <c r="BF228" s="288" t="str">
        <f t="shared" si="28"/>
        <v/>
      </c>
      <c r="BG228" s="288" t="str">
        <f t="shared" si="31"/>
        <v>W/C</v>
      </c>
      <c r="BH228" s="288" t="str">
        <f t="shared" si="31"/>
        <v>NO</v>
      </c>
      <c r="BI228" s="288" t="str">
        <f t="shared" si="33"/>
        <v>W/C</v>
      </c>
      <c r="BJ228" s="43"/>
      <c r="BK228" s="288" t="b">
        <f t="shared" si="35"/>
        <v>1</v>
      </c>
      <c r="BL228" s="288" t="b">
        <f t="shared" si="35"/>
        <v>1</v>
      </c>
      <c r="BM228" s="288" t="b">
        <f t="shared" si="35"/>
        <v>1</v>
      </c>
      <c r="BN228" s="288" t="b">
        <f t="shared" si="35"/>
        <v>1</v>
      </c>
      <c r="BO228" s="288" t="b">
        <f t="shared" si="35"/>
        <v>1</v>
      </c>
      <c r="BP228" s="288" t="b">
        <f t="shared" si="35"/>
        <v>1</v>
      </c>
      <c r="BQ228" s="288" t="b">
        <f t="shared" si="35"/>
        <v>1</v>
      </c>
    </row>
    <row r="229" spans="1:69" ht="12" customHeight="1" x14ac:dyDescent="0.25">
      <c r="A229" s="286">
        <v>16500083</v>
      </c>
      <c r="B229" s="287" t="s">
        <v>2344</v>
      </c>
      <c r="C229" s="16" t="s">
        <v>434</v>
      </c>
      <c r="D229" s="13" t="s">
        <v>183</v>
      </c>
      <c r="E229" s="13"/>
      <c r="F229" s="16"/>
      <c r="G229" s="13"/>
      <c r="H229" s="288" t="s">
        <v>2129</v>
      </c>
      <c r="I229" s="288" t="s">
        <v>2129</v>
      </c>
      <c r="J229" s="288" t="s">
        <v>2129</v>
      </c>
      <c r="K229" s="288" t="s">
        <v>2129</v>
      </c>
      <c r="L229" s="288" t="s">
        <v>183</v>
      </c>
      <c r="M229" s="288" t="s">
        <v>2130</v>
      </c>
      <c r="N229" s="288" t="s">
        <v>183</v>
      </c>
      <c r="P229" s="289">
        <v>817389.94</v>
      </c>
      <c r="Q229" s="289">
        <v>544926.6</v>
      </c>
      <c r="R229" s="289">
        <v>272463.26</v>
      </c>
      <c r="S229" s="289">
        <v>0</v>
      </c>
      <c r="T229" s="289">
        <v>2469924.66</v>
      </c>
      <c r="U229" s="289">
        <v>2245385.88</v>
      </c>
      <c r="V229" s="289">
        <v>2020847.1</v>
      </c>
      <c r="W229" s="289">
        <v>1796308.32</v>
      </c>
      <c r="X229" s="289">
        <v>1571769.54</v>
      </c>
      <c r="Y229" s="289">
        <v>1347230.76</v>
      </c>
      <c r="Z229" s="289">
        <v>1122691.98</v>
      </c>
      <c r="AA229" s="289">
        <v>898153.2</v>
      </c>
      <c r="AB229" s="289">
        <v>673614.42</v>
      </c>
      <c r="AC229" s="289"/>
      <c r="AD229" s="289"/>
      <c r="AE229" s="289">
        <v>1252933.6233333333</v>
      </c>
      <c r="AF229" s="299"/>
      <c r="AG229" s="300"/>
      <c r="AH229" s="291"/>
      <c r="AI229" s="291"/>
      <c r="AJ229" s="291"/>
      <c r="AK229" s="292"/>
      <c r="AL229" s="291">
        <v>0</v>
      </c>
      <c r="AM229" s="293">
        <v>1252933.6233333333</v>
      </c>
      <c r="AN229" s="291"/>
      <c r="AO229" s="294">
        <v>1252933.6233333333</v>
      </c>
      <c r="AP229" s="291"/>
      <c r="AQ229" s="295">
        <v>673614.42</v>
      </c>
      <c r="AR229" s="291"/>
      <c r="AS229" s="291"/>
      <c r="AT229" s="291"/>
      <c r="AU229" s="291"/>
      <c r="AV229" s="296">
        <v>0</v>
      </c>
      <c r="AW229" s="291">
        <v>673614.42</v>
      </c>
      <c r="AX229" s="291"/>
      <c r="AY229" s="293">
        <v>673614.42</v>
      </c>
      <c r="AZ229" s="297"/>
      <c r="BA229" s="298">
        <f t="shared" si="32"/>
        <v>0</v>
      </c>
      <c r="BB229" s="43"/>
      <c r="BC229" s="288" t="str">
        <f t="shared" si="34"/>
        <v/>
      </c>
      <c r="BD229" s="288" t="str">
        <f t="shared" si="34"/>
        <v/>
      </c>
      <c r="BE229" s="288" t="str">
        <f t="shared" si="34"/>
        <v/>
      </c>
      <c r="BF229" s="288" t="str">
        <f t="shared" si="28"/>
        <v/>
      </c>
      <c r="BG229" s="288" t="str">
        <f t="shared" si="31"/>
        <v>W/C</v>
      </c>
      <c r="BH229" s="288" t="str">
        <f t="shared" si="31"/>
        <v>NO</v>
      </c>
      <c r="BI229" s="288" t="str">
        <f t="shared" si="33"/>
        <v>W/C</v>
      </c>
      <c r="BJ229" s="43"/>
      <c r="BK229" s="288" t="b">
        <f t="shared" si="35"/>
        <v>1</v>
      </c>
      <c r="BL229" s="288" t="b">
        <f t="shared" si="35"/>
        <v>1</v>
      </c>
      <c r="BM229" s="288" t="b">
        <f t="shared" si="35"/>
        <v>1</v>
      </c>
      <c r="BN229" s="288" t="b">
        <f t="shared" si="35"/>
        <v>1</v>
      </c>
      <c r="BO229" s="288" t="b">
        <f t="shared" si="35"/>
        <v>1</v>
      </c>
      <c r="BP229" s="288" t="b">
        <f t="shared" si="35"/>
        <v>1</v>
      </c>
      <c r="BQ229" s="288" t="b">
        <f t="shared" si="35"/>
        <v>1</v>
      </c>
    </row>
    <row r="230" spans="1:69" ht="12" customHeight="1" x14ac:dyDescent="0.25">
      <c r="A230" s="286">
        <v>16500091</v>
      </c>
      <c r="B230" s="287" t="s">
        <v>2345</v>
      </c>
      <c r="C230" s="16" t="s">
        <v>435</v>
      </c>
      <c r="D230" s="13" t="s">
        <v>183</v>
      </c>
      <c r="E230" s="13"/>
      <c r="F230" s="303">
        <v>43040</v>
      </c>
      <c r="G230" s="13"/>
      <c r="H230" s="288" t="s">
        <v>2129</v>
      </c>
      <c r="I230" s="288" t="s">
        <v>2129</v>
      </c>
      <c r="J230" s="288" t="s">
        <v>2129</v>
      </c>
      <c r="K230" s="288" t="s">
        <v>2129</v>
      </c>
      <c r="L230" s="288" t="s">
        <v>183</v>
      </c>
      <c r="M230" s="288" t="s">
        <v>2130</v>
      </c>
      <c r="N230" s="288" t="s">
        <v>183</v>
      </c>
      <c r="P230" s="289">
        <v>74240.81</v>
      </c>
      <c r="Q230" s="289">
        <v>59392.639999999999</v>
      </c>
      <c r="R230" s="289">
        <v>44544.47</v>
      </c>
      <c r="S230" s="289">
        <v>29696.3</v>
      </c>
      <c r="T230" s="289">
        <v>14848.13</v>
      </c>
      <c r="U230" s="289">
        <v>0</v>
      </c>
      <c r="V230" s="289">
        <v>0</v>
      </c>
      <c r="W230" s="289">
        <v>0</v>
      </c>
      <c r="X230" s="289">
        <v>0</v>
      </c>
      <c r="Y230" s="289">
        <v>0</v>
      </c>
      <c r="Z230" s="289">
        <v>0</v>
      </c>
      <c r="AA230" s="289">
        <v>91635.5</v>
      </c>
      <c r="AB230" s="289">
        <v>76362.92</v>
      </c>
      <c r="AC230" s="289"/>
      <c r="AD230" s="289"/>
      <c r="AE230" s="289">
        <v>26284.908750000002</v>
      </c>
      <c r="AF230" s="299"/>
      <c r="AG230" s="300"/>
      <c r="AH230" s="291"/>
      <c r="AI230" s="291"/>
      <c r="AJ230" s="291"/>
      <c r="AK230" s="292"/>
      <c r="AL230" s="291">
        <v>0</v>
      </c>
      <c r="AM230" s="293">
        <v>26284.908750000002</v>
      </c>
      <c r="AN230" s="291"/>
      <c r="AO230" s="294">
        <v>26284.908750000002</v>
      </c>
      <c r="AP230" s="291"/>
      <c r="AQ230" s="295">
        <v>76362.92</v>
      </c>
      <c r="AR230" s="291"/>
      <c r="AS230" s="291"/>
      <c r="AT230" s="291"/>
      <c r="AU230" s="291"/>
      <c r="AV230" s="296">
        <v>0</v>
      </c>
      <c r="AW230" s="291">
        <v>76362.92</v>
      </c>
      <c r="AX230" s="291"/>
      <c r="AY230" s="293">
        <v>76362.92</v>
      </c>
      <c r="AZ230" s="297"/>
      <c r="BA230" s="298">
        <f t="shared" si="32"/>
        <v>0</v>
      </c>
      <c r="BB230" s="43"/>
      <c r="BC230" s="288" t="str">
        <f t="shared" si="34"/>
        <v/>
      </c>
      <c r="BD230" s="288" t="str">
        <f t="shared" si="34"/>
        <v/>
      </c>
      <c r="BE230" s="288" t="str">
        <f t="shared" si="34"/>
        <v/>
      </c>
      <c r="BF230" s="288" t="str">
        <f t="shared" si="28"/>
        <v/>
      </c>
      <c r="BG230" s="288" t="str">
        <f t="shared" si="31"/>
        <v>W/C</v>
      </c>
      <c r="BH230" s="288" t="str">
        <f t="shared" si="31"/>
        <v>NO</v>
      </c>
      <c r="BI230" s="288" t="str">
        <f t="shared" si="33"/>
        <v>W/C</v>
      </c>
      <c r="BJ230" s="43"/>
      <c r="BK230" s="288" t="b">
        <f t="shared" si="35"/>
        <v>1</v>
      </c>
      <c r="BL230" s="288" t="b">
        <f t="shared" si="35"/>
        <v>1</v>
      </c>
      <c r="BM230" s="288" t="b">
        <f t="shared" si="35"/>
        <v>1</v>
      </c>
      <c r="BN230" s="288" t="b">
        <f t="shared" si="35"/>
        <v>1</v>
      </c>
      <c r="BO230" s="288" t="b">
        <f t="shared" si="35"/>
        <v>1</v>
      </c>
      <c r="BP230" s="288" t="b">
        <f t="shared" si="35"/>
        <v>1</v>
      </c>
      <c r="BQ230" s="288" t="b">
        <f t="shared" si="35"/>
        <v>1</v>
      </c>
    </row>
    <row r="231" spans="1:69" ht="12" customHeight="1" x14ac:dyDescent="0.25">
      <c r="A231" s="286">
        <v>16500101</v>
      </c>
      <c r="B231" s="287" t="s">
        <v>2346</v>
      </c>
      <c r="C231" s="16" t="s">
        <v>436</v>
      </c>
      <c r="D231" s="13" t="s">
        <v>183</v>
      </c>
      <c r="E231" s="13"/>
      <c r="F231" s="303">
        <v>43040</v>
      </c>
      <c r="G231" s="13"/>
      <c r="H231" s="288" t="s">
        <v>2129</v>
      </c>
      <c r="I231" s="288" t="s">
        <v>2129</v>
      </c>
      <c r="J231" s="288" t="s">
        <v>2129</v>
      </c>
      <c r="K231" s="288" t="s">
        <v>2129</v>
      </c>
      <c r="L231" s="288" t="s">
        <v>183</v>
      </c>
      <c r="M231" s="288" t="s">
        <v>2130</v>
      </c>
      <c r="N231" s="288" t="s">
        <v>183</v>
      </c>
      <c r="P231" s="289">
        <v>0</v>
      </c>
      <c r="Q231" s="289">
        <v>101873.79</v>
      </c>
      <c r="R231" s="289">
        <v>92612.54</v>
      </c>
      <c r="S231" s="289">
        <v>83351.289999999994</v>
      </c>
      <c r="T231" s="289">
        <v>74090.039999999994</v>
      </c>
      <c r="U231" s="289">
        <v>64828.79</v>
      </c>
      <c r="V231" s="289">
        <v>55567.54</v>
      </c>
      <c r="W231" s="289">
        <v>46306.29</v>
      </c>
      <c r="X231" s="289">
        <v>37045.040000000001</v>
      </c>
      <c r="Y231" s="289">
        <v>27783.79</v>
      </c>
      <c r="Z231" s="289">
        <v>18522.54</v>
      </c>
      <c r="AA231" s="289">
        <v>9261.2900000000009</v>
      </c>
      <c r="AB231" s="289">
        <v>0</v>
      </c>
      <c r="AC231" s="289"/>
      <c r="AD231" s="289"/>
      <c r="AE231" s="289">
        <v>50936.911666666674</v>
      </c>
      <c r="AF231" s="299"/>
      <c r="AG231" s="300"/>
      <c r="AH231" s="291"/>
      <c r="AI231" s="291"/>
      <c r="AJ231" s="291"/>
      <c r="AK231" s="292"/>
      <c r="AL231" s="291">
        <v>0</v>
      </c>
      <c r="AM231" s="293">
        <v>50936.911666666674</v>
      </c>
      <c r="AN231" s="291"/>
      <c r="AO231" s="294">
        <v>50936.911666666674</v>
      </c>
      <c r="AP231" s="291"/>
      <c r="AQ231" s="295">
        <v>0</v>
      </c>
      <c r="AR231" s="291"/>
      <c r="AS231" s="291"/>
      <c r="AT231" s="291"/>
      <c r="AU231" s="291"/>
      <c r="AV231" s="296">
        <v>0</v>
      </c>
      <c r="AW231" s="291">
        <v>0</v>
      </c>
      <c r="AX231" s="291"/>
      <c r="AY231" s="293">
        <v>0</v>
      </c>
      <c r="AZ231" s="297"/>
      <c r="BA231" s="298">
        <f t="shared" si="32"/>
        <v>0</v>
      </c>
      <c r="BB231" s="43"/>
      <c r="BC231" s="288" t="str">
        <f t="shared" si="34"/>
        <v/>
      </c>
      <c r="BD231" s="288" t="str">
        <f t="shared" si="34"/>
        <v/>
      </c>
      <c r="BE231" s="288" t="str">
        <f t="shared" si="34"/>
        <v/>
      </c>
      <c r="BF231" s="288" t="str">
        <f t="shared" si="28"/>
        <v/>
      </c>
      <c r="BG231" s="288" t="str">
        <f t="shared" si="31"/>
        <v>W/C</v>
      </c>
      <c r="BH231" s="288" t="str">
        <f t="shared" si="31"/>
        <v>NO</v>
      </c>
      <c r="BI231" s="288" t="str">
        <f t="shared" si="33"/>
        <v>W/C</v>
      </c>
      <c r="BJ231" s="43"/>
      <c r="BK231" s="288" t="b">
        <f t="shared" si="35"/>
        <v>1</v>
      </c>
      <c r="BL231" s="288" t="b">
        <f t="shared" si="35"/>
        <v>1</v>
      </c>
      <c r="BM231" s="288" t="b">
        <f t="shared" si="35"/>
        <v>1</v>
      </c>
      <c r="BN231" s="288" t="b">
        <f t="shared" si="35"/>
        <v>1</v>
      </c>
      <c r="BO231" s="288" t="b">
        <f t="shared" si="35"/>
        <v>1</v>
      </c>
      <c r="BP231" s="288" t="b">
        <f t="shared" si="35"/>
        <v>1</v>
      </c>
      <c r="BQ231" s="288" t="b">
        <f t="shared" si="35"/>
        <v>1</v>
      </c>
    </row>
    <row r="232" spans="1:69" ht="12" customHeight="1" x14ac:dyDescent="0.25">
      <c r="A232" s="286">
        <v>16500103</v>
      </c>
      <c r="B232" s="287" t="s">
        <v>2347</v>
      </c>
      <c r="C232" s="16" t="s">
        <v>437</v>
      </c>
      <c r="D232" s="13" t="s">
        <v>183</v>
      </c>
      <c r="E232" s="13"/>
      <c r="F232" s="16"/>
      <c r="G232" s="13"/>
      <c r="H232" s="288" t="s">
        <v>2129</v>
      </c>
      <c r="I232" s="288" t="s">
        <v>2129</v>
      </c>
      <c r="J232" s="288" t="s">
        <v>2129</v>
      </c>
      <c r="K232" s="288" t="s">
        <v>2129</v>
      </c>
      <c r="L232" s="288" t="s">
        <v>183</v>
      </c>
      <c r="M232" s="288" t="s">
        <v>2130</v>
      </c>
      <c r="N232" s="288" t="s">
        <v>183</v>
      </c>
      <c r="P232" s="289">
        <v>0</v>
      </c>
      <c r="Q232" s="289">
        <v>40833.339999999997</v>
      </c>
      <c r="R232" s="289">
        <v>20416.68</v>
      </c>
      <c r="S232" s="289">
        <v>61250</v>
      </c>
      <c r="T232" s="289">
        <v>40833.339999999997</v>
      </c>
      <c r="U232" s="289">
        <v>20416.68</v>
      </c>
      <c r="V232" s="289">
        <v>61250</v>
      </c>
      <c r="W232" s="289">
        <v>40833.32</v>
      </c>
      <c r="X232" s="289">
        <v>34800.639999999999</v>
      </c>
      <c r="Y232" s="289">
        <v>61249.98</v>
      </c>
      <c r="Z232" s="289">
        <v>40833.32</v>
      </c>
      <c r="AA232" s="289">
        <v>20416.66</v>
      </c>
      <c r="AB232" s="289">
        <v>0</v>
      </c>
      <c r="AC232" s="289"/>
      <c r="AD232" s="289"/>
      <c r="AE232" s="289">
        <v>36927.829999999994</v>
      </c>
      <c r="AF232" s="299"/>
      <c r="AG232" s="300"/>
      <c r="AH232" s="291"/>
      <c r="AI232" s="291"/>
      <c r="AJ232" s="291"/>
      <c r="AK232" s="292"/>
      <c r="AL232" s="291">
        <v>0</v>
      </c>
      <c r="AM232" s="293">
        <v>36927.829999999994</v>
      </c>
      <c r="AN232" s="291"/>
      <c r="AO232" s="294">
        <v>36927.829999999994</v>
      </c>
      <c r="AP232" s="291"/>
      <c r="AQ232" s="295">
        <v>0</v>
      </c>
      <c r="AR232" s="291"/>
      <c r="AS232" s="291"/>
      <c r="AT232" s="291"/>
      <c r="AU232" s="291"/>
      <c r="AV232" s="296">
        <v>0</v>
      </c>
      <c r="AW232" s="291">
        <v>0</v>
      </c>
      <c r="AX232" s="291"/>
      <c r="AY232" s="293">
        <v>0</v>
      </c>
      <c r="AZ232" s="297"/>
      <c r="BA232" s="298">
        <f t="shared" si="32"/>
        <v>0</v>
      </c>
      <c r="BB232" s="43"/>
      <c r="BC232" s="288" t="str">
        <f t="shared" si="34"/>
        <v/>
      </c>
      <c r="BD232" s="288" t="str">
        <f t="shared" si="34"/>
        <v/>
      </c>
      <c r="BE232" s="288" t="str">
        <f t="shared" si="34"/>
        <v/>
      </c>
      <c r="BF232" s="288" t="str">
        <f t="shared" si="28"/>
        <v/>
      </c>
      <c r="BG232" s="288" t="str">
        <f t="shared" si="31"/>
        <v>W/C</v>
      </c>
      <c r="BH232" s="288" t="str">
        <f t="shared" si="31"/>
        <v>NO</v>
      </c>
      <c r="BI232" s="288" t="str">
        <f t="shared" si="33"/>
        <v>W/C</v>
      </c>
      <c r="BJ232" s="43"/>
      <c r="BK232" s="288" t="b">
        <f t="shared" si="35"/>
        <v>1</v>
      </c>
      <c r="BL232" s="288" t="b">
        <f t="shared" si="35"/>
        <v>1</v>
      </c>
      <c r="BM232" s="288" t="b">
        <f t="shared" si="35"/>
        <v>1</v>
      </c>
      <c r="BN232" s="288" t="b">
        <f t="shared" si="35"/>
        <v>1</v>
      </c>
      <c r="BO232" s="288" t="b">
        <f t="shared" si="35"/>
        <v>1</v>
      </c>
      <c r="BP232" s="288" t="b">
        <f t="shared" si="35"/>
        <v>1</v>
      </c>
      <c r="BQ232" s="288" t="b">
        <f t="shared" si="35"/>
        <v>1</v>
      </c>
    </row>
    <row r="233" spans="1:69" ht="12" customHeight="1" x14ac:dyDescent="0.25">
      <c r="A233" s="286">
        <v>16500123</v>
      </c>
      <c r="B233" s="287" t="s">
        <v>2348</v>
      </c>
      <c r="C233" s="16" t="s">
        <v>438</v>
      </c>
      <c r="D233" s="13" t="s">
        <v>183</v>
      </c>
      <c r="E233" s="13"/>
      <c r="F233" s="16"/>
      <c r="G233" s="13"/>
      <c r="H233" s="288" t="s">
        <v>2129</v>
      </c>
      <c r="I233" s="288" t="s">
        <v>2129</v>
      </c>
      <c r="J233" s="288" t="s">
        <v>2129</v>
      </c>
      <c r="K233" s="288" t="s">
        <v>2129</v>
      </c>
      <c r="L233" s="288" t="s">
        <v>183</v>
      </c>
      <c r="M233" s="288" t="s">
        <v>2130</v>
      </c>
      <c r="N233" s="288" t="s">
        <v>183</v>
      </c>
      <c r="P233" s="289">
        <v>0</v>
      </c>
      <c r="Q233" s="289">
        <v>0</v>
      </c>
      <c r="R233" s="289">
        <v>0</v>
      </c>
      <c r="S233" s="289">
        <v>0</v>
      </c>
      <c r="T233" s="289">
        <v>0</v>
      </c>
      <c r="U233" s="289">
        <v>0</v>
      </c>
      <c r="V233" s="289">
        <v>0</v>
      </c>
      <c r="W233" s="289">
        <v>0</v>
      </c>
      <c r="X233" s="289">
        <v>0</v>
      </c>
      <c r="Y233" s="289">
        <v>0</v>
      </c>
      <c r="Z233" s="289">
        <v>0</v>
      </c>
      <c r="AA233" s="289">
        <v>0</v>
      </c>
      <c r="AB233" s="289">
        <v>0</v>
      </c>
      <c r="AC233" s="289"/>
      <c r="AD233" s="289"/>
      <c r="AE233" s="289">
        <v>0</v>
      </c>
      <c r="AF233" s="299"/>
      <c r="AG233" s="300"/>
      <c r="AH233" s="291"/>
      <c r="AI233" s="291"/>
      <c r="AJ233" s="291"/>
      <c r="AK233" s="292"/>
      <c r="AL233" s="291">
        <v>0</v>
      </c>
      <c r="AM233" s="293">
        <v>0</v>
      </c>
      <c r="AN233" s="291"/>
      <c r="AO233" s="294">
        <v>0</v>
      </c>
      <c r="AP233" s="291"/>
      <c r="AQ233" s="295">
        <v>0</v>
      </c>
      <c r="AR233" s="291"/>
      <c r="AS233" s="291"/>
      <c r="AT233" s="291"/>
      <c r="AU233" s="291"/>
      <c r="AV233" s="296">
        <v>0</v>
      </c>
      <c r="AW233" s="291">
        <v>0</v>
      </c>
      <c r="AX233" s="291"/>
      <c r="AY233" s="293">
        <v>0</v>
      </c>
      <c r="AZ233" s="297"/>
      <c r="BA233" s="298">
        <f t="shared" si="32"/>
        <v>0</v>
      </c>
      <c r="BB233" s="43"/>
      <c r="BC233" s="288" t="str">
        <f t="shared" si="34"/>
        <v/>
      </c>
      <c r="BD233" s="288" t="str">
        <f t="shared" si="34"/>
        <v/>
      </c>
      <c r="BE233" s="288" t="str">
        <f t="shared" si="34"/>
        <v/>
      </c>
      <c r="BF233" s="288" t="str">
        <f t="shared" si="28"/>
        <v/>
      </c>
      <c r="BG233" s="288" t="str">
        <f t="shared" si="31"/>
        <v>W/C</v>
      </c>
      <c r="BH233" s="288" t="str">
        <f t="shared" si="31"/>
        <v>NO</v>
      </c>
      <c r="BI233" s="288" t="str">
        <f t="shared" si="33"/>
        <v>W/C</v>
      </c>
      <c r="BJ233" s="43"/>
      <c r="BK233" s="288" t="b">
        <f t="shared" si="35"/>
        <v>1</v>
      </c>
      <c r="BL233" s="288" t="b">
        <f t="shared" si="35"/>
        <v>1</v>
      </c>
      <c r="BM233" s="288" t="b">
        <f t="shared" si="35"/>
        <v>1</v>
      </c>
      <c r="BN233" s="288" t="b">
        <f t="shared" si="35"/>
        <v>1</v>
      </c>
      <c r="BO233" s="288" t="b">
        <f t="shared" si="35"/>
        <v>1</v>
      </c>
      <c r="BP233" s="288" t="b">
        <f t="shared" si="35"/>
        <v>1</v>
      </c>
      <c r="BQ233" s="288" t="b">
        <f t="shared" si="35"/>
        <v>1</v>
      </c>
    </row>
    <row r="234" spans="1:69" ht="12" customHeight="1" x14ac:dyDescent="0.25">
      <c r="A234" s="286">
        <v>16500143</v>
      </c>
      <c r="B234" s="287" t="s">
        <v>2349</v>
      </c>
      <c r="C234" s="16" t="s">
        <v>439</v>
      </c>
      <c r="D234" s="13" t="s">
        <v>183</v>
      </c>
      <c r="E234" s="13"/>
      <c r="F234" s="16"/>
      <c r="G234" s="13"/>
      <c r="H234" s="288" t="s">
        <v>2129</v>
      </c>
      <c r="I234" s="288" t="s">
        <v>2129</v>
      </c>
      <c r="J234" s="288" t="s">
        <v>2129</v>
      </c>
      <c r="K234" s="288" t="s">
        <v>2129</v>
      </c>
      <c r="L234" s="288" t="s">
        <v>183</v>
      </c>
      <c r="M234" s="288" t="s">
        <v>2130</v>
      </c>
      <c r="N234" s="288" t="s">
        <v>183</v>
      </c>
      <c r="P234" s="289">
        <v>160498.34</v>
      </c>
      <c r="Q234" s="289">
        <v>120373.75</v>
      </c>
      <c r="R234" s="289">
        <v>80249.16</v>
      </c>
      <c r="S234" s="289">
        <v>40124.57</v>
      </c>
      <c r="T234" s="289">
        <v>0</v>
      </c>
      <c r="U234" s="289">
        <v>649054.25</v>
      </c>
      <c r="V234" s="289">
        <v>590049.31999999995</v>
      </c>
      <c r="W234" s="289">
        <v>531044.39</v>
      </c>
      <c r="X234" s="289">
        <v>472039.46</v>
      </c>
      <c r="Y234" s="289">
        <v>413034.53</v>
      </c>
      <c r="Z234" s="289">
        <v>354029.6</v>
      </c>
      <c r="AA234" s="289">
        <v>295024.67</v>
      </c>
      <c r="AB234" s="289">
        <v>236019.74</v>
      </c>
      <c r="AC234" s="289"/>
      <c r="AD234" s="289"/>
      <c r="AE234" s="289">
        <v>311940.22833333333</v>
      </c>
      <c r="AF234" s="299"/>
      <c r="AG234" s="300"/>
      <c r="AH234" s="291"/>
      <c r="AI234" s="291"/>
      <c r="AJ234" s="291"/>
      <c r="AK234" s="292"/>
      <c r="AL234" s="291">
        <v>0</v>
      </c>
      <c r="AM234" s="293">
        <v>311940.22833333333</v>
      </c>
      <c r="AN234" s="291"/>
      <c r="AO234" s="294">
        <v>311940.22833333333</v>
      </c>
      <c r="AP234" s="291"/>
      <c r="AQ234" s="295">
        <v>236019.74</v>
      </c>
      <c r="AR234" s="291"/>
      <c r="AS234" s="291"/>
      <c r="AT234" s="291"/>
      <c r="AU234" s="291"/>
      <c r="AV234" s="296">
        <v>0</v>
      </c>
      <c r="AW234" s="291">
        <v>236019.74</v>
      </c>
      <c r="AX234" s="291"/>
      <c r="AY234" s="293">
        <v>236019.74</v>
      </c>
      <c r="AZ234" s="297"/>
      <c r="BA234" s="298">
        <f t="shared" si="32"/>
        <v>0</v>
      </c>
      <c r="BB234" s="43"/>
      <c r="BC234" s="288" t="str">
        <f t="shared" si="34"/>
        <v/>
      </c>
      <c r="BD234" s="288" t="str">
        <f t="shared" si="34"/>
        <v/>
      </c>
      <c r="BE234" s="288" t="str">
        <f t="shared" si="34"/>
        <v/>
      </c>
      <c r="BF234" s="288" t="str">
        <f t="shared" si="28"/>
        <v/>
      </c>
      <c r="BG234" s="288" t="str">
        <f t="shared" si="31"/>
        <v>W/C</v>
      </c>
      <c r="BH234" s="288" t="str">
        <f t="shared" si="31"/>
        <v>NO</v>
      </c>
      <c r="BI234" s="288" t="str">
        <f t="shared" si="33"/>
        <v>W/C</v>
      </c>
      <c r="BJ234" s="43"/>
      <c r="BK234" s="288" t="b">
        <f t="shared" si="35"/>
        <v>1</v>
      </c>
      <c r="BL234" s="288" t="b">
        <f t="shared" si="35"/>
        <v>1</v>
      </c>
      <c r="BM234" s="288" t="b">
        <f t="shared" si="35"/>
        <v>1</v>
      </c>
      <c r="BN234" s="288" t="b">
        <f t="shared" si="35"/>
        <v>1</v>
      </c>
      <c r="BO234" s="288" t="b">
        <f t="shared" si="35"/>
        <v>1</v>
      </c>
      <c r="BP234" s="288" t="b">
        <f t="shared" si="35"/>
        <v>1</v>
      </c>
      <c r="BQ234" s="288" t="b">
        <f t="shared" si="35"/>
        <v>1</v>
      </c>
    </row>
    <row r="235" spans="1:69" ht="12" customHeight="1" x14ac:dyDescent="0.25">
      <c r="A235" s="286">
        <v>16500153</v>
      </c>
      <c r="B235" s="287" t="s">
        <v>2350</v>
      </c>
      <c r="C235" s="16" t="s">
        <v>440</v>
      </c>
      <c r="D235" s="13" t="s">
        <v>183</v>
      </c>
      <c r="E235" s="13"/>
      <c r="F235" s="16"/>
      <c r="G235" s="13"/>
      <c r="H235" s="288" t="s">
        <v>2129</v>
      </c>
      <c r="I235" s="288" t="s">
        <v>2129</v>
      </c>
      <c r="J235" s="288" t="s">
        <v>2129</v>
      </c>
      <c r="K235" s="288" t="s">
        <v>2129</v>
      </c>
      <c r="L235" s="288" t="s">
        <v>183</v>
      </c>
      <c r="M235" s="288" t="s">
        <v>2130</v>
      </c>
      <c r="N235" s="288" t="s">
        <v>183</v>
      </c>
      <c r="P235" s="289">
        <v>45998.720000000001</v>
      </c>
      <c r="Q235" s="289">
        <v>30665.82</v>
      </c>
      <c r="R235" s="289">
        <v>15332.92</v>
      </c>
      <c r="S235" s="289">
        <v>0</v>
      </c>
      <c r="T235" s="289">
        <v>602923.16</v>
      </c>
      <c r="U235" s="289">
        <v>206716.51</v>
      </c>
      <c r="V235" s="289">
        <v>206716.51</v>
      </c>
      <c r="W235" s="289">
        <v>206716.51</v>
      </c>
      <c r="X235" s="289">
        <v>206716.51</v>
      </c>
      <c r="Y235" s="289">
        <v>206716.51</v>
      </c>
      <c r="Z235" s="289">
        <v>206716.51</v>
      </c>
      <c r="AA235" s="289">
        <v>206716.51</v>
      </c>
      <c r="AB235" s="289">
        <v>206716.51</v>
      </c>
      <c r="AC235" s="289"/>
      <c r="AD235" s="289"/>
      <c r="AE235" s="289">
        <v>185191.25708333333</v>
      </c>
      <c r="AF235" s="299"/>
      <c r="AG235" s="300"/>
      <c r="AH235" s="291"/>
      <c r="AI235" s="291"/>
      <c r="AJ235" s="291"/>
      <c r="AK235" s="292"/>
      <c r="AL235" s="291">
        <v>0</v>
      </c>
      <c r="AM235" s="293">
        <v>185191.25708333333</v>
      </c>
      <c r="AN235" s="291"/>
      <c r="AO235" s="294">
        <v>185191.25708333333</v>
      </c>
      <c r="AP235" s="291"/>
      <c r="AQ235" s="295">
        <v>206716.51</v>
      </c>
      <c r="AR235" s="291"/>
      <c r="AS235" s="291"/>
      <c r="AT235" s="291"/>
      <c r="AU235" s="291"/>
      <c r="AV235" s="296">
        <v>0</v>
      </c>
      <c r="AW235" s="291">
        <v>206716.51</v>
      </c>
      <c r="AX235" s="291"/>
      <c r="AY235" s="293">
        <v>206716.51</v>
      </c>
      <c r="AZ235" s="297"/>
      <c r="BA235" s="298">
        <f t="shared" si="32"/>
        <v>0</v>
      </c>
      <c r="BB235" s="43"/>
      <c r="BC235" s="288" t="str">
        <f t="shared" si="34"/>
        <v/>
      </c>
      <c r="BD235" s="288" t="str">
        <f t="shared" si="34"/>
        <v/>
      </c>
      <c r="BE235" s="288" t="str">
        <f t="shared" si="34"/>
        <v/>
      </c>
      <c r="BF235" s="288" t="str">
        <f t="shared" si="28"/>
        <v/>
      </c>
      <c r="BG235" s="288" t="str">
        <f t="shared" si="31"/>
        <v>W/C</v>
      </c>
      <c r="BH235" s="288" t="str">
        <f t="shared" si="31"/>
        <v>NO</v>
      </c>
      <c r="BI235" s="288" t="str">
        <f t="shared" si="33"/>
        <v>W/C</v>
      </c>
      <c r="BJ235" s="43"/>
      <c r="BK235" s="288" t="b">
        <f t="shared" si="35"/>
        <v>1</v>
      </c>
      <c r="BL235" s="288" t="b">
        <f t="shared" si="35"/>
        <v>1</v>
      </c>
      <c r="BM235" s="288" t="b">
        <f t="shared" si="35"/>
        <v>1</v>
      </c>
      <c r="BN235" s="288" t="b">
        <f t="shared" si="35"/>
        <v>1</v>
      </c>
      <c r="BO235" s="288" t="b">
        <f t="shared" si="35"/>
        <v>1</v>
      </c>
      <c r="BP235" s="288" t="b">
        <f t="shared" si="35"/>
        <v>1</v>
      </c>
      <c r="BQ235" s="288" t="b">
        <f t="shared" si="35"/>
        <v>1</v>
      </c>
    </row>
    <row r="236" spans="1:69" ht="12" customHeight="1" x14ac:dyDescent="0.25">
      <c r="A236" s="286">
        <v>16500173</v>
      </c>
      <c r="B236" s="287" t="s">
        <v>2351</v>
      </c>
      <c r="C236" s="16" t="s">
        <v>441</v>
      </c>
      <c r="D236" s="13" t="s">
        <v>183</v>
      </c>
      <c r="E236" s="13"/>
      <c r="F236" s="16"/>
      <c r="G236" s="13"/>
      <c r="H236" s="288" t="s">
        <v>2129</v>
      </c>
      <c r="I236" s="288" t="s">
        <v>2129</v>
      </c>
      <c r="J236" s="288" t="s">
        <v>2129</v>
      </c>
      <c r="K236" s="288" t="s">
        <v>2129</v>
      </c>
      <c r="L236" s="288" t="s">
        <v>183</v>
      </c>
      <c r="M236" s="288" t="s">
        <v>2130</v>
      </c>
      <c r="N236" s="288" t="s">
        <v>183</v>
      </c>
      <c r="P236" s="289">
        <v>0</v>
      </c>
      <c r="Q236" s="289">
        <v>0</v>
      </c>
      <c r="R236" s="289">
        <v>0</v>
      </c>
      <c r="S236" s="289">
        <v>0</v>
      </c>
      <c r="T236" s="289">
        <v>0</v>
      </c>
      <c r="U236" s="289">
        <v>0</v>
      </c>
      <c r="V236" s="289">
        <v>0</v>
      </c>
      <c r="W236" s="289">
        <v>0</v>
      </c>
      <c r="X236" s="289">
        <v>0</v>
      </c>
      <c r="Y236" s="289">
        <v>0</v>
      </c>
      <c r="Z236" s="289">
        <v>0</v>
      </c>
      <c r="AA236" s="289">
        <v>0</v>
      </c>
      <c r="AB236" s="289">
        <v>0</v>
      </c>
      <c r="AC236" s="289"/>
      <c r="AD236" s="289"/>
      <c r="AE236" s="289">
        <v>0</v>
      </c>
      <c r="AF236" s="299"/>
      <c r="AG236" s="300"/>
      <c r="AH236" s="291"/>
      <c r="AI236" s="291"/>
      <c r="AJ236" s="291"/>
      <c r="AK236" s="292"/>
      <c r="AL236" s="291">
        <v>0</v>
      </c>
      <c r="AM236" s="293">
        <v>0</v>
      </c>
      <c r="AN236" s="291"/>
      <c r="AO236" s="294">
        <v>0</v>
      </c>
      <c r="AP236" s="291"/>
      <c r="AQ236" s="295">
        <v>0</v>
      </c>
      <c r="AR236" s="291"/>
      <c r="AS236" s="291"/>
      <c r="AT236" s="291"/>
      <c r="AU236" s="291"/>
      <c r="AV236" s="296">
        <v>0</v>
      </c>
      <c r="AW236" s="291">
        <v>0</v>
      </c>
      <c r="AX236" s="291"/>
      <c r="AY236" s="293">
        <v>0</v>
      </c>
      <c r="AZ236" s="297"/>
      <c r="BA236" s="298">
        <f t="shared" si="32"/>
        <v>0</v>
      </c>
      <c r="BB236" s="43"/>
      <c r="BC236" s="288" t="str">
        <f t="shared" si="34"/>
        <v/>
      </c>
      <c r="BD236" s="288" t="str">
        <f t="shared" si="34"/>
        <v/>
      </c>
      <c r="BE236" s="288" t="str">
        <f t="shared" si="34"/>
        <v/>
      </c>
      <c r="BF236" s="288" t="str">
        <f t="shared" si="28"/>
        <v/>
      </c>
      <c r="BG236" s="288" t="str">
        <f t="shared" si="31"/>
        <v>W/C</v>
      </c>
      <c r="BH236" s="288" t="str">
        <f t="shared" si="31"/>
        <v>NO</v>
      </c>
      <c r="BI236" s="288" t="str">
        <f t="shared" si="33"/>
        <v>W/C</v>
      </c>
      <c r="BJ236" s="43"/>
      <c r="BK236" s="288" t="b">
        <f t="shared" si="35"/>
        <v>1</v>
      </c>
      <c r="BL236" s="288" t="b">
        <f t="shared" si="35"/>
        <v>1</v>
      </c>
      <c r="BM236" s="288" t="b">
        <f t="shared" si="35"/>
        <v>1</v>
      </c>
      <c r="BN236" s="288" t="b">
        <f t="shared" si="35"/>
        <v>1</v>
      </c>
      <c r="BO236" s="288" t="b">
        <f t="shared" si="35"/>
        <v>1</v>
      </c>
      <c r="BP236" s="288" t="b">
        <f t="shared" si="35"/>
        <v>1</v>
      </c>
      <c r="BQ236" s="288" t="b">
        <f t="shared" si="35"/>
        <v>1</v>
      </c>
    </row>
    <row r="237" spans="1:69" ht="12" customHeight="1" x14ac:dyDescent="0.25">
      <c r="A237" s="286">
        <v>16500183</v>
      </c>
      <c r="B237" s="287" t="s">
        <v>2352</v>
      </c>
      <c r="C237" s="16" t="s">
        <v>442</v>
      </c>
      <c r="D237" s="13" t="s">
        <v>183</v>
      </c>
      <c r="E237" s="13"/>
      <c r="F237" s="16"/>
      <c r="G237" s="13"/>
      <c r="H237" s="288" t="s">
        <v>2129</v>
      </c>
      <c r="I237" s="288" t="s">
        <v>2129</v>
      </c>
      <c r="J237" s="288" t="s">
        <v>2129</v>
      </c>
      <c r="K237" s="288" t="s">
        <v>2129</v>
      </c>
      <c r="L237" s="288" t="s">
        <v>183</v>
      </c>
      <c r="M237" s="288" t="s">
        <v>2130</v>
      </c>
      <c r="N237" s="288" t="s">
        <v>183</v>
      </c>
      <c r="P237" s="289">
        <v>165732.38</v>
      </c>
      <c r="Q237" s="289">
        <v>186835.09</v>
      </c>
      <c r="R237" s="289">
        <v>223557.8</v>
      </c>
      <c r="S237" s="289">
        <v>301100.51</v>
      </c>
      <c r="T237" s="289">
        <v>489291.18</v>
      </c>
      <c r="U237" s="289">
        <v>453335.6</v>
      </c>
      <c r="V237" s="289">
        <v>339964.7</v>
      </c>
      <c r="W237" s="289">
        <v>302190.84999999998</v>
      </c>
      <c r="X237" s="289">
        <v>266235.27</v>
      </c>
      <c r="Y237" s="289">
        <v>230279.69</v>
      </c>
      <c r="Z237" s="289">
        <v>194324.11</v>
      </c>
      <c r="AA237" s="289">
        <v>158368.53</v>
      </c>
      <c r="AB237" s="289">
        <v>122412.95</v>
      </c>
      <c r="AC237" s="289"/>
      <c r="AD237" s="289"/>
      <c r="AE237" s="289">
        <v>274129.66624999995</v>
      </c>
      <c r="AF237" s="299"/>
      <c r="AG237" s="300"/>
      <c r="AH237" s="291"/>
      <c r="AI237" s="291"/>
      <c r="AJ237" s="291"/>
      <c r="AK237" s="292"/>
      <c r="AL237" s="291">
        <v>0</v>
      </c>
      <c r="AM237" s="293">
        <v>274129.66624999995</v>
      </c>
      <c r="AN237" s="291"/>
      <c r="AO237" s="294">
        <v>274129.66624999995</v>
      </c>
      <c r="AP237" s="291"/>
      <c r="AQ237" s="295">
        <v>122412.95</v>
      </c>
      <c r="AR237" s="291"/>
      <c r="AS237" s="291"/>
      <c r="AT237" s="291"/>
      <c r="AU237" s="291"/>
      <c r="AV237" s="296">
        <v>0</v>
      </c>
      <c r="AW237" s="291">
        <v>122412.95</v>
      </c>
      <c r="AX237" s="291"/>
      <c r="AY237" s="293">
        <v>122412.95</v>
      </c>
      <c r="AZ237" s="297"/>
      <c r="BA237" s="298">
        <f t="shared" si="32"/>
        <v>0</v>
      </c>
      <c r="BB237" s="43"/>
      <c r="BC237" s="288" t="str">
        <f t="shared" si="34"/>
        <v/>
      </c>
      <c r="BD237" s="288" t="str">
        <f t="shared" si="34"/>
        <v/>
      </c>
      <c r="BE237" s="288" t="str">
        <f t="shared" si="34"/>
        <v/>
      </c>
      <c r="BF237" s="288" t="str">
        <f t="shared" si="28"/>
        <v/>
      </c>
      <c r="BG237" s="288" t="str">
        <f t="shared" si="31"/>
        <v>W/C</v>
      </c>
      <c r="BH237" s="288" t="str">
        <f t="shared" si="31"/>
        <v>NO</v>
      </c>
      <c r="BI237" s="288" t="str">
        <f t="shared" si="33"/>
        <v>W/C</v>
      </c>
      <c r="BJ237" s="43"/>
      <c r="BK237" s="288" t="b">
        <f t="shared" si="35"/>
        <v>1</v>
      </c>
      <c r="BL237" s="288" t="b">
        <f t="shared" si="35"/>
        <v>1</v>
      </c>
      <c r="BM237" s="288" t="b">
        <f t="shared" si="35"/>
        <v>1</v>
      </c>
      <c r="BN237" s="288" t="b">
        <f t="shared" si="35"/>
        <v>1</v>
      </c>
      <c r="BO237" s="288" t="b">
        <f t="shared" si="35"/>
        <v>1</v>
      </c>
      <c r="BP237" s="288" t="b">
        <f t="shared" si="35"/>
        <v>1</v>
      </c>
      <c r="BQ237" s="288" t="b">
        <f t="shared" si="35"/>
        <v>1</v>
      </c>
    </row>
    <row r="238" spans="1:69" ht="12" customHeight="1" x14ac:dyDescent="0.25">
      <c r="A238" s="14">
        <v>16500213</v>
      </c>
      <c r="B238" s="15" t="s">
        <v>2353</v>
      </c>
      <c r="C238" s="16" t="s">
        <v>2354</v>
      </c>
      <c r="D238" s="13" t="s">
        <v>183</v>
      </c>
      <c r="E238" s="13"/>
      <c r="F238" s="301">
        <v>42736</v>
      </c>
      <c r="G238" s="13"/>
      <c r="H238" s="288" t="s">
        <v>2129</v>
      </c>
      <c r="I238" s="288" t="s">
        <v>2129</v>
      </c>
      <c r="J238" s="288" t="s">
        <v>2129</v>
      </c>
      <c r="K238" s="288" t="s">
        <v>2129</v>
      </c>
      <c r="L238" s="288" t="s">
        <v>183</v>
      </c>
      <c r="M238" s="288" t="s">
        <v>2130</v>
      </c>
      <c r="N238" s="288" t="s">
        <v>183</v>
      </c>
      <c r="P238" s="289">
        <v>0</v>
      </c>
      <c r="Q238" s="289">
        <v>227367.82</v>
      </c>
      <c r="R238" s="289">
        <v>206698.02</v>
      </c>
      <c r="S238" s="289">
        <v>186028.22</v>
      </c>
      <c r="T238" s="289">
        <v>165358.42000000001</v>
      </c>
      <c r="U238" s="289">
        <v>144688.62</v>
      </c>
      <c r="V238" s="289">
        <v>124018.82</v>
      </c>
      <c r="W238" s="289">
        <v>103349.02</v>
      </c>
      <c r="X238" s="289">
        <v>82679.22</v>
      </c>
      <c r="Y238" s="289">
        <v>62009.42</v>
      </c>
      <c r="Z238" s="289">
        <v>41339.620000000003</v>
      </c>
      <c r="AA238" s="289">
        <v>20669.82</v>
      </c>
      <c r="AB238" s="289">
        <v>0</v>
      </c>
      <c r="AC238" s="289"/>
      <c r="AD238" s="289"/>
      <c r="AE238" s="289">
        <v>113683.91833333333</v>
      </c>
      <c r="AF238" s="299"/>
      <c r="AG238" s="300"/>
      <c r="AH238" s="291"/>
      <c r="AI238" s="291"/>
      <c r="AJ238" s="291"/>
      <c r="AK238" s="292"/>
      <c r="AL238" s="291">
        <v>0</v>
      </c>
      <c r="AM238" s="293">
        <v>113683.91833333333</v>
      </c>
      <c r="AN238" s="291"/>
      <c r="AO238" s="294">
        <v>113683.91833333333</v>
      </c>
      <c r="AP238" s="291"/>
      <c r="AQ238" s="295">
        <v>0</v>
      </c>
      <c r="AR238" s="291"/>
      <c r="AS238" s="291"/>
      <c r="AT238" s="291"/>
      <c r="AU238" s="291"/>
      <c r="AV238" s="296">
        <v>0</v>
      </c>
      <c r="AW238" s="291">
        <v>0</v>
      </c>
      <c r="AX238" s="291"/>
      <c r="AY238" s="293">
        <v>0</v>
      </c>
      <c r="AZ238" s="297"/>
      <c r="BA238" s="298">
        <f t="shared" si="32"/>
        <v>0</v>
      </c>
      <c r="BB238" s="43"/>
      <c r="BC238" s="288" t="str">
        <f t="shared" si="34"/>
        <v/>
      </c>
      <c r="BD238" s="288" t="str">
        <f t="shared" si="34"/>
        <v/>
      </c>
      <c r="BE238" s="288" t="str">
        <f t="shared" si="34"/>
        <v/>
      </c>
      <c r="BF238" s="288" t="str">
        <f t="shared" si="28"/>
        <v/>
      </c>
      <c r="BG238" s="288" t="str">
        <f t="shared" si="31"/>
        <v>W/C</v>
      </c>
      <c r="BH238" s="288" t="str">
        <f t="shared" si="31"/>
        <v>NO</v>
      </c>
      <c r="BI238" s="288" t="str">
        <f t="shared" si="33"/>
        <v>W/C</v>
      </c>
      <c r="BJ238" s="43"/>
      <c r="BK238" s="288" t="b">
        <f t="shared" si="35"/>
        <v>1</v>
      </c>
      <c r="BL238" s="288" t="b">
        <f t="shared" si="35"/>
        <v>1</v>
      </c>
      <c r="BM238" s="288" t="b">
        <f t="shared" si="35"/>
        <v>1</v>
      </c>
      <c r="BN238" s="288" t="b">
        <f t="shared" si="35"/>
        <v>1</v>
      </c>
      <c r="BO238" s="288" t="b">
        <f t="shared" si="35"/>
        <v>1</v>
      </c>
      <c r="BP238" s="288" t="b">
        <f t="shared" si="35"/>
        <v>1</v>
      </c>
      <c r="BQ238" s="288" t="b">
        <f t="shared" si="35"/>
        <v>1</v>
      </c>
    </row>
    <row r="239" spans="1:69" ht="12" customHeight="1" x14ac:dyDescent="0.25">
      <c r="A239" s="14">
        <v>16500223</v>
      </c>
      <c r="B239" s="15" t="s">
        <v>2355</v>
      </c>
      <c r="C239" s="16" t="s">
        <v>2356</v>
      </c>
      <c r="D239" s="13" t="s">
        <v>183</v>
      </c>
      <c r="E239" s="13"/>
      <c r="F239" s="301">
        <v>43025</v>
      </c>
      <c r="G239" s="13"/>
      <c r="H239" s="288" t="s">
        <v>2129</v>
      </c>
      <c r="I239" s="288" t="s">
        <v>2129</v>
      </c>
      <c r="J239" s="288" t="s">
        <v>2129</v>
      </c>
      <c r="K239" s="288" t="s">
        <v>2129</v>
      </c>
      <c r="L239" s="288" t="s">
        <v>183</v>
      </c>
      <c r="M239" s="288" t="s">
        <v>2130</v>
      </c>
      <c r="N239" s="288" t="s">
        <v>183</v>
      </c>
      <c r="P239" s="289">
        <v>74236.210000000006</v>
      </c>
      <c r="Q239" s="289">
        <v>74236.210000000006</v>
      </c>
      <c r="R239" s="289">
        <v>74236.210000000006</v>
      </c>
      <c r="S239" s="289">
        <v>74236.210000000006</v>
      </c>
      <c r="T239" s="289">
        <v>74236.210000000006</v>
      </c>
      <c r="U239" s="289">
        <v>74236.210000000006</v>
      </c>
      <c r="V239" s="289">
        <v>74236.210000000006</v>
      </c>
      <c r="W239" s="289">
        <v>74236.210000000006</v>
      </c>
      <c r="X239" s="289">
        <v>74236.210000000006</v>
      </c>
      <c r="Y239" s="289">
        <v>74236.210000000006</v>
      </c>
      <c r="Z239" s="289">
        <v>74236.210000000006</v>
      </c>
      <c r="AA239" s="289">
        <v>74236.210000000006</v>
      </c>
      <c r="AB239" s="289">
        <v>74236.210000000006</v>
      </c>
      <c r="AC239" s="289"/>
      <c r="AD239" s="289"/>
      <c r="AE239" s="289">
        <v>74236.209999999992</v>
      </c>
      <c r="AF239" s="299"/>
      <c r="AG239" s="300"/>
      <c r="AH239" s="291"/>
      <c r="AI239" s="291"/>
      <c r="AJ239" s="291"/>
      <c r="AK239" s="292"/>
      <c r="AL239" s="291">
        <v>0</v>
      </c>
      <c r="AM239" s="293">
        <v>74236.209999999992</v>
      </c>
      <c r="AN239" s="291"/>
      <c r="AO239" s="294">
        <v>74236.209999999992</v>
      </c>
      <c r="AP239" s="291"/>
      <c r="AQ239" s="295">
        <v>74236.210000000006</v>
      </c>
      <c r="AR239" s="291"/>
      <c r="AS239" s="291"/>
      <c r="AT239" s="291"/>
      <c r="AU239" s="291"/>
      <c r="AV239" s="296">
        <v>0</v>
      </c>
      <c r="AW239" s="291">
        <v>74236.210000000006</v>
      </c>
      <c r="AX239" s="291"/>
      <c r="AY239" s="293">
        <v>74236.210000000006</v>
      </c>
      <c r="AZ239" s="297"/>
      <c r="BA239" s="298">
        <f t="shared" si="32"/>
        <v>0</v>
      </c>
      <c r="BB239" s="43"/>
      <c r="BC239" s="288" t="str">
        <f t="shared" si="34"/>
        <v/>
      </c>
      <c r="BD239" s="288" t="str">
        <f t="shared" si="34"/>
        <v/>
      </c>
      <c r="BE239" s="288" t="str">
        <f t="shared" si="34"/>
        <v/>
      </c>
      <c r="BF239" s="288" t="str">
        <f t="shared" si="28"/>
        <v/>
      </c>
      <c r="BG239" s="288" t="str">
        <f t="shared" si="31"/>
        <v>W/C</v>
      </c>
      <c r="BH239" s="288" t="str">
        <f t="shared" si="31"/>
        <v>NO</v>
      </c>
      <c r="BI239" s="288" t="str">
        <f t="shared" si="33"/>
        <v>W/C</v>
      </c>
      <c r="BJ239" s="43"/>
      <c r="BK239" s="288" t="b">
        <f t="shared" si="35"/>
        <v>1</v>
      </c>
      <c r="BL239" s="288" t="b">
        <f t="shared" si="35"/>
        <v>1</v>
      </c>
      <c r="BM239" s="288" t="b">
        <f t="shared" si="35"/>
        <v>1</v>
      </c>
      <c r="BN239" s="288" t="b">
        <f t="shared" si="35"/>
        <v>1</v>
      </c>
      <c r="BO239" s="288" t="b">
        <f t="shared" si="35"/>
        <v>1</v>
      </c>
      <c r="BP239" s="288" t="b">
        <f t="shared" si="35"/>
        <v>1</v>
      </c>
      <c r="BQ239" s="288" t="b">
        <f t="shared" si="35"/>
        <v>1</v>
      </c>
    </row>
    <row r="240" spans="1:69" ht="12" customHeight="1" x14ac:dyDescent="0.25">
      <c r="A240" s="286">
        <v>16500251</v>
      </c>
      <c r="B240" s="287" t="s">
        <v>2357</v>
      </c>
      <c r="C240" s="16" t="s">
        <v>443</v>
      </c>
      <c r="D240" s="13" t="s">
        <v>183</v>
      </c>
      <c r="E240" s="13"/>
      <c r="F240" s="319"/>
      <c r="G240" s="13"/>
      <c r="H240" s="288" t="s">
        <v>2129</v>
      </c>
      <c r="I240" s="288" t="s">
        <v>2129</v>
      </c>
      <c r="J240" s="288" t="s">
        <v>2129</v>
      </c>
      <c r="K240" s="288" t="s">
        <v>2129</v>
      </c>
      <c r="L240" s="288" t="s">
        <v>183</v>
      </c>
      <c r="M240" s="288" t="s">
        <v>2130</v>
      </c>
      <c r="N240" s="288" t="s">
        <v>183</v>
      </c>
      <c r="P240" s="289">
        <v>2224.5</v>
      </c>
      <c r="Q240" s="289">
        <v>0</v>
      </c>
      <c r="R240" s="289">
        <v>0</v>
      </c>
      <c r="S240" s="289">
        <v>0</v>
      </c>
      <c r="T240" s="289">
        <v>0</v>
      </c>
      <c r="U240" s="289">
        <v>0</v>
      </c>
      <c r="V240" s="289">
        <v>0</v>
      </c>
      <c r="W240" s="289">
        <v>0</v>
      </c>
      <c r="X240" s="289">
        <v>0</v>
      </c>
      <c r="Y240" s="289">
        <v>0</v>
      </c>
      <c r="Z240" s="289">
        <v>0</v>
      </c>
      <c r="AA240" s="289">
        <v>0</v>
      </c>
      <c r="AB240" s="289">
        <v>39319.879999999997</v>
      </c>
      <c r="AC240" s="289"/>
      <c r="AD240" s="289"/>
      <c r="AE240" s="289">
        <v>1731.0158333333331</v>
      </c>
      <c r="AF240" s="299"/>
      <c r="AG240" s="300"/>
      <c r="AH240" s="291"/>
      <c r="AI240" s="291"/>
      <c r="AJ240" s="291"/>
      <c r="AK240" s="292"/>
      <c r="AL240" s="291">
        <v>0</v>
      </c>
      <c r="AM240" s="293">
        <v>1731.0158333333331</v>
      </c>
      <c r="AN240" s="291"/>
      <c r="AO240" s="294">
        <v>1731.0158333333331</v>
      </c>
      <c r="AP240" s="291"/>
      <c r="AQ240" s="295">
        <v>39319.879999999997</v>
      </c>
      <c r="AR240" s="291"/>
      <c r="AS240" s="291"/>
      <c r="AT240" s="291"/>
      <c r="AU240" s="291"/>
      <c r="AV240" s="296">
        <v>0</v>
      </c>
      <c r="AW240" s="291">
        <v>39319.879999999997</v>
      </c>
      <c r="AX240" s="291"/>
      <c r="AY240" s="293">
        <v>39319.879999999997</v>
      </c>
      <c r="AZ240" s="297"/>
      <c r="BA240" s="298">
        <f t="shared" si="32"/>
        <v>0</v>
      </c>
      <c r="BB240" s="43"/>
      <c r="BC240" s="288" t="str">
        <f t="shared" si="34"/>
        <v/>
      </c>
      <c r="BD240" s="288" t="str">
        <f t="shared" si="34"/>
        <v/>
      </c>
      <c r="BE240" s="288" t="str">
        <f t="shared" si="34"/>
        <v/>
      </c>
      <c r="BF240" s="288" t="str">
        <f t="shared" si="28"/>
        <v/>
      </c>
      <c r="BG240" s="288" t="str">
        <f t="shared" si="31"/>
        <v>W/C</v>
      </c>
      <c r="BH240" s="288" t="str">
        <f t="shared" si="31"/>
        <v>NO</v>
      </c>
      <c r="BI240" s="288" t="str">
        <f t="shared" si="33"/>
        <v>W/C</v>
      </c>
      <c r="BJ240" s="43"/>
      <c r="BK240" s="288" t="b">
        <f t="shared" si="35"/>
        <v>1</v>
      </c>
      <c r="BL240" s="288" t="b">
        <f t="shared" si="35"/>
        <v>1</v>
      </c>
      <c r="BM240" s="288" t="b">
        <f t="shared" si="35"/>
        <v>1</v>
      </c>
      <c r="BN240" s="288" t="b">
        <f t="shared" si="35"/>
        <v>1</v>
      </c>
      <c r="BO240" s="288" t="b">
        <f t="shared" si="35"/>
        <v>1</v>
      </c>
      <c r="BP240" s="288" t="b">
        <f t="shared" si="35"/>
        <v>1</v>
      </c>
      <c r="BQ240" s="288" t="b">
        <f t="shared" si="35"/>
        <v>1</v>
      </c>
    </row>
    <row r="241" spans="1:69" ht="12" customHeight="1" x14ac:dyDescent="0.25">
      <c r="A241" s="286">
        <v>16500283</v>
      </c>
      <c r="B241" s="287" t="s">
        <v>2358</v>
      </c>
      <c r="C241" s="16" t="s">
        <v>444</v>
      </c>
      <c r="D241" s="13" t="s">
        <v>183</v>
      </c>
      <c r="E241" s="13"/>
      <c r="F241" s="319"/>
      <c r="G241" s="13"/>
      <c r="H241" s="288" t="s">
        <v>2129</v>
      </c>
      <c r="I241" s="288" t="s">
        <v>2129</v>
      </c>
      <c r="J241" s="288" t="s">
        <v>2129</v>
      </c>
      <c r="K241" s="288" t="s">
        <v>2129</v>
      </c>
      <c r="L241" s="288" t="s">
        <v>183</v>
      </c>
      <c r="M241" s="288" t="s">
        <v>2130</v>
      </c>
      <c r="N241" s="288" t="s">
        <v>183</v>
      </c>
      <c r="P241" s="289">
        <v>0</v>
      </c>
      <c r="Q241" s="289">
        <v>3914484.51</v>
      </c>
      <c r="R241" s="289">
        <v>3879721.27</v>
      </c>
      <c r="S241" s="289">
        <v>3380862.21</v>
      </c>
      <c r="T241" s="289">
        <v>2992890.08</v>
      </c>
      <c r="U241" s="289">
        <v>2604917.9500000002</v>
      </c>
      <c r="V241" s="289">
        <v>2216945.8199999998</v>
      </c>
      <c r="W241" s="289">
        <v>1828973.69</v>
      </c>
      <c r="X241" s="289">
        <v>1441001.56</v>
      </c>
      <c r="Y241" s="289">
        <v>1053292.46</v>
      </c>
      <c r="Z241" s="289">
        <v>665320.32999999996</v>
      </c>
      <c r="AA241" s="289">
        <v>380145.2</v>
      </c>
      <c r="AB241" s="289">
        <v>342426.36</v>
      </c>
      <c r="AC241" s="289"/>
      <c r="AD241" s="289"/>
      <c r="AE241" s="289">
        <v>2044147.3549999997</v>
      </c>
      <c r="AF241" s="299"/>
      <c r="AG241" s="300"/>
      <c r="AH241" s="291"/>
      <c r="AI241" s="291"/>
      <c r="AJ241" s="291"/>
      <c r="AK241" s="292"/>
      <c r="AL241" s="291">
        <v>0</v>
      </c>
      <c r="AM241" s="293">
        <v>2044147.3549999997</v>
      </c>
      <c r="AN241" s="291"/>
      <c r="AO241" s="294">
        <v>2044147.3549999997</v>
      </c>
      <c r="AP241" s="291"/>
      <c r="AQ241" s="295">
        <v>342426.36</v>
      </c>
      <c r="AR241" s="291"/>
      <c r="AS241" s="291"/>
      <c r="AT241" s="291"/>
      <c r="AU241" s="291"/>
      <c r="AV241" s="296">
        <v>0</v>
      </c>
      <c r="AW241" s="291">
        <v>342426.36</v>
      </c>
      <c r="AX241" s="291"/>
      <c r="AY241" s="293">
        <v>342426.36</v>
      </c>
      <c r="AZ241" s="297"/>
      <c r="BA241" s="298">
        <f t="shared" si="32"/>
        <v>0</v>
      </c>
      <c r="BB241" s="43"/>
      <c r="BC241" s="288" t="str">
        <f t="shared" si="34"/>
        <v/>
      </c>
      <c r="BD241" s="288" t="str">
        <f t="shared" si="34"/>
        <v/>
      </c>
      <c r="BE241" s="288" t="str">
        <f t="shared" si="34"/>
        <v/>
      </c>
      <c r="BF241" s="288" t="str">
        <f t="shared" si="28"/>
        <v/>
      </c>
      <c r="BG241" s="288" t="str">
        <f t="shared" si="31"/>
        <v>W/C</v>
      </c>
      <c r="BH241" s="288" t="str">
        <f t="shared" si="31"/>
        <v>NO</v>
      </c>
      <c r="BI241" s="288" t="str">
        <f t="shared" si="33"/>
        <v>W/C</v>
      </c>
      <c r="BJ241" s="43"/>
      <c r="BK241" s="288" t="b">
        <f t="shared" si="35"/>
        <v>1</v>
      </c>
      <c r="BL241" s="288" t="b">
        <f t="shared" si="35"/>
        <v>1</v>
      </c>
      <c r="BM241" s="288" t="b">
        <f t="shared" si="35"/>
        <v>1</v>
      </c>
      <c r="BN241" s="288" t="b">
        <f t="shared" si="35"/>
        <v>1</v>
      </c>
      <c r="BO241" s="288" t="b">
        <f t="shared" si="35"/>
        <v>1</v>
      </c>
      <c r="BP241" s="288" t="b">
        <f t="shared" si="35"/>
        <v>1</v>
      </c>
      <c r="BQ241" s="288" t="b">
        <f t="shared" si="35"/>
        <v>1</v>
      </c>
    </row>
    <row r="242" spans="1:69" ht="12" customHeight="1" x14ac:dyDescent="0.25">
      <c r="A242" s="14">
        <v>16500303</v>
      </c>
      <c r="B242" s="15" t="s">
        <v>2359</v>
      </c>
      <c r="C242" s="16" t="s">
        <v>2360</v>
      </c>
      <c r="D242" s="13" t="s">
        <v>183</v>
      </c>
      <c r="E242" s="13"/>
      <c r="F242" s="301">
        <v>42933</v>
      </c>
      <c r="G242" s="13"/>
      <c r="H242" s="288" t="s">
        <v>2129</v>
      </c>
      <c r="I242" s="288" t="s">
        <v>2129</v>
      </c>
      <c r="J242" s="288" t="s">
        <v>2129</v>
      </c>
      <c r="K242" s="288" t="s">
        <v>2129</v>
      </c>
      <c r="L242" s="288" t="s">
        <v>183</v>
      </c>
      <c r="M242" s="288" t="s">
        <v>2130</v>
      </c>
      <c r="N242" s="288" t="s">
        <v>183</v>
      </c>
      <c r="P242" s="289">
        <v>206250</v>
      </c>
      <c r="Q242" s="289">
        <v>171875</v>
      </c>
      <c r="R242" s="289">
        <v>137500</v>
      </c>
      <c r="S242" s="289">
        <v>103125</v>
      </c>
      <c r="T242" s="289">
        <v>68750</v>
      </c>
      <c r="U242" s="289">
        <v>34375</v>
      </c>
      <c r="V242" s="289">
        <v>0</v>
      </c>
      <c r="W242" s="289">
        <v>382581.36</v>
      </c>
      <c r="X242" s="289">
        <v>347801.24</v>
      </c>
      <c r="Y242" s="289">
        <v>313021.12</v>
      </c>
      <c r="Z242" s="289">
        <v>278241</v>
      </c>
      <c r="AA242" s="289">
        <v>243460.88</v>
      </c>
      <c r="AB242" s="289">
        <v>208680.76</v>
      </c>
      <c r="AC242" s="289"/>
      <c r="AD242" s="289"/>
      <c r="AE242" s="289">
        <v>190682.99833333332</v>
      </c>
      <c r="AF242" s="299"/>
      <c r="AG242" s="300"/>
      <c r="AH242" s="291"/>
      <c r="AI242" s="291"/>
      <c r="AJ242" s="291"/>
      <c r="AK242" s="292"/>
      <c r="AL242" s="291">
        <v>0</v>
      </c>
      <c r="AM242" s="293">
        <v>190682.99833333332</v>
      </c>
      <c r="AN242" s="291"/>
      <c r="AO242" s="294">
        <v>190682.99833333332</v>
      </c>
      <c r="AP242" s="291"/>
      <c r="AQ242" s="295">
        <v>208680.76</v>
      </c>
      <c r="AR242" s="291"/>
      <c r="AS242" s="291"/>
      <c r="AT242" s="291"/>
      <c r="AU242" s="291"/>
      <c r="AV242" s="296">
        <v>0</v>
      </c>
      <c r="AW242" s="291">
        <v>208680.76</v>
      </c>
      <c r="AX242" s="291"/>
      <c r="AY242" s="293">
        <v>208680.76</v>
      </c>
      <c r="AZ242" s="297"/>
      <c r="BA242" s="298">
        <f t="shared" si="32"/>
        <v>0</v>
      </c>
      <c r="BB242" s="43"/>
      <c r="BC242" s="288" t="str">
        <f t="shared" si="34"/>
        <v/>
      </c>
      <c r="BD242" s="288" t="str">
        <f t="shared" si="34"/>
        <v/>
      </c>
      <c r="BE242" s="288" t="str">
        <f t="shared" si="34"/>
        <v/>
      </c>
      <c r="BF242" s="288" t="str">
        <f t="shared" si="28"/>
        <v/>
      </c>
      <c r="BG242" s="288" t="str">
        <f t="shared" si="31"/>
        <v>W/C</v>
      </c>
      <c r="BH242" s="288" t="str">
        <f t="shared" si="31"/>
        <v>NO</v>
      </c>
      <c r="BI242" s="288" t="str">
        <f t="shared" si="33"/>
        <v>W/C</v>
      </c>
      <c r="BJ242" s="43"/>
      <c r="BK242" s="288" t="b">
        <f t="shared" si="35"/>
        <v>1</v>
      </c>
      <c r="BL242" s="288" t="b">
        <f t="shared" si="35"/>
        <v>1</v>
      </c>
      <c r="BM242" s="288" t="b">
        <f t="shared" si="35"/>
        <v>1</v>
      </c>
      <c r="BN242" s="288" t="b">
        <f t="shared" si="35"/>
        <v>1</v>
      </c>
      <c r="BO242" s="288" t="b">
        <f t="shared" si="35"/>
        <v>1</v>
      </c>
      <c r="BP242" s="288" t="b">
        <f t="shared" si="35"/>
        <v>1</v>
      </c>
      <c r="BQ242" s="288" t="b">
        <f t="shared" si="35"/>
        <v>1</v>
      </c>
    </row>
    <row r="243" spans="1:69" ht="12" customHeight="1" x14ac:dyDescent="0.25">
      <c r="A243" s="317">
        <v>16500321</v>
      </c>
      <c r="B243" s="318" t="s">
        <v>2361</v>
      </c>
      <c r="C243" s="318" t="s">
        <v>445</v>
      </c>
      <c r="D243" s="13" t="s">
        <v>183</v>
      </c>
      <c r="E243" s="13"/>
      <c r="F243" s="318"/>
      <c r="G243" s="13"/>
      <c r="H243" s="288" t="s">
        <v>2129</v>
      </c>
      <c r="I243" s="288" t="s">
        <v>2129</v>
      </c>
      <c r="J243" s="288" t="s">
        <v>2129</v>
      </c>
      <c r="K243" s="288" t="s">
        <v>2129</v>
      </c>
      <c r="L243" s="288" t="s">
        <v>183</v>
      </c>
      <c r="M243" s="288" t="s">
        <v>2130</v>
      </c>
      <c r="N243" s="288" t="s">
        <v>183</v>
      </c>
      <c r="P243" s="289">
        <v>0</v>
      </c>
      <c r="Q243" s="289">
        <v>988111.67</v>
      </c>
      <c r="R243" s="289">
        <v>898283.34</v>
      </c>
      <c r="S243" s="289">
        <v>808455.01</v>
      </c>
      <c r="T243" s="289">
        <v>718626.68</v>
      </c>
      <c r="U243" s="289">
        <v>628798.35</v>
      </c>
      <c r="V243" s="289">
        <v>538970.02</v>
      </c>
      <c r="W243" s="289">
        <v>449141.69</v>
      </c>
      <c r="X243" s="289">
        <v>359313.36</v>
      </c>
      <c r="Y243" s="289">
        <v>269485.03000000003</v>
      </c>
      <c r="Z243" s="289">
        <v>179656.7</v>
      </c>
      <c r="AA243" s="289">
        <v>89828.37</v>
      </c>
      <c r="AB243" s="289">
        <v>1151724</v>
      </c>
      <c r="AC243" s="289"/>
      <c r="AD243" s="289"/>
      <c r="AE243" s="289">
        <v>542044.3516666668</v>
      </c>
      <c r="AF243" s="299"/>
      <c r="AG243" s="300"/>
      <c r="AH243" s="291"/>
      <c r="AI243" s="291"/>
      <c r="AJ243" s="291"/>
      <c r="AK243" s="292"/>
      <c r="AL243" s="291">
        <v>0</v>
      </c>
      <c r="AM243" s="293">
        <v>542044.3516666668</v>
      </c>
      <c r="AN243" s="291"/>
      <c r="AO243" s="294">
        <v>542044.3516666668</v>
      </c>
      <c r="AP243" s="291"/>
      <c r="AQ243" s="295">
        <v>1151724</v>
      </c>
      <c r="AR243" s="291"/>
      <c r="AS243" s="291"/>
      <c r="AT243" s="291"/>
      <c r="AU243" s="291"/>
      <c r="AV243" s="296">
        <v>0</v>
      </c>
      <c r="AW243" s="291">
        <v>1151724</v>
      </c>
      <c r="AX243" s="291"/>
      <c r="AY243" s="293">
        <v>1151724</v>
      </c>
      <c r="AZ243" s="297"/>
      <c r="BA243" s="298">
        <f t="shared" si="32"/>
        <v>0</v>
      </c>
      <c r="BB243" s="43"/>
      <c r="BC243" s="288" t="str">
        <f t="shared" si="34"/>
        <v/>
      </c>
      <c r="BD243" s="288" t="str">
        <f t="shared" si="34"/>
        <v/>
      </c>
      <c r="BE243" s="288" t="str">
        <f t="shared" si="34"/>
        <v/>
      </c>
      <c r="BF243" s="288" t="str">
        <f t="shared" si="28"/>
        <v/>
      </c>
      <c r="BG243" s="288" t="str">
        <f t="shared" si="31"/>
        <v>W/C</v>
      </c>
      <c r="BH243" s="288" t="str">
        <f t="shared" si="31"/>
        <v>NO</v>
      </c>
      <c r="BI243" s="288" t="str">
        <f t="shared" si="33"/>
        <v>W/C</v>
      </c>
      <c r="BJ243" s="43"/>
      <c r="BK243" s="288" t="b">
        <f t="shared" si="35"/>
        <v>1</v>
      </c>
      <c r="BL243" s="288" t="b">
        <f t="shared" si="35"/>
        <v>1</v>
      </c>
      <c r="BM243" s="288" t="b">
        <f t="shared" si="35"/>
        <v>1</v>
      </c>
      <c r="BN243" s="288" t="b">
        <f t="shared" si="35"/>
        <v>1</v>
      </c>
      <c r="BO243" s="288" t="b">
        <f t="shared" si="35"/>
        <v>1</v>
      </c>
      <c r="BP243" s="288" t="b">
        <f t="shared" si="35"/>
        <v>1</v>
      </c>
      <c r="BQ243" s="288" t="b">
        <f t="shared" si="35"/>
        <v>1</v>
      </c>
    </row>
    <row r="244" spans="1:69" ht="12" customHeight="1" x14ac:dyDescent="0.25">
      <c r="A244" s="317">
        <v>16500331</v>
      </c>
      <c r="B244" s="318" t="s">
        <v>2362</v>
      </c>
      <c r="C244" s="318" t="s">
        <v>446</v>
      </c>
      <c r="D244" s="13" t="s">
        <v>183</v>
      </c>
      <c r="E244" s="13"/>
      <c r="F244" s="318"/>
      <c r="G244" s="13"/>
      <c r="H244" s="288" t="s">
        <v>2129</v>
      </c>
      <c r="I244" s="288" t="s">
        <v>2129</v>
      </c>
      <c r="J244" s="288" t="s">
        <v>2129</v>
      </c>
      <c r="K244" s="288" t="s">
        <v>2129</v>
      </c>
      <c r="L244" s="288" t="s">
        <v>183</v>
      </c>
      <c r="M244" s="288" t="s">
        <v>2130</v>
      </c>
      <c r="N244" s="288" t="s">
        <v>183</v>
      </c>
      <c r="P244" s="289">
        <v>1077940</v>
      </c>
      <c r="Q244" s="289">
        <v>1227521.17</v>
      </c>
      <c r="R244" s="289">
        <v>1115928.3400000001</v>
      </c>
      <c r="S244" s="289">
        <v>1004335.51</v>
      </c>
      <c r="T244" s="289">
        <v>892742.68</v>
      </c>
      <c r="U244" s="289">
        <v>781149.85</v>
      </c>
      <c r="V244" s="289">
        <v>669557.02</v>
      </c>
      <c r="W244" s="289">
        <v>557964.18999999994</v>
      </c>
      <c r="X244" s="289">
        <v>446371.36</v>
      </c>
      <c r="Y244" s="289">
        <v>334778.53000000003</v>
      </c>
      <c r="Z244" s="289">
        <v>223185.7</v>
      </c>
      <c r="AA244" s="289">
        <v>111592.87</v>
      </c>
      <c r="AB244" s="289">
        <v>0</v>
      </c>
      <c r="AC244" s="289"/>
      <c r="AD244" s="289"/>
      <c r="AE244" s="289">
        <v>658674.7683333332</v>
      </c>
      <c r="AF244" s="299"/>
      <c r="AG244" s="300"/>
      <c r="AH244" s="291"/>
      <c r="AI244" s="291"/>
      <c r="AJ244" s="291"/>
      <c r="AK244" s="292"/>
      <c r="AL244" s="291">
        <v>0</v>
      </c>
      <c r="AM244" s="293">
        <v>658674.7683333332</v>
      </c>
      <c r="AN244" s="291"/>
      <c r="AO244" s="294">
        <v>658674.7683333332</v>
      </c>
      <c r="AP244" s="291"/>
      <c r="AQ244" s="295">
        <v>0</v>
      </c>
      <c r="AR244" s="291"/>
      <c r="AS244" s="291"/>
      <c r="AT244" s="291"/>
      <c r="AU244" s="291"/>
      <c r="AV244" s="296">
        <v>0</v>
      </c>
      <c r="AW244" s="291">
        <v>0</v>
      </c>
      <c r="AX244" s="291"/>
      <c r="AY244" s="293">
        <v>0</v>
      </c>
      <c r="AZ244" s="297"/>
      <c r="BA244" s="298">
        <f t="shared" si="32"/>
        <v>0</v>
      </c>
      <c r="BB244" s="43"/>
      <c r="BC244" s="288" t="str">
        <f t="shared" si="34"/>
        <v/>
      </c>
      <c r="BD244" s="288" t="str">
        <f t="shared" si="34"/>
        <v/>
      </c>
      <c r="BE244" s="288" t="str">
        <f t="shared" si="34"/>
        <v/>
      </c>
      <c r="BF244" s="288" t="str">
        <f t="shared" si="28"/>
        <v/>
      </c>
      <c r="BG244" s="288" t="str">
        <f t="shared" si="31"/>
        <v>W/C</v>
      </c>
      <c r="BH244" s="288" t="str">
        <f t="shared" si="31"/>
        <v>NO</v>
      </c>
      <c r="BI244" s="288" t="str">
        <f t="shared" si="33"/>
        <v>W/C</v>
      </c>
      <c r="BJ244" s="43"/>
      <c r="BK244" s="288" t="b">
        <f t="shared" si="35"/>
        <v>1</v>
      </c>
      <c r="BL244" s="288" t="b">
        <f t="shared" si="35"/>
        <v>1</v>
      </c>
      <c r="BM244" s="288" t="b">
        <f t="shared" si="35"/>
        <v>1</v>
      </c>
      <c r="BN244" s="288" t="b">
        <f t="shared" si="35"/>
        <v>1</v>
      </c>
      <c r="BO244" s="288" t="b">
        <f t="shared" si="35"/>
        <v>1</v>
      </c>
      <c r="BP244" s="288" t="b">
        <f t="shared" si="35"/>
        <v>1</v>
      </c>
      <c r="BQ244" s="288" t="b">
        <f t="shared" si="35"/>
        <v>1</v>
      </c>
    </row>
    <row r="245" spans="1:69" ht="12" customHeight="1" x14ac:dyDescent="0.25">
      <c r="A245" s="286">
        <v>16500333</v>
      </c>
      <c r="B245" s="287" t="s">
        <v>2363</v>
      </c>
      <c r="C245" s="16" t="s">
        <v>447</v>
      </c>
      <c r="D245" s="13" t="s">
        <v>183</v>
      </c>
      <c r="E245" s="13"/>
      <c r="F245" s="16"/>
      <c r="G245" s="13"/>
      <c r="H245" s="288" t="s">
        <v>2129</v>
      </c>
      <c r="I245" s="288" t="s">
        <v>2129</v>
      </c>
      <c r="J245" s="288" t="s">
        <v>2129</v>
      </c>
      <c r="K245" s="288" t="s">
        <v>2129</v>
      </c>
      <c r="L245" s="288" t="s">
        <v>183</v>
      </c>
      <c r="M245" s="288" t="s">
        <v>2130</v>
      </c>
      <c r="N245" s="288" t="s">
        <v>183</v>
      </c>
      <c r="P245" s="289">
        <v>1860</v>
      </c>
      <c r="Q245" s="289">
        <v>0</v>
      </c>
      <c r="R245" s="289">
        <v>0</v>
      </c>
      <c r="S245" s="289">
        <v>0</v>
      </c>
      <c r="T245" s="289">
        <v>0</v>
      </c>
      <c r="U245" s="289">
        <v>0</v>
      </c>
      <c r="V245" s="289">
        <v>0</v>
      </c>
      <c r="W245" s="289">
        <v>1860</v>
      </c>
      <c r="X245" s="289">
        <v>0</v>
      </c>
      <c r="Y245" s="289">
        <v>0</v>
      </c>
      <c r="Z245" s="289">
        <v>0</v>
      </c>
      <c r="AA245" s="289">
        <v>0</v>
      </c>
      <c r="AB245" s="289">
        <v>0</v>
      </c>
      <c r="AC245" s="289"/>
      <c r="AD245" s="289"/>
      <c r="AE245" s="289">
        <v>232.5</v>
      </c>
      <c r="AF245" s="299"/>
      <c r="AG245" s="300"/>
      <c r="AH245" s="291"/>
      <c r="AI245" s="291"/>
      <c r="AJ245" s="291"/>
      <c r="AK245" s="292"/>
      <c r="AL245" s="291">
        <v>0</v>
      </c>
      <c r="AM245" s="293">
        <v>232.5</v>
      </c>
      <c r="AN245" s="291"/>
      <c r="AO245" s="294">
        <v>232.5</v>
      </c>
      <c r="AP245" s="291"/>
      <c r="AQ245" s="295">
        <v>0</v>
      </c>
      <c r="AR245" s="291"/>
      <c r="AS245" s="291"/>
      <c r="AT245" s="291"/>
      <c r="AU245" s="291"/>
      <c r="AV245" s="296">
        <v>0</v>
      </c>
      <c r="AW245" s="291">
        <v>0</v>
      </c>
      <c r="AX245" s="291"/>
      <c r="AY245" s="293">
        <v>0</v>
      </c>
      <c r="AZ245" s="297"/>
      <c r="BA245" s="298">
        <f t="shared" si="32"/>
        <v>0</v>
      </c>
      <c r="BB245" s="43"/>
      <c r="BC245" s="288" t="str">
        <f t="shared" si="34"/>
        <v/>
      </c>
      <c r="BD245" s="288" t="str">
        <f t="shared" si="34"/>
        <v/>
      </c>
      <c r="BE245" s="288" t="str">
        <f t="shared" si="34"/>
        <v/>
      </c>
      <c r="BF245" s="288" t="str">
        <f t="shared" si="28"/>
        <v/>
      </c>
      <c r="BG245" s="288" t="str">
        <f t="shared" si="31"/>
        <v>W/C</v>
      </c>
      <c r="BH245" s="288" t="str">
        <f t="shared" si="31"/>
        <v>NO</v>
      </c>
      <c r="BI245" s="288" t="str">
        <f t="shared" si="33"/>
        <v>W/C</v>
      </c>
      <c r="BJ245" s="43"/>
      <c r="BK245" s="288" t="b">
        <f t="shared" si="35"/>
        <v>1</v>
      </c>
      <c r="BL245" s="288" t="b">
        <f t="shared" si="35"/>
        <v>1</v>
      </c>
      <c r="BM245" s="288" t="b">
        <f t="shared" si="35"/>
        <v>1</v>
      </c>
      <c r="BN245" s="288" t="b">
        <f t="shared" si="35"/>
        <v>1</v>
      </c>
      <c r="BO245" s="288" t="b">
        <f t="shared" si="35"/>
        <v>1</v>
      </c>
      <c r="BP245" s="288" t="b">
        <f t="shared" si="35"/>
        <v>1</v>
      </c>
      <c r="BQ245" s="288" t="b">
        <f t="shared" si="35"/>
        <v>1</v>
      </c>
    </row>
    <row r="246" spans="1:69" ht="12" customHeight="1" x14ac:dyDescent="0.25">
      <c r="A246" s="286">
        <v>16500351</v>
      </c>
      <c r="B246" s="287" t="s">
        <v>2364</v>
      </c>
      <c r="C246" s="16" t="s">
        <v>448</v>
      </c>
      <c r="D246" s="13" t="s">
        <v>183</v>
      </c>
      <c r="E246" s="13"/>
      <c r="F246" s="16"/>
      <c r="G246" s="13"/>
      <c r="H246" s="288" t="s">
        <v>2129</v>
      </c>
      <c r="I246" s="288" t="s">
        <v>2129</v>
      </c>
      <c r="J246" s="288" t="s">
        <v>2129</v>
      </c>
      <c r="K246" s="288" t="s">
        <v>2129</v>
      </c>
      <c r="L246" s="288" t="s">
        <v>183</v>
      </c>
      <c r="M246" s="288" t="s">
        <v>2130</v>
      </c>
      <c r="N246" s="288" t="s">
        <v>183</v>
      </c>
      <c r="P246" s="289">
        <v>0</v>
      </c>
      <c r="Q246" s="289">
        <v>154194.22</v>
      </c>
      <c r="R246" s="289">
        <v>140176.56</v>
      </c>
      <c r="S246" s="289">
        <v>126158.9</v>
      </c>
      <c r="T246" s="289">
        <v>112141.24</v>
      </c>
      <c r="U246" s="289">
        <v>98123.58</v>
      </c>
      <c r="V246" s="289">
        <v>84105.919999999998</v>
      </c>
      <c r="W246" s="289">
        <v>70088.259999999995</v>
      </c>
      <c r="X246" s="289">
        <v>56070.6</v>
      </c>
      <c r="Y246" s="289">
        <v>42052.94</v>
      </c>
      <c r="Z246" s="289">
        <v>28035.279999999999</v>
      </c>
      <c r="AA246" s="289">
        <v>14017.62</v>
      </c>
      <c r="AB246" s="289">
        <v>174130.53</v>
      </c>
      <c r="AC246" s="289"/>
      <c r="AD246" s="289"/>
      <c r="AE246" s="289">
        <v>84352.532083333339</v>
      </c>
      <c r="AF246" s="299"/>
      <c r="AG246" s="300"/>
      <c r="AH246" s="291"/>
      <c r="AI246" s="291"/>
      <c r="AJ246" s="291"/>
      <c r="AK246" s="292"/>
      <c r="AL246" s="291">
        <v>0</v>
      </c>
      <c r="AM246" s="293">
        <v>84352.532083333339</v>
      </c>
      <c r="AN246" s="291"/>
      <c r="AO246" s="294">
        <v>84352.532083333339</v>
      </c>
      <c r="AP246" s="291"/>
      <c r="AQ246" s="295">
        <v>174130.53</v>
      </c>
      <c r="AR246" s="291"/>
      <c r="AS246" s="291"/>
      <c r="AT246" s="291"/>
      <c r="AU246" s="291"/>
      <c r="AV246" s="296">
        <v>0</v>
      </c>
      <c r="AW246" s="291">
        <v>174130.53</v>
      </c>
      <c r="AX246" s="291"/>
      <c r="AY246" s="293">
        <v>174130.53</v>
      </c>
      <c r="AZ246" s="297"/>
      <c r="BA246" s="298">
        <f t="shared" si="32"/>
        <v>0</v>
      </c>
      <c r="BB246" s="43"/>
      <c r="BC246" s="288" t="str">
        <f t="shared" si="34"/>
        <v/>
      </c>
      <c r="BD246" s="288" t="str">
        <f t="shared" si="34"/>
        <v/>
      </c>
      <c r="BE246" s="288" t="str">
        <f t="shared" si="34"/>
        <v/>
      </c>
      <c r="BF246" s="288" t="str">
        <f t="shared" si="28"/>
        <v/>
      </c>
      <c r="BG246" s="288" t="str">
        <f t="shared" si="31"/>
        <v>W/C</v>
      </c>
      <c r="BH246" s="288" t="str">
        <f t="shared" si="31"/>
        <v>NO</v>
      </c>
      <c r="BI246" s="288" t="str">
        <f t="shared" si="33"/>
        <v>W/C</v>
      </c>
      <c r="BJ246" s="43"/>
      <c r="BK246" s="288" t="b">
        <f t="shared" si="35"/>
        <v>1</v>
      </c>
      <c r="BL246" s="288" t="b">
        <f t="shared" si="35"/>
        <v>1</v>
      </c>
      <c r="BM246" s="288" t="b">
        <f t="shared" si="35"/>
        <v>1</v>
      </c>
      <c r="BN246" s="288" t="b">
        <f t="shared" si="35"/>
        <v>1</v>
      </c>
      <c r="BO246" s="288" t="b">
        <f t="shared" si="35"/>
        <v>1</v>
      </c>
      <c r="BP246" s="288" t="b">
        <f t="shared" si="35"/>
        <v>1</v>
      </c>
      <c r="BQ246" s="288" t="b">
        <f t="shared" si="35"/>
        <v>1</v>
      </c>
    </row>
    <row r="247" spans="1:69" ht="12" customHeight="1" x14ac:dyDescent="0.25">
      <c r="A247" s="286">
        <v>16500373</v>
      </c>
      <c r="B247" s="287" t="s">
        <v>2365</v>
      </c>
      <c r="C247" s="16" t="s">
        <v>449</v>
      </c>
      <c r="D247" s="13" t="s">
        <v>183</v>
      </c>
      <c r="E247" s="13"/>
      <c r="F247" s="16"/>
      <c r="G247" s="13"/>
      <c r="H247" s="288" t="s">
        <v>2129</v>
      </c>
      <c r="I247" s="288" t="s">
        <v>2129</v>
      </c>
      <c r="J247" s="288" t="s">
        <v>2129</v>
      </c>
      <c r="K247" s="288" t="s">
        <v>2129</v>
      </c>
      <c r="L247" s="288" t="s">
        <v>183</v>
      </c>
      <c r="M247" s="288" t="s">
        <v>2130</v>
      </c>
      <c r="N247" s="288" t="s">
        <v>183</v>
      </c>
      <c r="P247" s="289">
        <v>171991.63</v>
      </c>
      <c r="Q247" s="289">
        <v>162337.20000000001</v>
      </c>
      <c r="R247" s="289">
        <v>123094.77</v>
      </c>
      <c r="S247" s="289">
        <v>276823.53999999998</v>
      </c>
      <c r="T247" s="289">
        <v>486508.33</v>
      </c>
      <c r="U247" s="289">
        <v>256050</v>
      </c>
      <c r="V247" s="289">
        <v>18602.77</v>
      </c>
      <c r="W247" s="289">
        <v>59753.63</v>
      </c>
      <c r="X247" s="289">
        <v>86081.39</v>
      </c>
      <c r="Y247" s="289">
        <v>200489.31</v>
      </c>
      <c r="Z247" s="289">
        <v>238172.5</v>
      </c>
      <c r="AA247" s="289">
        <v>790229.24</v>
      </c>
      <c r="AB247" s="289">
        <v>284790.90999999997</v>
      </c>
      <c r="AC247" s="289"/>
      <c r="AD247" s="289"/>
      <c r="AE247" s="289">
        <v>243877.82916666663</v>
      </c>
      <c r="AF247" s="299"/>
      <c r="AG247" s="300"/>
      <c r="AH247" s="291"/>
      <c r="AI247" s="291"/>
      <c r="AJ247" s="291"/>
      <c r="AK247" s="292"/>
      <c r="AL247" s="291">
        <v>0</v>
      </c>
      <c r="AM247" s="293">
        <v>243877.82916666663</v>
      </c>
      <c r="AN247" s="291"/>
      <c r="AO247" s="294">
        <v>243877.82916666663</v>
      </c>
      <c r="AP247" s="291"/>
      <c r="AQ247" s="295">
        <v>284790.90999999997</v>
      </c>
      <c r="AR247" s="291"/>
      <c r="AS247" s="291"/>
      <c r="AT247" s="291"/>
      <c r="AU247" s="291"/>
      <c r="AV247" s="296">
        <v>0</v>
      </c>
      <c r="AW247" s="291">
        <v>284790.90999999997</v>
      </c>
      <c r="AX247" s="291"/>
      <c r="AY247" s="293">
        <v>284790.90999999997</v>
      </c>
      <c r="AZ247" s="297"/>
      <c r="BA247" s="298">
        <f t="shared" si="32"/>
        <v>0</v>
      </c>
      <c r="BB247" s="43"/>
      <c r="BC247" s="288" t="str">
        <f t="shared" si="34"/>
        <v/>
      </c>
      <c r="BD247" s="288" t="str">
        <f t="shared" si="34"/>
        <v/>
      </c>
      <c r="BE247" s="288" t="str">
        <f t="shared" si="34"/>
        <v/>
      </c>
      <c r="BF247" s="288" t="str">
        <f t="shared" si="28"/>
        <v/>
      </c>
      <c r="BG247" s="288" t="str">
        <f t="shared" si="31"/>
        <v>W/C</v>
      </c>
      <c r="BH247" s="288" t="str">
        <f t="shared" si="31"/>
        <v>NO</v>
      </c>
      <c r="BI247" s="288" t="str">
        <f t="shared" si="33"/>
        <v>W/C</v>
      </c>
      <c r="BJ247" s="43"/>
      <c r="BK247" s="288" t="b">
        <f t="shared" si="35"/>
        <v>1</v>
      </c>
      <c r="BL247" s="288" t="b">
        <f t="shared" si="35"/>
        <v>1</v>
      </c>
      <c r="BM247" s="288" t="b">
        <f t="shared" si="35"/>
        <v>1</v>
      </c>
      <c r="BN247" s="288" t="b">
        <f t="shared" si="35"/>
        <v>1</v>
      </c>
      <c r="BO247" s="288" t="b">
        <f t="shared" si="35"/>
        <v>1</v>
      </c>
      <c r="BP247" s="288" t="b">
        <f t="shared" si="35"/>
        <v>1</v>
      </c>
      <c r="BQ247" s="288" t="b">
        <f t="shared" si="35"/>
        <v>1</v>
      </c>
    </row>
    <row r="248" spans="1:69" ht="12" customHeight="1" x14ac:dyDescent="0.25">
      <c r="A248" s="286">
        <v>16500383</v>
      </c>
      <c r="B248" s="287" t="s">
        <v>2366</v>
      </c>
      <c r="C248" s="16" t="s">
        <v>450</v>
      </c>
      <c r="D248" s="13" t="s">
        <v>183</v>
      </c>
      <c r="E248" s="13"/>
      <c r="F248" s="16"/>
      <c r="G248" s="13"/>
      <c r="H248" s="288" t="s">
        <v>2129</v>
      </c>
      <c r="I248" s="288" t="s">
        <v>2129</v>
      </c>
      <c r="J248" s="288" t="s">
        <v>2129</v>
      </c>
      <c r="K248" s="288" t="s">
        <v>2129</v>
      </c>
      <c r="L248" s="288" t="s">
        <v>183</v>
      </c>
      <c r="M248" s="288" t="s">
        <v>2130</v>
      </c>
      <c r="N248" s="288" t="s">
        <v>183</v>
      </c>
      <c r="P248" s="289">
        <v>1165753.58</v>
      </c>
      <c r="Q248" s="289">
        <v>1017861.13</v>
      </c>
      <c r="R248" s="289">
        <v>869968.68</v>
      </c>
      <c r="S248" s="289">
        <v>722076.23</v>
      </c>
      <c r="T248" s="289">
        <v>574183.78</v>
      </c>
      <c r="U248" s="289">
        <v>426291.33</v>
      </c>
      <c r="V248" s="289">
        <v>278398.88</v>
      </c>
      <c r="W248" s="289">
        <v>139199.43</v>
      </c>
      <c r="X248" s="289">
        <v>86096.67</v>
      </c>
      <c r="Y248" s="289">
        <v>1608680.92</v>
      </c>
      <c r="Z248" s="289">
        <v>1460871.8</v>
      </c>
      <c r="AA248" s="289">
        <v>1313062.68</v>
      </c>
      <c r="AB248" s="289">
        <v>1165253.56</v>
      </c>
      <c r="AC248" s="289"/>
      <c r="AD248" s="289"/>
      <c r="AE248" s="289">
        <v>805182.92500000016</v>
      </c>
      <c r="AF248" s="299"/>
      <c r="AG248" s="300"/>
      <c r="AH248" s="291"/>
      <c r="AI248" s="291"/>
      <c r="AJ248" s="291"/>
      <c r="AK248" s="292"/>
      <c r="AL248" s="291">
        <v>0</v>
      </c>
      <c r="AM248" s="293">
        <v>805182.92500000016</v>
      </c>
      <c r="AN248" s="291"/>
      <c r="AO248" s="294">
        <v>805182.92500000016</v>
      </c>
      <c r="AP248" s="291"/>
      <c r="AQ248" s="295">
        <v>1165253.56</v>
      </c>
      <c r="AR248" s="291"/>
      <c r="AS248" s="291"/>
      <c r="AT248" s="291"/>
      <c r="AU248" s="291"/>
      <c r="AV248" s="296">
        <v>0</v>
      </c>
      <c r="AW248" s="291">
        <v>1165253.56</v>
      </c>
      <c r="AX248" s="291"/>
      <c r="AY248" s="293">
        <v>1165253.56</v>
      </c>
      <c r="AZ248" s="297"/>
      <c r="BA248" s="298">
        <f t="shared" si="32"/>
        <v>0</v>
      </c>
      <c r="BB248" s="43"/>
      <c r="BC248" s="288" t="str">
        <f t="shared" si="34"/>
        <v/>
      </c>
      <c r="BD248" s="288" t="str">
        <f t="shared" si="34"/>
        <v/>
      </c>
      <c r="BE248" s="288" t="str">
        <f t="shared" si="34"/>
        <v/>
      </c>
      <c r="BF248" s="288" t="str">
        <f t="shared" si="34"/>
        <v/>
      </c>
      <c r="BG248" s="288" t="str">
        <f t="shared" si="31"/>
        <v>W/C</v>
      </c>
      <c r="BH248" s="288" t="str">
        <f t="shared" si="31"/>
        <v>NO</v>
      </c>
      <c r="BI248" s="288" t="str">
        <f t="shared" si="33"/>
        <v>W/C</v>
      </c>
      <c r="BJ248" s="43"/>
      <c r="BK248" s="288" t="b">
        <f t="shared" si="35"/>
        <v>1</v>
      </c>
      <c r="BL248" s="288" t="b">
        <f t="shared" si="35"/>
        <v>1</v>
      </c>
      <c r="BM248" s="288" t="b">
        <f t="shared" si="35"/>
        <v>1</v>
      </c>
      <c r="BN248" s="288" t="b">
        <f t="shared" si="35"/>
        <v>1</v>
      </c>
      <c r="BO248" s="288" t="b">
        <f t="shared" si="35"/>
        <v>1</v>
      </c>
      <c r="BP248" s="288" t="b">
        <f t="shared" si="35"/>
        <v>1</v>
      </c>
      <c r="BQ248" s="288" t="b">
        <f t="shared" si="35"/>
        <v>1</v>
      </c>
    </row>
    <row r="249" spans="1:69" ht="12" customHeight="1" x14ac:dyDescent="0.25">
      <c r="A249" s="286">
        <v>16500401</v>
      </c>
      <c r="B249" s="287" t="s">
        <v>2367</v>
      </c>
      <c r="C249" s="16" t="s">
        <v>451</v>
      </c>
      <c r="D249" s="13" t="s">
        <v>183</v>
      </c>
      <c r="E249" s="13"/>
      <c r="F249" s="16"/>
      <c r="G249" s="13"/>
      <c r="H249" s="288" t="s">
        <v>2129</v>
      </c>
      <c r="I249" s="288" t="s">
        <v>2129</v>
      </c>
      <c r="J249" s="288" t="s">
        <v>2129</v>
      </c>
      <c r="K249" s="288" t="s">
        <v>2129</v>
      </c>
      <c r="L249" s="288" t="s">
        <v>183</v>
      </c>
      <c r="M249" s="288" t="s">
        <v>2130</v>
      </c>
      <c r="N249" s="288" t="s">
        <v>183</v>
      </c>
      <c r="P249" s="289">
        <v>0</v>
      </c>
      <c r="Q249" s="289">
        <v>0</v>
      </c>
      <c r="R249" s="289">
        <v>0</v>
      </c>
      <c r="S249" s="289">
        <v>0</v>
      </c>
      <c r="T249" s="289">
        <v>0</v>
      </c>
      <c r="U249" s="289">
        <v>151825.98000000001</v>
      </c>
      <c r="V249" s="289">
        <v>113869.48</v>
      </c>
      <c r="W249" s="289">
        <v>75912.98</v>
      </c>
      <c r="X249" s="289">
        <v>37956.480000000003</v>
      </c>
      <c r="Y249" s="289">
        <v>0</v>
      </c>
      <c r="Z249" s="289">
        <v>0</v>
      </c>
      <c r="AA249" s="289">
        <v>0</v>
      </c>
      <c r="AB249" s="289">
        <v>0</v>
      </c>
      <c r="AC249" s="289"/>
      <c r="AD249" s="289"/>
      <c r="AE249" s="289">
        <v>31630.41</v>
      </c>
      <c r="AF249" s="299"/>
      <c r="AG249" s="300"/>
      <c r="AH249" s="291"/>
      <c r="AI249" s="291"/>
      <c r="AJ249" s="291"/>
      <c r="AK249" s="292"/>
      <c r="AL249" s="291">
        <v>0</v>
      </c>
      <c r="AM249" s="293">
        <v>31630.41</v>
      </c>
      <c r="AN249" s="291"/>
      <c r="AO249" s="294">
        <v>31630.41</v>
      </c>
      <c r="AP249" s="291"/>
      <c r="AQ249" s="295">
        <v>0</v>
      </c>
      <c r="AR249" s="291"/>
      <c r="AS249" s="291"/>
      <c r="AT249" s="291"/>
      <c r="AU249" s="291"/>
      <c r="AV249" s="296">
        <v>0</v>
      </c>
      <c r="AW249" s="291">
        <v>0</v>
      </c>
      <c r="AX249" s="291"/>
      <c r="AY249" s="293">
        <v>0</v>
      </c>
      <c r="AZ249" s="297"/>
      <c r="BA249" s="298">
        <f t="shared" si="32"/>
        <v>0</v>
      </c>
      <c r="BB249" s="43"/>
      <c r="BC249" s="288" t="str">
        <f t="shared" si="34"/>
        <v/>
      </c>
      <c r="BD249" s="288" t="str">
        <f t="shared" si="34"/>
        <v/>
      </c>
      <c r="BE249" s="288" t="str">
        <f t="shared" si="34"/>
        <v/>
      </c>
      <c r="BF249" s="288" t="str">
        <f t="shared" si="34"/>
        <v/>
      </c>
      <c r="BG249" s="288" t="str">
        <f t="shared" si="31"/>
        <v>W/C</v>
      </c>
      <c r="BH249" s="288" t="str">
        <f t="shared" si="31"/>
        <v>NO</v>
      </c>
      <c r="BI249" s="288" t="str">
        <f t="shared" si="33"/>
        <v>W/C</v>
      </c>
      <c r="BJ249" s="43"/>
      <c r="BK249" s="288" t="b">
        <f t="shared" si="35"/>
        <v>1</v>
      </c>
      <c r="BL249" s="288" t="b">
        <f t="shared" si="35"/>
        <v>1</v>
      </c>
      <c r="BM249" s="288" t="b">
        <f t="shared" si="35"/>
        <v>1</v>
      </c>
      <c r="BN249" s="288" t="b">
        <f t="shared" si="35"/>
        <v>1</v>
      </c>
      <c r="BO249" s="288" t="b">
        <f t="shared" si="35"/>
        <v>1</v>
      </c>
      <c r="BP249" s="288" t="b">
        <f t="shared" si="35"/>
        <v>1</v>
      </c>
      <c r="BQ249" s="288" t="b">
        <f t="shared" si="35"/>
        <v>1</v>
      </c>
    </row>
    <row r="250" spans="1:69" ht="12" customHeight="1" x14ac:dyDescent="0.25">
      <c r="A250" s="286">
        <v>16500411</v>
      </c>
      <c r="B250" s="287" t="s">
        <v>2368</v>
      </c>
      <c r="C250" s="16" t="s">
        <v>452</v>
      </c>
      <c r="D250" s="13" t="s">
        <v>183</v>
      </c>
      <c r="E250" s="13"/>
      <c r="F250" s="16"/>
      <c r="G250" s="13"/>
      <c r="H250" s="288" t="s">
        <v>2129</v>
      </c>
      <c r="I250" s="288" t="s">
        <v>2129</v>
      </c>
      <c r="J250" s="288" t="s">
        <v>2129</v>
      </c>
      <c r="K250" s="288" t="s">
        <v>2129</v>
      </c>
      <c r="L250" s="288" t="s">
        <v>183</v>
      </c>
      <c r="M250" s="288" t="s">
        <v>2130</v>
      </c>
      <c r="N250" s="288" t="s">
        <v>183</v>
      </c>
      <c r="P250" s="289">
        <v>0</v>
      </c>
      <c r="Q250" s="289">
        <v>0</v>
      </c>
      <c r="R250" s="289">
        <v>0</v>
      </c>
      <c r="S250" s="289">
        <v>0</v>
      </c>
      <c r="T250" s="289">
        <v>0</v>
      </c>
      <c r="U250" s="289">
        <v>151825.98000000001</v>
      </c>
      <c r="V250" s="289">
        <v>113869.48</v>
      </c>
      <c r="W250" s="289">
        <v>75912.98</v>
      </c>
      <c r="X250" s="289">
        <v>37956.480000000003</v>
      </c>
      <c r="Y250" s="289">
        <v>0</v>
      </c>
      <c r="Z250" s="289">
        <v>0</v>
      </c>
      <c r="AA250" s="289">
        <v>0</v>
      </c>
      <c r="AB250" s="289">
        <v>0</v>
      </c>
      <c r="AC250" s="289"/>
      <c r="AD250" s="289"/>
      <c r="AE250" s="289">
        <v>31630.41</v>
      </c>
      <c r="AF250" s="299"/>
      <c r="AG250" s="300"/>
      <c r="AH250" s="291"/>
      <c r="AI250" s="291"/>
      <c r="AJ250" s="291"/>
      <c r="AK250" s="292"/>
      <c r="AL250" s="291">
        <v>0</v>
      </c>
      <c r="AM250" s="293">
        <v>31630.41</v>
      </c>
      <c r="AN250" s="291"/>
      <c r="AO250" s="294">
        <v>31630.41</v>
      </c>
      <c r="AP250" s="291"/>
      <c r="AQ250" s="295">
        <v>0</v>
      </c>
      <c r="AR250" s="291"/>
      <c r="AS250" s="291"/>
      <c r="AT250" s="291"/>
      <c r="AU250" s="291"/>
      <c r="AV250" s="296">
        <v>0</v>
      </c>
      <c r="AW250" s="291">
        <v>0</v>
      </c>
      <c r="AX250" s="291"/>
      <c r="AY250" s="293">
        <v>0</v>
      </c>
      <c r="AZ250" s="297"/>
      <c r="BA250" s="298">
        <f t="shared" si="32"/>
        <v>0</v>
      </c>
      <c r="BB250" s="43"/>
      <c r="BC250" s="288" t="str">
        <f t="shared" si="34"/>
        <v/>
      </c>
      <c r="BD250" s="288" t="str">
        <f t="shared" si="34"/>
        <v/>
      </c>
      <c r="BE250" s="288" t="str">
        <f t="shared" si="34"/>
        <v/>
      </c>
      <c r="BF250" s="288" t="str">
        <f t="shared" si="34"/>
        <v/>
      </c>
      <c r="BG250" s="288" t="str">
        <f t="shared" si="31"/>
        <v>W/C</v>
      </c>
      <c r="BH250" s="288" t="str">
        <f t="shared" si="31"/>
        <v>NO</v>
      </c>
      <c r="BI250" s="288" t="str">
        <f t="shared" si="33"/>
        <v>W/C</v>
      </c>
      <c r="BJ250" s="43"/>
      <c r="BK250" s="288" t="b">
        <f t="shared" si="35"/>
        <v>1</v>
      </c>
      <c r="BL250" s="288" t="b">
        <f t="shared" si="35"/>
        <v>1</v>
      </c>
      <c r="BM250" s="288" t="b">
        <f t="shared" si="35"/>
        <v>1</v>
      </c>
      <c r="BN250" s="288" t="b">
        <f t="shared" si="35"/>
        <v>1</v>
      </c>
      <c r="BO250" s="288" t="b">
        <f t="shared" si="35"/>
        <v>1</v>
      </c>
      <c r="BP250" s="288" t="b">
        <f t="shared" si="35"/>
        <v>1</v>
      </c>
      <c r="BQ250" s="288" t="b">
        <f t="shared" si="35"/>
        <v>1</v>
      </c>
    </row>
    <row r="251" spans="1:69" ht="12" customHeight="1" x14ac:dyDescent="0.25">
      <c r="A251" s="286">
        <v>16500413</v>
      </c>
      <c r="B251" s="287" t="s">
        <v>2369</v>
      </c>
      <c r="C251" s="321" t="s">
        <v>453</v>
      </c>
      <c r="D251" s="13" t="s">
        <v>183</v>
      </c>
      <c r="E251" s="13"/>
      <c r="F251" s="315"/>
      <c r="G251" s="13"/>
      <c r="H251" s="288" t="s">
        <v>2129</v>
      </c>
      <c r="I251" s="288" t="s">
        <v>2129</v>
      </c>
      <c r="J251" s="288" t="s">
        <v>2129</v>
      </c>
      <c r="K251" s="288" t="s">
        <v>2129</v>
      </c>
      <c r="L251" s="288" t="s">
        <v>183</v>
      </c>
      <c r="M251" s="288" t="s">
        <v>2130</v>
      </c>
      <c r="N251" s="288" t="s">
        <v>183</v>
      </c>
      <c r="P251" s="289">
        <v>0</v>
      </c>
      <c r="Q251" s="289">
        <v>470678.46</v>
      </c>
      <c r="R251" s="289">
        <v>427889.51</v>
      </c>
      <c r="S251" s="289">
        <v>385100.56</v>
      </c>
      <c r="T251" s="289">
        <v>342311.61</v>
      </c>
      <c r="U251" s="289">
        <v>299522.65999999997</v>
      </c>
      <c r="V251" s="289">
        <v>256733.71</v>
      </c>
      <c r="W251" s="289">
        <v>213944.76</v>
      </c>
      <c r="X251" s="289">
        <v>171155.81</v>
      </c>
      <c r="Y251" s="289">
        <v>128366.86</v>
      </c>
      <c r="Z251" s="289">
        <v>85577.91</v>
      </c>
      <c r="AA251" s="289">
        <v>42788.959999999999</v>
      </c>
      <c r="AB251" s="289">
        <v>0</v>
      </c>
      <c r="AC251" s="289"/>
      <c r="AD251" s="289"/>
      <c r="AE251" s="289">
        <v>235339.23416666672</v>
      </c>
      <c r="AF251" s="299"/>
      <c r="AG251" s="300"/>
      <c r="AH251" s="291"/>
      <c r="AI251" s="291"/>
      <c r="AJ251" s="291"/>
      <c r="AK251" s="292"/>
      <c r="AL251" s="291">
        <v>0</v>
      </c>
      <c r="AM251" s="293">
        <v>235339.23416666672</v>
      </c>
      <c r="AN251" s="291"/>
      <c r="AO251" s="294">
        <v>235339.23416666672</v>
      </c>
      <c r="AP251" s="291"/>
      <c r="AQ251" s="295">
        <v>0</v>
      </c>
      <c r="AR251" s="291"/>
      <c r="AS251" s="291"/>
      <c r="AT251" s="291"/>
      <c r="AU251" s="291"/>
      <c r="AV251" s="296">
        <v>0</v>
      </c>
      <c r="AW251" s="291">
        <v>0</v>
      </c>
      <c r="AX251" s="291"/>
      <c r="AY251" s="293">
        <v>0</v>
      </c>
      <c r="AZ251" s="297"/>
      <c r="BA251" s="298">
        <f t="shared" si="32"/>
        <v>0</v>
      </c>
      <c r="BB251" s="43"/>
      <c r="BC251" s="288" t="str">
        <f t="shared" si="34"/>
        <v/>
      </c>
      <c r="BD251" s="288" t="str">
        <f t="shared" si="34"/>
        <v/>
      </c>
      <c r="BE251" s="288" t="str">
        <f t="shared" si="34"/>
        <v/>
      </c>
      <c r="BF251" s="288" t="str">
        <f t="shared" si="34"/>
        <v/>
      </c>
      <c r="BG251" s="288" t="str">
        <f t="shared" si="31"/>
        <v>W/C</v>
      </c>
      <c r="BH251" s="288" t="str">
        <f t="shared" si="31"/>
        <v>NO</v>
      </c>
      <c r="BI251" s="288" t="str">
        <f t="shared" si="33"/>
        <v>W/C</v>
      </c>
      <c r="BJ251" s="43"/>
      <c r="BK251" s="288" t="b">
        <f t="shared" si="35"/>
        <v>1</v>
      </c>
      <c r="BL251" s="288" t="b">
        <f t="shared" si="35"/>
        <v>1</v>
      </c>
      <c r="BM251" s="288" t="b">
        <f t="shared" si="35"/>
        <v>1</v>
      </c>
      <c r="BN251" s="288" t="b">
        <f t="shared" si="35"/>
        <v>1</v>
      </c>
      <c r="BO251" s="288" t="b">
        <f t="shared" si="35"/>
        <v>1</v>
      </c>
      <c r="BP251" s="288" t="b">
        <f t="shared" si="35"/>
        <v>1</v>
      </c>
      <c r="BQ251" s="288" t="b">
        <f t="shared" si="35"/>
        <v>1</v>
      </c>
    </row>
    <row r="252" spans="1:69" ht="12" customHeight="1" x14ac:dyDescent="0.25">
      <c r="A252" s="309">
        <v>16500421</v>
      </c>
      <c r="B252" s="309" t="s">
        <v>2370</v>
      </c>
      <c r="C252" s="315" t="s">
        <v>454</v>
      </c>
      <c r="D252" s="13" t="s">
        <v>183</v>
      </c>
      <c r="E252" s="13"/>
      <c r="F252" s="310">
        <v>43101</v>
      </c>
      <c r="G252" s="13"/>
      <c r="H252" s="288" t="s">
        <v>2129</v>
      </c>
      <c r="I252" s="288" t="s">
        <v>2129</v>
      </c>
      <c r="J252" s="288" t="s">
        <v>2129</v>
      </c>
      <c r="K252" s="288" t="s">
        <v>2129</v>
      </c>
      <c r="L252" s="288" t="s">
        <v>183</v>
      </c>
      <c r="M252" s="288" t="s">
        <v>2130</v>
      </c>
      <c r="N252" s="288" t="s">
        <v>183</v>
      </c>
      <c r="P252" s="289">
        <v>0</v>
      </c>
      <c r="Q252" s="289">
        <v>103128.04</v>
      </c>
      <c r="R252" s="289">
        <v>93752.76</v>
      </c>
      <c r="S252" s="289">
        <v>84377.48</v>
      </c>
      <c r="T252" s="289">
        <v>75002.2</v>
      </c>
      <c r="U252" s="289">
        <v>65626.92</v>
      </c>
      <c r="V252" s="289">
        <v>56251.64</v>
      </c>
      <c r="W252" s="289">
        <v>46876.36</v>
      </c>
      <c r="X252" s="289">
        <v>37501.08</v>
      </c>
      <c r="Y252" s="289">
        <v>28125.8</v>
      </c>
      <c r="Z252" s="289">
        <v>18750.52</v>
      </c>
      <c r="AA252" s="289">
        <v>9375.24</v>
      </c>
      <c r="AB252" s="289">
        <v>0</v>
      </c>
      <c r="AC252" s="289"/>
      <c r="AD252" s="289"/>
      <c r="AE252" s="289">
        <v>51564.003333333334</v>
      </c>
      <c r="AF252" s="299"/>
      <c r="AG252" s="300"/>
      <c r="AH252" s="291"/>
      <c r="AI252" s="291"/>
      <c r="AJ252" s="291"/>
      <c r="AK252" s="292"/>
      <c r="AL252" s="291"/>
      <c r="AM252" s="293">
        <v>51564.003333333334</v>
      </c>
      <c r="AN252" s="291"/>
      <c r="AO252" s="294">
        <v>51564.003333333334</v>
      </c>
      <c r="AP252" s="291"/>
      <c r="AQ252" s="295">
        <v>0</v>
      </c>
      <c r="AR252" s="291"/>
      <c r="AS252" s="291"/>
      <c r="AT252" s="291"/>
      <c r="AU252" s="291"/>
      <c r="AV252" s="296"/>
      <c r="AW252" s="291">
        <v>0</v>
      </c>
      <c r="AX252" s="291"/>
      <c r="AY252" s="293">
        <v>0</v>
      </c>
      <c r="AZ252" s="297"/>
      <c r="BA252" s="298">
        <f t="shared" si="32"/>
        <v>0</v>
      </c>
      <c r="BB252" s="43"/>
      <c r="BC252" s="288" t="str">
        <f t="shared" si="34"/>
        <v/>
      </c>
      <c r="BD252" s="288" t="str">
        <f t="shared" si="34"/>
        <v/>
      </c>
      <c r="BE252" s="288" t="str">
        <f t="shared" si="34"/>
        <v/>
      </c>
      <c r="BF252" s="288" t="str">
        <f t="shared" si="34"/>
        <v/>
      </c>
      <c r="BG252" s="288" t="str">
        <f t="shared" si="31"/>
        <v>W/C</v>
      </c>
      <c r="BH252" s="288" t="str">
        <f t="shared" si="31"/>
        <v>NO</v>
      </c>
      <c r="BI252" s="288" t="str">
        <f t="shared" si="33"/>
        <v>W/C</v>
      </c>
      <c r="BJ252" s="43"/>
      <c r="BK252" s="288" t="b">
        <f t="shared" si="35"/>
        <v>1</v>
      </c>
      <c r="BL252" s="288" t="b">
        <f t="shared" si="35"/>
        <v>1</v>
      </c>
      <c r="BM252" s="288" t="b">
        <f t="shared" si="35"/>
        <v>1</v>
      </c>
      <c r="BN252" s="288" t="b">
        <f t="shared" si="35"/>
        <v>1</v>
      </c>
      <c r="BO252" s="288" t="b">
        <f t="shared" si="35"/>
        <v>1</v>
      </c>
      <c r="BP252" s="288" t="b">
        <f t="shared" si="35"/>
        <v>1</v>
      </c>
      <c r="BQ252" s="288" t="b">
        <f t="shared" si="35"/>
        <v>1</v>
      </c>
    </row>
    <row r="253" spans="1:69" ht="12" customHeight="1" x14ac:dyDescent="0.25">
      <c r="A253" s="313">
        <v>16500433</v>
      </c>
      <c r="B253" s="314" t="s">
        <v>2371</v>
      </c>
      <c r="C253" s="315" t="s">
        <v>455</v>
      </c>
      <c r="D253" s="13" t="s">
        <v>183</v>
      </c>
      <c r="E253" s="13"/>
      <c r="F253" s="315"/>
      <c r="G253" s="13"/>
      <c r="H253" s="288" t="s">
        <v>2129</v>
      </c>
      <c r="I253" s="288" t="s">
        <v>2129</v>
      </c>
      <c r="J253" s="288" t="s">
        <v>2129</v>
      </c>
      <c r="K253" s="288" t="s">
        <v>2129</v>
      </c>
      <c r="L253" s="288" t="s">
        <v>183</v>
      </c>
      <c r="M253" s="288" t="s">
        <v>2130</v>
      </c>
      <c r="N253" s="288" t="s">
        <v>183</v>
      </c>
      <c r="P253" s="289">
        <v>0</v>
      </c>
      <c r="Q253" s="289">
        <v>0</v>
      </c>
      <c r="R253" s="289">
        <v>0</v>
      </c>
      <c r="S253" s="289">
        <v>271760.21999999997</v>
      </c>
      <c r="T253" s="289">
        <v>241564.64</v>
      </c>
      <c r="U253" s="289">
        <v>211369.06</v>
      </c>
      <c r="V253" s="289">
        <v>181173.48</v>
      </c>
      <c r="W253" s="289">
        <v>150977.9</v>
      </c>
      <c r="X253" s="289">
        <v>120782.32</v>
      </c>
      <c r="Y253" s="289">
        <v>90586.74</v>
      </c>
      <c r="Z253" s="289">
        <v>60391.16</v>
      </c>
      <c r="AA253" s="289">
        <v>30195.58</v>
      </c>
      <c r="AB253" s="289">
        <v>0</v>
      </c>
      <c r="AC253" s="289"/>
      <c r="AD253" s="289"/>
      <c r="AE253" s="289">
        <v>113233.42499999999</v>
      </c>
      <c r="AF253" s="299"/>
      <c r="AG253" s="300"/>
      <c r="AH253" s="291"/>
      <c r="AI253" s="291"/>
      <c r="AJ253" s="291"/>
      <c r="AK253" s="292"/>
      <c r="AL253" s="291">
        <v>0</v>
      </c>
      <c r="AM253" s="293">
        <v>113233.42499999999</v>
      </c>
      <c r="AN253" s="291"/>
      <c r="AO253" s="294">
        <v>113233.42499999999</v>
      </c>
      <c r="AP253" s="291"/>
      <c r="AQ253" s="295">
        <v>0</v>
      </c>
      <c r="AR253" s="291"/>
      <c r="AS253" s="291"/>
      <c r="AT253" s="291"/>
      <c r="AU253" s="291"/>
      <c r="AV253" s="296">
        <v>0</v>
      </c>
      <c r="AW253" s="291">
        <v>0</v>
      </c>
      <c r="AX253" s="291"/>
      <c r="AY253" s="293">
        <v>0</v>
      </c>
      <c r="AZ253" s="297"/>
      <c r="BA253" s="298">
        <f t="shared" si="32"/>
        <v>0</v>
      </c>
      <c r="BB253" s="43"/>
      <c r="BC253" s="288" t="str">
        <f t="shared" si="34"/>
        <v/>
      </c>
      <c r="BD253" s="288" t="str">
        <f t="shared" si="34"/>
        <v/>
      </c>
      <c r="BE253" s="288" t="str">
        <f t="shared" si="34"/>
        <v/>
      </c>
      <c r="BF253" s="288" t="str">
        <f t="shared" si="34"/>
        <v/>
      </c>
      <c r="BG253" s="288" t="str">
        <f t="shared" si="31"/>
        <v>W/C</v>
      </c>
      <c r="BH253" s="288" t="str">
        <f t="shared" si="31"/>
        <v>NO</v>
      </c>
      <c r="BI253" s="288" t="str">
        <f t="shared" si="33"/>
        <v>W/C</v>
      </c>
      <c r="BJ253" s="43"/>
      <c r="BK253" s="288" t="b">
        <f t="shared" si="35"/>
        <v>1</v>
      </c>
      <c r="BL253" s="288" t="b">
        <f t="shared" si="35"/>
        <v>1</v>
      </c>
      <c r="BM253" s="288" t="b">
        <f t="shared" si="35"/>
        <v>1</v>
      </c>
      <c r="BN253" s="288" t="b">
        <f t="shared" si="35"/>
        <v>1</v>
      </c>
      <c r="BO253" s="288" t="b">
        <f t="shared" si="35"/>
        <v>1</v>
      </c>
      <c r="BP253" s="288" t="b">
        <f t="shared" si="35"/>
        <v>1</v>
      </c>
      <c r="BQ253" s="288" t="b">
        <f t="shared" si="35"/>
        <v>1</v>
      </c>
    </row>
    <row r="254" spans="1:69" ht="12" customHeight="1" x14ac:dyDescent="0.25">
      <c r="A254" s="313">
        <v>16500443</v>
      </c>
      <c r="B254" s="314" t="s">
        <v>2372</v>
      </c>
      <c r="C254" s="315" t="s">
        <v>456</v>
      </c>
      <c r="D254" s="13" t="s">
        <v>183</v>
      </c>
      <c r="E254" s="13"/>
      <c r="F254" s="315"/>
      <c r="G254" s="13"/>
      <c r="H254" s="288" t="s">
        <v>2129</v>
      </c>
      <c r="I254" s="288" t="s">
        <v>2129</v>
      </c>
      <c r="J254" s="288" t="s">
        <v>2129</v>
      </c>
      <c r="K254" s="288" t="s">
        <v>2129</v>
      </c>
      <c r="L254" s="288" t="s">
        <v>183</v>
      </c>
      <c r="M254" s="288" t="s">
        <v>2130</v>
      </c>
      <c r="N254" s="288" t="s">
        <v>183</v>
      </c>
      <c r="P254" s="289">
        <v>0</v>
      </c>
      <c r="Q254" s="289">
        <v>0</v>
      </c>
      <c r="R254" s="289">
        <v>284572.03999999998</v>
      </c>
      <c r="S254" s="289">
        <v>256114.82</v>
      </c>
      <c r="T254" s="289">
        <v>227657.60000000001</v>
      </c>
      <c r="U254" s="289">
        <v>199200.38</v>
      </c>
      <c r="V254" s="289">
        <v>170743.16</v>
      </c>
      <c r="W254" s="289">
        <v>142285.94</v>
      </c>
      <c r="X254" s="289">
        <v>113828.72</v>
      </c>
      <c r="Y254" s="289">
        <v>85371.5</v>
      </c>
      <c r="Z254" s="289">
        <v>56914.28</v>
      </c>
      <c r="AA254" s="289">
        <v>28457.06</v>
      </c>
      <c r="AB254" s="289">
        <v>0</v>
      </c>
      <c r="AC254" s="289"/>
      <c r="AD254" s="289"/>
      <c r="AE254" s="289">
        <v>130428.79166666667</v>
      </c>
      <c r="AF254" s="299"/>
      <c r="AG254" s="300"/>
      <c r="AH254" s="291"/>
      <c r="AI254" s="291"/>
      <c r="AJ254" s="291"/>
      <c r="AK254" s="292"/>
      <c r="AL254" s="291">
        <v>0</v>
      </c>
      <c r="AM254" s="293">
        <v>130428.79166666667</v>
      </c>
      <c r="AN254" s="291"/>
      <c r="AO254" s="294">
        <v>130428.79166666667</v>
      </c>
      <c r="AP254" s="291"/>
      <c r="AQ254" s="295">
        <v>0</v>
      </c>
      <c r="AR254" s="291"/>
      <c r="AS254" s="291"/>
      <c r="AT254" s="291"/>
      <c r="AU254" s="291"/>
      <c r="AV254" s="296">
        <v>0</v>
      </c>
      <c r="AW254" s="291">
        <v>0</v>
      </c>
      <c r="AX254" s="291"/>
      <c r="AY254" s="293">
        <v>0</v>
      </c>
      <c r="AZ254" s="297"/>
      <c r="BA254" s="298">
        <f t="shared" si="32"/>
        <v>0</v>
      </c>
      <c r="BB254" s="43"/>
      <c r="BC254" s="288" t="str">
        <f t="shared" ref="BC254:BF287" si="36">IF(VALUE(AR254),BC$7,IF(ISBLANK(AR254),"",BC$7))</f>
        <v/>
      </c>
      <c r="BD254" s="288" t="str">
        <f t="shared" si="36"/>
        <v/>
      </c>
      <c r="BE254" s="288" t="str">
        <f t="shared" si="36"/>
        <v/>
      </c>
      <c r="BF254" s="288" t="str">
        <f t="shared" si="36"/>
        <v/>
      </c>
      <c r="BG254" s="288" t="str">
        <f t="shared" si="31"/>
        <v>W/C</v>
      </c>
      <c r="BH254" s="288" t="str">
        <f t="shared" si="31"/>
        <v>NO</v>
      </c>
      <c r="BI254" s="288" t="str">
        <f t="shared" si="33"/>
        <v>W/C</v>
      </c>
      <c r="BJ254" s="43"/>
      <c r="BK254" s="288" t="b">
        <f t="shared" si="35"/>
        <v>1</v>
      </c>
      <c r="BL254" s="288" t="b">
        <f t="shared" si="35"/>
        <v>1</v>
      </c>
      <c r="BM254" s="288" t="b">
        <f t="shared" si="35"/>
        <v>1</v>
      </c>
      <c r="BN254" s="288" t="b">
        <f t="shared" si="35"/>
        <v>1</v>
      </c>
      <c r="BO254" s="288" t="b">
        <f t="shared" si="35"/>
        <v>1</v>
      </c>
      <c r="BP254" s="288" t="b">
        <f t="shared" si="35"/>
        <v>1</v>
      </c>
      <c r="BQ254" s="288" t="b">
        <f t="shared" si="35"/>
        <v>1</v>
      </c>
    </row>
    <row r="255" spans="1:69" ht="12" customHeight="1" x14ac:dyDescent="0.3">
      <c r="A255" s="14">
        <v>16500491</v>
      </c>
      <c r="B255" s="314"/>
      <c r="C255" s="316" t="s">
        <v>457</v>
      </c>
      <c r="D255" s="13" t="s">
        <v>183</v>
      </c>
      <c r="E255" s="13"/>
      <c r="F255" s="303">
        <v>43313</v>
      </c>
      <c r="G255" s="13"/>
      <c r="H255" s="288" t="s">
        <v>2129</v>
      </c>
      <c r="I255" s="288" t="s">
        <v>2129</v>
      </c>
      <c r="J255" s="288" t="s">
        <v>2129</v>
      </c>
      <c r="K255" s="288" t="s">
        <v>2129</v>
      </c>
      <c r="L255" s="288" t="s">
        <v>183</v>
      </c>
      <c r="M255" s="288" t="s">
        <v>2130</v>
      </c>
      <c r="N255" s="288" t="s">
        <v>183</v>
      </c>
      <c r="P255" s="289"/>
      <c r="Q255" s="289"/>
      <c r="R255" s="289"/>
      <c r="S255" s="289"/>
      <c r="T255" s="289"/>
      <c r="U255" s="289"/>
      <c r="V255" s="289"/>
      <c r="W255" s="289"/>
      <c r="X255" s="289">
        <v>1489588</v>
      </c>
      <c r="Y255" s="289">
        <v>1489588</v>
      </c>
      <c r="Z255" s="289">
        <v>1489588</v>
      </c>
      <c r="AA255" s="289">
        <v>1489588</v>
      </c>
      <c r="AB255" s="289">
        <v>1378961</v>
      </c>
      <c r="AC255" s="289"/>
      <c r="AD255" s="289"/>
      <c r="AE255" s="289">
        <v>553986.04166666663</v>
      </c>
      <c r="AF255" s="299"/>
      <c r="AG255" s="300"/>
      <c r="AH255" s="291"/>
      <c r="AI255" s="291"/>
      <c r="AJ255" s="291"/>
      <c r="AK255" s="292"/>
      <c r="AL255" s="291">
        <v>0</v>
      </c>
      <c r="AM255" s="293">
        <v>553986.04166666663</v>
      </c>
      <c r="AN255" s="291"/>
      <c r="AO255" s="294">
        <v>553986.04166666663</v>
      </c>
      <c r="AP255" s="291"/>
      <c r="AQ255" s="295">
        <v>1378961</v>
      </c>
      <c r="AR255" s="291"/>
      <c r="AS255" s="291"/>
      <c r="AT255" s="291"/>
      <c r="AU255" s="291"/>
      <c r="AV255" s="296">
        <v>0</v>
      </c>
      <c r="AW255" s="291">
        <v>1378961</v>
      </c>
      <c r="AX255" s="291"/>
      <c r="AY255" s="293">
        <v>1378961</v>
      </c>
      <c r="AZ255" s="297"/>
      <c r="BA255" s="298">
        <f t="shared" si="32"/>
        <v>0</v>
      </c>
      <c r="BB255" s="43"/>
      <c r="BC255" s="288"/>
      <c r="BD255" s="288"/>
      <c r="BE255" s="288"/>
      <c r="BF255" s="288"/>
      <c r="BG255" s="288"/>
      <c r="BH255" s="288"/>
      <c r="BI255" s="288"/>
      <c r="BJ255" s="43"/>
      <c r="BK255" s="288"/>
      <c r="BL255" s="288"/>
      <c r="BM255" s="288"/>
      <c r="BN255" s="288"/>
      <c r="BO255" s="288"/>
      <c r="BP255" s="288"/>
      <c r="BQ255" s="288"/>
    </row>
    <row r="256" spans="1:69" ht="12" customHeight="1" x14ac:dyDescent="0.25">
      <c r="A256" s="14">
        <v>16500493</v>
      </c>
      <c r="B256" s="15" t="s">
        <v>2373</v>
      </c>
      <c r="C256" s="16" t="s">
        <v>458</v>
      </c>
      <c r="D256" s="13" t="s">
        <v>183</v>
      </c>
      <c r="E256" s="13"/>
      <c r="F256" s="16"/>
      <c r="G256" s="13"/>
      <c r="H256" s="288" t="s">
        <v>2129</v>
      </c>
      <c r="I256" s="288" t="s">
        <v>2129</v>
      </c>
      <c r="J256" s="288" t="s">
        <v>2129</v>
      </c>
      <c r="K256" s="288" t="s">
        <v>2129</v>
      </c>
      <c r="L256" s="288" t="s">
        <v>183</v>
      </c>
      <c r="M256" s="288" t="s">
        <v>2130</v>
      </c>
      <c r="N256" s="288" t="s">
        <v>183</v>
      </c>
      <c r="P256" s="289">
        <v>0</v>
      </c>
      <c r="Q256" s="289">
        <v>0</v>
      </c>
      <c r="R256" s="289">
        <v>0</v>
      </c>
      <c r="S256" s="289">
        <v>0</v>
      </c>
      <c r="T256" s="289">
        <v>0</v>
      </c>
      <c r="U256" s="289">
        <v>0</v>
      </c>
      <c r="V256" s="289">
        <v>0</v>
      </c>
      <c r="W256" s="289">
        <v>0</v>
      </c>
      <c r="X256" s="289">
        <v>0</v>
      </c>
      <c r="Y256" s="289">
        <v>0</v>
      </c>
      <c r="Z256" s="289">
        <v>0</v>
      </c>
      <c r="AA256" s="289">
        <v>0</v>
      </c>
      <c r="AB256" s="289">
        <v>0</v>
      </c>
      <c r="AC256" s="289"/>
      <c r="AD256" s="289"/>
      <c r="AE256" s="289">
        <v>0</v>
      </c>
      <c r="AF256" s="299"/>
      <c r="AG256" s="300"/>
      <c r="AH256" s="291"/>
      <c r="AI256" s="291"/>
      <c r="AJ256" s="291"/>
      <c r="AK256" s="292"/>
      <c r="AL256" s="291">
        <v>0</v>
      </c>
      <c r="AM256" s="293">
        <v>0</v>
      </c>
      <c r="AN256" s="291"/>
      <c r="AO256" s="294">
        <v>0</v>
      </c>
      <c r="AP256" s="291"/>
      <c r="AQ256" s="295">
        <v>0</v>
      </c>
      <c r="AR256" s="291"/>
      <c r="AS256" s="291"/>
      <c r="AT256" s="291"/>
      <c r="AU256" s="291"/>
      <c r="AV256" s="296">
        <v>0</v>
      </c>
      <c r="AW256" s="291">
        <v>0</v>
      </c>
      <c r="AX256" s="291"/>
      <c r="AY256" s="293">
        <v>0</v>
      </c>
      <c r="AZ256" s="297"/>
      <c r="BA256" s="298">
        <f t="shared" si="32"/>
        <v>0</v>
      </c>
      <c r="BB256" s="43"/>
      <c r="BC256" s="288" t="str">
        <f t="shared" si="36"/>
        <v/>
      </c>
      <c r="BD256" s="288" t="str">
        <f t="shared" si="36"/>
        <v/>
      </c>
      <c r="BE256" s="288" t="str">
        <f t="shared" si="36"/>
        <v/>
      </c>
      <c r="BF256" s="288" t="str">
        <f t="shared" si="36"/>
        <v/>
      </c>
      <c r="BG256" s="288" t="str">
        <f t="shared" si="31"/>
        <v>W/C</v>
      </c>
      <c r="BH256" s="288" t="str">
        <f t="shared" si="31"/>
        <v>NO</v>
      </c>
      <c r="BI256" s="288" t="str">
        <f t="shared" si="33"/>
        <v>W/C</v>
      </c>
      <c r="BJ256" s="43"/>
      <c r="BK256" s="288" t="b">
        <f t="shared" ref="BK256:BQ288" si="37">BC256=H256</f>
        <v>1</v>
      </c>
      <c r="BL256" s="288" t="b">
        <f t="shared" si="37"/>
        <v>1</v>
      </c>
      <c r="BM256" s="288" t="b">
        <f t="shared" si="37"/>
        <v>1</v>
      </c>
      <c r="BN256" s="288" t="b">
        <f t="shared" si="37"/>
        <v>1</v>
      </c>
      <c r="BO256" s="288" t="b">
        <f t="shared" si="37"/>
        <v>1</v>
      </c>
      <c r="BP256" s="288" t="b">
        <f t="shared" si="37"/>
        <v>1</v>
      </c>
      <c r="BQ256" s="288" t="b">
        <f t="shared" si="37"/>
        <v>1</v>
      </c>
    </row>
    <row r="257" spans="1:69" ht="12" customHeight="1" x14ac:dyDescent="0.25">
      <c r="A257" s="14">
        <v>16500503</v>
      </c>
      <c r="B257" s="15" t="s">
        <v>2374</v>
      </c>
      <c r="C257" s="16" t="s">
        <v>459</v>
      </c>
      <c r="D257" s="13" t="s">
        <v>183</v>
      </c>
      <c r="E257" s="13"/>
      <c r="F257" s="303">
        <v>43040</v>
      </c>
      <c r="G257" s="13"/>
      <c r="H257" s="288" t="s">
        <v>2129</v>
      </c>
      <c r="I257" s="288" t="s">
        <v>2129</v>
      </c>
      <c r="J257" s="288" t="s">
        <v>2129</v>
      </c>
      <c r="K257" s="288" t="s">
        <v>2129</v>
      </c>
      <c r="L257" s="288" t="s">
        <v>183</v>
      </c>
      <c r="M257" s="288" t="s">
        <v>2130</v>
      </c>
      <c r="N257" s="288" t="s">
        <v>183</v>
      </c>
      <c r="P257" s="289">
        <v>102682.11</v>
      </c>
      <c r="Q257" s="289">
        <v>102682.11</v>
      </c>
      <c r="R257" s="289">
        <v>0</v>
      </c>
      <c r="S257" s="289">
        <v>0</v>
      </c>
      <c r="T257" s="289">
        <v>0</v>
      </c>
      <c r="U257" s="289">
        <v>0</v>
      </c>
      <c r="V257" s="289">
        <v>0</v>
      </c>
      <c r="W257" s="289">
        <v>0</v>
      </c>
      <c r="X257" s="289">
        <v>0</v>
      </c>
      <c r="Y257" s="289">
        <v>0</v>
      </c>
      <c r="Z257" s="289">
        <v>0</v>
      </c>
      <c r="AA257" s="289">
        <v>0</v>
      </c>
      <c r="AB257" s="289">
        <v>0</v>
      </c>
      <c r="AC257" s="289"/>
      <c r="AD257" s="289"/>
      <c r="AE257" s="289">
        <v>12835.26375</v>
      </c>
      <c r="AF257" s="299"/>
      <c r="AG257" s="300"/>
      <c r="AH257" s="291"/>
      <c r="AI257" s="291"/>
      <c r="AJ257" s="291"/>
      <c r="AK257" s="292"/>
      <c r="AL257" s="291">
        <v>0</v>
      </c>
      <c r="AM257" s="293">
        <v>12835.26375</v>
      </c>
      <c r="AN257" s="291"/>
      <c r="AO257" s="294">
        <v>12835.26375</v>
      </c>
      <c r="AP257" s="291"/>
      <c r="AQ257" s="295">
        <v>0</v>
      </c>
      <c r="AR257" s="291"/>
      <c r="AS257" s="291"/>
      <c r="AT257" s="291"/>
      <c r="AU257" s="291"/>
      <c r="AV257" s="296">
        <v>0</v>
      </c>
      <c r="AW257" s="291">
        <v>0</v>
      </c>
      <c r="AX257" s="291"/>
      <c r="AY257" s="293">
        <v>0</v>
      </c>
      <c r="AZ257" s="297"/>
      <c r="BA257" s="298">
        <f t="shared" si="32"/>
        <v>0</v>
      </c>
      <c r="BB257" s="43"/>
      <c r="BC257" s="288" t="str">
        <f t="shared" si="36"/>
        <v/>
      </c>
      <c r="BD257" s="288" t="str">
        <f t="shared" si="36"/>
        <v/>
      </c>
      <c r="BE257" s="288" t="str">
        <f t="shared" si="36"/>
        <v/>
      </c>
      <c r="BF257" s="288" t="str">
        <f t="shared" si="36"/>
        <v/>
      </c>
      <c r="BG257" s="288" t="str">
        <f t="shared" si="31"/>
        <v>W/C</v>
      </c>
      <c r="BH257" s="288" t="str">
        <f t="shared" si="31"/>
        <v>NO</v>
      </c>
      <c r="BI257" s="288" t="str">
        <f t="shared" si="33"/>
        <v>W/C</v>
      </c>
      <c r="BJ257" s="43"/>
      <c r="BK257" s="288" t="b">
        <f t="shared" si="37"/>
        <v>1</v>
      </c>
      <c r="BL257" s="288" t="b">
        <f t="shared" si="37"/>
        <v>1</v>
      </c>
      <c r="BM257" s="288" t="b">
        <f t="shared" si="37"/>
        <v>1</v>
      </c>
      <c r="BN257" s="288" t="b">
        <f t="shared" si="37"/>
        <v>1</v>
      </c>
      <c r="BO257" s="288" t="b">
        <f t="shared" si="37"/>
        <v>1</v>
      </c>
      <c r="BP257" s="288" t="b">
        <f t="shared" si="37"/>
        <v>1</v>
      </c>
      <c r="BQ257" s="288" t="b">
        <f t="shared" si="37"/>
        <v>1</v>
      </c>
    </row>
    <row r="258" spans="1:69" ht="12" customHeight="1" x14ac:dyDescent="0.3">
      <c r="A258" s="14">
        <v>16500511</v>
      </c>
      <c r="B258" s="15"/>
      <c r="C258" s="316" t="s">
        <v>460</v>
      </c>
      <c r="D258" s="13" t="s">
        <v>183</v>
      </c>
      <c r="E258" s="13"/>
      <c r="F258" s="303">
        <v>43435</v>
      </c>
      <c r="G258" s="13"/>
      <c r="H258" s="288" t="s">
        <v>2129</v>
      </c>
      <c r="I258" s="288" t="s">
        <v>2129</v>
      </c>
      <c r="J258" s="288" t="s">
        <v>2129</v>
      </c>
      <c r="K258" s="288" t="s">
        <v>2129</v>
      </c>
      <c r="L258" s="288" t="s">
        <v>183</v>
      </c>
      <c r="M258" s="288" t="s">
        <v>2130</v>
      </c>
      <c r="N258" s="288" t="s">
        <v>183</v>
      </c>
      <c r="P258" s="289"/>
      <c r="Q258" s="289"/>
      <c r="R258" s="289"/>
      <c r="S258" s="289"/>
      <c r="T258" s="289"/>
      <c r="U258" s="289"/>
      <c r="V258" s="289"/>
      <c r="W258" s="289"/>
      <c r="X258" s="289"/>
      <c r="Y258" s="289"/>
      <c r="Z258" s="289"/>
      <c r="AA258" s="289"/>
      <c r="AB258" s="289">
        <v>154282.94</v>
      </c>
      <c r="AC258" s="289"/>
      <c r="AD258" s="289"/>
      <c r="AE258" s="289">
        <v>6428.4558333333334</v>
      </c>
      <c r="AF258" s="299"/>
      <c r="AG258" s="300"/>
      <c r="AH258" s="291"/>
      <c r="AI258" s="291"/>
      <c r="AJ258" s="291"/>
      <c r="AK258" s="292"/>
      <c r="AL258" s="291">
        <v>0</v>
      </c>
      <c r="AM258" s="293">
        <v>6428.4558333333334</v>
      </c>
      <c r="AN258" s="291"/>
      <c r="AO258" s="294">
        <v>6428.4558333333334</v>
      </c>
      <c r="AP258" s="291"/>
      <c r="AQ258" s="295">
        <v>154282.94</v>
      </c>
      <c r="AR258" s="291"/>
      <c r="AS258" s="291"/>
      <c r="AT258" s="291"/>
      <c r="AU258" s="291"/>
      <c r="AV258" s="296">
        <v>0</v>
      </c>
      <c r="AW258" s="291">
        <v>154282.94</v>
      </c>
      <c r="AX258" s="291"/>
      <c r="AY258" s="293">
        <v>154282.94</v>
      </c>
      <c r="AZ258" s="297"/>
      <c r="BA258" s="298">
        <f t="shared" si="32"/>
        <v>0</v>
      </c>
      <c r="BB258" s="43"/>
      <c r="BC258" s="288"/>
      <c r="BD258" s="288"/>
      <c r="BE258" s="288"/>
      <c r="BF258" s="288"/>
      <c r="BG258" s="288"/>
      <c r="BH258" s="288"/>
      <c r="BI258" s="288"/>
      <c r="BJ258" s="43"/>
      <c r="BK258" s="288"/>
      <c r="BL258" s="288"/>
      <c r="BM258" s="288"/>
      <c r="BN258" s="288"/>
      <c r="BO258" s="288"/>
      <c r="BP258" s="288"/>
      <c r="BQ258" s="288"/>
    </row>
    <row r="259" spans="1:69" ht="12" customHeight="1" x14ac:dyDescent="0.25">
      <c r="A259" s="286">
        <v>16500532</v>
      </c>
      <c r="B259" s="287" t="s">
        <v>2375</v>
      </c>
      <c r="C259" s="16" t="s">
        <v>461</v>
      </c>
      <c r="D259" s="13" t="s">
        <v>183</v>
      </c>
      <c r="E259" s="13"/>
      <c r="F259" s="16"/>
      <c r="G259" s="13"/>
      <c r="H259" s="288" t="s">
        <v>2129</v>
      </c>
      <c r="I259" s="288" t="s">
        <v>2129</v>
      </c>
      <c r="J259" s="288" t="s">
        <v>2129</v>
      </c>
      <c r="K259" s="288" t="s">
        <v>2129</v>
      </c>
      <c r="L259" s="288" t="s">
        <v>183</v>
      </c>
      <c r="M259" s="288" t="s">
        <v>2130</v>
      </c>
      <c r="N259" s="288" t="s">
        <v>183</v>
      </c>
      <c r="P259" s="289">
        <v>0</v>
      </c>
      <c r="Q259" s="289">
        <v>0</v>
      </c>
      <c r="R259" s="289">
        <v>0</v>
      </c>
      <c r="S259" s="289">
        <v>0</v>
      </c>
      <c r="T259" s="289">
        <v>0</v>
      </c>
      <c r="U259" s="289">
        <v>0</v>
      </c>
      <c r="V259" s="289">
        <v>0</v>
      </c>
      <c r="W259" s="289">
        <v>0</v>
      </c>
      <c r="X259" s="289">
        <v>0</v>
      </c>
      <c r="Y259" s="289">
        <v>0</v>
      </c>
      <c r="Z259" s="289">
        <v>0</v>
      </c>
      <c r="AA259" s="289">
        <v>0</v>
      </c>
      <c r="AB259" s="289">
        <v>0</v>
      </c>
      <c r="AC259" s="289"/>
      <c r="AD259" s="289"/>
      <c r="AE259" s="289">
        <v>0</v>
      </c>
      <c r="AF259" s="299"/>
      <c r="AG259" s="300"/>
      <c r="AH259" s="291"/>
      <c r="AI259" s="291"/>
      <c r="AJ259" s="291"/>
      <c r="AK259" s="292"/>
      <c r="AL259" s="291">
        <v>0</v>
      </c>
      <c r="AM259" s="293">
        <v>0</v>
      </c>
      <c r="AN259" s="291"/>
      <c r="AO259" s="294">
        <v>0</v>
      </c>
      <c r="AP259" s="291"/>
      <c r="AQ259" s="295">
        <v>0</v>
      </c>
      <c r="AR259" s="291"/>
      <c r="AS259" s="291"/>
      <c r="AT259" s="291"/>
      <c r="AU259" s="291"/>
      <c r="AV259" s="296">
        <v>0</v>
      </c>
      <c r="AW259" s="291">
        <v>0</v>
      </c>
      <c r="AX259" s="291"/>
      <c r="AY259" s="293">
        <v>0</v>
      </c>
      <c r="AZ259" s="297"/>
      <c r="BA259" s="298">
        <f t="shared" si="32"/>
        <v>0</v>
      </c>
      <c r="BB259" s="43"/>
      <c r="BC259" s="288" t="str">
        <f t="shared" si="36"/>
        <v/>
      </c>
      <c r="BD259" s="288" t="str">
        <f t="shared" si="36"/>
        <v/>
      </c>
      <c r="BE259" s="288" t="str">
        <f t="shared" si="36"/>
        <v/>
      </c>
      <c r="BF259" s="288" t="str">
        <f t="shared" si="36"/>
        <v/>
      </c>
      <c r="BG259" s="288" t="str">
        <f t="shared" si="31"/>
        <v>W/C</v>
      </c>
      <c r="BH259" s="288" t="str">
        <f t="shared" si="31"/>
        <v>NO</v>
      </c>
      <c r="BI259" s="288" t="str">
        <f t="shared" si="33"/>
        <v>W/C</v>
      </c>
      <c r="BJ259" s="43"/>
      <c r="BK259" s="288" t="b">
        <f t="shared" si="37"/>
        <v>1</v>
      </c>
      <c r="BL259" s="288" t="b">
        <f t="shared" si="37"/>
        <v>1</v>
      </c>
      <c r="BM259" s="288" t="b">
        <f t="shared" si="37"/>
        <v>1</v>
      </c>
      <c r="BN259" s="288" t="b">
        <f t="shared" si="37"/>
        <v>1</v>
      </c>
      <c r="BO259" s="288" t="b">
        <f t="shared" si="37"/>
        <v>1</v>
      </c>
      <c r="BP259" s="288" t="b">
        <f t="shared" si="37"/>
        <v>1</v>
      </c>
      <c r="BQ259" s="288" t="b">
        <f t="shared" si="37"/>
        <v>1</v>
      </c>
    </row>
    <row r="260" spans="1:69" ht="12" customHeight="1" x14ac:dyDescent="0.25">
      <c r="A260" s="286">
        <v>16500553</v>
      </c>
      <c r="B260" s="287" t="s">
        <v>2376</v>
      </c>
      <c r="C260" s="16" t="s">
        <v>462</v>
      </c>
      <c r="D260" s="13" t="s">
        <v>183</v>
      </c>
      <c r="E260" s="13"/>
      <c r="F260" s="16"/>
      <c r="G260" s="13"/>
      <c r="H260" s="288" t="s">
        <v>2129</v>
      </c>
      <c r="I260" s="288" t="s">
        <v>2129</v>
      </c>
      <c r="J260" s="288" t="s">
        <v>2129</v>
      </c>
      <c r="K260" s="288" t="s">
        <v>2129</v>
      </c>
      <c r="L260" s="288" t="s">
        <v>183</v>
      </c>
      <c r="M260" s="288" t="s">
        <v>2130</v>
      </c>
      <c r="N260" s="288" t="s">
        <v>183</v>
      </c>
      <c r="P260" s="289">
        <v>0</v>
      </c>
      <c r="Q260" s="289">
        <v>0</v>
      </c>
      <c r="R260" s="289">
        <v>0</v>
      </c>
      <c r="S260" s="289">
        <v>0</v>
      </c>
      <c r="T260" s="289">
        <v>0</v>
      </c>
      <c r="U260" s="289">
        <v>0</v>
      </c>
      <c r="V260" s="289">
        <v>0</v>
      </c>
      <c r="W260" s="289">
        <v>0</v>
      </c>
      <c r="X260" s="289">
        <v>48182.400000000001</v>
      </c>
      <c r="Y260" s="289">
        <v>0</v>
      </c>
      <c r="Z260" s="289">
        <v>0</v>
      </c>
      <c r="AA260" s="289">
        <v>0</v>
      </c>
      <c r="AB260" s="289">
        <v>0</v>
      </c>
      <c r="AC260" s="289"/>
      <c r="AD260" s="289"/>
      <c r="AE260" s="289">
        <v>4015.2000000000003</v>
      </c>
      <c r="AF260" s="299"/>
      <c r="AG260" s="300"/>
      <c r="AH260" s="291"/>
      <c r="AI260" s="291"/>
      <c r="AJ260" s="291"/>
      <c r="AK260" s="292"/>
      <c r="AL260" s="291">
        <v>0</v>
      </c>
      <c r="AM260" s="293">
        <v>4015.2000000000003</v>
      </c>
      <c r="AN260" s="291"/>
      <c r="AO260" s="294">
        <v>4015.2000000000003</v>
      </c>
      <c r="AP260" s="291"/>
      <c r="AQ260" s="295">
        <v>0</v>
      </c>
      <c r="AR260" s="291"/>
      <c r="AS260" s="291"/>
      <c r="AT260" s="291"/>
      <c r="AU260" s="291"/>
      <c r="AV260" s="296">
        <v>0</v>
      </c>
      <c r="AW260" s="291">
        <v>0</v>
      </c>
      <c r="AX260" s="291"/>
      <c r="AY260" s="293">
        <v>0</v>
      </c>
      <c r="AZ260" s="297"/>
      <c r="BA260" s="298">
        <f t="shared" si="32"/>
        <v>0</v>
      </c>
      <c r="BB260" s="43"/>
      <c r="BC260" s="288" t="str">
        <f t="shared" si="36"/>
        <v/>
      </c>
      <c r="BD260" s="288" t="str">
        <f t="shared" si="36"/>
        <v/>
      </c>
      <c r="BE260" s="288" t="str">
        <f t="shared" si="36"/>
        <v/>
      </c>
      <c r="BF260" s="288" t="str">
        <f t="shared" si="36"/>
        <v/>
      </c>
      <c r="BG260" s="288" t="str">
        <f t="shared" si="31"/>
        <v>W/C</v>
      </c>
      <c r="BH260" s="288" t="str">
        <f t="shared" si="31"/>
        <v>NO</v>
      </c>
      <c r="BI260" s="288" t="str">
        <f t="shared" si="33"/>
        <v>W/C</v>
      </c>
      <c r="BJ260" s="43"/>
      <c r="BK260" s="288" t="b">
        <f t="shared" si="37"/>
        <v>1</v>
      </c>
      <c r="BL260" s="288" t="b">
        <f t="shared" si="37"/>
        <v>1</v>
      </c>
      <c r="BM260" s="288" t="b">
        <f t="shared" si="37"/>
        <v>1</v>
      </c>
      <c r="BN260" s="288" t="b">
        <f t="shared" si="37"/>
        <v>1</v>
      </c>
      <c r="BO260" s="288" t="b">
        <f t="shared" si="37"/>
        <v>1</v>
      </c>
      <c r="BP260" s="288" t="b">
        <f t="shared" si="37"/>
        <v>1</v>
      </c>
      <c r="BQ260" s="288" t="b">
        <f t="shared" si="37"/>
        <v>1</v>
      </c>
    </row>
    <row r="261" spans="1:69" ht="12" customHeight="1" x14ac:dyDescent="0.25">
      <c r="A261" s="286">
        <v>16500563</v>
      </c>
      <c r="B261" s="287" t="s">
        <v>2377</v>
      </c>
      <c r="C261" s="16" t="s">
        <v>463</v>
      </c>
      <c r="D261" s="13" t="s">
        <v>183</v>
      </c>
      <c r="E261" s="13"/>
      <c r="F261" s="16"/>
      <c r="G261" s="13"/>
      <c r="H261" s="288" t="s">
        <v>2129</v>
      </c>
      <c r="I261" s="288" t="s">
        <v>2129</v>
      </c>
      <c r="J261" s="288" t="s">
        <v>2129</v>
      </c>
      <c r="K261" s="288" t="s">
        <v>2129</v>
      </c>
      <c r="L261" s="288" t="s">
        <v>183</v>
      </c>
      <c r="M261" s="288" t="s">
        <v>2130</v>
      </c>
      <c r="N261" s="288" t="s">
        <v>183</v>
      </c>
      <c r="P261" s="289">
        <v>0</v>
      </c>
      <c r="Q261" s="289">
        <v>0</v>
      </c>
      <c r="R261" s="289">
        <v>0</v>
      </c>
      <c r="S261" s="289">
        <v>0</v>
      </c>
      <c r="T261" s="289">
        <v>0</v>
      </c>
      <c r="U261" s="289">
        <v>0</v>
      </c>
      <c r="V261" s="289">
        <v>0</v>
      </c>
      <c r="W261" s="289">
        <v>0</v>
      </c>
      <c r="X261" s="289">
        <v>0</v>
      </c>
      <c r="Y261" s="289">
        <v>0</v>
      </c>
      <c r="Z261" s="289">
        <v>0</v>
      </c>
      <c r="AA261" s="289">
        <v>0</v>
      </c>
      <c r="AB261" s="289">
        <v>0</v>
      </c>
      <c r="AC261" s="289"/>
      <c r="AD261" s="289"/>
      <c r="AE261" s="289">
        <v>0</v>
      </c>
      <c r="AF261" s="299"/>
      <c r="AG261" s="300"/>
      <c r="AH261" s="291"/>
      <c r="AI261" s="291"/>
      <c r="AJ261" s="291"/>
      <c r="AK261" s="292"/>
      <c r="AL261" s="291">
        <v>0</v>
      </c>
      <c r="AM261" s="293">
        <v>0</v>
      </c>
      <c r="AN261" s="291"/>
      <c r="AO261" s="294">
        <v>0</v>
      </c>
      <c r="AP261" s="291"/>
      <c r="AQ261" s="295">
        <v>0</v>
      </c>
      <c r="AR261" s="291"/>
      <c r="AS261" s="291"/>
      <c r="AT261" s="291"/>
      <c r="AU261" s="291"/>
      <c r="AV261" s="296">
        <v>0</v>
      </c>
      <c r="AW261" s="291">
        <v>0</v>
      </c>
      <c r="AX261" s="291"/>
      <c r="AY261" s="293">
        <v>0</v>
      </c>
      <c r="AZ261" s="297"/>
      <c r="BA261" s="298">
        <f t="shared" si="32"/>
        <v>0</v>
      </c>
      <c r="BB261" s="43"/>
      <c r="BC261" s="288" t="str">
        <f t="shared" si="36"/>
        <v/>
      </c>
      <c r="BD261" s="288" t="str">
        <f t="shared" si="36"/>
        <v/>
      </c>
      <c r="BE261" s="288" t="str">
        <f t="shared" si="36"/>
        <v/>
      </c>
      <c r="BF261" s="288" t="str">
        <f t="shared" si="36"/>
        <v/>
      </c>
      <c r="BG261" s="288" t="str">
        <f t="shared" si="31"/>
        <v>W/C</v>
      </c>
      <c r="BH261" s="288" t="str">
        <f t="shared" si="31"/>
        <v>NO</v>
      </c>
      <c r="BI261" s="288" t="str">
        <f t="shared" si="33"/>
        <v>W/C</v>
      </c>
      <c r="BJ261" s="43"/>
      <c r="BK261" s="288" t="b">
        <f t="shared" si="37"/>
        <v>1</v>
      </c>
      <c r="BL261" s="288" t="b">
        <f t="shared" si="37"/>
        <v>1</v>
      </c>
      <c r="BM261" s="288" t="b">
        <f t="shared" si="37"/>
        <v>1</v>
      </c>
      <c r="BN261" s="288" t="b">
        <f t="shared" si="37"/>
        <v>1</v>
      </c>
      <c r="BO261" s="288" t="b">
        <f t="shared" si="37"/>
        <v>1</v>
      </c>
      <c r="BP261" s="288" t="b">
        <f t="shared" si="37"/>
        <v>1</v>
      </c>
      <c r="BQ261" s="288" t="b">
        <f t="shared" si="37"/>
        <v>1</v>
      </c>
    </row>
    <row r="262" spans="1:69" ht="12" customHeight="1" x14ac:dyDescent="0.25">
      <c r="A262" s="286">
        <v>16500583</v>
      </c>
      <c r="B262" s="287" t="s">
        <v>2378</v>
      </c>
      <c r="C262" s="16" t="s">
        <v>464</v>
      </c>
      <c r="D262" s="13" t="s">
        <v>183</v>
      </c>
      <c r="E262" s="13"/>
      <c r="F262" s="16"/>
      <c r="G262" s="13"/>
      <c r="H262" s="288" t="s">
        <v>2129</v>
      </c>
      <c r="I262" s="288" t="s">
        <v>2129</v>
      </c>
      <c r="J262" s="288" t="s">
        <v>2129</v>
      </c>
      <c r="K262" s="288" t="s">
        <v>2129</v>
      </c>
      <c r="L262" s="288" t="s">
        <v>183</v>
      </c>
      <c r="M262" s="288" t="s">
        <v>2130</v>
      </c>
      <c r="N262" s="288" t="s">
        <v>183</v>
      </c>
      <c r="P262" s="289">
        <v>605351.81000000006</v>
      </c>
      <c r="Q262" s="289">
        <v>610396.41</v>
      </c>
      <c r="R262" s="289">
        <v>554905.82999999996</v>
      </c>
      <c r="S262" s="289">
        <v>499415.25</v>
      </c>
      <c r="T262" s="289">
        <v>443924.67</v>
      </c>
      <c r="U262" s="289">
        <v>388434.09</v>
      </c>
      <c r="V262" s="289">
        <v>332943.51</v>
      </c>
      <c r="W262" s="289">
        <v>277452.93</v>
      </c>
      <c r="X262" s="289">
        <v>221962.35</v>
      </c>
      <c r="Y262" s="289">
        <v>166471.76999999999</v>
      </c>
      <c r="Z262" s="289">
        <v>110981.19</v>
      </c>
      <c r="AA262" s="289">
        <v>55490.61</v>
      </c>
      <c r="AB262" s="289">
        <v>0</v>
      </c>
      <c r="AC262" s="289"/>
      <c r="AD262" s="289"/>
      <c r="AE262" s="289">
        <v>330421.20958333329</v>
      </c>
      <c r="AF262" s="299"/>
      <c r="AG262" s="300"/>
      <c r="AH262" s="291"/>
      <c r="AI262" s="291"/>
      <c r="AJ262" s="291"/>
      <c r="AK262" s="292"/>
      <c r="AL262" s="291">
        <v>0</v>
      </c>
      <c r="AM262" s="293">
        <v>330421.20958333329</v>
      </c>
      <c r="AN262" s="291"/>
      <c r="AO262" s="294">
        <v>330421.20958333329</v>
      </c>
      <c r="AP262" s="291"/>
      <c r="AQ262" s="295">
        <v>0</v>
      </c>
      <c r="AR262" s="291"/>
      <c r="AS262" s="291"/>
      <c r="AT262" s="291"/>
      <c r="AU262" s="291"/>
      <c r="AV262" s="296">
        <v>0</v>
      </c>
      <c r="AW262" s="291">
        <v>0</v>
      </c>
      <c r="AX262" s="291"/>
      <c r="AY262" s="293">
        <v>0</v>
      </c>
      <c r="AZ262" s="297"/>
      <c r="BA262" s="298">
        <f t="shared" si="32"/>
        <v>0</v>
      </c>
      <c r="BB262" s="43"/>
      <c r="BC262" s="288" t="str">
        <f t="shared" si="36"/>
        <v/>
      </c>
      <c r="BD262" s="288" t="str">
        <f t="shared" si="36"/>
        <v/>
      </c>
      <c r="BE262" s="288" t="str">
        <f t="shared" si="36"/>
        <v/>
      </c>
      <c r="BF262" s="288" t="str">
        <f t="shared" si="36"/>
        <v/>
      </c>
      <c r="BG262" s="288" t="str">
        <f t="shared" si="31"/>
        <v>W/C</v>
      </c>
      <c r="BH262" s="288" t="str">
        <f t="shared" si="31"/>
        <v>NO</v>
      </c>
      <c r="BI262" s="288" t="str">
        <f t="shared" si="33"/>
        <v>W/C</v>
      </c>
      <c r="BJ262" s="43"/>
      <c r="BK262" s="288" t="b">
        <f t="shared" si="37"/>
        <v>1</v>
      </c>
      <c r="BL262" s="288" t="b">
        <f t="shared" si="37"/>
        <v>1</v>
      </c>
      <c r="BM262" s="288" t="b">
        <f t="shared" si="37"/>
        <v>1</v>
      </c>
      <c r="BN262" s="288" t="b">
        <f t="shared" si="37"/>
        <v>1</v>
      </c>
      <c r="BO262" s="288" t="b">
        <f t="shared" si="37"/>
        <v>1</v>
      </c>
      <c r="BP262" s="288" t="b">
        <f t="shared" si="37"/>
        <v>1</v>
      </c>
      <c r="BQ262" s="288" t="b">
        <f t="shared" si="37"/>
        <v>1</v>
      </c>
    </row>
    <row r="263" spans="1:69" ht="12" customHeight="1" x14ac:dyDescent="0.25">
      <c r="A263" s="12">
        <v>16500591</v>
      </c>
      <c r="B263" s="13" t="s">
        <v>2379</v>
      </c>
      <c r="C263" s="16" t="s">
        <v>465</v>
      </c>
      <c r="D263" s="13" t="s">
        <v>183</v>
      </c>
      <c r="E263" s="13"/>
      <c r="F263" s="16"/>
      <c r="G263" s="13"/>
      <c r="H263" s="288" t="s">
        <v>2129</v>
      </c>
      <c r="I263" s="288" t="s">
        <v>2129</v>
      </c>
      <c r="J263" s="288" t="s">
        <v>2129</v>
      </c>
      <c r="K263" s="288" t="s">
        <v>2129</v>
      </c>
      <c r="L263" s="288" t="s">
        <v>183</v>
      </c>
      <c r="M263" s="288" t="s">
        <v>2130</v>
      </c>
      <c r="N263" s="288" t="s">
        <v>183</v>
      </c>
      <c r="P263" s="289">
        <v>0</v>
      </c>
      <c r="Q263" s="289">
        <v>0</v>
      </c>
      <c r="R263" s="289">
        <v>0</v>
      </c>
      <c r="S263" s="289">
        <v>0</v>
      </c>
      <c r="T263" s="289">
        <v>0</v>
      </c>
      <c r="U263" s="289">
        <v>0</v>
      </c>
      <c r="V263" s="289">
        <v>0</v>
      </c>
      <c r="W263" s="289">
        <v>0</v>
      </c>
      <c r="X263" s="289">
        <v>0</v>
      </c>
      <c r="Y263" s="289">
        <v>0</v>
      </c>
      <c r="Z263" s="289">
        <v>0</v>
      </c>
      <c r="AA263" s="289">
        <v>0</v>
      </c>
      <c r="AB263" s="289">
        <v>0</v>
      </c>
      <c r="AC263" s="289"/>
      <c r="AD263" s="289"/>
      <c r="AE263" s="289">
        <v>0</v>
      </c>
      <c r="AF263" s="299"/>
      <c r="AG263" s="300"/>
      <c r="AH263" s="291"/>
      <c r="AI263" s="291"/>
      <c r="AJ263" s="291"/>
      <c r="AK263" s="292"/>
      <c r="AL263" s="291">
        <v>0</v>
      </c>
      <c r="AM263" s="293">
        <v>0</v>
      </c>
      <c r="AN263" s="291"/>
      <c r="AO263" s="294">
        <v>0</v>
      </c>
      <c r="AP263" s="291"/>
      <c r="AQ263" s="295">
        <v>0</v>
      </c>
      <c r="AR263" s="291"/>
      <c r="AS263" s="291"/>
      <c r="AT263" s="291"/>
      <c r="AU263" s="291"/>
      <c r="AV263" s="296">
        <v>0</v>
      </c>
      <c r="AW263" s="291">
        <v>0</v>
      </c>
      <c r="AX263" s="291"/>
      <c r="AY263" s="293">
        <v>0</v>
      </c>
      <c r="AZ263" s="297"/>
      <c r="BA263" s="298">
        <f t="shared" si="32"/>
        <v>0</v>
      </c>
      <c r="BB263" s="43"/>
      <c r="BC263" s="288" t="str">
        <f t="shared" si="36"/>
        <v/>
      </c>
      <c r="BD263" s="288" t="str">
        <f t="shared" si="36"/>
        <v/>
      </c>
      <c r="BE263" s="288" t="str">
        <f t="shared" si="36"/>
        <v/>
      </c>
      <c r="BF263" s="288" t="str">
        <f t="shared" si="36"/>
        <v/>
      </c>
      <c r="BG263" s="288" t="str">
        <f t="shared" si="31"/>
        <v>W/C</v>
      </c>
      <c r="BH263" s="288" t="str">
        <f t="shared" si="31"/>
        <v>NO</v>
      </c>
      <c r="BI263" s="288" t="str">
        <f t="shared" si="33"/>
        <v>W/C</v>
      </c>
      <c r="BJ263" s="43"/>
      <c r="BK263" s="288" t="b">
        <f t="shared" si="37"/>
        <v>1</v>
      </c>
      <c r="BL263" s="288" t="b">
        <f t="shared" si="37"/>
        <v>1</v>
      </c>
      <c r="BM263" s="288" t="b">
        <f t="shared" si="37"/>
        <v>1</v>
      </c>
      <c r="BN263" s="288" t="b">
        <f t="shared" si="37"/>
        <v>1</v>
      </c>
      <c r="BO263" s="288" t="b">
        <f t="shared" si="37"/>
        <v>1</v>
      </c>
      <c r="BP263" s="288" t="b">
        <f t="shared" si="37"/>
        <v>1</v>
      </c>
      <c r="BQ263" s="288" t="b">
        <f t="shared" si="37"/>
        <v>1</v>
      </c>
    </row>
    <row r="264" spans="1:69" ht="12" customHeight="1" x14ac:dyDescent="0.25">
      <c r="A264" s="286">
        <v>16500601</v>
      </c>
      <c r="B264" s="287" t="s">
        <v>2380</v>
      </c>
      <c r="C264" s="16" t="s">
        <v>466</v>
      </c>
      <c r="D264" s="13" t="s">
        <v>183</v>
      </c>
      <c r="E264" s="13"/>
      <c r="F264" s="16"/>
      <c r="G264" s="13"/>
      <c r="H264" s="288" t="s">
        <v>2129</v>
      </c>
      <c r="I264" s="288" t="s">
        <v>2129</v>
      </c>
      <c r="J264" s="288" t="s">
        <v>2129</v>
      </c>
      <c r="K264" s="288" t="s">
        <v>2129</v>
      </c>
      <c r="L264" s="288" t="s">
        <v>183</v>
      </c>
      <c r="M264" s="288" t="s">
        <v>2130</v>
      </c>
      <c r="N264" s="288" t="s">
        <v>183</v>
      </c>
      <c r="P264" s="289">
        <v>0</v>
      </c>
      <c r="Q264" s="289">
        <v>0</v>
      </c>
      <c r="R264" s="289">
        <v>0</v>
      </c>
      <c r="S264" s="289">
        <v>0</v>
      </c>
      <c r="T264" s="289">
        <v>0</v>
      </c>
      <c r="U264" s="289">
        <v>0</v>
      </c>
      <c r="V264" s="289">
        <v>0</v>
      </c>
      <c r="W264" s="289">
        <v>0</v>
      </c>
      <c r="X264" s="289">
        <v>0</v>
      </c>
      <c r="Y264" s="289">
        <v>0</v>
      </c>
      <c r="Z264" s="289">
        <v>0</v>
      </c>
      <c r="AA264" s="289">
        <v>0</v>
      </c>
      <c r="AB264" s="289">
        <v>0</v>
      </c>
      <c r="AC264" s="289"/>
      <c r="AD264" s="289"/>
      <c r="AE264" s="289">
        <v>0</v>
      </c>
      <c r="AF264" s="299"/>
      <c r="AG264" s="300"/>
      <c r="AH264" s="291"/>
      <c r="AI264" s="291"/>
      <c r="AJ264" s="291"/>
      <c r="AK264" s="292"/>
      <c r="AL264" s="291">
        <v>0</v>
      </c>
      <c r="AM264" s="293">
        <v>0</v>
      </c>
      <c r="AN264" s="291"/>
      <c r="AO264" s="294">
        <v>0</v>
      </c>
      <c r="AP264" s="291"/>
      <c r="AQ264" s="295">
        <v>0</v>
      </c>
      <c r="AR264" s="291"/>
      <c r="AS264" s="291"/>
      <c r="AT264" s="291"/>
      <c r="AU264" s="291"/>
      <c r="AV264" s="296">
        <v>0</v>
      </c>
      <c r="AW264" s="291">
        <v>0</v>
      </c>
      <c r="AX264" s="291"/>
      <c r="AY264" s="293">
        <v>0</v>
      </c>
      <c r="AZ264" s="297"/>
      <c r="BA264" s="298">
        <f t="shared" si="32"/>
        <v>0</v>
      </c>
      <c r="BB264" s="43"/>
      <c r="BC264" s="288" t="str">
        <f t="shared" si="36"/>
        <v/>
      </c>
      <c r="BD264" s="288" t="str">
        <f t="shared" si="36"/>
        <v/>
      </c>
      <c r="BE264" s="288" t="str">
        <f t="shared" si="36"/>
        <v/>
      </c>
      <c r="BF264" s="288" t="str">
        <f t="shared" si="36"/>
        <v/>
      </c>
      <c r="BG264" s="288" t="str">
        <f t="shared" si="31"/>
        <v>W/C</v>
      </c>
      <c r="BH264" s="288" t="str">
        <f t="shared" si="31"/>
        <v>NO</v>
      </c>
      <c r="BI264" s="288" t="str">
        <f t="shared" si="33"/>
        <v>W/C</v>
      </c>
      <c r="BJ264" s="43"/>
      <c r="BK264" s="288" t="b">
        <f t="shared" si="37"/>
        <v>1</v>
      </c>
      <c r="BL264" s="288" t="b">
        <f t="shared" si="37"/>
        <v>1</v>
      </c>
      <c r="BM264" s="288" t="b">
        <f t="shared" si="37"/>
        <v>1</v>
      </c>
      <c r="BN264" s="288" t="b">
        <f t="shared" si="37"/>
        <v>1</v>
      </c>
      <c r="BO264" s="288" t="b">
        <f t="shared" si="37"/>
        <v>1</v>
      </c>
      <c r="BP264" s="288" t="b">
        <f t="shared" si="37"/>
        <v>1</v>
      </c>
      <c r="BQ264" s="288" t="b">
        <f t="shared" si="37"/>
        <v>1</v>
      </c>
    </row>
    <row r="265" spans="1:69" ht="12" customHeight="1" x14ac:dyDescent="0.25">
      <c r="A265" s="286">
        <v>16500611</v>
      </c>
      <c r="B265" s="287" t="s">
        <v>2381</v>
      </c>
      <c r="C265" s="16" t="s">
        <v>467</v>
      </c>
      <c r="D265" s="13" t="s">
        <v>183</v>
      </c>
      <c r="E265" s="13"/>
      <c r="F265" s="16"/>
      <c r="G265" s="13"/>
      <c r="H265" s="288" t="s">
        <v>2129</v>
      </c>
      <c r="I265" s="288" t="s">
        <v>2129</v>
      </c>
      <c r="J265" s="288" t="s">
        <v>2129</v>
      </c>
      <c r="K265" s="288" t="s">
        <v>2129</v>
      </c>
      <c r="L265" s="288" t="s">
        <v>183</v>
      </c>
      <c r="M265" s="288" t="s">
        <v>2130</v>
      </c>
      <c r="N265" s="288" t="s">
        <v>183</v>
      </c>
      <c r="P265" s="289">
        <v>0</v>
      </c>
      <c r="Q265" s="289">
        <v>688388.25</v>
      </c>
      <c r="R265" s="289">
        <v>625807.5</v>
      </c>
      <c r="S265" s="289">
        <v>563226.75</v>
      </c>
      <c r="T265" s="289">
        <v>500646</v>
      </c>
      <c r="U265" s="289">
        <v>438065.25</v>
      </c>
      <c r="V265" s="289">
        <v>375484.5</v>
      </c>
      <c r="W265" s="289">
        <v>312903.75</v>
      </c>
      <c r="X265" s="289">
        <v>250323</v>
      </c>
      <c r="Y265" s="289">
        <v>187742.25</v>
      </c>
      <c r="Z265" s="289">
        <v>125161.5</v>
      </c>
      <c r="AA265" s="289">
        <v>62580.75</v>
      </c>
      <c r="AB265" s="289">
        <v>769462</v>
      </c>
      <c r="AC265" s="289"/>
      <c r="AD265" s="289"/>
      <c r="AE265" s="289">
        <v>376255.04166666669</v>
      </c>
      <c r="AF265" s="299"/>
      <c r="AG265" s="300"/>
      <c r="AH265" s="291"/>
      <c r="AI265" s="291"/>
      <c r="AJ265" s="291"/>
      <c r="AK265" s="292"/>
      <c r="AL265" s="291">
        <v>0</v>
      </c>
      <c r="AM265" s="293">
        <v>376255.04166666669</v>
      </c>
      <c r="AN265" s="291"/>
      <c r="AO265" s="294">
        <v>376255.04166666669</v>
      </c>
      <c r="AP265" s="291"/>
      <c r="AQ265" s="295">
        <v>769462</v>
      </c>
      <c r="AR265" s="291"/>
      <c r="AS265" s="291"/>
      <c r="AT265" s="291"/>
      <c r="AU265" s="291"/>
      <c r="AV265" s="296">
        <v>0</v>
      </c>
      <c r="AW265" s="291">
        <v>769462</v>
      </c>
      <c r="AX265" s="291"/>
      <c r="AY265" s="293">
        <v>769462</v>
      </c>
      <c r="AZ265" s="297"/>
      <c r="BA265" s="298">
        <f t="shared" si="32"/>
        <v>0</v>
      </c>
      <c r="BB265" s="43"/>
      <c r="BC265" s="288" t="str">
        <f t="shared" si="36"/>
        <v/>
      </c>
      <c r="BD265" s="288" t="str">
        <f t="shared" si="36"/>
        <v/>
      </c>
      <c r="BE265" s="288" t="str">
        <f t="shared" si="36"/>
        <v/>
      </c>
      <c r="BF265" s="288" t="str">
        <f t="shared" si="36"/>
        <v/>
      </c>
      <c r="BG265" s="288" t="str">
        <f t="shared" si="31"/>
        <v>W/C</v>
      </c>
      <c r="BH265" s="288" t="str">
        <f t="shared" si="31"/>
        <v>NO</v>
      </c>
      <c r="BI265" s="288" t="str">
        <f t="shared" si="33"/>
        <v>W/C</v>
      </c>
      <c r="BJ265" s="43"/>
      <c r="BK265" s="288" t="b">
        <f t="shared" si="37"/>
        <v>1</v>
      </c>
      <c r="BL265" s="288" t="b">
        <f t="shared" si="37"/>
        <v>1</v>
      </c>
      <c r="BM265" s="288" t="b">
        <f t="shared" si="37"/>
        <v>1</v>
      </c>
      <c r="BN265" s="288" t="b">
        <f t="shared" si="37"/>
        <v>1</v>
      </c>
      <c r="BO265" s="288" t="b">
        <f t="shared" si="37"/>
        <v>1</v>
      </c>
      <c r="BP265" s="288" t="b">
        <f t="shared" si="37"/>
        <v>1</v>
      </c>
      <c r="BQ265" s="288" t="b">
        <f t="shared" si="37"/>
        <v>1</v>
      </c>
    </row>
    <row r="266" spans="1:69" ht="12" customHeight="1" x14ac:dyDescent="0.25">
      <c r="A266" s="286">
        <v>16500612</v>
      </c>
      <c r="B266" s="287" t="s">
        <v>2382</v>
      </c>
      <c r="C266" s="16" t="s">
        <v>468</v>
      </c>
      <c r="D266" s="13" t="s">
        <v>183</v>
      </c>
      <c r="E266" s="13"/>
      <c r="F266" s="16"/>
      <c r="G266" s="13"/>
      <c r="H266" s="288" t="s">
        <v>2129</v>
      </c>
      <c r="I266" s="288" t="s">
        <v>2129</v>
      </c>
      <c r="J266" s="288" t="s">
        <v>2129</v>
      </c>
      <c r="K266" s="288" t="s">
        <v>2129</v>
      </c>
      <c r="L266" s="288" t="s">
        <v>183</v>
      </c>
      <c r="M266" s="288" t="s">
        <v>2130</v>
      </c>
      <c r="N266" s="288" t="s">
        <v>183</v>
      </c>
      <c r="P266" s="289">
        <v>465677</v>
      </c>
      <c r="Q266" s="289">
        <v>426870.58</v>
      </c>
      <c r="R266" s="289">
        <v>388064.16</v>
      </c>
      <c r="S266" s="289">
        <v>349257.74</v>
      </c>
      <c r="T266" s="289">
        <v>310451.32</v>
      </c>
      <c r="U266" s="289">
        <v>271644.90000000002</v>
      </c>
      <c r="V266" s="289">
        <v>232838.48</v>
      </c>
      <c r="W266" s="289">
        <v>194032.06</v>
      </c>
      <c r="X266" s="289">
        <v>155225.64000000001</v>
      </c>
      <c r="Y266" s="289">
        <v>116419.22</v>
      </c>
      <c r="Z266" s="289">
        <v>77612.800000000003</v>
      </c>
      <c r="AA266" s="289">
        <v>38806.379999999997</v>
      </c>
      <c r="AB266" s="289">
        <v>0</v>
      </c>
      <c r="AC266" s="289"/>
      <c r="AD266" s="289"/>
      <c r="AE266" s="289">
        <v>232838.48166666669</v>
      </c>
      <c r="AF266" s="299"/>
      <c r="AG266" s="300"/>
      <c r="AH266" s="291"/>
      <c r="AI266" s="291"/>
      <c r="AJ266" s="291"/>
      <c r="AK266" s="292"/>
      <c r="AL266" s="291">
        <v>0</v>
      </c>
      <c r="AM266" s="293">
        <v>232838.48166666669</v>
      </c>
      <c r="AN266" s="291"/>
      <c r="AO266" s="294">
        <v>232838.48166666669</v>
      </c>
      <c r="AP266" s="291"/>
      <c r="AQ266" s="295">
        <v>0</v>
      </c>
      <c r="AR266" s="291"/>
      <c r="AS266" s="291"/>
      <c r="AT266" s="291"/>
      <c r="AU266" s="291"/>
      <c r="AV266" s="296">
        <v>0</v>
      </c>
      <c r="AW266" s="291">
        <v>0</v>
      </c>
      <c r="AX266" s="291"/>
      <c r="AY266" s="293">
        <v>0</v>
      </c>
      <c r="AZ266" s="297"/>
      <c r="BA266" s="298">
        <f t="shared" si="32"/>
        <v>0</v>
      </c>
      <c r="BB266" s="43"/>
      <c r="BC266" s="288" t="str">
        <f t="shared" si="36"/>
        <v/>
      </c>
      <c r="BD266" s="288" t="str">
        <f t="shared" si="36"/>
        <v/>
      </c>
      <c r="BE266" s="288" t="str">
        <f t="shared" si="36"/>
        <v/>
      </c>
      <c r="BF266" s="288" t="str">
        <f t="shared" si="36"/>
        <v/>
      </c>
      <c r="BG266" s="288" t="str">
        <f t="shared" si="31"/>
        <v>W/C</v>
      </c>
      <c r="BH266" s="288" t="str">
        <f t="shared" si="31"/>
        <v>NO</v>
      </c>
      <c r="BI266" s="288" t="str">
        <f t="shared" si="33"/>
        <v>W/C</v>
      </c>
      <c r="BJ266" s="43"/>
      <c r="BK266" s="288" t="b">
        <f t="shared" si="37"/>
        <v>1</v>
      </c>
      <c r="BL266" s="288" t="b">
        <f t="shared" si="37"/>
        <v>1</v>
      </c>
      <c r="BM266" s="288" t="b">
        <f t="shared" si="37"/>
        <v>1</v>
      </c>
      <c r="BN266" s="288" t="b">
        <f t="shared" si="37"/>
        <v>1</v>
      </c>
      <c r="BO266" s="288" t="b">
        <f t="shared" si="37"/>
        <v>1</v>
      </c>
      <c r="BP266" s="288" t="b">
        <f t="shared" si="37"/>
        <v>1</v>
      </c>
      <c r="BQ266" s="288" t="b">
        <f t="shared" si="37"/>
        <v>1</v>
      </c>
    </row>
    <row r="267" spans="1:69" ht="12" customHeight="1" x14ac:dyDescent="0.25">
      <c r="A267" s="286">
        <v>16500622</v>
      </c>
      <c r="B267" s="287" t="s">
        <v>2383</v>
      </c>
      <c r="C267" s="16" t="s">
        <v>469</v>
      </c>
      <c r="D267" s="13" t="s">
        <v>183</v>
      </c>
      <c r="E267" s="13"/>
      <c r="F267" s="16"/>
      <c r="G267" s="13"/>
      <c r="H267" s="288" t="s">
        <v>2129</v>
      </c>
      <c r="I267" s="288" t="s">
        <v>2129</v>
      </c>
      <c r="J267" s="288" t="s">
        <v>2129</v>
      </c>
      <c r="K267" s="288" t="s">
        <v>2129</v>
      </c>
      <c r="L267" s="288" t="s">
        <v>183</v>
      </c>
      <c r="M267" s="288" t="s">
        <v>2130</v>
      </c>
      <c r="N267" s="288" t="s">
        <v>183</v>
      </c>
      <c r="P267" s="289">
        <v>0</v>
      </c>
      <c r="Q267" s="289">
        <v>0</v>
      </c>
      <c r="R267" s="289">
        <v>0</v>
      </c>
      <c r="S267" s="289">
        <v>67070.25</v>
      </c>
      <c r="T267" s="289">
        <v>59618</v>
      </c>
      <c r="U267" s="289">
        <v>52165.75</v>
      </c>
      <c r="V267" s="289">
        <v>44713.5</v>
      </c>
      <c r="W267" s="289">
        <v>37261.25</v>
      </c>
      <c r="X267" s="289">
        <v>29809</v>
      </c>
      <c r="Y267" s="289">
        <v>22356.75</v>
      </c>
      <c r="Z267" s="289">
        <v>14904.5</v>
      </c>
      <c r="AA267" s="289">
        <v>7452.25</v>
      </c>
      <c r="AB267" s="289">
        <v>0</v>
      </c>
      <c r="AC267" s="289"/>
      <c r="AD267" s="289"/>
      <c r="AE267" s="289">
        <v>27945.9375</v>
      </c>
      <c r="AF267" s="299"/>
      <c r="AG267" s="300"/>
      <c r="AH267" s="291"/>
      <c r="AI267" s="291"/>
      <c r="AJ267" s="291"/>
      <c r="AK267" s="292"/>
      <c r="AL267" s="291">
        <v>0</v>
      </c>
      <c r="AM267" s="293">
        <v>27945.9375</v>
      </c>
      <c r="AN267" s="291"/>
      <c r="AO267" s="294">
        <v>27945.9375</v>
      </c>
      <c r="AP267" s="291"/>
      <c r="AQ267" s="295">
        <v>0</v>
      </c>
      <c r="AR267" s="291"/>
      <c r="AS267" s="291"/>
      <c r="AT267" s="291"/>
      <c r="AU267" s="291"/>
      <c r="AV267" s="296">
        <v>0</v>
      </c>
      <c r="AW267" s="291">
        <v>0</v>
      </c>
      <c r="AX267" s="291"/>
      <c r="AY267" s="293">
        <v>0</v>
      </c>
      <c r="AZ267" s="297"/>
      <c r="BA267" s="298">
        <f t="shared" si="32"/>
        <v>0</v>
      </c>
      <c r="BB267" s="43"/>
      <c r="BC267" s="288" t="str">
        <f t="shared" si="36"/>
        <v/>
      </c>
      <c r="BD267" s="288" t="str">
        <f t="shared" si="36"/>
        <v/>
      </c>
      <c r="BE267" s="288" t="str">
        <f t="shared" si="36"/>
        <v/>
      </c>
      <c r="BF267" s="288" t="str">
        <f t="shared" si="36"/>
        <v/>
      </c>
      <c r="BG267" s="288" t="str">
        <f t="shared" si="31"/>
        <v>W/C</v>
      </c>
      <c r="BH267" s="288" t="str">
        <f t="shared" si="31"/>
        <v>NO</v>
      </c>
      <c r="BI267" s="288" t="str">
        <f t="shared" si="33"/>
        <v>W/C</v>
      </c>
      <c r="BJ267" s="43"/>
      <c r="BK267" s="288" t="b">
        <f t="shared" si="37"/>
        <v>1</v>
      </c>
      <c r="BL267" s="288" t="b">
        <f t="shared" si="37"/>
        <v>1</v>
      </c>
      <c r="BM267" s="288" t="b">
        <f t="shared" si="37"/>
        <v>1</v>
      </c>
      <c r="BN267" s="288" t="b">
        <f t="shared" si="37"/>
        <v>1</v>
      </c>
      <c r="BO267" s="288" t="b">
        <f t="shared" si="37"/>
        <v>1</v>
      </c>
      <c r="BP267" s="288" t="b">
        <f t="shared" si="37"/>
        <v>1</v>
      </c>
      <c r="BQ267" s="288" t="b">
        <f t="shared" si="37"/>
        <v>1</v>
      </c>
    </row>
    <row r="268" spans="1:69" ht="12" customHeight="1" x14ac:dyDescent="0.25">
      <c r="A268" s="286">
        <v>16500623</v>
      </c>
      <c r="B268" s="287" t="s">
        <v>2384</v>
      </c>
      <c r="C268" s="16" t="s">
        <v>470</v>
      </c>
      <c r="D268" s="13" t="s">
        <v>183</v>
      </c>
      <c r="E268" s="13"/>
      <c r="F268" s="16"/>
      <c r="G268" s="13"/>
      <c r="H268" s="288" t="s">
        <v>2129</v>
      </c>
      <c r="I268" s="288" t="s">
        <v>2129</v>
      </c>
      <c r="J268" s="288" t="s">
        <v>2129</v>
      </c>
      <c r="K268" s="288" t="s">
        <v>2129</v>
      </c>
      <c r="L268" s="288" t="s">
        <v>183</v>
      </c>
      <c r="M268" s="288" t="s">
        <v>2130</v>
      </c>
      <c r="N268" s="288" t="s">
        <v>183</v>
      </c>
      <c r="P268" s="289">
        <v>14863.87</v>
      </c>
      <c r="Q268" s="289">
        <v>7431.92</v>
      </c>
      <c r="R268" s="289">
        <v>0</v>
      </c>
      <c r="S268" s="289">
        <v>70432.08</v>
      </c>
      <c r="T268" s="289">
        <v>64029.16</v>
      </c>
      <c r="U268" s="289">
        <v>57626.239999999998</v>
      </c>
      <c r="V268" s="289">
        <v>51223.32</v>
      </c>
      <c r="W268" s="289">
        <v>44820.4</v>
      </c>
      <c r="X268" s="289">
        <v>38417.480000000003</v>
      </c>
      <c r="Y268" s="289">
        <v>32014.560000000001</v>
      </c>
      <c r="Z268" s="289">
        <v>25611.64</v>
      </c>
      <c r="AA268" s="289">
        <v>19208.72</v>
      </c>
      <c r="AB268" s="289">
        <v>12805.8</v>
      </c>
      <c r="AC268" s="289"/>
      <c r="AD268" s="289"/>
      <c r="AE268" s="289">
        <v>35387.529583333337</v>
      </c>
      <c r="AF268" s="299"/>
      <c r="AG268" s="300"/>
      <c r="AH268" s="291"/>
      <c r="AI268" s="291"/>
      <c r="AJ268" s="291"/>
      <c r="AK268" s="292"/>
      <c r="AL268" s="291">
        <v>0</v>
      </c>
      <c r="AM268" s="293">
        <v>35387.529583333337</v>
      </c>
      <c r="AN268" s="291"/>
      <c r="AO268" s="294">
        <v>35387.529583333337</v>
      </c>
      <c r="AP268" s="291"/>
      <c r="AQ268" s="295">
        <v>12805.8</v>
      </c>
      <c r="AR268" s="291"/>
      <c r="AS268" s="291"/>
      <c r="AT268" s="291"/>
      <c r="AU268" s="291"/>
      <c r="AV268" s="296">
        <v>0</v>
      </c>
      <c r="AW268" s="291">
        <v>12805.8</v>
      </c>
      <c r="AX268" s="291"/>
      <c r="AY268" s="293">
        <v>12805.8</v>
      </c>
      <c r="AZ268" s="297"/>
      <c r="BA268" s="298">
        <f t="shared" si="32"/>
        <v>0</v>
      </c>
      <c r="BB268" s="43"/>
      <c r="BC268" s="288" t="str">
        <f t="shared" si="36"/>
        <v/>
      </c>
      <c r="BD268" s="288" t="str">
        <f t="shared" si="36"/>
        <v/>
      </c>
      <c r="BE268" s="288" t="str">
        <f t="shared" si="36"/>
        <v/>
      </c>
      <c r="BF268" s="288" t="str">
        <f t="shared" si="36"/>
        <v/>
      </c>
      <c r="BG268" s="288" t="str">
        <f t="shared" si="31"/>
        <v>W/C</v>
      </c>
      <c r="BH268" s="288" t="str">
        <f t="shared" si="31"/>
        <v>NO</v>
      </c>
      <c r="BI268" s="288" t="str">
        <f t="shared" si="33"/>
        <v>W/C</v>
      </c>
      <c r="BJ268" s="43"/>
      <c r="BK268" s="288" t="b">
        <f t="shared" si="37"/>
        <v>1</v>
      </c>
      <c r="BL268" s="288" t="b">
        <f t="shared" si="37"/>
        <v>1</v>
      </c>
      <c r="BM268" s="288" t="b">
        <f t="shared" si="37"/>
        <v>1</v>
      </c>
      <c r="BN268" s="288" t="b">
        <f t="shared" si="37"/>
        <v>1</v>
      </c>
      <c r="BO268" s="288" t="b">
        <f t="shared" si="37"/>
        <v>1</v>
      </c>
      <c r="BP268" s="288" t="b">
        <f t="shared" si="37"/>
        <v>1</v>
      </c>
      <c r="BQ268" s="288" t="b">
        <f t="shared" si="37"/>
        <v>1</v>
      </c>
    </row>
    <row r="269" spans="1:69" ht="12" customHeight="1" x14ac:dyDescent="0.25">
      <c r="A269" s="286">
        <v>16500633</v>
      </c>
      <c r="B269" s="287" t="s">
        <v>2385</v>
      </c>
      <c r="C269" s="16" t="s">
        <v>471</v>
      </c>
      <c r="D269" s="13" t="s">
        <v>183</v>
      </c>
      <c r="E269" s="13"/>
      <c r="F269" s="16"/>
      <c r="G269" s="13"/>
      <c r="H269" s="288" t="s">
        <v>2129</v>
      </c>
      <c r="I269" s="288" t="s">
        <v>2129</v>
      </c>
      <c r="J269" s="288" t="s">
        <v>2129</v>
      </c>
      <c r="K269" s="288" t="s">
        <v>2129</v>
      </c>
      <c r="L269" s="288" t="s">
        <v>183</v>
      </c>
      <c r="M269" s="288" t="s">
        <v>2130</v>
      </c>
      <c r="N269" s="288" t="s">
        <v>183</v>
      </c>
      <c r="P269" s="289">
        <v>0</v>
      </c>
      <c r="Q269" s="289">
        <v>0</v>
      </c>
      <c r="R269" s="289">
        <v>0</v>
      </c>
      <c r="S269" s="289">
        <v>0</v>
      </c>
      <c r="T269" s="289">
        <v>0</v>
      </c>
      <c r="U269" s="289">
        <v>0</v>
      </c>
      <c r="V269" s="289">
        <v>0</v>
      </c>
      <c r="W269" s="289">
        <v>0</v>
      </c>
      <c r="X269" s="289">
        <v>0</v>
      </c>
      <c r="Y269" s="289">
        <v>0</v>
      </c>
      <c r="Z269" s="289">
        <v>0</v>
      </c>
      <c r="AA269" s="289">
        <v>0</v>
      </c>
      <c r="AB269" s="289">
        <v>0</v>
      </c>
      <c r="AC269" s="289"/>
      <c r="AD269" s="289"/>
      <c r="AE269" s="289">
        <v>0</v>
      </c>
      <c r="AF269" s="299"/>
      <c r="AG269" s="300"/>
      <c r="AH269" s="291"/>
      <c r="AI269" s="291"/>
      <c r="AJ269" s="291"/>
      <c r="AK269" s="292"/>
      <c r="AL269" s="291">
        <v>0</v>
      </c>
      <c r="AM269" s="293">
        <v>0</v>
      </c>
      <c r="AN269" s="291"/>
      <c r="AO269" s="294">
        <v>0</v>
      </c>
      <c r="AP269" s="291"/>
      <c r="AQ269" s="295">
        <v>0</v>
      </c>
      <c r="AR269" s="291"/>
      <c r="AS269" s="291"/>
      <c r="AT269" s="291"/>
      <c r="AU269" s="291"/>
      <c r="AV269" s="296">
        <v>0</v>
      </c>
      <c r="AW269" s="291">
        <v>0</v>
      </c>
      <c r="AX269" s="291"/>
      <c r="AY269" s="293">
        <v>0</v>
      </c>
      <c r="AZ269" s="297"/>
      <c r="BA269" s="298">
        <f t="shared" si="32"/>
        <v>0</v>
      </c>
      <c r="BB269" s="43"/>
      <c r="BC269" s="288" t="str">
        <f t="shared" si="36"/>
        <v/>
      </c>
      <c r="BD269" s="288" t="str">
        <f t="shared" si="36"/>
        <v/>
      </c>
      <c r="BE269" s="288" t="str">
        <f t="shared" si="36"/>
        <v/>
      </c>
      <c r="BF269" s="288" t="str">
        <f t="shared" si="36"/>
        <v/>
      </c>
      <c r="BG269" s="288" t="str">
        <f t="shared" si="31"/>
        <v>W/C</v>
      </c>
      <c r="BH269" s="288" t="str">
        <f t="shared" si="31"/>
        <v>NO</v>
      </c>
      <c r="BI269" s="288" t="str">
        <f t="shared" si="33"/>
        <v>W/C</v>
      </c>
      <c r="BJ269" s="43"/>
      <c r="BK269" s="288" t="b">
        <f t="shared" si="37"/>
        <v>1</v>
      </c>
      <c r="BL269" s="288" t="b">
        <f t="shared" si="37"/>
        <v>1</v>
      </c>
      <c r="BM269" s="288" t="b">
        <f t="shared" si="37"/>
        <v>1</v>
      </c>
      <c r="BN269" s="288" t="b">
        <f t="shared" si="37"/>
        <v>1</v>
      </c>
      <c r="BO269" s="288" t="b">
        <f t="shared" si="37"/>
        <v>1</v>
      </c>
      <c r="BP269" s="288" t="b">
        <f t="shared" si="37"/>
        <v>1</v>
      </c>
      <c r="BQ269" s="288" t="b">
        <f t="shared" si="37"/>
        <v>1</v>
      </c>
    </row>
    <row r="270" spans="1:69" ht="12" customHeight="1" x14ac:dyDescent="0.25">
      <c r="A270" s="286">
        <v>16500643</v>
      </c>
      <c r="B270" s="287" t="s">
        <v>2386</v>
      </c>
      <c r="C270" s="322" t="s">
        <v>472</v>
      </c>
      <c r="D270" s="13" t="s">
        <v>183</v>
      </c>
      <c r="E270" s="13"/>
      <c r="F270" s="322"/>
      <c r="G270" s="13"/>
      <c r="H270" s="288" t="s">
        <v>2129</v>
      </c>
      <c r="I270" s="288" t="s">
        <v>2129</v>
      </c>
      <c r="J270" s="288" t="s">
        <v>2129</v>
      </c>
      <c r="K270" s="288" t="s">
        <v>2129</v>
      </c>
      <c r="L270" s="288" t="s">
        <v>183</v>
      </c>
      <c r="M270" s="288" t="s">
        <v>2130</v>
      </c>
      <c r="N270" s="288" t="s">
        <v>183</v>
      </c>
      <c r="P270" s="289">
        <v>0</v>
      </c>
      <c r="Q270" s="289">
        <v>0</v>
      </c>
      <c r="R270" s="289">
        <v>0</v>
      </c>
      <c r="S270" s="289">
        <v>0</v>
      </c>
      <c r="T270" s="289">
        <v>0</v>
      </c>
      <c r="U270" s="289">
        <v>0</v>
      </c>
      <c r="V270" s="289">
        <v>0</v>
      </c>
      <c r="W270" s="289">
        <v>0</v>
      </c>
      <c r="X270" s="289">
        <v>0</v>
      </c>
      <c r="Y270" s="289">
        <v>0</v>
      </c>
      <c r="Z270" s="289">
        <v>0</v>
      </c>
      <c r="AA270" s="289">
        <v>0</v>
      </c>
      <c r="AB270" s="289">
        <v>0</v>
      </c>
      <c r="AC270" s="289"/>
      <c r="AD270" s="289"/>
      <c r="AE270" s="289">
        <v>0</v>
      </c>
      <c r="AF270" s="299"/>
      <c r="AG270" s="300"/>
      <c r="AH270" s="291"/>
      <c r="AI270" s="291"/>
      <c r="AJ270" s="291"/>
      <c r="AK270" s="292"/>
      <c r="AL270" s="291">
        <v>0</v>
      </c>
      <c r="AM270" s="293">
        <v>0</v>
      </c>
      <c r="AN270" s="291"/>
      <c r="AO270" s="294">
        <v>0</v>
      </c>
      <c r="AP270" s="291"/>
      <c r="AQ270" s="295">
        <v>0</v>
      </c>
      <c r="AR270" s="291"/>
      <c r="AS270" s="291"/>
      <c r="AT270" s="291"/>
      <c r="AU270" s="291"/>
      <c r="AV270" s="296">
        <v>0</v>
      </c>
      <c r="AW270" s="291">
        <v>0</v>
      </c>
      <c r="AX270" s="291"/>
      <c r="AY270" s="293">
        <v>0</v>
      </c>
      <c r="AZ270" s="297"/>
      <c r="BA270" s="298">
        <f t="shared" si="32"/>
        <v>0</v>
      </c>
      <c r="BB270" s="43"/>
      <c r="BC270" s="288" t="str">
        <f t="shared" si="36"/>
        <v/>
      </c>
      <c r="BD270" s="288" t="str">
        <f t="shared" si="36"/>
        <v/>
      </c>
      <c r="BE270" s="288" t="str">
        <f t="shared" si="36"/>
        <v/>
      </c>
      <c r="BF270" s="288" t="str">
        <f t="shared" si="36"/>
        <v/>
      </c>
      <c r="BG270" s="288" t="str">
        <f t="shared" si="31"/>
        <v>W/C</v>
      </c>
      <c r="BH270" s="288" t="str">
        <f t="shared" si="31"/>
        <v>NO</v>
      </c>
      <c r="BI270" s="288" t="str">
        <f t="shared" si="33"/>
        <v>W/C</v>
      </c>
      <c r="BJ270" s="43"/>
      <c r="BK270" s="288" t="b">
        <f t="shared" si="37"/>
        <v>1</v>
      </c>
      <c r="BL270" s="288" t="b">
        <f t="shared" si="37"/>
        <v>1</v>
      </c>
      <c r="BM270" s="288" t="b">
        <f t="shared" si="37"/>
        <v>1</v>
      </c>
      <c r="BN270" s="288" t="b">
        <f t="shared" si="37"/>
        <v>1</v>
      </c>
      <c r="BO270" s="288" t="b">
        <f t="shared" si="37"/>
        <v>1</v>
      </c>
      <c r="BP270" s="288" t="b">
        <f t="shared" si="37"/>
        <v>1</v>
      </c>
      <c r="BQ270" s="288" t="b">
        <f t="shared" si="37"/>
        <v>1</v>
      </c>
    </row>
    <row r="271" spans="1:69" ht="12" customHeight="1" x14ac:dyDescent="0.25">
      <c r="A271" s="317">
        <v>16500651</v>
      </c>
      <c r="B271" s="318" t="s">
        <v>2387</v>
      </c>
      <c r="C271" s="318" t="s">
        <v>473</v>
      </c>
      <c r="D271" s="13" t="s">
        <v>183</v>
      </c>
      <c r="E271" s="13"/>
      <c r="F271" s="318"/>
      <c r="G271" s="13"/>
      <c r="H271" s="288" t="s">
        <v>2129</v>
      </c>
      <c r="I271" s="288" t="s">
        <v>2129</v>
      </c>
      <c r="J271" s="288" t="s">
        <v>2129</v>
      </c>
      <c r="K271" s="288" t="s">
        <v>2129</v>
      </c>
      <c r="L271" s="288" t="s">
        <v>183</v>
      </c>
      <c r="M271" s="288" t="s">
        <v>2130</v>
      </c>
      <c r="N271" s="288" t="s">
        <v>183</v>
      </c>
      <c r="P271" s="289">
        <v>0</v>
      </c>
      <c r="Q271" s="289">
        <v>0</v>
      </c>
      <c r="R271" s="289">
        <v>0</v>
      </c>
      <c r="S271" s="289">
        <v>0</v>
      </c>
      <c r="T271" s="289">
        <v>0</v>
      </c>
      <c r="U271" s="289">
        <v>0</v>
      </c>
      <c r="V271" s="289">
        <v>0</v>
      </c>
      <c r="W271" s="289">
        <v>0</v>
      </c>
      <c r="X271" s="289">
        <v>0</v>
      </c>
      <c r="Y271" s="289">
        <v>0</v>
      </c>
      <c r="Z271" s="289">
        <v>0</v>
      </c>
      <c r="AA271" s="289">
        <v>0</v>
      </c>
      <c r="AB271" s="289">
        <v>0</v>
      </c>
      <c r="AC271" s="289"/>
      <c r="AD271" s="289"/>
      <c r="AE271" s="289">
        <v>0</v>
      </c>
      <c r="AF271" s="299"/>
      <c r="AG271" s="300"/>
      <c r="AH271" s="291"/>
      <c r="AI271" s="291"/>
      <c r="AJ271" s="291"/>
      <c r="AK271" s="292"/>
      <c r="AL271" s="291">
        <v>0</v>
      </c>
      <c r="AM271" s="293">
        <v>0</v>
      </c>
      <c r="AN271" s="291"/>
      <c r="AO271" s="294">
        <v>0</v>
      </c>
      <c r="AP271" s="291"/>
      <c r="AQ271" s="295">
        <v>0</v>
      </c>
      <c r="AR271" s="291"/>
      <c r="AS271" s="291"/>
      <c r="AT271" s="291"/>
      <c r="AU271" s="291"/>
      <c r="AV271" s="296">
        <v>0</v>
      </c>
      <c r="AW271" s="291">
        <v>0</v>
      </c>
      <c r="AX271" s="291"/>
      <c r="AY271" s="293">
        <v>0</v>
      </c>
      <c r="AZ271" s="297"/>
      <c r="BA271" s="298">
        <f t="shared" si="32"/>
        <v>0</v>
      </c>
      <c r="BB271" s="43"/>
      <c r="BC271" s="288" t="str">
        <f t="shared" si="36"/>
        <v/>
      </c>
      <c r="BD271" s="288" t="str">
        <f t="shared" si="36"/>
        <v/>
      </c>
      <c r="BE271" s="288" t="str">
        <f t="shared" si="36"/>
        <v/>
      </c>
      <c r="BF271" s="288" t="str">
        <f t="shared" si="36"/>
        <v/>
      </c>
      <c r="BG271" s="288" t="str">
        <f t="shared" si="31"/>
        <v>W/C</v>
      </c>
      <c r="BH271" s="288" t="str">
        <f t="shared" si="31"/>
        <v>NO</v>
      </c>
      <c r="BI271" s="288" t="str">
        <f t="shared" si="33"/>
        <v>W/C</v>
      </c>
      <c r="BJ271" s="43"/>
      <c r="BK271" s="288" t="b">
        <f t="shared" si="37"/>
        <v>1</v>
      </c>
      <c r="BL271" s="288" t="b">
        <f t="shared" si="37"/>
        <v>1</v>
      </c>
      <c r="BM271" s="288" t="b">
        <f t="shared" si="37"/>
        <v>1</v>
      </c>
      <c r="BN271" s="288" t="b">
        <f t="shared" si="37"/>
        <v>1</v>
      </c>
      <c r="BO271" s="288" t="b">
        <f t="shared" si="37"/>
        <v>1</v>
      </c>
      <c r="BP271" s="288" t="b">
        <f t="shared" si="37"/>
        <v>1</v>
      </c>
      <c r="BQ271" s="288" t="b">
        <f t="shared" si="37"/>
        <v>1</v>
      </c>
    </row>
    <row r="272" spans="1:69" ht="12" customHeight="1" x14ac:dyDescent="0.25">
      <c r="A272" s="317">
        <v>16500661</v>
      </c>
      <c r="B272" s="318" t="s">
        <v>2388</v>
      </c>
      <c r="C272" s="318" t="s">
        <v>474</v>
      </c>
      <c r="D272" s="13" t="s">
        <v>183</v>
      </c>
      <c r="E272" s="13"/>
      <c r="F272" s="318"/>
      <c r="G272" s="13"/>
      <c r="H272" s="288" t="s">
        <v>2129</v>
      </c>
      <c r="I272" s="288" t="s">
        <v>2129</v>
      </c>
      <c r="J272" s="288" t="s">
        <v>2129</v>
      </c>
      <c r="K272" s="288" t="s">
        <v>2129</v>
      </c>
      <c r="L272" s="288" t="s">
        <v>183</v>
      </c>
      <c r="M272" s="288" t="s">
        <v>2130</v>
      </c>
      <c r="N272" s="288" t="s">
        <v>183</v>
      </c>
      <c r="P272" s="289">
        <v>0</v>
      </c>
      <c r="Q272" s="289">
        <v>0</v>
      </c>
      <c r="R272" s="289">
        <v>0</v>
      </c>
      <c r="S272" s="289">
        <v>0</v>
      </c>
      <c r="T272" s="289">
        <v>0</v>
      </c>
      <c r="U272" s="289">
        <v>0</v>
      </c>
      <c r="V272" s="289">
        <v>0</v>
      </c>
      <c r="W272" s="289">
        <v>0</v>
      </c>
      <c r="X272" s="289">
        <v>0</v>
      </c>
      <c r="Y272" s="289">
        <v>0</v>
      </c>
      <c r="Z272" s="289">
        <v>0</v>
      </c>
      <c r="AA272" s="289">
        <v>0</v>
      </c>
      <c r="AB272" s="289">
        <v>0</v>
      </c>
      <c r="AC272" s="289"/>
      <c r="AD272" s="289"/>
      <c r="AE272" s="289">
        <v>0</v>
      </c>
      <c r="AF272" s="299"/>
      <c r="AG272" s="300"/>
      <c r="AH272" s="291"/>
      <c r="AI272" s="291"/>
      <c r="AJ272" s="291"/>
      <c r="AK272" s="292"/>
      <c r="AL272" s="291">
        <v>0</v>
      </c>
      <c r="AM272" s="293">
        <v>0</v>
      </c>
      <c r="AN272" s="291"/>
      <c r="AO272" s="294">
        <v>0</v>
      </c>
      <c r="AP272" s="291"/>
      <c r="AQ272" s="295">
        <v>0</v>
      </c>
      <c r="AR272" s="291"/>
      <c r="AS272" s="291"/>
      <c r="AT272" s="291"/>
      <c r="AU272" s="291"/>
      <c r="AV272" s="296">
        <v>0</v>
      </c>
      <c r="AW272" s="291">
        <v>0</v>
      </c>
      <c r="AX272" s="291"/>
      <c r="AY272" s="293">
        <v>0</v>
      </c>
      <c r="AZ272" s="297"/>
      <c r="BA272" s="298">
        <f t="shared" si="32"/>
        <v>0</v>
      </c>
      <c r="BB272" s="43"/>
      <c r="BC272" s="288" t="str">
        <f t="shared" si="36"/>
        <v/>
      </c>
      <c r="BD272" s="288" t="str">
        <f t="shared" si="36"/>
        <v/>
      </c>
      <c r="BE272" s="288" t="str">
        <f t="shared" si="36"/>
        <v/>
      </c>
      <c r="BF272" s="288" t="str">
        <f t="shared" si="36"/>
        <v/>
      </c>
      <c r="BG272" s="288" t="str">
        <f t="shared" si="31"/>
        <v>W/C</v>
      </c>
      <c r="BH272" s="288" t="str">
        <f t="shared" si="31"/>
        <v>NO</v>
      </c>
      <c r="BI272" s="288" t="str">
        <f t="shared" si="33"/>
        <v>W/C</v>
      </c>
      <c r="BJ272" s="43"/>
      <c r="BK272" s="288" t="b">
        <f t="shared" si="37"/>
        <v>1</v>
      </c>
      <c r="BL272" s="288" t="b">
        <f t="shared" si="37"/>
        <v>1</v>
      </c>
      <c r="BM272" s="288" t="b">
        <f t="shared" si="37"/>
        <v>1</v>
      </c>
      <c r="BN272" s="288" t="b">
        <f t="shared" si="37"/>
        <v>1</v>
      </c>
      <c r="BO272" s="288" t="b">
        <f t="shared" si="37"/>
        <v>1</v>
      </c>
      <c r="BP272" s="288" t="b">
        <f t="shared" si="37"/>
        <v>1</v>
      </c>
      <c r="BQ272" s="288" t="b">
        <f t="shared" si="37"/>
        <v>1</v>
      </c>
    </row>
    <row r="273" spans="1:69" ht="12" customHeight="1" x14ac:dyDescent="0.25">
      <c r="A273" s="317">
        <v>16500671</v>
      </c>
      <c r="B273" s="318" t="s">
        <v>2389</v>
      </c>
      <c r="C273" s="318" t="s">
        <v>475</v>
      </c>
      <c r="D273" s="13" t="s">
        <v>183</v>
      </c>
      <c r="E273" s="13"/>
      <c r="F273" s="318"/>
      <c r="G273" s="13"/>
      <c r="H273" s="288" t="s">
        <v>2129</v>
      </c>
      <c r="I273" s="288" t="s">
        <v>2129</v>
      </c>
      <c r="J273" s="288" t="s">
        <v>2129</v>
      </c>
      <c r="K273" s="288" t="s">
        <v>2129</v>
      </c>
      <c r="L273" s="288" t="s">
        <v>183</v>
      </c>
      <c r="M273" s="288" t="s">
        <v>2130</v>
      </c>
      <c r="N273" s="288" t="s">
        <v>183</v>
      </c>
      <c r="P273" s="289">
        <v>0</v>
      </c>
      <c r="Q273" s="289">
        <v>0</v>
      </c>
      <c r="R273" s="289">
        <v>0</v>
      </c>
      <c r="S273" s="289">
        <v>0</v>
      </c>
      <c r="T273" s="289">
        <v>0</v>
      </c>
      <c r="U273" s="289">
        <v>0</v>
      </c>
      <c r="V273" s="289">
        <v>0</v>
      </c>
      <c r="W273" s="289">
        <v>0</v>
      </c>
      <c r="X273" s="289">
        <v>0</v>
      </c>
      <c r="Y273" s="289">
        <v>0</v>
      </c>
      <c r="Z273" s="289">
        <v>0</v>
      </c>
      <c r="AA273" s="289">
        <v>0</v>
      </c>
      <c r="AB273" s="289">
        <v>0</v>
      </c>
      <c r="AC273" s="289"/>
      <c r="AD273" s="289"/>
      <c r="AE273" s="289">
        <v>0</v>
      </c>
      <c r="AF273" s="299"/>
      <c r="AG273" s="300"/>
      <c r="AH273" s="291"/>
      <c r="AI273" s="291"/>
      <c r="AJ273" s="291"/>
      <c r="AK273" s="292"/>
      <c r="AL273" s="291">
        <v>0</v>
      </c>
      <c r="AM273" s="293">
        <v>0</v>
      </c>
      <c r="AN273" s="291"/>
      <c r="AO273" s="294">
        <v>0</v>
      </c>
      <c r="AP273" s="291"/>
      <c r="AQ273" s="295">
        <v>0</v>
      </c>
      <c r="AR273" s="291"/>
      <c r="AS273" s="291"/>
      <c r="AT273" s="291"/>
      <c r="AU273" s="291"/>
      <c r="AV273" s="296">
        <v>0</v>
      </c>
      <c r="AW273" s="291">
        <v>0</v>
      </c>
      <c r="AX273" s="291"/>
      <c r="AY273" s="293">
        <v>0</v>
      </c>
      <c r="AZ273" s="297"/>
      <c r="BA273" s="298">
        <f t="shared" si="32"/>
        <v>0</v>
      </c>
      <c r="BB273" s="43"/>
      <c r="BC273" s="288" t="str">
        <f t="shared" si="36"/>
        <v/>
      </c>
      <c r="BD273" s="288" t="str">
        <f t="shared" si="36"/>
        <v/>
      </c>
      <c r="BE273" s="288" t="str">
        <f t="shared" si="36"/>
        <v/>
      </c>
      <c r="BF273" s="288" t="str">
        <f t="shared" si="36"/>
        <v/>
      </c>
      <c r="BG273" s="288" t="str">
        <f t="shared" si="31"/>
        <v>W/C</v>
      </c>
      <c r="BH273" s="288" t="str">
        <f t="shared" si="31"/>
        <v>NO</v>
      </c>
      <c r="BI273" s="288" t="str">
        <f t="shared" si="33"/>
        <v>W/C</v>
      </c>
      <c r="BJ273" s="43"/>
      <c r="BK273" s="288" t="b">
        <f t="shared" si="37"/>
        <v>1</v>
      </c>
      <c r="BL273" s="288" t="b">
        <f t="shared" si="37"/>
        <v>1</v>
      </c>
      <c r="BM273" s="288" t="b">
        <f t="shared" si="37"/>
        <v>1</v>
      </c>
      <c r="BN273" s="288" t="b">
        <f t="shared" si="37"/>
        <v>1</v>
      </c>
      <c r="BO273" s="288" t="b">
        <f t="shared" si="37"/>
        <v>1</v>
      </c>
      <c r="BP273" s="288" t="b">
        <f t="shared" si="37"/>
        <v>1</v>
      </c>
      <c r="BQ273" s="288" t="b">
        <f t="shared" si="37"/>
        <v>1</v>
      </c>
    </row>
    <row r="274" spans="1:69" ht="12" customHeight="1" x14ac:dyDescent="0.25">
      <c r="A274" s="317">
        <v>16500673</v>
      </c>
      <c r="B274" s="318" t="s">
        <v>2390</v>
      </c>
      <c r="C274" s="318" t="s">
        <v>476</v>
      </c>
      <c r="D274" s="13" t="s">
        <v>183</v>
      </c>
      <c r="E274" s="13"/>
      <c r="F274" s="318"/>
      <c r="G274" s="13"/>
      <c r="H274" s="288" t="s">
        <v>2129</v>
      </c>
      <c r="I274" s="288" t="s">
        <v>2129</v>
      </c>
      <c r="J274" s="288" t="s">
        <v>2129</v>
      </c>
      <c r="K274" s="288" t="s">
        <v>2129</v>
      </c>
      <c r="L274" s="288" t="s">
        <v>183</v>
      </c>
      <c r="M274" s="288" t="s">
        <v>2130</v>
      </c>
      <c r="N274" s="288" t="s">
        <v>183</v>
      </c>
      <c r="P274" s="289">
        <v>0</v>
      </c>
      <c r="Q274" s="289">
        <v>215564.81</v>
      </c>
      <c r="R274" s="289">
        <v>195968.01</v>
      </c>
      <c r="S274" s="289">
        <v>176371.21</v>
      </c>
      <c r="T274" s="289">
        <v>156774.41</v>
      </c>
      <c r="U274" s="289">
        <v>137177.60999999999</v>
      </c>
      <c r="V274" s="289">
        <v>117580.81</v>
      </c>
      <c r="W274" s="289">
        <v>97984.01</v>
      </c>
      <c r="X274" s="289">
        <v>78387.210000000006</v>
      </c>
      <c r="Y274" s="289">
        <v>58790.41</v>
      </c>
      <c r="Z274" s="289">
        <v>39193.61</v>
      </c>
      <c r="AA274" s="289">
        <v>19596.810000000001</v>
      </c>
      <c r="AB274" s="289">
        <v>241040.65</v>
      </c>
      <c r="AC274" s="289"/>
      <c r="AD274" s="289"/>
      <c r="AE274" s="289">
        <v>117825.76958333334</v>
      </c>
      <c r="AF274" s="299"/>
      <c r="AG274" s="300"/>
      <c r="AH274" s="291"/>
      <c r="AI274" s="291"/>
      <c r="AJ274" s="291"/>
      <c r="AK274" s="292"/>
      <c r="AL274" s="291">
        <v>0</v>
      </c>
      <c r="AM274" s="293">
        <v>117825.76958333334</v>
      </c>
      <c r="AN274" s="291"/>
      <c r="AO274" s="294">
        <v>117825.76958333334</v>
      </c>
      <c r="AP274" s="291"/>
      <c r="AQ274" s="295">
        <v>241040.65</v>
      </c>
      <c r="AR274" s="291"/>
      <c r="AS274" s="291"/>
      <c r="AT274" s="291"/>
      <c r="AU274" s="291"/>
      <c r="AV274" s="296">
        <v>0</v>
      </c>
      <c r="AW274" s="291">
        <v>241040.65</v>
      </c>
      <c r="AX274" s="291"/>
      <c r="AY274" s="293">
        <v>241040.65</v>
      </c>
      <c r="AZ274" s="297"/>
      <c r="BA274" s="298">
        <f t="shared" si="32"/>
        <v>0</v>
      </c>
      <c r="BB274" s="43"/>
      <c r="BC274" s="288" t="str">
        <f t="shared" si="36"/>
        <v/>
      </c>
      <c r="BD274" s="288" t="str">
        <f t="shared" si="36"/>
        <v/>
      </c>
      <c r="BE274" s="288" t="str">
        <f t="shared" si="36"/>
        <v/>
      </c>
      <c r="BF274" s="288" t="str">
        <f t="shared" si="36"/>
        <v/>
      </c>
      <c r="BG274" s="288" t="str">
        <f t="shared" si="31"/>
        <v>W/C</v>
      </c>
      <c r="BH274" s="288" t="str">
        <f t="shared" si="31"/>
        <v>NO</v>
      </c>
      <c r="BI274" s="288" t="str">
        <f t="shared" si="33"/>
        <v>W/C</v>
      </c>
      <c r="BJ274" s="43"/>
      <c r="BK274" s="288" t="b">
        <f t="shared" si="37"/>
        <v>1</v>
      </c>
      <c r="BL274" s="288" t="b">
        <f t="shared" si="37"/>
        <v>1</v>
      </c>
      <c r="BM274" s="288" t="b">
        <f t="shared" si="37"/>
        <v>1</v>
      </c>
      <c r="BN274" s="288" t="b">
        <f t="shared" si="37"/>
        <v>1</v>
      </c>
      <c r="BO274" s="288" t="b">
        <f t="shared" si="37"/>
        <v>1</v>
      </c>
      <c r="BP274" s="288" t="b">
        <f t="shared" si="37"/>
        <v>1</v>
      </c>
      <c r="BQ274" s="288" t="b">
        <f t="shared" si="37"/>
        <v>1</v>
      </c>
    </row>
    <row r="275" spans="1:69" ht="12" customHeight="1" x14ac:dyDescent="0.25">
      <c r="A275" s="286">
        <v>16500681</v>
      </c>
      <c r="B275" s="287" t="s">
        <v>2391</v>
      </c>
      <c r="C275" s="16" t="s">
        <v>477</v>
      </c>
      <c r="D275" s="13" t="s">
        <v>183</v>
      </c>
      <c r="E275" s="13"/>
      <c r="F275" s="16"/>
      <c r="G275" s="13"/>
      <c r="H275" s="288" t="s">
        <v>2129</v>
      </c>
      <c r="I275" s="288" t="s">
        <v>2129</v>
      </c>
      <c r="J275" s="288" t="s">
        <v>2129</v>
      </c>
      <c r="K275" s="288" t="s">
        <v>2129</v>
      </c>
      <c r="L275" s="288" t="s">
        <v>183</v>
      </c>
      <c r="M275" s="288" t="s">
        <v>2130</v>
      </c>
      <c r="N275" s="288" t="s">
        <v>183</v>
      </c>
      <c r="P275" s="289">
        <v>0</v>
      </c>
      <c r="Q275" s="289">
        <v>0</v>
      </c>
      <c r="R275" s="289">
        <v>0</v>
      </c>
      <c r="S275" s="289">
        <v>0</v>
      </c>
      <c r="T275" s="289">
        <v>0</v>
      </c>
      <c r="U275" s="289">
        <v>0</v>
      </c>
      <c r="V275" s="289">
        <v>0</v>
      </c>
      <c r="W275" s="289">
        <v>0</v>
      </c>
      <c r="X275" s="289">
        <v>0</v>
      </c>
      <c r="Y275" s="289">
        <v>0</v>
      </c>
      <c r="Z275" s="289">
        <v>0</v>
      </c>
      <c r="AA275" s="289">
        <v>0</v>
      </c>
      <c r="AB275" s="289">
        <v>0</v>
      </c>
      <c r="AC275" s="289"/>
      <c r="AD275" s="289"/>
      <c r="AE275" s="289">
        <v>0</v>
      </c>
      <c r="AF275" s="299"/>
      <c r="AG275" s="300"/>
      <c r="AH275" s="291"/>
      <c r="AI275" s="291"/>
      <c r="AJ275" s="291"/>
      <c r="AK275" s="292"/>
      <c r="AL275" s="291">
        <v>0</v>
      </c>
      <c r="AM275" s="293">
        <v>0</v>
      </c>
      <c r="AN275" s="291"/>
      <c r="AO275" s="294">
        <v>0</v>
      </c>
      <c r="AP275" s="291"/>
      <c r="AQ275" s="295">
        <v>0</v>
      </c>
      <c r="AR275" s="291"/>
      <c r="AS275" s="291"/>
      <c r="AT275" s="291"/>
      <c r="AU275" s="291"/>
      <c r="AV275" s="296">
        <v>0</v>
      </c>
      <c r="AW275" s="291">
        <v>0</v>
      </c>
      <c r="AX275" s="291"/>
      <c r="AY275" s="293">
        <v>0</v>
      </c>
      <c r="AZ275" s="297"/>
      <c r="BA275" s="298">
        <f t="shared" si="32"/>
        <v>0</v>
      </c>
      <c r="BB275" s="43"/>
      <c r="BC275" s="288" t="str">
        <f t="shared" si="36"/>
        <v/>
      </c>
      <c r="BD275" s="288" t="str">
        <f t="shared" si="36"/>
        <v/>
      </c>
      <c r="BE275" s="288" t="str">
        <f t="shared" si="36"/>
        <v/>
      </c>
      <c r="BF275" s="288" t="str">
        <f t="shared" si="36"/>
        <v/>
      </c>
      <c r="BG275" s="288" t="str">
        <f t="shared" si="31"/>
        <v>W/C</v>
      </c>
      <c r="BH275" s="288" t="str">
        <f t="shared" si="31"/>
        <v>NO</v>
      </c>
      <c r="BI275" s="288" t="str">
        <f t="shared" si="33"/>
        <v>W/C</v>
      </c>
      <c r="BJ275" s="43"/>
      <c r="BK275" s="288" t="b">
        <f t="shared" si="37"/>
        <v>1</v>
      </c>
      <c r="BL275" s="288" t="b">
        <f t="shared" si="37"/>
        <v>1</v>
      </c>
      <c r="BM275" s="288" t="b">
        <f t="shared" si="37"/>
        <v>1</v>
      </c>
      <c r="BN275" s="288" t="b">
        <f t="shared" si="37"/>
        <v>1</v>
      </c>
      <c r="BO275" s="288" t="b">
        <f t="shared" si="37"/>
        <v>1</v>
      </c>
      <c r="BP275" s="288" t="b">
        <f t="shared" si="37"/>
        <v>1</v>
      </c>
      <c r="BQ275" s="288" t="b">
        <f t="shared" si="37"/>
        <v>1</v>
      </c>
    </row>
    <row r="276" spans="1:69" ht="12" customHeight="1" x14ac:dyDescent="0.25">
      <c r="A276" s="286">
        <v>16500683</v>
      </c>
      <c r="B276" s="287" t="s">
        <v>2392</v>
      </c>
      <c r="C276" s="16" t="s">
        <v>478</v>
      </c>
      <c r="D276" s="13" t="s">
        <v>183</v>
      </c>
      <c r="E276" s="13"/>
      <c r="F276" s="16"/>
      <c r="G276" s="13"/>
      <c r="H276" s="288" t="s">
        <v>2129</v>
      </c>
      <c r="I276" s="288" t="s">
        <v>2129</v>
      </c>
      <c r="J276" s="288" t="s">
        <v>2129</v>
      </c>
      <c r="K276" s="288" t="s">
        <v>2129</v>
      </c>
      <c r="L276" s="288" t="s">
        <v>183</v>
      </c>
      <c r="M276" s="288" t="s">
        <v>2130</v>
      </c>
      <c r="N276" s="288" t="s">
        <v>183</v>
      </c>
      <c r="P276" s="289">
        <v>0</v>
      </c>
      <c r="Q276" s="289">
        <v>0</v>
      </c>
      <c r="R276" s="289">
        <v>0</v>
      </c>
      <c r="S276" s="289">
        <v>0</v>
      </c>
      <c r="T276" s="289">
        <v>0</v>
      </c>
      <c r="U276" s="289">
        <v>0</v>
      </c>
      <c r="V276" s="289">
        <v>0</v>
      </c>
      <c r="W276" s="289">
        <v>0</v>
      </c>
      <c r="X276" s="289">
        <v>0</v>
      </c>
      <c r="Y276" s="289">
        <v>0</v>
      </c>
      <c r="Z276" s="289">
        <v>0</v>
      </c>
      <c r="AA276" s="289">
        <v>0</v>
      </c>
      <c r="AB276" s="289">
        <v>0</v>
      </c>
      <c r="AC276" s="289"/>
      <c r="AD276" s="289"/>
      <c r="AE276" s="289">
        <v>0</v>
      </c>
      <c r="AF276" s="299"/>
      <c r="AG276" s="300"/>
      <c r="AH276" s="291"/>
      <c r="AI276" s="291"/>
      <c r="AJ276" s="291"/>
      <c r="AK276" s="292"/>
      <c r="AL276" s="291">
        <v>0</v>
      </c>
      <c r="AM276" s="293">
        <v>0</v>
      </c>
      <c r="AN276" s="291"/>
      <c r="AO276" s="294">
        <v>0</v>
      </c>
      <c r="AP276" s="291"/>
      <c r="AQ276" s="295">
        <v>0</v>
      </c>
      <c r="AR276" s="291"/>
      <c r="AS276" s="291"/>
      <c r="AT276" s="291"/>
      <c r="AU276" s="291"/>
      <c r="AV276" s="296">
        <v>0</v>
      </c>
      <c r="AW276" s="291">
        <v>0</v>
      </c>
      <c r="AX276" s="291"/>
      <c r="AY276" s="293">
        <v>0</v>
      </c>
      <c r="AZ276" s="297"/>
      <c r="BA276" s="298">
        <f t="shared" si="32"/>
        <v>0</v>
      </c>
      <c r="BB276" s="43"/>
      <c r="BC276" s="288" t="str">
        <f t="shared" si="36"/>
        <v/>
      </c>
      <c r="BD276" s="288" t="str">
        <f t="shared" si="36"/>
        <v/>
      </c>
      <c r="BE276" s="288" t="str">
        <f t="shared" si="36"/>
        <v/>
      </c>
      <c r="BF276" s="288" t="str">
        <f t="shared" si="36"/>
        <v/>
      </c>
      <c r="BG276" s="288" t="str">
        <f t="shared" ref="BG276:BH345" si="38">IF(VALUE(AW276),"W/C",IF(ISBLANK(AW276),"NO","W/C"))</f>
        <v>W/C</v>
      </c>
      <c r="BH276" s="288" t="str">
        <f t="shared" si="38"/>
        <v>NO</v>
      </c>
      <c r="BI276" s="288" t="str">
        <f t="shared" si="33"/>
        <v>W/C</v>
      </c>
      <c r="BJ276" s="43"/>
      <c r="BK276" s="288" t="b">
        <f t="shared" si="37"/>
        <v>1</v>
      </c>
      <c r="BL276" s="288" t="b">
        <f t="shared" si="37"/>
        <v>1</v>
      </c>
      <c r="BM276" s="288" t="b">
        <f t="shared" si="37"/>
        <v>1</v>
      </c>
      <c r="BN276" s="288" t="b">
        <f t="shared" si="37"/>
        <v>1</v>
      </c>
      <c r="BO276" s="288" t="b">
        <f t="shared" si="37"/>
        <v>1</v>
      </c>
      <c r="BP276" s="288" t="b">
        <f t="shared" si="37"/>
        <v>1</v>
      </c>
      <c r="BQ276" s="288" t="b">
        <f t="shared" si="37"/>
        <v>1</v>
      </c>
    </row>
    <row r="277" spans="1:69" ht="12" customHeight="1" x14ac:dyDescent="0.25">
      <c r="A277" s="286">
        <v>16500693</v>
      </c>
      <c r="B277" s="287" t="s">
        <v>2393</v>
      </c>
      <c r="C277" s="16" t="s">
        <v>479</v>
      </c>
      <c r="D277" s="13" t="s">
        <v>183</v>
      </c>
      <c r="E277" s="13"/>
      <c r="F277" s="16"/>
      <c r="G277" s="13"/>
      <c r="H277" s="288" t="s">
        <v>2129</v>
      </c>
      <c r="I277" s="288" t="s">
        <v>2129</v>
      </c>
      <c r="J277" s="288" t="s">
        <v>2129</v>
      </c>
      <c r="K277" s="288" t="s">
        <v>2129</v>
      </c>
      <c r="L277" s="288" t="s">
        <v>183</v>
      </c>
      <c r="M277" s="288" t="s">
        <v>2130</v>
      </c>
      <c r="N277" s="288" t="s">
        <v>183</v>
      </c>
      <c r="P277" s="289">
        <v>0</v>
      </c>
      <c r="Q277" s="289">
        <v>0</v>
      </c>
      <c r="R277" s="289">
        <v>0</v>
      </c>
      <c r="S277" s="289">
        <v>0</v>
      </c>
      <c r="T277" s="289">
        <v>0</v>
      </c>
      <c r="U277" s="289">
        <v>0</v>
      </c>
      <c r="V277" s="289">
        <v>0</v>
      </c>
      <c r="W277" s="289">
        <v>0</v>
      </c>
      <c r="X277" s="289">
        <v>0</v>
      </c>
      <c r="Y277" s="289">
        <v>0</v>
      </c>
      <c r="Z277" s="289">
        <v>0</v>
      </c>
      <c r="AA277" s="289">
        <v>0</v>
      </c>
      <c r="AB277" s="289">
        <v>0</v>
      </c>
      <c r="AC277" s="289"/>
      <c r="AD277" s="289"/>
      <c r="AE277" s="289">
        <v>0</v>
      </c>
      <c r="AF277" s="299"/>
      <c r="AG277" s="300"/>
      <c r="AH277" s="291"/>
      <c r="AI277" s="291"/>
      <c r="AJ277" s="291"/>
      <c r="AK277" s="292"/>
      <c r="AL277" s="291">
        <v>0</v>
      </c>
      <c r="AM277" s="293">
        <v>0</v>
      </c>
      <c r="AN277" s="291"/>
      <c r="AO277" s="294">
        <v>0</v>
      </c>
      <c r="AP277" s="291"/>
      <c r="AQ277" s="295">
        <v>0</v>
      </c>
      <c r="AR277" s="291"/>
      <c r="AS277" s="291"/>
      <c r="AT277" s="291"/>
      <c r="AU277" s="291"/>
      <c r="AV277" s="296">
        <v>0</v>
      </c>
      <c r="AW277" s="291">
        <v>0</v>
      </c>
      <c r="AX277" s="291"/>
      <c r="AY277" s="293">
        <v>0</v>
      </c>
      <c r="AZ277" s="297"/>
      <c r="BA277" s="298">
        <f t="shared" ref="BA277:BA346" si="39">AQ277-AV277-AY277</f>
        <v>0</v>
      </c>
      <c r="BB277" s="43"/>
      <c r="BC277" s="288" t="str">
        <f t="shared" si="36"/>
        <v/>
      </c>
      <c r="BD277" s="288" t="str">
        <f t="shared" si="36"/>
        <v/>
      </c>
      <c r="BE277" s="288" t="str">
        <f t="shared" si="36"/>
        <v/>
      </c>
      <c r="BF277" s="288" t="str">
        <f t="shared" si="36"/>
        <v/>
      </c>
      <c r="BG277" s="288" t="str">
        <f t="shared" si="38"/>
        <v>W/C</v>
      </c>
      <c r="BH277" s="288" t="str">
        <f t="shared" si="38"/>
        <v>NO</v>
      </c>
      <c r="BI277" s="288" t="str">
        <f t="shared" si="33"/>
        <v>W/C</v>
      </c>
      <c r="BJ277" s="43"/>
      <c r="BK277" s="288" t="b">
        <f t="shared" si="37"/>
        <v>1</v>
      </c>
      <c r="BL277" s="288" t="b">
        <f t="shared" si="37"/>
        <v>1</v>
      </c>
      <c r="BM277" s="288" t="b">
        <f t="shared" si="37"/>
        <v>1</v>
      </c>
      <c r="BN277" s="288" t="b">
        <f t="shared" si="37"/>
        <v>1</v>
      </c>
      <c r="BO277" s="288" t="b">
        <f t="shared" si="37"/>
        <v>1</v>
      </c>
      <c r="BP277" s="288" t="b">
        <f t="shared" si="37"/>
        <v>1</v>
      </c>
      <c r="BQ277" s="288" t="b">
        <f t="shared" si="37"/>
        <v>1</v>
      </c>
    </row>
    <row r="278" spans="1:69" ht="12" customHeight="1" x14ac:dyDescent="0.25">
      <c r="A278" s="317">
        <v>16500703</v>
      </c>
      <c r="B278" s="318" t="s">
        <v>2394</v>
      </c>
      <c r="C278" s="318" t="s">
        <v>480</v>
      </c>
      <c r="D278" s="13" t="s">
        <v>183</v>
      </c>
      <c r="E278" s="13"/>
      <c r="F278" s="318"/>
      <c r="G278" s="13"/>
      <c r="H278" s="288" t="s">
        <v>2129</v>
      </c>
      <c r="I278" s="288" t="s">
        <v>2129</v>
      </c>
      <c r="J278" s="288" t="s">
        <v>2129</v>
      </c>
      <c r="K278" s="288" t="s">
        <v>2129</v>
      </c>
      <c r="L278" s="288" t="s">
        <v>183</v>
      </c>
      <c r="M278" s="288" t="s">
        <v>2130</v>
      </c>
      <c r="N278" s="288" t="s">
        <v>183</v>
      </c>
      <c r="P278" s="289">
        <v>0</v>
      </c>
      <c r="Q278" s="289">
        <v>0</v>
      </c>
      <c r="R278" s="289">
        <v>0</v>
      </c>
      <c r="S278" s="289">
        <v>0</v>
      </c>
      <c r="T278" s="289">
        <v>0</v>
      </c>
      <c r="U278" s="289">
        <v>0</v>
      </c>
      <c r="V278" s="289">
        <v>0</v>
      </c>
      <c r="W278" s="289">
        <v>0</v>
      </c>
      <c r="X278" s="289">
        <v>0</v>
      </c>
      <c r="Y278" s="289">
        <v>0</v>
      </c>
      <c r="Z278" s="289">
        <v>0</v>
      </c>
      <c r="AA278" s="289">
        <v>0</v>
      </c>
      <c r="AB278" s="289">
        <v>0</v>
      </c>
      <c r="AC278" s="289"/>
      <c r="AD278" s="289"/>
      <c r="AE278" s="289">
        <v>0</v>
      </c>
      <c r="AF278" s="299"/>
      <c r="AG278" s="300"/>
      <c r="AH278" s="291"/>
      <c r="AI278" s="291"/>
      <c r="AJ278" s="291"/>
      <c r="AK278" s="292"/>
      <c r="AL278" s="291">
        <v>0</v>
      </c>
      <c r="AM278" s="293">
        <v>0</v>
      </c>
      <c r="AN278" s="291"/>
      <c r="AO278" s="294">
        <v>0</v>
      </c>
      <c r="AP278" s="291"/>
      <c r="AQ278" s="295">
        <v>0</v>
      </c>
      <c r="AR278" s="291"/>
      <c r="AS278" s="291"/>
      <c r="AT278" s="291"/>
      <c r="AU278" s="291"/>
      <c r="AV278" s="296">
        <v>0</v>
      </c>
      <c r="AW278" s="291">
        <v>0</v>
      </c>
      <c r="AX278" s="291"/>
      <c r="AY278" s="293">
        <v>0</v>
      </c>
      <c r="AZ278" s="297"/>
      <c r="BA278" s="298">
        <f t="shared" si="39"/>
        <v>0</v>
      </c>
      <c r="BB278" s="43"/>
      <c r="BC278" s="288" t="str">
        <f t="shared" si="36"/>
        <v/>
      </c>
      <c r="BD278" s="288" t="str">
        <f t="shared" si="36"/>
        <v/>
      </c>
      <c r="BE278" s="288" t="str">
        <f t="shared" si="36"/>
        <v/>
      </c>
      <c r="BF278" s="288" t="str">
        <f t="shared" si="36"/>
        <v/>
      </c>
      <c r="BG278" s="288" t="str">
        <f t="shared" si="38"/>
        <v>W/C</v>
      </c>
      <c r="BH278" s="288" t="str">
        <f t="shared" si="38"/>
        <v>NO</v>
      </c>
      <c r="BI278" s="288" t="str">
        <f t="shared" si="33"/>
        <v>W/C</v>
      </c>
      <c r="BJ278" s="43"/>
      <c r="BK278" s="288" t="b">
        <f t="shared" si="37"/>
        <v>1</v>
      </c>
      <c r="BL278" s="288" t="b">
        <f t="shared" si="37"/>
        <v>1</v>
      </c>
      <c r="BM278" s="288" t="b">
        <f t="shared" si="37"/>
        <v>1</v>
      </c>
      <c r="BN278" s="288" t="b">
        <f t="shared" si="37"/>
        <v>1</v>
      </c>
      <c r="BO278" s="288" t="b">
        <f t="shared" si="37"/>
        <v>1</v>
      </c>
      <c r="BP278" s="288" t="b">
        <f t="shared" si="37"/>
        <v>1</v>
      </c>
      <c r="BQ278" s="288" t="b">
        <f t="shared" si="37"/>
        <v>1</v>
      </c>
    </row>
    <row r="279" spans="1:69" ht="12" customHeight="1" x14ac:dyDescent="0.25">
      <c r="A279" s="311">
        <v>16500731</v>
      </c>
      <c r="B279" s="312" t="s">
        <v>2395</v>
      </c>
      <c r="C279" s="16" t="s">
        <v>481</v>
      </c>
      <c r="D279" s="13" t="s">
        <v>183</v>
      </c>
      <c r="E279" s="13"/>
      <c r="F279" s="16"/>
      <c r="G279" s="13"/>
      <c r="H279" s="288" t="s">
        <v>2129</v>
      </c>
      <c r="I279" s="288" t="s">
        <v>2129</v>
      </c>
      <c r="J279" s="288" t="s">
        <v>2129</v>
      </c>
      <c r="K279" s="288" t="s">
        <v>2129</v>
      </c>
      <c r="L279" s="288" t="s">
        <v>183</v>
      </c>
      <c r="M279" s="288" t="s">
        <v>2130</v>
      </c>
      <c r="N279" s="288" t="s">
        <v>183</v>
      </c>
      <c r="P279" s="289">
        <v>0</v>
      </c>
      <c r="Q279" s="289">
        <v>0</v>
      </c>
      <c r="R279" s="289">
        <v>0</v>
      </c>
      <c r="S279" s="289">
        <v>0</v>
      </c>
      <c r="T279" s="289">
        <v>0</v>
      </c>
      <c r="U279" s="289">
        <v>0</v>
      </c>
      <c r="V279" s="289">
        <v>0</v>
      </c>
      <c r="W279" s="289">
        <v>0</v>
      </c>
      <c r="X279" s="289">
        <v>0</v>
      </c>
      <c r="Y279" s="289">
        <v>0</v>
      </c>
      <c r="Z279" s="289">
        <v>0</v>
      </c>
      <c r="AA279" s="289">
        <v>0</v>
      </c>
      <c r="AB279" s="289">
        <v>0</v>
      </c>
      <c r="AC279" s="289"/>
      <c r="AD279" s="289"/>
      <c r="AE279" s="289">
        <v>0</v>
      </c>
      <c r="AF279" s="299"/>
      <c r="AG279" s="300"/>
      <c r="AH279" s="291"/>
      <c r="AI279" s="291"/>
      <c r="AJ279" s="291"/>
      <c r="AK279" s="292"/>
      <c r="AL279" s="291">
        <v>0</v>
      </c>
      <c r="AM279" s="293">
        <v>0</v>
      </c>
      <c r="AN279" s="291"/>
      <c r="AO279" s="294">
        <v>0</v>
      </c>
      <c r="AP279" s="291"/>
      <c r="AQ279" s="295">
        <v>0</v>
      </c>
      <c r="AR279" s="291"/>
      <c r="AS279" s="291"/>
      <c r="AT279" s="291"/>
      <c r="AU279" s="291"/>
      <c r="AV279" s="296">
        <v>0</v>
      </c>
      <c r="AW279" s="291">
        <v>0</v>
      </c>
      <c r="AX279" s="291"/>
      <c r="AY279" s="293">
        <v>0</v>
      </c>
      <c r="AZ279" s="297"/>
      <c r="BA279" s="298">
        <f t="shared" si="39"/>
        <v>0</v>
      </c>
      <c r="BB279" s="43"/>
      <c r="BC279" s="288" t="str">
        <f t="shared" si="36"/>
        <v/>
      </c>
      <c r="BD279" s="288" t="str">
        <f t="shared" si="36"/>
        <v/>
      </c>
      <c r="BE279" s="288" t="str">
        <f t="shared" si="36"/>
        <v/>
      </c>
      <c r="BF279" s="288" t="str">
        <f t="shared" si="36"/>
        <v/>
      </c>
      <c r="BG279" s="288" t="str">
        <f t="shared" si="38"/>
        <v>W/C</v>
      </c>
      <c r="BH279" s="288" t="str">
        <f t="shared" si="38"/>
        <v>NO</v>
      </c>
      <c r="BI279" s="288" t="str">
        <f t="shared" si="33"/>
        <v>W/C</v>
      </c>
      <c r="BJ279" s="43"/>
      <c r="BK279" s="288" t="b">
        <f t="shared" si="37"/>
        <v>1</v>
      </c>
      <c r="BL279" s="288" t="b">
        <f t="shared" si="37"/>
        <v>1</v>
      </c>
      <c r="BM279" s="288" t="b">
        <f t="shared" si="37"/>
        <v>1</v>
      </c>
      <c r="BN279" s="288" t="b">
        <f t="shared" si="37"/>
        <v>1</v>
      </c>
      <c r="BO279" s="288" t="b">
        <f t="shared" si="37"/>
        <v>1</v>
      </c>
      <c r="BP279" s="288" t="b">
        <f t="shared" si="37"/>
        <v>1</v>
      </c>
      <c r="BQ279" s="288" t="b">
        <f t="shared" si="37"/>
        <v>1</v>
      </c>
    </row>
    <row r="280" spans="1:69" ht="12" customHeight="1" x14ac:dyDescent="0.25">
      <c r="A280" s="311">
        <v>16500741</v>
      </c>
      <c r="B280" s="312" t="s">
        <v>2396</v>
      </c>
      <c r="C280" s="16" t="s">
        <v>482</v>
      </c>
      <c r="D280" s="13" t="s">
        <v>183</v>
      </c>
      <c r="E280" s="13"/>
      <c r="F280" s="16"/>
      <c r="G280" s="13"/>
      <c r="H280" s="288" t="s">
        <v>2129</v>
      </c>
      <c r="I280" s="288" t="s">
        <v>2129</v>
      </c>
      <c r="J280" s="288" t="s">
        <v>2129</v>
      </c>
      <c r="K280" s="288" t="s">
        <v>2129</v>
      </c>
      <c r="L280" s="288" t="s">
        <v>183</v>
      </c>
      <c r="M280" s="288" t="s">
        <v>2130</v>
      </c>
      <c r="N280" s="288" t="s">
        <v>183</v>
      </c>
      <c r="P280" s="289">
        <v>0</v>
      </c>
      <c r="Q280" s="289">
        <v>0</v>
      </c>
      <c r="R280" s="289">
        <v>0</v>
      </c>
      <c r="S280" s="289">
        <v>0</v>
      </c>
      <c r="T280" s="289">
        <v>0</v>
      </c>
      <c r="U280" s="289">
        <v>0</v>
      </c>
      <c r="V280" s="289">
        <v>0</v>
      </c>
      <c r="W280" s="289">
        <v>0</v>
      </c>
      <c r="X280" s="289">
        <v>0</v>
      </c>
      <c r="Y280" s="289">
        <v>0</v>
      </c>
      <c r="Z280" s="289">
        <v>0</v>
      </c>
      <c r="AA280" s="289">
        <v>0</v>
      </c>
      <c r="AB280" s="289">
        <v>0</v>
      </c>
      <c r="AC280" s="289"/>
      <c r="AD280" s="289"/>
      <c r="AE280" s="289">
        <v>0</v>
      </c>
      <c r="AF280" s="299"/>
      <c r="AG280" s="300"/>
      <c r="AH280" s="291"/>
      <c r="AI280" s="291"/>
      <c r="AJ280" s="291"/>
      <c r="AK280" s="292"/>
      <c r="AL280" s="291">
        <v>0</v>
      </c>
      <c r="AM280" s="293">
        <v>0</v>
      </c>
      <c r="AN280" s="291"/>
      <c r="AO280" s="294">
        <v>0</v>
      </c>
      <c r="AP280" s="291"/>
      <c r="AQ280" s="295">
        <v>0</v>
      </c>
      <c r="AR280" s="291"/>
      <c r="AS280" s="291"/>
      <c r="AT280" s="291"/>
      <c r="AU280" s="291"/>
      <c r="AV280" s="296">
        <v>0</v>
      </c>
      <c r="AW280" s="291">
        <v>0</v>
      </c>
      <c r="AX280" s="291"/>
      <c r="AY280" s="293">
        <v>0</v>
      </c>
      <c r="AZ280" s="297"/>
      <c r="BA280" s="298">
        <f t="shared" si="39"/>
        <v>0</v>
      </c>
      <c r="BB280" s="43"/>
      <c r="BC280" s="288" t="str">
        <f t="shared" si="36"/>
        <v/>
      </c>
      <c r="BD280" s="288" t="str">
        <f t="shared" si="36"/>
        <v/>
      </c>
      <c r="BE280" s="288" t="str">
        <f t="shared" si="36"/>
        <v/>
      </c>
      <c r="BF280" s="288" t="str">
        <f t="shared" si="36"/>
        <v/>
      </c>
      <c r="BG280" s="288" t="str">
        <f t="shared" si="38"/>
        <v>W/C</v>
      </c>
      <c r="BH280" s="288" t="str">
        <f t="shared" si="38"/>
        <v>NO</v>
      </c>
      <c r="BI280" s="288" t="str">
        <f t="shared" si="33"/>
        <v>W/C</v>
      </c>
      <c r="BJ280" s="43"/>
      <c r="BK280" s="288" t="b">
        <f t="shared" si="37"/>
        <v>1</v>
      </c>
      <c r="BL280" s="288" t="b">
        <f t="shared" si="37"/>
        <v>1</v>
      </c>
      <c r="BM280" s="288" t="b">
        <f t="shared" si="37"/>
        <v>1</v>
      </c>
      <c r="BN280" s="288" t="b">
        <f t="shared" si="37"/>
        <v>1</v>
      </c>
      <c r="BO280" s="288" t="b">
        <f t="shared" si="37"/>
        <v>1</v>
      </c>
      <c r="BP280" s="288" t="b">
        <f t="shared" si="37"/>
        <v>1</v>
      </c>
      <c r="BQ280" s="288" t="b">
        <f t="shared" si="37"/>
        <v>1</v>
      </c>
    </row>
    <row r="281" spans="1:69" ht="12" customHeight="1" x14ac:dyDescent="0.25">
      <c r="A281" s="311">
        <v>16500743</v>
      </c>
      <c r="B281" s="312" t="s">
        <v>2397</v>
      </c>
      <c r="C281" s="16" t="s">
        <v>483</v>
      </c>
      <c r="D281" s="13" t="s">
        <v>183</v>
      </c>
      <c r="E281" s="13"/>
      <c r="F281" s="16"/>
      <c r="G281" s="13"/>
      <c r="H281" s="288" t="s">
        <v>2129</v>
      </c>
      <c r="I281" s="288" t="s">
        <v>2129</v>
      </c>
      <c r="J281" s="288" t="s">
        <v>2129</v>
      </c>
      <c r="K281" s="288" t="s">
        <v>2129</v>
      </c>
      <c r="L281" s="288" t="s">
        <v>183</v>
      </c>
      <c r="M281" s="288" t="s">
        <v>2130</v>
      </c>
      <c r="N281" s="288" t="s">
        <v>183</v>
      </c>
      <c r="P281" s="289">
        <v>67159.39</v>
      </c>
      <c r="Q281" s="289">
        <v>50369.54</v>
      </c>
      <c r="R281" s="289">
        <v>33579.69</v>
      </c>
      <c r="S281" s="289">
        <v>16789.84</v>
      </c>
      <c r="T281" s="289">
        <v>0</v>
      </c>
      <c r="U281" s="289">
        <v>0</v>
      </c>
      <c r="V281" s="289">
        <v>0</v>
      </c>
      <c r="W281" s="289">
        <v>154986.41</v>
      </c>
      <c r="X281" s="289">
        <v>137765.70000000001</v>
      </c>
      <c r="Y281" s="289">
        <v>120544.99</v>
      </c>
      <c r="Z281" s="289">
        <v>103324.28</v>
      </c>
      <c r="AA281" s="289">
        <v>86103.57</v>
      </c>
      <c r="AB281" s="289">
        <v>68882.86</v>
      </c>
      <c r="AC281" s="289"/>
      <c r="AD281" s="289"/>
      <c r="AE281" s="289">
        <v>64290.428749999999</v>
      </c>
      <c r="AF281" s="299"/>
      <c r="AG281" s="300"/>
      <c r="AH281" s="291"/>
      <c r="AI281" s="291"/>
      <c r="AJ281" s="291"/>
      <c r="AK281" s="292"/>
      <c r="AL281" s="291">
        <v>0</v>
      </c>
      <c r="AM281" s="293">
        <v>64290.428749999999</v>
      </c>
      <c r="AN281" s="291"/>
      <c r="AO281" s="294">
        <v>64290.428749999999</v>
      </c>
      <c r="AP281" s="291"/>
      <c r="AQ281" s="295">
        <v>68882.86</v>
      </c>
      <c r="AR281" s="291"/>
      <c r="AS281" s="291"/>
      <c r="AT281" s="291"/>
      <c r="AU281" s="291"/>
      <c r="AV281" s="296">
        <v>0</v>
      </c>
      <c r="AW281" s="291">
        <v>68882.86</v>
      </c>
      <c r="AX281" s="291"/>
      <c r="AY281" s="293">
        <v>68882.86</v>
      </c>
      <c r="AZ281" s="297"/>
      <c r="BA281" s="298">
        <f t="shared" si="39"/>
        <v>0</v>
      </c>
      <c r="BB281" s="43"/>
      <c r="BC281" s="288" t="str">
        <f t="shared" si="36"/>
        <v/>
      </c>
      <c r="BD281" s="288" t="str">
        <f t="shared" si="36"/>
        <v/>
      </c>
      <c r="BE281" s="288" t="str">
        <f t="shared" si="36"/>
        <v/>
      </c>
      <c r="BF281" s="288" t="str">
        <f t="shared" si="36"/>
        <v/>
      </c>
      <c r="BG281" s="288" t="str">
        <f t="shared" si="38"/>
        <v>W/C</v>
      </c>
      <c r="BH281" s="288" t="str">
        <f t="shared" si="38"/>
        <v>NO</v>
      </c>
      <c r="BI281" s="288" t="str">
        <f t="shared" si="33"/>
        <v>W/C</v>
      </c>
      <c r="BJ281" s="43"/>
      <c r="BK281" s="288" t="b">
        <f t="shared" si="37"/>
        <v>1</v>
      </c>
      <c r="BL281" s="288" t="b">
        <f t="shared" si="37"/>
        <v>1</v>
      </c>
      <c r="BM281" s="288" t="b">
        <f t="shared" si="37"/>
        <v>1</v>
      </c>
      <c r="BN281" s="288" t="b">
        <f t="shared" si="37"/>
        <v>1</v>
      </c>
      <c r="BO281" s="288" t="b">
        <f t="shared" si="37"/>
        <v>1</v>
      </c>
      <c r="BP281" s="288" t="b">
        <f t="shared" si="37"/>
        <v>1</v>
      </c>
      <c r="BQ281" s="288" t="b">
        <f t="shared" si="37"/>
        <v>1</v>
      </c>
    </row>
    <row r="282" spans="1:69" ht="12" customHeight="1" x14ac:dyDescent="0.25">
      <c r="A282" s="311">
        <v>16500751</v>
      </c>
      <c r="B282" s="312" t="s">
        <v>2398</v>
      </c>
      <c r="C282" s="323" t="s">
        <v>484</v>
      </c>
      <c r="D282" s="13" t="s">
        <v>183</v>
      </c>
      <c r="E282" s="13"/>
      <c r="F282" s="16"/>
      <c r="G282" s="13"/>
      <c r="H282" s="288" t="s">
        <v>2129</v>
      </c>
      <c r="I282" s="288" t="s">
        <v>2129</v>
      </c>
      <c r="J282" s="288" t="s">
        <v>2129</v>
      </c>
      <c r="K282" s="288" t="s">
        <v>2129</v>
      </c>
      <c r="L282" s="288" t="s">
        <v>183</v>
      </c>
      <c r="M282" s="288" t="s">
        <v>2130</v>
      </c>
      <c r="N282" s="288" t="s">
        <v>183</v>
      </c>
      <c r="P282" s="289">
        <v>0</v>
      </c>
      <c r="Q282" s="289">
        <v>0</v>
      </c>
      <c r="R282" s="289">
        <v>0</v>
      </c>
      <c r="S282" s="289">
        <v>0</v>
      </c>
      <c r="T282" s="289">
        <v>0</v>
      </c>
      <c r="U282" s="289">
        <v>0</v>
      </c>
      <c r="V282" s="289">
        <v>0</v>
      </c>
      <c r="W282" s="289">
        <v>0</v>
      </c>
      <c r="X282" s="289">
        <v>0</v>
      </c>
      <c r="Y282" s="289">
        <v>0</v>
      </c>
      <c r="Z282" s="289">
        <v>0</v>
      </c>
      <c r="AA282" s="289">
        <v>0</v>
      </c>
      <c r="AB282" s="289">
        <v>0</v>
      </c>
      <c r="AC282" s="289"/>
      <c r="AD282" s="289"/>
      <c r="AE282" s="289">
        <v>0</v>
      </c>
      <c r="AF282" s="299"/>
      <c r="AG282" s="300"/>
      <c r="AH282" s="291"/>
      <c r="AI282" s="291"/>
      <c r="AJ282" s="291"/>
      <c r="AK282" s="292"/>
      <c r="AL282" s="291">
        <v>0</v>
      </c>
      <c r="AM282" s="293">
        <v>0</v>
      </c>
      <c r="AN282" s="291"/>
      <c r="AO282" s="294">
        <v>0</v>
      </c>
      <c r="AP282" s="291"/>
      <c r="AQ282" s="295">
        <v>0</v>
      </c>
      <c r="AR282" s="291"/>
      <c r="AS282" s="291"/>
      <c r="AT282" s="291"/>
      <c r="AU282" s="291"/>
      <c r="AV282" s="296">
        <v>0</v>
      </c>
      <c r="AW282" s="291">
        <v>0</v>
      </c>
      <c r="AX282" s="291"/>
      <c r="AY282" s="293">
        <v>0</v>
      </c>
      <c r="AZ282" s="297"/>
      <c r="BA282" s="298">
        <f t="shared" si="39"/>
        <v>0</v>
      </c>
      <c r="BB282" s="43"/>
      <c r="BC282" s="288" t="str">
        <f t="shared" si="36"/>
        <v/>
      </c>
      <c r="BD282" s="288" t="str">
        <f t="shared" si="36"/>
        <v/>
      </c>
      <c r="BE282" s="288" t="str">
        <f t="shared" si="36"/>
        <v/>
      </c>
      <c r="BF282" s="288" t="str">
        <f t="shared" si="36"/>
        <v/>
      </c>
      <c r="BG282" s="288" t="str">
        <f t="shared" si="38"/>
        <v>W/C</v>
      </c>
      <c r="BH282" s="288" t="str">
        <f t="shared" si="38"/>
        <v>NO</v>
      </c>
      <c r="BI282" s="288" t="str">
        <f t="shared" si="33"/>
        <v>W/C</v>
      </c>
      <c r="BJ282" s="43"/>
      <c r="BK282" s="288" t="b">
        <f t="shared" si="37"/>
        <v>1</v>
      </c>
      <c r="BL282" s="288" t="b">
        <f t="shared" si="37"/>
        <v>1</v>
      </c>
      <c r="BM282" s="288" t="b">
        <f t="shared" si="37"/>
        <v>1</v>
      </c>
      <c r="BN282" s="288" t="b">
        <f t="shared" si="37"/>
        <v>1</v>
      </c>
      <c r="BO282" s="288" t="b">
        <f t="shared" si="37"/>
        <v>1</v>
      </c>
      <c r="BP282" s="288" t="b">
        <f t="shared" si="37"/>
        <v>1</v>
      </c>
      <c r="BQ282" s="288" t="b">
        <f t="shared" si="37"/>
        <v>1</v>
      </c>
    </row>
    <row r="283" spans="1:69" ht="12" customHeight="1" x14ac:dyDescent="0.25">
      <c r="A283" s="311">
        <v>16500753</v>
      </c>
      <c r="B283" s="312" t="s">
        <v>2399</v>
      </c>
      <c r="C283" s="16" t="s">
        <v>485</v>
      </c>
      <c r="D283" s="13" t="s">
        <v>183</v>
      </c>
      <c r="E283" s="13"/>
      <c r="F283" s="16"/>
      <c r="G283" s="13"/>
      <c r="H283" s="288" t="s">
        <v>2129</v>
      </c>
      <c r="I283" s="288" t="s">
        <v>2129</v>
      </c>
      <c r="J283" s="288" t="s">
        <v>2129</v>
      </c>
      <c r="K283" s="288" t="s">
        <v>2129</v>
      </c>
      <c r="L283" s="288" t="s">
        <v>183</v>
      </c>
      <c r="M283" s="288" t="s">
        <v>2130</v>
      </c>
      <c r="N283" s="288" t="s">
        <v>183</v>
      </c>
      <c r="P283" s="289">
        <v>397475.42</v>
      </c>
      <c r="Q283" s="289">
        <v>996286.06</v>
      </c>
      <c r="R283" s="289">
        <v>238485.26</v>
      </c>
      <c r="S283" s="289">
        <v>158990.18</v>
      </c>
      <c r="T283" s="289">
        <v>79495.100000000006</v>
      </c>
      <c r="U283" s="289">
        <v>0</v>
      </c>
      <c r="V283" s="289">
        <v>924033.14</v>
      </c>
      <c r="W283" s="289">
        <v>840060.66</v>
      </c>
      <c r="X283" s="289">
        <v>756088.18</v>
      </c>
      <c r="Y283" s="289">
        <v>672115.7</v>
      </c>
      <c r="Z283" s="289">
        <v>588143.22</v>
      </c>
      <c r="AA283" s="289">
        <v>504170.74</v>
      </c>
      <c r="AB283" s="289">
        <v>420198.26</v>
      </c>
      <c r="AC283" s="289"/>
      <c r="AD283" s="289"/>
      <c r="AE283" s="289">
        <v>513892.09</v>
      </c>
      <c r="AF283" s="299"/>
      <c r="AG283" s="300"/>
      <c r="AH283" s="291"/>
      <c r="AI283" s="291"/>
      <c r="AJ283" s="291"/>
      <c r="AK283" s="292"/>
      <c r="AL283" s="291">
        <v>0</v>
      </c>
      <c r="AM283" s="293">
        <v>513892.09</v>
      </c>
      <c r="AN283" s="291"/>
      <c r="AO283" s="294">
        <v>513892.09</v>
      </c>
      <c r="AP283" s="291"/>
      <c r="AQ283" s="295">
        <v>420198.26</v>
      </c>
      <c r="AR283" s="291"/>
      <c r="AS283" s="291"/>
      <c r="AT283" s="291"/>
      <c r="AU283" s="291"/>
      <c r="AV283" s="296">
        <v>0</v>
      </c>
      <c r="AW283" s="291">
        <v>420198.26</v>
      </c>
      <c r="AX283" s="291"/>
      <c r="AY283" s="293">
        <v>420198.26</v>
      </c>
      <c r="AZ283" s="297"/>
      <c r="BA283" s="298">
        <f t="shared" si="39"/>
        <v>0</v>
      </c>
      <c r="BB283" s="43"/>
      <c r="BC283" s="288" t="str">
        <f t="shared" si="36"/>
        <v/>
      </c>
      <c r="BD283" s="288" t="str">
        <f t="shared" si="36"/>
        <v/>
      </c>
      <c r="BE283" s="288" t="str">
        <f t="shared" si="36"/>
        <v/>
      </c>
      <c r="BF283" s="288" t="str">
        <f t="shared" si="36"/>
        <v/>
      </c>
      <c r="BG283" s="288" t="str">
        <f t="shared" si="38"/>
        <v>W/C</v>
      </c>
      <c r="BH283" s="288" t="str">
        <f t="shared" si="38"/>
        <v>NO</v>
      </c>
      <c r="BI283" s="288" t="str">
        <f t="shared" si="33"/>
        <v>W/C</v>
      </c>
      <c r="BJ283" s="43"/>
      <c r="BK283" s="288" t="b">
        <f t="shared" si="37"/>
        <v>1</v>
      </c>
      <c r="BL283" s="288" t="b">
        <f t="shared" si="37"/>
        <v>1</v>
      </c>
      <c r="BM283" s="288" t="b">
        <f t="shared" si="37"/>
        <v>1</v>
      </c>
      <c r="BN283" s="288" t="b">
        <f t="shared" si="37"/>
        <v>1</v>
      </c>
      <c r="BO283" s="288" t="b">
        <f t="shared" si="37"/>
        <v>1</v>
      </c>
      <c r="BP283" s="288" t="b">
        <f t="shared" si="37"/>
        <v>1</v>
      </c>
      <c r="BQ283" s="288" t="b">
        <f t="shared" si="37"/>
        <v>1</v>
      </c>
    </row>
    <row r="284" spans="1:69" ht="12" customHeight="1" x14ac:dyDescent="0.25">
      <c r="A284" s="311">
        <v>16500763</v>
      </c>
      <c r="B284" s="312" t="s">
        <v>2400</v>
      </c>
      <c r="C284" s="16" t="s">
        <v>486</v>
      </c>
      <c r="D284" s="13" t="s">
        <v>183</v>
      </c>
      <c r="E284" s="13"/>
      <c r="F284" s="16"/>
      <c r="G284" s="13"/>
      <c r="H284" s="288" t="s">
        <v>2129</v>
      </c>
      <c r="I284" s="288" t="s">
        <v>2129</v>
      </c>
      <c r="J284" s="288" t="s">
        <v>2129</v>
      </c>
      <c r="K284" s="288" t="s">
        <v>2129</v>
      </c>
      <c r="L284" s="288" t="s">
        <v>183</v>
      </c>
      <c r="M284" s="288" t="s">
        <v>2130</v>
      </c>
      <c r="N284" s="288" t="s">
        <v>183</v>
      </c>
      <c r="P284" s="289">
        <v>0</v>
      </c>
      <c r="Q284" s="289">
        <v>0</v>
      </c>
      <c r="R284" s="289">
        <v>0</v>
      </c>
      <c r="S284" s="289">
        <v>0</v>
      </c>
      <c r="T284" s="289">
        <v>0</v>
      </c>
      <c r="U284" s="289">
        <v>0</v>
      </c>
      <c r="V284" s="289">
        <v>0</v>
      </c>
      <c r="W284" s="289">
        <v>0</v>
      </c>
      <c r="X284" s="289">
        <v>0</v>
      </c>
      <c r="Y284" s="289">
        <v>0</v>
      </c>
      <c r="Z284" s="289">
        <v>0</v>
      </c>
      <c r="AA284" s="289">
        <v>0</v>
      </c>
      <c r="AB284" s="289">
        <v>0</v>
      </c>
      <c r="AC284" s="289"/>
      <c r="AD284" s="289"/>
      <c r="AE284" s="289">
        <v>0</v>
      </c>
      <c r="AF284" s="299"/>
      <c r="AG284" s="300"/>
      <c r="AH284" s="291"/>
      <c r="AI284" s="291"/>
      <c r="AJ284" s="291"/>
      <c r="AK284" s="292"/>
      <c r="AL284" s="291">
        <v>0</v>
      </c>
      <c r="AM284" s="293">
        <v>0</v>
      </c>
      <c r="AN284" s="291"/>
      <c r="AO284" s="294">
        <v>0</v>
      </c>
      <c r="AP284" s="291"/>
      <c r="AQ284" s="295">
        <v>0</v>
      </c>
      <c r="AR284" s="291"/>
      <c r="AS284" s="291"/>
      <c r="AT284" s="291"/>
      <c r="AU284" s="291"/>
      <c r="AV284" s="296">
        <v>0</v>
      </c>
      <c r="AW284" s="291">
        <v>0</v>
      </c>
      <c r="AX284" s="291"/>
      <c r="AY284" s="293">
        <v>0</v>
      </c>
      <c r="AZ284" s="297"/>
      <c r="BA284" s="298">
        <f t="shared" si="39"/>
        <v>0</v>
      </c>
      <c r="BB284" s="43"/>
      <c r="BC284" s="288" t="str">
        <f t="shared" si="36"/>
        <v/>
      </c>
      <c r="BD284" s="288" t="str">
        <f t="shared" si="36"/>
        <v/>
      </c>
      <c r="BE284" s="288" t="str">
        <f t="shared" si="36"/>
        <v/>
      </c>
      <c r="BF284" s="288" t="str">
        <f t="shared" si="36"/>
        <v/>
      </c>
      <c r="BG284" s="288" t="str">
        <f t="shared" si="38"/>
        <v>W/C</v>
      </c>
      <c r="BH284" s="288" t="str">
        <f t="shared" si="38"/>
        <v>NO</v>
      </c>
      <c r="BI284" s="288" t="str">
        <f t="shared" ref="BI284:BI354" si="40">IF(OR(CONCATENATE(BG284,BH284)="NOW/C",CONCATENATE(BG284,BH284)="W/CNO"),"W/C","")</f>
        <v>W/C</v>
      </c>
      <c r="BJ284" s="43"/>
      <c r="BK284" s="288" t="b">
        <f t="shared" si="37"/>
        <v>1</v>
      </c>
      <c r="BL284" s="288" t="b">
        <f t="shared" si="37"/>
        <v>1</v>
      </c>
      <c r="BM284" s="288" t="b">
        <f t="shared" si="37"/>
        <v>1</v>
      </c>
      <c r="BN284" s="288" t="b">
        <f t="shared" si="37"/>
        <v>1</v>
      </c>
      <c r="BO284" s="288" t="b">
        <f t="shared" si="37"/>
        <v>1</v>
      </c>
      <c r="BP284" s="288" t="b">
        <f t="shared" si="37"/>
        <v>1</v>
      </c>
      <c r="BQ284" s="288" t="b">
        <f t="shared" si="37"/>
        <v>1</v>
      </c>
    </row>
    <row r="285" spans="1:69" ht="12" customHeight="1" x14ac:dyDescent="0.25">
      <c r="A285" s="311">
        <v>16500783</v>
      </c>
      <c r="B285" s="312" t="s">
        <v>2401</v>
      </c>
      <c r="C285" s="16" t="s">
        <v>487</v>
      </c>
      <c r="D285" s="13" t="s">
        <v>183</v>
      </c>
      <c r="E285" s="13"/>
      <c r="F285" s="16"/>
      <c r="G285" s="13"/>
      <c r="H285" s="288" t="s">
        <v>2129</v>
      </c>
      <c r="I285" s="288" t="s">
        <v>2129</v>
      </c>
      <c r="J285" s="288" t="s">
        <v>2129</v>
      </c>
      <c r="K285" s="288" t="s">
        <v>2129</v>
      </c>
      <c r="L285" s="288" t="s">
        <v>183</v>
      </c>
      <c r="M285" s="288" t="s">
        <v>2130</v>
      </c>
      <c r="N285" s="288" t="s">
        <v>183</v>
      </c>
      <c r="P285" s="289">
        <v>64226.25</v>
      </c>
      <c r="Q285" s="289">
        <v>57090</v>
      </c>
      <c r="R285" s="289">
        <v>49953.75</v>
      </c>
      <c r="S285" s="289">
        <v>42817.5</v>
      </c>
      <c r="T285" s="289">
        <v>35681.25</v>
      </c>
      <c r="U285" s="289">
        <v>28545</v>
      </c>
      <c r="V285" s="289">
        <v>21408.75</v>
      </c>
      <c r="W285" s="289">
        <v>14272.5</v>
      </c>
      <c r="X285" s="289">
        <v>7136.25</v>
      </c>
      <c r="Y285" s="289">
        <v>0</v>
      </c>
      <c r="Z285" s="289">
        <v>0</v>
      </c>
      <c r="AA285" s="289">
        <v>73397.5</v>
      </c>
      <c r="AB285" s="289">
        <v>66057.75</v>
      </c>
      <c r="AC285" s="289"/>
      <c r="AD285" s="289"/>
      <c r="AE285" s="289">
        <v>32953.708333333336</v>
      </c>
      <c r="AF285" s="299"/>
      <c r="AG285" s="300"/>
      <c r="AH285" s="291"/>
      <c r="AI285" s="291"/>
      <c r="AJ285" s="291"/>
      <c r="AK285" s="292"/>
      <c r="AL285" s="291">
        <v>0</v>
      </c>
      <c r="AM285" s="293">
        <v>32953.708333333336</v>
      </c>
      <c r="AN285" s="291"/>
      <c r="AO285" s="294">
        <v>32953.708333333336</v>
      </c>
      <c r="AP285" s="291"/>
      <c r="AQ285" s="295">
        <v>66057.75</v>
      </c>
      <c r="AR285" s="291"/>
      <c r="AS285" s="291"/>
      <c r="AT285" s="291"/>
      <c r="AU285" s="291"/>
      <c r="AV285" s="296">
        <v>0</v>
      </c>
      <c r="AW285" s="291">
        <v>66057.75</v>
      </c>
      <c r="AX285" s="291"/>
      <c r="AY285" s="293">
        <v>66057.75</v>
      </c>
      <c r="AZ285" s="297"/>
      <c r="BA285" s="298">
        <f t="shared" si="39"/>
        <v>0</v>
      </c>
      <c r="BB285" s="43"/>
      <c r="BC285" s="288" t="str">
        <f t="shared" si="36"/>
        <v/>
      </c>
      <c r="BD285" s="288" t="str">
        <f t="shared" si="36"/>
        <v/>
      </c>
      <c r="BE285" s="288" t="str">
        <f t="shared" si="36"/>
        <v/>
      </c>
      <c r="BF285" s="288" t="str">
        <f t="shared" si="36"/>
        <v/>
      </c>
      <c r="BG285" s="288" t="str">
        <f t="shared" si="38"/>
        <v>W/C</v>
      </c>
      <c r="BH285" s="288" t="str">
        <f t="shared" si="38"/>
        <v>NO</v>
      </c>
      <c r="BI285" s="288" t="str">
        <f t="shared" si="40"/>
        <v>W/C</v>
      </c>
      <c r="BJ285" s="43"/>
      <c r="BK285" s="288" t="b">
        <f t="shared" si="37"/>
        <v>1</v>
      </c>
      <c r="BL285" s="288" t="b">
        <f t="shared" si="37"/>
        <v>1</v>
      </c>
      <c r="BM285" s="288" t="b">
        <f t="shared" si="37"/>
        <v>1</v>
      </c>
      <c r="BN285" s="288" t="b">
        <f t="shared" si="37"/>
        <v>1</v>
      </c>
      <c r="BO285" s="288" t="b">
        <f t="shared" si="37"/>
        <v>1</v>
      </c>
      <c r="BP285" s="288" t="b">
        <f t="shared" si="37"/>
        <v>1</v>
      </c>
      <c r="BQ285" s="288" t="b">
        <f t="shared" si="37"/>
        <v>1</v>
      </c>
    </row>
    <row r="286" spans="1:69" ht="12" customHeight="1" x14ac:dyDescent="0.25">
      <c r="A286" s="324">
        <v>16500813</v>
      </c>
      <c r="B286" s="324" t="s">
        <v>2402</v>
      </c>
      <c r="C286" s="43" t="s">
        <v>488</v>
      </c>
      <c r="D286" s="13" t="s">
        <v>183</v>
      </c>
      <c r="E286" s="13"/>
      <c r="F286" s="310">
        <v>43101</v>
      </c>
      <c r="G286" s="13"/>
      <c r="H286" s="288" t="s">
        <v>2129</v>
      </c>
      <c r="I286" s="288" t="s">
        <v>2129</v>
      </c>
      <c r="J286" s="288" t="s">
        <v>2129</v>
      </c>
      <c r="K286" s="288" t="s">
        <v>2129</v>
      </c>
      <c r="L286" s="288" t="s">
        <v>183</v>
      </c>
      <c r="M286" s="288" t="s">
        <v>2130</v>
      </c>
      <c r="N286" s="288" t="s">
        <v>183</v>
      </c>
      <c r="P286" s="289">
        <v>0</v>
      </c>
      <c r="Q286" s="289">
        <v>930056.42</v>
      </c>
      <c r="R286" s="289">
        <v>930056.42</v>
      </c>
      <c r="S286" s="289">
        <v>760955.26</v>
      </c>
      <c r="T286" s="289">
        <v>676404.68</v>
      </c>
      <c r="U286" s="289">
        <v>591854.1</v>
      </c>
      <c r="V286" s="289">
        <v>507303.52</v>
      </c>
      <c r="W286" s="289">
        <v>422752.94</v>
      </c>
      <c r="X286" s="289">
        <v>338202.36</v>
      </c>
      <c r="Y286" s="289">
        <v>253651.78</v>
      </c>
      <c r="Z286" s="289">
        <v>169101.2</v>
      </c>
      <c r="AA286" s="289">
        <v>84550.62</v>
      </c>
      <c r="AB286" s="289">
        <v>0</v>
      </c>
      <c r="AC286" s="289"/>
      <c r="AD286" s="289"/>
      <c r="AE286" s="289">
        <v>472074.10833333345</v>
      </c>
      <c r="AF286" s="299"/>
      <c r="AG286" s="300"/>
      <c r="AH286" s="291"/>
      <c r="AI286" s="291"/>
      <c r="AJ286" s="291"/>
      <c r="AK286" s="292"/>
      <c r="AL286" s="291">
        <v>0</v>
      </c>
      <c r="AM286" s="293">
        <v>472074.10833333345</v>
      </c>
      <c r="AN286" s="291"/>
      <c r="AO286" s="294">
        <v>472074.10833333345</v>
      </c>
      <c r="AP286" s="291"/>
      <c r="AQ286" s="295">
        <v>0</v>
      </c>
      <c r="AR286" s="291"/>
      <c r="AS286" s="291"/>
      <c r="AT286" s="291"/>
      <c r="AU286" s="291"/>
      <c r="AV286" s="296">
        <v>0</v>
      </c>
      <c r="AW286" s="291">
        <v>0</v>
      </c>
      <c r="AX286" s="291"/>
      <c r="AY286" s="293">
        <v>0</v>
      </c>
      <c r="AZ286" s="297"/>
      <c r="BA286" s="298">
        <f t="shared" si="39"/>
        <v>0</v>
      </c>
      <c r="BB286" s="43"/>
      <c r="BC286" s="288" t="str">
        <f t="shared" si="36"/>
        <v/>
      </c>
      <c r="BD286" s="288" t="str">
        <f t="shared" si="36"/>
        <v/>
      </c>
      <c r="BE286" s="288" t="str">
        <f t="shared" si="36"/>
        <v/>
      </c>
      <c r="BF286" s="288" t="str">
        <f t="shared" si="36"/>
        <v/>
      </c>
      <c r="BG286" s="288" t="str">
        <f t="shared" si="38"/>
        <v>W/C</v>
      </c>
      <c r="BH286" s="288" t="str">
        <f t="shared" si="38"/>
        <v>NO</v>
      </c>
      <c r="BI286" s="288" t="str">
        <f t="shared" si="40"/>
        <v>W/C</v>
      </c>
      <c r="BJ286" s="43"/>
      <c r="BK286" s="288" t="b">
        <f t="shared" si="37"/>
        <v>1</v>
      </c>
      <c r="BL286" s="288" t="b">
        <f t="shared" si="37"/>
        <v>1</v>
      </c>
      <c r="BM286" s="288" t="b">
        <f t="shared" si="37"/>
        <v>1</v>
      </c>
      <c r="BN286" s="288" t="b">
        <f t="shared" si="37"/>
        <v>1</v>
      </c>
      <c r="BO286" s="288" t="b">
        <f t="shared" si="37"/>
        <v>1</v>
      </c>
      <c r="BP286" s="288" t="b">
        <f t="shared" si="37"/>
        <v>1</v>
      </c>
      <c r="BQ286" s="288" t="b">
        <f t="shared" si="37"/>
        <v>1</v>
      </c>
    </row>
    <row r="287" spans="1:69" ht="12" customHeight="1" x14ac:dyDescent="0.25">
      <c r="A287" s="324">
        <v>16500833</v>
      </c>
      <c r="B287" s="324" t="s">
        <v>2403</v>
      </c>
      <c r="C287" s="43" t="s">
        <v>489</v>
      </c>
      <c r="D287" s="13" t="s">
        <v>183</v>
      </c>
      <c r="E287" s="13"/>
      <c r="F287" s="310">
        <v>43132</v>
      </c>
      <c r="G287" s="13"/>
      <c r="H287" s="288" t="s">
        <v>2129</v>
      </c>
      <c r="I287" s="288" t="s">
        <v>2129</v>
      </c>
      <c r="J287" s="288" t="s">
        <v>2129</v>
      </c>
      <c r="K287" s="288" t="s">
        <v>2129</v>
      </c>
      <c r="L287" s="288" t="s">
        <v>183</v>
      </c>
      <c r="M287" s="288" t="s">
        <v>2130</v>
      </c>
      <c r="N287" s="288" t="s">
        <v>183</v>
      </c>
      <c r="P287" s="289">
        <v>0</v>
      </c>
      <c r="Q287" s="289">
        <v>0</v>
      </c>
      <c r="R287" s="289">
        <v>616641.56000000006</v>
      </c>
      <c r="S287" s="289">
        <v>554977.4</v>
      </c>
      <c r="T287" s="289">
        <v>493313.24</v>
      </c>
      <c r="U287" s="289">
        <v>431649.08</v>
      </c>
      <c r="V287" s="289">
        <v>369984.92</v>
      </c>
      <c r="W287" s="289">
        <v>308320.76</v>
      </c>
      <c r="X287" s="289">
        <v>246656.6</v>
      </c>
      <c r="Y287" s="289">
        <v>184992.44</v>
      </c>
      <c r="Z287" s="289">
        <v>123328.28</v>
      </c>
      <c r="AA287" s="289">
        <v>61664.12</v>
      </c>
      <c r="AB287" s="289">
        <v>0</v>
      </c>
      <c r="AC287" s="289"/>
      <c r="AD287" s="289"/>
      <c r="AE287" s="289">
        <v>282627.36666666664</v>
      </c>
      <c r="AF287" s="299"/>
      <c r="AG287" s="300"/>
      <c r="AH287" s="291"/>
      <c r="AI287" s="291"/>
      <c r="AJ287" s="291"/>
      <c r="AK287" s="292"/>
      <c r="AL287" s="291">
        <v>0</v>
      </c>
      <c r="AM287" s="293">
        <v>282627.36666666664</v>
      </c>
      <c r="AN287" s="291"/>
      <c r="AO287" s="294">
        <v>282627.36666666664</v>
      </c>
      <c r="AP287" s="291"/>
      <c r="AQ287" s="295">
        <v>0</v>
      </c>
      <c r="AR287" s="291"/>
      <c r="AS287" s="291"/>
      <c r="AT287" s="291"/>
      <c r="AU287" s="291"/>
      <c r="AV287" s="296">
        <v>0</v>
      </c>
      <c r="AW287" s="291">
        <v>0</v>
      </c>
      <c r="AX287" s="291"/>
      <c r="AY287" s="293">
        <v>0</v>
      </c>
      <c r="AZ287" s="297"/>
      <c r="BA287" s="298">
        <f t="shared" si="39"/>
        <v>0</v>
      </c>
      <c r="BB287" s="43"/>
      <c r="BC287" s="288" t="str">
        <f t="shared" si="36"/>
        <v/>
      </c>
      <c r="BD287" s="288" t="str">
        <f t="shared" si="36"/>
        <v/>
      </c>
      <c r="BE287" s="288" t="str">
        <f t="shared" si="36"/>
        <v/>
      </c>
      <c r="BF287" s="288" t="str">
        <f t="shared" si="36"/>
        <v/>
      </c>
      <c r="BG287" s="288" t="str">
        <f t="shared" si="38"/>
        <v>W/C</v>
      </c>
      <c r="BH287" s="288" t="str">
        <f t="shared" si="38"/>
        <v>NO</v>
      </c>
      <c r="BI287" s="288" t="str">
        <f t="shared" si="40"/>
        <v>W/C</v>
      </c>
      <c r="BJ287" s="43"/>
      <c r="BK287" s="288" t="b">
        <f t="shared" si="37"/>
        <v>1</v>
      </c>
      <c r="BL287" s="288" t="b">
        <f t="shared" si="37"/>
        <v>1</v>
      </c>
      <c r="BM287" s="288" t="b">
        <f t="shared" si="37"/>
        <v>1</v>
      </c>
      <c r="BN287" s="288" t="b">
        <f t="shared" si="37"/>
        <v>1</v>
      </c>
      <c r="BO287" s="288" t="b">
        <f t="shared" si="37"/>
        <v>1</v>
      </c>
      <c r="BP287" s="288" t="b">
        <f t="shared" si="37"/>
        <v>1</v>
      </c>
      <c r="BQ287" s="288" t="b">
        <f t="shared" si="37"/>
        <v>1</v>
      </c>
    </row>
    <row r="288" spans="1:69" ht="12" customHeight="1" x14ac:dyDescent="0.25">
      <c r="A288" s="324">
        <v>16500843</v>
      </c>
      <c r="B288" s="324" t="s">
        <v>2404</v>
      </c>
      <c r="C288" s="43" t="s">
        <v>490</v>
      </c>
      <c r="D288" s="13" t="s">
        <v>183</v>
      </c>
      <c r="E288" s="13"/>
      <c r="F288" s="310">
        <v>43101</v>
      </c>
      <c r="G288" s="13"/>
      <c r="H288" s="288" t="s">
        <v>2129</v>
      </c>
      <c r="I288" s="288" t="s">
        <v>2129</v>
      </c>
      <c r="J288" s="288" t="s">
        <v>2129</v>
      </c>
      <c r="K288" s="288" t="s">
        <v>2129</v>
      </c>
      <c r="L288" s="288" t="s">
        <v>183</v>
      </c>
      <c r="M288" s="288" t="s">
        <v>2130</v>
      </c>
      <c r="N288" s="288" t="s">
        <v>183</v>
      </c>
      <c r="P288" s="289">
        <v>0</v>
      </c>
      <c r="Q288" s="289">
        <v>180157.92</v>
      </c>
      <c r="R288" s="289">
        <v>163779.93</v>
      </c>
      <c r="S288" s="289">
        <v>147401.94</v>
      </c>
      <c r="T288" s="289">
        <v>131023.95</v>
      </c>
      <c r="U288" s="289">
        <v>114645.96</v>
      </c>
      <c r="V288" s="289">
        <v>98267.97</v>
      </c>
      <c r="W288" s="289">
        <v>81889.98</v>
      </c>
      <c r="X288" s="289">
        <v>65511.99</v>
      </c>
      <c r="Y288" s="289">
        <v>49134</v>
      </c>
      <c r="Z288" s="289">
        <v>32756.01</v>
      </c>
      <c r="AA288" s="289">
        <v>16378.02</v>
      </c>
      <c r="AB288" s="289">
        <v>0</v>
      </c>
      <c r="AC288" s="289"/>
      <c r="AD288" s="289"/>
      <c r="AE288" s="289">
        <v>90078.972499999989</v>
      </c>
      <c r="AF288" s="299"/>
      <c r="AG288" s="300"/>
      <c r="AH288" s="291"/>
      <c r="AI288" s="291"/>
      <c r="AJ288" s="291"/>
      <c r="AK288" s="292"/>
      <c r="AL288" s="291">
        <v>0</v>
      </c>
      <c r="AM288" s="293">
        <v>90078.972499999989</v>
      </c>
      <c r="AN288" s="291"/>
      <c r="AO288" s="294">
        <v>90078.972499999989</v>
      </c>
      <c r="AP288" s="291"/>
      <c r="AQ288" s="295">
        <v>0</v>
      </c>
      <c r="AR288" s="291"/>
      <c r="AS288" s="291"/>
      <c r="AT288" s="291"/>
      <c r="AU288" s="291"/>
      <c r="AV288" s="296">
        <v>0</v>
      </c>
      <c r="AW288" s="291">
        <v>0</v>
      </c>
      <c r="AX288" s="291"/>
      <c r="AY288" s="293">
        <v>0</v>
      </c>
      <c r="AZ288" s="297"/>
      <c r="BA288" s="298">
        <f t="shared" si="39"/>
        <v>0</v>
      </c>
      <c r="BB288" s="43"/>
      <c r="BC288" s="288" t="str">
        <f t="shared" ref="BC288:BF312" si="41">IF(VALUE(AR288),BC$7,IF(ISBLANK(AR288),"",BC$7))</f>
        <v/>
      </c>
      <c r="BD288" s="288" t="str">
        <f t="shared" si="41"/>
        <v/>
      </c>
      <c r="BE288" s="288" t="str">
        <f t="shared" si="41"/>
        <v/>
      </c>
      <c r="BF288" s="288" t="str">
        <f t="shared" si="41"/>
        <v/>
      </c>
      <c r="BG288" s="288" t="str">
        <f t="shared" si="38"/>
        <v>W/C</v>
      </c>
      <c r="BH288" s="288" t="str">
        <f t="shared" si="38"/>
        <v>NO</v>
      </c>
      <c r="BI288" s="288" t="str">
        <f t="shared" si="40"/>
        <v>W/C</v>
      </c>
      <c r="BJ288" s="43"/>
      <c r="BK288" s="288" t="b">
        <f t="shared" si="37"/>
        <v>1</v>
      </c>
      <c r="BL288" s="288" t="b">
        <f t="shared" si="37"/>
        <v>1</v>
      </c>
      <c r="BM288" s="288" t="b">
        <f t="shared" si="37"/>
        <v>1</v>
      </c>
      <c r="BN288" s="288" t="b">
        <f t="shared" si="37"/>
        <v>1</v>
      </c>
      <c r="BO288" s="288" t="b">
        <f t="shared" si="37"/>
        <v>1</v>
      </c>
      <c r="BP288" s="288" t="b">
        <f t="shared" si="37"/>
        <v>1</v>
      </c>
      <c r="BQ288" s="288" t="b">
        <f t="shared" si="37"/>
        <v>1</v>
      </c>
    </row>
    <row r="289" spans="1:69" ht="12" customHeight="1" x14ac:dyDescent="0.25">
      <c r="A289" s="324">
        <v>16500853</v>
      </c>
      <c r="B289" s="324"/>
      <c r="C289" s="43" t="s">
        <v>491</v>
      </c>
      <c r="D289" s="13" t="s">
        <v>183</v>
      </c>
      <c r="E289" s="13"/>
      <c r="F289" s="310">
        <v>43374</v>
      </c>
      <c r="G289" s="13"/>
      <c r="H289" s="288" t="s">
        <v>2129</v>
      </c>
      <c r="I289" s="288" t="s">
        <v>2129</v>
      </c>
      <c r="J289" s="288" t="s">
        <v>2129</v>
      </c>
      <c r="K289" s="288" t="s">
        <v>2129</v>
      </c>
      <c r="L289" s="288" t="s">
        <v>183</v>
      </c>
      <c r="M289" s="288" t="s">
        <v>2130</v>
      </c>
      <c r="N289" s="288" t="s">
        <v>183</v>
      </c>
      <c r="P289" s="289"/>
      <c r="Q289" s="289"/>
      <c r="R289" s="289"/>
      <c r="S289" s="289"/>
      <c r="T289" s="289"/>
      <c r="U289" s="289"/>
      <c r="V289" s="289"/>
      <c r="W289" s="289"/>
      <c r="X289" s="289"/>
      <c r="Y289" s="289"/>
      <c r="Z289" s="289">
        <v>367389</v>
      </c>
      <c r="AA289" s="289">
        <v>333990</v>
      </c>
      <c r="AB289" s="289">
        <v>300591</v>
      </c>
      <c r="AC289" s="289"/>
      <c r="AD289" s="289"/>
      <c r="AE289" s="289">
        <v>70972.875</v>
      </c>
      <c r="AF289" s="299"/>
      <c r="AG289" s="300"/>
      <c r="AH289" s="291"/>
      <c r="AI289" s="291"/>
      <c r="AJ289" s="291"/>
      <c r="AK289" s="292"/>
      <c r="AL289" s="291">
        <v>0</v>
      </c>
      <c r="AM289" s="293">
        <v>70972.875</v>
      </c>
      <c r="AN289" s="291"/>
      <c r="AO289" s="294">
        <v>70972.875</v>
      </c>
      <c r="AP289" s="291"/>
      <c r="AQ289" s="295">
        <v>300591</v>
      </c>
      <c r="AR289" s="291"/>
      <c r="AS289" s="291"/>
      <c r="AT289" s="291"/>
      <c r="AU289" s="291"/>
      <c r="AV289" s="296">
        <v>0</v>
      </c>
      <c r="AW289" s="291">
        <v>300591</v>
      </c>
      <c r="AX289" s="291"/>
      <c r="AY289" s="293">
        <v>300591</v>
      </c>
      <c r="AZ289" s="297"/>
      <c r="BA289" s="298">
        <f t="shared" si="39"/>
        <v>0</v>
      </c>
      <c r="BB289" s="43"/>
      <c r="BC289" s="288"/>
      <c r="BD289" s="288"/>
      <c r="BE289" s="288"/>
      <c r="BF289" s="288"/>
      <c r="BG289" s="288"/>
      <c r="BH289" s="288"/>
      <c r="BI289" s="288"/>
      <c r="BJ289" s="43"/>
      <c r="BK289" s="288"/>
      <c r="BL289" s="288"/>
      <c r="BM289" s="288"/>
      <c r="BN289" s="288"/>
      <c r="BO289" s="288"/>
      <c r="BP289" s="288"/>
      <c r="BQ289" s="288"/>
    </row>
    <row r="290" spans="1:69" ht="12" customHeight="1" x14ac:dyDescent="0.25">
      <c r="A290" s="324">
        <v>16500873</v>
      </c>
      <c r="B290" s="324" t="s">
        <v>2405</v>
      </c>
      <c r="C290" s="43" t="s">
        <v>492</v>
      </c>
      <c r="D290" s="13" t="s">
        <v>183</v>
      </c>
      <c r="E290" s="13"/>
      <c r="F290" s="310">
        <v>43101</v>
      </c>
      <c r="G290" s="13"/>
      <c r="H290" s="288" t="s">
        <v>2129</v>
      </c>
      <c r="I290" s="288" t="s">
        <v>2129</v>
      </c>
      <c r="J290" s="288" t="s">
        <v>2129</v>
      </c>
      <c r="K290" s="288" t="s">
        <v>2129</v>
      </c>
      <c r="L290" s="288" t="s">
        <v>183</v>
      </c>
      <c r="M290" s="288" t="s">
        <v>2130</v>
      </c>
      <c r="N290" s="288" t="s">
        <v>183</v>
      </c>
      <c r="P290" s="289">
        <v>0</v>
      </c>
      <c r="Q290" s="289">
        <v>88671.84</v>
      </c>
      <c r="R290" s="289">
        <v>80610.759999999995</v>
      </c>
      <c r="S290" s="289">
        <v>72549.679999999993</v>
      </c>
      <c r="T290" s="289">
        <v>64488.6</v>
      </c>
      <c r="U290" s="289">
        <v>56427.519999999997</v>
      </c>
      <c r="V290" s="289">
        <v>48366.44</v>
      </c>
      <c r="W290" s="289">
        <v>40305.360000000001</v>
      </c>
      <c r="X290" s="289">
        <v>32244.28</v>
      </c>
      <c r="Y290" s="289">
        <v>24183.200000000001</v>
      </c>
      <c r="Z290" s="289">
        <v>16122.12</v>
      </c>
      <c r="AA290" s="289">
        <v>8061.04</v>
      </c>
      <c r="AB290" s="289">
        <v>106791.33</v>
      </c>
      <c r="AC290" s="289"/>
      <c r="AD290" s="289"/>
      <c r="AE290" s="289">
        <v>48785.542083333334</v>
      </c>
      <c r="AF290" s="299"/>
      <c r="AG290" s="300"/>
      <c r="AH290" s="291"/>
      <c r="AI290" s="291"/>
      <c r="AJ290" s="291"/>
      <c r="AK290" s="292"/>
      <c r="AL290" s="291">
        <v>0</v>
      </c>
      <c r="AM290" s="293">
        <v>48785.542083333334</v>
      </c>
      <c r="AN290" s="291"/>
      <c r="AO290" s="294">
        <v>48785.542083333334</v>
      </c>
      <c r="AP290" s="291"/>
      <c r="AQ290" s="295">
        <v>106791.33</v>
      </c>
      <c r="AR290" s="291"/>
      <c r="AS290" s="291"/>
      <c r="AT290" s="291"/>
      <c r="AU290" s="291"/>
      <c r="AV290" s="296">
        <v>0</v>
      </c>
      <c r="AW290" s="291">
        <v>106791.33</v>
      </c>
      <c r="AX290" s="291"/>
      <c r="AY290" s="293">
        <v>106791.33</v>
      </c>
      <c r="AZ290" s="297"/>
      <c r="BA290" s="298">
        <f t="shared" si="39"/>
        <v>0</v>
      </c>
      <c r="BB290" s="43"/>
      <c r="BC290" s="288" t="str">
        <f t="shared" si="41"/>
        <v/>
      </c>
      <c r="BD290" s="288" t="str">
        <f t="shared" si="41"/>
        <v/>
      </c>
      <c r="BE290" s="288" t="str">
        <f t="shared" si="41"/>
        <v/>
      </c>
      <c r="BF290" s="288" t="str">
        <f t="shared" si="41"/>
        <v/>
      </c>
      <c r="BG290" s="288" t="str">
        <f t="shared" si="38"/>
        <v>W/C</v>
      </c>
      <c r="BH290" s="288" t="str">
        <f t="shared" si="38"/>
        <v>NO</v>
      </c>
      <c r="BI290" s="288" t="str">
        <f t="shared" si="40"/>
        <v>W/C</v>
      </c>
      <c r="BJ290" s="43"/>
      <c r="BK290" s="288" t="b">
        <f t="shared" ref="BK290:BQ312" si="42">BC290=H290</f>
        <v>1</v>
      </c>
      <c r="BL290" s="288" t="b">
        <f t="shared" si="42"/>
        <v>1</v>
      </c>
      <c r="BM290" s="288" t="b">
        <f t="shared" si="42"/>
        <v>1</v>
      </c>
      <c r="BN290" s="288" t="b">
        <f t="shared" si="42"/>
        <v>1</v>
      </c>
      <c r="BO290" s="288" t="b">
        <f t="shared" si="42"/>
        <v>1</v>
      </c>
      <c r="BP290" s="288" t="b">
        <f t="shared" si="42"/>
        <v>1</v>
      </c>
      <c r="BQ290" s="288" t="b">
        <f t="shared" si="42"/>
        <v>1</v>
      </c>
    </row>
    <row r="291" spans="1:69" ht="12" customHeight="1" x14ac:dyDescent="0.25">
      <c r="A291" s="311">
        <v>16500881</v>
      </c>
      <c r="B291" s="312" t="s">
        <v>2406</v>
      </c>
      <c r="C291" s="16" t="s">
        <v>493</v>
      </c>
      <c r="D291" s="13" t="s">
        <v>183</v>
      </c>
      <c r="E291" s="13"/>
      <c r="F291" s="16"/>
      <c r="G291" s="13"/>
      <c r="H291" s="288" t="s">
        <v>2129</v>
      </c>
      <c r="I291" s="288" t="s">
        <v>2129</v>
      </c>
      <c r="J291" s="288" t="s">
        <v>2129</v>
      </c>
      <c r="K291" s="288" t="s">
        <v>2129</v>
      </c>
      <c r="L291" s="288" t="s">
        <v>183</v>
      </c>
      <c r="M291" s="288" t="s">
        <v>2130</v>
      </c>
      <c r="N291" s="288" t="s">
        <v>183</v>
      </c>
      <c r="P291" s="289">
        <v>0</v>
      </c>
      <c r="Q291" s="289">
        <v>0</v>
      </c>
      <c r="R291" s="289">
        <v>0</v>
      </c>
      <c r="S291" s="289">
        <v>0</v>
      </c>
      <c r="T291" s="289">
        <v>0</v>
      </c>
      <c r="U291" s="289">
        <v>0</v>
      </c>
      <c r="V291" s="289">
        <v>0</v>
      </c>
      <c r="W291" s="289">
        <v>0</v>
      </c>
      <c r="X291" s="289">
        <v>0</v>
      </c>
      <c r="Y291" s="289">
        <v>0</v>
      </c>
      <c r="Z291" s="289">
        <v>0</v>
      </c>
      <c r="AA291" s="289">
        <v>0</v>
      </c>
      <c r="AB291" s="289">
        <v>0</v>
      </c>
      <c r="AC291" s="289"/>
      <c r="AD291" s="289"/>
      <c r="AE291" s="289">
        <v>0</v>
      </c>
      <c r="AF291" s="299"/>
      <c r="AG291" s="300"/>
      <c r="AH291" s="291"/>
      <c r="AI291" s="291"/>
      <c r="AJ291" s="291"/>
      <c r="AK291" s="292"/>
      <c r="AL291" s="291">
        <v>0</v>
      </c>
      <c r="AM291" s="293">
        <v>0</v>
      </c>
      <c r="AN291" s="291"/>
      <c r="AO291" s="294">
        <v>0</v>
      </c>
      <c r="AP291" s="291"/>
      <c r="AQ291" s="295">
        <v>0</v>
      </c>
      <c r="AR291" s="291"/>
      <c r="AS291" s="291"/>
      <c r="AT291" s="291"/>
      <c r="AU291" s="291"/>
      <c r="AV291" s="296">
        <v>0</v>
      </c>
      <c r="AW291" s="291">
        <v>0</v>
      </c>
      <c r="AX291" s="291"/>
      <c r="AY291" s="293">
        <v>0</v>
      </c>
      <c r="AZ291" s="297"/>
      <c r="BA291" s="298">
        <f t="shared" si="39"/>
        <v>0</v>
      </c>
      <c r="BB291" s="43"/>
      <c r="BC291" s="288" t="str">
        <f t="shared" si="41"/>
        <v/>
      </c>
      <c r="BD291" s="288" t="str">
        <f t="shared" si="41"/>
        <v/>
      </c>
      <c r="BE291" s="288" t="str">
        <f t="shared" si="41"/>
        <v/>
      </c>
      <c r="BF291" s="288" t="str">
        <f t="shared" si="41"/>
        <v/>
      </c>
      <c r="BG291" s="288" t="str">
        <f t="shared" si="38"/>
        <v>W/C</v>
      </c>
      <c r="BH291" s="288" t="str">
        <f t="shared" si="38"/>
        <v>NO</v>
      </c>
      <c r="BI291" s="288" t="str">
        <f t="shared" si="40"/>
        <v>W/C</v>
      </c>
      <c r="BJ291" s="43"/>
      <c r="BK291" s="288" t="b">
        <f t="shared" si="42"/>
        <v>1</v>
      </c>
      <c r="BL291" s="288" t="b">
        <f t="shared" si="42"/>
        <v>1</v>
      </c>
      <c r="BM291" s="288" t="b">
        <f t="shared" si="42"/>
        <v>1</v>
      </c>
      <c r="BN291" s="288" t="b">
        <f t="shared" si="42"/>
        <v>1</v>
      </c>
      <c r="BO291" s="288" t="b">
        <f t="shared" si="42"/>
        <v>1</v>
      </c>
      <c r="BP291" s="288" t="b">
        <f t="shared" si="42"/>
        <v>1</v>
      </c>
      <c r="BQ291" s="288" t="b">
        <f t="shared" si="42"/>
        <v>1</v>
      </c>
    </row>
    <row r="292" spans="1:69" ht="12" customHeight="1" x14ac:dyDescent="0.25">
      <c r="A292" s="311">
        <v>16500893</v>
      </c>
      <c r="B292" s="312" t="s">
        <v>2407</v>
      </c>
      <c r="C292" s="16" t="s">
        <v>494</v>
      </c>
      <c r="D292" s="13" t="s">
        <v>183</v>
      </c>
      <c r="E292" s="13"/>
      <c r="F292" s="16"/>
      <c r="G292" s="13"/>
      <c r="H292" s="288" t="s">
        <v>2129</v>
      </c>
      <c r="I292" s="288" t="s">
        <v>2129</v>
      </c>
      <c r="J292" s="288" t="s">
        <v>2129</v>
      </c>
      <c r="K292" s="288" t="s">
        <v>2129</v>
      </c>
      <c r="L292" s="288" t="s">
        <v>183</v>
      </c>
      <c r="M292" s="288" t="s">
        <v>2130</v>
      </c>
      <c r="N292" s="288" t="s">
        <v>183</v>
      </c>
      <c r="P292" s="289">
        <v>0</v>
      </c>
      <c r="Q292" s="289">
        <v>0</v>
      </c>
      <c r="R292" s="289">
        <v>0</v>
      </c>
      <c r="S292" s="289">
        <v>0</v>
      </c>
      <c r="T292" s="289">
        <v>0</v>
      </c>
      <c r="U292" s="289">
        <v>0</v>
      </c>
      <c r="V292" s="289">
        <v>0</v>
      </c>
      <c r="W292" s="289">
        <v>0</v>
      </c>
      <c r="X292" s="289">
        <v>0</v>
      </c>
      <c r="Y292" s="289">
        <v>0</v>
      </c>
      <c r="Z292" s="289">
        <v>0</v>
      </c>
      <c r="AA292" s="289">
        <v>0</v>
      </c>
      <c r="AB292" s="289">
        <v>0</v>
      </c>
      <c r="AC292" s="289"/>
      <c r="AD292" s="289"/>
      <c r="AE292" s="289">
        <v>0</v>
      </c>
      <c r="AF292" s="299"/>
      <c r="AG292" s="300"/>
      <c r="AH292" s="291"/>
      <c r="AI292" s="291"/>
      <c r="AJ292" s="291"/>
      <c r="AK292" s="292"/>
      <c r="AL292" s="291">
        <v>0</v>
      </c>
      <c r="AM292" s="293">
        <v>0</v>
      </c>
      <c r="AN292" s="291"/>
      <c r="AO292" s="294">
        <v>0</v>
      </c>
      <c r="AP292" s="291"/>
      <c r="AQ292" s="295">
        <v>0</v>
      </c>
      <c r="AR292" s="291"/>
      <c r="AS292" s="291"/>
      <c r="AT292" s="291"/>
      <c r="AU292" s="291"/>
      <c r="AV292" s="296">
        <v>0</v>
      </c>
      <c r="AW292" s="291">
        <v>0</v>
      </c>
      <c r="AX292" s="291"/>
      <c r="AY292" s="293">
        <v>0</v>
      </c>
      <c r="AZ292" s="297"/>
      <c r="BA292" s="298">
        <f t="shared" si="39"/>
        <v>0</v>
      </c>
      <c r="BB292" s="43"/>
      <c r="BC292" s="288" t="str">
        <f t="shared" si="41"/>
        <v/>
      </c>
      <c r="BD292" s="288" t="str">
        <f t="shared" si="41"/>
        <v/>
      </c>
      <c r="BE292" s="288" t="str">
        <f t="shared" si="41"/>
        <v/>
      </c>
      <c r="BF292" s="288" t="str">
        <f t="shared" si="41"/>
        <v/>
      </c>
      <c r="BG292" s="288" t="str">
        <f t="shared" si="38"/>
        <v>W/C</v>
      </c>
      <c r="BH292" s="288" t="str">
        <f t="shared" si="38"/>
        <v>NO</v>
      </c>
      <c r="BI292" s="288" t="str">
        <f t="shared" si="40"/>
        <v>W/C</v>
      </c>
      <c r="BJ292" s="43"/>
      <c r="BK292" s="288" t="b">
        <f t="shared" si="42"/>
        <v>1</v>
      </c>
      <c r="BL292" s="288" t="b">
        <f t="shared" si="42"/>
        <v>1</v>
      </c>
      <c r="BM292" s="288" t="b">
        <f t="shared" si="42"/>
        <v>1</v>
      </c>
      <c r="BN292" s="288" t="b">
        <f t="shared" si="42"/>
        <v>1</v>
      </c>
      <c r="BO292" s="288" t="b">
        <f t="shared" si="42"/>
        <v>1</v>
      </c>
      <c r="BP292" s="288" t="b">
        <f t="shared" si="42"/>
        <v>1</v>
      </c>
      <c r="BQ292" s="288" t="b">
        <f t="shared" si="42"/>
        <v>1</v>
      </c>
    </row>
    <row r="293" spans="1:69" ht="12" customHeight="1" x14ac:dyDescent="0.25">
      <c r="A293" s="311">
        <v>16500901</v>
      </c>
      <c r="B293" s="312" t="s">
        <v>2408</v>
      </c>
      <c r="C293" s="16" t="s">
        <v>495</v>
      </c>
      <c r="D293" s="13" t="s">
        <v>182</v>
      </c>
      <c r="E293" s="13"/>
      <c r="F293" s="16"/>
      <c r="G293" s="13"/>
      <c r="H293" s="288" t="s">
        <v>2129</v>
      </c>
      <c r="I293" s="288" t="s">
        <v>2129</v>
      </c>
      <c r="J293" s="288" t="s">
        <v>2129</v>
      </c>
      <c r="K293" s="288" t="s">
        <v>182</v>
      </c>
      <c r="L293" s="288" t="s">
        <v>2130</v>
      </c>
      <c r="M293" s="288" t="s">
        <v>2130</v>
      </c>
      <c r="N293" s="288" t="s">
        <v>2129</v>
      </c>
      <c r="P293" s="289">
        <v>0</v>
      </c>
      <c r="Q293" s="289">
        <v>0</v>
      </c>
      <c r="R293" s="289">
        <v>0</v>
      </c>
      <c r="S293" s="289">
        <v>0</v>
      </c>
      <c r="T293" s="289">
        <v>0</v>
      </c>
      <c r="U293" s="289">
        <v>0</v>
      </c>
      <c r="V293" s="289">
        <v>0</v>
      </c>
      <c r="W293" s="289">
        <v>0</v>
      </c>
      <c r="X293" s="289">
        <v>0</v>
      </c>
      <c r="Y293" s="289">
        <v>0</v>
      </c>
      <c r="Z293" s="289">
        <v>0</v>
      </c>
      <c r="AA293" s="289">
        <v>0</v>
      </c>
      <c r="AB293" s="289">
        <v>0</v>
      </c>
      <c r="AC293" s="289"/>
      <c r="AD293" s="289"/>
      <c r="AE293" s="289">
        <v>0</v>
      </c>
      <c r="AF293" s="307"/>
      <c r="AG293" s="308"/>
      <c r="AH293" s="291"/>
      <c r="AI293" s="291"/>
      <c r="AJ293" s="291"/>
      <c r="AK293" s="292">
        <v>0</v>
      </c>
      <c r="AL293" s="291">
        <v>0</v>
      </c>
      <c r="AM293" s="293"/>
      <c r="AN293" s="291"/>
      <c r="AO293" s="294">
        <v>0</v>
      </c>
      <c r="AP293" s="291"/>
      <c r="AQ293" s="295">
        <v>0</v>
      </c>
      <c r="AR293" s="291"/>
      <c r="AS293" s="291"/>
      <c r="AT293" s="291"/>
      <c r="AU293" s="291">
        <v>0</v>
      </c>
      <c r="AV293" s="296">
        <v>0</v>
      </c>
      <c r="AW293" s="291"/>
      <c r="AX293" s="291"/>
      <c r="AY293" s="293">
        <v>0</v>
      </c>
      <c r="AZ293" s="297" t="s">
        <v>219</v>
      </c>
      <c r="BA293" s="298">
        <f t="shared" si="39"/>
        <v>0</v>
      </c>
      <c r="BB293" s="43"/>
      <c r="BC293" s="288" t="str">
        <f t="shared" si="41"/>
        <v/>
      </c>
      <c r="BD293" s="288" t="str">
        <f t="shared" si="41"/>
        <v/>
      </c>
      <c r="BE293" s="288" t="str">
        <f t="shared" si="41"/>
        <v/>
      </c>
      <c r="BF293" s="288" t="str">
        <f t="shared" si="41"/>
        <v>Non-Op</v>
      </c>
      <c r="BG293" s="288" t="str">
        <f t="shared" si="38"/>
        <v>NO</v>
      </c>
      <c r="BH293" s="288" t="str">
        <f t="shared" si="38"/>
        <v>NO</v>
      </c>
      <c r="BI293" s="288" t="str">
        <f t="shared" si="40"/>
        <v/>
      </c>
      <c r="BJ293" s="43"/>
      <c r="BK293" s="288" t="b">
        <f t="shared" si="42"/>
        <v>1</v>
      </c>
      <c r="BL293" s="288" t="b">
        <f t="shared" si="42"/>
        <v>1</v>
      </c>
      <c r="BM293" s="288" t="b">
        <f t="shared" si="42"/>
        <v>1</v>
      </c>
      <c r="BN293" s="288" t="b">
        <f t="shared" si="42"/>
        <v>1</v>
      </c>
      <c r="BO293" s="288" t="b">
        <f t="shared" si="42"/>
        <v>1</v>
      </c>
      <c r="BP293" s="288" t="b">
        <f t="shared" si="42"/>
        <v>1</v>
      </c>
      <c r="BQ293" s="288" t="b">
        <f t="shared" si="42"/>
        <v>1</v>
      </c>
    </row>
    <row r="294" spans="1:69" ht="12" customHeight="1" x14ac:dyDescent="0.25">
      <c r="A294" s="311">
        <v>16500911</v>
      </c>
      <c r="B294" s="312" t="s">
        <v>2409</v>
      </c>
      <c r="C294" s="16" t="s">
        <v>496</v>
      </c>
      <c r="D294" s="13" t="s">
        <v>183</v>
      </c>
      <c r="E294" s="13"/>
      <c r="F294" s="16"/>
      <c r="G294" s="13"/>
      <c r="H294" s="288" t="s">
        <v>2129</v>
      </c>
      <c r="I294" s="288" t="s">
        <v>2129</v>
      </c>
      <c r="J294" s="288" t="s">
        <v>2129</v>
      </c>
      <c r="K294" s="288" t="s">
        <v>2129</v>
      </c>
      <c r="L294" s="288" t="s">
        <v>183</v>
      </c>
      <c r="M294" s="288" t="s">
        <v>2130</v>
      </c>
      <c r="N294" s="288" t="s">
        <v>183</v>
      </c>
      <c r="P294" s="289">
        <v>0</v>
      </c>
      <c r="Q294" s="289">
        <v>0</v>
      </c>
      <c r="R294" s="289">
        <v>0</v>
      </c>
      <c r="S294" s="289">
        <v>0</v>
      </c>
      <c r="T294" s="289">
        <v>0</v>
      </c>
      <c r="U294" s="289">
        <v>0</v>
      </c>
      <c r="V294" s="289">
        <v>0</v>
      </c>
      <c r="W294" s="289">
        <v>0</v>
      </c>
      <c r="X294" s="289">
        <v>0</v>
      </c>
      <c r="Y294" s="289">
        <v>0</v>
      </c>
      <c r="Z294" s="289">
        <v>0</v>
      </c>
      <c r="AA294" s="289">
        <v>0</v>
      </c>
      <c r="AB294" s="289">
        <v>0</v>
      </c>
      <c r="AC294" s="289"/>
      <c r="AD294" s="289"/>
      <c r="AE294" s="289">
        <v>0</v>
      </c>
      <c r="AF294" s="299"/>
      <c r="AG294" s="300"/>
      <c r="AH294" s="291"/>
      <c r="AI294" s="291"/>
      <c r="AJ294" s="291"/>
      <c r="AK294" s="292"/>
      <c r="AL294" s="291">
        <v>0</v>
      </c>
      <c r="AM294" s="293">
        <v>0</v>
      </c>
      <c r="AN294" s="291"/>
      <c r="AO294" s="294">
        <v>0</v>
      </c>
      <c r="AP294" s="291"/>
      <c r="AQ294" s="295">
        <v>0</v>
      </c>
      <c r="AR294" s="291"/>
      <c r="AS294" s="291"/>
      <c r="AT294" s="291"/>
      <c r="AU294" s="291"/>
      <c r="AV294" s="296">
        <v>0</v>
      </c>
      <c r="AW294" s="291">
        <v>0</v>
      </c>
      <c r="AX294" s="291"/>
      <c r="AY294" s="293">
        <v>0</v>
      </c>
      <c r="AZ294" s="297"/>
      <c r="BA294" s="298">
        <f t="shared" si="39"/>
        <v>0</v>
      </c>
      <c r="BB294" s="43"/>
      <c r="BC294" s="288" t="str">
        <f t="shared" si="41"/>
        <v/>
      </c>
      <c r="BD294" s="288" t="str">
        <f t="shared" si="41"/>
        <v/>
      </c>
      <c r="BE294" s="288" t="str">
        <f t="shared" si="41"/>
        <v/>
      </c>
      <c r="BF294" s="288" t="str">
        <f t="shared" si="41"/>
        <v/>
      </c>
      <c r="BG294" s="288" t="str">
        <f t="shared" si="38"/>
        <v>W/C</v>
      </c>
      <c r="BH294" s="288" t="str">
        <f t="shared" si="38"/>
        <v>NO</v>
      </c>
      <c r="BI294" s="288" t="str">
        <f t="shared" si="40"/>
        <v>W/C</v>
      </c>
      <c r="BJ294" s="43"/>
      <c r="BK294" s="288" t="b">
        <f t="shared" si="42"/>
        <v>1</v>
      </c>
      <c r="BL294" s="288" t="b">
        <f t="shared" si="42"/>
        <v>1</v>
      </c>
      <c r="BM294" s="288" t="b">
        <f t="shared" si="42"/>
        <v>1</v>
      </c>
      <c r="BN294" s="288" t="b">
        <f t="shared" si="42"/>
        <v>1</v>
      </c>
      <c r="BO294" s="288" t="b">
        <f t="shared" si="42"/>
        <v>1</v>
      </c>
      <c r="BP294" s="288" t="b">
        <f t="shared" si="42"/>
        <v>1</v>
      </c>
      <c r="BQ294" s="288" t="b">
        <f t="shared" si="42"/>
        <v>1</v>
      </c>
    </row>
    <row r="295" spans="1:69" ht="12" customHeight="1" x14ac:dyDescent="0.25">
      <c r="A295" s="311">
        <v>16500953</v>
      </c>
      <c r="B295" s="312" t="s">
        <v>2410</v>
      </c>
      <c r="C295" s="16" t="s">
        <v>497</v>
      </c>
      <c r="D295" s="13" t="s">
        <v>183</v>
      </c>
      <c r="E295" s="13"/>
      <c r="F295" s="16"/>
      <c r="G295" s="13"/>
      <c r="H295" s="288" t="s">
        <v>2129</v>
      </c>
      <c r="I295" s="288" t="s">
        <v>2129</v>
      </c>
      <c r="J295" s="288" t="s">
        <v>2129</v>
      </c>
      <c r="K295" s="288" t="s">
        <v>2129</v>
      </c>
      <c r="L295" s="288" t="s">
        <v>183</v>
      </c>
      <c r="M295" s="288" t="s">
        <v>2130</v>
      </c>
      <c r="N295" s="288" t="s">
        <v>183</v>
      </c>
      <c r="P295" s="289">
        <v>0</v>
      </c>
      <c r="Q295" s="289">
        <v>0</v>
      </c>
      <c r="R295" s="289">
        <v>0</v>
      </c>
      <c r="S295" s="289">
        <v>0</v>
      </c>
      <c r="T295" s="289">
        <v>0</v>
      </c>
      <c r="U295" s="289">
        <v>0</v>
      </c>
      <c r="V295" s="289">
        <v>0</v>
      </c>
      <c r="W295" s="289">
        <v>0</v>
      </c>
      <c r="X295" s="289">
        <v>0</v>
      </c>
      <c r="Y295" s="289">
        <v>0</v>
      </c>
      <c r="Z295" s="289">
        <v>0</v>
      </c>
      <c r="AA295" s="289">
        <v>0</v>
      </c>
      <c r="AB295" s="289">
        <v>0</v>
      </c>
      <c r="AC295" s="289"/>
      <c r="AD295" s="289"/>
      <c r="AE295" s="289">
        <v>0</v>
      </c>
      <c r="AF295" s="299"/>
      <c r="AG295" s="300"/>
      <c r="AH295" s="291"/>
      <c r="AI295" s="291"/>
      <c r="AJ295" s="291"/>
      <c r="AK295" s="292"/>
      <c r="AL295" s="291">
        <v>0</v>
      </c>
      <c r="AM295" s="293">
        <v>0</v>
      </c>
      <c r="AN295" s="291"/>
      <c r="AO295" s="294">
        <v>0</v>
      </c>
      <c r="AP295" s="291"/>
      <c r="AQ295" s="295">
        <v>0</v>
      </c>
      <c r="AR295" s="291"/>
      <c r="AS295" s="291"/>
      <c r="AT295" s="291"/>
      <c r="AU295" s="291"/>
      <c r="AV295" s="296">
        <v>0</v>
      </c>
      <c r="AW295" s="291">
        <v>0</v>
      </c>
      <c r="AX295" s="291"/>
      <c r="AY295" s="293">
        <v>0</v>
      </c>
      <c r="AZ295" s="297"/>
      <c r="BA295" s="298">
        <f t="shared" si="39"/>
        <v>0</v>
      </c>
      <c r="BB295" s="43"/>
      <c r="BC295" s="288" t="str">
        <f t="shared" si="41"/>
        <v/>
      </c>
      <c r="BD295" s="288" t="str">
        <f t="shared" si="41"/>
        <v/>
      </c>
      <c r="BE295" s="288" t="str">
        <f t="shared" si="41"/>
        <v/>
      </c>
      <c r="BF295" s="288" t="str">
        <f t="shared" si="41"/>
        <v/>
      </c>
      <c r="BG295" s="288" t="str">
        <f t="shared" si="38"/>
        <v>W/C</v>
      </c>
      <c r="BH295" s="288" t="str">
        <f t="shared" si="38"/>
        <v>NO</v>
      </c>
      <c r="BI295" s="288" t="str">
        <f t="shared" si="40"/>
        <v>W/C</v>
      </c>
      <c r="BJ295" s="43"/>
      <c r="BK295" s="288" t="b">
        <f t="shared" si="42"/>
        <v>1</v>
      </c>
      <c r="BL295" s="288" t="b">
        <f t="shared" si="42"/>
        <v>1</v>
      </c>
      <c r="BM295" s="288" t="b">
        <f t="shared" si="42"/>
        <v>1</v>
      </c>
      <c r="BN295" s="288" t="b">
        <f t="shared" si="42"/>
        <v>1</v>
      </c>
      <c r="BO295" s="288" t="b">
        <f t="shared" si="42"/>
        <v>1</v>
      </c>
      <c r="BP295" s="288" t="b">
        <f t="shared" si="42"/>
        <v>1</v>
      </c>
      <c r="BQ295" s="288" t="b">
        <f t="shared" si="42"/>
        <v>1</v>
      </c>
    </row>
    <row r="296" spans="1:69" ht="12" customHeight="1" x14ac:dyDescent="0.25">
      <c r="A296" s="311">
        <v>16500963</v>
      </c>
      <c r="B296" s="312" t="s">
        <v>2411</v>
      </c>
      <c r="C296" s="16" t="s">
        <v>498</v>
      </c>
      <c r="D296" s="13" t="s">
        <v>183</v>
      </c>
      <c r="E296" s="13"/>
      <c r="F296" s="303">
        <v>43040</v>
      </c>
      <c r="G296" s="13"/>
      <c r="H296" s="288" t="s">
        <v>2129</v>
      </c>
      <c r="I296" s="288" t="s">
        <v>2129</v>
      </c>
      <c r="J296" s="288" t="s">
        <v>2129</v>
      </c>
      <c r="K296" s="288" t="s">
        <v>2129</v>
      </c>
      <c r="L296" s="288" t="s">
        <v>183</v>
      </c>
      <c r="M296" s="288" t="s">
        <v>2130</v>
      </c>
      <c r="N296" s="288" t="s">
        <v>183</v>
      </c>
      <c r="P296" s="289">
        <v>39670.1</v>
      </c>
      <c r="Q296" s="289">
        <v>33058.42</v>
      </c>
      <c r="R296" s="289">
        <v>26446.74</v>
      </c>
      <c r="S296" s="289">
        <v>19835.060000000001</v>
      </c>
      <c r="T296" s="289">
        <v>13223.38</v>
      </c>
      <c r="U296" s="289">
        <v>6611.7</v>
      </c>
      <c r="V296" s="289">
        <v>0</v>
      </c>
      <c r="W296" s="289">
        <v>0</v>
      </c>
      <c r="X296" s="289">
        <v>0</v>
      </c>
      <c r="Y296" s="289">
        <v>0</v>
      </c>
      <c r="Z296" s="289">
        <v>0</v>
      </c>
      <c r="AA296" s="289">
        <v>48133.04</v>
      </c>
      <c r="AB296" s="289">
        <v>41256.89</v>
      </c>
      <c r="AC296" s="289"/>
      <c r="AD296" s="289"/>
      <c r="AE296" s="289">
        <v>15647.652916666666</v>
      </c>
      <c r="AF296" s="299"/>
      <c r="AG296" s="300"/>
      <c r="AH296" s="291"/>
      <c r="AI296" s="291"/>
      <c r="AJ296" s="291"/>
      <c r="AK296" s="292"/>
      <c r="AL296" s="291">
        <v>0</v>
      </c>
      <c r="AM296" s="293">
        <v>15647.652916666666</v>
      </c>
      <c r="AN296" s="291"/>
      <c r="AO296" s="294">
        <v>15647.652916666666</v>
      </c>
      <c r="AP296" s="291"/>
      <c r="AQ296" s="295">
        <v>41256.89</v>
      </c>
      <c r="AR296" s="291"/>
      <c r="AS296" s="291"/>
      <c r="AT296" s="291"/>
      <c r="AU296" s="291"/>
      <c r="AV296" s="296">
        <v>0</v>
      </c>
      <c r="AW296" s="291">
        <v>41256.89</v>
      </c>
      <c r="AX296" s="291"/>
      <c r="AY296" s="293">
        <v>41256.89</v>
      </c>
      <c r="AZ296" s="297"/>
      <c r="BA296" s="298">
        <f t="shared" si="39"/>
        <v>0</v>
      </c>
      <c r="BB296" s="43"/>
      <c r="BC296" s="288" t="str">
        <f t="shared" si="41"/>
        <v/>
      </c>
      <c r="BD296" s="288" t="str">
        <f t="shared" si="41"/>
        <v/>
      </c>
      <c r="BE296" s="288" t="str">
        <f t="shared" si="41"/>
        <v/>
      </c>
      <c r="BF296" s="288" t="str">
        <f t="shared" si="41"/>
        <v/>
      </c>
      <c r="BG296" s="288" t="str">
        <f t="shared" si="38"/>
        <v>W/C</v>
      </c>
      <c r="BH296" s="288" t="str">
        <f t="shared" si="38"/>
        <v>NO</v>
      </c>
      <c r="BI296" s="288" t="str">
        <f t="shared" si="40"/>
        <v>W/C</v>
      </c>
      <c r="BJ296" s="43"/>
      <c r="BK296" s="288" t="b">
        <f t="shared" si="42"/>
        <v>1</v>
      </c>
      <c r="BL296" s="288" t="b">
        <f t="shared" si="42"/>
        <v>1</v>
      </c>
      <c r="BM296" s="288" t="b">
        <f t="shared" si="42"/>
        <v>1</v>
      </c>
      <c r="BN296" s="288" t="b">
        <f t="shared" si="42"/>
        <v>1</v>
      </c>
      <c r="BO296" s="288" t="b">
        <f t="shared" si="42"/>
        <v>1</v>
      </c>
      <c r="BP296" s="288" t="b">
        <f t="shared" si="42"/>
        <v>1</v>
      </c>
      <c r="BQ296" s="288" t="b">
        <f t="shared" si="42"/>
        <v>1</v>
      </c>
    </row>
    <row r="297" spans="1:69" ht="12" customHeight="1" x14ac:dyDescent="0.25">
      <c r="A297" s="324">
        <v>16500973</v>
      </c>
      <c r="B297" s="324" t="s">
        <v>2412</v>
      </c>
      <c r="C297" s="43" t="s">
        <v>499</v>
      </c>
      <c r="D297" s="13" t="s">
        <v>183</v>
      </c>
      <c r="E297" s="13"/>
      <c r="F297" s="310">
        <v>43132</v>
      </c>
      <c r="G297" s="13"/>
      <c r="H297" s="288" t="s">
        <v>2129</v>
      </c>
      <c r="I297" s="288" t="s">
        <v>2129</v>
      </c>
      <c r="J297" s="288" t="s">
        <v>2129</v>
      </c>
      <c r="K297" s="288" t="s">
        <v>2129</v>
      </c>
      <c r="L297" s="288" t="s">
        <v>183</v>
      </c>
      <c r="M297" s="288" t="s">
        <v>2130</v>
      </c>
      <c r="N297" s="288" t="s">
        <v>183</v>
      </c>
      <c r="P297" s="289">
        <v>0</v>
      </c>
      <c r="Q297" s="289">
        <v>0</v>
      </c>
      <c r="R297" s="289">
        <v>353812.25</v>
      </c>
      <c r="S297" s="289">
        <v>318431.02</v>
      </c>
      <c r="T297" s="289">
        <v>283049.78999999998</v>
      </c>
      <c r="U297" s="289">
        <v>247668.56</v>
      </c>
      <c r="V297" s="289">
        <v>212287.33</v>
      </c>
      <c r="W297" s="289">
        <v>176906.1</v>
      </c>
      <c r="X297" s="289">
        <v>141524.87</v>
      </c>
      <c r="Y297" s="289">
        <v>106143.64</v>
      </c>
      <c r="Z297" s="289">
        <v>70762.41</v>
      </c>
      <c r="AA297" s="289">
        <v>35381.18</v>
      </c>
      <c r="AB297" s="289">
        <v>0.01</v>
      </c>
      <c r="AC297" s="289"/>
      <c r="AD297" s="289"/>
      <c r="AE297" s="289">
        <v>162163.92958333335</v>
      </c>
      <c r="AF297" s="299"/>
      <c r="AG297" s="300"/>
      <c r="AH297" s="291"/>
      <c r="AI297" s="291"/>
      <c r="AJ297" s="291"/>
      <c r="AK297" s="292"/>
      <c r="AL297" s="291"/>
      <c r="AM297" s="293">
        <v>162163.92958333335</v>
      </c>
      <c r="AN297" s="291"/>
      <c r="AO297" s="294">
        <v>162163.92958333335</v>
      </c>
      <c r="AP297" s="291"/>
      <c r="AQ297" s="295">
        <v>0.01</v>
      </c>
      <c r="AR297" s="291"/>
      <c r="AS297" s="291"/>
      <c r="AT297" s="291"/>
      <c r="AU297" s="291"/>
      <c r="AV297" s="296">
        <v>0</v>
      </c>
      <c r="AW297" s="291">
        <v>0.01</v>
      </c>
      <c r="AX297" s="291"/>
      <c r="AY297" s="293">
        <v>0.01</v>
      </c>
      <c r="AZ297" s="297"/>
      <c r="BA297" s="298">
        <f t="shared" si="39"/>
        <v>0</v>
      </c>
      <c r="BB297" s="43"/>
      <c r="BC297" s="288" t="str">
        <f t="shared" si="41"/>
        <v/>
      </c>
      <c r="BD297" s="288" t="str">
        <f t="shared" si="41"/>
        <v/>
      </c>
      <c r="BE297" s="288" t="str">
        <f t="shared" si="41"/>
        <v/>
      </c>
      <c r="BF297" s="288" t="str">
        <f t="shared" si="41"/>
        <v/>
      </c>
      <c r="BG297" s="288" t="str">
        <f t="shared" si="38"/>
        <v>W/C</v>
      </c>
      <c r="BH297" s="288" t="str">
        <f t="shared" si="38"/>
        <v>NO</v>
      </c>
      <c r="BI297" s="288" t="str">
        <f t="shared" si="40"/>
        <v>W/C</v>
      </c>
      <c r="BJ297" s="43"/>
      <c r="BK297" s="288" t="b">
        <f t="shared" si="42"/>
        <v>1</v>
      </c>
      <c r="BL297" s="288" t="b">
        <f t="shared" si="42"/>
        <v>1</v>
      </c>
      <c r="BM297" s="288" t="b">
        <f t="shared" si="42"/>
        <v>1</v>
      </c>
      <c r="BN297" s="288" t="b">
        <f t="shared" si="42"/>
        <v>1</v>
      </c>
      <c r="BO297" s="288" t="b">
        <f t="shared" si="42"/>
        <v>1</v>
      </c>
      <c r="BP297" s="288" t="b">
        <f t="shared" si="42"/>
        <v>1</v>
      </c>
      <c r="BQ297" s="288" t="b">
        <f t="shared" si="42"/>
        <v>1</v>
      </c>
    </row>
    <row r="298" spans="1:69" ht="12" customHeight="1" x14ac:dyDescent="0.25">
      <c r="A298" s="324">
        <v>16500983</v>
      </c>
      <c r="B298" s="324" t="s">
        <v>2413</v>
      </c>
      <c r="C298" s="43" t="s">
        <v>500</v>
      </c>
      <c r="D298" s="13" t="s">
        <v>183</v>
      </c>
      <c r="E298" s="13"/>
      <c r="F298" s="310">
        <v>43132</v>
      </c>
      <c r="G298" s="13"/>
      <c r="H298" s="288" t="s">
        <v>2129</v>
      </c>
      <c r="I298" s="288" t="s">
        <v>2129</v>
      </c>
      <c r="J298" s="288" t="s">
        <v>2129</v>
      </c>
      <c r="K298" s="288" t="s">
        <v>2129</v>
      </c>
      <c r="L298" s="288" t="s">
        <v>183</v>
      </c>
      <c r="M298" s="288" t="s">
        <v>2130</v>
      </c>
      <c r="N298" s="288" t="s">
        <v>183</v>
      </c>
      <c r="P298" s="289">
        <v>0</v>
      </c>
      <c r="Q298" s="289">
        <v>0</v>
      </c>
      <c r="R298" s="289">
        <v>90305.600000000006</v>
      </c>
      <c r="S298" s="289">
        <v>79017.399999999994</v>
      </c>
      <c r="T298" s="289">
        <v>67729.2</v>
      </c>
      <c r="U298" s="289">
        <v>56441</v>
      </c>
      <c r="V298" s="289">
        <v>45152.800000000003</v>
      </c>
      <c r="W298" s="289">
        <v>33864.6</v>
      </c>
      <c r="X298" s="289">
        <v>22576.400000000001</v>
      </c>
      <c r="Y298" s="289">
        <v>11288.2</v>
      </c>
      <c r="Z298" s="289">
        <v>0</v>
      </c>
      <c r="AA298" s="289">
        <v>119475.5</v>
      </c>
      <c r="AB298" s="289">
        <v>118876.09</v>
      </c>
      <c r="AC298" s="289"/>
      <c r="AD298" s="289"/>
      <c r="AE298" s="289">
        <v>48774.062083333331</v>
      </c>
      <c r="AF298" s="299"/>
      <c r="AG298" s="300"/>
      <c r="AH298" s="291"/>
      <c r="AI298" s="291"/>
      <c r="AJ298" s="291"/>
      <c r="AK298" s="292"/>
      <c r="AL298" s="291"/>
      <c r="AM298" s="293">
        <v>48774.062083333331</v>
      </c>
      <c r="AN298" s="291"/>
      <c r="AO298" s="294">
        <v>48774.062083333331</v>
      </c>
      <c r="AP298" s="291"/>
      <c r="AQ298" s="295">
        <v>118876.09</v>
      </c>
      <c r="AR298" s="291"/>
      <c r="AS298" s="291"/>
      <c r="AT298" s="291"/>
      <c r="AU298" s="291"/>
      <c r="AV298" s="296">
        <v>0</v>
      </c>
      <c r="AW298" s="291">
        <v>118876.09</v>
      </c>
      <c r="AX298" s="291"/>
      <c r="AY298" s="293">
        <v>118876.09</v>
      </c>
      <c r="AZ298" s="297"/>
      <c r="BA298" s="298">
        <f t="shared" si="39"/>
        <v>0</v>
      </c>
      <c r="BB298" s="43"/>
      <c r="BC298" s="288" t="str">
        <f t="shared" si="41"/>
        <v/>
      </c>
      <c r="BD298" s="288" t="str">
        <f t="shared" si="41"/>
        <v/>
      </c>
      <c r="BE298" s="288" t="str">
        <f t="shared" si="41"/>
        <v/>
      </c>
      <c r="BF298" s="288" t="str">
        <f t="shared" si="41"/>
        <v/>
      </c>
      <c r="BG298" s="288" t="str">
        <f t="shared" si="38"/>
        <v>W/C</v>
      </c>
      <c r="BH298" s="288" t="str">
        <f t="shared" si="38"/>
        <v>NO</v>
      </c>
      <c r="BI298" s="288" t="str">
        <f t="shared" si="40"/>
        <v>W/C</v>
      </c>
      <c r="BJ298" s="43"/>
      <c r="BK298" s="288" t="b">
        <f t="shared" si="42"/>
        <v>1</v>
      </c>
      <c r="BL298" s="288" t="b">
        <f t="shared" si="42"/>
        <v>1</v>
      </c>
      <c r="BM298" s="288" t="b">
        <f t="shared" si="42"/>
        <v>1</v>
      </c>
      <c r="BN298" s="288" t="b">
        <f t="shared" si="42"/>
        <v>1</v>
      </c>
      <c r="BO298" s="288" t="b">
        <f t="shared" si="42"/>
        <v>1</v>
      </c>
      <c r="BP298" s="288" t="b">
        <f t="shared" si="42"/>
        <v>1</v>
      </c>
      <c r="BQ298" s="288" t="b">
        <f t="shared" si="42"/>
        <v>1</v>
      </c>
    </row>
    <row r="299" spans="1:69" ht="12" customHeight="1" x14ac:dyDescent="0.25">
      <c r="A299" s="286">
        <v>16501003</v>
      </c>
      <c r="B299" s="287" t="s">
        <v>2414</v>
      </c>
      <c r="C299" s="16" t="s">
        <v>501</v>
      </c>
      <c r="D299" s="13" t="s">
        <v>183</v>
      </c>
      <c r="E299" s="13"/>
      <c r="F299" s="16"/>
      <c r="G299" s="13"/>
      <c r="H299" s="288" t="s">
        <v>2129</v>
      </c>
      <c r="I299" s="288" t="s">
        <v>2129</v>
      </c>
      <c r="J299" s="288" t="s">
        <v>2129</v>
      </c>
      <c r="K299" s="288" t="s">
        <v>2129</v>
      </c>
      <c r="L299" s="288" t="s">
        <v>183</v>
      </c>
      <c r="M299" s="288" t="s">
        <v>2130</v>
      </c>
      <c r="N299" s="288" t="s">
        <v>183</v>
      </c>
      <c r="P299" s="289">
        <v>3901.03</v>
      </c>
      <c r="Q299" s="289">
        <v>2400</v>
      </c>
      <c r="R299" s="289">
        <v>0</v>
      </c>
      <c r="S299" s="289">
        <v>0</v>
      </c>
      <c r="T299" s="289">
        <v>0</v>
      </c>
      <c r="U299" s="289">
        <v>0</v>
      </c>
      <c r="V299" s="289">
        <v>0</v>
      </c>
      <c r="W299" s="289">
        <v>0</v>
      </c>
      <c r="X299" s="289">
        <v>0</v>
      </c>
      <c r="Y299" s="289">
        <v>0</v>
      </c>
      <c r="Z299" s="289">
        <v>0</v>
      </c>
      <c r="AA299" s="289">
        <v>1830374.34</v>
      </c>
      <c r="AB299" s="289">
        <v>500</v>
      </c>
      <c r="AC299" s="289"/>
      <c r="AD299" s="289"/>
      <c r="AE299" s="289">
        <v>152914.57125000001</v>
      </c>
      <c r="AF299" s="299"/>
      <c r="AG299" s="300"/>
      <c r="AH299" s="291"/>
      <c r="AI299" s="291"/>
      <c r="AJ299" s="291"/>
      <c r="AK299" s="292"/>
      <c r="AL299" s="291">
        <v>0</v>
      </c>
      <c r="AM299" s="293">
        <v>152914.57125000001</v>
      </c>
      <c r="AN299" s="291"/>
      <c r="AO299" s="294">
        <v>152914.57125000001</v>
      </c>
      <c r="AP299" s="291"/>
      <c r="AQ299" s="295">
        <v>500</v>
      </c>
      <c r="AR299" s="291"/>
      <c r="AS299" s="291"/>
      <c r="AT299" s="291"/>
      <c r="AU299" s="291"/>
      <c r="AV299" s="296">
        <v>0</v>
      </c>
      <c r="AW299" s="291">
        <v>500</v>
      </c>
      <c r="AX299" s="291"/>
      <c r="AY299" s="293">
        <v>500</v>
      </c>
      <c r="AZ299" s="297"/>
      <c r="BA299" s="298">
        <f t="shared" si="39"/>
        <v>0</v>
      </c>
      <c r="BB299" s="43"/>
      <c r="BC299" s="288" t="str">
        <f t="shared" si="41"/>
        <v/>
      </c>
      <c r="BD299" s="288" t="str">
        <f t="shared" si="41"/>
        <v/>
      </c>
      <c r="BE299" s="288" t="str">
        <f t="shared" si="41"/>
        <v/>
      </c>
      <c r="BF299" s="288" t="str">
        <f t="shared" si="41"/>
        <v/>
      </c>
      <c r="BG299" s="288" t="str">
        <f t="shared" si="38"/>
        <v>W/C</v>
      </c>
      <c r="BH299" s="288" t="str">
        <f t="shared" si="38"/>
        <v>NO</v>
      </c>
      <c r="BI299" s="288" t="str">
        <f t="shared" si="40"/>
        <v>W/C</v>
      </c>
      <c r="BJ299" s="43"/>
      <c r="BK299" s="288" t="b">
        <f t="shared" si="42"/>
        <v>1</v>
      </c>
      <c r="BL299" s="288" t="b">
        <f t="shared" si="42"/>
        <v>1</v>
      </c>
      <c r="BM299" s="288" t="b">
        <f t="shared" si="42"/>
        <v>1</v>
      </c>
      <c r="BN299" s="288" t="b">
        <f t="shared" si="42"/>
        <v>1</v>
      </c>
      <c r="BO299" s="288" t="b">
        <f t="shared" si="42"/>
        <v>1</v>
      </c>
      <c r="BP299" s="288" t="b">
        <f t="shared" si="42"/>
        <v>1</v>
      </c>
      <c r="BQ299" s="288" t="b">
        <f t="shared" si="42"/>
        <v>1</v>
      </c>
    </row>
    <row r="300" spans="1:69" ht="12" customHeight="1" x14ac:dyDescent="0.25">
      <c r="A300" s="286">
        <v>16501013</v>
      </c>
      <c r="B300" s="287" t="s">
        <v>2415</v>
      </c>
      <c r="C300" s="323" t="s">
        <v>502</v>
      </c>
      <c r="D300" s="13" t="s">
        <v>183</v>
      </c>
      <c r="E300" s="13"/>
      <c r="F300" s="16"/>
      <c r="G300" s="13"/>
      <c r="H300" s="288" t="s">
        <v>2129</v>
      </c>
      <c r="I300" s="288" t="s">
        <v>2129</v>
      </c>
      <c r="J300" s="288" t="s">
        <v>2129</v>
      </c>
      <c r="K300" s="288" t="s">
        <v>2129</v>
      </c>
      <c r="L300" s="288" t="s">
        <v>183</v>
      </c>
      <c r="M300" s="288" t="s">
        <v>2130</v>
      </c>
      <c r="N300" s="288" t="s">
        <v>183</v>
      </c>
      <c r="P300" s="289">
        <v>2171361.65</v>
      </c>
      <c r="Q300" s="289">
        <v>322694.88</v>
      </c>
      <c r="R300" s="289">
        <v>577750.88</v>
      </c>
      <c r="S300" s="289">
        <v>588280.88</v>
      </c>
      <c r="T300" s="289">
        <v>603887.92000000004</v>
      </c>
      <c r="U300" s="289">
        <v>627381.9</v>
      </c>
      <c r="V300" s="289">
        <v>689841.4</v>
      </c>
      <c r="W300" s="289">
        <v>296396.03999999998</v>
      </c>
      <c r="X300" s="289">
        <v>687416.94</v>
      </c>
      <c r="Y300" s="289">
        <v>839698.49</v>
      </c>
      <c r="Z300" s="289">
        <v>993452.72</v>
      </c>
      <c r="AA300" s="289">
        <v>2819629.35</v>
      </c>
      <c r="AB300" s="289">
        <v>3399130.95</v>
      </c>
      <c r="AC300" s="289"/>
      <c r="AD300" s="289"/>
      <c r="AE300" s="289">
        <v>985973.1416666666</v>
      </c>
      <c r="AF300" s="299"/>
      <c r="AG300" s="300"/>
      <c r="AH300" s="291"/>
      <c r="AI300" s="291"/>
      <c r="AJ300" s="291"/>
      <c r="AK300" s="292"/>
      <c r="AL300" s="291">
        <v>0</v>
      </c>
      <c r="AM300" s="293">
        <v>985973.1416666666</v>
      </c>
      <c r="AN300" s="291"/>
      <c r="AO300" s="294">
        <v>985973.1416666666</v>
      </c>
      <c r="AP300" s="291"/>
      <c r="AQ300" s="295">
        <v>3399130.95</v>
      </c>
      <c r="AR300" s="291"/>
      <c r="AS300" s="291"/>
      <c r="AT300" s="291"/>
      <c r="AU300" s="291"/>
      <c r="AV300" s="296">
        <v>0</v>
      </c>
      <c r="AW300" s="291">
        <v>3399130.95</v>
      </c>
      <c r="AX300" s="291"/>
      <c r="AY300" s="293">
        <v>3399130.95</v>
      </c>
      <c r="AZ300" s="297"/>
      <c r="BA300" s="298">
        <f t="shared" si="39"/>
        <v>0</v>
      </c>
      <c r="BB300" s="43"/>
      <c r="BC300" s="288" t="str">
        <f t="shared" si="41"/>
        <v/>
      </c>
      <c r="BD300" s="288" t="str">
        <f t="shared" si="41"/>
        <v/>
      </c>
      <c r="BE300" s="288" t="str">
        <f t="shared" si="41"/>
        <v/>
      </c>
      <c r="BF300" s="288" t="str">
        <f t="shared" si="41"/>
        <v/>
      </c>
      <c r="BG300" s="288" t="str">
        <f t="shared" si="38"/>
        <v>W/C</v>
      </c>
      <c r="BH300" s="288" t="str">
        <f t="shared" si="38"/>
        <v>NO</v>
      </c>
      <c r="BI300" s="288" t="str">
        <f t="shared" si="40"/>
        <v>W/C</v>
      </c>
      <c r="BJ300" s="43"/>
      <c r="BK300" s="288" t="b">
        <f t="shared" si="42"/>
        <v>1</v>
      </c>
      <c r="BL300" s="288" t="b">
        <f t="shared" si="42"/>
        <v>1</v>
      </c>
      <c r="BM300" s="288" t="b">
        <f t="shared" si="42"/>
        <v>1</v>
      </c>
      <c r="BN300" s="288" t="b">
        <f t="shared" si="42"/>
        <v>1</v>
      </c>
      <c r="BO300" s="288" t="b">
        <f t="shared" si="42"/>
        <v>1</v>
      </c>
      <c r="BP300" s="288" t="b">
        <f t="shared" si="42"/>
        <v>1</v>
      </c>
      <c r="BQ300" s="288" t="b">
        <f t="shared" si="42"/>
        <v>1</v>
      </c>
    </row>
    <row r="301" spans="1:69" ht="12" customHeight="1" x14ac:dyDescent="0.25">
      <c r="A301" s="14">
        <v>16501023</v>
      </c>
      <c r="B301" s="15" t="s">
        <v>2416</v>
      </c>
      <c r="C301" s="16" t="s">
        <v>2417</v>
      </c>
      <c r="D301" s="13" t="s">
        <v>183</v>
      </c>
      <c r="E301" s="13"/>
      <c r="F301" s="301">
        <v>42752</v>
      </c>
      <c r="G301" s="13"/>
      <c r="H301" s="288" t="s">
        <v>2129</v>
      </c>
      <c r="I301" s="288" t="s">
        <v>2129</v>
      </c>
      <c r="J301" s="288" t="s">
        <v>2129</v>
      </c>
      <c r="K301" s="288" t="s">
        <v>2129</v>
      </c>
      <c r="L301" s="288" t="s">
        <v>183</v>
      </c>
      <c r="M301" s="288" t="s">
        <v>2130</v>
      </c>
      <c r="N301" s="288" t="s">
        <v>183</v>
      </c>
      <c r="P301" s="289">
        <v>57941.25</v>
      </c>
      <c r="Q301" s="289">
        <v>50698.59</v>
      </c>
      <c r="R301" s="289">
        <v>43455.93</v>
      </c>
      <c r="S301" s="289">
        <v>36213.269999999997</v>
      </c>
      <c r="T301" s="289">
        <v>28970.61</v>
      </c>
      <c r="U301" s="289">
        <v>21727.95</v>
      </c>
      <c r="V301" s="289">
        <v>14485.29</v>
      </c>
      <c r="W301" s="289">
        <v>7242.63</v>
      </c>
      <c r="X301" s="289">
        <v>0</v>
      </c>
      <c r="Y301" s="289">
        <v>90849.91</v>
      </c>
      <c r="Z301" s="289">
        <v>90849.91</v>
      </c>
      <c r="AA301" s="289">
        <v>90849.91</v>
      </c>
      <c r="AB301" s="289">
        <v>0</v>
      </c>
      <c r="AC301" s="289"/>
      <c r="AD301" s="289"/>
      <c r="AE301" s="289">
        <v>42026.21875</v>
      </c>
      <c r="AF301" s="299"/>
      <c r="AG301" s="300"/>
      <c r="AH301" s="291"/>
      <c r="AI301" s="291"/>
      <c r="AJ301" s="291"/>
      <c r="AK301" s="292"/>
      <c r="AL301" s="291">
        <v>0</v>
      </c>
      <c r="AM301" s="293">
        <v>42026.21875</v>
      </c>
      <c r="AN301" s="291"/>
      <c r="AO301" s="294">
        <v>42026.21875</v>
      </c>
      <c r="AP301" s="291"/>
      <c r="AQ301" s="295">
        <v>0</v>
      </c>
      <c r="AR301" s="291"/>
      <c r="AS301" s="291"/>
      <c r="AT301" s="291"/>
      <c r="AU301" s="291"/>
      <c r="AV301" s="296">
        <v>0</v>
      </c>
      <c r="AW301" s="291">
        <v>0</v>
      </c>
      <c r="AX301" s="291"/>
      <c r="AY301" s="293">
        <v>0</v>
      </c>
      <c r="AZ301" s="297"/>
      <c r="BA301" s="298">
        <f t="shared" si="39"/>
        <v>0</v>
      </c>
      <c r="BB301" s="43"/>
      <c r="BC301" s="288" t="str">
        <f t="shared" si="41"/>
        <v/>
      </c>
      <c r="BD301" s="288" t="str">
        <f t="shared" si="41"/>
        <v/>
      </c>
      <c r="BE301" s="288" t="str">
        <f t="shared" si="41"/>
        <v/>
      </c>
      <c r="BF301" s="288" t="str">
        <f t="shared" si="41"/>
        <v/>
      </c>
      <c r="BG301" s="288" t="str">
        <f t="shared" si="38"/>
        <v>W/C</v>
      </c>
      <c r="BH301" s="288" t="str">
        <f t="shared" si="38"/>
        <v>NO</v>
      </c>
      <c r="BI301" s="288" t="str">
        <f t="shared" si="40"/>
        <v>W/C</v>
      </c>
      <c r="BJ301" s="43"/>
      <c r="BK301" s="288" t="b">
        <f t="shared" si="42"/>
        <v>1</v>
      </c>
      <c r="BL301" s="288" t="b">
        <f t="shared" si="42"/>
        <v>1</v>
      </c>
      <c r="BM301" s="288" t="b">
        <f t="shared" si="42"/>
        <v>1</v>
      </c>
      <c r="BN301" s="288" t="b">
        <f t="shared" si="42"/>
        <v>1</v>
      </c>
      <c r="BO301" s="288" t="b">
        <f t="shared" si="42"/>
        <v>1</v>
      </c>
      <c r="BP301" s="288" t="b">
        <f t="shared" si="42"/>
        <v>1</v>
      </c>
      <c r="BQ301" s="288" t="b">
        <f t="shared" si="42"/>
        <v>1</v>
      </c>
    </row>
    <row r="302" spans="1:69" ht="12" customHeight="1" x14ac:dyDescent="0.25">
      <c r="A302" s="14">
        <v>16501033</v>
      </c>
      <c r="B302" s="15" t="s">
        <v>2418</v>
      </c>
      <c r="C302" s="16" t="s">
        <v>2419</v>
      </c>
      <c r="D302" s="13" t="s">
        <v>183</v>
      </c>
      <c r="E302" s="13"/>
      <c r="F302" s="301">
        <v>42964</v>
      </c>
      <c r="G302" s="13"/>
      <c r="H302" s="288" t="s">
        <v>2129</v>
      </c>
      <c r="I302" s="288" t="s">
        <v>2129</v>
      </c>
      <c r="J302" s="288" t="s">
        <v>2129</v>
      </c>
      <c r="K302" s="288" t="s">
        <v>2129</v>
      </c>
      <c r="L302" s="288" t="s">
        <v>183</v>
      </c>
      <c r="M302" s="288" t="s">
        <v>2130</v>
      </c>
      <c r="N302" s="288" t="s">
        <v>183</v>
      </c>
      <c r="P302" s="289">
        <v>65450</v>
      </c>
      <c r="Q302" s="289">
        <v>52360</v>
      </c>
      <c r="R302" s="289">
        <v>39270</v>
      </c>
      <c r="S302" s="289">
        <v>26180</v>
      </c>
      <c r="T302" s="289">
        <v>13090</v>
      </c>
      <c r="U302" s="289">
        <v>0</v>
      </c>
      <c r="V302" s="289">
        <v>146712.5</v>
      </c>
      <c r="W302" s="289">
        <v>133375</v>
      </c>
      <c r="X302" s="289">
        <v>264307.09000000003</v>
      </c>
      <c r="Y302" s="289">
        <v>230175</v>
      </c>
      <c r="Z302" s="289">
        <v>207157.5</v>
      </c>
      <c r="AA302" s="289">
        <v>184140</v>
      </c>
      <c r="AB302" s="289">
        <v>161122.5</v>
      </c>
      <c r="AC302" s="289"/>
      <c r="AD302" s="289"/>
      <c r="AE302" s="289">
        <v>117504.44500000001</v>
      </c>
      <c r="AF302" s="299"/>
      <c r="AG302" s="300"/>
      <c r="AH302" s="291"/>
      <c r="AI302" s="291"/>
      <c r="AJ302" s="291"/>
      <c r="AK302" s="292"/>
      <c r="AL302" s="291">
        <v>0</v>
      </c>
      <c r="AM302" s="293">
        <v>117504.44500000001</v>
      </c>
      <c r="AN302" s="291"/>
      <c r="AO302" s="294">
        <v>117504.44500000001</v>
      </c>
      <c r="AP302" s="291"/>
      <c r="AQ302" s="295">
        <v>161122.5</v>
      </c>
      <c r="AR302" s="291"/>
      <c r="AS302" s="291"/>
      <c r="AT302" s="291"/>
      <c r="AU302" s="291"/>
      <c r="AV302" s="296">
        <v>0</v>
      </c>
      <c r="AW302" s="291">
        <v>161122.5</v>
      </c>
      <c r="AX302" s="291"/>
      <c r="AY302" s="293">
        <v>161122.5</v>
      </c>
      <c r="AZ302" s="297"/>
      <c r="BA302" s="298">
        <f t="shared" si="39"/>
        <v>0</v>
      </c>
      <c r="BB302" s="43"/>
      <c r="BC302" s="288" t="str">
        <f t="shared" si="41"/>
        <v/>
      </c>
      <c r="BD302" s="288" t="str">
        <f t="shared" si="41"/>
        <v/>
      </c>
      <c r="BE302" s="288" t="str">
        <f t="shared" si="41"/>
        <v/>
      </c>
      <c r="BF302" s="288" t="str">
        <f t="shared" si="41"/>
        <v/>
      </c>
      <c r="BG302" s="288" t="str">
        <f t="shared" si="38"/>
        <v>W/C</v>
      </c>
      <c r="BH302" s="288" t="str">
        <f t="shared" si="38"/>
        <v>NO</v>
      </c>
      <c r="BI302" s="288" t="str">
        <f t="shared" si="40"/>
        <v>W/C</v>
      </c>
      <c r="BJ302" s="43"/>
      <c r="BK302" s="288" t="b">
        <f t="shared" si="42"/>
        <v>1</v>
      </c>
      <c r="BL302" s="288" t="b">
        <f t="shared" si="42"/>
        <v>1</v>
      </c>
      <c r="BM302" s="288" t="b">
        <f t="shared" si="42"/>
        <v>1</v>
      </c>
      <c r="BN302" s="288" t="b">
        <f t="shared" si="42"/>
        <v>1</v>
      </c>
      <c r="BO302" s="288" t="b">
        <f t="shared" si="42"/>
        <v>1</v>
      </c>
      <c r="BP302" s="288" t="b">
        <f t="shared" si="42"/>
        <v>1</v>
      </c>
      <c r="BQ302" s="288" t="b">
        <f t="shared" si="42"/>
        <v>1</v>
      </c>
    </row>
    <row r="303" spans="1:69" ht="12" customHeight="1" x14ac:dyDescent="0.25">
      <c r="A303" s="14">
        <v>16501043</v>
      </c>
      <c r="B303" s="15" t="s">
        <v>2420</v>
      </c>
      <c r="C303" s="16" t="s">
        <v>2421</v>
      </c>
      <c r="D303" s="13" t="s">
        <v>183</v>
      </c>
      <c r="E303" s="13"/>
      <c r="F303" s="301">
        <v>42903</v>
      </c>
      <c r="G303" s="13"/>
      <c r="H303" s="288" t="s">
        <v>2129</v>
      </c>
      <c r="I303" s="288" t="s">
        <v>2129</v>
      </c>
      <c r="J303" s="288" t="s">
        <v>2129</v>
      </c>
      <c r="K303" s="288" t="s">
        <v>2129</v>
      </c>
      <c r="L303" s="288" t="s">
        <v>183</v>
      </c>
      <c r="M303" s="288" t="s">
        <v>2130</v>
      </c>
      <c r="N303" s="288" t="s">
        <v>183</v>
      </c>
      <c r="P303" s="289">
        <v>297091.68</v>
      </c>
      <c r="Q303" s="289">
        <v>222818.76</v>
      </c>
      <c r="R303" s="289">
        <v>148545.84</v>
      </c>
      <c r="S303" s="289">
        <v>74272.92</v>
      </c>
      <c r="T303" s="289">
        <v>0</v>
      </c>
      <c r="U303" s="289">
        <v>826630.78</v>
      </c>
      <c r="V303" s="289">
        <v>751482.53</v>
      </c>
      <c r="W303" s="289">
        <v>676334.28</v>
      </c>
      <c r="X303" s="289">
        <v>601186.03</v>
      </c>
      <c r="Y303" s="289">
        <v>526037.78</v>
      </c>
      <c r="Z303" s="289">
        <v>450889.53</v>
      </c>
      <c r="AA303" s="289">
        <v>375741.28</v>
      </c>
      <c r="AB303" s="289">
        <v>300593.03000000003</v>
      </c>
      <c r="AC303" s="289"/>
      <c r="AD303" s="289"/>
      <c r="AE303" s="289">
        <v>412731.84041666676</v>
      </c>
      <c r="AF303" s="299"/>
      <c r="AG303" s="300"/>
      <c r="AH303" s="291"/>
      <c r="AI303" s="291"/>
      <c r="AJ303" s="291"/>
      <c r="AK303" s="292"/>
      <c r="AL303" s="291">
        <v>0</v>
      </c>
      <c r="AM303" s="293">
        <v>412731.84041666676</v>
      </c>
      <c r="AN303" s="291"/>
      <c r="AO303" s="294">
        <v>412731.84041666676</v>
      </c>
      <c r="AP303" s="291"/>
      <c r="AQ303" s="295">
        <v>300593.03000000003</v>
      </c>
      <c r="AR303" s="291"/>
      <c r="AS303" s="291"/>
      <c r="AT303" s="291"/>
      <c r="AU303" s="291"/>
      <c r="AV303" s="296">
        <v>0</v>
      </c>
      <c r="AW303" s="291">
        <v>300593.03000000003</v>
      </c>
      <c r="AX303" s="291"/>
      <c r="AY303" s="293">
        <v>300593.03000000003</v>
      </c>
      <c r="AZ303" s="297"/>
      <c r="BA303" s="298">
        <f t="shared" si="39"/>
        <v>0</v>
      </c>
      <c r="BB303" s="43"/>
      <c r="BC303" s="288" t="str">
        <f t="shared" si="41"/>
        <v/>
      </c>
      <c r="BD303" s="288" t="str">
        <f t="shared" si="41"/>
        <v/>
      </c>
      <c r="BE303" s="288" t="str">
        <f t="shared" si="41"/>
        <v/>
      </c>
      <c r="BF303" s="288" t="str">
        <f t="shared" si="41"/>
        <v/>
      </c>
      <c r="BG303" s="288" t="str">
        <f t="shared" si="38"/>
        <v>W/C</v>
      </c>
      <c r="BH303" s="288" t="str">
        <f t="shared" si="38"/>
        <v>NO</v>
      </c>
      <c r="BI303" s="288" t="str">
        <f t="shared" si="40"/>
        <v>W/C</v>
      </c>
      <c r="BJ303" s="43"/>
      <c r="BK303" s="288" t="b">
        <f t="shared" si="42"/>
        <v>1</v>
      </c>
      <c r="BL303" s="288" t="b">
        <f t="shared" si="42"/>
        <v>1</v>
      </c>
      <c r="BM303" s="288" t="b">
        <f t="shared" si="42"/>
        <v>1</v>
      </c>
      <c r="BN303" s="288" t="b">
        <f t="shared" si="42"/>
        <v>1</v>
      </c>
      <c r="BO303" s="288" t="b">
        <f t="shared" si="42"/>
        <v>1</v>
      </c>
      <c r="BP303" s="288" t="b">
        <f t="shared" si="42"/>
        <v>1</v>
      </c>
      <c r="BQ303" s="288" t="b">
        <f t="shared" si="42"/>
        <v>1</v>
      </c>
    </row>
    <row r="304" spans="1:69" ht="12" customHeight="1" x14ac:dyDescent="0.25">
      <c r="A304" s="286">
        <v>16501051</v>
      </c>
      <c r="B304" s="287" t="s">
        <v>2422</v>
      </c>
      <c r="C304" s="16" t="s">
        <v>503</v>
      </c>
      <c r="D304" s="13" t="s">
        <v>183</v>
      </c>
      <c r="E304" s="13"/>
      <c r="F304" s="319"/>
      <c r="G304" s="13"/>
      <c r="H304" s="288" t="s">
        <v>2129</v>
      </c>
      <c r="I304" s="288" t="s">
        <v>2129</v>
      </c>
      <c r="J304" s="288" t="s">
        <v>2129</v>
      </c>
      <c r="K304" s="288" t="s">
        <v>2129</v>
      </c>
      <c r="L304" s="288" t="s">
        <v>183</v>
      </c>
      <c r="M304" s="288" t="s">
        <v>2130</v>
      </c>
      <c r="N304" s="288" t="s">
        <v>183</v>
      </c>
      <c r="P304" s="289">
        <v>0</v>
      </c>
      <c r="Q304" s="289">
        <v>0</v>
      </c>
      <c r="R304" s="289">
        <v>0</v>
      </c>
      <c r="S304" s="289">
        <v>0</v>
      </c>
      <c r="T304" s="289">
        <v>395452.2</v>
      </c>
      <c r="U304" s="289">
        <v>362497.85</v>
      </c>
      <c r="V304" s="289">
        <v>329543.5</v>
      </c>
      <c r="W304" s="289">
        <v>296589.15000000002</v>
      </c>
      <c r="X304" s="289">
        <v>263634.8</v>
      </c>
      <c r="Y304" s="289">
        <v>230680.45</v>
      </c>
      <c r="Z304" s="289">
        <v>197726.1</v>
      </c>
      <c r="AA304" s="289">
        <v>164771.75</v>
      </c>
      <c r="AB304" s="289">
        <v>131817.4</v>
      </c>
      <c r="AC304" s="289"/>
      <c r="AD304" s="289"/>
      <c r="AE304" s="289">
        <v>192233.70833333337</v>
      </c>
      <c r="AF304" s="299"/>
      <c r="AG304" s="300"/>
      <c r="AH304" s="291"/>
      <c r="AI304" s="291"/>
      <c r="AJ304" s="291"/>
      <c r="AK304" s="292"/>
      <c r="AL304" s="291">
        <v>0</v>
      </c>
      <c r="AM304" s="293">
        <v>192233.70833333337</v>
      </c>
      <c r="AN304" s="291"/>
      <c r="AO304" s="294">
        <v>192233.70833333337</v>
      </c>
      <c r="AP304" s="291"/>
      <c r="AQ304" s="295">
        <v>131817.4</v>
      </c>
      <c r="AR304" s="291"/>
      <c r="AS304" s="291"/>
      <c r="AT304" s="291"/>
      <c r="AU304" s="291"/>
      <c r="AV304" s="296">
        <v>0</v>
      </c>
      <c r="AW304" s="291">
        <v>131817.4</v>
      </c>
      <c r="AX304" s="291"/>
      <c r="AY304" s="293">
        <v>131817.4</v>
      </c>
      <c r="AZ304" s="297"/>
      <c r="BA304" s="298">
        <f t="shared" si="39"/>
        <v>0</v>
      </c>
      <c r="BB304" s="43"/>
      <c r="BC304" s="288" t="str">
        <f t="shared" si="41"/>
        <v/>
      </c>
      <c r="BD304" s="288" t="str">
        <f t="shared" si="41"/>
        <v/>
      </c>
      <c r="BE304" s="288" t="str">
        <f t="shared" si="41"/>
        <v/>
      </c>
      <c r="BF304" s="288" t="str">
        <f t="shared" si="41"/>
        <v/>
      </c>
      <c r="BG304" s="288" t="str">
        <f t="shared" si="38"/>
        <v>W/C</v>
      </c>
      <c r="BH304" s="288" t="str">
        <f t="shared" si="38"/>
        <v>NO</v>
      </c>
      <c r="BI304" s="288" t="str">
        <f t="shared" si="40"/>
        <v>W/C</v>
      </c>
      <c r="BJ304" s="43"/>
      <c r="BK304" s="288" t="b">
        <f t="shared" si="42"/>
        <v>1</v>
      </c>
      <c r="BL304" s="288" t="b">
        <f t="shared" si="42"/>
        <v>1</v>
      </c>
      <c r="BM304" s="288" t="b">
        <f t="shared" si="42"/>
        <v>1</v>
      </c>
      <c r="BN304" s="288" t="b">
        <f t="shared" si="42"/>
        <v>1</v>
      </c>
      <c r="BO304" s="288" t="b">
        <f t="shared" si="42"/>
        <v>1</v>
      </c>
      <c r="BP304" s="288" t="b">
        <f t="shared" si="42"/>
        <v>1</v>
      </c>
      <c r="BQ304" s="288" t="b">
        <f t="shared" si="42"/>
        <v>1</v>
      </c>
    </row>
    <row r="305" spans="1:69" ht="12" customHeight="1" x14ac:dyDescent="0.25">
      <c r="A305" s="14">
        <v>16501053</v>
      </c>
      <c r="B305" s="15" t="s">
        <v>2423</v>
      </c>
      <c r="C305" s="16" t="s">
        <v>2424</v>
      </c>
      <c r="D305" s="13" t="s">
        <v>183</v>
      </c>
      <c r="E305" s="13"/>
      <c r="F305" s="301">
        <v>42783</v>
      </c>
      <c r="G305" s="13"/>
      <c r="H305" s="288" t="s">
        <v>2129</v>
      </c>
      <c r="I305" s="288" t="s">
        <v>2129</v>
      </c>
      <c r="J305" s="288" t="s">
        <v>2129</v>
      </c>
      <c r="K305" s="288" t="s">
        <v>2129</v>
      </c>
      <c r="L305" s="288" t="s">
        <v>183</v>
      </c>
      <c r="M305" s="288" t="s">
        <v>2130</v>
      </c>
      <c r="N305" s="288" t="s">
        <v>183</v>
      </c>
      <c r="P305" s="289">
        <v>0</v>
      </c>
      <c r="Q305" s="289">
        <v>137295.4</v>
      </c>
      <c r="R305" s="289">
        <v>124814</v>
      </c>
      <c r="S305" s="289">
        <v>112332.6</v>
      </c>
      <c r="T305" s="289">
        <v>99851.199999999997</v>
      </c>
      <c r="U305" s="289">
        <v>88934.09</v>
      </c>
      <c r="V305" s="289">
        <v>76229.22</v>
      </c>
      <c r="W305" s="289">
        <v>63524.35</v>
      </c>
      <c r="X305" s="289">
        <v>50819.48</v>
      </c>
      <c r="Y305" s="289">
        <v>38114.61</v>
      </c>
      <c r="Z305" s="289">
        <v>25409.74</v>
      </c>
      <c r="AA305" s="289">
        <v>13598.75</v>
      </c>
      <c r="AB305" s="289">
        <v>0</v>
      </c>
      <c r="AC305" s="289"/>
      <c r="AD305" s="289"/>
      <c r="AE305" s="289">
        <v>69243.62</v>
      </c>
      <c r="AF305" s="299"/>
      <c r="AG305" s="300"/>
      <c r="AH305" s="291"/>
      <c r="AI305" s="291"/>
      <c r="AJ305" s="291"/>
      <c r="AK305" s="292"/>
      <c r="AL305" s="291">
        <v>0</v>
      </c>
      <c r="AM305" s="293">
        <v>69243.62</v>
      </c>
      <c r="AN305" s="291"/>
      <c r="AO305" s="294">
        <v>69243.62</v>
      </c>
      <c r="AP305" s="291"/>
      <c r="AQ305" s="295">
        <v>0</v>
      </c>
      <c r="AR305" s="291"/>
      <c r="AS305" s="291"/>
      <c r="AT305" s="291"/>
      <c r="AU305" s="291"/>
      <c r="AV305" s="296">
        <v>0</v>
      </c>
      <c r="AW305" s="291">
        <v>0</v>
      </c>
      <c r="AX305" s="291"/>
      <c r="AY305" s="293">
        <v>0</v>
      </c>
      <c r="AZ305" s="297"/>
      <c r="BA305" s="298">
        <f t="shared" si="39"/>
        <v>0</v>
      </c>
      <c r="BB305" s="43"/>
      <c r="BC305" s="288" t="str">
        <f t="shared" si="41"/>
        <v/>
      </c>
      <c r="BD305" s="288" t="str">
        <f t="shared" si="41"/>
        <v/>
      </c>
      <c r="BE305" s="288" t="str">
        <f t="shared" si="41"/>
        <v/>
      </c>
      <c r="BF305" s="288" t="str">
        <f t="shared" si="41"/>
        <v/>
      </c>
      <c r="BG305" s="288" t="str">
        <f t="shared" si="38"/>
        <v>W/C</v>
      </c>
      <c r="BH305" s="288" t="str">
        <f t="shared" si="38"/>
        <v>NO</v>
      </c>
      <c r="BI305" s="288" t="str">
        <f t="shared" si="40"/>
        <v>W/C</v>
      </c>
      <c r="BJ305" s="43"/>
      <c r="BK305" s="288" t="b">
        <f t="shared" si="42"/>
        <v>1</v>
      </c>
      <c r="BL305" s="288" t="b">
        <f t="shared" si="42"/>
        <v>1</v>
      </c>
      <c r="BM305" s="288" t="b">
        <f t="shared" si="42"/>
        <v>1</v>
      </c>
      <c r="BN305" s="288" t="b">
        <f t="shared" si="42"/>
        <v>1</v>
      </c>
      <c r="BO305" s="288" t="b">
        <f t="shared" si="42"/>
        <v>1</v>
      </c>
      <c r="BP305" s="288" t="b">
        <f t="shared" si="42"/>
        <v>1</v>
      </c>
      <c r="BQ305" s="288" t="b">
        <f t="shared" si="42"/>
        <v>1</v>
      </c>
    </row>
    <row r="306" spans="1:69" ht="12" customHeight="1" x14ac:dyDescent="0.25">
      <c r="A306" s="286">
        <v>16501083</v>
      </c>
      <c r="B306" s="287" t="s">
        <v>2425</v>
      </c>
      <c r="C306" s="16" t="s">
        <v>504</v>
      </c>
      <c r="D306" s="13" t="s">
        <v>183</v>
      </c>
      <c r="E306" s="13"/>
      <c r="F306" s="16"/>
      <c r="G306" s="13"/>
      <c r="H306" s="288" t="s">
        <v>2129</v>
      </c>
      <c r="I306" s="288" t="s">
        <v>2129</v>
      </c>
      <c r="J306" s="288" t="s">
        <v>2129</v>
      </c>
      <c r="K306" s="288" t="s">
        <v>2129</v>
      </c>
      <c r="L306" s="288" t="s">
        <v>183</v>
      </c>
      <c r="M306" s="288" t="s">
        <v>2130</v>
      </c>
      <c r="N306" s="288" t="s">
        <v>183</v>
      </c>
      <c r="P306" s="289">
        <v>11095.94</v>
      </c>
      <c r="Q306" s="289">
        <v>10045.94</v>
      </c>
      <c r="R306" s="289">
        <v>9545.94</v>
      </c>
      <c r="S306" s="289">
        <v>8045.94</v>
      </c>
      <c r="T306" s="289">
        <v>6495.94</v>
      </c>
      <c r="U306" s="289">
        <v>6245.94</v>
      </c>
      <c r="V306" s="289">
        <v>5995.94</v>
      </c>
      <c r="W306" s="289">
        <v>4995.9399999999996</v>
      </c>
      <c r="X306" s="289">
        <v>4745.9399999999996</v>
      </c>
      <c r="Y306" s="289">
        <v>1995.94</v>
      </c>
      <c r="Z306" s="289">
        <v>995.94</v>
      </c>
      <c r="AA306" s="289">
        <v>-2754.06</v>
      </c>
      <c r="AB306" s="289">
        <v>-4754.0600000000004</v>
      </c>
      <c r="AC306" s="289"/>
      <c r="AD306" s="289"/>
      <c r="AE306" s="289">
        <v>4960.5233333333354</v>
      </c>
      <c r="AF306" s="299"/>
      <c r="AG306" s="300"/>
      <c r="AH306" s="291"/>
      <c r="AI306" s="291"/>
      <c r="AJ306" s="291"/>
      <c r="AK306" s="292"/>
      <c r="AL306" s="291">
        <v>0</v>
      </c>
      <c r="AM306" s="293">
        <v>4960.5233333333354</v>
      </c>
      <c r="AN306" s="291"/>
      <c r="AO306" s="294">
        <v>4960.5233333333354</v>
      </c>
      <c r="AP306" s="291"/>
      <c r="AQ306" s="295">
        <v>-4754.0600000000004</v>
      </c>
      <c r="AR306" s="291"/>
      <c r="AS306" s="291"/>
      <c r="AT306" s="291"/>
      <c r="AU306" s="291"/>
      <c r="AV306" s="296">
        <v>0</v>
      </c>
      <c r="AW306" s="291">
        <v>-4754.0600000000004</v>
      </c>
      <c r="AX306" s="291"/>
      <c r="AY306" s="293">
        <v>-4754.0600000000004</v>
      </c>
      <c r="AZ306" s="297"/>
      <c r="BA306" s="298">
        <f t="shared" si="39"/>
        <v>0</v>
      </c>
      <c r="BB306" s="43"/>
      <c r="BC306" s="288" t="str">
        <f t="shared" si="41"/>
        <v/>
      </c>
      <c r="BD306" s="288" t="str">
        <f t="shared" si="41"/>
        <v/>
      </c>
      <c r="BE306" s="288" t="str">
        <f t="shared" si="41"/>
        <v/>
      </c>
      <c r="BF306" s="288" t="str">
        <f t="shared" si="41"/>
        <v/>
      </c>
      <c r="BG306" s="288" t="str">
        <f t="shared" si="38"/>
        <v>W/C</v>
      </c>
      <c r="BH306" s="288" t="str">
        <f t="shared" si="38"/>
        <v>NO</v>
      </c>
      <c r="BI306" s="288" t="str">
        <f t="shared" si="40"/>
        <v>W/C</v>
      </c>
      <c r="BJ306" s="43"/>
      <c r="BK306" s="288" t="b">
        <f t="shared" si="42"/>
        <v>1</v>
      </c>
      <c r="BL306" s="288" t="b">
        <f t="shared" si="42"/>
        <v>1</v>
      </c>
      <c r="BM306" s="288" t="b">
        <f t="shared" si="42"/>
        <v>1</v>
      </c>
      <c r="BN306" s="288" t="b">
        <f t="shared" si="42"/>
        <v>1</v>
      </c>
      <c r="BO306" s="288" t="b">
        <f t="shared" si="42"/>
        <v>1</v>
      </c>
      <c r="BP306" s="288" t="b">
        <f t="shared" si="42"/>
        <v>1</v>
      </c>
      <c r="BQ306" s="288" t="b">
        <f t="shared" si="42"/>
        <v>1</v>
      </c>
    </row>
    <row r="307" spans="1:69" ht="12" customHeight="1" x14ac:dyDescent="0.25">
      <c r="A307" s="14">
        <v>16501101</v>
      </c>
      <c r="B307" s="15" t="s">
        <v>2426</v>
      </c>
      <c r="C307" s="16" t="s">
        <v>505</v>
      </c>
      <c r="D307" s="13" t="s">
        <v>183</v>
      </c>
      <c r="E307" s="13"/>
      <c r="F307" s="16"/>
      <c r="G307" s="13"/>
      <c r="H307" s="288" t="s">
        <v>2129</v>
      </c>
      <c r="I307" s="288" t="s">
        <v>2129</v>
      </c>
      <c r="J307" s="288" t="s">
        <v>2129</v>
      </c>
      <c r="K307" s="288" t="s">
        <v>2129</v>
      </c>
      <c r="L307" s="288" t="s">
        <v>183</v>
      </c>
      <c r="M307" s="288" t="s">
        <v>2130</v>
      </c>
      <c r="N307" s="288" t="s">
        <v>183</v>
      </c>
      <c r="P307" s="289">
        <v>42860.43</v>
      </c>
      <c r="Q307" s="289">
        <v>35717.03</v>
      </c>
      <c r="R307" s="289">
        <v>28573.63</v>
      </c>
      <c r="S307" s="289">
        <v>21430.23</v>
      </c>
      <c r="T307" s="289">
        <v>14286.83</v>
      </c>
      <c r="U307" s="289">
        <v>7143.43</v>
      </c>
      <c r="V307" s="289">
        <v>0</v>
      </c>
      <c r="W307" s="289">
        <v>0</v>
      </c>
      <c r="X307" s="289">
        <v>66239.16</v>
      </c>
      <c r="Y307" s="289">
        <v>59615.24</v>
      </c>
      <c r="Z307" s="289">
        <v>52991.32</v>
      </c>
      <c r="AA307" s="289">
        <v>46367.4</v>
      </c>
      <c r="AB307" s="289">
        <v>39743.480000000003</v>
      </c>
      <c r="AC307" s="289"/>
      <c r="AD307" s="289"/>
      <c r="AE307" s="289">
        <v>31138.852083333335</v>
      </c>
      <c r="AF307" s="299"/>
      <c r="AG307" s="300"/>
      <c r="AH307" s="291"/>
      <c r="AI307" s="291"/>
      <c r="AJ307" s="291"/>
      <c r="AK307" s="292"/>
      <c r="AL307" s="291">
        <v>0</v>
      </c>
      <c r="AM307" s="293">
        <v>31138.852083333335</v>
      </c>
      <c r="AN307" s="291"/>
      <c r="AO307" s="294">
        <v>31138.852083333335</v>
      </c>
      <c r="AP307" s="291"/>
      <c r="AQ307" s="295">
        <v>39743.480000000003</v>
      </c>
      <c r="AR307" s="291"/>
      <c r="AS307" s="291"/>
      <c r="AT307" s="291"/>
      <c r="AU307" s="291"/>
      <c r="AV307" s="296">
        <v>0</v>
      </c>
      <c r="AW307" s="291">
        <v>39743.480000000003</v>
      </c>
      <c r="AX307" s="291"/>
      <c r="AY307" s="293">
        <v>39743.480000000003</v>
      </c>
      <c r="AZ307" s="297"/>
      <c r="BA307" s="298">
        <f t="shared" si="39"/>
        <v>0</v>
      </c>
      <c r="BB307" s="43"/>
      <c r="BC307" s="288" t="str">
        <f t="shared" si="41"/>
        <v/>
      </c>
      <c r="BD307" s="288" t="str">
        <f t="shared" si="41"/>
        <v/>
      </c>
      <c r="BE307" s="288" t="str">
        <f t="shared" si="41"/>
        <v/>
      </c>
      <c r="BF307" s="288" t="str">
        <f t="shared" si="41"/>
        <v/>
      </c>
      <c r="BG307" s="288" t="str">
        <f t="shared" si="38"/>
        <v>W/C</v>
      </c>
      <c r="BH307" s="288" t="str">
        <f t="shared" si="38"/>
        <v>NO</v>
      </c>
      <c r="BI307" s="288" t="str">
        <f t="shared" si="40"/>
        <v>W/C</v>
      </c>
      <c r="BJ307" s="43"/>
      <c r="BK307" s="288" t="b">
        <f t="shared" si="42"/>
        <v>1</v>
      </c>
      <c r="BL307" s="288" t="b">
        <f t="shared" si="42"/>
        <v>1</v>
      </c>
      <c r="BM307" s="288" t="b">
        <f t="shared" si="42"/>
        <v>1</v>
      </c>
      <c r="BN307" s="288" t="b">
        <f t="shared" si="42"/>
        <v>1</v>
      </c>
      <c r="BO307" s="288" t="b">
        <f t="shared" si="42"/>
        <v>1</v>
      </c>
      <c r="BP307" s="288" t="b">
        <f t="shared" si="42"/>
        <v>1</v>
      </c>
      <c r="BQ307" s="288" t="b">
        <f t="shared" si="42"/>
        <v>1</v>
      </c>
    </row>
    <row r="308" spans="1:69" ht="12" customHeight="1" x14ac:dyDescent="0.25">
      <c r="A308" s="286">
        <v>16501103</v>
      </c>
      <c r="B308" s="287" t="s">
        <v>2427</v>
      </c>
      <c r="C308" s="16" t="s">
        <v>506</v>
      </c>
      <c r="D308" s="13" t="s">
        <v>183</v>
      </c>
      <c r="E308" s="13"/>
      <c r="F308" s="16"/>
      <c r="G308" s="13"/>
      <c r="H308" s="288" t="s">
        <v>2129</v>
      </c>
      <c r="I308" s="288" t="s">
        <v>2129</v>
      </c>
      <c r="J308" s="288" t="s">
        <v>2129</v>
      </c>
      <c r="K308" s="288" t="s">
        <v>2129</v>
      </c>
      <c r="L308" s="288" t="s">
        <v>183</v>
      </c>
      <c r="M308" s="288" t="s">
        <v>2130</v>
      </c>
      <c r="N308" s="288" t="s">
        <v>183</v>
      </c>
      <c r="P308" s="289">
        <v>176857.77</v>
      </c>
      <c r="Q308" s="289">
        <v>147381.47</v>
      </c>
      <c r="R308" s="289">
        <v>117905.17</v>
      </c>
      <c r="S308" s="289">
        <v>88428.87</v>
      </c>
      <c r="T308" s="289">
        <v>58952.57</v>
      </c>
      <c r="U308" s="289">
        <v>29476.27</v>
      </c>
      <c r="V308" s="289">
        <v>0</v>
      </c>
      <c r="W308" s="289">
        <v>0</v>
      </c>
      <c r="X308" s="289">
        <v>2741785.87</v>
      </c>
      <c r="Y308" s="289">
        <v>940040.9</v>
      </c>
      <c r="Z308" s="289">
        <v>940040.9</v>
      </c>
      <c r="AA308" s="289">
        <v>940040.9</v>
      </c>
      <c r="AB308" s="289">
        <v>1091974.22</v>
      </c>
      <c r="AC308" s="289"/>
      <c r="AD308" s="289"/>
      <c r="AE308" s="289">
        <v>553205.74291666679</v>
      </c>
      <c r="AF308" s="299"/>
      <c r="AG308" s="300"/>
      <c r="AH308" s="291"/>
      <c r="AI308" s="291"/>
      <c r="AJ308" s="291"/>
      <c r="AK308" s="292"/>
      <c r="AL308" s="291">
        <v>0</v>
      </c>
      <c r="AM308" s="293">
        <v>553205.74291666679</v>
      </c>
      <c r="AN308" s="291"/>
      <c r="AO308" s="294">
        <v>553205.74291666679</v>
      </c>
      <c r="AP308" s="291"/>
      <c r="AQ308" s="295">
        <v>1091974.22</v>
      </c>
      <c r="AR308" s="291"/>
      <c r="AS308" s="291"/>
      <c r="AT308" s="291"/>
      <c r="AU308" s="291"/>
      <c r="AV308" s="296">
        <v>0</v>
      </c>
      <c r="AW308" s="291">
        <v>1091974.22</v>
      </c>
      <c r="AX308" s="291"/>
      <c r="AY308" s="293">
        <v>1091974.22</v>
      </c>
      <c r="AZ308" s="297"/>
      <c r="BA308" s="298">
        <f t="shared" si="39"/>
        <v>0</v>
      </c>
      <c r="BB308" s="43"/>
      <c r="BC308" s="288" t="str">
        <f t="shared" si="41"/>
        <v/>
      </c>
      <c r="BD308" s="288" t="str">
        <f t="shared" si="41"/>
        <v/>
      </c>
      <c r="BE308" s="288" t="str">
        <f t="shared" si="41"/>
        <v/>
      </c>
      <c r="BF308" s="288" t="str">
        <f t="shared" si="41"/>
        <v/>
      </c>
      <c r="BG308" s="288" t="str">
        <f t="shared" si="38"/>
        <v>W/C</v>
      </c>
      <c r="BH308" s="288" t="str">
        <f t="shared" si="38"/>
        <v>NO</v>
      </c>
      <c r="BI308" s="288" t="str">
        <f t="shared" si="40"/>
        <v>W/C</v>
      </c>
      <c r="BJ308" s="43"/>
      <c r="BK308" s="288" t="b">
        <f t="shared" si="42"/>
        <v>1</v>
      </c>
      <c r="BL308" s="288" t="b">
        <f t="shared" si="42"/>
        <v>1</v>
      </c>
      <c r="BM308" s="288" t="b">
        <f t="shared" si="42"/>
        <v>1</v>
      </c>
      <c r="BN308" s="288" t="b">
        <f t="shared" si="42"/>
        <v>1</v>
      </c>
      <c r="BO308" s="288" t="b">
        <f t="shared" si="42"/>
        <v>1</v>
      </c>
      <c r="BP308" s="288" t="b">
        <f t="shared" si="42"/>
        <v>1</v>
      </c>
      <c r="BQ308" s="288" t="b">
        <f t="shared" si="42"/>
        <v>1</v>
      </c>
    </row>
    <row r="309" spans="1:69" ht="12" customHeight="1" x14ac:dyDescent="0.25">
      <c r="A309" s="14">
        <v>16501113</v>
      </c>
      <c r="B309" s="15" t="s">
        <v>2428</v>
      </c>
      <c r="C309" s="16" t="s">
        <v>507</v>
      </c>
      <c r="D309" s="13" t="s">
        <v>183</v>
      </c>
      <c r="E309" s="13"/>
      <c r="F309" s="16"/>
      <c r="G309" s="13"/>
      <c r="H309" s="288" t="s">
        <v>2129</v>
      </c>
      <c r="I309" s="288" t="s">
        <v>2129</v>
      </c>
      <c r="J309" s="288" t="s">
        <v>2129</v>
      </c>
      <c r="K309" s="288" t="s">
        <v>2129</v>
      </c>
      <c r="L309" s="288" t="s">
        <v>183</v>
      </c>
      <c r="M309" s="288" t="s">
        <v>2130</v>
      </c>
      <c r="N309" s="288" t="s">
        <v>183</v>
      </c>
      <c r="P309" s="289">
        <v>56976.959999999999</v>
      </c>
      <c r="Q309" s="289">
        <v>47480.79</v>
      </c>
      <c r="R309" s="289">
        <v>37984.620000000003</v>
      </c>
      <c r="S309" s="289">
        <v>28488.45</v>
      </c>
      <c r="T309" s="289">
        <v>18992.28</v>
      </c>
      <c r="U309" s="289">
        <v>9496.11</v>
      </c>
      <c r="V309" s="289">
        <v>0</v>
      </c>
      <c r="W309" s="289">
        <v>0</v>
      </c>
      <c r="X309" s="289">
        <v>0</v>
      </c>
      <c r="Y309" s="289">
        <v>0</v>
      </c>
      <c r="Z309" s="289">
        <v>0</v>
      </c>
      <c r="AA309" s="289">
        <v>0</v>
      </c>
      <c r="AB309" s="289">
        <v>0</v>
      </c>
      <c r="AC309" s="289"/>
      <c r="AD309" s="289"/>
      <c r="AE309" s="289">
        <v>14244.227500000001</v>
      </c>
      <c r="AF309" s="299"/>
      <c r="AG309" s="300"/>
      <c r="AH309" s="291"/>
      <c r="AI309" s="291"/>
      <c r="AJ309" s="291"/>
      <c r="AK309" s="292"/>
      <c r="AL309" s="291">
        <v>0</v>
      </c>
      <c r="AM309" s="293">
        <v>14244.227500000001</v>
      </c>
      <c r="AN309" s="291"/>
      <c r="AO309" s="294">
        <v>14244.227500000001</v>
      </c>
      <c r="AP309" s="291"/>
      <c r="AQ309" s="295">
        <v>0</v>
      </c>
      <c r="AR309" s="291"/>
      <c r="AS309" s="291"/>
      <c r="AT309" s="291"/>
      <c r="AU309" s="291"/>
      <c r="AV309" s="296">
        <v>0</v>
      </c>
      <c r="AW309" s="291">
        <v>0</v>
      </c>
      <c r="AX309" s="291"/>
      <c r="AY309" s="293">
        <v>0</v>
      </c>
      <c r="AZ309" s="297"/>
      <c r="BA309" s="298">
        <f t="shared" si="39"/>
        <v>0</v>
      </c>
      <c r="BB309" s="43"/>
      <c r="BC309" s="288" t="str">
        <f t="shared" si="41"/>
        <v/>
      </c>
      <c r="BD309" s="288" t="str">
        <f t="shared" si="41"/>
        <v/>
      </c>
      <c r="BE309" s="288" t="str">
        <f t="shared" si="41"/>
        <v/>
      </c>
      <c r="BF309" s="288" t="str">
        <f t="shared" si="41"/>
        <v/>
      </c>
      <c r="BG309" s="288" t="str">
        <f t="shared" si="38"/>
        <v>W/C</v>
      </c>
      <c r="BH309" s="288" t="str">
        <f t="shared" si="38"/>
        <v>NO</v>
      </c>
      <c r="BI309" s="288" t="str">
        <f t="shared" si="40"/>
        <v>W/C</v>
      </c>
      <c r="BJ309" s="43"/>
      <c r="BK309" s="288" t="b">
        <f t="shared" si="42"/>
        <v>1</v>
      </c>
      <c r="BL309" s="288" t="b">
        <f t="shared" si="42"/>
        <v>1</v>
      </c>
      <c r="BM309" s="288" t="b">
        <f t="shared" si="42"/>
        <v>1</v>
      </c>
      <c r="BN309" s="288" t="b">
        <f t="shared" si="42"/>
        <v>1</v>
      </c>
      <c r="BO309" s="288" t="b">
        <f t="shared" si="42"/>
        <v>1</v>
      </c>
      <c r="BP309" s="288" t="b">
        <f t="shared" si="42"/>
        <v>1</v>
      </c>
      <c r="BQ309" s="288" t="b">
        <f t="shared" si="42"/>
        <v>1</v>
      </c>
    </row>
    <row r="310" spans="1:69" ht="12" customHeight="1" x14ac:dyDescent="0.25">
      <c r="A310" s="309">
        <v>16501133</v>
      </c>
      <c r="B310" s="309" t="s">
        <v>2429</v>
      </c>
      <c r="C310" s="43" t="s">
        <v>508</v>
      </c>
      <c r="D310" s="13" t="s">
        <v>183</v>
      </c>
      <c r="E310" s="13"/>
      <c r="F310" s="310">
        <v>43101</v>
      </c>
      <c r="G310" s="13"/>
      <c r="H310" s="288" t="s">
        <v>2129</v>
      </c>
      <c r="I310" s="288" t="s">
        <v>2129</v>
      </c>
      <c r="J310" s="288" t="s">
        <v>2129</v>
      </c>
      <c r="K310" s="288" t="s">
        <v>2129</v>
      </c>
      <c r="L310" s="288" t="s">
        <v>183</v>
      </c>
      <c r="M310" s="288" t="s">
        <v>2130</v>
      </c>
      <c r="N310" s="288" t="s">
        <v>183</v>
      </c>
      <c r="P310" s="289">
        <v>0</v>
      </c>
      <c r="Q310" s="289">
        <v>91531.47</v>
      </c>
      <c r="R310" s="289">
        <v>83210.429999999993</v>
      </c>
      <c r="S310" s="289">
        <v>74889.39</v>
      </c>
      <c r="T310" s="289">
        <v>66568.350000000006</v>
      </c>
      <c r="U310" s="289">
        <v>58247.31</v>
      </c>
      <c r="V310" s="289">
        <v>49926.27</v>
      </c>
      <c r="W310" s="289">
        <v>41605.230000000003</v>
      </c>
      <c r="X310" s="289">
        <v>33284.19</v>
      </c>
      <c r="Y310" s="289">
        <v>24963.15</v>
      </c>
      <c r="Z310" s="289">
        <v>16642.11</v>
      </c>
      <c r="AA310" s="289">
        <v>8321.07</v>
      </c>
      <c r="AB310" s="289">
        <v>0</v>
      </c>
      <c r="AC310" s="289"/>
      <c r="AD310" s="289"/>
      <c r="AE310" s="289">
        <v>45765.747499999998</v>
      </c>
      <c r="AF310" s="299"/>
      <c r="AG310" s="300"/>
      <c r="AH310" s="291"/>
      <c r="AI310" s="291"/>
      <c r="AJ310" s="291"/>
      <c r="AK310" s="292"/>
      <c r="AL310" s="291">
        <v>0</v>
      </c>
      <c r="AM310" s="293">
        <v>45765.747499999998</v>
      </c>
      <c r="AN310" s="291"/>
      <c r="AO310" s="294">
        <v>45765.747499999998</v>
      </c>
      <c r="AP310" s="291"/>
      <c r="AQ310" s="295">
        <v>0</v>
      </c>
      <c r="AR310" s="291"/>
      <c r="AS310" s="291"/>
      <c r="AT310" s="291"/>
      <c r="AU310" s="291"/>
      <c r="AV310" s="296">
        <v>0</v>
      </c>
      <c r="AW310" s="291">
        <v>0</v>
      </c>
      <c r="AX310" s="291"/>
      <c r="AY310" s="293">
        <v>0</v>
      </c>
      <c r="AZ310" s="297"/>
      <c r="BA310" s="298">
        <f t="shared" si="39"/>
        <v>0</v>
      </c>
      <c r="BB310" s="43"/>
      <c r="BC310" s="288" t="str">
        <f t="shared" si="41"/>
        <v/>
      </c>
      <c r="BD310" s="288" t="str">
        <f t="shared" si="41"/>
        <v/>
      </c>
      <c r="BE310" s="288" t="str">
        <f t="shared" si="41"/>
        <v/>
      </c>
      <c r="BF310" s="288" t="str">
        <f t="shared" si="41"/>
        <v/>
      </c>
      <c r="BG310" s="288" t="str">
        <f t="shared" si="38"/>
        <v>W/C</v>
      </c>
      <c r="BH310" s="288" t="str">
        <f t="shared" si="38"/>
        <v>NO</v>
      </c>
      <c r="BI310" s="288" t="str">
        <f t="shared" si="40"/>
        <v>W/C</v>
      </c>
      <c r="BJ310" s="43"/>
      <c r="BK310" s="288" t="b">
        <f t="shared" si="42"/>
        <v>1</v>
      </c>
      <c r="BL310" s="288" t="b">
        <f t="shared" si="42"/>
        <v>1</v>
      </c>
      <c r="BM310" s="288" t="b">
        <f t="shared" si="42"/>
        <v>1</v>
      </c>
      <c r="BN310" s="288" t="b">
        <f t="shared" si="42"/>
        <v>1</v>
      </c>
      <c r="BO310" s="288" t="b">
        <f t="shared" si="42"/>
        <v>1</v>
      </c>
      <c r="BP310" s="288" t="b">
        <f t="shared" si="42"/>
        <v>1</v>
      </c>
      <c r="BQ310" s="288" t="b">
        <f t="shared" si="42"/>
        <v>1</v>
      </c>
    </row>
    <row r="311" spans="1:69" ht="12" customHeight="1" x14ac:dyDescent="0.25">
      <c r="A311" s="309">
        <v>16501143</v>
      </c>
      <c r="B311" s="309" t="s">
        <v>2430</v>
      </c>
      <c r="C311" s="43" t="s">
        <v>509</v>
      </c>
      <c r="D311" s="13" t="s">
        <v>183</v>
      </c>
      <c r="E311" s="13"/>
      <c r="F311" s="310">
        <v>43101</v>
      </c>
      <c r="G311" s="13"/>
      <c r="H311" s="288" t="s">
        <v>2129</v>
      </c>
      <c r="I311" s="288" t="s">
        <v>2129</v>
      </c>
      <c r="J311" s="288" t="s">
        <v>2129</v>
      </c>
      <c r="K311" s="288" t="s">
        <v>2129</v>
      </c>
      <c r="L311" s="288" t="s">
        <v>183</v>
      </c>
      <c r="M311" s="288" t="s">
        <v>2130</v>
      </c>
      <c r="N311" s="288" t="s">
        <v>183</v>
      </c>
      <c r="P311" s="289">
        <v>0</v>
      </c>
      <c r="Q311" s="289">
        <v>165159.26</v>
      </c>
      <c r="R311" s="289">
        <v>150144.78</v>
      </c>
      <c r="S311" s="289">
        <v>135130.29999999999</v>
      </c>
      <c r="T311" s="289">
        <v>120115.82</v>
      </c>
      <c r="U311" s="289">
        <v>105101.34</v>
      </c>
      <c r="V311" s="289">
        <v>90086.86</v>
      </c>
      <c r="W311" s="289">
        <v>75072.38</v>
      </c>
      <c r="X311" s="289">
        <v>60057.9</v>
      </c>
      <c r="Y311" s="289">
        <v>45043.42</v>
      </c>
      <c r="Z311" s="289">
        <v>30028.94</v>
      </c>
      <c r="AA311" s="289">
        <v>15014.46</v>
      </c>
      <c r="AB311" s="289">
        <v>0</v>
      </c>
      <c r="AC311" s="289"/>
      <c r="AD311" s="289"/>
      <c r="AE311" s="289">
        <v>82579.621666666659</v>
      </c>
      <c r="AF311" s="299"/>
      <c r="AG311" s="300"/>
      <c r="AH311" s="291"/>
      <c r="AI311" s="291"/>
      <c r="AJ311" s="291"/>
      <c r="AK311" s="292"/>
      <c r="AL311" s="291">
        <v>0</v>
      </c>
      <c r="AM311" s="293">
        <v>82579.621666666659</v>
      </c>
      <c r="AN311" s="291"/>
      <c r="AO311" s="294">
        <v>82579.621666666659</v>
      </c>
      <c r="AP311" s="291"/>
      <c r="AQ311" s="295">
        <v>0</v>
      </c>
      <c r="AR311" s="291"/>
      <c r="AS311" s="291"/>
      <c r="AT311" s="291"/>
      <c r="AU311" s="291"/>
      <c r="AV311" s="296">
        <v>0</v>
      </c>
      <c r="AW311" s="291">
        <v>0</v>
      </c>
      <c r="AX311" s="291"/>
      <c r="AY311" s="293">
        <v>0</v>
      </c>
      <c r="AZ311" s="297"/>
      <c r="BA311" s="298">
        <f t="shared" si="39"/>
        <v>0</v>
      </c>
      <c r="BB311" s="43"/>
      <c r="BC311" s="288" t="str">
        <f t="shared" si="41"/>
        <v/>
      </c>
      <c r="BD311" s="288" t="str">
        <f t="shared" si="41"/>
        <v/>
      </c>
      <c r="BE311" s="288" t="str">
        <f t="shared" si="41"/>
        <v/>
      </c>
      <c r="BF311" s="288" t="str">
        <f t="shared" si="41"/>
        <v/>
      </c>
      <c r="BG311" s="288" t="str">
        <f t="shared" si="38"/>
        <v>W/C</v>
      </c>
      <c r="BH311" s="288" t="str">
        <f t="shared" si="38"/>
        <v>NO</v>
      </c>
      <c r="BI311" s="288" t="str">
        <f t="shared" si="40"/>
        <v>W/C</v>
      </c>
      <c r="BJ311" s="43"/>
      <c r="BK311" s="288" t="b">
        <f t="shared" si="42"/>
        <v>1</v>
      </c>
      <c r="BL311" s="288" t="b">
        <f t="shared" si="42"/>
        <v>1</v>
      </c>
      <c r="BM311" s="288" t="b">
        <f t="shared" si="42"/>
        <v>1</v>
      </c>
      <c r="BN311" s="288" t="b">
        <f t="shared" si="42"/>
        <v>1</v>
      </c>
      <c r="BO311" s="288" t="b">
        <f t="shared" si="42"/>
        <v>1</v>
      </c>
      <c r="BP311" s="288" t="b">
        <f t="shared" si="42"/>
        <v>1</v>
      </c>
      <c r="BQ311" s="288" t="b">
        <f t="shared" si="42"/>
        <v>1</v>
      </c>
    </row>
    <row r="312" spans="1:69" ht="12" customHeight="1" x14ac:dyDescent="0.25">
      <c r="A312" s="309">
        <v>16501153</v>
      </c>
      <c r="B312" s="309" t="s">
        <v>2431</v>
      </c>
      <c r="C312" s="43" t="s">
        <v>510</v>
      </c>
      <c r="D312" s="13" t="s">
        <v>183</v>
      </c>
      <c r="E312" s="13"/>
      <c r="F312" s="310">
        <v>43101</v>
      </c>
      <c r="G312" s="13"/>
      <c r="H312" s="288" t="s">
        <v>2129</v>
      </c>
      <c r="I312" s="288" t="s">
        <v>2129</v>
      </c>
      <c r="J312" s="288" t="s">
        <v>2129</v>
      </c>
      <c r="K312" s="288" t="s">
        <v>2129</v>
      </c>
      <c r="L312" s="288" t="s">
        <v>183</v>
      </c>
      <c r="M312" s="288" t="s">
        <v>2130</v>
      </c>
      <c r="N312" s="288" t="s">
        <v>183</v>
      </c>
      <c r="P312" s="289">
        <v>0</v>
      </c>
      <c r="Q312" s="289">
        <v>72187.5</v>
      </c>
      <c r="R312" s="289">
        <v>65625</v>
      </c>
      <c r="S312" s="289">
        <v>59062.5</v>
      </c>
      <c r="T312" s="289">
        <v>52500</v>
      </c>
      <c r="U312" s="289">
        <v>45937.5</v>
      </c>
      <c r="V312" s="289">
        <v>39375</v>
      </c>
      <c r="W312" s="289">
        <v>32812.5</v>
      </c>
      <c r="X312" s="289">
        <v>26250</v>
      </c>
      <c r="Y312" s="289">
        <v>19687.5</v>
      </c>
      <c r="Z312" s="289">
        <v>13125</v>
      </c>
      <c r="AA312" s="289">
        <v>6562.5</v>
      </c>
      <c r="AB312" s="289">
        <v>86562.5</v>
      </c>
      <c r="AC312" s="289"/>
      <c r="AD312" s="289"/>
      <c r="AE312" s="289">
        <v>39700.520833333336</v>
      </c>
      <c r="AF312" s="299"/>
      <c r="AG312" s="300"/>
      <c r="AH312" s="291"/>
      <c r="AI312" s="291"/>
      <c r="AJ312" s="291"/>
      <c r="AK312" s="292"/>
      <c r="AL312" s="291">
        <v>0</v>
      </c>
      <c r="AM312" s="293">
        <v>39700.520833333336</v>
      </c>
      <c r="AN312" s="291"/>
      <c r="AO312" s="294">
        <v>39700.520833333336</v>
      </c>
      <c r="AP312" s="291"/>
      <c r="AQ312" s="295">
        <v>86562.5</v>
      </c>
      <c r="AR312" s="291"/>
      <c r="AS312" s="291"/>
      <c r="AT312" s="291"/>
      <c r="AU312" s="291"/>
      <c r="AV312" s="296">
        <v>0</v>
      </c>
      <c r="AW312" s="291">
        <v>86562.5</v>
      </c>
      <c r="AX312" s="291"/>
      <c r="AY312" s="293">
        <v>86562.5</v>
      </c>
      <c r="AZ312" s="297"/>
      <c r="BA312" s="298">
        <f t="shared" si="39"/>
        <v>0</v>
      </c>
      <c r="BB312" s="43"/>
      <c r="BC312" s="288" t="str">
        <f t="shared" si="41"/>
        <v/>
      </c>
      <c r="BD312" s="288" t="str">
        <f t="shared" si="41"/>
        <v/>
      </c>
      <c r="BE312" s="288" t="str">
        <f t="shared" si="41"/>
        <v/>
      </c>
      <c r="BF312" s="288" t="str">
        <f t="shared" si="41"/>
        <v/>
      </c>
      <c r="BG312" s="288" t="str">
        <f t="shared" si="38"/>
        <v>W/C</v>
      </c>
      <c r="BH312" s="288" t="str">
        <f t="shared" si="38"/>
        <v>NO</v>
      </c>
      <c r="BI312" s="288" t="str">
        <f t="shared" si="40"/>
        <v>W/C</v>
      </c>
      <c r="BJ312" s="43"/>
      <c r="BK312" s="288" t="b">
        <f t="shared" si="42"/>
        <v>1</v>
      </c>
      <c r="BL312" s="288" t="b">
        <f t="shared" si="42"/>
        <v>1</v>
      </c>
      <c r="BM312" s="288" t="b">
        <f t="shared" si="42"/>
        <v>1</v>
      </c>
      <c r="BN312" s="288" t="b">
        <f t="shared" si="42"/>
        <v>1</v>
      </c>
      <c r="BO312" s="288" t="b">
        <f t="shared" si="42"/>
        <v>1</v>
      </c>
      <c r="BP312" s="288" t="b">
        <f t="shared" si="42"/>
        <v>1</v>
      </c>
      <c r="BQ312" s="288" t="b">
        <f t="shared" si="42"/>
        <v>1</v>
      </c>
    </row>
    <row r="313" spans="1:69" ht="12" customHeight="1" x14ac:dyDescent="0.3">
      <c r="A313" s="309" t="s">
        <v>511</v>
      </c>
      <c r="B313" s="309"/>
      <c r="C313" s="316" t="s">
        <v>512</v>
      </c>
      <c r="D313" s="13" t="s">
        <v>183</v>
      </c>
      <c r="E313" s="13"/>
      <c r="F313" s="310">
        <v>43313</v>
      </c>
      <c r="G313" s="13"/>
      <c r="H313" s="288" t="s">
        <v>2129</v>
      </c>
      <c r="I313" s="288" t="s">
        <v>2129</v>
      </c>
      <c r="J313" s="288" t="s">
        <v>2129</v>
      </c>
      <c r="K313" s="288" t="s">
        <v>2129</v>
      </c>
      <c r="L313" s="288" t="s">
        <v>183</v>
      </c>
      <c r="M313" s="288" t="s">
        <v>2130</v>
      </c>
      <c r="N313" s="288" t="s">
        <v>183</v>
      </c>
      <c r="P313" s="289"/>
      <c r="Q313" s="289"/>
      <c r="R313" s="289"/>
      <c r="S313" s="289"/>
      <c r="T313" s="289"/>
      <c r="U313" s="289"/>
      <c r="V313" s="289"/>
      <c r="W313" s="289"/>
      <c r="X313" s="289">
        <v>140984.28</v>
      </c>
      <c r="Y313" s="289">
        <v>140984.28</v>
      </c>
      <c r="Z313" s="289">
        <v>115350.78</v>
      </c>
      <c r="AA313" s="289">
        <v>102534.03</v>
      </c>
      <c r="AB313" s="289">
        <v>89717.28</v>
      </c>
      <c r="AC313" s="289"/>
      <c r="AD313" s="289"/>
      <c r="AE313" s="289">
        <v>45392.667500000003</v>
      </c>
      <c r="AF313" s="299"/>
      <c r="AG313" s="300"/>
      <c r="AH313" s="291"/>
      <c r="AI313" s="291"/>
      <c r="AJ313" s="291"/>
      <c r="AK313" s="292"/>
      <c r="AL313" s="291">
        <v>0</v>
      </c>
      <c r="AM313" s="293">
        <v>45392.667500000003</v>
      </c>
      <c r="AN313" s="291"/>
      <c r="AO313" s="294">
        <v>45392.667500000003</v>
      </c>
      <c r="AP313" s="291"/>
      <c r="AQ313" s="295">
        <v>89717.28</v>
      </c>
      <c r="AR313" s="291"/>
      <c r="AS313" s="291"/>
      <c r="AT313" s="291"/>
      <c r="AU313" s="291"/>
      <c r="AV313" s="296">
        <v>0</v>
      </c>
      <c r="AW313" s="291">
        <v>89717.28</v>
      </c>
      <c r="AX313" s="291"/>
      <c r="AY313" s="293">
        <v>89717.28</v>
      </c>
      <c r="AZ313" s="297"/>
      <c r="BA313" s="298">
        <f t="shared" si="39"/>
        <v>0</v>
      </c>
      <c r="BB313" s="43"/>
      <c r="BC313" s="288"/>
      <c r="BD313" s="288"/>
      <c r="BE313" s="288"/>
      <c r="BF313" s="288"/>
      <c r="BG313" s="288"/>
      <c r="BH313" s="288"/>
      <c r="BI313" s="288"/>
      <c r="BJ313" s="43"/>
      <c r="BK313" s="288"/>
      <c r="BL313" s="288"/>
      <c r="BM313" s="288"/>
      <c r="BN313" s="288"/>
      <c r="BO313" s="288"/>
      <c r="BP313" s="288"/>
      <c r="BQ313" s="288"/>
    </row>
    <row r="314" spans="1:69" ht="12" customHeight="1" x14ac:dyDescent="0.25">
      <c r="A314" s="309">
        <v>16501193</v>
      </c>
      <c r="B314" s="309" t="s">
        <v>2432</v>
      </c>
      <c r="C314" s="43" t="s">
        <v>513</v>
      </c>
      <c r="D314" s="13" t="s">
        <v>183</v>
      </c>
      <c r="E314" s="13"/>
      <c r="F314" s="310"/>
      <c r="G314" s="13"/>
      <c r="H314" s="288" t="s">
        <v>2129</v>
      </c>
      <c r="I314" s="288" t="s">
        <v>2129</v>
      </c>
      <c r="J314" s="288" t="s">
        <v>2129</v>
      </c>
      <c r="K314" s="288" t="s">
        <v>2129</v>
      </c>
      <c r="L314" s="288" t="s">
        <v>183</v>
      </c>
      <c r="M314" s="288" t="s">
        <v>2130</v>
      </c>
      <c r="N314" s="288" t="s">
        <v>183</v>
      </c>
      <c r="P314" s="289">
        <v>0</v>
      </c>
      <c r="Q314" s="289">
        <v>0</v>
      </c>
      <c r="R314" s="289">
        <v>0</v>
      </c>
      <c r="S314" s="289">
        <v>593775</v>
      </c>
      <c r="T314" s="289">
        <v>508950</v>
      </c>
      <c r="U314" s="289">
        <v>424125</v>
      </c>
      <c r="V314" s="289">
        <v>339300</v>
      </c>
      <c r="W314" s="289">
        <v>254475</v>
      </c>
      <c r="X314" s="289">
        <v>169650</v>
      </c>
      <c r="Y314" s="289">
        <v>84825</v>
      </c>
      <c r="Z314" s="289">
        <v>0</v>
      </c>
      <c r="AA314" s="289">
        <v>0</v>
      </c>
      <c r="AB314" s="289">
        <v>0</v>
      </c>
      <c r="AC314" s="289"/>
      <c r="AD314" s="289"/>
      <c r="AE314" s="289">
        <v>197925</v>
      </c>
      <c r="AF314" s="299"/>
      <c r="AG314" s="300"/>
      <c r="AH314" s="291"/>
      <c r="AI314" s="291"/>
      <c r="AJ314" s="291"/>
      <c r="AK314" s="292"/>
      <c r="AL314" s="291">
        <v>0</v>
      </c>
      <c r="AM314" s="293">
        <v>197925</v>
      </c>
      <c r="AN314" s="291"/>
      <c r="AO314" s="294">
        <v>197925</v>
      </c>
      <c r="AP314" s="291"/>
      <c r="AQ314" s="295">
        <v>0</v>
      </c>
      <c r="AR314" s="291"/>
      <c r="AS314" s="291"/>
      <c r="AT314" s="291"/>
      <c r="AU314" s="291"/>
      <c r="AV314" s="296">
        <v>0</v>
      </c>
      <c r="AW314" s="291">
        <v>0</v>
      </c>
      <c r="AX314" s="291"/>
      <c r="AY314" s="293">
        <v>0</v>
      </c>
      <c r="AZ314" s="297"/>
      <c r="BA314" s="298">
        <f t="shared" si="39"/>
        <v>0</v>
      </c>
      <c r="BB314" s="43"/>
      <c r="BC314" s="288"/>
      <c r="BD314" s="288"/>
      <c r="BE314" s="288"/>
      <c r="BF314" s="288" t="str">
        <f t="shared" ref="BF314:BF327" si="43">IF(VALUE(AU314),BF$7,IF(ISBLANK(AU314),"",BF$7))</f>
        <v/>
      </c>
      <c r="BG314" s="288" t="str">
        <f t="shared" si="38"/>
        <v>W/C</v>
      </c>
      <c r="BH314" s="288" t="str">
        <f t="shared" si="38"/>
        <v>NO</v>
      </c>
      <c r="BI314" s="288" t="str">
        <f t="shared" si="40"/>
        <v>W/C</v>
      </c>
      <c r="BJ314" s="43"/>
      <c r="BK314" s="288" t="b">
        <f t="shared" ref="BK314:BQ314" si="44">BC314=H314</f>
        <v>1</v>
      </c>
      <c r="BL314" s="288" t="b">
        <f t="shared" si="44"/>
        <v>1</v>
      </c>
      <c r="BM314" s="288" t="b">
        <f t="shared" si="44"/>
        <v>1</v>
      </c>
      <c r="BN314" s="288" t="b">
        <f t="shared" si="44"/>
        <v>1</v>
      </c>
      <c r="BO314" s="288" t="b">
        <f t="shared" si="44"/>
        <v>1</v>
      </c>
      <c r="BP314" s="288" t="b">
        <f t="shared" si="44"/>
        <v>1</v>
      </c>
      <c r="BQ314" s="288" t="b">
        <f t="shared" si="44"/>
        <v>1</v>
      </c>
    </row>
    <row r="315" spans="1:69" ht="12" customHeight="1" x14ac:dyDescent="0.25">
      <c r="A315" s="309" t="s">
        <v>514</v>
      </c>
      <c r="B315" s="309"/>
      <c r="C315" s="43" t="s">
        <v>515</v>
      </c>
      <c r="D315" s="13" t="s">
        <v>183</v>
      </c>
      <c r="E315" s="13"/>
      <c r="F315" s="310">
        <v>43405</v>
      </c>
      <c r="G315" s="13"/>
      <c r="H315" s="288" t="s">
        <v>2129</v>
      </c>
      <c r="I315" s="288" t="s">
        <v>2129</v>
      </c>
      <c r="J315" s="288" t="s">
        <v>2129</v>
      </c>
      <c r="K315" s="288" t="s">
        <v>2129</v>
      </c>
      <c r="L315" s="288" t="s">
        <v>183</v>
      </c>
      <c r="M315" s="288" t="s">
        <v>2130</v>
      </c>
      <c r="N315" s="288" t="s">
        <v>183</v>
      </c>
      <c r="P315" s="289"/>
      <c r="Q315" s="289"/>
      <c r="R315" s="289"/>
      <c r="S315" s="289"/>
      <c r="T315" s="289"/>
      <c r="U315" s="289"/>
      <c r="V315" s="289"/>
      <c r="W315" s="289"/>
      <c r="X315" s="289"/>
      <c r="Y315" s="289"/>
      <c r="Z315" s="289"/>
      <c r="AA315" s="289">
        <v>-138132.54</v>
      </c>
      <c r="AB315" s="289">
        <v>126529.4</v>
      </c>
      <c r="AC315" s="289"/>
      <c r="AD315" s="289"/>
      <c r="AE315" s="289">
        <v>-6238.9866666666676</v>
      </c>
      <c r="AF315" s="299"/>
      <c r="AG315" s="300"/>
      <c r="AH315" s="291"/>
      <c r="AI315" s="291"/>
      <c r="AJ315" s="291"/>
      <c r="AK315" s="292"/>
      <c r="AL315" s="291">
        <v>0</v>
      </c>
      <c r="AM315" s="293">
        <v>-6238.9866666666676</v>
      </c>
      <c r="AN315" s="291"/>
      <c r="AO315" s="294">
        <v>-6238.9866666666676</v>
      </c>
      <c r="AP315" s="291"/>
      <c r="AQ315" s="295">
        <v>126529.4</v>
      </c>
      <c r="AR315" s="291"/>
      <c r="AS315" s="291"/>
      <c r="AT315" s="291"/>
      <c r="AU315" s="291"/>
      <c r="AV315" s="296">
        <v>0</v>
      </c>
      <c r="AW315" s="291">
        <v>126529.4</v>
      </c>
      <c r="AX315" s="291"/>
      <c r="AY315" s="293">
        <v>126529.4</v>
      </c>
      <c r="AZ315" s="297"/>
      <c r="BA315" s="298">
        <f t="shared" si="39"/>
        <v>0</v>
      </c>
      <c r="BB315" s="43"/>
      <c r="BC315" s="288"/>
      <c r="BD315" s="288"/>
      <c r="BE315" s="288"/>
      <c r="BF315" s="288"/>
      <c r="BG315" s="288"/>
      <c r="BH315" s="288"/>
      <c r="BI315" s="288"/>
      <c r="BJ315" s="43"/>
      <c r="BK315" s="288"/>
      <c r="BL315" s="288"/>
      <c r="BM315" s="288"/>
      <c r="BN315" s="288"/>
      <c r="BO315" s="288"/>
      <c r="BP315" s="288"/>
      <c r="BQ315" s="288"/>
    </row>
    <row r="316" spans="1:69" ht="12" customHeight="1" x14ac:dyDescent="0.25">
      <c r="A316" s="309" t="s">
        <v>516</v>
      </c>
      <c r="B316" s="309"/>
      <c r="C316" s="43" t="s">
        <v>517</v>
      </c>
      <c r="D316" s="13" t="s">
        <v>183</v>
      </c>
      <c r="E316" s="13"/>
      <c r="F316" s="310">
        <v>43435</v>
      </c>
      <c r="G316" s="13"/>
      <c r="H316" s="288" t="s">
        <v>2129</v>
      </c>
      <c r="I316" s="288" t="s">
        <v>2129</v>
      </c>
      <c r="J316" s="288" t="s">
        <v>2129</v>
      </c>
      <c r="K316" s="288" t="s">
        <v>2129</v>
      </c>
      <c r="L316" s="288" t="s">
        <v>183</v>
      </c>
      <c r="M316" s="288" t="s">
        <v>2130</v>
      </c>
      <c r="N316" s="288" t="s">
        <v>183</v>
      </c>
      <c r="P316" s="289"/>
      <c r="Q316" s="289"/>
      <c r="R316" s="289"/>
      <c r="S316" s="289"/>
      <c r="T316" s="289"/>
      <c r="U316" s="289"/>
      <c r="V316" s="289"/>
      <c r="W316" s="289"/>
      <c r="X316" s="289"/>
      <c r="Y316" s="289"/>
      <c r="Z316" s="289"/>
      <c r="AA316" s="289"/>
      <c r="AB316" s="289">
        <v>47239.85</v>
      </c>
      <c r="AC316" s="289"/>
      <c r="AD316" s="289"/>
      <c r="AE316" s="289">
        <v>1968.3270833333333</v>
      </c>
      <c r="AF316" s="299"/>
      <c r="AG316" s="300"/>
      <c r="AH316" s="291"/>
      <c r="AI316" s="291"/>
      <c r="AJ316" s="291"/>
      <c r="AK316" s="292"/>
      <c r="AL316" s="291">
        <v>0</v>
      </c>
      <c r="AM316" s="293">
        <v>1968.3270833333333</v>
      </c>
      <c r="AN316" s="291"/>
      <c r="AO316" s="294">
        <v>1968.3270833333333</v>
      </c>
      <c r="AP316" s="291"/>
      <c r="AQ316" s="295">
        <v>47239.85</v>
      </c>
      <c r="AR316" s="291"/>
      <c r="AS316" s="291"/>
      <c r="AT316" s="291"/>
      <c r="AU316" s="291"/>
      <c r="AV316" s="296">
        <v>0</v>
      </c>
      <c r="AW316" s="291">
        <v>47239.85</v>
      </c>
      <c r="AX316" s="291"/>
      <c r="AY316" s="293">
        <v>47239.85</v>
      </c>
      <c r="AZ316" s="297"/>
      <c r="BA316" s="298">
        <f t="shared" si="39"/>
        <v>0</v>
      </c>
      <c r="BB316" s="43"/>
      <c r="BC316" s="288"/>
      <c r="BD316" s="288"/>
      <c r="BE316" s="288"/>
      <c r="BF316" s="288"/>
      <c r="BG316" s="288"/>
      <c r="BH316" s="288"/>
      <c r="BI316" s="288"/>
      <c r="BJ316" s="43"/>
      <c r="BK316" s="288"/>
      <c r="BL316" s="288"/>
      <c r="BM316" s="288"/>
      <c r="BN316" s="288"/>
      <c r="BO316" s="288"/>
      <c r="BP316" s="288"/>
      <c r="BQ316" s="288"/>
    </row>
    <row r="317" spans="1:69" ht="12" customHeight="1" x14ac:dyDescent="0.25">
      <c r="A317" s="309" t="s">
        <v>518</v>
      </c>
      <c r="B317" s="309"/>
      <c r="C317" s="43" t="s">
        <v>519</v>
      </c>
      <c r="D317" s="13" t="s">
        <v>183</v>
      </c>
      <c r="E317" s="13"/>
      <c r="F317" s="310">
        <v>43374</v>
      </c>
      <c r="G317" s="13"/>
      <c r="H317" s="288"/>
      <c r="I317" s="288"/>
      <c r="J317" s="288"/>
      <c r="K317" s="288" t="s">
        <v>2129</v>
      </c>
      <c r="L317" s="288" t="s">
        <v>183</v>
      </c>
      <c r="M317" s="288" t="s">
        <v>2130</v>
      </c>
      <c r="N317" s="288" t="s">
        <v>183</v>
      </c>
      <c r="P317" s="289"/>
      <c r="Q317" s="289"/>
      <c r="R317" s="289"/>
      <c r="S317" s="289"/>
      <c r="T317" s="289"/>
      <c r="U317" s="289"/>
      <c r="V317" s="289"/>
      <c r="W317" s="289"/>
      <c r="X317" s="289"/>
      <c r="Y317" s="289"/>
      <c r="Z317" s="289">
        <v>386476.73</v>
      </c>
      <c r="AA317" s="289">
        <v>347829.06</v>
      </c>
      <c r="AB317" s="289">
        <v>309181.39</v>
      </c>
      <c r="AC317" s="289"/>
      <c r="AD317" s="289"/>
      <c r="AE317" s="289">
        <v>74074.707083333342</v>
      </c>
      <c r="AF317" s="299"/>
      <c r="AG317" s="300"/>
      <c r="AH317" s="291"/>
      <c r="AI317" s="291"/>
      <c r="AJ317" s="291"/>
      <c r="AK317" s="292"/>
      <c r="AL317" s="291">
        <v>0</v>
      </c>
      <c r="AM317" s="293">
        <v>74074.707083333342</v>
      </c>
      <c r="AN317" s="291"/>
      <c r="AO317" s="294">
        <v>74074.707083333342</v>
      </c>
      <c r="AP317" s="291"/>
      <c r="AQ317" s="295">
        <v>309181.39</v>
      </c>
      <c r="AR317" s="291"/>
      <c r="AS317" s="291"/>
      <c r="AT317" s="291"/>
      <c r="AU317" s="291"/>
      <c r="AV317" s="296">
        <v>0</v>
      </c>
      <c r="AW317" s="291">
        <v>309181.39</v>
      </c>
      <c r="AX317" s="291"/>
      <c r="AY317" s="293">
        <v>309181.39</v>
      </c>
      <c r="AZ317" s="297"/>
      <c r="BA317" s="298">
        <f t="shared" si="39"/>
        <v>0</v>
      </c>
      <c r="BB317" s="43"/>
      <c r="BC317" s="288"/>
      <c r="BD317" s="288"/>
      <c r="BE317" s="288"/>
      <c r="BF317" s="288"/>
      <c r="BG317" s="288"/>
      <c r="BH317" s="288"/>
      <c r="BI317" s="288"/>
      <c r="BJ317" s="43"/>
      <c r="BK317" s="288"/>
      <c r="BL317" s="288"/>
      <c r="BM317" s="288"/>
      <c r="BN317" s="288"/>
      <c r="BO317" s="288"/>
      <c r="BP317" s="288"/>
      <c r="BQ317" s="288"/>
    </row>
    <row r="318" spans="1:69" ht="12" customHeight="1" x14ac:dyDescent="0.25">
      <c r="A318" s="309" t="s">
        <v>520</v>
      </c>
      <c r="B318" s="309"/>
      <c r="C318" s="43" t="s">
        <v>521</v>
      </c>
      <c r="D318" s="13" t="s">
        <v>183</v>
      </c>
      <c r="E318" s="13"/>
      <c r="F318" s="310">
        <v>43435</v>
      </c>
      <c r="G318" s="13"/>
      <c r="H318" s="288" t="s">
        <v>2129</v>
      </c>
      <c r="I318" s="288" t="s">
        <v>2129</v>
      </c>
      <c r="J318" s="288" t="s">
        <v>2129</v>
      </c>
      <c r="K318" s="288" t="s">
        <v>2129</v>
      </c>
      <c r="L318" s="288" t="s">
        <v>183</v>
      </c>
      <c r="M318" s="288" t="s">
        <v>2130</v>
      </c>
      <c r="N318" s="288" t="s">
        <v>183</v>
      </c>
      <c r="P318" s="289"/>
      <c r="Q318" s="289"/>
      <c r="R318" s="289"/>
      <c r="S318" s="289"/>
      <c r="T318" s="289"/>
      <c r="U318" s="289"/>
      <c r="V318" s="289"/>
      <c r="W318" s="289"/>
      <c r="X318" s="289"/>
      <c r="Y318" s="289"/>
      <c r="Z318" s="289"/>
      <c r="AA318" s="289"/>
      <c r="AB318" s="289">
        <v>68907.95</v>
      </c>
      <c r="AC318" s="289"/>
      <c r="AD318" s="289"/>
      <c r="AE318" s="289">
        <v>2871.1645833333332</v>
      </c>
      <c r="AF318" s="299"/>
      <c r="AG318" s="300"/>
      <c r="AH318" s="291"/>
      <c r="AI318" s="291"/>
      <c r="AJ318" s="291"/>
      <c r="AK318" s="292"/>
      <c r="AL318" s="291">
        <v>0</v>
      </c>
      <c r="AM318" s="293">
        <v>2871.1645833333332</v>
      </c>
      <c r="AN318" s="291"/>
      <c r="AO318" s="294">
        <v>2871.1645833333332</v>
      </c>
      <c r="AP318" s="291"/>
      <c r="AQ318" s="295">
        <v>68907.95</v>
      </c>
      <c r="AR318" s="291"/>
      <c r="AS318" s="291"/>
      <c r="AT318" s="291"/>
      <c r="AU318" s="291"/>
      <c r="AV318" s="296">
        <v>0</v>
      </c>
      <c r="AW318" s="291">
        <v>68907.95</v>
      </c>
      <c r="AX318" s="291"/>
      <c r="AY318" s="293">
        <v>68907.95</v>
      </c>
      <c r="AZ318" s="297"/>
      <c r="BA318" s="298">
        <f t="shared" si="39"/>
        <v>0</v>
      </c>
      <c r="BB318" s="43"/>
      <c r="BC318" s="288"/>
      <c r="BD318" s="288"/>
      <c r="BE318" s="288"/>
      <c r="BF318" s="288"/>
      <c r="BG318" s="288"/>
      <c r="BH318" s="288"/>
      <c r="BI318" s="288"/>
      <c r="BJ318" s="43"/>
      <c r="BK318" s="288"/>
      <c r="BL318" s="288"/>
      <c r="BM318" s="288"/>
      <c r="BN318" s="288"/>
      <c r="BO318" s="288"/>
      <c r="BP318" s="288"/>
      <c r="BQ318" s="288"/>
    </row>
    <row r="319" spans="1:69" ht="12" customHeight="1" x14ac:dyDescent="0.25">
      <c r="A319" s="286">
        <v>16502001</v>
      </c>
      <c r="B319" s="287" t="s">
        <v>2433</v>
      </c>
      <c r="C319" s="287" t="s">
        <v>522</v>
      </c>
      <c r="D319" s="13" t="s">
        <v>182</v>
      </c>
      <c r="E319" s="13"/>
      <c r="F319" s="287"/>
      <c r="G319" s="13"/>
      <c r="H319" s="288" t="s">
        <v>2129</v>
      </c>
      <c r="I319" s="288" t="s">
        <v>2129</v>
      </c>
      <c r="J319" s="288" t="s">
        <v>2129</v>
      </c>
      <c r="K319" s="288" t="s">
        <v>182</v>
      </c>
      <c r="L319" s="288" t="s">
        <v>2130</v>
      </c>
      <c r="M319" s="288" t="s">
        <v>2130</v>
      </c>
      <c r="N319" s="288" t="s">
        <v>2129</v>
      </c>
      <c r="P319" s="289">
        <v>0</v>
      </c>
      <c r="Q319" s="289">
        <v>0</v>
      </c>
      <c r="R319" s="289">
        <v>0</v>
      </c>
      <c r="S319" s="289">
        <v>0</v>
      </c>
      <c r="T319" s="289">
        <v>0</v>
      </c>
      <c r="U319" s="289">
        <v>0</v>
      </c>
      <c r="V319" s="289">
        <v>0</v>
      </c>
      <c r="W319" s="289">
        <v>0</v>
      </c>
      <c r="X319" s="289">
        <v>0</v>
      </c>
      <c r="Y319" s="289">
        <v>0</v>
      </c>
      <c r="Z319" s="289">
        <v>0</v>
      </c>
      <c r="AA319" s="289">
        <v>0</v>
      </c>
      <c r="AB319" s="289">
        <v>0</v>
      </c>
      <c r="AC319" s="289"/>
      <c r="AD319" s="289"/>
      <c r="AE319" s="289">
        <v>0</v>
      </c>
      <c r="AF319" s="299"/>
      <c r="AG319" s="300"/>
      <c r="AH319" s="291"/>
      <c r="AI319" s="291"/>
      <c r="AJ319" s="291"/>
      <c r="AK319" s="292">
        <v>0</v>
      </c>
      <c r="AL319" s="291">
        <v>0</v>
      </c>
      <c r="AM319" s="293"/>
      <c r="AN319" s="291"/>
      <c r="AO319" s="294">
        <v>0</v>
      </c>
      <c r="AP319" s="291"/>
      <c r="AQ319" s="295">
        <v>0</v>
      </c>
      <c r="AR319" s="291"/>
      <c r="AS319" s="291"/>
      <c r="AT319" s="291"/>
      <c r="AU319" s="291">
        <v>0</v>
      </c>
      <c r="AV319" s="296">
        <v>0</v>
      </c>
      <c r="AW319" s="291"/>
      <c r="AX319" s="291"/>
      <c r="AY319" s="293">
        <v>0</v>
      </c>
      <c r="AZ319" s="297" t="s">
        <v>219</v>
      </c>
      <c r="BA319" s="298">
        <f t="shared" si="39"/>
        <v>0</v>
      </c>
      <c r="BB319" s="43"/>
      <c r="BC319" s="288" t="str">
        <f t="shared" ref="BC319:BE327" si="45">IF(VALUE(AR319),BC$7,IF(ISBLANK(AR319),"",BC$7))</f>
        <v/>
      </c>
      <c r="BD319" s="288" t="str">
        <f t="shared" si="45"/>
        <v/>
      </c>
      <c r="BE319" s="288" t="str">
        <f t="shared" si="45"/>
        <v/>
      </c>
      <c r="BF319" s="288" t="str">
        <f t="shared" si="43"/>
        <v>Non-Op</v>
      </c>
      <c r="BG319" s="288" t="str">
        <f t="shared" si="38"/>
        <v>NO</v>
      </c>
      <c r="BH319" s="288" t="str">
        <f t="shared" si="38"/>
        <v>NO</v>
      </c>
      <c r="BI319" s="288" t="str">
        <f t="shared" si="40"/>
        <v/>
      </c>
      <c r="BJ319" s="43"/>
      <c r="BK319" s="288" t="b">
        <f t="shared" ref="BK319:BQ348" si="46">BC319=H319</f>
        <v>1</v>
      </c>
      <c r="BL319" s="288" t="b">
        <f t="shared" si="46"/>
        <v>1</v>
      </c>
      <c r="BM319" s="288" t="b">
        <f t="shared" si="46"/>
        <v>1</v>
      </c>
      <c r="BN319" s="288" t="b">
        <f t="shared" si="46"/>
        <v>1</v>
      </c>
      <c r="BO319" s="288" t="b">
        <f t="shared" si="46"/>
        <v>1</v>
      </c>
      <c r="BP319" s="288" t="b">
        <f t="shared" si="46"/>
        <v>1</v>
      </c>
      <c r="BQ319" s="288" t="b">
        <f t="shared" si="46"/>
        <v>1</v>
      </c>
    </row>
    <row r="320" spans="1:69" ht="12" customHeight="1" x14ac:dyDescent="0.25">
      <c r="A320" s="286">
        <v>16502003</v>
      </c>
      <c r="B320" s="287" t="s">
        <v>2434</v>
      </c>
      <c r="C320" s="16" t="s">
        <v>523</v>
      </c>
      <c r="D320" s="13" t="s">
        <v>183</v>
      </c>
      <c r="E320" s="13"/>
      <c r="F320" s="16"/>
      <c r="G320" s="13"/>
      <c r="H320" s="288" t="s">
        <v>2129</v>
      </c>
      <c r="I320" s="288" t="s">
        <v>2129</v>
      </c>
      <c r="J320" s="288" t="s">
        <v>2129</v>
      </c>
      <c r="K320" s="288" t="s">
        <v>2129</v>
      </c>
      <c r="L320" s="288" t="s">
        <v>183</v>
      </c>
      <c r="M320" s="288" t="s">
        <v>2130</v>
      </c>
      <c r="N320" s="288" t="s">
        <v>183</v>
      </c>
      <c r="P320" s="289">
        <v>20809.09</v>
      </c>
      <c r="Q320" s="289">
        <v>20809.09</v>
      </c>
      <c r="R320" s="289">
        <v>20809.09</v>
      </c>
      <c r="S320" s="289">
        <v>10404.549999999999</v>
      </c>
      <c r="T320" s="289">
        <v>10404.549999999999</v>
      </c>
      <c r="U320" s="289">
        <v>52212.76</v>
      </c>
      <c r="V320" s="289">
        <v>41808.21</v>
      </c>
      <c r="W320" s="289">
        <v>41808.21</v>
      </c>
      <c r="X320" s="289">
        <v>41808.21</v>
      </c>
      <c r="Y320" s="289">
        <v>31356.16</v>
      </c>
      <c r="Z320" s="289">
        <v>31356.16</v>
      </c>
      <c r="AA320" s="289">
        <v>31356.16</v>
      </c>
      <c r="AB320" s="289">
        <v>20904.11</v>
      </c>
      <c r="AC320" s="289"/>
      <c r="AD320" s="289"/>
      <c r="AE320" s="289">
        <v>29582.479166666657</v>
      </c>
      <c r="AF320" s="299"/>
      <c r="AG320" s="300"/>
      <c r="AH320" s="291"/>
      <c r="AI320" s="291"/>
      <c r="AJ320" s="291"/>
      <c r="AK320" s="292"/>
      <c r="AL320" s="291">
        <v>0</v>
      </c>
      <c r="AM320" s="293">
        <v>29582.479166666657</v>
      </c>
      <c r="AN320" s="291"/>
      <c r="AO320" s="294">
        <v>29582.479166666657</v>
      </c>
      <c r="AP320" s="291"/>
      <c r="AQ320" s="295">
        <v>20904.11</v>
      </c>
      <c r="AR320" s="291"/>
      <c r="AS320" s="291"/>
      <c r="AT320" s="291"/>
      <c r="AU320" s="291"/>
      <c r="AV320" s="296">
        <v>0</v>
      </c>
      <c r="AW320" s="291">
        <v>20904.11</v>
      </c>
      <c r="AX320" s="291"/>
      <c r="AY320" s="293">
        <v>20904.11</v>
      </c>
      <c r="AZ320" s="297"/>
      <c r="BA320" s="298">
        <f t="shared" si="39"/>
        <v>0</v>
      </c>
      <c r="BB320" s="43"/>
      <c r="BC320" s="288" t="str">
        <f t="shared" si="45"/>
        <v/>
      </c>
      <c r="BD320" s="288" t="str">
        <f t="shared" si="45"/>
        <v/>
      </c>
      <c r="BE320" s="288" t="str">
        <f t="shared" si="45"/>
        <v/>
      </c>
      <c r="BF320" s="288" t="str">
        <f t="shared" si="43"/>
        <v/>
      </c>
      <c r="BG320" s="288" t="str">
        <f t="shared" si="38"/>
        <v>W/C</v>
      </c>
      <c r="BH320" s="288" t="str">
        <f t="shared" si="38"/>
        <v>NO</v>
      </c>
      <c r="BI320" s="288" t="str">
        <f t="shared" si="40"/>
        <v>W/C</v>
      </c>
      <c r="BJ320" s="43"/>
      <c r="BK320" s="288" t="b">
        <f t="shared" si="46"/>
        <v>1</v>
      </c>
      <c r="BL320" s="288" t="b">
        <f t="shared" si="46"/>
        <v>1</v>
      </c>
      <c r="BM320" s="288" t="b">
        <f t="shared" si="46"/>
        <v>1</v>
      </c>
      <c r="BN320" s="288" t="b">
        <f t="shared" si="46"/>
        <v>1</v>
      </c>
      <c r="BO320" s="288" t="b">
        <f t="shared" si="46"/>
        <v>1</v>
      </c>
      <c r="BP320" s="288" t="b">
        <f t="shared" si="46"/>
        <v>1</v>
      </c>
      <c r="BQ320" s="288" t="b">
        <f t="shared" si="46"/>
        <v>1</v>
      </c>
    </row>
    <row r="321" spans="1:69" ht="12" customHeight="1" x14ac:dyDescent="0.25">
      <c r="A321" s="286">
        <v>16502013</v>
      </c>
      <c r="B321" s="287" t="s">
        <v>2435</v>
      </c>
      <c r="C321" s="16" t="s">
        <v>524</v>
      </c>
      <c r="D321" s="13" t="s">
        <v>183</v>
      </c>
      <c r="E321" s="13"/>
      <c r="F321" s="16"/>
      <c r="G321" s="13"/>
      <c r="H321" s="288" t="s">
        <v>2129</v>
      </c>
      <c r="I321" s="288" t="s">
        <v>2129</v>
      </c>
      <c r="J321" s="288" t="s">
        <v>2129</v>
      </c>
      <c r="K321" s="288" t="s">
        <v>2129</v>
      </c>
      <c r="L321" s="288" t="s">
        <v>183</v>
      </c>
      <c r="M321" s="288" t="s">
        <v>2130</v>
      </c>
      <c r="N321" s="288" t="s">
        <v>183</v>
      </c>
      <c r="P321" s="289">
        <v>0</v>
      </c>
      <c r="Q321" s="289">
        <v>0</v>
      </c>
      <c r="R321" s="289">
        <v>0</v>
      </c>
      <c r="S321" s="289">
        <v>0</v>
      </c>
      <c r="T321" s="289">
        <v>0</v>
      </c>
      <c r="U321" s="289">
        <v>0</v>
      </c>
      <c r="V321" s="289">
        <v>0</v>
      </c>
      <c r="W321" s="289">
        <v>0</v>
      </c>
      <c r="X321" s="289">
        <v>0</v>
      </c>
      <c r="Y321" s="289">
        <v>0</v>
      </c>
      <c r="Z321" s="289">
        <v>0</v>
      </c>
      <c r="AA321" s="289">
        <v>0</v>
      </c>
      <c r="AB321" s="289">
        <v>0</v>
      </c>
      <c r="AC321" s="289"/>
      <c r="AD321" s="289"/>
      <c r="AE321" s="289">
        <v>0</v>
      </c>
      <c r="AF321" s="299"/>
      <c r="AG321" s="300"/>
      <c r="AH321" s="291"/>
      <c r="AI321" s="291"/>
      <c r="AJ321" s="291"/>
      <c r="AK321" s="292"/>
      <c r="AL321" s="291">
        <v>0</v>
      </c>
      <c r="AM321" s="293">
        <v>0</v>
      </c>
      <c r="AN321" s="291"/>
      <c r="AO321" s="294">
        <v>0</v>
      </c>
      <c r="AP321" s="291"/>
      <c r="AQ321" s="295">
        <v>0</v>
      </c>
      <c r="AR321" s="291"/>
      <c r="AS321" s="291"/>
      <c r="AT321" s="291"/>
      <c r="AU321" s="291"/>
      <c r="AV321" s="296">
        <v>0</v>
      </c>
      <c r="AW321" s="291">
        <v>0</v>
      </c>
      <c r="AX321" s="291"/>
      <c r="AY321" s="293">
        <v>0</v>
      </c>
      <c r="AZ321" s="297"/>
      <c r="BA321" s="298">
        <f t="shared" si="39"/>
        <v>0</v>
      </c>
      <c r="BB321" s="43"/>
      <c r="BC321" s="288" t="str">
        <f t="shared" si="45"/>
        <v/>
      </c>
      <c r="BD321" s="288" t="str">
        <f t="shared" si="45"/>
        <v/>
      </c>
      <c r="BE321" s="288" t="str">
        <f t="shared" si="45"/>
        <v/>
      </c>
      <c r="BF321" s="288" t="str">
        <f t="shared" si="43"/>
        <v/>
      </c>
      <c r="BG321" s="288" t="str">
        <f t="shared" si="38"/>
        <v>W/C</v>
      </c>
      <c r="BH321" s="288" t="str">
        <f t="shared" si="38"/>
        <v>NO</v>
      </c>
      <c r="BI321" s="288" t="str">
        <f t="shared" si="40"/>
        <v>W/C</v>
      </c>
      <c r="BJ321" s="43"/>
      <c r="BK321" s="288" t="b">
        <f t="shared" si="46"/>
        <v>1</v>
      </c>
      <c r="BL321" s="288" t="b">
        <f t="shared" si="46"/>
        <v>1</v>
      </c>
      <c r="BM321" s="288" t="b">
        <f t="shared" si="46"/>
        <v>1</v>
      </c>
      <c r="BN321" s="288" t="b">
        <f t="shared" si="46"/>
        <v>1</v>
      </c>
      <c r="BO321" s="288" t="b">
        <f t="shared" si="46"/>
        <v>1</v>
      </c>
      <c r="BP321" s="288" t="b">
        <f t="shared" si="46"/>
        <v>1</v>
      </c>
      <c r="BQ321" s="288" t="b">
        <f t="shared" si="46"/>
        <v>1</v>
      </c>
    </row>
    <row r="322" spans="1:69" ht="12" customHeight="1" x14ac:dyDescent="0.25">
      <c r="A322" s="286">
        <v>16502021</v>
      </c>
      <c r="B322" s="287" t="s">
        <v>2436</v>
      </c>
      <c r="C322" s="287" t="s">
        <v>525</v>
      </c>
      <c r="D322" s="13" t="s">
        <v>182</v>
      </c>
      <c r="E322" s="13"/>
      <c r="F322" s="287"/>
      <c r="G322" s="13"/>
      <c r="H322" s="288" t="s">
        <v>2129</v>
      </c>
      <c r="I322" s="288" t="s">
        <v>2129</v>
      </c>
      <c r="J322" s="288" t="s">
        <v>2129</v>
      </c>
      <c r="K322" s="288" t="s">
        <v>182</v>
      </c>
      <c r="L322" s="288" t="s">
        <v>2130</v>
      </c>
      <c r="M322" s="288" t="s">
        <v>2130</v>
      </c>
      <c r="N322" s="288" t="s">
        <v>2129</v>
      </c>
      <c r="P322" s="289">
        <v>0</v>
      </c>
      <c r="Q322" s="289">
        <v>0</v>
      </c>
      <c r="R322" s="289">
        <v>0</v>
      </c>
      <c r="S322" s="289">
        <v>0</v>
      </c>
      <c r="T322" s="289">
        <v>0</v>
      </c>
      <c r="U322" s="289">
        <v>0</v>
      </c>
      <c r="V322" s="289">
        <v>0</v>
      </c>
      <c r="W322" s="289">
        <v>0</v>
      </c>
      <c r="X322" s="289">
        <v>0</v>
      </c>
      <c r="Y322" s="289">
        <v>0</v>
      </c>
      <c r="Z322" s="289">
        <v>0</v>
      </c>
      <c r="AA322" s="289">
        <v>656250</v>
      </c>
      <c r="AB322" s="289">
        <v>0</v>
      </c>
      <c r="AC322" s="289"/>
      <c r="AD322" s="289"/>
      <c r="AE322" s="289">
        <v>54687.5</v>
      </c>
      <c r="AF322" s="299"/>
      <c r="AG322" s="300"/>
      <c r="AH322" s="291"/>
      <c r="AI322" s="291"/>
      <c r="AJ322" s="291"/>
      <c r="AK322" s="292">
        <v>54687.5</v>
      </c>
      <c r="AL322" s="291">
        <v>54687.5</v>
      </c>
      <c r="AM322" s="293"/>
      <c r="AN322" s="291"/>
      <c r="AO322" s="294">
        <v>0</v>
      </c>
      <c r="AP322" s="291"/>
      <c r="AQ322" s="295">
        <v>0</v>
      </c>
      <c r="AR322" s="291"/>
      <c r="AS322" s="291"/>
      <c r="AT322" s="291"/>
      <c r="AU322" s="291">
        <v>0</v>
      </c>
      <c r="AV322" s="296">
        <v>0</v>
      </c>
      <c r="AW322" s="291"/>
      <c r="AX322" s="291"/>
      <c r="AY322" s="293">
        <v>0</v>
      </c>
      <c r="AZ322" s="297" t="s">
        <v>219</v>
      </c>
      <c r="BA322" s="298">
        <f t="shared" si="39"/>
        <v>0</v>
      </c>
      <c r="BB322" s="43"/>
      <c r="BC322" s="288" t="str">
        <f t="shared" si="45"/>
        <v/>
      </c>
      <c r="BD322" s="288" t="str">
        <f t="shared" si="45"/>
        <v/>
      </c>
      <c r="BE322" s="288" t="str">
        <f t="shared" si="45"/>
        <v/>
      </c>
      <c r="BF322" s="288" t="str">
        <f t="shared" si="43"/>
        <v>Non-Op</v>
      </c>
      <c r="BG322" s="288" t="str">
        <f t="shared" si="38"/>
        <v>NO</v>
      </c>
      <c r="BH322" s="288" t="str">
        <f t="shared" si="38"/>
        <v>NO</v>
      </c>
      <c r="BI322" s="288" t="str">
        <f t="shared" si="40"/>
        <v/>
      </c>
      <c r="BJ322" s="43"/>
      <c r="BK322" s="288" t="b">
        <f t="shared" si="46"/>
        <v>1</v>
      </c>
      <c r="BL322" s="288" t="b">
        <f t="shared" si="46"/>
        <v>1</v>
      </c>
      <c r="BM322" s="288" t="b">
        <f t="shared" si="46"/>
        <v>1</v>
      </c>
      <c r="BN322" s="288" t="b">
        <f t="shared" si="46"/>
        <v>1</v>
      </c>
      <c r="BO322" s="288" t="b">
        <f t="shared" si="46"/>
        <v>1</v>
      </c>
      <c r="BP322" s="288" t="b">
        <f t="shared" si="46"/>
        <v>1</v>
      </c>
      <c r="BQ322" s="288" t="b">
        <f t="shared" si="46"/>
        <v>1</v>
      </c>
    </row>
    <row r="323" spans="1:69" ht="12" customHeight="1" x14ac:dyDescent="0.25">
      <c r="A323" s="286">
        <v>16502023</v>
      </c>
      <c r="B323" s="287" t="s">
        <v>2437</v>
      </c>
      <c r="C323" s="16" t="s">
        <v>526</v>
      </c>
      <c r="D323" s="13" t="s">
        <v>183</v>
      </c>
      <c r="E323" s="13"/>
      <c r="F323" s="16"/>
      <c r="G323" s="13"/>
      <c r="H323" s="288" t="s">
        <v>2129</v>
      </c>
      <c r="I323" s="288" t="s">
        <v>2129</v>
      </c>
      <c r="J323" s="288" t="s">
        <v>2129</v>
      </c>
      <c r="K323" s="288" t="s">
        <v>2129</v>
      </c>
      <c r="L323" s="288" t="s">
        <v>183</v>
      </c>
      <c r="M323" s="288" t="s">
        <v>2130</v>
      </c>
      <c r="N323" s="288" t="s">
        <v>183</v>
      </c>
      <c r="P323" s="289">
        <v>118773.52</v>
      </c>
      <c r="Q323" s="289">
        <v>103926.82</v>
      </c>
      <c r="R323" s="289">
        <v>89080.12</v>
      </c>
      <c r="S323" s="289">
        <v>74233.42</v>
      </c>
      <c r="T323" s="289">
        <v>59386.720000000001</v>
      </c>
      <c r="U323" s="289">
        <v>44540.02</v>
      </c>
      <c r="V323" s="289">
        <v>29693.32</v>
      </c>
      <c r="W323" s="289">
        <v>14846.62</v>
      </c>
      <c r="X323" s="289">
        <v>0</v>
      </c>
      <c r="Y323" s="289">
        <v>0</v>
      </c>
      <c r="Z323" s="289">
        <v>256976.5</v>
      </c>
      <c r="AA323" s="289">
        <v>231278.85</v>
      </c>
      <c r="AB323" s="289">
        <v>205581.2</v>
      </c>
      <c r="AC323" s="289"/>
      <c r="AD323" s="289"/>
      <c r="AE323" s="289">
        <v>88844.979166666672</v>
      </c>
      <c r="AF323" s="299"/>
      <c r="AG323" s="300"/>
      <c r="AH323" s="291"/>
      <c r="AI323" s="291"/>
      <c r="AJ323" s="291"/>
      <c r="AK323" s="292"/>
      <c r="AL323" s="291">
        <v>0</v>
      </c>
      <c r="AM323" s="293">
        <v>88844.979166666672</v>
      </c>
      <c r="AN323" s="291"/>
      <c r="AO323" s="294">
        <v>88844.979166666672</v>
      </c>
      <c r="AP323" s="291"/>
      <c r="AQ323" s="295">
        <v>205581.2</v>
      </c>
      <c r="AR323" s="291"/>
      <c r="AS323" s="291"/>
      <c r="AT323" s="291"/>
      <c r="AU323" s="291"/>
      <c r="AV323" s="296">
        <v>0</v>
      </c>
      <c r="AW323" s="291">
        <v>205581.2</v>
      </c>
      <c r="AX323" s="291"/>
      <c r="AY323" s="293">
        <v>205581.2</v>
      </c>
      <c r="AZ323" s="297"/>
      <c r="BA323" s="298">
        <f t="shared" si="39"/>
        <v>0</v>
      </c>
      <c r="BB323" s="43"/>
      <c r="BC323" s="288" t="str">
        <f t="shared" si="45"/>
        <v/>
      </c>
      <c r="BD323" s="288" t="str">
        <f t="shared" si="45"/>
        <v/>
      </c>
      <c r="BE323" s="288" t="str">
        <f t="shared" si="45"/>
        <v/>
      </c>
      <c r="BF323" s="288" t="str">
        <f t="shared" si="43"/>
        <v/>
      </c>
      <c r="BG323" s="288" t="str">
        <f t="shared" si="38"/>
        <v>W/C</v>
      </c>
      <c r="BH323" s="288" t="str">
        <f t="shared" si="38"/>
        <v>NO</v>
      </c>
      <c r="BI323" s="288" t="str">
        <f t="shared" si="40"/>
        <v>W/C</v>
      </c>
      <c r="BJ323" s="43"/>
      <c r="BK323" s="288" t="b">
        <f t="shared" si="46"/>
        <v>1</v>
      </c>
      <c r="BL323" s="288" t="b">
        <f t="shared" si="46"/>
        <v>1</v>
      </c>
      <c r="BM323" s="288" t="b">
        <f t="shared" si="46"/>
        <v>1</v>
      </c>
      <c r="BN323" s="288" t="b">
        <f t="shared" si="46"/>
        <v>1</v>
      </c>
      <c r="BO323" s="288" t="b">
        <f t="shared" si="46"/>
        <v>1</v>
      </c>
      <c r="BP323" s="288" t="b">
        <f t="shared" si="46"/>
        <v>1</v>
      </c>
      <c r="BQ323" s="288" t="b">
        <f t="shared" si="46"/>
        <v>1</v>
      </c>
    </row>
    <row r="324" spans="1:69" ht="12" customHeight="1" x14ac:dyDescent="0.25">
      <c r="A324" s="286">
        <v>16502033</v>
      </c>
      <c r="B324" s="287" t="s">
        <v>2438</v>
      </c>
      <c r="C324" s="16" t="s">
        <v>527</v>
      </c>
      <c r="D324" s="13" t="s">
        <v>183</v>
      </c>
      <c r="E324" s="13"/>
      <c r="F324" s="16"/>
      <c r="G324" s="13"/>
      <c r="H324" s="288" t="s">
        <v>2129</v>
      </c>
      <c r="I324" s="288" t="s">
        <v>2129</v>
      </c>
      <c r="J324" s="288" t="s">
        <v>2129</v>
      </c>
      <c r="K324" s="288" t="s">
        <v>2129</v>
      </c>
      <c r="L324" s="288" t="s">
        <v>183</v>
      </c>
      <c r="M324" s="288" t="s">
        <v>2130</v>
      </c>
      <c r="N324" s="288" t="s">
        <v>183</v>
      </c>
      <c r="P324" s="289">
        <v>0</v>
      </c>
      <c r="Q324" s="289">
        <v>0</v>
      </c>
      <c r="R324" s="289">
        <v>0</v>
      </c>
      <c r="S324" s="289">
        <v>0</v>
      </c>
      <c r="T324" s="289">
        <v>0</v>
      </c>
      <c r="U324" s="289">
        <v>0</v>
      </c>
      <c r="V324" s="289">
        <v>0</v>
      </c>
      <c r="W324" s="289">
        <v>0</v>
      </c>
      <c r="X324" s="289">
        <v>0</v>
      </c>
      <c r="Y324" s="289">
        <v>0</v>
      </c>
      <c r="Z324" s="289">
        <v>0</v>
      </c>
      <c r="AA324" s="289">
        <v>0</v>
      </c>
      <c r="AB324" s="289">
        <v>0</v>
      </c>
      <c r="AC324" s="289"/>
      <c r="AD324" s="289"/>
      <c r="AE324" s="289">
        <v>0</v>
      </c>
      <c r="AF324" s="299"/>
      <c r="AG324" s="300"/>
      <c r="AH324" s="291"/>
      <c r="AI324" s="291"/>
      <c r="AJ324" s="291"/>
      <c r="AK324" s="292"/>
      <c r="AL324" s="291">
        <v>0</v>
      </c>
      <c r="AM324" s="293">
        <v>0</v>
      </c>
      <c r="AN324" s="291"/>
      <c r="AO324" s="294">
        <v>0</v>
      </c>
      <c r="AP324" s="291"/>
      <c r="AQ324" s="295">
        <v>0</v>
      </c>
      <c r="AR324" s="291"/>
      <c r="AS324" s="291"/>
      <c r="AT324" s="291"/>
      <c r="AU324" s="291"/>
      <c r="AV324" s="296">
        <v>0</v>
      </c>
      <c r="AW324" s="291">
        <v>0</v>
      </c>
      <c r="AX324" s="291"/>
      <c r="AY324" s="293">
        <v>0</v>
      </c>
      <c r="AZ324" s="297"/>
      <c r="BA324" s="298">
        <f t="shared" si="39"/>
        <v>0</v>
      </c>
      <c r="BB324" s="43"/>
      <c r="BC324" s="288" t="str">
        <f t="shared" si="45"/>
        <v/>
      </c>
      <c r="BD324" s="288" t="str">
        <f t="shared" si="45"/>
        <v/>
      </c>
      <c r="BE324" s="288" t="str">
        <f t="shared" si="45"/>
        <v/>
      </c>
      <c r="BF324" s="288" t="str">
        <f t="shared" si="43"/>
        <v/>
      </c>
      <c r="BG324" s="288" t="str">
        <f t="shared" si="38"/>
        <v>W/C</v>
      </c>
      <c r="BH324" s="288" t="str">
        <f t="shared" si="38"/>
        <v>NO</v>
      </c>
      <c r="BI324" s="288" t="str">
        <f t="shared" si="40"/>
        <v>W/C</v>
      </c>
      <c r="BJ324" s="43"/>
      <c r="BK324" s="288" t="b">
        <f t="shared" si="46"/>
        <v>1</v>
      </c>
      <c r="BL324" s="288" t="b">
        <f t="shared" si="46"/>
        <v>1</v>
      </c>
      <c r="BM324" s="288" t="b">
        <f t="shared" si="46"/>
        <v>1</v>
      </c>
      <c r="BN324" s="288" t="b">
        <f t="shared" si="46"/>
        <v>1</v>
      </c>
      <c r="BO324" s="288" t="b">
        <f t="shared" si="46"/>
        <v>1</v>
      </c>
      <c r="BP324" s="288" t="b">
        <f t="shared" si="46"/>
        <v>1</v>
      </c>
      <c r="BQ324" s="288" t="b">
        <f t="shared" si="46"/>
        <v>1</v>
      </c>
    </row>
    <row r="325" spans="1:69" ht="12" customHeight="1" x14ac:dyDescent="0.25">
      <c r="A325" s="286">
        <v>16502053</v>
      </c>
      <c r="B325" s="287" t="s">
        <v>2439</v>
      </c>
      <c r="C325" s="16" t="s">
        <v>528</v>
      </c>
      <c r="D325" s="13" t="s">
        <v>183</v>
      </c>
      <c r="E325" s="13"/>
      <c r="F325" s="16"/>
      <c r="G325" s="13"/>
      <c r="H325" s="288" t="s">
        <v>2129</v>
      </c>
      <c r="I325" s="288" t="s">
        <v>2129</v>
      </c>
      <c r="J325" s="288" t="s">
        <v>2129</v>
      </c>
      <c r="K325" s="288" t="s">
        <v>2129</v>
      </c>
      <c r="L325" s="288" t="s">
        <v>183</v>
      </c>
      <c r="M325" s="288" t="s">
        <v>2130</v>
      </c>
      <c r="N325" s="288" t="s">
        <v>183</v>
      </c>
      <c r="P325" s="289">
        <v>0</v>
      </c>
      <c r="Q325" s="289">
        <v>0</v>
      </c>
      <c r="R325" s="289">
        <v>84536.84</v>
      </c>
      <c r="S325" s="289">
        <v>76083.16</v>
      </c>
      <c r="T325" s="289">
        <v>67629.48</v>
      </c>
      <c r="U325" s="289">
        <v>59175.8</v>
      </c>
      <c r="V325" s="289">
        <v>50722.12</v>
      </c>
      <c r="W325" s="289">
        <v>42268.44</v>
      </c>
      <c r="X325" s="289">
        <v>33814.76</v>
      </c>
      <c r="Y325" s="289">
        <v>25361.08</v>
      </c>
      <c r="Z325" s="289">
        <v>16907.400000000001</v>
      </c>
      <c r="AA325" s="289">
        <v>8453.7199999999993</v>
      </c>
      <c r="AB325" s="289">
        <v>0</v>
      </c>
      <c r="AC325" s="289"/>
      <c r="AD325" s="289"/>
      <c r="AE325" s="289">
        <v>38746.066666666666</v>
      </c>
      <c r="AF325" s="299"/>
      <c r="AG325" s="300"/>
      <c r="AH325" s="291"/>
      <c r="AI325" s="291"/>
      <c r="AJ325" s="291"/>
      <c r="AK325" s="292"/>
      <c r="AL325" s="291">
        <v>0</v>
      </c>
      <c r="AM325" s="293">
        <v>38746.066666666666</v>
      </c>
      <c r="AN325" s="291"/>
      <c r="AO325" s="294">
        <v>38746.066666666666</v>
      </c>
      <c r="AP325" s="291"/>
      <c r="AQ325" s="295">
        <v>0</v>
      </c>
      <c r="AR325" s="291"/>
      <c r="AS325" s="291"/>
      <c r="AT325" s="291"/>
      <c r="AU325" s="291"/>
      <c r="AV325" s="296">
        <v>0</v>
      </c>
      <c r="AW325" s="291">
        <v>0</v>
      </c>
      <c r="AX325" s="291"/>
      <c r="AY325" s="293">
        <v>0</v>
      </c>
      <c r="AZ325" s="297"/>
      <c r="BA325" s="298">
        <f t="shared" si="39"/>
        <v>0</v>
      </c>
      <c r="BB325" s="43"/>
      <c r="BC325" s="288" t="str">
        <f t="shared" si="45"/>
        <v/>
      </c>
      <c r="BD325" s="288" t="str">
        <f t="shared" si="45"/>
        <v/>
      </c>
      <c r="BE325" s="288" t="str">
        <f t="shared" si="45"/>
        <v/>
      </c>
      <c r="BF325" s="288" t="str">
        <f t="shared" si="43"/>
        <v/>
      </c>
      <c r="BG325" s="288" t="str">
        <f t="shared" si="38"/>
        <v>W/C</v>
      </c>
      <c r="BH325" s="288" t="str">
        <f t="shared" si="38"/>
        <v>NO</v>
      </c>
      <c r="BI325" s="288" t="str">
        <f t="shared" si="40"/>
        <v>W/C</v>
      </c>
      <c r="BJ325" s="43"/>
      <c r="BK325" s="288" t="b">
        <f t="shared" si="46"/>
        <v>1</v>
      </c>
      <c r="BL325" s="288" t="b">
        <f t="shared" si="46"/>
        <v>1</v>
      </c>
      <c r="BM325" s="288" t="b">
        <f t="shared" si="46"/>
        <v>1</v>
      </c>
      <c r="BN325" s="288" t="b">
        <f t="shared" si="46"/>
        <v>1</v>
      </c>
      <c r="BO325" s="288" t="b">
        <f t="shared" si="46"/>
        <v>1</v>
      </c>
      <c r="BP325" s="288" t="b">
        <f t="shared" si="46"/>
        <v>1</v>
      </c>
      <c r="BQ325" s="288" t="b">
        <f t="shared" si="46"/>
        <v>1</v>
      </c>
    </row>
    <row r="326" spans="1:69" ht="12" customHeight="1" x14ac:dyDescent="0.25">
      <c r="A326" s="286">
        <v>16502063</v>
      </c>
      <c r="B326" s="287" t="s">
        <v>2440</v>
      </c>
      <c r="C326" s="16" t="s">
        <v>529</v>
      </c>
      <c r="D326" s="13" t="s">
        <v>183</v>
      </c>
      <c r="E326" s="13"/>
      <c r="F326" s="16"/>
      <c r="G326" s="13"/>
      <c r="H326" s="288" t="s">
        <v>2129</v>
      </c>
      <c r="I326" s="288" t="s">
        <v>2129</v>
      </c>
      <c r="J326" s="288" t="s">
        <v>2129</v>
      </c>
      <c r="K326" s="288" t="s">
        <v>2129</v>
      </c>
      <c r="L326" s="288" t="s">
        <v>183</v>
      </c>
      <c r="M326" s="288" t="s">
        <v>2130</v>
      </c>
      <c r="N326" s="288" t="s">
        <v>183</v>
      </c>
      <c r="P326" s="289">
        <v>-0.01</v>
      </c>
      <c r="Q326" s="289">
        <v>218183.12</v>
      </c>
      <c r="R326" s="289">
        <v>198348.29</v>
      </c>
      <c r="S326" s="289">
        <v>178513.46</v>
      </c>
      <c r="T326" s="289">
        <v>158678.63</v>
      </c>
      <c r="U326" s="289">
        <v>138843.79999999999</v>
      </c>
      <c r="V326" s="289">
        <v>119008.97</v>
      </c>
      <c r="W326" s="289">
        <v>99174.14</v>
      </c>
      <c r="X326" s="289">
        <v>79339.31</v>
      </c>
      <c r="Y326" s="289">
        <v>59504.480000000003</v>
      </c>
      <c r="Z326" s="289">
        <v>39669.65</v>
      </c>
      <c r="AA326" s="289">
        <v>19834.82</v>
      </c>
      <c r="AB326" s="289">
        <v>0</v>
      </c>
      <c r="AC326" s="289"/>
      <c r="AD326" s="289"/>
      <c r="AE326" s="289">
        <v>109091.55541666667</v>
      </c>
      <c r="AF326" s="299"/>
      <c r="AG326" s="300"/>
      <c r="AH326" s="291"/>
      <c r="AI326" s="291"/>
      <c r="AJ326" s="291"/>
      <c r="AK326" s="292"/>
      <c r="AL326" s="291">
        <v>0</v>
      </c>
      <c r="AM326" s="293">
        <v>109091.55541666667</v>
      </c>
      <c r="AN326" s="291"/>
      <c r="AO326" s="294">
        <v>109091.55541666667</v>
      </c>
      <c r="AP326" s="291"/>
      <c r="AQ326" s="295">
        <v>0</v>
      </c>
      <c r="AR326" s="291"/>
      <c r="AS326" s="291"/>
      <c r="AT326" s="291"/>
      <c r="AU326" s="291"/>
      <c r="AV326" s="296">
        <v>0</v>
      </c>
      <c r="AW326" s="291">
        <v>0</v>
      </c>
      <c r="AX326" s="291"/>
      <c r="AY326" s="293">
        <v>0</v>
      </c>
      <c r="AZ326" s="297"/>
      <c r="BA326" s="298">
        <f t="shared" si="39"/>
        <v>0</v>
      </c>
      <c r="BB326" s="43"/>
      <c r="BC326" s="288" t="str">
        <f t="shared" si="45"/>
        <v/>
      </c>
      <c r="BD326" s="288" t="str">
        <f t="shared" si="45"/>
        <v/>
      </c>
      <c r="BE326" s="288" t="str">
        <f t="shared" si="45"/>
        <v/>
      </c>
      <c r="BF326" s="288" t="str">
        <f t="shared" si="43"/>
        <v/>
      </c>
      <c r="BG326" s="288" t="str">
        <f t="shared" si="38"/>
        <v>W/C</v>
      </c>
      <c r="BH326" s="288" t="str">
        <f t="shared" si="38"/>
        <v>NO</v>
      </c>
      <c r="BI326" s="288" t="str">
        <f t="shared" si="40"/>
        <v>W/C</v>
      </c>
      <c r="BJ326" s="43"/>
      <c r="BK326" s="288" t="b">
        <f t="shared" si="46"/>
        <v>1</v>
      </c>
      <c r="BL326" s="288" t="b">
        <f t="shared" si="46"/>
        <v>1</v>
      </c>
      <c r="BM326" s="288" t="b">
        <f t="shared" si="46"/>
        <v>1</v>
      </c>
      <c r="BN326" s="288" t="b">
        <f t="shared" si="46"/>
        <v>1</v>
      </c>
      <c r="BO326" s="288" t="b">
        <f t="shared" si="46"/>
        <v>1</v>
      </c>
      <c r="BP326" s="288" t="b">
        <f t="shared" si="46"/>
        <v>1</v>
      </c>
      <c r="BQ326" s="288" t="b">
        <f t="shared" si="46"/>
        <v>1</v>
      </c>
    </row>
    <row r="327" spans="1:69" ht="12" customHeight="1" x14ac:dyDescent="0.25">
      <c r="A327" s="286">
        <v>16502083</v>
      </c>
      <c r="B327" s="287" t="s">
        <v>2441</v>
      </c>
      <c r="C327" s="16" t="s">
        <v>530</v>
      </c>
      <c r="D327" s="13" t="s">
        <v>183</v>
      </c>
      <c r="E327" s="13"/>
      <c r="F327" s="16"/>
      <c r="G327" s="13"/>
      <c r="H327" s="288" t="s">
        <v>2129</v>
      </c>
      <c r="I327" s="288" t="s">
        <v>2129</v>
      </c>
      <c r="J327" s="288" t="s">
        <v>2129</v>
      </c>
      <c r="K327" s="288" t="s">
        <v>2129</v>
      </c>
      <c r="L327" s="288" t="s">
        <v>183</v>
      </c>
      <c r="M327" s="288" t="s">
        <v>2130</v>
      </c>
      <c r="N327" s="288" t="s">
        <v>183</v>
      </c>
      <c r="P327" s="289">
        <v>0</v>
      </c>
      <c r="Q327" s="289">
        <v>0</v>
      </c>
      <c r="R327" s="289">
        <v>0</v>
      </c>
      <c r="S327" s="289">
        <v>0</v>
      </c>
      <c r="T327" s="289">
        <v>0</v>
      </c>
      <c r="U327" s="289">
        <v>0</v>
      </c>
      <c r="V327" s="289">
        <v>0</v>
      </c>
      <c r="W327" s="289">
        <v>0</v>
      </c>
      <c r="X327" s="289">
        <v>0</v>
      </c>
      <c r="Y327" s="289">
        <v>0</v>
      </c>
      <c r="Z327" s="289">
        <v>0</v>
      </c>
      <c r="AA327" s="289">
        <v>0</v>
      </c>
      <c r="AB327" s="289">
        <v>0</v>
      </c>
      <c r="AC327" s="289"/>
      <c r="AD327" s="289"/>
      <c r="AE327" s="289">
        <v>0</v>
      </c>
      <c r="AF327" s="299"/>
      <c r="AG327" s="300"/>
      <c r="AH327" s="291"/>
      <c r="AI327" s="291"/>
      <c r="AJ327" s="291"/>
      <c r="AK327" s="292"/>
      <c r="AL327" s="291">
        <v>0</v>
      </c>
      <c r="AM327" s="293">
        <v>0</v>
      </c>
      <c r="AN327" s="291"/>
      <c r="AO327" s="294">
        <v>0</v>
      </c>
      <c r="AP327" s="291"/>
      <c r="AQ327" s="295">
        <v>0</v>
      </c>
      <c r="AR327" s="291"/>
      <c r="AS327" s="291"/>
      <c r="AT327" s="291"/>
      <c r="AU327" s="291"/>
      <c r="AV327" s="296">
        <v>0</v>
      </c>
      <c r="AW327" s="291">
        <v>0</v>
      </c>
      <c r="AX327" s="291"/>
      <c r="AY327" s="293">
        <v>0</v>
      </c>
      <c r="AZ327" s="297"/>
      <c r="BA327" s="298">
        <f t="shared" si="39"/>
        <v>0</v>
      </c>
      <c r="BB327" s="43"/>
      <c r="BC327" s="288" t="str">
        <f t="shared" si="45"/>
        <v/>
      </c>
      <c r="BD327" s="288" t="str">
        <f t="shared" si="45"/>
        <v/>
      </c>
      <c r="BE327" s="288" t="str">
        <f t="shared" si="45"/>
        <v/>
      </c>
      <c r="BF327" s="288" t="str">
        <f t="shared" si="43"/>
        <v/>
      </c>
      <c r="BG327" s="288" t="str">
        <f t="shared" si="38"/>
        <v>W/C</v>
      </c>
      <c r="BH327" s="288" t="str">
        <f t="shared" si="38"/>
        <v>NO</v>
      </c>
      <c r="BI327" s="288" t="str">
        <f t="shared" si="40"/>
        <v>W/C</v>
      </c>
      <c r="BJ327" s="43"/>
      <c r="BK327" s="288" t="b">
        <f t="shared" si="46"/>
        <v>1</v>
      </c>
      <c r="BL327" s="288" t="b">
        <f t="shared" si="46"/>
        <v>1</v>
      </c>
      <c r="BM327" s="288" t="b">
        <f t="shared" si="46"/>
        <v>1</v>
      </c>
      <c r="BN327" s="288" t="b">
        <f t="shared" si="46"/>
        <v>1</v>
      </c>
      <c r="BO327" s="288" t="b">
        <f t="shared" si="46"/>
        <v>1</v>
      </c>
      <c r="BP327" s="288" t="b">
        <f t="shared" si="46"/>
        <v>1</v>
      </c>
      <c r="BQ327" s="288" t="b">
        <f t="shared" si="46"/>
        <v>1</v>
      </c>
    </row>
    <row r="328" spans="1:69" ht="12" customHeight="1" x14ac:dyDescent="0.25">
      <c r="A328" s="286">
        <v>16502093</v>
      </c>
      <c r="B328" s="287" t="s">
        <v>2442</v>
      </c>
      <c r="C328" s="16" t="s">
        <v>531</v>
      </c>
      <c r="D328" s="13" t="s">
        <v>183</v>
      </c>
      <c r="E328" s="13" t="s">
        <v>222</v>
      </c>
      <c r="F328" s="303">
        <v>41791</v>
      </c>
      <c r="G328" s="13"/>
      <c r="H328" s="288"/>
      <c r="I328" s="288"/>
      <c r="J328" s="288"/>
      <c r="K328" s="288"/>
      <c r="L328" s="288" t="s">
        <v>183</v>
      </c>
      <c r="M328" s="288" t="s">
        <v>2130</v>
      </c>
      <c r="N328" s="288" t="s">
        <v>183</v>
      </c>
      <c r="P328" s="289"/>
      <c r="Q328" s="289">
        <v>0</v>
      </c>
      <c r="R328" s="289">
        <v>0</v>
      </c>
      <c r="S328" s="289">
        <v>0</v>
      </c>
      <c r="T328" s="289">
        <v>74655.399999999994</v>
      </c>
      <c r="U328" s="289">
        <v>67868.55</v>
      </c>
      <c r="V328" s="289">
        <v>61081.7</v>
      </c>
      <c r="W328" s="289">
        <v>54294.85</v>
      </c>
      <c r="X328" s="289">
        <v>47508</v>
      </c>
      <c r="Y328" s="289">
        <v>40721.15</v>
      </c>
      <c r="Z328" s="289">
        <v>33934.300000000003</v>
      </c>
      <c r="AA328" s="289">
        <v>27147.45</v>
      </c>
      <c r="AB328" s="289">
        <v>20360.599999999999</v>
      </c>
      <c r="AC328" s="289"/>
      <c r="AD328" s="289"/>
      <c r="AE328" s="289">
        <v>34782.64166666667</v>
      </c>
      <c r="AF328" s="299"/>
      <c r="AG328" s="300"/>
      <c r="AH328" s="291"/>
      <c r="AI328" s="291"/>
      <c r="AJ328" s="291"/>
      <c r="AK328" s="292"/>
      <c r="AL328" s="291"/>
      <c r="AM328" s="293">
        <v>34782.64166666667</v>
      </c>
      <c r="AN328" s="291"/>
      <c r="AO328" s="294">
        <v>34782.64166666667</v>
      </c>
      <c r="AP328" s="291"/>
      <c r="AQ328" s="295">
        <v>20360.599999999999</v>
      </c>
      <c r="AR328" s="291"/>
      <c r="AS328" s="291"/>
      <c r="AT328" s="291"/>
      <c r="AU328" s="291"/>
      <c r="AV328" s="296"/>
      <c r="AW328" s="291">
        <v>20360.599999999999</v>
      </c>
      <c r="AX328" s="291"/>
      <c r="AY328" s="293">
        <v>20360.599999999999</v>
      </c>
      <c r="AZ328" s="297"/>
      <c r="BA328" s="298">
        <f t="shared" si="39"/>
        <v>0</v>
      </c>
      <c r="BB328" s="43"/>
      <c r="BC328" s="288"/>
      <c r="BD328" s="288"/>
      <c r="BE328" s="288"/>
      <c r="BF328" s="288"/>
      <c r="BG328" s="288" t="str">
        <f t="shared" si="38"/>
        <v>W/C</v>
      </c>
      <c r="BH328" s="288" t="str">
        <f t="shared" si="38"/>
        <v>NO</v>
      </c>
      <c r="BI328" s="288" t="str">
        <f t="shared" si="40"/>
        <v>W/C</v>
      </c>
      <c r="BJ328" s="43"/>
      <c r="BK328" s="288" t="b">
        <f t="shared" si="46"/>
        <v>1</v>
      </c>
      <c r="BL328" s="288" t="b">
        <f t="shared" si="46"/>
        <v>1</v>
      </c>
      <c r="BM328" s="288" t="b">
        <f t="shared" si="46"/>
        <v>1</v>
      </c>
      <c r="BN328" s="288" t="b">
        <f t="shared" si="46"/>
        <v>1</v>
      </c>
      <c r="BO328" s="288" t="b">
        <f t="shared" si="46"/>
        <v>1</v>
      </c>
      <c r="BP328" s="288" t="b">
        <f t="shared" si="46"/>
        <v>1</v>
      </c>
      <c r="BQ328" s="288" t="b">
        <f t="shared" si="46"/>
        <v>1</v>
      </c>
    </row>
    <row r="329" spans="1:69" ht="12" customHeight="1" x14ac:dyDescent="0.25">
      <c r="A329" s="286">
        <v>16502103</v>
      </c>
      <c r="B329" s="287" t="s">
        <v>2443</v>
      </c>
      <c r="C329" s="16" t="s">
        <v>532</v>
      </c>
      <c r="D329" s="13" t="s">
        <v>183</v>
      </c>
      <c r="E329" s="13"/>
      <c r="F329" s="16"/>
      <c r="G329" s="13"/>
      <c r="H329" s="288" t="s">
        <v>2129</v>
      </c>
      <c r="I329" s="288" t="s">
        <v>2129</v>
      </c>
      <c r="J329" s="288" t="s">
        <v>2129</v>
      </c>
      <c r="K329" s="288" t="s">
        <v>2129</v>
      </c>
      <c r="L329" s="288" t="s">
        <v>183</v>
      </c>
      <c r="M329" s="288" t="s">
        <v>2130</v>
      </c>
      <c r="N329" s="288" t="s">
        <v>183</v>
      </c>
      <c r="P329" s="289">
        <v>0</v>
      </c>
      <c r="Q329" s="289">
        <v>0</v>
      </c>
      <c r="R329" s="289">
        <v>0</v>
      </c>
      <c r="S329" s="289">
        <v>0</v>
      </c>
      <c r="T329" s="289">
        <v>0</v>
      </c>
      <c r="U329" s="289">
        <v>0</v>
      </c>
      <c r="V329" s="289">
        <v>0</v>
      </c>
      <c r="W329" s="289">
        <v>0</v>
      </c>
      <c r="X329" s="289">
        <v>0</v>
      </c>
      <c r="Y329" s="289">
        <v>0</v>
      </c>
      <c r="Z329" s="289">
        <v>0</v>
      </c>
      <c r="AA329" s="289">
        <v>0</v>
      </c>
      <c r="AB329" s="289">
        <v>0</v>
      </c>
      <c r="AC329" s="289"/>
      <c r="AD329" s="289"/>
      <c r="AE329" s="289">
        <v>0</v>
      </c>
      <c r="AF329" s="299"/>
      <c r="AG329" s="300"/>
      <c r="AH329" s="291"/>
      <c r="AI329" s="291"/>
      <c r="AJ329" s="291"/>
      <c r="AK329" s="292"/>
      <c r="AL329" s="291">
        <v>0</v>
      </c>
      <c r="AM329" s="293">
        <v>0</v>
      </c>
      <c r="AN329" s="291"/>
      <c r="AO329" s="294">
        <v>0</v>
      </c>
      <c r="AP329" s="291"/>
      <c r="AQ329" s="295">
        <v>0</v>
      </c>
      <c r="AR329" s="291"/>
      <c r="AS329" s="291"/>
      <c r="AT329" s="291"/>
      <c r="AU329" s="291"/>
      <c r="AV329" s="296">
        <v>0</v>
      </c>
      <c r="AW329" s="291">
        <v>0</v>
      </c>
      <c r="AX329" s="291"/>
      <c r="AY329" s="293">
        <v>0</v>
      </c>
      <c r="AZ329" s="297"/>
      <c r="BA329" s="298">
        <f t="shared" si="39"/>
        <v>0</v>
      </c>
      <c r="BB329" s="43"/>
      <c r="BC329" s="288" t="str">
        <f t="shared" ref="BC329:BF347" si="47">IF(VALUE(AR329),BC$7,IF(ISBLANK(AR329),"",BC$7))</f>
        <v/>
      </c>
      <c r="BD329" s="288" t="str">
        <f t="shared" si="47"/>
        <v/>
      </c>
      <c r="BE329" s="288" t="str">
        <f t="shared" si="47"/>
        <v/>
      </c>
      <c r="BF329" s="288" t="str">
        <f t="shared" si="47"/>
        <v/>
      </c>
      <c r="BG329" s="288" t="str">
        <f t="shared" si="38"/>
        <v>W/C</v>
      </c>
      <c r="BH329" s="288" t="str">
        <f t="shared" si="38"/>
        <v>NO</v>
      </c>
      <c r="BI329" s="288" t="str">
        <f t="shared" si="40"/>
        <v>W/C</v>
      </c>
      <c r="BJ329" s="43"/>
      <c r="BK329" s="288" t="b">
        <f t="shared" si="46"/>
        <v>1</v>
      </c>
      <c r="BL329" s="288" t="b">
        <f t="shared" si="46"/>
        <v>1</v>
      </c>
      <c r="BM329" s="288" t="b">
        <f t="shared" si="46"/>
        <v>1</v>
      </c>
      <c r="BN329" s="288" t="b">
        <f t="shared" si="46"/>
        <v>1</v>
      </c>
      <c r="BO329" s="288" t="b">
        <f t="shared" si="46"/>
        <v>1</v>
      </c>
      <c r="BP329" s="288" t="b">
        <f t="shared" si="46"/>
        <v>1</v>
      </c>
      <c r="BQ329" s="288" t="b">
        <f t="shared" si="46"/>
        <v>1</v>
      </c>
    </row>
    <row r="330" spans="1:69" ht="12" customHeight="1" x14ac:dyDescent="0.25">
      <c r="A330" s="286">
        <v>16502011</v>
      </c>
      <c r="B330" s="287" t="s">
        <v>2444</v>
      </c>
      <c r="C330" s="16" t="s">
        <v>533</v>
      </c>
      <c r="D330" s="13" t="s">
        <v>183</v>
      </c>
      <c r="E330" s="13"/>
      <c r="F330" s="16"/>
      <c r="G330" s="13"/>
      <c r="H330" s="288" t="s">
        <v>2129</v>
      </c>
      <c r="I330" s="288" t="s">
        <v>2129</v>
      </c>
      <c r="J330" s="288" t="s">
        <v>2129</v>
      </c>
      <c r="K330" s="288" t="s">
        <v>2129</v>
      </c>
      <c r="L330" s="288" t="s">
        <v>183</v>
      </c>
      <c r="M330" s="288" t="s">
        <v>2130</v>
      </c>
      <c r="N330" s="288" t="s">
        <v>183</v>
      </c>
      <c r="P330" s="289">
        <v>0</v>
      </c>
      <c r="Q330" s="289">
        <v>0</v>
      </c>
      <c r="R330" s="289">
        <v>0</v>
      </c>
      <c r="S330" s="289">
        <v>0</v>
      </c>
      <c r="T330" s="289">
        <v>0</v>
      </c>
      <c r="U330" s="289">
        <v>0</v>
      </c>
      <c r="V330" s="289">
        <v>0</v>
      </c>
      <c r="W330" s="289">
        <v>0</v>
      </c>
      <c r="X330" s="289">
        <v>0</v>
      </c>
      <c r="Y330" s="289">
        <v>0</v>
      </c>
      <c r="Z330" s="289">
        <v>0</v>
      </c>
      <c r="AA330" s="289">
        <v>0</v>
      </c>
      <c r="AB330" s="289">
        <v>0</v>
      </c>
      <c r="AC330" s="289"/>
      <c r="AD330" s="289"/>
      <c r="AE330" s="289">
        <v>0</v>
      </c>
      <c r="AF330" s="299"/>
      <c r="AG330" s="300"/>
      <c r="AH330" s="291"/>
      <c r="AI330" s="291"/>
      <c r="AJ330" s="291"/>
      <c r="AK330" s="292"/>
      <c r="AL330" s="291">
        <v>0</v>
      </c>
      <c r="AM330" s="293">
        <v>0</v>
      </c>
      <c r="AN330" s="291"/>
      <c r="AO330" s="294">
        <v>0</v>
      </c>
      <c r="AP330" s="291"/>
      <c r="AQ330" s="295">
        <v>0</v>
      </c>
      <c r="AR330" s="291"/>
      <c r="AS330" s="291"/>
      <c r="AT330" s="291"/>
      <c r="AU330" s="291"/>
      <c r="AV330" s="296">
        <v>0</v>
      </c>
      <c r="AW330" s="291">
        <v>0</v>
      </c>
      <c r="AX330" s="291"/>
      <c r="AY330" s="293">
        <v>0</v>
      </c>
      <c r="AZ330" s="297"/>
      <c r="BA330" s="298">
        <f t="shared" si="39"/>
        <v>0</v>
      </c>
      <c r="BB330" s="43"/>
      <c r="BC330" s="288" t="str">
        <f t="shared" si="47"/>
        <v/>
      </c>
      <c r="BD330" s="288" t="str">
        <f t="shared" si="47"/>
        <v/>
      </c>
      <c r="BE330" s="288" t="str">
        <f t="shared" si="47"/>
        <v/>
      </c>
      <c r="BF330" s="288" t="str">
        <f t="shared" si="47"/>
        <v/>
      </c>
      <c r="BG330" s="288" t="str">
        <f t="shared" si="38"/>
        <v>W/C</v>
      </c>
      <c r="BH330" s="288" t="str">
        <f t="shared" si="38"/>
        <v>NO</v>
      </c>
      <c r="BI330" s="288" t="str">
        <f t="shared" si="40"/>
        <v>W/C</v>
      </c>
      <c r="BJ330" s="43"/>
      <c r="BK330" s="288" t="b">
        <f t="shared" si="46"/>
        <v>1</v>
      </c>
      <c r="BL330" s="288" t="b">
        <f t="shared" si="46"/>
        <v>1</v>
      </c>
      <c r="BM330" s="288" t="b">
        <f t="shared" si="46"/>
        <v>1</v>
      </c>
      <c r="BN330" s="288" t="b">
        <f t="shared" si="46"/>
        <v>1</v>
      </c>
      <c r="BO330" s="288" t="b">
        <f t="shared" si="46"/>
        <v>1</v>
      </c>
      <c r="BP330" s="288" t="b">
        <f t="shared" si="46"/>
        <v>1</v>
      </c>
      <c r="BQ330" s="288" t="b">
        <f t="shared" si="46"/>
        <v>1</v>
      </c>
    </row>
    <row r="331" spans="1:69" ht="12" customHeight="1" x14ac:dyDescent="0.25">
      <c r="A331" s="286">
        <v>16502113</v>
      </c>
      <c r="B331" s="287" t="s">
        <v>2445</v>
      </c>
      <c r="C331" s="16" t="s">
        <v>534</v>
      </c>
      <c r="D331" s="13" t="s">
        <v>183</v>
      </c>
      <c r="E331" s="13"/>
      <c r="F331" s="16"/>
      <c r="G331" s="13"/>
      <c r="H331" s="288" t="s">
        <v>2129</v>
      </c>
      <c r="I331" s="288" t="s">
        <v>2129</v>
      </c>
      <c r="J331" s="288" t="s">
        <v>2129</v>
      </c>
      <c r="K331" s="288" t="s">
        <v>2129</v>
      </c>
      <c r="L331" s="288" t="s">
        <v>183</v>
      </c>
      <c r="M331" s="288" t="s">
        <v>2130</v>
      </c>
      <c r="N331" s="288" t="s">
        <v>183</v>
      </c>
      <c r="P331" s="289">
        <v>58685.17</v>
      </c>
      <c r="Q331" s="289">
        <v>50301.58</v>
      </c>
      <c r="R331" s="289">
        <v>41917.99</v>
      </c>
      <c r="S331" s="289">
        <v>33534.400000000001</v>
      </c>
      <c r="T331" s="289">
        <v>25150.81</v>
      </c>
      <c r="U331" s="289">
        <v>16767.22</v>
      </c>
      <c r="V331" s="289">
        <v>8383.6299999999992</v>
      </c>
      <c r="W331" s="289">
        <v>0.04</v>
      </c>
      <c r="X331" s="289">
        <v>0</v>
      </c>
      <c r="Y331" s="289">
        <v>84236.71</v>
      </c>
      <c r="Z331" s="289">
        <v>75814.83</v>
      </c>
      <c r="AA331" s="289">
        <v>67392.95</v>
      </c>
      <c r="AB331" s="289">
        <v>58971.07</v>
      </c>
      <c r="AC331" s="289"/>
      <c r="AD331" s="289"/>
      <c r="AE331" s="289">
        <v>38527.356666666667</v>
      </c>
      <c r="AF331" s="299"/>
      <c r="AG331" s="300"/>
      <c r="AH331" s="291"/>
      <c r="AI331" s="291"/>
      <c r="AJ331" s="291"/>
      <c r="AK331" s="292"/>
      <c r="AL331" s="291">
        <v>0</v>
      </c>
      <c r="AM331" s="293">
        <v>38527.356666666667</v>
      </c>
      <c r="AN331" s="291"/>
      <c r="AO331" s="294">
        <v>38527.356666666667</v>
      </c>
      <c r="AP331" s="291"/>
      <c r="AQ331" s="295">
        <v>58971.07</v>
      </c>
      <c r="AR331" s="291"/>
      <c r="AS331" s="291"/>
      <c r="AT331" s="291"/>
      <c r="AU331" s="291"/>
      <c r="AV331" s="296">
        <v>0</v>
      </c>
      <c r="AW331" s="291">
        <v>58971.07</v>
      </c>
      <c r="AX331" s="291"/>
      <c r="AY331" s="293">
        <v>58971.07</v>
      </c>
      <c r="AZ331" s="297"/>
      <c r="BA331" s="298">
        <f t="shared" si="39"/>
        <v>0</v>
      </c>
      <c r="BB331" s="43"/>
      <c r="BC331" s="288" t="str">
        <f t="shared" si="47"/>
        <v/>
      </c>
      <c r="BD331" s="288" t="str">
        <f t="shared" si="47"/>
        <v/>
      </c>
      <c r="BE331" s="288" t="str">
        <f t="shared" si="47"/>
        <v/>
      </c>
      <c r="BF331" s="288" t="str">
        <f t="shared" si="47"/>
        <v/>
      </c>
      <c r="BG331" s="288" t="str">
        <f t="shared" si="38"/>
        <v>W/C</v>
      </c>
      <c r="BH331" s="288" t="str">
        <f t="shared" si="38"/>
        <v>NO</v>
      </c>
      <c r="BI331" s="288" t="str">
        <f t="shared" si="40"/>
        <v>W/C</v>
      </c>
      <c r="BJ331" s="43"/>
      <c r="BK331" s="288" t="b">
        <f t="shared" si="46"/>
        <v>1</v>
      </c>
      <c r="BL331" s="288" t="b">
        <f t="shared" si="46"/>
        <v>1</v>
      </c>
      <c r="BM331" s="288" t="b">
        <f t="shared" si="46"/>
        <v>1</v>
      </c>
      <c r="BN331" s="288" t="b">
        <f t="shared" si="46"/>
        <v>1</v>
      </c>
      <c r="BO331" s="288" t="b">
        <f t="shared" si="46"/>
        <v>1</v>
      </c>
      <c r="BP331" s="288" t="b">
        <f t="shared" si="46"/>
        <v>1</v>
      </c>
      <c r="BQ331" s="288" t="b">
        <f t="shared" si="46"/>
        <v>1</v>
      </c>
    </row>
    <row r="332" spans="1:69" ht="12" customHeight="1" x14ac:dyDescent="0.25">
      <c r="A332" s="286">
        <v>16502123</v>
      </c>
      <c r="B332" s="287" t="s">
        <v>2446</v>
      </c>
      <c r="C332" s="16" t="s">
        <v>535</v>
      </c>
      <c r="D332" s="13" t="s">
        <v>183</v>
      </c>
      <c r="E332" s="13"/>
      <c r="F332" s="16"/>
      <c r="G332" s="13"/>
      <c r="H332" s="288" t="s">
        <v>2129</v>
      </c>
      <c r="I332" s="288" t="s">
        <v>2129</v>
      </c>
      <c r="J332" s="288" t="s">
        <v>2129</v>
      </c>
      <c r="K332" s="288" t="s">
        <v>2129</v>
      </c>
      <c r="L332" s="288" t="s">
        <v>183</v>
      </c>
      <c r="M332" s="288" t="s">
        <v>2130</v>
      </c>
      <c r="N332" s="288" t="s">
        <v>183</v>
      </c>
      <c r="P332" s="289">
        <v>111135.03999999999</v>
      </c>
      <c r="Q332" s="289">
        <v>0</v>
      </c>
      <c r="R332" s="289">
        <v>0</v>
      </c>
      <c r="S332" s="289">
        <v>0</v>
      </c>
      <c r="T332" s="289">
        <v>0</v>
      </c>
      <c r="U332" s="289">
        <v>0</v>
      </c>
      <c r="V332" s="289">
        <v>0</v>
      </c>
      <c r="W332" s="289">
        <v>0</v>
      </c>
      <c r="X332" s="289">
        <v>0</v>
      </c>
      <c r="Y332" s="289">
        <v>0</v>
      </c>
      <c r="Z332" s="289">
        <v>0</v>
      </c>
      <c r="AA332" s="289">
        <v>0</v>
      </c>
      <c r="AB332" s="289">
        <v>0</v>
      </c>
      <c r="AC332" s="289"/>
      <c r="AD332" s="289"/>
      <c r="AE332" s="289">
        <v>4630.6266666666661</v>
      </c>
      <c r="AF332" s="299"/>
      <c r="AG332" s="300"/>
      <c r="AH332" s="291"/>
      <c r="AI332" s="291"/>
      <c r="AJ332" s="291"/>
      <c r="AK332" s="292"/>
      <c r="AL332" s="291">
        <v>0</v>
      </c>
      <c r="AM332" s="293">
        <v>4630.6266666666661</v>
      </c>
      <c r="AN332" s="291"/>
      <c r="AO332" s="294">
        <v>4630.6266666666661</v>
      </c>
      <c r="AP332" s="291"/>
      <c r="AQ332" s="295">
        <v>0</v>
      </c>
      <c r="AR332" s="291"/>
      <c r="AS332" s="291"/>
      <c r="AT332" s="291"/>
      <c r="AU332" s="291"/>
      <c r="AV332" s="296">
        <v>0</v>
      </c>
      <c r="AW332" s="291">
        <v>0</v>
      </c>
      <c r="AX332" s="291"/>
      <c r="AY332" s="293">
        <v>0</v>
      </c>
      <c r="AZ332" s="297"/>
      <c r="BA332" s="298">
        <f t="shared" si="39"/>
        <v>0</v>
      </c>
      <c r="BB332" s="43"/>
      <c r="BC332" s="288" t="str">
        <f t="shared" si="47"/>
        <v/>
      </c>
      <c r="BD332" s="288" t="str">
        <f t="shared" si="47"/>
        <v/>
      </c>
      <c r="BE332" s="288" t="str">
        <f t="shared" si="47"/>
        <v/>
      </c>
      <c r="BF332" s="288" t="str">
        <f t="shared" si="47"/>
        <v/>
      </c>
      <c r="BG332" s="288" t="str">
        <f t="shared" si="38"/>
        <v>W/C</v>
      </c>
      <c r="BH332" s="288" t="str">
        <f t="shared" si="38"/>
        <v>NO</v>
      </c>
      <c r="BI332" s="288" t="str">
        <f t="shared" si="40"/>
        <v>W/C</v>
      </c>
      <c r="BJ332" s="43"/>
      <c r="BK332" s="288" t="b">
        <f t="shared" si="46"/>
        <v>1</v>
      </c>
      <c r="BL332" s="288" t="b">
        <f t="shared" si="46"/>
        <v>1</v>
      </c>
      <c r="BM332" s="288" t="b">
        <f t="shared" si="46"/>
        <v>1</v>
      </c>
      <c r="BN332" s="288" t="b">
        <f t="shared" si="46"/>
        <v>1</v>
      </c>
      <c r="BO332" s="288" t="b">
        <f t="shared" si="46"/>
        <v>1</v>
      </c>
      <c r="BP332" s="288" t="b">
        <f t="shared" si="46"/>
        <v>1</v>
      </c>
      <c r="BQ332" s="288" t="b">
        <f t="shared" si="46"/>
        <v>1</v>
      </c>
    </row>
    <row r="333" spans="1:69" ht="12" customHeight="1" x14ac:dyDescent="0.25">
      <c r="A333" s="286">
        <v>16502133</v>
      </c>
      <c r="B333" s="287" t="s">
        <v>2447</v>
      </c>
      <c r="C333" s="16" t="s">
        <v>536</v>
      </c>
      <c r="D333" s="13" t="s">
        <v>183</v>
      </c>
      <c r="E333" s="13"/>
      <c r="F333" s="16"/>
      <c r="G333" s="13"/>
      <c r="H333" s="288" t="s">
        <v>2129</v>
      </c>
      <c r="I333" s="288" t="s">
        <v>2129</v>
      </c>
      <c r="J333" s="288" t="s">
        <v>2129</v>
      </c>
      <c r="K333" s="288" t="s">
        <v>2129</v>
      </c>
      <c r="L333" s="288" t="s">
        <v>183</v>
      </c>
      <c r="M333" s="288" t="s">
        <v>2130</v>
      </c>
      <c r="N333" s="288" t="s">
        <v>183</v>
      </c>
      <c r="P333" s="289">
        <v>435062.76</v>
      </c>
      <c r="Q333" s="289">
        <v>362552.3</v>
      </c>
      <c r="R333" s="289">
        <v>290041.84000000003</v>
      </c>
      <c r="S333" s="289">
        <v>217531.38</v>
      </c>
      <c r="T333" s="289">
        <v>145020.92000000001</v>
      </c>
      <c r="U333" s="289">
        <v>72510.460000000006</v>
      </c>
      <c r="V333" s="289">
        <v>1023971.52</v>
      </c>
      <c r="W333" s="289">
        <v>938640.56</v>
      </c>
      <c r="X333" s="289">
        <v>853309.6</v>
      </c>
      <c r="Y333" s="289">
        <v>767978.64</v>
      </c>
      <c r="Z333" s="289">
        <v>682647.68</v>
      </c>
      <c r="AA333" s="289">
        <v>597316.72</v>
      </c>
      <c r="AB333" s="289">
        <v>511985.76</v>
      </c>
      <c r="AC333" s="289"/>
      <c r="AD333" s="289"/>
      <c r="AE333" s="289">
        <v>535420.48999999987</v>
      </c>
      <c r="AF333" s="299"/>
      <c r="AG333" s="300"/>
      <c r="AH333" s="291"/>
      <c r="AI333" s="291"/>
      <c r="AJ333" s="291"/>
      <c r="AK333" s="292"/>
      <c r="AL333" s="291">
        <v>0</v>
      </c>
      <c r="AM333" s="293">
        <v>535420.48999999987</v>
      </c>
      <c r="AN333" s="291"/>
      <c r="AO333" s="294">
        <v>535420.48999999987</v>
      </c>
      <c r="AP333" s="291"/>
      <c r="AQ333" s="295">
        <v>511985.76</v>
      </c>
      <c r="AR333" s="291"/>
      <c r="AS333" s="291"/>
      <c r="AT333" s="291"/>
      <c r="AU333" s="291"/>
      <c r="AV333" s="296">
        <v>0</v>
      </c>
      <c r="AW333" s="291">
        <v>511985.76</v>
      </c>
      <c r="AX333" s="291"/>
      <c r="AY333" s="293">
        <v>511985.76</v>
      </c>
      <c r="AZ333" s="297"/>
      <c r="BA333" s="298">
        <f t="shared" si="39"/>
        <v>0</v>
      </c>
      <c r="BB333" s="43"/>
      <c r="BC333" s="288" t="str">
        <f t="shared" si="47"/>
        <v/>
      </c>
      <c r="BD333" s="288" t="str">
        <f t="shared" si="47"/>
        <v/>
      </c>
      <c r="BE333" s="288" t="str">
        <f t="shared" si="47"/>
        <v/>
      </c>
      <c r="BF333" s="288" t="str">
        <f t="shared" si="47"/>
        <v/>
      </c>
      <c r="BG333" s="288" t="str">
        <f t="shared" si="38"/>
        <v>W/C</v>
      </c>
      <c r="BH333" s="288" t="str">
        <f t="shared" si="38"/>
        <v>NO</v>
      </c>
      <c r="BI333" s="288" t="str">
        <f t="shared" si="40"/>
        <v>W/C</v>
      </c>
      <c r="BJ333" s="43"/>
      <c r="BK333" s="288" t="b">
        <f t="shared" si="46"/>
        <v>1</v>
      </c>
      <c r="BL333" s="288" t="b">
        <f t="shared" si="46"/>
        <v>1</v>
      </c>
      <c r="BM333" s="288" t="b">
        <f t="shared" si="46"/>
        <v>1</v>
      </c>
      <c r="BN333" s="288" t="b">
        <f t="shared" si="46"/>
        <v>1</v>
      </c>
      <c r="BO333" s="288" t="b">
        <f t="shared" si="46"/>
        <v>1</v>
      </c>
      <c r="BP333" s="288" t="b">
        <f t="shared" si="46"/>
        <v>1</v>
      </c>
      <c r="BQ333" s="288" t="b">
        <f t="shared" si="46"/>
        <v>1</v>
      </c>
    </row>
    <row r="334" spans="1:69" ht="12" customHeight="1" x14ac:dyDescent="0.25">
      <c r="A334" s="286">
        <v>16502143</v>
      </c>
      <c r="B334" s="287" t="s">
        <v>2448</v>
      </c>
      <c r="C334" s="287" t="s">
        <v>537</v>
      </c>
      <c r="D334" s="13" t="s">
        <v>183</v>
      </c>
      <c r="E334" s="13"/>
      <c r="F334" s="287"/>
      <c r="G334" s="13"/>
      <c r="H334" s="288" t="s">
        <v>2129</v>
      </c>
      <c r="I334" s="288" t="s">
        <v>2129</v>
      </c>
      <c r="J334" s="288" t="s">
        <v>2129</v>
      </c>
      <c r="K334" s="288" t="s">
        <v>2129</v>
      </c>
      <c r="L334" s="288" t="s">
        <v>183</v>
      </c>
      <c r="M334" s="288" t="s">
        <v>2130</v>
      </c>
      <c r="N334" s="288" t="s">
        <v>183</v>
      </c>
      <c r="P334" s="289">
        <v>0</v>
      </c>
      <c r="Q334" s="289">
        <v>0</v>
      </c>
      <c r="R334" s="289">
        <v>0</v>
      </c>
      <c r="S334" s="289">
        <v>0</v>
      </c>
      <c r="T334" s="289">
        <v>0</v>
      </c>
      <c r="U334" s="289">
        <v>0</v>
      </c>
      <c r="V334" s="289">
        <v>0</v>
      </c>
      <c r="W334" s="289">
        <v>0</v>
      </c>
      <c r="X334" s="289">
        <v>0</v>
      </c>
      <c r="Y334" s="289">
        <v>0</v>
      </c>
      <c r="Z334" s="289">
        <v>0</v>
      </c>
      <c r="AA334" s="289">
        <v>0</v>
      </c>
      <c r="AB334" s="289">
        <v>0</v>
      </c>
      <c r="AC334" s="289"/>
      <c r="AD334" s="289"/>
      <c r="AE334" s="289">
        <v>0</v>
      </c>
      <c r="AF334" s="299"/>
      <c r="AG334" s="300"/>
      <c r="AH334" s="291"/>
      <c r="AI334" s="291"/>
      <c r="AJ334" s="291"/>
      <c r="AK334" s="292"/>
      <c r="AL334" s="291">
        <v>0</v>
      </c>
      <c r="AM334" s="293">
        <v>0</v>
      </c>
      <c r="AN334" s="291"/>
      <c r="AO334" s="294">
        <v>0</v>
      </c>
      <c r="AP334" s="291"/>
      <c r="AQ334" s="295">
        <v>0</v>
      </c>
      <c r="AR334" s="291"/>
      <c r="AS334" s="291"/>
      <c r="AT334" s="291"/>
      <c r="AU334" s="291"/>
      <c r="AV334" s="296">
        <v>0</v>
      </c>
      <c r="AW334" s="291">
        <v>0</v>
      </c>
      <c r="AX334" s="291"/>
      <c r="AY334" s="293">
        <v>0</v>
      </c>
      <c r="AZ334" s="297"/>
      <c r="BA334" s="298">
        <f t="shared" si="39"/>
        <v>0</v>
      </c>
      <c r="BB334" s="43"/>
      <c r="BC334" s="288" t="str">
        <f t="shared" si="47"/>
        <v/>
      </c>
      <c r="BD334" s="288" t="str">
        <f t="shared" si="47"/>
        <v/>
      </c>
      <c r="BE334" s="288" t="str">
        <f t="shared" si="47"/>
        <v/>
      </c>
      <c r="BF334" s="288" t="str">
        <f t="shared" si="47"/>
        <v/>
      </c>
      <c r="BG334" s="288" t="str">
        <f t="shared" si="38"/>
        <v>W/C</v>
      </c>
      <c r="BH334" s="288" t="str">
        <f t="shared" si="38"/>
        <v>NO</v>
      </c>
      <c r="BI334" s="288" t="str">
        <f t="shared" si="40"/>
        <v>W/C</v>
      </c>
      <c r="BJ334" s="43"/>
      <c r="BK334" s="288" t="b">
        <f t="shared" si="46"/>
        <v>1</v>
      </c>
      <c r="BL334" s="288" t="b">
        <f t="shared" si="46"/>
        <v>1</v>
      </c>
      <c r="BM334" s="288" t="b">
        <f t="shared" si="46"/>
        <v>1</v>
      </c>
      <c r="BN334" s="288" t="b">
        <f t="shared" si="46"/>
        <v>1</v>
      </c>
      <c r="BO334" s="288" t="b">
        <f t="shared" si="46"/>
        <v>1</v>
      </c>
      <c r="BP334" s="288" t="b">
        <f t="shared" si="46"/>
        <v>1</v>
      </c>
      <c r="BQ334" s="288" t="b">
        <f t="shared" si="46"/>
        <v>1</v>
      </c>
    </row>
    <row r="335" spans="1:69" ht="12" customHeight="1" x14ac:dyDescent="0.25">
      <c r="A335" s="286">
        <v>16502153</v>
      </c>
      <c r="B335" s="287" t="s">
        <v>2449</v>
      </c>
      <c r="C335" s="287" t="s">
        <v>538</v>
      </c>
      <c r="D335" s="13" t="s">
        <v>183</v>
      </c>
      <c r="E335" s="13"/>
      <c r="F335" s="287"/>
      <c r="G335" s="13"/>
      <c r="H335" s="288" t="s">
        <v>2129</v>
      </c>
      <c r="I335" s="288" t="s">
        <v>2129</v>
      </c>
      <c r="J335" s="288" t="s">
        <v>2129</v>
      </c>
      <c r="K335" s="288" t="s">
        <v>2129</v>
      </c>
      <c r="L335" s="288" t="s">
        <v>183</v>
      </c>
      <c r="M335" s="288" t="s">
        <v>2130</v>
      </c>
      <c r="N335" s="288" t="s">
        <v>183</v>
      </c>
      <c r="P335" s="289">
        <v>157075.34</v>
      </c>
      <c r="Q335" s="289">
        <v>137440.92000000001</v>
      </c>
      <c r="R335" s="289">
        <v>117806.5</v>
      </c>
      <c r="S335" s="289">
        <v>98172.08</v>
      </c>
      <c r="T335" s="289">
        <v>78537.66</v>
      </c>
      <c r="U335" s="289">
        <v>58903.24</v>
      </c>
      <c r="V335" s="289">
        <v>39268.82</v>
      </c>
      <c r="W335" s="289">
        <v>19634.400000000001</v>
      </c>
      <c r="X335" s="289">
        <v>157158.63</v>
      </c>
      <c r="Y335" s="289">
        <v>144062.07999999999</v>
      </c>
      <c r="Z335" s="289">
        <v>130965.53</v>
      </c>
      <c r="AA335" s="289">
        <v>117868.98</v>
      </c>
      <c r="AB335" s="289">
        <v>104772.43</v>
      </c>
      <c r="AC335" s="289"/>
      <c r="AD335" s="289"/>
      <c r="AE335" s="289">
        <v>102561.89375</v>
      </c>
      <c r="AF335" s="299"/>
      <c r="AG335" s="300"/>
      <c r="AH335" s="291"/>
      <c r="AI335" s="291"/>
      <c r="AJ335" s="291"/>
      <c r="AK335" s="292"/>
      <c r="AL335" s="291">
        <v>0</v>
      </c>
      <c r="AM335" s="293">
        <v>102561.89375</v>
      </c>
      <c r="AN335" s="291"/>
      <c r="AO335" s="294">
        <v>102561.89375</v>
      </c>
      <c r="AP335" s="291"/>
      <c r="AQ335" s="295">
        <v>104772.43</v>
      </c>
      <c r="AR335" s="291"/>
      <c r="AS335" s="291"/>
      <c r="AT335" s="291"/>
      <c r="AU335" s="291"/>
      <c r="AV335" s="296">
        <v>0</v>
      </c>
      <c r="AW335" s="291">
        <v>104772.43</v>
      </c>
      <c r="AX335" s="291"/>
      <c r="AY335" s="293">
        <v>104772.43</v>
      </c>
      <c r="AZ335" s="297"/>
      <c r="BA335" s="298">
        <f t="shared" si="39"/>
        <v>0</v>
      </c>
      <c r="BB335" s="43"/>
      <c r="BC335" s="288" t="str">
        <f t="shared" si="47"/>
        <v/>
      </c>
      <c r="BD335" s="288" t="str">
        <f t="shared" si="47"/>
        <v/>
      </c>
      <c r="BE335" s="288" t="str">
        <f t="shared" si="47"/>
        <v/>
      </c>
      <c r="BF335" s="288" t="str">
        <f t="shared" si="47"/>
        <v/>
      </c>
      <c r="BG335" s="288" t="str">
        <f t="shared" si="38"/>
        <v>W/C</v>
      </c>
      <c r="BH335" s="288" t="str">
        <f t="shared" si="38"/>
        <v>NO</v>
      </c>
      <c r="BI335" s="288" t="str">
        <f t="shared" si="40"/>
        <v>W/C</v>
      </c>
      <c r="BJ335" s="43"/>
      <c r="BK335" s="288" t="b">
        <f t="shared" si="46"/>
        <v>1</v>
      </c>
      <c r="BL335" s="288" t="b">
        <f t="shared" si="46"/>
        <v>1</v>
      </c>
      <c r="BM335" s="288" t="b">
        <f t="shared" si="46"/>
        <v>1</v>
      </c>
      <c r="BN335" s="288" t="b">
        <f t="shared" si="46"/>
        <v>1</v>
      </c>
      <c r="BO335" s="288" t="b">
        <f t="shared" si="46"/>
        <v>1</v>
      </c>
      <c r="BP335" s="288" t="b">
        <f t="shared" si="46"/>
        <v>1</v>
      </c>
      <c r="BQ335" s="288" t="b">
        <f t="shared" si="46"/>
        <v>1</v>
      </c>
    </row>
    <row r="336" spans="1:69" ht="12" customHeight="1" x14ac:dyDescent="0.25">
      <c r="A336" s="14">
        <v>16502163</v>
      </c>
      <c r="B336" s="15" t="s">
        <v>2450</v>
      </c>
      <c r="C336" s="287" t="s">
        <v>539</v>
      </c>
      <c r="D336" s="13" t="s">
        <v>183</v>
      </c>
      <c r="E336" s="13"/>
      <c r="F336" s="287"/>
      <c r="G336" s="13"/>
      <c r="H336" s="288" t="s">
        <v>2129</v>
      </c>
      <c r="I336" s="288" t="s">
        <v>2129</v>
      </c>
      <c r="J336" s="288" t="s">
        <v>2129</v>
      </c>
      <c r="K336" s="288" t="s">
        <v>2129</v>
      </c>
      <c r="L336" s="288" t="s">
        <v>183</v>
      </c>
      <c r="M336" s="288" t="s">
        <v>2130</v>
      </c>
      <c r="N336" s="288" t="s">
        <v>183</v>
      </c>
      <c r="P336" s="289">
        <v>0</v>
      </c>
      <c r="Q336" s="289">
        <v>0</v>
      </c>
      <c r="R336" s="289">
        <v>0</v>
      </c>
      <c r="S336" s="289">
        <v>0</v>
      </c>
      <c r="T336" s="289">
        <v>0</v>
      </c>
      <c r="U336" s="289">
        <v>0</v>
      </c>
      <c r="V336" s="289">
        <v>0</v>
      </c>
      <c r="W336" s="289">
        <v>0</v>
      </c>
      <c r="X336" s="289">
        <v>0</v>
      </c>
      <c r="Y336" s="289">
        <v>0</v>
      </c>
      <c r="Z336" s="289">
        <v>0</v>
      </c>
      <c r="AA336" s="289">
        <v>0</v>
      </c>
      <c r="AB336" s="289">
        <v>0</v>
      </c>
      <c r="AC336" s="289"/>
      <c r="AD336" s="289"/>
      <c r="AE336" s="289">
        <v>0</v>
      </c>
      <c r="AF336" s="299"/>
      <c r="AG336" s="300"/>
      <c r="AH336" s="291"/>
      <c r="AI336" s="291"/>
      <c r="AJ336" s="291"/>
      <c r="AK336" s="292"/>
      <c r="AL336" s="291">
        <v>0</v>
      </c>
      <c r="AM336" s="293">
        <v>0</v>
      </c>
      <c r="AN336" s="291"/>
      <c r="AO336" s="294">
        <v>0</v>
      </c>
      <c r="AP336" s="291"/>
      <c r="AQ336" s="295">
        <v>0</v>
      </c>
      <c r="AR336" s="291"/>
      <c r="AS336" s="291"/>
      <c r="AT336" s="291"/>
      <c r="AU336" s="291"/>
      <c r="AV336" s="296">
        <v>0</v>
      </c>
      <c r="AW336" s="291">
        <v>0</v>
      </c>
      <c r="AX336" s="291"/>
      <c r="AY336" s="293">
        <v>0</v>
      </c>
      <c r="AZ336" s="297"/>
      <c r="BA336" s="298">
        <f t="shared" si="39"/>
        <v>0</v>
      </c>
      <c r="BB336" s="43"/>
      <c r="BC336" s="288" t="str">
        <f t="shared" si="47"/>
        <v/>
      </c>
      <c r="BD336" s="288" t="str">
        <f t="shared" si="47"/>
        <v/>
      </c>
      <c r="BE336" s="288" t="str">
        <f t="shared" si="47"/>
        <v/>
      </c>
      <c r="BF336" s="288" t="str">
        <f t="shared" si="47"/>
        <v/>
      </c>
      <c r="BG336" s="288" t="str">
        <f t="shared" si="38"/>
        <v>W/C</v>
      </c>
      <c r="BH336" s="288" t="str">
        <f t="shared" si="38"/>
        <v>NO</v>
      </c>
      <c r="BI336" s="288" t="str">
        <f t="shared" si="40"/>
        <v>W/C</v>
      </c>
      <c r="BJ336" s="43"/>
      <c r="BK336" s="288" t="b">
        <f t="shared" si="46"/>
        <v>1</v>
      </c>
      <c r="BL336" s="288" t="b">
        <f t="shared" si="46"/>
        <v>1</v>
      </c>
      <c r="BM336" s="288" t="b">
        <f t="shared" si="46"/>
        <v>1</v>
      </c>
      <c r="BN336" s="288" t="b">
        <f t="shared" si="46"/>
        <v>1</v>
      </c>
      <c r="BO336" s="288" t="b">
        <f t="shared" si="46"/>
        <v>1</v>
      </c>
      <c r="BP336" s="288" t="b">
        <f t="shared" si="46"/>
        <v>1</v>
      </c>
      <c r="BQ336" s="288" t="b">
        <f t="shared" si="46"/>
        <v>1</v>
      </c>
    </row>
    <row r="337" spans="1:69" ht="12" customHeight="1" x14ac:dyDescent="0.25">
      <c r="A337" s="14">
        <v>16502173</v>
      </c>
      <c r="B337" s="15" t="s">
        <v>2451</v>
      </c>
      <c r="C337" s="287" t="s">
        <v>540</v>
      </c>
      <c r="D337" s="13" t="s">
        <v>183</v>
      </c>
      <c r="E337" s="13"/>
      <c r="F337" s="287"/>
      <c r="G337" s="13"/>
      <c r="H337" s="288" t="s">
        <v>2129</v>
      </c>
      <c r="I337" s="288" t="s">
        <v>2129</v>
      </c>
      <c r="J337" s="288" t="s">
        <v>2129</v>
      </c>
      <c r="K337" s="288" t="s">
        <v>2129</v>
      </c>
      <c r="L337" s="288" t="s">
        <v>183</v>
      </c>
      <c r="M337" s="288" t="s">
        <v>2130</v>
      </c>
      <c r="N337" s="288" t="s">
        <v>183</v>
      </c>
      <c r="P337" s="289">
        <v>263981.84000000003</v>
      </c>
      <c r="Q337" s="289">
        <v>197986.38</v>
      </c>
      <c r="R337" s="289">
        <v>131990.92000000001</v>
      </c>
      <c r="S337" s="289">
        <v>65995.460000000006</v>
      </c>
      <c r="T337" s="289">
        <v>0</v>
      </c>
      <c r="U337" s="289">
        <v>0</v>
      </c>
      <c r="V337" s="289">
        <v>869279.87</v>
      </c>
      <c r="W337" s="289">
        <v>782351.88</v>
      </c>
      <c r="X337" s="289">
        <v>695423.89</v>
      </c>
      <c r="Y337" s="289">
        <v>608495.9</v>
      </c>
      <c r="Z337" s="289">
        <v>521567.91</v>
      </c>
      <c r="AA337" s="289">
        <v>434639.92</v>
      </c>
      <c r="AB337" s="289">
        <v>347711.93</v>
      </c>
      <c r="AC337" s="289"/>
      <c r="AD337" s="289"/>
      <c r="AE337" s="289">
        <v>384464.91791666672</v>
      </c>
      <c r="AF337" s="299"/>
      <c r="AG337" s="300"/>
      <c r="AH337" s="291"/>
      <c r="AI337" s="291"/>
      <c r="AJ337" s="291"/>
      <c r="AK337" s="292"/>
      <c r="AL337" s="291">
        <v>0</v>
      </c>
      <c r="AM337" s="293">
        <v>384464.91791666672</v>
      </c>
      <c r="AN337" s="291"/>
      <c r="AO337" s="294">
        <v>384464.91791666672</v>
      </c>
      <c r="AP337" s="291"/>
      <c r="AQ337" s="295">
        <v>347711.93</v>
      </c>
      <c r="AR337" s="291"/>
      <c r="AS337" s="291"/>
      <c r="AT337" s="291"/>
      <c r="AU337" s="291"/>
      <c r="AV337" s="296">
        <v>0</v>
      </c>
      <c r="AW337" s="291">
        <v>347711.93</v>
      </c>
      <c r="AX337" s="291"/>
      <c r="AY337" s="293">
        <v>347711.93</v>
      </c>
      <c r="AZ337" s="297"/>
      <c r="BA337" s="298">
        <f t="shared" si="39"/>
        <v>0</v>
      </c>
      <c r="BB337" s="43"/>
      <c r="BC337" s="288" t="str">
        <f t="shared" si="47"/>
        <v/>
      </c>
      <c r="BD337" s="288" t="str">
        <f t="shared" si="47"/>
        <v/>
      </c>
      <c r="BE337" s="288" t="str">
        <f t="shared" si="47"/>
        <v/>
      </c>
      <c r="BF337" s="288" t="str">
        <f t="shared" si="47"/>
        <v/>
      </c>
      <c r="BG337" s="288" t="str">
        <f t="shared" si="38"/>
        <v>W/C</v>
      </c>
      <c r="BH337" s="288" t="str">
        <f t="shared" si="38"/>
        <v>NO</v>
      </c>
      <c r="BI337" s="288" t="str">
        <f t="shared" si="40"/>
        <v>W/C</v>
      </c>
      <c r="BJ337" s="43"/>
      <c r="BK337" s="288" t="b">
        <f t="shared" si="46"/>
        <v>1</v>
      </c>
      <c r="BL337" s="288" t="b">
        <f t="shared" si="46"/>
        <v>1</v>
      </c>
      <c r="BM337" s="288" t="b">
        <f t="shared" si="46"/>
        <v>1</v>
      </c>
      <c r="BN337" s="288" t="b">
        <f t="shared" si="46"/>
        <v>1</v>
      </c>
      <c r="BO337" s="288" t="b">
        <f t="shared" si="46"/>
        <v>1</v>
      </c>
      <c r="BP337" s="288" t="b">
        <f t="shared" si="46"/>
        <v>1</v>
      </c>
      <c r="BQ337" s="288" t="b">
        <f t="shared" si="46"/>
        <v>1</v>
      </c>
    </row>
    <row r="338" spans="1:69" ht="12" customHeight="1" x14ac:dyDescent="0.25">
      <c r="A338" s="286">
        <v>16502181</v>
      </c>
      <c r="B338" s="287" t="s">
        <v>2452</v>
      </c>
      <c r="C338" s="287" t="s">
        <v>541</v>
      </c>
      <c r="D338" s="13" t="s">
        <v>183</v>
      </c>
      <c r="E338" s="13"/>
      <c r="F338" s="287"/>
      <c r="G338" s="13"/>
      <c r="H338" s="288" t="s">
        <v>2129</v>
      </c>
      <c r="I338" s="288" t="s">
        <v>2129</v>
      </c>
      <c r="J338" s="288" t="s">
        <v>2129</v>
      </c>
      <c r="K338" s="288" t="s">
        <v>2129</v>
      </c>
      <c r="L338" s="288" t="s">
        <v>183</v>
      </c>
      <c r="M338" s="288" t="s">
        <v>2130</v>
      </c>
      <c r="N338" s="288" t="s">
        <v>183</v>
      </c>
      <c r="P338" s="289">
        <v>9164.11</v>
      </c>
      <c r="Q338" s="289">
        <v>9164.11</v>
      </c>
      <c r="R338" s="289">
        <v>9164.11</v>
      </c>
      <c r="S338" s="289">
        <v>9164.11</v>
      </c>
      <c r="T338" s="289">
        <v>9164.11</v>
      </c>
      <c r="U338" s="289">
        <v>9164.11</v>
      </c>
      <c r="V338" s="289">
        <v>9164.11</v>
      </c>
      <c r="W338" s="289">
        <v>9164.11</v>
      </c>
      <c r="X338" s="289">
        <v>9164.11</v>
      </c>
      <c r="Y338" s="289">
        <v>9164.11</v>
      </c>
      <c r="Z338" s="289">
        <v>9164.11</v>
      </c>
      <c r="AA338" s="289">
        <v>9164.11</v>
      </c>
      <c r="AB338" s="289">
        <v>9164.11</v>
      </c>
      <c r="AC338" s="289"/>
      <c r="AD338" s="289"/>
      <c r="AE338" s="289">
        <v>9164.11</v>
      </c>
      <c r="AF338" s="299"/>
      <c r="AG338" s="300"/>
      <c r="AH338" s="291"/>
      <c r="AI338" s="291"/>
      <c r="AJ338" s="291"/>
      <c r="AK338" s="292"/>
      <c r="AL338" s="291">
        <v>0</v>
      </c>
      <c r="AM338" s="293">
        <v>9164.11</v>
      </c>
      <c r="AN338" s="291"/>
      <c r="AO338" s="294">
        <v>9164.11</v>
      </c>
      <c r="AP338" s="291"/>
      <c r="AQ338" s="295">
        <v>9164.11</v>
      </c>
      <c r="AR338" s="291"/>
      <c r="AS338" s="291"/>
      <c r="AT338" s="291"/>
      <c r="AU338" s="291"/>
      <c r="AV338" s="296">
        <v>0</v>
      </c>
      <c r="AW338" s="291">
        <v>9164.11</v>
      </c>
      <c r="AX338" s="291"/>
      <c r="AY338" s="293">
        <v>9164.11</v>
      </c>
      <c r="AZ338" s="297"/>
      <c r="BA338" s="298">
        <f t="shared" si="39"/>
        <v>0</v>
      </c>
      <c r="BB338" s="43"/>
      <c r="BC338" s="288" t="str">
        <f t="shared" si="47"/>
        <v/>
      </c>
      <c r="BD338" s="288" t="str">
        <f t="shared" si="47"/>
        <v/>
      </c>
      <c r="BE338" s="288" t="str">
        <f t="shared" si="47"/>
        <v/>
      </c>
      <c r="BF338" s="288" t="str">
        <f t="shared" si="47"/>
        <v/>
      </c>
      <c r="BG338" s="288" t="str">
        <f t="shared" si="38"/>
        <v>W/C</v>
      </c>
      <c r="BH338" s="288" t="str">
        <f t="shared" si="38"/>
        <v>NO</v>
      </c>
      <c r="BI338" s="288" t="str">
        <f t="shared" si="40"/>
        <v>W/C</v>
      </c>
      <c r="BJ338" s="43"/>
      <c r="BK338" s="288" t="b">
        <f t="shared" si="46"/>
        <v>1</v>
      </c>
      <c r="BL338" s="288" t="b">
        <f t="shared" si="46"/>
        <v>1</v>
      </c>
      <c r="BM338" s="288" t="b">
        <f t="shared" si="46"/>
        <v>1</v>
      </c>
      <c r="BN338" s="288" t="b">
        <f t="shared" si="46"/>
        <v>1</v>
      </c>
      <c r="BO338" s="288" t="b">
        <f t="shared" si="46"/>
        <v>1</v>
      </c>
      <c r="BP338" s="288" t="b">
        <f t="shared" si="46"/>
        <v>1</v>
      </c>
      <c r="BQ338" s="288" t="b">
        <f t="shared" si="46"/>
        <v>1</v>
      </c>
    </row>
    <row r="339" spans="1:69" ht="12" customHeight="1" x14ac:dyDescent="0.25">
      <c r="A339" s="286">
        <v>16502191</v>
      </c>
      <c r="B339" s="287" t="s">
        <v>2453</v>
      </c>
      <c r="C339" s="287" t="s">
        <v>495</v>
      </c>
      <c r="D339" s="13" t="s">
        <v>183</v>
      </c>
      <c r="E339" s="13"/>
      <c r="F339" s="287"/>
      <c r="G339" s="13"/>
      <c r="H339" s="288" t="s">
        <v>2129</v>
      </c>
      <c r="I339" s="288" t="s">
        <v>2129</v>
      </c>
      <c r="J339" s="288" t="s">
        <v>2129</v>
      </c>
      <c r="K339" s="288" t="s">
        <v>2129</v>
      </c>
      <c r="L339" s="288" t="s">
        <v>183</v>
      </c>
      <c r="M339" s="288" t="s">
        <v>2130</v>
      </c>
      <c r="N339" s="288" t="s">
        <v>183</v>
      </c>
      <c r="P339" s="289">
        <v>207418.81</v>
      </c>
      <c r="Q339" s="289">
        <v>646495.24</v>
      </c>
      <c r="R339" s="289">
        <v>392470.67</v>
      </c>
      <c r="S339" s="289">
        <v>682130.29</v>
      </c>
      <c r="T339" s="289">
        <v>417654.92</v>
      </c>
      <c r="U339" s="289">
        <v>340321.89</v>
      </c>
      <c r="V339" s="289">
        <v>291846.40999999997</v>
      </c>
      <c r="W339" s="289">
        <v>172627.42</v>
      </c>
      <c r="X339" s="289">
        <v>73288.39</v>
      </c>
      <c r="Y339" s="289">
        <v>130311.54</v>
      </c>
      <c r="Z339" s="289">
        <v>309545.90000000002</v>
      </c>
      <c r="AA339" s="289">
        <v>238509.17</v>
      </c>
      <c r="AB339" s="289">
        <v>189891.01</v>
      </c>
      <c r="AC339" s="289"/>
      <c r="AD339" s="289"/>
      <c r="AE339" s="289">
        <v>324488.06250000006</v>
      </c>
      <c r="AF339" s="299"/>
      <c r="AG339" s="300"/>
      <c r="AH339" s="291"/>
      <c r="AI339" s="291"/>
      <c r="AJ339" s="291"/>
      <c r="AK339" s="292"/>
      <c r="AL339" s="291">
        <v>0</v>
      </c>
      <c r="AM339" s="293">
        <v>324488.06250000006</v>
      </c>
      <c r="AN339" s="291"/>
      <c r="AO339" s="294">
        <v>324488.06250000006</v>
      </c>
      <c r="AP339" s="291"/>
      <c r="AQ339" s="295">
        <v>189891.01</v>
      </c>
      <c r="AR339" s="291"/>
      <c r="AS339" s="291"/>
      <c r="AT339" s="291"/>
      <c r="AU339" s="291"/>
      <c r="AV339" s="296">
        <v>0</v>
      </c>
      <c r="AW339" s="291">
        <v>189891.01</v>
      </c>
      <c r="AX339" s="291"/>
      <c r="AY339" s="293">
        <v>189891.01</v>
      </c>
      <c r="AZ339" s="297"/>
      <c r="BA339" s="298">
        <f t="shared" si="39"/>
        <v>0</v>
      </c>
      <c r="BB339" s="43"/>
      <c r="BC339" s="288" t="str">
        <f t="shared" si="47"/>
        <v/>
      </c>
      <c r="BD339" s="288" t="str">
        <f t="shared" si="47"/>
        <v/>
      </c>
      <c r="BE339" s="288" t="str">
        <f t="shared" si="47"/>
        <v/>
      </c>
      <c r="BF339" s="288" t="str">
        <f t="shared" si="47"/>
        <v/>
      </c>
      <c r="BG339" s="288" t="str">
        <f t="shared" si="38"/>
        <v>W/C</v>
      </c>
      <c r="BH339" s="288" t="str">
        <f t="shared" si="38"/>
        <v>NO</v>
      </c>
      <c r="BI339" s="288" t="str">
        <f t="shared" si="40"/>
        <v>W/C</v>
      </c>
      <c r="BJ339" s="43"/>
      <c r="BK339" s="288" t="b">
        <f t="shared" si="46"/>
        <v>1</v>
      </c>
      <c r="BL339" s="288" t="b">
        <f t="shared" si="46"/>
        <v>1</v>
      </c>
      <c r="BM339" s="288" t="b">
        <f t="shared" si="46"/>
        <v>1</v>
      </c>
      <c r="BN339" s="288" t="b">
        <f t="shared" si="46"/>
        <v>1</v>
      </c>
      <c r="BO339" s="288" t="b">
        <f t="shared" si="46"/>
        <v>1</v>
      </c>
      <c r="BP339" s="288" t="b">
        <f t="shared" si="46"/>
        <v>1</v>
      </c>
      <c r="BQ339" s="288" t="b">
        <f t="shared" si="46"/>
        <v>1</v>
      </c>
    </row>
    <row r="340" spans="1:69" ht="12" customHeight="1" x14ac:dyDescent="0.25">
      <c r="A340" s="286">
        <v>16502201</v>
      </c>
      <c r="B340" s="287" t="s">
        <v>2454</v>
      </c>
      <c r="C340" s="287" t="s">
        <v>542</v>
      </c>
      <c r="D340" s="13" t="s">
        <v>183</v>
      </c>
      <c r="E340" s="13"/>
      <c r="F340" s="287"/>
      <c r="G340" s="13"/>
      <c r="H340" s="288" t="s">
        <v>2129</v>
      </c>
      <c r="I340" s="288" t="s">
        <v>2129</v>
      </c>
      <c r="J340" s="288" t="s">
        <v>2129</v>
      </c>
      <c r="K340" s="288" t="s">
        <v>2129</v>
      </c>
      <c r="L340" s="288" t="s">
        <v>183</v>
      </c>
      <c r="M340" s="288" t="s">
        <v>2130</v>
      </c>
      <c r="N340" s="288" t="s">
        <v>183</v>
      </c>
      <c r="P340" s="289">
        <v>14084</v>
      </c>
      <c r="Q340" s="289">
        <v>14084</v>
      </c>
      <c r="R340" s="289">
        <v>14084</v>
      </c>
      <c r="S340" s="289">
        <v>14084</v>
      </c>
      <c r="T340" s="289">
        <v>14084</v>
      </c>
      <c r="U340" s="289">
        <v>14084</v>
      </c>
      <c r="V340" s="289">
        <v>14084</v>
      </c>
      <c r="W340" s="289">
        <v>14084</v>
      </c>
      <c r="X340" s="289">
        <v>14084</v>
      </c>
      <c r="Y340" s="289">
        <v>14084</v>
      </c>
      <c r="Z340" s="289">
        <v>14084</v>
      </c>
      <c r="AA340" s="289">
        <v>14084</v>
      </c>
      <c r="AB340" s="289">
        <v>14084</v>
      </c>
      <c r="AC340" s="289"/>
      <c r="AD340" s="289"/>
      <c r="AE340" s="289">
        <v>14084</v>
      </c>
      <c r="AF340" s="299"/>
      <c r="AG340" s="300"/>
      <c r="AH340" s="291"/>
      <c r="AI340" s="291"/>
      <c r="AJ340" s="291"/>
      <c r="AK340" s="292"/>
      <c r="AL340" s="291">
        <v>0</v>
      </c>
      <c r="AM340" s="293">
        <v>14084</v>
      </c>
      <c r="AN340" s="291"/>
      <c r="AO340" s="294">
        <v>14084</v>
      </c>
      <c r="AP340" s="291"/>
      <c r="AQ340" s="295">
        <v>14084</v>
      </c>
      <c r="AR340" s="291"/>
      <c r="AS340" s="291"/>
      <c r="AT340" s="291"/>
      <c r="AU340" s="291"/>
      <c r="AV340" s="296">
        <v>0</v>
      </c>
      <c r="AW340" s="291">
        <v>14084</v>
      </c>
      <c r="AX340" s="291"/>
      <c r="AY340" s="293">
        <v>14084</v>
      </c>
      <c r="AZ340" s="297"/>
      <c r="BA340" s="298">
        <f t="shared" si="39"/>
        <v>0</v>
      </c>
      <c r="BB340" s="43"/>
      <c r="BC340" s="288" t="str">
        <f t="shared" si="47"/>
        <v/>
      </c>
      <c r="BD340" s="288" t="str">
        <f t="shared" si="47"/>
        <v/>
      </c>
      <c r="BE340" s="288" t="str">
        <f t="shared" si="47"/>
        <v/>
      </c>
      <c r="BF340" s="288" t="str">
        <f t="shared" si="47"/>
        <v/>
      </c>
      <c r="BG340" s="288" t="str">
        <f t="shared" si="38"/>
        <v>W/C</v>
      </c>
      <c r="BH340" s="288" t="str">
        <f t="shared" si="38"/>
        <v>NO</v>
      </c>
      <c r="BI340" s="288" t="str">
        <f t="shared" si="40"/>
        <v>W/C</v>
      </c>
      <c r="BJ340" s="43"/>
      <c r="BK340" s="288" t="b">
        <f t="shared" si="46"/>
        <v>1</v>
      </c>
      <c r="BL340" s="288" t="b">
        <f t="shared" si="46"/>
        <v>1</v>
      </c>
      <c r="BM340" s="288" t="b">
        <f t="shared" si="46"/>
        <v>1</v>
      </c>
      <c r="BN340" s="288" t="b">
        <f t="shared" si="46"/>
        <v>1</v>
      </c>
      <c r="BO340" s="288" t="b">
        <f t="shared" si="46"/>
        <v>1</v>
      </c>
      <c r="BP340" s="288" t="b">
        <f t="shared" si="46"/>
        <v>1</v>
      </c>
      <c r="BQ340" s="288" t="b">
        <f t="shared" si="46"/>
        <v>1</v>
      </c>
    </row>
    <row r="341" spans="1:69" ht="12" customHeight="1" x14ac:dyDescent="0.25">
      <c r="A341" s="286">
        <v>16502213</v>
      </c>
      <c r="B341" s="287" t="s">
        <v>2455</v>
      </c>
      <c r="C341" s="287" t="s">
        <v>543</v>
      </c>
      <c r="D341" s="13" t="s">
        <v>183</v>
      </c>
      <c r="E341" s="13"/>
      <c r="F341" s="287"/>
      <c r="G341" s="13"/>
      <c r="H341" s="288" t="s">
        <v>2129</v>
      </c>
      <c r="I341" s="288" t="s">
        <v>2129</v>
      </c>
      <c r="J341" s="288" t="s">
        <v>2129</v>
      </c>
      <c r="K341" s="288" t="s">
        <v>2129</v>
      </c>
      <c r="L341" s="288" t="s">
        <v>183</v>
      </c>
      <c r="M341" s="288" t="s">
        <v>2130</v>
      </c>
      <c r="N341" s="288" t="s">
        <v>183</v>
      </c>
      <c r="P341" s="289">
        <v>54532.29</v>
      </c>
      <c r="Q341" s="289">
        <v>54532.29</v>
      </c>
      <c r="R341" s="289">
        <v>54532.29</v>
      </c>
      <c r="S341" s="289">
        <v>57546.61</v>
      </c>
      <c r="T341" s="289">
        <v>57546.61</v>
      </c>
      <c r="U341" s="289">
        <v>57546.61</v>
      </c>
      <c r="V341" s="289">
        <v>57546.61</v>
      </c>
      <c r="W341" s="289">
        <v>57546.61</v>
      </c>
      <c r="X341" s="289">
        <v>57546.61</v>
      </c>
      <c r="Y341" s="289">
        <v>57546.61</v>
      </c>
      <c r="Z341" s="289">
        <v>52751.06</v>
      </c>
      <c r="AA341" s="289">
        <v>47955.51</v>
      </c>
      <c r="AB341" s="289">
        <v>43159.96</v>
      </c>
      <c r="AC341" s="289"/>
      <c r="AD341" s="289"/>
      <c r="AE341" s="289">
        <v>55120.29541666666</v>
      </c>
      <c r="AF341" s="299"/>
      <c r="AG341" s="300"/>
      <c r="AH341" s="291"/>
      <c r="AI341" s="291"/>
      <c r="AJ341" s="291"/>
      <c r="AK341" s="292"/>
      <c r="AL341" s="291">
        <v>0</v>
      </c>
      <c r="AM341" s="293">
        <v>55120.29541666666</v>
      </c>
      <c r="AN341" s="291"/>
      <c r="AO341" s="294">
        <v>55120.29541666666</v>
      </c>
      <c r="AP341" s="291"/>
      <c r="AQ341" s="295">
        <v>43159.96</v>
      </c>
      <c r="AR341" s="291"/>
      <c r="AS341" s="291"/>
      <c r="AT341" s="291"/>
      <c r="AU341" s="291"/>
      <c r="AV341" s="296">
        <v>0</v>
      </c>
      <c r="AW341" s="291">
        <v>43159.96</v>
      </c>
      <c r="AX341" s="291"/>
      <c r="AY341" s="293">
        <v>43159.96</v>
      </c>
      <c r="AZ341" s="297"/>
      <c r="BA341" s="298">
        <f t="shared" si="39"/>
        <v>0</v>
      </c>
      <c r="BB341" s="43"/>
      <c r="BC341" s="288" t="str">
        <f t="shared" si="47"/>
        <v/>
      </c>
      <c r="BD341" s="288" t="str">
        <f t="shared" si="47"/>
        <v/>
      </c>
      <c r="BE341" s="288" t="str">
        <f t="shared" si="47"/>
        <v/>
      </c>
      <c r="BF341" s="288" t="str">
        <f t="shared" si="47"/>
        <v/>
      </c>
      <c r="BG341" s="288" t="str">
        <f t="shared" si="38"/>
        <v>W/C</v>
      </c>
      <c r="BH341" s="288" t="str">
        <f t="shared" si="38"/>
        <v>NO</v>
      </c>
      <c r="BI341" s="288" t="str">
        <f t="shared" si="40"/>
        <v>W/C</v>
      </c>
      <c r="BJ341" s="43"/>
      <c r="BK341" s="288" t="b">
        <f t="shared" si="46"/>
        <v>1</v>
      </c>
      <c r="BL341" s="288" t="b">
        <f t="shared" si="46"/>
        <v>1</v>
      </c>
      <c r="BM341" s="288" t="b">
        <f t="shared" si="46"/>
        <v>1</v>
      </c>
      <c r="BN341" s="288" t="b">
        <f t="shared" si="46"/>
        <v>1</v>
      </c>
      <c r="BO341" s="288" t="b">
        <f t="shared" si="46"/>
        <v>1</v>
      </c>
      <c r="BP341" s="288" t="b">
        <f t="shared" si="46"/>
        <v>1</v>
      </c>
      <c r="BQ341" s="288" t="b">
        <f t="shared" si="46"/>
        <v>1</v>
      </c>
    </row>
    <row r="342" spans="1:69" ht="12" customHeight="1" x14ac:dyDescent="0.25">
      <c r="A342" s="286">
        <v>16502221</v>
      </c>
      <c r="B342" s="287" t="s">
        <v>2456</v>
      </c>
      <c r="C342" s="287" t="s">
        <v>544</v>
      </c>
      <c r="D342" s="13" t="s">
        <v>183</v>
      </c>
      <c r="E342" s="13"/>
      <c r="F342" s="287"/>
      <c r="G342" s="13"/>
      <c r="H342" s="288" t="s">
        <v>2129</v>
      </c>
      <c r="I342" s="288" t="s">
        <v>2129</v>
      </c>
      <c r="J342" s="288" t="s">
        <v>2129</v>
      </c>
      <c r="K342" s="288" t="s">
        <v>2129</v>
      </c>
      <c r="L342" s="288" t="s">
        <v>183</v>
      </c>
      <c r="M342" s="288" t="s">
        <v>2130</v>
      </c>
      <c r="N342" s="288" t="s">
        <v>183</v>
      </c>
      <c r="P342" s="289">
        <v>0</v>
      </c>
      <c r="Q342" s="289">
        <v>0</v>
      </c>
      <c r="R342" s="289">
        <v>0</v>
      </c>
      <c r="S342" s="289">
        <v>0</v>
      </c>
      <c r="T342" s="289">
        <v>0</v>
      </c>
      <c r="U342" s="289">
        <v>0</v>
      </c>
      <c r="V342" s="289">
        <v>0</v>
      </c>
      <c r="W342" s="289">
        <v>0</v>
      </c>
      <c r="X342" s="289">
        <v>0</v>
      </c>
      <c r="Y342" s="289">
        <v>0</v>
      </c>
      <c r="Z342" s="289">
        <v>0</v>
      </c>
      <c r="AA342" s="289">
        <v>0</v>
      </c>
      <c r="AB342" s="289">
        <v>0</v>
      </c>
      <c r="AC342" s="289"/>
      <c r="AD342" s="289"/>
      <c r="AE342" s="289">
        <v>0</v>
      </c>
      <c r="AF342" s="299"/>
      <c r="AG342" s="300"/>
      <c r="AH342" s="291"/>
      <c r="AI342" s="291"/>
      <c r="AJ342" s="291"/>
      <c r="AK342" s="292"/>
      <c r="AL342" s="291">
        <v>0</v>
      </c>
      <c r="AM342" s="293">
        <v>0</v>
      </c>
      <c r="AN342" s="291"/>
      <c r="AO342" s="294">
        <v>0</v>
      </c>
      <c r="AP342" s="291"/>
      <c r="AQ342" s="295">
        <v>0</v>
      </c>
      <c r="AR342" s="291"/>
      <c r="AS342" s="291"/>
      <c r="AT342" s="291"/>
      <c r="AU342" s="291"/>
      <c r="AV342" s="296">
        <v>0</v>
      </c>
      <c r="AW342" s="291">
        <v>0</v>
      </c>
      <c r="AX342" s="291"/>
      <c r="AY342" s="293">
        <v>0</v>
      </c>
      <c r="AZ342" s="297"/>
      <c r="BA342" s="298">
        <f t="shared" si="39"/>
        <v>0</v>
      </c>
      <c r="BB342" s="43"/>
      <c r="BC342" s="288" t="str">
        <f t="shared" si="47"/>
        <v/>
      </c>
      <c r="BD342" s="288" t="str">
        <f t="shared" si="47"/>
        <v/>
      </c>
      <c r="BE342" s="288" t="str">
        <f t="shared" si="47"/>
        <v/>
      </c>
      <c r="BF342" s="288" t="str">
        <f t="shared" si="47"/>
        <v/>
      </c>
      <c r="BG342" s="288" t="str">
        <f t="shared" si="38"/>
        <v>W/C</v>
      </c>
      <c r="BH342" s="288" t="str">
        <f t="shared" si="38"/>
        <v>NO</v>
      </c>
      <c r="BI342" s="288" t="str">
        <f t="shared" si="40"/>
        <v>W/C</v>
      </c>
      <c r="BJ342" s="43"/>
      <c r="BK342" s="288" t="b">
        <f t="shared" si="46"/>
        <v>1</v>
      </c>
      <c r="BL342" s="288" t="b">
        <f t="shared" si="46"/>
        <v>1</v>
      </c>
      <c r="BM342" s="288" t="b">
        <f t="shared" si="46"/>
        <v>1</v>
      </c>
      <c r="BN342" s="288" t="b">
        <f t="shared" si="46"/>
        <v>1</v>
      </c>
      <c r="BO342" s="288" t="b">
        <f t="shared" si="46"/>
        <v>1</v>
      </c>
      <c r="BP342" s="288" t="b">
        <f t="shared" si="46"/>
        <v>1</v>
      </c>
      <c r="BQ342" s="288" t="b">
        <f t="shared" si="46"/>
        <v>1</v>
      </c>
    </row>
    <row r="343" spans="1:69" ht="12" customHeight="1" x14ac:dyDescent="0.25">
      <c r="A343" s="286">
        <v>16502231</v>
      </c>
      <c r="B343" s="287" t="s">
        <v>2457</v>
      </c>
      <c r="C343" s="287" t="s">
        <v>545</v>
      </c>
      <c r="D343" s="13" t="s">
        <v>183</v>
      </c>
      <c r="E343" s="13"/>
      <c r="F343" s="287"/>
      <c r="G343" s="13"/>
      <c r="H343" s="288" t="s">
        <v>2129</v>
      </c>
      <c r="I343" s="288" t="s">
        <v>2129</v>
      </c>
      <c r="J343" s="288" t="s">
        <v>2129</v>
      </c>
      <c r="K343" s="288" t="s">
        <v>2129</v>
      </c>
      <c r="L343" s="288" t="s">
        <v>183</v>
      </c>
      <c r="M343" s="288" t="s">
        <v>2130</v>
      </c>
      <c r="N343" s="288" t="s">
        <v>183</v>
      </c>
      <c r="P343" s="289">
        <v>0</v>
      </c>
      <c r="Q343" s="289">
        <v>0</v>
      </c>
      <c r="R343" s="289">
        <v>0</v>
      </c>
      <c r="S343" s="289">
        <v>0</v>
      </c>
      <c r="T343" s="289">
        <v>0</v>
      </c>
      <c r="U343" s="289">
        <v>0</v>
      </c>
      <c r="V343" s="289">
        <v>0</v>
      </c>
      <c r="W343" s="289">
        <v>0</v>
      </c>
      <c r="X343" s="289">
        <v>0</v>
      </c>
      <c r="Y343" s="289">
        <v>0</v>
      </c>
      <c r="Z343" s="289">
        <v>0</v>
      </c>
      <c r="AA343" s="289">
        <v>0</v>
      </c>
      <c r="AB343" s="289">
        <v>0</v>
      </c>
      <c r="AC343" s="289"/>
      <c r="AD343" s="289"/>
      <c r="AE343" s="289">
        <v>0</v>
      </c>
      <c r="AF343" s="299"/>
      <c r="AG343" s="300"/>
      <c r="AH343" s="291"/>
      <c r="AI343" s="291"/>
      <c r="AJ343" s="291"/>
      <c r="AK343" s="292"/>
      <c r="AL343" s="291">
        <v>0</v>
      </c>
      <c r="AM343" s="293">
        <v>0</v>
      </c>
      <c r="AN343" s="291"/>
      <c r="AO343" s="294">
        <v>0</v>
      </c>
      <c r="AP343" s="291"/>
      <c r="AQ343" s="295">
        <v>0</v>
      </c>
      <c r="AR343" s="291"/>
      <c r="AS343" s="291"/>
      <c r="AT343" s="291"/>
      <c r="AU343" s="291"/>
      <c r="AV343" s="296">
        <v>0</v>
      </c>
      <c r="AW343" s="291">
        <v>0</v>
      </c>
      <c r="AX343" s="291"/>
      <c r="AY343" s="293">
        <v>0</v>
      </c>
      <c r="AZ343" s="297"/>
      <c r="BA343" s="298">
        <f t="shared" si="39"/>
        <v>0</v>
      </c>
      <c r="BB343" s="43"/>
      <c r="BC343" s="288" t="str">
        <f t="shared" si="47"/>
        <v/>
      </c>
      <c r="BD343" s="288" t="str">
        <f t="shared" si="47"/>
        <v/>
      </c>
      <c r="BE343" s="288" t="str">
        <f t="shared" si="47"/>
        <v/>
      </c>
      <c r="BF343" s="288" t="str">
        <f t="shared" si="47"/>
        <v/>
      </c>
      <c r="BG343" s="288" t="str">
        <f t="shared" si="38"/>
        <v>W/C</v>
      </c>
      <c r="BH343" s="288" t="str">
        <f t="shared" si="38"/>
        <v>NO</v>
      </c>
      <c r="BI343" s="288" t="str">
        <f t="shared" si="40"/>
        <v>W/C</v>
      </c>
      <c r="BJ343" s="43"/>
      <c r="BK343" s="288" t="b">
        <f t="shared" si="46"/>
        <v>1</v>
      </c>
      <c r="BL343" s="288" t="b">
        <f t="shared" si="46"/>
        <v>1</v>
      </c>
      <c r="BM343" s="288" t="b">
        <f t="shared" si="46"/>
        <v>1</v>
      </c>
      <c r="BN343" s="288" t="b">
        <f t="shared" si="46"/>
        <v>1</v>
      </c>
      <c r="BO343" s="288" t="b">
        <f t="shared" si="46"/>
        <v>1</v>
      </c>
      <c r="BP343" s="288" t="b">
        <f t="shared" si="46"/>
        <v>1</v>
      </c>
      <c r="BQ343" s="288" t="b">
        <f t="shared" si="46"/>
        <v>1</v>
      </c>
    </row>
    <row r="344" spans="1:69" ht="12" customHeight="1" x14ac:dyDescent="0.25">
      <c r="A344" s="286">
        <v>16502241</v>
      </c>
      <c r="B344" s="287" t="s">
        <v>2458</v>
      </c>
      <c r="C344" s="287" t="s">
        <v>546</v>
      </c>
      <c r="D344" s="13" t="s">
        <v>183</v>
      </c>
      <c r="E344" s="13"/>
      <c r="F344" s="287"/>
      <c r="G344" s="13"/>
      <c r="H344" s="288" t="s">
        <v>2129</v>
      </c>
      <c r="I344" s="288" t="s">
        <v>2129</v>
      </c>
      <c r="J344" s="288" t="s">
        <v>2129</v>
      </c>
      <c r="K344" s="288" t="s">
        <v>2129</v>
      </c>
      <c r="L344" s="288" t="s">
        <v>183</v>
      </c>
      <c r="M344" s="288" t="s">
        <v>2130</v>
      </c>
      <c r="N344" s="288" t="s">
        <v>183</v>
      </c>
      <c r="P344" s="289">
        <v>0</v>
      </c>
      <c r="Q344" s="289">
        <v>0</v>
      </c>
      <c r="R344" s="289">
        <v>0</v>
      </c>
      <c r="S344" s="289">
        <v>0</v>
      </c>
      <c r="T344" s="289">
        <v>0</v>
      </c>
      <c r="U344" s="289">
        <v>0</v>
      </c>
      <c r="V344" s="289">
        <v>0</v>
      </c>
      <c r="W344" s="289">
        <v>0</v>
      </c>
      <c r="X344" s="289">
        <v>0</v>
      </c>
      <c r="Y344" s="289">
        <v>0</v>
      </c>
      <c r="Z344" s="289">
        <v>0</v>
      </c>
      <c r="AA344" s="289">
        <v>0</v>
      </c>
      <c r="AB344" s="289">
        <v>0</v>
      </c>
      <c r="AC344" s="289"/>
      <c r="AD344" s="289"/>
      <c r="AE344" s="289">
        <v>0</v>
      </c>
      <c r="AF344" s="299"/>
      <c r="AG344" s="300"/>
      <c r="AH344" s="291"/>
      <c r="AI344" s="291"/>
      <c r="AJ344" s="291"/>
      <c r="AK344" s="292"/>
      <c r="AL344" s="291">
        <v>0</v>
      </c>
      <c r="AM344" s="293">
        <v>0</v>
      </c>
      <c r="AN344" s="291"/>
      <c r="AO344" s="294">
        <v>0</v>
      </c>
      <c r="AP344" s="291"/>
      <c r="AQ344" s="295">
        <v>0</v>
      </c>
      <c r="AR344" s="291"/>
      <c r="AS344" s="291"/>
      <c r="AT344" s="291"/>
      <c r="AU344" s="291"/>
      <c r="AV344" s="296">
        <v>0</v>
      </c>
      <c r="AW344" s="291">
        <v>0</v>
      </c>
      <c r="AX344" s="291"/>
      <c r="AY344" s="293">
        <v>0</v>
      </c>
      <c r="AZ344" s="297"/>
      <c r="BA344" s="298">
        <f t="shared" si="39"/>
        <v>0</v>
      </c>
      <c r="BB344" s="43"/>
      <c r="BC344" s="288" t="str">
        <f t="shared" si="47"/>
        <v/>
      </c>
      <c r="BD344" s="288" t="str">
        <f t="shared" si="47"/>
        <v/>
      </c>
      <c r="BE344" s="288" t="str">
        <f t="shared" si="47"/>
        <v/>
      </c>
      <c r="BF344" s="288" t="str">
        <f t="shared" si="47"/>
        <v/>
      </c>
      <c r="BG344" s="288" t="str">
        <f t="shared" si="38"/>
        <v>W/C</v>
      </c>
      <c r="BH344" s="288" t="str">
        <f t="shared" si="38"/>
        <v>NO</v>
      </c>
      <c r="BI344" s="288" t="str">
        <f t="shared" si="40"/>
        <v>W/C</v>
      </c>
      <c r="BJ344" s="43"/>
      <c r="BK344" s="288" t="b">
        <f t="shared" si="46"/>
        <v>1</v>
      </c>
      <c r="BL344" s="288" t="b">
        <f t="shared" si="46"/>
        <v>1</v>
      </c>
      <c r="BM344" s="288" t="b">
        <f t="shared" si="46"/>
        <v>1</v>
      </c>
      <c r="BN344" s="288" t="b">
        <f t="shared" si="46"/>
        <v>1</v>
      </c>
      <c r="BO344" s="288" t="b">
        <f t="shared" si="46"/>
        <v>1</v>
      </c>
      <c r="BP344" s="288" t="b">
        <f t="shared" si="46"/>
        <v>1</v>
      </c>
      <c r="BQ344" s="288" t="b">
        <f t="shared" si="46"/>
        <v>1</v>
      </c>
    </row>
    <row r="345" spans="1:69" ht="12" customHeight="1" x14ac:dyDescent="0.25">
      <c r="A345" s="14">
        <v>16502251</v>
      </c>
      <c r="B345" s="15" t="s">
        <v>2459</v>
      </c>
      <c r="C345" s="315" t="s">
        <v>547</v>
      </c>
      <c r="D345" s="13" t="s">
        <v>183</v>
      </c>
      <c r="E345" s="13"/>
      <c r="F345" s="301">
        <v>42811</v>
      </c>
      <c r="G345" s="13"/>
      <c r="H345" s="288" t="s">
        <v>2129</v>
      </c>
      <c r="I345" s="288" t="s">
        <v>2129</v>
      </c>
      <c r="J345" s="288" t="s">
        <v>2129</v>
      </c>
      <c r="K345" s="288" t="s">
        <v>2129</v>
      </c>
      <c r="L345" s="288" t="s">
        <v>183</v>
      </c>
      <c r="M345" s="288" t="s">
        <v>2130</v>
      </c>
      <c r="N345" s="288" t="s">
        <v>183</v>
      </c>
      <c r="P345" s="289">
        <v>0</v>
      </c>
      <c r="Q345" s="289">
        <v>0</v>
      </c>
      <c r="R345" s="289">
        <v>0</v>
      </c>
      <c r="S345" s="289">
        <v>0</v>
      </c>
      <c r="T345" s="289">
        <v>0</v>
      </c>
      <c r="U345" s="289">
        <v>0</v>
      </c>
      <c r="V345" s="289">
        <v>0</v>
      </c>
      <c r="W345" s="289">
        <v>0</v>
      </c>
      <c r="X345" s="289">
        <v>0</v>
      </c>
      <c r="Y345" s="289">
        <v>0</v>
      </c>
      <c r="Z345" s="289">
        <v>0</v>
      </c>
      <c r="AA345" s="289">
        <v>0</v>
      </c>
      <c r="AB345" s="289">
        <v>0</v>
      </c>
      <c r="AC345" s="289"/>
      <c r="AD345" s="289"/>
      <c r="AE345" s="289">
        <v>0</v>
      </c>
      <c r="AF345" s="299"/>
      <c r="AG345" s="300"/>
      <c r="AH345" s="291"/>
      <c r="AI345" s="291"/>
      <c r="AJ345" s="291"/>
      <c r="AK345" s="292"/>
      <c r="AL345" s="291">
        <v>0</v>
      </c>
      <c r="AM345" s="293">
        <v>0</v>
      </c>
      <c r="AN345" s="291"/>
      <c r="AO345" s="294">
        <v>0</v>
      </c>
      <c r="AP345" s="291"/>
      <c r="AQ345" s="295">
        <v>0</v>
      </c>
      <c r="AR345" s="291"/>
      <c r="AS345" s="291"/>
      <c r="AT345" s="291"/>
      <c r="AU345" s="291"/>
      <c r="AV345" s="296">
        <v>0</v>
      </c>
      <c r="AW345" s="291">
        <v>0</v>
      </c>
      <c r="AX345" s="291"/>
      <c r="AY345" s="293">
        <v>0</v>
      </c>
      <c r="AZ345" s="297"/>
      <c r="BA345" s="298">
        <f t="shared" si="39"/>
        <v>0</v>
      </c>
      <c r="BB345" s="43"/>
      <c r="BC345" s="288" t="str">
        <f t="shared" si="47"/>
        <v/>
      </c>
      <c r="BD345" s="288" t="str">
        <f t="shared" si="47"/>
        <v/>
      </c>
      <c r="BE345" s="288" t="str">
        <f t="shared" si="47"/>
        <v/>
      </c>
      <c r="BF345" s="288" t="str">
        <f t="shared" si="47"/>
        <v/>
      </c>
      <c r="BG345" s="288" t="str">
        <f t="shared" si="38"/>
        <v>W/C</v>
      </c>
      <c r="BH345" s="288" t="str">
        <f t="shared" si="38"/>
        <v>NO</v>
      </c>
      <c r="BI345" s="288" t="str">
        <f t="shared" si="40"/>
        <v>W/C</v>
      </c>
      <c r="BJ345" s="43"/>
      <c r="BK345" s="288" t="b">
        <f t="shared" si="46"/>
        <v>1</v>
      </c>
      <c r="BL345" s="288" t="b">
        <f t="shared" si="46"/>
        <v>1</v>
      </c>
      <c r="BM345" s="288" t="b">
        <f t="shared" si="46"/>
        <v>1</v>
      </c>
      <c r="BN345" s="288" t="b">
        <f t="shared" si="46"/>
        <v>1</v>
      </c>
      <c r="BO345" s="288" t="b">
        <f t="shared" si="46"/>
        <v>1</v>
      </c>
      <c r="BP345" s="288" t="b">
        <f t="shared" si="46"/>
        <v>1</v>
      </c>
      <c r="BQ345" s="288" t="b">
        <f t="shared" si="46"/>
        <v>1</v>
      </c>
    </row>
    <row r="346" spans="1:69" ht="12" customHeight="1" x14ac:dyDescent="0.25">
      <c r="A346" s="14">
        <v>16502261</v>
      </c>
      <c r="B346" s="15" t="s">
        <v>2460</v>
      </c>
      <c r="C346" s="16" t="s">
        <v>548</v>
      </c>
      <c r="D346" s="13" t="s">
        <v>183</v>
      </c>
      <c r="E346" s="13"/>
      <c r="F346" s="16"/>
      <c r="G346" s="13"/>
      <c r="H346" s="288" t="s">
        <v>2129</v>
      </c>
      <c r="I346" s="288" t="s">
        <v>2129</v>
      </c>
      <c r="J346" s="288" t="s">
        <v>2129</v>
      </c>
      <c r="K346" s="288" t="s">
        <v>2129</v>
      </c>
      <c r="L346" s="288" t="s">
        <v>183</v>
      </c>
      <c r="M346" s="288" t="s">
        <v>2130</v>
      </c>
      <c r="N346" s="288" t="s">
        <v>183</v>
      </c>
      <c r="P346" s="289">
        <v>0</v>
      </c>
      <c r="Q346" s="289">
        <v>0</v>
      </c>
      <c r="R346" s="289">
        <v>0</v>
      </c>
      <c r="S346" s="289">
        <v>0</v>
      </c>
      <c r="T346" s="289">
        <v>0</v>
      </c>
      <c r="U346" s="289">
        <v>0</v>
      </c>
      <c r="V346" s="289">
        <v>0</v>
      </c>
      <c r="W346" s="289">
        <v>0</v>
      </c>
      <c r="X346" s="289">
        <v>0</v>
      </c>
      <c r="Y346" s="289">
        <v>0</v>
      </c>
      <c r="Z346" s="289">
        <v>0</v>
      </c>
      <c r="AA346" s="289">
        <v>0</v>
      </c>
      <c r="AB346" s="289">
        <v>0</v>
      </c>
      <c r="AC346" s="289"/>
      <c r="AD346" s="289"/>
      <c r="AE346" s="289">
        <v>0</v>
      </c>
      <c r="AF346" s="299"/>
      <c r="AG346" s="300"/>
      <c r="AH346" s="291"/>
      <c r="AI346" s="291"/>
      <c r="AJ346" s="291"/>
      <c r="AK346" s="292"/>
      <c r="AL346" s="291">
        <v>0</v>
      </c>
      <c r="AM346" s="293">
        <v>0</v>
      </c>
      <c r="AN346" s="291"/>
      <c r="AO346" s="294">
        <v>0</v>
      </c>
      <c r="AP346" s="291"/>
      <c r="AQ346" s="295">
        <v>0</v>
      </c>
      <c r="AR346" s="291"/>
      <c r="AS346" s="291"/>
      <c r="AT346" s="291"/>
      <c r="AU346" s="291"/>
      <c r="AV346" s="296">
        <v>0</v>
      </c>
      <c r="AW346" s="291">
        <v>0</v>
      </c>
      <c r="AX346" s="291"/>
      <c r="AY346" s="293">
        <v>0</v>
      </c>
      <c r="AZ346" s="297"/>
      <c r="BA346" s="298">
        <f t="shared" si="39"/>
        <v>0</v>
      </c>
      <c r="BB346" s="43"/>
      <c r="BC346" s="288" t="str">
        <f t="shared" si="47"/>
        <v/>
      </c>
      <c r="BD346" s="288" t="str">
        <f t="shared" si="47"/>
        <v/>
      </c>
      <c r="BE346" s="288" t="str">
        <f t="shared" si="47"/>
        <v/>
      </c>
      <c r="BF346" s="288" t="str">
        <f t="shared" si="47"/>
        <v/>
      </c>
      <c r="BG346" s="288" t="str">
        <f t="shared" ref="BG346:BH420" si="48">IF(VALUE(AW346),"W/C",IF(ISBLANK(AW346),"NO","W/C"))</f>
        <v>W/C</v>
      </c>
      <c r="BH346" s="288" t="str">
        <f t="shared" si="48"/>
        <v>NO</v>
      </c>
      <c r="BI346" s="288" t="str">
        <f t="shared" si="40"/>
        <v>W/C</v>
      </c>
      <c r="BJ346" s="43"/>
      <c r="BK346" s="288" t="b">
        <f t="shared" si="46"/>
        <v>1</v>
      </c>
      <c r="BL346" s="288" t="b">
        <f t="shared" si="46"/>
        <v>1</v>
      </c>
      <c r="BM346" s="288" t="b">
        <f t="shared" si="46"/>
        <v>1</v>
      </c>
      <c r="BN346" s="288" t="b">
        <f t="shared" si="46"/>
        <v>1</v>
      </c>
      <c r="BO346" s="288" t="b">
        <f t="shared" si="46"/>
        <v>1</v>
      </c>
      <c r="BP346" s="288" t="b">
        <f t="shared" si="46"/>
        <v>1</v>
      </c>
      <c r="BQ346" s="288" t="b">
        <f t="shared" si="46"/>
        <v>1</v>
      </c>
    </row>
    <row r="347" spans="1:69" ht="12" customHeight="1" x14ac:dyDescent="0.25">
      <c r="A347" s="14">
        <v>16502271</v>
      </c>
      <c r="B347" s="15" t="s">
        <v>2461</v>
      </c>
      <c r="C347" s="16" t="s">
        <v>549</v>
      </c>
      <c r="D347" s="13" t="s">
        <v>183</v>
      </c>
      <c r="E347" s="13"/>
      <c r="F347" s="16"/>
      <c r="G347" s="13"/>
      <c r="H347" s="288" t="s">
        <v>2129</v>
      </c>
      <c r="I347" s="288" t="s">
        <v>2129</v>
      </c>
      <c r="J347" s="288" t="s">
        <v>2129</v>
      </c>
      <c r="K347" s="288" t="s">
        <v>2129</v>
      </c>
      <c r="L347" s="288" t="s">
        <v>183</v>
      </c>
      <c r="M347" s="288" t="s">
        <v>2130</v>
      </c>
      <c r="N347" s="288" t="s">
        <v>183</v>
      </c>
      <c r="P347" s="289">
        <v>0</v>
      </c>
      <c r="Q347" s="289">
        <v>0</v>
      </c>
      <c r="R347" s="289">
        <v>0</v>
      </c>
      <c r="S347" s="289">
        <v>0</v>
      </c>
      <c r="T347" s="289">
        <v>0</v>
      </c>
      <c r="U347" s="289">
        <v>0</v>
      </c>
      <c r="V347" s="289">
        <v>0</v>
      </c>
      <c r="W347" s="289">
        <v>0</v>
      </c>
      <c r="X347" s="289">
        <v>0</v>
      </c>
      <c r="Y347" s="289">
        <v>0</v>
      </c>
      <c r="Z347" s="289">
        <v>0</v>
      </c>
      <c r="AA347" s="289">
        <v>0</v>
      </c>
      <c r="AB347" s="289">
        <v>0</v>
      </c>
      <c r="AC347" s="289"/>
      <c r="AD347" s="289"/>
      <c r="AE347" s="289">
        <v>0</v>
      </c>
      <c r="AF347" s="299"/>
      <c r="AG347" s="300"/>
      <c r="AH347" s="291"/>
      <c r="AI347" s="291"/>
      <c r="AJ347" s="291"/>
      <c r="AK347" s="292"/>
      <c r="AL347" s="291">
        <v>0</v>
      </c>
      <c r="AM347" s="293">
        <v>0</v>
      </c>
      <c r="AN347" s="291"/>
      <c r="AO347" s="294">
        <v>0</v>
      </c>
      <c r="AP347" s="291"/>
      <c r="AQ347" s="295">
        <v>0</v>
      </c>
      <c r="AR347" s="291"/>
      <c r="AS347" s="291"/>
      <c r="AT347" s="291"/>
      <c r="AU347" s="291"/>
      <c r="AV347" s="296">
        <v>0</v>
      </c>
      <c r="AW347" s="291">
        <v>0</v>
      </c>
      <c r="AX347" s="291"/>
      <c r="AY347" s="293">
        <v>0</v>
      </c>
      <c r="AZ347" s="297"/>
      <c r="BA347" s="298">
        <f t="shared" ref="BA347:BA426" si="49">AQ347-AV347-AY347</f>
        <v>0</v>
      </c>
      <c r="BB347" s="43"/>
      <c r="BC347" s="288" t="str">
        <f t="shared" si="47"/>
        <v/>
      </c>
      <c r="BD347" s="288" t="str">
        <f t="shared" si="47"/>
        <v/>
      </c>
      <c r="BE347" s="288" t="str">
        <f t="shared" si="47"/>
        <v/>
      </c>
      <c r="BF347" s="288" t="str">
        <f t="shared" si="47"/>
        <v/>
      </c>
      <c r="BG347" s="288" t="str">
        <f t="shared" si="48"/>
        <v>W/C</v>
      </c>
      <c r="BH347" s="288" t="str">
        <f t="shared" si="48"/>
        <v>NO</v>
      </c>
      <c r="BI347" s="288" t="str">
        <f t="shared" si="40"/>
        <v>W/C</v>
      </c>
      <c r="BJ347" s="43"/>
      <c r="BK347" s="288" t="b">
        <f t="shared" si="46"/>
        <v>1</v>
      </c>
      <c r="BL347" s="288" t="b">
        <f t="shared" si="46"/>
        <v>1</v>
      </c>
      <c r="BM347" s="288" t="b">
        <f t="shared" si="46"/>
        <v>1</v>
      </c>
      <c r="BN347" s="288" t="b">
        <f t="shared" si="46"/>
        <v>1</v>
      </c>
      <c r="BO347" s="288" t="b">
        <f t="shared" si="46"/>
        <v>1</v>
      </c>
      <c r="BP347" s="288" t="b">
        <f t="shared" si="46"/>
        <v>1</v>
      </c>
      <c r="BQ347" s="288" t="b">
        <f t="shared" si="46"/>
        <v>1</v>
      </c>
    </row>
    <row r="348" spans="1:69" ht="12" customHeight="1" x14ac:dyDescent="0.25">
      <c r="A348" s="14">
        <v>16502273</v>
      </c>
      <c r="B348" s="15" t="s">
        <v>2462</v>
      </c>
      <c r="C348" s="16" t="s">
        <v>550</v>
      </c>
      <c r="D348" s="13" t="s">
        <v>183</v>
      </c>
      <c r="E348" s="13"/>
      <c r="F348" s="301">
        <v>43268</v>
      </c>
      <c r="G348" s="13"/>
      <c r="H348" s="288" t="s">
        <v>2129</v>
      </c>
      <c r="I348" s="288" t="s">
        <v>2129</v>
      </c>
      <c r="J348" s="288" t="s">
        <v>2129</v>
      </c>
      <c r="K348" s="288" t="s">
        <v>2129</v>
      </c>
      <c r="L348" s="288" t="s">
        <v>183</v>
      </c>
      <c r="M348" s="288" t="s">
        <v>2130</v>
      </c>
      <c r="N348" s="288" t="s">
        <v>183</v>
      </c>
      <c r="P348" s="289"/>
      <c r="Q348" s="289"/>
      <c r="R348" s="289"/>
      <c r="S348" s="289"/>
      <c r="T348" s="289"/>
      <c r="U348" s="289"/>
      <c r="V348" s="289">
        <v>24587.46</v>
      </c>
      <c r="W348" s="289">
        <v>0</v>
      </c>
      <c r="X348" s="289">
        <v>0</v>
      </c>
      <c r="Y348" s="289">
        <v>0</v>
      </c>
      <c r="Z348" s="289">
        <v>0</v>
      </c>
      <c r="AA348" s="289">
        <v>0</v>
      </c>
      <c r="AB348" s="289">
        <v>0</v>
      </c>
      <c r="AC348" s="289"/>
      <c r="AD348" s="289"/>
      <c r="AE348" s="289">
        <v>2048.9549999999999</v>
      </c>
      <c r="AF348" s="299"/>
      <c r="AG348" s="300"/>
      <c r="AH348" s="291"/>
      <c r="AI348" s="291"/>
      <c r="AJ348" s="291"/>
      <c r="AK348" s="292"/>
      <c r="AL348" s="291">
        <v>0</v>
      </c>
      <c r="AM348" s="293">
        <v>2048.9549999999999</v>
      </c>
      <c r="AN348" s="291"/>
      <c r="AO348" s="294">
        <v>2048.9549999999999</v>
      </c>
      <c r="AP348" s="291"/>
      <c r="AQ348" s="295">
        <v>0</v>
      </c>
      <c r="AR348" s="291"/>
      <c r="AS348" s="291"/>
      <c r="AT348" s="291"/>
      <c r="AU348" s="291"/>
      <c r="AV348" s="296">
        <v>0</v>
      </c>
      <c r="AW348" s="291">
        <v>0</v>
      </c>
      <c r="AX348" s="291"/>
      <c r="AY348" s="293">
        <v>0</v>
      </c>
      <c r="AZ348" s="297"/>
      <c r="BA348" s="298">
        <f t="shared" si="49"/>
        <v>0</v>
      </c>
      <c r="BB348" s="43"/>
      <c r="BC348" s="288"/>
      <c r="BD348" s="288"/>
      <c r="BE348" s="288"/>
      <c r="BF348" s="288"/>
      <c r="BG348" s="288" t="str">
        <f t="shared" si="48"/>
        <v>W/C</v>
      </c>
      <c r="BH348" s="288" t="str">
        <f t="shared" si="48"/>
        <v>NO</v>
      </c>
      <c r="BI348" s="288" t="str">
        <f t="shared" si="40"/>
        <v>W/C</v>
      </c>
      <c r="BJ348" s="43"/>
      <c r="BK348" s="288" t="b">
        <f t="shared" si="46"/>
        <v>1</v>
      </c>
      <c r="BL348" s="288" t="b">
        <f t="shared" si="46"/>
        <v>1</v>
      </c>
      <c r="BM348" s="288" t="b">
        <f t="shared" si="46"/>
        <v>1</v>
      </c>
      <c r="BN348" s="288" t="b">
        <f t="shared" si="46"/>
        <v>1</v>
      </c>
      <c r="BO348" s="288" t="b">
        <f t="shared" si="46"/>
        <v>1</v>
      </c>
      <c r="BP348" s="288" t="b">
        <f t="shared" si="46"/>
        <v>1</v>
      </c>
      <c r="BQ348" s="288" t="b">
        <f t="shared" si="46"/>
        <v>1</v>
      </c>
    </row>
    <row r="349" spans="1:69" ht="12" customHeight="1" x14ac:dyDescent="0.25">
      <c r="A349" s="14">
        <v>16502283</v>
      </c>
      <c r="B349" s="15" t="s">
        <v>2463</v>
      </c>
      <c r="C349" s="16" t="s">
        <v>551</v>
      </c>
      <c r="D349" s="13" t="s">
        <v>183</v>
      </c>
      <c r="E349" s="13"/>
      <c r="F349" s="301">
        <v>43374</v>
      </c>
      <c r="G349" s="13"/>
      <c r="H349" s="288" t="s">
        <v>2129</v>
      </c>
      <c r="I349" s="288" t="s">
        <v>2129</v>
      </c>
      <c r="J349" s="288" t="s">
        <v>2129</v>
      </c>
      <c r="K349" s="288" t="s">
        <v>2129</v>
      </c>
      <c r="L349" s="288" t="s">
        <v>183</v>
      </c>
      <c r="M349" s="288" t="s">
        <v>2130</v>
      </c>
      <c r="N349" s="288" t="s">
        <v>183</v>
      </c>
      <c r="P349" s="289"/>
      <c r="Q349" s="289"/>
      <c r="R349" s="289"/>
      <c r="S349" s="289"/>
      <c r="T349" s="289"/>
      <c r="U349" s="289"/>
      <c r="V349" s="289"/>
      <c r="W349" s="289"/>
      <c r="X349" s="289"/>
      <c r="Y349" s="289"/>
      <c r="Z349" s="289">
        <v>348000</v>
      </c>
      <c r="AA349" s="289">
        <v>313200</v>
      </c>
      <c r="AB349" s="289">
        <v>278400</v>
      </c>
      <c r="AC349" s="289"/>
      <c r="AD349" s="289"/>
      <c r="AE349" s="289">
        <v>66700</v>
      </c>
      <c r="AF349" s="299"/>
      <c r="AG349" s="300"/>
      <c r="AH349" s="291"/>
      <c r="AI349" s="291"/>
      <c r="AJ349" s="291"/>
      <c r="AK349" s="292"/>
      <c r="AL349" s="291">
        <v>0</v>
      </c>
      <c r="AM349" s="293">
        <v>66700</v>
      </c>
      <c r="AN349" s="291"/>
      <c r="AO349" s="294">
        <v>66700</v>
      </c>
      <c r="AP349" s="291"/>
      <c r="AQ349" s="295">
        <v>278400</v>
      </c>
      <c r="AR349" s="291"/>
      <c r="AS349" s="291"/>
      <c r="AT349" s="291"/>
      <c r="AU349" s="291"/>
      <c r="AV349" s="296">
        <v>0</v>
      </c>
      <c r="AW349" s="291">
        <v>278400</v>
      </c>
      <c r="AX349" s="291"/>
      <c r="AY349" s="293">
        <v>278400</v>
      </c>
      <c r="AZ349" s="297"/>
      <c r="BA349" s="298">
        <f t="shared" si="49"/>
        <v>0</v>
      </c>
      <c r="BB349" s="43"/>
      <c r="BC349" s="288"/>
      <c r="BD349" s="288"/>
      <c r="BE349" s="288"/>
      <c r="BF349" s="288"/>
      <c r="BG349" s="288"/>
      <c r="BH349" s="288"/>
      <c r="BI349" s="288"/>
      <c r="BJ349" s="43"/>
      <c r="BK349" s="288"/>
      <c r="BL349" s="288"/>
      <c r="BM349" s="288"/>
      <c r="BN349" s="288"/>
      <c r="BO349" s="288"/>
      <c r="BP349" s="288"/>
      <c r="BQ349" s="288"/>
    </row>
    <row r="350" spans="1:69" ht="12" customHeight="1" x14ac:dyDescent="0.25">
      <c r="A350" s="14">
        <v>16502381</v>
      </c>
      <c r="B350" s="15" t="s">
        <v>2464</v>
      </c>
      <c r="C350" s="16" t="s">
        <v>552</v>
      </c>
      <c r="D350" s="13" t="s">
        <v>183</v>
      </c>
      <c r="E350" s="13"/>
      <c r="F350" s="16"/>
      <c r="G350" s="13"/>
      <c r="H350" s="288" t="s">
        <v>2129</v>
      </c>
      <c r="I350" s="288" t="s">
        <v>2129</v>
      </c>
      <c r="J350" s="288" t="s">
        <v>2129</v>
      </c>
      <c r="K350" s="288" t="s">
        <v>2129</v>
      </c>
      <c r="L350" s="288" t="s">
        <v>183</v>
      </c>
      <c r="M350" s="288" t="s">
        <v>2130</v>
      </c>
      <c r="N350" s="288" t="s">
        <v>183</v>
      </c>
      <c r="P350" s="289">
        <v>0</v>
      </c>
      <c r="Q350" s="289">
        <v>0</v>
      </c>
      <c r="R350" s="289">
        <v>0</v>
      </c>
      <c r="S350" s="289">
        <v>0</v>
      </c>
      <c r="T350" s="289">
        <v>0</v>
      </c>
      <c r="U350" s="289">
        <v>0</v>
      </c>
      <c r="V350" s="289">
        <v>0</v>
      </c>
      <c r="W350" s="289">
        <v>0</v>
      </c>
      <c r="X350" s="289">
        <v>0</v>
      </c>
      <c r="Y350" s="289">
        <v>0</v>
      </c>
      <c r="Z350" s="289">
        <v>0</v>
      </c>
      <c r="AA350" s="289">
        <v>0</v>
      </c>
      <c r="AB350" s="289">
        <v>0</v>
      </c>
      <c r="AC350" s="289"/>
      <c r="AD350" s="289"/>
      <c r="AE350" s="289">
        <v>0</v>
      </c>
      <c r="AF350" s="299"/>
      <c r="AG350" s="300"/>
      <c r="AH350" s="291"/>
      <c r="AI350" s="291"/>
      <c r="AJ350" s="291"/>
      <c r="AK350" s="292"/>
      <c r="AL350" s="291">
        <v>0</v>
      </c>
      <c r="AM350" s="293">
        <v>0</v>
      </c>
      <c r="AN350" s="291"/>
      <c r="AO350" s="294">
        <v>0</v>
      </c>
      <c r="AP350" s="291"/>
      <c r="AQ350" s="295">
        <v>0</v>
      </c>
      <c r="AR350" s="291"/>
      <c r="AS350" s="291"/>
      <c r="AT350" s="291"/>
      <c r="AU350" s="291"/>
      <c r="AV350" s="296">
        <v>0</v>
      </c>
      <c r="AW350" s="291">
        <v>0</v>
      </c>
      <c r="AX350" s="291"/>
      <c r="AY350" s="293">
        <v>0</v>
      </c>
      <c r="AZ350" s="297"/>
      <c r="BA350" s="298">
        <f t="shared" si="49"/>
        <v>0</v>
      </c>
      <c r="BB350" s="43"/>
      <c r="BC350" s="288" t="str">
        <f t="shared" ref="BC350:BF368" si="50">IF(VALUE(AR350),BC$7,IF(ISBLANK(AR350),"",BC$7))</f>
        <v/>
      </c>
      <c r="BD350" s="288" t="str">
        <f t="shared" si="50"/>
        <v/>
      </c>
      <c r="BE350" s="288" t="str">
        <f t="shared" si="50"/>
        <v/>
      </c>
      <c r="BF350" s="288" t="str">
        <f t="shared" si="50"/>
        <v/>
      </c>
      <c r="BG350" s="288" t="str">
        <f t="shared" si="48"/>
        <v>W/C</v>
      </c>
      <c r="BH350" s="288" t="str">
        <f t="shared" si="48"/>
        <v>NO</v>
      </c>
      <c r="BI350" s="288" t="str">
        <f t="shared" si="40"/>
        <v>W/C</v>
      </c>
      <c r="BJ350" s="43"/>
      <c r="BK350" s="288" t="b">
        <f t="shared" ref="BK350:BQ368" si="51">BC350=H350</f>
        <v>1</v>
      </c>
      <c r="BL350" s="288" t="b">
        <f t="shared" si="51"/>
        <v>1</v>
      </c>
      <c r="BM350" s="288" t="b">
        <f t="shared" si="51"/>
        <v>1</v>
      </c>
      <c r="BN350" s="288" t="b">
        <f t="shared" si="51"/>
        <v>1</v>
      </c>
      <c r="BO350" s="288" t="b">
        <f t="shared" si="51"/>
        <v>1</v>
      </c>
      <c r="BP350" s="288" t="b">
        <f t="shared" si="51"/>
        <v>1</v>
      </c>
      <c r="BQ350" s="288" t="b">
        <f t="shared" si="51"/>
        <v>1</v>
      </c>
    </row>
    <row r="351" spans="1:69" ht="12" customHeight="1" x14ac:dyDescent="0.25">
      <c r="A351" s="286">
        <v>16502382</v>
      </c>
      <c r="B351" s="287" t="s">
        <v>2465</v>
      </c>
      <c r="C351" s="287" t="s">
        <v>553</v>
      </c>
      <c r="D351" s="13" t="s">
        <v>182</v>
      </c>
      <c r="E351" s="13"/>
      <c r="F351" s="287"/>
      <c r="G351" s="13"/>
      <c r="H351" s="288" t="s">
        <v>2129</v>
      </c>
      <c r="I351" s="288" t="s">
        <v>2129</v>
      </c>
      <c r="J351" s="288" t="s">
        <v>2129</v>
      </c>
      <c r="K351" s="288" t="s">
        <v>182</v>
      </c>
      <c r="L351" s="288" t="s">
        <v>2130</v>
      </c>
      <c r="M351" s="288" t="s">
        <v>2130</v>
      </c>
      <c r="N351" s="288" t="s">
        <v>2129</v>
      </c>
      <c r="P351" s="289">
        <v>1727595</v>
      </c>
      <c r="Q351" s="289">
        <v>1891882.5</v>
      </c>
      <c r="R351" s="289">
        <v>1890432.5</v>
      </c>
      <c r="S351" s="289">
        <v>1722070</v>
      </c>
      <c r="T351" s="289">
        <v>1600420</v>
      </c>
      <c r="U351" s="289">
        <v>1474715</v>
      </c>
      <c r="V351" s="289">
        <v>1575302.5</v>
      </c>
      <c r="W351" s="289">
        <v>1449597.5</v>
      </c>
      <c r="X351" s="289">
        <v>1323892.5</v>
      </c>
      <c r="Y351" s="289">
        <v>1396592.5</v>
      </c>
      <c r="Z351" s="289">
        <v>1270887.5</v>
      </c>
      <c r="AA351" s="289">
        <v>1307837.5</v>
      </c>
      <c r="AB351" s="289">
        <v>1108025</v>
      </c>
      <c r="AC351" s="289"/>
      <c r="AD351" s="289"/>
      <c r="AE351" s="289">
        <v>1526786.6666666667</v>
      </c>
      <c r="AF351" s="307"/>
      <c r="AG351" s="308"/>
      <c r="AH351" s="291"/>
      <c r="AI351" s="291"/>
      <c r="AJ351" s="291"/>
      <c r="AK351" s="292">
        <v>1526786.6666666667</v>
      </c>
      <c r="AL351" s="291">
        <v>1526786.6666666667</v>
      </c>
      <c r="AM351" s="293"/>
      <c r="AN351" s="291"/>
      <c r="AO351" s="294">
        <v>0</v>
      </c>
      <c r="AP351" s="291"/>
      <c r="AQ351" s="295">
        <v>1108025</v>
      </c>
      <c r="AR351" s="291"/>
      <c r="AS351" s="291"/>
      <c r="AT351" s="291"/>
      <c r="AU351" s="291">
        <v>1108025</v>
      </c>
      <c r="AV351" s="296">
        <v>1108025</v>
      </c>
      <c r="AW351" s="291"/>
      <c r="AX351" s="291"/>
      <c r="AY351" s="293">
        <v>0</v>
      </c>
      <c r="AZ351" s="297" t="s">
        <v>554</v>
      </c>
      <c r="BA351" s="298">
        <f t="shared" si="49"/>
        <v>0</v>
      </c>
      <c r="BB351" s="43"/>
      <c r="BC351" s="288" t="str">
        <f t="shared" si="50"/>
        <v/>
      </c>
      <c r="BD351" s="288" t="str">
        <f t="shared" si="50"/>
        <v/>
      </c>
      <c r="BE351" s="288" t="str">
        <f t="shared" si="50"/>
        <v/>
      </c>
      <c r="BF351" s="288" t="str">
        <f t="shared" si="50"/>
        <v>Non-Op</v>
      </c>
      <c r="BG351" s="288" t="str">
        <f t="shared" si="48"/>
        <v>NO</v>
      </c>
      <c r="BH351" s="288" t="str">
        <f t="shared" si="48"/>
        <v>NO</v>
      </c>
      <c r="BI351" s="288" t="str">
        <f t="shared" si="40"/>
        <v/>
      </c>
      <c r="BJ351" s="43"/>
      <c r="BK351" s="288" t="b">
        <f t="shared" si="51"/>
        <v>1</v>
      </c>
      <c r="BL351" s="288" t="b">
        <f t="shared" si="51"/>
        <v>1</v>
      </c>
      <c r="BM351" s="288" t="b">
        <f t="shared" si="51"/>
        <v>1</v>
      </c>
      <c r="BN351" s="288" t="b">
        <f t="shared" si="51"/>
        <v>1</v>
      </c>
      <c r="BO351" s="288" t="b">
        <f t="shared" si="51"/>
        <v>1</v>
      </c>
      <c r="BP351" s="288" t="b">
        <f t="shared" si="51"/>
        <v>1</v>
      </c>
      <c r="BQ351" s="288" t="b">
        <f t="shared" si="51"/>
        <v>1</v>
      </c>
    </row>
    <row r="352" spans="1:69" ht="12" customHeight="1" x14ac:dyDescent="0.25">
      <c r="A352" s="14">
        <v>16502391</v>
      </c>
      <c r="B352" s="15" t="s">
        <v>2466</v>
      </c>
      <c r="C352" s="16" t="s">
        <v>555</v>
      </c>
      <c r="D352" s="13" t="s">
        <v>183</v>
      </c>
      <c r="E352" s="13"/>
      <c r="F352" s="16"/>
      <c r="G352" s="13"/>
      <c r="H352" s="288" t="s">
        <v>2129</v>
      </c>
      <c r="I352" s="288" t="s">
        <v>2129</v>
      </c>
      <c r="J352" s="288" t="s">
        <v>2129</v>
      </c>
      <c r="K352" s="288" t="s">
        <v>2129</v>
      </c>
      <c r="L352" s="288" t="s">
        <v>183</v>
      </c>
      <c r="M352" s="288" t="s">
        <v>2130</v>
      </c>
      <c r="N352" s="288" t="s">
        <v>183</v>
      </c>
      <c r="P352" s="289">
        <v>0</v>
      </c>
      <c r="Q352" s="289">
        <v>0</v>
      </c>
      <c r="R352" s="289">
        <v>0</v>
      </c>
      <c r="S352" s="289">
        <v>0</v>
      </c>
      <c r="T352" s="289">
        <v>0</v>
      </c>
      <c r="U352" s="289">
        <v>0</v>
      </c>
      <c r="V352" s="289">
        <v>0</v>
      </c>
      <c r="W352" s="289">
        <v>0</v>
      </c>
      <c r="X352" s="289">
        <v>0</v>
      </c>
      <c r="Y352" s="289">
        <v>0</v>
      </c>
      <c r="Z352" s="289">
        <v>0</v>
      </c>
      <c r="AA352" s="289">
        <v>0</v>
      </c>
      <c r="AB352" s="289">
        <v>0</v>
      </c>
      <c r="AC352" s="289"/>
      <c r="AD352" s="289"/>
      <c r="AE352" s="289">
        <v>0</v>
      </c>
      <c r="AF352" s="299"/>
      <c r="AG352" s="300"/>
      <c r="AH352" s="291"/>
      <c r="AI352" s="291"/>
      <c r="AJ352" s="291"/>
      <c r="AK352" s="292"/>
      <c r="AL352" s="291">
        <v>0</v>
      </c>
      <c r="AM352" s="293">
        <v>0</v>
      </c>
      <c r="AN352" s="291"/>
      <c r="AO352" s="294">
        <v>0</v>
      </c>
      <c r="AP352" s="291"/>
      <c r="AQ352" s="295">
        <v>0</v>
      </c>
      <c r="AR352" s="291"/>
      <c r="AS352" s="291"/>
      <c r="AT352" s="291"/>
      <c r="AU352" s="291"/>
      <c r="AV352" s="296">
        <v>0</v>
      </c>
      <c r="AW352" s="291">
        <v>0</v>
      </c>
      <c r="AX352" s="291"/>
      <c r="AY352" s="293">
        <v>0</v>
      </c>
      <c r="AZ352" s="297"/>
      <c r="BA352" s="298">
        <f t="shared" si="49"/>
        <v>0</v>
      </c>
      <c r="BB352" s="43"/>
      <c r="BC352" s="288" t="str">
        <f t="shared" si="50"/>
        <v/>
      </c>
      <c r="BD352" s="288" t="str">
        <f t="shared" si="50"/>
        <v/>
      </c>
      <c r="BE352" s="288" t="str">
        <f t="shared" si="50"/>
        <v/>
      </c>
      <c r="BF352" s="288" t="str">
        <f t="shared" si="50"/>
        <v/>
      </c>
      <c r="BG352" s="288" t="str">
        <f t="shared" si="48"/>
        <v>W/C</v>
      </c>
      <c r="BH352" s="288" t="str">
        <f t="shared" si="48"/>
        <v>NO</v>
      </c>
      <c r="BI352" s="288" t="str">
        <f t="shared" si="40"/>
        <v>W/C</v>
      </c>
      <c r="BJ352" s="43"/>
      <c r="BK352" s="288" t="b">
        <f t="shared" si="51"/>
        <v>1</v>
      </c>
      <c r="BL352" s="288" t="b">
        <f t="shared" si="51"/>
        <v>1</v>
      </c>
      <c r="BM352" s="288" t="b">
        <f t="shared" si="51"/>
        <v>1</v>
      </c>
      <c r="BN352" s="288" t="b">
        <f t="shared" si="51"/>
        <v>1</v>
      </c>
      <c r="BO352" s="288" t="b">
        <f t="shared" si="51"/>
        <v>1</v>
      </c>
      <c r="BP352" s="288" t="b">
        <f t="shared" si="51"/>
        <v>1</v>
      </c>
      <c r="BQ352" s="288" t="b">
        <f t="shared" si="51"/>
        <v>1</v>
      </c>
    </row>
    <row r="353" spans="1:69" ht="12" customHeight="1" x14ac:dyDescent="0.25">
      <c r="A353" s="286">
        <v>16502393</v>
      </c>
      <c r="B353" s="287" t="s">
        <v>2467</v>
      </c>
      <c r="C353" s="287" t="s">
        <v>556</v>
      </c>
      <c r="D353" s="13" t="s">
        <v>183</v>
      </c>
      <c r="E353" s="13"/>
      <c r="F353" s="287"/>
      <c r="G353" s="13"/>
      <c r="H353" s="288" t="s">
        <v>2129</v>
      </c>
      <c r="I353" s="288" t="s">
        <v>2129</v>
      </c>
      <c r="J353" s="288" t="s">
        <v>2129</v>
      </c>
      <c r="K353" s="288" t="s">
        <v>2129</v>
      </c>
      <c r="L353" s="288" t="s">
        <v>183</v>
      </c>
      <c r="M353" s="288" t="s">
        <v>2130</v>
      </c>
      <c r="N353" s="288" t="s">
        <v>183</v>
      </c>
      <c r="P353" s="289">
        <v>11497.5</v>
      </c>
      <c r="Q353" s="289">
        <v>10220</v>
      </c>
      <c r="R353" s="289">
        <v>8942.5</v>
      </c>
      <c r="S353" s="289">
        <v>7665</v>
      </c>
      <c r="T353" s="289">
        <v>6387.5</v>
      </c>
      <c r="U353" s="289">
        <v>5110</v>
      </c>
      <c r="V353" s="289">
        <v>3832.5</v>
      </c>
      <c r="W353" s="289">
        <v>2555</v>
      </c>
      <c r="X353" s="289">
        <v>1277.5</v>
      </c>
      <c r="Y353" s="289">
        <v>0</v>
      </c>
      <c r="Z353" s="289">
        <v>0</v>
      </c>
      <c r="AA353" s="289">
        <v>0</v>
      </c>
      <c r="AB353" s="289">
        <v>0</v>
      </c>
      <c r="AC353" s="289"/>
      <c r="AD353" s="289"/>
      <c r="AE353" s="289">
        <v>4311.5625</v>
      </c>
      <c r="AF353" s="299"/>
      <c r="AG353" s="300"/>
      <c r="AH353" s="291"/>
      <c r="AI353" s="291"/>
      <c r="AJ353" s="291"/>
      <c r="AK353" s="292"/>
      <c r="AL353" s="291">
        <v>0</v>
      </c>
      <c r="AM353" s="293">
        <v>4311.5625</v>
      </c>
      <c r="AN353" s="291"/>
      <c r="AO353" s="294">
        <v>4311.5625</v>
      </c>
      <c r="AP353" s="291"/>
      <c r="AQ353" s="295">
        <v>0</v>
      </c>
      <c r="AR353" s="291"/>
      <c r="AS353" s="291"/>
      <c r="AT353" s="291"/>
      <c r="AU353" s="291"/>
      <c r="AV353" s="296">
        <v>0</v>
      </c>
      <c r="AW353" s="291">
        <v>0</v>
      </c>
      <c r="AX353" s="291"/>
      <c r="AY353" s="293">
        <v>0</v>
      </c>
      <c r="AZ353" s="297"/>
      <c r="BA353" s="298">
        <f t="shared" si="49"/>
        <v>0</v>
      </c>
      <c r="BB353" s="43"/>
      <c r="BC353" s="288" t="str">
        <f t="shared" si="50"/>
        <v/>
      </c>
      <c r="BD353" s="288" t="str">
        <f t="shared" si="50"/>
        <v/>
      </c>
      <c r="BE353" s="288" t="str">
        <f t="shared" si="50"/>
        <v/>
      </c>
      <c r="BF353" s="288" t="str">
        <f t="shared" si="50"/>
        <v/>
      </c>
      <c r="BG353" s="288" t="str">
        <f t="shared" si="48"/>
        <v>W/C</v>
      </c>
      <c r="BH353" s="288" t="str">
        <f t="shared" si="48"/>
        <v>NO</v>
      </c>
      <c r="BI353" s="288" t="str">
        <f t="shared" si="40"/>
        <v>W/C</v>
      </c>
      <c r="BJ353" s="43"/>
      <c r="BK353" s="288" t="b">
        <f t="shared" si="51"/>
        <v>1</v>
      </c>
      <c r="BL353" s="288" t="b">
        <f t="shared" si="51"/>
        <v>1</v>
      </c>
      <c r="BM353" s="288" t="b">
        <f t="shared" si="51"/>
        <v>1</v>
      </c>
      <c r="BN353" s="288" t="b">
        <f t="shared" si="51"/>
        <v>1</v>
      </c>
      <c r="BO353" s="288" t="b">
        <f t="shared" si="51"/>
        <v>1</v>
      </c>
      <c r="BP353" s="288" t="b">
        <f t="shared" si="51"/>
        <v>1</v>
      </c>
      <c r="BQ353" s="288" t="b">
        <f t="shared" si="51"/>
        <v>1</v>
      </c>
    </row>
    <row r="354" spans="1:69" ht="12" customHeight="1" x14ac:dyDescent="0.25">
      <c r="A354" s="14">
        <v>16502401</v>
      </c>
      <c r="B354" s="15" t="s">
        <v>2468</v>
      </c>
      <c r="C354" s="16" t="s">
        <v>557</v>
      </c>
      <c r="D354" s="13" t="s">
        <v>183</v>
      </c>
      <c r="E354" s="13"/>
      <c r="F354" s="16"/>
      <c r="G354" s="13"/>
      <c r="H354" s="288" t="s">
        <v>2129</v>
      </c>
      <c r="I354" s="288" t="s">
        <v>2129</v>
      </c>
      <c r="J354" s="288" t="s">
        <v>2129</v>
      </c>
      <c r="K354" s="288" t="s">
        <v>2129</v>
      </c>
      <c r="L354" s="288" t="s">
        <v>183</v>
      </c>
      <c r="M354" s="288" t="s">
        <v>2130</v>
      </c>
      <c r="N354" s="288" t="s">
        <v>183</v>
      </c>
      <c r="P354" s="289">
        <v>0</v>
      </c>
      <c r="Q354" s="289">
        <v>0</v>
      </c>
      <c r="R354" s="289">
        <v>0</v>
      </c>
      <c r="S354" s="289">
        <v>0</v>
      </c>
      <c r="T354" s="289">
        <v>0</v>
      </c>
      <c r="U354" s="289">
        <v>0</v>
      </c>
      <c r="V354" s="289">
        <v>0</v>
      </c>
      <c r="W354" s="289">
        <v>0</v>
      </c>
      <c r="X354" s="289">
        <v>0</v>
      </c>
      <c r="Y354" s="289">
        <v>0</v>
      </c>
      <c r="Z354" s="289">
        <v>0</v>
      </c>
      <c r="AA354" s="289">
        <v>0</v>
      </c>
      <c r="AB354" s="289">
        <v>0</v>
      </c>
      <c r="AC354" s="289"/>
      <c r="AD354" s="289"/>
      <c r="AE354" s="289">
        <v>0</v>
      </c>
      <c r="AF354" s="299"/>
      <c r="AG354" s="300"/>
      <c r="AH354" s="291"/>
      <c r="AI354" s="291"/>
      <c r="AJ354" s="291"/>
      <c r="AK354" s="292"/>
      <c r="AL354" s="291">
        <v>0</v>
      </c>
      <c r="AM354" s="293">
        <v>0</v>
      </c>
      <c r="AN354" s="291"/>
      <c r="AO354" s="294">
        <v>0</v>
      </c>
      <c r="AP354" s="291"/>
      <c r="AQ354" s="295">
        <v>0</v>
      </c>
      <c r="AR354" s="291"/>
      <c r="AS354" s="291"/>
      <c r="AT354" s="291"/>
      <c r="AU354" s="291"/>
      <c r="AV354" s="296">
        <v>0</v>
      </c>
      <c r="AW354" s="291">
        <v>0</v>
      </c>
      <c r="AX354" s="291"/>
      <c r="AY354" s="293">
        <v>0</v>
      </c>
      <c r="AZ354" s="297"/>
      <c r="BA354" s="298">
        <f t="shared" si="49"/>
        <v>0</v>
      </c>
      <c r="BB354" s="43"/>
      <c r="BC354" s="288" t="str">
        <f t="shared" si="50"/>
        <v/>
      </c>
      <c r="BD354" s="288" t="str">
        <f t="shared" si="50"/>
        <v/>
      </c>
      <c r="BE354" s="288" t="str">
        <f t="shared" si="50"/>
        <v/>
      </c>
      <c r="BF354" s="288" t="str">
        <f t="shared" si="50"/>
        <v/>
      </c>
      <c r="BG354" s="288" t="str">
        <f t="shared" si="48"/>
        <v>W/C</v>
      </c>
      <c r="BH354" s="288" t="str">
        <f t="shared" si="48"/>
        <v>NO</v>
      </c>
      <c r="BI354" s="288" t="str">
        <f t="shared" si="40"/>
        <v>W/C</v>
      </c>
      <c r="BJ354" s="43"/>
      <c r="BK354" s="288" t="b">
        <f t="shared" si="51"/>
        <v>1</v>
      </c>
      <c r="BL354" s="288" t="b">
        <f t="shared" si="51"/>
        <v>1</v>
      </c>
      <c r="BM354" s="288" t="b">
        <f t="shared" si="51"/>
        <v>1</v>
      </c>
      <c r="BN354" s="288" t="b">
        <f t="shared" si="51"/>
        <v>1</v>
      </c>
      <c r="BO354" s="288" t="b">
        <f t="shared" si="51"/>
        <v>1</v>
      </c>
      <c r="BP354" s="288" t="b">
        <f t="shared" si="51"/>
        <v>1</v>
      </c>
      <c r="BQ354" s="288" t="b">
        <f t="shared" si="51"/>
        <v>1</v>
      </c>
    </row>
    <row r="355" spans="1:69" ht="12" customHeight="1" x14ac:dyDescent="0.25">
      <c r="A355" s="286">
        <v>16502403</v>
      </c>
      <c r="B355" s="287" t="s">
        <v>2469</v>
      </c>
      <c r="C355" s="287" t="s">
        <v>558</v>
      </c>
      <c r="D355" s="13" t="s">
        <v>183</v>
      </c>
      <c r="E355" s="13"/>
      <c r="F355" s="287"/>
      <c r="G355" s="13"/>
      <c r="H355" s="288" t="s">
        <v>2129</v>
      </c>
      <c r="I355" s="288" t="s">
        <v>2129</v>
      </c>
      <c r="J355" s="288" t="s">
        <v>2129</v>
      </c>
      <c r="K355" s="288" t="s">
        <v>2129</v>
      </c>
      <c r="L355" s="288" t="s">
        <v>183</v>
      </c>
      <c r="M355" s="288" t="s">
        <v>2130</v>
      </c>
      <c r="N355" s="288" t="s">
        <v>183</v>
      </c>
      <c r="P355" s="289">
        <v>67320</v>
      </c>
      <c r="Q355" s="289">
        <v>59840</v>
      </c>
      <c r="R355" s="289">
        <v>52360</v>
      </c>
      <c r="S355" s="289">
        <v>44880</v>
      </c>
      <c r="T355" s="289">
        <v>37400</v>
      </c>
      <c r="U355" s="289">
        <v>29920</v>
      </c>
      <c r="V355" s="289">
        <v>22440</v>
      </c>
      <c r="W355" s="289">
        <v>14960</v>
      </c>
      <c r="X355" s="289">
        <v>7480</v>
      </c>
      <c r="Y355" s="289">
        <v>83966.399999999994</v>
      </c>
      <c r="Z355" s="289">
        <v>76969.2</v>
      </c>
      <c r="AA355" s="289">
        <v>69972</v>
      </c>
      <c r="AB355" s="289">
        <v>62974.8</v>
      </c>
      <c r="AC355" s="289"/>
      <c r="AD355" s="289"/>
      <c r="AE355" s="289">
        <v>47111.25</v>
      </c>
      <c r="AF355" s="299"/>
      <c r="AG355" s="300"/>
      <c r="AH355" s="291"/>
      <c r="AI355" s="291"/>
      <c r="AJ355" s="291"/>
      <c r="AK355" s="292"/>
      <c r="AL355" s="291">
        <v>0</v>
      </c>
      <c r="AM355" s="293">
        <v>47111.25</v>
      </c>
      <c r="AN355" s="291"/>
      <c r="AO355" s="294">
        <v>47111.25</v>
      </c>
      <c r="AP355" s="291"/>
      <c r="AQ355" s="295">
        <v>62974.8</v>
      </c>
      <c r="AR355" s="291"/>
      <c r="AS355" s="291"/>
      <c r="AT355" s="291"/>
      <c r="AU355" s="291"/>
      <c r="AV355" s="296">
        <v>0</v>
      </c>
      <c r="AW355" s="291">
        <v>62974.8</v>
      </c>
      <c r="AX355" s="291"/>
      <c r="AY355" s="293">
        <v>62974.8</v>
      </c>
      <c r="AZ355" s="297"/>
      <c r="BA355" s="298">
        <f t="shared" si="49"/>
        <v>0</v>
      </c>
      <c r="BB355" s="43"/>
      <c r="BC355" s="288" t="str">
        <f t="shared" si="50"/>
        <v/>
      </c>
      <c r="BD355" s="288" t="str">
        <f t="shared" si="50"/>
        <v/>
      </c>
      <c r="BE355" s="288" t="str">
        <f t="shared" si="50"/>
        <v/>
      </c>
      <c r="BF355" s="288" t="str">
        <f t="shared" si="50"/>
        <v/>
      </c>
      <c r="BG355" s="288" t="str">
        <f t="shared" si="48"/>
        <v>W/C</v>
      </c>
      <c r="BH355" s="288" t="str">
        <f t="shared" si="48"/>
        <v>NO</v>
      </c>
      <c r="BI355" s="288" t="str">
        <f t="shared" ref="BI355:BI431" si="52">IF(OR(CONCATENATE(BG355,BH355)="NOW/C",CONCATENATE(BG355,BH355)="W/CNO"),"W/C","")</f>
        <v>W/C</v>
      </c>
      <c r="BJ355" s="43"/>
      <c r="BK355" s="288" t="b">
        <f t="shared" si="51"/>
        <v>1</v>
      </c>
      <c r="BL355" s="288" t="b">
        <f t="shared" si="51"/>
        <v>1</v>
      </c>
      <c r="BM355" s="288" t="b">
        <f t="shared" si="51"/>
        <v>1</v>
      </c>
      <c r="BN355" s="288" t="b">
        <f t="shared" si="51"/>
        <v>1</v>
      </c>
      <c r="BO355" s="288" t="b">
        <f t="shared" si="51"/>
        <v>1</v>
      </c>
      <c r="BP355" s="288" t="b">
        <f t="shared" si="51"/>
        <v>1</v>
      </c>
      <c r="BQ355" s="288" t="b">
        <f t="shared" si="51"/>
        <v>1</v>
      </c>
    </row>
    <row r="356" spans="1:69" ht="12" customHeight="1" x14ac:dyDescent="0.25">
      <c r="A356" s="286">
        <v>16502413</v>
      </c>
      <c r="B356" s="287" t="s">
        <v>2470</v>
      </c>
      <c r="C356" s="287" t="s">
        <v>559</v>
      </c>
      <c r="D356" s="13" t="s">
        <v>183</v>
      </c>
      <c r="E356" s="13"/>
      <c r="F356" s="287"/>
      <c r="G356" s="13"/>
      <c r="H356" s="288" t="s">
        <v>2129</v>
      </c>
      <c r="I356" s="288" t="s">
        <v>2129</v>
      </c>
      <c r="J356" s="288" t="s">
        <v>2129</v>
      </c>
      <c r="K356" s="288" t="s">
        <v>2129</v>
      </c>
      <c r="L356" s="288" t="s">
        <v>183</v>
      </c>
      <c r="M356" s="288" t="s">
        <v>2130</v>
      </c>
      <c r="N356" s="288" t="s">
        <v>183</v>
      </c>
      <c r="P356" s="289">
        <v>35000</v>
      </c>
      <c r="Q356" s="289">
        <v>30000</v>
      </c>
      <c r="R356" s="289">
        <v>25000</v>
      </c>
      <c r="S356" s="289">
        <v>20000</v>
      </c>
      <c r="T356" s="289">
        <v>15000</v>
      </c>
      <c r="U356" s="289">
        <v>10000</v>
      </c>
      <c r="V356" s="289">
        <v>5000</v>
      </c>
      <c r="W356" s="289">
        <v>0</v>
      </c>
      <c r="X356" s="289">
        <v>0</v>
      </c>
      <c r="Y356" s="289">
        <v>0</v>
      </c>
      <c r="Z356" s="289">
        <v>0</v>
      </c>
      <c r="AA356" s="289">
        <v>0</v>
      </c>
      <c r="AB356" s="289">
        <v>0</v>
      </c>
      <c r="AC356" s="289"/>
      <c r="AD356" s="289"/>
      <c r="AE356" s="289">
        <v>10208.333333333334</v>
      </c>
      <c r="AF356" s="299"/>
      <c r="AG356" s="300"/>
      <c r="AH356" s="291"/>
      <c r="AI356" s="291"/>
      <c r="AJ356" s="291"/>
      <c r="AK356" s="292"/>
      <c r="AL356" s="291">
        <v>0</v>
      </c>
      <c r="AM356" s="293">
        <v>10208.333333333334</v>
      </c>
      <c r="AN356" s="291"/>
      <c r="AO356" s="294">
        <v>10208.333333333334</v>
      </c>
      <c r="AP356" s="291"/>
      <c r="AQ356" s="295">
        <v>0</v>
      </c>
      <c r="AR356" s="291"/>
      <c r="AS356" s="291"/>
      <c r="AT356" s="291"/>
      <c r="AU356" s="291"/>
      <c r="AV356" s="296">
        <v>0</v>
      </c>
      <c r="AW356" s="291">
        <v>0</v>
      </c>
      <c r="AX356" s="291"/>
      <c r="AY356" s="293">
        <v>0</v>
      </c>
      <c r="AZ356" s="297"/>
      <c r="BA356" s="298">
        <f t="shared" si="49"/>
        <v>0</v>
      </c>
      <c r="BB356" s="43"/>
      <c r="BC356" s="288" t="str">
        <f t="shared" si="50"/>
        <v/>
      </c>
      <c r="BD356" s="288" t="str">
        <f t="shared" si="50"/>
        <v/>
      </c>
      <c r="BE356" s="288" t="str">
        <f t="shared" si="50"/>
        <v/>
      </c>
      <c r="BF356" s="288" t="str">
        <f t="shared" si="50"/>
        <v/>
      </c>
      <c r="BG356" s="288" t="str">
        <f t="shared" si="48"/>
        <v>W/C</v>
      </c>
      <c r="BH356" s="288" t="str">
        <f t="shared" si="48"/>
        <v>NO</v>
      </c>
      <c r="BI356" s="288" t="str">
        <f t="shared" si="52"/>
        <v>W/C</v>
      </c>
      <c r="BJ356" s="43"/>
      <c r="BK356" s="288" t="b">
        <f t="shared" si="51"/>
        <v>1</v>
      </c>
      <c r="BL356" s="288" t="b">
        <f t="shared" si="51"/>
        <v>1</v>
      </c>
      <c r="BM356" s="288" t="b">
        <f t="shared" si="51"/>
        <v>1</v>
      </c>
      <c r="BN356" s="288" t="b">
        <f t="shared" si="51"/>
        <v>1</v>
      </c>
      <c r="BO356" s="288" t="b">
        <f t="shared" si="51"/>
        <v>1</v>
      </c>
      <c r="BP356" s="288" t="b">
        <f t="shared" si="51"/>
        <v>1</v>
      </c>
      <c r="BQ356" s="288" t="b">
        <f t="shared" si="51"/>
        <v>1</v>
      </c>
    </row>
    <row r="357" spans="1:69" ht="12" customHeight="1" x14ac:dyDescent="0.25">
      <c r="A357" s="286">
        <v>16502423</v>
      </c>
      <c r="B357" s="287" t="s">
        <v>2471</v>
      </c>
      <c r="C357" s="287" t="s">
        <v>560</v>
      </c>
      <c r="D357" s="13" t="s">
        <v>183</v>
      </c>
      <c r="E357" s="13"/>
      <c r="F357" s="287"/>
      <c r="G357" s="13"/>
      <c r="H357" s="288" t="s">
        <v>2129</v>
      </c>
      <c r="I357" s="288" t="s">
        <v>2129</v>
      </c>
      <c r="J357" s="288" t="s">
        <v>2129</v>
      </c>
      <c r="K357" s="288" t="s">
        <v>2129</v>
      </c>
      <c r="L357" s="288" t="s">
        <v>183</v>
      </c>
      <c r="M357" s="288" t="s">
        <v>2130</v>
      </c>
      <c r="N357" s="288" t="s">
        <v>183</v>
      </c>
      <c r="P357" s="289">
        <v>99653.16</v>
      </c>
      <c r="Q357" s="289">
        <v>99653.16</v>
      </c>
      <c r="R357" s="289">
        <v>99653.16</v>
      </c>
      <c r="S357" s="289">
        <v>99653.16</v>
      </c>
      <c r="T357" s="289">
        <v>99653.16</v>
      </c>
      <c r="U357" s="289">
        <v>99653.16</v>
      </c>
      <c r="V357" s="289">
        <v>99653.16</v>
      </c>
      <c r="W357" s="289">
        <v>99653.16</v>
      </c>
      <c r="X357" s="289">
        <v>99653.16</v>
      </c>
      <c r="Y357" s="289">
        <v>99653.16</v>
      </c>
      <c r="Z357" s="289">
        <v>99653.16</v>
      </c>
      <c r="AA357" s="289">
        <v>99653.16</v>
      </c>
      <c r="AB357" s="289">
        <v>99653.16</v>
      </c>
      <c r="AC357" s="289"/>
      <c r="AD357" s="289"/>
      <c r="AE357" s="289">
        <v>99653.160000000018</v>
      </c>
      <c r="AF357" s="299"/>
      <c r="AG357" s="300"/>
      <c r="AH357" s="291"/>
      <c r="AI357" s="291"/>
      <c r="AJ357" s="291"/>
      <c r="AK357" s="292"/>
      <c r="AL357" s="291">
        <v>0</v>
      </c>
      <c r="AM357" s="293">
        <v>99653.160000000018</v>
      </c>
      <c r="AN357" s="291"/>
      <c r="AO357" s="294">
        <v>99653.160000000018</v>
      </c>
      <c r="AP357" s="291"/>
      <c r="AQ357" s="295">
        <v>99653.16</v>
      </c>
      <c r="AR357" s="291"/>
      <c r="AS357" s="291"/>
      <c r="AT357" s="291"/>
      <c r="AU357" s="291"/>
      <c r="AV357" s="296">
        <v>0</v>
      </c>
      <c r="AW357" s="291">
        <v>99653.16</v>
      </c>
      <c r="AX357" s="291"/>
      <c r="AY357" s="293">
        <v>99653.16</v>
      </c>
      <c r="AZ357" s="297"/>
      <c r="BA357" s="298">
        <f t="shared" si="49"/>
        <v>0</v>
      </c>
      <c r="BB357" s="43"/>
      <c r="BC357" s="288" t="str">
        <f t="shared" si="50"/>
        <v/>
      </c>
      <c r="BD357" s="288" t="str">
        <f t="shared" si="50"/>
        <v/>
      </c>
      <c r="BE357" s="288" t="str">
        <f t="shared" si="50"/>
        <v/>
      </c>
      <c r="BF357" s="288" t="str">
        <f t="shared" si="50"/>
        <v/>
      </c>
      <c r="BG357" s="288" t="str">
        <f t="shared" si="48"/>
        <v>W/C</v>
      </c>
      <c r="BH357" s="288" t="str">
        <f t="shared" si="48"/>
        <v>NO</v>
      </c>
      <c r="BI357" s="288" t="str">
        <f t="shared" si="52"/>
        <v>W/C</v>
      </c>
      <c r="BJ357" s="43"/>
      <c r="BK357" s="288" t="b">
        <f t="shared" si="51"/>
        <v>1</v>
      </c>
      <c r="BL357" s="288" t="b">
        <f t="shared" si="51"/>
        <v>1</v>
      </c>
      <c r="BM357" s="288" t="b">
        <f t="shared" si="51"/>
        <v>1</v>
      </c>
      <c r="BN357" s="288" t="b">
        <f t="shared" si="51"/>
        <v>1</v>
      </c>
      <c r="BO357" s="288" t="b">
        <f t="shared" si="51"/>
        <v>1</v>
      </c>
      <c r="BP357" s="288" t="b">
        <f t="shared" si="51"/>
        <v>1</v>
      </c>
      <c r="BQ357" s="288" t="b">
        <f t="shared" si="51"/>
        <v>1</v>
      </c>
    </row>
    <row r="358" spans="1:69" ht="12" customHeight="1" x14ac:dyDescent="0.25">
      <c r="A358" s="286">
        <v>16502433</v>
      </c>
      <c r="B358" s="287" t="s">
        <v>2472</v>
      </c>
      <c r="C358" s="13" t="s">
        <v>561</v>
      </c>
      <c r="D358" s="13" t="s">
        <v>183</v>
      </c>
      <c r="E358" s="13"/>
      <c r="F358" s="13"/>
      <c r="G358" s="13"/>
      <c r="H358" s="288" t="s">
        <v>2129</v>
      </c>
      <c r="I358" s="288" t="s">
        <v>2129</v>
      </c>
      <c r="J358" s="288" t="s">
        <v>2129</v>
      </c>
      <c r="K358" s="288" t="s">
        <v>2129</v>
      </c>
      <c r="L358" s="288" t="s">
        <v>183</v>
      </c>
      <c r="M358" s="288" t="s">
        <v>2130</v>
      </c>
      <c r="N358" s="288" t="s">
        <v>183</v>
      </c>
      <c r="P358" s="289">
        <v>40906.92</v>
      </c>
      <c r="Q358" s="289">
        <v>40906.92</v>
      </c>
      <c r="R358" s="289">
        <v>40906.92</v>
      </c>
      <c r="S358" s="289">
        <v>40906.92</v>
      </c>
      <c r="T358" s="289">
        <v>40906.92</v>
      </c>
      <c r="U358" s="289">
        <v>40906.92</v>
      </c>
      <c r="V358" s="289">
        <v>40906.92</v>
      </c>
      <c r="W358" s="289">
        <v>40906.92</v>
      </c>
      <c r="X358" s="289">
        <v>40906.92</v>
      </c>
      <c r="Y358" s="289">
        <v>40906.92</v>
      </c>
      <c r="Z358" s="289">
        <v>40906.92</v>
      </c>
      <c r="AA358" s="289">
        <v>40906.92</v>
      </c>
      <c r="AB358" s="289">
        <v>40906.92</v>
      </c>
      <c r="AC358" s="289"/>
      <c r="AD358" s="289"/>
      <c r="AE358" s="289">
        <v>40906.919999999991</v>
      </c>
      <c r="AF358" s="299"/>
      <c r="AG358" s="300"/>
      <c r="AH358" s="291"/>
      <c r="AI358" s="291"/>
      <c r="AJ358" s="291"/>
      <c r="AK358" s="292"/>
      <c r="AL358" s="291">
        <v>0</v>
      </c>
      <c r="AM358" s="293">
        <v>40906.919999999991</v>
      </c>
      <c r="AN358" s="291"/>
      <c r="AO358" s="294">
        <v>40906.919999999991</v>
      </c>
      <c r="AP358" s="291"/>
      <c r="AQ358" s="295">
        <v>40906.92</v>
      </c>
      <c r="AR358" s="291"/>
      <c r="AS358" s="291"/>
      <c r="AT358" s="291"/>
      <c r="AU358" s="291"/>
      <c r="AV358" s="296">
        <v>0</v>
      </c>
      <c r="AW358" s="291">
        <v>40906.92</v>
      </c>
      <c r="AX358" s="291"/>
      <c r="AY358" s="293">
        <v>40906.92</v>
      </c>
      <c r="AZ358" s="297"/>
      <c r="BA358" s="298">
        <f t="shared" si="49"/>
        <v>0</v>
      </c>
      <c r="BB358" s="43"/>
      <c r="BC358" s="288" t="str">
        <f t="shared" si="50"/>
        <v/>
      </c>
      <c r="BD358" s="288" t="str">
        <f t="shared" si="50"/>
        <v/>
      </c>
      <c r="BE358" s="288" t="str">
        <f t="shared" si="50"/>
        <v/>
      </c>
      <c r="BF358" s="288" t="str">
        <f t="shared" si="50"/>
        <v/>
      </c>
      <c r="BG358" s="288" t="str">
        <f t="shared" si="48"/>
        <v>W/C</v>
      </c>
      <c r="BH358" s="288" t="str">
        <f t="shared" si="48"/>
        <v>NO</v>
      </c>
      <c r="BI358" s="288" t="str">
        <f t="shared" si="52"/>
        <v>W/C</v>
      </c>
      <c r="BJ358" s="43"/>
      <c r="BK358" s="288" t="b">
        <f t="shared" si="51"/>
        <v>1</v>
      </c>
      <c r="BL358" s="288" t="b">
        <f t="shared" si="51"/>
        <v>1</v>
      </c>
      <c r="BM358" s="288" t="b">
        <f t="shared" si="51"/>
        <v>1</v>
      </c>
      <c r="BN358" s="288" t="b">
        <f t="shared" si="51"/>
        <v>1</v>
      </c>
      <c r="BO358" s="288" t="b">
        <f t="shared" si="51"/>
        <v>1</v>
      </c>
      <c r="BP358" s="288" t="b">
        <f t="shared" si="51"/>
        <v>1</v>
      </c>
      <c r="BQ358" s="288" t="b">
        <f t="shared" si="51"/>
        <v>1</v>
      </c>
    </row>
    <row r="359" spans="1:69" ht="12" customHeight="1" x14ac:dyDescent="0.25">
      <c r="A359" s="286">
        <v>16502453</v>
      </c>
      <c r="B359" s="287" t="s">
        <v>2473</v>
      </c>
      <c r="C359" s="13" t="s">
        <v>562</v>
      </c>
      <c r="D359" s="13" t="s">
        <v>183</v>
      </c>
      <c r="E359" s="13"/>
      <c r="F359" s="13"/>
      <c r="G359" s="13"/>
      <c r="H359" s="288" t="s">
        <v>2129</v>
      </c>
      <c r="I359" s="288" t="s">
        <v>2129</v>
      </c>
      <c r="J359" s="288" t="s">
        <v>2129</v>
      </c>
      <c r="K359" s="288" t="s">
        <v>2129</v>
      </c>
      <c r="L359" s="288" t="s">
        <v>183</v>
      </c>
      <c r="M359" s="288" t="s">
        <v>2130</v>
      </c>
      <c r="N359" s="288" t="s">
        <v>183</v>
      </c>
      <c r="P359" s="289">
        <v>148920</v>
      </c>
      <c r="Q359" s="289">
        <v>148920</v>
      </c>
      <c r="R359" s="289">
        <v>148920</v>
      </c>
      <c r="S359" s="289">
        <v>148920</v>
      </c>
      <c r="T359" s="289">
        <v>148920</v>
      </c>
      <c r="U359" s="289">
        <v>148920</v>
      </c>
      <c r="V359" s="289">
        <v>148920</v>
      </c>
      <c r="W359" s="289">
        <v>148920</v>
      </c>
      <c r="X359" s="289">
        <v>148920</v>
      </c>
      <c r="Y359" s="289">
        <v>148920</v>
      </c>
      <c r="Z359" s="289">
        <v>148920</v>
      </c>
      <c r="AA359" s="289">
        <v>148920</v>
      </c>
      <c r="AB359" s="289">
        <v>148920</v>
      </c>
      <c r="AC359" s="289"/>
      <c r="AD359" s="289"/>
      <c r="AE359" s="289">
        <v>148920</v>
      </c>
      <c r="AF359" s="299"/>
      <c r="AG359" s="300"/>
      <c r="AH359" s="291"/>
      <c r="AI359" s="291"/>
      <c r="AJ359" s="291"/>
      <c r="AK359" s="292"/>
      <c r="AL359" s="291">
        <v>0</v>
      </c>
      <c r="AM359" s="293">
        <v>148920</v>
      </c>
      <c r="AN359" s="291"/>
      <c r="AO359" s="294">
        <v>148920</v>
      </c>
      <c r="AP359" s="291"/>
      <c r="AQ359" s="295">
        <v>148920</v>
      </c>
      <c r="AR359" s="291"/>
      <c r="AS359" s="291"/>
      <c r="AT359" s="291"/>
      <c r="AU359" s="291"/>
      <c r="AV359" s="296">
        <v>0</v>
      </c>
      <c r="AW359" s="291">
        <v>148920</v>
      </c>
      <c r="AX359" s="291"/>
      <c r="AY359" s="293">
        <v>148920</v>
      </c>
      <c r="AZ359" s="297"/>
      <c r="BA359" s="298">
        <f t="shared" si="49"/>
        <v>0</v>
      </c>
      <c r="BB359" s="43"/>
      <c r="BC359" s="288" t="str">
        <f t="shared" si="50"/>
        <v/>
      </c>
      <c r="BD359" s="288" t="str">
        <f t="shared" si="50"/>
        <v/>
      </c>
      <c r="BE359" s="288" t="str">
        <f t="shared" si="50"/>
        <v/>
      </c>
      <c r="BF359" s="288" t="str">
        <f t="shared" si="50"/>
        <v/>
      </c>
      <c r="BG359" s="288" t="str">
        <f t="shared" si="48"/>
        <v>W/C</v>
      </c>
      <c r="BH359" s="288" t="str">
        <f t="shared" si="48"/>
        <v>NO</v>
      </c>
      <c r="BI359" s="288" t="str">
        <f t="shared" si="52"/>
        <v>W/C</v>
      </c>
      <c r="BJ359" s="43"/>
      <c r="BK359" s="288" t="b">
        <f t="shared" si="51"/>
        <v>1</v>
      </c>
      <c r="BL359" s="288" t="b">
        <f t="shared" si="51"/>
        <v>1</v>
      </c>
      <c r="BM359" s="288" t="b">
        <f t="shared" si="51"/>
        <v>1</v>
      </c>
      <c r="BN359" s="288" t="b">
        <f t="shared" si="51"/>
        <v>1</v>
      </c>
      <c r="BO359" s="288" t="b">
        <f t="shared" si="51"/>
        <v>1</v>
      </c>
      <c r="BP359" s="288" t="b">
        <f t="shared" si="51"/>
        <v>1</v>
      </c>
      <c r="BQ359" s="288" t="b">
        <f t="shared" si="51"/>
        <v>1</v>
      </c>
    </row>
    <row r="360" spans="1:69" ht="12" customHeight="1" x14ac:dyDescent="0.25">
      <c r="A360" s="286">
        <v>16502443</v>
      </c>
      <c r="B360" s="287" t="s">
        <v>2474</v>
      </c>
      <c r="C360" s="13" t="s">
        <v>563</v>
      </c>
      <c r="D360" s="13" t="s">
        <v>183</v>
      </c>
      <c r="E360" s="13"/>
      <c r="F360" s="13"/>
      <c r="G360" s="13"/>
      <c r="H360" s="288" t="s">
        <v>2129</v>
      </c>
      <c r="I360" s="288" t="s">
        <v>2129</v>
      </c>
      <c r="J360" s="288" t="s">
        <v>2129</v>
      </c>
      <c r="K360" s="288" t="s">
        <v>2129</v>
      </c>
      <c r="L360" s="288" t="s">
        <v>183</v>
      </c>
      <c r="M360" s="288" t="s">
        <v>2130</v>
      </c>
      <c r="N360" s="288" t="s">
        <v>183</v>
      </c>
      <c r="P360" s="289">
        <v>970217.52</v>
      </c>
      <c r="Q360" s="289">
        <v>889366.06</v>
      </c>
      <c r="R360" s="289">
        <v>808514.6</v>
      </c>
      <c r="S360" s="289">
        <v>727663.14</v>
      </c>
      <c r="T360" s="289">
        <v>646811.68000000005</v>
      </c>
      <c r="U360" s="289">
        <v>565960.22</v>
      </c>
      <c r="V360" s="289">
        <v>485108.76</v>
      </c>
      <c r="W360" s="289">
        <v>404257.3</v>
      </c>
      <c r="X360" s="289">
        <v>323405.84000000003</v>
      </c>
      <c r="Y360" s="289">
        <v>242554.38</v>
      </c>
      <c r="Z360" s="289">
        <v>161702.92000000001</v>
      </c>
      <c r="AA360" s="289">
        <v>80851.460000000006</v>
      </c>
      <c r="AB360" s="289">
        <v>0</v>
      </c>
      <c r="AC360" s="289"/>
      <c r="AD360" s="289"/>
      <c r="AE360" s="289">
        <v>485108.75999999995</v>
      </c>
      <c r="AF360" s="299"/>
      <c r="AG360" s="300"/>
      <c r="AH360" s="291"/>
      <c r="AI360" s="291"/>
      <c r="AJ360" s="291"/>
      <c r="AK360" s="292"/>
      <c r="AL360" s="291">
        <v>0</v>
      </c>
      <c r="AM360" s="293">
        <v>485108.75999999995</v>
      </c>
      <c r="AN360" s="291"/>
      <c r="AO360" s="294">
        <v>485108.75999999995</v>
      </c>
      <c r="AP360" s="291"/>
      <c r="AQ360" s="295">
        <v>0</v>
      </c>
      <c r="AR360" s="291"/>
      <c r="AS360" s="291"/>
      <c r="AT360" s="291"/>
      <c r="AU360" s="291"/>
      <c r="AV360" s="296">
        <v>0</v>
      </c>
      <c r="AW360" s="291">
        <v>0</v>
      </c>
      <c r="AX360" s="291"/>
      <c r="AY360" s="293">
        <v>0</v>
      </c>
      <c r="AZ360" s="297"/>
      <c r="BA360" s="298">
        <f t="shared" si="49"/>
        <v>0</v>
      </c>
      <c r="BB360" s="43"/>
      <c r="BC360" s="288" t="str">
        <f t="shared" si="50"/>
        <v/>
      </c>
      <c r="BD360" s="288" t="str">
        <f t="shared" si="50"/>
        <v/>
      </c>
      <c r="BE360" s="288" t="str">
        <f t="shared" si="50"/>
        <v/>
      </c>
      <c r="BF360" s="288" t="str">
        <f t="shared" si="50"/>
        <v/>
      </c>
      <c r="BG360" s="288" t="str">
        <f t="shared" si="48"/>
        <v>W/C</v>
      </c>
      <c r="BH360" s="288" t="str">
        <f t="shared" si="48"/>
        <v>NO</v>
      </c>
      <c r="BI360" s="288" t="str">
        <f t="shared" si="52"/>
        <v>W/C</v>
      </c>
      <c r="BJ360" s="43"/>
      <c r="BK360" s="288" t="b">
        <f t="shared" si="51"/>
        <v>1</v>
      </c>
      <c r="BL360" s="288" t="b">
        <f t="shared" si="51"/>
        <v>1</v>
      </c>
      <c r="BM360" s="288" t="b">
        <f t="shared" si="51"/>
        <v>1</v>
      </c>
      <c r="BN360" s="288" t="b">
        <f t="shared" si="51"/>
        <v>1</v>
      </c>
      <c r="BO360" s="288" t="b">
        <f t="shared" si="51"/>
        <v>1</v>
      </c>
      <c r="BP360" s="288" t="b">
        <f t="shared" si="51"/>
        <v>1</v>
      </c>
      <c r="BQ360" s="288" t="b">
        <f t="shared" si="51"/>
        <v>1</v>
      </c>
    </row>
    <row r="361" spans="1:69" ht="12" customHeight="1" x14ac:dyDescent="0.25">
      <c r="A361" s="286">
        <v>16502463</v>
      </c>
      <c r="B361" s="287" t="s">
        <v>2475</v>
      </c>
      <c r="C361" s="16" t="s">
        <v>564</v>
      </c>
      <c r="D361" s="13" t="s">
        <v>183</v>
      </c>
      <c r="E361" s="13"/>
      <c r="F361" s="16"/>
      <c r="G361" s="13"/>
      <c r="H361" s="288" t="s">
        <v>2129</v>
      </c>
      <c r="I361" s="288" t="s">
        <v>2129</v>
      </c>
      <c r="J361" s="288" t="s">
        <v>2129</v>
      </c>
      <c r="K361" s="288" t="s">
        <v>2129</v>
      </c>
      <c r="L361" s="288" t="s">
        <v>183</v>
      </c>
      <c r="M361" s="288" t="s">
        <v>2130</v>
      </c>
      <c r="N361" s="288" t="s">
        <v>183</v>
      </c>
      <c r="P361" s="289">
        <v>169907.38</v>
      </c>
      <c r="Q361" s="289">
        <v>169907.38</v>
      </c>
      <c r="R361" s="289">
        <v>169907.38</v>
      </c>
      <c r="S361" s="289">
        <v>155748.43</v>
      </c>
      <c r="T361" s="289">
        <v>141589.48000000001</v>
      </c>
      <c r="U361" s="289">
        <v>127430.53</v>
      </c>
      <c r="V361" s="289">
        <v>113271.58</v>
      </c>
      <c r="W361" s="289">
        <v>99112.63</v>
      </c>
      <c r="X361" s="289">
        <v>84953.68</v>
      </c>
      <c r="Y361" s="289">
        <v>70794.73</v>
      </c>
      <c r="Z361" s="289">
        <v>56635.78</v>
      </c>
      <c r="AA361" s="289">
        <v>42476.83</v>
      </c>
      <c r="AB361" s="289">
        <v>28317.88</v>
      </c>
      <c r="AC361" s="289"/>
      <c r="AD361" s="289"/>
      <c r="AE361" s="289">
        <v>110911.755</v>
      </c>
      <c r="AF361" s="299"/>
      <c r="AG361" s="300"/>
      <c r="AH361" s="291"/>
      <c r="AI361" s="291"/>
      <c r="AJ361" s="291"/>
      <c r="AK361" s="292"/>
      <c r="AL361" s="291">
        <v>0</v>
      </c>
      <c r="AM361" s="293">
        <v>110911.755</v>
      </c>
      <c r="AN361" s="291"/>
      <c r="AO361" s="294">
        <v>110911.755</v>
      </c>
      <c r="AP361" s="291"/>
      <c r="AQ361" s="295">
        <v>28317.88</v>
      </c>
      <c r="AR361" s="291"/>
      <c r="AS361" s="291"/>
      <c r="AT361" s="291"/>
      <c r="AU361" s="291"/>
      <c r="AV361" s="296">
        <v>0</v>
      </c>
      <c r="AW361" s="291">
        <v>28317.88</v>
      </c>
      <c r="AX361" s="291"/>
      <c r="AY361" s="293">
        <v>28317.88</v>
      </c>
      <c r="AZ361" s="297"/>
      <c r="BA361" s="298">
        <f t="shared" si="49"/>
        <v>0</v>
      </c>
      <c r="BB361" s="43"/>
      <c r="BC361" s="288" t="str">
        <f t="shared" si="50"/>
        <v/>
      </c>
      <c r="BD361" s="288" t="str">
        <f t="shared" si="50"/>
        <v/>
      </c>
      <c r="BE361" s="288" t="str">
        <f t="shared" si="50"/>
        <v/>
      </c>
      <c r="BF361" s="288" t="str">
        <f t="shared" si="50"/>
        <v/>
      </c>
      <c r="BG361" s="288" t="str">
        <f t="shared" si="48"/>
        <v>W/C</v>
      </c>
      <c r="BH361" s="288" t="str">
        <f t="shared" si="48"/>
        <v>NO</v>
      </c>
      <c r="BI361" s="288" t="str">
        <f t="shared" si="52"/>
        <v>W/C</v>
      </c>
      <c r="BJ361" s="43"/>
      <c r="BK361" s="288" t="b">
        <f t="shared" si="51"/>
        <v>1</v>
      </c>
      <c r="BL361" s="288" t="b">
        <f t="shared" si="51"/>
        <v>1</v>
      </c>
      <c r="BM361" s="288" t="b">
        <f t="shared" si="51"/>
        <v>1</v>
      </c>
      <c r="BN361" s="288" t="b">
        <f t="shared" si="51"/>
        <v>1</v>
      </c>
      <c r="BO361" s="288" t="b">
        <f t="shared" si="51"/>
        <v>1</v>
      </c>
      <c r="BP361" s="288" t="b">
        <f t="shared" si="51"/>
        <v>1</v>
      </c>
      <c r="BQ361" s="288" t="b">
        <f t="shared" si="51"/>
        <v>1</v>
      </c>
    </row>
    <row r="362" spans="1:69" ht="12" customHeight="1" x14ac:dyDescent="0.25">
      <c r="A362" s="286">
        <v>16502473</v>
      </c>
      <c r="B362" s="287" t="s">
        <v>2476</v>
      </c>
      <c r="C362" s="13" t="s">
        <v>565</v>
      </c>
      <c r="D362" s="13" t="s">
        <v>183</v>
      </c>
      <c r="E362" s="13"/>
      <c r="F362" s="13"/>
      <c r="G362" s="13"/>
      <c r="H362" s="288" t="s">
        <v>2129</v>
      </c>
      <c r="I362" s="288" t="s">
        <v>2129</v>
      </c>
      <c r="J362" s="288" t="s">
        <v>2129</v>
      </c>
      <c r="K362" s="288" t="s">
        <v>2129</v>
      </c>
      <c r="L362" s="288" t="s">
        <v>183</v>
      </c>
      <c r="M362" s="288" t="s">
        <v>2130</v>
      </c>
      <c r="N362" s="288" t="s">
        <v>183</v>
      </c>
      <c r="P362" s="289">
        <v>0</v>
      </c>
      <c r="Q362" s="289">
        <v>0</v>
      </c>
      <c r="R362" s="289">
        <v>0</v>
      </c>
      <c r="S362" s="289">
        <v>0</v>
      </c>
      <c r="T362" s="289">
        <v>0</v>
      </c>
      <c r="U362" s="289">
        <v>0</v>
      </c>
      <c r="V362" s="289">
        <v>101692.01</v>
      </c>
      <c r="W362" s="289">
        <v>101692.01</v>
      </c>
      <c r="X362" s="289">
        <v>77927.25</v>
      </c>
      <c r="Y362" s="289">
        <v>77927.25</v>
      </c>
      <c r="Z362" s="289">
        <v>109689.75</v>
      </c>
      <c r="AA362" s="289">
        <v>109689.75</v>
      </c>
      <c r="AB362" s="289">
        <v>111390.81</v>
      </c>
      <c r="AC362" s="289"/>
      <c r="AD362" s="289"/>
      <c r="AE362" s="289">
        <v>52859.452083333337</v>
      </c>
      <c r="AF362" s="299"/>
      <c r="AG362" s="300"/>
      <c r="AH362" s="291"/>
      <c r="AI362" s="291"/>
      <c r="AJ362" s="291"/>
      <c r="AK362" s="292"/>
      <c r="AL362" s="291">
        <v>0</v>
      </c>
      <c r="AM362" s="293">
        <v>52859.452083333337</v>
      </c>
      <c r="AN362" s="291"/>
      <c r="AO362" s="294">
        <v>52859.452083333337</v>
      </c>
      <c r="AP362" s="291"/>
      <c r="AQ362" s="295">
        <v>111390.81</v>
      </c>
      <c r="AR362" s="291"/>
      <c r="AS362" s="291"/>
      <c r="AT362" s="291"/>
      <c r="AU362" s="291"/>
      <c r="AV362" s="296">
        <v>0</v>
      </c>
      <c r="AW362" s="291">
        <v>111390.81</v>
      </c>
      <c r="AX362" s="291"/>
      <c r="AY362" s="293">
        <v>111390.81</v>
      </c>
      <c r="AZ362" s="297"/>
      <c r="BA362" s="298">
        <f t="shared" si="49"/>
        <v>0</v>
      </c>
      <c r="BB362" s="43"/>
      <c r="BC362" s="288" t="str">
        <f t="shared" si="50"/>
        <v/>
      </c>
      <c r="BD362" s="288" t="str">
        <f t="shared" si="50"/>
        <v/>
      </c>
      <c r="BE362" s="288" t="str">
        <f t="shared" si="50"/>
        <v/>
      </c>
      <c r="BF362" s="288" t="str">
        <f t="shared" si="50"/>
        <v/>
      </c>
      <c r="BG362" s="288" t="str">
        <f t="shared" si="48"/>
        <v>W/C</v>
      </c>
      <c r="BH362" s="288" t="str">
        <f t="shared" si="48"/>
        <v>NO</v>
      </c>
      <c r="BI362" s="288" t="str">
        <f t="shared" si="52"/>
        <v>W/C</v>
      </c>
      <c r="BJ362" s="43"/>
      <c r="BK362" s="288" t="b">
        <f t="shared" si="51"/>
        <v>1</v>
      </c>
      <c r="BL362" s="288" t="b">
        <f t="shared" si="51"/>
        <v>1</v>
      </c>
      <c r="BM362" s="288" t="b">
        <f t="shared" si="51"/>
        <v>1</v>
      </c>
      <c r="BN362" s="288" t="b">
        <f t="shared" si="51"/>
        <v>1</v>
      </c>
      <c r="BO362" s="288" t="b">
        <f t="shared" si="51"/>
        <v>1</v>
      </c>
      <c r="BP362" s="288" t="b">
        <f t="shared" si="51"/>
        <v>1</v>
      </c>
      <c r="BQ362" s="288" t="b">
        <f t="shared" si="51"/>
        <v>1</v>
      </c>
    </row>
    <row r="363" spans="1:69" ht="12" customHeight="1" x14ac:dyDescent="0.25">
      <c r="A363" s="14">
        <v>16502483</v>
      </c>
      <c r="B363" s="15" t="s">
        <v>2477</v>
      </c>
      <c r="C363" s="16" t="s">
        <v>566</v>
      </c>
      <c r="D363" s="13" t="s">
        <v>183</v>
      </c>
      <c r="E363" s="13"/>
      <c r="F363" s="16"/>
      <c r="G363" s="13"/>
      <c r="H363" s="288" t="s">
        <v>2129</v>
      </c>
      <c r="I363" s="288" t="s">
        <v>2129</v>
      </c>
      <c r="J363" s="288" t="s">
        <v>2129</v>
      </c>
      <c r="K363" s="288" t="s">
        <v>2129</v>
      </c>
      <c r="L363" s="288" t="s">
        <v>183</v>
      </c>
      <c r="M363" s="288" t="s">
        <v>2130</v>
      </c>
      <c r="N363" s="288" t="s">
        <v>183</v>
      </c>
      <c r="P363" s="289">
        <v>74141.350000000006</v>
      </c>
      <c r="Q363" s="289">
        <v>74141.350000000006</v>
      </c>
      <c r="R363" s="289">
        <v>74141.350000000006</v>
      </c>
      <c r="S363" s="289">
        <v>74141.350000000006</v>
      </c>
      <c r="T363" s="289">
        <v>74141.350000000006</v>
      </c>
      <c r="U363" s="289">
        <v>74141.350000000006</v>
      </c>
      <c r="V363" s="289">
        <v>74141.350000000006</v>
      </c>
      <c r="W363" s="289">
        <v>74141.350000000006</v>
      </c>
      <c r="X363" s="289">
        <v>67962.899999999994</v>
      </c>
      <c r="Y363" s="289">
        <v>61784.45</v>
      </c>
      <c r="Z363" s="289">
        <v>55606</v>
      </c>
      <c r="AA363" s="289">
        <v>49427.55</v>
      </c>
      <c r="AB363" s="289">
        <v>43249.1</v>
      </c>
      <c r="AC363" s="289"/>
      <c r="AD363" s="289"/>
      <c r="AE363" s="289">
        <v>67705.464583333334</v>
      </c>
      <c r="AF363" s="299"/>
      <c r="AG363" s="300"/>
      <c r="AH363" s="291"/>
      <c r="AI363" s="291"/>
      <c r="AJ363" s="291"/>
      <c r="AK363" s="292"/>
      <c r="AL363" s="291">
        <v>0</v>
      </c>
      <c r="AM363" s="293">
        <v>67705.464583333334</v>
      </c>
      <c r="AN363" s="291"/>
      <c r="AO363" s="294">
        <v>67705.464583333334</v>
      </c>
      <c r="AP363" s="291"/>
      <c r="AQ363" s="295">
        <v>43249.1</v>
      </c>
      <c r="AR363" s="291"/>
      <c r="AS363" s="291"/>
      <c r="AT363" s="291"/>
      <c r="AU363" s="291"/>
      <c r="AV363" s="296">
        <v>0</v>
      </c>
      <c r="AW363" s="291">
        <v>43249.1</v>
      </c>
      <c r="AX363" s="291"/>
      <c r="AY363" s="293">
        <v>43249.1</v>
      </c>
      <c r="AZ363" s="297"/>
      <c r="BA363" s="298">
        <f t="shared" si="49"/>
        <v>0</v>
      </c>
      <c r="BB363" s="43"/>
      <c r="BC363" s="288" t="str">
        <f t="shared" si="50"/>
        <v/>
      </c>
      <c r="BD363" s="288" t="str">
        <f t="shared" si="50"/>
        <v/>
      </c>
      <c r="BE363" s="288" t="str">
        <f t="shared" si="50"/>
        <v/>
      </c>
      <c r="BF363" s="288" t="str">
        <f t="shared" si="50"/>
        <v/>
      </c>
      <c r="BG363" s="288" t="str">
        <f t="shared" si="48"/>
        <v>W/C</v>
      </c>
      <c r="BH363" s="288" t="str">
        <f t="shared" si="48"/>
        <v>NO</v>
      </c>
      <c r="BI363" s="288" t="str">
        <f t="shared" si="52"/>
        <v>W/C</v>
      </c>
      <c r="BJ363" s="43"/>
      <c r="BK363" s="288" t="b">
        <f t="shared" si="51"/>
        <v>1</v>
      </c>
      <c r="BL363" s="288" t="b">
        <f t="shared" si="51"/>
        <v>1</v>
      </c>
      <c r="BM363" s="288" t="b">
        <f t="shared" si="51"/>
        <v>1</v>
      </c>
      <c r="BN363" s="288" t="b">
        <f t="shared" si="51"/>
        <v>1</v>
      </c>
      <c r="BO363" s="288" t="b">
        <f t="shared" si="51"/>
        <v>1</v>
      </c>
      <c r="BP363" s="288" t="b">
        <f t="shared" si="51"/>
        <v>1</v>
      </c>
      <c r="BQ363" s="288" t="b">
        <f t="shared" si="51"/>
        <v>1</v>
      </c>
    </row>
    <row r="364" spans="1:69" ht="12" customHeight="1" x14ac:dyDescent="0.25">
      <c r="A364" s="14">
        <v>16502493</v>
      </c>
      <c r="B364" s="15" t="s">
        <v>2478</v>
      </c>
      <c r="C364" s="16" t="s">
        <v>567</v>
      </c>
      <c r="D364" s="13" t="s">
        <v>183</v>
      </c>
      <c r="E364" s="13"/>
      <c r="F364" s="310">
        <v>42842</v>
      </c>
      <c r="G364" s="13"/>
      <c r="H364" s="288" t="s">
        <v>2129</v>
      </c>
      <c r="I364" s="288" t="s">
        <v>2129</v>
      </c>
      <c r="J364" s="288" t="s">
        <v>2129</v>
      </c>
      <c r="K364" s="288" t="s">
        <v>2129</v>
      </c>
      <c r="L364" s="288" t="s">
        <v>183</v>
      </c>
      <c r="M364" s="288" t="s">
        <v>2130</v>
      </c>
      <c r="N364" s="288" t="s">
        <v>183</v>
      </c>
      <c r="P364" s="289">
        <v>251662.76</v>
      </c>
      <c r="Q364" s="289">
        <v>251662.76</v>
      </c>
      <c r="R364" s="289">
        <v>251662.76</v>
      </c>
      <c r="S364" s="289">
        <v>251662.76</v>
      </c>
      <c r="T364" s="289">
        <v>251662.76</v>
      </c>
      <c r="U364" s="289">
        <v>251662.76</v>
      </c>
      <c r="V364" s="289">
        <v>251662.76</v>
      </c>
      <c r="W364" s="289">
        <v>251662.76</v>
      </c>
      <c r="X364" s="289">
        <v>251662.76</v>
      </c>
      <c r="Y364" s="289">
        <v>449732.32</v>
      </c>
      <c r="Z364" s="289">
        <v>449732.32</v>
      </c>
      <c r="AA364" s="289">
        <v>412254.63</v>
      </c>
      <c r="AB364" s="289">
        <v>374776.94</v>
      </c>
      <c r="AC364" s="289"/>
      <c r="AD364" s="289"/>
      <c r="AE364" s="289">
        <v>303186.76666666666</v>
      </c>
      <c r="AF364" s="299"/>
      <c r="AG364" s="300"/>
      <c r="AH364" s="291"/>
      <c r="AI364" s="291"/>
      <c r="AJ364" s="291"/>
      <c r="AK364" s="292"/>
      <c r="AL364" s="291">
        <v>0</v>
      </c>
      <c r="AM364" s="293">
        <v>303186.76666666666</v>
      </c>
      <c r="AN364" s="291"/>
      <c r="AO364" s="294">
        <v>303186.76666666666</v>
      </c>
      <c r="AP364" s="291"/>
      <c r="AQ364" s="295">
        <v>374776.94</v>
      </c>
      <c r="AR364" s="291"/>
      <c r="AS364" s="291"/>
      <c r="AT364" s="291"/>
      <c r="AU364" s="291"/>
      <c r="AV364" s="296">
        <v>0</v>
      </c>
      <c r="AW364" s="291">
        <v>374776.94</v>
      </c>
      <c r="AX364" s="291"/>
      <c r="AY364" s="293">
        <v>374776.94</v>
      </c>
      <c r="AZ364" s="297"/>
      <c r="BA364" s="298">
        <f t="shared" si="49"/>
        <v>0</v>
      </c>
      <c r="BB364" s="43"/>
      <c r="BC364" s="288" t="str">
        <f t="shared" si="50"/>
        <v/>
      </c>
      <c r="BD364" s="288" t="str">
        <f t="shared" si="50"/>
        <v/>
      </c>
      <c r="BE364" s="288" t="str">
        <f t="shared" si="50"/>
        <v/>
      </c>
      <c r="BF364" s="288" t="str">
        <f t="shared" si="50"/>
        <v/>
      </c>
      <c r="BG364" s="288" t="str">
        <f t="shared" si="48"/>
        <v>W/C</v>
      </c>
      <c r="BH364" s="288" t="str">
        <f t="shared" si="48"/>
        <v>NO</v>
      </c>
      <c r="BI364" s="288" t="str">
        <f t="shared" si="52"/>
        <v>W/C</v>
      </c>
      <c r="BJ364" s="43"/>
      <c r="BK364" s="288" t="b">
        <f t="shared" si="51"/>
        <v>1</v>
      </c>
      <c r="BL364" s="288" t="b">
        <f t="shared" si="51"/>
        <v>1</v>
      </c>
      <c r="BM364" s="288" t="b">
        <f t="shared" si="51"/>
        <v>1</v>
      </c>
      <c r="BN364" s="288" t="b">
        <f t="shared" si="51"/>
        <v>1</v>
      </c>
      <c r="BO364" s="288" t="b">
        <f t="shared" si="51"/>
        <v>1</v>
      </c>
      <c r="BP364" s="288" t="b">
        <f t="shared" si="51"/>
        <v>1</v>
      </c>
      <c r="BQ364" s="288" t="b">
        <f t="shared" si="51"/>
        <v>1</v>
      </c>
    </row>
    <row r="365" spans="1:69" ht="12" customHeight="1" x14ac:dyDescent="0.25">
      <c r="A365" s="14">
        <v>16502503</v>
      </c>
      <c r="B365" s="15" t="s">
        <v>2479</v>
      </c>
      <c r="C365" s="16" t="s">
        <v>568</v>
      </c>
      <c r="D365" s="13" t="s">
        <v>183</v>
      </c>
      <c r="E365" s="13"/>
      <c r="F365" s="310">
        <v>42964</v>
      </c>
      <c r="G365" s="13"/>
      <c r="H365" s="288" t="s">
        <v>2129</v>
      </c>
      <c r="I365" s="288" t="s">
        <v>2129</v>
      </c>
      <c r="J365" s="288" t="s">
        <v>2129</v>
      </c>
      <c r="K365" s="288" t="s">
        <v>2129</v>
      </c>
      <c r="L365" s="288" t="s">
        <v>183</v>
      </c>
      <c r="M365" s="288" t="s">
        <v>2130</v>
      </c>
      <c r="N365" s="288" t="s">
        <v>183</v>
      </c>
      <c r="P365" s="289">
        <v>166750.44</v>
      </c>
      <c r="Q365" s="289">
        <v>166750.44</v>
      </c>
      <c r="R365" s="289">
        <v>166750.44</v>
      </c>
      <c r="S365" s="289">
        <v>166750.44</v>
      </c>
      <c r="T365" s="289">
        <v>166750.44</v>
      </c>
      <c r="U365" s="289">
        <v>166750.44</v>
      </c>
      <c r="V365" s="289">
        <v>166750.44</v>
      </c>
      <c r="W365" s="289">
        <v>166750.44</v>
      </c>
      <c r="X365" s="289">
        <v>166750.44</v>
      </c>
      <c r="Y365" s="289">
        <v>166750.44</v>
      </c>
      <c r="Z365" s="289">
        <v>166750.44</v>
      </c>
      <c r="AA365" s="289">
        <v>166750.44</v>
      </c>
      <c r="AB365" s="289">
        <v>166750.44</v>
      </c>
      <c r="AC365" s="289"/>
      <c r="AD365" s="289"/>
      <c r="AE365" s="289">
        <v>166750.43999999997</v>
      </c>
      <c r="AF365" s="299"/>
      <c r="AG365" s="300"/>
      <c r="AH365" s="291"/>
      <c r="AI365" s="291"/>
      <c r="AJ365" s="291"/>
      <c r="AK365" s="292"/>
      <c r="AL365" s="291">
        <v>0</v>
      </c>
      <c r="AM365" s="293">
        <v>166750.43999999997</v>
      </c>
      <c r="AN365" s="291"/>
      <c r="AO365" s="294">
        <v>166750.43999999997</v>
      </c>
      <c r="AP365" s="291"/>
      <c r="AQ365" s="295">
        <v>166750.44</v>
      </c>
      <c r="AR365" s="291"/>
      <c r="AS365" s="291"/>
      <c r="AT365" s="291"/>
      <c r="AU365" s="291"/>
      <c r="AV365" s="296">
        <v>0</v>
      </c>
      <c r="AW365" s="291">
        <v>166750.44</v>
      </c>
      <c r="AX365" s="291"/>
      <c r="AY365" s="293">
        <v>166750.44</v>
      </c>
      <c r="AZ365" s="297"/>
      <c r="BA365" s="298">
        <f t="shared" si="49"/>
        <v>0</v>
      </c>
      <c r="BB365" s="43"/>
      <c r="BC365" s="288" t="str">
        <f t="shared" si="50"/>
        <v/>
      </c>
      <c r="BD365" s="288" t="str">
        <f t="shared" si="50"/>
        <v/>
      </c>
      <c r="BE365" s="288" t="str">
        <f t="shared" si="50"/>
        <v/>
      </c>
      <c r="BF365" s="288" t="str">
        <f t="shared" si="50"/>
        <v/>
      </c>
      <c r="BG365" s="288" t="str">
        <f t="shared" si="48"/>
        <v>W/C</v>
      </c>
      <c r="BH365" s="288" t="str">
        <f t="shared" si="48"/>
        <v>NO</v>
      </c>
      <c r="BI365" s="288" t="str">
        <f t="shared" si="52"/>
        <v>W/C</v>
      </c>
      <c r="BJ365" s="43"/>
      <c r="BK365" s="288" t="b">
        <f t="shared" si="51"/>
        <v>1</v>
      </c>
      <c r="BL365" s="288" t="b">
        <f t="shared" si="51"/>
        <v>1</v>
      </c>
      <c r="BM365" s="288" t="b">
        <f t="shared" si="51"/>
        <v>1</v>
      </c>
      <c r="BN365" s="288" t="b">
        <f t="shared" si="51"/>
        <v>1</v>
      </c>
      <c r="BO365" s="288" t="b">
        <f t="shared" si="51"/>
        <v>1</v>
      </c>
      <c r="BP365" s="288" t="b">
        <f t="shared" si="51"/>
        <v>1</v>
      </c>
      <c r="BQ365" s="288" t="b">
        <f t="shared" si="51"/>
        <v>1</v>
      </c>
    </row>
    <row r="366" spans="1:69" ht="12" customHeight="1" x14ac:dyDescent="0.25">
      <c r="A366" s="14">
        <v>16502513</v>
      </c>
      <c r="B366" s="15" t="s">
        <v>2480</v>
      </c>
      <c r="C366" s="16" t="s">
        <v>569</v>
      </c>
      <c r="D366" s="13" t="s">
        <v>183</v>
      </c>
      <c r="E366" s="13"/>
      <c r="F366" s="310">
        <v>42964</v>
      </c>
      <c r="G366" s="13"/>
      <c r="H366" s="288" t="s">
        <v>2129</v>
      </c>
      <c r="I366" s="288" t="s">
        <v>2129</v>
      </c>
      <c r="J366" s="288" t="s">
        <v>2129</v>
      </c>
      <c r="K366" s="288" t="s">
        <v>2129</v>
      </c>
      <c r="L366" s="288" t="s">
        <v>183</v>
      </c>
      <c r="M366" s="288" t="s">
        <v>2130</v>
      </c>
      <c r="N366" s="288" t="s">
        <v>183</v>
      </c>
      <c r="P366" s="289">
        <v>419493.62</v>
      </c>
      <c r="Q366" s="289">
        <v>419493.62</v>
      </c>
      <c r="R366" s="289">
        <v>419493.62</v>
      </c>
      <c r="S366" s="289">
        <v>419493.62</v>
      </c>
      <c r="T366" s="289">
        <v>534250.82999999996</v>
      </c>
      <c r="U366" s="289">
        <v>553070.24</v>
      </c>
      <c r="V366" s="289">
        <v>568664.86</v>
      </c>
      <c r="W366" s="289">
        <v>476399.82</v>
      </c>
      <c r="X366" s="289">
        <v>460360.8</v>
      </c>
      <c r="Y366" s="289">
        <v>460360.8</v>
      </c>
      <c r="Z366" s="289">
        <v>460360.8</v>
      </c>
      <c r="AA366" s="289">
        <v>460360.8</v>
      </c>
      <c r="AB366" s="289">
        <v>460360.8</v>
      </c>
      <c r="AC366" s="289"/>
      <c r="AD366" s="289"/>
      <c r="AE366" s="289">
        <v>472686.41833333322</v>
      </c>
      <c r="AF366" s="299"/>
      <c r="AG366" s="300"/>
      <c r="AH366" s="291"/>
      <c r="AI366" s="291"/>
      <c r="AJ366" s="291"/>
      <c r="AK366" s="292"/>
      <c r="AL366" s="291">
        <v>0</v>
      </c>
      <c r="AM366" s="293">
        <v>472686.41833333322</v>
      </c>
      <c r="AN366" s="291"/>
      <c r="AO366" s="294">
        <v>472686.41833333322</v>
      </c>
      <c r="AP366" s="291"/>
      <c r="AQ366" s="295">
        <v>460360.8</v>
      </c>
      <c r="AR366" s="291"/>
      <c r="AS366" s="291"/>
      <c r="AT366" s="291"/>
      <c r="AU366" s="291"/>
      <c r="AV366" s="296">
        <v>0</v>
      </c>
      <c r="AW366" s="291">
        <v>460360.8</v>
      </c>
      <c r="AX366" s="291"/>
      <c r="AY366" s="293">
        <v>460360.8</v>
      </c>
      <c r="AZ366" s="297"/>
      <c r="BA366" s="298">
        <f t="shared" si="49"/>
        <v>0</v>
      </c>
      <c r="BB366" s="43"/>
      <c r="BC366" s="288" t="str">
        <f t="shared" si="50"/>
        <v/>
      </c>
      <c r="BD366" s="288" t="str">
        <f t="shared" si="50"/>
        <v/>
      </c>
      <c r="BE366" s="288" t="str">
        <f t="shared" si="50"/>
        <v/>
      </c>
      <c r="BF366" s="288" t="str">
        <f t="shared" si="50"/>
        <v/>
      </c>
      <c r="BG366" s="288" t="str">
        <f t="shared" si="48"/>
        <v>W/C</v>
      </c>
      <c r="BH366" s="288" t="str">
        <f t="shared" si="48"/>
        <v>NO</v>
      </c>
      <c r="BI366" s="288" t="str">
        <f t="shared" si="52"/>
        <v>W/C</v>
      </c>
      <c r="BJ366" s="43"/>
      <c r="BK366" s="288" t="b">
        <f t="shared" si="51"/>
        <v>1</v>
      </c>
      <c r="BL366" s="288" t="b">
        <f t="shared" si="51"/>
        <v>1</v>
      </c>
      <c r="BM366" s="288" t="b">
        <f t="shared" si="51"/>
        <v>1</v>
      </c>
      <c r="BN366" s="288" t="b">
        <f t="shared" si="51"/>
        <v>1</v>
      </c>
      <c r="BO366" s="288" t="b">
        <f t="shared" si="51"/>
        <v>1</v>
      </c>
      <c r="BP366" s="288" t="b">
        <f t="shared" si="51"/>
        <v>1</v>
      </c>
      <c r="BQ366" s="288" t="b">
        <f t="shared" si="51"/>
        <v>1</v>
      </c>
    </row>
    <row r="367" spans="1:69" ht="12" customHeight="1" x14ac:dyDescent="0.25">
      <c r="A367" s="14">
        <v>16502523</v>
      </c>
      <c r="B367" s="15" t="s">
        <v>2481</v>
      </c>
      <c r="C367" s="16" t="s">
        <v>570</v>
      </c>
      <c r="D367" s="13" t="s">
        <v>183</v>
      </c>
      <c r="E367" s="13"/>
      <c r="F367" s="310">
        <v>42964</v>
      </c>
      <c r="G367" s="13"/>
      <c r="H367" s="288" t="s">
        <v>2129</v>
      </c>
      <c r="I367" s="288" t="s">
        <v>2129</v>
      </c>
      <c r="J367" s="288" t="s">
        <v>2129</v>
      </c>
      <c r="K367" s="288" t="s">
        <v>2129</v>
      </c>
      <c r="L367" s="288" t="s">
        <v>183</v>
      </c>
      <c r="M367" s="288" t="s">
        <v>2130</v>
      </c>
      <c r="N367" s="288" t="s">
        <v>183</v>
      </c>
      <c r="P367" s="289">
        <v>570039.56999999995</v>
      </c>
      <c r="Q367" s="289">
        <v>570039.56999999995</v>
      </c>
      <c r="R367" s="289">
        <v>570039.56999999995</v>
      </c>
      <c r="S367" s="289">
        <v>570039.56999999995</v>
      </c>
      <c r="T367" s="289">
        <v>570039.56999999995</v>
      </c>
      <c r="U367" s="289">
        <v>570039.56999999995</v>
      </c>
      <c r="V367" s="289">
        <v>570039.56999999995</v>
      </c>
      <c r="W367" s="289">
        <v>570039.56999999995</v>
      </c>
      <c r="X367" s="289">
        <v>570039.56999999995</v>
      </c>
      <c r="Y367" s="289">
        <v>570039.56999999995</v>
      </c>
      <c r="Z367" s="289">
        <v>570039.56999999995</v>
      </c>
      <c r="AA367" s="289">
        <v>570039.56999999995</v>
      </c>
      <c r="AB367" s="289">
        <v>570039.56999999995</v>
      </c>
      <c r="AC367" s="289"/>
      <c r="AD367" s="289"/>
      <c r="AE367" s="289">
        <v>570039.57000000007</v>
      </c>
      <c r="AF367" s="299"/>
      <c r="AG367" s="300"/>
      <c r="AH367" s="291"/>
      <c r="AI367" s="291"/>
      <c r="AJ367" s="291"/>
      <c r="AK367" s="292"/>
      <c r="AL367" s="291">
        <v>0</v>
      </c>
      <c r="AM367" s="293">
        <v>570039.57000000007</v>
      </c>
      <c r="AN367" s="291"/>
      <c r="AO367" s="294">
        <v>570039.57000000007</v>
      </c>
      <c r="AP367" s="291"/>
      <c r="AQ367" s="295">
        <v>570039.56999999995</v>
      </c>
      <c r="AR367" s="291"/>
      <c r="AS367" s="291"/>
      <c r="AT367" s="291"/>
      <c r="AU367" s="291"/>
      <c r="AV367" s="296">
        <v>0</v>
      </c>
      <c r="AW367" s="291">
        <v>570039.56999999995</v>
      </c>
      <c r="AX367" s="291"/>
      <c r="AY367" s="293">
        <v>570039.56999999995</v>
      </c>
      <c r="AZ367" s="297"/>
      <c r="BA367" s="298">
        <f t="shared" si="49"/>
        <v>0</v>
      </c>
      <c r="BB367" s="43"/>
      <c r="BC367" s="288" t="str">
        <f t="shared" si="50"/>
        <v/>
      </c>
      <c r="BD367" s="288" t="str">
        <f t="shared" si="50"/>
        <v/>
      </c>
      <c r="BE367" s="288" t="str">
        <f t="shared" si="50"/>
        <v/>
      </c>
      <c r="BF367" s="288" t="str">
        <f t="shared" si="50"/>
        <v/>
      </c>
      <c r="BG367" s="288" t="str">
        <f t="shared" si="48"/>
        <v>W/C</v>
      </c>
      <c r="BH367" s="288" t="str">
        <f t="shared" si="48"/>
        <v>NO</v>
      </c>
      <c r="BI367" s="288" t="str">
        <f t="shared" si="52"/>
        <v>W/C</v>
      </c>
      <c r="BJ367" s="43"/>
      <c r="BK367" s="288" t="b">
        <f t="shared" si="51"/>
        <v>1</v>
      </c>
      <c r="BL367" s="288" t="b">
        <f t="shared" si="51"/>
        <v>1</v>
      </c>
      <c r="BM367" s="288" t="b">
        <f t="shared" si="51"/>
        <v>1</v>
      </c>
      <c r="BN367" s="288" t="b">
        <f t="shared" si="51"/>
        <v>1</v>
      </c>
      <c r="BO367" s="288" t="b">
        <f t="shared" si="51"/>
        <v>1</v>
      </c>
      <c r="BP367" s="288" t="b">
        <f t="shared" si="51"/>
        <v>1</v>
      </c>
      <c r="BQ367" s="288" t="b">
        <f t="shared" si="51"/>
        <v>1</v>
      </c>
    </row>
    <row r="368" spans="1:69" ht="12" customHeight="1" x14ac:dyDescent="0.25">
      <c r="A368" s="42">
        <v>16502543</v>
      </c>
      <c r="B368" s="42" t="s">
        <v>2482</v>
      </c>
      <c r="C368" s="43" t="s">
        <v>571</v>
      </c>
      <c r="D368" s="13" t="s">
        <v>183</v>
      </c>
      <c r="E368" s="13"/>
      <c r="F368" s="310">
        <v>43101</v>
      </c>
      <c r="G368" s="13"/>
      <c r="H368" s="288" t="s">
        <v>2129</v>
      </c>
      <c r="I368" s="288" t="s">
        <v>2129</v>
      </c>
      <c r="J368" s="288" t="s">
        <v>2129</v>
      </c>
      <c r="K368" s="288" t="s">
        <v>2129</v>
      </c>
      <c r="L368" s="288" t="s">
        <v>183</v>
      </c>
      <c r="M368" s="288" t="s">
        <v>2130</v>
      </c>
      <c r="N368" s="288" t="s">
        <v>183</v>
      </c>
      <c r="P368" s="289">
        <v>0</v>
      </c>
      <c r="Q368" s="289">
        <v>75000</v>
      </c>
      <c r="R368" s="289">
        <v>75000</v>
      </c>
      <c r="S368" s="289">
        <v>75000</v>
      </c>
      <c r="T368" s="289">
        <v>75000</v>
      </c>
      <c r="U368" s="289">
        <v>75000</v>
      </c>
      <c r="V368" s="289">
        <v>75000</v>
      </c>
      <c r="W368" s="289">
        <v>75000</v>
      </c>
      <c r="X368" s="289">
        <v>75000</v>
      </c>
      <c r="Y368" s="289">
        <v>75000</v>
      </c>
      <c r="Z368" s="289">
        <v>68750</v>
      </c>
      <c r="AA368" s="289">
        <v>62500</v>
      </c>
      <c r="AB368" s="289">
        <v>56250</v>
      </c>
      <c r="AC368" s="289"/>
      <c r="AD368" s="289"/>
      <c r="AE368" s="289">
        <v>69531.25</v>
      </c>
      <c r="AF368" s="299"/>
      <c r="AG368" s="300"/>
      <c r="AH368" s="291"/>
      <c r="AI368" s="291"/>
      <c r="AJ368" s="291"/>
      <c r="AK368" s="292"/>
      <c r="AL368" s="291">
        <v>0</v>
      </c>
      <c r="AM368" s="293">
        <v>69531.25</v>
      </c>
      <c r="AN368" s="291"/>
      <c r="AO368" s="294">
        <v>69531.25</v>
      </c>
      <c r="AP368" s="291"/>
      <c r="AQ368" s="295">
        <v>56250</v>
      </c>
      <c r="AR368" s="291"/>
      <c r="AS368" s="291"/>
      <c r="AT368" s="291"/>
      <c r="AU368" s="291"/>
      <c r="AV368" s="296">
        <v>0</v>
      </c>
      <c r="AW368" s="291">
        <v>56250</v>
      </c>
      <c r="AX368" s="291"/>
      <c r="AY368" s="293">
        <v>56250</v>
      </c>
      <c r="AZ368" s="297"/>
      <c r="BA368" s="298">
        <f t="shared" si="49"/>
        <v>0</v>
      </c>
      <c r="BB368" s="43"/>
      <c r="BC368" s="288" t="str">
        <f t="shared" si="50"/>
        <v/>
      </c>
      <c r="BD368" s="288" t="str">
        <f t="shared" si="50"/>
        <v/>
      </c>
      <c r="BE368" s="288" t="str">
        <f t="shared" si="50"/>
        <v/>
      </c>
      <c r="BF368" s="288" t="str">
        <f t="shared" si="50"/>
        <v/>
      </c>
      <c r="BG368" s="288" t="str">
        <f t="shared" si="48"/>
        <v>W/C</v>
      </c>
      <c r="BH368" s="288" t="str">
        <f t="shared" si="48"/>
        <v>NO</v>
      </c>
      <c r="BI368" s="288" t="str">
        <f t="shared" si="52"/>
        <v>W/C</v>
      </c>
      <c r="BJ368" s="43"/>
      <c r="BK368" s="288" t="b">
        <f t="shared" si="51"/>
        <v>1</v>
      </c>
      <c r="BL368" s="288" t="b">
        <f t="shared" si="51"/>
        <v>1</v>
      </c>
      <c r="BM368" s="288" t="b">
        <f t="shared" si="51"/>
        <v>1</v>
      </c>
      <c r="BN368" s="288" t="b">
        <f t="shared" si="51"/>
        <v>1</v>
      </c>
      <c r="BO368" s="288" t="b">
        <f t="shared" si="51"/>
        <v>1</v>
      </c>
      <c r="BP368" s="288" t="b">
        <f t="shared" si="51"/>
        <v>1</v>
      </c>
      <c r="BQ368" s="288" t="b">
        <f t="shared" si="51"/>
        <v>1</v>
      </c>
    </row>
    <row r="369" spans="1:69" ht="12" customHeight="1" x14ac:dyDescent="0.3">
      <c r="A369" s="42">
        <v>16502553</v>
      </c>
      <c r="B369" s="42" t="s">
        <v>2483</v>
      </c>
      <c r="C369" s="316" t="s">
        <v>572</v>
      </c>
      <c r="D369" s="13" t="s">
        <v>183</v>
      </c>
      <c r="E369" s="13"/>
      <c r="F369" s="310">
        <v>43282</v>
      </c>
      <c r="G369" s="310"/>
      <c r="H369" s="288" t="s">
        <v>2129</v>
      </c>
      <c r="I369" s="288" t="s">
        <v>2129</v>
      </c>
      <c r="J369" s="288" t="s">
        <v>2129</v>
      </c>
      <c r="K369" s="288" t="s">
        <v>2129</v>
      </c>
      <c r="L369" s="288" t="s">
        <v>183</v>
      </c>
      <c r="M369" s="288" t="s">
        <v>2130</v>
      </c>
      <c r="N369" s="288" t="s">
        <v>183</v>
      </c>
      <c r="P369" s="289"/>
      <c r="Q369" s="289"/>
      <c r="R369" s="289"/>
      <c r="S369" s="289"/>
      <c r="T369" s="289"/>
      <c r="U369" s="289"/>
      <c r="V369" s="289"/>
      <c r="W369" s="289">
        <v>247414.8</v>
      </c>
      <c r="X369" s="289">
        <v>247414.8</v>
      </c>
      <c r="Y369" s="289">
        <v>247414.8</v>
      </c>
      <c r="Z369" s="289">
        <v>247414.8</v>
      </c>
      <c r="AA369" s="289">
        <v>247414.8</v>
      </c>
      <c r="AB369" s="289">
        <v>247414.8</v>
      </c>
      <c r="AC369" s="289"/>
      <c r="AD369" s="289"/>
      <c r="AE369" s="289">
        <v>113398.45</v>
      </c>
      <c r="AF369" s="299"/>
      <c r="AG369" s="300"/>
      <c r="AH369" s="291"/>
      <c r="AI369" s="291"/>
      <c r="AJ369" s="291"/>
      <c r="AK369" s="292"/>
      <c r="AL369" s="291">
        <v>0</v>
      </c>
      <c r="AM369" s="293">
        <v>113398.45</v>
      </c>
      <c r="AN369" s="291"/>
      <c r="AO369" s="294">
        <v>113398.45</v>
      </c>
      <c r="AP369" s="291"/>
      <c r="AQ369" s="295">
        <v>247414.8</v>
      </c>
      <c r="AR369" s="291"/>
      <c r="AS369" s="291"/>
      <c r="AT369" s="291"/>
      <c r="AU369" s="291"/>
      <c r="AV369" s="296">
        <v>0</v>
      </c>
      <c r="AW369" s="291">
        <v>247414.8</v>
      </c>
      <c r="AX369" s="291"/>
      <c r="AY369" s="293">
        <v>247414.8</v>
      </c>
      <c r="AZ369" s="297"/>
      <c r="BA369" s="298">
        <f t="shared" si="49"/>
        <v>0</v>
      </c>
      <c r="BB369" s="43"/>
      <c r="BC369" s="288"/>
      <c r="BD369" s="288"/>
      <c r="BE369" s="288"/>
      <c r="BF369" s="288"/>
      <c r="BG369" s="288"/>
      <c r="BH369" s="288"/>
      <c r="BI369" s="288"/>
      <c r="BJ369" s="43"/>
      <c r="BK369" s="288"/>
      <c r="BL369" s="288"/>
      <c r="BM369" s="288"/>
      <c r="BN369" s="288"/>
      <c r="BO369" s="288"/>
      <c r="BP369" s="288"/>
      <c r="BQ369" s="288"/>
    </row>
    <row r="370" spans="1:69" ht="12" customHeight="1" x14ac:dyDescent="0.25">
      <c r="A370" s="42">
        <v>16502563</v>
      </c>
      <c r="B370" s="42"/>
      <c r="C370" s="43" t="s">
        <v>573</v>
      </c>
      <c r="D370" s="13" t="s">
        <v>183</v>
      </c>
      <c r="E370" s="13"/>
      <c r="F370" s="301">
        <v>43268</v>
      </c>
      <c r="G370" s="13"/>
      <c r="H370" s="288"/>
      <c r="I370" s="288"/>
      <c r="J370" s="288"/>
      <c r="K370" s="288"/>
      <c r="L370" s="288" t="s">
        <v>183</v>
      </c>
      <c r="M370" s="288" t="s">
        <v>2130</v>
      </c>
      <c r="N370" s="288" t="s">
        <v>183</v>
      </c>
      <c r="P370" s="289"/>
      <c r="Q370" s="289"/>
      <c r="R370" s="289"/>
      <c r="S370" s="289"/>
      <c r="T370" s="289"/>
      <c r="U370" s="289"/>
      <c r="V370" s="289">
        <v>175019.76</v>
      </c>
      <c r="W370" s="289">
        <v>175019.76</v>
      </c>
      <c r="X370" s="289">
        <v>175019.76</v>
      </c>
      <c r="Y370" s="289">
        <v>175019.76</v>
      </c>
      <c r="Z370" s="289">
        <v>175019.76</v>
      </c>
      <c r="AA370" s="289">
        <v>160434.78</v>
      </c>
      <c r="AB370" s="289">
        <v>145849.79999999999</v>
      </c>
      <c r="AC370" s="289"/>
      <c r="AD370" s="289"/>
      <c r="AE370" s="289">
        <v>92371.54</v>
      </c>
      <c r="AF370" s="299"/>
      <c r="AG370" s="300"/>
      <c r="AH370" s="291"/>
      <c r="AI370" s="291"/>
      <c r="AJ370" s="291"/>
      <c r="AK370" s="292"/>
      <c r="AL370" s="291">
        <v>0</v>
      </c>
      <c r="AM370" s="293">
        <v>92371.54</v>
      </c>
      <c r="AN370" s="291"/>
      <c r="AO370" s="294">
        <v>92371.54</v>
      </c>
      <c r="AP370" s="291"/>
      <c r="AQ370" s="295">
        <v>145849.79999999999</v>
      </c>
      <c r="AR370" s="291"/>
      <c r="AS370" s="291"/>
      <c r="AT370" s="291"/>
      <c r="AU370" s="291"/>
      <c r="AV370" s="296">
        <v>0</v>
      </c>
      <c r="AW370" s="291">
        <v>145849.79999999999</v>
      </c>
      <c r="AX370" s="291"/>
      <c r="AY370" s="293">
        <v>145849.79999999999</v>
      </c>
      <c r="AZ370" s="297"/>
      <c r="BA370" s="298">
        <f t="shared" si="49"/>
        <v>0</v>
      </c>
      <c r="BB370" s="43"/>
      <c r="BC370" s="288"/>
      <c r="BD370" s="288"/>
      <c r="BE370" s="288"/>
      <c r="BF370" s="288"/>
      <c r="BG370" s="288" t="str">
        <f t="shared" si="48"/>
        <v>W/C</v>
      </c>
      <c r="BH370" s="288" t="str">
        <f t="shared" si="48"/>
        <v>NO</v>
      </c>
      <c r="BI370" s="288" t="str">
        <f t="shared" si="52"/>
        <v>W/C</v>
      </c>
      <c r="BJ370" s="43"/>
      <c r="BK370" s="288" t="b">
        <f t="shared" ref="BK370:BQ370" si="53">BC370=H370</f>
        <v>1</v>
      </c>
      <c r="BL370" s="288" t="b">
        <f t="shared" si="53"/>
        <v>1</v>
      </c>
      <c r="BM370" s="288" t="b">
        <f t="shared" si="53"/>
        <v>1</v>
      </c>
      <c r="BN370" s="288" t="b">
        <f t="shared" si="53"/>
        <v>1</v>
      </c>
      <c r="BO370" s="288" t="b">
        <f t="shared" si="53"/>
        <v>1</v>
      </c>
      <c r="BP370" s="288" t="b">
        <f t="shared" si="53"/>
        <v>1</v>
      </c>
      <c r="BQ370" s="288" t="b">
        <f t="shared" si="53"/>
        <v>1</v>
      </c>
    </row>
    <row r="371" spans="1:69" ht="12" customHeight="1" x14ac:dyDescent="0.3">
      <c r="A371" s="42">
        <v>16502573</v>
      </c>
      <c r="B371" s="42"/>
      <c r="C371" s="316" t="s">
        <v>574</v>
      </c>
      <c r="D371" s="13" t="s">
        <v>183</v>
      </c>
      <c r="E371" s="13"/>
      <c r="F371" s="310">
        <v>43282</v>
      </c>
      <c r="G371" s="310"/>
      <c r="H371" s="288" t="s">
        <v>2129</v>
      </c>
      <c r="I371" s="288" t="s">
        <v>2129</v>
      </c>
      <c r="J371" s="288" t="s">
        <v>2129</v>
      </c>
      <c r="K371" s="288" t="s">
        <v>2129</v>
      </c>
      <c r="L371" s="288" t="s">
        <v>183</v>
      </c>
      <c r="M371" s="288" t="s">
        <v>2130</v>
      </c>
      <c r="N371" s="288" t="s">
        <v>183</v>
      </c>
      <c r="P371" s="289"/>
      <c r="Q371" s="289"/>
      <c r="R371" s="289"/>
      <c r="S371" s="289"/>
      <c r="T371" s="289"/>
      <c r="U371" s="289"/>
      <c r="V371" s="289"/>
      <c r="W371" s="289">
        <v>143402.39000000001</v>
      </c>
      <c r="X371" s="289">
        <v>129062.15</v>
      </c>
      <c r="Y371" s="289">
        <v>114721.91</v>
      </c>
      <c r="Z371" s="289">
        <v>100381.67</v>
      </c>
      <c r="AA371" s="289">
        <v>86041.43</v>
      </c>
      <c r="AB371" s="289">
        <v>71701.19</v>
      </c>
      <c r="AC371" s="289"/>
      <c r="AD371" s="289"/>
      <c r="AE371" s="289">
        <v>50788.345416666671</v>
      </c>
      <c r="AF371" s="299"/>
      <c r="AG371" s="300"/>
      <c r="AH371" s="291"/>
      <c r="AI371" s="291"/>
      <c r="AJ371" s="291"/>
      <c r="AK371" s="292"/>
      <c r="AL371" s="291">
        <v>0</v>
      </c>
      <c r="AM371" s="293">
        <v>50788.345416666671</v>
      </c>
      <c r="AN371" s="291"/>
      <c r="AO371" s="294">
        <v>50788.345416666671</v>
      </c>
      <c r="AP371" s="291"/>
      <c r="AQ371" s="295">
        <v>71701.19</v>
      </c>
      <c r="AR371" s="291"/>
      <c r="AS371" s="291"/>
      <c r="AT371" s="291"/>
      <c r="AU371" s="291"/>
      <c r="AV371" s="296">
        <v>0</v>
      </c>
      <c r="AW371" s="291">
        <v>71701.19</v>
      </c>
      <c r="AX371" s="291"/>
      <c r="AY371" s="293">
        <v>71701.19</v>
      </c>
      <c r="AZ371" s="297"/>
      <c r="BA371" s="298">
        <f t="shared" si="49"/>
        <v>0</v>
      </c>
      <c r="BB371" s="43"/>
      <c r="BC371" s="288"/>
      <c r="BD371" s="288"/>
      <c r="BE371" s="288"/>
      <c r="BF371" s="288"/>
      <c r="BG371" s="288"/>
      <c r="BH371" s="288"/>
      <c r="BI371" s="288"/>
      <c r="BJ371" s="43"/>
      <c r="BK371" s="288"/>
      <c r="BL371" s="288"/>
      <c r="BM371" s="288"/>
      <c r="BN371" s="288"/>
      <c r="BO371" s="288"/>
      <c r="BP371" s="288"/>
      <c r="BQ371" s="288"/>
    </row>
    <row r="372" spans="1:69" ht="12" customHeight="1" x14ac:dyDescent="0.3">
      <c r="A372" s="42">
        <v>16502583</v>
      </c>
      <c r="B372" s="42"/>
      <c r="C372" s="316" t="s">
        <v>575</v>
      </c>
      <c r="D372" s="13" t="s">
        <v>183</v>
      </c>
      <c r="E372" s="13"/>
      <c r="F372" s="310">
        <v>43313</v>
      </c>
      <c r="G372" s="310"/>
      <c r="H372" s="288" t="s">
        <v>2129</v>
      </c>
      <c r="I372" s="288" t="s">
        <v>2129</v>
      </c>
      <c r="J372" s="288" t="s">
        <v>2129</v>
      </c>
      <c r="K372" s="288" t="s">
        <v>2129</v>
      </c>
      <c r="L372" s="288" t="s">
        <v>183</v>
      </c>
      <c r="M372" s="288" t="s">
        <v>2130</v>
      </c>
      <c r="N372" s="288" t="s">
        <v>183</v>
      </c>
      <c r="P372" s="289"/>
      <c r="Q372" s="289"/>
      <c r="R372" s="289"/>
      <c r="S372" s="289"/>
      <c r="T372" s="289"/>
      <c r="U372" s="289"/>
      <c r="V372" s="289"/>
      <c r="W372" s="289"/>
      <c r="X372" s="289">
        <v>34865.839999999997</v>
      </c>
      <c r="Y372" s="289">
        <v>34865.839999999997</v>
      </c>
      <c r="Z372" s="289">
        <v>34865.839999999997</v>
      </c>
      <c r="AA372" s="289">
        <v>34865.839999999997</v>
      </c>
      <c r="AB372" s="289">
        <v>34865.839999999997</v>
      </c>
      <c r="AC372" s="289"/>
      <c r="AD372" s="289"/>
      <c r="AE372" s="289">
        <v>13074.689999999997</v>
      </c>
      <c r="AF372" s="299"/>
      <c r="AG372" s="300"/>
      <c r="AH372" s="291"/>
      <c r="AI372" s="291"/>
      <c r="AJ372" s="291"/>
      <c r="AK372" s="292"/>
      <c r="AL372" s="291">
        <v>0</v>
      </c>
      <c r="AM372" s="293">
        <v>13074.689999999997</v>
      </c>
      <c r="AN372" s="291"/>
      <c r="AO372" s="294">
        <v>13074.689999999997</v>
      </c>
      <c r="AP372" s="291"/>
      <c r="AQ372" s="295">
        <v>34865.839999999997</v>
      </c>
      <c r="AR372" s="291"/>
      <c r="AS372" s="291"/>
      <c r="AT372" s="291"/>
      <c r="AU372" s="291"/>
      <c r="AV372" s="296">
        <v>0</v>
      </c>
      <c r="AW372" s="291">
        <v>34865.839999999997</v>
      </c>
      <c r="AX372" s="291"/>
      <c r="AY372" s="293">
        <v>34865.839999999997</v>
      </c>
      <c r="AZ372" s="297"/>
      <c r="BA372" s="298">
        <f t="shared" si="49"/>
        <v>0</v>
      </c>
      <c r="BB372" s="43"/>
      <c r="BC372" s="288"/>
      <c r="BD372" s="288"/>
      <c r="BE372" s="288"/>
      <c r="BF372" s="288"/>
      <c r="BG372" s="288"/>
      <c r="BH372" s="288"/>
      <c r="BI372" s="288"/>
      <c r="BJ372" s="43"/>
      <c r="BK372" s="288"/>
      <c r="BL372" s="288"/>
      <c r="BM372" s="288"/>
      <c r="BN372" s="288"/>
      <c r="BO372" s="288"/>
      <c r="BP372" s="288"/>
      <c r="BQ372" s="288"/>
    </row>
    <row r="373" spans="1:69" ht="12" customHeight="1" x14ac:dyDescent="0.3">
      <c r="A373" s="42">
        <v>16502603</v>
      </c>
      <c r="B373" s="42"/>
      <c r="C373" s="316" t="s">
        <v>576</v>
      </c>
      <c r="D373" s="13" t="s">
        <v>183</v>
      </c>
      <c r="E373" s="13"/>
      <c r="F373" s="310">
        <v>43282</v>
      </c>
      <c r="G373" s="310"/>
      <c r="H373" s="288" t="s">
        <v>2129</v>
      </c>
      <c r="I373" s="288" t="s">
        <v>2129</v>
      </c>
      <c r="J373" s="288" t="s">
        <v>2129</v>
      </c>
      <c r="K373" s="288" t="s">
        <v>2129</v>
      </c>
      <c r="L373" s="288" t="s">
        <v>183</v>
      </c>
      <c r="M373" s="288" t="s">
        <v>2130</v>
      </c>
      <c r="N373" s="288" t="s">
        <v>183</v>
      </c>
      <c r="P373" s="289"/>
      <c r="Q373" s="289"/>
      <c r="R373" s="289"/>
      <c r="S373" s="289"/>
      <c r="T373" s="289"/>
      <c r="U373" s="289"/>
      <c r="V373" s="289"/>
      <c r="W373" s="289">
        <v>31680</v>
      </c>
      <c r="X373" s="289">
        <v>31680</v>
      </c>
      <c r="Y373" s="289">
        <v>31680</v>
      </c>
      <c r="Z373" s="289">
        <v>31680</v>
      </c>
      <c r="AA373" s="289">
        <v>31680</v>
      </c>
      <c r="AB373" s="289">
        <v>31680</v>
      </c>
      <c r="AC373" s="289"/>
      <c r="AD373" s="289"/>
      <c r="AE373" s="289">
        <v>14520</v>
      </c>
      <c r="AF373" s="299"/>
      <c r="AG373" s="300"/>
      <c r="AH373" s="291"/>
      <c r="AI373" s="291"/>
      <c r="AJ373" s="291"/>
      <c r="AK373" s="292"/>
      <c r="AL373" s="291">
        <v>0</v>
      </c>
      <c r="AM373" s="293">
        <v>14520</v>
      </c>
      <c r="AN373" s="291"/>
      <c r="AO373" s="294">
        <v>14520</v>
      </c>
      <c r="AP373" s="291"/>
      <c r="AQ373" s="295">
        <v>31680</v>
      </c>
      <c r="AR373" s="291"/>
      <c r="AS373" s="291"/>
      <c r="AT373" s="291"/>
      <c r="AU373" s="291"/>
      <c r="AV373" s="296">
        <v>0</v>
      </c>
      <c r="AW373" s="291">
        <v>31680</v>
      </c>
      <c r="AX373" s="291"/>
      <c r="AY373" s="293">
        <v>31680</v>
      </c>
      <c r="AZ373" s="297"/>
      <c r="BA373" s="298">
        <f t="shared" si="49"/>
        <v>0</v>
      </c>
      <c r="BB373" s="43"/>
      <c r="BC373" s="288"/>
      <c r="BD373" s="288"/>
      <c r="BE373" s="288"/>
      <c r="BF373" s="288"/>
      <c r="BG373" s="288"/>
      <c r="BH373" s="288"/>
      <c r="BI373" s="288"/>
      <c r="BJ373" s="43"/>
      <c r="BK373" s="288"/>
      <c r="BL373" s="288"/>
      <c r="BM373" s="288"/>
      <c r="BN373" s="288"/>
      <c r="BO373" s="288"/>
      <c r="BP373" s="288"/>
      <c r="BQ373" s="288"/>
    </row>
    <row r="374" spans="1:69" ht="12" customHeight="1" x14ac:dyDescent="0.3">
      <c r="A374" s="42">
        <v>16502613</v>
      </c>
      <c r="B374" s="42"/>
      <c r="C374" s="316" t="s">
        <v>577</v>
      </c>
      <c r="D374" s="13" t="s">
        <v>183</v>
      </c>
      <c r="E374" s="13"/>
      <c r="F374" s="310">
        <v>43344</v>
      </c>
      <c r="G374" s="310"/>
      <c r="H374" s="288" t="s">
        <v>2129</v>
      </c>
      <c r="I374" s="288" t="s">
        <v>2129</v>
      </c>
      <c r="J374" s="288" t="s">
        <v>2129</v>
      </c>
      <c r="K374" s="288" t="s">
        <v>2129</v>
      </c>
      <c r="L374" s="288" t="s">
        <v>183</v>
      </c>
      <c r="M374" s="288" t="s">
        <v>2130</v>
      </c>
      <c r="N374" s="288" t="s">
        <v>183</v>
      </c>
      <c r="P374" s="289"/>
      <c r="Q374" s="289"/>
      <c r="R374" s="289"/>
      <c r="S374" s="289"/>
      <c r="T374" s="289"/>
      <c r="U374" s="289"/>
      <c r="V374" s="289"/>
      <c r="W374" s="289"/>
      <c r="X374" s="289"/>
      <c r="Y374" s="289">
        <v>36575.040000000001</v>
      </c>
      <c r="Z374" s="289">
        <v>36575.040000000001</v>
      </c>
      <c r="AA374" s="289">
        <v>36575.040000000001</v>
      </c>
      <c r="AB374" s="289">
        <v>36575.040000000001</v>
      </c>
      <c r="AC374" s="289"/>
      <c r="AD374" s="289"/>
      <c r="AE374" s="289">
        <v>10667.72</v>
      </c>
      <c r="AF374" s="299"/>
      <c r="AG374" s="300"/>
      <c r="AH374" s="291"/>
      <c r="AI374" s="291"/>
      <c r="AJ374" s="291"/>
      <c r="AK374" s="292"/>
      <c r="AL374" s="291">
        <v>0</v>
      </c>
      <c r="AM374" s="293">
        <v>10667.72</v>
      </c>
      <c r="AN374" s="291"/>
      <c r="AO374" s="294">
        <v>10667.72</v>
      </c>
      <c r="AP374" s="291"/>
      <c r="AQ374" s="295">
        <v>36575.040000000001</v>
      </c>
      <c r="AR374" s="291"/>
      <c r="AS374" s="291"/>
      <c r="AT374" s="291"/>
      <c r="AU374" s="291"/>
      <c r="AV374" s="296">
        <v>0</v>
      </c>
      <c r="AW374" s="291">
        <v>36575.040000000001</v>
      </c>
      <c r="AX374" s="291"/>
      <c r="AY374" s="293">
        <v>36575.040000000001</v>
      </c>
      <c r="AZ374" s="297"/>
      <c r="BA374" s="298">
        <f t="shared" si="49"/>
        <v>0</v>
      </c>
      <c r="BB374" s="43"/>
      <c r="BC374" s="288"/>
      <c r="BD374" s="288"/>
      <c r="BE374" s="288"/>
      <c r="BF374" s="288"/>
      <c r="BG374" s="288"/>
      <c r="BH374" s="288"/>
      <c r="BI374" s="288"/>
      <c r="BJ374" s="43"/>
      <c r="BK374" s="288"/>
      <c r="BL374" s="288"/>
      <c r="BM374" s="288"/>
      <c r="BN374" s="288"/>
      <c r="BO374" s="288"/>
      <c r="BP374" s="288"/>
      <c r="BQ374" s="288"/>
    </row>
    <row r="375" spans="1:69" ht="12" customHeight="1" x14ac:dyDescent="0.3">
      <c r="A375" s="42">
        <v>16502623</v>
      </c>
      <c r="B375" s="42"/>
      <c r="C375" s="316" t="s">
        <v>578</v>
      </c>
      <c r="D375" s="13" t="s">
        <v>183</v>
      </c>
      <c r="E375" s="13"/>
      <c r="F375" s="310">
        <v>43282</v>
      </c>
      <c r="G375" s="310"/>
      <c r="H375" s="288" t="s">
        <v>2129</v>
      </c>
      <c r="I375" s="288" t="s">
        <v>2129</v>
      </c>
      <c r="J375" s="288" t="s">
        <v>2129</v>
      </c>
      <c r="K375" s="288" t="s">
        <v>2129</v>
      </c>
      <c r="L375" s="288" t="s">
        <v>183</v>
      </c>
      <c r="M375" s="288" t="s">
        <v>2130</v>
      </c>
      <c r="N375" s="288" t="s">
        <v>183</v>
      </c>
      <c r="P375" s="289"/>
      <c r="Q375" s="289"/>
      <c r="R375" s="289"/>
      <c r="S375" s="289"/>
      <c r="T375" s="289"/>
      <c r="U375" s="289"/>
      <c r="V375" s="289"/>
      <c r="W375" s="289">
        <v>111012.62</v>
      </c>
      <c r="X375" s="289">
        <v>92510.52</v>
      </c>
      <c r="Y375" s="289">
        <v>83259.47</v>
      </c>
      <c r="Z375" s="289">
        <v>74008.42</v>
      </c>
      <c r="AA375" s="289">
        <v>64757.37</v>
      </c>
      <c r="AB375" s="289">
        <v>55506.32</v>
      </c>
      <c r="AC375" s="289"/>
      <c r="AD375" s="289"/>
      <c r="AE375" s="289">
        <v>37775.129999999997</v>
      </c>
      <c r="AF375" s="299"/>
      <c r="AG375" s="300"/>
      <c r="AH375" s="291"/>
      <c r="AI375" s="291"/>
      <c r="AJ375" s="291"/>
      <c r="AK375" s="292"/>
      <c r="AL375" s="291">
        <v>0</v>
      </c>
      <c r="AM375" s="293">
        <v>37775.129999999997</v>
      </c>
      <c r="AN375" s="291"/>
      <c r="AO375" s="294">
        <v>37775.129999999997</v>
      </c>
      <c r="AP375" s="291"/>
      <c r="AQ375" s="295">
        <v>55506.32</v>
      </c>
      <c r="AR375" s="291"/>
      <c r="AS375" s="291"/>
      <c r="AT375" s="291"/>
      <c r="AU375" s="291"/>
      <c r="AV375" s="296">
        <v>0</v>
      </c>
      <c r="AW375" s="291">
        <v>55506.32</v>
      </c>
      <c r="AX375" s="291"/>
      <c r="AY375" s="293">
        <v>55506.32</v>
      </c>
      <c r="AZ375" s="297"/>
      <c r="BA375" s="298">
        <f t="shared" si="49"/>
        <v>0</v>
      </c>
      <c r="BB375" s="43"/>
      <c r="BC375" s="288"/>
      <c r="BD375" s="288"/>
      <c r="BE375" s="288"/>
      <c r="BF375" s="288"/>
      <c r="BG375" s="288"/>
      <c r="BH375" s="288"/>
      <c r="BI375" s="288"/>
      <c r="BJ375" s="43"/>
      <c r="BK375" s="288"/>
      <c r="BL375" s="288"/>
      <c r="BM375" s="288"/>
      <c r="BN375" s="288"/>
      <c r="BO375" s="288"/>
      <c r="BP375" s="288"/>
      <c r="BQ375" s="288"/>
    </row>
    <row r="376" spans="1:69" ht="12" customHeight="1" x14ac:dyDescent="0.25">
      <c r="A376" s="286">
        <v>16504003</v>
      </c>
      <c r="B376" s="287" t="s">
        <v>2484</v>
      </c>
      <c r="C376" s="16" t="s">
        <v>579</v>
      </c>
      <c r="D376" s="13" t="s">
        <v>183</v>
      </c>
      <c r="E376" s="13"/>
      <c r="F376" s="16"/>
      <c r="G376" s="13"/>
      <c r="H376" s="288" t="s">
        <v>2129</v>
      </c>
      <c r="I376" s="288" t="s">
        <v>2129</v>
      </c>
      <c r="J376" s="288" t="s">
        <v>2129</v>
      </c>
      <c r="K376" s="288" t="s">
        <v>2129</v>
      </c>
      <c r="L376" s="288" t="s">
        <v>183</v>
      </c>
      <c r="M376" s="288" t="s">
        <v>2130</v>
      </c>
      <c r="N376" s="288" t="s">
        <v>183</v>
      </c>
      <c r="P376" s="289">
        <v>0</v>
      </c>
      <c r="Q376" s="289">
        <v>0</v>
      </c>
      <c r="R376" s="289">
        <v>0</v>
      </c>
      <c r="S376" s="289">
        <v>0</v>
      </c>
      <c r="T376" s="289">
        <v>0</v>
      </c>
      <c r="U376" s="289">
        <v>0</v>
      </c>
      <c r="V376" s="289">
        <v>0</v>
      </c>
      <c r="W376" s="289">
        <v>0</v>
      </c>
      <c r="X376" s="289">
        <v>0</v>
      </c>
      <c r="Y376" s="289">
        <v>0</v>
      </c>
      <c r="Z376" s="289">
        <v>0</v>
      </c>
      <c r="AA376" s="289">
        <v>0</v>
      </c>
      <c r="AB376" s="289">
        <v>0</v>
      </c>
      <c r="AC376" s="289"/>
      <c r="AD376" s="289"/>
      <c r="AE376" s="289">
        <v>0</v>
      </c>
      <c r="AF376" s="299"/>
      <c r="AG376" s="300"/>
      <c r="AH376" s="291"/>
      <c r="AI376" s="291"/>
      <c r="AJ376" s="291"/>
      <c r="AK376" s="292"/>
      <c r="AL376" s="291">
        <v>0</v>
      </c>
      <c r="AM376" s="293">
        <v>0</v>
      </c>
      <c r="AN376" s="291"/>
      <c r="AO376" s="294">
        <v>0</v>
      </c>
      <c r="AP376" s="291"/>
      <c r="AQ376" s="295">
        <v>0</v>
      </c>
      <c r="AR376" s="291"/>
      <c r="AS376" s="291"/>
      <c r="AT376" s="291"/>
      <c r="AU376" s="291"/>
      <c r="AV376" s="296">
        <v>0</v>
      </c>
      <c r="AW376" s="291">
        <v>0</v>
      </c>
      <c r="AX376" s="291"/>
      <c r="AY376" s="293">
        <v>0</v>
      </c>
      <c r="AZ376" s="297"/>
      <c r="BA376" s="298">
        <f t="shared" si="49"/>
        <v>0</v>
      </c>
      <c r="BB376" s="43"/>
      <c r="BC376" s="288" t="str">
        <f t="shared" ref="BC376:BF410" si="54">IF(VALUE(AR376),BC$7,IF(ISBLANK(AR376),"",BC$7))</f>
        <v/>
      </c>
      <c r="BD376" s="288" t="str">
        <f t="shared" si="54"/>
        <v/>
      </c>
      <c r="BE376" s="288" t="str">
        <f t="shared" si="54"/>
        <v/>
      </c>
      <c r="BF376" s="288" t="str">
        <f t="shared" si="54"/>
        <v/>
      </c>
      <c r="BG376" s="288" t="str">
        <f t="shared" si="48"/>
        <v>W/C</v>
      </c>
      <c r="BH376" s="288" t="str">
        <f t="shared" si="48"/>
        <v>NO</v>
      </c>
      <c r="BI376" s="288" t="str">
        <f t="shared" si="52"/>
        <v>W/C</v>
      </c>
      <c r="BJ376" s="43"/>
      <c r="BK376" s="288" t="b">
        <f t="shared" ref="BK376:BQ411" si="55">BC376=H376</f>
        <v>1</v>
      </c>
      <c r="BL376" s="288" t="b">
        <f t="shared" si="55"/>
        <v>1</v>
      </c>
      <c r="BM376" s="288" t="b">
        <f t="shared" si="55"/>
        <v>1</v>
      </c>
      <c r="BN376" s="288" t="b">
        <f t="shared" si="55"/>
        <v>1</v>
      </c>
      <c r="BO376" s="288" t="b">
        <f t="shared" si="55"/>
        <v>1</v>
      </c>
      <c r="BP376" s="288" t="b">
        <f t="shared" si="55"/>
        <v>1</v>
      </c>
      <c r="BQ376" s="288" t="b">
        <f t="shared" si="55"/>
        <v>1</v>
      </c>
    </row>
    <row r="377" spans="1:69" ht="12" customHeight="1" x14ac:dyDescent="0.25">
      <c r="A377" s="286">
        <v>16504013</v>
      </c>
      <c r="B377" s="287" t="s">
        <v>2485</v>
      </c>
      <c r="C377" s="16" t="s">
        <v>580</v>
      </c>
      <c r="D377" s="13" t="s">
        <v>183</v>
      </c>
      <c r="E377" s="13"/>
      <c r="F377" s="16"/>
      <c r="G377" s="13"/>
      <c r="H377" s="288" t="s">
        <v>2129</v>
      </c>
      <c r="I377" s="288" t="s">
        <v>2129</v>
      </c>
      <c r="J377" s="288" t="s">
        <v>2129</v>
      </c>
      <c r="K377" s="288" t="s">
        <v>2129</v>
      </c>
      <c r="L377" s="288" t="s">
        <v>183</v>
      </c>
      <c r="M377" s="288" t="s">
        <v>2130</v>
      </c>
      <c r="N377" s="288" t="s">
        <v>183</v>
      </c>
      <c r="P377" s="289">
        <v>0</v>
      </c>
      <c r="Q377" s="289">
        <v>0</v>
      </c>
      <c r="R377" s="289">
        <v>0</v>
      </c>
      <c r="S377" s="289">
        <v>0</v>
      </c>
      <c r="T377" s="289">
        <v>0</v>
      </c>
      <c r="U377" s="289">
        <v>0</v>
      </c>
      <c r="V377" s="289">
        <v>0</v>
      </c>
      <c r="W377" s="289">
        <v>0</v>
      </c>
      <c r="X377" s="289">
        <v>0</v>
      </c>
      <c r="Y377" s="289">
        <v>0</v>
      </c>
      <c r="Z377" s="289">
        <v>0</v>
      </c>
      <c r="AA377" s="289">
        <v>0</v>
      </c>
      <c r="AB377" s="289">
        <v>0</v>
      </c>
      <c r="AC377" s="289"/>
      <c r="AD377" s="289"/>
      <c r="AE377" s="289">
        <v>0</v>
      </c>
      <c r="AF377" s="299"/>
      <c r="AG377" s="300"/>
      <c r="AH377" s="291"/>
      <c r="AI377" s="291"/>
      <c r="AJ377" s="291"/>
      <c r="AK377" s="292"/>
      <c r="AL377" s="291">
        <v>0</v>
      </c>
      <c r="AM377" s="293">
        <v>0</v>
      </c>
      <c r="AN377" s="291"/>
      <c r="AO377" s="294">
        <v>0</v>
      </c>
      <c r="AP377" s="291"/>
      <c r="AQ377" s="295">
        <v>0</v>
      </c>
      <c r="AR377" s="291"/>
      <c r="AS377" s="291"/>
      <c r="AT377" s="291"/>
      <c r="AU377" s="291"/>
      <c r="AV377" s="296">
        <v>0</v>
      </c>
      <c r="AW377" s="291">
        <v>0</v>
      </c>
      <c r="AX377" s="291"/>
      <c r="AY377" s="293">
        <v>0</v>
      </c>
      <c r="AZ377" s="297"/>
      <c r="BA377" s="298">
        <f t="shared" si="49"/>
        <v>0</v>
      </c>
      <c r="BB377" s="43"/>
      <c r="BC377" s="288" t="str">
        <f t="shared" si="54"/>
        <v/>
      </c>
      <c r="BD377" s="288" t="str">
        <f t="shared" si="54"/>
        <v/>
      </c>
      <c r="BE377" s="288" t="str">
        <f t="shared" si="54"/>
        <v/>
      </c>
      <c r="BF377" s="288" t="str">
        <f t="shared" si="54"/>
        <v/>
      </c>
      <c r="BG377" s="288" t="str">
        <f t="shared" si="48"/>
        <v>W/C</v>
      </c>
      <c r="BH377" s="288" t="str">
        <f t="shared" si="48"/>
        <v>NO</v>
      </c>
      <c r="BI377" s="288" t="str">
        <f t="shared" si="52"/>
        <v>W/C</v>
      </c>
      <c r="BJ377" s="43"/>
      <c r="BK377" s="288" t="b">
        <f t="shared" si="55"/>
        <v>1</v>
      </c>
      <c r="BL377" s="288" t="b">
        <f t="shared" si="55"/>
        <v>1</v>
      </c>
      <c r="BM377" s="288" t="b">
        <f t="shared" si="55"/>
        <v>1</v>
      </c>
      <c r="BN377" s="288" t="b">
        <f t="shared" si="55"/>
        <v>1</v>
      </c>
      <c r="BO377" s="288" t="b">
        <f t="shared" si="55"/>
        <v>1</v>
      </c>
      <c r="BP377" s="288" t="b">
        <f t="shared" si="55"/>
        <v>1</v>
      </c>
      <c r="BQ377" s="288" t="b">
        <f t="shared" si="55"/>
        <v>1</v>
      </c>
    </row>
    <row r="378" spans="1:69" ht="12" customHeight="1" x14ac:dyDescent="0.25">
      <c r="A378" s="286">
        <v>16504023</v>
      </c>
      <c r="B378" s="287" t="s">
        <v>2486</v>
      </c>
      <c r="C378" s="16" t="s">
        <v>581</v>
      </c>
      <c r="D378" s="13" t="s">
        <v>183</v>
      </c>
      <c r="E378" s="13"/>
      <c r="F378" s="16"/>
      <c r="G378" s="13"/>
      <c r="H378" s="288" t="s">
        <v>2129</v>
      </c>
      <c r="I378" s="288" t="s">
        <v>2129</v>
      </c>
      <c r="J378" s="288" t="s">
        <v>2129</v>
      </c>
      <c r="K378" s="288" t="s">
        <v>2129</v>
      </c>
      <c r="L378" s="288" t="s">
        <v>183</v>
      </c>
      <c r="M378" s="288" t="s">
        <v>2130</v>
      </c>
      <c r="N378" s="288" t="s">
        <v>183</v>
      </c>
      <c r="P378" s="289">
        <v>173740</v>
      </c>
      <c r="Q378" s="289">
        <v>161330</v>
      </c>
      <c r="R378" s="289">
        <v>148920</v>
      </c>
      <c r="S378" s="289">
        <v>136510</v>
      </c>
      <c r="T378" s="289">
        <v>124100</v>
      </c>
      <c r="U378" s="289">
        <v>111690</v>
      </c>
      <c r="V378" s="289">
        <v>99280</v>
      </c>
      <c r="W378" s="289">
        <v>86870</v>
      </c>
      <c r="X378" s="289">
        <v>74460</v>
      </c>
      <c r="Y378" s="289">
        <v>62050</v>
      </c>
      <c r="Z378" s="289">
        <v>49640</v>
      </c>
      <c r="AA378" s="289">
        <v>37230</v>
      </c>
      <c r="AB378" s="289">
        <v>24820</v>
      </c>
      <c r="AC378" s="289"/>
      <c r="AD378" s="289"/>
      <c r="AE378" s="289">
        <v>99280</v>
      </c>
      <c r="AF378" s="299"/>
      <c r="AG378" s="300"/>
      <c r="AH378" s="291"/>
      <c r="AI378" s="291"/>
      <c r="AJ378" s="291"/>
      <c r="AK378" s="292"/>
      <c r="AL378" s="291">
        <v>0</v>
      </c>
      <c r="AM378" s="293">
        <v>99280</v>
      </c>
      <c r="AN378" s="291"/>
      <c r="AO378" s="294">
        <v>99280</v>
      </c>
      <c r="AP378" s="291"/>
      <c r="AQ378" s="295">
        <v>24820</v>
      </c>
      <c r="AR378" s="291"/>
      <c r="AS378" s="291"/>
      <c r="AT378" s="291"/>
      <c r="AU378" s="291"/>
      <c r="AV378" s="296">
        <v>0</v>
      </c>
      <c r="AW378" s="291">
        <v>24820</v>
      </c>
      <c r="AX378" s="291"/>
      <c r="AY378" s="293">
        <v>24820</v>
      </c>
      <c r="AZ378" s="297"/>
      <c r="BA378" s="298">
        <f t="shared" si="49"/>
        <v>0</v>
      </c>
      <c r="BB378" s="43"/>
      <c r="BC378" s="288" t="str">
        <f t="shared" si="54"/>
        <v/>
      </c>
      <c r="BD378" s="288" t="str">
        <f t="shared" si="54"/>
        <v/>
      </c>
      <c r="BE378" s="288" t="str">
        <f t="shared" si="54"/>
        <v/>
      </c>
      <c r="BF378" s="288" t="str">
        <f t="shared" si="54"/>
        <v/>
      </c>
      <c r="BG378" s="288" t="str">
        <f t="shared" si="48"/>
        <v>W/C</v>
      </c>
      <c r="BH378" s="288" t="str">
        <f t="shared" si="48"/>
        <v>NO</v>
      </c>
      <c r="BI378" s="288" t="str">
        <f t="shared" si="52"/>
        <v>W/C</v>
      </c>
      <c r="BJ378" s="43"/>
      <c r="BK378" s="288" t="b">
        <f t="shared" si="55"/>
        <v>1</v>
      </c>
      <c r="BL378" s="288" t="b">
        <f t="shared" si="55"/>
        <v>1</v>
      </c>
      <c r="BM378" s="288" t="b">
        <f t="shared" si="55"/>
        <v>1</v>
      </c>
      <c r="BN378" s="288" t="b">
        <f t="shared" si="55"/>
        <v>1</v>
      </c>
      <c r="BO378" s="288" t="b">
        <f t="shared" si="55"/>
        <v>1</v>
      </c>
      <c r="BP378" s="288" t="b">
        <f t="shared" si="55"/>
        <v>1</v>
      </c>
      <c r="BQ378" s="288" t="b">
        <f t="shared" si="55"/>
        <v>1</v>
      </c>
    </row>
    <row r="379" spans="1:69" ht="12" customHeight="1" x14ac:dyDescent="0.25">
      <c r="A379" s="286">
        <v>16504033</v>
      </c>
      <c r="B379" s="287" t="s">
        <v>2487</v>
      </c>
      <c r="C379" s="16" t="s">
        <v>582</v>
      </c>
      <c r="D379" s="13" t="s">
        <v>183</v>
      </c>
      <c r="E379" s="13"/>
      <c r="F379" s="16"/>
      <c r="G379" s="13"/>
      <c r="H379" s="288" t="s">
        <v>2129</v>
      </c>
      <c r="I379" s="288" t="s">
        <v>2129</v>
      </c>
      <c r="J379" s="288" t="s">
        <v>2129</v>
      </c>
      <c r="K379" s="288" t="s">
        <v>2129</v>
      </c>
      <c r="L379" s="288" t="s">
        <v>183</v>
      </c>
      <c r="M379" s="288" t="s">
        <v>2130</v>
      </c>
      <c r="N379" s="288" t="s">
        <v>183</v>
      </c>
      <c r="P379" s="289">
        <v>0</v>
      </c>
      <c r="Q379" s="289">
        <v>0</v>
      </c>
      <c r="R379" s="289">
        <v>0</v>
      </c>
      <c r="S379" s="289">
        <v>0</v>
      </c>
      <c r="T379" s="289">
        <v>0</v>
      </c>
      <c r="U379" s="289">
        <v>0</v>
      </c>
      <c r="V379" s="289">
        <v>0</v>
      </c>
      <c r="W379" s="289">
        <v>0</v>
      </c>
      <c r="X379" s="289">
        <v>0</v>
      </c>
      <c r="Y379" s="289">
        <v>0</v>
      </c>
      <c r="Z379" s="289">
        <v>0</v>
      </c>
      <c r="AA379" s="289">
        <v>0</v>
      </c>
      <c r="AB379" s="289">
        <v>0</v>
      </c>
      <c r="AC379" s="289"/>
      <c r="AD379" s="289"/>
      <c r="AE379" s="289">
        <v>0</v>
      </c>
      <c r="AF379" s="299"/>
      <c r="AG379" s="300"/>
      <c r="AH379" s="291"/>
      <c r="AI379" s="291"/>
      <c r="AJ379" s="291"/>
      <c r="AK379" s="292"/>
      <c r="AL379" s="291">
        <v>0</v>
      </c>
      <c r="AM379" s="293">
        <v>0</v>
      </c>
      <c r="AN379" s="291"/>
      <c r="AO379" s="294">
        <v>0</v>
      </c>
      <c r="AP379" s="291"/>
      <c r="AQ379" s="295">
        <v>0</v>
      </c>
      <c r="AR379" s="291"/>
      <c r="AS379" s="291"/>
      <c r="AT379" s="291"/>
      <c r="AU379" s="291"/>
      <c r="AV379" s="296">
        <v>0</v>
      </c>
      <c r="AW379" s="291">
        <v>0</v>
      </c>
      <c r="AX379" s="291"/>
      <c r="AY379" s="293">
        <v>0</v>
      </c>
      <c r="AZ379" s="297"/>
      <c r="BA379" s="298">
        <f t="shared" si="49"/>
        <v>0</v>
      </c>
      <c r="BB379" s="43"/>
      <c r="BC379" s="288" t="str">
        <f t="shared" si="54"/>
        <v/>
      </c>
      <c r="BD379" s="288" t="str">
        <f t="shared" si="54"/>
        <v/>
      </c>
      <c r="BE379" s="288" t="str">
        <f t="shared" si="54"/>
        <v/>
      </c>
      <c r="BF379" s="288" t="str">
        <f t="shared" si="54"/>
        <v/>
      </c>
      <c r="BG379" s="288" t="str">
        <f t="shared" si="48"/>
        <v>W/C</v>
      </c>
      <c r="BH379" s="288" t="str">
        <f t="shared" si="48"/>
        <v>NO</v>
      </c>
      <c r="BI379" s="288" t="str">
        <f t="shared" si="52"/>
        <v>W/C</v>
      </c>
      <c r="BJ379" s="43"/>
      <c r="BK379" s="288" t="b">
        <f t="shared" si="55"/>
        <v>1</v>
      </c>
      <c r="BL379" s="288" t="b">
        <f t="shared" si="55"/>
        <v>1</v>
      </c>
      <c r="BM379" s="288" t="b">
        <f t="shared" si="55"/>
        <v>1</v>
      </c>
      <c r="BN379" s="288" t="b">
        <f t="shared" si="55"/>
        <v>1</v>
      </c>
      <c r="BO379" s="288" t="b">
        <f t="shared" si="55"/>
        <v>1</v>
      </c>
      <c r="BP379" s="288" t="b">
        <f t="shared" si="55"/>
        <v>1</v>
      </c>
      <c r="BQ379" s="288" t="b">
        <f t="shared" si="55"/>
        <v>1</v>
      </c>
    </row>
    <row r="380" spans="1:69" ht="12" customHeight="1" x14ac:dyDescent="0.25">
      <c r="A380" s="286">
        <v>16504043</v>
      </c>
      <c r="B380" s="287" t="s">
        <v>2488</v>
      </c>
      <c r="C380" s="16" t="s">
        <v>583</v>
      </c>
      <c r="D380" s="13" t="s">
        <v>183</v>
      </c>
      <c r="E380" s="13"/>
      <c r="F380" s="16"/>
      <c r="G380" s="13"/>
      <c r="H380" s="288" t="s">
        <v>2129</v>
      </c>
      <c r="I380" s="288" t="s">
        <v>2129</v>
      </c>
      <c r="J380" s="288" t="s">
        <v>2129</v>
      </c>
      <c r="K380" s="288" t="s">
        <v>2129</v>
      </c>
      <c r="L380" s="288" t="s">
        <v>183</v>
      </c>
      <c r="M380" s="288" t="s">
        <v>2130</v>
      </c>
      <c r="N380" s="288" t="s">
        <v>183</v>
      </c>
      <c r="P380" s="289">
        <v>0</v>
      </c>
      <c r="Q380" s="289">
        <v>0</v>
      </c>
      <c r="R380" s="289">
        <v>0</v>
      </c>
      <c r="S380" s="289">
        <v>0</v>
      </c>
      <c r="T380" s="289">
        <v>0</v>
      </c>
      <c r="U380" s="289">
        <v>0</v>
      </c>
      <c r="V380" s="289">
        <v>0</v>
      </c>
      <c r="W380" s="289">
        <v>0</v>
      </c>
      <c r="X380" s="289">
        <v>0</v>
      </c>
      <c r="Y380" s="289">
        <v>0</v>
      </c>
      <c r="Z380" s="289">
        <v>0</v>
      </c>
      <c r="AA380" s="289">
        <v>0</v>
      </c>
      <c r="AB380" s="289">
        <v>0</v>
      </c>
      <c r="AC380" s="289"/>
      <c r="AD380" s="289"/>
      <c r="AE380" s="289">
        <v>0</v>
      </c>
      <c r="AF380" s="299"/>
      <c r="AG380" s="300"/>
      <c r="AH380" s="291"/>
      <c r="AI380" s="291"/>
      <c r="AJ380" s="291"/>
      <c r="AK380" s="292"/>
      <c r="AL380" s="291">
        <v>0</v>
      </c>
      <c r="AM380" s="293">
        <v>0</v>
      </c>
      <c r="AN380" s="291"/>
      <c r="AO380" s="294">
        <v>0</v>
      </c>
      <c r="AP380" s="291"/>
      <c r="AQ380" s="295">
        <v>0</v>
      </c>
      <c r="AR380" s="291"/>
      <c r="AS380" s="291"/>
      <c r="AT380" s="291"/>
      <c r="AU380" s="291"/>
      <c r="AV380" s="296">
        <v>0</v>
      </c>
      <c r="AW380" s="291">
        <v>0</v>
      </c>
      <c r="AX380" s="291"/>
      <c r="AY380" s="293">
        <v>0</v>
      </c>
      <c r="AZ380" s="297"/>
      <c r="BA380" s="298">
        <f t="shared" si="49"/>
        <v>0</v>
      </c>
      <c r="BB380" s="43"/>
      <c r="BC380" s="288" t="str">
        <f t="shared" si="54"/>
        <v/>
      </c>
      <c r="BD380" s="288" t="str">
        <f t="shared" si="54"/>
        <v/>
      </c>
      <c r="BE380" s="288" t="str">
        <f t="shared" si="54"/>
        <v/>
      </c>
      <c r="BF380" s="288" t="str">
        <f t="shared" si="54"/>
        <v/>
      </c>
      <c r="BG380" s="288" t="str">
        <f t="shared" si="48"/>
        <v>W/C</v>
      </c>
      <c r="BH380" s="288" t="str">
        <f t="shared" si="48"/>
        <v>NO</v>
      </c>
      <c r="BI380" s="288" t="str">
        <f t="shared" si="52"/>
        <v>W/C</v>
      </c>
      <c r="BJ380" s="43"/>
      <c r="BK380" s="288" t="b">
        <f t="shared" si="55"/>
        <v>1</v>
      </c>
      <c r="BL380" s="288" t="b">
        <f t="shared" si="55"/>
        <v>1</v>
      </c>
      <c r="BM380" s="288" t="b">
        <f t="shared" si="55"/>
        <v>1</v>
      </c>
      <c r="BN380" s="288" t="b">
        <f t="shared" si="55"/>
        <v>1</v>
      </c>
      <c r="BO380" s="288" t="b">
        <f t="shared" si="55"/>
        <v>1</v>
      </c>
      <c r="BP380" s="288" t="b">
        <f t="shared" si="55"/>
        <v>1</v>
      </c>
      <c r="BQ380" s="288" t="b">
        <f t="shared" si="55"/>
        <v>1</v>
      </c>
    </row>
    <row r="381" spans="1:69" ht="12" customHeight="1" x14ac:dyDescent="0.25">
      <c r="A381" s="286">
        <v>16504053</v>
      </c>
      <c r="B381" s="287" t="s">
        <v>2489</v>
      </c>
      <c r="C381" s="287" t="s">
        <v>584</v>
      </c>
      <c r="D381" s="13" t="s">
        <v>183</v>
      </c>
      <c r="E381" s="13"/>
      <c r="F381" s="287"/>
      <c r="G381" s="13"/>
      <c r="H381" s="288" t="s">
        <v>2129</v>
      </c>
      <c r="I381" s="288" t="s">
        <v>2129</v>
      </c>
      <c r="J381" s="288" t="s">
        <v>2129</v>
      </c>
      <c r="K381" s="288" t="s">
        <v>2129</v>
      </c>
      <c r="L381" s="288" t="s">
        <v>183</v>
      </c>
      <c r="M381" s="288" t="s">
        <v>2130</v>
      </c>
      <c r="N381" s="288" t="s">
        <v>183</v>
      </c>
      <c r="P381" s="289">
        <v>0</v>
      </c>
      <c r="Q381" s="289">
        <v>0</v>
      </c>
      <c r="R381" s="289">
        <v>0</v>
      </c>
      <c r="S381" s="289">
        <v>0</v>
      </c>
      <c r="T381" s="289">
        <v>0</v>
      </c>
      <c r="U381" s="289">
        <v>0</v>
      </c>
      <c r="V381" s="289">
        <v>0</v>
      </c>
      <c r="W381" s="289">
        <v>0</v>
      </c>
      <c r="X381" s="289">
        <v>0</v>
      </c>
      <c r="Y381" s="289">
        <v>0</v>
      </c>
      <c r="Z381" s="289">
        <v>0</v>
      </c>
      <c r="AA381" s="289">
        <v>0</v>
      </c>
      <c r="AB381" s="289">
        <v>0</v>
      </c>
      <c r="AC381" s="289"/>
      <c r="AD381" s="289"/>
      <c r="AE381" s="289">
        <v>0</v>
      </c>
      <c r="AF381" s="299"/>
      <c r="AG381" s="300"/>
      <c r="AH381" s="291"/>
      <c r="AI381" s="291"/>
      <c r="AJ381" s="291"/>
      <c r="AK381" s="292"/>
      <c r="AL381" s="291">
        <v>0</v>
      </c>
      <c r="AM381" s="293">
        <v>0</v>
      </c>
      <c r="AN381" s="291"/>
      <c r="AO381" s="294">
        <v>0</v>
      </c>
      <c r="AP381" s="291"/>
      <c r="AQ381" s="295">
        <v>0</v>
      </c>
      <c r="AR381" s="291"/>
      <c r="AS381" s="291"/>
      <c r="AT381" s="291"/>
      <c r="AU381" s="291"/>
      <c r="AV381" s="296">
        <v>0</v>
      </c>
      <c r="AW381" s="291">
        <v>0</v>
      </c>
      <c r="AX381" s="291"/>
      <c r="AY381" s="293">
        <v>0</v>
      </c>
      <c r="AZ381" s="297"/>
      <c r="BA381" s="298">
        <f t="shared" si="49"/>
        <v>0</v>
      </c>
      <c r="BB381" s="43"/>
      <c r="BC381" s="288" t="str">
        <f t="shared" si="54"/>
        <v/>
      </c>
      <c r="BD381" s="288" t="str">
        <f t="shared" si="54"/>
        <v/>
      </c>
      <c r="BE381" s="288" t="str">
        <f t="shared" si="54"/>
        <v/>
      </c>
      <c r="BF381" s="288" t="str">
        <f t="shared" si="54"/>
        <v/>
      </c>
      <c r="BG381" s="288" t="str">
        <f t="shared" si="48"/>
        <v>W/C</v>
      </c>
      <c r="BH381" s="288" t="str">
        <f t="shared" si="48"/>
        <v>NO</v>
      </c>
      <c r="BI381" s="288" t="str">
        <f t="shared" si="52"/>
        <v>W/C</v>
      </c>
      <c r="BJ381" s="43"/>
      <c r="BK381" s="288" t="b">
        <f t="shared" si="55"/>
        <v>1</v>
      </c>
      <c r="BL381" s="288" t="b">
        <f t="shared" si="55"/>
        <v>1</v>
      </c>
      <c r="BM381" s="288" t="b">
        <f t="shared" si="55"/>
        <v>1</v>
      </c>
      <c r="BN381" s="288" t="b">
        <f t="shared" si="55"/>
        <v>1</v>
      </c>
      <c r="BO381" s="288" t="b">
        <f t="shared" si="55"/>
        <v>1</v>
      </c>
      <c r="BP381" s="288" t="b">
        <f t="shared" si="55"/>
        <v>1</v>
      </c>
      <c r="BQ381" s="288" t="b">
        <f t="shared" si="55"/>
        <v>1</v>
      </c>
    </row>
    <row r="382" spans="1:69" ht="12" customHeight="1" x14ac:dyDescent="0.25">
      <c r="A382" s="286">
        <v>16504063</v>
      </c>
      <c r="B382" s="287" t="s">
        <v>2490</v>
      </c>
      <c r="C382" s="16" t="s">
        <v>585</v>
      </c>
      <c r="D382" s="13" t="s">
        <v>183</v>
      </c>
      <c r="E382" s="13"/>
      <c r="F382" s="16"/>
      <c r="G382" s="13"/>
      <c r="H382" s="288" t="s">
        <v>2129</v>
      </c>
      <c r="I382" s="288" t="s">
        <v>2129</v>
      </c>
      <c r="J382" s="288" t="s">
        <v>2129</v>
      </c>
      <c r="K382" s="288" t="s">
        <v>2129</v>
      </c>
      <c r="L382" s="288" t="s">
        <v>183</v>
      </c>
      <c r="M382" s="288" t="s">
        <v>2130</v>
      </c>
      <c r="N382" s="288" t="s">
        <v>183</v>
      </c>
      <c r="P382" s="289">
        <v>0</v>
      </c>
      <c r="Q382" s="289">
        <v>0</v>
      </c>
      <c r="R382" s="289">
        <v>0</v>
      </c>
      <c r="S382" s="289">
        <v>0</v>
      </c>
      <c r="T382" s="289">
        <v>0</v>
      </c>
      <c r="U382" s="289">
        <v>0</v>
      </c>
      <c r="V382" s="289">
        <v>0</v>
      </c>
      <c r="W382" s="289">
        <v>0</v>
      </c>
      <c r="X382" s="289">
        <v>0</v>
      </c>
      <c r="Y382" s="289">
        <v>0</v>
      </c>
      <c r="Z382" s="289">
        <v>0</v>
      </c>
      <c r="AA382" s="289">
        <v>0</v>
      </c>
      <c r="AB382" s="289">
        <v>0</v>
      </c>
      <c r="AC382" s="289"/>
      <c r="AD382" s="289"/>
      <c r="AE382" s="289">
        <v>0</v>
      </c>
      <c r="AF382" s="299"/>
      <c r="AG382" s="300"/>
      <c r="AH382" s="291"/>
      <c r="AI382" s="291"/>
      <c r="AJ382" s="291"/>
      <c r="AK382" s="292"/>
      <c r="AL382" s="291">
        <v>0</v>
      </c>
      <c r="AM382" s="293">
        <v>0</v>
      </c>
      <c r="AN382" s="291"/>
      <c r="AO382" s="294">
        <v>0</v>
      </c>
      <c r="AP382" s="291"/>
      <c r="AQ382" s="295">
        <v>0</v>
      </c>
      <c r="AR382" s="291"/>
      <c r="AS382" s="291"/>
      <c r="AT382" s="291"/>
      <c r="AU382" s="291"/>
      <c r="AV382" s="296">
        <v>0</v>
      </c>
      <c r="AW382" s="291">
        <v>0</v>
      </c>
      <c r="AX382" s="291"/>
      <c r="AY382" s="293">
        <v>0</v>
      </c>
      <c r="AZ382" s="297"/>
      <c r="BA382" s="298">
        <f t="shared" si="49"/>
        <v>0</v>
      </c>
      <c r="BB382" s="43"/>
      <c r="BC382" s="288" t="str">
        <f t="shared" si="54"/>
        <v/>
      </c>
      <c r="BD382" s="288" t="str">
        <f t="shared" si="54"/>
        <v/>
      </c>
      <c r="BE382" s="288" t="str">
        <f t="shared" si="54"/>
        <v/>
      </c>
      <c r="BF382" s="288" t="str">
        <f t="shared" si="54"/>
        <v/>
      </c>
      <c r="BG382" s="288" t="str">
        <f t="shared" si="48"/>
        <v>W/C</v>
      </c>
      <c r="BH382" s="288" t="str">
        <f t="shared" si="48"/>
        <v>NO</v>
      </c>
      <c r="BI382" s="288" t="str">
        <f t="shared" si="52"/>
        <v>W/C</v>
      </c>
      <c r="BJ382" s="43"/>
      <c r="BK382" s="288" t="b">
        <f t="shared" si="55"/>
        <v>1</v>
      </c>
      <c r="BL382" s="288" t="b">
        <f t="shared" si="55"/>
        <v>1</v>
      </c>
      <c r="BM382" s="288" t="b">
        <f t="shared" si="55"/>
        <v>1</v>
      </c>
      <c r="BN382" s="288" t="b">
        <f t="shared" si="55"/>
        <v>1</v>
      </c>
      <c r="BO382" s="288" t="b">
        <f t="shared" si="55"/>
        <v>1</v>
      </c>
      <c r="BP382" s="288" t="b">
        <f t="shared" si="55"/>
        <v>1</v>
      </c>
      <c r="BQ382" s="288" t="b">
        <f t="shared" si="55"/>
        <v>1</v>
      </c>
    </row>
    <row r="383" spans="1:69" ht="12" customHeight="1" x14ac:dyDescent="0.25">
      <c r="A383" s="286">
        <v>16504073</v>
      </c>
      <c r="B383" s="287" t="s">
        <v>2491</v>
      </c>
      <c r="C383" s="16" t="s">
        <v>559</v>
      </c>
      <c r="D383" s="13" t="s">
        <v>183</v>
      </c>
      <c r="E383" s="13"/>
      <c r="F383" s="16"/>
      <c r="G383" s="13"/>
      <c r="H383" s="288" t="s">
        <v>2129</v>
      </c>
      <c r="I383" s="288" t="s">
        <v>2129</v>
      </c>
      <c r="J383" s="288" t="s">
        <v>2129</v>
      </c>
      <c r="K383" s="288" t="s">
        <v>2129</v>
      </c>
      <c r="L383" s="288" t="s">
        <v>183</v>
      </c>
      <c r="M383" s="288" t="s">
        <v>2130</v>
      </c>
      <c r="N383" s="288" t="s">
        <v>183</v>
      </c>
      <c r="P383" s="289">
        <v>0</v>
      </c>
      <c r="Q383" s="289">
        <v>0</v>
      </c>
      <c r="R383" s="289">
        <v>0</v>
      </c>
      <c r="S383" s="289">
        <v>0</v>
      </c>
      <c r="T383" s="289">
        <v>0</v>
      </c>
      <c r="U383" s="289">
        <v>0</v>
      </c>
      <c r="V383" s="289">
        <v>0</v>
      </c>
      <c r="W383" s="289">
        <v>0</v>
      </c>
      <c r="X383" s="289">
        <v>0</v>
      </c>
      <c r="Y383" s="289">
        <v>0</v>
      </c>
      <c r="Z383" s="289">
        <v>0</v>
      </c>
      <c r="AA383" s="289">
        <v>0</v>
      </c>
      <c r="AB383" s="289">
        <v>0</v>
      </c>
      <c r="AC383" s="289"/>
      <c r="AD383" s="289"/>
      <c r="AE383" s="289">
        <v>0</v>
      </c>
      <c r="AF383" s="299"/>
      <c r="AG383" s="300"/>
      <c r="AH383" s="291"/>
      <c r="AI383" s="291"/>
      <c r="AJ383" s="291"/>
      <c r="AK383" s="292"/>
      <c r="AL383" s="291">
        <v>0</v>
      </c>
      <c r="AM383" s="293">
        <v>0</v>
      </c>
      <c r="AN383" s="291"/>
      <c r="AO383" s="294">
        <v>0</v>
      </c>
      <c r="AP383" s="291"/>
      <c r="AQ383" s="295">
        <v>0</v>
      </c>
      <c r="AR383" s="291"/>
      <c r="AS383" s="291"/>
      <c r="AT383" s="291"/>
      <c r="AU383" s="291"/>
      <c r="AV383" s="296">
        <v>0</v>
      </c>
      <c r="AW383" s="291">
        <v>0</v>
      </c>
      <c r="AX383" s="291"/>
      <c r="AY383" s="293">
        <v>0</v>
      </c>
      <c r="AZ383" s="297"/>
      <c r="BA383" s="298">
        <f t="shared" si="49"/>
        <v>0</v>
      </c>
      <c r="BB383" s="43"/>
      <c r="BC383" s="288" t="str">
        <f t="shared" si="54"/>
        <v/>
      </c>
      <c r="BD383" s="288" t="str">
        <f t="shared" si="54"/>
        <v/>
      </c>
      <c r="BE383" s="288" t="str">
        <f t="shared" si="54"/>
        <v/>
      </c>
      <c r="BF383" s="288" t="str">
        <f t="shared" si="54"/>
        <v/>
      </c>
      <c r="BG383" s="288" t="str">
        <f t="shared" si="48"/>
        <v>W/C</v>
      </c>
      <c r="BH383" s="288" t="str">
        <f t="shared" si="48"/>
        <v>NO</v>
      </c>
      <c r="BI383" s="288" t="str">
        <f t="shared" si="52"/>
        <v>W/C</v>
      </c>
      <c r="BJ383" s="43"/>
      <c r="BK383" s="288" t="b">
        <f t="shared" si="55"/>
        <v>1</v>
      </c>
      <c r="BL383" s="288" t="b">
        <f t="shared" si="55"/>
        <v>1</v>
      </c>
      <c r="BM383" s="288" t="b">
        <f t="shared" si="55"/>
        <v>1</v>
      </c>
      <c r="BN383" s="288" t="b">
        <f t="shared" si="55"/>
        <v>1</v>
      </c>
      <c r="BO383" s="288" t="b">
        <f t="shared" si="55"/>
        <v>1</v>
      </c>
      <c r="BP383" s="288" t="b">
        <f t="shared" si="55"/>
        <v>1</v>
      </c>
      <c r="BQ383" s="288" t="b">
        <f t="shared" si="55"/>
        <v>1</v>
      </c>
    </row>
    <row r="384" spans="1:69" ht="12" customHeight="1" x14ac:dyDescent="0.25">
      <c r="A384" s="286">
        <v>16504083</v>
      </c>
      <c r="B384" s="287" t="s">
        <v>2492</v>
      </c>
      <c r="C384" s="16" t="s">
        <v>558</v>
      </c>
      <c r="D384" s="13" t="s">
        <v>183</v>
      </c>
      <c r="E384" s="13"/>
      <c r="F384" s="16"/>
      <c r="G384" s="13"/>
      <c r="H384" s="288" t="s">
        <v>2129</v>
      </c>
      <c r="I384" s="288" t="s">
        <v>2129</v>
      </c>
      <c r="J384" s="288" t="s">
        <v>2129</v>
      </c>
      <c r="K384" s="288" t="s">
        <v>2129</v>
      </c>
      <c r="L384" s="288" t="s">
        <v>183</v>
      </c>
      <c r="M384" s="288" t="s">
        <v>2130</v>
      </c>
      <c r="N384" s="288" t="s">
        <v>183</v>
      </c>
      <c r="P384" s="289">
        <v>0</v>
      </c>
      <c r="Q384" s="289">
        <v>0</v>
      </c>
      <c r="R384" s="289">
        <v>0</v>
      </c>
      <c r="S384" s="289">
        <v>0</v>
      </c>
      <c r="T384" s="289">
        <v>0</v>
      </c>
      <c r="U384" s="289">
        <v>0</v>
      </c>
      <c r="V384" s="289">
        <v>0</v>
      </c>
      <c r="W384" s="289">
        <v>0</v>
      </c>
      <c r="X384" s="289">
        <v>0</v>
      </c>
      <c r="Y384" s="289">
        <v>0</v>
      </c>
      <c r="Z384" s="289">
        <v>0</v>
      </c>
      <c r="AA384" s="289">
        <v>0</v>
      </c>
      <c r="AB384" s="289">
        <v>0</v>
      </c>
      <c r="AC384" s="289"/>
      <c r="AD384" s="289"/>
      <c r="AE384" s="289">
        <v>0</v>
      </c>
      <c r="AF384" s="299"/>
      <c r="AG384" s="300"/>
      <c r="AH384" s="291"/>
      <c r="AI384" s="291"/>
      <c r="AJ384" s="291"/>
      <c r="AK384" s="292"/>
      <c r="AL384" s="291">
        <v>0</v>
      </c>
      <c r="AM384" s="293">
        <v>0</v>
      </c>
      <c r="AN384" s="291"/>
      <c r="AO384" s="294">
        <v>0</v>
      </c>
      <c r="AP384" s="291"/>
      <c r="AQ384" s="295">
        <v>0</v>
      </c>
      <c r="AR384" s="291"/>
      <c r="AS384" s="291"/>
      <c r="AT384" s="291"/>
      <c r="AU384" s="291"/>
      <c r="AV384" s="296">
        <v>0</v>
      </c>
      <c r="AW384" s="291">
        <v>0</v>
      </c>
      <c r="AX384" s="291"/>
      <c r="AY384" s="293">
        <v>0</v>
      </c>
      <c r="AZ384" s="297"/>
      <c r="BA384" s="298">
        <f t="shared" si="49"/>
        <v>0</v>
      </c>
      <c r="BB384" s="43"/>
      <c r="BC384" s="288" t="str">
        <f t="shared" si="54"/>
        <v/>
      </c>
      <c r="BD384" s="288" t="str">
        <f t="shared" si="54"/>
        <v/>
      </c>
      <c r="BE384" s="288" t="str">
        <f t="shared" si="54"/>
        <v/>
      </c>
      <c r="BF384" s="288" t="str">
        <f t="shared" si="54"/>
        <v/>
      </c>
      <c r="BG384" s="288" t="str">
        <f t="shared" si="48"/>
        <v>W/C</v>
      </c>
      <c r="BH384" s="288" t="str">
        <f t="shared" si="48"/>
        <v>NO</v>
      </c>
      <c r="BI384" s="288" t="str">
        <f t="shared" si="52"/>
        <v>W/C</v>
      </c>
      <c r="BJ384" s="43"/>
      <c r="BK384" s="288" t="b">
        <f t="shared" si="55"/>
        <v>1</v>
      </c>
      <c r="BL384" s="288" t="b">
        <f t="shared" si="55"/>
        <v>1</v>
      </c>
      <c r="BM384" s="288" t="b">
        <f t="shared" si="55"/>
        <v>1</v>
      </c>
      <c r="BN384" s="288" t="b">
        <f t="shared" si="55"/>
        <v>1</v>
      </c>
      <c r="BO384" s="288" t="b">
        <f t="shared" si="55"/>
        <v>1</v>
      </c>
      <c r="BP384" s="288" t="b">
        <f t="shared" si="55"/>
        <v>1</v>
      </c>
      <c r="BQ384" s="288" t="b">
        <f t="shared" si="55"/>
        <v>1</v>
      </c>
    </row>
    <row r="385" spans="1:69" ht="12" customHeight="1" x14ac:dyDescent="0.25">
      <c r="A385" s="286">
        <v>16504093</v>
      </c>
      <c r="B385" s="287" t="s">
        <v>2493</v>
      </c>
      <c r="C385" s="16" t="s">
        <v>586</v>
      </c>
      <c r="D385" s="13" t="s">
        <v>183</v>
      </c>
      <c r="E385" s="13"/>
      <c r="F385" s="16"/>
      <c r="G385" s="13"/>
      <c r="H385" s="288" t="s">
        <v>2129</v>
      </c>
      <c r="I385" s="288" t="s">
        <v>2129</v>
      </c>
      <c r="J385" s="288" t="s">
        <v>2129</v>
      </c>
      <c r="K385" s="288" t="s">
        <v>2129</v>
      </c>
      <c r="L385" s="288" t="s">
        <v>183</v>
      </c>
      <c r="M385" s="288" t="s">
        <v>2130</v>
      </c>
      <c r="N385" s="288" t="s">
        <v>183</v>
      </c>
      <c r="P385" s="289">
        <v>132870.85999999999</v>
      </c>
      <c r="Q385" s="289">
        <v>124566.43</v>
      </c>
      <c r="R385" s="289">
        <v>116262</v>
      </c>
      <c r="S385" s="289">
        <v>107957.57</v>
      </c>
      <c r="T385" s="289">
        <v>99653.14</v>
      </c>
      <c r="U385" s="289">
        <v>91348.71</v>
      </c>
      <c r="V385" s="289">
        <v>83044.28</v>
      </c>
      <c r="W385" s="289">
        <v>74739.850000000006</v>
      </c>
      <c r="X385" s="289">
        <v>66435.42</v>
      </c>
      <c r="Y385" s="289">
        <v>58130.99</v>
      </c>
      <c r="Z385" s="289">
        <v>49826.559999999998</v>
      </c>
      <c r="AA385" s="289">
        <v>41522.129999999997</v>
      </c>
      <c r="AB385" s="289">
        <v>33217.699999999997</v>
      </c>
      <c r="AC385" s="289"/>
      <c r="AD385" s="289"/>
      <c r="AE385" s="289">
        <v>83044.28</v>
      </c>
      <c r="AF385" s="299"/>
      <c r="AG385" s="300"/>
      <c r="AH385" s="291"/>
      <c r="AI385" s="291"/>
      <c r="AJ385" s="291"/>
      <c r="AK385" s="292"/>
      <c r="AL385" s="291">
        <v>0</v>
      </c>
      <c r="AM385" s="293">
        <v>83044.28</v>
      </c>
      <c r="AN385" s="291"/>
      <c r="AO385" s="294">
        <v>83044.28</v>
      </c>
      <c r="AP385" s="291"/>
      <c r="AQ385" s="295">
        <v>33217.699999999997</v>
      </c>
      <c r="AR385" s="291"/>
      <c r="AS385" s="291"/>
      <c r="AT385" s="291"/>
      <c r="AU385" s="291"/>
      <c r="AV385" s="296">
        <v>0</v>
      </c>
      <c r="AW385" s="291">
        <v>33217.699999999997</v>
      </c>
      <c r="AX385" s="291"/>
      <c r="AY385" s="293">
        <v>33217.699999999997</v>
      </c>
      <c r="AZ385" s="297"/>
      <c r="BA385" s="298">
        <f t="shared" si="49"/>
        <v>0</v>
      </c>
      <c r="BB385" s="43"/>
      <c r="BC385" s="288" t="str">
        <f t="shared" si="54"/>
        <v/>
      </c>
      <c r="BD385" s="288" t="str">
        <f t="shared" si="54"/>
        <v/>
      </c>
      <c r="BE385" s="288" t="str">
        <f t="shared" si="54"/>
        <v/>
      </c>
      <c r="BF385" s="288" t="str">
        <f t="shared" si="54"/>
        <v/>
      </c>
      <c r="BG385" s="288" t="str">
        <f t="shared" si="48"/>
        <v>W/C</v>
      </c>
      <c r="BH385" s="288" t="str">
        <f t="shared" si="48"/>
        <v>NO</v>
      </c>
      <c r="BI385" s="288" t="str">
        <f t="shared" si="52"/>
        <v>W/C</v>
      </c>
      <c r="BJ385" s="43"/>
      <c r="BK385" s="288" t="b">
        <f t="shared" si="55"/>
        <v>1</v>
      </c>
      <c r="BL385" s="288" t="b">
        <f t="shared" si="55"/>
        <v>1</v>
      </c>
      <c r="BM385" s="288" t="b">
        <f t="shared" si="55"/>
        <v>1</v>
      </c>
      <c r="BN385" s="288" t="b">
        <f t="shared" si="55"/>
        <v>1</v>
      </c>
      <c r="BO385" s="288" t="b">
        <f t="shared" si="55"/>
        <v>1</v>
      </c>
      <c r="BP385" s="288" t="b">
        <f t="shared" si="55"/>
        <v>1</v>
      </c>
      <c r="BQ385" s="288" t="b">
        <f t="shared" si="55"/>
        <v>1</v>
      </c>
    </row>
    <row r="386" spans="1:69" ht="12" customHeight="1" x14ac:dyDescent="0.25">
      <c r="A386" s="286">
        <v>16504101</v>
      </c>
      <c r="B386" s="287" t="s">
        <v>2494</v>
      </c>
      <c r="C386" s="16" t="s">
        <v>541</v>
      </c>
      <c r="D386" s="13" t="s">
        <v>183</v>
      </c>
      <c r="E386" s="13"/>
      <c r="F386" s="16"/>
      <c r="G386" s="13"/>
      <c r="H386" s="288" t="s">
        <v>2129</v>
      </c>
      <c r="I386" s="288" t="s">
        <v>2129</v>
      </c>
      <c r="J386" s="288" t="s">
        <v>2129</v>
      </c>
      <c r="K386" s="288" t="s">
        <v>2129</v>
      </c>
      <c r="L386" s="288" t="s">
        <v>183</v>
      </c>
      <c r="M386" s="288" t="s">
        <v>2130</v>
      </c>
      <c r="N386" s="288" t="s">
        <v>183</v>
      </c>
      <c r="P386" s="289">
        <v>90309.6</v>
      </c>
      <c r="Q386" s="289">
        <v>89496</v>
      </c>
      <c r="R386" s="289">
        <v>88682.4</v>
      </c>
      <c r="S386" s="289">
        <v>87868.800000000003</v>
      </c>
      <c r="T386" s="289">
        <v>87055.2</v>
      </c>
      <c r="U386" s="289">
        <v>86241.600000000006</v>
      </c>
      <c r="V386" s="289">
        <v>85428</v>
      </c>
      <c r="W386" s="289">
        <v>84614.399999999994</v>
      </c>
      <c r="X386" s="289">
        <v>83800.800000000003</v>
      </c>
      <c r="Y386" s="289">
        <v>82987.199999999997</v>
      </c>
      <c r="Z386" s="289">
        <v>82173.600000000006</v>
      </c>
      <c r="AA386" s="289">
        <v>81360</v>
      </c>
      <c r="AB386" s="289">
        <v>80546.399999999994</v>
      </c>
      <c r="AC386" s="289"/>
      <c r="AD386" s="289"/>
      <c r="AE386" s="289">
        <v>85428</v>
      </c>
      <c r="AF386" s="299"/>
      <c r="AG386" s="300"/>
      <c r="AH386" s="291"/>
      <c r="AI386" s="291"/>
      <c r="AJ386" s="291"/>
      <c r="AK386" s="292"/>
      <c r="AL386" s="291">
        <v>0</v>
      </c>
      <c r="AM386" s="293">
        <v>85428</v>
      </c>
      <c r="AN386" s="291"/>
      <c r="AO386" s="294">
        <v>85428</v>
      </c>
      <c r="AP386" s="291"/>
      <c r="AQ386" s="295">
        <v>80546.399999999994</v>
      </c>
      <c r="AR386" s="291"/>
      <c r="AS386" s="291"/>
      <c r="AT386" s="291"/>
      <c r="AU386" s="291"/>
      <c r="AV386" s="296">
        <v>0</v>
      </c>
      <c r="AW386" s="291">
        <v>80546.399999999994</v>
      </c>
      <c r="AX386" s="291"/>
      <c r="AY386" s="293">
        <v>80546.399999999994</v>
      </c>
      <c r="AZ386" s="297"/>
      <c r="BA386" s="298">
        <f t="shared" si="49"/>
        <v>0</v>
      </c>
      <c r="BB386" s="43"/>
      <c r="BC386" s="288" t="str">
        <f t="shared" si="54"/>
        <v/>
      </c>
      <c r="BD386" s="288" t="str">
        <f t="shared" si="54"/>
        <v/>
      </c>
      <c r="BE386" s="288" t="str">
        <f t="shared" si="54"/>
        <v/>
      </c>
      <c r="BF386" s="288" t="str">
        <f t="shared" si="54"/>
        <v/>
      </c>
      <c r="BG386" s="288" t="str">
        <f t="shared" si="48"/>
        <v>W/C</v>
      </c>
      <c r="BH386" s="288" t="str">
        <f t="shared" si="48"/>
        <v>NO</v>
      </c>
      <c r="BI386" s="288" t="str">
        <f t="shared" si="52"/>
        <v>W/C</v>
      </c>
      <c r="BJ386" s="43"/>
      <c r="BK386" s="288" t="b">
        <f t="shared" si="55"/>
        <v>1</v>
      </c>
      <c r="BL386" s="288" t="b">
        <f t="shared" si="55"/>
        <v>1</v>
      </c>
      <c r="BM386" s="288" t="b">
        <f t="shared" si="55"/>
        <v>1</v>
      </c>
      <c r="BN386" s="288" t="b">
        <f t="shared" si="55"/>
        <v>1</v>
      </c>
      <c r="BO386" s="288" t="b">
        <f t="shared" si="55"/>
        <v>1</v>
      </c>
      <c r="BP386" s="288" t="b">
        <f t="shared" si="55"/>
        <v>1</v>
      </c>
      <c r="BQ386" s="288" t="b">
        <f t="shared" si="55"/>
        <v>1</v>
      </c>
    </row>
    <row r="387" spans="1:69" ht="12" customHeight="1" x14ac:dyDescent="0.25">
      <c r="A387" s="286">
        <v>16504112</v>
      </c>
      <c r="B387" s="287" t="s">
        <v>2495</v>
      </c>
      <c r="C387" s="16" t="s">
        <v>587</v>
      </c>
      <c r="D387" s="13" t="s">
        <v>182</v>
      </c>
      <c r="E387" s="13"/>
      <c r="F387" s="16"/>
      <c r="G387" s="13"/>
      <c r="H387" s="288" t="s">
        <v>2129</v>
      </c>
      <c r="I387" s="288" t="s">
        <v>2129</v>
      </c>
      <c r="J387" s="288" t="s">
        <v>2129</v>
      </c>
      <c r="K387" s="288" t="s">
        <v>182</v>
      </c>
      <c r="L387" s="288" t="s">
        <v>2130</v>
      </c>
      <c r="M387" s="288" t="s">
        <v>2130</v>
      </c>
      <c r="N387" s="288" t="s">
        <v>2129</v>
      </c>
      <c r="P387" s="289">
        <v>787475</v>
      </c>
      <c r="Q387" s="289">
        <v>787475</v>
      </c>
      <c r="R387" s="289">
        <v>787475</v>
      </c>
      <c r="S387" s="289">
        <v>778475</v>
      </c>
      <c r="T387" s="289">
        <v>778475</v>
      </c>
      <c r="U387" s="289">
        <v>778475</v>
      </c>
      <c r="V387" s="289">
        <v>556237.5</v>
      </c>
      <c r="W387" s="289">
        <v>556237.5</v>
      </c>
      <c r="X387" s="289">
        <v>556237.5</v>
      </c>
      <c r="Y387" s="289">
        <v>468887.5</v>
      </c>
      <c r="Z387" s="289">
        <v>468887.5</v>
      </c>
      <c r="AA387" s="289">
        <v>468887.5</v>
      </c>
      <c r="AB387" s="289">
        <v>504400</v>
      </c>
      <c r="AC387" s="289"/>
      <c r="AD387" s="289"/>
      <c r="AE387" s="289">
        <v>635973.95833333337</v>
      </c>
      <c r="AF387" s="307"/>
      <c r="AG387" s="308"/>
      <c r="AH387" s="291"/>
      <c r="AI387" s="291"/>
      <c r="AJ387" s="291"/>
      <c r="AK387" s="292">
        <v>635973.95833333337</v>
      </c>
      <c r="AL387" s="291">
        <v>635973.95833333337</v>
      </c>
      <c r="AM387" s="293"/>
      <c r="AN387" s="291"/>
      <c r="AO387" s="294">
        <v>0</v>
      </c>
      <c r="AP387" s="291"/>
      <c r="AQ387" s="295">
        <v>504400</v>
      </c>
      <c r="AR387" s="291"/>
      <c r="AS387" s="291"/>
      <c r="AT387" s="291"/>
      <c r="AU387" s="291">
        <v>504400</v>
      </c>
      <c r="AV387" s="296">
        <v>504400</v>
      </c>
      <c r="AW387" s="291"/>
      <c r="AX387" s="291"/>
      <c r="AY387" s="293">
        <v>0</v>
      </c>
      <c r="AZ387" s="297" t="s">
        <v>554</v>
      </c>
      <c r="BA387" s="298">
        <f t="shared" si="49"/>
        <v>0</v>
      </c>
      <c r="BB387" s="43"/>
      <c r="BC387" s="288" t="str">
        <f t="shared" si="54"/>
        <v/>
      </c>
      <c r="BD387" s="288" t="str">
        <f t="shared" si="54"/>
        <v/>
      </c>
      <c r="BE387" s="288" t="str">
        <f t="shared" si="54"/>
        <v/>
      </c>
      <c r="BF387" s="288" t="str">
        <f t="shared" si="54"/>
        <v>Non-Op</v>
      </c>
      <c r="BG387" s="288" t="str">
        <f t="shared" si="48"/>
        <v>NO</v>
      </c>
      <c r="BH387" s="288" t="str">
        <f t="shared" si="48"/>
        <v>NO</v>
      </c>
      <c r="BI387" s="288" t="str">
        <f t="shared" si="52"/>
        <v/>
      </c>
      <c r="BJ387" s="43"/>
      <c r="BK387" s="288" t="b">
        <f t="shared" si="55"/>
        <v>1</v>
      </c>
      <c r="BL387" s="288" t="b">
        <f t="shared" si="55"/>
        <v>1</v>
      </c>
      <c r="BM387" s="288" t="b">
        <f t="shared" si="55"/>
        <v>1</v>
      </c>
      <c r="BN387" s="288" t="b">
        <f t="shared" si="55"/>
        <v>1</v>
      </c>
      <c r="BO387" s="288" t="b">
        <f t="shared" si="55"/>
        <v>1</v>
      </c>
      <c r="BP387" s="288" t="b">
        <f t="shared" si="55"/>
        <v>1</v>
      </c>
      <c r="BQ387" s="288" t="b">
        <f t="shared" si="55"/>
        <v>1</v>
      </c>
    </row>
    <row r="388" spans="1:69" ht="12" customHeight="1" x14ac:dyDescent="0.25">
      <c r="A388" s="14">
        <v>16504171</v>
      </c>
      <c r="B388" s="15" t="s">
        <v>2496</v>
      </c>
      <c r="C388" s="16" t="s">
        <v>544</v>
      </c>
      <c r="D388" s="13" t="s">
        <v>183</v>
      </c>
      <c r="E388" s="13"/>
      <c r="F388" s="16"/>
      <c r="G388" s="13"/>
      <c r="H388" s="288" t="s">
        <v>2129</v>
      </c>
      <c r="I388" s="288" t="s">
        <v>2129</v>
      </c>
      <c r="J388" s="288" t="s">
        <v>2129</v>
      </c>
      <c r="K388" s="288" t="s">
        <v>2129</v>
      </c>
      <c r="L388" s="288" t="s">
        <v>183</v>
      </c>
      <c r="M388" s="288" t="s">
        <v>2130</v>
      </c>
      <c r="N388" s="288" t="s">
        <v>183</v>
      </c>
      <c r="P388" s="289">
        <v>1560945.95</v>
      </c>
      <c r="Q388" s="289">
        <v>1846465.31</v>
      </c>
      <c r="R388" s="289">
        <v>1846465.31</v>
      </c>
      <c r="S388" s="289">
        <v>1846465.31</v>
      </c>
      <c r="T388" s="289">
        <v>2035744.63</v>
      </c>
      <c r="U388" s="289">
        <v>2035744.63</v>
      </c>
      <c r="V388" s="289">
        <v>2035744.63</v>
      </c>
      <c r="W388" s="289">
        <v>2124496.9</v>
      </c>
      <c r="X388" s="289">
        <v>2124496.9</v>
      </c>
      <c r="Y388" s="289">
        <v>2124496.9</v>
      </c>
      <c r="Z388" s="289">
        <v>2581926.44</v>
      </c>
      <c r="AA388" s="289">
        <v>2581926.44</v>
      </c>
      <c r="AB388" s="289">
        <v>2581926.44</v>
      </c>
      <c r="AC388" s="289"/>
      <c r="AD388" s="289"/>
      <c r="AE388" s="289">
        <v>2104617.4662500001</v>
      </c>
      <c r="AF388" s="299"/>
      <c r="AG388" s="300"/>
      <c r="AH388" s="291"/>
      <c r="AI388" s="291"/>
      <c r="AJ388" s="291"/>
      <c r="AK388" s="292"/>
      <c r="AL388" s="291">
        <v>0</v>
      </c>
      <c r="AM388" s="293">
        <v>2104617.4662500001</v>
      </c>
      <c r="AN388" s="291"/>
      <c r="AO388" s="294">
        <v>2104617.4662500001</v>
      </c>
      <c r="AP388" s="291"/>
      <c r="AQ388" s="295">
        <v>2581926.44</v>
      </c>
      <c r="AR388" s="291"/>
      <c r="AS388" s="291"/>
      <c r="AT388" s="291"/>
      <c r="AU388" s="291"/>
      <c r="AV388" s="296">
        <v>0</v>
      </c>
      <c r="AW388" s="291">
        <v>2581926.44</v>
      </c>
      <c r="AX388" s="291"/>
      <c r="AY388" s="293">
        <v>2581926.44</v>
      </c>
      <c r="AZ388" s="297"/>
      <c r="BA388" s="298">
        <f t="shared" si="49"/>
        <v>0</v>
      </c>
      <c r="BB388" s="43"/>
      <c r="BC388" s="288" t="str">
        <f t="shared" si="54"/>
        <v/>
      </c>
      <c r="BD388" s="288" t="str">
        <f t="shared" si="54"/>
        <v/>
      </c>
      <c r="BE388" s="288" t="str">
        <f t="shared" si="54"/>
        <v/>
      </c>
      <c r="BF388" s="288" t="str">
        <f t="shared" si="54"/>
        <v/>
      </c>
      <c r="BG388" s="288" t="str">
        <f t="shared" si="48"/>
        <v>W/C</v>
      </c>
      <c r="BH388" s="288" t="str">
        <f t="shared" si="48"/>
        <v>NO</v>
      </c>
      <c r="BI388" s="288" t="str">
        <f t="shared" si="52"/>
        <v>W/C</v>
      </c>
      <c r="BJ388" s="43"/>
      <c r="BK388" s="288" t="b">
        <f t="shared" si="55"/>
        <v>1</v>
      </c>
      <c r="BL388" s="288" t="b">
        <f t="shared" si="55"/>
        <v>1</v>
      </c>
      <c r="BM388" s="288" t="b">
        <f t="shared" si="55"/>
        <v>1</v>
      </c>
      <c r="BN388" s="288" t="b">
        <f t="shared" si="55"/>
        <v>1</v>
      </c>
      <c r="BO388" s="288" t="b">
        <f t="shared" si="55"/>
        <v>1</v>
      </c>
      <c r="BP388" s="288" t="b">
        <f t="shared" si="55"/>
        <v>1</v>
      </c>
      <c r="BQ388" s="288" t="b">
        <f t="shared" si="55"/>
        <v>1</v>
      </c>
    </row>
    <row r="389" spans="1:69" ht="12" customHeight="1" x14ac:dyDescent="0.25">
      <c r="A389" s="14">
        <v>16504181</v>
      </c>
      <c r="B389" s="15" t="s">
        <v>2497</v>
      </c>
      <c r="C389" s="16" t="s">
        <v>545</v>
      </c>
      <c r="D389" s="13" t="s">
        <v>183</v>
      </c>
      <c r="E389" s="13"/>
      <c r="F389" s="16"/>
      <c r="G389" s="13"/>
      <c r="H389" s="288" t="s">
        <v>2129</v>
      </c>
      <c r="I389" s="288" t="s">
        <v>2129</v>
      </c>
      <c r="J389" s="288" t="s">
        <v>2129</v>
      </c>
      <c r="K389" s="288" t="s">
        <v>2129</v>
      </c>
      <c r="L389" s="288" t="s">
        <v>183</v>
      </c>
      <c r="M389" s="288" t="s">
        <v>2130</v>
      </c>
      <c r="N389" s="288" t="s">
        <v>183</v>
      </c>
      <c r="P389" s="289">
        <v>855511.83</v>
      </c>
      <c r="Q389" s="289">
        <v>1012234.03</v>
      </c>
      <c r="R389" s="289">
        <v>1012234.03</v>
      </c>
      <c r="S389" s="289">
        <v>1012234.03</v>
      </c>
      <c r="T389" s="289">
        <v>1116129.8700000001</v>
      </c>
      <c r="U389" s="289">
        <v>1116129.8700000001</v>
      </c>
      <c r="V389" s="289">
        <v>1117757.3400000001</v>
      </c>
      <c r="W389" s="289">
        <v>1166005.05</v>
      </c>
      <c r="X389" s="289">
        <v>1166005.05</v>
      </c>
      <c r="Y389" s="289">
        <v>1166005.05</v>
      </c>
      <c r="Z389" s="289">
        <v>1417089.12</v>
      </c>
      <c r="AA389" s="289">
        <v>1417089.12</v>
      </c>
      <c r="AB389" s="289">
        <v>1417089.12</v>
      </c>
      <c r="AC389" s="289"/>
      <c r="AD389" s="289"/>
      <c r="AE389" s="289">
        <v>1154601.0862500002</v>
      </c>
      <c r="AF389" s="299"/>
      <c r="AG389" s="300"/>
      <c r="AH389" s="291"/>
      <c r="AI389" s="291"/>
      <c r="AJ389" s="291"/>
      <c r="AK389" s="292"/>
      <c r="AL389" s="291">
        <v>0</v>
      </c>
      <c r="AM389" s="293">
        <v>1154601.0862500002</v>
      </c>
      <c r="AN389" s="291"/>
      <c r="AO389" s="294">
        <v>1154601.0862500002</v>
      </c>
      <c r="AP389" s="291"/>
      <c r="AQ389" s="295">
        <v>1417089.12</v>
      </c>
      <c r="AR389" s="291"/>
      <c r="AS389" s="291"/>
      <c r="AT389" s="291"/>
      <c r="AU389" s="291"/>
      <c r="AV389" s="296">
        <v>0</v>
      </c>
      <c r="AW389" s="291">
        <v>1417089.12</v>
      </c>
      <c r="AX389" s="291"/>
      <c r="AY389" s="293">
        <v>1417089.12</v>
      </c>
      <c r="AZ389" s="297"/>
      <c r="BA389" s="298">
        <f t="shared" si="49"/>
        <v>0</v>
      </c>
      <c r="BB389" s="43"/>
      <c r="BC389" s="288" t="str">
        <f t="shared" si="54"/>
        <v/>
      </c>
      <c r="BD389" s="288" t="str">
        <f t="shared" si="54"/>
        <v/>
      </c>
      <c r="BE389" s="288" t="str">
        <f t="shared" si="54"/>
        <v/>
      </c>
      <c r="BF389" s="288" t="str">
        <f t="shared" si="54"/>
        <v/>
      </c>
      <c r="BG389" s="288" t="str">
        <f t="shared" si="48"/>
        <v>W/C</v>
      </c>
      <c r="BH389" s="288" t="str">
        <f t="shared" si="48"/>
        <v>NO</v>
      </c>
      <c r="BI389" s="288" t="str">
        <f t="shared" si="52"/>
        <v>W/C</v>
      </c>
      <c r="BJ389" s="43"/>
      <c r="BK389" s="288" t="b">
        <f t="shared" si="55"/>
        <v>1</v>
      </c>
      <c r="BL389" s="288" t="b">
        <f t="shared" si="55"/>
        <v>1</v>
      </c>
      <c r="BM389" s="288" t="b">
        <f t="shared" si="55"/>
        <v>1</v>
      </c>
      <c r="BN389" s="288" t="b">
        <f t="shared" si="55"/>
        <v>1</v>
      </c>
      <c r="BO389" s="288" t="b">
        <f t="shared" si="55"/>
        <v>1</v>
      </c>
      <c r="BP389" s="288" t="b">
        <f t="shared" si="55"/>
        <v>1</v>
      </c>
      <c r="BQ389" s="288" t="b">
        <f t="shared" si="55"/>
        <v>1</v>
      </c>
    </row>
    <row r="390" spans="1:69" ht="12" customHeight="1" x14ac:dyDescent="0.25">
      <c r="A390" s="14">
        <v>16504191</v>
      </c>
      <c r="B390" s="15" t="s">
        <v>2498</v>
      </c>
      <c r="C390" s="16" t="s">
        <v>588</v>
      </c>
      <c r="D390" s="13" t="s">
        <v>183</v>
      </c>
      <c r="E390" s="13"/>
      <c r="F390" s="16"/>
      <c r="G390" s="13"/>
      <c r="H390" s="288" t="s">
        <v>2129</v>
      </c>
      <c r="I390" s="288" t="s">
        <v>2129</v>
      </c>
      <c r="J390" s="288" t="s">
        <v>2129</v>
      </c>
      <c r="K390" s="288" t="s">
        <v>2129</v>
      </c>
      <c r="L390" s="288" t="s">
        <v>183</v>
      </c>
      <c r="M390" s="288" t="s">
        <v>2130</v>
      </c>
      <c r="N390" s="288" t="s">
        <v>183</v>
      </c>
      <c r="P390" s="289">
        <v>24853.73</v>
      </c>
      <c r="Q390" s="289">
        <v>29412.92</v>
      </c>
      <c r="R390" s="289">
        <v>29412.92</v>
      </c>
      <c r="S390" s="289">
        <v>29412.92</v>
      </c>
      <c r="T390" s="289">
        <v>32435.35</v>
      </c>
      <c r="U390" s="289">
        <v>32435.35</v>
      </c>
      <c r="V390" s="289">
        <v>32435.35</v>
      </c>
      <c r="W390" s="289">
        <v>33852.550000000003</v>
      </c>
      <c r="X390" s="289">
        <v>33852.550000000003</v>
      </c>
      <c r="Y390" s="289">
        <v>33852.550000000003</v>
      </c>
      <c r="Z390" s="289">
        <v>41156.81</v>
      </c>
      <c r="AA390" s="289">
        <v>41156.81</v>
      </c>
      <c r="AB390" s="289">
        <v>41156.81</v>
      </c>
      <c r="AC390" s="289"/>
      <c r="AD390" s="289"/>
      <c r="AE390" s="289">
        <v>33535.112499999996</v>
      </c>
      <c r="AF390" s="299"/>
      <c r="AG390" s="300"/>
      <c r="AH390" s="291"/>
      <c r="AI390" s="291"/>
      <c r="AJ390" s="291"/>
      <c r="AK390" s="292"/>
      <c r="AL390" s="291">
        <v>0</v>
      </c>
      <c r="AM390" s="293">
        <v>33535.112499999996</v>
      </c>
      <c r="AN390" s="291"/>
      <c r="AO390" s="294">
        <v>33535.112499999996</v>
      </c>
      <c r="AP390" s="291"/>
      <c r="AQ390" s="295">
        <v>41156.81</v>
      </c>
      <c r="AR390" s="291"/>
      <c r="AS390" s="291"/>
      <c r="AT390" s="291"/>
      <c r="AU390" s="291"/>
      <c r="AV390" s="296">
        <v>0</v>
      </c>
      <c r="AW390" s="291">
        <v>41156.81</v>
      </c>
      <c r="AX390" s="291"/>
      <c r="AY390" s="293">
        <v>41156.81</v>
      </c>
      <c r="AZ390" s="297"/>
      <c r="BA390" s="298">
        <f t="shared" si="49"/>
        <v>0</v>
      </c>
      <c r="BB390" s="43"/>
      <c r="BC390" s="288" t="str">
        <f t="shared" si="54"/>
        <v/>
      </c>
      <c r="BD390" s="288" t="str">
        <f t="shared" si="54"/>
        <v/>
      </c>
      <c r="BE390" s="288" t="str">
        <f t="shared" si="54"/>
        <v/>
      </c>
      <c r="BF390" s="288" t="str">
        <f t="shared" si="54"/>
        <v/>
      </c>
      <c r="BG390" s="288" t="str">
        <f t="shared" si="48"/>
        <v>W/C</v>
      </c>
      <c r="BH390" s="288" t="str">
        <f t="shared" si="48"/>
        <v>NO</v>
      </c>
      <c r="BI390" s="288" t="str">
        <f t="shared" si="52"/>
        <v>W/C</v>
      </c>
      <c r="BJ390" s="43"/>
      <c r="BK390" s="288" t="b">
        <f t="shared" si="55"/>
        <v>1</v>
      </c>
      <c r="BL390" s="288" t="b">
        <f t="shared" si="55"/>
        <v>1</v>
      </c>
      <c r="BM390" s="288" t="b">
        <f t="shared" si="55"/>
        <v>1</v>
      </c>
      <c r="BN390" s="288" t="b">
        <f t="shared" si="55"/>
        <v>1</v>
      </c>
      <c r="BO390" s="288" t="b">
        <f t="shared" si="55"/>
        <v>1</v>
      </c>
      <c r="BP390" s="288" t="b">
        <f t="shared" si="55"/>
        <v>1</v>
      </c>
      <c r="BQ390" s="288" t="b">
        <f t="shared" si="55"/>
        <v>1</v>
      </c>
    </row>
    <row r="391" spans="1:69" ht="12" customHeight="1" x14ac:dyDescent="0.25">
      <c r="A391" s="14">
        <v>16504201</v>
      </c>
      <c r="B391" s="15" t="s">
        <v>2499</v>
      </c>
      <c r="C391" s="13" t="s">
        <v>507</v>
      </c>
      <c r="D391" s="13" t="s">
        <v>183</v>
      </c>
      <c r="E391" s="13"/>
      <c r="F391" s="13"/>
      <c r="G391" s="13"/>
      <c r="H391" s="288" t="s">
        <v>2129</v>
      </c>
      <c r="I391" s="288" t="s">
        <v>2129</v>
      </c>
      <c r="J391" s="288" t="s">
        <v>2129</v>
      </c>
      <c r="K391" s="288" t="s">
        <v>2129</v>
      </c>
      <c r="L391" s="288" t="s">
        <v>183</v>
      </c>
      <c r="M391" s="288" t="s">
        <v>2130</v>
      </c>
      <c r="N391" s="288" t="s">
        <v>183</v>
      </c>
      <c r="P391" s="289">
        <v>33006</v>
      </c>
      <c r="Q391" s="289">
        <v>33006</v>
      </c>
      <c r="R391" s="289">
        <v>33006</v>
      </c>
      <c r="S391" s="289">
        <v>33006</v>
      </c>
      <c r="T391" s="289">
        <v>33006</v>
      </c>
      <c r="U391" s="289">
        <v>33006</v>
      </c>
      <c r="V391" s="289">
        <v>33006</v>
      </c>
      <c r="W391" s="289">
        <v>33006</v>
      </c>
      <c r="X391" s="289">
        <v>33006</v>
      </c>
      <c r="Y391" s="289">
        <v>33006</v>
      </c>
      <c r="Z391" s="289">
        <v>33006</v>
      </c>
      <c r="AA391" s="289">
        <v>33006</v>
      </c>
      <c r="AB391" s="289">
        <v>33006</v>
      </c>
      <c r="AC391" s="289"/>
      <c r="AD391" s="289"/>
      <c r="AE391" s="289">
        <v>33006</v>
      </c>
      <c r="AF391" s="299"/>
      <c r="AG391" s="300"/>
      <c r="AH391" s="291"/>
      <c r="AI391" s="291"/>
      <c r="AJ391" s="291"/>
      <c r="AK391" s="292"/>
      <c r="AL391" s="291">
        <v>0</v>
      </c>
      <c r="AM391" s="293">
        <v>33006</v>
      </c>
      <c r="AN391" s="291"/>
      <c r="AO391" s="294">
        <v>33006</v>
      </c>
      <c r="AP391" s="291"/>
      <c r="AQ391" s="295">
        <v>33006</v>
      </c>
      <c r="AR391" s="291"/>
      <c r="AS391" s="291"/>
      <c r="AT391" s="291"/>
      <c r="AU391" s="291"/>
      <c r="AV391" s="296">
        <v>0</v>
      </c>
      <c r="AW391" s="291">
        <v>33006</v>
      </c>
      <c r="AX391" s="291"/>
      <c r="AY391" s="293">
        <v>33006</v>
      </c>
      <c r="AZ391" s="297"/>
      <c r="BA391" s="298">
        <f t="shared" si="49"/>
        <v>0</v>
      </c>
      <c r="BB391" s="43"/>
      <c r="BC391" s="288" t="str">
        <f t="shared" si="54"/>
        <v/>
      </c>
      <c r="BD391" s="288" t="str">
        <f t="shared" si="54"/>
        <v/>
      </c>
      <c r="BE391" s="288" t="str">
        <f t="shared" si="54"/>
        <v/>
      </c>
      <c r="BF391" s="288" t="str">
        <f t="shared" si="54"/>
        <v/>
      </c>
      <c r="BG391" s="288" t="str">
        <f t="shared" si="48"/>
        <v>W/C</v>
      </c>
      <c r="BH391" s="288" t="str">
        <f t="shared" si="48"/>
        <v>NO</v>
      </c>
      <c r="BI391" s="288" t="str">
        <f t="shared" si="52"/>
        <v>W/C</v>
      </c>
      <c r="BJ391" s="43"/>
      <c r="BK391" s="288" t="b">
        <f t="shared" si="55"/>
        <v>1</v>
      </c>
      <c r="BL391" s="288" t="b">
        <f t="shared" si="55"/>
        <v>1</v>
      </c>
      <c r="BM391" s="288" t="b">
        <f t="shared" si="55"/>
        <v>1</v>
      </c>
      <c r="BN391" s="288" t="b">
        <f t="shared" si="55"/>
        <v>1</v>
      </c>
      <c r="BO391" s="288" t="b">
        <f t="shared" si="55"/>
        <v>1</v>
      </c>
      <c r="BP391" s="288" t="b">
        <f t="shared" si="55"/>
        <v>1</v>
      </c>
      <c r="BQ391" s="288" t="b">
        <f t="shared" si="55"/>
        <v>1</v>
      </c>
    </row>
    <row r="392" spans="1:69" ht="12" customHeight="1" x14ac:dyDescent="0.25">
      <c r="A392" s="286">
        <v>16504221</v>
      </c>
      <c r="B392" s="287" t="s">
        <v>2500</v>
      </c>
      <c r="C392" s="16" t="s">
        <v>542</v>
      </c>
      <c r="D392" s="13" t="s">
        <v>183</v>
      </c>
      <c r="E392" s="13"/>
      <c r="F392" s="16"/>
      <c r="G392" s="13"/>
      <c r="H392" s="288" t="s">
        <v>2129</v>
      </c>
      <c r="I392" s="288" t="s">
        <v>2129</v>
      </c>
      <c r="J392" s="288" t="s">
        <v>2129</v>
      </c>
      <c r="K392" s="288" t="s">
        <v>2129</v>
      </c>
      <c r="L392" s="288" t="s">
        <v>183</v>
      </c>
      <c r="M392" s="288" t="s">
        <v>2130</v>
      </c>
      <c r="N392" s="288" t="s">
        <v>183</v>
      </c>
      <c r="P392" s="289">
        <v>186110</v>
      </c>
      <c r="Q392" s="289">
        <v>184852.5</v>
      </c>
      <c r="R392" s="289">
        <v>183595</v>
      </c>
      <c r="S392" s="289">
        <v>182337.5</v>
      </c>
      <c r="T392" s="289">
        <v>181080</v>
      </c>
      <c r="U392" s="289">
        <v>179822.5</v>
      </c>
      <c r="V392" s="289">
        <v>178565</v>
      </c>
      <c r="W392" s="289">
        <v>177307.5</v>
      </c>
      <c r="X392" s="289">
        <v>176050</v>
      </c>
      <c r="Y392" s="289">
        <v>174792.5</v>
      </c>
      <c r="Z392" s="289">
        <v>173535</v>
      </c>
      <c r="AA392" s="289">
        <v>172277.5</v>
      </c>
      <c r="AB392" s="289">
        <v>171020</v>
      </c>
      <c r="AC392" s="289"/>
      <c r="AD392" s="289"/>
      <c r="AE392" s="289">
        <v>178565</v>
      </c>
      <c r="AF392" s="299"/>
      <c r="AG392" s="300"/>
      <c r="AH392" s="291"/>
      <c r="AI392" s="291"/>
      <c r="AJ392" s="291"/>
      <c r="AK392" s="292"/>
      <c r="AL392" s="291">
        <v>0</v>
      </c>
      <c r="AM392" s="293">
        <v>178565</v>
      </c>
      <c r="AN392" s="291"/>
      <c r="AO392" s="294">
        <v>178565</v>
      </c>
      <c r="AP392" s="291"/>
      <c r="AQ392" s="295">
        <v>171020</v>
      </c>
      <c r="AR392" s="291"/>
      <c r="AS392" s="291"/>
      <c r="AT392" s="291"/>
      <c r="AU392" s="291"/>
      <c r="AV392" s="296">
        <v>0</v>
      </c>
      <c r="AW392" s="291">
        <v>171020</v>
      </c>
      <c r="AX392" s="291"/>
      <c r="AY392" s="293">
        <v>171020</v>
      </c>
      <c r="AZ392" s="297"/>
      <c r="BA392" s="298">
        <f t="shared" si="49"/>
        <v>0</v>
      </c>
      <c r="BB392" s="43"/>
      <c r="BC392" s="288" t="str">
        <f t="shared" si="54"/>
        <v/>
      </c>
      <c r="BD392" s="288" t="str">
        <f t="shared" si="54"/>
        <v/>
      </c>
      <c r="BE392" s="288" t="str">
        <f t="shared" si="54"/>
        <v/>
      </c>
      <c r="BF392" s="288" t="str">
        <f t="shared" si="54"/>
        <v/>
      </c>
      <c r="BG392" s="288" t="str">
        <f t="shared" si="48"/>
        <v>W/C</v>
      </c>
      <c r="BH392" s="288" t="str">
        <f t="shared" si="48"/>
        <v>NO</v>
      </c>
      <c r="BI392" s="288" t="str">
        <f t="shared" si="52"/>
        <v>W/C</v>
      </c>
      <c r="BJ392" s="43"/>
      <c r="BK392" s="288" t="b">
        <f t="shared" si="55"/>
        <v>1</v>
      </c>
      <c r="BL392" s="288" t="b">
        <f t="shared" si="55"/>
        <v>1</v>
      </c>
      <c r="BM392" s="288" t="b">
        <f t="shared" si="55"/>
        <v>1</v>
      </c>
      <c r="BN392" s="288" t="b">
        <f t="shared" si="55"/>
        <v>1</v>
      </c>
      <c r="BO392" s="288" t="b">
        <f t="shared" si="55"/>
        <v>1</v>
      </c>
      <c r="BP392" s="288" t="b">
        <f t="shared" si="55"/>
        <v>1</v>
      </c>
      <c r="BQ392" s="288" t="b">
        <f t="shared" si="55"/>
        <v>1</v>
      </c>
    </row>
    <row r="393" spans="1:69" ht="12" customHeight="1" x14ac:dyDescent="0.25">
      <c r="A393" s="286">
        <v>16504223</v>
      </c>
      <c r="B393" s="287" t="s">
        <v>2501</v>
      </c>
      <c r="C393" s="13" t="s">
        <v>589</v>
      </c>
      <c r="D393" s="13" t="s">
        <v>183</v>
      </c>
      <c r="E393" s="13"/>
      <c r="F393" s="13"/>
      <c r="G393" s="13"/>
      <c r="H393" s="288" t="s">
        <v>2129</v>
      </c>
      <c r="I393" s="288" t="s">
        <v>2129</v>
      </c>
      <c r="J393" s="288" t="s">
        <v>2129</v>
      </c>
      <c r="K393" s="288" t="s">
        <v>2129</v>
      </c>
      <c r="L393" s="288" t="s">
        <v>183</v>
      </c>
      <c r="M393" s="288" t="s">
        <v>2130</v>
      </c>
      <c r="N393" s="288" t="s">
        <v>183</v>
      </c>
      <c r="P393" s="289">
        <v>40907.040000000001</v>
      </c>
      <c r="Q393" s="289">
        <v>37498.120000000003</v>
      </c>
      <c r="R393" s="289">
        <v>34089.199999999997</v>
      </c>
      <c r="S393" s="289">
        <v>30680.28</v>
      </c>
      <c r="T393" s="289">
        <v>27271.360000000001</v>
      </c>
      <c r="U393" s="289">
        <v>23862.44</v>
      </c>
      <c r="V393" s="289">
        <v>20453.52</v>
      </c>
      <c r="W393" s="289">
        <v>17044.599999999999</v>
      </c>
      <c r="X393" s="289">
        <v>13635.68</v>
      </c>
      <c r="Y393" s="289">
        <v>10226.76</v>
      </c>
      <c r="Z393" s="289">
        <v>6817.84</v>
      </c>
      <c r="AA393" s="289">
        <v>3408.92</v>
      </c>
      <c r="AB393" s="289">
        <v>0</v>
      </c>
      <c r="AC393" s="289"/>
      <c r="AD393" s="289"/>
      <c r="AE393" s="289">
        <v>20453.52</v>
      </c>
      <c r="AF393" s="299"/>
      <c r="AG393" s="300"/>
      <c r="AH393" s="291"/>
      <c r="AI393" s="291"/>
      <c r="AJ393" s="291"/>
      <c r="AK393" s="292"/>
      <c r="AL393" s="291">
        <v>0</v>
      </c>
      <c r="AM393" s="293">
        <v>20453.52</v>
      </c>
      <c r="AN393" s="291"/>
      <c r="AO393" s="294">
        <v>20453.52</v>
      </c>
      <c r="AP393" s="291"/>
      <c r="AQ393" s="295">
        <v>0</v>
      </c>
      <c r="AR393" s="291"/>
      <c r="AS393" s="291"/>
      <c r="AT393" s="291"/>
      <c r="AU393" s="291"/>
      <c r="AV393" s="296">
        <v>0</v>
      </c>
      <c r="AW393" s="291">
        <v>0</v>
      </c>
      <c r="AX393" s="291"/>
      <c r="AY393" s="293">
        <v>0</v>
      </c>
      <c r="AZ393" s="297"/>
      <c r="BA393" s="298">
        <f t="shared" si="49"/>
        <v>0</v>
      </c>
      <c r="BB393" s="43"/>
      <c r="BC393" s="288" t="str">
        <f t="shared" si="54"/>
        <v/>
      </c>
      <c r="BD393" s="288" t="str">
        <f t="shared" si="54"/>
        <v/>
      </c>
      <c r="BE393" s="288" t="str">
        <f t="shared" si="54"/>
        <v/>
      </c>
      <c r="BF393" s="288" t="str">
        <f t="shared" si="54"/>
        <v/>
      </c>
      <c r="BG393" s="288" t="str">
        <f t="shared" si="48"/>
        <v>W/C</v>
      </c>
      <c r="BH393" s="288" t="str">
        <f t="shared" si="48"/>
        <v>NO</v>
      </c>
      <c r="BI393" s="288" t="str">
        <f t="shared" si="52"/>
        <v>W/C</v>
      </c>
      <c r="BJ393" s="43"/>
      <c r="BK393" s="288" t="b">
        <f t="shared" si="55"/>
        <v>1</v>
      </c>
      <c r="BL393" s="288" t="b">
        <f t="shared" si="55"/>
        <v>1</v>
      </c>
      <c r="BM393" s="288" t="b">
        <f t="shared" si="55"/>
        <v>1</v>
      </c>
      <c r="BN393" s="288" t="b">
        <f t="shared" si="55"/>
        <v>1</v>
      </c>
      <c r="BO393" s="288" t="b">
        <f t="shared" si="55"/>
        <v>1</v>
      </c>
      <c r="BP393" s="288" t="b">
        <f t="shared" si="55"/>
        <v>1</v>
      </c>
      <c r="BQ393" s="288" t="b">
        <f t="shared" si="55"/>
        <v>1</v>
      </c>
    </row>
    <row r="394" spans="1:69" ht="12" customHeight="1" x14ac:dyDescent="0.25">
      <c r="A394" s="286">
        <v>16504231</v>
      </c>
      <c r="B394" s="287" t="s">
        <v>2502</v>
      </c>
      <c r="C394" s="16" t="s">
        <v>552</v>
      </c>
      <c r="D394" s="13" t="s">
        <v>183</v>
      </c>
      <c r="E394" s="13"/>
      <c r="F394" s="16"/>
      <c r="G394" s="13"/>
      <c r="H394" s="288" t="s">
        <v>2129</v>
      </c>
      <c r="I394" s="288" t="s">
        <v>2129</v>
      </c>
      <c r="J394" s="288" t="s">
        <v>2129</v>
      </c>
      <c r="K394" s="288" t="s">
        <v>2129</v>
      </c>
      <c r="L394" s="288" t="s">
        <v>183</v>
      </c>
      <c r="M394" s="288" t="s">
        <v>2130</v>
      </c>
      <c r="N394" s="288" t="s">
        <v>183</v>
      </c>
      <c r="P394" s="289">
        <v>0</v>
      </c>
      <c r="Q394" s="289">
        <v>0</v>
      </c>
      <c r="R394" s="289">
        <v>0</v>
      </c>
      <c r="S394" s="289">
        <v>0</v>
      </c>
      <c r="T394" s="289">
        <v>0</v>
      </c>
      <c r="U394" s="289">
        <v>0</v>
      </c>
      <c r="V394" s="289">
        <v>0</v>
      </c>
      <c r="W394" s="289">
        <v>0</v>
      </c>
      <c r="X394" s="289">
        <v>0</v>
      </c>
      <c r="Y394" s="289">
        <v>0</v>
      </c>
      <c r="Z394" s="289">
        <v>0</v>
      </c>
      <c r="AA394" s="289">
        <v>0</v>
      </c>
      <c r="AB394" s="289">
        <v>0</v>
      </c>
      <c r="AC394" s="289"/>
      <c r="AD394" s="289"/>
      <c r="AE394" s="289">
        <v>0</v>
      </c>
      <c r="AF394" s="299"/>
      <c r="AG394" s="300"/>
      <c r="AH394" s="291"/>
      <c r="AI394" s="291"/>
      <c r="AJ394" s="291"/>
      <c r="AK394" s="292"/>
      <c r="AL394" s="291">
        <v>0</v>
      </c>
      <c r="AM394" s="293">
        <v>0</v>
      </c>
      <c r="AN394" s="291"/>
      <c r="AO394" s="294">
        <v>0</v>
      </c>
      <c r="AP394" s="291"/>
      <c r="AQ394" s="295">
        <v>0</v>
      </c>
      <c r="AR394" s="291"/>
      <c r="AS394" s="291"/>
      <c r="AT394" s="291"/>
      <c r="AU394" s="291"/>
      <c r="AV394" s="296">
        <v>0</v>
      </c>
      <c r="AW394" s="291">
        <v>0</v>
      </c>
      <c r="AX394" s="291"/>
      <c r="AY394" s="293">
        <v>0</v>
      </c>
      <c r="AZ394" s="297"/>
      <c r="BA394" s="298">
        <f t="shared" si="49"/>
        <v>0</v>
      </c>
      <c r="BB394" s="43"/>
      <c r="BC394" s="288" t="str">
        <f t="shared" si="54"/>
        <v/>
      </c>
      <c r="BD394" s="288" t="str">
        <f t="shared" si="54"/>
        <v/>
      </c>
      <c r="BE394" s="288" t="str">
        <f t="shared" si="54"/>
        <v/>
      </c>
      <c r="BF394" s="288" t="str">
        <f t="shared" si="54"/>
        <v/>
      </c>
      <c r="BG394" s="288" t="str">
        <f t="shared" si="48"/>
        <v>W/C</v>
      </c>
      <c r="BH394" s="288" t="str">
        <f t="shared" si="48"/>
        <v>NO</v>
      </c>
      <c r="BI394" s="288" t="str">
        <f t="shared" si="52"/>
        <v>W/C</v>
      </c>
      <c r="BJ394" s="43"/>
      <c r="BK394" s="288" t="b">
        <f t="shared" si="55"/>
        <v>1</v>
      </c>
      <c r="BL394" s="288" t="b">
        <f t="shared" si="55"/>
        <v>1</v>
      </c>
      <c r="BM394" s="288" t="b">
        <f t="shared" si="55"/>
        <v>1</v>
      </c>
      <c r="BN394" s="288" t="b">
        <f t="shared" si="55"/>
        <v>1</v>
      </c>
      <c r="BO394" s="288" t="b">
        <f t="shared" si="55"/>
        <v>1</v>
      </c>
      <c r="BP394" s="288" t="b">
        <f t="shared" si="55"/>
        <v>1</v>
      </c>
      <c r="BQ394" s="288" t="b">
        <f t="shared" si="55"/>
        <v>1</v>
      </c>
    </row>
    <row r="395" spans="1:69" ht="12" customHeight="1" x14ac:dyDescent="0.25">
      <c r="A395" s="286">
        <v>16504233</v>
      </c>
      <c r="B395" s="287" t="s">
        <v>2503</v>
      </c>
      <c r="C395" s="13" t="s">
        <v>563</v>
      </c>
      <c r="D395" s="13" t="s">
        <v>183</v>
      </c>
      <c r="E395" s="13"/>
      <c r="F395" s="13"/>
      <c r="G395" s="13"/>
      <c r="H395" s="288" t="s">
        <v>2129</v>
      </c>
      <c r="I395" s="288" t="s">
        <v>2129</v>
      </c>
      <c r="J395" s="288" t="s">
        <v>2129</v>
      </c>
      <c r="K395" s="288" t="s">
        <v>2129</v>
      </c>
      <c r="L395" s="288" t="s">
        <v>183</v>
      </c>
      <c r="M395" s="288" t="s">
        <v>2130</v>
      </c>
      <c r="N395" s="288" t="s">
        <v>183</v>
      </c>
      <c r="P395" s="289">
        <v>0</v>
      </c>
      <c r="Q395" s="289">
        <v>0</v>
      </c>
      <c r="R395" s="289">
        <v>0</v>
      </c>
      <c r="S395" s="289">
        <v>0</v>
      </c>
      <c r="T395" s="289">
        <v>0</v>
      </c>
      <c r="U395" s="289">
        <v>0</v>
      </c>
      <c r="V395" s="289">
        <v>0</v>
      </c>
      <c r="W395" s="289">
        <v>0</v>
      </c>
      <c r="X395" s="289">
        <v>0</v>
      </c>
      <c r="Y395" s="289">
        <v>0</v>
      </c>
      <c r="Z395" s="289">
        <v>0</v>
      </c>
      <c r="AA395" s="289">
        <v>0</v>
      </c>
      <c r="AB395" s="289">
        <v>0</v>
      </c>
      <c r="AC395" s="289"/>
      <c r="AD395" s="289"/>
      <c r="AE395" s="289">
        <v>0</v>
      </c>
      <c r="AF395" s="299"/>
      <c r="AG395" s="300"/>
      <c r="AH395" s="291"/>
      <c r="AI395" s="291"/>
      <c r="AJ395" s="291"/>
      <c r="AK395" s="292"/>
      <c r="AL395" s="291">
        <v>0</v>
      </c>
      <c r="AM395" s="293">
        <v>0</v>
      </c>
      <c r="AN395" s="291"/>
      <c r="AO395" s="294">
        <v>0</v>
      </c>
      <c r="AP395" s="291"/>
      <c r="AQ395" s="295">
        <v>0</v>
      </c>
      <c r="AR395" s="291"/>
      <c r="AS395" s="291"/>
      <c r="AT395" s="291"/>
      <c r="AU395" s="291"/>
      <c r="AV395" s="296">
        <v>0</v>
      </c>
      <c r="AW395" s="291">
        <v>0</v>
      </c>
      <c r="AX395" s="291"/>
      <c r="AY395" s="293">
        <v>0</v>
      </c>
      <c r="AZ395" s="297"/>
      <c r="BA395" s="298">
        <f t="shared" si="49"/>
        <v>0</v>
      </c>
      <c r="BB395" s="43"/>
      <c r="BC395" s="288" t="str">
        <f t="shared" si="54"/>
        <v/>
      </c>
      <c r="BD395" s="288" t="str">
        <f t="shared" si="54"/>
        <v/>
      </c>
      <c r="BE395" s="288" t="str">
        <f t="shared" si="54"/>
        <v/>
      </c>
      <c r="BF395" s="288" t="str">
        <f t="shared" si="54"/>
        <v/>
      </c>
      <c r="BG395" s="288" t="str">
        <f t="shared" si="48"/>
        <v>W/C</v>
      </c>
      <c r="BH395" s="288" t="str">
        <f t="shared" si="48"/>
        <v>NO</v>
      </c>
      <c r="BI395" s="288" t="str">
        <f t="shared" si="52"/>
        <v>W/C</v>
      </c>
      <c r="BJ395" s="43"/>
      <c r="BK395" s="288" t="b">
        <f t="shared" si="55"/>
        <v>1</v>
      </c>
      <c r="BL395" s="288" t="b">
        <f t="shared" si="55"/>
        <v>1</v>
      </c>
      <c r="BM395" s="288" t="b">
        <f t="shared" si="55"/>
        <v>1</v>
      </c>
      <c r="BN395" s="288" t="b">
        <f t="shared" si="55"/>
        <v>1</v>
      </c>
      <c r="BO395" s="288" t="b">
        <f t="shared" si="55"/>
        <v>1</v>
      </c>
      <c r="BP395" s="288" t="b">
        <f t="shared" si="55"/>
        <v>1</v>
      </c>
      <c r="BQ395" s="288" t="b">
        <f t="shared" si="55"/>
        <v>1</v>
      </c>
    </row>
    <row r="396" spans="1:69" ht="12" customHeight="1" x14ac:dyDescent="0.25">
      <c r="A396" s="286">
        <v>16504241</v>
      </c>
      <c r="B396" s="287" t="s">
        <v>2504</v>
      </c>
      <c r="C396" s="16" t="s">
        <v>555</v>
      </c>
      <c r="D396" s="13" t="s">
        <v>183</v>
      </c>
      <c r="E396" s="13"/>
      <c r="F396" s="16"/>
      <c r="G396" s="13"/>
      <c r="H396" s="288" t="s">
        <v>2129</v>
      </c>
      <c r="I396" s="288" t="s">
        <v>2129</v>
      </c>
      <c r="J396" s="288" t="s">
        <v>2129</v>
      </c>
      <c r="K396" s="288" t="s">
        <v>2129</v>
      </c>
      <c r="L396" s="288" t="s">
        <v>183</v>
      </c>
      <c r="M396" s="288" t="s">
        <v>2130</v>
      </c>
      <c r="N396" s="288" t="s">
        <v>183</v>
      </c>
      <c r="P396" s="289">
        <v>0</v>
      </c>
      <c r="Q396" s="289">
        <v>0</v>
      </c>
      <c r="R396" s="289">
        <v>0</v>
      </c>
      <c r="S396" s="289">
        <v>0</v>
      </c>
      <c r="T396" s="289">
        <v>0</v>
      </c>
      <c r="U396" s="289">
        <v>0</v>
      </c>
      <c r="V396" s="289">
        <v>0</v>
      </c>
      <c r="W396" s="289">
        <v>0</v>
      </c>
      <c r="X396" s="289">
        <v>0</v>
      </c>
      <c r="Y396" s="289">
        <v>0</v>
      </c>
      <c r="Z396" s="289">
        <v>0</v>
      </c>
      <c r="AA396" s="289">
        <v>0</v>
      </c>
      <c r="AB396" s="289">
        <v>0</v>
      </c>
      <c r="AC396" s="289"/>
      <c r="AD396" s="289"/>
      <c r="AE396" s="289">
        <v>0</v>
      </c>
      <c r="AF396" s="299"/>
      <c r="AG396" s="300"/>
      <c r="AH396" s="291"/>
      <c r="AI396" s="291"/>
      <c r="AJ396" s="291"/>
      <c r="AK396" s="292"/>
      <c r="AL396" s="291">
        <v>0</v>
      </c>
      <c r="AM396" s="293">
        <v>0</v>
      </c>
      <c r="AN396" s="291"/>
      <c r="AO396" s="294">
        <v>0</v>
      </c>
      <c r="AP396" s="291"/>
      <c r="AQ396" s="295">
        <v>0</v>
      </c>
      <c r="AR396" s="291"/>
      <c r="AS396" s="291"/>
      <c r="AT396" s="291"/>
      <c r="AU396" s="291"/>
      <c r="AV396" s="296">
        <v>0</v>
      </c>
      <c r="AW396" s="291">
        <v>0</v>
      </c>
      <c r="AX396" s="291"/>
      <c r="AY396" s="293">
        <v>0</v>
      </c>
      <c r="AZ396" s="297"/>
      <c r="BA396" s="298">
        <f t="shared" si="49"/>
        <v>0</v>
      </c>
      <c r="BB396" s="43"/>
      <c r="BC396" s="288" t="str">
        <f t="shared" si="54"/>
        <v/>
      </c>
      <c r="BD396" s="288" t="str">
        <f t="shared" si="54"/>
        <v/>
      </c>
      <c r="BE396" s="288" t="str">
        <f t="shared" si="54"/>
        <v/>
      </c>
      <c r="BF396" s="288" t="str">
        <f t="shared" si="54"/>
        <v/>
      </c>
      <c r="BG396" s="288" t="str">
        <f t="shared" si="48"/>
        <v>W/C</v>
      </c>
      <c r="BH396" s="288" t="str">
        <f t="shared" si="48"/>
        <v>NO</v>
      </c>
      <c r="BI396" s="288" t="str">
        <f t="shared" si="52"/>
        <v>W/C</v>
      </c>
      <c r="BJ396" s="43"/>
      <c r="BK396" s="288" t="b">
        <f t="shared" si="55"/>
        <v>1</v>
      </c>
      <c r="BL396" s="288" t="b">
        <f t="shared" si="55"/>
        <v>1</v>
      </c>
      <c r="BM396" s="288" t="b">
        <f t="shared" si="55"/>
        <v>1</v>
      </c>
      <c r="BN396" s="288" t="b">
        <f t="shared" si="55"/>
        <v>1</v>
      </c>
      <c r="BO396" s="288" t="b">
        <f t="shared" si="55"/>
        <v>1</v>
      </c>
      <c r="BP396" s="288" t="b">
        <f t="shared" si="55"/>
        <v>1</v>
      </c>
      <c r="BQ396" s="288" t="b">
        <f t="shared" si="55"/>
        <v>1</v>
      </c>
    </row>
    <row r="397" spans="1:69" ht="12" customHeight="1" x14ac:dyDescent="0.25">
      <c r="A397" s="14">
        <v>16504243</v>
      </c>
      <c r="B397" s="15" t="s">
        <v>2505</v>
      </c>
      <c r="C397" s="16" t="s">
        <v>2506</v>
      </c>
      <c r="D397" s="13" t="s">
        <v>183</v>
      </c>
      <c r="E397" s="13"/>
      <c r="F397" s="301">
        <v>43025</v>
      </c>
      <c r="G397" s="13"/>
      <c r="H397" s="288" t="s">
        <v>2129</v>
      </c>
      <c r="I397" s="288" t="s">
        <v>2129</v>
      </c>
      <c r="J397" s="288" t="s">
        <v>2129</v>
      </c>
      <c r="K397" s="288" t="s">
        <v>2129</v>
      </c>
      <c r="L397" s="288" t="s">
        <v>183</v>
      </c>
      <c r="M397" s="288" t="s">
        <v>2130</v>
      </c>
      <c r="N397" s="288" t="s">
        <v>183</v>
      </c>
      <c r="P397" s="289">
        <v>123727.03</v>
      </c>
      <c r="Q397" s="289">
        <v>117540.68</v>
      </c>
      <c r="R397" s="289">
        <v>111354.33</v>
      </c>
      <c r="S397" s="289">
        <v>105167.98</v>
      </c>
      <c r="T397" s="289">
        <v>98981.63</v>
      </c>
      <c r="U397" s="289">
        <v>92795.28</v>
      </c>
      <c r="V397" s="289">
        <v>86608.93</v>
      </c>
      <c r="W397" s="289">
        <v>80422.58</v>
      </c>
      <c r="X397" s="289">
        <v>74236.23</v>
      </c>
      <c r="Y397" s="289">
        <v>68049.88</v>
      </c>
      <c r="Z397" s="289">
        <v>61863.53</v>
      </c>
      <c r="AA397" s="289">
        <v>55677.18</v>
      </c>
      <c r="AB397" s="289">
        <v>49490.83</v>
      </c>
      <c r="AC397" s="289"/>
      <c r="AD397" s="289"/>
      <c r="AE397" s="289">
        <v>86608.930000000008</v>
      </c>
      <c r="AF397" s="299"/>
      <c r="AG397" s="300"/>
      <c r="AH397" s="291"/>
      <c r="AI397" s="291"/>
      <c r="AJ397" s="291"/>
      <c r="AK397" s="292"/>
      <c r="AL397" s="291">
        <v>0</v>
      </c>
      <c r="AM397" s="293">
        <v>86608.930000000008</v>
      </c>
      <c r="AN397" s="291"/>
      <c r="AO397" s="294">
        <v>86608.930000000008</v>
      </c>
      <c r="AP397" s="291"/>
      <c r="AQ397" s="295">
        <v>49490.83</v>
      </c>
      <c r="AR397" s="291"/>
      <c r="AS397" s="291"/>
      <c r="AT397" s="291"/>
      <c r="AU397" s="291"/>
      <c r="AV397" s="296">
        <v>0</v>
      </c>
      <c r="AW397" s="291">
        <v>49490.83</v>
      </c>
      <c r="AX397" s="291"/>
      <c r="AY397" s="293">
        <v>49490.83</v>
      </c>
      <c r="AZ397" s="297"/>
      <c r="BA397" s="298">
        <f t="shared" si="49"/>
        <v>0</v>
      </c>
      <c r="BB397" s="43"/>
      <c r="BC397" s="288" t="str">
        <f t="shared" si="54"/>
        <v/>
      </c>
      <c r="BD397" s="288" t="str">
        <f t="shared" si="54"/>
        <v/>
      </c>
      <c r="BE397" s="288" t="str">
        <f t="shared" si="54"/>
        <v/>
      </c>
      <c r="BF397" s="288" t="str">
        <f t="shared" si="54"/>
        <v/>
      </c>
      <c r="BG397" s="288" t="str">
        <f t="shared" si="48"/>
        <v>W/C</v>
      </c>
      <c r="BH397" s="288" t="str">
        <f t="shared" si="48"/>
        <v>NO</v>
      </c>
      <c r="BI397" s="288" t="str">
        <f t="shared" si="52"/>
        <v>W/C</v>
      </c>
      <c r="BJ397" s="43"/>
      <c r="BK397" s="288" t="b">
        <f t="shared" si="55"/>
        <v>1</v>
      </c>
      <c r="BL397" s="288" t="b">
        <f t="shared" si="55"/>
        <v>1</v>
      </c>
      <c r="BM397" s="288" t="b">
        <f t="shared" si="55"/>
        <v>1</v>
      </c>
      <c r="BN397" s="288" t="b">
        <f t="shared" si="55"/>
        <v>1</v>
      </c>
      <c r="BO397" s="288" t="b">
        <f t="shared" si="55"/>
        <v>1</v>
      </c>
      <c r="BP397" s="288" t="b">
        <f t="shared" si="55"/>
        <v>1</v>
      </c>
      <c r="BQ397" s="288" t="b">
        <f t="shared" si="55"/>
        <v>1</v>
      </c>
    </row>
    <row r="398" spans="1:69" ht="12" customHeight="1" x14ac:dyDescent="0.25">
      <c r="A398" s="286">
        <v>16504251</v>
      </c>
      <c r="B398" s="287" t="s">
        <v>2507</v>
      </c>
      <c r="C398" s="16" t="s">
        <v>557</v>
      </c>
      <c r="D398" s="13" t="s">
        <v>183</v>
      </c>
      <c r="E398" s="13"/>
      <c r="F398" s="319"/>
      <c r="G398" s="13"/>
      <c r="H398" s="288" t="s">
        <v>2129</v>
      </c>
      <c r="I398" s="288" t="s">
        <v>2129</v>
      </c>
      <c r="J398" s="288" t="s">
        <v>2129</v>
      </c>
      <c r="K398" s="288" t="s">
        <v>2129</v>
      </c>
      <c r="L398" s="288" t="s">
        <v>183</v>
      </c>
      <c r="M398" s="288" t="s">
        <v>2130</v>
      </c>
      <c r="N398" s="288" t="s">
        <v>183</v>
      </c>
      <c r="P398" s="289">
        <v>0</v>
      </c>
      <c r="Q398" s="289">
        <v>0</v>
      </c>
      <c r="R398" s="289">
        <v>0</v>
      </c>
      <c r="S398" s="289">
        <v>0</v>
      </c>
      <c r="T398" s="289">
        <v>0</v>
      </c>
      <c r="U398" s="289">
        <v>0</v>
      </c>
      <c r="V398" s="289">
        <v>0</v>
      </c>
      <c r="W398" s="289">
        <v>0</v>
      </c>
      <c r="X398" s="289">
        <v>0</v>
      </c>
      <c r="Y398" s="289">
        <v>0</v>
      </c>
      <c r="Z398" s="289">
        <v>0</v>
      </c>
      <c r="AA398" s="289">
        <v>0</v>
      </c>
      <c r="AB398" s="289">
        <v>0</v>
      </c>
      <c r="AC398" s="289"/>
      <c r="AD398" s="289"/>
      <c r="AE398" s="289">
        <v>0</v>
      </c>
      <c r="AF398" s="299"/>
      <c r="AG398" s="300"/>
      <c r="AH398" s="291"/>
      <c r="AI398" s="291"/>
      <c r="AJ398" s="291"/>
      <c r="AK398" s="292"/>
      <c r="AL398" s="291">
        <v>0</v>
      </c>
      <c r="AM398" s="293">
        <v>0</v>
      </c>
      <c r="AN398" s="291"/>
      <c r="AO398" s="294">
        <v>0</v>
      </c>
      <c r="AP398" s="291"/>
      <c r="AQ398" s="295">
        <v>0</v>
      </c>
      <c r="AR398" s="291"/>
      <c r="AS398" s="291"/>
      <c r="AT398" s="291"/>
      <c r="AU398" s="291"/>
      <c r="AV398" s="296">
        <v>0</v>
      </c>
      <c r="AW398" s="291">
        <v>0</v>
      </c>
      <c r="AX398" s="291"/>
      <c r="AY398" s="293">
        <v>0</v>
      </c>
      <c r="AZ398" s="297"/>
      <c r="BA398" s="298">
        <f t="shared" si="49"/>
        <v>0</v>
      </c>
      <c r="BB398" s="43"/>
      <c r="BC398" s="288" t="str">
        <f t="shared" si="54"/>
        <v/>
      </c>
      <c r="BD398" s="288" t="str">
        <f t="shared" si="54"/>
        <v/>
      </c>
      <c r="BE398" s="288" t="str">
        <f t="shared" si="54"/>
        <v/>
      </c>
      <c r="BF398" s="288" t="str">
        <f t="shared" si="54"/>
        <v/>
      </c>
      <c r="BG398" s="288" t="str">
        <f t="shared" si="48"/>
        <v>W/C</v>
      </c>
      <c r="BH398" s="288" t="str">
        <f t="shared" si="48"/>
        <v>NO</v>
      </c>
      <c r="BI398" s="288" t="str">
        <f t="shared" si="52"/>
        <v>W/C</v>
      </c>
      <c r="BJ398" s="43"/>
      <c r="BK398" s="288" t="b">
        <f t="shared" si="55"/>
        <v>1</v>
      </c>
      <c r="BL398" s="288" t="b">
        <f t="shared" si="55"/>
        <v>1</v>
      </c>
      <c r="BM398" s="288" t="b">
        <f t="shared" si="55"/>
        <v>1</v>
      </c>
      <c r="BN398" s="288" t="b">
        <f t="shared" si="55"/>
        <v>1</v>
      </c>
      <c r="BO398" s="288" t="b">
        <f t="shared" si="55"/>
        <v>1</v>
      </c>
      <c r="BP398" s="288" t="b">
        <f t="shared" si="55"/>
        <v>1</v>
      </c>
      <c r="BQ398" s="288" t="b">
        <f t="shared" si="55"/>
        <v>1</v>
      </c>
    </row>
    <row r="399" spans="1:69" ht="12" customHeight="1" x14ac:dyDescent="0.25">
      <c r="A399" s="286">
        <v>16504253</v>
      </c>
      <c r="B399" s="287" t="s">
        <v>2508</v>
      </c>
      <c r="C399" s="16" t="s">
        <v>590</v>
      </c>
      <c r="D399" s="13" t="s">
        <v>183</v>
      </c>
      <c r="E399" s="13"/>
      <c r="F399" s="319"/>
      <c r="G399" s="13"/>
      <c r="H399" s="288" t="s">
        <v>2129</v>
      </c>
      <c r="I399" s="288" t="s">
        <v>2129</v>
      </c>
      <c r="J399" s="288" t="s">
        <v>2129</v>
      </c>
      <c r="K399" s="288" t="s">
        <v>2129</v>
      </c>
      <c r="L399" s="288" t="s">
        <v>183</v>
      </c>
      <c r="M399" s="288" t="s">
        <v>2130</v>
      </c>
      <c r="N399" s="288" t="s">
        <v>183</v>
      </c>
      <c r="P399" s="289">
        <v>40899.21</v>
      </c>
      <c r="Q399" s="289">
        <v>36354.85</v>
      </c>
      <c r="R399" s="289">
        <v>31810.49</v>
      </c>
      <c r="S399" s="289">
        <v>28773.31</v>
      </c>
      <c r="T399" s="289">
        <v>23977.759999999998</v>
      </c>
      <c r="U399" s="289">
        <v>19182.21</v>
      </c>
      <c r="V399" s="289">
        <v>14386.66</v>
      </c>
      <c r="W399" s="289">
        <v>9591.11</v>
      </c>
      <c r="X399" s="289">
        <v>4795.5600000000004</v>
      </c>
      <c r="Y399" s="289">
        <v>0</v>
      </c>
      <c r="Z399" s="289">
        <v>0</v>
      </c>
      <c r="AA399" s="289">
        <v>0</v>
      </c>
      <c r="AB399" s="289">
        <v>0</v>
      </c>
      <c r="AC399" s="289"/>
      <c r="AD399" s="289"/>
      <c r="AE399" s="289">
        <v>15776.796250000001</v>
      </c>
      <c r="AF399" s="299"/>
      <c r="AG399" s="300"/>
      <c r="AH399" s="291"/>
      <c r="AI399" s="291"/>
      <c r="AJ399" s="291"/>
      <c r="AK399" s="292"/>
      <c r="AL399" s="291">
        <v>0</v>
      </c>
      <c r="AM399" s="293">
        <v>15776.796250000001</v>
      </c>
      <c r="AN399" s="291"/>
      <c r="AO399" s="294">
        <v>15776.796250000001</v>
      </c>
      <c r="AP399" s="291"/>
      <c r="AQ399" s="295">
        <v>0</v>
      </c>
      <c r="AR399" s="291"/>
      <c r="AS399" s="291"/>
      <c r="AT399" s="291"/>
      <c r="AU399" s="291"/>
      <c r="AV399" s="296">
        <v>0</v>
      </c>
      <c r="AW399" s="291">
        <v>0</v>
      </c>
      <c r="AX399" s="291"/>
      <c r="AY399" s="293">
        <v>0</v>
      </c>
      <c r="AZ399" s="297"/>
      <c r="BA399" s="298">
        <f t="shared" si="49"/>
        <v>0</v>
      </c>
      <c r="BB399" s="43"/>
      <c r="BC399" s="288" t="str">
        <f t="shared" si="54"/>
        <v/>
      </c>
      <c r="BD399" s="288" t="str">
        <f t="shared" si="54"/>
        <v/>
      </c>
      <c r="BE399" s="288" t="str">
        <f t="shared" si="54"/>
        <v/>
      </c>
      <c r="BF399" s="288" t="str">
        <f t="shared" si="54"/>
        <v/>
      </c>
      <c r="BG399" s="288" t="str">
        <f t="shared" si="48"/>
        <v>W/C</v>
      </c>
      <c r="BH399" s="288" t="str">
        <f t="shared" si="48"/>
        <v>NO</v>
      </c>
      <c r="BI399" s="288" t="str">
        <f t="shared" si="52"/>
        <v>W/C</v>
      </c>
      <c r="BJ399" s="43"/>
      <c r="BK399" s="288" t="b">
        <f t="shared" si="55"/>
        <v>1</v>
      </c>
      <c r="BL399" s="288" t="b">
        <f t="shared" si="55"/>
        <v>1</v>
      </c>
      <c r="BM399" s="288" t="b">
        <f t="shared" si="55"/>
        <v>1</v>
      </c>
      <c r="BN399" s="288" t="b">
        <f t="shared" si="55"/>
        <v>1</v>
      </c>
      <c r="BO399" s="288" t="b">
        <f t="shared" si="55"/>
        <v>1</v>
      </c>
      <c r="BP399" s="288" t="b">
        <f t="shared" si="55"/>
        <v>1</v>
      </c>
      <c r="BQ399" s="288" t="b">
        <f t="shared" si="55"/>
        <v>1</v>
      </c>
    </row>
    <row r="400" spans="1:69" ht="12" customHeight="1" x14ac:dyDescent="0.25">
      <c r="A400" s="286">
        <v>16504261</v>
      </c>
      <c r="B400" s="287" t="s">
        <v>2509</v>
      </c>
      <c r="C400" s="16" t="s">
        <v>548</v>
      </c>
      <c r="D400" s="13" t="s">
        <v>183</v>
      </c>
      <c r="E400" s="13"/>
      <c r="F400" s="319"/>
      <c r="G400" s="13"/>
      <c r="H400" s="288" t="s">
        <v>2129</v>
      </c>
      <c r="I400" s="288" t="s">
        <v>2129</v>
      </c>
      <c r="J400" s="288" t="s">
        <v>2129</v>
      </c>
      <c r="K400" s="288" t="s">
        <v>2129</v>
      </c>
      <c r="L400" s="288" t="s">
        <v>183</v>
      </c>
      <c r="M400" s="288" t="s">
        <v>2130</v>
      </c>
      <c r="N400" s="288" t="s">
        <v>183</v>
      </c>
      <c r="P400" s="289">
        <v>414887.64</v>
      </c>
      <c r="Q400" s="289">
        <v>414887.64</v>
      </c>
      <c r="R400" s="289">
        <v>727436.04</v>
      </c>
      <c r="S400" s="289">
        <v>727436.04</v>
      </c>
      <c r="T400" s="289">
        <v>940143.24</v>
      </c>
      <c r="U400" s="289">
        <v>940143.24</v>
      </c>
      <c r="V400" s="289">
        <v>940143.24</v>
      </c>
      <c r="W400" s="289">
        <v>1154876.43</v>
      </c>
      <c r="X400" s="289">
        <v>1154876.43</v>
      </c>
      <c r="Y400" s="289">
        <v>1154876.43</v>
      </c>
      <c r="Z400" s="289">
        <v>1613761.45</v>
      </c>
      <c r="AA400" s="289">
        <v>1613761.45</v>
      </c>
      <c r="AB400" s="289">
        <v>1613761.45</v>
      </c>
      <c r="AC400" s="289"/>
      <c r="AD400" s="289"/>
      <c r="AE400" s="289">
        <v>1033055.5145833333</v>
      </c>
      <c r="AF400" s="299"/>
      <c r="AG400" s="300"/>
      <c r="AH400" s="291"/>
      <c r="AI400" s="291"/>
      <c r="AJ400" s="291"/>
      <c r="AK400" s="292"/>
      <c r="AL400" s="291">
        <v>0</v>
      </c>
      <c r="AM400" s="293">
        <v>1033055.5145833333</v>
      </c>
      <c r="AN400" s="291"/>
      <c r="AO400" s="294">
        <v>1033055.5145833333</v>
      </c>
      <c r="AP400" s="291"/>
      <c r="AQ400" s="295">
        <v>1613761.45</v>
      </c>
      <c r="AR400" s="291"/>
      <c r="AS400" s="291"/>
      <c r="AT400" s="291"/>
      <c r="AU400" s="291"/>
      <c r="AV400" s="296">
        <v>0</v>
      </c>
      <c r="AW400" s="291">
        <v>1613761.45</v>
      </c>
      <c r="AX400" s="291"/>
      <c r="AY400" s="293">
        <v>1613761.45</v>
      </c>
      <c r="AZ400" s="297"/>
      <c r="BA400" s="298">
        <f t="shared" si="49"/>
        <v>0</v>
      </c>
      <c r="BB400" s="43"/>
      <c r="BC400" s="288" t="str">
        <f t="shared" si="54"/>
        <v/>
      </c>
      <c r="BD400" s="288" t="str">
        <f t="shared" si="54"/>
        <v/>
      </c>
      <c r="BE400" s="288" t="str">
        <f t="shared" si="54"/>
        <v/>
      </c>
      <c r="BF400" s="288" t="str">
        <f t="shared" si="54"/>
        <v/>
      </c>
      <c r="BG400" s="288" t="str">
        <f t="shared" si="48"/>
        <v>W/C</v>
      </c>
      <c r="BH400" s="288" t="str">
        <f t="shared" si="48"/>
        <v>NO</v>
      </c>
      <c r="BI400" s="288" t="str">
        <f t="shared" si="52"/>
        <v>W/C</v>
      </c>
      <c r="BJ400" s="43"/>
      <c r="BK400" s="288" t="b">
        <f t="shared" si="55"/>
        <v>1</v>
      </c>
      <c r="BL400" s="288" t="b">
        <f t="shared" si="55"/>
        <v>1</v>
      </c>
      <c r="BM400" s="288" t="b">
        <f t="shared" si="55"/>
        <v>1</v>
      </c>
      <c r="BN400" s="288" t="b">
        <f t="shared" si="55"/>
        <v>1</v>
      </c>
      <c r="BO400" s="288" t="b">
        <f t="shared" si="55"/>
        <v>1</v>
      </c>
      <c r="BP400" s="288" t="b">
        <f t="shared" si="55"/>
        <v>1</v>
      </c>
      <c r="BQ400" s="288" t="b">
        <f t="shared" si="55"/>
        <v>1</v>
      </c>
    </row>
    <row r="401" spans="1:69" ht="12" customHeight="1" x14ac:dyDescent="0.25">
      <c r="A401" s="286">
        <v>16504271</v>
      </c>
      <c r="B401" s="287" t="s">
        <v>2510</v>
      </c>
      <c r="C401" s="16" t="s">
        <v>549</v>
      </c>
      <c r="D401" s="13" t="s">
        <v>183</v>
      </c>
      <c r="E401" s="13"/>
      <c r="F401" s="319"/>
      <c r="G401" s="13"/>
      <c r="H401" s="288" t="s">
        <v>2129</v>
      </c>
      <c r="I401" s="288" t="s">
        <v>2129</v>
      </c>
      <c r="J401" s="288" t="s">
        <v>2129</v>
      </c>
      <c r="K401" s="288" t="s">
        <v>2129</v>
      </c>
      <c r="L401" s="288" t="s">
        <v>183</v>
      </c>
      <c r="M401" s="288" t="s">
        <v>2130</v>
      </c>
      <c r="N401" s="288" t="s">
        <v>183</v>
      </c>
      <c r="P401" s="289">
        <v>227732.73</v>
      </c>
      <c r="Q401" s="289">
        <v>227732.73</v>
      </c>
      <c r="R401" s="289">
        <v>399291.25</v>
      </c>
      <c r="S401" s="289">
        <v>399291.25</v>
      </c>
      <c r="T401" s="289">
        <v>516046.7</v>
      </c>
      <c r="U401" s="289">
        <v>516046.7</v>
      </c>
      <c r="V401" s="289">
        <v>516046.7</v>
      </c>
      <c r="W401" s="289">
        <v>633914.21</v>
      </c>
      <c r="X401" s="289">
        <v>633914.21</v>
      </c>
      <c r="Y401" s="289">
        <v>633914.21</v>
      </c>
      <c r="Z401" s="289">
        <v>885797.21</v>
      </c>
      <c r="AA401" s="289">
        <v>885797.21</v>
      </c>
      <c r="AB401" s="289">
        <v>885797.21</v>
      </c>
      <c r="AC401" s="289"/>
      <c r="AD401" s="289"/>
      <c r="AE401" s="289">
        <v>567046.4458333333</v>
      </c>
      <c r="AF401" s="299"/>
      <c r="AG401" s="300"/>
      <c r="AH401" s="291"/>
      <c r="AI401" s="291"/>
      <c r="AJ401" s="291"/>
      <c r="AK401" s="292"/>
      <c r="AL401" s="291">
        <v>0</v>
      </c>
      <c r="AM401" s="293">
        <v>567046.4458333333</v>
      </c>
      <c r="AN401" s="291"/>
      <c r="AO401" s="294">
        <v>567046.4458333333</v>
      </c>
      <c r="AP401" s="291"/>
      <c r="AQ401" s="295">
        <v>885797.21</v>
      </c>
      <c r="AR401" s="291"/>
      <c r="AS401" s="291"/>
      <c r="AT401" s="291"/>
      <c r="AU401" s="291"/>
      <c r="AV401" s="296">
        <v>0</v>
      </c>
      <c r="AW401" s="291">
        <v>885797.21</v>
      </c>
      <c r="AX401" s="291"/>
      <c r="AY401" s="293">
        <v>885797.21</v>
      </c>
      <c r="AZ401" s="297"/>
      <c r="BA401" s="298">
        <f t="shared" si="49"/>
        <v>0</v>
      </c>
      <c r="BB401" s="43"/>
      <c r="BC401" s="288" t="str">
        <f t="shared" si="54"/>
        <v/>
      </c>
      <c r="BD401" s="288" t="str">
        <f t="shared" si="54"/>
        <v/>
      </c>
      <c r="BE401" s="288" t="str">
        <f t="shared" si="54"/>
        <v/>
      </c>
      <c r="BF401" s="288" t="str">
        <f t="shared" si="54"/>
        <v/>
      </c>
      <c r="BG401" s="288" t="str">
        <f t="shared" si="48"/>
        <v>W/C</v>
      </c>
      <c r="BH401" s="288" t="str">
        <f t="shared" si="48"/>
        <v>NO</v>
      </c>
      <c r="BI401" s="288" t="str">
        <f t="shared" si="52"/>
        <v>W/C</v>
      </c>
      <c r="BJ401" s="43"/>
      <c r="BK401" s="288" t="b">
        <f t="shared" si="55"/>
        <v>1</v>
      </c>
      <c r="BL401" s="288" t="b">
        <f t="shared" si="55"/>
        <v>1</v>
      </c>
      <c r="BM401" s="288" t="b">
        <f t="shared" si="55"/>
        <v>1</v>
      </c>
      <c r="BN401" s="288" t="b">
        <f t="shared" si="55"/>
        <v>1</v>
      </c>
      <c r="BO401" s="288" t="b">
        <f t="shared" si="55"/>
        <v>1</v>
      </c>
      <c r="BP401" s="288" t="b">
        <f t="shared" si="55"/>
        <v>1</v>
      </c>
      <c r="BQ401" s="288" t="b">
        <f t="shared" si="55"/>
        <v>1</v>
      </c>
    </row>
    <row r="402" spans="1:69" ht="12" customHeight="1" x14ac:dyDescent="0.25">
      <c r="A402" s="286">
        <v>16504273</v>
      </c>
      <c r="B402" s="287" t="s">
        <v>2511</v>
      </c>
      <c r="C402" s="16" t="s">
        <v>591</v>
      </c>
      <c r="D402" s="13" t="s">
        <v>183</v>
      </c>
      <c r="E402" s="13"/>
      <c r="F402" s="319"/>
      <c r="G402" s="13"/>
      <c r="H402" s="288" t="s">
        <v>2129</v>
      </c>
      <c r="I402" s="288" t="s">
        <v>2129</v>
      </c>
      <c r="J402" s="288" t="s">
        <v>2129</v>
      </c>
      <c r="K402" s="288" t="s">
        <v>2129</v>
      </c>
      <c r="L402" s="288" t="s">
        <v>183</v>
      </c>
      <c r="M402" s="288" t="s">
        <v>2130</v>
      </c>
      <c r="N402" s="288" t="s">
        <v>183</v>
      </c>
      <c r="P402" s="289">
        <v>28317.86</v>
      </c>
      <c r="Q402" s="289">
        <v>14158.91</v>
      </c>
      <c r="R402" s="289">
        <v>0</v>
      </c>
      <c r="S402" s="289">
        <v>0</v>
      </c>
      <c r="T402" s="289">
        <v>0</v>
      </c>
      <c r="U402" s="289">
        <v>0</v>
      </c>
      <c r="V402" s="289">
        <v>0</v>
      </c>
      <c r="W402" s="289">
        <v>0</v>
      </c>
      <c r="X402" s="289">
        <v>0</v>
      </c>
      <c r="Y402" s="289">
        <v>0</v>
      </c>
      <c r="Z402" s="289">
        <v>0</v>
      </c>
      <c r="AA402" s="289">
        <v>0</v>
      </c>
      <c r="AB402" s="289">
        <v>0</v>
      </c>
      <c r="AC402" s="289"/>
      <c r="AD402" s="289"/>
      <c r="AE402" s="289">
        <v>2359.8200000000002</v>
      </c>
      <c r="AF402" s="299"/>
      <c r="AG402" s="300"/>
      <c r="AH402" s="291"/>
      <c r="AI402" s="291"/>
      <c r="AJ402" s="291"/>
      <c r="AK402" s="292"/>
      <c r="AL402" s="291">
        <v>0</v>
      </c>
      <c r="AM402" s="293">
        <v>2359.8200000000002</v>
      </c>
      <c r="AN402" s="291"/>
      <c r="AO402" s="294">
        <v>2359.8200000000002</v>
      </c>
      <c r="AP402" s="291"/>
      <c r="AQ402" s="295">
        <v>0</v>
      </c>
      <c r="AR402" s="291"/>
      <c r="AS402" s="291"/>
      <c r="AT402" s="291"/>
      <c r="AU402" s="291"/>
      <c r="AV402" s="296">
        <v>0</v>
      </c>
      <c r="AW402" s="291">
        <v>0</v>
      </c>
      <c r="AX402" s="291"/>
      <c r="AY402" s="293">
        <v>0</v>
      </c>
      <c r="AZ402" s="297"/>
      <c r="BA402" s="298">
        <f t="shared" si="49"/>
        <v>0</v>
      </c>
      <c r="BB402" s="43"/>
      <c r="BC402" s="288" t="str">
        <f t="shared" si="54"/>
        <v/>
      </c>
      <c r="BD402" s="288" t="str">
        <f t="shared" si="54"/>
        <v/>
      </c>
      <c r="BE402" s="288" t="str">
        <f t="shared" si="54"/>
        <v/>
      </c>
      <c r="BF402" s="288" t="str">
        <f t="shared" si="54"/>
        <v/>
      </c>
      <c r="BG402" s="288" t="str">
        <f t="shared" si="48"/>
        <v>W/C</v>
      </c>
      <c r="BH402" s="288" t="str">
        <f t="shared" si="48"/>
        <v>NO</v>
      </c>
      <c r="BI402" s="288" t="str">
        <f t="shared" si="52"/>
        <v>W/C</v>
      </c>
      <c r="BJ402" s="43"/>
      <c r="BK402" s="288" t="b">
        <f t="shared" si="55"/>
        <v>1</v>
      </c>
      <c r="BL402" s="288" t="b">
        <f t="shared" si="55"/>
        <v>1</v>
      </c>
      <c r="BM402" s="288" t="b">
        <f t="shared" si="55"/>
        <v>1</v>
      </c>
      <c r="BN402" s="288" t="b">
        <f t="shared" si="55"/>
        <v>1</v>
      </c>
      <c r="BO402" s="288" t="b">
        <f t="shared" si="55"/>
        <v>1</v>
      </c>
      <c r="BP402" s="288" t="b">
        <f t="shared" si="55"/>
        <v>1</v>
      </c>
      <c r="BQ402" s="288" t="b">
        <f t="shared" si="55"/>
        <v>1</v>
      </c>
    </row>
    <row r="403" spans="1:69" ht="12" customHeight="1" x14ac:dyDescent="0.25">
      <c r="A403" s="14">
        <v>16504281</v>
      </c>
      <c r="B403" s="15" t="s">
        <v>2512</v>
      </c>
      <c r="C403" s="16" t="s">
        <v>592</v>
      </c>
      <c r="D403" s="13" t="s">
        <v>183</v>
      </c>
      <c r="E403" s="13"/>
      <c r="F403" s="303">
        <v>42995</v>
      </c>
      <c r="G403" s="13"/>
      <c r="H403" s="288" t="s">
        <v>2129</v>
      </c>
      <c r="I403" s="288" t="s">
        <v>2129</v>
      </c>
      <c r="J403" s="288" t="s">
        <v>2129</v>
      </c>
      <c r="K403" s="288" t="s">
        <v>2129</v>
      </c>
      <c r="L403" s="288" t="s">
        <v>183</v>
      </c>
      <c r="M403" s="288" t="s">
        <v>2130</v>
      </c>
      <c r="N403" s="288" t="s">
        <v>183</v>
      </c>
      <c r="P403" s="289">
        <v>6624.95</v>
      </c>
      <c r="Q403" s="289">
        <v>6624.95</v>
      </c>
      <c r="R403" s="289">
        <v>11615.74</v>
      </c>
      <c r="S403" s="289">
        <v>11615.74</v>
      </c>
      <c r="T403" s="289">
        <v>15012.26</v>
      </c>
      <c r="U403" s="289">
        <v>15012.26</v>
      </c>
      <c r="V403" s="289">
        <v>15012.26</v>
      </c>
      <c r="W403" s="289">
        <v>18441.14</v>
      </c>
      <c r="X403" s="289">
        <v>18441.14</v>
      </c>
      <c r="Y403" s="289">
        <v>18441.14</v>
      </c>
      <c r="Z403" s="289">
        <v>25768.639999999999</v>
      </c>
      <c r="AA403" s="289">
        <v>25768.639999999999</v>
      </c>
      <c r="AB403" s="289">
        <v>25768.639999999999</v>
      </c>
      <c r="AC403" s="289"/>
      <c r="AD403" s="289"/>
      <c r="AE403" s="289">
        <v>16495.892083333336</v>
      </c>
      <c r="AF403" s="299"/>
      <c r="AG403" s="300"/>
      <c r="AH403" s="291"/>
      <c r="AI403" s="291"/>
      <c r="AJ403" s="291"/>
      <c r="AK403" s="292"/>
      <c r="AL403" s="291">
        <v>0</v>
      </c>
      <c r="AM403" s="293">
        <v>16495.892083333336</v>
      </c>
      <c r="AN403" s="291"/>
      <c r="AO403" s="294">
        <v>16495.892083333336</v>
      </c>
      <c r="AP403" s="291"/>
      <c r="AQ403" s="295">
        <v>25768.639999999999</v>
      </c>
      <c r="AR403" s="291"/>
      <c r="AS403" s="291"/>
      <c r="AT403" s="291"/>
      <c r="AU403" s="291"/>
      <c r="AV403" s="296">
        <v>0</v>
      </c>
      <c r="AW403" s="291">
        <v>25768.639999999999</v>
      </c>
      <c r="AX403" s="291"/>
      <c r="AY403" s="293">
        <v>25768.639999999999</v>
      </c>
      <c r="AZ403" s="297"/>
      <c r="BA403" s="298">
        <f t="shared" si="49"/>
        <v>0</v>
      </c>
      <c r="BB403" s="43"/>
      <c r="BC403" s="288" t="str">
        <f t="shared" si="54"/>
        <v/>
      </c>
      <c r="BD403" s="288" t="str">
        <f t="shared" si="54"/>
        <v/>
      </c>
      <c r="BE403" s="288" t="str">
        <f t="shared" si="54"/>
        <v/>
      </c>
      <c r="BF403" s="288" t="str">
        <f t="shared" si="54"/>
        <v/>
      </c>
      <c r="BG403" s="288" t="str">
        <f t="shared" si="48"/>
        <v>W/C</v>
      </c>
      <c r="BH403" s="288" t="str">
        <f t="shared" si="48"/>
        <v>NO</v>
      </c>
      <c r="BI403" s="288" t="str">
        <f t="shared" si="52"/>
        <v>W/C</v>
      </c>
      <c r="BJ403" s="43"/>
      <c r="BK403" s="288" t="b">
        <f t="shared" si="55"/>
        <v>1</v>
      </c>
      <c r="BL403" s="288" t="b">
        <f t="shared" si="55"/>
        <v>1</v>
      </c>
      <c r="BM403" s="288" t="b">
        <f t="shared" si="55"/>
        <v>1</v>
      </c>
      <c r="BN403" s="288" t="b">
        <f t="shared" si="55"/>
        <v>1</v>
      </c>
      <c r="BO403" s="288" t="b">
        <f t="shared" si="55"/>
        <v>1</v>
      </c>
      <c r="BP403" s="288" t="b">
        <f t="shared" si="55"/>
        <v>1</v>
      </c>
      <c r="BQ403" s="288" t="b">
        <f t="shared" si="55"/>
        <v>1</v>
      </c>
    </row>
    <row r="404" spans="1:69" ht="12" customHeight="1" x14ac:dyDescent="0.25">
      <c r="A404" s="14">
        <v>16504283</v>
      </c>
      <c r="B404" s="15" t="s">
        <v>2513</v>
      </c>
      <c r="C404" s="16" t="s">
        <v>593</v>
      </c>
      <c r="D404" s="13" t="s">
        <v>183</v>
      </c>
      <c r="E404" s="13"/>
      <c r="F404" s="319"/>
      <c r="G404" s="13"/>
      <c r="H404" s="288" t="s">
        <v>2129</v>
      </c>
      <c r="I404" s="288" t="s">
        <v>2129</v>
      </c>
      <c r="J404" s="288" t="s">
        <v>2129</v>
      </c>
      <c r="K404" s="288" t="s">
        <v>2129</v>
      </c>
      <c r="L404" s="288" t="s">
        <v>183</v>
      </c>
      <c r="M404" s="288" t="s">
        <v>2130</v>
      </c>
      <c r="N404" s="288" t="s">
        <v>183</v>
      </c>
      <c r="P404" s="289">
        <v>43249.07</v>
      </c>
      <c r="Q404" s="289">
        <v>37070.620000000003</v>
      </c>
      <c r="R404" s="289">
        <v>30892.17</v>
      </c>
      <c r="S404" s="289">
        <v>24713.72</v>
      </c>
      <c r="T404" s="289">
        <v>18535.27</v>
      </c>
      <c r="U404" s="289">
        <v>12356.82</v>
      </c>
      <c r="V404" s="289">
        <v>6178.37</v>
      </c>
      <c r="W404" s="289">
        <v>0</v>
      </c>
      <c r="X404" s="289">
        <v>0</v>
      </c>
      <c r="Y404" s="289">
        <v>0</v>
      </c>
      <c r="Z404" s="289">
        <v>0</v>
      </c>
      <c r="AA404" s="289">
        <v>0</v>
      </c>
      <c r="AB404" s="289">
        <v>0</v>
      </c>
      <c r="AC404" s="289"/>
      <c r="AD404" s="289"/>
      <c r="AE404" s="289">
        <v>12614.292083333334</v>
      </c>
      <c r="AF404" s="299"/>
      <c r="AG404" s="300"/>
      <c r="AH404" s="291"/>
      <c r="AI404" s="291"/>
      <c r="AJ404" s="291"/>
      <c r="AK404" s="292"/>
      <c r="AL404" s="291">
        <v>0</v>
      </c>
      <c r="AM404" s="293">
        <v>12614.292083333334</v>
      </c>
      <c r="AN404" s="291"/>
      <c r="AO404" s="294">
        <v>12614.292083333334</v>
      </c>
      <c r="AP404" s="291"/>
      <c r="AQ404" s="295">
        <v>0</v>
      </c>
      <c r="AR404" s="291"/>
      <c r="AS404" s="291"/>
      <c r="AT404" s="291"/>
      <c r="AU404" s="291"/>
      <c r="AV404" s="296">
        <v>0</v>
      </c>
      <c r="AW404" s="291">
        <v>0</v>
      </c>
      <c r="AX404" s="291"/>
      <c r="AY404" s="293">
        <v>0</v>
      </c>
      <c r="AZ404" s="297"/>
      <c r="BA404" s="298">
        <f t="shared" si="49"/>
        <v>0</v>
      </c>
      <c r="BB404" s="43"/>
      <c r="BC404" s="288" t="str">
        <f t="shared" si="54"/>
        <v/>
      </c>
      <c r="BD404" s="288" t="str">
        <f t="shared" si="54"/>
        <v/>
      </c>
      <c r="BE404" s="288" t="str">
        <f t="shared" si="54"/>
        <v/>
      </c>
      <c r="BF404" s="288" t="str">
        <f t="shared" si="54"/>
        <v/>
      </c>
      <c r="BG404" s="288" t="str">
        <f t="shared" si="48"/>
        <v>W/C</v>
      </c>
      <c r="BH404" s="288" t="str">
        <f t="shared" si="48"/>
        <v>NO</v>
      </c>
      <c r="BI404" s="288" t="str">
        <f t="shared" si="52"/>
        <v>W/C</v>
      </c>
      <c r="BJ404" s="43"/>
      <c r="BK404" s="288" t="b">
        <f t="shared" si="55"/>
        <v>1</v>
      </c>
      <c r="BL404" s="288" t="b">
        <f t="shared" si="55"/>
        <v>1</v>
      </c>
      <c r="BM404" s="288" t="b">
        <f t="shared" si="55"/>
        <v>1</v>
      </c>
      <c r="BN404" s="288" t="b">
        <f t="shared" si="55"/>
        <v>1</v>
      </c>
      <c r="BO404" s="288" t="b">
        <f t="shared" si="55"/>
        <v>1</v>
      </c>
      <c r="BP404" s="288" t="b">
        <f t="shared" si="55"/>
        <v>1</v>
      </c>
      <c r="BQ404" s="288" t="b">
        <f t="shared" si="55"/>
        <v>1</v>
      </c>
    </row>
    <row r="405" spans="1:69" ht="12" customHeight="1" x14ac:dyDescent="0.25">
      <c r="A405" s="14">
        <v>16504293</v>
      </c>
      <c r="B405" s="15" t="s">
        <v>2514</v>
      </c>
      <c r="C405" s="16" t="s">
        <v>594</v>
      </c>
      <c r="D405" s="13" t="s">
        <v>183</v>
      </c>
      <c r="E405" s="13"/>
      <c r="F405" s="303">
        <v>42842</v>
      </c>
      <c r="G405" s="13"/>
      <c r="H405" s="288" t="s">
        <v>2129</v>
      </c>
      <c r="I405" s="288" t="s">
        <v>2129</v>
      </c>
      <c r="J405" s="288" t="s">
        <v>2129</v>
      </c>
      <c r="K405" s="288" t="s">
        <v>2129</v>
      </c>
      <c r="L405" s="288" t="s">
        <v>183</v>
      </c>
      <c r="M405" s="288" t="s">
        <v>2130</v>
      </c>
      <c r="N405" s="288" t="s">
        <v>183</v>
      </c>
      <c r="P405" s="289">
        <v>209718.96</v>
      </c>
      <c r="Q405" s="289">
        <v>188747.06</v>
      </c>
      <c r="R405" s="289">
        <v>167775.16</v>
      </c>
      <c r="S405" s="289">
        <v>146803.26</v>
      </c>
      <c r="T405" s="289">
        <v>125831.36</v>
      </c>
      <c r="U405" s="289">
        <v>104859.46</v>
      </c>
      <c r="V405" s="289">
        <v>83887.56</v>
      </c>
      <c r="W405" s="289">
        <v>62915.66</v>
      </c>
      <c r="X405" s="289">
        <v>41943.76</v>
      </c>
      <c r="Y405" s="289">
        <v>16505.75</v>
      </c>
      <c r="Z405" s="289">
        <v>0</v>
      </c>
      <c r="AA405" s="289">
        <v>0</v>
      </c>
      <c r="AB405" s="289">
        <v>0</v>
      </c>
      <c r="AC405" s="289"/>
      <c r="AD405" s="289"/>
      <c r="AE405" s="289">
        <v>87010.709166666653</v>
      </c>
      <c r="AF405" s="299"/>
      <c r="AG405" s="300"/>
      <c r="AH405" s="291"/>
      <c r="AI405" s="291"/>
      <c r="AJ405" s="291"/>
      <c r="AK405" s="292"/>
      <c r="AL405" s="291">
        <v>0</v>
      </c>
      <c r="AM405" s="293">
        <v>87010.709166666653</v>
      </c>
      <c r="AN405" s="291"/>
      <c r="AO405" s="294">
        <v>87010.709166666653</v>
      </c>
      <c r="AP405" s="291"/>
      <c r="AQ405" s="295">
        <v>0</v>
      </c>
      <c r="AR405" s="291"/>
      <c r="AS405" s="291"/>
      <c r="AT405" s="291"/>
      <c r="AU405" s="291"/>
      <c r="AV405" s="296">
        <v>0</v>
      </c>
      <c r="AW405" s="291">
        <v>0</v>
      </c>
      <c r="AX405" s="291"/>
      <c r="AY405" s="293">
        <v>0</v>
      </c>
      <c r="AZ405" s="297"/>
      <c r="BA405" s="298">
        <f t="shared" si="49"/>
        <v>0</v>
      </c>
      <c r="BB405" s="43"/>
      <c r="BC405" s="288" t="str">
        <f t="shared" si="54"/>
        <v/>
      </c>
      <c r="BD405" s="288" t="str">
        <f t="shared" si="54"/>
        <v/>
      </c>
      <c r="BE405" s="288" t="str">
        <f t="shared" si="54"/>
        <v/>
      </c>
      <c r="BF405" s="288" t="str">
        <f t="shared" si="54"/>
        <v/>
      </c>
      <c r="BG405" s="288" t="str">
        <f t="shared" si="48"/>
        <v>W/C</v>
      </c>
      <c r="BH405" s="288" t="str">
        <f t="shared" si="48"/>
        <v>NO</v>
      </c>
      <c r="BI405" s="288" t="str">
        <f t="shared" si="52"/>
        <v>W/C</v>
      </c>
      <c r="BJ405" s="43"/>
      <c r="BK405" s="288" t="b">
        <f t="shared" si="55"/>
        <v>1</v>
      </c>
      <c r="BL405" s="288" t="b">
        <f t="shared" si="55"/>
        <v>1</v>
      </c>
      <c r="BM405" s="288" t="b">
        <f t="shared" si="55"/>
        <v>1</v>
      </c>
      <c r="BN405" s="288" t="b">
        <f t="shared" si="55"/>
        <v>1</v>
      </c>
      <c r="BO405" s="288" t="b">
        <f t="shared" si="55"/>
        <v>1</v>
      </c>
      <c r="BP405" s="288" t="b">
        <f t="shared" si="55"/>
        <v>1</v>
      </c>
      <c r="BQ405" s="288" t="b">
        <f t="shared" si="55"/>
        <v>1</v>
      </c>
    </row>
    <row r="406" spans="1:69" ht="12" customHeight="1" x14ac:dyDescent="0.25">
      <c r="A406" s="14">
        <v>16504303</v>
      </c>
      <c r="B406" s="15" t="s">
        <v>2515</v>
      </c>
      <c r="C406" s="16" t="s">
        <v>595</v>
      </c>
      <c r="D406" s="13" t="s">
        <v>183</v>
      </c>
      <c r="E406" s="13"/>
      <c r="F406" s="310">
        <v>42964</v>
      </c>
      <c r="G406" s="13"/>
      <c r="H406" s="288" t="s">
        <v>2129</v>
      </c>
      <c r="I406" s="288" t="s">
        <v>2129</v>
      </c>
      <c r="J406" s="288" t="s">
        <v>2129</v>
      </c>
      <c r="K406" s="288" t="s">
        <v>2129</v>
      </c>
      <c r="L406" s="288" t="s">
        <v>183</v>
      </c>
      <c r="M406" s="288" t="s">
        <v>2130</v>
      </c>
      <c r="N406" s="288" t="s">
        <v>183</v>
      </c>
      <c r="P406" s="289">
        <v>222333.93</v>
      </c>
      <c r="Q406" s="289">
        <v>208438.06</v>
      </c>
      <c r="R406" s="289">
        <v>194542.19</v>
      </c>
      <c r="S406" s="289">
        <v>180646.32</v>
      </c>
      <c r="T406" s="289">
        <v>166750.45000000001</v>
      </c>
      <c r="U406" s="289">
        <v>152854.57999999999</v>
      </c>
      <c r="V406" s="289">
        <v>138958.71</v>
      </c>
      <c r="W406" s="289">
        <v>125062.84</v>
      </c>
      <c r="X406" s="289">
        <v>111166.97</v>
      </c>
      <c r="Y406" s="289">
        <v>97271.1</v>
      </c>
      <c r="Z406" s="289">
        <v>83375.23</v>
      </c>
      <c r="AA406" s="289">
        <v>69479.360000000001</v>
      </c>
      <c r="AB406" s="289">
        <v>55583.49</v>
      </c>
      <c r="AC406" s="289"/>
      <c r="AD406" s="289"/>
      <c r="AE406" s="289">
        <v>138958.71</v>
      </c>
      <c r="AF406" s="299"/>
      <c r="AG406" s="300"/>
      <c r="AH406" s="291"/>
      <c r="AI406" s="291"/>
      <c r="AJ406" s="291"/>
      <c r="AK406" s="292"/>
      <c r="AL406" s="291">
        <v>0</v>
      </c>
      <c r="AM406" s="293">
        <v>138958.71</v>
      </c>
      <c r="AN406" s="291"/>
      <c r="AO406" s="294">
        <v>138958.71</v>
      </c>
      <c r="AP406" s="291"/>
      <c r="AQ406" s="295">
        <v>55583.49</v>
      </c>
      <c r="AR406" s="291"/>
      <c r="AS406" s="291"/>
      <c r="AT406" s="291"/>
      <c r="AU406" s="291"/>
      <c r="AV406" s="296">
        <v>0</v>
      </c>
      <c r="AW406" s="291">
        <v>55583.49</v>
      </c>
      <c r="AX406" s="291"/>
      <c r="AY406" s="293">
        <v>55583.49</v>
      </c>
      <c r="AZ406" s="297"/>
      <c r="BA406" s="298">
        <f t="shared" si="49"/>
        <v>0</v>
      </c>
      <c r="BB406" s="43"/>
      <c r="BC406" s="288" t="str">
        <f t="shared" si="54"/>
        <v/>
      </c>
      <c r="BD406" s="288" t="str">
        <f t="shared" si="54"/>
        <v/>
      </c>
      <c r="BE406" s="288" t="str">
        <f t="shared" si="54"/>
        <v/>
      </c>
      <c r="BF406" s="288" t="str">
        <f t="shared" si="54"/>
        <v/>
      </c>
      <c r="BG406" s="288" t="str">
        <f t="shared" si="48"/>
        <v>W/C</v>
      </c>
      <c r="BH406" s="288" t="str">
        <f t="shared" si="48"/>
        <v>NO</v>
      </c>
      <c r="BI406" s="288" t="str">
        <f t="shared" si="52"/>
        <v>W/C</v>
      </c>
      <c r="BJ406" s="43"/>
      <c r="BK406" s="288" t="b">
        <f t="shared" si="55"/>
        <v>1</v>
      </c>
      <c r="BL406" s="288" t="b">
        <f t="shared" si="55"/>
        <v>1</v>
      </c>
      <c r="BM406" s="288" t="b">
        <f t="shared" si="55"/>
        <v>1</v>
      </c>
      <c r="BN406" s="288" t="b">
        <f t="shared" si="55"/>
        <v>1</v>
      </c>
      <c r="BO406" s="288" t="b">
        <f t="shared" si="55"/>
        <v>1</v>
      </c>
      <c r="BP406" s="288" t="b">
        <f t="shared" si="55"/>
        <v>1</v>
      </c>
      <c r="BQ406" s="288" t="b">
        <f t="shared" si="55"/>
        <v>1</v>
      </c>
    </row>
    <row r="407" spans="1:69" ht="12" customHeight="1" x14ac:dyDescent="0.25">
      <c r="A407" s="14">
        <v>16504313</v>
      </c>
      <c r="B407" s="15" t="s">
        <v>2516</v>
      </c>
      <c r="C407" s="16" t="s">
        <v>596</v>
      </c>
      <c r="D407" s="13" t="s">
        <v>183</v>
      </c>
      <c r="E407" s="13"/>
      <c r="F407" s="303">
        <v>42964</v>
      </c>
      <c r="G407" s="13"/>
      <c r="H407" s="288" t="s">
        <v>2129</v>
      </c>
      <c r="I407" s="288" t="s">
        <v>2129</v>
      </c>
      <c r="J407" s="288" t="s">
        <v>2129</v>
      </c>
      <c r="K407" s="288" t="s">
        <v>2129</v>
      </c>
      <c r="L407" s="288" t="s">
        <v>183</v>
      </c>
      <c r="M407" s="288" t="s">
        <v>2130</v>
      </c>
      <c r="N407" s="288" t="s">
        <v>183</v>
      </c>
      <c r="P407" s="289">
        <v>559324.82999999996</v>
      </c>
      <c r="Q407" s="289">
        <v>524367.03</v>
      </c>
      <c r="R407" s="289">
        <v>489409.23</v>
      </c>
      <c r="S407" s="289">
        <v>454451.43</v>
      </c>
      <c r="T407" s="289">
        <v>552234.07999999996</v>
      </c>
      <c r="U407" s="289">
        <v>513868.21</v>
      </c>
      <c r="V407" s="289">
        <v>474600.07</v>
      </c>
      <c r="W407" s="289">
        <v>372874.2</v>
      </c>
      <c r="X407" s="289">
        <v>334508.33</v>
      </c>
      <c r="Y407" s="289">
        <v>296142.46000000002</v>
      </c>
      <c r="Z407" s="289">
        <v>257776.59</v>
      </c>
      <c r="AA407" s="289">
        <v>219410.72</v>
      </c>
      <c r="AB407" s="289">
        <v>181044.85</v>
      </c>
      <c r="AC407" s="289"/>
      <c r="AD407" s="289"/>
      <c r="AE407" s="289">
        <v>404985.59916666662</v>
      </c>
      <c r="AF407" s="299"/>
      <c r="AG407" s="300"/>
      <c r="AH407" s="291"/>
      <c r="AI407" s="291"/>
      <c r="AJ407" s="291"/>
      <c r="AK407" s="292"/>
      <c r="AL407" s="291">
        <v>0</v>
      </c>
      <c r="AM407" s="293">
        <v>404985.59916666662</v>
      </c>
      <c r="AN407" s="291"/>
      <c r="AO407" s="294">
        <v>404985.59916666662</v>
      </c>
      <c r="AP407" s="291"/>
      <c r="AQ407" s="295">
        <v>181044.85</v>
      </c>
      <c r="AR407" s="291"/>
      <c r="AS407" s="291"/>
      <c r="AT407" s="291"/>
      <c r="AU407" s="291"/>
      <c r="AV407" s="296">
        <v>0</v>
      </c>
      <c r="AW407" s="291">
        <v>181044.85</v>
      </c>
      <c r="AX407" s="291"/>
      <c r="AY407" s="293">
        <v>181044.85</v>
      </c>
      <c r="AZ407" s="297"/>
      <c r="BA407" s="298">
        <f t="shared" si="49"/>
        <v>0</v>
      </c>
      <c r="BB407" s="43"/>
      <c r="BC407" s="288" t="str">
        <f t="shared" si="54"/>
        <v/>
      </c>
      <c r="BD407" s="288" t="str">
        <f t="shared" si="54"/>
        <v/>
      </c>
      <c r="BE407" s="288" t="str">
        <f t="shared" si="54"/>
        <v/>
      </c>
      <c r="BF407" s="288" t="str">
        <f t="shared" si="54"/>
        <v/>
      </c>
      <c r="BG407" s="288" t="str">
        <f t="shared" si="48"/>
        <v>W/C</v>
      </c>
      <c r="BH407" s="288" t="str">
        <f t="shared" si="48"/>
        <v>NO</v>
      </c>
      <c r="BI407" s="288" t="str">
        <f t="shared" si="52"/>
        <v>W/C</v>
      </c>
      <c r="BJ407" s="43"/>
      <c r="BK407" s="288" t="b">
        <f t="shared" si="55"/>
        <v>1</v>
      </c>
      <c r="BL407" s="288" t="b">
        <f t="shared" si="55"/>
        <v>1</v>
      </c>
      <c r="BM407" s="288" t="b">
        <f t="shared" si="55"/>
        <v>1</v>
      </c>
      <c r="BN407" s="288" t="b">
        <f t="shared" si="55"/>
        <v>1</v>
      </c>
      <c r="BO407" s="288" t="b">
        <f t="shared" si="55"/>
        <v>1</v>
      </c>
      <c r="BP407" s="288" t="b">
        <f t="shared" si="55"/>
        <v>1</v>
      </c>
      <c r="BQ407" s="288" t="b">
        <f t="shared" si="55"/>
        <v>1</v>
      </c>
    </row>
    <row r="408" spans="1:69" ht="12" customHeight="1" x14ac:dyDescent="0.25">
      <c r="A408" s="14">
        <v>16504323</v>
      </c>
      <c r="B408" s="15" t="s">
        <v>2517</v>
      </c>
      <c r="C408" s="16" t="s">
        <v>597</v>
      </c>
      <c r="D408" s="13" t="s">
        <v>183</v>
      </c>
      <c r="E408" s="13"/>
      <c r="F408" s="310">
        <v>42964</v>
      </c>
      <c r="G408" s="13"/>
      <c r="H408" s="288" t="s">
        <v>2129</v>
      </c>
      <c r="I408" s="288" t="s">
        <v>2129</v>
      </c>
      <c r="J408" s="288" t="s">
        <v>2129</v>
      </c>
      <c r="K408" s="288" t="s">
        <v>2129</v>
      </c>
      <c r="L408" s="288" t="s">
        <v>183</v>
      </c>
      <c r="M408" s="288" t="s">
        <v>2130</v>
      </c>
      <c r="N408" s="288" t="s">
        <v>183</v>
      </c>
      <c r="P408" s="289">
        <v>760052.74</v>
      </c>
      <c r="Q408" s="289">
        <v>712549.44</v>
      </c>
      <c r="R408" s="289">
        <v>665046.14</v>
      </c>
      <c r="S408" s="289">
        <v>617542.84</v>
      </c>
      <c r="T408" s="289">
        <v>570039.54</v>
      </c>
      <c r="U408" s="289">
        <v>522536.24</v>
      </c>
      <c r="V408" s="289">
        <v>475032.94</v>
      </c>
      <c r="W408" s="289">
        <v>427529.64</v>
      </c>
      <c r="X408" s="289">
        <v>380026.34</v>
      </c>
      <c r="Y408" s="289">
        <v>332523.03999999998</v>
      </c>
      <c r="Z408" s="289">
        <v>285019.74</v>
      </c>
      <c r="AA408" s="289">
        <v>237516.44</v>
      </c>
      <c r="AB408" s="289">
        <v>190013.14</v>
      </c>
      <c r="AC408" s="289"/>
      <c r="AD408" s="289"/>
      <c r="AE408" s="289">
        <v>475032.94000000012</v>
      </c>
      <c r="AF408" s="299"/>
      <c r="AG408" s="300"/>
      <c r="AH408" s="291"/>
      <c r="AI408" s="291"/>
      <c r="AJ408" s="291"/>
      <c r="AK408" s="292"/>
      <c r="AL408" s="291">
        <v>0</v>
      </c>
      <c r="AM408" s="293">
        <v>475032.94000000012</v>
      </c>
      <c r="AN408" s="291"/>
      <c r="AO408" s="294">
        <v>475032.94000000012</v>
      </c>
      <c r="AP408" s="291"/>
      <c r="AQ408" s="295">
        <v>190013.14</v>
      </c>
      <c r="AR408" s="291"/>
      <c r="AS408" s="291"/>
      <c r="AT408" s="291"/>
      <c r="AU408" s="291"/>
      <c r="AV408" s="296">
        <v>0</v>
      </c>
      <c r="AW408" s="291">
        <v>190013.14</v>
      </c>
      <c r="AX408" s="291"/>
      <c r="AY408" s="293">
        <v>190013.14</v>
      </c>
      <c r="AZ408" s="297"/>
      <c r="BA408" s="298">
        <f t="shared" si="49"/>
        <v>0</v>
      </c>
      <c r="BB408" s="43"/>
      <c r="BC408" s="288" t="str">
        <f t="shared" si="54"/>
        <v/>
      </c>
      <c r="BD408" s="288" t="str">
        <f t="shared" si="54"/>
        <v/>
      </c>
      <c r="BE408" s="288" t="str">
        <f t="shared" si="54"/>
        <v/>
      </c>
      <c r="BF408" s="288" t="str">
        <f t="shared" si="54"/>
        <v/>
      </c>
      <c r="BG408" s="288" t="str">
        <f t="shared" si="48"/>
        <v>W/C</v>
      </c>
      <c r="BH408" s="288" t="str">
        <f t="shared" si="48"/>
        <v>NO</v>
      </c>
      <c r="BI408" s="288" t="str">
        <f t="shared" si="52"/>
        <v>W/C</v>
      </c>
      <c r="BJ408" s="43"/>
      <c r="BK408" s="288" t="b">
        <f t="shared" si="55"/>
        <v>1</v>
      </c>
      <c r="BL408" s="288" t="b">
        <f t="shared" si="55"/>
        <v>1</v>
      </c>
      <c r="BM408" s="288" t="b">
        <f t="shared" si="55"/>
        <v>1</v>
      </c>
      <c r="BN408" s="288" t="b">
        <f t="shared" si="55"/>
        <v>1</v>
      </c>
      <c r="BO408" s="288" t="b">
        <f t="shared" si="55"/>
        <v>1</v>
      </c>
      <c r="BP408" s="288" t="b">
        <f t="shared" si="55"/>
        <v>1</v>
      </c>
      <c r="BQ408" s="288" t="b">
        <f t="shared" si="55"/>
        <v>1</v>
      </c>
    </row>
    <row r="409" spans="1:69" ht="12" customHeight="1" x14ac:dyDescent="0.25">
      <c r="A409" s="14">
        <v>16504353</v>
      </c>
      <c r="B409" s="15" t="s">
        <v>2518</v>
      </c>
      <c r="C409" s="16" t="s">
        <v>459</v>
      </c>
      <c r="D409" s="13" t="s">
        <v>183</v>
      </c>
      <c r="E409" s="13"/>
      <c r="F409" s="303">
        <v>43070</v>
      </c>
      <c r="G409" s="13"/>
      <c r="H409" s="288" t="s">
        <v>2129</v>
      </c>
      <c r="I409" s="288" t="s">
        <v>2129</v>
      </c>
      <c r="J409" s="288" t="s">
        <v>2129</v>
      </c>
      <c r="K409" s="288" t="s">
        <v>2129</v>
      </c>
      <c r="L409" s="288" t="s">
        <v>183</v>
      </c>
      <c r="M409" s="288" t="s">
        <v>2130</v>
      </c>
      <c r="N409" s="288" t="s">
        <v>183</v>
      </c>
      <c r="P409" s="289">
        <v>205364.21</v>
      </c>
      <c r="Q409" s="289">
        <v>196807.37</v>
      </c>
      <c r="R409" s="289">
        <v>308046.32</v>
      </c>
      <c r="S409" s="289">
        <v>308046.32</v>
      </c>
      <c r="T409" s="289">
        <v>308046.32</v>
      </c>
      <c r="U409" s="289">
        <v>308046.32</v>
      </c>
      <c r="V409" s="289">
        <v>308046.32</v>
      </c>
      <c r="W409" s="289">
        <v>308046.32</v>
      </c>
      <c r="X409" s="289">
        <v>308046.32</v>
      </c>
      <c r="Y409" s="289">
        <v>308046.32</v>
      </c>
      <c r="Z409" s="289">
        <v>308046.32</v>
      </c>
      <c r="AA409" s="289">
        <v>308046.32</v>
      </c>
      <c r="AB409" s="289">
        <v>308046.32</v>
      </c>
      <c r="AC409" s="289"/>
      <c r="AD409" s="289"/>
      <c r="AE409" s="289">
        <v>294497.98625000002</v>
      </c>
      <c r="AF409" s="299"/>
      <c r="AG409" s="300"/>
      <c r="AH409" s="291"/>
      <c r="AI409" s="291"/>
      <c r="AJ409" s="291"/>
      <c r="AK409" s="292"/>
      <c r="AL409" s="291">
        <v>0</v>
      </c>
      <c r="AM409" s="293">
        <v>294497.98625000002</v>
      </c>
      <c r="AN409" s="291"/>
      <c r="AO409" s="294">
        <v>294497.98625000002</v>
      </c>
      <c r="AP409" s="291"/>
      <c r="AQ409" s="295">
        <v>308046.32</v>
      </c>
      <c r="AR409" s="291"/>
      <c r="AS409" s="291"/>
      <c r="AT409" s="291"/>
      <c r="AU409" s="291"/>
      <c r="AV409" s="296">
        <v>0</v>
      </c>
      <c r="AW409" s="291">
        <v>308046.32</v>
      </c>
      <c r="AX409" s="291"/>
      <c r="AY409" s="293">
        <v>308046.32</v>
      </c>
      <c r="AZ409" s="297"/>
      <c r="BA409" s="298">
        <f t="shared" si="49"/>
        <v>0</v>
      </c>
      <c r="BB409" s="43"/>
      <c r="BC409" s="288" t="str">
        <f t="shared" si="54"/>
        <v/>
      </c>
      <c r="BD409" s="288" t="str">
        <f t="shared" si="54"/>
        <v/>
      </c>
      <c r="BE409" s="288" t="str">
        <f t="shared" si="54"/>
        <v/>
      </c>
      <c r="BF409" s="288" t="str">
        <f t="shared" si="54"/>
        <v/>
      </c>
      <c r="BG409" s="288" t="str">
        <f t="shared" si="48"/>
        <v>W/C</v>
      </c>
      <c r="BH409" s="288" t="str">
        <f t="shared" si="48"/>
        <v>NO</v>
      </c>
      <c r="BI409" s="288" t="str">
        <f t="shared" si="52"/>
        <v>W/C</v>
      </c>
      <c r="BJ409" s="43"/>
      <c r="BK409" s="288" t="b">
        <f t="shared" si="55"/>
        <v>1</v>
      </c>
      <c r="BL409" s="288" t="b">
        <f t="shared" si="55"/>
        <v>1</v>
      </c>
      <c r="BM409" s="288" t="b">
        <f t="shared" si="55"/>
        <v>1</v>
      </c>
      <c r="BN409" s="288" t="b">
        <f t="shared" si="55"/>
        <v>1</v>
      </c>
      <c r="BO409" s="288" t="b">
        <f t="shared" si="55"/>
        <v>1</v>
      </c>
      <c r="BP409" s="288" t="b">
        <f t="shared" si="55"/>
        <v>1</v>
      </c>
      <c r="BQ409" s="288" t="b">
        <f t="shared" si="55"/>
        <v>1</v>
      </c>
    </row>
    <row r="410" spans="1:69" ht="12" customHeight="1" x14ac:dyDescent="0.25">
      <c r="A410" s="42">
        <v>16504373</v>
      </c>
      <c r="B410" s="42" t="s">
        <v>2519</v>
      </c>
      <c r="C410" s="43" t="s">
        <v>598</v>
      </c>
      <c r="D410" s="13" t="s">
        <v>183</v>
      </c>
      <c r="E410" s="13"/>
      <c r="F410" s="310">
        <v>43101</v>
      </c>
      <c r="G410" s="13"/>
      <c r="H410" s="288" t="s">
        <v>2129</v>
      </c>
      <c r="I410" s="288" t="s">
        <v>2129</v>
      </c>
      <c r="J410" s="288" t="s">
        <v>2129</v>
      </c>
      <c r="K410" s="288" t="s">
        <v>2129</v>
      </c>
      <c r="L410" s="288" t="s">
        <v>183</v>
      </c>
      <c r="M410" s="288" t="s">
        <v>2130</v>
      </c>
      <c r="N410" s="288" t="s">
        <v>183</v>
      </c>
      <c r="P410" s="289">
        <v>0</v>
      </c>
      <c r="Q410" s="289">
        <v>50000</v>
      </c>
      <c r="R410" s="289">
        <v>43750</v>
      </c>
      <c r="S410" s="289">
        <v>37500</v>
      </c>
      <c r="T410" s="289">
        <v>31250</v>
      </c>
      <c r="U410" s="289">
        <v>25000</v>
      </c>
      <c r="V410" s="289">
        <v>18750</v>
      </c>
      <c r="W410" s="289">
        <v>12500</v>
      </c>
      <c r="X410" s="289">
        <v>6250</v>
      </c>
      <c r="Y410" s="289">
        <v>0</v>
      </c>
      <c r="Z410" s="289">
        <v>0</v>
      </c>
      <c r="AA410" s="289">
        <v>0</v>
      </c>
      <c r="AB410" s="289">
        <v>0</v>
      </c>
      <c r="AC410" s="289"/>
      <c r="AD410" s="289"/>
      <c r="AE410" s="289">
        <v>18750</v>
      </c>
      <c r="AF410" s="299"/>
      <c r="AG410" s="300"/>
      <c r="AH410" s="291"/>
      <c r="AI410" s="291"/>
      <c r="AJ410" s="291"/>
      <c r="AK410" s="292"/>
      <c r="AL410" s="291">
        <v>0</v>
      </c>
      <c r="AM410" s="293">
        <v>18750</v>
      </c>
      <c r="AN410" s="291"/>
      <c r="AO410" s="294">
        <v>18750</v>
      </c>
      <c r="AP410" s="291"/>
      <c r="AQ410" s="295">
        <v>0</v>
      </c>
      <c r="AR410" s="291"/>
      <c r="AS410" s="291"/>
      <c r="AT410" s="291"/>
      <c r="AU410" s="291"/>
      <c r="AV410" s="296">
        <v>0</v>
      </c>
      <c r="AW410" s="291">
        <v>0</v>
      </c>
      <c r="AX410" s="291"/>
      <c r="AY410" s="293">
        <v>0</v>
      </c>
      <c r="AZ410" s="297"/>
      <c r="BA410" s="298">
        <f t="shared" si="49"/>
        <v>0</v>
      </c>
      <c r="BB410" s="43"/>
      <c r="BC410" s="288" t="str">
        <f t="shared" si="54"/>
        <v/>
      </c>
      <c r="BD410" s="288" t="str">
        <f t="shared" si="54"/>
        <v/>
      </c>
      <c r="BE410" s="288" t="str">
        <f t="shared" si="54"/>
        <v/>
      </c>
      <c r="BF410" s="288" t="str">
        <f t="shared" si="54"/>
        <v/>
      </c>
      <c r="BG410" s="288" t="str">
        <f t="shared" si="48"/>
        <v>W/C</v>
      </c>
      <c r="BH410" s="288" t="str">
        <f t="shared" si="48"/>
        <v>NO</v>
      </c>
      <c r="BI410" s="288" t="str">
        <f t="shared" si="52"/>
        <v>W/C</v>
      </c>
      <c r="BJ410" s="43"/>
      <c r="BK410" s="288" t="b">
        <f t="shared" si="55"/>
        <v>1</v>
      </c>
      <c r="BL410" s="288" t="b">
        <f t="shared" si="55"/>
        <v>1</v>
      </c>
      <c r="BM410" s="288" t="b">
        <f t="shared" si="55"/>
        <v>1</v>
      </c>
      <c r="BN410" s="288" t="b">
        <f t="shared" si="55"/>
        <v>1</v>
      </c>
      <c r="BO410" s="288" t="b">
        <f t="shared" si="55"/>
        <v>1</v>
      </c>
      <c r="BP410" s="288" t="b">
        <f t="shared" si="55"/>
        <v>1</v>
      </c>
      <c r="BQ410" s="288" t="b">
        <f t="shared" si="55"/>
        <v>1</v>
      </c>
    </row>
    <row r="411" spans="1:69" ht="12" customHeight="1" x14ac:dyDescent="0.3">
      <c r="A411" s="42">
        <v>16504383</v>
      </c>
      <c r="B411" s="42" t="s">
        <v>2520</v>
      </c>
      <c r="C411" s="316" t="s">
        <v>599</v>
      </c>
      <c r="D411" s="13" t="s">
        <v>183</v>
      </c>
      <c r="E411" s="13"/>
      <c r="F411" s="310">
        <v>43221</v>
      </c>
      <c r="G411" s="13"/>
      <c r="H411" s="288"/>
      <c r="I411" s="288"/>
      <c r="J411" s="288"/>
      <c r="K411" s="288"/>
      <c r="L411" s="288" t="s">
        <v>183</v>
      </c>
      <c r="M411" s="288" t="s">
        <v>2130</v>
      </c>
      <c r="N411" s="288" t="s">
        <v>183</v>
      </c>
      <c r="P411" s="289"/>
      <c r="Q411" s="289"/>
      <c r="R411" s="289"/>
      <c r="S411" s="289"/>
      <c r="T411" s="289"/>
      <c r="U411" s="289">
        <v>378980.27</v>
      </c>
      <c r="V411" s="289">
        <v>361753.89</v>
      </c>
      <c r="W411" s="289">
        <v>344527.51</v>
      </c>
      <c r="X411" s="289">
        <v>327301.13</v>
      </c>
      <c r="Y411" s="289">
        <v>310074.75</v>
      </c>
      <c r="Z411" s="289">
        <v>292848.37</v>
      </c>
      <c r="AA411" s="289">
        <v>275621.99</v>
      </c>
      <c r="AB411" s="289">
        <v>258395.61</v>
      </c>
      <c r="AC411" s="289"/>
      <c r="AD411" s="289"/>
      <c r="AE411" s="289">
        <v>201692.14291666669</v>
      </c>
      <c r="AF411" s="299"/>
      <c r="AG411" s="300"/>
      <c r="AH411" s="291"/>
      <c r="AI411" s="291"/>
      <c r="AJ411" s="291"/>
      <c r="AK411" s="292"/>
      <c r="AL411" s="291">
        <v>0</v>
      </c>
      <c r="AM411" s="293">
        <v>201692.14291666669</v>
      </c>
      <c r="AN411" s="291"/>
      <c r="AO411" s="294">
        <v>201692.14291666669</v>
      </c>
      <c r="AP411" s="291"/>
      <c r="AQ411" s="295">
        <v>258395.61</v>
      </c>
      <c r="AR411" s="291"/>
      <c r="AS411" s="291"/>
      <c r="AT411" s="291"/>
      <c r="AU411" s="291"/>
      <c r="AV411" s="296">
        <v>0</v>
      </c>
      <c r="AW411" s="291">
        <v>258395.61</v>
      </c>
      <c r="AX411" s="291"/>
      <c r="AY411" s="293">
        <v>258395.61</v>
      </c>
      <c r="AZ411" s="297"/>
      <c r="BA411" s="298">
        <f t="shared" si="49"/>
        <v>0</v>
      </c>
      <c r="BB411" s="43"/>
      <c r="BC411" s="288"/>
      <c r="BD411" s="288"/>
      <c r="BE411" s="288"/>
      <c r="BF411" s="288"/>
      <c r="BG411" s="288" t="str">
        <f t="shared" si="48"/>
        <v>W/C</v>
      </c>
      <c r="BH411" s="288" t="str">
        <f t="shared" si="48"/>
        <v>NO</v>
      </c>
      <c r="BI411" s="288" t="str">
        <f t="shared" si="52"/>
        <v>W/C</v>
      </c>
      <c r="BJ411" s="43"/>
      <c r="BK411" s="288" t="b">
        <f t="shared" si="55"/>
        <v>1</v>
      </c>
      <c r="BL411" s="288" t="b">
        <f t="shared" si="55"/>
        <v>1</v>
      </c>
      <c r="BM411" s="288" t="b">
        <f t="shared" si="55"/>
        <v>1</v>
      </c>
      <c r="BN411" s="288" t="b">
        <f t="shared" si="55"/>
        <v>1</v>
      </c>
      <c r="BO411" s="288" t="b">
        <f t="shared" si="55"/>
        <v>1</v>
      </c>
      <c r="BP411" s="288" t="b">
        <f t="shared" si="55"/>
        <v>1</v>
      </c>
      <c r="BQ411" s="288" t="b">
        <f t="shared" si="55"/>
        <v>1</v>
      </c>
    </row>
    <row r="412" spans="1:69" ht="12" customHeight="1" x14ac:dyDescent="0.3">
      <c r="A412" s="42">
        <v>16504393</v>
      </c>
      <c r="B412" s="42"/>
      <c r="C412" s="316" t="s">
        <v>600</v>
      </c>
      <c r="D412" s="13" t="s">
        <v>183</v>
      </c>
      <c r="E412" s="13"/>
      <c r="F412" s="310">
        <v>43282</v>
      </c>
      <c r="G412" s="13"/>
      <c r="H412" s="288"/>
      <c r="I412" s="288"/>
      <c r="J412" s="288"/>
      <c r="K412" s="288"/>
      <c r="L412" s="288" t="s">
        <v>183</v>
      </c>
      <c r="M412" s="288" t="s">
        <v>2130</v>
      </c>
      <c r="N412" s="288" t="s">
        <v>183</v>
      </c>
      <c r="P412" s="289"/>
      <c r="Q412" s="289"/>
      <c r="R412" s="289"/>
      <c r="S412" s="289"/>
      <c r="T412" s="289"/>
      <c r="U412" s="289"/>
      <c r="V412" s="289"/>
      <c r="W412" s="289">
        <v>268032.7</v>
      </c>
      <c r="X412" s="289">
        <v>268032.7</v>
      </c>
      <c r="Y412" s="289">
        <v>247414.8</v>
      </c>
      <c r="Z412" s="289">
        <v>226796.9</v>
      </c>
      <c r="AA412" s="289">
        <v>206179</v>
      </c>
      <c r="AB412" s="289">
        <v>185561.1</v>
      </c>
      <c r="AC412" s="289"/>
      <c r="AD412" s="289"/>
      <c r="AE412" s="289">
        <v>109103.05416666668</v>
      </c>
      <c r="AF412" s="299"/>
      <c r="AG412" s="300"/>
      <c r="AH412" s="291"/>
      <c r="AI412" s="291"/>
      <c r="AJ412" s="291"/>
      <c r="AK412" s="292"/>
      <c r="AL412" s="291">
        <v>0</v>
      </c>
      <c r="AM412" s="293">
        <v>109103.05416666668</v>
      </c>
      <c r="AN412" s="291"/>
      <c r="AO412" s="294">
        <v>109103.05416666668</v>
      </c>
      <c r="AP412" s="291"/>
      <c r="AQ412" s="295">
        <v>185561.1</v>
      </c>
      <c r="AR412" s="291"/>
      <c r="AS412" s="291"/>
      <c r="AT412" s="291"/>
      <c r="AU412" s="291"/>
      <c r="AV412" s="296">
        <v>0</v>
      </c>
      <c r="AW412" s="291">
        <v>185561.1</v>
      </c>
      <c r="AX412" s="291"/>
      <c r="AY412" s="293">
        <v>185561.1</v>
      </c>
      <c r="AZ412" s="297"/>
      <c r="BA412" s="298">
        <f t="shared" si="49"/>
        <v>0</v>
      </c>
      <c r="BB412" s="43"/>
      <c r="BC412" s="288"/>
      <c r="BD412" s="288"/>
      <c r="BE412" s="288"/>
      <c r="BF412" s="288"/>
      <c r="BG412" s="288"/>
      <c r="BH412" s="288"/>
      <c r="BI412" s="288"/>
      <c r="BJ412" s="43"/>
      <c r="BK412" s="288"/>
      <c r="BL412" s="288"/>
      <c r="BM412" s="288"/>
      <c r="BN412" s="288"/>
      <c r="BO412" s="288"/>
      <c r="BP412" s="288"/>
      <c r="BQ412" s="288"/>
    </row>
    <row r="413" spans="1:69" ht="12" customHeight="1" x14ac:dyDescent="0.3">
      <c r="A413" s="42">
        <v>16504403</v>
      </c>
      <c r="B413" s="42"/>
      <c r="C413" s="316" t="s">
        <v>601</v>
      </c>
      <c r="D413" s="13" t="s">
        <v>183</v>
      </c>
      <c r="E413" s="13"/>
      <c r="F413" s="310">
        <v>43252</v>
      </c>
      <c r="G413" s="13"/>
      <c r="H413" s="288"/>
      <c r="I413" s="288"/>
      <c r="J413" s="288"/>
      <c r="K413" s="288"/>
      <c r="L413" s="288" t="s">
        <v>183</v>
      </c>
      <c r="M413" s="288" t="s">
        <v>2130</v>
      </c>
      <c r="N413" s="288" t="s">
        <v>183</v>
      </c>
      <c r="P413" s="289"/>
      <c r="Q413" s="289"/>
      <c r="R413" s="289"/>
      <c r="S413" s="289"/>
      <c r="T413" s="289"/>
      <c r="U413" s="289"/>
      <c r="V413" s="289">
        <v>58339.92</v>
      </c>
      <c r="W413" s="289">
        <v>43754.94</v>
      </c>
      <c r="X413" s="289">
        <v>29169.96</v>
      </c>
      <c r="Y413" s="289">
        <v>14584.98</v>
      </c>
      <c r="Z413" s="289">
        <v>0</v>
      </c>
      <c r="AA413" s="289">
        <v>0</v>
      </c>
      <c r="AB413" s="289">
        <v>0</v>
      </c>
      <c r="AC413" s="289"/>
      <c r="AD413" s="289"/>
      <c r="AE413" s="289">
        <v>12154.150000000001</v>
      </c>
      <c r="AF413" s="299"/>
      <c r="AG413" s="300"/>
      <c r="AH413" s="291"/>
      <c r="AI413" s="291"/>
      <c r="AJ413" s="291"/>
      <c r="AK413" s="292"/>
      <c r="AL413" s="291">
        <v>0</v>
      </c>
      <c r="AM413" s="293">
        <v>12154.150000000001</v>
      </c>
      <c r="AN413" s="291"/>
      <c r="AO413" s="294">
        <v>12154.150000000001</v>
      </c>
      <c r="AP413" s="291"/>
      <c r="AQ413" s="295">
        <v>0</v>
      </c>
      <c r="AR413" s="291"/>
      <c r="AS413" s="291"/>
      <c r="AT413" s="291"/>
      <c r="AU413" s="291"/>
      <c r="AV413" s="296">
        <v>0</v>
      </c>
      <c r="AW413" s="291">
        <v>0</v>
      </c>
      <c r="AX413" s="291"/>
      <c r="AY413" s="293">
        <v>0</v>
      </c>
      <c r="AZ413" s="297"/>
      <c r="BA413" s="298">
        <f t="shared" si="49"/>
        <v>0</v>
      </c>
      <c r="BB413" s="43"/>
      <c r="BC413" s="288"/>
      <c r="BD413" s="288"/>
      <c r="BE413" s="288"/>
      <c r="BF413" s="288"/>
      <c r="BG413" s="288" t="str">
        <f t="shared" si="48"/>
        <v>W/C</v>
      </c>
      <c r="BH413" s="288" t="str">
        <f t="shared" si="48"/>
        <v>NO</v>
      </c>
      <c r="BI413" s="288" t="str">
        <f t="shared" si="52"/>
        <v>W/C</v>
      </c>
      <c r="BJ413" s="43"/>
      <c r="BK413" s="288" t="b">
        <f t="shared" ref="BK413:BQ413" si="56">BC413=H413</f>
        <v>1</v>
      </c>
      <c r="BL413" s="288" t="b">
        <f t="shared" si="56"/>
        <v>1</v>
      </c>
      <c r="BM413" s="288" t="b">
        <f t="shared" si="56"/>
        <v>1</v>
      </c>
      <c r="BN413" s="288" t="b">
        <f t="shared" si="56"/>
        <v>1</v>
      </c>
      <c r="BO413" s="288" t="b">
        <f t="shared" si="56"/>
        <v>1</v>
      </c>
      <c r="BP413" s="288" t="b">
        <f t="shared" si="56"/>
        <v>1</v>
      </c>
      <c r="BQ413" s="288" t="b">
        <f t="shared" si="56"/>
        <v>1</v>
      </c>
    </row>
    <row r="414" spans="1:69" ht="12" customHeight="1" x14ac:dyDescent="0.3">
      <c r="A414" s="42">
        <v>16504413</v>
      </c>
      <c r="B414" s="42"/>
      <c r="C414" s="316" t="s">
        <v>602</v>
      </c>
      <c r="D414" s="13" t="s">
        <v>183</v>
      </c>
      <c r="E414" s="13"/>
      <c r="F414" s="310">
        <v>43313</v>
      </c>
      <c r="G414" s="13"/>
      <c r="H414" s="288"/>
      <c r="I414" s="288"/>
      <c r="J414" s="288"/>
      <c r="K414" s="288"/>
      <c r="L414" s="288" t="s">
        <v>183</v>
      </c>
      <c r="M414" s="288" t="s">
        <v>2130</v>
      </c>
      <c r="N414" s="288" t="s">
        <v>183</v>
      </c>
      <c r="P414" s="289"/>
      <c r="Q414" s="289"/>
      <c r="R414" s="289"/>
      <c r="S414" s="289"/>
      <c r="T414" s="289"/>
      <c r="U414" s="289"/>
      <c r="V414" s="289"/>
      <c r="W414" s="289"/>
      <c r="X414" s="289">
        <v>63920.68</v>
      </c>
      <c r="Y414" s="289">
        <v>61015.19</v>
      </c>
      <c r="Z414" s="289">
        <v>58109.7</v>
      </c>
      <c r="AA414" s="289">
        <v>55204.21</v>
      </c>
      <c r="AB414" s="289">
        <v>52298.720000000001</v>
      </c>
      <c r="AC414" s="289"/>
      <c r="AD414" s="289"/>
      <c r="AE414" s="289">
        <v>22033.261666666669</v>
      </c>
      <c r="AF414" s="299"/>
      <c r="AG414" s="300"/>
      <c r="AH414" s="291"/>
      <c r="AI414" s="291"/>
      <c r="AJ414" s="291"/>
      <c r="AK414" s="292"/>
      <c r="AL414" s="291">
        <v>0</v>
      </c>
      <c r="AM414" s="293">
        <v>22033.261666666669</v>
      </c>
      <c r="AN414" s="291"/>
      <c r="AO414" s="294">
        <v>22033.261666666669</v>
      </c>
      <c r="AP414" s="291"/>
      <c r="AQ414" s="295">
        <v>52298.720000000001</v>
      </c>
      <c r="AR414" s="291"/>
      <c r="AS414" s="291"/>
      <c r="AT414" s="291"/>
      <c r="AU414" s="291"/>
      <c r="AV414" s="296">
        <v>0</v>
      </c>
      <c r="AW414" s="291">
        <v>52298.720000000001</v>
      </c>
      <c r="AX414" s="291"/>
      <c r="AY414" s="293">
        <v>52298.720000000001</v>
      </c>
      <c r="AZ414" s="297"/>
      <c r="BA414" s="298">
        <f t="shared" si="49"/>
        <v>0</v>
      </c>
      <c r="BB414" s="43"/>
      <c r="BC414" s="288"/>
      <c r="BD414" s="288"/>
      <c r="BE414" s="288"/>
      <c r="BF414" s="288"/>
      <c r="BG414" s="288"/>
      <c r="BH414" s="288"/>
      <c r="BI414" s="288"/>
      <c r="BJ414" s="43"/>
      <c r="BK414" s="288"/>
      <c r="BL414" s="288"/>
      <c r="BM414" s="288"/>
      <c r="BN414" s="288"/>
      <c r="BO414" s="288"/>
      <c r="BP414" s="288"/>
      <c r="BQ414" s="288"/>
    </row>
    <row r="415" spans="1:69" ht="12" customHeight="1" x14ac:dyDescent="0.3">
      <c r="A415" s="42">
        <v>16504433</v>
      </c>
      <c r="B415" s="42" t="s">
        <v>603</v>
      </c>
      <c r="C415" s="316" t="s">
        <v>603</v>
      </c>
      <c r="D415" s="13" t="s">
        <v>183</v>
      </c>
      <c r="E415" s="13"/>
      <c r="F415" s="310">
        <v>43252</v>
      </c>
      <c r="G415" s="13"/>
      <c r="H415" s="288"/>
      <c r="I415" s="288"/>
      <c r="J415" s="288"/>
      <c r="K415" s="288"/>
      <c r="L415" s="288" t="s">
        <v>183</v>
      </c>
      <c r="M415" s="288" t="s">
        <v>2130</v>
      </c>
      <c r="N415" s="288" t="s">
        <v>183</v>
      </c>
      <c r="P415" s="289"/>
      <c r="Q415" s="289"/>
      <c r="R415" s="289"/>
      <c r="S415" s="289"/>
      <c r="T415" s="289"/>
      <c r="U415" s="289"/>
      <c r="V415" s="289">
        <v>49175.46</v>
      </c>
      <c r="W415" s="289">
        <v>0</v>
      </c>
      <c r="X415" s="289">
        <v>0</v>
      </c>
      <c r="Y415" s="289">
        <v>0</v>
      </c>
      <c r="Z415" s="289">
        <v>0</v>
      </c>
      <c r="AA415" s="289">
        <v>0</v>
      </c>
      <c r="AB415" s="289">
        <v>0</v>
      </c>
      <c r="AC415" s="289"/>
      <c r="AD415" s="289"/>
      <c r="AE415" s="289">
        <v>4097.9549999999999</v>
      </c>
      <c r="AF415" s="299"/>
      <c r="AG415" s="300"/>
      <c r="AH415" s="291"/>
      <c r="AI415" s="291"/>
      <c r="AJ415" s="291"/>
      <c r="AK415" s="292"/>
      <c r="AL415" s="291">
        <v>0</v>
      </c>
      <c r="AM415" s="293">
        <v>4097.9549999999999</v>
      </c>
      <c r="AN415" s="291"/>
      <c r="AO415" s="294">
        <v>4097.9549999999999</v>
      </c>
      <c r="AP415" s="291"/>
      <c r="AQ415" s="295">
        <v>0</v>
      </c>
      <c r="AR415" s="291"/>
      <c r="AS415" s="291"/>
      <c r="AT415" s="291"/>
      <c r="AU415" s="291"/>
      <c r="AV415" s="296">
        <v>0</v>
      </c>
      <c r="AW415" s="291">
        <v>0</v>
      </c>
      <c r="AX415" s="291"/>
      <c r="AY415" s="293">
        <v>0</v>
      </c>
      <c r="AZ415" s="297"/>
      <c r="BA415" s="298">
        <f t="shared" si="49"/>
        <v>0</v>
      </c>
      <c r="BB415" s="43"/>
      <c r="BC415" s="288"/>
      <c r="BD415" s="288"/>
      <c r="BE415" s="288"/>
      <c r="BF415" s="288"/>
      <c r="BG415" s="288" t="str">
        <f t="shared" si="48"/>
        <v>W/C</v>
      </c>
      <c r="BH415" s="288" t="str">
        <f t="shared" si="48"/>
        <v>NO</v>
      </c>
      <c r="BI415" s="288" t="str">
        <f t="shared" si="52"/>
        <v>W/C</v>
      </c>
      <c r="BJ415" s="43"/>
      <c r="BK415" s="288" t="b">
        <f t="shared" ref="BK415:BQ416" si="57">BC415=H415</f>
        <v>1</v>
      </c>
      <c r="BL415" s="288" t="b">
        <f t="shared" si="57"/>
        <v>1</v>
      </c>
      <c r="BM415" s="288" t="b">
        <f t="shared" si="57"/>
        <v>1</v>
      </c>
      <c r="BN415" s="288" t="b">
        <f t="shared" si="57"/>
        <v>1</v>
      </c>
      <c r="BO415" s="288" t="b">
        <f t="shared" si="57"/>
        <v>1</v>
      </c>
      <c r="BP415" s="288" t="b">
        <f t="shared" si="57"/>
        <v>1</v>
      </c>
      <c r="BQ415" s="288" t="b">
        <f t="shared" si="57"/>
        <v>1</v>
      </c>
    </row>
    <row r="416" spans="1:69" ht="12" customHeight="1" x14ac:dyDescent="0.3">
      <c r="A416" s="42">
        <v>16504443</v>
      </c>
      <c r="B416" s="42" t="s">
        <v>604</v>
      </c>
      <c r="C416" s="316" t="s">
        <v>604</v>
      </c>
      <c r="D416" s="13" t="s">
        <v>183</v>
      </c>
      <c r="E416" s="13"/>
      <c r="F416" s="310">
        <v>43252</v>
      </c>
      <c r="G416" s="13"/>
      <c r="H416" s="288"/>
      <c r="I416" s="288"/>
      <c r="J416" s="288"/>
      <c r="K416" s="288"/>
      <c r="L416" s="288" t="s">
        <v>183</v>
      </c>
      <c r="M416" s="288" t="s">
        <v>2130</v>
      </c>
      <c r="N416" s="288" t="s">
        <v>183</v>
      </c>
      <c r="P416" s="289"/>
      <c r="Q416" s="289"/>
      <c r="R416" s="289"/>
      <c r="S416" s="289"/>
      <c r="T416" s="289"/>
      <c r="U416" s="289"/>
      <c r="V416" s="289">
        <v>-7920</v>
      </c>
      <c r="W416" s="289">
        <v>52800</v>
      </c>
      <c r="X416" s="289">
        <v>50160</v>
      </c>
      <c r="Y416" s="289">
        <v>47520</v>
      </c>
      <c r="Z416" s="289">
        <v>44880</v>
      </c>
      <c r="AA416" s="289">
        <v>42240</v>
      </c>
      <c r="AB416" s="289">
        <v>39600</v>
      </c>
      <c r="AC416" s="289"/>
      <c r="AD416" s="289"/>
      <c r="AE416" s="289">
        <v>20790</v>
      </c>
      <c r="AF416" s="299"/>
      <c r="AG416" s="300"/>
      <c r="AH416" s="291"/>
      <c r="AI416" s="291"/>
      <c r="AJ416" s="291"/>
      <c r="AK416" s="292"/>
      <c r="AL416" s="291">
        <v>0</v>
      </c>
      <c r="AM416" s="293">
        <v>20790</v>
      </c>
      <c r="AN416" s="291"/>
      <c r="AO416" s="294">
        <v>20790</v>
      </c>
      <c r="AP416" s="291"/>
      <c r="AQ416" s="295">
        <v>39600</v>
      </c>
      <c r="AR416" s="291"/>
      <c r="AS416" s="291"/>
      <c r="AT416" s="291"/>
      <c r="AU416" s="291"/>
      <c r="AV416" s="296">
        <v>0</v>
      </c>
      <c r="AW416" s="291">
        <v>39600</v>
      </c>
      <c r="AX416" s="291"/>
      <c r="AY416" s="293">
        <v>39600</v>
      </c>
      <c r="AZ416" s="297"/>
      <c r="BA416" s="298">
        <f t="shared" si="49"/>
        <v>0</v>
      </c>
      <c r="BB416" s="43"/>
      <c r="BC416" s="288"/>
      <c r="BD416" s="288"/>
      <c r="BE416" s="288"/>
      <c r="BF416" s="288"/>
      <c r="BG416" s="288" t="str">
        <f t="shared" si="48"/>
        <v>W/C</v>
      </c>
      <c r="BH416" s="288" t="str">
        <f t="shared" si="48"/>
        <v>NO</v>
      </c>
      <c r="BI416" s="288" t="str">
        <f t="shared" si="52"/>
        <v>W/C</v>
      </c>
      <c r="BJ416" s="43"/>
      <c r="BK416" s="288" t="b">
        <f t="shared" si="57"/>
        <v>1</v>
      </c>
      <c r="BL416" s="288" t="b">
        <f t="shared" si="57"/>
        <v>1</v>
      </c>
      <c r="BM416" s="288" t="b">
        <f t="shared" si="57"/>
        <v>1</v>
      </c>
      <c r="BN416" s="288" t="b">
        <f t="shared" si="57"/>
        <v>1</v>
      </c>
      <c r="BO416" s="288" t="b">
        <f t="shared" si="57"/>
        <v>1</v>
      </c>
      <c r="BP416" s="288" t="b">
        <f t="shared" si="57"/>
        <v>1</v>
      </c>
      <c r="BQ416" s="288" t="b">
        <f t="shared" si="57"/>
        <v>1</v>
      </c>
    </row>
    <row r="417" spans="1:69" ht="12" customHeight="1" x14ac:dyDescent="0.3">
      <c r="A417" s="42">
        <v>16504453</v>
      </c>
      <c r="B417" s="42"/>
      <c r="C417" s="316" t="s">
        <v>605</v>
      </c>
      <c r="D417" s="13" t="s">
        <v>183</v>
      </c>
      <c r="E417" s="13"/>
      <c r="F417" s="310">
        <v>43313</v>
      </c>
      <c r="G417" s="13"/>
      <c r="H417" s="288"/>
      <c r="I417" s="288"/>
      <c r="J417" s="288"/>
      <c r="K417" s="288"/>
      <c r="L417" s="288" t="s">
        <v>183</v>
      </c>
      <c r="M417" s="288" t="s">
        <v>2130</v>
      </c>
      <c r="N417" s="288" t="s">
        <v>183</v>
      </c>
      <c r="P417" s="289"/>
      <c r="Q417" s="289"/>
      <c r="R417" s="289"/>
      <c r="S417" s="289"/>
      <c r="T417" s="289"/>
      <c r="U417" s="289"/>
      <c r="V417" s="289"/>
      <c r="W417" s="289"/>
      <c r="X417" s="289">
        <v>103629.17</v>
      </c>
      <c r="Y417" s="289">
        <v>64006.21</v>
      </c>
      <c r="Z417" s="289">
        <v>60958.29</v>
      </c>
      <c r="AA417" s="289">
        <v>57910.37</v>
      </c>
      <c r="AB417" s="289">
        <v>54862.45</v>
      </c>
      <c r="AC417" s="289"/>
      <c r="AD417" s="289"/>
      <c r="AE417" s="289">
        <v>26161.272083333333</v>
      </c>
      <c r="AF417" s="299"/>
      <c r="AG417" s="300"/>
      <c r="AH417" s="291"/>
      <c r="AI417" s="291"/>
      <c r="AJ417" s="291"/>
      <c r="AK417" s="292"/>
      <c r="AL417" s="291">
        <v>0</v>
      </c>
      <c r="AM417" s="293">
        <v>26161.272083333333</v>
      </c>
      <c r="AN417" s="291"/>
      <c r="AO417" s="294">
        <v>26161.272083333333</v>
      </c>
      <c r="AP417" s="291"/>
      <c r="AQ417" s="295">
        <v>54862.45</v>
      </c>
      <c r="AR417" s="291"/>
      <c r="AS417" s="291"/>
      <c r="AT417" s="291"/>
      <c r="AU417" s="291"/>
      <c r="AV417" s="296">
        <v>0</v>
      </c>
      <c r="AW417" s="291">
        <v>54862.45</v>
      </c>
      <c r="AX417" s="291"/>
      <c r="AY417" s="293">
        <v>54862.45</v>
      </c>
      <c r="AZ417" s="297"/>
      <c r="BA417" s="298">
        <f t="shared" si="49"/>
        <v>0</v>
      </c>
      <c r="BB417" s="43"/>
      <c r="BC417" s="288"/>
      <c r="BD417" s="288"/>
      <c r="BE417" s="288"/>
      <c r="BF417" s="288"/>
      <c r="BG417" s="288"/>
      <c r="BH417" s="288"/>
      <c r="BI417" s="288"/>
      <c r="BJ417" s="43"/>
      <c r="BK417" s="288"/>
      <c r="BL417" s="288"/>
      <c r="BM417" s="288"/>
      <c r="BN417" s="288"/>
      <c r="BO417" s="288"/>
      <c r="BP417" s="288"/>
      <c r="BQ417" s="288"/>
    </row>
    <row r="418" spans="1:69" ht="12" customHeight="1" x14ac:dyDescent="0.3">
      <c r="A418" s="42">
        <v>16504463</v>
      </c>
      <c r="B418" s="42"/>
      <c r="C418" s="316" t="s">
        <v>606</v>
      </c>
      <c r="D418" s="13" t="s">
        <v>183</v>
      </c>
      <c r="E418" s="13"/>
      <c r="F418" s="310">
        <v>43344</v>
      </c>
      <c r="G418" s="13"/>
      <c r="H418" s="288"/>
      <c r="I418" s="288"/>
      <c r="J418" s="288"/>
      <c r="K418" s="288"/>
      <c r="L418" s="288" t="s">
        <v>183</v>
      </c>
      <c r="M418" s="288" t="s">
        <v>2130</v>
      </c>
      <c r="N418" s="288" t="s">
        <v>183</v>
      </c>
      <c r="P418" s="289"/>
      <c r="Q418" s="289"/>
      <c r="R418" s="289"/>
      <c r="S418" s="289"/>
      <c r="T418" s="289"/>
      <c r="U418" s="289"/>
      <c r="V418" s="289"/>
      <c r="W418" s="289"/>
      <c r="X418" s="289"/>
      <c r="Y418" s="289">
        <v>1723408.23</v>
      </c>
      <c r="Z418" s="289">
        <v>1645071.49</v>
      </c>
      <c r="AA418" s="289">
        <v>1566734.75</v>
      </c>
      <c r="AB418" s="289">
        <v>1488398.01</v>
      </c>
      <c r="AC418" s="289"/>
      <c r="AD418" s="289"/>
      <c r="AE418" s="289">
        <v>473284.45624999999</v>
      </c>
      <c r="AF418" s="299"/>
      <c r="AG418" s="300"/>
      <c r="AH418" s="291"/>
      <c r="AI418" s="291"/>
      <c r="AJ418" s="291"/>
      <c r="AK418" s="292"/>
      <c r="AL418" s="291">
        <v>0</v>
      </c>
      <c r="AM418" s="293">
        <v>473284.45624999999</v>
      </c>
      <c r="AN418" s="291"/>
      <c r="AO418" s="294">
        <v>473284.45624999999</v>
      </c>
      <c r="AP418" s="291"/>
      <c r="AQ418" s="295">
        <v>1488398.01</v>
      </c>
      <c r="AR418" s="291"/>
      <c r="AS418" s="291"/>
      <c r="AT418" s="291"/>
      <c r="AU418" s="291"/>
      <c r="AV418" s="296">
        <v>0</v>
      </c>
      <c r="AW418" s="291">
        <v>1488398.01</v>
      </c>
      <c r="AX418" s="291"/>
      <c r="AY418" s="293">
        <v>1488398.01</v>
      </c>
      <c r="AZ418" s="297"/>
      <c r="BA418" s="298">
        <f t="shared" si="49"/>
        <v>0</v>
      </c>
      <c r="BB418" s="43"/>
      <c r="BC418" s="288"/>
      <c r="BD418" s="288"/>
      <c r="BE418" s="288"/>
      <c r="BF418" s="288"/>
      <c r="BG418" s="288"/>
      <c r="BH418" s="288"/>
      <c r="BI418" s="288"/>
      <c r="BJ418" s="43"/>
      <c r="BK418" s="288"/>
      <c r="BL418" s="288"/>
      <c r="BM418" s="288"/>
      <c r="BN418" s="288"/>
      <c r="BO418" s="288"/>
      <c r="BP418" s="288"/>
      <c r="BQ418" s="288"/>
    </row>
    <row r="419" spans="1:69" ht="12" customHeight="1" x14ac:dyDescent="0.25">
      <c r="A419" s="286">
        <v>16580001</v>
      </c>
      <c r="B419" s="287" t="s">
        <v>2521</v>
      </c>
      <c r="C419" s="16" t="s">
        <v>607</v>
      </c>
      <c r="D419" s="13" t="s">
        <v>183</v>
      </c>
      <c r="E419" s="13"/>
      <c r="F419" s="16"/>
      <c r="G419" s="13"/>
      <c r="H419" s="288" t="s">
        <v>2129</v>
      </c>
      <c r="I419" s="288" t="s">
        <v>2129</v>
      </c>
      <c r="J419" s="288" t="s">
        <v>2129</v>
      </c>
      <c r="K419" s="288" t="s">
        <v>2129</v>
      </c>
      <c r="L419" s="288" t="s">
        <v>183</v>
      </c>
      <c r="M419" s="288" t="s">
        <v>2130</v>
      </c>
      <c r="N419" s="288" t="s">
        <v>183</v>
      </c>
      <c r="P419" s="289">
        <v>-3399982.43</v>
      </c>
      <c r="Q419" s="289">
        <v>-3399982.43</v>
      </c>
      <c r="R419" s="289">
        <v>-3399982.43</v>
      </c>
      <c r="S419" s="289">
        <v>-4329667.59</v>
      </c>
      <c r="T419" s="289">
        <v>-4329667.59</v>
      </c>
      <c r="U419" s="289">
        <v>-4329667.59</v>
      </c>
      <c r="V419" s="289">
        <v>-4954138.5199999996</v>
      </c>
      <c r="W419" s="289">
        <v>-4954138.5199999996</v>
      </c>
      <c r="X419" s="289">
        <v>-4954138.5199999996</v>
      </c>
      <c r="Y419" s="289">
        <v>-5422371.9800000004</v>
      </c>
      <c r="Z419" s="289">
        <v>-5422371.9800000004</v>
      </c>
      <c r="AA419" s="289">
        <v>-5422371.9800000004</v>
      </c>
      <c r="AB419" s="289">
        <v>-6850072.0700000003</v>
      </c>
      <c r="AC419" s="289"/>
      <c r="AD419" s="289"/>
      <c r="AE419" s="289">
        <v>-4670293.8650000012</v>
      </c>
      <c r="AF419" s="299"/>
      <c r="AG419" s="300"/>
      <c r="AH419" s="291"/>
      <c r="AI419" s="291"/>
      <c r="AJ419" s="291"/>
      <c r="AK419" s="292"/>
      <c r="AL419" s="291">
        <v>0</v>
      </c>
      <c r="AM419" s="293">
        <v>-4670293.8650000012</v>
      </c>
      <c r="AN419" s="291"/>
      <c r="AO419" s="294">
        <v>-4670293.8650000012</v>
      </c>
      <c r="AP419" s="291"/>
      <c r="AQ419" s="295">
        <v>-6850072.0700000003</v>
      </c>
      <c r="AR419" s="291"/>
      <c r="AS419" s="291"/>
      <c r="AT419" s="291"/>
      <c r="AU419" s="291"/>
      <c r="AV419" s="296">
        <v>0</v>
      </c>
      <c r="AW419" s="291">
        <v>-6850072.0700000003</v>
      </c>
      <c r="AX419" s="291"/>
      <c r="AY419" s="293">
        <v>-6850072.0700000003</v>
      </c>
      <c r="AZ419" s="297"/>
      <c r="BA419" s="298">
        <f t="shared" si="49"/>
        <v>0</v>
      </c>
      <c r="BB419" s="43"/>
      <c r="BC419" s="288" t="str">
        <f t="shared" ref="BC419:BF440" si="58">IF(VALUE(AR419),BC$7,IF(ISBLANK(AR419),"",BC$7))</f>
        <v/>
      </c>
      <c r="BD419" s="288" t="str">
        <f t="shared" si="58"/>
        <v/>
      </c>
      <c r="BE419" s="288" t="str">
        <f t="shared" si="58"/>
        <v/>
      </c>
      <c r="BF419" s="288" t="str">
        <f t="shared" si="58"/>
        <v/>
      </c>
      <c r="BG419" s="288" t="str">
        <f t="shared" si="48"/>
        <v>W/C</v>
      </c>
      <c r="BH419" s="288" t="str">
        <f t="shared" si="48"/>
        <v>NO</v>
      </c>
      <c r="BI419" s="288" t="str">
        <f t="shared" si="52"/>
        <v>W/C</v>
      </c>
      <c r="BJ419" s="43"/>
      <c r="BK419" s="288" t="b">
        <f t="shared" ref="BK419:BQ455" si="59">BC419=H419</f>
        <v>1</v>
      </c>
      <c r="BL419" s="288" t="b">
        <f t="shared" si="59"/>
        <v>1</v>
      </c>
      <c r="BM419" s="288" t="b">
        <f t="shared" si="59"/>
        <v>1</v>
      </c>
      <c r="BN419" s="288" t="b">
        <f t="shared" si="59"/>
        <v>1</v>
      </c>
      <c r="BO419" s="288" t="b">
        <f t="shared" si="59"/>
        <v>1</v>
      </c>
      <c r="BP419" s="288" t="b">
        <f t="shared" si="59"/>
        <v>1</v>
      </c>
      <c r="BQ419" s="288" t="b">
        <f t="shared" si="59"/>
        <v>1</v>
      </c>
    </row>
    <row r="420" spans="1:69" ht="12" customHeight="1" x14ac:dyDescent="0.25">
      <c r="A420" s="286">
        <v>16580002</v>
      </c>
      <c r="B420" s="287" t="s">
        <v>2522</v>
      </c>
      <c r="C420" s="16" t="s">
        <v>608</v>
      </c>
      <c r="D420" s="13" t="s">
        <v>183</v>
      </c>
      <c r="E420" s="13"/>
      <c r="F420" s="16"/>
      <c r="G420" s="13"/>
      <c r="H420" s="288" t="s">
        <v>2129</v>
      </c>
      <c r="I420" s="288" t="s">
        <v>2129</v>
      </c>
      <c r="J420" s="288" t="s">
        <v>2129</v>
      </c>
      <c r="K420" s="288" t="s">
        <v>2129</v>
      </c>
      <c r="L420" s="288" t="s">
        <v>183</v>
      </c>
      <c r="M420" s="288" t="s">
        <v>2130</v>
      </c>
      <c r="N420" s="288" t="s">
        <v>183</v>
      </c>
      <c r="P420" s="289">
        <v>-787475</v>
      </c>
      <c r="Q420" s="289">
        <v>-787475</v>
      </c>
      <c r="R420" s="289">
        <v>-787475</v>
      </c>
      <c r="S420" s="289">
        <v>-778475</v>
      </c>
      <c r="T420" s="289">
        <v>-778475</v>
      </c>
      <c r="U420" s="289">
        <v>-778475</v>
      </c>
      <c r="V420" s="289">
        <v>-556237.5</v>
      </c>
      <c r="W420" s="289">
        <v>-556237.5</v>
      </c>
      <c r="X420" s="289">
        <v>-556237.5</v>
      </c>
      <c r="Y420" s="289">
        <v>-468887.5</v>
      </c>
      <c r="Z420" s="289">
        <v>-468887.5</v>
      </c>
      <c r="AA420" s="289">
        <v>-468887.5</v>
      </c>
      <c r="AB420" s="289">
        <v>-504400</v>
      </c>
      <c r="AC420" s="289"/>
      <c r="AD420" s="289"/>
      <c r="AE420" s="289">
        <v>-635973.95833333337</v>
      </c>
      <c r="AF420" s="299"/>
      <c r="AG420" s="300"/>
      <c r="AH420" s="291"/>
      <c r="AI420" s="291"/>
      <c r="AJ420" s="291"/>
      <c r="AK420" s="292"/>
      <c r="AL420" s="291">
        <v>0</v>
      </c>
      <c r="AM420" s="293">
        <v>-635973.95833333337</v>
      </c>
      <c r="AN420" s="291"/>
      <c r="AO420" s="294">
        <v>-635973.95833333337</v>
      </c>
      <c r="AP420" s="291"/>
      <c r="AQ420" s="295">
        <v>-504400</v>
      </c>
      <c r="AR420" s="291"/>
      <c r="AS420" s="291"/>
      <c r="AT420" s="291"/>
      <c r="AU420" s="291"/>
      <c r="AV420" s="296">
        <v>0</v>
      </c>
      <c r="AW420" s="291">
        <v>-504400</v>
      </c>
      <c r="AX420" s="291"/>
      <c r="AY420" s="293">
        <v>-504400</v>
      </c>
      <c r="AZ420" s="297"/>
      <c r="BA420" s="298">
        <f t="shared" si="49"/>
        <v>0</v>
      </c>
      <c r="BB420" s="43"/>
      <c r="BC420" s="288" t="str">
        <f t="shared" si="58"/>
        <v/>
      </c>
      <c r="BD420" s="288" t="str">
        <f t="shared" si="58"/>
        <v/>
      </c>
      <c r="BE420" s="288" t="str">
        <f t="shared" si="58"/>
        <v/>
      </c>
      <c r="BF420" s="288" t="str">
        <f t="shared" si="58"/>
        <v/>
      </c>
      <c r="BG420" s="288" t="str">
        <f t="shared" si="48"/>
        <v>W/C</v>
      </c>
      <c r="BH420" s="288" t="str">
        <f t="shared" si="48"/>
        <v>NO</v>
      </c>
      <c r="BI420" s="288" t="str">
        <f t="shared" si="52"/>
        <v>W/C</v>
      </c>
      <c r="BJ420" s="43"/>
      <c r="BK420" s="288" t="b">
        <f t="shared" si="59"/>
        <v>1</v>
      </c>
      <c r="BL420" s="288" t="b">
        <f t="shared" si="59"/>
        <v>1</v>
      </c>
      <c r="BM420" s="288" t="b">
        <f t="shared" si="59"/>
        <v>1</v>
      </c>
      <c r="BN420" s="288" t="b">
        <f t="shared" si="59"/>
        <v>1</v>
      </c>
      <c r="BO420" s="288" t="b">
        <f t="shared" si="59"/>
        <v>1</v>
      </c>
      <c r="BP420" s="288" t="b">
        <f t="shared" si="59"/>
        <v>1</v>
      </c>
      <c r="BQ420" s="288" t="b">
        <f t="shared" si="59"/>
        <v>1</v>
      </c>
    </row>
    <row r="421" spans="1:69" ht="12" customHeight="1" x14ac:dyDescent="0.25">
      <c r="A421" s="286">
        <v>16580003</v>
      </c>
      <c r="B421" s="287" t="s">
        <v>2523</v>
      </c>
      <c r="C421" s="16" t="s">
        <v>609</v>
      </c>
      <c r="D421" s="13" t="s">
        <v>183</v>
      </c>
      <c r="E421" s="13"/>
      <c r="F421" s="16"/>
      <c r="G421" s="13"/>
      <c r="H421" s="288" t="s">
        <v>2129</v>
      </c>
      <c r="I421" s="288" t="s">
        <v>2129</v>
      </c>
      <c r="J421" s="288" t="s">
        <v>2129</v>
      </c>
      <c r="K421" s="288" t="s">
        <v>2129</v>
      </c>
      <c r="L421" s="288" t="s">
        <v>183</v>
      </c>
      <c r="M421" s="288" t="s">
        <v>2130</v>
      </c>
      <c r="N421" s="288" t="s">
        <v>183</v>
      </c>
      <c r="P421" s="289">
        <v>-2540505.7400000002</v>
      </c>
      <c r="Q421" s="289">
        <v>-2540505.7400000002</v>
      </c>
      <c r="R421" s="289">
        <v>-2540505.7400000002</v>
      </c>
      <c r="S421" s="289">
        <v>-2178793.0299999998</v>
      </c>
      <c r="T421" s="289">
        <v>-2178793.0299999998</v>
      </c>
      <c r="U421" s="289">
        <v>-2178793.0299999998</v>
      </c>
      <c r="V421" s="289">
        <v>-2270576.63</v>
      </c>
      <c r="W421" s="289">
        <v>-2270576.63</v>
      </c>
      <c r="X421" s="289">
        <v>-2270576.63</v>
      </c>
      <c r="Y421" s="289">
        <v>-3716970.46</v>
      </c>
      <c r="Z421" s="289">
        <v>-3716970.46</v>
      </c>
      <c r="AA421" s="289">
        <v>-3716970.46</v>
      </c>
      <c r="AB421" s="289">
        <v>-2921331.59</v>
      </c>
      <c r="AC421" s="289"/>
      <c r="AD421" s="289"/>
      <c r="AE421" s="289">
        <v>-2692579.2087499998</v>
      </c>
      <c r="AF421" s="299"/>
      <c r="AG421" s="300"/>
      <c r="AH421" s="291"/>
      <c r="AI421" s="291"/>
      <c r="AJ421" s="291"/>
      <c r="AK421" s="292"/>
      <c r="AL421" s="291">
        <v>0</v>
      </c>
      <c r="AM421" s="293">
        <v>-2692579.2087499998</v>
      </c>
      <c r="AN421" s="291"/>
      <c r="AO421" s="294">
        <v>-2692579.2087499998</v>
      </c>
      <c r="AP421" s="291"/>
      <c r="AQ421" s="295">
        <v>-2921331.59</v>
      </c>
      <c r="AR421" s="291"/>
      <c r="AS421" s="291"/>
      <c r="AT421" s="291"/>
      <c r="AU421" s="291"/>
      <c r="AV421" s="296">
        <v>0</v>
      </c>
      <c r="AW421" s="291">
        <v>-2921331.59</v>
      </c>
      <c r="AX421" s="291"/>
      <c r="AY421" s="293">
        <v>-2921331.59</v>
      </c>
      <c r="AZ421" s="297"/>
      <c r="BA421" s="298">
        <f t="shared" si="49"/>
        <v>0</v>
      </c>
      <c r="BB421" s="43"/>
      <c r="BC421" s="288" t="str">
        <f t="shared" si="58"/>
        <v/>
      </c>
      <c r="BD421" s="288" t="str">
        <f t="shared" si="58"/>
        <v/>
      </c>
      <c r="BE421" s="288" t="str">
        <f t="shared" si="58"/>
        <v/>
      </c>
      <c r="BF421" s="288" t="str">
        <f t="shared" si="58"/>
        <v/>
      </c>
      <c r="BG421" s="288" t="str">
        <f t="shared" ref="BG421:BH485" si="60">IF(VALUE(AW421),"W/C",IF(ISBLANK(AW421),"NO","W/C"))</f>
        <v>W/C</v>
      </c>
      <c r="BH421" s="288" t="str">
        <f t="shared" si="60"/>
        <v>NO</v>
      </c>
      <c r="BI421" s="288" t="str">
        <f t="shared" si="52"/>
        <v>W/C</v>
      </c>
      <c r="BJ421" s="43"/>
      <c r="BK421" s="288" t="b">
        <f t="shared" si="59"/>
        <v>1</v>
      </c>
      <c r="BL421" s="288" t="b">
        <f t="shared" si="59"/>
        <v>1</v>
      </c>
      <c r="BM421" s="288" t="b">
        <f t="shared" si="59"/>
        <v>1</v>
      </c>
      <c r="BN421" s="288" t="b">
        <f t="shared" si="59"/>
        <v>1</v>
      </c>
      <c r="BO421" s="288" t="b">
        <f t="shared" si="59"/>
        <v>1</v>
      </c>
      <c r="BP421" s="288" t="b">
        <f t="shared" si="59"/>
        <v>1</v>
      </c>
      <c r="BQ421" s="288" t="b">
        <f t="shared" si="59"/>
        <v>1</v>
      </c>
    </row>
    <row r="422" spans="1:69" ht="12" customHeight="1" x14ac:dyDescent="0.25">
      <c r="A422" s="286">
        <v>16590001</v>
      </c>
      <c r="B422" s="287" t="s">
        <v>2524</v>
      </c>
      <c r="C422" s="16" t="s">
        <v>607</v>
      </c>
      <c r="D422" s="13" t="s">
        <v>183</v>
      </c>
      <c r="E422" s="13"/>
      <c r="F422" s="16"/>
      <c r="G422" s="13"/>
      <c r="H422" s="288" t="s">
        <v>2129</v>
      </c>
      <c r="I422" s="288" t="s">
        <v>2129</v>
      </c>
      <c r="J422" s="288" t="s">
        <v>2129</v>
      </c>
      <c r="K422" s="288" t="s">
        <v>2129</v>
      </c>
      <c r="L422" s="288" t="s">
        <v>183</v>
      </c>
      <c r="M422" s="288" t="s">
        <v>2130</v>
      </c>
      <c r="N422" s="288" t="s">
        <v>183</v>
      </c>
      <c r="P422" s="289">
        <v>3399982.43</v>
      </c>
      <c r="Q422" s="289">
        <v>3399982.43</v>
      </c>
      <c r="R422" s="289">
        <v>3399982.43</v>
      </c>
      <c r="S422" s="289">
        <v>4329667.59</v>
      </c>
      <c r="T422" s="289">
        <v>4329667.59</v>
      </c>
      <c r="U422" s="289">
        <v>4329667.59</v>
      </c>
      <c r="V422" s="289">
        <v>4954138.5199999996</v>
      </c>
      <c r="W422" s="289">
        <v>4954138.5199999996</v>
      </c>
      <c r="X422" s="289">
        <v>4954138.5199999996</v>
      </c>
      <c r="Y422" s="289">
        <v>5422371.9800000004</v>
      </c>
      <c r="Z422" s="289">
        <v>5422371.9800000004</v>
      </c>
      <c r="AA422" s="289">
        <v>5422371.9800000004</v>
      </c>
      <c r="AB422" s="289">
        <v>6850072.0700000003</v>
      </c>
      <c r="AC422" s="289"/>
      <c r="AD422" s="289"/>
      <c r="AE422" s="289">
        <v>4670293.8650000012</v>
      </c>
      <c r="AF422" s="299"/>
      <c r="AG422" s="300"/>
      <c r="AH422" s="291"/>
      <c r="AI422" s="291"/>
      <c r="AJ422" s="291"/>
      <c r="AK422" s="292"/>
      <c r="AL422" s="291">
        <v>0</v>
      </c>
      <c r="AM422" s="293">
        <v>4670293.8650000012</v>
      </c>
      <c r="AN422" s="291"/>
      <c r="AO422" s="294">
        <v>4670293.8650000012</v>
      </c>
      <c r="AP422" s="291"/>
      <c r="AQ422" s="295">
        <v>6850072.0700000003</v>
      </c>
      <c r="AR422" s="291"/>
      <c r="AS422" s="291"/>
      <c r="AT422" s="291"/>
      <c r="AU422" s="291"/>
      <c r="AV422" s="296">
        <v>0</v>
      </c>
      <c r="AW422" s="291">
        <v>6850072.0700000003</v>
      </c>
      <c r="AX422" s="291"/>
      <c r="AY422" s="293">
        <v>6850072.0700000003</v>
      </c>
      <c r="AZ422" s="297"/>
      <c r="BA422" s="298">
        <f t="shared" si="49"/>
        <v>0</v>
      </c>
      <c r="BB422" s="43"/>
      <c r="BC422" s="288" t="str">
        <f t="shared" si="58"/>
        <v/>
      </c>
      <c r="BD422" s="288" t="str">
        <f t="shared" si="58"/>
        <v/>
      </c>
      <c r="BE422" s="288" t="str">
        <f t="shared" si="58"/>
        <v/>
      </c>
      <c r="BF422" s="288" t="str">
        <f t="shared" si="58"/>
        <v/>
      </c>
      <c r="BG422" s="288" t="str">
        <f t="shared" si="60"/>
        <v>W/C</v>
      </c>
      <c r="BH422" s="288" t="str">
        <f t="shared" si="60"/>
        <v>NO</v>
      </c>
      <c r="BI422" s="288" t="str">
        <f t="shared" si="52"/>
        <v>W/C</v>
      </c>
      <c r="BJ422" s="43"/>
      <c r="BK422" s="288" t="b">
        <f t="shared" si="59"/>
        <v>1</v>
      </c>
      <c r="BL422" s="288" t="b">
        <f t="shared" si="59"/>
        <v>1</v>
      </c>
      <c r="BM422" s="288" t="b">
        <f t="shared" si="59"/>
        <v>1</v>
      </c>
      <c r="BN422" s="288" t="b">
        <f t="shared" si="59"/>
        <v>1</v>
      </c>
      <c r="BO422" s="288" t="b">
        <f t="shared" si="59"/>
        <v>1</v>
      </c>
      <c r="BP422" s="288" t="b">
        <f t="shared" si="59"/>
        <v>1</v>
      </c>
      <c r="BQ422" s="288" t="b">
        <f t="shared" si="59"/>
        <v>1</v>
      </c>
    </row>
    <row r="423" spans="1:69" ht="12" customHeight="1" x14ac:dyDescent="0.25">
      <c r="A423" s="286">
        <v>16590002</v>
      </c>
      <c r="B423" s="287" t="s">
        <v>2525</v>
      </c>
      <c r="C423" s="16" t="s">
        <v>610</v>
      </c>
      <c r="D423" s="13" t="s">
        <v>183</v>
      </c>
      <c r="E423" s="13"/>
      <c r="F423" s="16"/>
      <c r="G423" s="13"/>
      <c r="H423" s="288" t="s">
        <v>2129</v>
      </c>
      <c r="I423" s="288" t="s">
        <v>2129</v>
      </c>
      <c r="J423" s="288" t="s">
        <v>2129</v>
      </c>
      <c r="K423" s="288" t="s">
        <v>2129</v>
      </c>
      <c r="L423" s="288" t="s">
        <v>183</v>
      </c>
      <c r="M423" s="288" t="s">
        <v>2130</v>
      </c>
      <c r="N423" s="288" t="s">
        <v>183</v>
      </c>
      <c r="P423" s="289">
        <v>787475</v>
      </c>
      <c r="Q423" s="289">
        <v>787475</v>
      </c>
      <c r="R423" s="289">
        <v>787475</v>
      </c>
      <c r="S423" s="289">
        <v>778475</v>
      </c>
      <c r="T423" s="289">
        <v>778475</v>
      </c>
      <c r="U423" s="289">
        <v>778475</v>
      </c>
      <c r="V423" s="289">
        <v>556237.5</v>
      </c>
      <c r="W423" s="289">
        <v>556237.5</v>
      </c>
      <c r="X423" s="289">
        <v>556237.5</v>
      </c>
      <c r="Y423" s="289">
        <v>468887.5</v>
      </c>
      <c r="Z423" s="289">
        <v>468887.5</v>
      </c>
      <c r="AA423" s="289">
        <v>468887.5</v>
      </c>
      <c r="AB423" s="289">
        <v>504400</v>
      </c>
      <c r="AC423" s="289"/>
      <c r="AD423" s="289"/>
      <c r="AE423" s="289">
        <v>635973.95833333337</v>
      </c>
      <c r="AF423" s="299"/>
      <c r="AG423" s="300"/>
      <c r="AH423" s="291"/>
      <c r="AI423" s="291"/>
      <c r="AJ423" s="291"/>
      <c r="AK423" s="292"/>
      <c r="AL423" s="291">
        <v>0</v>
      </c>
      <c r="AM423" s="293">
        <v>635973.95833333337</v>
      </c>
      <c r="AN423" s="291"/>
      <c r="AO423" s="294">
        <v>635973.95833333337</v>
      </c>
      <c r="AP423" s="291"/>
      <c r="AQ423" s="295">
        <v>504400</v>
      </c>
      <c r="AR423" s="291"/>
      <c r="AS423" s="291"/>
      <c r="AT423" s="291"/>
      <c r="AU423" s="291"/>
      <c r="AV423" s="296">
        <v>0</v>
      </c>
      <c r="AW423" s="291">
        <v>504400</v>
      </c>
      <c r="AX423" s="291"/>
      <c r="AY423" s="293">
        <v>504400</v>
      </c>
      <c r="AZ423" s="297"/>
      <c r="BA423" s="298">
        <f t="shared" si="49"/>
        <v>0</v>
      </c>
      <c r="BB423" s="43"/>
      <c r="BC423" s="288" t="str">
        <f t="shared" si="58"/>
        <v/>
      </c>
      <c r="BD423" s="288" t="str">
        <f t="shared" si="58"/>
        <v/>
      </c>
      <c r="BE423" s="288" t="str">
        <f t="shared" si="58"/>
        <v/>
      </c>
      <c r="BF423" s="288" t="str">
        <f t="shared" si="58"/>
        <v/>
      </c>
      <c r="BG423" s="288" t="str">
        <f t="shared" si="60"/>
        <v>W/C</v>
      </c>
      <c r="BH423" s="288" t="str">
        <f t="shared" si="60"/>
        <v>NO</v>
      </c>
      <c r="BI423" s="288" t="str">
        <f t="shared" si="52"/>
        <v>W/C</v>
      </c>
      <c r="BJ423" s="43"/>
      <c r="BK423" s="288" t="b">
        <f t="shared" si="59"/>
        <v>1</v>
      </c>
      <c r="BL423" s="288" t="b">
        <f t="shared" si="59"/>
        <v>1</v>
      </c>
      <c r="BM423" s="288" t="b">
        <f t="shared" si="59"/>
        <v>1</v>
      </c>
      <c r="BN423" s="288" t="b">
        <f t="shared" si="59"/>
        <v>1</v>
      </c>
      <c r="BO423" s="288" t="b">
        <f t="shared" si="59"/>
        <v>1</v>
      </c>
      <c r="BP423" s="288" t="b">
        <f t="shared" si="59"/>
        <v>1</v>
      </c>
      <c r="BQ423" s="288" t="b">
        <f t="shared" si="59"/>
        <v>1</v>
      </c>
    </row>
    <row r="424" spans="1:69" ht="12" customHeight="1" x14ac:dyDescent="0.25">
      <c r="A424" s="286">
        <v>16590003</v>
      </c>
      <c r="B424" s="287" t="s">
        <v>2526</v>
      </c>
      <c r="C424" s="16" t="s">
        <v>609</v>
      </c>
      <c r="D424" s="13" t="s">
        <v>183</v>
      </c>
      <c r="E424" s="13"/>
      <c r="F424" s="16"/>
      <c r="G424" s="13"/>
      <c r="H424" s="288" t="s">
        <v>2129</v>
      </c>
      <c r="I424" s="288" t="s">
        <v>2129</v>
      </c>
      <c r="J424" s="288" t="s">
        <v>2129</v>
      </c>
      <c r="K424" s="288" t="s">
        <v>2129</v>
      </c>
      <c r="L424" s="288" t="s">
        <v>183</v>
      </c>
      <c r="M424" s="288" t="s">
        <v>2130</v>
      </c>
      <c r="N424" s="288" t="s">
        <v>183</v>
      </c>
      <c r="P424" s="289">
        <v>2540505.7400000002</v>
      </c>
      <c r="Q424" s="289">
        <v>2540505.7400000002</v>
      </c>
      <c r="R424" s="289">
        <v>2540505.7400000002</v>
      </c>
      <c r="S424" s="289">
        <v>2178793.0299999998</v>
      </c>
      <c r="T424" s="289">
        <v>2178793.0299999998</v>
      </c>
      <c r="U424" s="289">
        <v>2178793.0299999998</v>
      </c>
      <c r="V424" s="289">
        <v>2270576.63</v>
      </c>
      <c r="W424" s="289">
        <v>2270576.63</v>
      </c>
      <c r="X424" s="289">
        <v>2270576.63</v>
      </c>
      <c r="Y424" s="289">
        <v>3716970.46</v>
      </c>
      <c r="Z424" s="289">
        <v>3716970.46</v>
      </c>
      <c r="AA424" s="289">
        <v>3716970.46</v>
      </c>
      <c r="AB424" s="289">
        <v>2921331.59</v>
      </c>
      <c r="AC424" s="289"/>
      <c r="AD424" s="289"/>
      <c r="AE424" s="289">
        <v>2692579.2087499998</v>
      </c>
      <c r="AF424" s="299"/>
      <c r="AG424" s="300"/>
      <c r="AH424" s="291"/>
      <c r="AI424" s="291"/>
      <c r="AJ424" s="291"/>
      <c r="AK424" s="292"/>
      <c r="AL424" s="291">
        <v>0</v>
      </c>
      <c r="AM424" s="293">
        <v>2692579.2087499998</v>
      </c>
      <c r="AN424" s="291"/>
      <c r="AO424" s="294">
        <v>2692579.2087499998</v>
      </c>
      <c r="AP424" s="291"/>
      <c r="AQ424" s="295">
        <v>2921331.59</v>
      </c>
      <c r="AR424" s="291"/>
      <c r="AS424" s="291"/>
      <c r="AT424" s="291"/>
      <c r="AU424" s="291"/>
      <c r="AV424" s="296">
        <v>0</v>
      </c>
      <c r="AW424" s="291">
        <v>2921331.59</v>
      </c>
      <c r="AX424" s="291"/>
      <c r="AY424" s="293">
        <v>2921331.59</v>
      </c>
      <c r="AZ424" s="297"/>
      <c r="BA424" s="298">
        <f t="shared" si="49"/>
        <v>0</v>
      </c>
      <c r="BB424" s="43"/>
      <c r="BC424" s="288" t="str">
        <f t="shared" si="58"/>
        <v/>
      </c>
      <c r="BD424" s="288" t="str">
        <f t="shared" si="58"/>
        <v/>
      </c>
      <c r="BE424" s="288" t="str">
        <f t="shared" si="58"/>
        <v/>
      </c>
      <c r="BF424" s="288" t="str">
        <f t="shared" si="58"/>
        <v/>
      </c>
      <c r="BG424" s="288" t="str">
        <f t="shared" si="60"/>
        <v>W/C</v>
      </c>
      <c r="BH424" s="288" t="str">
        <f t="shared" si="60"/>
        <v>NO</v>
      </c>
      <c r="BI424" s="288" t="str">
        <f t="shared" si="52"/>
        <v>W/C</v>
      </c>
      <c r="BJ424" s="43"/>
      <c r="BK424" s="288" t="b">
        <f t="shared" si="59"/>
        <v>1</v>
      </c>
      <c r="BL424" s="288" t="b">
        <f t="shared" si="59"/>
        <v>1</v>
      </c>
      <c r="BM424" s="288" t="b">
        <f t="shared" si="59"/>
        <v>1</v>
      </c>
      <c r="BN424" s="288" t="b">
        <f t="shared" si="59"/>
        <v>1</v>
      </c>
      <c r="BO424" s="288" t="b">
        <f t="shared" si="59"/>
        <v>1</v>
      </c>
      <c r="BP424" s="288" t="b">
        <f t="shared" si="59"/>
        <v>1</v>
      </c>
      <c r="BQ424" s="288" t="b">
        <f t="shared" si="59"/>
        <v>1</v>
      </c>
    </row>
    <row r="425" spans="1:69" ht="12" customHeight="1" x14ac:dyDescent="0.25">
      <c r="A425" s="286">
        <v>17300001</v>
      </c>
      <c r="B425" s="287" t="s">
        <v>2527</v>
      </c>
      <c r="C425" s="16" t="s">
        <v>611</v>
      </c>
      <c r="D425" s="13" t="s">
        <v>183</v>
      </c>
      <c r="E425" s="13"/>
      <c r="F425" s="16"/>
      <c r="G425" s="13"/>
      <c r="H425" s="288" t="s">
        <v>2129</v>
      </c>
      <c r="I425" s="288" t="s">
        <v>2129</v>
      </c>
      <c r="J425" s="288" t="s">
        <v>2129</v>
      </c>
      <c r="K425" s="288" t="s">
        <v>2129</v>
      </c>
      <c r="L425" s="288" t="s">
        <v>183</v>
      </c>
      <c r="M425" s="288" t="s">
        <v>2130</v>
      </c>
      <c r="N425" s="288" t="s">
        <v>183</v>
      </c>
      <c r="P425" s="289">
        <v>153518277.15000001</v>
      </c>
      <c r="Q425" s="289">
        <v>141297485.46000001</v>
      </c>
      <c r="R425" s="289">
        <v>134679047.91</v>
      </c>
      <c r="S425" s="289">
        <v>124033846.59999999</v>
      </c>
      <c r="T425" s="289">
        <v>108462600.73</v>
      </c>
      <c r="U425" s="289">
        <v>97276925.409999996</v>
      </c>
      <c r="V425" s="289">
        <v>98182335.890000001</v>
      </c>
      <c r="W425" s="289">
        <v>109536940.70999999</v>
      </c>
      <c r="X425" s="289">
        <v>102425486.84</v>
      </c>
      <c r="Y425" s="289">
        <v>93533648.159999996</v>
      </c>
      <c r="Z425" s="289">
        <v>113454752.26000001</v>
      </c>
      <c r="AA425" s="289">
        <v>129256429.01000001</v>
      </c>
      <c r="AB425" s="289">
        <v>141358420.38999999</v>
      </c>
      <c r="AC425" s="289"/>
      <c r="AD425" s="289"/>
      <c r="AE425" s="289">
        <v>116631487.3125</v>
      </c>
      <c r="AF425" s="299"/>
      <c r="AG425" s="300"/>
      <c r="AH425" s="291"/>
      <c r="AI425" s="291"/>
      <c r="AJ425" s="291"/>
      <c r="AK425" s="292"/>
      <c r="AL425" s="291">
        <v>0</v>
      </c>
      <c r="AM425" s="293">
        <v>116631487.3125</v>
      </c>
      <c r="AN425" s="291"/>
      <c r="AO425" s="294">
        <v>116631487.3125</v>
      </c>
      <c r="AP425" s="291"/>
      <c r="AQ425" s="295">
        <v>141358420.38999999</v>
      </c>
      <c r="AR425" s="291"/>
      <c r="AS425" s="291"/>
      <c r="AT425" s="291"/>
      <c r="AU425" s="291"/>
      <c r="AV425" s="296">
        <v>0</v>
      </c>
      <c r="AW425" s="291">
        <v>141358420.38999999</v>
      </c>
      <c r="AX425" s="291"/>
      <c r="AY425" s="293">
        <v>141358420.38999999</v>
      </c>
      <c r="AZ425" s="297"/>
      <c r="BA425" s="298">
        <f t="shared" si="49"/>
        <v>0</v>
      </c>
      <c r="BB425" s="43"/>
      <c r="BC425" s="288" t="str">
        <f t="shared" si="58"/>
        <v/>
      </c>
      <c r="BD425" s="288" t="str">
        <f t="shared" si="58"/>
        <v/>
      </c>
      <c r="BE425" s="288" t="str">
        <f t="shared" si="58"/>
        <v/>
      </c>
      <c r="BF425" s="288" t="str">
        <f t="shared" si="58"/>
        <v/>
      </c>
      <c r="BG425" s="288" t="str">
        <f t="shared" si="60"/>
        <v>W/C</v>
      </c>
      <c r="BH425" s="288" t="str">
        <f t="shared" si="60"/>
        <v>NO</v>
      </c>
      <c r="BI425" s="288" t="str">
        <f t="shared" si="52"/>
        <v>W/C</v>
      </c>
      <c r="BJ425" s="43"/>
      <c r="BK425" s="288" t="b">
        <f t="shared" si="59"/>
        <v>1</v>
      </c>
      <c r="BL425" s="288" t="b">
        <f t="shared" si="59"/>
        <v>1</v>
      </c>
      <c r="BM425" s="288" t="b">
        <f t="shared" si="59"/>
        <v>1</v>
      </c>
      <c r="BN425" s="288" t="b">
        <f t="shared" si="59"/>
        <v>1</v>
      </c>
      <c r="BO425" s="288" t="b">
        <f t="shared" si="59"/>
        <v>1</v>
      </c>
      <c r="BP425" s="288" t="b">
        <f t="shared" si="59"/>
        <v>1</v>
      </c>
      <c r="BQ425" s="288" t="b">
        <f t="shared" si="59"/>
        <v>1</v>
      </c>
    </row>
    <row r="426" spans="1:69" ht="12" customHeight="1" x14ac:dyDescent="0.25">
      <c r="A426" s="286">
        <v>17300002</v>
      </c>
      <c r="B426" s="287" t="s">
        <v>2528</v>
      </c>
      <c r="C426" s="16" t="s">
        <v>612</v>
      </c>
      <c r="D426" s="13" t="s">
        <v>183</v>
      </c>
      <c r="E426" s="13"/>
      <c r="F426" s="16"/>
      <c r="G426" s="13"/>
      <c r="H426" s="288" t="s">
        <v>2129</v>
      </c>
      <c r="I426" s="288" t="s">
        <v>2129</v>
      </c>
      <c r="J426" s="288" t="s">
        <v>2129</v>
      </c>
      <c r="K426" s="288" t="s">
        <v>2129</v>
      </c>
      <c r="L426" s="288" t="s">
        <v>183</v>
      </c>
      <c r="M426" s="288" t="s">
        <v>2130</v>
      </c>
      <c r="N426" s="288" t="s">
        <v>183</v>
      </c>
      <c r="P426" s="289">
        <v>68667874.859999999</v>
      </c>
      <c r="Q426" s="289">
        <v>59375474.670000002</v>
      </c>
      <c r="R426" s="289">
        <v>61707399.82</v>
      </c>
      <c r="S426" s="289">
        <v>49811454.770000003</v>
      </c>
      <c r="T426" s="289">
        <v>37825641.18</v>
      </c>
      <c r="U426" s="289">
        <v>25238971.57</v>
      </c>
      <c r="V426" s="289">
        <v>25031300.559999999</v>
      </c>
      <c r="W426" s="289">
        <v>21459280.09</v>
      </c>
      <c r="X426" s="289">
        <v>22592649.23</v>
      </c>
      <c r="Y426" s="289">
        <v>25507808.960000001</v>
      </c>
      <c r="Z426" s="289">
        <v>41543811.960000001</v>
      </c>
      <c r="AA426" s="289">
        <v>50267698.579999998</v>
      </c>
      <c r="AB426" s="289">
        <v>63926684.789999999</v>
      </c>
      <c r="AC426" s="289"/>
      <c r="AD426" s="289"/>
      <c r="AE426" s="289">
        <v>40554897.60125</v>
      </c>
      <c r="AF426" s="299"/>
      <c r="AG426" s="300"/>
      <c r="AH426" s="291"/>
      <c r="AI426" s="291"/>
      <c r="AJ426" s="291"/>
      <c r="AK426" s="292"/>
      <c r="AL426" s="291">
        <v>0</v>
      </c>
      <c r="AM426" s="293">
        <v>40554897.60125</v>
      </c>
      <c r="AN426" s="291"/>
      <c r="AO426" s="294">
        <v>40554897.60125</v>
      </c>
      <c r="AP426" s="291"/>
      <c r="AQ426" s="295">
        <v>63926684.789999999</v>
      </c>
      <c r="AR426" s="291"/>
      <c r="AS426" s="291"/>
      <c r="AT426" s="291"/>
      <c r="AU426" s="291"/>
      <c r="AV426" s="296">
        <v>0</v>
      </c>
      <c r="AW426" s="291">
        <v>63926684.789999999</v>
      </c>
      <c r="AX426" s="291"/>
      <c r="AY426" s="293">
        <v>63926684.789999999</v>
      </c>
      <c r="AZ426" s="297"/>
      <c r="BA426" s="298">
        <f t="shared" si="49"/>
        <v>0</v>
      </c>
      <c r="BB426" s="43"/>
      <c r="BC426" s="288" t="str">
        <f t="shared" si="58"/>
        <v/>
      </c>
      <c r="BD426" s="288" t="str">
        <f t="shared" si="58"/>
        <v/>
      </c>
      <c r="BE426" s="288" t="str">
        <f t="shared" si="58"/>
        <v/>
      </c>
      <c r="BF426" s="288" t="str">
        <f t="shared" si="58"/>
        <v/>
      </c>
      <c r="BG426" s="288" t="str">
        <f t="shared" si="60"/>
        <v>W/C</v>
      </c>
      <c r="BH426" s="288" t="str">
        <f t="shared" si="60"/>
        <v>NO</v>
      </c>
      <c r="BI426" s="288" t="str">
        <f t="shared" si="52"/>
        <v>W/C</v>
      </c>
      <c r="BJ426" s="43"/>
      <c r="BK426" s="288" t="b">
        <f t="shared" si="59"/>
        <v>1</v>
      </c>
      <c r="BL426" s="288" t="b">
        <f t="shared" si="59"/>
        <v>1</v>
      </c>
      <c r="BM426" s="288" t="b">
        <f t="shared" si="59"/>
        <v>1</v>
      </c>
      <c r="BN426" s="288" t="b">
        <f t="shared" si="59"/>
        <v>1</v>
      </c>
      <c r="BO426" s="288" t="b">
        <f t="shared" si="59"/>
        <v>1</v>
      </c>
      <c r="BP426" s="288" t="b">
        <f t="shared" si="59"/>
        <v>1</v>
      </c>
      <c r="BQ426" s="288" t="b">
        <f t="shared" si="59"/>
        <v>1</v>
      </c>
    </row>
    <row r="427" spans="1:69" ht="12" customHeight="1" x14ac:dyDescent="0.25">
      <c r="A427" s="286">
        <v>17400001</v>
      </c>
      <c r="B427" s="287" t="s">
        <v>2529</v>
      </c>
      <c r="C427" s="16" t="s">
        <v>613</v>
      </c>
      <c r="D427" s="13" t="s">
        <v>183</v>
      </c>
      <c r="E427" s="13"/>
      <c r="F427" s="16"/>
      <c r="G427" s="13"/>
      <c r="H427" s="288" t="s">
        <v>2129</v>
      </c>
      <c r="I427" s="288" t="s">
        <v>2129</v>
      </c>
      <c r="J427" s="288" t="s">
        <v>2129</v>
      </c>
      <c r="K427" s="288" t="s">
        <v>2129</v>
      </c>
      <c r="L427" s="288" t="s">
        <v>183</v>
      </c>
      <c r="M427" s="288" t="s">
        <v>2130</v>
      </c>
      <c r="N427" s="288" t="s">
        <v>183</v>
      </c>
      <c r="P427" s="289">
        <v>0</v>
      </c>
      <c r="Q427" s="289">
        <v>0</v>
      </c>
      <c r="R427" s="289">
        <v>0</v>
      </c>
      <c r="S427" s="289">
        <v>0</v>
      </c>
      <c r="T427" s="289">
        <v>0</v>
      </c>
      <c r="U427" s="289">
        <v>0</v>
      </c>
      <c r="V427" s="289">
        <v>0</v>
      </c>
      <c r="W427" s="289">
        <v>1068641.5900000001</v>
      </c>
      <c r="X427" s="289">
        <v>9760938.2100000009</v>
      </c>
      <c r="Y427" s="289">
        <v>16313612.380000001</v>
      </c>
      <c r="Z427" s="289">
        <v>16313612.380000001</v>
      </c>
      <c r="AA427" s="289">
        <v>9733100.7799999993</v>
      </c>
      <c r="AB427" s="289">
        <v>0</v>
      </c>
      <c r="AC427" s="289"/>
      <c r="AD427" s="289"/>
      <c r="AE427" s="289">
        <v>4432492.1116666673</v>
      </c>
      <c r="AF427" s="299"/>
      <c r="AG427" s="300"/>
      <c r="AH427" s="291"/>
      <c r="AI427" s="291"/>
      <c r="AJ427" s="291"/>
      <c r="AK427" s="292"/>
      <c r="AL427" s="291">
        <v>0</v>
      </c>
      <c r="AM427" s="293">
        <v>4432492.1116666673</v>
      </c>
      <c r="AN427" s="291"/>
      <c r="AO427" s="294">
        <v>4432492.1116666673</v>
      </c>
      <c r="AP427" s="291"/>
      <c r="AQ427" s="295">
        <v>0</v>
      </c>
      <c r="AR427" s="291"/>
      <c r="AS427" s="291"/>
      <c r="AT427" s="291"/>
      <c r="AU427" s="291"/>
      <c r="AV427" s="296">
        <v>0</v>
      </c>
      <c r="AW427" s="291">
        <v>0</v>
      </c>
      <c r="AX427" s="291"/>
      <c r="AY427" s="293">
        <v>0</v>
      </c>
      <c r="AZ427" s="297"/>
      <c r="BA427" s="298">
        <f t="shared" ref="BA427:BA492" si="61">AQ427-AV427-AY427</f>
        <v>0</v>
      </c>
      <c r="BB427" s="43"/>
      <c r="BC427" s="288" t="str">
        <f t="shared" si="58"/>
        <v/>
      </c>
      <c r="BD427" s="288" t="str">
        <f t="shared" si="58"/>
        <v/>
      </c>
      <c r="BE427" s="288" t="str">
        <f t="shared" si="58"/>
        <v/>
      </c>
      <c r="BF427" s="288" t="str">
        <f t="shared" si="58"/>
        <v/>
      </c>
      <c r="BG427" s="288" t="str">
        <f t="shared" si="60"/>
        <v>W/C</v>
      </c>
      <c r="BH427" s="288" t="str">
        <f t="shared" si="60"/>
        <v>NO</v>
      </c>
      <c r="BI427" s="288" t="str">
        <f t="shared" si="52"/>
        <v>W/C</v>
      </c>
      <c r="BJ427" s="43"/>
      <c r="BK427" s="288" t="b">
        <f t="shared" si="59"/>
        <v>1</v>
      </c>
      <c r="BL427" s="288" t="b">
        <f t="shared" si="59"/>
        <v>1</v>
      </c>
      <c r="BM427" s="288" t="b">
        <f t="shared" si="59"/>
        <v>1</v>
      </c>
      <c r="BN427" s="288" t="b">
        <f t="shared" si="59"/>
        <v>1</v>
      </c>
      <c r="BO427" s="288" t="b">
        <f t="shared" si="59"/>
        <v>1</v>
      </c>
      <c r="BP427" s="288" t="b">
        <f t="shared" si="59"/>
        <v>1</v>
      </c>
      <c r="BQ427" s="288" t="b">
        <f t="shared" si="59"/>
        <v>1</v>
      </c>
    </row>
    <row r="428" spans="1:69" ht="12" customHeight="1" x14ac:dyDescent="0.25">
      <c r="A428" s="14">
        <v>17400011</v>
      </c>
      <c r="B428" s="15" t="s">
        <v>2530</v>
      </c>
      <c r="C428" s="16" t="s">
        <v>614</v>
      </c>
      <c r="D428" s="13" t="s">
        <v>183</v>
      </c>
      <c r="E428" s="13"/>
      <c r="F428" s="310">
        <v>42933</v>
      </c>
      <c r="G428" s="13"/>
      <c r="H428" s="288" t="s">
        <v>2129</v>
      </c>
      <c r="I428" s="288" t="s">
        <v>2129</v>
      </c>
      <c r="J428" s="288" t="s">
        <v>2129</v>
      </c>
      <c r="K428" s="288" t="s">
        <v>2129</v>
      </c>
      <c r="L428" s="288" t="s">
        <v>183</v>
      </c>
      <c r="M428" s="288" t="s">
        <v>2130</v>
      </c>
      <c r="N428" s="288" t="s">
        <v>183</v>
      </c>
      <c r="P428" s="289">
        <v>14000</v>
      </c>
      <c r="Q428" s="289">
        <v>14000</v>
      </c>
      <c r="R428" s="289">
        <v>14000</v>
      </c>
      <c r="S428" s="289">
        <v>14000</v>
      </c>
      <c r="T428" s="289">
        <v>14000</v>
      </c>
      <c r="U428" s="289">
        <v>14000</v>
      </c>
      <c r="V428" s="289">
        <v>14000</v>
      </c>
      <c r="W428" s="289">
        <v>14000</v>
      </c>
      <c r="X428" s="289">
        <v>14000</v>
      </c>
      <c r="Y428" s="289">
        <v>14000</v>
      </c>
      <c r="Z428" s="289">
        <v>0</v>
      </c>
      <c r="AA428" s="289">
        <v>0</v>
      </c>
      <c r="AB428" s="289">
        <v>0</v>
      </c>
      <c r="AC428" s="289"/>
      <c r="AD428" s="289"/>
      <c r="AE428" s="289">
        <v>11083.333333333334</v>
      </c>
      <c r="AF428" s="299"/>
      <c r="AG428" s="300"/>
      <c r="AH428" s="291"/>
      <c r="AI428" s="291"/>
      <c r="AJ428" s="291"/>
      <c r="AK428" s="292"/>
      <c r="AL428" s="291">
        <v>0</v>
      </c>
      <c r="AM428" s="293">
        <v>11083.333333333334</v>
      </c>
      <c r="AN428" s="291"/>
      <c r="AO428" s="294">
        <v>11083.333333333334</v>
      </c>
      <c r="AP428" s="291"/>
      <c r="AQ428" s="295">
        <v>0</v>
      </c>
      <c r="AR428" s="291"/>
      <c r="AS428" s="291"/>
      <c r="AT428" s="291"/>
      <c r="AU428" s="291"/>
      <c r="AV428" s="296">
        <v>0</v>
      </c>
      <c r="AW428" s="291">
        <v>0</v>
      </c>
      <c r="AX428" s="291"/>
      <c r="AY428" s="293">
        <v>0</v>
      </c>
      <c r="AZ428" s="297"/>
      <c r="BA428" s="298">
        <f t="shared" si="61"/>
        <v>0</v>
      </c>
      <c r="BB428" s="43"/>
      <c r="BC428" s="288" t="str">
        <f t="shared" si="58"/>
        <v/>
      </c>
      <c r="BD428" s="288" t="str">
        <f t="shared" si="58"/>
        <v/>
      </c>
      <c r="BE428" s="288" t="str">
        <f t="shared" si="58"/>
        <v/>
      </c>
      <c r="BF428" s="288" t="str">
        <f t="shared" si="58"/>
        <v/>
      </c>
      <c r="BG428" s="288" t="str">
        <f t="shared" si="60"/>
        <v>W/C</v>
      </c>
      <c r="BH428" s="288" t="str">
        <f t="shared" si="60"/>
        <v>NO</v>
      </c>
      <c r="BI428" s="288" t="str">
        <f t="shared" si="52"/>
        <v>W/C</v>
      </c>
      <c r="BJ428" s="43"/>
      <c r="BK428" s="288" t="b">
        <f t="shared" si="59"/>
        <v>1</v>
      </c>
      <c r="BL428" s="288" t="b">
        <f t="shared" si="59"/>
        <v>1</v>
      </c>
      <c r="BM428" s="288" t="b">
        <f t="shared" si="59"/>
        <v>1</v>
      </c>
      <c r="BN428" s="288" t="b">
        <f t="shared" si="59"/>
        <v>1</v>
      </c>
      <c r="BO428" s="288" t="b">
        <f t="shared" si="59"/>
        <v>1</v>
      </c>
      <c r="BP428" s="288" t="b">
        <f t="shared" si="59"/>
        <v>1</v>
      </c>
      <c r="BQ428" s="288" t="b">
        <f t="shared" si="59"/>
        <v>1</v>
      </c>
    </row>
    <row r="429" spans="1:69" ht="12" customHeight="1" x14ac:dyDescent="0.25">
      <c r="A429" s="286">
        <v>17500001</v>
      </c>
      <c r="B429" s="287" t="s">
        <v>2531</v>
      </c>
      <c r="C429" s="16" t="s">
        <v>615</v>
      </c>
      <c r="D429" s="13" t="s">
        <v>182</v>
      </c>
      <c r="E429" s="13"/>
      <c r="F429" s="16"/>
      <c r="G429" s="13"/>
      <c r="H429" s="288" t="s">
        <v>2129</v>
      </c>
      <c r="I429" s="288" t="s">
        <v>2129</v>
      </c>
      <c r="J429" s="288" t="s">
        <v>2129</v>
      </c>
      <c r="K429" s="288" t="s">
        <v>182</v>
      </c>
      <c r="L429" s="288" t="s">
        <v>2130</v>
      </c>
      <c r="M429" s="288" t="s">
        <v>2130</v>
      </c>
      <c r="N429" s="288" t="s">
        <v>2129</v>
      </c>
      <c r="P429" s="289">
        <v>12553432.84</v>
      </c>
      <c r="Q429" s="289">
        <v>15212790.039999999</v>
      </c>
      <c r="R429" s="289">
        <v>16085675.57</v>
      </c>
      <c r="S429" s="289">
        <v>12899302.1</v>
      </c>
      <c r="T429" s="289">
        <v>11574360.039999999</v>
      </c>
      <c r="U429" s="289">
        <v>11689016.68</v>
      </c>
      <c r="V429" s="289">
        <v>9879301.9800000004</v>
      </c>
      <c r="W429" s="289">
        <v>11776574.82</v>
      </c>
      <c r="X429" s="289">
        <v>7350028.3899999997</v>
      </c>
      <c r="Y429" s="289">
        <v>7817380.0199999996</v>
      </c>
      <c r="Z429" s="289">
        <v>108835366.48</v>
      </c>
      <c r="AA429" s="289">
        <v>142586570.08000001</v>
      </c>
      <c r="AB429" s="289">
        <v>32040885</v>
      </c>
      <c r="AC429" s="289"/>
      <c r="AD429" s="289"/>
      <c r="AE429" s="289">
        <v>31500293.760000005</v>
      </c>
      <c r="AF429" s="299"/>
      <c r="AG429" s="300"/>
      <c r="AH429" s="291"/>
      <c r="AI429" s="291"/>
      <c r="AJ429" s="291"/>
      <c r="AK429" s="292">
        <v>31500293.760000005</v>
      </c>
      <c r="AL429" s="291">
        <v>31500293.760000005</v>
      </c>
      <c r="AM429" s="293"/>
      <c r="AN429" s="291"/>
      <c r="AO429" s="294">
        <v>0</v>
      </c>
      <c r="AP429" s="291"/>
      <c r="AQ429" s="295">
        <v>32040885</v>
      </c>
      <c r="AR429" s="291"/>
      <c r="AS429" s="291"/>
      <c r="AT429" s="291"/>
      <c r="AU429" s="291">
        <v>32040885</v>
      </c>
      <c r="AV429" s="296">
        <v>32040885</v>
      </c>
      <c r="AW429" s="291"/>
      <c r="AX429" s="291"/>
      <c r="AY429" s="293">
        <v>0</v>
      </c>
      <c r="AZ429" s="297" t="s">
        <v>616</v>
      </c>
      <c r="BA429" s="298">
        <f t="shared" si="61"/>
        <v>0</v>
      </c>
      <c r="BB429" s="43"/>
      <c r="BC429" s="288" t="str">
        <f t="shared" si="58"/>
        <v/>
      </c>
      <c r="BD429" s="288" t="str">
        <f t="shared" si="58"/>
        <v/>
      </c>
      <c r="BE429" s="288" t="str">
        <f t="shared" si="58"/>
        <v/>
      </c>
      <c r="BF429" s="288" t="str">
        <f t="shared" si="58"/>
        <v>Non-Op</v>
      </c>
      <c r="BG429" s="288" t="str">
        <f t="shared" si="60"/>
        <v>NO</v>
      </c>
      <c r="BH429" s="288" t="str">
        <f t="shared" si="60"/>
        <v>NO</v>
      </c>
      <c r="BI429" s="288" t="str">
        <f t="shared" si="52"/>
        <v/>
      </c>
      <c r="BJ429" s="43"/>
      <c r="BK429" s="288" t="b">
        <f t="shared" si="59"/>
        <v>1</v>
      </c>
      <c r="BL429" s="288" t="b">
        <f t="shared" si="59"/>
        <v>1</v>
      </c>
      <c r="BM429" s="288" t="b">
        <f t="shared" si="59"/>
        <v>1</v>
      </c>
      <c r="BN429" s="288" t="b">
        <f t="shared" si="59"/>
        <v>1</v>
      </c>
      <c r="BO429" s="288" t="b">
        <f t="shared" si="59"/>
        <v>1</v>
      </c>
      <c r="BP429" s="288" t="b">
        <f t="shared" si="59"/>
        <v>1</v>
      </c>
      <c r="BQ429" s="288" t="b">
        <f t="shared" si="59"/>
        <v>1</v>
      </c>
    </row>
    <row r="430" spans="1:69" ht="12" customHeight="1" x14ac:dyDescent="0.25">
      <c r="A430" s="286">
        <v>17500002</v>
      </c>
      <c r="B430" s="287" t="s">
        <v>2532</v>
      </c>
      <c r="C430" s="16" t="s">
        <v>617</v>
      </c>
      <c r="D430" s="13" t="s">
        <v>182</v>
      </c>
      <c r="E430" s="13"/>
      <c r="F430" s="16"/>
      <c r="G430" s="13"/>
      <c r="H430" s="288" t="s">
        <v>2129</v>
      </c>
      <c r="I430" s="288" t="s">
        <v>2129</v>
      </c>
      <c r="J430" s="288" t="s">
        <v>2129</v>
      </c>
      <c r="K430" s="288" t="s">
        <v>182</v>
      </c>
      <c r="L430" s="288" t="s">
        <v>2130</v>
      </c>
      <c r="M430" s="288" t="s">
        <v>2130</v>
      </c>
      <c r="N430" s="288" t="s">
        <v>2129</v>
      </c>
      <c r="P430" s="289">
        <v>9693583.0500000007</v>
      </c>
      <c r="Q430" s="289">
        <v>10471681.67</v>
      </c>
      <c r="R430" s="289">
        <v>13218859.529999999</v>
      </c>
      <c r="S430" s="289">
        <v>10818238.17</v>
      </c>
      <c r="T430" s="289">
        <v>10533972.859999999</v>
      </c>
      <c r="U430" s="289">
        <v>10821215.699999999</v>
      </c>
      <c r="V430" s="289">
        <v>9992856.0600000005</v>
      </c>
      <c r="W430" s="289">
        <v>8349249.1399999997</v>
      </c>
      <c r="X430" s="289">
        <v>8338686.6799999997</v>
      </c>
      <c r="Y430" s="289">
        <v>8706667.0800000001</v>
      </c>
      <c r="Z430" s="289">
        <v>42778674.600000001</v>
      </c>
      <c r="AA430" s="289">
        <v>61549100.82</v>
      </c>
      <c r="AB430" s="289">
        <v>14465981.050000001</v>
      </c>
      <c r="AC430" s="289"/>
      <c r="AD430" s="289"/>
      <c r="AE430" s="289">
        <v>17304915.363333333</v>
      </c>
      <c r="AF430" s="299"/>
      <c r="AG430" s="300"/>
      <c r="AH430" s="291"/>
      <c r="AI430" s="291"/>
      <c r="AJ430" s="291"/>
      <c r="AK430" s="292">
        <v>17304915.363333333</v>
      </c>
      <c r="AL430" s="291">
        <v>17304915.363333333</v>
      </c>
      <c r="AM430" s="293"/>
      <c r="AN430" s="291"/>
      <c r="AO430" s="294">
        <v>0</v>
      </c>
      <c r="AP430" s="291"/>
      <c r="AQ430" s="295">
        <v>14465981.050000001</v>
      </c>
      <c r="AR430" s="291"/>
      <c r="AS430" s="291"/>
      <c r="AT430" s="291"/>
      <c r="AU430" s="291">
        <v>14465981.050000001</v>
      </c>
      <c r="AV430" s="296">
        <v>14465981.050000001</v>
      </c>
      <c r="AW430" s="291"/>
      <c r="AX430" s="291"/>
      <c r="AY430" s="293">
        <v>0</v>
      </c>
      <c r="AZ430" s="297" t="s">
        <v>554</v>
      </c>
      <c r="BA430" s="298">
        <f t="shared" si="61"/>
        <v>0</v>
      </c>
      <c r="BB430" s="43"/>
      <c r="BC430" s="288" t="str">
        <f t="shared" si="58"/>
        <v/>
      </c>
      <c r="BD430" s="288" t="str">
        <f t="shared" si="58"/>
        <v/>
      </c>
      <c r="BE430" s="288" t="str">
        <f t="shared" si="58"/>
        <v/>
      </c>
      <c r="BF430" s="288" t="str">
        <f t="shared" si="58"/>
        <v>Non-Op</v>
      </c>
      <c r="BG430" s="288" t="str">
        <f t="shared" si="60"/>
        <v>NO</v>
      </c>
      <c r="BH430" s="288" t="str">
        <f t="shared" si="60"/>
        <v>NO</v>
      </c>
      <c r="BI430" s="288" t="str">
        <f t="shared" si="52"/>
        <v/>
      </c>
      <c r="BJ430" s="43"/>
      <c r="BK430" s="288" t="b">
        <f t="shared" si="59"/>
        <v>1</v>
      </c>
      <c r="BL430" s="288" t="b">
        <f t="shared" si="59"/>
        <v>1</v>
      </c>
      <c r="BM430" s="288" t="b">
        <f t="shared" si="59"/>
        <v>1</v>
      </c>
      <c r="BN430" s="288" t="b">
        <f t="shared" si="59"/>
        <v>1</v>
      </c>
      <c r="BO430" s="288" t="b">
        <f t="shared" si="59"/>
        <v>1</v>
      </c>
      <c r="BP430" s="288" t="b">
        <f t="shared" si="59"/>
        <v>1</v>
      </c>
      <c r="BQ430" s="288" t="b">
        <f t="shared" si="59"/>
        <v>1</v>
      </c>
    </row>
    <row r="431" spans="1:69" ht="12" customHeight="1" x14ac:dyDescent="0.25">
      <c r="A431" s="286">
        <v>17500011</v>
      </c>
      <c r="B431" s="287" t="s">
        <v>2533</v>
      </c>
      <c r="C431" s="16" t="s">
        <v>618</v>
      </c>
      <c r="D431" s="13" t="s">
        <v>182</v>
      </c>
      <c r="E431" s="13"/>
      <c r="F431" s="16"/>
      <c r="G431" s="13"/>
      <c r="H431" s="288" t="s">
        <v>2129</v>
      </c>
      <c r="I431" s="288" t="s">
        <v>2129</v>
      </c>
      <c r="J431" s="288" t="s">
        <v>2129</v>
      </c>
      <c r="K431" s="288" t="s">
        <v>182</v>
      </c>
      <c r="L431" s="288" t="s">
        <v>2130</v>
      </c>
      <c r="M431" s="288" t="s">
        <v>2130</v>
      </c>
      <c r="N431" s="288" t="s">
        <v>2129</v>
      </c>
      <c r="P431" s="289">
        <v>837751.22</v>
      </c>
      <c r="Q431" s="289">
        <v>687879.1</v>
      </c>
      <c r="R431" s="289">
        <v>488562.34</v>
      </c>
      <c r="S431" s="289">
        <v>251088.8</v>
      </c>
      <c r="T431" s="289">
        <v>190729.95</v>
      </c>
      <c r="U431" s="289">
        <v>725090.15</v>
      </c>
      <c r="V431" s="289">
        <v>1010617.09</v>
      </c>
      <c r="W431" s="289">
        <v>1300390.1399999999</v>
      </c>
      <c r="X431" s="289">
        <v>598204.9</v>
      </c>
      <c r="Y431" s="289">
        <v>411722.97</v>
      </c>
      <c r="Z431" s="289">
        <v>2531084.6800000002</v>
      </c>
      <c r="AA431" s="289">
        <v>4987984.03</v>
      </c>
      <c r="AB431" s="289">
        <v>1245988.95</v>
      </c>
      <c r="AC431" s="289"/>
      <c r="AD431" s="289"/>
      <c r="AE431" s="289">
        <v>1185435.3529166665</v>
      </c>
      <c r="AF431" s="299"/>
      <c r="AG431" s="300"/>
      <c r="AH431" s="291"/>
      <c r="AI431" s="291"/>
      <c r="AJ431" s="291"/>
      <c r="AK431" s="292">
        <v>1185435.3529166665</v>
      </c>
      <c r="AL431" s="291">
        <v>1185435.3529166665</v>
      </c>
      <c r="AM431" s="293"/>
      <c r="AN431" s="291"/>
      <c r="AO431" s="294">
        <v>0</v>
      </c>
      <c r="AP431" s="291"/>
      <c r="AQ431" s="295">
        <v>1245988.95</v>
      </c>
      <c r="AR431" s="291"/>
      <c r="AS431" s="291"/>
      <c r="AT431" s="291"/>
      <c r="AU431" s="291">
        <v>1245988.95</v>
      </c>
      <c r="AV431" s="296">
        <v>1245988.95</v>
      </c>
      <c r="AW431" s="291"/>
      <c r="AX431" s="291"/>
      <c r="AY431" s="293">
        <v>0</v>
      </c>
      <c r="AZ431" s="297" t="s">
        <v>616</v>
      </c>
      <c r="BA431" s="298">
        <f t="shared" si="61"/>
        <v>0</v>
      </c>
      <c r="BB431" s="43"/>
      <c r="BC431" s="288" t="str">
        <f t="shared" si="58"/>
        <v/>
      </c>
      <c r="BD431" s="288" t="str">
        <f t="shared" si="58"/>
        <v/>
      </c>
      <c r="BE431" s="288" t="str">
        <f t="shared" si="58"/>
        <v/>
      </c>
      <c r="BF431" s="288" t="str">
        <f t="shared" si="58"/>
        <v>Non-Op</v>
      </c>
      <c r="BG431" s="288" t="str">
        <f t="shared" si="60"/>
        <v>NO</v>
      </c>
      <c r="BH431" s="288" t="str">
        <f t="shared" si="60"/>
        <v>NO</v>
      </c>
      <c r="BI431" s="288" t="str">
        <f t="shared" si="52"/>
        <v/>
      </c>
      <c r="BJ431" s="43"/>
      <c r="BK431" s="288" t="b">
        <f t="shared" si="59"/>
        <v>1</v>
      </c>
      <c r="BL431" s="288" t="b">
        <f t="shared" si="59"/>
        <v>1</v>
      </c>
      <c r="BM431" s="288" t="b">
        <f t="shared" si="59"/>
        <v>1</v>
      </c>
      <c r="BN431" s="288" t="b">
        <f t="shared" si="59"/>
        <v>1</v>
      </c>
      <c r="BO431" s="288" t="b">
        <f t="shared" si="59"/>
        <v>1</v>
      </c>
      <c r="BP431" s="288" t="b">
        <f t="shared" si="59"/>
        <v>1</v>
      </c>
      <c r="BQ431" s="288" t="b">
        <f t="shared" si="59"/>
        <v>1</v>
      </c>
    </row>
    <row r="432" spans="1:69" ht="12" customHeight="1" x14ac:dyDescent="0.25">
      <c r="A432" s="286">
        <v>17500012</v>
      </c>
      <c r="B432" s="287" t="s">
        <v>2534</v>
      </c>
      <c r="C432" s="16" t="s">
        <v>619</v>
      </c>
      <c r="D432" s="13" t="s">
        <v>182</v>
      </c>
      <c r="E432" s="13"/>
      <c r="F432" s="16"/>
      <c r="G432" s="13"/>
      <c r="H432" s="288" t="s">
        <v>2129</v>
      </c>
      <c r="I432" s="288" t="s">
        <v>2129</v>
      </c>
      <c r="J432" s="288" t="s">
        <v>2129</v>
      </c>
      <c r="K432" s="288" t="s">
        <v>182</v>
      </c>
      <c r="L432" s="288" t="s">
        <v>2130</v>
      </c>
      <c r="M432" s="288" t="s">
        <v>2130</v>
      </c>
      <c r="N432" s="288" t="s">
        <v>2129</v>
      </c>
      <c r="P432" s="289">
        <v>1320240.06</v>
      </c>
      <c r="Q432" s="289">
        <v>2351929.56</v>
      </c>
      <c r="R432" s="289">
        <v>2518008.2000000002</v>
      </c>
      <c r="S432" s="289">
        <v>3191812.52</v>
      </c>
      <c r="T432" s="289">
        <v>2991759.55</v>
      </c>
      <c r="U432" s="289">
        <v>2650154.7799999998</v>
      </c>
      <c r="V432" s="289">
        <v>2578642.04</v>
      </c>
      <c r="W432" s="289">
        <v>2169328.16</v>
      </c>
      <c r="X432" s="289">
        <v>1867874.8</v>
      </c>
      <c r="Y432" s="289">
        <v>1484529.49</v>
      </c>
      <c r="Z432" s="289">
        <v>2243001.2999999998</v>
      </c>
      <c r="AA432" s="289">
        <v>2461174.19</v>
      </c>
      <c r="AB432" s="289">
        <v>1266370.44</v>
      </c>
      <c r="AC432" s="289"/>
      <c r="AD432" s="289"/>
      <c r="AE432" s="289">
        <v>2316793.3199999998</v>
      </c>
      <c r="AF432" s="299"/>
      <c r="AG432" s="300"/>
      <c r="AH432" s="291"/>
      <c r="AI432" s="291"/>
      <c r="AJ432" s="291"/>
      <c r="AK432" s="292">
        <v>2316793.3199999998</v>
      </c>
      <c r="AL432" s="291">
        <v>2316793.3199999998</v>
      </c>
      <c r="AM432" s="293"/>
      <c r="AN432" s="291"/>
      <c r="AO432" s="294">
        <v>0</v>
      </c>
      <c r="AP432" s="291"/>
      <c r="AQ432" s="295">
        <v>1266370.44</v>
      </c>
      <c r="AR432" s="291"/>
      <c r="AS432" s="291"/>
      <c r="AT432" s="291"/>
      <c r="AU432" s="291">
        <v>1266370.44</v>
      </c>
      <c r="AV432" s="296">
        <v>1266370.44</v>
      </c>
      <c r="AW432" s="291"/>
      <c r="AX432" s="291"/>
      <c r="AY432" s="293">
        <v>0</v>
      </c>
      <c r="AZ432" s="297" t="s">
        <v>554</v>
      </c>
      <c r="BA432" s="298">
        <f t="shared" si="61"/>
        <v>0</v>
      </c>
      <c r="BB432" s="43"/>
      <c r="BC432" s="288" t="str">
        <f t="shared" si="58"/>
        <v/>
      </c>
      <c r="BD432" s="288" t="str">
        <f t="shared" si="58"/>
        <v/>
      </c>
      <c r="BE432" s="288" t="str">
        <f t="shared" si="58"/>
        <v/>
      </c>
      <c r="BF432" s="288" t="str">
        <f t="shared" si="58"/>
        <v>Non-Op</v>
      </c>
      <c r="BG432" s="288" t="str">
        <f t="shared" si="60"/>
        <v>NO</v>
      </c>
      <c r="BH432" s="288" t="str">
        <f t="shared" si="60"/>
        <v>NO</v>
      </c>
      <c r="BI432" s="288" t="str">
        <f t="shared" ref="BI432:BI501" si="62">IF(OR(CONCATENATE(BG432,BH432)="NOW/C",CONCATENATE(BG432,BH432)="W/CNO"),"W/C","")</f>
        <v/>
      </c>
      <c r="BJ432" s="43"/>
      <c r="BK432" s="288" t="b">
        <f t="shared" si="59"/>
        <v>1</v>
      </c>
      <c r="BL432" s="288" t="b">
        <f t="shared" si="59"/>
        <v>1</v>
      </c>
      <c r="BM432" s="288" t="b">
        <f t="shared" si="59"/>
        <v>1</v>
      </c>
      <c r="BN432" s="288" t="b">
        <f t="shared" si="59"/>
        <v>1</v>
      </c>
      <c r="BO432" s="288" t="b">
        <f t="shared" si="59"/>
        <v>1</v>
      </c>
      <c r="BP432" s="288" t="b">
        <f t="shared" si="59"/>
        <v>1</v>
      </c>
      <c r="BQ432" s="288" t="b">
        <f t="shared" si="59"/>
        <v>1</v>
      </c>
    </row>
    <row r="433" spans="1:69" ht="12" customHeight="1" x14ac:dyDescent="0.25">
      <c r="A433" s="286">
        <v>18100003</v>
      </c>
      <c r="B433" s="287" t="s">
        <v>2535</v>
      </c>
      <c r="C433" s="16" t="s">
        <v>620</v>
      </c>
      <c r="D433" s="13" t="s">
        <v>179</v>
      </c>
      <c r="E433" s="13"/>
      <c r="F433" s="16"/>
      <c r="G433" s="13"/>
      <c r="H433" s="288" t="s">
        <v>179</v>
      </c>
      <c r="I433" s="288" t="s">
        <v>2129</v>
      </c>
      <c r="J433" s="288" t="s">
        <v>2129</v>
      </c>
      <c r="K433" s="288" t="s">
        <v>2129</v>
      </c>
      <c r="L433" s="288" t="s">
        <v>2130</v>
      </c>
      <c r="M433" s="288" t="s">
        <v>2130</v>
      </c>
      <c r="N433" s="288" t="s">
        <v>2129</v>
      </c>
      <c r="P433" s="289">
        <v>46258.720000000001</v>
      </c>
      <c r="Q433" s="289">
        <v>37847.96</v>
      </c>
      <c r="R433" s="289">
        <v>29437.200000000001</v>
      </c>
      <c r="S433" s="289">
        <v>21026.44</v>
      </c>
      <c r="T433" s="289">
        <v>12615.68</v>
      </c>
      <c r="U433" s="289">
        <v>4204.92</v>
      </c>
      <c r="V433" s="289">
        <v>0</v>
      </c>
      <c r="W433" s="289">
        <v>0</v>
      </c>
      <c r="X433" s="289">
        <v>0</v>
      </c>
      <c r="Y433" s="289">
        <v>0</v>
      </c>
      <c r="Z433" s="289">
        <v>0</v>
      </c>
      <c r="AA433" s="289">
        <v>0</v>
      </c>
      <c r="AB433" s="289">
        <v>0</v>
      </c>
      <c r="AC433" s="289"/>
      <c r="AD433" s="289"/>
      <c r="AE433" s="289">
        <v>10688.463333333333</v>
      </c>
      <c r="AF433" s="299"/>
      <c r="AG433" s="300"/>
      <c r="AH433" s="291">
        <v>10688.463333333333</v>
      </c>
      <c r="AI433" s="291"/>
      <c r="AJ433" s="291"/>
      <c r="AK433" s="292"/>
      <c r="AL433" s="291">
        <v>0</v>
      </c>
      <c r="AM433" s="293"/>
      <c r="AN433" s="291"/>
      <c r="AO433" s="294">
        <v>0</v>
      </c>
      <c r="AP433" s="291"/>
      <c r="AQ433" s="295">
        <v>0</v>
      </c>
      <c r="AR433" s="291">
        <v>0</v>
      </c>
      <c r="AS433" s="291"/>
      <c r="AT433" s="291"/>
      <c r="AU433" s="291"/>
      <c r="AV433" s="296">
        <v>0</v>
      </c>
      <c r="AW433" s="291"/>
      <c r="AX433" s="291"/>
      <c r="AY433" s="293">
        <v>0</v>
      </c>
      <c r="AZ433" s="297"/>
      <c r="BA433" s="298">
        <f t="shared" si="61"/>
        <v>0</v>
      </c>
      <c r="BB433" s="43"/>
      <c r="BC433" s="288" t="str">
        <f t="shared" si="58"/>
        <v>AIC</v>
      </c>
      <c r="BD433" s="288" t="str">
        <f t="shared" si="58"/>
        <v/>
      </c>
      <c r="BE433" s="288" t="str">
        <f t="shared" si="58"/>
        <v/>
      </c>
      <c r="BF433" s="288" t="str">
        <f t="shared" si="58"/>
        <v/>
      </c>
      <c r="BG433" s="288" t="str">
        <f t="shared" si="60"/>
        <v>NO</v>
      </c>
      <c r="BH433" s="288" t="str">
        <f t="shared" si="60"/>
        <v>NO</v>
      </c>
      <c r="BI433" s="288" t="str">
        <f t="shared" si="62"/>
        <v/>
      </c>
      <c r="BJ433" s="43"/>
      <c r="BK433" s="288" t="b">
        <f t="shared" si="59"/>
        <v>1</v>
      </c>
      <c r="BL433" s="288" t="b">
        <f t="shared" si="59"/>
        <v>1</v>
      </c>
      <c r="BM433" s="288" t="b">
        <f t="shared" si="59"/>
        <v>1</v>
      </c>
      <c r="BN433" s="288" t="b">
        <f t="shared" si="59"/>
        <v>1</v>
      </c>
      <c r="BO433" s="288" t="b">
        <f t="shared" si="59"/>
        <v>1</v>
      </c>
      <c r="BP433" s="288" t="b">
        <f t="shared" si="59"/>
        <v>1</v>
      </c>
      <c r="BQ433" s="288" t="b">
        <f t="shared" si="59"/>
        <v>1</v>
      </c>
    </row>
    <row r="434" spans="1:69" ht="12" customHeight="1" x14ac:dyDescent="0.25">
      <c r="A434" s="286">
        <v>18100093</v>
      </c>
      <c r="B434" s="287" t="s">
        <v>2536</v>
      </c>
      <c r="C434" s="16" t="s">
        <v>621</v>
      </c>
      <c r="D434" s="13" t="s">
        <v>179</v>
      </c>
      <c r="E434" s="13"/>
      <c r="F434" s="16"/>
      <c r="G434" s="13"/>
      <c r="H434" s="288" t="s">
        <v>179</v>
      </c>
      <c r="I434" s="288" t="s">
        <v>2129</v>
      </c>
      <c r="J434" s="288" t="s">
        <v>2129</v>
      </c>
      <c r="K434" s="288" t="s">
        <v>2129</v>
      </c>
      <c r="L434" s="288" t="s">
        <v>2130</v>
      </c>
      <c r="M434" s="288" t="s">
        <v>2130</v>
      </c>
      <c r="N434" s="288" t="s">
        <v>2129</v>
      </c>
      <c r="P434" s="289">
        <v>35356.76</v>
      </c>
      <c r="Q434" s="289">
        <v>34984.589999999997</v>
      </c>
      <c r="R434" s="289">
        <v>34612.42</v>
      </c>
      <c r="S434" s="289">
        <v>34240.25</v>
      </c>
      <c r="T434" s="289">
        <v>33868.080000000002</v>
      </c>
      <c r="U434" s="289">
        <v>33495.910000000003</v>
      </c>
      <c r="V434" s="289">
        <v>33123.74</v>
      </c>
      <c r="W434" s="289">
        <v>32751.57</v>
      </c>
      <c r="X434" s="289">
        <v>32379.4</v>
      </c>
      <c r="Y434" s="289">
        <v>32007.23</v>
      </c>
      <c r="Z434" s="289">
        <v>31635.06</v>
      </c>
      <c r="AA434" s="289">
        <v>31262.89</v>
      </c>
      <c r="AB434" s="289">
        <v>30890.720000000001</v>
      </c>
      <c r="AC434" s="289"/>
      <c r="AD434" s="289"/>
      <c r="AE434" s="289">
        <v>33123.74</v>
      </c>
      <c r="AF434" s="299"/>
      <c r="AG434" s="300"/>
      <c r="AH434" s="291">
        <v>33123.74</v>
      </c>
      <c r="AI434" s="291"/>
      <c r="AJ434" s="291"/>
      <c r="AK434" s="292"/>
      <c r="AL434" s="291">
        <v>0</v>
      </c>
      <c r="AM434" s="293"/>
      <c r="AN434" s="291"/>
      <c r="AO434" s="294">
        <v>0</v>
      </c>
      <c r="AP434" s="291"/>
      <c r="AQ434" s="295">
        <v>30890.720000000001</v>
      </c>
      <c r="AR434" s="291">
        <v>30890.720000000001</v>
      </c>
      <c r="AS434" s="291"/>
      <c r="AT434" s="291"/>
      <c r="AU434" s="291"/>
      <c r="AV434" s="296">
        <v>0</v>
      </c>
      <c r="AW434" s="291"/>
      <c r="AX434" s="291"/>
      <c r="AY434" s="293">
        <v>0</v>
      </c>
      <c r="AZ434" s="297"/>
      <c r="BA434" s="298">
        <f t="shared" si="61"/>
        <v>30890.720000000001</v>
      </c>
      <c r="BB434" s="43"/>
      <c r="BC434" s="288" t="str">
        <f t="shared" si="58"/>
        <v>AIC</v>
      </c>
      <c r="BD434" s="288" t="str">
        <f t="shared" si="58"/>
        <v/>
      </c>
      <c r="BE434" s="288" t="str">
        <f t="shared" si="58"/>
        <v/>
      </c>
      <c r="BF434" s="288" t="str">
        <f t="shared" si="58"/>
        <v/>
      </c>
      <c r="BG434" s="288" t="str">
        <f t="shared" si="60"/>
        <v>NO</v>
      </c>
      <c r="BH434" s="288" t="str">
        <f t="shared" si="60"/>
        <v>NO</v>
      </c>
      <c r="BI434" s="288" t="str">
        <f t="shared" si="62"/>
        <v/>
      </c>
      <c r="BJ434" s="43"/>
      <c r="BK434" s="288" t="b">
        <f t="shared" si="59"/>
        <v>1</v>
      </c>
      <c r="BL434" s="288" t="b">
        <f t="shared" si="59"/>
        <v>1</v>
      </c>
      <c r="BM434" s="288" t="b">
        <f t="shared" si="59"/>
        <v>1</v>
      </c>
      <c r="BN434" s="288" t="b">
        <f t="shared" si="59"/>
        <v>1</v>
      </c>
      <c r="BO434" s="288" t="b">
        <f t="shared" si="59"/>
        <v>1</v>
      </c>
      <c r="BP434" s="288" t="b">
        <f t="shared" si="59"/>
        <v>1</v>
      </c>
      <c r="BQ434" s="288" t="b">
        <f t="shared" si="59"/>
        <v>1</v>
      </c>
    </row>
    <row r="435" spans="1:69" ht="12" customHeight="1" x14ac:dyDescent="0.25">
      <c r="A435" s="286">
        <v>18100203</v>
      </c>
      <c r="B435" s="287" t="s">
        <v>2537</v>
      </c>
      <c r="C435" s="16" t="s">
        <v>622</v>
      </c>
      <c r="D435" s="13" t="s">
        <v>179</v>
      </c>
      <c r="E435" s="13"/>
      <c r="F435" s="16"/>
      <c r="G435" s="13"/>
      <c r="H435" s="288" t="s">
        <v>179</v>
      </c>
      <c r="I435" s="288" t="s">
        <v>2129</v>
      </c>
      <c r="J435" s="288" t="s">
        <v>2129</v>
      </c>
      <c r="K435" s="288" t="s">
        <v>2129</v>
      </c>
      <c r="L435" s="288" t="s">
        <v>2130</v>
      </c>
      <c r="M435" s="288" t="s">
        <v>2130</v>
      </c>
      <c r="N435" s="288" t="s">
        <v>2129</v>
      </c>
      <c r="P435" s="289">
        <v>1428461.3</v>
      </c>
      <c r="Q435" s="289">
        <v>1421626.55</v>
      </c>
      <c r="R435" s="289">
        <v>1414791.8</v>
      </c>
      <c r="S435" s="289">
        <v>1407957.05</v>
      </c>
      <c r="T435" s="289">
        <v>1401122.3</v>
      </c>
      <c r="U435" s="289">
        <v>1394287.55</v>
      </c>
      <c r="V435" s="289">
        <v>1387452.8</v>
      </c>
      <c r="W435" s="289">
        <v>1380618.05</v>
      </c>
      <c r="X435" s="289">
        <v>1373783.3</v>
      </c>
      <c r="Y435" s="289">
        <v>1366948.55</v>
      </c>
      <c r="Z435" s="289">
        <v>1360113.8</v>
      </c>
      <c r="AA435" s="289">
        <v>1353279.05</v>
      </c>
      <c r="AB435" s="289">
        <v>1346444.3</v>
      </c>
      <c r="AC435" s="289"/>
      <c r="AD435" s="289"/>
      <c r="AE435" s="289">
        <v>1387452.8000000005</v>
      </c>
      <c r="AF435" s="299"/>
      <c r="AG435" s="300"/>
      <c r="AH435" s="291">
        <v>1387452.8000000005</v>
      </c>
      <c r="AI435" s="291"/>
      <c r="AJ435" s="291"/>
      <c r="AK435" s="292"/>
      <c r="AL435" s="291">
        <v>0</v>
      </c>
      <c r="AM435" s="293"/>
      <c r="AN435" s="291"/>
      <c r="AO435" s="294">
        <v>0</v>
      </c>
      <c r="AP435" s="291"/>
      <c r="AQ435" s="295">
        <v>1346444.3</v>
      </c>
      <c r="AR435" s="291">
        <v>1346444.3</v>
      </c>
      <c r="AS435" s="291"/>
      <c r="AT435" s="291"/>
      <c r="AU435" s="291"/>
      <c r="AV435" s="296">
        <v>0</v>
      </c>
      <c r="AW435" s="291"/>
      <c r="AX435" s="291"/>
      <c r="AY435" s="293">
        <v>0</v>
      </c>
      <c r="AZ435" s="297"/>
      <c r="BA435" s="298">
        <f t="shared" si="61"/>
        <v>1346444.3</v>
      </c>
      <c r="BB435" s="43"/>
      <c r="BC435" s="288" t="str">
        <f t="shared" si="58"/>
        <v>AIC</v>
      </c>
      <c r="BD435" s="288" t="str">
        <f t="shared" si="58"/>
        <v/>
      </c>
      <c r="BE435" s="288" t="str">
        <f t="shared" si="58"/>
        <v/>
      </c>
      <c r="BF435" s="288" t="str">
        <f t="shared" si="58"/>
        <v/>
      </c>
      <c r="BG435" s="288" t="str">
        <f t="shared" si="60"/>
        <v>NO</v>
      </c>
      <c r="BH435" s="288" t="str">
        <f t="shared" si="60"/>
        <v>NO</v>
      </c>
      <c r="BI435" s="288" t="str">
        <f t="shared" si="62"/>
        <v/>
      </c>
      <c r="BJ435" s="43"/>
      <c r="BK435" s="288" t="b">
        <f t="shared" si="59"/>
        <v>1</v>
      </c>
      <c r="BL435" s="288" t="b">
        <f t="shared" si="59"/>
        <v>1</v>
      </c>
      <c r="BM435" s="288" t="b">
        <f t="shared" si="59"/>
        <v>1</v>
      </c>
      <c r="BN435" s="288" t="b">
        <f t="shared" si="59"/>
        <v>1</v>
      </c>
      <c r="BO435" s="288" t="b">
        <f t="shared" si="59"/>
        <v>1</v>
      </c>
      <c r="BP435" s="288" t="b">
        <f t="shared" si="59"/>
        <v>1</v>
      </c>
      <c r="BQ435" s="288" t="b">
        <f t="shared" si="59"/>
        <v>1</v>
      </c>
    </row>
    <row r="436" spans="1:69" ht="12" customHeight="1" x14ac:dyDescent="0.25">
      <c r="A436" s="286">
        <v>18100213</v>
      </c>
      <c r="B436" s="287" t="s">
        <v>2538</v>
      </c>
      <c r="C436" s="16" t="s">
        <v>623</v>
      </c>
      <c r="D436" s="13" t="s">
        <v>179</v>
      </c>
      <c r="E436" s="13"/>
      <c r="F436" s="16"/>
      <c r="G436" s="13"/>
      <c r="H436" s="288" t="s">
        <v>179</v>
      </c>
      <c r="I436" s="288" t="s">
        <v>2129</v>
      </c>
      <c r="J436" s="288" t="s">
        <v>2129</v>
      </c>
      <c r="K436" s="288" t="s">
        <v>2129</v>
      </c>
      <c r="L436" s="288" t="s">
        <v>2130</v>
      </c>
      <c r="M436" s="288" t="s">
        <v>2130</v>
      </c>
      <c r="N436" s="288" t="s">
        <v>2129</v>
      </c>
      <c r="P436" s="289">
        <v>4219704.8600000003</v>
      </c>
      <c r="Q436" s="289">
        <v>4206839.91</v>
      </c>
      <c r="R436" s="289">
        <v>4193974.96</v>
      </c>
      <c r="S436" s="289">
        <v>4181110.01</v>
      </c>
      <c r="T436" s="289">
        <v>4168245.06</v>
      </c>
      <c r="U436" s="289">
        <v>4155380.11</v>
      </c>
      <c r="V436" s="289">
        <v>4142515.16</v>
      </c>
      <c r="W436" s="289">
        <v>4129650.21</v>
      </c>
      <c r="X436" s="289">
        <v>4116785.26</v>
      </c>
      <c r="Y436" s="289">
        <v>4103920.31</v>
      </c>
      <c r="Z436" s="289">
        <v>4091055.36</v>
      </c>
      <c r="AA436" s="289">
        <v>4078190.41</v>
      </c>
      <c r="AB436" s="289">
        <v>4065325.46</v>
      </c>
      <c r="AC436" s="289"/>
      <c r="AD436" s="289"/>
      <c r="AE436" s="289">
        <v>4142515.16</v>
      </c>
      <c r="AF436" s="299"/>
      <c r="AG436" s="300"/>
      <c r="AH436" s="291">
        <v>4142515.16</v>
      </c>
      <c r="AI436" s="291"/>
      <c r="AJ436" s="291"/>
      <c r="AK436" s="292"/>
      <c r="AL436" s="291">
        <v>0</v>
      </c>
      <c r="AM436" s="293"/>
      <c r="AN436" s="291"/>
      <c r="AO436" s="294">
        <v>0</v>
      </c>
      <c r="AP436" s="291"/>
      <c r="AQ436" s="295">
        <v>4065325.46</v>
      </c>
      <c r="AR436" s="291">
        <v>4065325.46</v>
      </c>
      <c r="AS436" s="291"/>
      <c r="AT436" s="291"/>
      <c r="AU436" s="291"/>
      <c r="AV436" s="296">
        <v>0</v>
      </c>
      <c r="AW436" s="291"/>
      <c r="AX436" s="291"/>
      <c r="AY436" s="293">
        <v>0</v>
      </c>
      <c r="AZ436" s="297"/>
      <c r="BA436" s="298">
        <f t="shared" si="61"/>
        <v>4065325.46</v>
      </c>
      <c r="BB436" s="43"/>
      <c r="BC436" s="288" t="str">
        <f t="shared" si="58"/>
        <v>AIC</v>
      </c>
      <c r="BD436" s="288" t="str">
        <f t="shared" si="58"/>
        <v/>
      </c>
      <c r="BE436" s="288" t="str">
        <f t="shared" si="58"/>
        <v/>
      </c>
      <c r="BF436" s="288" t="str">
        <f t="shared" si="58"/>
        <v/>
      </c>
      <c r="BG436" s="288" t="str">
        <f t="shared" si="60"/>
        <v>NO</v>
      </c>
      <c r="BH436" s="288" t="str">
        <f t="shared" si="60"/>
        <v>NO</v>
      </c>
      <c r="BI436" s="288" t="str">
        <f t="shared" si="62"/>
        <v/>
      </c>
      <c r="BJ436" s="43"/>
      <c r="BK436" s="288" t="b">
        <f t="shared" si="59"/>
        <v>1</v>
      </c>
      <c r="BL436" s="288" t="b">
        <f t="shared" si="59"/>
        <v>1</v>
      </c>
      <c r="BM436" s="288" t="b">
        <f t="shared" si="59"/>
        <v>1</v>
      </c>
      <c r="BN436" s="288" t="b">
        <f t="shared" si="59"/>
        <v>1</v>
      </c>
      <c r="BO436" s="288" t="b">
        <f t="shared" si="59"/>
        <v>1</v>
      </c>
      <c r="BP436" s="288" t="b">
        <f t="shared" si="59"/>
        <v>1</v>
      </c>
      <c r="BQ436" s="288" t="b">
        <f t="shared" si="59"/>
        <v>1</v>
      </c>
    </row>
    <row r="437" spans="1:69" ht="12" customHeight="1" x14ac:dyDescent="0.25">
      <c r="A437" s="286">
        <v>18100223</v>
      </c>
      <c r="B437" s="287" t="s">
        <v>2539</v>
      </c>
      <c r="C437" s="16" t="s">
        <v>624</v>
      </c>
      <c r="D437" s="13" t="s">
        <v>179</v>
      </c>
      <c r="E437" s="13"/>
      <c r="F437" s="16"/>
      <c r="G437" s="13"/>
      <c r="H437" s="288" t="s">
        <v>179</v>
      </c>
      <c r="I437" s="288" t="s">
        <v>2129</v>
      </c>
      <c r="J437" s="288" t="s">
        <v>2129</v>
      </c>
      <c r="K437" s="288" t="s">
        <v>2129</v>
      </c>
      <c r="L437" s="288" t="s">
        <v>2130</v>
      </c>
      <c r="M437" s="288" t="s">
        <v>2130</v>
      </c>
      <c r="N437" s="288" t="s">
        <v>2129</v>
      </c>
      <c r="P437" s="289">
        <v>1089194.8</v>
      </c>
      <c r="Q437" s="289">
        <v>1082301.1599999999</v>
      </c>
      <c r="R437" s="289">
        <v>1075407.52</v>
      </c>
      <c r="S437" s="289">
        <v>1068513.8799999999</v>
      </c>
      <c r="T437" s="289">
        <v>1061620.24</v>
      </c>
      <c r="U437" s="289">
        <v>1054726.6000000001</v>
      </c>
      <c r="V437" s="289">
        <v>1047832.96</v>
      </c>
      <c r="W437" s="289">
        <v>1040939.32</v>
      </c>
      <c r="X437" s="289">
        <v>1034045.68</v>
      </c>
      <c r="Y437" s="289">
        <v>1027152.04</v>
      </c>
      <c r="Z437" s="289">
        <v>1020258.4</v>
      </c>
      <c r="AA437" s="289">
        <v>1013364.76</v>
      </c>
      <c r="AB437" s="289">
        <v>1006471.12</v>
      </c>
      <c r="AC437" s="289"/>
      <c r="AD437" s="289"/>
      <c r="AE437" s="289">
        <v>1047832.9600000003</v>
      </c>
      <c r="AF437" s="299"/>
      <c r="AG437" s="300"/>
      <c r="AH437" s="291">
        <v>1047832.9600000003</v>
      </c>
      <c r="AI437" s="291"/>
      <c r="AJ437" s="291"/>
      <c r="AK437" s="292"/>
      <c r="AL437" s="291">
        <v>0</v>
      </c>
      <c r="AM437" s="293"/>
      <c r="AN437" s="291"/>
      <c r="AO437" s="294">
        <v>0</v>
      </c>
      <c r="AP437" s="291"/>
      <c r="AQ437" s="295">
        <v>1006471.12</v>
      </c>
      <c r="AR437" s="291">
        <v>1006471.12</v>
      </c>
      <c r="AS437" s="291"/>
      <c r="AT437" s="291"/>
      <c r="AU437" s="291"/>
      <c r="AV437" s="296">
        <v>0</v>
      </c>
      <c r="AW437" s="291"/>
      <c r="AX437" s="291"/>
      <c r="AY437" s="293">
        <v>0</v>
      </c>
      <c r="AZ437" s="297"/>
      <c r="BA437" s="298">
        <f t="shared" si="61"/>
        <v>1006471.12</v>
      </c>
      <c r="BB437" s="43"/>
      <c r="BC437" s="288" t="str">
        <f t="shared" si="58"/>
        <v>AIC</v>
      </c>
      <c r="BD437" s="288" t="str">
        <f t="shared" si="58"/>
        <v/>
      </c>
      <c r="BE437" s="288" t="str">
        <f t="shared" si="58"/>
        <v/>
      </c>
      <c r="BF437" s="288" t="str">
        <f t="shared" si="58"/>
        <v/>
      </c>
      <c r="BG437" s="288" t="str">
        <f t="shared" si="60"/>
        <v>NO</v>
      </c>
      <c r="BH437" s="288" t="str">
        <f t="shared" si="60"/>
        <v>NO</v>
      </c>
      <c r="BI437" s="288" t="str">
        <f t="shared" si="62"/>
        <v/>
      </c>
      <c r="BJ437" s="43"/>
      <c r="BK437" s="288" t="b">
        <f t="shared" si="59"/>
        <v>1</v>
      </c>
      <c r="BL437" s="288" t="b">
        <f t="shared" si="59"/>
        <v>1</v>
      </c>
      <c r="BM437" s="288" t="b">
        <f t="shared" si="59"/>
        <v>1</v>
      </c>
      <c r="BN437" s="288" t="b">
        <f t="shared" si="59"/>
        <v>1</v>
      </c>
      <c r="BO437" s="288" t="b">
        <f t="shared" si="59"/>
        <v>1</v>
      </c>
      <c r="BP437" s="288" t="b">
        <f t="shared" si="59"/>
        <v>1</v>
      </c>
      <c r="BQ437" s="288" t="b">
        <f t="shared" si="59"/>
        <v>1</v>
      </c>
    </row>
    <row r="438" spans="1:69" ht="12" customHeight="1" x14ac:dyDescent="0.25">
      <c r="A438" s="286">
        <v>18100233</v>
      </c>
      <c r="B438" s="287" t="s">
        <v>2540</v>
      </c>
      <c r="C438" s="16" t="s">
        <v>625</v>
      </c>
      <c r="D438" s="13" t="s">
        <v>179</v>
      </c>
      <c r="E438" s="13"/>
      <c r="F438" s="16"/>
      <c r="G438" s="13"/>
      <c r="H438" s="288" t="s">
        <v>179</v>
      </c>
      <c r="I438" s="288" t="s">
        <v>2129</v>
      </c>
      <c r="J438" s="288" t="s">
        <v>2129</v>
      </c>
      <c r="K438" s="288" t="s">
        <v>2129</v>
      </c>
      <c r="L438" s="288" t="s">
        <v>2130</v>
      </c>
      <c r="M438" s="288" t="s">
        <v>2130</v>
      </c>
      <c r="N438" s="288" t="s">
        <v>2129</v>
      </c>
      <c r="P438" s="289">
        <v>184067.51</v>
      </c>
      <c r="Q438" s="289">
        <v>182902.52</v>
      </c>
      <c r="R438" s="289">
        <v>181737.53</v>
      </c>
      <c r="S438" s="289">
        <v>180572.54</v>
      </c>
      <c r="T438" s="289">
        <v>179407.55</v>
      </c>
      <c r="U438" s="289">
        <v>178242.56</v>
      </c>
      <c r="V438" s="289">
        <v>177077.57</v>
      </c>
      <c r="W438" s="289">
        <v>175912.58</v>
      </c>
      <c r="X438" s="289">
        <v>174747.59</v>
      </c>
      <c r="Y438" s="289">
        <v>173582.6</v>
      </c>
      <c r="Z438" s="289">
        <v>172417.61</v>
      </c>
      <c r="AA438" s="289">
        <v>171252.62</v>
      </c>
      <c r="AB438" s="289">
        <v>170087.63</v>
      </c>
      <c r="AC438" s="289"/>
      <c r="AD438" s="289"/>
      <c r="AE438" s="289">
        <v>177077.57000000004</v>
      </c>
      <c r="AF438" s="299"/>
      <c r="AG438" s="300"/>
      <c r="AH438" s="291">
        <v>177077.57000000004</v>
      </c>
      <c r="AI438" s="291"/>
      <c r="AJ438" s="291"/>
      <c r="AK438" s="292"/>
      <c r="AL438" s="291">
        <v>0</v>
      </c>
      <c r="AM438" s="293"/>
      <c r="AN438" s="291"/>
      <c r="AO438" s="294">
        <v>0</v>
      </c>
      <c r="AP438" s="291"/>
      <c r="AQ438" s="295">
        <v>170087.63</v>
      </c>
      <c r="AR438" s="291">
        <v>170087.63</v>
      </c>
      <c r="AS438" s="291"/>
      <c r="AT438" s="291"/>
      <c r="AU438" s="291"/>
      <c r="AV438" s="296">
        <v>0</v>
      </c>
      <c r="AW438" s="291"/>
      <c r="AX438" s="291"/>
      <c r="AY438" s="293">
        <v>0</v>
      </c>
      <c r="AZ438" s="297"/>
      <c r="BA438" s="298">
        <f t="shared" si="61"/>
        <v>170087.63</v>
      </c>
      <c r="BB438" s="43"/>
      <c r="BC438" s="288" t="str">
        <f t="shared" si="58"/>
        <v>AIC</v>
      </c>
      <c r="BD438" s="288" t="str">
        <f t="shared" si="58"/>
        <v/>
      </c>
      <c r="BE438" s="288" t="str">
        <f t="shared" si="58"/>
        <v/>
      </c>
      <c r="BF438" s="288" t="str">
        <f t="shared" si="58"/>
        <v/>
      </c>
      <c r="BG438" s="288" t="str">
        <f t="shared" si="60"/>
        <v>NO</v>
      </c>
      <c r="BH438" s="288" t="str">
        <f t="shared" si="60"/>
        <v>NO</v>
      </c>
      <c r="BI438" s="288" t="str">
        <f t="shared" si="62"/>
        <v/>
      </c>
      <c r="BJ438" s="43"/>
      <c r="BK438" s="288" t="b">
        <f t="shared" si="59"/>
        <v>1</v>
      </c>
      <c r="BL438" s="288" t="b">
        <f t="shared" si="59"/>
        <v>1</v>
      </c>
      <c r="BM438" s="288" t="b">
        <f t="shared" si="59"/>
        <v>1</v>
      </c>
      <c r="BN438" s="288" t="b">
        <f t="shared" si="59"/>
        <v>1</v>
      </c>
      <c r="BO438" s="288" t="b">
        <f t="shared" si="59"/>
        <v>1</v>
      </c>
      <c r="BP438" s="288" t="b">
        <f t="shared" si="59"/>
        <v>1</v>
      </c>
      <c r="BQ438" s="288" t="b">
        <f t="shared" si="59"/>
        <v>1</v>
      </c>
    </row>
    <row r="439" spans="1:69" ht="12" customHeight="1" x14ac:dyDescent="0.25">
      <c r="A439" s="286">
        <v>18100473</v>
      </c>
      <c r="B439" s="287" t="s">
        <v>2541</v>
      </c>
      <c r="C439" s="16" t="s">
        <v>626</v>
      </c>
      <c r="D439" s="13" t="s">
        <v>179</v>
      </c>
      <c r="E439" s="13"/>
      <c r="F439" s="16"/>
      <c r="G439" s="13"/>
      <c r="H439" s="288" t="s">
        <v>179</v>
      </c>
      <c r="I439" s="288" t="s">
        <v>2129</v>
      </c>
      <c r="J439" s="288" t="s">
        <v>2129</v>
      </c>
      <c r="K439" s="288" t="s">
        <v>2129</v>
      </c>
      <c r="L439" s="288" t="s">
        <v>2130</v>
      </c>
      <c r="M439" s="288" t="s">
        <v>2130</v>
      </c>
      <c r="N439" s="288" t="s">
        <v>2129</v>
      </c>
      <c r="P439" s="289">
        <v>1003326.12</v>
      </c>
      <c r="Q439" s="289">
        <v>994894.8</v>
      </c>
      <c r="R439" s="289">
        <v>986463.48</v>
      </c>
      <c r="S439" s="289">
        <v>978032.16</v>
      </c>
      <c r="T439" s="289">
        <v>969600.84</v>
      </c>
      <c r="U439" s="289">
        <v>961169.52</v>
      </c>
      <c r="V439" s="289">
        <v>952738.2</v>
      </c>
      <c r="W439" s="289">
        <v>944306.88</v>
      </c>
      <c r="X439" s="289">
        <v>935875.56</v>
      </c>
      <c r="Y439" s="289">
        <v>927444.24</v>
      </c>
      <c r="Z439" s="289">
        <v>919012.92</v>
      </c>
      <c r="AA439" s="289">
        <v>910581.6</v>
      </c>
      <c r="AB439" s="289">
        <v>902150.28</v>
      </c>
      <c r="AC439" s="289"/>
      <c r="AD439" s="289"/>
      <c r="AE439" s="289">
        <v>952738.19999999984</v>
      </c>
      <c r="AF439" s="299"/>
      <c r="AG439" s="300"/>
      <c r="AH439" s="291">
        <v>952738.19999999984</v>
      </c>
      <c r="AI439" s="291"/>
      <c r="AJ439" s="291"/>
      <c r="AK439" s="292"/>
      <c r="AL439" s="291">
        <v>0</v>
      </c>
      <c r="AM439" s="293"/>
      <c r="AN439" s="291"/>
      <c r="AO439" s="294">
        <v>0</v>
      </c>
      <c r="AP439" s="291"/>
      <c r="AQ439" s="295">
        <v>902150.28</v>
      </c>
      <c r="AR439" s="291">
        <v>902150.28</v>
      </c>
      <c r="AS439" s="291"/>
      <c r="AT439" s="291"/>
      <c r="AU439" s="291"/>
      <c r="AV439" s="296">
        <v>0</v>
      </c>
      <c r="AW439" s="291"/>
      <c r="AX439" s="291"/>
      <c r="AY439" s="293">
        <v>0</v>
      </c>
      <c r="AZ439" s="297"/>
      <c r="BA439" s="298">
        <f t="shared" si="61"/>
        <v>902150.28</v>
      </c>
      <c r="BB439" s="43"/>
      <c r="BC439" s="288" t="str">
        <f t="shared" si="58"/>
        <v>AIC</v>
      </c>
      <c r="BD439" s="288" t="str">
        <f t="shared" si="58"/>
        <v/>
      </c>
      <c r="BE439" s="288" t="str">
        <f t="shared" si="58"/>
        <v/>
      </c>
      <c r="BF439" s="288" t="str">
        <f t="shared" si="58"/>
        <v/>
      </c>
      <c r="BG439" s="288" t="str">
        <f t="shared" si="60"/>
        <v>NO</v>
      </c>
      <c r="BH439" s="288" t="str">
        <f t="shared" si="60"/>
        <v>NO</v>
      </c>
      <c r="BI439" s="288" t="str">
        <f t="shared" si="62"/>
        <v/>
      </c>
      <c r="BJ439" s="43"/>
      <c r="BK439" s="288" t="b">
        <f t="shared" si="59"/>
        <v>1</v>
      </c>
      <c r="BL439" s="288" t="b">
        <f t="shared" si="59"/>
        <v>1</v>
      </c>
      <c r="BM439" s="288" t="b">
        <f t="shared" si="59"/>
        <v>1</v>
      </c>
      <c r="BN439" s="288" t="b">
        <f t="shared" si="59"/>
        <v>1</v>
      </c>
      <c r="BO439" s="288" t="b">
        <f t="shared" si="59"/>
        <v>1</v>
      </c>
      <c r="BP439" s="288" t="b">
        <f t="shared" si="59"/>
        <v>1</v>
      </c>
      <c r="BQ439" s="288" t="b">
        <f t="shared" si="59"/>
        <v>1</v>
      </c>
    </row>
    <row r="440" spans="1:69" ht="12" customHeight="1" x14ac:dyDescent="0.25">
      <c r="A440" s="286">
        <v>18100493</v>
      </c>
      <c r="B440" s="287" t="s">
        <v>2542</v>
      </c>
      <c r="C440" s="16" t="s">
        <v>627</v>
      </c>
      <c r="D440" s="13" t="s">
        <v>179</v>
      </c>
      <c r="E440" s="13"/>
      <c r="F440" s="16"/>
      <c r="G440" s="13"/>
      <c r="H440" s="288" t="s">
        <v>179</v>
      </c>
      <c r="I440" s="288" t="s">
        <v>2129</v>
      </c>
      <c r="J440" s="288" t="s">
        <v>2129</v>
      </c>
      <c r="K440" s="288" t="s">
        <v>2129</v>
      </c>
      <c r="L440" s="288" t="s">
        <v>2130</v>
      </c>
      <c r="M440" s="288" t="s">
        <v>2130</v>
      </c>
      <c r="N440" s="288" t="s">
        <v>2129</v>
      </c>
      <c r="P440" s="289">
        <v>356280.89</v>
      </c>
      <c r="Q440" s="289">
        <v>353628.02</v>
      </c>
      <c r="R440" s="289">
        <v>350975.15</v>
      </c>
      <c r="S440" s="289">
        <v>348322.28</v>
      </c>
      <c r="T440" s="289">
        <v>345669.41</v>
      </c>
      <c r="U440" s="289">
        <v>343016.54</v>
      </c>
      <c r="V440" s="289">
        <v>340363.67</v>
      </c>
      <c r="W440" s="289">
        <v>337710.8</v>
      </c>
      <c r="X440" s="289">
        <v>335057.93</v>
      </c>
      <c r="Y440" s="289">
        <v>332405.06</v>
      </c>
      <c r="Z440" s="289">
        <v>329752.19</v>
      </c>
      <c r="AA440" s="289">
        <v>327099.32</v>
      </c>
      <c r="AB440" s="289">
        <v>324446.45</v>
      </c>
      <c r="AC440" s="289"/>
      <c r="AD440" s="289"/>
      <c r="AE440" s="289">
        <v>340363.67</v>
      </c>
      <c r="AF440" s="299"/>
      <c r="AG440" s="300"/>
      <c r="AH440" s="291">
        <v>340363.67</v>
      </c>
      <c r="AI440" s="291"/>
      <c r="AJ440" s="291"/>
      <c r="AK440" s="292"/>
      <c r="AL440" s="291">
        <v>0</v>
      </c>
      <c r="AM440" s="293"/>
      <c r="AN440" s="291"/>
      <c r="AO440" s="294">
        <v>0</v>
      </c>
      <c r="AP440" s="291"/>
      <c r="AQ440" s="295">
        <v>324446.45</v>
      </c>
      <c r="AR440" s="291">
        <v>324446.45</v>
      </c>
      <c r="AS440" s="291"/>
      <c r="AT440" s="291"/>
      <c r="AU440" s="291"/>
      <c r="AV440" s="296">
        <v>0</v>
      </c>
      <c r="AW440" s="291"/>
      <c r="AX440" s="291"/>
      <c r="AY440" s="293">
        <v>0</v>
      </c>
      <c r="AZ440" s="297"/>
      <c r="BA440" s="298">
        <f t="shared" si="61"/>
        <v>324446.45</v>
      </c>
      <c r="BB440" s="43"/>
      <c r="BC440" s="288" t="str">
        <f t="shared" si="58"/>
        <v>AIC</v>
      </c>
      <c r="BD440" s="288" t="str">
        <f t="shared" si="58"/>
        <v/>
      </c>
      <c r="BE440" s="288" t="str">
        <f t="shared" si="58"/>
        <v/>
      </c>
      <c r="BF440" s="288" t="str">
        <f t="shared" si="58"/>
        <v/>
      </c>
      <c r="BG440" s="288" t="str">
        <f t="shared" si="60"/>
        <v>NO</v>
      </c>
      <c r="BH440" s="288" t="str">
        <f t="shared" si="60"/>
        <v>NO</v>
      </c>
      <c r="BI440" s="288" t="str">
        <f t="shared" si="62"/>
        <v/>
      </c>
      <c r="BJ440" s="43"/>
      <c r="BK440" s="288" t="b">
        <f t="shared" si="59"/>
        <v>1</v>
      </c>
      <c r="BL440" s="288" t="b">
        <f t="shared" si="59"/>
        <v>1</v>
      </c>
      <c r="BM440" s="288" t="b">
        <f t="shared" si="59"/>
        <v>1</v>
      </c>
      <c r="BN440" s="288" t="b">
        <f t="shared" si="59"/>
        <v>1</v>
      </c>
      <c r="BO440" s="288" t="b">
        <f t="shared" si="59"/>
        <v>1</v>
      </c>
      <c r="BP440" s="288" t="b">
        <f t="shared" si="59"/>
        <v>1</v>
      </c>
      <c r="BQ440" s="288" t="b">
        <f t="shared" si="59"/>
        <v>1</v>
      </c>
    </row>
    <row r="441" spans="1:69" ht="12" customHeight="1" x14ac:dyDescent="0.25">
      <c r="A441" s="286" t="s">
        <v>628</v>
      </c>
      <c r="B441" s="287"/>
      <c r="C441" s="16" t="s">
        <v>629</v>
      </c>
      <c r="D441" s="13" t="s">
        <v>179</v>
      </c>
      <c r="E441" s="13"/>
      <c r="F441" s="310">
        <v>43268</v>
      </c>
      <c r="G441" s="13"/>
      <c r="H441" s="288" t="s">
        <v>179</v>
      </c>
      <c r="I441" s="288"/>
      <c r="J441" s="288"/>
      <c r="K441" s="288"/>
      <c r="L441" s="288" t="s">
        <v>2130</v>
      </c>
      <c r="M441" s="288" t="s">
        <v>2130</v>
      </c>
      <c r="N441" s="288" t="s">
        <v>2129</v>
      </c>
      <c r="P441" s="289"/>
      <c r="Q441" s="289"/>
      <c r="R441" s="289"/>
      <c r="S441" s="289"/>
      <c r="T441" s="289"/>
      <c r="U441" s="289"/>
      <c r="V441" s="289">
        <v>407042.51</v>
      </c>
      <c r="W441" s="289">
        <v>1262083.6000000001</v>
      </c>
      <c r="X441" s="289">
        <v>1374415.7</v>
      </c>
      <c r="Y441" s="289">
        <v>1374502.24</v>
      </c>
      <c r="Z441" s="289">
        <v>1413142.56</v>
      </c>
      <c r="AA441" s="289">
        <v>1409161.88</v>
      </c>
      <c r="AB441" s="289">
        <v>1405715.18</v>
      </c>
      <c r="AC441" s="289"/>
      <c r="AD441" s="289"/>
      <c r="AE441" s="289">
        <v>661933.84</v>
      </c>
      <c r="AF441" s="299"/>
      <c r="AG441" s="300"/>
      <c r="AH441" s="291">
        <v>661933.84</v>
      </c>
      <c r="AI441" s="291"/>
      <c r="AJ441" s="291"/>
      <c r="AK441" s="292"/>
      <c r="AL441" s="291">
        <v>0</v>
      </c>
      <c r="AM441" s="293"/>
      <c r="AN441" s="291"/>
      <c r="AO441" s="294">
        <v>0</v>
      </c>
      <c r="AP441" s="291"/>
      <c r="AQ441" s="295">
        <v>1405715.18</v>
      </c>
      <c r="AR441" s="291">
        <v>1405715.18</v>
      </c>
      <c r="AS441" s="291"/>
      <c r="AT441" s="291"/>
      <c r="AU441" s="291"/>
      <c r="AV441" s="296">
        <v>0</v>
      </c>
      <c r="AW441" s="291"/>
      <c r="AX441" s="291"/>
      <c r="AY441" s="293">
        <v>0</v>
      </c>
      <c r="AZ441" s="297"/>
      <c r="BA441" s="298">
        <f>AQ441-AV441-AY441</f>
        <v>1405715.18</v>
      </c>
      <c r="BB441" s="43"/>
      <c r="BC441" s="288" t="str">
        <f t="shared" ref="BC441:BF473" si="63">IF(VALUE(AR441),BC$7,IF(ISBLANK(AR441),"",BC$7))</f>
        <v>AIC</v>
      </c>
      <c r="BD441" s="288"/>
      <c r="BE441" s="288"/>
      <c r="BF441" s="288"/>
      <c r="BG441" s="288" t="str">
        <f t="shared" si="60"/>
        <v>NO</v>
      </c>
      <c r="BH441" s="288" t="str">
        <f t="shared" si="60"/>
        <v>NO</v>
      </c>
      <c r="BI441" s="288" t="str">
        <f t="shared" si="62"/>
        <v/>
      </c>
      <c r="BJ441" s="43"/>
      <c r="BK441" s="288" t="b">
        <f t="shared" si="59"/>
        <v>1</v>
      </c>
      <c r="BL441" s="288" t="b">
        <f t="shared" si="59"/>
        <v>1</v>
      </c>
      <c r="BM441" s="288" t="b">
        <f t="shared" si="59"/>
        <v>1</v>
      </c>
      <c r="BN441" s="288" t="b">
        <f t="shared" si="59"/>
        <v>1</v>
      </c>
      <c r="BO441" s="288" t="b">
        <f t="shared" si="59"/>
        <v>1</v>
      </c>
      <c r="BP441" s="288" t="b">
        <f t="shared" si="59"/>
        <v>1</v>
      </c>
      <c r="BQ441" s="288" t="b">
        <f t="shared" si="59"/>
        <v>1</v>
      </c>
    </row>
    <row r="442" spans="1:69" ht="12" customHeight="1" x14ac:dyDescent="0.25">
      <c r="A442" s="286">
        <v>18100663</v>
      </c>
      <c r="B442" s="287" t="s">
        <v>2543</v>
      </c>
      <c r="C442" s="16" t="s">
        <v>630</v>
      </c>
      <c r="D442" s="13" t="s">
        <v>179</v>
      </c>
      <c r="E442" s="13"/>
      <c r="F442" s="16"/>
      <c r="G442" s="13"/>
      <c r="H442" s="288" t="s">
        <v>179</v>
      </c>
      <c r="I442" s="288" t="s">
        <v>2129</v>
      </c>
      <c r="J442" s="288" t="s">
        <v>2129</v>
      </c>
      <c r="K442" s="288" t="s">
        <v>2129</v>
      </c>
      <c r="L442" s="288" t="s">
        <v>2130</v>
      </c>
      <c r="M442" s="288" t="s">
        <v>2130</v>
      </c>
      <c r="N442" s="288" t="s">
        <v>2129</v>
      </c>
      <c r="P442" s="289">
        <v>300643.74</v>
      </c>
      <c r="Q442" s="289">
        <v>295460.23</v>
      </c>
      <c r="R442" s="289">
        <v>290276.71999999997</v>
      </c>
      <c r="S442" s="289">
        <v>285093.21000000002</v>
      </c>
      <c r="T442" s="289">
        <v>279909.7</v>
      </c>
      <c r="U442" s="289">
        <v>274726.19</v>
      </c>
      <c r="V442" s="289">
        <v>269542.68</v>
      </c>
      <c r="W442" s="289">
        <v>264359.17</v>
      </c>
      <c r="X442" s="289">
        <v>259175.66</v>
      </c>
      <c r="Y442" s="289">
        <v>253992.15</v>
      </c>
      <c r="Z442" s="289">
        <v>248808.64</v>
      </c>
      <c r="AA442" s="289">
        <v>243625.13</v>
      </c>
      <c r="AB442" s="289">
        <v>238441.62</v>
      </c>
      <c r="AC442" s="289"/>
      <c r="AD442" s="289"/>
      <c r="AE442" s="289">
        <v>269542.68</v>
      </c>
      <c r="AF442" s="299"/>
      <c r="AG442" s="300"/>
      <c r="AH442" s="291">
        <v>269542.68</v>
      </c>
      <c r="AI442" s="291"/>
      <c r="AJ442" s="291"/>
      <c r="AK442" s="292"/>
      <c r="AL442" s="291">
        <v>0</v>
      </c>
      <c r="AM442" s="293"/>
      <c r="AN442" s="291"/>
      <c r="AO442" s="294">
        <v>0</v>
      </c>
      <c r="AP442" s="291"/>
      <c r="AQ442" s="295">
        <v>238441.62</v>
      </c>
      <c r="AR442" s="291">
        <v>238441.62</v>
      </c>
      <c r="AS442" s="291"/>
      <c r="AT442" s="291"/>
      <c r="AU442" s="291"/>
      <c r="AV442" s="296">
        <v>0</v>
      </c>
      <c r="AW442" s="291"/>
      <c r="AX442" s="291"/>
      <c r="AY442" s="293">
        <v>0</v>
      </c>
      <c r="AZ442" s="297"/>
      <c r="BA442" s="298">
        <f t="shared" si="61"/>
        <v>238441.62</v>
      </c>
      <c r="BB442" s="43"/>
      <c r="BC442" s="288" t="str">
        <f t="shared" si="63"/>
        <v>AIC</v>
      </c>
      <c r="BD442" s="288" t="str">
        <f t="shared" si="63"/>
        <v/>
      </c>
      <c r="BE442" s="288" t="str">
        <f t="shared" si="63"/>
        <v/>
      </c>
      <c r="BF442" s="288" t="str">
        <f t="shared" si="63"/>
        <v/>
      </c>
      <c r="BG442" s="288" t="str">
        <f t="shared" si="60"/>
        <v>NO</v>
      </c>
      <c r="BH442" s="288" t="str">
        <f t="shared" si="60"/>
        <v>NO</v>
      </c>
      <c r="BI442" s="288" t="str">
        <f t="shared" si="62"/>
        <v/>
      </c>
      <c r="BJ442" s="43"/>
      <c r="BK442" s="288" t="b">
        <f t="shared" si="59"/>
        <v>1</v>
      </c>
      <c r="BL442" s="288" t="b">
        <f t="shared" si="59"/>
        <v>1</v>
      </c>
      <c r="BM442" s="288" t="b">
        <f t="shared" si="59"/>
        <v>1</v>
      </c>
      <c r="BN442" s="288" t="b">
        <f t="shared" si="59"/>
        <v>1</v>
      </c>
      <c r="BO442" s="288" t="b">
        <f t="shared" si="59"/>
        <v>1</v>
      </c>
      <c r="BP442" s="288" t="b">
        <f t="shared" si="59"/>
        <v>1</v>
      </c>
      <c r="BQ442" s="288" t="b">
        <f t="shared" si="59"/>
        <v>1</v>
      </c>
    </row>
    <row r="443" spans="1:69" ht="12" customHeight="1" x14ac:dyDescent="0.25">
      <c r="A443" s="286">
        <v>18100673</v>
      </c>
      <c r="B443" s="287" t="s">
        <v>2544</v>
      </c>
      <c r="C443" s="16" t="s">
        <v>631</v>
      </c>
      <c r="D443" s="13" t="s">
        <v>179</v>
      </c>
      <c r="E443" s="13"/>
      <c r="F443" s="16"/>
      <c r="G443" s="13"/>
      <c r="H443" s="288" t="s">
        <v>179</v>
      </c>
      <c r="I443" s="288" t="s">
        <v>2129</v>
      </c>
      <c r="J443" s="288" t="s">
        <v>2129</v>
      </c>
      <c r="K443" s="288" t="s">
        <v>2129</v>
      </c>
      <c r="L443" s="288" t="s">
        <v>2130</v>
      </c>
      <c r="M443" s="288" t="s">
        <v>2130</v>
      </c>
      <c r="N443" s="288" t="s">
        <v>2129</v>
      </c>
      <c r="P443" s="289">
        <v>594685.77</v>
      </c>
      <c r="Q443" s="289">
        <v>584474.32999999996</v>
      </c>
      <c r="R443" s="289">
        <v>574262.89</v>
      </c>
      <c r="S443" s="289">
        <v>564051.44999999995</v>
      </c>
      <c r="T443" s="289">
        <v>553840.01</v>
      </c>
      <c r="U443" s="289">
        <v>543628.56999999995</v>
      </c>
      <c r="V443" s="289">
        <v>533417.13</v>
      </c>
      <c r="W443" s="289">
        <v>523205.69</v>
      </c>
      <c r="X443" s="289">
        <v>512994.25</v>
      </c>
      <c r="Y443" s="289">
        <v>502782.81</v>
      </c>
      <c r="Z443" s="289">
        <v>492571.37</v>
      </c>
      <c r="AA443" s="289">
        <v>482359.93</v>
      </c>
      <c r="AB443" s="289">
        <v>472148.49</v>
      </c>
      <c r="AC443" s="289"/>
      <c r="AD443" s="289"/>
      <c r="AE443" s="289">
        <v>533417.12999999989</v>
      </c>
      <c r="AF443" s="299"/>
      <c r="AG443" s="300"/>
      <c r="AH443" s="291">
        <v>533417.12999999989</v>
      </c>
      <c r="AI443" s="291"/>
      <c r="AJ443" s="291"/>
      <c r="AK443" s="292"/>
      <c r="AL443" s="291">
        <v>0</v>
      </c>
      <c r="AM443" s="293"/>
      <c r="AN443" s="291"/>
      <c r="AO443" s="294">
        <v>0</v>
      </c>
      <c r="AP443" s="291"/>
      <c r="AQ443" s="295">
        <v>472148.49</v>
      </c>
      <c r="AR443" s="291">
        <v>472148.49</v>
      </c>
      <c r="AS443" s="291"/>
      <c r="AT443" s="291"/>
      <c r="AU443" s="291"/>
      <c r="AV443" s="296">
        <v>0</v>
      </c>
      <c r="AW443" s="291"/>
      <c r="AX443" s="291"/>
      <c r="AY443" s="293">
        <v>0</v>
      </c>
      <c r="AZ443" s="297"/>
      <c r="BA443" s="298">
        <f t="shared" si="61"/>
        <v>472148.49</v>
      </c>
      <c r="BB443" s="43"/>
      <c r="BC443" s="288" t="str">
        <f t="shared" si="63"/>
        <v>AIC</v>
      </c>
      <c r="BD443" s="288" t="str">
        <f t="shared" si="63"/>
        <v/>
      </c>
      <c r="BE443" s="288" t="str">
        <f t="shared" si="63"/>
        <v/>
      </c>
      <c r="BF443" s="288" t="str">
        <f t="shared" si="63"/>
        <v/>
      </c>
      <c r="BG443" s="288" t="str">
        <f t="shared" si="60"/>
        <v>NO</v>
      </c>
      <c r="BH443" s="288" t="str">
        <f t="shared" si="60"/>
        <v>NO</v>
      </c>
      <c r="BI443" s="288" t="str">
        <f t="shared" si="62"/>
        <v/>
      </c>
      <c r="BJ443" s="43"/>
      <c r="BK443" s="288" t="b">
        <f t="shared" si="59"/>
        <v>1</v>
      </c>
      <c r="BL443" s="288" t="b">
        <f t="shared" si="59"/>
        <v>1</v>
      </c>
      <c r="BM443" s="288" t="b">
        <f t="shared" si="59"/>
        <v>1</v>
      </c>
      <c r="BN443" s="288" t="b">
        <f t="shared" si="59"/>
        <v>1</v>
      </c>
      <c r="BO443" s="288" t="b">
        <f t="shared" si="59"/>
        <v>1</v>
      </c>
      <c r="BP443" s="288" t="b">
        <f t="shared" si="59"/>
        <v>1</v>
      </c>
      <c r="BQ443" s="288" t="b">
        <f t="shared" si="59"/>
        <v>1</v>
      </c>
    </row>
    <row r="444" spans="1:69" ht="12" customHeight="1" x14ac:dyDescent="0.25">
      <c r="A444" s="286">
        <v>18100683</v>
      </c>
      <c r="B444" s="287" t="s">
        <v>2545</v>
      </c>
      <c r="C444" s="16" t="s">
        <v>632</v>
      </c>
      <c r="D444" s="13" t="s">
        <v>179</v>
      </c>
      <c r="E444" s="13"/>
      <c r="F444" s="303">
        <v>43040</v>
      </c>
      <c r="G444" s="13"/>
      <c r="H444" s="288" t="s">
        <v>179</v>
      </c>
      <c r="I444" s="288" t="s">
        <v>2129</v>
      </c>
      <c r="J444" s="288" t="s">
        <v>2129</v>
      </c>
      <c r="K444" s="288" t="s">
        <v>2129</v>
      </c>
      <c r="L444" s="288" t="s">
        <v>2130</v>
      </c>
      <c r="M444" s="288" t="s">
        <v>2130</v>
      </c>
      <c r="N444" s="288" t="s">
        <v>2129</v>
      </c>
      <c r="P444" s="289">
        <v>2672991.2599999998</v>
      </c>
      <c r="Q444" s="289">
        <v>2626786.63</v>
      </c>
      <c r="R444" s="289">
        <v>2587459</v>
      </c>
      <c r="S444" s="289">
        <v>2541254.37</v>
      </c>
      <c r="T444" s="289">
        <v>2495049.75</v>
      </c>
      <c r="U444" s="289">
        <v>2448845.12</v>
      </c>
      <c r="V444" s="289">
        <v>2435262.16</v>
      </c>
      <c r="W444" s="289">
        <v>2388430.2000000002</v>
      </c>
      <c r="X444" s="289">
        <v>2347774.09</v>
      </c>
      <c r="Y444" s="289">
        <v>2300818.61</v>
      </c>
      <c r="Z444" s="289">
        <v>2253863.13</v>
      </c>
      <c r="AA444" s="289">
        <v>2206907.65</v>
      </c>
      <c r="AB444" s="289">
        <v>2160272.7000000002</v>
      </c>
      <c r="AC444" s="289"/>
      <c r="AD444" s="289"/>
      <c r="AE444" s="289">
        <v>2420756.8908333331</v>
      </c>
      <c r="AF444" s="299"/>
      <c r="AG444" s="300"/>
      <c r="AH444" s="291">
        <v>2420756.8908333331</v>
      </c>
      <c r="AI444" s="291"/>
      <c r="AJ444" s="291"/>
      <c r="AK444" s="292"/>
      <c r="AL444" s="291">
        <v>0</v>
      </c>
      <c r="AM444" s="293"/>
      <c r="AN444" s="291"/>
      <c r="AO444" s="294">
        <v>0</v>
      </c>
      <c r="AP444" s="291"/>
      <c r="AQ444" s="295">
        <v>2160272.7000000002</v>
      </c>
      <c r="AR444" s="291">
        <v>2160272.7000000002</v>
      </c>
      <c r="AS444" s="291"/>
      <c r="AT444" s="291"/>
      <c r="AU444" s="291"/>
      <c r="AV444" s="296">
        <v>0</v>
      </c>
      <c r="AW444" s="291"/>
      <c r="AX444" s="291"/>
      <c r="AY444" s="293">
        <v>0</v>
      </c>
      <c r="AZ444" s="297"/>
      <c r="BA444" s="298">
        <f t="shared" si="61"/>
        <v>2160272.7000000002</v>
      </c>
      <c r="BB444" s="43"/>
      <c r="BC444" s="288" t="str">
        <f t="shared" si="63"/>
        <v>AIC</v>
      </c>
      <c r="BD444" s="288" t="str">
        <f t="shared" si="63"/>
        <v/>
      </c>
      <c r="BE444" s="288" t="str">
        <f t="shared" si="63"/>
        <v/>
      </c>
      <c r="BF444" s="288" t="str">
        <f t="shared" si="63"/>
        <v/>
      </c>
      <c r="BG444" s="288" t="str">
        <f t="shared" si="60"/>
        <v>NO</v>
      </c>
      <c r="BH444" s="288" t="str">
        <f t="shared" si="60"/>
        <v>NO</v>
      </c>
      <c r="BI444" s="288" t="str">
        <f t="shared" si="62"/>
        <v/>
      </c>
      <c r="BJ444" s="43"/>
      <c r="BK444" s="288" t="b">
        <f t="shared" si="59"/>
        <v>1</v>
      </c>
      <c r="BL444" s="288" t="b">
        <f t="shared" si="59"/>
        <v>1</v>
      </c>
      <c r="BM444" s="288" t="b">
        <f t="shared" si="59"/>
        <v>1</v>
      </c>
      <c r="BN444" s="288" t="b">
        <f t="shared" si="59"/>
        <v>1</v>
      </c>
      <c r="BO444" s="288" t="b">
        <f t="shared" si="59"/>
        <v>1</v>
      </c>
      <c r="BP444" s="288" t="b">
        <f t="shared" si="59"/>
        <v>1</v>
      </c>
      <c r="BQ444" s="288" t="b">
        <f t="shared" si="59"/>
        <v>1</v>
      </c>
    </row>
    <row r="445" spans="1:69" ht="12" customHeight="1" x14ac:dyDescent="0.25">
      <c r="A445" s="286">
        <v>18100923</v>
      </c>
      <c r="B445" s="287" t="s">
        <v>2546</v>
      </c>
      <c r="C445" s="16" t="s">
        <v>633</v>
      </c>
      <c r="D445" s="13" t="s">
        <v>179</v>
      </c>
      <c r="E445" s="13"/>
      <c r="F445" s="16"/>
      <c r="G445" s="13"/>
      <c r="H445" s="288" t="s">
        <v>179</v>
      </c>
      <c r="I445" s="288" t="s">
        <v>2129</v>
      </c>
      <c r="J445" s="288" t="s">
        <v>2129</v>
      </c>
      <c r="K445" s="288" t="s">
        <v>2129</v>
      </c>
      <c r="L445" s="288" t="s">
        <v>2130</v>
      </c>
      <c r="M445" s="288" t="s">
        <v>2130</v>
      </c>
      <c r="N445" s="288" t="s">
        <v>2129</v>
      </c>
      <c r="P445" s="289">
        <v>2067177.2</v>
      </c>
      <c r="Q445" s="289">
        <v>2059949.31</v>
      </c>
      <c r="R445" s="289">
        <v>2052721.42</v>
      </c>
      <c r="S445" s="289">
        <v>2045493.53</v>
      </c>
      <c r="T445" s="289">
        <v>2038265.64</v>
      </c>
      <c r="U445" s="289">
        <v>2031037.75</v>
      </c>
      <c r="V445" s="289">
        <v>2023809.86</v>
      </c>
      <c r="W445" s="289">
        <v>2016581.97</v>
      </c>
      <c r="X445" s="289">
        <v>2009354.08</v>
      </c>
      <c r="Y445" s="289">
        <v>2002126.19</v>
      </c>
      <c r="Z445" s="289">
        <v>1994898.3</v>
      </c>
      <c r="AA445" s="289">
        <v>1987670.41</v>
      </c>
      <c r="AB445" s="289">
        <v>1980442.52</v>
      </c>
      <c r="AC445" s="289"/>
      <c r="AD445" s="289"/>
      <c r="AE445" s="289">
        <v>2023809.86</v>
      </c>
      <c r="AF445" s="299"/>
      <c r="AG445" s="300"/>
      <c r="AH445" s="291">
        <v>2023809.86</v>
      </c>
      <c r="AI445" s="291"/>
      <c r="AJ445" s="291"/>
      <c r="AK445" s="292"/>
      <c r="AL445" s="291">
        <v>0</v>
      </c>
      <c r="AM445" s="293"/>
      <c r="AN445" s="291"/>
      <c r="AO445" s="294">
        <v>0</v>
      </c>
      <c r="AP445" s="291"/>
      <c r="AQ445" s="295">
        <v>1980442.52</v>
      </c>
      <c r="AR445" s="291">
        <v>1980442.52</v>
      </c>
      <c r="AS445" s="291"/>
      <c r="AT445" s="291"/>
      <c r="AU445" s="291"/>
      <c r="AV445" s="296">
        <v>0</v>
      </c>
      <c r="AW445" s="291"/>
      <c r="AX445" s="291"/>
      <c r="AY445" s="293">
        <v>0</v>
      </c>
      <c r="AZ445" s="297"/>
      <c r="BA445" s="298">
        <f t="shared" si="61"/>
        <v>1980442.52</v>
      </c>
      <c r="BB445" s="43"/>
      <c r="BC445" s="288" t="str">
        <f t="shared" si="63"/>
        <v>AIC</v>
      </c>
      <c r="BD445" s="288" t="str">
        <f t="shared" si="63"/>
        <v/>
      </c>
      <c r="BE445" s="288" t="str">
        <f t="shared" si="63"/>
        <v/>
      </c>
      <c r="BF445" s="288" t="str">
        <f t="shared" si="63"/>
        <v/>
      </c>
      <c r="BG445" s="288" t="str">
        <f t="shared" si="60"/>
        <v>NO</v>
      </c>
      <c r="BH445" s="288" t="str">
        <f t="shared" si="60"/>
        <v>NO</v>
      </c>
      <c r="BI445" s="288" t="str">
        <f t="shared" si="62"/>
        <v/>
      </c>
      <c r="BJ445" s="43"/>
      <c r="BK445" s="288" t="b">
        <f t="shared" si="59"/>
        <v>1</v>
      </c>
      <c r="BL445" s="288" t="b">
        <f t="shared" si="59"/>
        <v>1</v>
      </c>
      <c r="BM445" s="288" t="b">
        <f t="shared" si="59"/>
        <v>1</v>
      </c>
      <c r="BN445" s="288" t="b">
        <f t="shared" si="59"/>
        <v>1</v>
      </c>
      <c r="BO445" s="288" t="b">
        <f t="shared" si="59"/>
        <v>1</v>
      </c>
      <c r="BP445" s="288" t="b">
        <f t="shared" si="59"/>
        <v>1</v>
      </c>
      <c r="BQ445" s="288" t="b">
        <f t="shared" si="59"/>
        <v>1</v>
      </c>
    </row>
    <row r="446" spans="1:69" ht="12" customHeight="1" x14ac:dyDescent="0.25">
      <c r="A446" s="286">
        <v>18100933</v>
      </c>
      <c r="B446" s="287" t="s">
        <v>2547</v>
      </c>
      <c r="C446" s="16" t="s">
        <v>634</v>
      </c>
      <c r="D446" s="13" t="s">
        <v>179</v>
      </c>
      <c r="E446" s="13"/>
      <c r="F446" s="16"/>
      <c r="G446" s="13"/>
      <c r="H446" s="288" t="s">
        <v>179</v>
      </c>
      <c r="I446" s="288" t="s">
        <v>2129</v>
      </c>
      <c r="J446" s="288" t="s">
        <v>2129</v>
      </c>
      <c r="K446" s="288" t="s">
        <v>2129</v>
      </c>
      <c r="L446" s="288" t="s">
        <v>2130</v>
      </c>
      <c r="M446" s="288" t="s">
        <v>2130</v>
      </c>
      <c r="N446" s="288" t="s">
        <v>2129</v>
      </c>
      <c r="P446" s="289">
        <v>433184.42</v>
      </c>
      <c r="Q446" s="289">
        <v>432117.46</v>
      </c>
      <c r="R446" s="289">
        <v>431050.5</v>
      </c>
      <c r="S446" s="289">
        <v>429983.54</v>
      </c>
      <c r="T446" s="289">
        <v>428916.58</v>
      </c>
      <c r="U446" s="289">
        <v>427849.62</v>
      </c>
      <c r="V446" s="289">
        <v>426782.66</v>
      </c>
      <c r="W446" s="289">
        <v>425715.7</v>
      </c>
      <c r="X446" s="289">
        <v>424648.74</v>
      </c>
      <c r="Y446" s="289">
        <v>423581.78</v>
      </c>
      <c r="Z446" s="289">
        <v>422514.82</v>
      </c>
      <c r="AA446" s="289">
        <v>421447.86</v>
      </c>
      <c r="AB446" s="289">
        <v>420380.9</v>
      </c>
      <c r="AC446" s="289"/>
      <c r="AD446" s="289"/>
      <c r="AE446" s="289">
        <v>426782.66000000015</v>
      </c>
      <c r="AF446" s="299"/>
      <c r="AG446" s="300"/>
      <c r="AH446" s="291">
        <v>426782.66000000015</v>
      </c>
      <c r="AI446" s="291"/>
      <c r="AJ446" s="291"/>
      <c r="AK446" s="292"/>
      <c r="AL446" s="291">
        <v>0</v>
      </c>
      <c r="AM446" s="293"/>
      <c r="AN446" s="291"/>
      <c r="AO446" s="294">
        <v>0</v>
      </c>
      <c r="AP446" s="291"/>
      <c r="AQ446" s="295">
        <v>420380.9</v>
      </c>
      <c r="AR446" s="291">
        <v>420380.9</v>
      </c>
      <c r="AS446" s="291"/>
      <c r="AT446" s="291"/>
      <c r="AU446" s="291"/>
      <c r="AV446" s="296">
        <v>0</v>
      </c>
      <c r="AW446" s="291"/>
      <c r="AX446" s="291"/>
      <c r="AY446" s="293">
        <v>0</v>
      </c>
      <c r="AZ446" s="297"/>
      <c r="BA446" s="298">
        <f t="shared" si="61"/>
        <v>420380.9</v>
      </c>
      <c r="BB446" s="43"/>
      <c r="BC446" s="288" t="str">
        <f t="shared" si="63"/>
        <v>AIC</v>
      </c>
      <c r="BD446" s="288" t="str">
        <f t="shared" si="63"/>
        <v/>
      </c>
      <c r="BE446" s="288" t="str">
        <f t="shared" si="63"/>
        <v/>
      </c>
      <c r="BF446" s="288" t="str">
        <f t="shared" si="63"/>
        <v/>
      </c>
      <c r="BG446" s="288" t="str">
        <f t="shared" si="60"/>
        <v>NO</v>
      </c>
      <c r="BH446" s="288" t="str">
        <f t="shared" si="60"/>
        <v>NO</v>
      </c>
      <c r="BI446" s="288" t="str">
        <f t="shared" si="62"/>
        <v/>
      </c>
      <c r="BJ446" s="43"/>
      <c r="BK446" s="288" t="b">
        <f t="shared" si="59"/>
        <v>1</v>
      </c>
      <c r="BL446" s="288" t="b">
        <f t="shared" si="59"/>
        <v>1</v>
      </c>
      <c r="BM446" s="288" t="b">
        <f t="shared" si="59"/>
        <v>1</v>
      </c>
      <c r="BN446" s="288" t="b">
        <f t="shared" si="59"/>
        <v>1</v>
      </c>
      <c r="BO446" s="288" t="b">
        <f t="shared" si="59"/>
        <v>1</v>
      </c>
      <c r="BP446" s="288" t="b">
        <f t="shared" si="59"/>
        <v>1</v>
      </c>
      <c r="BQ446" s="288" t="b">
        <f t="shared" si="59"/>
        <v>1</v>
      </c>
    </row>
    <row r="447" spans="1:69" ht="12" customHeight="1" x14ac:dyDescent="0.25">
      <c r="A447" s="14">
        <v>18100993</v>
      </c>
      <c r="B447" s="15" t="s">
        <v>2548</v>
      </c>
      <c r="C447" s="16" t="s">
        <v>635</v>
      </c>
      <c r="D447" s="13" t="s">
        <v>179</v>
      </c>
      <c r="E447" s="13" t="s">
        <v>222</v>
      </c>
      <c r="F447" s="16"/>
      <c r="G447" s="13"/>
      <c r="H447" s="288" t="s">
        <v>179</v>
      </c>
      <c r="I447" s="288" t="s">
        <v>2129</v>
      </c>
      <c r="J447" s="288" t="s">
        <v>2129</v>
      </c>
      <c r="K447" s="288" t="s">
        <v>2129</v>
      </c>
      <c r="L447" s="288" t="s">
        <v>2130</v>
      </c>
      <c r="M447" s="288" t="s">
        <v>2130</v>
      </c>
      <c r="N447" s="288" t="s">
        <v>2129</v>
      </c>
      <c r="P447" s="289">
        <v>0</v>
      </c>
      <c r="Q447" s="289">
        <v>0</v>
      </c>
      <c r="R447" s="289">
        <v>0</v>
      </c>
      <c r="S447" s="289">
        <v>0</v>
      </c>
      <c r="T447" s="289">
        <v>0</v>
      </c>
      <c r="U447" s="289">
        <v>0</v>
      </c>
      <c r="V447" s="289">
        <v>0</v>
      </c>
      <c r="W447" s="289">
        <v>0</v>
      </c>
      <c r="X447" s="289">
        <v>0</v>
      </c>
      <c r="Y447" s="289">
        <v>0</v>
      </c>
      <c r="Z447" s="289">
        <v>0</v>
      </c>
      <c r="AA447" s="289">
        <v>0</v>
      </c>
      <c r="AB447" s="289">
        <v>0</v>
      </c>
      <c r="AC447" s="289"/>
      <c r="AD447" s="289"/>
      <c r="AE447" s="289">
        <v>0</v>
      </c>
      <c r="AF447" s="299"/>
      <c r="AG447" s="300"/>
      <c r="AH447" s="291">
        <v>0</v>
      </c>
      <c r="AI447" s="291"/>
      <c r="AJ447" s="291"/>
      <c r="AK447" s="292"/>
      <c r="AL447" s="291">
        <v>0</v>
      </c>
      <c r="AM447" s="293"/>
      <c r="AN447" s="291"/>
      <c r="AO447" s="294">
        <v>0</v>
      </c>
      <c r="AP447" s="291"/>
      <c r="AQ447" s="295">
        <v>0</v>
      </c>
      <c r="AR447" s="291">
        <v>0</v>
      </c>
      <c r="AS447" s="291"/>
      <c r="AT447" s="291"/>
      <c r="AU447" s="291"/>
      <c r="AV447" s="296">
        <v>0</v>
      </c>
      <c r="AW447" s="291"/>
      <c r="AX447" s="291"/>
      <c r="AY447" s="293">
        <v>0</v>
      </c>
      <c r="AZ447" s="297"/>
      <c r="BA447" s="298">
        <f t="shared" si="61"/>
        <v>0</v>
      </c>
      <c r="BB447" s="43"/>
      <c r="BC447" s="288" t="str">
        <f t="shared" si="63"/>
        <v>AIC</v>
      </c>
      <c r="BD447" s="288" t="str">
        <f t="shared" si="63"/>
        <v/>
      </c>
      <c r="BE447" s="288" t="str">
        <f t="shared" si="63"/>
        <v/>
      </c>
      <c r="BF447" s="288" t="str">
        <f t="shared" si="63"/>
        <v/>
      </c>
      <c r="BG447" s="288" t="str">
        <f t="shared" si="60"/>
        <v>NO</v>
      </c>
      <c r="BH447" s="288" t="str">
        <f t="shared" si="60"/>
        <v>NO</v>
      </c>
      <c r="BI447" s="288" t="str">
        <f t="shared" si="62"/>
        <v/>
      </c>
      <c r="BJ447" s="43"/>
      <c r="BK447" s="288" t="b">
        <f t="shared" si="59"/>
        <v>1</v>
      </c>
      <c r="BL447" s="288" t="b">
        <f t="shared" si="59"/>
        <v>1</v>
      </c>
      <c r="BM447" s="288" t="b">
        <f t="shared" si="59"/>
        <v>1</v>
      </c>
      <c r="BN447" s="288" t="b">
        <f t="shared" si="59"/>
        <v>1</v>
      </c>
      <c r="BO447" s="288" t="b">
        <f t="shared" si="59"/>
        <v>1</v>
      </c>
      <c r="BP447" s="288" t="b">
        <f t="shared" si="59"/>
        <v>1</v>
      </c>
      <c r="BQ447" s="288" t="b">
        <f t="shared" si="59"/>
        <v>1</v>
      </c>
    </row>
    <row r="448" spans="1:69" ht="12" customHeight="1" x14ac:dyDescent="0.25">
      <c r="A448" s="286">
        <v>18101023</v>
      </c>
      <c r="B448" s="287" t="s">
        <v>2549</v>
      </c>
      <c r="C448" s="16" t="s">
        <v>636</v>
      </c>
      <c r="D448" s="13" t="s">
        <v>179</v>
      </c>
      <c r="E448" s="13"/>
      <c r="F448" s="16"/>
      <c r="G448" s="13"/>
      <c r="H448" s="288" t="s">
        <v>179</v>
      </c>
      <c r="I448" s="288" t="s">
        <v>2129</v>
      </c>
      <c r="J448" s="288" t="s">
        <v>2129</v>
      </c>
      <c r="K448" s="288" t="s">
        <v>2129</v>
      </c>
      <c r="L448" s="288" t="s">
        <v>2130</v>
      </c>
      <c r="M448" s="288" t="s">
        <v>2130</v>
      </c>
      <c r="N448" s="288" t="s">
        <v>2129</v>
      </c>
      <c r="P448" s="289">
        <v>1563079.48</v>
      </c>
      <c r="Q448" s="289">
        <v>1556028.6</v>
      </c>
      <c r="R448" s="289">
        <v>1548977.72</v>
      </c>
      <c r="S448" s="289">
        <v>1541926.84</v>
      </c>
      <c r="T448" s="289">
        <v>1534875.96</v>
      </c>
      <c r="U448" s="289">
        <v>1527825.08</v>
      </c>
      <c r="V448" s="289">
        <v>1520774.2</v>
      </c>
      <c r="W448" s="289">
        <v>1513723.32</v>
      </c>
      <c r="X448" s="289">
        <v>1506672.44</v>
      </c>
      <c r="Y448" s="289">
        <v>1499621.56</v>
      </c>
      <c r="Z448" s="289">
        <v>1492570.68</v>
      </c>
      <c r="AA448" s="289">
        <v>1485519.8</v>
      </c>
      <c r="AB448" s="289">
        <v>1478468.92</v>
      </c>
      <c r="AC448" s="289"/>
      <c r="AD448" s="289"/>
      <c r="AE448" s="289">
        <v>1520774.2000000002</v>
      </c>
      <c r="AF448" s="299"/>
      <c r="AG448" s="300"/>
      <c r="AH448" s="291">
        <v>1520774.2000000002</v>
      </c>
      <c r="AI448" s="291"/>
      <c r="AJ448" s="291"/>
      <c r="AK448" s="292"/>
      <c r="AL448" s="291">
        <v>0</v>
      </c>
      <c r="AM448" s="293"/>
      <c r="AN448" s="291"/>
      <c r="AO448" s="294">
        <v>0</v>
      </c>
      <c r="AP448" s="291"/>
      <c r="AQ448" s="295">
        <v>1478468.92</v>
      </c>
      <c r="AR448" s="291">
        <v>1478468.92</v>
      </c>
      <c r="AS448" s="291"/>
      <c r="AT448" s="291"/>
      <c r="AU448" s="291"/>
      <c r="AV448" s="296">
        <v>0</v>
      </c>
      <c r="AW448" s="291"/>
      <c r="AX448" s="291"/>
      <c r="AY448" s="293">
        <v>0</v>
      </c>
      <c r="AZ448" s="297"/>
      <c r="BA448" s="298">
        <f t="shared" si="61"/>
        <v>1478468.92</v>
      </c>
      <c r="BB448" s="43"/>
      <c r="BC448" s="288" t="str">
        <f t="shared" si="63"/>
        <v>AIC</v>
      </c>
      <c r="BD448" s="288" t="str">
        <f t="shared" si="63"/>
        <v/>
      </c>
      <c r="BE448" s="288" t="str">
        <f t="shared" si="63"/>
        <v/>
      </c>
      <c r="BF448" s="288" t="str">
        <f t="shared" si="63"/>
        <v/>
      </c>
      <c r="BG448" s="288" t="str">
        <f t="shared" si="60"/>
        <v>NO</v>
      </c>
      <c r="BH448" s="288" t="str">
        <f t="shared" si="60"/>
        <v>NO</v>
      </c>
      <c r="BI448" s="288" t="str">
        <f t="shared" si="62"/>
        <v/>
      </c>
      <c r="BJ448" s="43"/>
      <c r="BK448" s="288" t="b">
        <f t="shared" si="59"/>
        <v>1</v>
      </c>
      <c r="BL448" s="288" t="b">
        <f t="shared" si="59"/>
        <v>1</v>
      </c>
      <c r="BM448" s="288" t="b">
        <f t="shared" si="59"/>
        <v>1</v>
      </c>
      <c r="BN448" s="288" t="b">
        <f t="shared" si="59"/>
        <v>1</v>
      </c>
      <c r="BO448" s="288" t="b">
        <f t="shared" si="59"/>
        <v>1</v>
      </c>
      <c r="BP448" s="288" t="b">
        <f t="shared" si="59"/>
        <v>1</v>
      </c>
      <c r="BQ448" s="288" t="b">
        <f t="shared" si="59"/>
        <v>1</v>
      </c>
    </row>
    <row r="449" spans="1:69" ht="12" customHeight="1" x14ac:dyDescent="0.25">
      <c r="A449" s="286">
        <v>18101033</v>
      </c>
      <c r="B449" s="287" t="s">
        <v>2550</v>
      </c>
      <c r="C449" s="16" t="s">
        <v>637</v>
      </c>
      <c r="D449" s="13" t="s">
        <v>179</v>
      </c>
      <c r="E449" s="13"/>
      <c r="F449" s="16"/>
      <c r="G449" s="13"/>
      <c r="H449" s="288" t="s">
        <v>179</v>
      </c>
      <c r="I449" s="288" t="s">
        <v>2129</v>
      </c>
      <c r="J449" s="288" t="s">
        <v>2129</v>
      </c>
      <c r="K449" s="288" t="s">
        <v>2129</v>
      </c>
      <c r="L449" s="288" t="s">
        <v>2130</v>
      </c>
      <c r="M449" s="288" t="s">
        <v>2130</v>
      </c>
      <c r="N449" s="288" t="s">
        <v>2129</v>
      </c>
      <c r="P449" s="289">
        <v>1838868.79</v>
      </c>
      <c r="Q449" s="289">
        <v>1830873.71</v>
      </c>
      <c r="R449" s="289">
        <v>1822878.63</v>
      </c>
      <c r="S449" s="289">
        <v>1814883.55</v>
      </c>
      <c r="T449" s="289">
        <v>1806888.47</v>
      </c>
      <c r="U449" s="289">
        <v>1798893.39</v>
      </c>
      <c r="V449" s="289">
        <v>1790898.31</v>
      </c>
      <c r="W449" s="289">
        <v>1782903.23</v>
      </c>
      <c r="X449" s="289">
        <v>1774908.15</v>
      </c>
      <c r="Y449" s="289">
        <v>1766913.07</v>
      </c>
      <c r="Z449" s="289">
        <v>1758917.99</v>
      </c>
      <c r="AA449" s="289">
        <v>1750922.91</v>
      </c>
      <c r="AB449" s="289">
        <v>1742927.83</v>
      </c>
      <c r="AC449" s="289"/>
      <c r="AD449" s="289"/>
      <c r="AE449" s="289">
        <v>1790898.3099999998</v>
      </c>
      <c r="AF449" s="299"/>
      <c r="AG449" s="300"/>
      <c r="AH449" s="291">
        <v>1790898.3099999998</v>
      </c>
      <c r="AI449" s="291"/>
      <c r="AJ449" s="291"/>
      <c r="AK449" s="292"/>
      <c r="AL449" s="291">
        <v>0</v>
      </c>
      <c r="AM449" s="293"/>
      <c r="AN449" s="291"/>
      <c r="AO449" s="294">
        <v>0</v>
      </c>
      <c r="AP449" s="291"/>
      <c r="AQ449" s="295">
        <v>1742927.83</v>
      </c>
      <c r="AR449" s="291">
        <v>1742927.83</v>
      </c>
      <c r="AS449" s="291"/>
      <c r="AT449" s="291"/>
      <c r="AU449" s="291"/>
      <c r="AV449" s="296">
        <v>0</v>
      </c>
      <c r="AW449" s="291"/>
      <c r="AX449" s="291"/>
      <c r="AY449" s="293">
        <v>0</v>
      </c>
      <c r="AZ449" s="297"/>
      <c r="BA449" s="298">
        <f t="shared" si="61"/>
        <v>1742927.83</v>
      </c>
      <c r="BB449" s="43"/>
      <c r="BC449" s="288" t="str">
        <f t="shared" si="63"/>
        <v>AIC</v>
      </c>
      <c r="BD449" s="288" t="str">
        <f t="shared" si="63"/>
        <v/>
      </c>
      <c r="BE449" s="288" t="str">
        <f t="shared" si="63"/>
        <v/>
      </c>
      <c r="BF449" s="288" t="str">
        <f t="shared" si="63"/>
        <v/>
      </c>
      <c r="BG449" s="288" t="str">
        <f t="shared" si="60"/>
        <v>NO</v>
      </c>
      <c r="BH449" s="288" t="str">
        <f t="shared" si="60"/>
        <v>NO</v>
      </c>
      <c r="BI449" s="288" t="str">
        <f t="shared" si="62"/>
        <v/>
      </c>
      <c r="BJ449" s="43"/>
      <c r="BK449" s="288" t="b">
        <f t="shared" si="59"/>
        <v>1</v>
      </c>
      <c r="BL449" s="288" t="b">
        <f t="shared" si="59"/>
        <v>1</v>
      </c>
      <c r="BM449" s="288" t="b">
        <f t="shared" si="59"/>
        <v>1</v>
      </c>
      <c r="BN449" s="288" t="b">
        <f t="shared" si="59"/>
        <v>1</v>
      </c>
      <c r="BO449" s="288" t="b">
        <f t="shared" si="59"/>
        <v>1</v>
      </c>
      <c r="BP449" s="288" t="b">
        <f t="shared" si="59"/>
        <v>1</v>
      </c>
      <c r="BQ449" s="288" t="b">
        <f t="shared" si="59"/>
        <v>1</v>
      </c>
    </row>
    <row r="450" spans="1:69" ht="12" customHeight="1" x14ac:dyDescent="0.25">
      <c r="A450" s="325">
        <v>18101053</v>
      </c>
      <c r="B450" s="326" t="s">
        <v>2551</v>
      </c>
      <c r="C450" s="327" t="s">
        <v>638</v>
      </c>
      <c r="D450" s="13" t="s">
        <v>179</v>
      </c>
      <c r="E450" s="13"/>
      <c r="F450" s="322"/>
      <c r="G450" s="13"/>
      <c r="H450" s="288" t="s">
        <v>179</v>
      </c>
      <c r="I450" s="288" t="s">
        <v>2129</v>
      </c>
      <c r="J450" s="288" t="s">
        <v>2129</v>
      </c>
      <c r="K450" s="288" t="s">
        <v>2129</v>
      </c>
      <c r="L450" s="288" t="s">
        <v>2130</v>
      </c>
      <c r="M450" s="288" t="s">
        <v>2130</v>
      </c>
      <c r="N450" s="288" t="s">
        <v>2129</v>
      </c>
      <c r="P450" s="289">
        <v>0</v>
      </c>
      <c r="Q450" s="289">
        <v>0</v>
      </c>
      <c r="R450" s="289">
        <v>0</v>
      </c>
      <c r="S450" s="289">
        <v>0</v>
      </c>
      <c r="T450" s="289">
        <v>0</v>
      </c>
      <c r="U450" s="289">
        <v>0</v>
      </c>
      <c r="V450" s="289">
        <v>0</v>
      </c>
      <c r="W450" s="289">
        <v>0</v>
      </c>
      <c r="X450" s="289">
        <v>0</v>
      </c>
      <c r="Y450" s="289">
        <v>0</v>
      </c>
      <c r="Z450" s="289">
        <v>0</v>
      </c>
      <c r="AA450" s="289">
        <v>0</v>
      </c>
      <c r="AB450" s="289">
        <v>0</v>
      </c>
      <c r="AC450" s="289"/>
      <c r="AD450" s="289"/>
      <c r="AE450" s="289">
        <v>0</v>
      </c>
      <c r="AF450" s="299"/>
      <c r="AG450" s="300"/>
      <c r="AH450" s="291">
        <v>0</v>
      </c>
      <c r="AI450" s="291"/>
      <c r="AJ450" s="291"/>
      <c r="AK450" s="292"/>
      <c r="AL450" s="291">
        <v>0</v>
      </c>
      <c r="AM450" s="293"/>
      <c r="AN450" s="291"/>
      <c r="AO450" s="294">
        <v>0</v>
      </c>
      <c r="AP450" s="291"/>
      <c r="AQ450" s="295">
        <v>0</v>
      </c>
      <c r="AR450" s="291">
        <v>0</v>
      </c>
      <c r="AS450" s="291"/>
      <c r="AT450" s="291"/>
      <c r="AU450" s="291"/>
      <c r="AV450" s="296">
        <v>0</v>
      </c>
      <c r="AW450" s="291"/>
      <c r="AX450" s="291"/>
      <c r="AY450" s="293">
        <v>0</v>
      </c>
      <c r="AZ450" s="297"/>
      <c r="BA450" s="298">
        <f t="shared" si="61"/>
        <v>0</v>
      </c>
      <c r="BB450" s="43"/>
      <c r="BC450" s="288" t="str">
        <f t="shared" si="63"/>
        <v>AIC</v>
      </c>
      <c r="BD450" s="288" t="str">
        <f t="shared" si="63"/>
        <v/>
      </c>
      <c r="BE450" s="288" t="str">
        <f t="shared" si="63"/>
        <v/>
      </c>
      <c r="BF450" s="288" t="str">
        <f t="shared" si="63"/>
        <v/>
      </c>
      <c r="BG450" s="288" t="str">
        <f t="shared" si="60"/>
        <v>NO</v>
      </c>
      <c r="BH450" s="288" t="str">
        <f t="shared" si="60"/>
        <v>NO</v>
      </c>
      <c r="BI450" s="288" t="str">
        <f t="shared" si="62"/>
        <v/>
      </c>
      <c r="BJ450" s="43"/>
      <c r="BK450" s="288" t="b">
        <f t="shared" si="59"/>
        <v>1</v>
      </c>
      <c r="BL450" s="288" t="b">
        <f t="shared" si="59"/>
        <v>1</v>
      </c>
      <c r="BM450" s="288" t="b">
        <f t="shared" si="59"/>
        <v>1</v>
      </c>
      <c r="BN450" s="288" t="b">
        <f t="shared" si="59"/>
        <v>1</v>
      </c>
      <c r="BO450" s="288" t="b">
        <f t="shared" si="59"/>
        <v>1</v>
      </c>
      <c r="BP450" s="288" t="b">
        <f t="shared" si="59"/>
        <v>1</v>
      </c>
      <c r="BQ450" s="288" t="b">
        <f t="shared" si="59"/>
        <v>1</v>
      </c>
    </row>
    <row r="451" spans="1:69" ht="12" customHeight="1" x14ac:dyDescent="0.25">
      <c r="A451" s="304">
        <v>18101083</v>
      </c>
      <c r="B451" s="305" t="s">
        <v>2552</v>
      </c>
      <c r="C451" s="306" t="s">
        <v>639</v>
      </c>
      <c r="D451" s="13" t="s">
        <v>179</v>
      </c>
      <c r="E451" s="13"/>
      <c r="F451" s="306"/>
      <c r="G451" s="13"/>
      <c r="H451" s="288" t="s">
        <v>179</v>
      </c>
      <c r="I451" s="288" t="s">
        <v>2129</v>
      </c>
      <c r="J451" s="288" t="s">
        <v>2129</v>
      </c>
      <c r="K451" s="288" t="s">
        <v>2129</v>
      </c>
      <c r="L451" s="288" t="s">
        <v>2130</v>
      </c>
      <c r="M451" s="288" t="s">
        <v>2130</v>
      </c>
      <c r="N451" s="288" t="s">
        <v>2129</v>
      </c>
      <c r="P451" s="289">
        <v>22343.27</v>
      </c>
      <c r="Q451" s="289">
        <v>0</v>
      </c>
      <c r="R451" s="289">
        <v>0</v>
      </c>
      <c r="S451" s="289">
        <v>0</v>
      </c>
      <c r="T451" s="289">
        <v>0</v>
      </c>
      <c r="U451" s="289">
        <v>0</v>
      </c>
      <c r="V451" s="289">
        <v>0</v>
      </c>
      <c r="W451" s="289">
        <v>0</v>
      </c>
      <c r="X451" s="289">
        <v>0</v>
      </c>
      <c r="Y451" s="289">
        <v>0</v>
      </c>
      <c r="Z451" s="289">
        <v>0</v>
      </c>
      <c r="AA451" s="289">
        <v>0</v>
      </c>
      <c r="AB451" s="289">
        <v>0</v>
      </c>
      <c r="AC451" s="289"/>
      <c r="AD451" s="289"/>
      <c r="AE451" s="289">
        <v>930.96958333333339</v>
      </c>
      <c r="AF451" s="299"/>
      <c r="AG451" s="300"/>
      <c r="AH451" s="291">
        <v>930.96958333333339</v>
      </c>
      <c r="AI451" s="291"/>
      <c r="AJ451" s="291"/>
      <c r="AK451" s="292"/>
      <c r="AL451" s="291">
        <v>0</v>
      </c>
      <c r="AM451" s="293"/>
      <c r="AN451" s="291"/>
      <c r="AO451" s="294">
        <v>0</v>
      </c>
      <c r="AP451" s="291"/>
      <c r="AQ451" s="295">
        <v>0</v>
      </c>
      <c r="AR451" s="291">
        <v>0</v>
      </c>
      <c r="AS451" s="291"/>
      <c r="AT451" s="291"/>
      <c r="AU451" s="291"/>
      <c r="AV451" s="296">
        <v>0</v>
      </c>
      <c r="AW451" s="291"/>
      <c r="AX451" s="291"/>
      <c r="AY451" s="293">
        <v>0</v>
      </c>
      <c r="AZ451" s="297"/>
      <c r="BA451" s="298">
        <f t="shared" si="61"/>
        <v>0</v>
      </c>
      <c r="BB451" s="43"/>
      <c r="BC451" s="288" t="str">
        <f t="shared" si="63"/>
        <v>AIC</v>
      </c>
      <c r="BD451" s="288" t="str">
        <f t="shared" si="63"/>
        <v/>
      </c>
      <c r="BE451" s="288" t="str">
        <f t="shared" si="63"/>
        <v/>
      </c>
      <c r="BF451" s="288" t="str">
        <f t="shared" si="63"/>
        <v/>
      </c>
      <c r="BG451" s="288" t="str">
        <f t="shared" si="60"/>
        <v>NO</v>
      </c>
      <c r="BH451" s="288" t="str">
        <f t="shared" si="60"/>
        <v>NO</v>
      </c>
      <c r="BI451" s="288" t="str">
        <f t="shared" si="62"/>
        <v/>
      </c>
      <c r="BJ451" s="43"/>
      <c r="BK451" s="288" t="b">
        <f t="shared" si="59"/>
        <v>1</v>
      </c>
      <c r="BL451" s="288" t="b">
        <f t="shared" si="59"/>
        <v>1</v>
      </c>
      <c r="BM451" s="288" t="b">
        <f t="shared" si="59"/>
        <v>1</v>
      </c>
      <c r="BN451" s="288" t="b">
        <f t="shared" si="59"/>
        <v>1</v>
      </c>
      <c r="BO451" s="288" t="b">
        <f t="shared" si="59"/>
        <v>1</v>
      </c>
      <c r="BP451" s="288" t="b">
        <f t="shared" si="59"/>
        <v>1</v>
      </c>
      <c r="BQ451" s="288" t="b">
        <f t="shared" si="59"/>
        <v>1</v>
      </c>
    </row>
    <row r="452" spans="1:69" ht="12" customHeight="1" x14ac:dyDescent="0.25">
      <c r="A452" s="304">
        <v>18101093</v>
      </c>
      <c r="B452" s="305" t="s">
        <v>2553</v>
      </c>
      <c r="C452" s="306" t="s">
        <v>640</v>
      </c>
      <c r="D452" s="13" t="s">
        <v>179</v>
      </c>
      <c r="E452" s="13"/>
      <c r="F452" s="306"/>
      <c r="G452" s="13"/>
      <c r="H452" s="288" t="s">
        <v>179</v>
      </c>
      <c r="I452" s="288" t="s">
        <v>2129</v>
      </c>
      <c r="J452" s="288" t="s">
        <v>2129</v>
      </c>
      <c r="K452" s="288" t="s">
        <v>2129</v>
      </c>
      <c r="L452" s="288" t="s">
        <v>2130</v>
      </c>
      <c r="M452" s="288" t="s">
        <v>2130</v>
      </c>
      <c r="N452" s="288" t="s">
        <v>2129</v>
      </c>
      <c r="P452" s="289">
        <v>17214.28</v>
      </c>
      <c r="Q452" s="289">
        <v>0</v>
      </c>
      <c r="R452" s="289">
        <v>0</v>
      </c>
      <c r="S452" s="289">
        <v>0</v>
      </c>
      <c r="T452" s="289">
        <v>0</v>
      </c>
      <c r="U452" s="289">
        <v>0</v>
      </c>
      <c r="V452" s="289">
        <v>0</v>
      </c>
      <c r="W452" s="289">
        <v>0</v>
      </c>
      <c r="X452" s="289">
        <v>0</v>
      </c>
      <c r="Y452" s="289">
        <v>0</v>
      </c>
      <c r="Z452" s="289">
        <v>0</v>
      </c>
      <c r="AA452" s="289">
        <v>0</v>
      </c>
      <c r="AB452" s="289">
        <v>0</v>
      </c>
      <c r="AC452" s="289"/>
      <c r="AD452" s="289"/>
      <c r="AE452" s="289">
        <v>717.26166666666666</v>
      </c>
      <c r="AF452" s="299"/>
      <c r="AG452" s="300"/>
      <c r="AH452" s="291">
        <v>717.26166666666666</v>
      </c>
      <c r="AI452" s="291"/>
      <c r="AJ452" s="291"/>
      <c r="AK452" s="292"/>
      <c r="AL452" s="291">
        <v>0</v>
      </c>
      <c r="AM452" s="293"/>
      <c r="AN452" s="291"/>
      <c r="AO452" s="294">
        <v>0</v>
      </c>
      <c r="AP452" s="291"/>
      <c r="AQ452" s="295">
        <v>0</v>
      </c>
      <c r="AR452" s="291">
        <v>0</v>
      </c>
      <c r="AS452" s="291"/>
      <c r="AT452" s="291"/>
      <c r="AU452" s="291"/>
      <c r="AV452" s="296">
        <v>0</v>
      </c>
      <c r="AW452" s="291"/>
      <c r="AX452" s="291"/>
      <c r="AY452" s="293">
        <v>0</v>
      </c>
      <c r="AZ452" s="297"/>
      <c r="BA452" s="298">
        <f t="shared" si="61"/>
        <v>0</v>
      </c>
      <c r="BB452" s="43"/>
      <c r="BC452" s="288" t="str">
        <f t="shared" si="63"/>
        <v>AIC</v>
      </c>
      <c r="BD452" s="288" t="str">
        <f t="shared" si="63"/>
        <v/>
      </c>
      <c r="BE452" s="288" t="str">
        <f t="shared" si="63"/>
        <v/>
      </c>
      <c r="BF452" s="288" t="str">
        <f t="shared" si="63"/>
        <v/>
      </c>
      <c r="BG452" s="288" t="str">
        <f t="shared" si="60"/>
        <v>NO</v>
      </c>
      <c r="BH452" s="288" t="str">
        <f t="shared" si="60"/>
        <v>NO</v>
      </c>
      <c r="BI452" s="288" t="str">
        <f t="shared" si="62"/>
        <v/>
      </c>
      <c r="BJ452" s="43"/>
      <c r="BK452" s="288" t="b">
        <f t="shared" si="59"/>
        <v>1</v>
      </c>
      <c r="BL452" s="288" t="b">
        <f t="shared" si="59"/>
        <v>1</v>
      </c>
      <c r="BM452" s="288" t="b">
        <f t="shared" si="59"/>
        <v>1</v>
      </c>
      <c r="BN452" s="288" t="b">
        <f t="shared" si="59"/>
        <v>1</v>
      </c>
      <c r="BO452" s="288" t="b">
        <f t="shared" si="59"/>
        <v>1</v>
      </c>
      <c r="BP452" s="288" t="b">
        <f t="shared" si="59"/>
        <v>1</v>
      </c>
      <c r="BQ452" s="288" t="b">
        <f t="shared" si="59"/>
        <v>1</v>
      </c>
    </row>
    <row r="453" spans="1:69" ht="12" customHeight="1" x14ac:dyDescent="0.25">
      <c r="A453" s="286">
        <v>18101113</v>
      </c>
      <c r="B453" s="287" t="s">
        <v>2554</v>
      </c>
      <c r="C453" s="16" t="s">
        <v>641</v>
      </c>
      <c r="D453" s="13" t="s">
        <v>179</v>
      </c>
      <c r="E453" s="13"/>
      <c r="F453" s="16"/>
      <c r="G453" s="13"/>
      <c r="H453" s="288" t="s">
        <v>179</v>
      </c>
      <c r="I453" s="288" t="s">
        <v>2129</v>
      </c>
      <c r="J453" s="288" t="s">
        <v>2129</v>
      </c>
      <c r="K453" s="288" t="s">
        <v>2129</v>
      </c>
      <c r="L453" s="288" t="s">
        <v>2130</v>
      </c>
      <c r="M453" s="288" t="s">
        <v>2130</v>
      </c>
      <c r="N453" s="288" t="s">
        <v>2129</v>
      </c>
      <c r="P453" s="289">
        <v>2572311.5099999998</v>
      </c>
      <c r="Q453" s="289">
        <v>2562418.0099999998</v>
      </c>
      <c r="R453" s="289">
        <v>2552524.5099999998</v>
      </c>
      <c r="S453" s="289">
        <v>2542631.0099999998</v>
      </c>
      <c r="T453" s="289">
        <v>2532737.5099999998</v>
      </c>
      <c r="U453" s="289">
        <v>2522844.0099999998</v>
      </c>
      <c r="V453" s="289">
        <v>2512950.5099999998</v>
      </c>
      <c r="W453" s="289">
        <v>2503057.0099999998</v>
      </c>
      <c r="X453" s="289">
        <v>2493163.5099999998</v>
      </c>
      <c r="Y453" s="289">
        <v>2483270.0099999998</v>
      </c>
      <c r="Z453" s="289">
        <v>2473376.5099999998</v>
      </c>
      <c r="AA453" s="289">
        <v>2463483.0099999998</v>
      </c>
      <c r="AB453" s="289">
        <v>2453589.5099999998</v>
      </c>
      <c r="AC453" s="289"/>
      <c r="AD453" s="289"/>
      <c r="AE453" s="289">
        <v>2512950.5099999993</v>
      </c>
      <c r="AF453" s="299"/>
      <c r="AG453" s="300"/>
      <c r="AH453" s="291">
        <v>2512950.5099999993</v>
      </c>
      <c r="AI453" s="291"/>
      <c r="AJ453" s="291"/>
      <c r="AK453" s="292"/>
      <c r="AL453" s="291">
        <v>0</v>
      </c>
      <c r="AM453" s="293"/>
      <c r="AN453" s="291"/>
      <c r="AO453" s="294">
        <v>0</v>
      </c>
      <c r="AP453" s="291"/>
      <c r="AQ453" s="295">
        <v>2453589.5099999998</v>
      </c>
      <c r="AR453" s="291">
        <v>2453589.5099999998</v>
      </c>
      <c r="AS453" s="291"/>
      <c r="AT453" s="291"/>
      <c r="AU453" s="291"/>
      <c r="AV453" s="296">
        <v>0</v>
      </c>
      <c r="AW453" s="291"/>
      <c r="AX453" s="291"/>
      <c r="AY453" s="293">
        <v>0</v>
      </c>
      <c r="AZ453" s="297"/>
      <c r="BA453" s="298">
        <f t="shared" si="61"/>
        <v>2453589.5099999998</v>
      </c>
      <c r="BB453" s="43"/>
      <c r="BC453" s="288" t="str">
        <f t="shared" si="63"/>
        <v>AIC</v>
      </c>
      <c r="BD453" s="288" t="str">
        <f t="shared" si="63"/>
        <v/>
      </c>
      <c r="BE453" s="288" t="str">
        <f t="shared" si="63"/>
        <v/>
      </c>
      <c r="BF453" s="288" t="str">
        <f t="shared" si="63"/>
        <v/>
      </c>
      <c r="BG453" s="288" t="str">
        <f t="shared" si="60"/>
        <v>NO</v>
      </c>
      <c r="BH453" s="288" t="str">
        <f t="shared" si="60"/>
        <v>NO</v>
      </c>
      <c r="BI453" s="288" t="str">
        <f t="shared" si="62"/>
        <v/>
      </c>
      <c r="BJ453" s="43"/>
      <c r="BK453" s="288" t="b">
        <f t="shared" si="59"/>
        <v>1</v>
      </c>
      <c r="BL453" s="288" t="b">
        <f t="shared" si="59"/>
        <v>1</v>
      </c>
      <c r="BM453" s="288" t="b">
        <f t="shared" si="59"/>
        <v>1</v>
      </c>
      <c r="BN453" s="288" t="b">
        <f t="shared" si="59"/>
        <v>1</v>
      </c>
      <c r="BO453" s="288" t="b">
        <f t="shared" si="59"/>
        <v>1</v>
      </c>
      <c r="BP453" s="288" t="b">
        <f t="shared" si="59"/>
        <v>1</v>
      </c>
      <c r="BQ453" s="288" t="b">
        <f t="shared" si="59"/>
        <v>1</v>
      </c>
    </row>
    <row r="454" spans="1:69" ht="12" customHeight="1" x14ac:dyDescent="0.25">
      <c r="A454" s="286">
        <v>18101123</v>
      </c>
      <c r="B454" s="287" t="s">
        <v>2555</v>
      </c>
      <c r="C454" s="13" t="s">
        <v>642</v>
      </c>
      <c r="D454" s="13" t="s">
        <v>179</v>
      </c>
      <c r="E454" s="13"/>
      <c r="F454" s="13"/>
      <c r="G454" s="13"/>
      <c r="H454" s="288" t="s">
        <v>179</v>
      </c>
      <c r="I454" s="288" t="s">
        <v>2129</v>
      </c>
      <c r="J454" s="288" t="s">
        <v>2129</v>
      </c>
      <c r="K454" s="288" t="s">
        <v>2129</v>
      </c>
      <c r="L454" s="288" t="s">
        <v>2130</v>
      </c>
      <c r="M454" s="288" t="s">
        <v>2130</v>
      </c>
      <c r="N454" s="288" t="s">
        <v>2129</v>
      </c>
      <c r="P454" s="289">
        <v>2501278.61</v>
      </c>
      <c r="Q454" s="289">
        <v>2491875.31</v>
      </c>
      <c r="R454" s="289">
        <v>2482472.0099999998</v>
      </c>
      <c r="S454" s="289">
        <v>2473068.71</v>
      </c>
      <c r="T454" s="289">
        <v>2463665.41</v>
      </c>
      <c r="U454" s="289">
        <v>2454262.11</v>
      </c>
      <c r="V454" s="289">
        <v>2444858.81</v>
      </c>
      <c r="W454" s="289">
        <v>2435455.5099999998</v>
      </c>
      <c r="X454" s="289">
        <v>2426052.21</v>
      </c>
      <c r="Y454" s="289">
        <v>2416648.91</v>
      </c>
      <c r="Z454" s="289">
        <v>2407245.61</v>
      </c>
      <c r="AA454" s="289">
        <v>2397842.31</v>
      </c>
      <c r="AB454" s="289">
        <v>2388439.0099999998</v>
      </c>
      <c r="AC454" s="289"/>
      <c r="AD454" s="289"/>
      <c r="AE454" s="289">
        <v>2444858.81</v>
      </c>
      <c r="AF454" s="299"/>
      <c r="AG454" s="300"/>
      <c r="AH454" s="291">
        <v>2444858.81</v>
      </c>
      <c r="AI454" s="291"/>
      <c r="AJ454" s="291"/>
      <c r="AK454" s="292"/>
      <c r="AL454" s="291">
        <v>0</v>
      </c>
      <c r="AM454" s="293"/>
      <c r="AN454" s="291"/>
      <c r="AO454" s="294">
        <v>0</v>
      </c>
      <c r="AP454" s="291"/>
      <c r="AQ454" s="295">
        <v>2388439.0099999998</v>
      </c>
      <c r="AR454" s="291">
        <v>2388439.0099999998</v>
      </c>
      <c r="AS454" s="291"/>
      <c r="AT454" s="291"/>
      <c r="AU454" s="291"/>
      <c r="AV454" s="296">
        <v>0</v>
      </c>
      <c r="AW454" s="291"/>
      <c r="AX454" s="291"/>
      <c r="AY454" s="293">
        <v>0</v>
      </c>
      <c r="AZ454" s="297"/>
      <c r="BA454" s="298">
        <f t="shared" si="61"/>
        <v>2388439.0099999998</v>
      </c>
      <c r="BB454" s="43"/>
      <c r="BC454" s="288" t="str">
        <f t="shared" si="63"/>
        <v>AIC</v>
      </c>
      <c r="BD454" s="288" t="str">
        <f t="shared" si="63"/>
        <v/>
      </c>
      <c r="BE454" s="288" t="str">
        <f t="shared" si="63"/>
        <v/>
      </c>
      <c r="BF454" s="288" t="str">
        <f t="shared" si="63"/>
        <v/>
      </c>
      <c r="BG454" s="288" t="str">
        <f t="shared" si="60"/>
        <v>NO</v>
      </c>
      <c r="BH454" s="288" t="str">
        <f t="shared" si="60"/>
        <v>NO</v>
      </c>
      <c r="BI454" s="288" t="str">
        <f t="shared" si="62"/>
        <v/>
      </c>
      <c r="BJ454" s="43"/>
      <c r="BK454" s="288" t="b">
        <f t="shared" si="59"/>
        <v>1</v>
      </c>
      <c r="BL454" s="288" t="b">
        <f t="shared" si="59"/>
        <v>1</v>
      </c>
      <c r="BM454" s="288" t="b">
        <f t="shared" si="59"/>
        <v>1</v>
      </c>
      <c r="BN454" s="288" t="b">
        <f t="shared" si="59"/>
        <v>1</v>
      </c>
      <c r="BO454" s="288" t="b">
        <f t="shared" si="59"/>
        <v>1</v>
      </c>
      <c r="BP454" s="288" t="b">
        <f t="shared" si="59"/>
        <v>1</v>
      </c>
      <c r="BQ454" s="288" t="b">
        <f t="shared" si="59"/>
        <v>1</v>
      </c>
    </row>
    <row r="455" spans="1:69" ht="12" customHeight="1" x14ac:dyDescent="0.25">
      <c r="A455" s="286">
        <v>18101133</v>
      </c>
      <c r="B455" s="287" t="s">
        <v>2556</v>
      </c>
      <c r="C455" s="13" t="s">
        <v>643</v>
      </c>
      <c r="D455" s="13" t="s">
        <v>179</v>
      </c>
      <c r="E455" s="13"/>
      <c r="F455" s="13"/>
      <c r="G455" s="13"/>
      <c r="H455" s="288" t="s">
        <v>179</v>
      </c>
      <c r="I455" s="288" t="s">
        <v>2129</v>
      </c>
      <c r="J455" s="288" t="s">
        <v>2129</v>
      </c>
      <c r="K455" s="288" t="s">
        <v>2129</v>
      </c>
      <c r="L455" s="288" t="s">
        <v>2130</v>
      </c>
      <c r="M455" s="288" t="s">
        <v>2130</v>
      </c>
      <c r="N455" s="288" t="s">
        <v>2129</v>
      </c>
      <c r="P455" s="289">
        <v>1941313.96</v>
      </c>
      <c r="Q455" s="289">
        <v>1934150.44</v>
      </c>
      <c r="R455" s="289">
        <v>1926986.92</v>
      </c>
      <c r="S455" s="289">
        <v>1919823.4</v>
      </c>
      <c r="T455" s="289">
        <v>1912659.88</v>
      </c>
      <c r="U455" s="289">
        <v>1905496.36</v>
      </c>
      <c r="V455" s="289">
        <v>1898332.84</v>
      </c>
      <c r="W455" s="289">
        <v>1891169.32</v>
      </c>
      <c r="X455" s="289">
        <v>1884005.8</v>
      </c>
      <c r="Y455" s="289">
        <v>1876842.28</v>
      </c>
      <c r="Z455" s="289">
        <v>1869678.76</v>
      </c>
      <c r="AA455" s="289">
        <v>1862515.24</v>
      </c>
      <c r="AB455" s="289">
        <v>1855351.72</v>
      </c>
      <c r="AC455" s="289"/>
      <c r="AD455" s="289"/>
      <c r="AE455" s="289">
        <v>1898332.84</v>
      </c>
      <c r="AF455" s="299"/>
      <c r="AG455" s="300"/>
      <c r="AH455" s="291">
        <v>1898332.84</v>
      </c>
      <c r="AI455" s="291"/>
      <c r="AJ455" s="291"/>
      <c r="AK455" s="292"/>
      <c r="AL455" s="291">
        <v>0</v>
      </c>
      <c r="AM455" s="293"/>
      <c r="AN455" s="291"/>
      <c r="AO455" s="294">
        <v>0</v>
      </c>
      <c r="AP455" s="291"/>
      <c r="AQ455" s="295">
        <v>1855351.72</v>
      </c>
      <c r="AR455" s="291">
        <v>1855351.72</v>
      </c>
      <c r="AS455" s="291"/>
      <c r="AT455" s="291"/>
      <c r="AU455" s="291"/>
      <c r="AV455" s="296">
        <v>0</v>
      </c>
      <c r="AW455" s="291"/>
      <c r="AX455" s="291"/>
      <c r="AY455" s="293">
        <v>0</v>
      </c>
      <c r="AZ455" s="297"/>
      <c r="BA455" s="298">
        <f t="shared" si="61"/>
        <v>1855351.72</v>
      </c>
      <c r="BB455" s="43"/>
      <c r="BC455" s="288" t="str">
        <f t="shared" si="63"/>
        <v>AIC</v>
      </c>
      <c r="BD455" s="288" t="str">
        <f t="shared" si="63"/>
        <v/>
      </c>
      <c r="BE455" s="288" t="str">
        <f t="shared" si="63"/>
        <v/>
      </c>
      <c r="BF455" s="288" t="str">
        <f t="shared" si="63"/>
        <v/>
      </c>
      <c r="BG455" s="288" t="str">
        <f t="shared" si="60"/>
        <v>NO</v>
      </c>
      <c r="BH455" s="288" t="str">
        <f t="shared" si="60"/>
        <v>NO</v>
      </c>
      <c r="BI455" s="288" t="str">
        <f t="shared" si="62"/>
        <v/>
      </c>
      <c r="BJ455" s="43"/>
      <c r="BK455" s="288" t="b">
        <f t="shared" si="59"/>
        <v>1</v>
      </c>
      <c r="BL455" s="288" t="b">
        <f t="shared" si="59"/>
        <v>1</v>
      </c>
      <c r="BM455" s="288" t="b">
        <f t="shared" si="59"/>
        <v>1</v>
      </c>
      <c r="BN455" s="288" t="b">
        <f t="shared" ref="BN455:BQ519" si="64">BF455=K455</f>
        <v>1</v>
      </c>
      <c r="BO455" s="288" t="b">
        <f t="shared" si="64"/>
        <v>1</v>
      </c>
      <c r="BP455" s="288" t="b">
        <f t="shared" si="64"/>
        <v>1</v>
      </c>
      <c r="BQ455" s="288" t="b">
        <f t="shared" si="64"/>
        <v>1</v>
      </c>
    </row>
    <row r="456" spans="1:69" ht="12" customHeight="1" x14ac:dyDescent="0.25">
      <c r="A456" s="286">
        <v>18101143</v>
      </c>
      <c r="B456" s="287" t="s">
        <v>2557</v>
      </c>
      <c r="C456" s="13" t="s">
        <v>644</v>
      </c>
      <c r="D456" s="13" t="s">
        <v>179</v>
      </c>
      <c r="E456" s="13"/>
      <c r="F456" s="13"/>
      <c r="G456" s="13"/>
      <c r="H456" s="288" t="s">
        <v>179</v>
      </c>
      <c r="I456" s="288" t="s">
        <v>2129</v>
      </c>
      <c r="J456" s="288" t="s">
        <v>2129</v>
      </c>
      <c r="K456" s="288" t="s">
        <v>2129</v>
      </c>
      <c r="L456" s="288" t="s">
        <v>2130</v>
      </c>
      <c r="M456" s="288" t="s">
        <v>2130</v>
      </c>
      <c r="N456" s="288" t="s">
        <v>2129</v>
      </c>
      <c r="P456" s="289">
        <v>2387467.89</v>
      </c>
      <c r="Q456" s="289">
        <v>2378962.7599999998</v>
      </c>
      <c r="R456" s="289">
        <v>2370457.63</v>
      </c>
      <c r="S456" s="289">
        <v>2361952.5</v>
      </c>
      <c r="T456" s="289">
        <v>2353447.37</v>
      </c>
      <c r="U456" s="289">
        <v>2344942.2400000002</v>
      </c>
      <c r="V456" s="289">
        <v>2336437.11</v>
      </c>
      <c r="W456" s="289">
        <v>2327931.98</v>
      </c>
      <c r="X456" s="289">
        <v>2319426.85</v>
      </c>
      <c r="Y456" s="289">
        <v>2310921.7200000002</v>
      </c>
      <c r="Z456" s="289">
        <v>2302416.59</v>
      </c>
      <c r="AA456" s="289">
        <v>2293911.46</v>
      </c>
      <c r="AB456" s="289">
        <v>2285406.33</v>
      </c>
      <c r="AC456" s="289"/>
      <c r="AD456" s="289"/>
      <c r="AE456" s="289">
        <v>2336437.11</v>
      </c>
      <c r="AF456" s="299"/>
      <c r="AG456" s="300"/>
      <c r="AH456" s="291">
        <v>2336437.11</v>
      </c>
      <c r="AI456" s="291"/>
      <c r="AJ456" s="291"/>
      <c r="AK456" s="292"/>
      <c r="AL456" s="291">
        <v>0</v>
      </c>
      <c r="AM456" s="293"/>
      <c r="AN456" s="291"/>
      <c r="AO456" s="294">
        <v>0</v>
      </c>
      <c r="AP456" s="291"/>
      <c r="AQ456" s="295">
        <v>2285406.33</v>
      </c>
      <c r="AR456" s="291">
        <v>2285406.33</v>
      </c>
      <c r="AS456" s="291"/>
      <c r="AT456" s="291"/>
      <c r="AU456" s="291"/>
      <c r="AV456" s="296">
        <v>0</v>
      </c>
      <c r="AW456" s="291"/>
      <c r="AX456" s="291"/>
      <c r="AY456" s="293">
        <v>0</v>
      </c>
      <c r="AZ456" s="297"/>
      <c r="BA456" s="298">
        <f t="shared" si="61"/>
        <v>2285406.33</v>
      </c>
      <c r="BB456" s="43"/>
      <c r="BC456" s="288" t="str">
        <f t="shared" si="63"/>
        <v>AIC</v>
      </c>
      <c r="BD456" s="288" t="str">
        <f t="shared" si="63"/>
        <v/>
      </c>
      <c r="BE456" s="288" t="str">
        <f t="shared" si="63"/>
        <v/>
      </c>
      <c r="BF456" s="288" t="str">
        <f t="shared" si="63"/>
        <v/>
      </c>
      <c r="BG456" s="288" t="str">
        <f t="shared" si="60"/>
        <v>NO</v>
      </c>
      <c r="BH456" s="288" t="str">
        <f t="shared" si="60"/>
        <v>NO</v>
      </c>
      <c r="BI456" s="288" t="str">
        <f t="shared" si="62"/>
        <v/>
      </c>
      <c r="BJ456" s="43"/>
      <c r="BK456" s="288" t="b">
        <f t="shared" ref="BK456:BP520" si="65">BC456=H456</f>
        <v>1</v>
      </c>
      <c r="BL456" s="288" t="b">
        <f t="shared" si="65"/>
        <v>1</v>
      </c>
      <c r="BM456" s="288" t="b">
        <f t="shared" si="65"/>
        <v>1</v>
      </c>
      <c r="BN456" s="288" t="b">
        <f t="shared" si="64"/>
        <v>1</v>
      </c>
      <c r="BO456" s="288" t="b">
        <f t="shared" si="64"/>
        <v>1</v>
      </c>
      <c r="BP456" s="288" t="b">
        <f t="shared" si="64"/>
        <v>1</v>
      </c>
      <c r="BQ456" s="288" t="b">
        <f t="shared" si="64"/>
        <v>1</v>
      </c>
    </row>
    <row r="457" spans="1:69" ht="12" customHeight="1" x14ac:dyDescent="0.25">
      <c r="A457" s="286">
        <v>18210231</v>
      </c>
      <c r="B457" s="287" t="s">
        <v>2558</v>
      </c>
      <c r="C457" s="16" t="s">
        <v>645</v>
      </c>
      <c r="D457" s="13" t="s">
        <v>183</v>
      </c>
      <c r="E457" s="13"/>
      <c r="F457" s="16"/>
      <c r="G457" s="13"/>
      <c r="H457" s="288" t="s">
        <v>2129</v>
      </c>
      <c r="I457" s="288" t="s">
        <v>2129</v>
      </c>
      <c r="J457" s="288" t="s">
        <v>2129</v>
      </c>
      <c r="K457" s="288" t="s">
        <v>2129</v>
      </c>
      <c r="L457" s="288" t="s">
        <v>183</v>
      </c>
      <c r="M457" s="288" t="s">
        <v>2130</v>
      </c>
      <c r="N457" s="288" t="s">
        <v>183</v>
      </c>
      <c r="P457" s="289">
        <v>0</v>
      </c>
      <c r="Q457" s="289">
        <v>0</v>
      </c>
      <c r="R457" s="289">
        <v>0</v>
      </c>
      <c r="S457" s="289">
        <v>0</v>
      </c>
      <c r="T457" s="289">
        <v>0</v>
      </c>
      <c r="U457" s="289">
        <v>0</v>
      </c>
      <c r="V457" s="289">
        <v>0</v>
      </c>
      <c r="W457" s="289">
        <v>0</v>
      </c>
      <c r="X457" s="289">
        <v>0</v>
      </c>
      <c r="Y457" s="289">
        <v>0</v>
      </c>
      <c r="Z457" s="289">
        <v>0</v>
      </c>
      <c r="AA457" s="289">
        <v>0</v>
      </c>
      <c r="AB457" s="289">
        <v>0</v>
      </c>
      <c r="AC457" s="289"/>
      <c r="AD457" s="289"/>
      <c r="AE457" s="289">
        <v>0</v>
      </c>
      <c r="AF457" s="299"/>
      <c r="AG457" s="300"/>
      <c r="AH457" s="291"/>
      <c r="AI457" s="291"/>
      <c r="AJ457" s="291"/>
      <c r="AK457" s="292"/>
      <c r="AL457" s="291">
        <v>0</v>
      </c>
      <c r="AM457" s="293">
        <v>0</v>
      </c>
      <c r="AN457" s="291"/>
      <c r="AO457" s="294">
        <v>0</v>
      </c>
      <c r="AP457" s="291"/>
      <c r="AQ457" s="295">
        <v>0</v>
      </c>
      <c r="AR457" s="291"/>
      <c r="AS457" s="291"/>
      <c r="AT457" s="291"/>
      <c r="AU457" s="291"/>
      <c r="AV457" s="296">
        <v>0</v>
      </c>
      <c r="AW457" s="291">
        <v>0</v>
      </c>
      <c r="AX457" s="291"/>
      <c r="AY457" s="293">
        <v>0</v>
      </c>
      <c r="AZ457" s="297"/>
      <c r="BA457" s="298">
        <f t="shared" si="61"/>
        <v>0</v>
      </c>
      <c r="BB457" s="43"/>
      <c r="BC457" s="288" t="str">
        <f t="shared" si="63"/>
        <v/>
      </c>
      <c r="BD457" s="288" t="str">
        <f t="shared" si="63"/>
        <v/>
      </c>
      <c r="BE457" s="288" t="str">
        <f t="shared" si="63"/>
        <v/>
      </c>
      <c r="BF457" s="288" t="str">
        <f t="shared" si="63"/>
        <v/>
      </c>
      <c r="BG457" s="288" t="str">
        <f t="shared" si="60"/>
        <v>W/C</v>
      </c>
      <c r="BH457" s="288" t="str">
        <f t="shared" si="60"/>
        <v>NO</v>
      </c>
      <c r="BI457" s="288" t="str">
        <f t="shared" si="62"/>
        <v>W/C</v>
      </c>
      <c r="BJ457" s="43"/>
      <c r="BK457" s="288" t="b">
        <f t="shared" si="65"/>
        <v>1</v>
      </c>
      <c r="BL457" s="288" t="b">
        <f t="shared" si="65"/>
        <v>1</v>
      </c>
      <c r="BM457" s="288" t="b">
        <f t="shared" si="65"/>
        <v>1</v>
      </c>
      <c r="BN457" s="288" t="b">
        <f t="shared" si="64"/>
        <v>1</v>
      </c>
      <c r="BO457" s="288" t="b">
        <f t="shared" si="64"/>
        <v>1</v>
      </c>
      <c r="BP457" s="288" t="b">
        <f t="shared" si="64"/>
        <v>1</v>
      </c>
      <c r="BQ457" s="288" t="b">
        <f t="shared" si="64"/>
        <v>1</v>
      </c>
    </row>
    <row r="458" spans="1:69" ht="12" customHeight="1" x14ac:dyDescent="0.25">
      <c r="A458" s="286">
        <v>18210261</v>
      </c>
      <c r="B458" s="287" t="s">
        <v>2559</v>
      </c>
      <c r="C458" s="16" t="s">
        <v>646</v>
      </c>
      <c r="D458" s="13" t="s">
        <v>183</v>
      </c>
      <c r="E458" s="13"/>
      <c r="F458" s="16"/>
      <c r="G458" s="13"/>
      <c r="H458" s="288" t="s">
        <v>2129</v>
      </c>
      <c r="I458" s="288" t="s">
        <v>2129</v>
      </c>
      <c r="J458" s="288" t="s">
        <v>2129</v>
      </c>
      <c r="K458" s="288" t="s">
        <v>2129</v>
      </c>
      <c r="L458" s="288" t="s">
        <v>183</v>
      </c>
      <c r="M458" s="288" t="s">
        <v>2130</v>
      </c>
      <c r="N458" s="288" t="s">
        <v>183</v>
      </c>
      <c r="P458" s="289">
        <v>0</v>
      </c>
      <c r="Q458" s="289">
        <v>0</v>
      </c>
      <c r="R458" s="289">
        <v>0</v>
      </c>
      <c r="S458" s="289">
        <v>0</v>
      </c>
      <c r="T458" s="289">
        <v>0</v>
      </c>
      <c r="U458" s="289">
        <v>0</v>
      </c>
      <c r="V458" s="289">
        <v>0</v>
      </c>
      <c r="W458" s="289">
        <v>0</v>
      </c>
      <c r="X458" s="289">
        <v>0</v>
      </c>
      <c r="Y458" s="289">
        <v>0</v>
      </c>
      <c r="Z458" s="289">
        <v>0</v>
      </c>
      <c r="AA458" s="289">
        <v>0</v>
      </c>
      <c r="AB458" s="289">
        <v>0</v>
      </c>
      <c r="AC458" s="289"/>
      <c r="AD458" s="289"/>
      <c r="AE458" s="289">
        <v>0</v>
      </c>
      <c r="AF458" s="299"/>
      <c r="AG458" s="300"/>
      <c r="AH458" s="291"/>
      <c r="AI458" s="291"/>
      <c r="AJ458" s="291"/>
      <c r="AK458" s="292"/>
      <c r="AL458" s="291">
        <v>0</v>
      </c>
      <c r="AM458" s="293">
        <v>0</v>
      </c>
      <c r="AN458" s="291"/>
      <c r="AO458" s="294">
        <v>0</v>
      </c>
      <c r="AP458" s="291"/>
      <c r="AQ458" s="295">
        <v>0</v>
      </c>
      <c r="AR458" s="291"/>
      <c r="AS458" s="291"/>
      <c r="AT458" s="291"/>
      <c r="AU458" s="291"/>
      <c r="AV458" s="296">
        <v>0</v>
      </c>
      <c r="AW458" s="291">
        <v>0</v>
      </c>
      <c r="AX458" s="291"/>
      <c r="AY458" s="293">
        <v>0</v>
      </c>
      <c r="AZ458" s="297"/>
      <c r="BA458" s="298">
        <f t="shared" si="61"/>
        <v>0</v>
      </c>
      <c r="BB458" s="43"/>
      <c r="BC458" s="288" t="str">
        <f t="shared" si="63"/>
        <v/>
      </c>
      <c r="BD458" s="288" t="str">
        <f t="shared" si="63"/>
        <v/>
      </c>
      <c r="BE458" s="288" t="str">
        <f t="shared" si="63"/>
        <v/>
      </c>
      <c r="BF458" s="288" t="str">
        <f t="shared" si="63"/>
        <v/>
      </c>
      <c r="BG458" s="288" t="str">
        <f t="shared" si="60"/>
        <v>W/C</v>
      </c>
      <c r="BH458" s="288" t="str">
        <f t="shared" si="60"/>
        <v>NO</v>
      </c>
      <c r="BI458" s="288" t="str">
        <f t="shared" si="62"/>
        <v>W/C</v>
      </c>
      <c r="BJ458" s="43"/>
      <c r="BK458" s="288" t="b">
        <f t="shared" si="65"/>
        <v>1</v>
      </c>
      <c r="BL458" s="288" t="b">
        <f t="shared" si="65"/>
        <v>1</v>
      </c>
      <c r="BM458" s="288" t="b">
        <f t="shared" si="65"/>
        <v>1</v>
      </c>
      <c r="BN458" s="288" t="b">
        <f t="shared" si="64"/>
        <v>1</v>
      </c>
      <c r="BO458" s="288" t="b">
        <f t="shared" si="64"/>
        <v>1</v>
      </c>
      <c r="BP458" s="288" t="b">
        <f t="shared" si="64"/>
        <v>1</v>
      </c>
      <c r="BQ458" s="288" t="b">
        <f t="shared" si="64"/>
        <v>1</v>
      </c>
    </row>
    <row r="459" spans="1:69" ht="12" customHeight="1" x14ac:dyDescent="0.25">
      <c r="A459" s="286">
        <v>18210281</v>
      </c>
      <c r="B459" s="287" t="s">
        <v>2560</v>
      </c>
      <c r="C459" s="16" t="s">
        <v>647</v>
      </c>
      <c r="D459" s="13" t="s">
        <v>183</v>
      </c>
      <c r="E459" s="13"/>
      <c r="F459" s="16"/>
      <c r="G459" s="13"/>
      <c r="H459" s="288" t="s">
        <v>2129</v>
      </c>
      <c r="I459" s="288" t="s">
        <v>2129</v>
      </c>
      <c r="J459" s="288" t="s">
        <v>2129</v>
      </c>
      <c r="K459" s="288" t="s">
        <v>2129</v>
      </c>
      <c r="L459" s="288" t="s">
        <v>183</v>
      </c>
      <c r="M459" s="288" t="s">
        <v>2130</v>
      </c>
      <c r="N459" s="288" t="s">
        <v>183</v>
      </c>
      <c r="P459" s="289">
        <v>54592488.810000002</v>
      </c>
      <c r="Q459" s="289">
        <v>53837373.810000002</v>
      </c>
      <c r="R459" s="289">
        <v>53082258.810000002</v>
      </c>
      <c r="S459" s="289">
        <v>52327143.810000002</v>
      </c>
      <c r="T459" s="289">
        <v>51572028.810000002</v>
      </c>
      <c r="U459" s="289">
        <v>50816913.810000002</v>
      </c>
      <c r="V459" s="289">
        <v>50061798.810000002</v>
      </c>
      <c r="W459" s="289">
        <v>49306683.810000002</v>
      </c>
      <c r="X459" s="289">
        <v>48551568.810000002</v>
      </c>
      <c r="Y459" s="289">
        <v>47796453.810000002</v>
      </c>
      <c r="Z459" s="289">
        <v>47041338.810000002</v>
      </c>
      <c r="AA459" s="289">
        <v>46286223.810000002</v>
      </c>
      <c r="AB459" s="289">
        <v>45531108.810000002</v>
      </c>
      <c r="AC459" s="289"/>
      <c r="AD459" s="289"/>
      <c r="AE459" s="289">
        <v>50061798.810000002</v>
      </c>
      <c r="AF459" s="299"/>
      <c r="AG459" s="300"/>
      <c r="AH459" s="291"/>
      <c r="AI459" s="291"/>
      <c r="AJ459" s="291"/>
      <c r="AK459" s="292"/>
      <c r="AL459" s="291">
        <v>0</v>
      </c>
      <c r="AM459" s="293">
        <v>50061798.810000002</v>
      </c>
      <c r="AN459" s="291"/>
      <c r="AO459" s="294">
        <v>50061798.810000002</v>
      </c>
      <c r="AP459" s="291"/>
      <c r="AQ459" s="295">
        <v>45531108.810000002</v>
      </c>
      <c r="AR459" s="291"/>
      <c r="AS459" s="291"/>
      <c r="AT459" s="291"/>
      <c r="AU459" s="291"/>
      <c r="AV459" s="296">
        <v>0</v>
      </c>
      <c r="AW459" s="291">
        <v>45531108.810000002</v>
      </c>
      <c r="AX459" s="291"/>
      <c r="AY459" s="293">
        <v>45531108.810000002</v>
      </c>
      <c r="AZ459" s="297"/>
      <c r="BA459" s="298">
        <f t="shared" si="61"/>
        <v>0</v>
      </c>
      <c r="BB459" s="43"/>
      <c r="BC459" s="288" t="str">
        <f t="shared" si="63"/>
        <v/>
      </c>
      <c r="BD459" s="288" t="str">
        <f t="shared" si="63"/>
        <v/>
      </c>
      <c r="BE459" s="288" t="str">
        <f t="shared" si="63"/>
        <v/>
      </c>
      <c r="BF459" s="288" t="str">
        <f t="shared" si="63"/>
        <v/>
      </c>
      <c r="BG459" s="288" t="str">
        <f t="shared" si="60"/>
        <v>W/C</v>
      </c>
      <c r="BH459" s="288" t="str">
        <f t="shared" si="60"/>
        <v>NO</v>
      </c>
      <c r="BI459" s="288" t="str">
        <f t="shared" si="62"/>
        <v>W/C</v>
      </c>
      <c r="BJ459" s="43"/>
      <c r="BK459" s="288" t="b">
        <f t="shared" si="65"/>
        <v>1</v>
      </c>
      <c r="BL459" s="288" t="b">
        <f t="shared" si="65"/>
        <v>1</v>
      </c>
      <c r="BM459" s="288" t="b">
        <f t="shared" si="65"/>
        <v>1</v>
      </c>
      <c r="BN459" s="288" t="b">
        <f t="shared" si="64"/>
        <v>1</v>
      </c>
      <c r="BO459" s="288" t="b">
        <f t="shared" si="64"/>
        <v>1</v>
      </c>
      <c r="BP459" s="288" t="b">
        <f t="shared" si="64"/>
        <v>1</v>
      </c>
      <c r="BQ459" s="288" t="b">
        <f t="shared" si="64"/>
        <v>1</v>
      </c>
    </row>
    <row r="460" spans="1:69" ht="12" customHeight="1" x14ac:dyDescent="0.25">
      <c r="A460" s="286">
        <v>18210291</v>
      </c>
      <c r="B460" s="287" t="s">
        <v>2561</v>
      </c>
      <c r="C460" s="16" t="s">
        <v>648</v>
      </c>
      <c r="D460" s="13" t="s">
        <v>183</v>
      </c>
      <c r="E460" s="13"/>
      <c r="F460" s="16"/>
      <c r="G460" s="13"/>
      <c r="H460" s="288" t="s">
        <v>2129</v>
      </c>
      <c r="I460" s="288" t="s">
        <v>2129</v>
      </c>
      <c r="J460" s="288" t="s">
        <v>2129</v>
      </c>
      <c r="K460" s="288" t="s">
        <v>2129</v>
      </c>
      <c r="L460" s="288" t="s">
        <v>183</v>
      </c>
      <c r="M460" s="288" t="s">
        <v>2130</v>
      </c>
      <c r="N460" s="288" t="s">
        <v>183</v>
      </c>
      <c r="P460" s="289">
        <v>0</v>
      </c>
      <c r="Q460" s="289">
        <v>0</v>
      </c>
      <c r="R460" s="289">
        <v>0</v>
      </c>
      <c r="S460" s="289">
        <v>0</v>
      </c>
      <c r="T460" s="289">
        <v>0</v>
      </c>
      <c r="U460" s="289">
        <v>0</v>
      </c>
      <c r="V460" s="289">
        <v>0</v>
      </c>
      <c r="W460" s="289">
        <v>0</v>
      </c>
      <c r="X460" s="289">
        <v>0</v>
      </c>
      <c r="Y460" s="289">
        <v>0</v>
      </c>
      <c r="Z460" s="289">
        <v>0</v>
      </c>
      <c r="AA460" s="289">
        <v>0</v>
      </c>
      <c r="AB460" s="289">
        <v>0</v>
      </c>
      <c r="AC460" s="289"/>
      <c r="AD460" s="289"/>
      <c r="AE460" s="289">
        <v>0</v>
      </c>
      <c r="AF460" s="299"/>
      <c r="AG460" s="300"/>
      <c r="AH460" s="291"/>
      <c r="AI460" s="291"/>
      <c r="AJ460" s="291"/>
      <c r="AK460" s="292"/>
      <c r="AL460" s="291">
        <v>0</v>
      </c>
      <c r="AM460" s="293">
        <v>0</v>
      </c>
      <c r="AN460" s="291"/>
      <c r="AO460" s="294">
        <v>0</v>
      </c>
      <c r="AP460" s="291"/>
      <c r="AQ460" s="295">
        <v>0</v>
      </c>
      <c r="AR460" s="291"/>
      <c r="AS460" s="291"/>
      <c r="AT460" s="291"/>
      <c r="AU460" s="291"/>
      <c r="AV460" s="296">
        <v>0</v>
      </c>
      <c r="AW460" s="291">
        <v>0</v>
      </c>
      <c r="AX460" s="291"/>
      <c r="AY460" s="293">
        <v>0</v>
      </c>
      <c r="AZ460" s="297"/>
      <c r="BA460" s="298">
        <f t="shared" si="61"/>
        <v>0</v>
      </c>
      <c r="BB460" s="43"/>
      <c r="BC460" s="288" t="str">
        <f t="shared" si="63"/>
        <v/>
      </c>
      <c r="BD460" s="288" t="str">
        <f t="shared" si="63"/>
        <v/>
      </c>
      <c r="BE460" s="288" t="str">
        <f t="shared" si="63"/>
        <v/>
      </c>
      <c r="BF460" s="288" t="str">
        <f t="shared" si="63"/>
        <v/>
      </c>
      <c r="BG460" s="288" t="str">
        <f t="shared" si="60"/>
        <v>W/C</v>
      </c>
      <c r="BH460" s="288" t="str">
        <f t="shared" si="60"/>
        <v>NO</v>
      </c>
      <c r="BI460" s="288" t="str">
        <f t="shared" si="62"/>
        <v>W/C</v>
      </c>
      <c r="BJ460" s="43"/>
      <c r="BK460" s="288" t="b">
        <f t="shared" si="65"/>
        <v>1</v>
      </c>
      <c r="BL460" s="288" t="b">
        <f t="shared" si="65"/>
        <v>1</v>
      </c>
      <c r="BM460" s="288" t="b">
        <f t="shared" si="65"/>
        <v>1</v>
      </c>
      <c r="BN460" s="288" t="b">
        <f t="shared" si="64"/>
        <v>1</v>
      </c>
      <c r="BO460" s="288" t="b">
        <f t="shared" si="64"/>
        <v>1</v>
      </c>
      <c r="BP460" s="288" t="b">
        <f t="shared" si="64"/>
        <v>1</v>
      </c>
      <c r="BQ460" s="288" t="b">
        <f t="shared" si="64"/>
        <v>1</v>
      </c>
    </row>
    <row r="461" spans="1:69" ht="12" customHeight="1" x14ac:dyDescent="0.25">
      <c r="A461" s="286">
        <v>18210301</v>
      </c>
      <c r="B461" s="287" t="s">
        <v>2562</v>
      </c>
      <c r="C461" s="16" t="s">
        <v>649</v>
      </c>
      <c r="D461" s="13" t="s">
        <v>183</v>
      </c>
      <c r="E461" s="13"/>
      <c r="F461" s="16"/>
      <c r="G461" s="13"/>
      <c r="H461" s="288" t="s">
        <v>2129</v>
      </c>
      <c r="I461" s="288" t="s">
        <v>2129</v>
      </c>
      <c r="J461" s="288" t="s">
        <v>2129</v>
      </c>
      <c r="K461" s="288" t="s">
        <v>2129</v>
      </c>
      <c r="L461" s="288" t="s">
        <v>183</v>
      </c>
      <c r="M461" s="288" t="s">
        <v>2130</v>
      </c>
      <c r="N461" s="288" t="s">
        <v>183</v>
      </c>
      <c r="P461" s="289">
        <v>17667579.66</v>
      </c>
      <c r="Q461" s="289">
        <v>16312451.66</v>
      </c>
      <c r="R461" s="289">
        <v>14957323.66</v>
      </c>
      <c r="S461" s="289">
        <v>13602195.66</v>
      </c>
      <c r="T461" s="289">
        <v>12247067.66</v>
      </c>
      <c r="U461" s="289">
        <v>10891939.66</v>
      </c>
      <c r="V461" s="289">
        <v>9536811.6600000001</v>
      </c>
      <c r="W461" s="289">
        <v>8181683.6600000001</v>
      </c>
      <c r="X461" s="289">
        <v>6826555.6600000001</v>
      </c>
      <c r="Y461" s="289">
        <v>5471427.6600000001</v>
      </c>
      <c r="Z461" s="289">
        <v>4116299.66</v>
      </c>
      <c r="AA461" s="289">
        <v>2761171.66</v>
      </c>
      <c r="AB461" s="289">
        <v>1406043.66</v>
      </c>
      <c r="AC461" s="289"/>
      <c r="AD461" s="289"/>
      <c r="AE461" s="289">
        <v>9536811.6599999983</v>
      </c>
      <c r="AF461" s="299"/>
      <c r="AG461" s="300"/>
      <c r="AH461" s="291"/>
      <c r="AI461" s="291"/>
      <c r="AJ461" s="291"/>
      <c r="AK461" s="292"/>
      <c r="AL461" s="291">
        <v>0</v>
      </c>
      <c r="AM461" s="293">
        <v>9536811.6599999983</v>
      </c>
      <c r="AN461" s="291"/>
      <c r="AO461" s="294">
        <v>9536811.6599999983</v>
      </c>
      <c r="AP461" s="291"/>
      <c r="AQ461" s="295">
        <v>1406043.66</v>
      </c>
      <c r="AR461" s="291"/>
      <c r="AS461" s="291"/>
      <c r="AT461" s="291"/>
      <c r="AU461" s="291"/>
      <c r="AV461" s="296">
        <v>0</v>
      </c>
      <c r="AW461" s="291">
        <v>1406043.66</v>
      </c>
      <c r="AX461" s="291"/>
      <c r="AY461" s="293">
        <v>1406043.66</v>
      </c>
      <c r="AZ461" s="297"/>
      <c r="BA461" s="298">
        <f t="shared" si="61"/>
        <v>0</v>
      </c>
      <c r="BB461" s="43"/>
      <c r="BC461" s="288" t="str">
        <f t="shared" si="63"/>
        <v/>
      </c>
      <c r="BD461" s="288" t="str">
        <f t="shared" si="63"/>
        <v/>
      </c>
      <c r="BE461" s="288" t="str">
        <f t="shared" si="63"/>
        <v/>
      </c>
      <c r="BF461" s="288" t="str">
        <f t="shared" si="63"/>
        <v/>
      </c>
      <c r="BG461" s="288" t="str">
        <f t="shared" si="60"/>
        <v>W/C</v>
      </c>
      <c r="BH461" s="288" t="str">
        <f t="shared" si="60"/>
        <v>NO</v>
      </c>
      <c r="BI461" s="288" t="str">
        <f t="shared" si="62"/>
        <v>W/C</v>
      </c>
      <c r="BJ461" s="43"/>
      <c r="BK461" s="288" t="b">
        <f t="shared" si="65"/>
        <v>1</v>
      </c>
      <c r="BL461" s="288" t="b">
        <f t="shared" si="65"/>
        <v>1</v>
      </c>
      <c r="BM461" s="288" t="b">
        <f t="shared" si="65"/>
        <v>1</v>
      </c>
      <c r="BN461" s="288" t="b">
        <f t="shared" si="64"/>
        <v>1</v>
      </c>
      <c r="BO461" s="288" t="b">
        <f t="shared" si="64"/>
        <v>1</v>
      </c>
      <c r="BP461" s="288" t="b">
        <f t="shared" si="64"/>
        <v>1</v>
      </c>
      <c r="BQ461" s="288" t="b">
        <f t="shared" si="64"/>
        <v>1</v>
      </c>
    </row>
    <row r="462" spans="1:69" ht="12" customHeight="1" x14ac:dyDescent="0.25">
      <c r="A462" s="286">
        <v>18210311</v>
      </c>
      <c r="B462" s="287" t="s">
        <v>2563</v>
      </c>
      <c r="C462" s="287" t="s">
        <v>650</v>
      </c>
      <c r="D462" s="13" t="s">
        <v>183</v>
      </c>
      <c r="E462" s="13"/>
      <c r="F462" s="287"/>
      <c r="G462" s="13"/>
      <c r="H462" s="288" t="s">
        <v>2129</v>
      </c>
      <c r="I462" s="288" t="s">
        <v>2129</v>
      </c>
      <c r="J462" s="288" t="s">
        <v>2129</v>
      </c>
      <c r="K462" s="288" t="s">
        <v>2129</v>
      </c>
      <c r="L462" s="288" t="s">
        <v>183</v>
      </c>
      <c r="M462" s="288" t="s">
        <v>2130</v>
      </c>
      <c r="N462" s="288" t="s">
        <v>183</v>
      </c>
      <c r="P462" s="289">
        <v>24158235.699999999</v>
      </c>
      <c r="Q462" s="289">
        <v>24158235.699999999</v>
      </c>
      <c r="R462" s="289">
        <v>24158235.699999999</v>
      </c>
      <c r="S462" s="289">
        <v>24158235.699999999</v>
      </c>
      <c r="T462" s="289">
        <v>24158235.699999999</v>
      </c>
      <c r="U462" s="289">
        <v>24158235.699999999</v>
      </c>
      <c r="V462" s="289">
        <v>24158235.699999999</v>
      </c>
      <c r="W462" s="289">
        <v>24158235.699999999</v>
      </c>
      <c r="X462" s="289">
        <v>24158235.699999999</v>
      </c>
      <c r="Y462" s="289">
        <v>24158235.699999999</v>
      </c>
      <c r="Z462" s="289">
        <v>24158235.699999999</v>
      </c>
      <c r="AA462" s="289">
        <v>24158235.699999999</v>
      </c>
      <c r="AB462" s="289">
        <v>24158235.699999999</v>
      </c>
      <c r="AC462" s="289"/>
      <c r="AD462" s="289"/>
      <c r="AE462" s="289">
        <v>24158235.699999992</v>
      </c>
      <c r="AF462" s="299"/>
      <c r="AG462" s="300"/>
      <c r="AH462" s="291"/>
      <c r="AI462" s="291"/>
      <c r="AJ462" s="291"/>
      <c r="AK462" s="292"/>
      <c r="AL462" s="291">
        <v>0</v>
      </c>
      <c r="AM462" s="293">
        <v>24158235.699999992</v>
      </c>
      <c r="AN462" s="291"/>
      <c r="AO462" s="294">
        <v>24158235.699999992</v>
      </c>
      <c r="AP462" s="291"/>
      <c r="AQ462" s="295">
        <v>24158235.699999999</v>
      </c>
      <c r="AR462" s="291"/>
      <c r="AS462" s="291"/>
      <c r="AT462" s="291"/>
      <c r="AU462" s="291"/>
      <c r="AV462" s="296">
        <v>0</v>
      </c>
      <c r="AW462" s="291">
        <v>24158235.699999999</v>
      </c>
      <c r="AX462" s="291"/>
      <c r="AY462" s="293">
        <v>24158235.699999999</v>
      </c>
      <c r="AZ462" s="297"/>
      <c r="BA462" s="298">
        <f t="shared" si="61"/>
        <v>0</v>
      </c>
      <c r="BB462" s="43"/>
      <c r="BC462" s="288" t="str">
        <f t="shared" si="63"/>
        <v/>
      </c>
      <c r="BD462" s="288" t="str">
        <f t="shared" si="63"/>
        <v/>
      </c>
      <c r="BE462" s="288" t="str">
        <f t="shared" si="63"/>
        <v/>
      </c>
      <c r="BF462" s="288" t="str">
        <f t="shared" si="63"/>
        <v/>
      </c>
      <c r="BG462" s="288" t="str">
        <f t="shared" si="60"/>
        <v>W/C</v>
      </c>
      <c r="BH462" s="288" t="str">
        <f t="shared" si="60"/>
        <v>NO</v>
      </c>
      <c r="BI462" s="288" t="str">
        <f t="shared" si="62"/>
        <v>W/C</v>
      </c>
      <c r="BJ462" s="43"/>
      <c r="BK462" s="288" t="b">
        <f t="shared" si="65"/>
        <v>1</v>
      </c>
      <c r="BL462" s="288" t="b">
        <f t="shared" si="65"/>
        <v>1</v>
      </c>
      <c r="BM462" s="288" t="b">
        <f t="shared" si="65"/>
        <v>1</v>
      </c>
      <c r="BN462" s="288" t="b">
        <f t="shared" si="64"/>
        <v>1</v>
      </c>
      <c r="BO462" s="288" t="b">
        <f t="shared" si="64"/>
        <v>1</v>
      </c>
      <c r="BP462" s="288" t="b">
        <f t="shared" si="64"/>
        <v>1</v>
      </c>
      <c r="BQ462" s="288" t="b">
        <f t="shared" si="64"/>
        <v>1</v>
      </c>
    </row>
    <row r="463" spans="1:69" ht="12" customHeight="1" x14ac:dyDescent="0.25">
      <c r="A463" s="286">
        <v>18210321</v>
      </c>
      <c r="B463" s="287" t="s">
        <v>2564</v>
      </c>
      <c r="C463" s="16" t="s">
        <v>651</v>
      </c>
      <c r="D463" s="13" t="s">
        <v>183</v>
      </c>
      <c r="E463" s="13"/>
      <c r="F463" s="16"/>
      <c r="G463" s="13"/>
      <c r="H463" s="288" t="s">
        <v>2129</v>
      </c>
      <c r="I463" s="288" t="s">
        <v>2129</v>
      </c>
      <c r="J463" s="288" t="s">
        <v>2129</v>
      </c>
      <c r="K463" s="288" t="s">
        <v>2129</v>
      </c>
      <c r="L463" s="288" t="s">
        <v>183</v>
      </c>
      <c r="M463" s="288" t="s">
        <v>2130</v>
      </c>
      <c r="N463" s="288" t="s">
        <v>183</v>
      </c>
      <c r="P463" s="289">
        <v>10437020.220000001</v>
      </c>
      <c r="Q463" s="289">
        <v>10437020.220000001</v>
      </c>
      <c r="R463" s="289">
        <v>10437020.220000001</v>
      </c>
      <c r="S463" s="289">
        <v>10437020.220000001</v>
      </c>
      <c r="T463" s="289">
        <v>10437020.220000001</v>
      </c>
      <c r="U463" s="289">
        <v>10437020.220000001</v>
      </c>
      <c r="V463" s="289">
        <v>10437020.220000001</v>
      </c>
      <c r="W463" s="289">
        <v>10437020.220000001</v>
      </c>
      <c r="X463" s="289">
        <v>10437020.220000001</v>
      </c>
      <c r="Y463" s="289">
        <v>10437020.220000001</v>
      </c>
      <c r="Z463" s="289">
        <v>10437020.220000001</v>
      </c>
      <c r="AA463" s="289">
        <v>10437020.220000001</v>
      </c>
      <c r="AB463" s="289">
        <v>10437020.220000001</v>
      </c>
      <c r="AC463" s="289"/>
      <c r="AD463" s="289"/>
      <c r="AE463" s="289">
        <v>10437020.220000001</v>
      </c>
      <c r="AF463" s="299"/>
      <c r="AG463" s="300"/>
      <c r="AH463" s="291"/>
      <c r="AI463" s="291"/>
      <c r="AJ463" s="291"/>
      <c r="AK463" s="292"/>
      <c r="AL463" s="291">
        <v>0</v>
      </c>
      <c r="AM463" s="293">
        <v>10437020.220000001</v>
      </c>
      <c r="AN463" s="291"/>
      <c r="AO463" s="294">
        <v>10437020.220000001</v>
      </c>
      <c r="AP463" s="291"/>
      <c r="AQ463" s="295">
        <v>10437020.220000001</v>
      </c>
      <c r="AR463" s="291"/>
      <c r="AS463" s="291"/>
      <c r="AT463" s="291"/>
      <c r="AU463" s="291"/>
      <c r="AV463" s="296">
        <v>0</v>
      </c>
      <c r="AW463" s="291">
        <v>10437020.220000001</v>
      </c>
      <c r="AX463" s="291"/>
      <c r="AY463" s="293">
        <v>10437020.220000001</v>
      </c>
      <c r="AZ463" s="297"/>
      <c r="BA463" s="298">
        <f t="shared" si="61"/>
        <v>0</v>
      </c>
      <c r="BB463" s="43"/>
      <c r="BC463" s="288" t="str">
        <f t="shared" si="63"/>
        <v/>
      </c>
      <c r="BD463" s="288" t="str">
        <f t="shared" si="63"/>
        <v/>
      </c>
      <c r="BE463" s="288" t="str">
        <f t="shared" si="63"/>
        <v/>
      </c>
      <c r="BF463" s="288" t="str">
        <f t="shared" si="63"/>
        <v/>
      </c>
      <c r="BG463" s="288" t="str">
        <f t="shared" si="60"/>
        <v>W/C</v>
      </c>
      <c r="BH463" s="288" t="str">
        <f t="shared" si="60"/>
        <v>NO</v>
      </c>
      <c r="BI463" s="288" t="str">
        <f t="shared" si="62"/>
        <v>W/C</v>
      </c>
      <c r="BJ463" s="43"/>
      <c r="BK463" s="288" t="b">
        <f t="shared" si="65"/>
        <v>1</v>
      </c>
      <c r="BL463" s="288" t="b">
        <f t="shared" si="65"/>
        <v>1</v>
      </c>
      <c r="BM463" s="288" t="b">
        <f t="shared" si="65"/>
        <v>1</v>
      </c>
      <c r="BN463" s="288" t="b">
        <f t="shared" si="64"/>
        <v>1</v>
      </c>
      <c r="BO463" s="288" t="b">
        <f t="shared" si="64"/>
        <v>1</v>
      </c>
      <c r="BP463" s="288" t="b">
        <f t="shared" si="64"/>
        <v>1</v>
      </c>
      <c r="BQ463" s="288" t="b">
        <f t="shared" si="64"/>
        <v>1</v>
      </c>
    </row>
    <row r="464" spans="1:69" ht="12" customHeight="1" x14ac:dyDescent="0.25">
      <c r="A464" s="14">
        <v>18210331</v>
      </c>
      <c r="B464" s="15" t="s">
        <v>2565</v>
      </c>
      <c r="C464" s="16" t="s">
        <v>652</v>
      </c>
      <c r="D464" s="13" t="s">
        <v>183</v>
      </c>
      <c r="E464" s="13"/>
      <c r="F464" s="303">
        <v>42783</v>
      </c>
      <c r="G464" s="13"/>
      <c r="H464" s="288" t="s">
        <v>2129</v>
      </c>
      <c r="I464" s="288" t="s">
        <v>2129</v>
      </c>
      <c r="J464" s="288" t="s">
        <v>2129</v>
      </c>
      <c r="K464" s="288" t="s">
        <v>2129</v>
      </c>
      <c r="L464" s="288" t="s">
        <v>183</v>
      </c>
      <c r="M464" s="288" t="s">
        <v>2130</v>
      </c>
      <c r="N464" s="288" t="s">
        <v>183</v>
      </c>
      <c r="P464" s="289">
        <v>9437656.25</v>
      </c>
      <c r="Q464" s="289">
        <v>12336039.66</v>
      </c>
      <c r="R464" s="289">
        <v>12494253.279999999</v>
      </c>
      <c r="S464" s="289">
        <v>12565379.529999999</v>
      </c>
      <c r="T464" s="289">
        <v>12668753.01</v>
      </c>
      <c r="U464" s="289">
        <v>12681893.720000001</v>
      </c>
      <c r="V464" s="289">
        <v>12717824.810000001</v>
      </c>
      <c r="W464" s="289">
        <v>12720858.83</v>
      </c>
      <c r="X464" s="289">
        <v>12711399.300000001</v>
      </c>
      <c r="Y464" s="289">
        <v>12707858.34</v>
      </c>
      <c r="Z464" s="289">
        <v>12707858.34</v>
      </c>
      <c r="AA464" s="289">
        <v>12707858.34</v>
      </c>
      <c r="AB464" s="289">
        <v>12707858.34</v>
      </c>
      <c r="AC464" s="289"/>
      <c r="AD464" s="289"/>
      <c r="AE464" s="289">
        <v>12507727.871249998</v>
      </c>
      <c r="AF464" s="299"/>
      <c r="AG464" s="300"/>
      <c r="AH464" s="291"/>
      <c r="AI464" s="291"/>
      <c r="AJ464" s="291"/>
      <c r="AK464" s="292"/>
      <c r="AL464" s="291">
        <v>0</v>
      </c>
      <c r="AM464" s="293">
        <v>12507727.871249998</v>
      </c>
      <c r="AN464" s="291"/>
      <c r="AO464" s="294">
        <v>12507727.871249998</v>
      </c>
      <c r="AP464" s="291"/>
      <c r="AQ464" s="295">
        <v>12707858.34</v>
      </c>
      <c r="AR464" s="291"/>
      <c r="AS464" s="291"/>
      <c r="AT464" s="291"/>
      <c r="AU464" s="291"/>
      <c r="AV464" s="296">
        <v>0</v>
      </c>
      <c r="AW464" s="291">
        <v>12707858.34</v>
      </c>
      <c r="AX464" s="291"/>
      <c r="AY464" s="293">
        <v>12707858.34</v>
      </c>
      <c r="AZ464" s="297"/>
      <c r="BA464" s="298">
        <f t="shared" si="61"/>
        <v>0</v>
      </c>
      <c r="BB464" s="43"/>
      <c r="BC464" s="288" t="str">
        <f t="shared" si="63"/>
        <v/>
      </c>
      <c r="BD464" s="288" t="str">
        <f t="shared" si="63"/>
        <v/>
      </c>
      <c r="BE464" s="288" t="str">
        <f t="shared" si="63"/>
        <v/>
      </c>
      <c r="BF464" s="288" t="str">
        <f t="shared" si="63"/>
        <v/>
      </c>
      <c r="BG464" s="288" t="str">
        <f t="shared" si="60"/>
        <v>W/C</v>
      </c>
      <c r="BH464" s="288" t="str">
        <f t="shared" si="60"/>
        <v>NO</v>
      </c>
      <c r="BI464" s="288" t="str">
        <f t="shared" si="62"/>
        <v>W/C</v>
      </c>
      <c r="BJ464" s="43"/>
      <c r="BK464" s="288" t="b">
        <f t="shared" si="65"/>
        <v>1</v>
      </c>
      <c r="BL464" s="288" t="b">
        <f t="shared" si="65"/>
        <v>1</v>
      </c>
      <c r="BM464" s="288" t="b">
        <f t="shared" si="65"/>
        <v>1</v>
      </c>
      <c r="BN464" s="288" t="b">
        <f t="shared" si="64"/>
        <v>1</v>
      </c>
      <c r="BO464" s="288" t="b">
        <f t="shared" si="64"/>
        <v>1</v>
      </c>
      <c r="BP464" s="288" t="b">
        <f t="shared" si="64"/>
        <v>1</v>
      </c>
      <c r="BQ464" s="288" t="b">
        <f t="shared" si="64"/>
        <v>1</v>
      </c>
    </row>
    <row r="465" spans="1:69" ht="12" customHeight="1" x14ac:dyDescent="0.25">
      <c r="A465" s="14">
        <v>18210341</v>
      </c>
      <c r="B465" s="15" t="s">
        <v>2566</v>
      </c>
      <c r="C465" s="16" t="s">
        <v>653</v>
      </c>
      <c r="D465" s="13" t="s">
        <v>183</v>
      </c>
      <c r="E465" s="13"/>
      <c r="F465" s="303">
        <v>43070</v>
      </c>
      <c r="G465" s="13"/>
      <c r="H465" s="288" t="s">
        <v>2129</v>
      </c>
      <c r="I465" s="288" t="s">
        <v>2129</v>
      </c>
      <c r="J465" s="288" t="s">
        <v>2129</v>
      </c>
      <c r="K465" s="288" t="s">
        <v>2129</v>
      </c>
      <c r="L465" s="288" t="s">
        <v>183</v>
      </c>
      <c r="M465" s="288" t="s">
        <v>2130</v>
      </c>
      <c r="N465" s="288" t="s">
        <v>183</v>
      </c>
      <c r="P465" s="289">
        <v>12215518.98</v>
      </c>
      <c r="Q465" s="289">
        <v>12215518.98</v>
      </c>
      <c r="R465" s="289">
        <v>12215518.98</v>
      </c>
      <c r="S465" s="289">
        <v>12215518.98</v>
      </c>
      <c r="T465" s="289">
        <v>12215518.98</v>
      </c>
      <c r="U465" s="289">
        <v>12215518.98</v>
      </c>
      <c r="V465" s="289">
        <v>12215518.98</v>
      </c>
      <c r="W465" s="289">
        <v>12215518.98</v>
      </c>
      <c r="X465" s="289">
        <v>12215518.98</v>
      </c>
      <c r="Y465" s="289">
        <v>12215518.98</v>
      </c>
      <c r="Z465" s="289">
        <v>12215518.98</v>
      </c>
      <c r="AA465" s="289">
        <v>12215518.98</v>
      </c>
      <c r="AB465" s="289">
        <v>12215518.98</v>
      </c>
      <c r="AC465" s="289"/>
      <c r="AD465" s="289"/>
      <c r="AE465" s="289">
        <v>12215518.980000002</v>
      </c>
      <c r="AF465" s="299"/>
      <c r="AG465" s="300"/>
      <c r="AH465" s="291"/>
      <c r="AI465" s="291"/>
      <c r="AJ465" s="291"/>
      <c r="AK465" s="292"/>
      <c r="AL465" s="291">
        <v>0</v>
      </c>
      <c r="AM465" s="293">
        <v>12215518.980000002</v>
      </c>
      <c r="AN465" s="291"/>
      <c r="AO465" s="294">
        <v>12215518.980000002</v>
      </c>
      <c r="AP465" s="291"/>
      <c r="AQ465" s="295">
        <v>12215518.98</v>
      </c>
      <c r="AR465" s="291"/>
      <c r="AS465" s="291"/>
      <c r="AT465" s="291"/>
      <c r="AU465" s="291"/>
      <c r="AV465" s="296">
        <v>0</v>
      </c>
      <c r="AW465" s="291">
        <v>12215518.98</v>
      </c>
      <c r="AX465" s="291"/>
      <c r="AY465" s="293">
        <v>12215518.98</v>
      </c>
      <c r="AZ465" s="297"/>
      <c r="BA465" s="298">
        <f t="shared" si="61"/>
        <v>0</v>
      </c>
      <c r="BB465" s="43"/>
      <c r="BC465" s="288" t="str">
        <f t="shared" si="63"/>
        <v/>
      </c>
      <c r="BD465" s="288" t="str">
        <f t="shared" si="63"/>
        <v/>
      </c>
      <c r="BE465" s="288" t="str">
        <f t="shared" si="63"/>
        <v/>
      </c>
      <c r="BF465" s="288" t="str">
        <f t="shared" si="63"/>
        <v/>
      </c>
      <c r="BG465" s="288" t="str">
        <f t="shared" si="60"/>
        <v>W/C</v>
      </c>
      <c r="BH465" s="288" t="str">
        <f t="shared" si="60"/>
        <v>NO</v>
      </c>
      <c r="BI465" s="288" t="str">
        <f t="shared" si="62"/>
        <v>W/C</v>
      </c>
      <c r="BJ465" s="43"/>
      <c r="BK465" s="288" t="b">
        <f t="shared" si="65"/>
        <v>1</v>
      </c>
      <c r="BL465" s="288" t="b">
        <f t="shared" si="65"/>
        <v>1</v>
      </c>
      <c r="BM465" s="288" t="b">
        <f t="shared" si="65"/>
        <v>1</v>
      </c>
      <c r="BN465" s="288" t="b">
        <f t="shared" si="64"/>
        <v>1</v>
      </c>
      <c r="BO465" s="288" t="b">
        <f t="shared" si="64"/>
        <v>1</v>
      </c>
      <c r="BP465" s="288" t="b">
        <f t="shared" si="64"/>
        <v>1</v>
      </c>
      <c r="BQ465" s="288" t="b">
        <f t="shared" si="64"/>
        <v>1</v>
      </c>
    </row>
    <row r="466" spans="1:69" ht="12" customHeight="1" x14ac:dyDescent="0.25">
      <c r="A466" s="14">
        <v>18210351</v>
      </c>
      <c r="B466" s="15" t="s">
        <v>2567</v>
      </c>
      <c r="C466" s="16" t="s">
        <v>654</v>
      </c>
      <c r="D466" s="13" t="s">
        <v>183</v>
      </c>
      <c r="E466" s="13"/>
      <c r="F466" s="303">
        <v>43435</v>
      </c>
      <c r="G466" s="13"/>
      <c r="H466" s="288" t="s">
        <v>2129</v>
      </c>
      <c r="I466" s="288" t="s">
        <v>2129</v>
      </c>
      <c r="J466" s="288" t="s">
        <v>2129</v>
      </c>
      <c r="K466" s="288" t="s">
        <v>2129</v>
      </c>
      <c r="L466" s="288" t="s">
        <v>183</v>
      </c>
      <c r="M466" s="288" t="s">
        <v>2130</v>
      </c>
      <c r="N466" s="288" t="s">
        <v>183</v>
      </c>
      <c r="P466" s="289"/>
      <c r="Q466" s="289"/>
      <c r="R466" s="289"/>
      <c r="S466" s="289"/>
      <c r="T466" s="289"/>
      <c r="U466" s="289"/>
      <c r="V466" s="289"/>
      <c r="W466" s="289"/>
      <c r="X466" s="289"/>
      <c r="Y466" s="289"/>
      <c r="Z466" s="289"/>
      <c r="AA466" s="289"/>
      <c r="AB466" s="289">
        <v>11874753.6</v>
      </c>
      <c r="AC466" s="289"/>
      <c r="AD466" s="289"/>
      <c r="AE466" s="289">
        <v>494781.39999999997</v>
      </c>
      <c r="AF466" s="299"/>
      <c r="AG466" s="300"/>
      <c r="AH466" s="291"/>
      <c r="AI466" s="291"/>
      <c r="AJ466" s="291"/>
      <c r="AK466" s="292"/>
      <c r="AL466" s="291">
        <v>0</v>
      </c>
      <c r="AM466" s="293">
        <v>494781.39999999997</v>
      </c>
      <c r="AN466" s="291"/>
      <c r="AO466" s="294">
        <v>494781.39999999997</v>
      </c>
      <c r="AP466" s="291"/>
      <c r="AQ466" s="295">
        <v>11874753.6</v>
      </c>
      <c r="AR466" s="291"/>
      <c r="AS466" s="291"/>
      <c r="AT466" s="291"/>
      <c r="AU466" s="291"/>
      <c r="AV466" s="296">
        <v>0</v>
      </c>
      <c r="AW466" s="291">
        <v>11874753.6</v>
      </c>
      <c r="AX466" s="291"/>
      <c r="AY466" s="293">
        <v>11874753.6</v>
      </c>
      <c r="AZ466" s="297"/>
      <c r="BA466" s="298">
        <f t="shared" si="61"/>
        <v>0</v>
      </c>
      <c r="BB466" s="43"/>
      <c r="BC466" s="288"/>
      <c r="BD466" s="288"/>
      <c r="BE466" s="288"/>
      <c r="BF466" s="288"/>
      <c r="BG466" s="288"/>
      <c r="BH466" s="288"/>
      <c r="BI466" s="288"/>
      <c r="BJ466" s="43"/>
      <c r="BK466" s="288"/>
      <c r="BL466" s="288"/>
      <c r="BM466" s="288"/>
      <c r="BN466" s="288"/>
      <c r="BO466" s="288"/>
      <c r="BP466" s="288"/>
      <c r="BQ466" s="288"/>
    </row>
    <row r="467" spans="1:69" ht="12" customHeight="1" x14ac:dyDescent="0.25">
      <c r="A467" s="286">
        <v>18220011</v>
      </c>
      <c r="B467" s="287" t="s">
        <v>2568</v>
      </c>
      <c r="C467" s="16" t="s">
        <v>655</v>
      </c>
      <c r="D467" s="13" t="s">
        <v>180</v>
      </c>
      <c r="E467" s="13"/>
      <c r="F467" s="16"/>
      <c r="G467" s="13"/>
      <c r="H467" s="288" t="s">
        <v>2129</v>
      </c>
      <c r="I467" s="288" t="s">
        <v>180</v>
      </c>
      <c r="J467" s="288" t="s">
        <v>2129</v>
      </c>
      <c r="K467" s="288" t="s">
        <v>2129</v>
      </c>
      <c r="L467" s="288" t="s">
        <v>2130</v>
      </c>
      <c r="M467" s="288" t="s">
        <v>2130</v>
      </c>
      <c r="N467" s="288" t="s">
        <v>2129</v>
      </c>
      <c r="P467" s="289">
        <v>0</v>
      </c>
      <c r="Q467" s="289">
        <v>0</v>
      </c>
      <c r="R467" s="289">
        <v>0</v>
      </c>
      <c r="S467" s="289">
        <v>0</v>
      </c>
      <c r="T467" s="289">
        <v>0</v>
      </c>
      <c r="U467" s="289">
        <v>0</v>
      </c>
      <c r="V467" s="289">
        <v>0</v>
      </c>
      <c r="W467" s="289">
        <v>0</v>
      </c>
      <c r="X467" s="289">
        <v>0</v>
      </c>
      <c r="Y467" s="289">
        <v>0</v>
      </c>
      <c r="Z467" s="289">
        <v>0</v>
      </c>
      <c r="AA467" s="289">
        <v>0</v>
      </c>
      <c r="AB467" s="289">
        <v>0</v>
      </c>
      <c r="AC467" s="289"/>
      <c r="AD467" s="289"/>
      <c r="AE467" s="289">
        <v>0</v>
      </c>
      <c r="AF467" s="299" t="s">
        <v>656</v>
      </c>
      <c r="AG467" s="300"/>
      <c r="AH467" s="291"/>
      <c r="AI467" s="291">
        <v>0</v>
      </c>
      <c r="AJ467" s="291"/>
      <c r="AK467" s="292"/>
      <c r="AL467" s="291">
        <v>0</v>
      </c>
      <c r="AM467" s="293"/>
      <c r="AN467" s="291"/>
      <c r="AO467" s="294">
        <v>0</v>
      </c>
      <c r="AP467" s="291"/>
      <c r="AQ467" s="295">
        <v>0</v>
      </c>
      <c r="AR467" s="291"/>
      <c r="AS467" s="291">
        <v>0</v>
      </c>
      <c r="AT467" s="291"/>
      <c r="AU467" s="291"/>
      <c r="AV467" s="296">
        <v>0</v>
      </c>
      <c r="AW467" s="291"/>
      <c r="AX467" s="291"/>
      <c r="AY467" s="293">
        <v>0</v>
      </c>
      <c r="AZ467" s="297"/>
      <c r="BA467" s="298">
        <f t="shared" si="61"/>
        <v>0</v>
      </c>
      <c r="BB467" s="43"/>
      <c r="BC467" s="288" t="str">
        <f t="shared" si="63"/>
        <v/>
      </c>
      <c r="BD467" s="288" t="str">
        <f t="shared" si="63"/>
        <v>ERB</v>
      </c>
      <c r="BE467" s="288" t="str">
        <f t="shared" si="63"/>
        <v/>
      </c>
      <c r="BF467" s="288" t="str">
        <f t="shared" si="63"/>
        <v/>
      </c>
      <c r="BG467" s="288" t="str">
        <f t="shared" si="60"/>
        <v>NO</v>
      </c>
      <c r="BH467" s="288" t="str">
        <f t="shared" si="60"/>
        <v>NO</v>
      </c>
      <c r="BI467" s="288" t="str">
        <f t="shared" si="62"/>
        <v/>
      </c>
      <c r="BJ467" s="43"/>
      <c r="BK467" s="288" t="b">
        <f t="shared" si="65"/>
        <v>1</v>
      </c>
      <c r="BL467" s="288" t="b">
        <f t="shared" si="65"/>
        <v>1</v>
      </c>
      <c r="BM467" s="288" t="b">
        <f t="shared" si="65"/>
        <v>1</v>
      </c>
      <c r="BN467" s="288" t="b">
        <f t="shared" si="64"/>
        <v>1</v>
      </c>
      <c r="BO467" s="288" t="b">
        <f t="shared" si="64"/>
        <v>1</v>
      </c>
      <c r="BP467" s="288" t="b">
        <f t="shared" si="64"/>
        <v>1</v>
      </c>
      <c r="BQ467" s="288" t="b">
        <f t="shared" si="64"/>
        <v>1</v>
      </c>
    </row>
    <row r="468" spans="1:69" ht="12" customHeight="1" x14ac:dyDescent="0.25">
      <c r="A468" s="286">
        <v>18220021</v>
      </c>
      <c r="B468" s="287" t="s">
        <v>2569</v>
      </c>
      <c r="C468" s="16" t="s">
        <v>657</v>
      </c>
      <c r="D468" s="13" t="s">
        <v>180</v>
      </c>
      <c r="E468" s="13"/>
      <c r="F468" s="16"/>
      <c r="G468" s="13"/>
      <c r="H468" s="288" t="s">
        <v>2129</v>
      </c>
      <c r="I468" s="288" t="s">
        <v>180</v>
      </c>
      <c r="J468" s="288" t="s">
        <v>2129</v>
      </c>
      <c r="K468" s="288" t="s">
        <v>2129</v>
      </c>
      <c r="L468" s="288" t="s">
        <v>2130</v>
      </c>
      <c r="M468" s="288" t="s">
        <v>2130</v>
      </c>
      <c r="N468" s="288" t="s">
        <v>2129</v>
      </c>
      <c r="P468" s="289">
        <v>0</v>
      </c>
      <c r="Q468" s="289">
        <v>0</v>
      </c>
      <c r="R468" s="289">
        <v>0</v>
      </c>
      <c r="S468" s="289">
        <v>0</v>
      </c>
      <c r="T468" s="289">
        <v>0</v>
      </c>
      <c r="U468" s="289">
        <v>0</v>
      </c>
      <c r="V468" s="289">
        <v>0</v>
      </c>
      <c r="W468" s="289">
        <v>0</v>
      </c>
      <c r="X468" s="289">
        <v>0</v>
      </c>
      <c r="Y468" s="289">
        <v>0</v>
      </c>
      <c r="Z468" s="289">
        <v>0</v>
      </c>
      <c r="AA468" s="289">
        <v>0</v>
      </c>
      <c r="AB468" s="289">
        <v>0</v>
      </c>
      <c r="AC468" s="289"/>
      <c r="AD468" s="289"/>
      <c r="AE468" s="289">
        <v>0</v>
      </c>
      <c r="AF468" s="299" t="s">
        <v>656</v>
      </c>
      <c r="AG468" s="300"/>
      <c r="AH468" s="291"/>
      <c r="AI468" s="291">
        <v>0</v>
      </c>
      <c r="AJ468" s="291"/>
      <c r="AK468" s="292"/>
      <c r="AL468" s="291">
        <v>0</v>
      </c>
      <c r="AM468" s="293"/>
      <c r="AN468" s="291"/>
      <c r="AO468" s="294">
        <v>0</v>
      </c>
      <c r="AP468" s="291"/>
      <c r="AQ468" s="295">
        <v>0</v>
      </c>
      <c r="AR468" s="291"/>
      <c r="AS468" s="291">
        <v>0</v>
      </c>
      <c r="AT468" s="291"/>
      <c r="AU468" s="291"/>
      <c r="AV468" s="296">
        <v>0</v>
      </c>
      <c r="AW468" s="291"/>
      <c r="AX468" s="291"/>
      <c r="AY468" s="293">
        <v>0</v>
      </c>
      <c r="AZ468" s="297"/>
      <c r="BA468" s="298">
        <f t="shared" si="61"/>
        <v>0</v>
      </c>
      <c r="BB468" s="43"/>
      <c r="BC468" s="288" t="str">
        <f t="shared" si="63"/>
        <v/>
      </c>
      <c r="BD468" s="288" t="str">
        <f t="shared" si="63"/>
        <v>ERB</v>
      </c>
      <c r="BE468" s="288" t="str">
        <f t="shared" si="63"/>
        <v/>
      </c>
      <c r="BF468" s="288" t="str">
        <f t="shared" si="63"/>
        <v/>
      </c>
      <c r="BG468" s="288" t="str">
        <f t="shared" si="60"/>
        <v>NO</v>
      </c>
      <c r="BH468" s="288" t="str">
        <f t="shared" si="60"/>
        <v>NO</v>
      </c>
      <c r="BI468" s="288" t="str">
        <f t="shared" si="62"/>
        <v/>
      </c>
      <c r="BJ468" s="43"/>
      <c r="BK468" s="288" t="b">
        <f t="shared" si="65"/>
        <v>1</v>
      </c>
      <c r="BL468" s="288" t="b">
        <f t="shared" si="65"/>
        <v>1</v>
      </c>
      <c r="BM468" s="288" t="b">
        <f t="shared" si="65"/>
        <v>1</v>
      </c>
      <c r="BN468" s="288" t="b">
        <f t="shared" si="64"/>
        <v>1</v>
      </c>
      <c r="BO468" s="288" t="b">
        <f t="shared" si="64"/>
        <v>1</v>
      </c>
      <c r="BP468" s="288" t="b">
        <f t="shared" si="64"/>
        <v>1</v>
      </c>
      <c r="BQ468" s="288" t="b">
        <f t="shared" si="64"/>
        <v>1</v>
      </c>
    </row>
    <row r="469" spans="1:69" ht="12" customHeight="1" x14ac:dyDescent="0.25">
      <c r="A469" s="286">
        <v>18220031</v>
      </c>
      <c r="B469" s="287" t="s">
        <v>2570</v>
      </c>
      <c r="C469" s="16" t="s">
        <v>658</v>
      </c>
      <c r="D469" s="13" t="s">
        <v>180</v>
      </c>
      <c r="E469" s="13"/>
      <c r="F469" s="16"/>
      <c r="G469" s="13"/>
      <c r="H469" s="288" t="s">
        <v>2129</v>
      </c>
      <c r="I469" s="288" t="s">
        <v>180</v>
      </c>
      <c r="J469" s="288" t="s">
        <v>2129</v>
      </c>
      <c r="K469" s="288" t="s">
        <v>2129</v>
      </c>
      <c r="L469" s="288" t="s">
        <v>2130</v>
      </c>
      <c r="M469" s="288" t="s">
        <v>2130</v>
      </c>
      <c r="N469" s="288" t="s">
        <v>2129</v>
      </c>
      <c r="P469" s="289">
        <v>0</v>
      </c>
      <c r="Q469" s="289">
        <v>0</v>
      </c>
      <c r="R469" s="289">
        <v>0</v>
      </c>
      <c r="S469" s="289">
        <v>0</v>
      </c>
      <c r="T469" s="289">
        <v>0</v>
      </c>
      <c r="U469" s="289">
        <v>0</v>
      </c>
      <c r="V469" s="289">
        <v>0</v>
      </c>
      <c r="W469" s="289">
        <v>0</v>
      </c>
      <c r="X469" s="289">
        <v>0</v>
      </c>
      <c r="Y469" s="289">
        <v>0</v>
      </c>
      <c r="Z469" s="289">
        <v>0</v>
      </c>
      <c r="AA469" s="289">
        <v>0</v>
      </c>
      <c r="AB469" s="289">
        <v>0</v>
      </c>
      <c r="AC469" s="289"/>
      <c r="AD469" s="289"/>
      <c r="AE469" s="289">
        <v>0</v>
      </c>
      <c r="AF469" s="299" t="s">
        <v>656</v>
      </c>
      <c r="AG469" s="300"/>
      <c r="AH469" s="291"/>
      <c r="AI469" s="291">
        <v>0</v>
      </c>
      <c r="AJ469" s="291"/>
      <c r="AK469" s="292"/>
      <c r="AL469" s="291">
        <v>0</v>
      </c>
      <c r="AM469" s="293"/>
      <c r="AN469" s="291"/>
      <c r="AO469" s="294">
        <v>0</v>
      </c>
      <c r="AP469" s="291"/>
      <c r="AQ469" s="295">
        <v>0</v>
      </c>
      <c r="AR469" s="291"/>
      <c r="AS469" s="291">
        <v>0</v>
      </c>
      <c r="AT469" s="291"/>
      <c r="AU469" s="291"/>
      <c r="AV469" s="296">
        <v>0</v>
      </c>
      <c r="AW469" s="291"/>
      <c r="AX469" s="291"/>
      <c r="AY469" s="293">
        <v>0</v>
      </c>
      <c r="AZ469" s="297"/>
      <c r="BA469" s="298">
        <f t="shared" si="61"/>
        <v>0</v>
      </c>
      <c r="BB469" s="43"/>
      <c r="BC469" s="288" t="str">
        <f t="shared" si="63"/>
        <v/>
      </c>
      <c r="BD469" s="288" t="str">
        <f t="shared" si="63"/>
        <v>ERB</v>
      </c>
      <c r="BE469" s="288" t="str">
        <f t="shared" si="63"/>
        <v/>
      </c>
      <c r="BF469" s="288" t="str">
        <f t="shared" si="63"/>
        <v/>
      </c>
      <c r="BG469" s="288" t="str">
        <f t="shared" si="60"/>
        <v>NO</v>
      </c>
      <c r="BH469" s="288" t="str">
        <f t="shared" si="60"/>
        <v>NO</v>
      </c>
      <c r="BI469" s="288" t="str">
        <f t="shared" si="62"/>
        <v/>
      </c>
      <c r="BJ469" s="43"/>
      <c r="BK469" s="288" t="b">
        <f t="shared" si="65"/>
        <v>1</v>
      </c>
      <c r="BL469" s="288" t="b">
        <f t="shared" si="65"/>
        <v>1</v>
      </c>
      <c r="BM469" s="288" t="b">
        <f t="shared" si="65"/>
        <v>1</v>
      </c>
      <c r="BN469" s="288" t="b">
        <f t="shared" si="64"/>
        <v>1</v>
      </c>
      <c r="BO469" s="288" t="b">
        <f t="shared" si="64"/>
        <v>1</v>
      </c>
      <c r="BP469" s="288" t="b">
        <f t="shared" si="64"/>
        <v>1</v>
      </c>
      <c r="BQ469" s="288" t="b">
        <f t="shared" si="64"/>
        <v>1</v>
      </c>
    </row>
    <row r="470" spans="1:69" ht="12" customHeight="1" x14ac:dyDescent="0.25">
      <c r="A470" s="286">
        <v>18220041</v>
      </c>
      <c r="B470" s="287" t="s">
        <v>2571</v>
      </c>
      <c r="C470" s="16" t="s">
        <v>659</v>
      </c>
      <c r="D470" s="13" t="s">
        <v>180</v>
      </c>
      <c r="E470" s="13"/>
      <c r="F470" s="16"/>
      <c r="G470" s="13"/>
      <c r="H470" s="288" t="s">
        <v>2129</v>
      </c>
      <c r="I470" s="288" t="s">
        <v>180</v>
      </c>
      <c r="J470" s="288" t="s">
        <v>2129</v>
      </c>
      <c r="K470" s="288" t="s">
        <v>2129</v>
      </c>
      <c r="L470" s="288" t="s">
        <v>2130</v>
      </c>
      <c r="M470" s="288" t="s">
        <v>2130</v>
      </c>
      <c r="N470" s="288" t="s">
        <v>2129</v>
      </c>
      <c r="P470" s="289">
        <v>0</v>
      </c>
      <c r="Q470" s="289">
        <v>0</v>
      </c>
      <c r="R470" s="289">
        <v>0</v>
      </c>
      <c r="S470" s="289">
        <v>0</v>
      </c>
      <c r="T470" s="289">
        <v>0</v>
      </c>
      <c r="U470" s="289">
        <v>0</v>
      </c>
      <c r="V470" s="289">
        <v>0</v>
      </c>
      <c r="W470" s="289">
        <v>0</v>
      </c>
      <c r="X470" s="289">
        <v>0</v>
      </c>
      <c r="Y470" s="289">
        <v>0</v>
      </c>
      <c r="Z470" s="289">
        <v>0</v>
      </c>
      <c r="AA470" s="289">
        <v>0</v>
      </c>
      <c r="AB470" s="289">
        <v>0</v>
      </c>
      <c r="AC470" s="289"/>
      <c r="AD470" s="289"/>
      <c r="AE470" s="289">
        <v>0</v>
      </c>
      <c r="AF470" s="299" t="s">
        <v>656</v>
      </c>
      <c r="AG470" s="300"/>
      <c r="AH470" s="291"/>
      <c r="AI470" s="291">
        <v>0</v>
      </c>
      <c r="AJ470" s="291"/>
      <c r="AK470" s="292"/>
      <c r="AL470" s="291">
        <v>0</v>
      </c>
      <c r="AM470" s="293"/>
      <c r="AN470" s="291"/>
      <c r="AO470" s="294">
        <v>0</v>
      </c>
      <c r="AP470" s="291"/>
      <c r="AQ470" s="295">
        <v>0</v>
      </c>
      <c r="AR470" s="291"/>
      <c r="AS470" s="291">
        <v>0</v>
      </c>
      <c r="AT470" s="291"/>
      <c r="AU470" s="291"/>
      <c r="AV470" s="296">
        <v>0</v>
      </c>
      <c r="AW470" s="291"/>
      <c r="AX470" s="291"/>
      <c r="AY470" s="293">
        <v>0</v>
      </c>
      <c r="AZ470" s="297"/>
      <c r="BA470" s="298">
        <f t="shared" si="61"/>
        <v>0</v>
      </c>
      <c r="BB470" s="43"/>
      <c r="BC470" s="288" t="str">
        <f t="shared" si="63"/>
        <v/>
      </c>
      <c r="BD470" s="288" t="str">
        <f t="shared" si="63"/>
        <v>ERB</v>
      </c>
      <c r="BE470" s="288" t="str">
        <f t="shared" si="63"/>
        <v/>
      </c>
      <c r="BF470" s="288" t="str">
        <f t="shared" si="63"/>
        <v/>
      </c>
      <c r="BG470" s="288" t="str">
        <f t="shared" si="60"/>
        <v>NO</v>
      </c>
      <c r="BH470" s="288" t="str">
        <f t="shared" si="60"/>
        <v>NO</v>
      </c>
      <c r="BI470" s="288" t="str">
        <f t="shared" si="62"/>
        <v/>
      </c>
      <c r="BJ470" s="43"/>
      <c r="BK470" s="288" t="b">
        <f t="shared" si="65"/>
        <v>1</v>
      </c>
      <c r="BL470" s="288" t="b">
        <f t="shared" si="65"/>
        <v>1</v>
      </c>
      <c r="BM470" s="288" t="b">
        <f t="shared" si="65"/>
        <v>1</v>
      </c>
      <c r="BN470" s="288" t="b">
        <f t="shared" si="64"/>
        <v>1</v>
      </c>
      <c r="BO470" s="288" t="b">
        <f t="shared" si="64"/>
        <v>1</v>
      </c>
      <c r="BP470" s="288" t="b">
        <f t="shared" si="64"/>
        <v>1</v>
      </c>
      <c r="BQ470" s="288" t="b">
        <f t="shared" si="64"/>
        <v>1</v>
      </c>
    </row>
    <row r="471" spans="1:69" ht="12" customHeight="1" x14ac:dyDescent="0.25">
      <c r="A471" s="286">
        <v>18220061</v>
      </c>
      <c r="B471" s="287" t="s">
        <v>2572</v>
      </c>
      <c r="C471" s="16" t="s">
        <v>660</v>
      </c>
      <c r="D471" s="13" t="s">
        <v>180</v>
      </c>
      <c r="E471" s="13"/>
      <c r="F471" s="16"/>
      <c r="G471" s="13"/>
      <c r="H471" s="288" t="s">
        <v>2129</v>
      </c>
      <c r="I471" s="288" t="s">
        <v>180</v>
      </c>
      <c r="J471" s="288" t="s">
        <v>2129</v>
      </c>
      <c r="K471" s="288" t="s">
        <v>2129</v>
      </c>
      <c r="L471" s="288" t="s">
        <v>2130</v>
      </c>
      <c r="M471" s="288" t="s">
        <v>2130</v>
      </c>
      <c r="N471" s="288" t="s">
        <v>2129</v>
      </c>
      <c r="P471" s="289">
        <v>0</v>
      </c>
      <c r="Q471" s="289">
        <v>0</v>
      </c>
      <c r="R471" s="289">
        <v>0</v>
      </c>
      <c r="S471" s="289">
        <v>0</v>
      </c>
      <c r="T471" s="289">
        <v>0</v>
      </c>
      <c r="U471" s="289">
        <v>0</v>
      </c>
      <c r="V471" s="289">
        <v>0</v>
      </c>
      <c r="W471" s="289">
        <v>0</v>
      </c>
      <c r="X471" s="289">
        <v>0</v>
      </c>
      <c r="Y471" s="289">
        <v>0</v>
      </c>
      <c r="Z471" s="289">
        <v>0</v>
      </c>
      <c r="AA471" s="289">
        <v>0</v>
      </c>
      <c r="AB471" s="289">
        <v>0</v>
      </c>
      <c r="AC471" s="289"/>
      <c r="AD471" s="289"/>
      <c r="AE471" s="289">
        <v>0</v>
      </c>
      <c r="AF471" s="299" t="s">
        <v>661</v>
      </c>
      <c r="AG471" s="300"/>
      <c r="AH471" s="291"/>
      <c r="AI471" s="291">
        <v>0</v>
      </c>
      <c r="AJ471" s="291"/>
      <c r="AK471" s="292"/>
      <c r="AL471" s="291">
        <v>0</v>
      </c>
      <c r="AM471" s="293"/>
      <c r="AN471" s="291"/>
      <c r="AO471" s="294">
        <v>0</v>
      </c>
      <c r="AP471" s="291"/>
      <c r="AQ471" s="295">
        <v>0</v>
      </c>
      <c r="AR471" s="291"/>
      <c r="AS471" s="291">
        <v>0</v>
      </c>
      <c r="AT471" s="291"/>
      <c r="AU471" s="291"/>
      <c r="AV471" s="296">
        <v>0</v>
      </c>
      <c r="AW471" s="291"/>
      <c r="AX471" s="291"/>
      <c r="AY471" s="293">
        <v>0</v>
      </c>
      <c r="AZ471" s="297"/>
      <c r="BA471" s="298">
        <f t="shared" si="61"/>
        <v>0</v>
      </c>
      <c r="BB471" s="43"/>
      <c r="BC471" s="288" t="str">
        <f t="shared" si="63"/>
        <v/>
      </c>
      <c r="BD471" s="288" t="str">
        <f t="shared" si="63"/>
        <v>ERB</v>
      </c>
      <c r="BE471" s="288" t="str">
        <f t="shared" si="63"/>
        <v/>
      </c>
      <c r="BF471" s="288" t="str">
        <f t="shared" si="63"/>
        <v/>
      </c>
      <c r="BG471" s="288" t="str">
        <f t="shared" si="60"/>
        <v>NO</v>
      </c>
      <c r="BH471" s="288" t="str">
        <f t="shared" si="60"/>
        <v>NO</v>
      </c>
      <c r="BI471" s="288" t="str">
        <f t="shared" si="62"/>
        <v/>
      </c>
      <c r="BJ471" s="43"/>
      <c r="BK471" s="288" t="b">
        <f t="shared" si="65"/>
        <v>1</v>
      </c>
      <c r="BL471" s="288" t="b">
        <f t="shared" si="65"/>
        <v>1</v>
      </c>
      <c r="BM471" s="288" t="b">
        <f t="shared" si="65"/>
        <v>1</v>
      </c>
      <c r="BN471" s="288" t="b">
        <f t="shared" si="64"/>
        <v>1</v>
      </c>
      <c r="BO471" s="288" t="b">
        <f t="shared" si="64"/>
        <v>1</v>
      </c>
      <c r="BP471" s="288" t="b">
        <f t="shared" si="64"/>
        <v>1</v>
      </c>
      <c r="BQ471" s="288" t="b">
        <f t="shared" si="64"/>
        <v>1</v>
      </c>
    </row>
    <row r="472" spans="1:69" ht="12" customHeight="1" x14ac:dyDescent="0.25">
      <c r="A472" s="286">
        <v>18220091</v>
      </c>
      <c r="B472" s="287" t="s">
        <v>2573</v>
      </c>
      <c r="C472" s="16" t="s">
        <v>662</v>
      </c>
      <c r="D472" s="13" t="s">
        <v>180</v>
      </c>
      <c r="E472" s="13"/>
      <c r="F472" s="16"/>
      <c r="G472" s="13"/>
      <c r="H472" s="288" t="s">
        <v>2129</v>
      </c>
      <c r="I472" s="288" t="s">
        <v>180</v>
      </c>
      <c r="J472" s="288" t="s">
        <v>2129</v>
      </c>
      <c r="K472" s="288" t="s">
        <v>2129</v>
      </c>
      <c r="L472" s="288" t="s">
        <v>2130</v>
      </c>
      <c r="M472" s="288" t="s">
        <v>2130</v>
      </c>
      <c r="N472" s="288" t="s">
        <v>2129</v>
      </c>
      <c r="P472" s="289">
        <v>0</v>
      </c>
      <c r="Q472" s="289">
        <v>0</v>
      </c>
      <c r="R472" s="289">
        <v>0</v>
      </c>
      <c r="S472" s="289">
        <v>0</v>
      </c>
      <c r="T472" s="289">
        <v>0</v>
      </c>
      <c r="U472" s="289">
        <v>0</v>
      </c>
      <c r="V472" s="289">
        <v>0</v>
      </c>
      <c r="W472" s="289">
        <v>0</v>
      </c>
      <c r="X472" s="289">
        <v>0</v>
      </c>
      <c r="Y472" s="289">
        <v>0</v>
      </c>
      <c r="Z472" s="289">
        <v>0</v>
      </c>
      <c r="AA472" s="289">
        <v>0</v>
      </c>
      <c r="AB472" s="289">
        <v>0</v>
      </c>
      <c r="AC472" s="289"/>
      <c r="AD472" s="289"/>
      <c r="AE472" s="289">
        <v>0</v>
      </c>
      <c r="AF472" s="299" t="s">
        <v>663</v>
      </c>
      <c r="AG472" s="300"/>
      <c r="AH472" s="291"/>
      <c r="AI472" s="291">
        <v>0</v>
      </c>
      <c r="AJ472" s="291"/>
      <c r="AK472" s="292"/>
      <c r="AL472" s="291">
        <v>0</v>
      </c>
      <c r="AM472" s="293"/>
      <c r="AN472" s="291"/>
      <c r="AO472" s="294">
        <v>0</v>
      </c>
      <c r="AP472" s="291"/>
      <c r="AQ472" s="295">
        <v>0</v>
      </c>
      <c r="AR472" s="291"/>
      <c r="AS472" s="291">
        <v>0</v>
      </c>
      <c r="AT472" s="291"/>
      <c r="AU472" s="291"/>
      <c r="AV472" s="296">
        <v>0</v>
      </c>
      <c r="AW472" s="291"/>
      <c r="AX472" s="291"/>
      <c r="AY472" s="293">
        <v>0</v>
      </c>
      <c r="AZ472" s="297"/>
      <c r="BA472" s="298">
        <f t="shared" si="61"/>
        <v>0</v>
      </c>
      <c r="BB472" s="43"/>
      <c r="BC472" s="288" t="str">
        <f t="shared" si="63"/>
        <v/>
      </c>
      <c r="BD472" s="288" t="str">
        <f t="shared" si="63"/>
        <v>ERB</v>
      </c>
      <c r="BE472" s="288" t="str">
        <f t="shared" si="63"/>
        <v/>
      </c>
      <c r="BF472" s="288" t="str">
        <f t="shared" si="63"/>
        <v/>
      </c>
      <c r="BG472" s="288" t="str">
        <f t="shared" si="60"/>
        <v>NO</v>
      </c>
      <c r="BH472" s="288" t="str">
        <f t="shared" si="60"/>
        <v>NO</v>
      </c>
      <c r="BI472" s="288" t="str">
        <f t="shared" si="62"/>
        <v/>
      </c>
      <c r="BJ472" s="43"/>
      <c r="BK472" s="288" t="b">
        <f t="shared" si="65"/>
        <v>1</v>
      </c>
      <c r="BL472" s="288" t="b">
        <f t="shared" si="65"/>
        <v>1</v>
      </c>
      <c r="BM472" s="288" t="b">
        <f t="shared" si="65"/>
        <v>1</v>
      </c>
      <c r="BN472" s="288" t="b">
        <f t="shared" si="64"/>
        <v>1</v>
      </c>
      <c r="BO472" s="288" t="b">
        <f t="shared" si="64"/>
        <v>1</v>
      </c>
      <c r="BP472" s="288" t="b">
        <f t="shared" si="64"/>
        <v>1</v>
      </c>
      <c r="BQ472" s="288" t="b">
        <f t="shared" si="64"/>
        <v>1</v>
      </c>
    </row>
    <row r="473" spans="1:69" ht="12" customHeight="1" x14ac:dyDescent="0.25">
      <c r="A473" s="286">
        <v>18220101</v>
      </c>
      <c r="B473" s="287" t="s">
        <v>2574</v>
      </c>
      <c r="C473" s="16" t="s">
        <v>664</v>
      </c>
      <c r="D473" s="13" t="s">
        <v>180</v>
      </c>
      <c r="E473" s="13"/>
      <c r="F473" s="16"/>
      <c r="G473" s="13"/>
      <c r="H473" s="288" t="s">
        <v>2129</v>
      </c>
      <c r="I473" s="288" t="s">
        <v>180</v>
      </c>
      <c r="J473" s="288" t="s">
        <v>2129</v>
      </c>
      <c r="K473" s="288" t="s">
        <v>2129</v>
      </c>
      <c r="L473" s="288" t="s">
        <v>2130</v>
      </c>
      <c r="M473" s="288" t="s">
        <v>2130</v>
      </c>
      <c r="N473" s="288" t="s">
        <v>2129</v>
      </c>
      <c r="P473" s="289">
        <v>3786307.84</v>
      </c>
      <c r="Q473" s="289">
        <v>3503682.84</v>
      </c>
      <c r="R473" s="289">
        <v>3221057.84</v>
      </c>
      <c r="S473" s="289">
        <v>2938432.84</v>
      </c>
      <c r="T473" s="289">
        <v>2655807.84</v>
      </c>
      <c r="U473" s="289">
        <v>2373182.84</v>
      </c>
      <c r="V473" s="289">
        <v>2090557.84</v>
      </c>
      <c r="W473" s="289">
        <v>1807932.84</v>
      </c>
      <c r="X473" s="289">
        <v>1032629.84</v>
      </c>
      <c r="Y473" s="289">
        <v>662593.84</v>
      </c>
      <c r="Z473" s="289">
        <v>318383.84000000003</v>
      </c>
      <c r="AA473" s="289">
        <v>0</v>
      </c>
      <c r="AB473" s="289">
        <v>0</v>
      </c>
      <c r="AC473" s="289"/>
      <c r="AD473" s="289"/>
      <c r="AE473" s="289">
        <v>1874784.6933333334</v>
      </c>
      <c r="AF473" s="299" t="s">
        <v>665</v>
      </c>
      <c r="AG473" s="300"/>
      <c r="AH473" s="291"/>
      <c r="AI473" s="291">
        <v>1874784.6933333334</v>
      </c>
      <c r="AJ473" s="291"/>
      <c r="AK473" s="292"/>
      <c r="AL473" s="291">
        <v>1874784.6933333334</v>
      </c>
      <c r="AM473" s="293"/>
      <c r="AN473" s="291"/>
      <c r="AO473" s="294">
        <v>0</v>
      </c>
      <c r="AP473" s="291"/>
      <c r="AQ473" s="295">
        <v>0</v>
      </c>
      <c r="AR473" s="291"/>
      <c r="AS473" s="291">
        <v>0</v>
      </c>
      <c r="AT473" s="291"/>
      <c r="AU473" s="291"/>
      <c r="AV473" s="296">
        <v>0</v>
      </c>
      <c r="AW473" s="291"/>
      <c r="AX473" s="291"/>
      <c r="AY473" s="293">
        <v>0</v>
      </c>
      <c r="AZ473" s="297"/>
      <c r="BA473" s="298">
        <f t="shared" si="61"/>
        <v>0</v>
      </c>
      <c r="BB473" s="43"/>
      <c r="BC473" s="288" t="str">
        <f t="shared" si="63"/>
        <v/>
      </c>
      <c r="BD473" s="288" t="str">
        <f t="shared" si="63"/>
        <v>ERB</v>
      </c>
      <c r="BE473" s="288" t="str">
        <f t="shared" si="63"/>
        <v/>
      </c>
      <c r="BF473" s="288" t="str">
        <f t="shared" si="63"/>
        <v/>
      </c>
      <c r="BG473" s="288" t="str">
        <f t="shared" si="60"/>
        <v>NO</v>
      </c>
      <c r="BH473" s="288" t="str">
        <f t="shared" si="60"/>
        <v>NO</v>
      </c>
      <c r="BI473" s="288" t="str">
        <f t="shared" si="62"/>
        <v/>
      </c>
      <c r="BJ473" s="43"/>
      <c r="BK473" s="288" t="b">
        <f t="shared" si="65"/>
        <v>1</v>
      </c>
      <c r="BL473" s="288" t="b">
        <f t="shared" si="65"/>
        <v>1</v>
      </c>
      <c r="BM473" s="288" t="b">
        <f t="shared" si="65"/>
        <v>1</v>
      </c>
      <c r="BN473" s="288" t="b">
        <f t="shared" si="64"/>
        <v>1</v>
      </c>
      <c r="BO473" s="288" t="b">
        <f t="shared" si="64"/>
        <v>1</v>
      </c>
      <c r="BP473" s="288" t="b">
        <f t="shared" si="64"/>
        <v>1</v>
      </c>
      <c r="BQ473" s="288" t="b">
        <f t="shared" si="64"/>
        <v>1</v>
      </c>
    </row>
    <row r="474" spans="1:69" ht="12" customHeight="1" x14ac:dyDescent="0.25">
      <c r="A474" s="286">
        <v>18230002</v>
      </c>
      <c r="B474" s="287" t="s">
        <v>2575</v>
      </c>
      <c r="C474" s="16" t="s">
        <v>666</v>
      </c>
      <c r="D474" s="13" t="s">
        <v>182</v>
      </c>
      <c r="E474" s="13"/>
      <c r="F474" s="16"/>
      <c r="G474" s="13"/>
      <c r="H474" s="288" t="s">
        <v>2129</v>
      </c>
      <c r="I474" s="288" t="s">
        <v>2129</v>
      </c>
      <c r="J474" s="288" t="s">
        <v>2129</v>
      </c>
      <c r="K474" s="288" t="s">
        <v>182</v>
      </c>
      <c r="L474" s="288" t="s">
        <v>2130</v>
      </c>
      <c r="M474" s="288" t="s">
        <v>2130</v>
      </c>
      <c r="N474" s="288" t="s">
        <v>2129</v>
      </c>
      <c r="P474" s="289">
        <v>0.35</v>
      </c>
      <c r="Q474" s="289">
        <v>755917.62</v>
      </c>
      <c r="R474" s="289">
        <v>1482621.9</v>
      </c>
      <c r="S474" s="289">
        <v>0.35</v>
      </c>
      <c r="T474" s="289">
        <v>0.35</v>
      </c>
      <c r="U474" s="289">
        <v>0.35</v>
      </c>
      <c r="V474" s="289">
        <v>0.35</v>
      </c>
      <c r="W474" s="289">
        <v>0.35</v>
      </c>
      <c r="X474" s="289">
        <v>0.35</v>
      </c>
      <c r="Y474" s="289">
        <v>0</v>
      </c>
      <c r="Z474" s="289">
        <v>-27996.9</v>
      </c>
      <c r="AA474" s="289">
        <v>-1.31</v>
      </c>
      <c r="AB474" s="289">
        <v>0</v>
      </c>
      <c r="AC474" s="289"/>
      <c r="AD474" s="289"/>
      <c r="AE474" s="289">
        <v>184211.9654166667</v>
      </c>
      <c r="AF474" s="299"/>
      <c r="AG474" s="300"/>
      <c r="AH474" s="291"/>
      <c r="AI474" s="291"/>
      <c r="AJ474" s="291"/>
      <c r="AK474" s="292">
        <v>184211.9654166667</v>
      </c>
      <c r="AL474" s="291">
        <v>184211.9654166667</v>
      </c>
      <c r="AM474" s="293"/>
      <c r="AN474" s="291"/>
      <c r="AO474" s="294">
        <v>0</v>
      </c>
      <c r="AP474" s="291"/>
      <c r="AQ474" s="295">
        <v>0</v>
      </c>
      <c r="AR474" s="291"/>
      <c r="AS474" s="291"/>
      <c r="AT474" s="291"/>
      <c r="AU474" s="291">
        <v>0</v>
      </c>
      <c r="AV474" s="296">
        <v>0</v>
      </c>
      <c r="AW474" s="291"/>
      <c r="AX474" s="291"/>
      <c r="AY474" s="293">
        <v>0</v>
      </c>
      <c r="AZ474" s="297" t="s">
        <v>667</v>
      </c>
      <c r="BA474" s="298">
        <f t="shared" si="61"/>
        <v>0</v>
      </c>
      <c r="BB474" s="43"/>
      <c r="BC474" s="288" t="str">
        <f t="shared" ref="BC474:BF505" si="66">IF(VALUE(AR474),BC$7,IF(ISBLANK(AR474),"",BC$7))</f>
        <v/>
      </c>
      <c r="BD474" s="288" t="str">
        <f t="shared" si="66"/>
        <v/>
      </c>
      <c r="BE474" s="288" t="str">
        <f t="shared" si="66"/>
        <v/>
      </c>
      <c r="BF474" s="288" t="str">
        <f t="shared" si="66"/>
        <v>Non-Op</v>
      </c>
      <c r="BG474" s="288" t="str">
        <f t="shared" si="60"/>
        <v>NO</v>
      </c>
      <c r="BH474" s="288" t="str">
        <f t="shared" si="60"/>
        <v>NO</v>
      </c>
      <c r="BI474" s="288" t="str">
        <f t="shared" si="62"/>
        <v/>
      </c>
      <c r="BJ474" s="43"/>
      <c r="BK474" s="288" t="b">
        <f t="shared" si="65"/>
        <v>1</v>
      </c>
      <c r="BL474" s="288" t="b">
        <f t="shared" si="65"/>
        <v>1</v>
      </c>
      <c r="BM474" s="288" t="b">
        <f t="shared" si="65"/>
        <v>1</v>
      </c>
      <c r="BN474" s="288" t="b">
        <f t="shared" si="64"/>
        <v>1</v>
      </c>
      <c r="BO474" s="288" t="b">
        <f t="shared" si="64"/>
        <v>1</v>
      </c>
      <c r="BP474" s="288" t="b">
        <f t="shared" si="64"/>
        <v>1</v>
      </c>
      <c r="BQ474" s="288" t="b">
        <f t="shared" si="64"/>
        <v>1</v>
      </c>
    </row>
    <row r="475" spans="1:69" ht="12" customHeight="1" x14ac:dyDescent="0.25">
      <c r="A475" s="286">
        <v>18230021</v>
      </c>
      <c r="B475" s="287" t="s">
        <v>2576</v>
      </c>
      <c r="C475" s="16" t="s">
        <v>668</v>
      </c>
      <c r="D475" s="13" t="s">
        <v>183</v>
      </c>
      <c r="E475" s="13"/>
      <c r="F475" s="16"/>
      <c r="G475" s="13"/>
      <c r="H475" s="288" t="s">
        <v>2129</v>
      </c>
      <c r="I475" s="288" t="s">
        <v>2129</v>
      </c>
      <c r="J475" s="288" t="s">
        <v>2129</v>
      </c>
      <c r="K475" s="288" t="s">
        <v>2129</v>
      </c>
      <c r="L475" s="288" t="s">
        <v>183</v>
      </c>
      <c r="M475" s="288" t="s">
        <v>2130</v>
      </c>
      <c r="N475" s="288" t="s">
        <v>183</v>
      </c>
      <c r="P475" s="289">
        <v>101692369.02</v>
      </c>
      <c r="Q475" s="289">
        <v>110787303.84999999</v>
      </c>
      <c r="R475" s="289">
        <v>117052127.36</v>
      </c>
      <c r="S475" s="289">
        <v>123589039.42</v>
      </c>
      <c r="T475" s="289">
        <v>128958556.12</v>
      </c>
      <c r="U475" s="289">
        <v>33091735.899999999</v>
      </c>
      <c r="V475" s="289">
        <v>41370437.390000001</v>
      </c>
      <c r="W475" s="289">
        <v>47652902.740000002</v>
      </c>
      <c r="X475" s="289">
        <v>53878862.149999999</v>
      </c>
      <c r="Y475" s="289">
        <v>61827378.189999998</v>
      </c>
      <c r="Z475" s="289">
        <v>71257095.170000002</v>
      </c>
      <c r="AA475" s="289">
        <v>78286688.439999998</v>
      </c>
      <c r="AB475" s="289">
        <v>91086586.069999993</v>
      </c>
      <c r="AC475" s="289"/>
      <c r="AD475" s="289"/>
      <c r="AE475" s="289">
        <v>80345133.689583316</v>
      </c>
      <c r="AF475" s="307"/>
      <c r="AG475" s="308"/>
      <c r="AH475" s="291"/>
      <c r="AI475" s="291"/>
      <c r="AJ475" s="291"/>
      <c r="AK475" s="292"/>
      <c r="AL475" s="291">
        <v>0</v>
      </c>
      <c r="AM475" s="293">
        <v>80345133.689583316</v>
      </c>
      <c r="AN475" s="291"/>
      <c r="AO475" s="294">
        <v>80345133.689583316</v>
      </c>
      <c r="AP475" s="291"/>
      <c r="AQ475" s="295">
        <v>91086586.069999993</v>
      </c>
      <c r="AR475" s="291"/>
      <c r="AS475" s="291"/>
      <c r="AT475" s="291"/>
      <c r="AU475" s="291"/>
      <c r="AV475" s="296">
        <v>0</v>
      </c>
      <c r="AW475" s="291">
        <v>91086586.069999993</v>
      </c>
      <c r="AX475" s="291"/>
      <c r="AY475" s="293">
        <v>91086586.069999993</v>
      </c>
      <c r="AZ475" s="297"/>
      <c r="BA475" s="298">
        <f t="shared" si="61"/>
        <v>0</v>
      </c>
      <c r="BB475" s="43"/>
      <c r="BC475" s="288" t="str">
        <f t="shared" si="66"/>
        <v/>
      </c>
      <c r="BD475" s="288" t="str">
        <f t="shared" si="66"/>
        <v/>
      </c>
      <c r="BE475" s="288" t="str">
        <f t="shared" si="66"/>
        <v/>
      </c>
      <c r="BF475" s="288" t="str">
        <f t="shared" si="66"/>
        <v/>
      </c>
      <c r="BG475" s="288" t="str">
        <f t="shared" si="60"/>
        <v>W/C</v>
      </c>
      <c r="BH475" s="288" t="str">
        <f t="shared" si="60"/>
        <v>NO</v>
      </c>
      <c r="BI475" s="288" t="str">
        <f t="shared" si="62"/>
        <v>W/C</v>
      </c>
      <c r="BJ475" s="43"/>
      <c r="BK475" s="288" t="b">
        <f t="shared" si="65"/>
        <v>1</v>
      </c>
      <c r="BL475" s="288" t="b">
        <f t="shared" si="65"/>
        <v>1</v>
      </c>
      <c r="BM475" s="288" t="b">
        <f t="shared" si="65"/>
        <v>1</v>
      </c>
      <c r="BN475" s="288" t="b">
        <f t="shared" si="64"/>
        <v>1</v>
      </c>
      <c r="BO475" s="288" t="b">
        <f t="shared" si="64"/>
        <v>1</v>
      </c>
      <c r="BP475" s="288" t="b">
        <f t="shared" si="64"/>
        <v>1</v>
      </c>
      <c r="BQ475" s="288" t="b">
        <f t="shared" si="64"/>
        <v>1</v>
      </c>
    </row>
    <row r="476" spans="1:69" ht="12" customHeight="1" x14ac:dyDescent="0.25">
      <c r="A476" s="286">
        <v>18230031</v>
      </c>
      <c r="B476" s="287" t="s">
        <v>2577</v>
      </c>
      <c r="C476" s="16" t="s">
        <v>669</v>
      </c>
      <c r="D476" s="13" t="s">
        <v>180</v>
      </c>
      <c r="E476" s="13"/>
      <c r="F476" s="16"/>
      <c r="G476" s="13"/>
      <c r="H476" s="288" t="s">
        <v>2129</v>
      </c>
      <c r="I476" s="288" t="s">
        <v>180</v>
      </c>
      <c r="J476" s="288" t="s">
        <v>2129</v>
      </c>
      <c r="K476" s="288" t="s">
        <v>2129</v>
      </c>
      <c r="L476" s="288" t="s">
        <v>2130</v>
      </c>
      <c r="M476" s="288" t="s">
        <v>2130</v>
      </c>
      <c r="N476" s="288" t="s">
        <v>2129</v>
      </c>
      <c r="P476" s="289">
        <v>50300536.07</v>
      </c>
      <c r="Q476" s="289">
        <v>50092125.649999999</v>
      </c>
      <c r="R476" s="289">
        <v>49883715.229999997</v>
      </c>
      <c r="S476" s="289">
        <v>49675304.810000002</v>
      </c>
      <c r="T476" s="289">
        <v>49466894.390000001</v>
      </c>
      <c r="U476" s="289">
        <v>49258483.969999999</v>
      </c>
      <c r="V476" s="289">
        <v>49050073.549999997</v>
      </c>
      <c r="W476" s="289">
        <v>48841663.130000003</v>
      </c>
      <c r="X476" s="289">
        <v>48633252.710000001</v>
      </c>
      <c r="Y476" s="289">
        <v>48424842.289999999</v>
      </c>
      <c r="Z476" s="289">
        <v>48216431.869999997</v>
      </c>
      <c r="AA476" s="289">
        <v>48008021.450000003</v>
      </c>
      <c r="AB476" s="289">
        <v>52028793.020000003</v>
      </c>
      <c r="AC476" s="289"/>
      <c r="AD476" s="289"/>
      <c r="AE476" s="289">
        <v>49226289.466249995</v>
      </c>
      <c r="AF476" s="299" t="s">
        <v>670</v>
      </c>
      <c r="AG476" s="300"/>
      <c r="AH476" s="291"/>
      <c r="AI476" s="291">
        <v>49226289.466249995</v>
      </c>
      <c r="AJ476" s="291"/>
      <c r="AK476" s="292"/>
      <c r="AL476" s="291">
        <v>49226289.466249995</v>
      </c>
      <c r="AM476" s="293"/>
      <c r="AN476" s="291"/>
      <c r="AO476" s="294">
        <v>0</v>
      </c>
      <c r="AP476" s="291"/>
      <c r="AQ476" s="295">
        <v>52028793.020000003</v>
      </c>
      <c r="AR476" s="291"/>
      <c r="AS476" s="291">
        <v>52028793.020000003</v>
      </c>
      <c r="AT476" s="291"/>
      <c r="AU476" s="291"/>
      <c r="AV476" s="296">
        <v>52028793.020000003</v>
      </c>
      <c r="AW476" s="291"/>
      <c r="AX476" s="291"/>
      <c r="AY476" s="293">
        <v>0</v>
      </c>
      <c r="AZ476" s="297"/>
      <c r="BA476" s="298">
        <f t="shared" si="61"/>
        <v>0</v>
      </c>
      <c r="BB476" s="43"/>
      <c r="BC476" s="288" t="str">
        <f t="shared" si="66"/>
        <v/>
      </c>
      <c r="BD476" s="288" t="str">
        <f t="shared" si="66"/>
        <v>ERB</v>
      </c>
      <c r="BE476" s="288" t="str">
        <f t="shared" si="66"/>
        <v/>
      </c>
      <c r="BF476" s="288" t="str">
        <f t="shared" si="66"/>
        <v/>
      </c>
      <c r="BG476" s="288" t="str">
        <f t="shared" si="60"/>
        <v>NO</v>
      </c>
      <c r="BH476" s="288" t="str">
        <f t="shared" si="60"/>
        <v>NO</v>
      </c>
      <c r="BI476" s="288" t="str">
        <f t="shared" si="62"/>
        <v/>
      </c>
      <c r="BJ476" s="43"/>
      <c r="BK476" s="288" t="b">
        <f t="shared" si="65"/>
        <v>1</v>
      </c>
      <c r="BL476" s="288" t="b">
        <f t="shared" si="65"/>
        <v>1</v>
      </c>
      <c r="BM476" s="288" t="b">
        <f t="shared" si="65"/>
        <v>1</v>
      </c>
      <c r="BN476" s="288" t="b">
        <f t="shared" si="64"/>
        <v>1</v>
      </c>
      <c r="BO476" s="288" t="b">
        <f t="shared" si="64"/>
        <v>1</v>
      </c>
      <c r="BP476" s="288" t="b">
        <f t="shared" si="64"/>
        <v>1</v>
      </c>
      <c r="BQ476" s="288" t="b">
        <f t="shared" si="64"/>
        <v>1</v>
      </c>
    </row>
    <row r="477" spans="1:69" ht="12" customHeight="1" x14ac:dyDescent="0.25">
      <c r="A477" s="286">
        <v>18230032</v>
      </c>
      <c r="B477" s="287" t="s">
        <v>2578</v>
      </c>
      <c r="C477" s="16" t="s">
        <v>671</v>
      </c>
      <c r="D477" s="13" t="s">
        <v>183</v>
      </c>
      <c r="E477" s="13"/>
      <c r="F477" s="16"/>
      <c r="G477" s="13"/>
      <c r="H477" s="288" t="s">
        <v>2129</v>
      </c>
      <c r="I477" s="288" t="s">
        <v>2129</v>
      </c>
      <c r="J477" s="288" t="s">
        <v>2129</v>
      </c>
      <c r="K477" s="288" t="s">
        <v>2129</v>
      </c>
      <c r="L477" s="288" t="s">
        <v>183</v>
      </c>
      <c r="M477" s="288" t="s">
        <v>2130</v>
      </c>
      <c r="N477" s="288" t="s">
        <v>183</v>
      </c>
      <c r="P477" s="289">
        <v>14721637.93</v>
      </c>
      <c r="Q477" s="289">
        <v>16249743.5</v>
      </c>
      <c r="R477" s="289">
        <v>17283742.359999999</v>
      </c>
      <c r="S477" s="289">
        <v>18429735.120000001</v>
      </c>
      <c r="T477" s="289">
        <v>19755193.370000001</v>
      </c>
      <c r="U477" s="289">
        <v>5925651.3099999996</v>
      </c>
      <c r="V477" s="289">
        <v>7770531.3399999999</v>
      </c>
      <c r="W477" s="289">
        <v>8862044.8000000007</v>
      </c>
      <c r="X477" s="289">
        <v>9599998.2799999993</v>
      </c>
      <c r="Y477" s="289">
        <v>10929766.59</v>
      </c>
      <c r="Z477" s="289">
        <v>12135880.039999999</v>
      </c>
      <c r="AA477" s="289">
        <v>13503995.380000001</v>
      </c>
      <c r="AB477" s="289">
        <v>15790197.939999999</v>
      </c>
      <c r="AC477" s="289"/>
      <c r="AD477" s="289"/>
      <c r="AE477" s="289">
        <v>12975183.335416667</v>
      </c>
      <c r="AF477" s="299"/>
      <c r="AG477" s="300"/>
      <c r="AH477" s="291"/>
      <c r="AI477" s="291"/>
      <c r="AJ477" s="291"/>
      <c r="AK477" s="292"/>
      <c r="AL477" s="291">
        <v>0</v>
      </c>
      <c r="AM477" s="293">
        <v>12975183.335416667</v>
      </c>
      <c r="AN477" s="291"/>
      <c r="AO477" s="294">
        <v>12975183.335416667</v>
      </c>
      <c r="AP477" s="291"/>
      <c r="AQ477" s="295">
        <v>15790197.939999999</v>
      </c>
      <c r="AR477" s="291"/>
      <c r="AS477" s="291"/>
      <c r="AT477" s="291"/>
      <c r="AU477" s="291"/>
      <c r="AV477" s="296">
        <v>0</v>
      </c>
      <c r="AW477" s="291">
        <v>15790197.939999999</v>
      </c>
      <c r="AX477" s="291"/>
      <c r="AY477" s="293">
        <v>15790197.939999999</v>
      </c>
      <c r="AZ477" s="297"/>
      <c r="BA477" s="298">
        <f t="shared" si="61"/>
        <v>0</v>
      </c>
      <c r="BB477" s="43"/>
      <c r="BC477" s="288" t="str">
        <f t="shared" si="66"/>
        <v/>
      </c>
      <c r="BD477" s="288" t="str">
        <f t="shared" si="66"/>
        <v/>
      </c>
      <c r="BE477" s="288" t="str">
        <f t="shared" si="66"/>
        <v/>
      </c>
      <c r="BF477" s="288" t="str">
        <f t="shared" si="66"/>
        <v/>
      </c>
      <c r="BG477" s="288" t="str">
        <f t="shared" si="60"/>
        <v>W/C</v>
      </c>
      <c r="BH477" s="288" t="str">
        <f t="shared" si="60"/>
        <v>NO</v>
      </c>
      <c r="BI477" s="288" t="str">
        <f t="shared" si="62"/>
        <v>W/C</v>
      </c>
      <c r="BJ477" s="43"/>
      <c r="BK477" s="288" t="b">
        <f t="shared" si="65"/>
        <v>1</v>
      </c>
      <c r="BL477" s="288" t="b">
        <f t="shared" si="65"/>
        <v>1</v>
      </c>
      <c r="BM477" s="288" t="b">
        <f t="shared" si="65"/>
        <v>1</v>
      </c>
      <c r="BN477" s="288" t="b">
        <f t="shared" si="64"/>
        <v>1</v>
      </c>
      <c r="BO477" s="288" t="b">
        <f t="shared" si="64"/>
        <v>1</v>
      </c>
      <c r="BP477" s="288" t="b">
        <f t="shared" si="64"/>
        <v>1</v>
      </c>
      <c r="BQ477" s="288" t="b">
        <f t="shared" si="64"/>
        <v>1</v>
      </c>
    </row>
    <row r="478" spans="1:69" ht="12" customHeight="1" x14ac:dyDescent="0.25">
      <c r="A478" s="286">
        <v>18230041</v>
      </c>
      <c r="B478" s="287" t="s">
        <v>2579</v>
      </c>
      <c r="C478" s="16" t="s">
        <v>672</v>
      </c>
      <c r="D478" s="13" t="s">
        <v>180</v>
      </c>
      <c r="E478" s="13"/>
      <c r="F478" s="16"/>
      <c r="G478" s="13"/>
      <c r="H478" s="288" t="s">
        <v>2129</v>
      </c>
      <c r="I478" s="288" t="s">
        <v>180</v>
      </c>
      <c r="J478" s="288" t="s">
        <v>2129</v>
      </c>
      <c r="K478" s="288" t="s">
        <v>2129</v>
      </c>
      <c r="L478" s="288" t="s">
        <v>2130</v>
      </c>
      <c r="M478" s="288" t="s">
        <v>2130</v>
      </c>
      <c r="N478" s="288" t="s">
        <v>2129</v>
      </c>
      <c r="P478" s="289">
        <v>21589277</v>
      </c>
      <c r="Q478" s="289">
        <v>21589277</v>
      </c>
      <c r="R478" s="289">
        <v>21589277</v>
      </c>
      <c r="S478" s="289">
        <v>21589277</v>
      </c>
      <c r="T478" s="289">
        <v>21589277</v>
      </c>
      <c r="U478" s="289">
        <v>21589277</v>
      </c>
      <c r="V478" s="289">
        <v>21589277</v>
      </c>
      <c r="W478" s="289">
        <v>21589277</v>
      </c>
      <c r="X478" s="289">
        <v>21589277</v>
      </c>
      <c r="Y478" s="289">
        <v>21589277</v>
      </c>
      <c r="Z478" s="289">
        <v>21589277</v>
      </c>
      <c r="AA478" s="289">
        <v>21589277</v>
      </c>
      <c r="AB478" s="289">
        <v>21589277</v>
      </c>
      <c r="AC478" s="289"/>
      <c r="AD478" s="289"/>
      <c r="AE478" s="289">
        <v>21589277</v>
      </c>
      <c r="AF478" s="299">
        <v>7</v>
      </c>
      <c r="AG478" s="300"/>
      <c r="AH478" s="291"/>
      <c r="AI478" s="291">
        <v>21589277</v>
      </c>
      <c r="AJ478" s="291"/>
      <c r="AK478" s="292"/>
      <c r="AL478" s="291">
        <v>21589277</v>
      </c>
      <c r="AM478" s="293"/>
      <c r="AN478" s="291"/>
      <c r="AO478" s="294">
        <v>0</v>
      </c>
      <c r="AP478" s="291"/>
      <c r="AQ478" s="295">
        <v>21589277</v>
      </c>
      <c r="AR478" s="291"/>
      <c r="AS478" s="291">
        <v>21589277</v>
      </c>
      <c r="AT478" s="291"/>
      <c r="AU478" s="291"/>
      <c r="AV478" s="296">
        <v>21589277</v>
      </c>
      <c r="AW478" s="291"/>
      <c r="AX478" s="291"/>
      <c r="AY478" s="293">
        <v>0</v>
      </c>
      <c r="AZ478" s="297"/>
      <c r="BA478" s="298">
        <f t="shared" si="61"/>
        <v>0</v>
      </c>
      <c r="BB478" s="43"/>
      <c r="BC478" s="288" t="str">
        <f t="shared" si="66"/>
        <v/>
      </c>
      <c r="BD478" s="288" t="str">
        <f t="shared" si="66"/>
        <v>ERB</v>
      </c>
      <c r="BE478" s="288" t="str">
        <f t="shared" si="66"/>
        <v/>
      </c>
      <c r="BF478" s="288" t="str">
        <f t="shared" si="66"/>
        <v/>
      </c>
      <c r="BG478" s="288" t="str">
        <f t="shared" si="60"/>
        <v>NO</v>
      </c>
      <c r="BH478" s="288" t="str">
        <f t="shared" si="60"/>
        <v>NO</v>
      </c>
      <c r="BI478" s="288" t="str">
        <f t="shared" si="62"/>
        <v/>
      </c>
      <c r="BJ478" s="43"/>
      <c r="BK478" s="288" t="b">
        <f t="shared" si="65"/>
        <v>1</v>
      </c>
      <c r="BL478" s="288" t="b">
        <f t="shared" si="65"/>
        <v>1</v>
      </c>
      <c r="BM478" s="288" t="b">
        <f t="shared" si="65"/>
        <v>1</v>
      </c>
      <c r="BN478" s="288" t="b">
        <f t="shared" si="64"/>
        <v>1</v>
      </c>
      <c r="BO478" s="288" t="b">
        <f t="shared" si="64"/>
        <v>1</v>
      </c>
      <c r="BP478" s="288" t="b">
        <f t="shared" si="64"/>
        <v>1</v>
      </c>
      <c r="BQ478" s="288" t="b">
        <f t="shared" si="64"/>
        <v>1</v>
      </c>
    </row>
    <row r="479" spans="1:69" ht="12" customHeight="1" x14ac:dyDescent="0.25">
      <c r="A479" s="286">
        <v>18230042</v>
      </c>
      <c r="B479" s="287" t="s">
        <v>2580</v>
      </c>
      <c r="C479" s="16" t="s">
        <v>673</v>
      </c>
      <c r="D479" s="13" t="s">
        <v>183</v>
      </c>
      <c r="E479" s="13"/>
      <c r="F479" s="16"/>
      <c r="G479" s="13"/>
      <c r="H479" s="288" t="s">
        <v>2129</v>
      </c>
      <c r="I479" s="288" t="s">
        <v>2129</v>
      </c>
      <c r="J479" s="288" t="s">
        <v>2129</v>
      </c>
      <c r="K479" s="288" t="s">
        <v>2129</v>
      </c>
      <c r="L479" s="288" t="s">
        <v>183</v>
      </c>
      <c r="M479" s="288" t="s">
        <v>2130</v>
      </c>
      <c r="N479" s="288" t="s">
        <v>183</v>
      </c>
      <c r="P479" s="289">
        <v>-7679978.7000000002</v>
      </c>
      <c r="Q479" s="289">
        <v>-9731011.3100000005</v>
      </c>
      <c r="R479" s="289">
        <v>-11796843.550000001</v>
      </c>
      <c r="S479" s="289">
        <v>-13618440.24</v>
      </c>
      <c r="T479" s="289">
        <v>-14883578.529999999</v>
      </c>
      <c r="U479" s="289">
        <v>-814201.1</v>
      </c>
      <c r="V479" s="289">
        <v>-1412755.44</v>
      </c>
      <c r="W479" s="289">
        <v>-1796030.2</v>
      </c>
      <c r="X479" s="289">
        <v>-2264906.79</v>
      </c>
      <c r="Y479" s="289">
        <v>-2793038.78</v>
      </c>
      <c r="Z479" s="289">
        <v>-3889217.18</v>
      </c>
      <c r="AA479" s="289">
        <v>-5423632.7199999997</v>
      </c>
      <c r="AB479" s="289">
        <v>-7584174.1100000003</v>
      </c>
      <c r="AC479" s="289"/>
      <c r="AD479" s="289"/>
      <c r="AE479" s="289">
        <v>-6337977.6870833337</v>
      </c>
      <c r="AF479" s="299"/>
      <c r="AG479" s="300"/>
      <c r="AH479" s="291"/>
      <c r="AI479" s="291"/>
      <c r="AJ479" s="291"/>
      <c r="AK479" s="292"/>
      <c r="AL479" s="291">
        <v>0</v>
      </c>
      <c r="AM479" s="293">
        <v>-6337977.6870833337</v>
      </c>
      <c r="AN479" s="291"/>
      <c r="AO479" s="294">
        <v>-6337977.6870833337</v>
      </c>
      <c r="AP479" s="291"/>
      <c r="AQ479" s="295">
        <v>-7584174.1100000003</v>
      </c>
      <c r="AR479" s="291"/>
      <c r="AS479" s="291"/>
      <c r="AT479" s="291"/>
      <c r="AU479" s="291"/>
      <c r="AV479" s="296">
        <v>0</v>
      </c>
      <c r="AW479" s="291">
        <v>-7584174.1100000003</v>
      </c>
      <c r="AX479" s="291"/>
      <c r="AY479" s="293">
        <v>-7584174.1100000003</v>
      </c>
      <c r="AZ479" s="297"/>
      <c r="BA479" s="298">
        <f t="shared" si="61"/>
        <v>0</v>
      </c>
      <c r="BB479" s="43"/>
      <c r="BC479" s="288" t="str">
        <f t="shared" si="66"/>
        <v/>
      </c>
      <c r="BD479" s="288" t="str">
        <f t="shared" si="66"/>
        <v/>
      </c>
      <c r="BE479" s="288" t="str">
        <f t="shared" si="66"/>
        <v/>
      </c>
      <c r="BF479" s="288" t="str">
        <f t="shared" si="66"/>
        <v/>
      </c>
      <c r="BG479" s="288" t="str">
        <f t="shared" si="60"/>
        <v>W/C</v>
      </c>
      <c r="BH479" s="288" t="str">
        <f t="shared" si="60"/>
        <v>NO</v>
      </c>
      <c r="BI479" s="288" t="str">
        <f t="shared" si="62"/>
        <v>W/C</v>
      </c>
      <c r="BJ479" s="43"/>
      <c r="BK479" s="288" t="b">
        <f t="shared" si="65"/>
        <v>1</v>
      </c>
      <c r="BL479" s="288" t="b">
        <f t="shared" si="65"/>
        <v>1</v>
      </c>
      <c r="BM479" s="288" t="b">
        <f t="shared" si="65"/>
        <v>1</v>
      </c>
      <c r="BN479" s="288" t="b">
        <f t="shared" si="64"/>
        <v>1</v>
      </c>
      <c r="BO479" s="288" t="b">
        <f t="shared" si="64"/>
        <v>1</v>
      </c>
      <c r="BP479" s="288" t="b">
        <f t="shared" si="64"/>
        <v>1</v>
      </c>
      <c r="BQ479" s="288" t="b">
        <f t="shared" si="64"/>
        <v>1</v>
      </c>
    </row>
    <row r="480" spans="1:69" ht="12" customHeight="1" x14ac:dyDescent="0.25">
      <c r="A480" s="286">
        <v>18230051</v>
      </c>
      <c r="B480" s="287" t="s">
        <v>2581</v>
      </c>
      <c r="C480" s="16" t="s">
        <v>674</v>
      </c>
      <c r="D480" s="13" t="s">
        <v>180</v>
      </c>
      <c r="E480" s="13"/>
      <c r="F480" s="16"/>
      <c r="G480" s="13"/>
      <c r="H480" s="288" t="s">
        <v>2129</v>
      </c>
      <c r="I480" s="288" t="s">
        <v>180</v>
      </c>
      <c r="J480" s="288" t="s">
        <v>2129</v>
      </c>
      <c r="K480" s="288" t="s">
        <v>2129</v>
      </c>
      <c r="L480" s="288" t="s">
        <v>2130</v>
      </c>
      <c r="M480" s="288" t="s">
        <v>2130</v>
      </c>
      <c r="N480" s="288" t="s">
        <v>2129</v>
      </c>
      <c r="P480" s="289">
        <v>-17870988.390000001</v>
      </c>
      <c r="Q480" s="289">
        <v>-17919028.280000001</v>
      </c>
      <c r="R480" s="289">
        <v>-17967068.170000002</v>
      </c>
      <c r="S480" s="289">
        <v>-18015108.059999999</v>
      </c>
      <c r="T480" s="289">
        <v>-18063147.949999999</v>
      </c>
      <c r="U480" s="289">
        <v>-18111187.84</v>
      </c>
      <c r="V480" s="289">
        <v>-18159227.73</v>
      </c>
      <c r="W480" s="289">
        <v>-18207267.620000001</v>
      </c>
      <c r="X480" s="289">
        <v>-18255307.510000002</v>
      </c>
      <c r="Y480" s="289">
        <v>-18303347.399999999</v>
      </c>
      <c r="Z480" s="289">
        <v>-18351387.289999999</v>
      </c>
      <c r="AA480" s="289">
        <v>-18399427.18</v>
      </c>
      <c r="AB480" s="289">
        <v>-18447467.07</v>
      </c>
      <c r="AC480" s="289"/>
      <c r="AD480" s="289"/>
      <c r="AE480" s="289">
        <v>-18159227.73</v>
      </c>
      <c r="AF480" s="299">
        <v>8</v>
      </c>
      <c r="AG480" s="300"/>
      <c r="AH480" s="291"/>
      <c r="AI480" s="291">
        <v>-18159227.73</v>
      </c>
      <c r="AJ480" s="291"/>
      <c r="AK480" s="292"/>
      <c r="AL480" s="291">
        <v>-18159227.73</v>
      </c>
      <c r="AM480" s="293"/>
      <c r="AN480" s="291"/>
      <c r="AO480" s="294">
        <v>0</v>
      </c>
      <c r="AP480" s="291"/>
      <c r="AQ480" s="295">
        <v>-18447467.07</v>
      </c>
      <c r="AR480" s="291"/>
      <c r="AS480" s="291">
        <v>-18447467.07</v>
      </c>
      <c r="AT480" s="291"/>
      <c r="AU480" s="291"/>
      <c r="AV480" s="296">
        <v>-18447467.07</v>
      </c>
      <c r="AW480" s="291"/>
      <c r="AX480" s="291"/>
      <c r="AY480" s="293">
        <v>0</v>
      </c>
      <c r="AZ480" s="297"/>
      <c r="BA480" s="298">
        <f t="shared" si="61"/>
        <v>0</v>
      </c>
      <c r="BB480" s="43"/>
      <c r="BC480" s="288" t="str">
        <f t="shared" si="66"/>
        <v/>
      </c>
      <c r="BD480" s="288" t="str">
        <f t="shared" si="66"/>
        <v>ERB</v>
      </c>
      <c r="BE480" s="288" t="str">
        <f t="shared" si="66"/>
        <v/>
      </c>
      <c r="BF480" s="288" t="str">
        <f t="shared" si="66"/>
        <v/>
      </c>
      <c r="BG480" s="288" t="str">
        <f t="shared" si="60"/>
        <v>NO</v>
      </c>
      <c r="BH480" s="288" t="str">
        <f t="shared" si="60"/>
        <v>NO</v>
      </c>
      <c r="BI480" s="288" t="str">
        <f t="shared" si="62"/>
        <v/>
      </c>
      <c r="BJ480" s="43"/>
      <c r="BK480" s="288" t="b">
        <f t="shared" si="65"/>
        <v>1</v>
      </c>
      <c r="BL480" s="288" t="b">
        <f t="shared" si="65"/>
        <v>1</v>
      </c>
      <c r="BM480" s="288" t="b">
        <f t="shared" si="65"/>
        <v>1</v>
      </c>
      <c r="BN480" s="288" t="b">
        <f t="shared" si="64"/>
        <v>1</v>
      </c>
      <c r="BO480" s="288" t="b">
        <f t="shared" si="64"/>
        <v>1</v>
      </c>
      <c r="BP480" s="288" t="b">
        <f t="shared" si="64"/>
        <v>1</v>
      </c>
      <c r="BQ480" s="288" t="b">
        <f t="shared" si="64"/>
        <v>1</v>
      </c>
    </row>
    <row r="481" spans="1:69" ht="12" customHeight="1" x14ac:dyDescent="0.25">
      <c r="A481" s="286">
        <v>18230061</v>
      </c>
      <c r="B481" s="287" t="s">
        <v>2582</v>
      </c>
      <c r="C481" s="16" t="s">
        <v>675</v>
      </c>
      <c r="D481" s="13" t="s">
        <v>180</v>
      </c>
      <c r="E481" s="13"/>
      <c r="F481" s="16"/>
      <c r="G481" s="13"/>
      <c r="H481" s="288" t="s">
        <v>2129</v>
      </c>
      <c r="I481" s="288" t="s">
        <v>180</v>
      </c>
      <c r="J481" s="288" t="s">
        <v>2129</v>
      </c>
      <c r="K481" s="288" t="s">
        <v>2129</v>
      </c>
      <c r="L481" s="288" t="s">
        <v>2130</v>
      </c>
      <c r="M481" s="288" t="s">
        <v>2130</v>
      </c>
      <c r="N481" s="288" t="s">
        <v>2129</v>
      </c>
      <c r="P481" s="289">
        <v>900037</v>
      </c>
      <c r="Q481" s="289">
        <v>888470</v>
      </c>
      <c r="R481" s="289">
        <v>876903</v>
      </c>
      <c r="S481" s="289">
        <v>865336</v>
      </c>
      <c r="T481" s="289">
        <v>853769</v>
      </c>
      <c r="U481" s="289">
        <v>842202</v>
      </c>
      <c r="V481" s="289">
        <v>830635</v>
      </c>
      <c r="W481" s="289">
        <v>819068</v>
      </c>
      <c r="X481" s="289">
        <v>807501</v>
      </c>
      <c r="Y481" s="289">
        <v>795934</v>
      </c>
      <c r="Z481" s="289">
        <v>784367</v>
      </c>
      <c r="AA481" s="289">
        <v>772800</v>
      </c>
      <c r="AB481" s="289">
        <v>761233</v>
      </c>
      <c r="AC481" s="289"/>
      <c r="AD481" s="289"/>
      <c r="AE481" s="289">
        <v>830635</v>
      </c>
      <c r="AF481" s="299">
        <v>9</v>
      </c>
      <c r="AG481" s="300"/>
      <c r="AH481" s="291"/>
      <c r="AI481" s="291">
        <v>830635</v>
      </c>
      <c r="AJ481" s="291"/>
      <c r="AK481" s="292"/>
      <c r="AL481" s="291">
        <v>830635</v>
      </c>
      <c r="AM481" s="293"/>
      <c r="AN481" s="291"/>
      <c r="AO481" s="294">
        <v>0</v>
      </c>
      <c r="AP481" s="291"/>
      <c r="AQ481" s="295">
        <v>761233</v>
      </c>
      <c r="AR481" s="291"/>
      <c r="AS481" s="291">
        <v>761233</v>
      </c>
      <c r="AT481" s="291"/>
      <c r="AU481" s="291"/>
      <c r="AV481" s="296">
        <v>761233</v>
      </c>
      <c r="AW481" s="291"/>
      <c r="AX481" s="291"/>
      <c r="AY481" s="293">
        <v>0</v>
      </c>
      <c r="AZ481" s="297"/>
      <c r="BA481" s="298">
        <f t="shared" si="61"/>
        <v>0</v>
      </c>
      <c r="BB481" s="43"/>
      <c r="BC481" s="288" t="str">
        <f t="shared" si="66"/>
        <v/>
      </c>
      <c r="BD481" s="288" t="str">
        <f t="shared" si="66"/>
        <v>ERB</v>
      </c>
      <c r="BE481" s="288" t="str">
        <f t="shared" si="66"/>
        <v/>
      </c>
      <c r="BF481" s="288" t="str">
        <f t="shared" si="66"/>
        <v/>
      </c>
      <c r="BG481" s="288" t="str">
        <f t="shared" si="60"/>
        <v>NO</v>
      </c>
      <c r="BH481" s="288" t="str">
        <f t="shared" si="60"/>
        <v>NO</v>
      </c>
      <c r="BI481" s="288" t="str">
        <f t="shared" si="62"/>
        <v/>
      </c>
      <c r="BJ481" s="43"/>
      <c r="BK481" s="288" t="b">
        <f t="shared" si="65"/>
        <v>1</v>
      </c>
      <c r="BL481" s="288" t="b">
        <f t="shared" si="65"/>
        <v>1</v>
      </c>
      <c r="BM481" s="288" t="b">
        <f t="shared" si="65"/>
        <v>1</v>
      </c>
      <c r="BN481" s="288" t="b">
        <f t="shared" si="64"/>
        <v>1</v>
      </c>
      <c r="BO481" s="288" t="b">
        <f t="shared" si="64"/>
        <v>1</v>
      </c>
      <c r="BP481" s="288" t="b">
        <f t="shared" si="64"/>
        <v>1</v>
      </c>
      <c r="BQ481" s="288" t="b">
        <f t="shared" si="64"/>
        <v>1</v>
      </c>
    </row>
    <row r="482" spans="1:69" ht="12" customHeight="1" x14ac:dyDescent="0.25">
      <c r="A482" s="286">
        <v>18230071</v>
      </c>
      <c r="B482" s="287" t="s">
        <v>2583</v>
      </c>
      <c r="C482" s="16" t="s">
        <v>676</v>
      </c>
      <c r="D482" s="13" t="s">
        <v>180</v>
      </c>
      <c r="E482" s="13"/>
      <c r="F482" s="16"/>
      <c r="G482" s="13"/>
      <c r="H482" s="288" t="s">
        <v>2129</v>
      </c>
      <c r="I482" s="288" t="s">
        <v>180</v>
      </c>
      <c r="J482" s="288" t="s">
        <v>2129</v>
      </c>
      <c r="K482" s="288" t="s">
        <v>2129</v>
      </c>
      <c r="L482" s="288" t="s">
        <v>2130</v>
      </c>
      <c r="M482" s="288" t="s">
        <v>2130</v>
      </c>
      <c r="N482" s="288" t="s">
        <v>2129</v>
      </c>
      <c r="P482" s="289">
        <v>113632921</v>
      </c>
      <c r="Q482" s="289">
        <v>0</v>
      </c>
      <c r="R482" s="289">
        <v>0</v>
      </c>
      <c r="S482" s="289">
        <v>0</v>
      </c>
      <c r="T482" s="289">
        <v>0</v>
      </c>
      <c r="U482" s="289">
        <v>0</v>
      </c>
      <c r="V482" s="289">
        <v>0</v>
      </c>
      <c r="W482" s="289">
        <v>0</v>
      </c>
      <c r="X482" s="289">
        <v>0</v>
      </c>
      <c r="Y482" s="289">
        <v>0</v>
      </c>
      <c r="Z482" s="289">
        <v>0</v>
      </c>
      <c r="AA482" s="289">
        <v>0</v>
      </c>
      <c r="AB482" s="289">
        <v>0</v>
      </c>
      <c r="AC482" s="289"/>
      <c r="AD482" s="289"/>
      <c r="AE482" s="289">
        <v>4734705.041666667</v>
      </c>
      <c r="AF482" s="299">
        <v>10</v>
      </c>
      <c r="AG482" s="300"/>
      <c r="AH482" s="291"/>
      <c r="AI482" s="291">
        <v>4734705.041666667</v>
      </c>
      <c r="AJ482" s="291"/>
      <c r="AK482" s="292"/>
      <c r="AL482" s="291">
        <v>4734705.041666667</v>
      </c>
      <c r="AM482" s="293"/>
      <c r="AN482" s="291"/>
      <c r="AO482" s="294">
        <v>0</v>
      </c>
      <c r="AP482" s="291"/>
      <c r="AQ482" s="295">
        <v>0</v>
      </c>
      <c r="AR482" s="291"/>
      <c r="AS482" s="291">
        <v>0</v>
      </c>
      <c r="AT482" s="291"/>
      <c r="AU482" s="291"/>
      <c r="AV482" s="296">
        <v>0</v>
      </c>
      <c r="AW482" s="291"/>
      <c r="AX482" s="291"/>
      <c r="AY482" s="293">
        <v>0</v>
      </c>
      <c r="AZ482" s="297"/>
      <c r="BA482" s="298">
        <f t="shared" si="61"/>
        <v>0</v>
      </c>
      <c r="BB482" s="43"/>
      <c r="BC482" s="288" t="str">
        <f t="shared" si="66"/>
        <v/>
      </c>
      <c r="BD482" s="288" t="str">
        <f t="shared" si="66"/>
        <v>ERB</v>
      </c>
      <c r="BE482" s="288" t="str">
        <f t="shared" si="66"/>
        <v/>
      </c>
      <c r="BF482" s="288" t="str">
        <f t="shared" si="66"/>
        <v/>
      </c>
      <c r="BG482" s="288" t="str">
        <f t="shared" si="60"/>
        <v>NO</v>
      </c>
      <c r="BH482" s="288" t="str">
        <f t="shared" si="60"/>
        <v>NO</v>
      </c>
      <c r="BI482" s="288" t="str">
        <f t="shared" si="62"/>
        <v/>
      </c>
      <c r="BJ482" s="43"/>
      <c r="BK482" s="288" t="b">
        <f t="shared" si="65"/>
        <v>1</v>
      </c>
      <c r="BL482" s="288" t="b">
        <f t="shared" si="65"/>
        <v>1</v>
      </c>
      <c r="BM482" s="288" t="b">
        <f t="shared" si="65"/>
        <v>1</v>
      </c>
      <c r="BN482" s="288" t="b">
        <f t="shared" si="64"/>
        <v>1</v>
      </c>
      <c r="BO482" s="288" t="b">
        <f t="shared" si="64"/>
        <v>1</v>
      </c>
      <c r="BP482" s="288" t="b">
        <f t="shared" si="64"/>
        <v>1</v>
      </c>
      <c r="BQ482" s="288" t="b">
        <f t="shared" si="64"/>
        <v>1</v>
      </c>
    </row>
    <row r="483" spans="1:69" ht="12" customHeight="1" x14ac:dyDescent="0.25">
      <c r="A483" s="286">
        <v>18230081</v>
      </c>
      <c r="B483" s="287" t="s">
        <v>2584</v>
      </c>
      <c r="C483" s="16" t="s">
        <v>677</v>
      </c>
      <c r="D483" s="13" t="s">
        <v>180</v>
      </c>
      <c r="E483" s="13"/>
      <c r="F483" s="16"/>
      <c r="G483" s="13"/>
      <c r="H483" s="288" t="s">
        <v>2129</v>
      </c>
      <c r="I483" s="288" t="s">
        <v>180</v>
      </c>
      <c r="J483" s="288" t="s">
        <v>2129</v>
      </c>
      <c r="K483" s="288" t="s">
        <v>2129</v>
      </c>
      <c r="L483" s="288" t="s">
        <v>2130</v>
      </c>
      <c r="M483" s="288" t="s">
        <v>2130</v>
      </c>
      <c r="N483" s="288" t="s">
        <v>2129</v>
      </c>
      <c r="P483" s="289">
        <v>-113632921</v>
      </c>
      <c r="Q483" s="289">
        <v>0</v>
      </c>
      <c r="R483" s="289">
        <v>0</v>
      </c>
      <c r="S483" s="289">
        <v>0</v>
      </c>
      <c r="T483" s="289">
        <v>0</v>
      </c>
      <c r="U483" s="289">
        <v>0</v>
      </c>
      <c r="V483" s="289">
        <v>0</v>
      </c>
      <c r="W483" s="289">
        <v>0</v>
      </c>
      <c r="X483" s="289">
        <v>0</v>
      </c>
      <c r="Y483" s="289">
        <v>0</v>
      </c>
      <c r="Z483" s="289">
        <v>0</v>
      </c>
      <c r="AA483" s="289">
        <v>0</v>
      </c>
      <c r="AB483" s="289">
        <v>0</v>
      </c>
      <c r="AC483" s="289"/>
      <c r="AD483" s="289"/>
      <c r="AE483" s="289">
        <v>-4734705.041666667</v>
      </c>
      <c r="AF483" s="299">
        <v>11</v>
      </c>
      <c r="AG483" s="300"/>
      <c r="AH483" s="291"/>
      <c r="AI483" s="291">
        <v>-4734705.041666667</v>
      </c>
      <c r="AJ483" s="291"/>
      <c r="AK483" s="292"/>
      <c r="AL483" s="291">
        <v>-4734705.041666667</v>
      </c>
      <c r="AM483" s="293"/>
      <c r="AN483" s="291"/>
      <c r="AO483" s="294">
        <v>0</v>
      </c>
      <c r="AP483" s="291"/>
      <c r="AQ483" s="295">
        <v>0</v>
      </c>
      <c r="AR483" s="291"/>
      <c r="AS483" s="291">
        <v>0</v>
      </c>
      <c r="AT483" s="291"/>
      <c r="AU483" s="291"/>
      <c r="AV483" s="296">
        <v>0</v>
      </c>
      <c r="AW483" s="291"/>
      <c r="AX483" s="291"/>
      <c r="AY483" s="293">
        <v>0</v>
      </c>
      <c r="AZ483" s="297"/>
      <c r="BA483" s="298">
        <f t="shared" si="61"/>
        <v>0</v>
      </c>
      <c r="BB483" s="43"/>
      <c r="BC483" s="288" t="str">
        <f t="shared" si="66"/>
        <v/>
      </c>
      <c r="BD483" s="288" t="str">
        <f t="shared" si="66"/>
        <v>ERB</v>
      </c>
      <c r="BE483" s="288" t="str">
        <f t="shared" si="66"/>
        <v/>
      </c>
      <c r="BF483" s="288" t="str">
        <f t="shared" si="66"/>
        <v/>
      </c>
      <c r="BG483" s="288" t="str">
        <f t="shared" si="60"/>
        <v>NO</v>
      </c>
      <c r="BH483" s="288" t="str">
        <f t="shared" si="60"/>
        <v>NO</v>
      </c>
      <c r="BI483" s="288" t="str">
        <f t="shared" si="62"/>
        <v/>
      </c>
      <c r="BJ483" s="43"/>
      <c r="BK483" s="288" t="b">
        <f t="shared" si="65"/>
        <v>1</v>
      </c>
      <c r="BL483" s="288" t="b">
        <f t="shared" si="65"/>
        <v>1</v>
      </c>
      <c r="BM483" s="288" t="b">
        <f t="shared" si="65"/>
        <v>1</v>
      </c>
      <c r="BN483" s="288" t="b">
        <f t="shared" si="64"/>
        <v>1</v>
      </c>
      <c r="BO483" s="288" t="b">
        <f t="shared" si="64"/>
        <v>1</v>
      </c>
      <c r="BP483" s="288" t="b">
        <f t="shared" si="64"/>
        <v>1</v>
      </c>
      <c r="BQ483" s="288" t="b">
        <f t="shared" si="64"/>
        <v>1</v>
      </c>
    </row>
    <row r="484" spans="1:69" ht="12" customHeight="1" x14ac:dyDescent="0.25">
      <c r="A484" s="286">
        <v>18230281</v>
      </c>
      <c r="B484" s="287" t="s">
        <v>2585</v>
      </c>
      <c r="C484" s="16" t="s">
        <v>678</v>
      </c>
      <c r="D484" s="13" t="s">
        <v>182</v>
      </c>
      <c r="E484" s="13"/>
      <c r="F484" s="16"/>
      <c r="G484" s="13"/>
      <c r="H484" s="288" t="s">
        <v>2129</v>
      </c>
      <c r="I484" s="288" t="s">
        <v>2129</v>
      </c>
      <c r="J484" s="288" t="s">
        <v>2129</v>
      </c>
      <c r="K484" s="288" t="s">
        <v>182</v>
      </c>
      <c r="L484" s="288" t="s">
        <v>2130</v>
      </c>
      <c r="M484" s="288" t="s">
        <v>2130</v>
      </c>
      <c r="N484" s="288" t="s">
        <v>2129</v>
      </c>
      <c r="P484" s="289">
        <v>0</v>
      </c>
      <c r="Q484" s="289">
        <v>0</v>
      </c>
      <c r="R484" s="289">
        <v>0</v>
      </c>
      <c r="S484" s="289">
        <v>0</v>
      </c>
      <c r="T484" s="289">
        <v>0</v>
      </c>
      <c r="U484" s="289">
        <v>0</v>
      </c>
      <c r="V484" s="289">
        <v>0</v>
      </c>
      <c r="W484" s="289">
        <v>0</v>
      </c>
      <c r="X484" s="289">
        <v>0</v>
      </c>
      <c r="Y484" s="289">
        <v>0</v>
      </c>
      <c r="Z484" s="289">
        <v>0</v>
      </c>
      <c r="AA484" s="289">
        <v>0</v>
      </c>
      <c r="AB484" s="289">
        <v>0</v>
      </c>
      <c r="AC484" s="289"/>
      <c r="AD484" s="289"/>
      <c r="AE484" s="289">
        <v>0</v>
      </c>
      <c r="AF484" s="299"/>
      <c r="AG484" s="300"/>
      <c r="AH484" s="291"/>
      <c r="AI484" s="291"/>
      <c r="AJ484" s="291"/>
      <c r="AK484" s="292">
        <v>0</v>
      </c>
      <c r="AL484" s="291">
        <v>0</v>
      </c>
      <c r="AM484" s="293"/>
      <c r="AN484" s="291"/>
      <c r="AO484" s="294">
        <v>0</v>
      </c>
      <c r="AP484" s="291"/>
      <c r="AQ484" s="295">
        <v>0</v>
      </c>
      <c r="AR484" s="291"/>
      <c r="AS484" s="291"/>
      <c r="AT484" s="291"/>
      <c r="AU484" s="291">
        <v>0</v>
      </c>
      <c r="AV484" s="296">
        <v>0</v>
      </c>
      <c r="AW484" s="291"/>
      <c r="AX484" s="291"/>
      <c r="AY484" s="293">
        <v>0</v>
      </c>
      <c r="AZ484" s="297" t="s">
        <v>679</v>
      </c>
      <c r="BA484" s="298">
        <f t="shared" si="61"/>
        <v>0</v>
      </c>
      <c r="BB484" s="43"/>
      <c r="BC484" s="288" t="str">
        <f t="shared" si="66"/>
        <v/>
      </c>
      <c r="BD484" s="288" t="str">
        <f t="shared" si="66"/>
        <v/>
      </c>
      <c r="BE484" s="288" t="str">
        <f t="shared" si="66"/>
        <v/>
      </c>
      <c r="BF484" s="288" t="str">
        <f t="shared" si="66"/>
        <v>Non-Op</v>
      </c>
      <c r="BG484" s="288" t="str">
        <f t="shared" si="60"/>
        <v>NO</v>
      </c>
      <c r="BH484" s="288" t="str">
        <f t="shared" si="60"/>
        <v>NO</v>
      </c>
      <c r="BI484" s="288" t="str">
        <f t="shared" si="62"/>
        <v/>
      </c>
      <c r="BJ484" s="43"/>
      <c r="BK484" s="288" t="b">
        <f t="shared" si="65"/>
        <v>1</v>
      </c>
      <c r="BL484" s="288" t="b">
        <f t="shared" si="65"/>
        <v>1</v>
      </c>
      <c r="BM484" s="288" t="b">
        <f t="shared" si="65"/>
        <v>1</v>
      </c>
      <c r="BN484" s="288" t="b">
        <f t="shared" si="64"/>
        <v>1</v>
      </c>
      <c r="BO484" s="288" t="b">
        <f t="shared" si="64"/>
        <v>1</v>
      </c>
      <c r="BP484" s="288" t="b">
        <f t="shared" si="64"/>
        <v>1</v>
      </c>
      <c r="BQ484" s="288" t="b">
        <f t="shared" si="64"/>
        <v>1</v>
      </c>
    </row>
    <row r="485" spans="1:69" ht="12" customHeight="1" x14ac:dyDescent="0.25">
      <c r="A485" s="286">
        <v>18230291</v>
      </c>
      <c r="B485" s="287" t="s">
        <v>2586</v>
      </c>
      <c r="C485" s="16" t="s">
        <v>680</v>
      </c>
      <c r="D485" s="13" t="s">
        <v>182</v>
      </c>
      <c r="E485" s="13"/>
      <c r="F485" s="16"/>
      <c r="G485" s="13"/>
      <c r="H485" s="288" t="s">
        <v>2129</v>
      </c>
      <c r="I485" s="288" t="s">
        <v>2129</v>
      </c>
      <c r="J485" s="288" t="s">
        <v>2129</v>
      </c>
      <c r="K485" s="288" t="s">
        <v>182</v>
      </c>
      <c r="L485" s="288" t="s">
        <v>2130</v>
      </c>
      <c r="M485" s="288" t="s">
        <v>2130</v>
      </c>
      <c r="N485" s="288" t="s">
        <v>2129</v>
      </c>
      <c r="P485" s="289">
        <v>0</v>
      </c>
      <c r="Q485" s="289">
        <v>0</v>
      </c>
      <c r="R485" s="289">
        <v>0</v>
      </c>
      <c r="S485" s="289">
        <v>0</v>
      </c>
      <c r="T485" s="289">
        <v>0</v>
      </c>
      <c r="U485" s="289">
        <v>0</v>
      </c>
      <c r="V485" s="289">
        <v>0</v>
      </c>
      <c r="W485" s="289">
        <v>0</v>
      </c>
      <c r="X485" s="289">
        <v>0</v>
      </c>
      <c r="Y485" s="289">
        <v>0</v>
      </c>
      <c r="Z485" s="289">
        <v>0</v>
      </c>
      <c r="AA485" s="289">
        <v>0</v>
      </c>
      <c r="AB485" s="289">
        <v>0</v>
      </c>
      <c r="AC485" s="289"/>
      <c r="AD485" s="289"/>
      <c r="AE485" s="289">
        <v>0</v>
      </c>
      <c r="AF485" s="299"/>
      <c r="AG485" s="300"/>
      <c r="AH485" s="291"/>
      <c r="AI485" s="291"/>
      <c r="AJ485" s="291"/>
      <c r="AK485" s="292">
        <v>0</v>
      </c>
      <c r="AL485" s="291">
        <v>0</v>
      </c>
      <c r="AM485" s="293"/>
      <c r="AN485" s="291"/>
      <c r="AO485" s="294">
        <v>0</v>
      </c>
      <c r="AP485" s="291"/>
      <c r="AQ485" s="295">
        <v>0</v>
      </c>
      <c r="AR485" s="291"/>
      <c r="AS485" s="291"/>
      <c r="AT485" s="291"/>
      <c r="AU485" s="291">
        <v>0</v>
      </c>
      <c r="AV485" s="296">
        <v>0</v>
      </c>
      <c r="AW485" s="291"/>
      <c r="AX485" s="291"/>
      <c r="AY485" s="293">
        <v>0</v>
      </c>
      <c r="AZ485" s="297" t="s">
        <v>679</v>
      </c>
      <c r="BA485" s="298">
        <f t="shared" si="61"/>
        <v>0</v>
      </c>
      <c r="BB485" s="43"/>
      <c r="BC485" s="288" t="str">
        <f t="shared" si="66"/>
        <v/>
      </c>
      <c r="BD485" s="288" t="str">
        <f t="shared" si="66"/>
        <v/>
      </c>
      <c r="BE485" s="288" t="str">
        <f t="shared" si="66"/>
        <v/>
      </c>
      <c r="BF485" s="288" t="str">
        <f t="shared" si="66"/>
        <v>Non-Op</v>
      </c>
      <c r="BG485" s="288" t="str">
        <f t="shared" si="60"/>
        <v>NO</v>
      </c>
      <c r="BH485" s="288" t="str">
        <f t="shared" si="60"/>
        <v>NO</v>
      </c>
      <c r="BI485" s="288" t="str">
        <f t="shared" si="62"/>
        <v/>
      </c>
      <c r="BJ485" s="43"/>
      <c r="BK485" s="288" t="b">
        <f t="shared" si="65"/>
        <v>1</v>
      </c>
      <c r="BL485" s="288" t="b">
        <f t="shared" si="65"/>
        <v>1</v>
      </c>
      <c r="BM485" s="288" t="b">
        <f t="shared" si="65"/>
        <v>1</v>
      </c>
      <c r="BN485" s="288" t="b">
        <f t="shared" si="64"/>
        <v>1</v>
      </c>
      <c r="BO485" s="288" t="b">
        <f t="shared" si="64"/>
        <v>1</v>
      </c>
      <c r="BP485" s="288" t="b">
        <f t="shared" si="64"/>
        <v>1</v>
      </c>
      <c r="BQ485" s="288" t="b">
        <f t="shared" si="64"/>
        <v>1</v>
      </c>
    </row>
    <row r="486" spans="1:69" ht="12" customHeight="1" x14ac:dyDescent="0.25">
      <c r="A486" s="286">
        <v>18230311</v>
      </c>
      <c r="B486" s="287" t="s">
        <v>2587</v>
      </c>
      <c r="C486" s="16" t="s">
        <v>681</v>
      </c>
      <c r="D486" s="13" t="s">
        <v>182</v>
      </c>
      <c r="E486" s="13"/>
      <c r="F486" s="16"/>
      <c r="G486" s="13"/>
      <c r="H486" s="288" t="s">
        <v>2129</v>
      </c>
      <c r="I486" s="288" t="s">
        <v>2129</v>
      </c>
      <c r="J486" s="288" t="s">
        <v>2129</v>
      </c>
      <c r="K486" s="288" t="s">
        <v>182</v>
      </c>
      <c r="L486" s="288" t="s">
        <v>2130</v>
      </c>
      <c r="M486" s="288" t="s">
        <v>2130</v>
      </c>
      <c r="N486" s="288" t="s">
        <v>2129</v>
      </c>
      <c r="P486" s="289">
        <v>30000</v>
      </c>
      <c r="Q486" s="289">
        <v>30000</v>
      </c>
      <c r="R486" s="289">
        <v>30000</v>
      </c>
      <c r="S486" s="289">
        <v>30000</v>
      </c>
      <c r="T486" s="289">
        <v>30000</v>
      </c>
      <c r="U486" s="289">
        <v>30000</v>
      </c>
      <c r="V486" s="289">
        <v>30000</v>
      </c>
      <c r="W486" s="289">
        <v>30000</v>
      </c>
      <c r="X486" s="289">
        <v>30000</v>
      </c>
      <c r="Y486" s="289">
        <v>30000</v>
      </c>
      <c r="Z486" s="289">
        <v>30000</v>
      </c>
      <c r="AA486" s="289">
        <v>30000</v>
      </c>
      <c r="AB486" s="289">
        <v>32000</v>
      </c>
      <c r="AC486" s="289"/>
      <c r="AD486" s="289"/>
      <c r="AE486" s="289">
        <v>30083.333333333332</v>
      </c>
      <c r="AF486" s="299"/>
      <c r="AG486" s="300"/>
      <c r="AH486" s="291"/>
      <c r="AI486" s="291"/>
      <c r="AJ486" s="291"/>
      <c r="AK486" s="292">
        <v>30083.333333333332</v>
      </c>
      <c r="AL486" s="291">
        <v>30083.333333333332</v>
      </c>
      <c r="AM486" s="293"/>
      <c r="AN486" s="291"/>
      <c r="AO486" s="294">
        <v>0</v>
      </c>
      <c r="AP486" s="291"/>
      <c r="AQ486" s="295">
        <v>32000</v>
      </c>
      <c r="AR486" s="291"/>
      <c r="AS486" s="291"/>
      <c r="AT486" s="291"/>
      <c r="AU486" s="291">
        <v>32000</v>
      </c>
      <c r="AV486" s="296">
        <v>32000</v>
      </c>
      <c r="AW486" s="291"/>
      <c r="AX486" s="291"/>
      <c r="AY486" s="293">
        <v>0</v>
      </c>
      <c r="AZ486" s="297" t="s">
        <v>682</v>
      </c>
      <c r="BA486" s="298">
        <f t="shared" si="61"/>
        <v>0</v>
      </c>
      <c r="BB486" s="43"/>
      <c r="BC486" s="288" t="str">
        <f t="shared" si="66"/>
        <v/>
      </c>
      <c r="BD486" s="288" t="str">
        <f t="shared" si="66"/>
        <v/>
      </c>
      <c r="BE486" s="288" t="str">
        <f t="shared" si="66"/>
        <v/>
      </c>
      <c r="BF486" s="288" t="str">
        <f t="shared" si="66"/>
        <v>Non-Op</v>
      </c>
      <c r="BG486" s="288" t="str">
        <f t="shared" ref="BG486:BH549" si="67">IF(VALUE(AW486),"W/C",IF(ISBLANK(AW486),"NO","W/C"))</f>
        <v>NO</v>
      </c>
      <c r="BH486" s="288" t="str">
        <f t="shared" si="67"/>
        <v>NO</v>
      </c>
      <c r="BI486" s="288" t="str">
        <f t="shared" si="62"/>
        <v/>
      </c>
      <c r="BJ486" s="43"/>
      <c r="BK486" s="288" t="b">
        <f t="shared" si="65"/>
        <v>1</v>
      </c>
      <c r="BL486" s="288" t="b">
        <f t="shared" si="65"/>
        <v>1</v>
      </c>
      <c r="BM486" s="288" t="b">
        <f t="shared" si="65"/>
        <v>1</v>
      </c>
      <c r="BN486" s="288" t="b">
        <f t="shared" si="64"/>
        <v>1</v>
      </c>
      <c r="BO486" s="288" t="b">
        <f t="shared" si="64"/>
        <v>1</v>
      </c>
      <c r="BP486" s="288" t="b">
        <f t="shared" si="64"/>
        <v>1</v>
      </c>
      <c r="BQ486" s="288" t="b">
        <f t="shared" si="64"/>
        <v>1</v>
      </c>
    </row>
    <row r="487" spans="1:69" ht="12" customHeight="1" x14ac:dyDescent="0.25">
      <c r="A487" s="286">
        <v>18230312</v>
      </c>
      <c r="B487" s="287" t="s">
        <v>2588</v>
      </c>
      <c r="C487" s="16" t="s">
        <v>683</v>
      </c>
      <c r="D487" s="13" t="s">
        <v>183</v>
      </c>
      <c r="E487" s="13"/>
      <c r="F487" s="303">
        <v>43070</v>
      </c>
      <c r="G487" s="13"/>
      <c r="H487" s="288" t="s">
        <v>2129</v>
      </c>
      <c r="I487" s="288" t="s">
        <v>2129</v>
      </c>
      <c r="J487" s="288" t="s">
        <v>2129</v>
      </c>
      <c r="K487" s="288" t="s">
        <v>2129</v>
      </c>
      <c r="L487" s="288" t="s">
        <v>183</v>
      </c>
      <c r="M487" s="288" t="s">
        <v>2130</v>
      </c>
      <c r="N487" s="288" t="s">
        <v>183</v>
      </c>
      <c r="P487" s="289">
        <v>-28972196.91</v>
      </c>
      <c r="Q487" s="289">
        <v>-28485928.309999999</v>
      </c>
      <c r="R487" s="289">
        <v>-27999659.710000001</v>
      </c>
      <c r="S487" s="289">
        <v>-27513391.109999999</v>
      </c>
      <c r="T487" s="289">
        <v>-27027122.510000002</v>
      </c>
      <c r="U487" s="289">
        <v>-26540853.91</v>
      </c>
      <c r="V487" s="289">
        <v>-26054585.309999999</v>
      </c>
      <c r="W487" s="289">
        <v>-25568316.710000001</v>
      </c>
      <c r="X487" s="289">
        <v>-25082048.109999999</v>
      </c>
      <c r="Y487" s="289">
        <v>-24595779.510000002</v>
      </c>
      <c r="Z487" s="289">
        <v>-24109510.91</v>
      </c>
      <c r="AA487" s="289">
        <v>-23623242.309999999</v>
      </c>
      <c r="AB487" s="289">
        <v>-23136973.710000001</v>
      </c>
      <c r="AC487" s="289"/>
      <c r="AD487" s="289"/>
      <c r="AE487" s="289">
        <v>-26054585.309999999</v>
      </c>
      <c r="AF487" s="299"/>
      <c r="AG487" s="328"/>
      <c r="AH487" s="291"/>
      <c r="AI487" s="291"/>
      <c r="AJ487" s="291"/>
      <c r="AK487" s="292"/>
      <c r="AL487" s="291">
        <v>0</v>
      </c>
      <c r="AM487" s="293">
        <v>-26054585.309999999</v>
      </c>
      <c r="AN487" s="291"/>
      <c r="AO487" s="294">
        <v>-26054585.309999999</v>
      </c>
      <c r="AP487" s="291"/>
      <c r="AQ487" s="295">
        <v>-23136973.710000001</v>
      </c>
      <c r="AR487" s="291"/>
      <c r="AS487" s="291"/>
      <c r="AT487" s="291"/>
      <c r="AU487" s="291"/>
      <c r="AV487" s="296">
        <v>0</v>
      </c>
      <c r="AW487" s="291">
        <v>-23136973.710000001</v>
      </c>
      <c r="AX487" s="291"/>
      <c r="AY487" s="293">
        <v>-23136973.710000001</v>
      </c>
      <c r="AZ487" s="297"/>
      <c r="BA487" s="298">
        <f t="shared" si="61"/>
        <v>0</v>
      </c>
      <c r="BB487" s="43"/>
      <c r="BC487" s="288" t="str">
        <f t="shared" si="66"/>
        <v/>
      </c>
      <c r="BD487" s="288" t="str">
        <f t="shared" si="66"/>
        <v/>
      </c>
      <c r="BE487" s="288" t="str">
        <f t="shared" si="66"/>
        <v/>
      </c>
      <c r="BF487" s="288" t="str">
        <f t="shared" si="66"/>
        <v/>
      </c>
      <c r="BG487" s="288" t="str">
        <f t="shared" si="67"/>
        <v>W/C</v>
      </c>
      <c r="BH487" s="288" t="str">
        <f t="shared" si="67"/>
        <v>NO</v>
      </c>
      <c r="BI487" s="288" t="str">
        <f t="shared" si="62"/>
        <v>W/C</v>
      </c>
      <c r="BJ487" s="43"/>
      <c r="BK487" s="288" t="b">
        <f t="shared" si="65"/>
        <v>1</v>
      </c>
      <c r="BL487" s="288" t="b">
        <f t="shared" si="65"/>
        <v>1</v>
      </c>
      <c r="BM487" s="288" t="b">
        <f t="shared" si="65"/>
        <v>1</v>
      </c>
      <c r="BN487" s="288" t="b">
        <f t="shared" si="64"/>
        <v>1</v>
      </c>
      <c r="BO487" s="288" t="b">
        <f t="shared" si="64"/>
        <v>1</v>
      </c>
      <c r="BP487" s="288" t="b">
        <f t="shared" si="64"/>
        <v>1</v>
      </c>
      <c r="BQ487" s="288" t="b">
        <f t="shared" si="64"/>
        <v>1</v>
      </c>
    </row>
    <row r="488" spans="1:69" ht="12" customHeight="1" x14ac:dyDescent="0.25">
      <c r="A488" s="286">
        <v>18230351</v>
      </c>
      <c r="B488" s="287" t="s">
        <v>2589</v>
      </c>
      <c r="C488" s="16" t="s">
        <v>684</v>
      </c>
      <c r="D488" s="13" t="s">
        <v>180</v>
      </c>
      <c r="E488" s="13"/>
      <c r="F488" s="16"/>
      <c r="G488" s="13"/>
      <c r="H488" s="288" t="s">
        <v>2129</v>
      </c>
      <c r="I488" s="288" t="s">
        <v>180</v>
      </c>
      <c r="J488" s="288" t="s">
        <v>2129</v>
      </c>
      <c r="K488" s="288" t="s">
        <v>2129</v>
      </c>
      <c r="L488" s="288" t="s">
        <v>2130</v>
      </c>
      <c r="M488" s="288" t="s">
        <v>2130</v>
      </c>
      <c r="N488" s="288" t="s">
        <v>2129</v>
      </c>
      <c r="P488" s="289">
        <v>98051574.730000004</v>
      </c>
      <c r="Q488" s="289">
        <v>97460902.599999994</v>
      </c>
      <c r="R488" s="289">
        <v>96870230.469999999</v>
      </c>
      <c r="S488" s="289">
        <v>96279558.340000004</v>
      </c>
      <c r="T488" s="289">
        <v>95688886.209999993</v>
      </c>
      <c r="U488" s="289">
        <v>95098214.079999998</v>
      </c>
      <c r="V488" s="289">
        <v>94507541.950000003</v>
      </c>
      <c r="W488" s="289">
        <v>93916869.819999993</v>
      </c>
      <c r="X488" s="289">
        <v>93326197.689999998</v>
      </c>
      <c r="Y488" s="289">
        <v>92735525.560000002</v>
      </c>
      <c r="Z488" s="289">
        <v>92144853.430000007</v>
      </c>
      <c r="AA488" s="289">
        <v>91554181.299999997</v>
      </c>
      <c r="AB488" s="289">
        <v>90963509.170000002</v>
      </c>
      <c r="AC488" s="289"/>
      <c r="AD488" s="289"/>
      <c r="AE488" s="289">
        <v>94507541.950000003</v>
      </c>
      <c r="AF488" s="299" t="s">
        <v>297</v>
      </c>
      <c r="AG488" s="328"/>
      <c r="AH488" s="291"/>
      <c r="AI488" s="291">
        <v>94507541.950000003</v>
      </c>
      <c r="AJ488" s="291"/>
      <c r="AK488" s="292"/>
      <c r="AL488" s="291">
        <v>94507541.950000003</v>
      </c>
      <c r="AM488" s="293"/>
      <c r="AN488" s="291"/>
      <c r="AO488" s="294">
        <v>0</v>
      </c>
      <c r="AP488" s="291"/>
      <c r="AQ488" s="295">
        <v>90963509.170000002</v>
      </c>
      <c r="AR488" s="291"/>
      <c r="AS488" s="291">
        <v>90963509.170000002</v>
      </c>
      <c r="AT488" s="291"/>
      <c r="AU488" s="291"/>
      <c r="AV488" s="296">
        <v>90963509.170000002</v>
      </c>
      <c r="AW488" s="291"/>
      <c r="AX488" s="291"/>
      <c r="AY488" s="293">
        <v>0</v>
      </c>
      <c r="AZ488" s="297"/>
      <c r="BA488" s="298">
        <f t="shared" si="61"/>
        <v>0</v>
      </c>
      <c r="BB488" s="43"/>
      <c r="BC488" s="288" t="str">
        <f t="shared" si="66"/>
        <v/>
      </c>
      <c r="BD488" s="288" t="str">
        <f t="shared" si="66"/>
        <v>ERB</v>
      </c>
      <c r="BE488" s="288" t="str">
        <f t="shared" si="66"/>
        <v/>
      </c>
      <c r="BF488" s="288" t="str">
        <f t="shared" si="66"/>
        <v/>
      </c>
      <c r="BG488" s="288" t="str">
        <f t="shared" si="67"/>
        <v>NO</v>
      </c>
      <c r="BH488" s="288" t="str">
        <f t="shared" si="67"/>
        <v>NO</v>
      </c>
      <c r="BI488" s="288" t="str">
        <f t="shared" si="62"/>
        <v/>
      </c>
      <c r="BJ488" s="43"/>
      <c r="BK488" s="288" t="b">
        <f t="shared" si="65"/>
        <v>1</v>
      </c>
      <c r="BL488" s="288" t="b">
        <f t="shared" si="65"/>
        <v>1</v>
      </c>
      <c r="BM488" s="288" t="b">
        <f t="shared" si="65"/>
        <v>1</v>
      </c>
      <c r="BN488" s="288" t="b">
        <f t="shared" si="64"/>
        <v>1</v>
      </c>
      <c r="BO488" s="288" t="b">
        <f t="shared" si="64"/>
        <v>1</v>
      </c>
      <c r="BP488" s="288" t="b">
        <f t="shared" si="64"/>
        <v>1</v>
      </c>
      <c r="BQ488" s="288" t="b">
        <f t="shared" si="64"/>
        <v>1</v>
      </c>
    </row>
    <row r="489" spans="1:69" ht="12" customHeight="1" x14ac:dyDescent="0.25">
      <c r="A489" s="286">
        <v>18230401</v>
      </c>
      <c r="B489" s="287" t="s">
        <v>2590</v>
      </c>
      <c r="C489" s="16" t="s">
        <v>685</v>
      </c>
      <c r="D489" s="13" t="s">
        <v>180</v>
      </c>
      <c r="E489" s="13"/>
      <c r="F489" s="16"/>
      <c r="G489" s="13"/>
      <c r="H489" s="288" t="s">
        <v>2129</v>
      </c>
      <c r="I489" s="288" t="s">
        <v>180</v>
      </c>
      <c r="J489" s="288" t="s">
        <v>2129</v>
      </c>
      <c r="K489" s="288" t="s">
        <v>2129</v>
      </c>
      <c r="L489" s="288" t="s">
        <v>2130</v>
      </c>
      <c r="M489" s="288" t="s">
        <v>2130</v>
      </c>
      <c r="N489" s="288" t="s">
        <v>2129</v>
      </c>
      <c r="P489" s="289">
        <v>0</v>
      </c>
      <c r="Q489" s="289">
        <v>0</v>
      </c>
      <c r="R489" s="289">
        <v>0</v>
      </c>
      <c r="S489" s="289">
        <v>0</v>
      </c>
      <c r="T489" s="289">
        <v>0</v>
      </c>
      <c r="U489" s="289">
        <v>0</v>
      </c>
      <c r="V489" s="289">
        <v>0</v>
      </c>
      <c r="W489" s="289">
        <v>0</v>
      </c>
      <c r="X489" s="289">
        <v>0</v>
      </c>
      <c r="Y489" s="289">
        <v>0</v>
      </c>
      <c r="Z489" s="289">
        <v>0</v>
      </c>
      <c r="AA489" s="289">
        <v>0</v>
      </c>
      <c r="AB489" s="289">
        <v>0</v>
      </c>
      <c r="AC489" s="289"/>
      <c r="AD489" s="289"/>
      <c r="AE489" s="289">
        <v>0</v>
      </c>
      <c r="AF489" s="299" t="s">
        <v>661</v>
      </c>
      <c r="AG489" s="300"/>
      <c r="AH489" s="291"/>
      <c r="AI489" s="291">
        <v>0</v>
      </c>
      <c r="AJ489" s="291"/>
      <c r="AK489" s="292"/>
      <c r="AL489" s="291">
        <v>0</v>
      </c>
      <c r="AM489" s="293"/>
      <c r="AN489" s="291"/>
      <c r="AO489" s="294">
        <v>0</v>
      </c>
      <c r="AP489" s="291"/>
      <c r="AQ489" s="295">
        <v>0</v>
      </c>
      <c r="AR489" s="291"/>
      <c r="AS489" s="291">
        <v>0</v>
      </c>
      <c r="AT489" s="291"/>
      <c r="AU489" s="291"/>
      <c r="AV489" s="296">
        <v>0</v>
      </c>
      <c r="AW489" s="291"/>
      <c r="AX489" s="291"/>
      <c r="AY489" s="293">
        <v>0</v>
      </c>
      <c r="AZ489" s="297"/>
      <c r="BA489" s="298">
        <f t="shared" si="61"/>
        <v>0</v>
      </c>
      <c r="BB489" s="43"/>
      <c r="BC489" s="288" t="str">
        <f t="shared" si="66"/>
        <v/>
      </c>
      <c r="BD489" s="288" t="str">
        <f t="shared" si="66"/>
        <v>ERB</v>
      </c>
      <c r="BE489" s="288" t="str">
        <f t="shared" si="66"/>
        <v/>
      </c>
      <c r="BF489" s="288" t="str">
        <f t="shared" si="66"/>
        <v/>
      </c>
      <c r="BG489" s="288" t="str">
        <f t="shared" si="67"/>
        <v>NO</v>
      </c>
      <c r="BH489" s="288" t="str">
        <f t="shared" si="67"/>
        <v>NO</v>
      </c>
      <c r="BI489" s="288" t="str">
        <f t="shared" si="62"/>
        <v/>
      </c>
      <c r="BJ489" s="43"/>
      <c r="BK489" s="288" t="b">
        <f t="shared" si="65"/>
        <v>1</v>
      </c>
      <c r="BL489" s="288" t="b">
        <f t="shared" si="65"/>
        <v>1</v>
      </c>
      <c r="BM489" s="288" t="b">
        <f t="shared" si="65"/>
        <v>1</v>
      </c>
      <c r="BN489" s="288" t="b">
        <f t="shared" si="64"/>
        <v>1</v>
      </c>
      <c r="BO489" s="288" t="b">
        <f t="shared" si="64"/>
        <v>1</v>
      </c>
      <c r="BP489" s="288" t="b">
        <f t="shared" si="64"/>
        <v>1</v>
      </c>
      <c r="BQ489" s="288" t="b">
        <f t="shared" si="64"/>
        <v>1</v>
      </c>
    </row>
    <row r="490" spans="1:69" ht="12" customHeight="1" x14ac:dyDescent="0.25">
      <c r="A490" s="286">
        <v>18230431</v>
      </c>
      <c r="B490" s="287" t="s">
        <v>2591</v>
      </c>
      <c r="C490" s="16" t="s">
        <v>686</v>
      </c>
      <c r="D490" s="13" t="s">
        <v>183</v>
      </c>
      <c r="E490" s="13"/>
      <c r="F490" s="303">
        <v>43070</v>
      </c>
      <c r="G490" s="13"/>
      <c r="H490" s="288" t="s">
        <v>2129</v>
      </c>
      <c r="I490" s="288" t="s">
        <v>2129</v>
      </c>
      <c r="J490" s="288" t="s">
        <v>2129</v>
      </c>
      <c r="K490" s="288" t="s">
        <v>2129</v>
      </c>
      <c r="L490" s="288" t="s">
        <v>183</v>
      </c>
      <c r="M490" s="288" t="s">
        <v>2130</v>
      </c>
      <c r="N490" s="288" t="s">
        <v>183</v>
      </c>
      <c r="P490" s="289">
        <v>-1725796.46</v>
      </c>
      <c r="Q490" s="289">
        <v>-1682956.01</v>
      </c>
      <c r="R490" s="289">
        <v>-1640115.56</v>
      </c>
      <c r="S490" s="289">
        <v>-2423940.2999999998</v>
      </c>
      <c r="T490" s="289">
        <v>-2381099.85</v>
      </c>
      <c r="U490" s="289">
        <v>-2338259.4</v>
      </c>
      <c r="V490" s="289">
        <v>-2295418.9500000002</v>
      </c>
      <c r="W490" s="289">
        <v>-2252578.5</v>
      </c>
      <c r="X490" s="289">
        <v>-2209738.0499999998</v>
      </c>
      <c r="Y490" s="289">
        <v>-2166897.6</v>
      </c>
      <c r="Z490" s="289">
        <v>-2124057.15</v>
      </c>
      <c r="AA490" s="289">
        <v>-2081216.7</v>
      </c>
      <c r="AB490" s="289">
        <v>-2038376.25</v>
      </c>
      <c r="AC490" s="289"/>
      <c r="AD490" s="289"/>
      <c r="AE490" s="289">
        <v>-2123197.0354166669</v>
      </c>
      <c r="AF490" s="299"/>
      <c r="AG490" s="300"/>
      <c r="AH490" s="291"/>
      <c r="AI490" s="291"/>
      <c r="AJ490" s="291"/>
      <c r="AK490" s="292"/>
      <c r="AL490" s="291">
        <v>0</v>
      </c>
      <c r="AM490" s="293">
        <v>-2123197.0354166669</v>
      </c>
      <c r="AN490" s="291"/>
      <c r="AO490" s="294">
        <v>-2123197.0354166669</v>
      </c>
      <c r="AP490" s="291"/>
      <c r="AQ490" s="295">
        <v>-2038376.25</v>
      </c>
      <c r="AR490" s="291"/>
      <c r="AS490" s="291"/>
      <c r="AT490" s="291"/>
      <c r="AU490" s="291"/>
      <c r="AV490" s="296">
        <v>0</v>
      </c>
      <c r="AW490" s="291">
        <v>-2038376.25</v>
      </c>
      <c r="AX490" s="291"/>
      <c r="AY490" s="293">
        <v>-2038376.25</v>
      </c>
      <c r="AZ490" s="297"/>
      <c r="BA490" s="298">
        <f t="shared" si="61"/>
        <v>0</v>
      </c>
      <c r="BB490" s="43"/>
      <c r="BC490" s="288" t="str">
        <f t="shared" si="66"/>
        <v/>
      </c>
      <c r="BD490" s="288" t="str">
        <f t="shared" si="66"/>
        <v/>
      </c>
      <c r="BE490" s="288" t="str">
        <f t="shared" si="66"/>
        <v/>
      </c>
      <c r="BF490" s="288" t="str">
        <f t="shared" si="66"/>
        <v/>
      </c>
      <c r="BG490" s="288" t="str">
        <f t="shared" si="67"/>
        <v>W/C</v>
      </c>
      <c r="BH490" s="288" t="str">
        <f t="shared" si="67"/>
        <v>NO</v>
      </c>
      <c r="BI490" s="288" t="str">
        <f t="shared" si="62"/>
        <v>W/C</v>
      </c>
      <c r="BJ490" s="43"/>
      <c r="BK490" s="288" t="b">
        <f t="shared" si="65"/>
        <v>1</v>
      </c>
      <c r="BL490" s="288" t="b">
        <f t="shared" si="65"/>
        <v>1</v>
      </c>
      <c r="BM490" s="288" t="b">
        <f t="shared" si="65"/>
        <v>1</v>
      </c>
      <c r="BN490" s="288" t="b">
        <f t="shared" si="64"/>
        <v>1</v>
      </c>
      <c r="BO490" s="288" t="b">
        <f t="shared" si="64"/>
        <v>1</v>
      </c>
      <c r="BP490" s="288" t="b">
        <f t="shared" si="64"/>
        <v>1</v>
      </c>
      <c r="BQ490" s="288" t="b">
        <f t="shared" si="64"/>
        <v>1</v>
      </c>
    </row>
    <row r="491" spans="1:69" ht="12" customHeight="1" x14ac:dyDescent="0.25">
      <c r="A491" s="286">
        <v>18230501</v>
      </c>
      <c r="B491" s="287" t="s">
        <v>2592</v>
      </c>
      <c r="C491" s="16" t="s">
        <v>687</v>
      </c>
      <c r="D491" s="13" t="s">
        <v>183</v>
      </c>
      <c r="E491" s="13"/>
      <c r="F491" s="303">
        <v>43070</v>
      </c>
      <c r="G491" s="13"/>
      <c r="H491" s="288" t="s">
        <v>2129</v>
      </c>
      <c r="I491" s="288" t="s">
        <v>2129</v>
      </c>
      <c r="J491" s="288" t="s">
        <v>2129</v>
      </c>
      <c r="K491" s="288" t="s">
        <v>2129</v>
      </c>
      <c r="L491" s="288" t="s">
        <v>183</v>
      </c>
      <c r="M491" s="288" t="s">
        <v>2130</v>
      </c>
      <c r="N491" s="288" t="s">
        <v>183</v>
      </c>
      <c r="P491" s="289">
        <v>2161908.7599999998</v>
      </c>
      <c r="Q491" s="289">
        <v>2088973.01</v>
      </c>
      <c r="R491" s="289">
        <v>2019917.01</v>
      </c>
      <c r="S491" s="289">
        <v>1950861.01</v>
      </c>
      <c r="T491" s="289">
        <v>1881805.01</v>
      </c>
      <c r="U491" s="289">
        <v>1812749.01</v>
      </c>
      <c r="V491" s="289">
        <v>1743693.01</v>
      </c>
      <c r="W491" s="289">
        <v>1674637.01</v>
      </c>
      <c r="X491" s="289">
        <v>1605581.01</v>
      </c>
      <c r="Y491" s="289">
        <v>1536525.01</v>
      </c>
      <c r="Z491" s="289">
        <v>1467469.01</v>
      </c>
      <c r="AA491" s="289">
        <v>1398413.01</v>
      </c>
      <c r="AB491" s="289">
        <v>1329357.01</v>
      </c>
      <c r="AC491" s="289"/>
      <c r="AD491" s="289"/>
      <c r="AE491" s="289">
        <v>1743854.6662500005</v>
      </c>
      <c r="AF491" s="299"/>
      <c r="AG491" s="300"/>
      <c r="AH491" s="291"/>
      <c r="AI491" s="291"/>
      <c r="AJ491" s="291"/>
      <c r="AK491" s="292"/>
      <c r="AL491" s="291">
        <v>0</v>
      </c>
      <c r="AM491" s="293">
        <v>1743854.6662500005</v>
      </c>
      <c r="AN491" s="291"/>
      <c r="AO491" s="294">
        <v>1743854.6662500005</v>
      </c>
      <c r="AP491" s="291"/>
      <c r="AQ491" s="295">
        <v>1329357.01</v>
      </c>
      <c r="AR491" s="291"/>
      <c r="AS491" s="291"/>
      <c r="AT491" s="291"/>
      <c r="AU491" s="291"/>
      <c r="AV491" s="296">
        <v>0</v>
      </c>
      <c r="AW491" s="291">
        <v>1329357.01</v>
      </c>
      <c r="AX491" s="291"/>
      <c r="AY491" s="293">
        <v>1329357.01</v>
      </c>
      <c r="AZ491" s="297"/>
      <c r="BA491" s="298">
        <f t="shared" si="61"/>
        <v>0</v>
      </c>
      <c r="BB491" s="43"/>
      <c r="BC491" s="288" t="str">
        <f t="shared" si="66"/>
        <v/>
      </c>
      <c r="BD491" s="288" t="str">
        <f t="shared" si="66"/>
        <v/>
      </c>
      <c r="BE491" s="288" t="str">
        <f t="shared" si="66"/>
        <v/>
      </c>
      <c r="BF491" s="288" t="str">
        <f t="shared" si="66"/>
        <v/>
      </c>
      <c r="BG491" s="288" t="str">
        <f t="shared" si="67"/>
        <v>W/C</v>
      </c>
      <c r="BH491" s="288" t="str">
        <f t="shared" si="67"/>
        <v>NO</v>
      </c>
      <c r="BI491" s="288" t="str">
        <f t="shared" si="62"/>
        <v>W/C</v>
      </c>
      <c r="BJ491" s="43"/>
      <c r="BK491" s="288" t="b">
        <f t="shared" si="65"/>
        <v>1</v>
      </c>
      <c r="BL491" s="288" t="b">
        <f t="shared" si="65"/>
        <v>1</v>
      </c>
      <c r="BM491" s="288" t="b">
        <f t="shared" si="65"/>
        <v>1</v>
      </c>
      <c r="BN491" s="288" t="b">
        <f t="shared" si="64"/>
        <v>1</v>
      </c>
      <c r="BO491" s="288" t="b">
        <f t="shared" si="64"/>
        <v>1</v>
      </c>
      <c r="BP491" s="288" t="b">
        <f t="shared" si="64"/>
        <v>1</v>
      </c>
      <c r="BQ491" s="288" t="b">
        <f t="shared" si="64"/>
        <v>1</v>
      </c>
    </row>
    <row r="492" spans="1:69" ht="12" customHeight="1" x14ac:dyDescent="0.25">
      <c r="A492" s="286">
        <v>18230502</v>
      </c>
      <c r="B492" s="287" t="s">
        <v>2593</v>
      </c>
      <c r="C492" s="16" t="s">
        <v>688</v>
      </c>
      <c r="D492" s="13" t="s">
        <v>183</v>
      </c>
      <c r="E492" s="13"/>
      <c r="F492" s="303">
        <v>43070</v>
      </c>
      <c r="G492" s="13"/>
      <c r="H492" s="288" t="s">
        <v>2129</v>
      </c>
      <c r="I492" s="288" t="s">
        <v>2129</v>
      </c>
      <c r="J492" s="288" t="s">
        <v>2129</v>
      </c>
      <c r="K492" s="288" t="s">
        <v>2129</v>
      </c>
      <c r="L492" s="288" t="s">
        <v>183</v>
      </c>
      <c r="M492" s="288" t="s">
        <v>2130</v>
      </c>
      <c r="N492" s="288" t="s">
        <v>183</v>
      </c>
      <c r="P492" s="289">
        <v>1558464.05</v>
      </c>
      <c r="Q492" s="289">
        <v>1505886.24</v>
      </c>
      <c r="R492" s="289">
        <v>1456105.24</v>
      </c>
      <c r="S492" s="289">
        <v>1406324.24</v>
      </c>
      <c r="T492" s="289">
        <v>1356543.24</v>
      </c>
      <c r="U492" s="289">
        <v>1306762.24</v>
      </c>
      <c r="V492" s="289">
        <v>1256981.24</v>
      </c>
      <c r="W492" s="289">
        <v>1207200.24</v>
      </c>
      <c r="X492" s="289">
        <v>1157419.24</v>
      </c>
      <c r="Y492" s="289">
        <v>1107638.24</v>
      </c>
      <c r="Z492" s="289">
        <v>1057857.24</v>
      </c>
      <c r="AA492" s="289">
        <v>1008076.24</v>
      </c>
      <c r="AB492" s="289">
        <v>958295.24</v>
      </c>
      <c r="AC492" s="289"/>
      <c r="AD492" s="289"/>
      <c r="AE492" s="289">
        <v>1257097.7737499999</v>
      </c>
      <c r="AF492" s="299"/>
      <c r="AG492" s="300"/>
      <c r="AH492" s="291"/>
      <c r="AI492" s="291"/>
      <c r="AJ492" s="291"/>
      <c r="AK492" s="292"/>
      <c r="AL492" s="291">
        <v>0</v>
      </c>
      <c r="AM492" s="293">
        <v>1257097.7737499999</v>
      </c>
      <c r="AN492" s="291"/>
      <c r="AO492" s="294">
        <v>1257097.7737499999</v>
      </c>
      <c r="AP492" s="291"/>
      <c r="AQ492" s="295">
        <v>958295.24</v>
      </c>
      <c r="AR492" s="291"/>
      <c r="AS492" s="291"/>
      <c r="AT492" s="291"/>
      <c r="AU492" s="291"/>
      <c r="AV492" s="296">
        <v>0</v>
      </c>
      <c r="AW492" s="291">
        <v>958295.24</v>
      </c>
      <c r="AX492" s="291"/>
      <c r="AY492" s="293">
        <v>958295.24</v>
      </c>
      <c r="AZ492" s="297"/>
      <c r="BA492" s="298">
        <f t="shared" si="61"/>
        <v>0</v>
      </c>
      <c r="BB492" s="43"/>
      <c r="BC492" s="288" t="str">
        <f t="shared" si="66"/>
        <v/>
      </c>
      <c r="BD492" s="288" t="str">
        <f t="shared" si="66"/>
        <v/>
      </c>
      <c r="BE492" s="288" t="str">
        <f t="shared" si="66"/>
        <v/>
      </c>
      <c r="BF492" s="288" t="str">
        <f t="shared" si="66"/>
        <v/>
      </c>
      <c r="BG492" s="288" t="str">
        <f t="shared" si="67"/>
        <v>W/C</v>
      </c>
      <c r="BH492" s="288" t="str">
        <f t="shared" si="67"/>
        <v>NO</v>
      </c>
      <c r="BI492" s="288" t="str">
        <f t="shared" si="62"/>
        <v>W/C</v>
      </c>
      <c r="BJ492" s="43"/>
      <c r="BK492" s="288" t="b">
        <f t="shared" si="65"/>
        <v>1</v>
      </c>
      <c r="BL492" s="288" t="b">
        <f t="shared" si="65"/>
        <v>1</v>
      </c>
      <c r="BM492" s="288" t="b">
        <f t="shared" si="65"/>
        <v>1</v>
      </c>
      <c r="BN492" s="288" t="b">
        <f t="shared" si="64"/>
        <v>1</v>
      </c>
      <c r="BO492" s="288" t="b">
        <f t="shared" si="64"/>
        <v>1</v>
      </c>
      <c r="BP492" s="288" t="b">
        <f t="shared" si="64"/>
        <v>1</v>
      </c>
      <c r="BQ492" s="288" t="b">
        <f t="shared" si="64"/>
        <v>1</v>
      </c>
    </row>
    <row r="493" spans="1:69" ht="12" customHeight="1" x14ac:dyDescent="0.25">
      <c r="A493" s="286">
        <v>18230621</v>
      </c>
      <c r="B493" s="287" t="s">
        <v>2594</v>
      </c>
      <c r="C493" s="16" t="s">
        <v>689</v>
      </c>
      <c r="D493" s="13" t="s">
        <v>183</v>
      </c>
      <c r="E493" s="13"/>
      <c r="F493" s="16"/>
      <c r="G493" s="13"/>
      <c r="H493" s="288" t="s">
        <v>2129</v>
      </c>
      <c r="I493" s="288" t="s">
        <v>2129</v>
      </c>
      <c r="J493" s="288" t="s">
        <v>2129</v>
      </c>
      <c r="K493" s="288" t="s">
        <v>2129</v>
      </c>
      <c r="L493" s="288" t="s">
        <v>183</v>
      </c>
      <c r="M493" s="288" t="s">
        <v>2130</v>
      </c>
      <c r="N493" s="288" t="s">
        <v>183</v>
      </c>
      <c r="P493" s="289">
        <v>-73196327.209999993</v>
      </c>
      <c r="Q493" s="289">
        <v>-83944956.180000007</v>
      </c>
      <c r="R493" s="289">
        <v>-94328603.640000001</v>
      </c>
      <c r="S493" s="289">
        <v>-104121649.39</v>
      </c>
      <c r="T493" s="289">
        <v>-112731382.27</v>
      </c>
      <c r="U493" s="289">
        <v>-17516650.149999999</v>
      </c>
      <c r="V493" s="289">
        <v>-23938028.82</v>
      </c>
      <c r="W493" s="289">
        <v>-31066970.329999998</v>
      </c>
      <c r="X493" s="289">
        <v>-37888338.93</v>
      </c>
      <c r="Y493" s="289">
        <v>-44158473.32</v>
      </c>
      <c r="Z493" s="289">
        <v>-51412496.82</v>
      </c>
      <c r="AA493" s="289">
        <v>-59373505.530000001</v>
      </c>
      <c r="AB493" s="289">
        <v>-68591861.140000001</v>
      </c>
      <c r="AC493" s="289"/>
      <c r="AD493" s="289"/>
      <c r="AE493" s="289">
        <v>-60947929.129583329</v>
      </c>
      <c r="AF493" s="299"/>
      <c r="AG493" s="300"/>
      <c r="AH493" s="291"/>
      <c r="AI493" s="291"/>
      <c r="AJ493" s="291"/>
      <c r="AK493" s="292"/>
      <c r="AL493" s="291">
        <v>0</v>
      </c>
      <c r="AM493" s="293">
        <v>-60947929.129583329</v>
      </c>
      <c r="AN493" s="291"/>
      <c r="AO493" s="294">
        <v>-60947929.129583329</v>
      </c>
      <c r="AP493" s="291"/>
      <c r="AQ493" s="295">
        <v>-68591861.140000001</v>
      </c>
      <c r="AR493" s="291"/>
      <c r="AS493" s="291"/>
      <c r="AT493" s="291"/>
      <c r="AU493" s="291"/>
      <c r="AV493" s="296">
        <v>0</v>
      </c>
      <c r="AW493" s="291">
        <v>-68591861.140000001</v>
      </c>
      <c r="AX493" s="291"/>
      <c r="AY493" s="293">
        <v>-68591861.140000001</v>
      </c>
      <c r="AZ493" s="297"/>
      <c r="BA493" s="298">
        <f t="shared" ref="BA493:BA556" si="68">AQ493-AV493-AY493</f>
        <v>0</v>
      </c>
      <c r="BB493" s="43"/>
      <c r="BC493" s="288" t="str">
        <f t="shared" si="66"/>
        <v/>
      </c>
      <c r="BD493" s="288" t="str">
        <f t="shared" si="66"/>
        <v/>
      </c>
      <c r="BE493" s="288" t="str">
        <f t="shared" si="66"/>
        <v/>
      </c>
      <c r="BF493" s="288" t="str">
        <f t="shared" si="66"/>
        <v/>
      </c>
      <c r="BG493" s="288" t="str">
        <f t="shared" si="67"/>
        <v>W/C</v>
      </c>
      <c r="BH493" s="288" t="str">
        <f t="shared" si="67"/>
        <v>NO</v>
      </c>
      <c r="BI493" s="288" t="str">
        <f t="shared" si="62"/>
        <v>W/C</v>
      </c>
      <c r="BJ493" s="43"/>
      <c r="BK493" s="288" t="b">
        <f t="shared" si="65"/>
        <v>1</v>
      </c>
      <c r="BL493" s="288" t="b">
        <f t="shared" si="65"/>
        <v>1</v>
      </c>
      <c r="BM493" s="288" t="b">
        <f t="shared" si="65"/>
        <v>1</v>
      </c>
      <c r="BN493" s="288" t="b">
        <f t="shared" si="64"/>
        <v>1</v>
      </c>
      <c r="BO493" s="288" t="b">
        <f t="shared" si="64"/>
        <v>1</v>
      </c>
      <c r="BP493" s="288" t="b">
        <f t="shared" si="64"/>
        <v>1</v>
      </c>
      <c r="BQ493" s="288" t="b">
        <f t="shared" si="64"/>
        <v>1</v>
      </c>
    </row>
    <row r="494" spans="1:69" ht="12" customHeight="1" x14ac:dyDescent="0.25">
      <c r="A494" s="286">
        <v>18230631</v>
      </c>
      <c r="B494" s="287" t="s">
        <v>2595</v>
      </c>
      <c r="C494" s="16" t="s">
        <v>690</v>
      </c>
      <c r="D494" s="13" t="s">
        <v>182</v>
      </c>
      <c r="E494" s="13"/>
      <c r="F494" s="16"/>
      <c r="G494" s="13"/>
      <c r="H494" s="288" t="s">
        <v>2129</v>
      </c>
      <c r="I494" s="288" t="s">
        <v>2129</v>
      </c>
      <c r="J494" s="288" t="s">
        <v>2129</v>
      </c>
      <c r="K494" s="288" t="s">
        <v>182</v>
      </c>
      <c r="L494" s="288" t="s">
        <v>2130</v>
      </c>
      <c r="M494" s="288" t="s">
        <v>2130</v>
      </c>
      <c r="N494" s="288" t="s">
        <v>2129</v>
      </c>
      <c r="P494" s="289">
        <v>797362.18</v>
      </c>
      <c r="Q494" s="289">
        <v>2511685.7599999998</v>
      </c>
      <c r="R494" s="289">
        <v>4201898.9400000004</v>
      </c>
      <c r="S494" s="289">
        <v>1.1100000000000001</v>
      </c>
      <c r="T494" s="289">
        <v>1.1100000000000001</v>
      </c>
      <c r="U494" s="289">
        <v>1.1100000000000001</v>
      </c>
      <c r="V494" s="289">
        <v>1.1100000000000001</v>
      </c>
      <c r="W494" s="289">
        <v>1.1100000000000001</v>
      </c>
      <c r="X494" s="289">
        <v>1.1100000000000001</v>
      </c>
      <c r="Y494" s="289">
        <v>0</v>
      </c>
      <c r="Z494" s="289">
        <v>0</v>
      </c>
      <c r="AA494" s="289">
        <v>-2.5</v>
      </c>
      <c r="AB494" s="289">
        <v>0</v>
      </c>
      <c r="AC494" s="289"/>
      <c r="AD494" s="289"/>
      <c r="AE494" s="289">
        <v>592689.16250000021</v>
      </c>
      <c r="AF494" s="299"/>
      <c r="AG494" s="300"/>
      <c r="AH494" s="291"/>
      <c r="AI494" s="291"/>
      <c r="AJ494" s="291"/>
      <c r="AK494" s="292">
        <v>592689.16250000021</v>
      </c>
      <c r="AL494" s="291">
        <v>592689.16250000021</v>
      </c>
      <c r="AM494" s="293"/>
      <c r="AN494" s="291"/>
      <c r="AO494" s="294">
        <v>0</v>
      </c>
      <c r="AP494" s="291"/>
      <c r="AQ494" s="295">
        <v>0</v>
      </c>
      <c r="AR494" s="291"/>
      <c r="AS494" s="291"/>
      <c r="AT494" s="291"/>
      <c r="AU494" s="291">
        <v>0</v>
      </c>
      <c r="AV494" s="296">
        <v>0</v>
      </c>
      <c r="AW494" s="291"/>
      <c r="AX494" s="291"/>
      <c r="AY494" s="293">
        <v>0</v>
      </c>
      <c r="AZ494" s="297" t="s">
        <v>667</v>
      </c>
      <c r="BA494" s="298">
        <f t="shared" si="68"/>
        <v>0</v>
      </c>
      <c r="BB494" s="43"/>
      <c r="BC494" s="288" t="str">
        <f t="shared" si="66"/>
        <v/>
      </c>
      <c r="BD494" s="288" t="str">
        <f t="shared" si="66"/>
        <v/>
      </c>
      <c r="BE494" s="288" t="str">
        <f t="shared" si="66"/>
        <v/>
      </c>
      <c r="BF494" s="288" t="str">
        <f t="shared" si="66"/>
        <v>Non-Op</v>
      </c>
      <c r="BG494" s="288" t="str">
        <f t="shared" si="67"/>
        <v>NO</v>
      </c>
      <c r="BH494" s="288" t="str">
        <f t="shared" si="67"/>
        <v>NO</v>
      </c>
      <c r="BI494" s="288" t="str">
        <f t="shared" si="62"/>
        <v/>
      </c>
      <c r="BJ494" s="43"/>
      <c r="BK494" s="288" t="b">
        <f t="shared" si="65"/>
        <v>1</v>
      </c>
      <c r="BL494" s="288" t="b">
        <f t="shared" si="65"/>
        <v>1</v>
      </c>
      <c r="BM494" s="288" t="b">
        <f t="shared" si="65"/>
        <v>1</v>
      </c>
      <c r="BN494" s="288" t="b">
        <f t="shared" si="64"/>
        <v>1</v>
      </c>
      <c r="BO494" s="288" t="b">
        <f t="shared" si="64"/>
        <v>1</v>
      </c>
      <c r="BP494" s="288" t="b">
        <f t="shared" si="64"/>
        <v>1</v>
      </c>
      <c r="BQ494" s="288" t="b">
        <f t="shared" si="64"/>
        <v>1</v>
      </c>
    </row>
    <row r="495" spans="1:69" ht="12" customHeight="1" x14ac:dyDescent="0.25">
      <c r="A495" s="286">
        <v>18230691</v>
      </c>
      <c r="B495" s="287" t="s">
        <v>2596</v>
      </c>
      <c r="C495" s="16" t="s">
        <v>691</v>
      </c>
      <c r="D495" s="13" t="s">
        <v>180</v>
      </c>
      <c r="E495" s="13"/>
      <c r="F495" s="16"/>
      <c r="G495" s="13"/>
      <c r="H495" s="288" t="s">
        <v>2129</v>
      </c>
      <c r="I495" s="288" t="s">
        <v>180</v>
      </c>
      <c r="J495" s="288" t="s">
        <v>2129</v>
      </c>
      <c r="K495" s="288" t="s">
        <v>2129</v>
      </c>
      <c r="L495" s="288" t="s">
        <v>2130</v>
      </c>
      <c r="M495" s="288" t="s">
        <v>2130</v>
      </c>
      <c r="N495" s="288" t="s">
        <v>2129</v>
      </c>
      <c r="P495" s="289">
        <v>0</v>
      </c>
      <c r="Q495" s="289">
        <v>0</v>
      </c>
      <c r="R495" s="289">
        <v>0</v>
      </c>
      <c r="S495" s="289">
        <v>0</v>
      </c>
      <c r="T495" s="289">
        <v>0</v>
      </c>
      <c r="U495" s="289">
        <v>0</v>
      </c>
      <c r="V495" s="289">
        <v>0</v>
      </c>
      <c r="W495" s="289">
        <v>0</v>
      </c>
      <c r="X495" s="289">
        <v>0</v>
      </c>
      <c r="Y495" s="289">
        <v>0</v>
      </c>
      <c r="Z495" s="289">
        <v>0</v>
      </c>
      <c r="AA495" s="289">
        <v>0</v>
      </c>
      <c r="AB495" s="289">
        <v>0</v>
      </c>
      <c r="AC495" s="289"/>
      <c r="AD495" s="289"/>
      <c r="AE495" s="289">
        <v>0</v>
      </c>
      <c r="AF495" s="299" t="s">
        <v>661</v>
      </c>
      <c r="AG495" s="300"/>
      <c r="AH495" s="291"/>
      <c r="AI495" s="291">
        <v>0</v>
      </c>
      <c r="AJ495" s="291"/>
      <c r="AK495" s="292"/>
      <c r="AL495" s="291">
        <v>0</v>
      </c>
      <c r="AM495" s="293"/>
      <c r="AN495" s="291"/>
      <c r="AO495" s="294">
        <v>0</v>
      </c>
      <c r="AP495" s="291"/>
      <c r="AQ495" s="295">
        <v>0</v>
      </c>
      <c r="AR495" s="291"/>
      <c r="AS495" s="291">
        <v>0</v>
      </c>
      <c r="AT495" s="291"/>
      <c r="AU495" s="291"/>
      <c r="AV495" s="296">
        <v>0</v>
      </c>
      <c r="AW495" s="291"/>
      <c r="AX495" s="291"/>
      <c r="AY495" s="293">
        <v>0</v>
      </c>
      <c r="AZ495" s="297"/>
      <c r="BA495" s="298">
        <f t="shared" si="68"/>
        <v>0</v>
      </c>
      <c r="BB495" s="43"/>
      <c r="BC495" s="288" t="str">
        <f t="shared" si="66"/>
        <v/>
      </c>
      <c r="BD495" s="288" t="str">
        <f t="shared" si="66"/>
        <v>ERB</v>
      </c>
      <c r="BE495" s="288" t="str">
        <f t="shared" si="66"/>
        <v/>
      </c>
      <c r="BF495" s="288" t="str">
        <f t="shared" si="66"/>
        <v/>
      </c>
      <c r="BG495" s="288" t="str">
        <f t="shared" si="67"/>
        <v>NO</v>
      </c>
      <c r="BH495" s="288" t="str">
        <f t="shared" si="67"/>
        <v>NO</v>
      </c>
      <c r="BI495" s="288" t="str">
        <f t="shared" si="62"/>
        <v/>
      </c>
      <c r="BJ495" s="43"/>
      <c r="BK495" s="288" t="b">
        <f t="shared" si="65"/>
        <v>1</v>
      </c>
      <c r="BL495" s="288" t="b">
        <f t="shared" si="65"/>
        <v>1</v>
      </c>
      <c r="BM495" s="288" t="b">
        <f t="shared" si="65"/>
        <v>1</v>
      </c>
      <c r="BN495" s="288" t="b">
        <f t="shared" si="64"/>
        <v>1</v>
      </c>
      <c r="BO495" s="288" t="b">
        <f t="shared" si="64"/>
        <v>1</v>
      </c>
      <c r="BP495" s="288" t="b">
        <f t="shared" si="64"/>
        <v>1</v>
      </c>
      <c r="BQ495" s="288" t="b">
        <f t="shared" si="64"/>
        <v>1</v>
      </c>
    </row>
    <row r="496" spans="1:69" ht="12" customHeight="1" x14ac:dyDescent="0.25">
      <c r="A496" s="286">
        <v>18230711</v>
      </c>
      <c r="B496" s="287" t="s">
        <v>2597</v>
      </c>
      <c r="C496" s="16" t="s">
        <v>692</v>
      </c>
      <c r="D496" s="13" t="s">
        <v>182</v>
      </c>
      <c r="E496" s="13"/>
      <c r="F496" s="16"/>
      <c r="G496" s="13"/>
      <c r="H496" s="288" t="s">
        <v>2129</v>
      </c>
      <c r="I496" s="288" t="s">
        <v>2129</v>
      </c>
      <c r="J496" s="288" t="s">
        <v>2129</v>
      </c>
      <c r="K496" s="288" t="s">
        <v>182</v>
      </c>
      <c r="L496" s="288" t="s">
        <v>2130</v>
      </c>
      <c r="M496" s="288" t="s">
        <v>2130</v>
      </c>
      <c r="N496" s="288" t="s">
        <v>2129</v>
      </c>
      <c r="P496" s="289">
        <v>0</v>
      </c>
      <c r="Q496" s="289">
        <v>0</v>
      </c>
      <c r="R496" s="289">
        <v>0</v>
      </c>
      <c r="S496" s="289">
        <v>0</v>
      </c>
      <c r="T496" s="289">
        <v>0</v>
      </c>
      <c r="U496" s="289">
        <v>0</v>
      </c>
      <c r="V496" s="289">
        <v>0</v>
      </c>
      <c r="W496" s="289">
        <v>0</v>
      </c>
      <c r="X496" s="289">
        <v>0</v>
      </c>
      <c r="Y496" s="289">
        <v>0</v>
      </c>
      <c r="Z496" s="289">
        <v>0</v>
      </c>
      <c r="AA496" s="289">
        <v>0</v>
      </c>
      <c r="AB496" s="289">
        <v>0</v>
      </c>
      <c r="AC496" s="289"/>
      <c r="AD496" s="289"/>
      <c r="AE496" s="289">
        <v>0</v>
      </c>
      <c r="AF496" s="299"/>
      <c r="AG496" s="300"/>
      <c r="AH496" s="291"/>
      <c r="AI496" s="291"/>
      <c r="AJ496" s="291"/>
      <c r="AK496" s="292">
        <v>0</v>
      </c>
      <c r="AL496" s="291">
        <v>0</v>
      </c>
      <c r="AM496" s="293"/>
      <c r="AN496" s="291"/>
      <c r="AO496" s="294">
        <v>0</v>
      </c>
      <c r="AP496" s="291"/>
      <c r="AQ496" s="295">
        <v>0</v>
      </c>
      <c r="AR496" s="291"/>
      <c r="AS496" s="291"/>
      <c r="AT496" s="291"/>
      <c r="AU496" s="291">
        <v>0</v>
      </c>
      <c r="AV496" s="296">
        <v>0</v>
      </c>
      <c r="AW496" s="291"/>
      <c r="AX496" s="291"/>
      <c r="AY496" s="293">
        <v>0</v>
      </c>
      <c r="AZ496" s="297" t="s">
        <v>292</v>
      </c>
      <c r="BA496" s="298">
        <f t="shared" si="68"/>
        <v>0</v>
      </c>
      <c r="BB496" s="43"/>
      <c r="BC496" s="288" t="str">
        <f t="shared" si="66"/>
        <v/>
      </c>
      <c r="BD496" s="288" t="str">
        <f t="shared" si="66"/>
        <v/>
      </c>
      <c r="BE496" s="288" t="str">
        <f t="shared" si="66"/>
        <v/>
      </c>
      <c r="BF496" s="288" t="str">
        <f t="shared" si="66"/>
        <v>Non-Op</v>
      </c>
      <c r="BG496" s="288" t="str">
        <f t="shared" si="67"/>
        <v>NO</v>
      </c>
      <c r="BH496" s="288" t="str">
        <f t="shared" si="67"/>
        <v>NO</v>
      </c>
      <c r="BI496" s="288" t="str">
        <f t="shared" si="62"/>
        <v/>
      </c>
      <c r="BJ496" s="43"/>
      <c r="BK496" s="288" t="b">
        <f t="shared" si="65"/>
        <v>1</v>
      </c>
      <c r="BL496" s="288" t="b">
        <f t="shared" si="65"/>
        <v>1</v>
      </c>
      <c r="BM496" s="288" t="b">
        <f t="shared" si="65"/>
        <v>1</v>
      </c>
      <c r="BN496" s="288" t="b">
        <f t="shared" si="64"/>
        <v>1</v>
      </c>
      <c r="BO496" s="288" t="b">
        <f t="shared" si="64"/>
        <v>1</v>
      </c>
      <c r="BP496" s="288" t="b">
        <f t="shared" si="64"/>
        <v>1</v>
      </c>
      <c r="BQ496" s="288" t="b">
        <f t="shared" si="64"/>
        <v>1</v>
      </c>
    </row>
    <row r="497" spans="1:69" ht="12" customHeight="1" x14ac:dyDescent="0.25">
      <c r="A497" s="286">
        <v>18230721</v>
      </c>
      <c r="B497" s="287" t="s">
        <v>2598</v>
      </c>
      <c r="C497" s="16" t="s">
        <v>693</v>
      </c>
      <c r="D497" s="13" t="s">
        <v>182</v>
      </c>
      <c r="E497" s="13"/>
      <c r="F497" s="16"/>
      <c r="G497" s="13"/>
      <c r="H497" s="288" t="s">
        <v>2129</v>
      </c>
      <c r="I497" s="288" t="s">
        <v>2129</v>
      </c>
      <c r="J497" s="288" t="s">
        <v>2129</v>
      </c>
      <c r="K497" s="288" t="s">
        <v>182</v>
      </c>
      <c r="L497" s="288" t="s">
        <v>2130</v>
      </c>
      <c r="M497" s="288" t="s">
        <v>2130</v>
      </c>
      <c r="N497" s="288" t="s">
        <v>2129</v>
      </c>
      <c r="P497" s="289">
        <v>0</v>
      </c>
      <c r="Q497" s="289">
        <v>0</v>
      </c>
      <c r="R497" s="289">
        <v>0</v>
      </c>
      <c r="S497" s="289">
        <v>0</v>
      </c>
      <c r="T497" s="289">
        <v>0</v>
      </c>
      <c r="U497" s="289">
        <v>0</v>
      </c>
      <c r="V497" s="289">
        <v>0</v>
      </c>
      <c r="W497" s="289">
        <v>0</v>
      </c>
      <c r="X497" s="289">
        <v>0</v>
      </c>
      <c r="Y497" s="289">
        <v>0</v>
      </c>
      <c r="Z497" s="289">
        <v>0</v>
      </c>
      <c r="AA497" s="289">
        <v>0</v>
      </c>
      <c r="AB497" s="289">
        <v>0</v>
      </c>
      <c r="AC497" s="289"/>
      <c r="AD497" s="289"/>
      <c r="AE497" s="289">
        <v>0</v>
      </c>
      <c r="AF497" s="299"/>
      <c r="AG497" s="300"/>
      <c r="AH497" s="291"/>
      <c r="AI497" s="291"/>
      <c r="AJ497" s="291"/>
      <c r="AK497" s="292">
        <v>0</v>
      </c>
      <c r="AL497" s="291">
        <v>0</v>
      </c>
      <c r="AM497" s="293"/>
      <c r="AN497" s="291"/>
      <c r="AO497" s="294">
        <v>0</v>
      </c>
      <c r="AP497" s="291"/>
      <c r="AQ497" s="295">
        <v>0</v>
      </c>
      <c r="AR497" s="291"/>
      <c r="AS497" s="291"/>
      <c r="AT497" s="291"/>
      <c r="AU497" s="291">
        <v>0</v>
      </c>
      <c r="AV497" s="296">
        <v>0</v>
      </c>
      <c r="AW497" s="291"/>
      <c r="AX497" s="291"/>
      <c r="AY497" s="293">
        <v>0</v>
      </c>
      <c r="AZ497" s="297" t="s">
        <v>292</v>
      </c>
      <c r="BA497" s="298">
        <f t="shared" si="68"/>
        <v>0</v>
      </c>
      <c r="BB497" s="43"/>
      <c r="BC497" s="288" t="str">
        <f t="shared" si="66"/>
        <v/>
      </c>
      <c r="BD497" s="288" t="str">
        <f t="shared" si="66"/>
        <v/>
      </c>
      <c r="BE497" s="288" t="str">
        <f t="shared" si="66"/>
        <v/>
      </c>
      <c r="BF497" s="288" t="str">
        <f t="shared" si="66"/>
        <v>Non-Op</v>
      </c>
      <c r="BG497" s="288" t="str">
        <f t="shared" si="67"/>
        <v>NO</v>
      </c>
      <c r="BH497" s="288" t="str">
        <f t="shared" si="67"/>
        <v>NO</v>
      </c>
      <c r="BI497" s="288" t="str">
        <f t="shared" si="62"/>
        <v/>
      </c>
      <c r="BJ497" s="43"/>
      <c r="BK497" s="288" t="b">
        <f t="shared" si="65"/>
        <v>1</v>
      </c>
      <c r="BL497" s="288" t="b">
        <f t="shared" si="65"/>
        <v>1</v>
      </c>
      <c r="BM497" s="288" t="b">
        <f t="shared" si="65"/>
        <v>1</v>
      </c>
      <c r="BN497" s="288" t="b">
        <f t="shared" si="64"/>
        <v>1</v>
      </c>
      <c r="BO497" s="288" t="b">
        <f t="shared" si="64"/>
        <v>1</v>
      </c>
      <c r="BP497" s="288" t="b">
        <f t="shared" si="64"/>
        <v>1</v>
      </c>
      <c r="BQ497" s="288" t="b">
        <f t="shared" si="64"/>
        <v>1</v>
      </c>
    </row>
    <row r="498" spans="1:69" ht="12" customHeight="1" x14ac:dyDescent="0.25">
      <c r="A498" s="286">
        <v>18230731</v>
      </c>
      <c r="B498" s="287" t="s">
        <v>2599</v>
      </c>
      <c r="C498" s="16" t="s">
        <v>694</v>
      </c>
      <c r="D498" s="13" t="s">
        <v>182</v>
      </c>
      <c r="E498" s="13"/>
      <c r="F498" s="16"/>
      <c r="G498" s="13"/>
      <c r="H498" s="288" t="s">
        <v>2129</v>
      </c>
      <c r="I498" s="288" t="s">
        <v>2129</v>
      </c>
      <c r="J498" s="288" t="s">
        <v>2129</v>
      </c>
      <c r="K498" s="288" t="s">
        <v>182</v>
      </c>
      <c r="L498" s="288" t="s">
        <v>2130</v>
      </c>
      <c r="M498" s="288" t="s">
        <v>2130</v>
      </c>
      <c r="N498" s="288" t="s">
        <v>2129</v>
      </c>
      <c r="P498" s="289">
        <v>0</v>
      </c>
      <c r="Q498" s="289">
        <v>0</v>
      </c>
      <c r="R498" s="289">
        <v>0</v>
      </c>
      <c r="S498" s="289">
        <v>0</v>
      </c>
      <c r="T498" s="289">
        <v>0</v>
      </c>
      <c r="U498" s="289">
        <v>0</v>
      </c>
      <c r="V498" s="289">
        <v>0</v>
      </c>
      <c r="W498" s="289">
        <v>0</v>
      </c>
      <c r="X498" s="289">
        <v>0</v>
      </c>
      <c r="Y498" s="289">
        <v>0</v>
      </c>
      <c r="Z498" s="289">
        <v>0</v>
      </c>
      <c r="AA498" s="289">
        <v>0</v>
      </c>
      <c r="AB498" s="289">
        <v>0</v>
      </c>
      <c r="AC498" s="289"/>
      <c r="AD498" s="289"/>
      <c r="AE498" s="289">
        <v>0</v>
      </c>
      <c r="AF498" s="299"/>
      <c r="AG498" s="300"/>
      <c r="AH498" s="291"/>
      <c r="AI498" s="291"/>
      <c r="AJ498" s="291"/>
      <c r="AK498" s="292">
        <v>0</v>
      </c>
      <c r="AL498" s="291">
        <v>0</v>
      </c>
      <c r="AM498" s="293"/>
      <c r="AN498" s="291"/>
      <c r="AO498" s="294">
        <v>0</v>
      </c>
      <c r="AP498" s="291"/>
      <c r="AQ498" s="295">
        <v>0</v>
      </c>
      <c r="AR498" s="291"/>
      <c r="AS498" s="291"/>
      <c r="AT498" s="291"/>
      <c r="AU498" s="291">
        <v>0</v>
      </c>
      <c r="AV498" s="296">
        <v>0</v>
      </c>
      <c r="AW498" s="291"/>
      <c r="AX498" s="291"/>
      <c r="AY498" s="293">
        <v>0</v>
      </c>
      <c r="AZ498" s="297" t="s">
        <v>292</v>
      </c>
      <c r="BA498" s="298">
        <f t="shared" si="68"/>
        <v>0</v>
      </c>
      <c r="BB498" s="43"/>
      <c r="BC498" s="288" t="str">
        <f t="shared" si="66"/>
        <v/>
      </c>
      <c r="BD498" s="288" t="str">
        <f t="shared" si="66"/>
        <v/>
      </c>
      <c r="BE498" s="288" t="str">
        <f t="shared" si="66"/>
        <v/>
      </c>
      <c r="BF498" s="288" t="str">
        <f t="shared" si="66"/>
        <v>Non-Op</v>
      </c>
      <c r="BG498" s="288" t="str">
        <f t="shared" si="67"/>
        <v>NO</v>
      </c>
      <c r="BH498" s="288" t="str">
        <f t="shared" si="67"/>
        <v>NO</v>
      </c>
      <c r="BI498" s="288" t="str">
        <f t="shared" si="62"/>
        <v/>
      </c>
      <c r="BJ498" s="43"/>
      <c r="BK498" s="288" t="b">
        <f t="shared" si="65"/>
        <v>1</v>
      </c>
      <c r="BL498" s="288" t="b">
        <f t="shared" si="65"/>
        <v>1</v>
      </c>
      <c r="BM498" s="288" t="b">
        <f t="shared" si="65"/>
        <v>1</v>
      </c>
      <c r="BN498" s="288" t="b">
        <f t="shared" si="64"/>
        <v>1</v>
      </c>
      <c r="BO498" s="288" t="b">
        <f t="shared" si="64"/>
        <v>1</v>
      </c>
      <c r="BP498" s="288" t="b">
        <f t="shared" si="64"/>
        <v>1</v>
      </c>
      <c r="BQ498" s="288" t="b">
        <f t="shared" si="64"/>
        <v>1</v>
      </c>
    </row>
    <row r="499" spans="1:69" ht="12" customHeight="1" x14ac:dyDescent="0.25">
      <c r="A499" s="286">
        <v>18230741</v>
      </c>
      <c r="B499" s="287" t="s">
        <v>2600</v>
      </c>
      <c r="C499" s="16" t="s">
        <v>695</v>
      </c>
      <c r="D499" s="13" t="s">
        <v>182</v>
      </c>
      <c r="E499" s="13"/>
      <c r="F499" s="16"/>
      <c r="G499" s="13"/>
      <c r="H499" s="288" t="s">
        <v>2129</v>
      </c>
      <c r="I499" s="288" t="s">
        <v>2129</v>
      </c>
      <c r="J499" s="288" t="s">
        <v>2129</v>
      </c>
      <c r="K499" s="288" t="s">
        <v>182</v>
      </c>
      <c r="L499" s="288" t="s">
        <v>2130</v>
      </c>
      <c r="M499" s="288" t="s">
        <v>2130</v>
      </c>
      <c r="N499" s="288" t="s">
        <v>2129</v>
      </c>
      <c r="P499" s="289">
        <v>0</v>
      </c>
      <c r="Q499" s="289">
        <v>0</v>
      </c>
      <c r="R499" s="289">
        <v>0</v>
      </c>
      <c r="S499" s="289">
        <v>0</v>
      </c>
      <c r="T499" s="289">
        <v>0</v>
      </c>
      <c r="U499" s="289">
        <v>0</v>
      </c>
      <c r="V499" s="289">
        <v>0</v>
      </c>
      <c r="W499" s="289">
        <v>0</v>
      </c>
      <c r="X499" s="289">
        <v>0</v>
      </c>
      <c r="Y499" s="289">
        <v>0</v>
      </c>
      <c r="Z499" s="289">
        <v>0</v>
      </c>
      <c r="AA499" s="289">
        <v>0</v>
      </c>
      <c r="AB499" s="289">
        <v>0</v>
      </c>
      <c r="AC499" s="289"/>
      <c r="AD499" s="289"/>
      <c r="AE499" s="289">
        <v>0</v>
      </c>
      <c r="AF499" s="299"/>
      <c r="AG499" s="300"/>
      <c r="AH499" s="291"/>
      <c r="AI499" s="291"/>
      <c r="AJ499" s="291"/>
      <c r="AK499" s="292">
        <v>0</v>
      </c>
      <c r="AL499" s="291">
        <v>0</v>
      </c>
      <c r="AM499" s="293"/>
      <c r="AN499" s="291"/>
      <c r="AO499" s="294">
        <v>0</v>
      </c>
      <c r="AP499" s="291"/>
      <c r="AQ499" s="295">
        <v>0</v>
      </c>
      <c r="AR499" s="291"/>
      <c r="AS499" s="291"/>
      <c r="AT499" s="291"/>
      <c r="AU499" s="291">
        <v>0</v>
      </c>
      <c r="AV499" s="296">
        <v>0</v>
      </c>
      <c r="AW499" s="291"/>
      <c r="AX499" s="291"/>
      <c r="AY499" s="293">
        <v>0</v>
      </c>
      <c r="AZ499" s="297" t="s">
        <v>292</v>
      </c>
      <c r="BA499" s="298">
        <f t="shared" si="68"/>
        <v>0</v>
      </c>
      <c r="BB499" s="43"/>
      <c r="BC499" s="288" t="str">
        <f t="shared" si="66"/>
        <v/>
      </c>
      <c r="BD499" s="288" t="str">
        <f t="shared" si="66"/>
        <v/>
      </c>
      <c r="BE499" s="288" t="str">
        <f t="shared" si="66"/>
        <v/>
      </c>
      <c r="BF499" s="288" t="str">
        <f t="shared" si="66"/>
        <v>Non-Op</v>
      </c>
      <c r="BG499" s="288" t="str">
        <f t="shared" si="67"/>
        <v>NO</v>
      </c>
      <c r="BH499" s="288" t="str">
        <f t="shared" si="67"/>
        <v>NO</v>
      </c>
      <c r="BI499" s="288" t="str">
        <f t="shared" si="62"/>
        <v/>
      </c>
      <c r="BJ499" s="43"/>
      <c r="BK499" s="288" t="b">
        <f t="shared" si="65"/>
        <v>1</v>
      </c>
      <c r="BL499" s="288" t="b">
        <f t="shared" si="65"/>
        <v>1</v>
      </c>
      <c r="BM499" s="288" t="b">
        <f t="shared" si="65"/>
        <v>1</v>
      </c>
      <c r="BN499" s="288" t="b">
        <f t="shared" si="64"/>
        <v>1</v>
      </c>
      <c r="BO499" s="288" t="b">
        <f t="shared" si="64"/>
        <v>1</v>
      </c>
      <c r="BP499" s="288" t="b">
        <f t="shared" si="64"/>
        <v>1</v>
      </c>
      <c r="BQ499" s="288" t="b">
        <f t="shared" si="64"/>
        <v>1</v>
      </c>
    </row>
    <row r="500" spans="1:69" ht="12" customHeight="1" x14ac:dyDescent="0.25">
      <c r="A500" s="286">
        <v>18230751</v>
      </c>
      <c r="B500" s="287" t="s">
        <v>2601</v>
      </c>
      <c r="C500" s="16" t="s">
        <v>696</v>
      </c>
      <c r="D500" s="13" t="s">
        <v>182</v>
      </c>
      <c r="E500" s="13"/>
      <c r="F500" s="16"/>
      <c r="G500" s="13"/>
      <c r="H500" s="288" t="s">
        <v>2129</v>
      </c>
      <c r="I500" s="288" t="s">
        <v>2129</v>
      </c>
      <c r="J500" s="288" t="s">
        <v>2129</v>
      </c>
      <c r="K500" s="288" t="s">
        <v>182</v>
      </c>
      <c r="L500" s="288" t="s">
        <v>2130</v>
      </c>
      <c r="M500" s="288" t="s">
        <v>2130</v>
      </c>
      <c r="N500" s="288" t="s">
        <v>2129</v>
      </c>
      <c r="P500" s="289">
        <v>0</v>
      </c>
      <c r="Q500" s="289">
        <v>0</v>
      </c>
      <c r="R500" s="289">
        <v>0</v>
      </c>
      <c r="S500" s="289">
        <v>0</v>
      </c>
      <c r="T500" s="289">
        <v>0</v>
      </c>
      <c r="U500" s="289">
        <v>0</v>
      </c>
      <c r="V500" s="289">
        <v>0</v>
      </c>
      <c r="W500" s="289">
        <v>0</v>
      </c>
      <c r="X500" s="289">
        <v>0</v>
      </c>
      <c r="Y500" s="289">
        <v>0</v>
      </c>
      <c r="Z500" s="289">
        <v>0</v>
      </c>
      <c r="AA500" s="289">
        <v>0</v>
      </c>
      <c r="AB500" s="289">
        <v>0</v>
      </c>
      <c r="AC500" s="289"/>
      <c r="AD500" s="289"/>
      <c r="AE500" s="289">
        <v>0</v>
      </c>
      <c r="AF500" s="299"/>
      <c r="AG500" s="300"/>
      <c r="AH500" s="291"/>
      <c r="AI500" s="291"/>
      <c r="AJ500" s="291"/>
      <c r="AK500" s="292">
        <v>0</v>
      </c>
      <c r="AL500" s="291">
        <v>0</v>
      </c>
      <c r="AM500" s="293"/>
      <c r="AN500" s="291"/>
      <c r="AO500" s="294">
        <v>0</v>
      </c>
      <c r="AP500" s="291"/>
      <c r="AQ500" s="295">
        <v>0</v>
      </c>
      <c r="AR500" s="291"/>
      <c r="AS500" s="291"/>
      <c r="AT500" s="291"/>
      <c r="AU500" s="291">
        <v>0</v>
      </c>
      <c r="AV500" s="296">
        <v>0</v>
      </c>
      <c r="AW500" s="291"/>
      <c r="AX500" s="291"/>
      <c r="AY500" s="293">
        <v>0</v>
      </c>
      <c r="AZ500" s="297" t="s">
        <v>292</v>
      </c>
      <c r="BA500" s="298">
        <f t="shared" si="68"/>
        <v>0</v>
      </c>
      <c r="BB500" s="43"/>
      <c r="BC500" s="288" t="str">
        <f t="shared" si="66"/>
        <v/>
      </c>
      <c r="BD500" s="288" t="str">
        <f t="shared" si="66"/>
        <v/>
      </c>
      <c r="BE500" s="288" t="str">
        <f t="shared" si="66"/>
        <v/>
      </c>
      <c r="BF500" s="288" t="str">
        <f t="shared" si="66"/>
        <v>Non-Op</v>
      </c>
      <c r="BG500" s="288" t="str">
        <f t="shared" si="67"/>
        <v>NO</v>
      </c>
      <c r="BH500" s="288" t="str">
        <f t="shared" si="67"/>
        <v>NO</v>
      </c>
      <c r="BI500" s="288" t="str">
        <f t="shared" si="62"/>
        <v/>
      </c>
      <c r="BJ500" s="43"/>
      <c r="BK500" s="288" t="b">
        <f t="shared" si="65"/>
        <v>1</v>
      </c>
      <c r="BL500" s="288" t="b">
        <f t="shared" si="65"/>
        <v>1</v>
      </c>
      <c r="BM500" s="288" t="b">
        <f t="shared" si="65"/>
        <v>1</v>
      </c>
      <c r="BN500" s="288" t="b">
        <f t="shared" si="64"/>
        <v>1</v>
      </c>
      <c r="BO500" s="288" t="b">
        <f t="shared" si="64"/>
        <v>1</v>
      </c>
      <c r="BP500" s="288" t="b">
        <f t="shared" si="64"/>
        <v>1</v>
      </c>
      <c r="BQ500" s="288" t="b">
        <f t="shared" si="64"/>
        <v>1</v>
      </c>
    </row>
    <row r="501" spans="1:69" ht="12" customHeight="1" x14ac:dyDescent="0.25">
      <c r="A501" s="286">
        <v>18230761</v>
      </c>
      <c r="B501" s="287" t="s">
        <v>2602</v>
      </c>
      <c r="C501" s="16" t="s">
        <v>697</v>
      </c>
      <c r="D501" s="13" t="s">
        <v>182</v>
      </c>
      <c r="E501" s="13"/>
      <c r="F501" s="16"/>
      <c r="G501" s="13"/>
      <c r="H501" s="288" t="s">
        <v>2129</v>
      </c>
      <c r="I501" s="288" t="s">
        <v>2129</v>
      </c>
      <c r="J501" s="288" t="s">
        <v>2129</v>
      </c>
      <c r="K501" s="288" t="s">
        <v>182</v>
      </c>
      <c r="L501" s="288" t="s">
        <v>2130</v>
      </c>
      <c r="M501" s="288" t="s">
        <v>2130</v>
      </c>
      <c r="N501" s="288" t="s">
        <v>2129</v>
      </c>
      <c r="P501" s="289">
        <v>0</v>
      </c>
      <c r="Q501" s="289">
        <v>0</v>
      </c>
      <c r="R501" s="289">
        <v>0</v>
      </c>
      <c r="S501" s="289">
        <v>0</v>
      </c>
      <c r="T501" s="289">
        <v>0</v>
      </c>
      <c r="U501" s="289">
        <v>0</v>
      </c>
      <c r="V501" s="289">
        <v>0</v>
      </c>
      <c r="W501" s="289">
        <v>0</v>
      </c>
      <c r="X501" s="289">
        <v>0</v>
      </c>
      <c r="Y501" s="289">
        <v>0</v>
      </c>
      <c r="Z501" s="289">
        <v>0</v>
      </c>
      <c r="AA501" s="289">
        <v>0</v>
      </c>
      <c r="AB501" s="289">
        <v>0</v>
      </c>
      <c r="AC501" s="289"/>
      <c r="AD501" s="289"/>
      <c r="AE501" s="289">
        <v>0</v>
      </c>
      <c r="AF501" s="299"/>
      <c r="AG501" s="300"/>
      <c r="AH501" s="291"/>
      <c r="AI501" s="291"/>
      <c r="AJ501" s="291"/>
      <c r="AK501" s="292">
        <v>0</v>
      </c>
      <c r="AL501" s="291">
        <v>0</v>
      </c>
      <c r="AM501" s="293"/>
      <c r="AN501" s="291"/>
      <c r="AO501" s="294">
        <v>0</v>
      </c>
      <c r="AP501" s="291"/>
      <c r="AQ501" s="295">
        <v>0</v>
      </c>
      <c r="AR501" s="291"/>
      <c r="AS501" s="291"/>
      <c r="AT501" s="291"/>
      <c r="AU501" s="291">
        <v>0</v>
      </c>
      <c r="AV501" s="296">
        <v>0</v>
      </c>
      <c r="AW501" s="291"/>
      <c r="AX501" s="291"/>
      <c r="AY501" s="293">
        <v>0</v>
      </c>
      <c r="AZ501" s="297" t="s">
        <v>292</v>
      </c>
      <c r="BA501" s="298">
        <f t="shared" si="68"/>
        <v>0</v>
      </c>
      <c r="BB501" s="43"/>
      <c r="BC501" s="288" t="str">
        <f t="shared" si="66"/>
        <v/>
      </c>
      <c r="BD501" s="288" t="str">
        <f t="shared" si="66"/>
        <v/>
      </c>
      <c r="BE501" s="288" t="str">
        <f t="shared" si="66"/>
        <v/>
      </c>
      <c r="BF501" s="288" t="str">
        <f t="shared" si="66"/>
        <v>Non-Op</v>
      </c>
      <c r="BG501" s="288" t="str">
        <f t="shared" si="67"/>
        <v>NO</v>
      </c>
      <c r="BH501" s="288" t="str">
        <f t="shared" si="67"/>
        <v>NO</v>
      </c>
      <c r="BI501" s="288" t="str">
        <f t="shared" si="62"/>
        <v/>
      </c>
      <c r="BJ501" s="43"/>
      <c r="BK501" s="288" t="b">
        <f t="shared" si="65"/>
        <v>1</v>
      </c>
      <c r="BL501" s="288" t="b">
        <f t="shared" si="65"/>
        <v>1</v>
      </c>
      <c r="BM501" s="288" t="b">
        <f t="shared" si="65"/>
        <v>1</v>
      </c>
      <c r="BN501" s="288" t="b">
        <f t="shared" si="64"/>
        <v>1</v>
      </c>
      <c r="BO501" s="288" t="b">
        <f t="shared" si="64"/>
        <v>1</v>
      </c>
      <c r="BP501" s="288" t="b">
        <f t="shared" si="64"/>
        <v>1</v>
      </c>
      <c r="BQ501" s="288" t="b">
        <f t="shared" si="64"/>
        <v>1</v>
      </c>
    </row>
    <row r="502" spans="1:69" ht="12" customHeight="1" x14ac:dyDescent="0.25">
      <c r="A502" s="286">
        <v>18230771</v>
      </c>
      <c r="B502" s="287" t="s">
        <v>2603</v>
      </c>
      <c r="C502" s="16" t="s">
        <v>698</v>
      </c>
      <c r="D502" s="13" t="s">
        <v>182</v>
      </c>
      <c r="E502" s="13"/>
      <c r="F502" s="16"/>
      <c r="G502" s="13"/>
      <c r="H502" s="288" t="s">
        <v>2129</v>
      </c>
      <c r="I502" s="288" t="s">
        <v>2129</v>
      </c>
      <c r="J502" s="288" t="s">
        <v>2129</v>
      </c>
      <c r="K502" s="288" t="s">
        <v>182</v>
      </c>
      <c r="L502" s="288" t="s">
        <v>2130</v>
      </c>
      <c r="M502" s="288" t="s">
        <v>2130</v>
      </c>
      <c r="N502" s="288" t="s">
        <v>2129</v>
      </c>
      <c r="P502" s="289">
        <v>22414387</v>
      </c>
      <c r="Q502" s="289">
        <v>21255290</v>
      </c>
      <c r="R502" s="289">
        <v>16745089</v>
      </c>
      <c r="S502" s="289">
        <v>14925138</v>
      </c>
      <c r="T502" s="289">
        <v>11830855</v>
      </c>
      <c r="U502" s="289">
        <v>10116778</v>
      </c>
      <c r="V502" s="289">
        <v>7103672</v>
      </c>
      <c r="W502" s="289">
        <v>17738293</v>
      </c>
      <c r="X502" s="289">
        <v>30702019</v>
      </c>
      <c r="Y502" s="289">
        <v>30132549</v>
      </c>
      <c r="Z502" s="289">
        <v>35001666</v>
      </c>
      <c r="AA502" s="289">
        <v>22063318</v>
      </c>
      <c r="AB502" s="289">
        <v>25905547.77</v>
      </c>
      <c r="AC502" s="289"/>
      <c r="AD502" s="289"/>
      <c r="AE502" s="289">
        <v>20147886.19875</v>
      </c>
      <c r="AF502" s="299"/>
      <c r="AG502" s="300"/>
      <c r="AH502" s="291"/>
      <c r="AI502" s="291"/>
      <c r="AJ502" s="291"/>
      <c r="AK502" s="292">
        <v>20147886.19875</v>
      </c>
      <c r="AL502" s="291">
        <v>20147886.19875</v>
      </c>
      <c r="AM502" s="293"/>
      <c r="AN502" s="291"/>
      <c r="AO502" s="294">
        <v>0</v>
      </c>
      <c r="AP502" s="291"/>
      <c r="AQ502" s="295">
        <v>25905547.77</v>
      </c>
      <c r="AR502" s="291"/>
      <c r="AS502" s="291"/>
      <c r="AT502" s="291"/>
      <c r="AU502" s="291">
        <v>25905547.77</v>
      </c>
      <c r="AV502" s="296">
        <v>25905547.77</v>
      </c>
      <c r="AW502" s="291"/>
      <c r="AX502" s="291"/>
      <c r="AY502" s="293">
        <v>0</v>
      </c>
      <c r="AZ502" s="297" t="s">
        <v>292</v>
      </c>
      <c r="BA502" s="298">
        <f t="shared" si="68"/>
        <v>0</v>
      </c>
      <c r="BB502" s="43"/>
      <c r="BC502" s="288" t="str">
        <f t="shared" si="66"/>
        <v/>
      </c>
      <c r="BD502" s="288" t="str">
        <f t="shared" si="66"/>
        <v/>
      </c>
      <c r="BE502" s="288" t="str">
        <f t="shared" si="66"/>
        <v/>
      </c>
      <c r="BF502" s="288" t="str">
        <f t="shared" si="66"/>
        <v>Non-Op</v>
      </c>
      <c r="BG502" s="288" t="str">
        <f t="shared" si="67"/>
        <v>NO</v>
      </c>
      <c r="BH502" s="288" t="str">
        <f t="shared" si="67"/>
        <v>NO</v>
      </c>
      <c r="BI502" s="288" t="str">
        <f t="shared" ref="BI502:BI566" si="69">IF(OR(CONCATENATE(BG502,BH502)="NOW/C",CONCATENATE(BG502,BH502)="W/CNO"),"W/C","")</f>
        <v/>
      </c>
      <c r="BJ502" s="43"/>
      <c r="BK502" s="288" t="b">
        <f t="shared" si="65"/>
        <v>1</v>
      </c>
      <c r="BL502" s="288" t="b">
        <f t="shared" si="65"/>
        <v>1</v>
      </c>
      <c r="BM502" s="288" t="b">
        <f t="shared" si="65"/>
        <v>1</v>
      </c>
      <c r="BN502" s="288" t="b">
        <f t="shared" si="64"/>
        <v>1</v>
      </c>
      <c r="BO502" s="288" t="b">
        <f t="shared" si="64"/>
        <v>1</v>
      </c>
      <c r="BP502" s="288" t="b">
        <f t="shared" si="64"/>
        <v>1</v>
      </c>
      <c r="BQ502" s="288" t="b">
        <f t="shared" si="64"/>
        <v>1</v>
      </c>
    </row>
    <row r="503" spans="1:69" ht="12" customHeight="1" x14ac:dyDescent="0.25">
      <c r="A503" s="286">
        <v>18230781</v>
      </c>
      <c r="B503" s="287" t="s">
        <v>2604</v>
      </c>
      <c r="C503" s="16" t="s">
        <v>699</v>
      </c>
      <c r="D503" s="13" t="s">
        <v>182</v>
      </c>
      <c r="E503" s="13"/>
      <c r="F503" s="16"/>
      <c r="G503" s="13"/>
      <c r="H503" s="288" t="s">
        <v>2129</v>
      </c>
      <c r="I503" s="288" t="s">
        <v>2129</v>
      </c>
      <c r="J503" s="288" t="s">
        <v>2129</v>
      </c>
      <c r="K503" s="288" t="s">
        <v>182</v>
      </c>
      <c r="L503" s="288" t="s">
        <v>2130</v>
      </c>
      <c r="M503" s="288" t="s">
        <v>2130</v>
      </c>
      <c r="N503" s="288" t="s">
        <v>2129</v>
      </c>
      <c r="P503" s="289">
        <v>-22414387</v>
      </c>
      <c r="Q503" s="289">
        <v>-21255290</v>
      </c>
      <c r="R503" s="289">
        <v>-16745089</v>
      </c>
      <c r="S503" s="289">
        <v>-14925138</v>
      </c>
      <c r="T503" s="289">
        <v>-11830855</v>
      </c>
      <c r="U503" s="289">
        <v>-10116778</v>
      </c>
      <c r="V503" s="289">
        <v>-7103672</v>
      </c>
      <c r="W503" s="289">
        <v>-17738293</v>
      </c>
      <c r="X503" s="289">
        <v>-30702019</v>
      </c>
      <c r="Y503" s="289">
        <v>-30132549</v>
      </c>
      <c r="Z503" s="289">
        <v>-35001666</v>
      </c>
      <c r="AA503" s="289">
        <v>-22063318</v>
      </c>
      <c r="AB503" s="289">
        <v>-25905547.77</v>
      </c>
      <c r="AC503" s="289"/>
      <c r="AD503" s="289"/>
      <c r="AE503" s="289">
        <v>-20147886.19875</v>
      </c>
      <c r="AF503" s="299"/>
      <c r="AG503" s="300"/>
      <c r="AH503" s="291"/>
      <c r="AI503" s="291"/>
      <c r="AJ503" s="291"/>
      <c r="AK503" s="292">
        <v>-20147886.19875</v>
      </c>
      <c r="AL503" s="291">
        <v>-20147886.19875</v>
      </c>
      <c r="AM503" s="293"/>
      <c r="AN503" s="291"/>
      <c r="AO503" s="294">
        <v>0</v>
      </c>
      <c r="AP503" s="291"/>
      <c r="AQ503" s="295">
        <v>-25905547.77</v>
      </c>
      <c r="AR503" s="291"/>
      <c r="AS503" s="291"/>
      <c r="AT503" s="291"/>
      <c r="AU503" s="291">
        <v>-25905547.77</v>
      </c>
      <c r="AV503" s="296">
        <v>-25905547.77</v>
      </c>
      <c r="AW503" s="291"/>
      <c r="AX503" s="291"/>
      <c r="AY503" s="293">
        <v>0</v>
      </c>
      <c r="AZ503" s="297" t="s">
        <v>292</v>
      </c>
      <c r="BA503" s="298">
        <f t="shared" si="68"/>
        <v>0</v>
      </c>
      <c r="BB503" s="43"/>
      <c r="BC503" s="288" t="str">
        <f t="shared" si="66"/>
        <v/>
      </c>
      <c r="BD503" s="288" t="str">
        <f t="shared" si="66"/>
        <v/>
      </c>
      <c r="BE503" s="288" t="str">
        <f t="shared" si="66"/>
        <v/>
      </c>
      <c r="BF503" s="288" t="str">
        <f t="shared" si="66"/>
        <v>Non-Op</v>
      </c>
      <c r="BG503" s="288" t="str">
        <f t="shared" si="67"/>
        <v>NO</v>
      </c>
      <c r="BH503" s="288" t="str">
        <f t="shared" si="67"/>
        <v>NO</v>
      </c>
      <c r="BI503" s="288" t="str">
        <f t="shared" si="69"/>
        <v/>
      </c>
      <c r="BJ503" s="43"/>
      <c r="BK503" s="288" t="b">
        <f t="shared" si="65"/>
        <v>1</v>
      </c>
      <c r="BL503" s="288" t="b">
        <f t="shared" si="65"/>
        <v>1</v>
      </c>
      <c r="BM503" s="288" t="b">
        <f t="shared" si="65"/>
        <v>1</v>
      </c>
      <c r="BN503" s="288" t="b">
        <f t="shared" si="64"/>
        <v>1</v>
      </c>
      <c r="BO503" s="288" t="b">
        <f t="shared" si="64"/>
        <v>1</v>
      </c>
      <c r="BP503" s="288" t="b">
        <f t="shared" si="64"/>
        <v>1</v>
      </c>
      <c r="BQ503" s="288" t="b">
        <f t="shared" si="64"/>
        <v>1</v>
      </c>
    </row>
    <row r="504" spans="1:69" ht="12" customHeight="1" x14ac:dyDescent="0.25">
      <c r="A504" s="286">
        <v>18230791</v>
      </c>
      <c r="B504" s="287" t="s">
        <v>2605</v>
      </c>
      <c r="C504" s="16" t="s">
        <v>700</v>
      </c>
      <c r="D504" s="13" t="s">
        <v>182</v>
      </c>
      <c r="E504" s="13"/>
      <c r="F504" s="16"/>
      <c r="G504" s="13"/>
      <c r="H504" s="288" t="s">
        <v>2129</v>
      </c>
      <c r="I504" s="288" t="s">
        <v>2129</v>
      </c>
      <c r="J504" s="288" t="s">
        <v>2129</v>
      </c>
      <c r="K504" s="288" t="s">
        <v>182</v>
      </c>
      <c r="L504" s="288" t="s">
        <v>2130</v>
      </c>
      <c r="M504" s="288" t="s">
        <v>2130</v>
      </c>
      <c r="N504" s="288" t="s">
        <v>2129</v>
      </c>
      <c r="P504" s="289">
        <v>3454344</v>
      </c>
      <c r="Q504" s="289">
        <v>3454344</v>
      </c>
      <c r="R504" s="289">
        <v>3454344</v>
      </c>
      <c r="S504" s="289">
        <v>3454344</v>
      </c>
      <c r="T504" s="289">
        <v>3454344</v>
      </c>
      <c r="U504" s="289">
        <v>3454344</v>
      </c>
      <c r="V504" s="289">
        <v>3454344</v>
      </c>
      <c r="W504" s="289">
        <v>3454344</v>
      </c>
      <c r="X504" s="289">
        <v>3454344</v>
      </c>
      <c r="Y504" s="289">
        <v>3454344</v>
      </c>
      <c r="Z504" s="289">
        <v>3454344</v>
      </c>
      <c r="AA504" s="289">
        <v>3454344</v>
      </c>
      <c r="AB504" s="289">
        <v>3454344</v>
      </c>
      <c r="AC504" s="289"/>
      <c r="AD504" s="289"/>
      <c r="AE504" s="289">
        <v>3454344</v>
      </c>
      <c r="AF504" s="307"/>
      <c r="AG504" s="308"/>
      <c r="AH504" s="291"/>
      <c r="AI504" s="291"/>
      <c r="AJ504" s="291"/>
      <c r="AK504" s="292">
        <v>3454344</v>
      </c>
      <c r="AL504" s="291">
        <v>3454344</v>
      </c>
      <c r="AM504" s="293"/>
      <c r="AN504" s="291"/>
      <c r="AO504" s="294">
        <v>0</v>
      </c>
      <c r="AP504" s="291"/>
      <c r="AQ504" s="295">
        <v>3454344</v>
      </c>
      <c r="AR504" s="291"/>
      <c r="AS504" s="291"/>
      <c r="AT504" s="291"/>
      <c r="AU504" s="291">
        <v>3454344</v>
      </c>
      <c r="AV504" s="296">
        <v>3454344</v>
      </c>
      <c r="AW504" s="291"/>
      <c r="AX504" s="291"/>
      <c r="AY504" s="293">
        <v>0</v>
      </c>
      <c r="AZ504" s="297" t="s">
        <v>679</v>
      </c>
      <c r="BA504" s="298">
        <f t="shared" si="68"/>
        <v>0</v>
      </c>
      <c r="BB504" s="43"/>
      <c r="BC504" s="288" t="str">
        <f t="shared" si="66"/>
        <v/>
      </c>
      <c r="BD504" s="288" t="str">
        <f t="shared" si="66"/>
        <v/>
      </c>
      <c r="BE504" s="288" t="str">
        <f t="shared" si="66"/>
        <v/>
      </c>
      <c r="BF504" s="288" t="str">
        <f t="shared" si="66"/>
        <v>Non-Op</v>
      </c>
      <c r="BG504" s="288" t="str">
        <f t="shared" si="67"/>
        <v>NO</v>
      </c>
      <c r="BH504" s="288" t="str">
        <f t="shared" si="67"/>
        <v>NO</v>
      </c>
      <c r="BI504" s="288" t="str">
        <f t="shared" si="69"/>
        <v/>
      </c>
      <c r="BJ504" s="43"/>
      <c r="BK504" s="288" t="b">
        <f t="shared" si="65"/>
        <v>1</v>
      </c>
      <c r="BL504" s="288" t="b">
        <f t="shared" si="65"/>
        <v>1</v>
      </c>
      <c r="BM504" s="288" t="b">
        <f t="shared" si="65"/>
        <v>1</v>
      </c>
      <c r="BN504" s="288" t="b">
        <f t="shared" si="64"/>
        <v>1</v>
      </c>
      <c r="BO504" s="288" t="b">
        <f t="shared" si="64"/>
        <v>1</v>
      </c>
      <c r="BP504" s="288" t="b">
        <f t="shared" si="64"/>
        <v>1</v>
      </c>
      <c r="BQ504" s="288" t="b">
        <f t="shared" si="64"/>
        <v>1</v>
      </c>
    </row>
    <row r="505" spans="1:69" ht="12" customHeight="1" x14ac:dyDescent="0.25">
      <c r="A505" s="286">
        <v>18230811</v>
      </c>
      <c r="B505" s="287" t="s">
        <v>2606</v>
      </c>
      <c r="C505" s="16" t="s">
        <v>701</v>
      </c>
      <c r="D505" s="13" t="s">
        <v>182</v>
      </c>
      <c r="E505" s="13"/>
      <c r="F505" s="16"/>
      <c r="G505" s="13"/>
      <c r="H505" s="288" t="s">
        <v>2129</v>
      </c>
      <c r="I505" s="288" t="s">
        <v>2129</v>
      </c>
      <c r="J505" s="288" t="s">
        <v>2129</v>
      </c>
      <c r="K505" s="288" t="s">
        <v>182</v>
      </c>
      <c r="L505" s="288" t="s">
        <v>2130</v>
      </c>
      <c r="M505" s="288" t="s">
        <v>2130</v>
      </c>
      <c r="N505" s="288" t="s">
        <v>2129</v>
      </c>
      <c r="P505" s="289">
        <v>0</v>
      </c>
      <c r="Q505" s="289">
        <v>0</v>
      </c>
      <c r="R505" s="289">
        <v>0</v>
      </c>
      <c r="S505" s="289">
        <v>0</v>
      </c>
      <c r="T505" s="289">
        <v>0</v>
      </c>
      <c r="U505" s="289">
        <v>0</v>
      </c>
      <c r="V505" s="289">
        <v>0</v>
      </c>
      <c r="W505" s="289">
        <v>0</v>
      </c>
      <c r="X505" s="289">
        <v>0</v>
      </c>
      <c r="Y505" s="289">
        <v>0</v>
      </c>
      <c r="Z505" s="289">
        <v>0</v>
      </c>
      <c r="AA505" s="289">
        <v>0</v>
      </c>
      <c r="AB505" s="289">
        <v>0</v>
      </c>
      <c r="AC505" s="289"/>
      <c r="AD505" s="289"/>
      <c r="AE505" s="289">
        <v>0</v>
      </c>
      <c r="AF505" s="299"/>
      <c r="AG505" s="300"/>
      <c r="AH505" s="291"/>
      <c r="AI505" s="291"/>
      <c r="AJ505" s="291"/>
      <c r="AK505" s="292">
        <v>0</v>
      </c>
      <c r="AL505" s="291">
        <v>0</v>
      </c>
      <c r="AM505" s="293"/>
      <c r="AN505" s="291"/>
      <c r="AO505" s="294">
        <v>0</v>
      </c>
      <c r="AP505" s="291"/>
      <c r="AQ505" s="295">
        <v>0</v>
      </c>
      <c r="AR505" s="291"/>
      <c r="AS505" s="291"/>
      <c r="AT505" s="291"/>
      <c r="AU505" s="291">
        <v>0</v>
      </c>
      <c r="AV505" s="296">
        <v>0</v>
      </c>
      <c r="AW505" s="291"/>
      <c r="AX505" s="291"/>
      <c r="AY505" s="293">
        <v>0</v>
      </c>
      <c r="AZ505" s="297" t="s">
        <v>292</v>
      </c>
      <c r="BA505" s="298">
        <f t="shared" si="68"/>
        <v>0</v>
      </c>
      <c r="BB505" s="43"/>
      <c r="BC505" s="288" t="str">
        <f t="shared" si="66"/>
        <v/>
      </c>
      <c r="BD505" s="288" t="str">
        <f t="shared" si="66"/>
        <v/>
      </c>
      <c r="BE505" s="288" t="str">
        <f t="shared" si="66"/>
        <v/>
      </c>
      <c r="BF505" s="288" t="str">
        <f t="shared" si="66"/>
        <v>Non-Op</v>
      </c>
      <c r="BG505" s="288" t="str">
        <f t="shared" si="67"/>
        <v>NO</v>
      </c>
      <c r="BH505" s="288" t="str">
        <f t="shared" si="67"/>
        <v>NO</v>
      </c>
      <c r="BI505" s="288" t="str">
        <f t="shared" si="69"/>
        <v/>
      </c>
      <c r="BJ505" s="43"/>
      <c r="BK505" s="288" t="b">
        <f t="shared" si="65"/>
        <v>1</v>
      </c>
      <c r="BL505" s="288" t="b">
        <f t="shared" si="65"/>
        <v>1</v>
      </c>
      <c r="BM505" s="288" t="b">
        <f t="shared" si="65"/>
        <v>1</v>
      </c>
      <c r="BN505" s="288" t="b">
        <f t="shared" si="64"/>
        <v>1</v>
      </c>
      <c r="BO505" s="288" t="b">
        <f t="shared" si="64"/>
        <v>1</v>
      </c>
      <c r="BP505" s="288" t="b">
        <f t="shared" si="64"/>
        <v>1</v>
      </c>
      <c r="BQ505" s="288" t="b">
        <f t="shared" si="64"/>
        <v>1</v>
      </c>
    </row>
    <row r="506" spans="1:69" ht="12" customHeight="1" x14ac:dyDescent="0.25">
      <c r="A506" s="286">
        <v>18230821</v>
      </c>
      <c r="B506" s="287" t="s">
        <v>2607</v>
      </c>
      <c r="C506" s="16" t="s">
        <v>702</v>
      </c>
      <c r="D506" s="13" t="s">
        <v>182</v>
      </c>
      <c r="E506" s="13"/>
      <c r="F506" s="16"/>
      <c r="G506" s="13"/>
      <c r="H506" s="288" t="s">
        <v>2129</v>
      </c>
      <c r="I506" s="288" t="s">
        <v>2129</v>
      </c>
      <c r="J506" s="288" t="s">
        <v>2129</v>
      </c>
      <c r="K506" s="288" t="s">
        <v>182</v>
      </c>
      <c r="L506" s="288" t="s">
        <v>2130</v>
      </c>
      <c r="M506" s="288" t="s">
        <v>2130</v>
      </c>
      <c r="N506" s="288" t="s">
        <v>2129</v>
      </c>
      <c r="P506" s="289">
        <v>0</v>
      </c>
      <c r="Q506" s="289">
        <v>0</v>
      </c>
      <c r="R506" s="289">
        <v>0</v>
      </c>
      <c r="S506" s="289">
        <v>0</v>
      </c>
      <c r="T506" s="289">
        <v>0</v>
      </c>
      <c r="U506" s="289">
        <v>0</v>
      </c>
      <c r="V506" s="289">
        <v>0</v>
      </c>
      <c r="W506" s="289">
        <v>0</v>
      </c>
      <c r="X506" s="289">
        <v>0</v>
      </c>
      <c r="Y506" s="289">
        <v>0</v>
      </c>
      <c r="Z506" s="289">
        <v>0</v>
      </c>
      <c r="AA506" s="289">
        <v>0</v>
      </c>
      <c r="AB506" s="289">
        <v>0</v>
      </c>
      <c r="AC506" s="289"/>
      <c r="AD506" s="289"/>
      <c r="AE506" s="289">
        <v>0</v>
      </c>
      <c r="AF506" s="299"/>
      <c r="AG506" s="300"/>
      <c r="AH506" s="291"/>
      <c r="AI506" s="291"/>
      <c r="AJ506" s="291"/>
      <c r="AK506" s="292">
        <v>0</v>
      </c>
      <c r="AL506" s="291">
        <v>0</v>
      </c>
      <c r="AM506" s="293"/>
      <c r="AN506" s="291"/>
      <c r="AO506" s="294">
        <v>0</v>
      </c>
      <c r="AP506" s="291"/>
      <c r="AQ506" s="295">
        <v>0</v>
      </c>
      <c r="AR506" s="291"/>
      <c r="AS506" s="291"/>
      <c r="AT506" s="291"/>
      <c r="AU506" s="291">
        <v>0</v>
      </c>
      <c r="AV506" s="296">
        <v>0</v>
      </c>
      <c r="AW506" s="291"/>
      <c r="AX506" s="291"/>
      <c r="AY506" s="293">
        <v>0</v>
      </c>
      <c r="AZ506" s="297" t="s">
        <v>292</v>
      </c>
      <c r="BA506" s="298">
        <f t="shared" si="68"/>
        <v>0</v>
      </c>
      <c r="BB506" s="43"/>
      <c r="BC506" s="288" t="str">
        <f t="shared" ref="BC506:BF537" si="70">IF(VALUE(AR506),BC$7,IF(ISBLANK(AR506),"",BC$7))</f>
        <v/>
      </c>
      <c r="BD506" s="288" t="str">
        <f t="shared" si="70"/>
        <v/>
      </c>
      <c r="BE506" s="288" t="str">
        <f t="shared" si="70"/>
        <v/>
      </c>
      <c r="BF506" s="288" t="str">
        <f t="shared" si="70"/>
        <v>Non-Op</v>
      </c>
      <c r="BG506" s="288" t="str">
        <f t="shared" si="67"/>
        <v>NO</v>
      </c>
      <c r="BH506" s="288" t="str">
        <f t="shared" si="67"/>
        <v>NO</v>
      </c>
      <c r="BI506" s="288" t="str">
        <f t="shared" si="69"/>
        <v/>
      </c>
      <c r="BJ506" s="43"/>
      <c r="BK506" s="288" t="b">
        <f t="shared" si="65"/>
        <v>1</v>
      </c>
      <c r="BL506" s="288" t="b">
        <f t="shared" si="65"/>
        <v>1</v>
      </c>
      <c r="BM506" s="288" t="b">
        <f t="shared" si="65"/>
        <v>1</v>
      </c>
      <c r="BN506" s="288" t="b">
        <f t="shared" si="64"/>
        <v>1</v>
      </c>
      <c r="BO506" s="288" t="b">
        <f t="shared" si="64"/>
        <v>1</v>
      </c>
      <c r="BP506" s="288" t="b">
        <f t="shared" si="64"/>
        <v>1</v>
      </c>
      <c r="BQ506" s="288" t="b">
        <f t="shared" si="64"/>
        <v>1</v>
      </c>
    </row>
    <row r="507" spans="1:69" ht="12" customHeight="1" x14ac:dyDescent="0.25">
      <c r="A507" s="286">
        <v>18230831</v>
      </c>
      <c r="B507" s="287" t="s">
        <v>2608</v>
      </c>
      <c r="C507" s="16" t="s">
        <v>703</v>
      </c>
      <c r="D507" s="13" t="s">
        <v>182</v>
      </c>
      <c r="E507" s="13"/>
      <c r="F507" s="16"/>
      <c r="G507" s="13"/>
      <c r="H507" s="288" t="s">
        <v>2129</v>
      </c>
      <c r="I507" s="288" t="s">
        <v>2129</v>
      </c>
      <c r="J507" s="288" t="s">
        <v>2129</v>
      </c>
      <c r="K507" s="288" t="s">
        <v>182</v>
      </c>
      <c r="L507" s="288" t="s">
        <v>2130</v>
      </c>
      <c r="M507" s="288" t="s">
        <v>2130</v>
      </c>
      <c r="N507" s="288" t="s">
        <v>2129</v>
      </c>
      <c r="P507" s="289">
        <v>0</v>
      </c>
      <c r="Q507" s="289">
        <v>0</v>
      </c>
      <c r="R507" s="289">
        <v>0</v>
      </c>
      <c r="S507" s="289">
        <v>0</v>
      </c>
      <c r="T507" s="289">
        <v>0</v>
      </c>
      <c r="U507" s="289">
        <v>0</v>
      </c>
      <c r="V507" s="289">
        <v>0</v>
      </c>
      <c r="W507" s="289">
        <v>0</v>
      </c>
      <c r="X507" s="289">
        <v>0</v>
      </c>
      <c r="Y507" s="289">
        <v>0</v>
      </c>
      <c r="Z507" s="289">
        <v>0</v>
      </c>
      <c r="AA507" s="289">
        <v>0</v>
      </c>
      <c r="AB507" s="289">
        <v>0</v>
      </c>
      <c r="AC507" s="289"/>
      <c r="AD507" s="289"/>
      <c r="AE507" s="289">
        <v>0</v>
      </c>
      <c r="AF507" s="299"/>
      <c r="AG507" s="300"/>
      <c r="AH507" s="291"/>
      <c r="AI507" s="291"/>
      <c r="AJ507" s="291"/>
      <c r="AK507" s="292">
        <v>0</v>
      </c>
      <c r="AL507" s="291">
        <v>0</v>
      </c>
      <c r="AM507" s="293"/>
      <c r="AN507" s="291"/>
      <c r="AO507" s="294">
        <v>0</v>
      </c>
      <c r="AP507" s="291"/>
      <c r="AQ507" s="295">
        <v>0</v>
      </c>
      <c r="AR507" s="291"/>
      <c r="AS507" s="291"/>
      <c r="AT507" s="291"/>
      <c r="AU507" s="291">
        <v>0</v>
      </c>
      <c r="AV507" s="296">
        <v>0</v>
      </c>
      <c r="AW507" s="291"/>
      <c r="AX507" s="291"/>
      <c r="AY507" s="293">
        <v>0</v>
      </c>
      <c r="AZ507" s="297" t="s">
        <v>292</v>
      </c>
      <c r="BA507" s="298">
        <f t="shared" si="68"/>
        <v>0</v>
      </c>
      <c r="BB507" s="43"/>
      <c r="BC507" s="288" t="str">
        <f t="shared" si="70"/>
        <v/>
      </c>
      <c r="BD507" s="288" t="str">
        <f t="shared" si="70"/>
        <v/>
      </c>
      <c r="BE507" s="288" t="str">
        <f t="shared" si="70"/>
        <v/>
      </c>
      <c r="BF507" s="288" t="str">
        <f t="shared" si="70"/>
        <v>Non-Op</v>
      </c>
      <c r="BG507" s="288" t="str">
        <f t="shared" si="67"/>
        <v>NO</v>
      </c>
      <c r="BH507" s="288" t="str">
        <f t="shared" si="67"/>
        <v>NO</v>
      </c>
      <c r="BI507" s="288" t="str">
        <f t="shared" si="69"/>
        <v/>
      </c>
      <c r="BJ507" s="43"/>
      <c r="BK507" s="288" t="b">
        <f t="shared" si="65"/>
        <v>1</v>
      </c>
      <c r="BL507" s="288" t="b">
        <f t="shared" si="65"/>
        <v>1</v>
      </c>
      <c r="BM507" s="288" t="b">
        <f t="shared" si="65"/>
        <v>1</v>
      </c>
      <c r="BN507" s="288" t="b">
        <f t="shared" si="64"/>
        <v>1</v>
      </c>
      <c r="BO507" s="288" t="b">
        <f t="shared" si="64"/>
        <v>1</v>
      </c>
      <c r="BP507" s="288" t="b">
        <f t="shared" si="64"/>
        <v>1</v>
      </c>
      <c r="BQ507" s="288" t="b">
        <f t="shared" si="64"/>
        <v>1</v>
      </c>
    </row>
    <row r="508" spans="1:69" ht="12" customHeight="1" x14ac:dyDescent="0.25">
      <c r="A508" s="286">
        <v>18230841</v>
      </c>
      <c r="B508" s="287" t="s">
        <v>2609</v>
      </c>
      <c r="C508" s="16" t="s">
        <v>704</v>
      </c>
      <c r="D508" s="13" t="s">
        <v>182</v>
      </c>
      <c r="E508" s="13"/>
      <c r="F508" s="16"/>
      <c r="G508" s="13"/>
      <c r="H508" s="288" t="s">
        <v>2129</v>
      </c>
      <c r="I508" s="288" t="s">
        <v>2129</v>
      </c>
      <c r="J508" s="288" t="s">
        <v>2129</v>
      </c>
      <c r="K508" s="288" t="s">
        <v>182</v>
      </c>
      <c r="L508" s="288" t="s">
        <v>2130</v>
      </c>
      <c r="M508" s="288" t="s">
        <v>2130</v>
      </c>
      <c r="N508" s="288" t="s">
        <v>2129</v>
      </c>
      <c r="P508" s="289">
        <v>0</v>
      </c>
      <c r="Q508" s="289">
        <v>0</v>
      </c>
      <c r="R508" s="289">
        <v>0</v>
      </c>
      <c r="S508" s="289">
        <v>0</v>
      </c>
      <c r="T508" s="289">
        <v>0</v>
      </c>
      <c r="U508" s="289">
        <v>0</v>
      </c>
      <c r="V508" s="289">
        <v>0</v>
      </c>
      <c r="W508" s="289">
        <v>0</v>
      </c>
      <c r="X508" s="289">
        <v>0</v>
      </c>
      <c r="Y508" s="289">
        <v>0</v>
      </c>
      <c r="Z508" s="289">
        <v>0</v>
      </c>
      <c r="AA508" s="289">
        <v>0</v>
      </c>
      <c r="AB508" s="289">
        <v>0</v>
      </c>
      <c r="AC508" s="289"/>
      <c r="AD508" s="289"/>
      <c r="AE508" s="289">
        <v>0</v>
      </c>
      <c r="AF508" s="299"/>
      <c r="AG508" s="300"/>
      <c r="AH508" s="291"/>
      <c r="AI508" s="291"/>
      <c r="AJ508" s="291"/>
      <c r="AK508" s="292">
        <v>0</v>
      </c>
      <c r="AL508" s="291">
        <v>0</v>
      </c>
      <c r="AM508" s="293"/>
      <c r="AN508" s="291"/>
      <c r="AO508" s="294">
        <v>0</v>
      </c>
      <c r="AP508" s="291"/>
      <c r="AQ508" s="295">
        <v>0</v>
      </c>
      <c r="AR508" s="291"/>
      <c r="AS508" s="291"/>
      <c r="AT508" s="291"/>
      <c r="AU508" s="291">
        <v>0</v>
      </c>
      <c r="AV508" s="296">
        <v>0</v>
      </c>
      <c r="AW508" s="291"/>
      <c r="AX508" s="291"/>
      <c r="AY508" s="293">
        <v>0</v>
      </c>
      <c r="AZ508" s="297" t="s">
        <v>292</v>
      </c>
      <c r="BA508" s="298">
        <f t="shared" si="68"/>
        <v>0</v>
      </c>
      <c r="BB508" s="43"/>
      <c r="BC508" s="288" t="str">
        <f t="shared" si="70"/>
        <v/>
      </c>
      <c r="BD508" s="288" t="str">
        <f t="shared" si="70"/>
        <v/>
      </c>
      <c r="BE508" s="288" t="str">
        <f t="shared" si="70"/>
        <v/>
      </c>
      <c r="BF508" s="288" t="str">
        <f t="shared" si="70"/>
        <v>Non-Op</v>
      </c>
      <c r="BG508" s="288" t="str">
        <f t="shared" si="67"/>
        <v>NO</v>
      </c>
      <c r="BH508" s="288" t="str">
        <f t="shared" si="67"/>
        <v>NO</v>
      </c>
      <c r="BI508" s="288" t="str">
        <f t="shared" si="69"/>
        <v/>
      </c>
      <c r="BJ508" s="43"/>
      <c r="BK508" s="288" t="b">
        <f t="shared" si="65"/>
        <v>1</v>
      </c>
      <c r="BL508" s="288" t="b">
        <f t="shared" si="65"/>
        <v>1</v>
      </c>
      <c r="BM508" s="288" t="b">
        <f t="shared" si="65"/>
        <v>1</v>
      </c>
      <c r="BN508" s="288" t="b">
        <f t="shared" si="64"/>
        <v>1</v>
      </c>
      <c r="BO508" s="288" t="b">
        <f t="shared" si="64"/>
        <v>1</v>
      </c>
      <c r="BP508" s="288" t="b">
        <f t="shared" si="64"/>
        <v>1</v>
      </c>
      <c r="BQ508" s="288" t="b">
        <f t="shared" si="64"/>
        <v>1</v>
      </c>
    </row>
    <row r="509" spans="1:69" ht="12" customHeight="1" x14ac:dyDescent="0.25">
      <c r="A509" s="311">
        <v>18230851</v>
      </c>
      <c r="B509" s="312" t="s">
        <v>2610</v>
      </c>
      <c r="C509" s="16" t="s">
        <v>705</v>
      </c>
      <c r="D509" s="13" t="s">
        <v>182</v>
      </c>
      <c r="E509" s="13"/>
      <c r="F509" s="16"/>
      <c r="G509" s="13"/>
      <c r="H509" s="288" t="s">
        <v>2129</v>
      </c>
      <c r="I509" s="288" t="s">
        <v>2129</v>
      </c>
      <c r="J509" s="288" t="s">
        <v>2129</v>
      </c>
      <c r="K509" s="288" t="s">
        <v>182</v>
      </c>
      <c r="L509" s="288" t="s">
        <v>2130</v>
      </c>
      <c r="M509" s="288" t="s">
        <v>2130</v>
      </c>
      <c r="N509" s="288" t="s">
        <v>2129</v>
      </c>
      <c r="P509" s="289">
        <v>0</v>
      </c>
      <c r="Q509" s="289">
        <v>0</v>
      </c>
      <c r="R509" s="289">
        <v>0</v>
      </c>
      <c r="S509" s="289">
        <v>0</v>
      </c>
      <c r="T509" s="289">
        <v>0</v>
      </c>
      <c r="U509" s="289">
        <v>0</v>
      </c>
      <c r="V509" s="289">
        <v>0</v>
      </c>
      <c r="W509" s="289">
        <v>0</v>
      </c>
      <c r="X509" s="289">
        <v>0</v>
      </c>
      <c r="Y509" s="289">
        <v>0</v>
      </c>
      <c r="Z509" s="289">
        <v>0</v>
      </c>
      <c r="AA509" s="289">
        <v>0</v>
      </c>
      <c r="AB509" s="289">
        <v>0</v>
      </c>
      <c r="AC509" s="289"/>
      <c r="AD509" s="289"/>
      <c r="AE509" s="289">
        <v>0</v>
      </c>
      <c r="AF509" s="299"/>
      <c r="AG509" s="300"/>
      <c r="AH509" s="291"/>
      <c r="AI509" s="291"/>
      <c r="AJ509" s="291"/>
      <c r="AK509" s="292">
        <v>0</v>
      </c>
      <c r="AL509" s="291">
        <v>0</v>
      </c>
      <c r="AM509" s="293"/>
      <c r="AN509" s="291"/>
      <c r="AO509" s="294">
        <v>0</v>
      </c>
      <c r="AP509" s="291"/>
      <c r="AQ509" s="295">
        <v>0</v>
      </c>
      <c r="AR509" s="291"/>
      <c r="AS509" s="291"/>
      <c r="AT509" s="291"/>
      <c r="AU509" s="291">
        <v>0</v>
      </c>
      <c r="AV509" s="296">
        <v>0</v>
      </c>
      <c r="AW509" s="291"/>
      <c r="AX509" s="291"/>
      <c r="AY509" s="293">
        <v>0</v>
      </c>
      <c r="AZ509" s="297" t="s">
        <v>292</v>
      </c>
      <c r="BA509" s="298">
        <f t="shared" si="68"/>
        <v>0</v>
      </c>
      <c r="BB509" s="43"/>
      <c r="BC509" s="288" t="str">
        <f t="shared" si="70"/>
        <v/>
      </c>
      <c r="BD509" s="288" t="str">
        <f t="shared" si="70"/>
        <v/>
      </c>
      <c r="BE509" s="288" t="str">
        <f t="shared" si="70"/>
        <v/>
      </c>
      <c r="BF509" s="288" t="str">
        <f t="shared" si="70"/>
        <v>Non-Op</v>
      </c>
      <c r="BG509" s="288" t="str">
        <f t="shared" si="67"/>
        <v>NO</v>
      </c>
      <c r="BH509" s="288" t="str">
        <f t="shared" si="67"/>
        <v>NO</v>
      </c>
      <c r="BI509" s="288" t="str">
        <f t="shared" si="69"/>
        <v/>
      </c>
      <c r="BJ509" s="43"/>
      <c r="BK509" s="288" t="b">
        <f t="shared" si="65"/>
        <v>1</v>
      </c>
      <c r="BL509" s="288" t="b">
        <f t="shared" si="65"/>
        <v>1</v>
      </c>
      <c r="BM509" s="288" t="b">
        <f t="shared" si="65"/>
        <v>1</v>
      </c>
      <c r="BN509" s="288" t="b">
        <f t="shared" si="64"/>
        <v>1</v>
      </c>
      <c r="BO509" s="288" t="b">
        <f t="shared" si="64"/>
        <v>1</v>
      </c>
      <c r="BP509" s="288" t="b">
        <f t="shared" si="64"/>
        <v>1</v>
      </c>
      <c r="BQ509" s="288" t="b">
        <f t="shared" si="64"/>
        <v>1</v>
      </c>
    </row>
    <row r="510" spans="1:69" ht="12" customHeight="1" x14ac:dyDescent="0.25">
      <c r="A510" s="311">
        <v>18230861</v>
      </c>
      <c r="B510" s="312" t="s">
        <v>2611</v>
      </c>
      <c r="C510" s="16" t="s">
        <v>706</v>
      </c>
      <c r="D510" s="13" t="s">
        <v>182</v>
      </c>
      <c r="E510" s="13"/>
      <c r="F510" s="16"/>
      <c r="G510" s="13"/>
      <c r="H510" s="288" t="s">
        <v>2129</v>
      </c>
      <c r="I510" s="288" t="s">
        <v>2129</v>
      </c>
      <c r="J510" s="288" t="s">
        <v>2129</v>
      </c>
      <c r="K510" s="288" t="s">
        <v>182</v>
      </c>
      <c r="L510" s="288" t="s">
        <v>2130</v>
      </c>
      <c r="M510" s="288" t="s">
        <v>2130</v>
      </c>
      <c r="N510" s="288" t="s">
        <v>2129</v>
      </c>
      <c r="P510" s="289">
        <v>0</v>
      </c>
      <c r="Q510" s="289">
        <v>0</v>
      </c>
      <c r="R510" s="289">
        <v>0</v>
      </c>
      <c r="S510" s="289">
        <v>0</v>
      </c>
      <c r="T510" s="289">
        <v>0</v>
      </c>
      <c r="U510" s="289">
        <v>0</v>
      </c>
      <c r="V510" s="289">
        <v>0</v>
      </c>
      <c r="W510" s="289">
        <v>0</v>
      </c>
      <c r="X510" s="289">
        <v>0</v>
      </c>
      <c r="Y510" s="289">
        <v>0</v>
      </c>
      <c r="Z510" s="289">
        <v>0</v>
      </c>
      <c r="AA510" s="289">
        <v>0</v>
      </c>
      <c r="AB510" s="289">
        <v>0</v>
      </c>
      <c r="AC510" s="289"/>
      <c r="AD510" s="289"/>
      <c r="AE510" s="289">
        <v>0</v>
      </c>
      <c r="AF510" s="299"/>
      <c r="AG510" s="300"/>
      <c r="AH510" s="291"/>
      <c r="AI510" s="291"/>
      <c r="AJ510" s="291"/>
      <c r="AK510" s="292">
        <v>0</v>
      </c>
      <c r="AL510" s="291">
        <v>0</v>
      </c>
      <c r="AM510" s="293"/>
      <c r="AN510" s="291"/>
      <c r="AO510" s="294">
        <v>0</v>
      </c>
      <c r="AP510" s="291"/>
      <c r="AQ510" s="295">
        <v>0</v>
      </c>
      <c r="AR510" s="291"/>
      <c r="AS510" s="291"/>
      <c r="AT510" s="291"/>
      <c r="AU510" s="291">
        <v>0</v>
      </c>
      <c r="AV510" s="296">
        <v>0</v>
      </c>
      <c r="AW510" s="291"/>
      <c r="AX510" s="291"/>
      <c r="AY510" s="293">
        <v>0</v>
      </c>
      <c r="AZ510" s="297" t="s">
        <v>292</v>
      </c>
      <c r="BA510" s="298">
        <f t="shared" si="68"/>
        <v>0</v>
      </c>
      <c r="BB510" s="43"/>
      <c r="BC510" s="288" t="str">
        <f t="shared" si="70"/>
        <v/>
      </c>
      <c r="BD510" s="288" t="str">
        <f t="shared" si="70"/>
        <v/>
      </c>
      <c r="BE510" s="288" t="str">
        <f t="shared" si="70"/>
        <v/>
      </c>
      <c r="BF510" s="288" t="str">
        <f t="shared" si="70"/>
        <v>Non-Op</v>
      </c>
      <c r="BG510" s="288" t="str">
        <f t="shared" si="67"/>
        <v>NO</v>
      </c>
      <c r="BH510" s="288" t="str">
        <f t="shared" si="67"/>
        <v>NO</v>
      </c>
      <c r="BI510" s="288" t="str">
        <f t="shared" si="69"/>
        <v/>
      </c>
      <c r="BJ510" s="43"/>
      <c r="BK510" s="288" t="b">
        <f t="shared" si="65"/>
        <v>1</v>
      </c>
      <c r="BL510" s="288" t="b">
        <f t="shared" si="65"/>
        <v>1</v>
      </c>
      <c r="BM510" s="288" t="b">
        <f t="shared" si="65"/>
        <v>1</v>
      </c>
      <c r="BN510" s="288" t="b">
        <f t="shared" si="64"/>
        <v>1</v>
      </c>
      <c r="BO510" s="288" t="b">
        <f t="shared" si="64"/>
        <v>1</v>
      </c>
      <c r="BP510" s="288" t="b">
        <f t="shared" si="64"/>
        <v>1</v>
      </c>
      <c r="BQ510" s="288" t="b">
        <f t="shared" si="64"/>
        <v>1</v>
      </c>
    </row>
    <row r="511" spans="1:69" ht="12" customHeight="1" x14ac:dyDescent="0.25">
      <c r="A511" s="311">
        <v>18230871</v>
      </c>
      <c r="B511" s="312" t="s">
        <v>2612</v>
      </c>
      <c r="C511" s="16" t="s">
        <v>707</v>
      </c>
      <c r="D511" s="13" t="s">
        <v>182</v>
      </c>
      <c r="E511" s="13"/>
      <c r="F511" s="16"/>
      <c r="G511" s="13"/>
      <c r="H511" s="288" t="s">
        <v>2129</v>
      </c>
      <c r="I511" s="288" t="s">
        <v>2129</v>
      </c>
      <c r="J511" s="288" t="s">
        <v>2129</v>
      </c>
      <c r="K511" s="288" t="s">
        <v>182</v>
      </c>
      <c r="L511" s="288" t="s">
        <v>2130</v>
      </c>
      <c r="M511" s="288" t="s">
        <v>2130</v>
      </c>
      <c r="N511" s="288" t="s">
        <v>2129</v>
      </c>
      <c r="P511" s="289">
        <v>0</v>
      </c>
      <c r="Q511" s="289">
        <v>0</v>
      </c>
      <c r="R511" s="289">
        <v>0</v>
      </c>
      <c r="S511" s="289">
        <v>0</v>
      </c>
      <c r="T511" s="289">
        <v>0</v>
      </c>
      <c r="U511" s="289">
        <v>0</v>
      </c>
      <c r="V511" s="289">
        <v>0</v>
      </c>
      <c r="W511" s="289">
        <v>0</v>
      </c>
      <c r="X511" s="289">
        <v>0</v>
      </c>
      <c r="Y511" s="289">
        <v>0</v>
      </c>
      <c r="Z511" s="289">
        <v>0</v>
      </c>
      <c r="AA511" s="289">
        <v>0</v>
      </c>
      <c r="AB511" s="289">
        <v>0</v>
      </c>
      <c r="AC511" s="289"/>
      <c r="AD511" s="289"/>
      <c r="AE511" s="289">
        <v>0</v>
      </c>
      <c r="AF511" s="299"/>
      <c r="AG511" s="300"/>
      <c r="AH511" s="291"/>
      <c r="AI511" s="291"/>
      <c r="AJ511" s="291"/>
      <c r="AK511" s="292">
        <v>0</v>
      </c>
      <c r="AL511" s="291">
        <v>0</v>
      </c>
      <c r="AM511" s="293"/>
      <c r="AN511" s="291"/>
      <c r="AO511" s="294">
        <v>0</v>
      </c>
      <c r="AP511" s="291"/>
      <c r="AQ511" s="295">
        <v>0</v>
      </c>
      <c r="AR511" s="291"/>
      <c r="AS511" s="291"/>
      <c r="AT511" s="291"/>
      <c r="AU511" s="291">
        <v>0</v>
      </c>
      <c r="AV511" s="296">
        <v>0</v>
      </c>
      <c r="AW511" s="291"/>
      <c r="AX511" s="291"/>
      <c r="AY511" s="293">
        <v>0</v>
      </c>
      <c r="AZ511" s="297" t="s">
        <v>292</v>
      </c>
      <c r="BA511" s="298">
        <f t="shared" si="68"/>
        <v>0</v>
      </c>
      <c r="BB511" s="43"/>
      <c r="BC511" s="288" t="str">
        <f t="shared" si="70"/>
        <v/>
      </c>
      <c r="BD511" s="288" t="str">
        <f t="shared" si="70"/>
        <v/>
      </c>
      <c r="BE511" s="288" t="str">
        <f t="shared" si="70"/>
        <v/>
      </c>
      <c r="BF511" s="288" t="str">
        <f t="shared" si="70"/>
        <v>Non-Op</v>
      </c>
      <c r="BG511" s="288" t="str">
        <f t="shared" si="67"/>
        <v>NO</v>
      </c>
      <c r="BH511" s="288" t="str">
        <f t="shared" si="67"/>
        <v>NO</v>
      </c>
      <c r="BI511" s="288" t="str">
        <f t="shared" si="69"/>
        <v/>
      </c>
      <c r="BJ511" s="43"/>
      <c r="BK511" s="288" t="b">
        <f t="shared" si="65"/>
        <v>1</v>
      </c>
      <c r="BL511" s="288" t="b">
        <f t="shared" si="65"/>
        <v>1</v>
      </c>
      <c r="BM511" s="288" t="b">
        <f t="shared" si="65"/>
        <v>1</v>
      </c>
      <c r="BN511" s="288" t="b">
        <f t="shared" si="64"/>
        <v>1</v>
      </c>
      <c r="BO511" s="288" t="b">
        <f t="shared" si="64"/>
        <v>1</v>
      </c>
      <c r="BP511" s="288" t="b">
        <f t="shared" si="64"/>
        <v>1</v>
      </c>
      <c r="BQ511" s="288" t="b">
        <f t="shared" si="64"/>
        <v>1</v>
      </c>
    </row>
    <row r="512" spans="1:69" ht="12" customHeight="1" x14ac:dyDescent="0.25">
      <c r="A512" s="311">
        <v>18230881</v>
      </c>
      <c r="B512" s="312" t="s">
        <v>2613</v>
      </c>
      <c r="C512" s="16" t="s">
        <v>708</v>
      </c>
      <c r="D512" s="13" t="s">
        <v>182</v>
      </c>
      <c r="E512" s="13"/>
      <c r="F512" s="16"/>
      <c r="G512" s="13"/>
      <c r="H512" s="288" t="s">
        <v>2129</v>
      </c>
      <c r="I512" s="288" t="s">
        <v>2129</v>
      </c>
      <c r="J512" s="288" t="s">
        <v>2129</v>
      </c>
      <c r="K512" s="288" t="s">
        <v>182</v>
      </c>
      <c r="L512" s="288" t="s">
        <v>2130</v>
      </c>
      <c r="M512" s="288" t="s">
        <v>2130</v>
      </c>
      <c r="N512" s="288" t="s">
        <v>2129</v>
      </c>
      <c r="P512" s="289">
        <v>0</v>
      </c>
      <c r="Q512" s="289">
        <v>0</v>
      </c>
      <c r="R512" s="289">
        <v>0</v>
      </c>
      <c r="S512" s="289">
        <v>0</v>
      </c>
      <c r="T512" s="289">
        <v>0</v>
      </c>
      <c r="U512" s="289">
        <v>0</v>
      </c>
      <c r="V512" s="289">
        <v>0</v>
      </c>
      <c r="W512" s="289">
        <v>0</v>
      </c>
      <c r="X512" s="289">
        <v>0</v>
      </c>
      <c r="Y512" s="289">
        <v>0</v>
      </c>
      <c r="Z512" s="289">
        <v>0</v>
      </c>
      <c r="AA512" s="289">
        <v>0</v>
      </c>
      <c r="AB512" s="289">
        <v>0</v>
      </c>
      <c r="AC512" s="289"/>
      <c r="AD512" s="289"/>
      <c r="AE512" s="289">
        <v>0</v>
      </c>
      <c r="AF512" s="299"/>
      <c r="AG512" s="300"/>
      <c r="AH512" s="291"/>
      <c r="AI512" s="291"/>
      <c r="AJ512" s="291"/>
      <c r="AK512" s="292">
        <v>0</v>
      </c>
      <c r="AL512" s="291">
        <v>0</v>
      </c>
      <c r="AM512" s="293"/>
      <c r="AN512" s="291"/>
      <c r="AO512" s="294">
        <v>0</v>
      </c>
      <c r="AP512" s="291"/>
      <c r="AQ512" s="295">
        <v>0</v>
      </c>
      <c r="AR512" s="291"/>
      <c r="AS512" s="291"/>
      <c r="AT512" s="291"/>
      <c r="AU512" s="291">
        <v>0</v>
      </c>
      <c r="AV512" s="296">
        <v>0</v>
      </c>
      <c r="AW512" s="291"/>
      <c r="AX512" s="291"/>
      <c r="AY512" s="293">
        <v>0</v>
      </c>
      <c r="AZ512" s="297" t="s">
        <v>292</v>
      </c>
      <c r="BA512" s="298">
        <f t="shared" si="68"/>
        <v>0</v>
      </c>
      <c r="BB512" s="43"/>
      <c r="BC512" s="288" t="str">
        <f t="shared" si="70"/>
        <v/>
      </c>
      <c r="BD512" s="288" t="str">
        <f t="shared" si="70"/>
        <v/>
      </c>
      <c r="BE512" s="288" t="str">
        <f t="shared" si="70"/>
        <v/>
      </c>
      <c r="BF512" s="288" t="str">
        <f t="shared" si="70"/>
        <v>Non-Op</v>
      </c>
      <c r="BG512" s="288" t="str">
        <f t="shared" si="67"/>
        <v>NO</v>
      </c>
      <c r="BH512" s="288" t="str">
        <f t="shared" si="67"/>
        <v>NO</v>
      </c>
      <c r="BI512" s="288" t="str">
        <f t="shared" si="69"/>
        <v/>
      </c>
      <c r="BJ512" s="43"/>
      <c r="BK512" s="288" t="b">
        <f t="shared" si="65"/>
        <v>1</v>
      </c>
      <c r="BL512" s="288" t="b">
        <f t="shared" si="65"/>
        <v>1</v>
      </c>
      <c r="BM512" s="288" t="b">
        <f t="shared" si="65"/>
        <v>1</v>
      </c>
      <c r="BN512" s="288" t="b">
        <f t="shared" si="64"/>
        <v>1</v>
      </c>
      <c r="BO512" s="288" t="b">
        <f t="shared" si="64"/>
        <v>1</v>
      </c>
      <c r="BP512" s="288" t="b">
        <f t="shared" si="64"/>
        <v>1</v>
      </c>
      <c r="BQ512" s="288" t="b">
        <f t="shared" si="64"/>
        <v>1</v>
      </c>
    </row>
    <row r="513" spans="1:69" ht="12" customHeight="1" x14ac:dyDescent="0.25">
      <c r="A513" s="311">
        <v>18230891</v>
      </c>
      <c r="B513" s="312" t="s">
        <v>2614</v>
      </c>
      <c r="C513" s="16" t="s">
        <v>709</v>
      </c>
      <c r="D513" s="13" t="s">
        <v>182</v>
      </c>
      <c r="E513" s="13"/>
      <c r="F513" s="16"/>
      <c r="G513" s="13"/>
      <c r="H513" s="288" t="s">
        <v>2129</v>
      </c>
      <c r="I513" s="288" t="s">
        <v>2129</v>
      </c>
      <c r="J513" s="288" t="s">
        <v>2129</v>
      </c>
      <c r="K513" s="288" t="s">
        <v>182</v>
      </c>
      <c r="L513" s="288" t="s">
        <v>2130</v>
      </c>
      <c r="M513" s="288" t="s">
        <v>2130</v>
      </c>
      <c r="N513" s="288" t="s">
        <v>2129</v>
      </c>
      <c r="P513" s="289">
        <v>0</v>
      </c>
      <c r="Q513" s="289">
        <v>0</v>
      </c>
      <c r="R513" s="289">
        <v>0</v>
      </c>
      <c r="S513" s="289">
        <v>0</v>
      </c>
      <c r="T513" s="289">
        <v>0</v>
      </c>
      <c r="U513" s="289">
        <v>0</v>
      </c>
      <c r="V513" s="289">
        <v>0</v>
      </c>
      <c r="W513" s="289">
        <v>0</v>
      </c>
      <c r="X513" s="289">
        <v>0</v>
      </c>
      <c r="Y513" s="289">
        <v>0</v>
      </c>
      <c r="Z513" s="289">
        <v>0</v>
      </c>
      <c r="AA513" s="289">
        <v>0</v>
      </c>
      <c r="AB513" s="289">
        <v>0</v>
      </c>
      <c r="AC513" s="289"/>
      <c r="AD513" s="289"/>
      <c r="AE513" s="289">
        <v>0</v>
      </c>
      <c r="AF513" s="299"/>
      <c r="AG513" s="300"/>
      <c r="AH513" s="291"/>
      <c r="AI513" s="291"/>
      <c r="AJ513" s="291"/>
      <c r="AK513" s="292">
        <v>0</v>
      </c>
      <c r="AL513" s="291">
        <v>0</v>
      </c>
      <c r="AM513" s="293"/>
      <c r="AN513" s="291"/>
      <c r="AO513" s="294">
        <v>0</v>
      </c>
      <c r="AP513" s="291"/>
      <c r="AQ513" s="295">
        <v>0</v>
      </c>
      <c r="AR513" s="291"/>
      <c r="AS513" s="291"/>
      <c r="AT513" s="291"/>
      <c r="AU513" s="291">
        <v>0</v>
      </c>
      <c r="AV513" s="296">
        <v>0</v>
      </c>
      <c r="AW513" s="291"/>
      <c r="AX513" s="291"/>
      <c r="AY513" s="293">
        <v>0</v>
      </c>
      <c r="AZ513" s="297" t="s">
        <v>292</v>
      </c>
      <c r="BA513" s="298">
        <f t="shared" si="68"/>
        <v>0</v>
      </c>
      <c r="BB513" s="78"/>
      <c r="BC513" s="288" t="str">
        <f t="shared" si="70"/>
        <v/>
      </c>
      <c r="BD513" s="288" t="str">
        <f t="shared" si="70"/>
        <v/>
      </c>
      <c r="BE513" s="288" t="str">
        <f t="shared" si="70"/>
        <v/>
      </c>
      <c r="BF513" s="288" t="str">
        <f t="shared" si="70"/>
        <v>Non-Op</v>
      </c>
      <c r="BG513" s="288" t="str">
        <f t="shared" si="67"/>
        <v>NO</v>
      </c>
      <c r="BH513" s="288" t="str">
        <f t="shared" si="67"/>
        <v>NO</v>
      </c>
      <c r="BI513" s="288" t="str">
        <f t="shared" si="69"/>
        <v/>
      </c>
      <c r="BJ513" s="78"/>
      <c r="BK513" s="288" t="b">
        <f t="shared" si="65"/>
        <v>1</v>
      </c>
      <c r="BL513" s="288" t="b">
        <f t="shared" si="65"/>
        <v>1</v>
      </c>
      <c r="BM513" s="288" t="b">
        <f t="shared" si="65"/>
        <v>1</v>
      </c>
      <c r="BN513" s="288" t="b">
        <f t="shared" si="64"/>
        <v>1</v>
      </c>
      <c r="BO513" s="288" t="b">
        <f t="shared" si="64"/>
        <v>1</v>
      </c>
      <c r="BP513" s="288" t="b">
        <f t="shared" si="64"/>
        <v>1</v>
      </c>
      <c r="BQ513" s="288" t="b">
        <f t="shared" si="64"/>
        <v>1</v>
      </c>
    </row>
    <row r="514" spans="1:69" ht="12" customHeight="1" x14ac:dyDescent="0.25">
      <c r="A514" s="286">
        <v>18230971</v>
      </c>
      <c r="B514" s="287" t="s">
        <v>2615</v>
      </c>
      <c r="C514" s="16" t="s">
        <v>710</v>
      </c>
      <c r="D514" s="13" t="s">
        <v>180</v>
      </c>
      <c r="E514" s="13"/>
      <c r="F514" s="16"/>
      <c r="G514" s="13"/>
      <c r="H514" s="288" t="s">
        <v>2129</v>
      </c>
      <c r="I514" s="288" t="s">
        <v>180</v>
      </c>
      <c r="J514" s="288" t="s">
        <v>2129</v>
      </c>
      <c r="K514" s="288" t="s">
        <v>2129</v>
      </c>
      <c r="L514" s="288" t="s">
        <v>2130</v>
      </c>
      <c r="M514" s="288" t="s">
        <v>2130</v>
      </c>
      <c r="N514" s="288" t="s">
        <v>2129</v>
      </c>
      <c r="P514" s="289">
        <v>0</v>
      </c>
      <c r="Q514" s="289">
        <v>0</v>
      </c>
      <c r="R514" s="289">
        <v>0</v>
      </c>
      <c r="S514" s="289">
        <v>0</v>
      </c>
      <c r="T514" s="289">
        <v>0</v>
      </c>
      <c r="U514" s="289">
        <v>0</v>
      </c>
      <c r="V514" s="289">
        <v>0</v>
      </c>
      <c r="W514" s="289">
        <v>0</v>
      </c>
      <c r="X514" s="289">
        <v>0</v>
      </c>
      <c r="Y514" s="289">
        <v>0</v>
      </c>
      <c r="Z514" s="289">
        <v>0</v>
      </c>
      <c r="AA514" s="289">
        <v>0</v>
      </c>
      <c r="AB514" s="289">
        <v>0</v>
      </c>
      <c r="AC514" s="289"/>
      <c r="AD514" s="289"/>
      <c r="AE514" s="289">
        <v>0</v>
      </c>
      <c r="AF514" s="299" t="s">
        <v>661</v>
      </c>
      <c r="AG514" s="300"/>
      <c r="AH514" s="291"/>
      <c r="AI514" s="291">
        <v>0</v>
      </c>
      <c r="AJ514" s="291"/>
      <c r="AK514" s="292"/>
      <c r="AL514" s="291">
        <v>0</v>
      </c>
      <c r="AM514" s="293"/>
      <c r="AN514" s="291"/>
      <c r="AO514" s="294">
        <v>0</v>
      </c>
      <c r="AP514" s="291"/>
      <c r="AQ514" s="295">
        <v>0</v>
      </c>
      <c r="AR514" s="291"/>
      <c r="AS514" s="291">
        <v>0</v>
      </c>
      <c r="AT514" s="291"/>
      <c r="AU514" s="291"/>
      <c r="AV514" s="296">
        <v>0</v>
      </c>
      <c r="AW514" s="291"/>
      <c r="AX514" s="291"/>
      <c r="AY514" s="293">
        <v>0</v>
      </c>
      <c r="AZ514" s="297"/>
      <c r="BA514" s="298">
        <f t="shared" si="68"/>
        <v>0</v>
      </c>
      <c r="BB514" s="43"/>
      <c r="BC514" s="288" t="str">
        <f t="shared" si="70"/>
        <v/>
      </c>
      <c r="BD514" s="288" t="str">
        <f t="shared" si="70"/>
        <v>ERB</v>
      </c>
      <c r="BE514" s="288" t="str">
        <f t="shared" si="70"/>
        <v/>
      </c>
      <c r="BF514" s="288" t="str">
        <f t="shared" si="70"/>
        <v/>
      </c>
      <c r="BG514" s="288" t="str">
        <f t="shared" si="67"/>
        <v>NO</v>
      </c>
      <c r="BH514" s="288" t="str">
        <f t="shared" si="67"/>
        <v>NO</v>
      </c>
      <c r="BI514" s="288" t="str">
        <f t="shared" si="69"/>
        <v/>
      </c>
      <c r="BJ514" s="43"/>
      <c r="BK514" s="288" t="b">
        <f t="shared" si="65"/>
        <v>1</v>
      </c>
      <c r="BL514" s="288" t="b">
        <f t="shared" si="65"/>
        <v>1</v>
      </c>
      <c r="BM514" s="288" t="b">
        <f t="shared" si="65"/>
        <v>1</v>
      </c>
      <c r="BN514" s="288" t="b">
        <f t="shared" si="64"/>
        <v>1</v>
      </c>
      <c r="BO514" s="288" t="b">
        <f t="shared" si="64"/>
        <v>1</v>
      </c>
      <c r="BP514" s="288" t="b">
        <f t="shared" si="64"/>
        <v>1</v>
      </c>
      <c r="BQ514" s="288" t="b">
        <f t="shared" si="64"/>
        <v>1</v>
      </c>
    </row>
    <row r="515" spans="1:69" ht="12" customHeight="1" x14ac:dyDescent="0.25">
      <c r="A515" s="311">
        <v>18230981</v>
      </c>
      <c r="B515" s="312" t="s">
        <v>2616</v>
      </c>
      <c r="C515" s="16" t="s">
        <v>711</v>
      </c>
      <c r="D515" s="13" t="s">
        <v>182</v>
      </c>
      <c r="E515" s="13"/>
      <c r="F515" s="16"/>
      <c r="G515" s="13"/>
      <c r="H515" s="288" t="s">
        <v>2129</v>
      </c>
      <c r="I515" s="288" t="s">
        <v>2129</v>
      </c>
      <c r="J515" s="288" t="s">
        <v>2129</v>
      </c>
      <c r="K515" s="288" t="s">
        <v>182</v>
      </c>
      <c r="L515" s="288" t="s">
        <v>2130</v>
      </c>
      <c r="M515" s="288" t="s">
        <v>2130</v>
      </c>
      <c r="N515" s="288" t="s">
        <v>2129</v>
      </c>
      <c r="P515" s="289">
        <v>0</v>
      </c>
      <c r="Q515" s="289">
        <v>0</v>
      </c>
      <c r="R515" s="289">
        <v>0</v>
      </c>
      <c r="S515" s="289">
        <v>0</v>
      </c>
      <c r="T515" s="289">
        <v>0</v>
      </c>
      <c r="U515" s="289">
        <v>0</v>
      </c>
      <c r="V515" s="289">
        <v>0</v>
      </c>
      <c r="W515" s="289">
        <v>0</v>
      </c>
      <c r="X515" s="289">
        <v>0</v>
      </c>
      <c r="Y515" s="289">
        <v>0</v>
      </c>
      <c r="Z515" s="289">
        <v>0</v>
      </c>
      <c r="AA515" s="289">
        <v>0</v>
      </c>
      <c r="AB515" s="289">
        <v>0</v>
      </c>
      <c r="AC515" s="289"/>
      <c r="AD515" s="289"/>
      <c r="AE515" s="289">
        <v>0</v>
      </c>
      <c r="AF515" s="299"/>
      <c r="AG515" s="300"/>
      <c r="AH515" s="291"/>
      <c r="AI515" s="291"/>
      <c r="AJ515" s="291"/>
      <c r="AK515" s="292">
        <v>0</v>
      </c>
      <c r="AL515" s="291">
        <v>0</v>
      </c>
      <c r="AM515" s="293"/>
      <c r="AN515" s="291"/>
      <c r="AO515" s="294">
        <v>0</v>
      </c>
      <c r="AP515" s="291"/>
      <c r="AQ515" s="295">
        <v>0</v>
      </c>
      <c r="AR515" s="291"/>
      <c r="AS515" s="291"/>
      <c r="AT515" s="291"/>
      <c r="AU515" s="291">
        <v>0</v>
      </c>
      <c r="AV515" s="296">
        <v>0</v>
      </c>
      <c r="AW515" s="291"/>
      <c r="AX515" s="291"/>
      <c r="AY515" s="293">
        <v>0</v>
      </c>
      <c r="AZ515" s="297" t="s">
        <v>292</v>
      </c>
      <c r="BA515" s="298">
        <f t="shared" si="68"/>
        <v>0</v>
      </c>
      <c r="BB515" s="78"/>
      <c r="BC515" s="288" t="str">
        <f t="shared" si="70"/>
        <v/>
      </c>
      <c r="BD515" s="288" t="str">
        <f t="shared" si="70"/>
        <v/>
      </c>
      <c r="BE515" s="288" t="str">
        <f t="shared" si="70"/>
        <v/>
      </c>
      <c r="BF515" s="288" t="str">
        <f t="shared" si="70"/>
        <v>Non-Op</v>
      </c>
      <c r="BG515" s="288" t="str">
        <f t="shared" si="67"/>
        <v>NO</v>
      </c>
      <c r="BH515" s="288" t="str">
        <f t="shared" si="67"/>
        <v>NO</v>
      </c>
      <c r="BI515" s="288" t="str">
        <f t="shared" si="69"/>
        <v/>
      </c>
      <c r="BJ515" s="78"/>
      <c r="BK515" s="288" t="b">
        <f t="shared" si="65"/>
        <v>1</v>
      </c>
      <c r="BL515" s="288" t="b">
        <f t="shared" si="65"/>
        <v>1</v>
      </c>
      <c r="BM515" s="288" t="b">
        <f t="shared" si="65"/>
        <v>1</v>
      </c>
      <c r="BN515" s="288" t="b">
        <f t="shared" si="64"/>
        <v>1</v>
      </c>
      <c r="BO515" s="288" t="b">
        <f t="shared" si="64"/>
        <v>1</v>
      </c>
      <c r="BP515" s="288" t="b">
        <f t="shared" si="64"/>
        <v>1</v>
      </c>
      <c r="BQ515" s="288" t="b">
        <f t="shared" si="64"/>
        <v>1</v>
      </c>
    </row>
    <row r="516" spans="1:69" ht="12" customHeight="1" x14ac:dyDescent="0.25">
      <c r="A516" s="286">
        <v>18231051</v>
      </c>
      <c r="B516" s="287" t="s">
        <v>2617</v>
      </c>
      <c r="C516" s="16" t="s">
        <v>712</v>
      </c>
      <c r="D516" s="13" t="s">
        <v>182</v>
      </c>
      <c r="E516" s="13"/>
      <c r="F516" s="16"/>
      <c r="G516" s="13"/>
      <c r="H516" s="288" t="s">
        <v>2129</v>
      </c>
      <c r="I516" s="288" t="s">
        <v>2129</v>
      </c>
      <c r="J516" s="288" t="s">
        <v>2129</v>
      </c>
      <c r="K516" s="288" t="s">
        <v>182</v>
      </c>
      <c r="L516" s="288" t="s">
        <v>2130</v>
      </c>
      <c r="M516" s="288" t="s">
        <v>2130</v>
      </c>
      <c r="N516" s="288" t="s">
        <v>2129</v>
      </c>
      <c r="P516" s="289">
        <v>-34827817</v>
      </c>
      <c r="Q516" s="289">
        <v>-34827817</v>
      </c>
      <c r="R516" s="289">
        <v>-34827817</v>
      </c>
      <c r="S516" s="289">
        <v>-34827817</v>
      </c>
      <c r="T516" s="289">
        <v>-34827817</v>
      </c>
      <c r="U516" s="289">
        <v>-34827817</v>
      </c>
      <c r="V516" s="289">
        <v>-34827817</v>
      </c>
      <c r="W516" s="289">
        <v>-34827817</v>
      </c>
      <c r="X516" s="289">
        <v>-34827817</v>
      </c>
      <c r="Y516" s="289">
        <v>-34827817</v>
      </c>
      <c r="Z516" s="289">
        <v>-34827817</v>
      </c>
      <c r="AA516" s="289">
        <v>-34827817</v>
      </c>
      <c r="AB516" s="289">
        <v>-34827817</v>
      </c>
      <c r="AC516" s="289"/>
      <c r="AD516" s="289"/>
      <c r="AE516" s="289">
        <v>-34827817</v>
      </c>
      <c r="AF516" s="299"/>
      <c r="AG516" s="300"/>
      <c r="AH516" s="291"/>
      <c r="AI516" s="291"/>
      <c r="AJ516" s="291"/>
      <c r="AK516" s="292">
        <v>-34827817</v>
      </c>
      <c r="AL516" s="291">
        <v>-34827817</v>
      </c>
      <c r="AM516" s="293"/>
      <c r="AN516" s="291"/>
      <c r="AO516" s="294">
        <v>0</v>
      </c>
      <c r="AP516" s="291"/>
      <c r="AQ516" s="295">
        <v>-34827817</v>
      </c>
      <c r="AR516" s="291"/>
      <c r="AS516" s="291"/>
      <c r="AT516" s="291"/>
      <c r="AU516" s="291">
        <v>-34827817</v>
      </c>
      <c r="AV516" s="296">
        <v>-34827817</v>
      </c>
      <c r="AW516" s="291"/>
      <c r="AX516" s="291"/>
      <c r="AY516" s="293">
        <v>0</v>
      </c>
      <c r="AZ516" s="297" t="s">
        <v>292</v>
      </c>
      <c r="BA516" s="298">
        <f t="shared" si="68"/>
        <v>0</v>
      </c>
      <c r="BB516" s="78"/>
      <c r="BC516" s="288" t="str">
        <f t="shared" si="70"/>
        <v/>
      </c>
      <c r="BD516" s="288" t="str">
        <f t="shared" si="70"/>
        <v/>
      </c>
      <c r="BE516" s="288" t="str">
        <f t="shared" si="70"/>
        <v/>
      </c>
      <c r="BF516" s="288" t="str">
        <f t="shared" si="70"/>
        <v>Non-Op</v>
      </c>
      <c r="BG516" s="288" t="str">
        <f t="shared" si="67"/>
        <v>NO</v>
      </c>
      <c r="BH516" s="288" t="str">
        <f t="shared" si="67"/>
        <v>NO</v>
      </c>
      <c r="BI516" s="288" t="str">
        <f t="shared" si="69"/>
        <v/>
      </c>
      <c r="BJ516" s="78"/>
      <c r="BK516" s="288" t="b">
        <f t="shared" si="65"/>
        <v>1</v>
      </c>
      <c r="BL516" s="288" t="b">
        <f t="shared" si="65"/>
        <v>1</v>
      </c>
      <c r="BM516" s="288" t="b">
        <f t="shared" si="65"/>
        <v>1</v>
      </c>
      <c r="BN516" s="288" t="b">
        <f t="shared" si="64"/>
        <v>1</v>
      </c>
      <c r="BO516" s="288" t="b">
        <f t="shared" si="64"/>
        <v>1</v>
      </c>
      <c r="BP516" s="288" t="b">
        <f t="shared" si="64"/>
        <v>1</v>
      </c>
      <c r="BQ516" s="288" t="b">
        <f t="shared" si="64"/>
        <v>1</v>
      </c>
    </row>
    <row r="517" spans="1:69" ht="12" customHeight="1" x14ac:dyDescent="0.25">
      <c r="A517" s="286">
        <v>18231061</v>
      </c>
      <c r="B517" s="287" t="s">
        <v>2618</v>
      </c>
      <c r="C517" s="16" t="s">
        <v>713</v>
      </c>
      <c r="D517" s="13" t="s">
        <v>182</v>
      </c>
      <c r="E517" s="13"/>
      <c r="F517" s="16"/>
      <c r="G517" s="13"/>
      <c r="H517" s="288" t="s">
        <v>2129</v>
      </c>
      <c r="I517" s="288" t="s">
        <v>2129</v>
      </c>
      <c r="J517" s="288" t="s">
        <v>2129</v>
      </c>
      <c r="K517" s="288" t="s">
        <v>182</v>
      </c>
      <c r="L517" s="288" t="s">
        <v>2130</v>
      </c>
      <c r="M517" s="288" t="s">
        <v>2130</v>
      </c>
      <c r="N517" s="288" t="s">
        <v>2129</v>
      </c>
      <c r="P517" s="289">
        <v>34827817</v>
      </c>
      <c r="Q517" s="289">
        <v>34827817</v>
      </c>
      <c r="R517" s="289">
        <v>34827817</v>
      </c>
      <c r="S517" s="289">
        <v>34827817</v>
      </c>
      <c r="T517" s="289">
        <v>34827817</v>
      </c>
      <c r="U517" s="289">
        <v>34827817</v>
      </c>
      <c r="V517" s="289">
        <v>34827817</v>
      </c>
      <c r="W517" s="289">
        <v>34827817</v>
      </c>
      <c r="X517" s="289">
        <v>34827817</v>
      </c>
      <c r="Y517" s="289">
        <v>34827817</v>
      </c>
      <c r="Z517" s="289">
        <v>34827817</v>
      </c>
      <c r="AA517" s="289">
        <v>34827817</v>
      </c>
      <c r="AB517" s="289">
        <v>34827817</v>
      </c>
      <c r="AC517" s="289"/>
      <c r="AD517" s="289"/>
      <c r="AE517" s="289">
        <v>34827817</v>
      </c>
      <c r="AF517" s="299"/>
      <c r="AG517" s="300"/>
      <c r="AH517" s="291"/>
      <c r="AI517" s="291"/>
      <c r="AJ517" s="291"/>
      <c r="AK517" s="292">
        <v>34827817</v>
      </c>
      <c r="AL517" s="291">
        <v>34827817</v>
      </c>
      <c r="AM517" s="293"/>
      <c r="AN517" s="291"/>
      <c r="AO517" s="294">
        <v>0</v>
      </c>
      <c r="AP517" s="291"/>
      <c r="AQ517" s="295">
        <v>34827817</v>
      </c>
      <c r="AR517" s="291"/>
      <c r="AS517" s="291"/>
      <c r="AT517" s="291"/>
      <c r="AU517" s="291">
        <v>34827817</v>
      </c>
      <c r="AV517" s="296">
        <v>34827817</v>
      </c>
      <c r="AW517" s="291"/>
      <c r="AX517" s="291"/>
      <c r="AY517" s="293">
        <v>0</v>
      </c>
      <c r="AZ517" s="297" t="s">
        <v>292</v>
      </c>
      <c r="BA517" s="298">
        <f t="shared" si="68"/>
        <v>0</v>
      </c>
      <c r="BB517" s="78"/>
      <c r="BC517" s="288" t="str">
        <f t="shared" si="70"/>
        <v/>
      </c>
      <c r="BD517" s="288" t="str">
        <f t="shared" si="70"/>
        <v/>
      </c>
      <c r="BE517" s="288" t="str">
        <f t="shared" si="70"/>
        <v/>
      </c>
      <c r="BF517" s="288" t="str">
        <f t="shared" si="70"/>
        <v>Non-Op</v>
      </c>
      <c r="BG517" s="288" t="str">
        <f t="shared" si="67"/>
        <v>NO</v>
      </c>
      <c r="BH517" s="288" t="str">
        <f t="shared" si="67"/>
        <v>NO</v>
      </c>
      <c r="BI517" s="288" t="str">
        <f t="shared" si="69"/>
        <v/>
      </c>
      <c r="BJ517" s="78"/>
      <c r="BK517" s="288" t="b">
        <f t="shared" si="65"/>
        <v>1</v>
      </c>
      <c r="BL517" s="288" t="b">
        <f t="shared" si="65"/>
        <v>1</v>
      </c>
      <c r="BM517" s="288" t="b">
        <f t="shared" si="65"/>
        <v>1</v>
      </c>
      <c r="BN517" s="288" t="b">
        <f t="shared" si="64"/>
        <v>1</v>
      </c>
      <c r="BO517" s="288" t="b">
        <f t="shared" si="64"/>
        <v>1</v>
      </c>
      <c r="BP517" s="288" t="b">
        <f t="shared" si="64"/>
        <v>1</v>
      </c>
      <c r="BQ517" s="288" t="b">
        <f t="shared" si="64"/>
        <v>1</v>
      </c>
    </row>
    <row r="518" spans="1:69" ht="12" customHeight="1" x14ac:dyDescent="0.25">
      <c r="A518" s="286">
        <v>18231081</v>
      </c>
      <c r="B518" s="287" t="s">
        <v>2619</v>
      </c>
      <c r="C518" s="16" t="s">
        <v>714</v>
      </c>
      <c r="D518" s="13" t="s">
        <v>182</v>
      </c>
      <c r="E518" s="13"/>
      <c r="F518" s="16"/>
      <c r="G518" s="13"/>
      <c r="H518" s="288" t="s">
        <v>2129</v>
      </c>
      <c r="I518" s="288" t="s">
        <v>2129</v>
      </c>
      <c r="J518" s="288" t="s">
        <v>2129</v>
      </c>
      <c r="K518" s="288" t="s">
        <v>182</v>
      </c>
      <c r="L518" s="288" t="s">
        <v>2130</v>
      </c>
      <c r="M518" s="288" t="s">
        <v>2130</v>
      </c>
      <c r="N518" s="288" t="s">
        <v>2129</v>
      </c>
      <c r="P518" s="289">
        <v>-25644564</v>
      </c>
      <c r="Q518" s="289">
        <v>-25644564</v>
      </c>
      <c r="R518" s="289">
        <v>-25644564</v>
      </c>
      <c r="S518" s="289">
        <v>-25644564</v>
      </c>
      <c r="T518" s="289">
        <v>-25644564</v>
      </c>
      <c r="U518" s="289">
        <v>-25644564</v>
      </c>
      <c r="V518" s="289">
        <v>-25644564</v>
      </c>
      <c r="W518" s="289">
        <v>-25644564</v>
      </c>
      <c r="X518" s="289">
        <v>-25644564</v>
      </c>
      <c r="Y518" s="289">
        <v>-25644564</v>
      </c>
      <c r="Z518" s="289">
        <v>-25644564</v>
      </c>
      <c r="AA518" s="289">
        <v>-25644564</v>
      </c>
      <c r="AB518" s="289">
        <v>-25644564</v>
      </c>
      <c r="AC518" s="289"/>
      <c r="AD518" s="289"/>
      <c r="AE518" s="289">
        <v>-25644564</v>
      </c>
      <c r="AF518" s="299"/>
      <c r="AG518" s="300"/>
      <c r="AH518" s="291"/>
      <c r="AI518" s="291"/>
      <c r="AJ518" s="291"/>
      <c r="AK518" s="292">
        <v>-25644564</v>
      </c>
      <c r="AL518" s="291">
        <v>-25644564</v>
      </c>
      <c r="AM518" s="293"/>
      <c r="AN518" s="291"/>
      <c r="AO518" s="294">
        <v>0</v>
      </c>
      <c r="AP518" s="291"/>
      <c r="AQ518" s="295">
        <v>-25644564</v>
      </c>
      <c r="AR518" s="291"/>
      <c r="AS518" s="291"/>
      <c r="AT518" s="291"/>
      <c r="AU518" s="291">
        <v>-25644564</v>
      </c>
      <c r="AV518" s="296">
        <v>-25644564</v>
      </c>
      <c r="AW518" s="291"/>
      <c r="AX518" s="291"/>
      <c r="AY518" s="293">
        <v>0</v>
      </c>
      <c r="AZ518" s="297" t="s">
        <v>292</v>
      </c>
      <c r="BA518" s="298">
        <f t="shared" si="68"/>
        <v>0</v>
      </c>
      <c r="BB518" s="78"/>
      <c r="BC518" s="288" t="str">
        <f t="shared" si="70"/>
        <v/>
      </c>
      <c r="BD518" s="288" t="str">
        <f t="shared" si="70"/>
        <v/>
      </c>
      <c r="BE518" s="288" t="str">
        <f t="shared" si="70"/>
        <v/>
      </c>
      <c r="BF518" s="288" t="str">
        <f t="shared" si="70"/>
        <v>Non-Op</v>
      </c>
      <c r="BG518" s="288" t="str">
        <f t="shared" si="67"/>
        <v>NO</v>
      </c>
      <c r="BH518" s="288" t="str">
        <f t="shared" si="67"/>
        <v>NO</v>
      </c>
      <c r="BI518" s="288" t="str">
        <f t="shared" si="69"/>
        <v/>
      </c>
      <c r="BJ518" s="78"/>
      <c r="BK518" s="288" t="b">
        <f t="shared" si="65"/>
        <v>1</v>
      </c>
      <c r="BL518" s="288" t="b">
        <f t="shared" si="65"/>
        <v>1</v>
      </c>
      <c r="BM518" s="288" t="b">
        <f t="shared" si="65"/>
        <v>1</v>
      </c>
      <c r="BN518" s="288" t="b">
        <f t="shared" si="64"/>
        <v>1</v>
      </c>
      <c r="BO518" s="288" t="b">
        <f t="shared" si="64"/>
        <v>1</v>
      </c>
      <c r="BP518" s="288" t="b">
        <f t="shared" si="64"/>
        <v>1</v>
      </c>
      <c r="BQ518" s="288" t="b">
        <f t="shared" si="64"/>
        <v>1</v>
      </c>
    </row>
    <row r="519" spans="1:69" ht="12" customHeight="1" x14ac:dyDescent="0.25">
      <c r="A519" s="286">
        <v>18231091</v>
      </c>
      <c r="B519" s="287" t="s">
        <v>2620</v>
      </c>
      <c r="C519" s="16" t="s">
        <v>715</v>
      </c>
      <c r="D519" s="13" t="s">
        <v>182</v>
      </c>
      <c r="E519" s="13"/>
      <c r="F519" s="16"/>
      <c r="G519" s="13"/>
      <c r="H519" s="288" t="s">
        <v>2129</v>
      </c>
      <c r="I519" s="288" t="s">
        <v>2129</v>
      </c>
      <c r="J519" s="288" t="s">
        <v>2129</v>
      </c>
      <c r="K519" s="288" t="s">
        <v>182</v>
      </c>
      <c r="L519" s="288" t="s">
        <v>2130</v>
      </c>
      <c r="M519" s="288" t="s">
        <v>2130</v>
      </c>
      <c r="N519" s="288" t="s">
        <v>2129</v>
      </c>
      <c r="P519" s="289">
        <v>25644564</v>
      </c>
      <c r="Q519" s="289">
        <v>25644564</v>
      </c>
      <c r="R519" s="289">
        <v>25644564</v>
      </c>
      <c r="S519" s="289">
        <v>25644564</v>
      </c>
      <c r="T519" s="289">
        <v>25644564</v>
      </c>
      <c r="U519" s="289">
        <v>25644564</v>
      </c>
      <c r="V519" s="289">
        <v>25644564</v>
      </c>
      <c r="W519" s="289">
        <v>25644564</v>
      </c>
      <c r="X519" s="289">
        <v>25644564</v>
      </c>
      <c r="Y519" s="289">
        <v>25644564</v>
      </c>
      <c r="Z519" s="289">
        <v>25644564</v>
      </c>
      <c r="AA519" s="289">
        <v>25644564</v>
      </c>
      <c r="AB519" s="289">
        <v>25644564</v>
      </c>
      <c r="AC519" s="289"/>
      <c r="AD519" s="289"/>
      <c r="AE519" s="289">
        <v>25644564</v>
      </c>
      <c r="AF519" s="299"/>
      <c r="AG519" s="300"/>
      <c r="AH519" s="291"/>
      <c r="AI519" s="291"/>
      <c r="AJ519" s="291"/>
      <c r="AK519" s="292">
        <v>25644564</v>
      </c>
      <c r="AL519" s="291">
        <v>25644564</v>
      </c>
      <c r="AM519" s="293"/>
      <c r="AN519" s="291"/>
      <c r="AO519" s="294">
        <v>0</v>
      </c>
      <c r="AP519" s="291"/>
      <c r="AQ519" s="295">
        <v>25644564</v>
      </c>
      <c r="AR519" s="291"/>
      <c r="AS519" s="291"/>
      <c r="AT519" s="291"/>
      <c r="AU519" s="291">
        <v>25644564</v>
      </c>
      <c r="AV519" s="296">
        <v>25644564</v>
      </c>
      <c r="AW519" s="291"/>
      <c r="AX519" s="291"/>
      <c r="AY519" s="293">
        <v>0</v>
      </c>
      <c r="AZ519" s="297" t="s">
        <v>292</v>
      </c>
      <c r="BA519" s="298">
        <f t="shared" si="68"/>
        <v>0</v>
      </c>
      <c r="BB519" s="78"/>
      <c r="BC519" s="288" t="str">
        <f t="shared" si="70"/>
        <v/>
      </c>
      <c r="BD519" s="288" t="str">
        <f t="shared" si="70"/>
        <v/>
      </c>
      <c r="BE519" s="288" t="str">
        <f t="shared" si="70"/>
        <v/>
      </c>
      <c r="BF519" s="288" t="str">
        <f t="shared" si="70"/>
        <v>Non-Op</v>
      </c>
      <c r="BG519" s="288" t="str">
        <f t="shared" si="67"/>
        <v>NO</v>
      </c>
      <c r="BH519" s="288" t="str">
        <f t="shared" si="67"/>
        <v>NO</v>
      </c>
      <c r="BI519" s="288" t="str">
        <f t="shared" si="69"/>
        <v/>
      </c>
      <c r="BJ519" s="78"/>
      <c r="BK519" s="288" t="b">
        <f t="shared" si="65"/>
        <v>1</v>
      </c>
      <c r="BL519" s="288" t="b">
        <f t="shared" si="65"/>
        <v>1</v>
      </c>
      <c r="BM519" s="288" t="b">
        <f t="shared" si="65"/>
        <v>1</v>
      </c>
      <c r="BN519" s="288" t="b">
        <f t="shared" si="64"/>
        <v>1</v>
      </c>
      <c r="BO519" s="288" t="b">
        <f t="shared" si="64"/>
        <v>1</v>
      </c>
      <c r="BP519" s="288" t="b">
        <f t="shared" si="64"/>
        <v>1</v>
      </c>
      <c r="BQ519" s="288" t="b">
        <f t="shared" ref="BQ519:BQ582" si="71">BI519=N519</f>
        <v>1</v>
      </c>
    </row>
    <row r="520" spans="1:69" ht="12" customHeight="1" x14ac:dyDescent="0.25">
      <c r="A520" s="286">
        <v>18231141</v>
      </c>
      <c r="B520" s="287" t="s">
        <v>2621</v>
      </c>
      <c r="C520" s="16" t="s">
        <v>716</v>
      </c>
      <c r="D520" s="13" t="s">
        <v>182</v>
      </c>
      <c r="E520" s="13"/>
      <c r="F520" s="16"/>
      <c r="G520" s="13"/>
      <c r="H520" s="288" t="s">
        <v>2129</v>
      </c>
      <c r="I520" s="288" t="s">
        <v>2129</v>
      </c>
      <c r="J520" s="288" t="s">
        <v>2129</v>
      </c>
      <c r="K520" s="288" t="s">
        <v>182</v>
      </c>
      <c r="L520" s="288" t="s">
        <v>2130</v>
      </c>
      <c r="M520" s="288" t="s">
        <v>2130</v>
      </c>
      <c r="N520" s="288" t="s">
        <v>2129</v>
      </c>
      <c r="P520" s="289">
        <v>-38038883</v>
      </c>
      <c r="Q520" s="289">
        <v>-38038883</v>
      </c>
      <c r="R520" s="289">
        <v>-38038883</v>
      </c>
      <c r="S520" s="289">
        <v>-38038883</v>
      </c>
      <c r="T520" s="289">
        <v>-38038883</v>
      </c>
      <c r="U520" s="289">
        <v>-38038883</v>
      </c>
      <c r="V520" s="289">
        <v>-38038883</v>
      </c>
      <c r="W520" s="289">
        <v>-38038883</v>
      </c>
      <c r="X520" s="289">
        <v>-38038883</v>
      </c>
      <c r="Y520" s="289">
        <v>-38038883</v>
      </c>
      <c r="Z520" s="289">
        <v>-38038883</v>
      </c>
      <c r="AA520" s="289">
        <v>-38038883</v>
      </c>
      <c r="AB520" s="289">
        <v>-38038883</v>
      </c>
      <c r="AC520" s="289"/>
      <c r="AD520" s="289"/>
      <c r="AE520" s="289">
        <v>-38038883</v>
      </c>
      <c r="AF520" s="299"/>
      <c r="AG520" s="300"/>
      <c r="AH520" s="291"/>
      <c r="AI520" s="291"/>
      <c r="AJ520" s="291"/>
      <c r="AK520" s="292">
        <v>-38038883</v>
      </c>
      <c r="AL520" s="291">
        <v>-38038883</v>
      </c>
      <c r="AM520" s="293"/>
      <c r="AN520" s="291"/>
      <c r="AO520" s="294">
        <v>0</v>
      </c>
      <c r="AP520" s="291"/>
      <c r="AQ520" s="295">
        <v>-38038883</v>
      </c>
      <c r="AR520" s="291"/>
      <c r="AS520" s="291"/>
      <c r="AT520" s="291"/>
      <c r="AU520" s="291">
        <v>-38038883</v>
      </c>
      <c r="AV520" s="296">
        <v>-38038883</v>
      </c>
      <c r="AW520" s="291"/>
      <c r="AX520" s="291"/>
      <c r="AY520" s="293">
        <v>0</v>
      </c>
      <c r="AZ520" s="297" t="s">
        <v>292</v>
      </c>
      <c r="BA520" s="298">
        <f t="shared" si="68"/>
        <v>0</v>
      </c>
      <c r="BB520" s="78"/>
      <c r="BC520" s="288" t="str">
        <f t="shared" si="70"/>
        <v/>
      </c>
      <c r="BD520" s="288" t="str">
        <f t="shared" si="70"/>
        <v/>
      </c>
      <c r="BE520" s="288" t="str">
        <f t="shared" si="70"/>
        <v/>
      </c>
      <c r="BF520" s="288" t="str">
        <f t="shared" si="70"/>
        <v>Non-Op</v>
      </c>
      <c r="BG520" s="288" t="str">
        <f t="shared" si="67"/>
        <v>NO</v>
      </c>
      <c r="BH520" s="288" t="str">
        <f t="shared" si="67"/>
        <v>NO</v>
      </c>
      <c r="BI520" s="288" t="str">
        <f t="shared" si="69"/>
        <v/>
      </c>
      <c r="BJ520" s="78"/>
      <c r="BK520" s="288" t="b">
        <f t="shared" si="65"/>
        <v>1</v>
      </c>
      <c r="BL520" s="288" t="b">
        <f t="shared" si="65"/>
        <v>1</v>
      </c>
      <c r="BM520" s="288" t="b">
        <f t="shared" si="65"/>
        <v>1</v>
      </c>
      <c r="BN520" s="288" t="b">
        <f t="shared" si="65"/>
        <v>1</v>
      </c>
      <c r="BO520" s="288" t="b">
        <f t="shared" si="65"/>
        <v>1</v>
      </c>
      <c r="BP520" s="288" t="b">
        <f t="shared" si="65"/>
        <v>1</v>
      </c>
      <c r="BQ520" s="288" t="b">
        <f t="shared" si="71"/>
        <v>1</v>
      </c>
    </row>
    <row r="521" spans="1:69" ht="12" customHeight="1" x14ac:dyDescent="0.25">
      <c r="A521" s="286">
        <v>18231151</v>
      </c>
      <c r="B521" s="287" t="s">
        <v>2622</v>
      </c>
      <c r="C521" s="16" t="s">
        <v>717</v>
      </c>
      <c r="D521" s="13" t="s">
        <v>182</v>
      </c>
      <c r="E521" s="13"/>
      <c r="F521" s="16"/>
      <c r="G521" s="13"/>
      <c r="H521" s="288" t="s">
        <v>2129</v>
      </c>
      <c r="I521" s="288" t="s">
        <v>2129</v>
      </c>
      <c r="J521" s="288" t="s">
        <v>2129</v>
      </c>
      <c r="K521" s="288" t="s">
        <v>182</v>
      </c>
      <c r="L521" s="288" t="s">
        <v>2130</v>
      </c>
      <c r="M521" s="288" t="s">
        <v>2130</v>
      </c>
      <c r="N521" s="288" t="s">
        <v>2129</v>
      </c>
      <c r="P521" s="289">
        <v>38038883</v>
      </c>
      <c r="Q521" s="289">
        <v>38038883</v>
      </c>
      <c r="R521" s="289">
        <v>38038883</v>
      </c>
      <c r="S521" s="289">
        <v>38038883</v>
      </c>
      <c r="T521" s="289">
        <v>38038883</v>
      </c>
      <c r="U521" s="289">
        <v>38038883</v>
      </c>
      <c r="V521" s="289">
        <v>38038883</v>
      </c>
      <c r="W521" s="289">
        <v>38038883</v>
      </c>
      <c r="X521" s="289">
        <v>38038883</v>
      </c>
      <c r="Y521" s="289">
        <v>38038883</v>
      </c>
      <c r="Z521" s="289">
        <v>38038883</v>
      </c>
      <c r="AA521" s="289">
        <v>38038883</v>
      </c>
      <c r="AB521" s="289">
        <v>38038883</v>
      </c>
      <c r="AC521" s="289"/>
      <c r="AD521" s="289"/>
      <c r="AE521" s="289">
        <v>38038883</v>
      </c>
      <c r="AF521" s="299"/>
      <c r="AG521" s="300"/>
      <c r="AH521" s="291"/>
      <c r="AI521" s="291"/>
      <c r="AJ521" s="291"/>
      <c r="AK521" s="292">
        <v>38038883</v>
      </c>
      <c r="AL521" s="291">
        <v>38038883</v>
      </c>
      <c r="AM521" s="293"/>
      <c r="AN521" s="291"/>
      <c r="AO521" s="294">
        <v>0</v>
      </c>
      <c r="AP521" s="291"/>
      <c r="AQ521" s="295">
        <v>38038883</v>
      </c>
      <c r="AR521" s="291"/>
      <c r="AS521" s="291"/>
      <c r="AT521" s="291"/>
      <c r="AU521" s="291">
        <v>38038883</v>
      </c>
      <c r="AV521" s="296">
        <v>38038883</v>
      </c>
      <c r="AW521" s="291"/>
      <c r="AX521" s="291"/>
      <c r="AY521" s="293">
        <v>0</v>
      </c>
      <c r="AZ521" s="297" t="s">
        <v>292</v>
      </c>
      <c r="BA521" s="298">
        <f t="shared" si="68"/>
        <v>0</v>
      </c>
      <c r="BB521" s="78"/>
      <c r="BC521" s="288" t="str">
        <f t="shared" si="70"/>
        <v/>
      </c>
      <c r="BD521" s="288" t="str">
        <f t="shared" si="70"/>
        <v/>
      </c>
      <c r="BE521" s="288" t="str">
        <f t="shared" si="70"/>
        <v/>
      </c>
      <c r="BF521" s="288" t="str">
        <f t="shared" si="70"/>
        <v>Non-Op</v>
      </c>
      <c r="BG521" s="288" t="str">
        <f t="shared" si="67"/>
        <v>NO</v>
      </c>
      <c r="BH521" s="288" t="str">
        <f t="shared" si="67"/>
        <v>NO</v>
      </c>
      <c r="BI521" s="288" t="str">
        <f t="shared" si="69"/>
        <v/>
      </c>
      <c r="BJ521" s="78"/>
      <c r="BK521" s="288" t="b">
        <f t="shared" ref="BK521:BP563" si="72">BC521=H521</f>
        <v>1</v>
      </c>
      <c r="BL521" s="288" t="b">
        <f t="shared" si="72"/>
        <v>1</v>
      </c>
      <c r="BM521" s="288" t="b">
        <f t="shared" si="72"/>
        <v>1</v>
      </c>
      <c r="BN521" s="288" t="b">
        <f t="shared" si="72"/>
        <v>1</v>
      </c>
      <c r="BO521" s="288" t="b">
        <f t="shared" si="72"/>
        <v>1</v>
      </c>
      <c r="BP521" s="288" t="b">
        <f t="shared" si="72"/>
        <v>1</v>
      </c>
      <c r="BQ521" s="288" t="b">
        <f t="shared" si="71"/>
        <v>1</v>
      </c>
    </row>
    <row r="522" spans="1:69" ht="12" customHeight="1" x14ac:dyDescent="0.25">
      <c r="A522" s="286">
        <v>18231161</v>
      </c>
      <c r="B522" s="287" t="s">
        <v>2623</v>
      </c>
      <c r="C522" s="16" t="s">
        <v>718</v>
      </c>
      <c r="D522" s="13" t="s">
        <v>182</v>
      </c>
      <c r="E522" s="13"/>
      <c r="F522" s="16"/>
      <c r="G522" s="13"/>
      <c r="H522" s="288" t="s">
        <v>2129</v>
      </c>
      <c r="I522" s="288" t="s">
        <v>2129</v>
      </c>
      <c r="J522" s="288" t="s">
        <v>2129</v>
      </c>
      <c r="K522" s="288" t="s">
        <v>182</v>
      </c>
      <c r="L522" s="288" t="s">
        <v>2130</v>
      </c>
      <c r="M522" s="288" t="s">
        <v>2130</v>
      </c>
      <c r="N522" s="288" t="s">
        <v>2129</v>
      </c>
      <c r="P522" s="289">
        <v>39647674</v>
      </c>
      <c r="Q522" s="289">
        <v>39647674</v>
      </c>
      <c r="R522" s="289">
        <v>39647674</v>
      </c>
      <c r="S522" s="289">
        <v>39647674</v>
      </c>
      <c r="T522" s="289">
        <v>39647674</v>
      </c>
      <c r="U522" s="289">
        <v>39647674</v>
      </c>
      <c r="V522" s="289">
        <v>39647674</v>
      </c>
      <c r="W522" s="289">
        <v>39647674</v>
      </c>
      <c r="X522" s="289">
        <v>39647674</v>
      </c>
      <c r="Y522" s="289">
        <v>39647674</v>
      </c>
      <c r="Z522" s="289">
        <v>39647674</v>
      </c>
      <c r="AA522" s="289">
        <v>39647674</v>
      </c>
      <c r="AB522" s="289">
        <v>39647674</v>
      </c>
      <c r="AC522" s="289"/>
      <c r="AD522" s="289"/>
      <c r="AE522" s="289">
        <v>39647674</v>
      </c>
      <c r="AF522" s="299"/>
      <c r="AG522" s="300"/>
      <c r="AH522" s="291"/>
      <c r="AI522" s="291"/>
      <c r="AJ522" s="291"/>
      <c r="AK522" s="292">
        <v>39647674</v>
      </c>
      <c r="AL522" s="291">
        <v>39647674</v>
      </c>
      <c r="AM522" s="293"/>
      <c r="AN522" s="291"/>
      <c r="AO522" s="294">
        <v>0</v>
      </c>
      <c r="AP522" s="291"/>
      <c r="AQ522" s="295">
        <v>39647674</v>
      </c>
      <c r="AR522" s="291"/>
      <c r="AS522" s="291"/>
      <c r="AT522" s="291"/>
      <c r="AU522" s="291">
        <v>39647674</v>
      </c>
      <c r="AV522" s="296">
        <v>39647674</v>
      </c>
      <c r="AW522" s="291"/>
      <c r="AX522" s="291"/>
      <c r="AY522" s="293">
        <v>0</v>
      </c>
      <c r="AZ522" s="297" t="s">
        <v>292</v>
      </c>
      <c r="BA522" s="298">
        <f t="shared" si="68"/>
        <v>0</v>
      </c>
      <c r="BB522" s="78"/>
      <c r="BC522" s="288" t="str">
        <f t="shared" si="70"/>
        <v/>
      </c>
      <c r="BD522" s="288" t="str">
        <f t="shared" si="70"/>
        <v/>
      </c>
      <c r="BE522" s="288" t="str">
        <f t="shared" si="70"/>
        <v/>
      </c>
      <c r="BF522" s="288" t="str">
        <f t="shared" si="70"/>
        <v>Non-Op</v>
      </c>
      <c r="BG522" s="288" t="str">
        <f t="shared" si="67"/>
        <v>NO</v>
      </c>
      <c r="BH522" s="288" t="str">
        <f t="shared" si="67"/>
        <v>NO</v>
      </c>
      <c r="BI522" s="288" t="str">
        <f t="shared" si="69"/>
        <v/>
      </c>
      <c r="BJ522" s="78"/>
      <c r="BK522" s="288" t="b">
        <f t="shared" si="72"/>
        <v>1</v>
      </c>
      <c r="BL522" s="288" t="b">
        <f t="shared" si="72"/>
        <v>1</v>
      </c>
      <c r="BM522" s="288" t="b">
        <f t="shared" si="72"/>
        <v>1</v>
      </c>
      <c r="BN522" s="288" t="b">
        <f t="shared" si="72"/>
        <v>1</v>
      </c>
      <c r="BO522" s="288" t="b">
        <f t="shared" si="72"/>
        <v>1</v>
      </c>
      <c r="BP522" s="288" t="b">
        <f t="shared" si="72"/>
        <v>1</v>
      </c>
      <c r="BQ522" s="288" t="b">
        <f t="shared" si="71"/>
        <v>1</v>
      </c>
    </row>
    <row r="523" spans="1:69" ht="12" customHeight="1" x14ac:dyDescent="0.25">
      <c r="A523" s="286">
        <v>18231171</v>
      </c>
      <c r="B523" s="287" t="s">
        <v>2624</v>
      </c>
      <c r="C523" s="16" t="s">
        <v>719</v>
      </c>
      <c r="D523" s="13" t="s">
        <v>182</v>
      </c>
      <c r="E523" s="13"/>
      <c r="F523" s="16"/>
      <c r="G523" s="13"/>
      <c r="H523" s="288" t="s">
        <v>2129</v>
      </c>
      <c r="I523" s="288" t="s">
        <v>2129</v>
      </c>
      <c r="J523" s="288" t="s">
        <v>2129</v>
      </c>
      <c r="K523" s="288" t="s">
        <v>182</v>
      </c>
      <c r="L523" s="288" t="s">
        <v>2130</v>
      </c>
      <c r="M523" s="288" t="s">
        <v>2130</v>
      </c>
      <c r="N523" s="288" t="s">
        <v>2129</v>
      </c>
      <c r="P523" s="289">
        <v>-39647674</v>
      </c>
      <c r="Q523" s="289">
        <v>-39647674</v>
      </c>
      <c r="R523" s="289">
        <v>-39647674</v>
      </c>
      <c r="S523" s="289">
        <v>-39647674</v>
      </c>
      <c r="T523" s="289">
        <v>-39647674</v>
      </c>
      <c r="U523" s="289">
        <v>-39647674</v>
      </c>
      <c r="V523" s="289">
        <v>-39647674</v>
      </c>
      <c r="W523" s="289">
        <v>-39647674</v>
      </c>
      <c r="X523" s="289">
        <v>-39647674</v>
      </c>
      <c r="Y523" s="289">
        <v>-39647674</v>
      </c>
      <c r="Z523" s="289">
        <v>-39647674</v>
      </c>
      <c r="AA523" s="289">
        <v>-39647674</v>
      </c>
      <c r="AB523" s="289">
        <v>-39647674</v>
      </c>
      <c r="AC523" s="289"/>
      <c r="AD523" s="289"/>
      <c r="AE523" s="289">
        <v>-39647674</v>
      </c>
      <c r="AF523" s="299"/>
      <c r="AG523" s="300"/>
      <c r="AH523" s="291"/>
      <c r="AI523" s="291"/>
      <c r="AJ523" s="291"/>
      <c r="AK523" s="292">
        <v>-39647674</v>
      </c>
      <c r="AL523" s="291">
        <v>-39647674</v>
      </c>
      <c r="AM523" s="293"/>
      <c r="AN523" s="291"/>
      <c r="AO523" s="294">
        <v>0</v>
      </c>
      <c r="AP523" s="291"/>
      <c r="AQ523" s="295">
        <v>-39647674</v>
      </c>
      <c r="AR523" s="291"/>
      <c r="AS523" s="291"/>
      <c r="AT523" s="291"/>
      <c r="AU523" s="291">
        <v>-39647674</v>
      </c>
      <c r="AV523" s="296">
        <v>-39647674</v>
      </c>
      <c r="AW523" s="291"/>
      <c r="AX523" s="291"/>
      <c r="AY523" s="293">
        <v>0</v>
      </c>
      <c r="AZ523" s="297" t="s">
        <v>292</v>
      </c>
      <c r="BA523" s="298">
        <f t="shared" si="68"/>
        <v>0</v>
      </c>
      <c r="BB523" s="78"/>
      <c r="BC523" s="288" t="str">
        <f t="shared" si="70"/>
        <v/>
      </c>
      <c r="BD523" s="288" t="str">
        <f t="shared" si="70"/>
        <v/>
      </c>
      <c r="BE523" s="288" t="str">
        <f t="shared" si="70"/>
        <v/>
      </c>
      <c r="BF523" s="288" t="str">
        <f t="shared" si="70"/>
        <v>Non-Op</v>
      </c>
      <c r="BG523" s="288" t="str">
        <f t="shared" si="67"/>
        <v>NO</v>
      </c>
      <c r="BH523" s="288" t="str">
        <f t="shared" si="67"/>
        <v>NO</v>
      </c>
      <c r="BI523" s="288" t="str">
        <f t="shared" si="69"/>
        <v/>
      </c>
      <c r="BJ523" s="78"/>
      <c r="BK523" s="288" t="b">
        <f t="shared" si="72"/>
        <v>1</v>
      </c>
      <c r="BL523" s="288" t="b">
        <f t="shared" si="72"/>
        <v>1</v>
      </c>
      <c r="BM523" s="288" t="b">
        <f t="shared" si="72"/>
        <v>1</v>
      </c>
      <c r="BN523" s="288" t="b">
        <f t="shared" si="72"/>
        <v>1</v>
      </c>
      <c r="BO523" s="288" t="b">
        <f t="shared" si="72"/>
        <v>1</v>
      </c>
      <c r="BP523" s="288" t="b">
        <f t="shared" si="72"/>
        <v>1</v>
      </c>
      <c r="BQ523" s="288" t="b">
        <f t="shared" si="71"/>
        <v>1</v>
      </c>
    </row>
    <row r="524" spans="1:69" ht="12" customHeight="1" x14ac:dyDescent="0.25">
      <c r="A524" s="286">
        <v>18231181</v>
      </c>
      <c r="B524" s="287" t="s">
        <v>2625</v>
      </c>
      <c r="C524" s="16" t="s">
        <v>720</v>
      </c>
      <c r="D524" s="13" t="s">
        <v>182</v>
      </c>
      <c r="E524" s="13"/>
      <c r="F524" s="16"/>
      <c r="G524" s="13"/>
      <c r="H524" s="288" t="s">
        <v>2129</v>
      </c>
      <c r="I524" s="288" t="s">
        <v>2129</v>
      </c>
      <c r="J524" s="288" t="s">
        <v>2129</v>
      </c>
      <c r="K524" s="288" t="s">
        <v>182</v>
      </c>
      <c r="L524" s="288" t="s">
        <v>2130</v>
      </c>
      <c r="M524" s="288" t="s">
        <v>2130</v>
      </c>
      <c r="N524" s="288" t="s">
        <v>2129</v>
      </c>
      <c r="P524" s="289">
        <v>8232968</v>
      </c>
      <c r="Q524" s="289">
        <v>8232968</v>
      </c>
      <c r="R524" s="289">
        <v>8232968</v>
      </c>
      <c r="S524" s="289">
        <v>8232968</v>
      </c>
      <c r="T524" s="289">
        <v>8232968</v>
      </c>
      <c r="U524" s="289">
        <v>8232968</v>
      </c>
      <c r="V524" s="289">
        <v>8232968</v>
      </c>
      <c r="W524" s="289">
        <v>8232968</v>
      </c>
      <c r="X524" s="289">
        <v>8232968</v>
      </c>
      <c r="Y524" s="289">
        <v>8232968</v>
      </c>
      <c r="Z524" s="289">
        <v>8232968</v>
      </c>
      <c r="AA524" s="289">
        <v>8232968</v>
      </c>
      <c r="AB524" s="289">
        <v>8232968</v>
      </c>
      <c r="AC524" s="289"/>
      <c r="AD524" s="289"/>
      <c r="AE524" s="289">
        <v>8232968</v>
      </c>
      <c r="AF524" s="299"/>
      <c r="AG524" s="300"/>
      <c r="AH524" s="291"/>
      <c r="AI524" s="291"/>
      <c r="AJ524" s="291"/>
      <c r="AK524" s="292">
        <v>8232968</v>
      </c>
      <c r="AL524" s="291">
        <v>8232968</v>
      </c>
      <c r="AM524" s="293"/>
      <c r="AN524" s="291"/>
      <c r="AO524" s="294">
        <v>0</v>
      </c>
      <c r="AP524" s="291"/>
      <c r="AQ524" s="295">
        <v>8232968</v>
      </c>
      <c r="AR524" s="291"/>
      <c r="AS524" s="291"/>
      <c r="AT524" s="291"/>
      <c r="AU524" s="291">
        <v>8232968</v>
      </c>
      <c r="AV524" s="296">
        <v>8232968</v>
      </c>
      <c r="AW524" s="291"/>
      <c r="AX524" s="291"/>
      <c r="AY524" s="293">
        <v>0</v>
      </c>
      <c r="AZ524" s="297" t="s">
        <v>292</v>
      </c>
      <c r="BA524" s="298">
        <f t="shared" si="68"/>
        <v>0</v>
      </c>
      <c r="BB524" s="78"/>
      <c r="BC524" s="288" t="str">
        <f t="shared" si="70"/>
        <v/>
      </c>
      <c r="BD524" s="288" t="str">
        <f t="shared" si="70"/>
        <v/>
      </c>
      <c r="BE524" s="288" t="str">
        <f t="shared" si="70"/>
        <v/>
      </c>
      <c r="BF524" s="288" t="str">
        <f t="shared" si="70"/>
        <v>Non-Op</v>
      </c>
      <c r="BG524" s="288" t="str">
        <f t="shared" si="67"/>
        <v>NO</v>
      </c>
      <c r="BH524" s="288" t="str">
        <f t="shared" si="67"/>
        <v>NO</v>
      </c>
      <c r="BI524" s="288" t="str">
        <f t="shared" si="69"/>
        <v/>
      </c>
      <c r="BJ524" s="78"/>
      <c r="BK524" s="288" t="b">
        <f t="shared" si="72"/>
        <v>1</v>
      </c>
      <c r="BL524" s="288" t="b">
        <f t="shared" si="72"/>
        <v>1</v>
      </c>
      <c r="BM524" s="288" t="b">
        <f t="shared" si="72"/>
        <v>1</v>
      </c>
      <c r="BN524" s="288" t="b">
        <f t="shared" si="72"/>
        <v>1</v>
      </c>
      <c r="BO524" s="288" t="b">
        <f t="shared" si="72"/>
        <v>1</v>
      </c>
      <c r="BP524" s="288" t="b">
        <f t="shared" si="72"/>
        <v>1</v>
      </c>
      <c r="BQ524" s="288" t="b">
        <f t="shared" si="71"/>
        <v>1</v>
      </c>
    </row>
    <row r="525" spans="1:69" ht="12" customHeight="1" x14ac:dyDescent="0.25">
      <c r="A525" s="286">
        <v>18231191</v>
      </c>
      <c r="B525" s="287" t="s">
        <v>2626</v>
      </c>
      <c r="C525" s="16" t="s">
        <v>721</v>
      </c>
      <c r="D525" s="13" t="s">
        <v>182</v>
      </c>
      <c r="E525" s="13"/>
      <c r="F525" s="16"/>
      <c r="G525" s="13"/>
      <c r="H525" s="288" t="s">
        <v>2129</v>
      </c>
      <c r="I525" s="288" t="s">
        <v>2129</v>
      </c>
      <c r="J525" s="288" t="s">
        <v>2129</v>
      </c>
      <c r="K525" s="288" t="s">
        <v>182</v>
      </c>
      <c r="L525" s="288" t="s">
        <v>2130</v>
      </c>
      <c r="M525" s="288" t="s">
        <v>2130</v>
      </c>
      <c r="N525" s="288" t="s">
        <v>2129</v>
      </c>
      <c r="P525" s="289">
        <v>-8232968</v>
      </c>
      <c r="Q525" s="289">
        <v>-8232968</v>
      </c>
      <c r="R525" s="289">
        <v>-8232968</v>
      </c>
      <c r="S525" s="289">
        <v>-8232968</v>
      </c>
      <c r="T525" s="289">
        <v>-8232968</v>
      </c>
      <c r="U525" s="289">
        <v>-8232968</v>
      </c>
      <c r="V525" s="289">
        <v>-8232968</v>
      </c>
      <c r="W525" s="289">
        <v>-8232968</v>
      </c>
      <c r="X525" s="289">
        <v>-8232968</v>
      </c>
      <c r="Y525" s="289">
        <v>-8232968</v>
      </c>
      <c r="Z525" s="289">
        <v>-8232968</v>
      </c>
      <c r="AA525" s="289">
        <v>-8232968</v>
      </c>
      <c r="AB525" s="289">
        <v>-8232968</v>
      </c>
      <c r="AC525" s="289"/>
      <c r="AD525" s="289"/>
      <c r="AE525" s="289">
        <v>-8232968</v>
      </c>
      <c r="AF525" s="299"/>
      <c r="AG525" s="300"/>
      <c r="AH525" s="291"/>
      <c r="AI525" s="291"/>
      <c r="AJ525" s="291"/>
      <c r="AK525" s="292">
        <v>-8232968</v>
      </c>
      <c r="AL525" s="291">
        <v>-8232968</v>
      </c>
      <c r="AM525" s="293"/>
      <c r="AN525" s="291"/>
      <c r="AO525" s="294">
        <v>0</v>
      </c>
      <c r="AP525" s="291"/>
      <c r="AQ525" s="295">
        <v>-8232968</v>
      </c>
      <c r="AR525" s="291"/>
      <c r="AS525" s="291"/>
      <c r="AT525" s="291"/>
      <c r="AU525" s="291">
        <v>-8232968</v>
      </c>
      <c r="AV525" s="296">
        <v>-8232968</v>
      </c>
      <c r="AW525" s="291"/>
      <c r="AX525" s="291"/>
      <c r="AY525" s="293">
        <v>0</v>
      </c>
      <c r="AZ525" s="297" t="s">
        <v>292</v>
      </c>
      <c r="BA525" s="298">
        <f t="shared" si="68"/>
        <v>0</v>
      </c>
      <c r="BB525" s="78"/>
      <c r="BC525" s="288" t="str">
        <f t="shared" si="70"/>
        <v/>
      </c>
      <c r="BD525" s="288" t="str">
        <f t="shared" si="70"/>
        <v/>
      </c>
      <c r="BE525" s="288" t="str">
        <f t="shared" si="70"/>
        <v/>
      </c>
      <c r="BF525" s="288" t="str">
        <f t="shared" si="70"/>
        <v>Non-Op</v>
      </c>
      <c r="BG525" s="288" t="str">
        <f t="shared" si="67"/>
        <v>NO</v>
      </c>
      <c r="BH525" s="288" t="str">
        <f t="shared" si="67"/>
        <v>NO</v>
      </c>
      <c r="BI525" s="288" t="str">
        <f t="shared" si="69"/>
        <v/>
      </c>
      <c r="BJ525" s="78"/>
      <c r="BK525" s="288" t="b">
        <f t="shared" si="72"/>
        <v>1</v>
      </c>
      <c r="BL525" s="288" t="b">
        <f t="shared" si="72"/>
        <v>1</v>
      </c>
      <c r="BM525" s="288" t="b">
        <f t="shared" si="72"/>
        <v>1</v>
      </c>
      <c r="BN525" s="288" t="b">
        <f t="shared" si="72"/>
        <v>1</v>
      </c>
      <c r="BO525" s="288" t="b">
        <f t="shared" si="72"/>
        <v>1</v>
      </c>
      <c r="BP525" s="288" t="b">
        <f t="shared" si="72"/>
        <v>1</v>
      </c>
      <c r="BQ525" s="288" t="b">
        <f t="shared" si="71"/>
        <v>1</v>
      </c>
    </row>
    <row r="526" spans="1:69" ht="12" customHeight="1" x14ac:dyDescent="0.25">
      <c r="A526" s="286">
        <v>18231241</v>
      </c>
      <c r="B526" s="287" t="s">
        <v>2627</v>
      </c>
      <c r="C526" s="16" t="s">
        <v>722</v>
      </c>
      <c r="D526" s="13" t="s">
        <v>182</v>
      </c>
      <c r="E526" s="13"/>
      <c r="F526" s="16"/>
      <c r="G526" s="13"/>
      <c r="H526" s="288" t="s">
        <v>2129</v>
      </c>
      <c r="I526" s="288" t="s">
        <v>2129</v>
      </c>
      <c r="J526" s="288" t="s">
        <v>2129</v>
      </c>
      <c r="K526" s="288" t="s">
        <v>182</v>
      </c>
      <c r="L526" s="288" t="s">
        <v>2130</v>
      </c>
      <c r="M526" s="288" t="s">
        <v>2130</v>
      </c>
      <c r="N526" s="288" t="s">
        <v>2129</v>
      </c>
      <c r="P526" s="289">
        <v>465000</v>
      </c>
      <c r="Q526" s="289">
        <v>465000</v>
      </c>
      <c r="R526" s="289">
        <v>465000</v>
      </c>
      <c r="S526" s="289">
        <v>0</v>
      </c>
      <c r="T526" s="289">
        <v>0</v>
      </c>
      <c r="U526" s="289">
        <v>0</v>
      </c>
      <c r="V526" s="289">
        <v>0</v>
      </c>
      <c r="W526" s="289">
        <v>0</v>
      </c>
      <c r="X526" s="289">
        <v>0</v>
      </c>
      <c r="Y526" s="289">
        <v>0</v>
      </c>
      <c r="Z526" s="289">
        <v>0</v>
      </c>
      <c r="AA526" s="289">
        <v>0</v>
      </c>
      <c r="AB526" s="289">
        <v>0</v>
      </c>
      <c r="AC526" s="289"/>
      <c r="AD526" s="289"/>
      <c r="AE526" s="289">
        <v>96875</v>
      </c>
      <c r="AF526" s="299"/>
      <c r="AG526" s="300"/>
      <c r="AH526" s="291"/>
      <c r="AI526" s="291"/>
      <c r="AJ526" s="291"/>
      <c r="AK526" s="292">
        <v>96875</v>
      </c>
      <c r="AL526" s="291">
        <v>96875</v>
      </c>
      <c r="AM526" s="293"/>
      <c r="AN526" s="291"/>
      <c r="AO526" s="294">
        <v>0</v>
      </c>
      <c r="AP526" s="291"/>
      <c r="AQ526" s="295">
        <v>0</v>
      </c>
      <c r="AR526" s="291"/>
      <c r="AS526" s="291"/>
      <c r="AT526" s="291"/>
      <c r="AU526" s="291">
        <v>0</v>
      </c>
      <c r="AV526" s="296">
        <v>0</v>
      </c>
      <c r="AW526" s="291"/>
      <c r="AX526" s="291"/>
      <c r="AY526" s="293">
        <v>0</v>
      </c>
      <c r="AZ526" s="297" t="s">
        <v>682</v>
      </c>
      <c r="BA526" s="298">
        <f t="shared" si="68"/>
        <v>0</v>
      </c>
      <c r="BB526" s="78"/>
      <c r="BC526" s="288" t="str">
        <f t="shared" si="70"/>
        <v/>
      </c>
      <c r="BD526" s="288" t="str">
        <f t="shared" si="70"/>
        <v/>
      </c>
      <c r="BE526" s="288" t="str">
        <f t="shared" si="70"/>
        <v/>
      </c>
      <c r="BF526" s="288" t="str">
        <f t="shared" si="70"/>
        <v>Non-Op</v>
      </c>
      <c r="BG526" s="288" t="str">
        <f t="shared" si="67"/>
        <v>NO</v>
      </c>
      <c r="BH526" s="288" t="str">
        <f t="shared" si="67"/>
        <v>NO</v>
      </c>
      <c r="BI526" s="288" t="str">
        <f t="shared" si="69"/>
        <v/>
      </c>
      <c r="BJ526" s="78"/>
      <c r="BK526" s="288" t="b">
        <f t="shared" si="72"/>
        <v>1</v>
      </c>
      <c r="BL526" s="288" t="b">
        <f t="shared" si="72"/>
        <v>1</v>
      </c>
      <c r="BM526" s="288" t="b">
        <f t="shared" si="72"/>
        <v>1</v>
      </c>
      <c r="BN526" s="288" t="b">
        <f t="shared" si="72"/>
        <v>1</v>
      </c>
      <c r="BO526" s="288" t="b">
        <f t="shared" si="72"/>
        <v>1</v>
      </c>
      <c r="BP526" s="288" t="b">
        <f t="shared" si="72"/>
        <v>1</v>
      </c>
      <c r="BQ526" s="288" t="b">
        <f t="shared" si="71"/>
        <v>1</v>
      </c>
    </row>
    <row r="527" spans="1:69" ht="12" customHeight="1" x14ac:dyDescent="0.25">
      <c r="A527" s="286">
        <v>18231251</v>
      </c>
      <c r="B527" s="287" t="s">
        <v>2628</v>
      </c>
      <c r="C527" s="16" t="s">
        <v>723</v>
      </c>
      <c r="D527" s="13" t="s">
        <v>182</v>
      </c>
      <c r="E527" s="13"/>
      <c r="F527" s="16"/>
      <c r="G527" s="13"/>
      <c r="H527" s="288" t="s">
        <v>2129</v>
      </c>
      <c r="I527" s="288" t="s">
        <v>2129</v>
      </c>
      <c r="J527" s="288" t="s">
        <v>2129</v>
      </c>
      <c r="K527" s="288" t="s">
        <v>182</v>
      </c>
      <c r="L527" s="288" t="s">
        <v>2130</v>
      </c>
      <c r="M527" s="288" t="s">
        <v>2130</v>
      </c>
      <c r="N527" s="288" t="s">
        <v>2129</v>
      </c>
      <c r="P527" s="289">
        <v>61259.91</v>
      </c>
      <c r="Q527" s="289">
        <v>61729.91</v>
      </c>
      <c r="R527" s="289">
        <v>67949.210000000006</v>
      </c>
      <c r="S527" s="289">
        <v>61259.91</v>
      </c>
      <c r="T527" s="289">
        <v>61259.91</v>
      </c>
      <c r="U527" s="289">
        <v>61259.91</v>
      </c>
      <c r="V527" s="289">
        <v>61259.91</v>
      </c>
      <c r="W527" s="289">
        <v>61259.91</v>
      </c>
      <c r="X527" s="289">
        <v>61259.91</v>
      </c>
      <c r="Y527" s="289">
        <v>61259.91</v>
      </c>
      <c r="Z527" s="289">
        <v>61259.91</v>
      </c>
      <c r="AA527" s="289">
        <v>61259.91</v>
      </c>
      <c r="AB527" s="289">
        <v>61259.91</v>
      </c>
      <c r="AC527" s="289"/>
      <c r="AD527" s="289"/>
      <c r="AE527" s="289">
        <v>61856.518333333348</v>
      </c>
      <c r="AF527" s="307"/>
      <c r="AG527" s="308"/>
      <c r="AH527" s="291"/>
      <c r="AI527" s="291"/>
      <c r="AJ527" s="291"/>
      <c r="AK527" s="292">
        <v>61856.518333333348</v>
      </c>
      <c r="AL527" s="291">
        <v>61856.518333333348</v>
      </c>
      <c r="AM527" s="293"/>
      <c r="AN527" s="291"/>
      <c r="AO527" s="294">
        <v>0</v>
      </c>
      <c r="AP527" s="291"/>
      <c r="AQ527" s="295">
        <v>61259.91</v>
      </c>
      <c r="AR527" s="291"/>
      <c r="AS527" s="291"/>
      <c r="AT527" s="291"/>
      <c r="AU527" s="291">
        <v>61259.91</v>
      </c>
      <c r="AV527" s="296">
        <v>61259.91</v>
      </c>
      <c r="AW527" s="291"/>
      <c r="AX527" s="291"/>
      <c r="AY527" s="293">
        <v>0</v>
      </c>
      <c r="AZ527" s="297" t="s">
        <v>682</v>
      </c>
      <c r="BA527" s="298">
        <f t="shared" si="68"/>
        <v>0</v>
      </c>
      <c r="BB527" s="78"/>
      <c r="BC527" s="288" t="str">
        <f t="shared" si="70"/>
        <v/>
      </c>
      <c r="BD527" s="288" t="str">
        <f t="shared" si="70"/>
        <v/>
      </c>
      <c r="BE527" s="288" t="str">
        <f t="shared" si="70"/>
        <v/>
      </c>
      <c r="BF527" s="288" t="str">
        <f t="shared" si="70"/>
        <v>Non-Op</v>
      </c>
      <c r="BG527" s="288" t="str">
        <f t="shared" si="67"/>
        <v>NO</v>
      </c>
      <c r="BH527" s="288" t="str">
        <f t="shared" si="67"/>
        <v>NO</v>
      </c>
      <c r="BI527" s="288" t="str">
        <f t="shared" si="69"/>
        <v/>
      </c>
      <c r="BJ527" s="78"/>
      <c r="BK527" s="288" t="b">
        <f t="shared" si="72"/>
        <v>1</v>
      </c>
      <c r="BL527" s="288" t="b">
        <f t="shared" si="72"/>
        <v>1</v>
      </c>
      <c r="BM527" s="288" t="b">
        <f t="shared" si="72"/>
        <v>1</v>
      </c>
      <c r="BN527" s="288" t="b">
        <f t="shared" si="72"/>
        <v>1</v>
      </c>
      <c r="BO527" s="288" t="b">
        <f t="shared" si="72"/>
        <v>1</v>
      </c>
      <c r="BP527" s="288" t="b">
        <f t="shared" si="72"/>
        <v>1</v>
      </c>
      <c r="BQ527" s="288" t="b">
        <f t="shared" si="71"/>
        <v>1</v>
      </c>
    </row>
    <row r="528" spans="1:69" ht="12" customHeight="1" x14ac:dyDescent="0.25">
      <c r="A528" s="309">
        <v>18231261</v>
      </c>
      <c r="B528" s="309" t="s">
        <v>2629</v>
      </c>
      <c r="C528" s="43" t="s">
        <v>724</v>
      </c>
      <c r="D528" s="13" t="s">
        <v>182</v>
      </c>
      <c r="E528" s="13"/>
      <c r="F528" s="310">
        <v>43101</v>
      </c>
      <c r="G528" s="13"/>
      <c r="H528" s="288" t="s">
        <v>2129</v>
      </c>
      <c r="I528" s="288" t="s">
        <v>2129</v>
      </c>
      <c r="J528" s="288" t="s">
        <v>2129</v>
      </c>
      <c r="K528" s="288" t="s">
        <v>182</v>
      </c>
      <c r="L528" s="288" t="s">
        <v>2130</v>
      </c>
      <c r="M528" s="288" t="s">
        <v>2130</v>
      </c>
      <c r="N528" s="288" t="s">
        <v>2129</v>
      </c>
      <c r="P528" s="289">
        <v>0</v>
      </c>
      <c r="Q528" s="289">
        <v>-1159097</v>
      </c>
      <c r="R528" s="289">
        <v>-5669298</v>
      </c>
      <c r="S528" s="289">
        <v>-7489249</v>
      </c>
      <c r="T528" s="289">
        <v>-10583532</v>
      </c>
      <c r="U528" s="289">
        <v>-12297609</v>
      </c>
      <c r="V528" s="289">
        <v>-15310715</v>
      </c>
      <c r="W528" s="289">
        <v>-4676094</v>
      </c>
      <c r="X528" s="289">
        <v>8287632</v>
      </c>
      <c r="Y528" s="289">
        <v>7718162</v>
      </c>
      <c r="Z528" s="289">
        <v>12587279</v>
      </c>
      <c r="AA528" s="289">
        <v>-351069</v>
      </c>
      <c r="AB528" s="289">
        <v>3491160.77</v>
      </c>
      <c r="AC528" s="289"/>
      <c r="AD528" s="289"/>
      <c r="AE528" s="289">
        <v>-2266500.80125</v>
      </c>
      <c r="AF528" s="307"/>
      <c r="AG528" s="308"/>
      <c r="AH528" s="291"/>
      <c r="AI528" s="291"/>
      <c r="AJ528" s="291"/>
      <c r="AK528" s="292">
        <v>-2266500.80125</v>
      </c>
      <c r="AL528" s="291">
        <v>-2266500.80125</v>
      </c>
      <c r="AM528" s="293"/>
      <c r="AN528" s="291"/>
      <c r="AO528" s="294">
        <v>0</v>
      </c>
      <c r="AP528" s="291"/>
      <c r="AQ528" s="295">
        <v>3491160.77</v>
      </c>
      <c r="AR528" s="291"/>
      <c r="AS528" s="291"/>
      <c r="AT528" s="291"/>
      <c r="AU528" s="291">
        <v>3491160.77</v>
      </c>
      <c r="AV528" s="296">
        <v>3491160.77</v>
      </c>
      <c r="AW528" s="291"/>
      <c r="AX528" s="291"/>
      <c r="AY528" s="293">
        <v>0</v>
      </c>
      <c r="AZ528" s="297" t="s">
        <v>292</v>
      </c>
      <c r="BA528" s="298">
        <f t="shared" si="68"/>
        <v>0</v>
      </c>
      <c r="BB528" s="78"/>
      <c r="BC528" s="288" t="str">
        <f t="shared" si="70"/>
        <v/>
      </c>
      <c r="BD528" s="288" t="str">
        <f t="shared" si="70"/>
        <v/>
      </c>
      <c r="BE528" s="288" t="str">
        <f t="shared" si="70"/>
        <v/>
      </c>
      <c r="BF528" s="288" t="str">
        <f t="shared" si="70"/>
        <v>Non-Op</v>
      </c>
      <c r="BG528" s="288" t="str">
        <f t="shared" si="67"/>
        <v>NO</v>
      </c>
      <c r="BH528" s="288" t="str">
        <f t="shared" si="67"/>
        <v>NO</v>
      </c>
      <c r="BI528" s="288" t="str">
        <f t="shared" si="69"/>
        <v/>
      </c>
      <c r="BJ528" s="78"/>
      <c r="BK528" s="288" t="b">
        <f t="shared" si="72"/>
        <v>1</v>
      </c>
      <c r="BL528" s="288" t="b">
        <f t="shared" si="72"/>
        <v>1</v>
      </c>
      <c r="BM528" s="288" t="b">
        <f t="shared" si="72"/>
        <v>1</v>
      </c>
      <c r="BN528" s="288" t="b">
        <f t="shared" si="72"/>
        <v>1</v>
      </c>
      <c r="BO528" s="288" t="b">
        <f t="shared" si="72"/>
        <v>1</v>
      </c>
      <c r="BP528" s="288" t="b">
        <f t="shared" si="72"/>
        <v>1</v>
      </c>
      <c r="BQ528" s="288" t="b">
        <f t="shared" si="71"/>
        <v>1</v>
      </c>
    </row>
    <row r="529" spans="1:69" ht="12" customHeight="1" x14ac:dyDescent="0.25">
      <c r="A529" s="309">
        <v>18231271</v>
      </c>
      <c r="B529" s="309" t="s">
        <v>2630</v>
      </c>
      <c r="C529" s="43" t="s">
        <v>725</v>
      </c>
      <c r="D529" s="13" t="s">
        <v>182</v>
      </c>
      <c r="E529" s="13"/>
      <c r="F529" s="310">
        <v>43101</v>
      </c>
      <c r="G529" s="13"/>
      <c r="H529" s="288" t="s">
        <v>2129</v>
      </c>
      <c r="I529" s="288" t="s">
        <v>2129</v>
      </c>
      <c r="J529" s="288" t="s">
        <v>2129</v>
      </c>
      <c r="K529" s="288" t="s">
        <v>182</v>
      </c>
      <c r="L529" s="288" t="s">
        <v>2130</v>
      </c>
      <c r="M529" s="288" t="s">
        <v>2130</v>
      </c>
      <c r="N529" s="288" t="s">
        <v>2129</v>
      </c>
      <c r="P529" s="289">
        <v>0</v>
      </c>
      <c r="Q529" s="289">
        <v>1159097</v>
      </c>
      <c r="R529" s="289">
        <v>5669298</v>
      </c>
      <c r="S529" s="289">
        <v>7489249</v>
      </c>
      <c r="T529" s="289">
        <v>10583532</v>
      </c>
      <c r="U529" s="289">
        <v>12297609</v>
      </c>
      <c r="V529" s="289">
        <v>15310715</v>
      </c>
      <c r="W529" s="289">
        <v>4676094</v>
      </c>
      <c r="X529" s="289">
        <v>-8287632</v>
      </c>
      <c r="Y529" s="289">
        <v>-7718162</v>
      </c>
      <c r="Z529" s="289">
        <v>-12587279</v>
      </c>
      <c r="AA529" s="289">
        <v>351069</v>
      </c>
      <c r="AB529" s="289">
        <v>-3491160.77</v>
      </c>
      <c r="AC529" s="289"/>
      <c r="AD529" s="289"/>
      <c r="AE529" s="289">
        <v>2266500.80125</v>
      </c>
      <c r="AF529" s="307"/>
      <c r="AG529" s="308"/>
      <c r="AH529" s="291"/>
      <c r="AI529" s="291"/>
      <c r="AJ529" s="291"/>
      <c r="AK529" s="292">
        <v>2266500.80125</v>
      </c>
      <c r="AL529" s="291">
        <v>2266500.80125</v>
      </c>
      <c r="AM529" s="293"/>
      <c r="AN529" s="291"/>
      <c r="AO529" s="294">
        <v>0</v>
      </c>
      <c r="AP529" s="291"/>
      <c r="AQ529" s="295">
        <v>-3491160.77</v>
      </c>
      <c r="AR529" s="291"/>
      <c r="AS529" s="291"/>
      <c r="AT529" s="291"/>
      <c r="AU529" s="291">
        <v>-3491160.77</v>
      </c>
      <c r="AV529" s="296">
        <v>-3491160.77</v>
      </c>
      <c r="AW529" s="291"/>
      <c r="AX529" s="291"/>
      <c r="AY529" s="293">
        <v>0</v>
      </c>
      <c r="AZ529" s="297" t="s">
        <v>292</v>
      </c>
      <c r="BA529" s="298">
        <f t="shared" si="68"/>
        <v>0</v>
      </c>
      <c r="BB529" s="78"/>
      <c r="BC529" s="288" t="str">
        <f t="shared" si="70"/>
        <v/>
      </c>
      <c r="BD529" s="288" t="str">
        <f t="shared" si="70"/>
        <v/>
      </c>
      <c r="BE529" s="288" t="str">
        <f t="shared" si="70"/>
        <v/>
      </c>
      <c r="BF529" s="288" t="str">
        <f t="shared" si="70"/>
        <v>Non-Op</v>
      </c>
      <c r="BG529" s="288" t="str">
        <f t="shared" si="67"/>
        <v>NO</v>
      </c>
      <c r="BH529" s="288" t="str">
        <f t="shared" si="67"/>
        <v>NO</v>
      </c>
      <c r="BI529" s="288" t="str">
        <f t="shared" si="69"/>
        <v/>
      </c>
      <c r="BJ529" s="78"/>
      <c r="BK529" s="288" t="b">
        <f t="shared" si="72"/>
        <v>1</v>
      </c>
      <c r="BL529" s="288" t="b">
        <f t="shared" si="72"/>
        <v>1</v>
      </c>
      <c r="BM529" s="288" t="b">
        <f t="shared" si="72"/>
        <v>1</v>
      </c>
      <c r="BN529" s="288" t="b">
        <f t="shared" si="72"/>
        <v>1</v>
      </c>
      <c r="BO529" s="288" t="b">
        <f t="shared" si="72"/>
        <v>1</v>
      </c>
      <c r="BP529" s="288" t="b">
        <f t="shared" si="72"/>
        <v>1</v>
      </c>
      <c r="BQ529" s="288" t="b">
        <f t="shared" si="71"/>
        <v>1</v>
      </c>
    </row>
    <row r="530" spans="1:69" ht="12" customHeight="1" x14ac:dyDescent="0.25">
      <c r="A530" s="286">
        <v>18232221</v>
      </c>
      <c r="B530" s="287" t="s">
        <v>2631</v>
      </c>
      <c r="C530" s="16" t="s">
        <v>726</v>
      </c>
      <c r="D530" s="13" t="s">
        <v>182</v>
      </c>
      <c r="E530" s="13"/>
      <c r="F530" s="16"/>
      <c r="G530" s="13"/>
      <c r="H530" s="288" t="s">
        <v>2129</v>
      </c>
      <c r="I530" s="288" t="s">
        <v>2129</v>
      </c>
      <c r="J530" s="288" t="s">
        <v>2129</v>
      </c>
      <c r="K530" s="288" t="s">
        <v>182</v>
      </c>
      <c r="L530" s="288" t="s">
        <v>2130</v>
      </c>
      <c r="M530" s="288" t="s">
        <v>2130</v>
      </c>
      <c r="N530" s="288" t="s">
        <v>2129</v>
      </c>
      <c r="P530" s="289">
        <v>200000</v>
      </c>
      <c r="Q530" s="289">
        <v>200000</v>
      </c>
      <c r="R530" s="289">
        <v>200000</v>
      </c>
      <c r="S530" s="289">
        <v>197670.25</v>
      </c>
      <c r="T530" s="289">
        <v>197670.25</v>
      </c>
      <c r="U530" s="289">
        <v>197670.25</v>
      </c>
      <c r="V530" s="289">
        <v>197670.25</v>
      </c>
      <c r="W530" s="289">
        <v>197670.25</v>
      </c>
      <c r="X530" s="289">
        <v>197670.25</v>
      </c>
      <c r="Y530" s="289">
        <v>197670.25</v>
      </c>
      <c r="Z530" s="289">
        <v>197670.25</v>
      </c>
      <c r="AA530" s="289">
        <v>197670.25</v>
      </c>
      <c r="AB530" s="289">
        <v>50000</v>
      </c>
      <c r="AC530" s="289"/>
      <c r="AD530" s="289"/>
      <c r="AE530" s="289">
        <v>192002.6875</v>
      </c>
      <c r="AF530" s="299"/>
      <c r="AG530" s="300"/>
      <c r="AH530" s="291"/>
      <c r="AI530" s="291"/>
      <c r="AJ530" s="291"/>
      <c r="AK530" s="292">
        <v>192002.6875</v>
      </c>
      <c r="AL530" s="291">
        <v>192002.6875</v>
      </c>
      <c r="AM530" s="293"/>
      <c r="AN530" s="291"/>
      <c r="AO530" s="294">
        <v>0</v>
      </c>
      <c r="AP530" s="291"/>
      <c r="AQ530" s="295">
        <v>50000</v>
      </c>
      <c r="AR530" s="291"/>
      <c r="AS530" s="291"/>
      <c r="AT530" s="291"/>
      <c r="AU530" s="291">
        <v>50000</v>
      </c>
      <c r="AV530" s="296">
        <v>50000</v>
      </c>
      <c r="AW530" s="291"/>
      <c r="AX530" s="291"/>
      <c r="AY530" s="293">
        <v>0</v>
      </c>
      <c r="AZ530" s="297" t="s">
        <v>682</v>
      </c>
      <c r="BA530" s="298">
        <f t="shared" si="68"/>
        <v>0</v>
      </c>
      <c r="BB530" s="43"/>
      <c r="BC530" s="288" t="str">
        <f t="shared" si="70"/>
        <v/>
      </c>
      <c r="BD530" s="288" t="str">
        <f t="shared" si="70"/>
        <v/>
      </c>
      <c r="BE530" s="288" t="str">
        <f t="shared" si="70"/>
        <v/>
      </c>
      <c r="BF530" s="288" t="str">
        <f t="shared" si="70"/>
        <v>Non-Op</v>
      </c>
      <c r="BG530" s="288" t="str">
        <f t="shared" si="67"/>
        <v>NO</v>
      </c>
      <c r="BH530" s="288" t="str">
        <f t="shared" si="67"/>
        <v>NO</v>
      </c>
      <c r="BI530" s="288" t="str">
        <f t="shared" si="69"/>
        <v/>
      </c>
      <c r="BJ530" s="43"/>
      <c r="BK530" s="288" t="b">
        <f t="shared" si="72"/>
        <v>1</v>
      </c>
      <c r="BL530" s="288" t="b">
        <f t="shared" si="72"/>
        <v>1</v>
      </c>
      <c r="BM530" s="288" t="b">
        <f t="shared" si="72"/>
        <v>1</v>
      </c>
      <c r="BN530" s="288" t="b">
        <f t="shared" si="72"/>
        <v>1</v>
      </c>
      <c r="BO530" s="288" t="b">
        <f t="shared" si="72"/>
        <v>1</v>
      </c>
      <c r="BP530" s="288" t="b">
        <f t="shared" si="72"/>
        <v>1</v>
      </c>
      <c r="BQ530" s="288" t="b">
        <f t="shared" si="71"/>
        <v>1</v>
      </c>
    </row>
    <row r="531" spans="1:69" ht="12" customHeight="1" x14ac:dyDescent="0.25">
      <c r="A531" s="286">
        <v>18232251</v>
      </c>
      <c r="B531" s="287" t="s">
        <v>2632</v>
      </c>
      <c r="C531" s="16" t="s">
        <v>727</v>
      </c>
      <c r="D531" s="13" t="s">
        <v>183</v>
      </c>
      <c r="E531" s="13"/>
      <c r="F531" s="16"/>
      <c r="G531" s="13"/>
      <c r="H531" s="288" t="s">
        <v>2129</v>
      </c>
      <c r="I531" s="288" t="s">
        <v>2129</v>
      </c>
      <c r="J531" s="288" t="s">
        <v>2129</v>
      </c>
      <c r="K531" s="288" t="s">
        <v>2129</v>
      </c>
      <c r="L531" s="288" t="s">
        <v>183</v>
      </c>
      <c r="M531" s="288" t="s">
        <v>2130</v>
      </c>
      <c r="N531" s="288" t="s">
        <v>183</v>
      </c>
      <c r="P531" s="289">
        <v>23165.34</v>
      </c>
      <c r="Q531" s="289">
        <v>23185.34</v>
      </c>
      <c r="R531" s="289">
        <v>23185.34</v>
      </c>
      <c r="S531" s="289">
        <v>25495.09</v>
      </c>
      <c r="T531" s="289">
        <v>25495.09</v>
      </c>
      <c r="U531" s="289">
        <v>25495.09</v>
      </c>
      <c r="V531" s="289">
        <v>25495.09</v>
      </c>
      <c r="W531" s="289">
        <v>25495.09</v>
      </c>
      <c r="X531" s="289">
        <v>25495.09</v>
      </c>
      <c r="Y531" s="289">
        <v>25495.09</v>
      </c>
      <c r="Z531" s="289">
        <v>25495.09</v>
      </c>
      <c r="AA531" s="289">
        <v>25495.09</v>
      </c>
      <c r="AB531" s="289">
        <v>25495.09</v>
      </c>
      <c r="AC531" s="289"/>
      <c r="AD531" s="289"/>
      <c r="AE531" s="289">
        <v>25013.05875</v>
      </c>
      <c r="AF531" s="299"/>
      <c r="AG531" s="300"/>
      <c r="AH531" s="291"/>
      <c r="AI531" s="291"/>
      <c r="AJ531" s="291"/>
      <c r="AK531" s="292"/>
      <c r="AL531" s="291">
        <v>0</v>
      </c>
      <c r="AM531" s="293">
        <v>25013.05875</v>
      </c>
      <c r="AN531" s="291"/>
      <c r="AO531" s="294">
        <v>25013.05875</v>
      </c>
      <c r="AP531" s="291"/>
      <c r="AQ531" s="295">
        <v>25495.09</v>
      </c>
      <c r="AR531" s="291"/>
      <c r="AS531" s="291"/>
      <c r="AT531" s="291"/>
      <c r="AU531" s="291"/>
      <c r="AV531" s="296">
        <v>0</v>
      </c>
      <c r="AW531" s="291">
        <v>25495.09</v>
      </c>
      <c r="AX531" s="291"/>
      <c r="AY531" s="293">
        <v>25495.09</v>
      </c>
      <c r="AZ531" s="297"/>
      <c r="BA531" s="298">
        <f t="shared" si="68"/>
        <v>0</v>
      </c>
      <c r="BB531" s="43"/>
      <c r="BC531" s="288" t="str">
        <f t="shared" si="70"/>
        <v/>
      </c>
      <c r="BD531" s="288" t="str">
        <f t="shared" si="70"/>
        <v/>
      </c>
      <c r="BE531" s="288" t="str">
        <f t="shared" si="70"/>
        <v/>
      </c>
      <c r="BF531" s="288" t="str">
        <f t="shared" si="70"/>
        <v/>
      </c>
      <c r="BG531" s="288" t="str">
        <f t="shared" si="67"/>
        <v>W/C</v>
      </c>
      <c r="BH531" s="288" t="str">
        <f t="shared" si="67"/>
        <v>NO</v>
      </c>
      <c r="BI531" s="288" t="str">
        <f t="shared" si="69"/>
        <v>W/C</v>
      </c>
      <c r="BJ531" s="43"/>
      <c r="BK531" s="288" t="b">
        <f t="shared" si="72"/>
        <v>1</v>
      </c>
      <c r="BL531" s="288" t="b">
        <f t="shared" si="72"/>
        <v>1</v>
      </c>
      <c r="BM531" s="288" t="b">
        <f t="shared" si="72"/>
        <v>1</v>
      </c>
      <c r="BN531" s="288" t="b">
        <f t="shared" si="72"/>
        <v>1</v>
      </c>
      <c r="BO531" s="288" t="b">
        <f t="shared" si="72"/>
        <v>1</v>
      </c>
      <c r="BP531" s="288" t="b">
        <f t="shared" si="72"/>
        <v>1</v>
      </c>
      <c r="BQ531" s="288" t="b">
        <f t="shared" si="71"/>
        <v>1</v>
      </c>
    </row>
    <row r="532" spans="1:69" ht="12" customHeight="1" x14ac:dyDescent="0.25">
      <c r="A532" s="286">
        <v>18232261</v>
      </c>
      <c r="B532" s="287" t="s">
        <v>2633</v>
      </c>
      <c r="C532" s="16" t="s">
        <v>728</v>
      </c>
      <c r="D532" s="13" t="s">
        <v>182</v>
      </c>
      <c r="E532" s="13"/>
      <c r="F532" s="16"/>
      <c r="G532" s="13"/>
      <c r="H532" s="288" t="s">
        <v>2129</v>
      </c>
      <c r="I532" s="288" t="s">
        <v>2129</v>
      </c>
      <c r="J532" s="288" t="s">
        <v>2129</v>
      </c>
      <c r="K532" s="288" t="s">
        <v>182</v>
      </c>
      <c r="L532" s="288" t="s">
        <v>2130</v>
      </c>
      <c r="M532" s="288" t="s">
        <v>2130</v>
      </c>
      <c r="N532" s="288" t="s">
        <v>2129</v>
      </c>
      <c r="P532" s="289">
        <v>150000</v>
      </c>
      <c r="Q532" s="289">
        <v>150000</v>
      </c>
      <c r="R532" s="289">
        <v>150000</v>
      </c>
      <c r="S532" s="289">
        <v>87847.75</v>
      </c>
      <c r="T532" s="289">
        <v>87847.75</v>
      </c>
      <c r="U532" s="289">
        <v>87847.75</v>
      </c>
      <c r="V532" s="289">
        <v>110868.66</v>
      </c>
      <c r="W532" s="289">
        <v>110868.66</v>
      </c>
      <c r="X532" s="289">
        <v>110868.66</v>
      </c>
      <c r="Y532" s="289">
        <v>75282.86</v>
      </c>
      <c r="Z532" s="289">
        <v>75282.86</v>
      </c>
      <c r="AA532" s="289">
        <v>75282.86</v>
      </c>
      <c r="AB532" s="289">
        <v>160000</v>
      </c>
      <c r="AC532" s="289"/>
      <c r="AD532" s="289"/>
      <c r="AE532" s="289">
        <v>106416.48416666668</v>
      </c>
      <c r="AF532" s="299"/>
      <c r="AG532" s="300"/>
      <c r="AH532" s="291"/>
      <c r="AI532" s="291"/>
      <c r="AJ532" s="291"/>
      <c r="AK532" s="292">
        <v>106416.48416666668</v>
      </c>
      <c r="AL532" s="291">
        <v>106416.48416666668</v>
      </c>
      <c r="AM532" s="293"/>
      <c r="AN532" s="291"/>
      <c r="AO532" s="294">
        <v>0</v>
      </c>
      <c r="AP532" s="291"/>
      <c r="AQ532" s="295">
        <v>160000</v>
      </c>
      <c r="AR532" s="291"/>
      <c r="AS532" s="291"/>
      <c r="AT532" s="291"/>
      <c r="AU532" s="291">
        <v>160000</v>
      </c>
      <c r="AV532" s="296">
        <v>160000</v>
      </c>
      <c r="AW532" s="291"/>
      <c r="AX532" s="291"/>
      <c r="AY532" s="293">
        <v>0</v>
      </c>
      <c r="AZ532" s="297" t="s">
        <v>682</v>
      </c>
      <c r="BA532" s="298">
        <f t="shared" si="68"/>
        <v>0</v>
      </c>
      <c r="BB532" s="43"/>
      <c r="BC532" s="288" t="str">
        <f t="shared" si="70"/>
        <v/>
      </c>
      <c r="BD532" s="288" t="str">
        <f t="shared" si="70"/>
        <v/>
      </c>
      <c r="BE532" s="288" t="str">
        <f t="shared" si="70"/>
        <v/>
      </c>
      <c r="BF532" s="288" t="str">
        <f t="shared" si="70"/>
        <v>Non-Op</v>
      </c>
      <c r="BG532" s="288" t="str">
        <f t="shared" si="67"/>
        <v>NO</v>
      </c>
      <c r="BH532" s="288" t="str">
        <f t="shared" si="67"/>
        <v>NO</v>
      </c>
      <c r="BI532" s="288" t="str">
        <f t="shared" si="69"/>
        <v/>
      </c>
      <c r="BJ532" s="43"/>
      <c r="BK532" s="288" t="b">
        <f t="shared" si="72"/>
        <v>1</v>
      </c>
      <c r="BL532" s="288" t="b">
        <f t="shared" si="72"/>
        <v>1</v>
      </c>
      <c r="BM532" s="288" t="b">
        <f t="shared" si="72"/>
        <v>1</v>
      </c>
      <c r="BN532" s="288" t="b">
        <f t="shared" si="72"/>
        <v>1</v>
      </c>
      <c r="BO532" s="288" t="b">
        <f t="shared" si="72"/>
        <v>1</v>
      </c>
      <c r="BP532" s="288" t="b">
        <f t="shared" si="72"/>
        <v>1</v>
      </c>
      <c r="BQ532" s="288" t="b">
        <f t="shared" si="71"/>
        <v>1</v>
      </c>
    </row>
    <row r="533" spans="1:69" ht="12" customHeight="1" x14ac:dyDescent="0.25">
      <c r="A533" s="286">
        <v>18232271</v>
      </c>
      <c r="B533" s="287" t="s">
        <v>2634</v>
      </c>
      <c r="C533" s="16" t="s">
        <v>729</v>
      </c>
      <c r="D533" s="13" t="s">
        <v>183</v>
      </c>
      <c r="E533" s="13"/>
      <c r="F533" s="16"/>
      <c r="G533" s="13"/>
      <c r="H533" s="288" t="s">
        <v>2129</v>
      </c>
      <c r="I533" s="288" t="s">
        <v>2129</v>
      </c>
      <c r="J533" s="288" t="s">
        <v>2129</v>
      </c>
      <c r="K533" s="288" t="s">
        <v>2129</v>
      </c>
      <c r="L533" s="288" t="s">
        <v>183</v>
      </c>
      <c r="M533" s="288" t="s">
        <v>2130</v>
      </c>
      <c r="N533" s="288" t="s">
        <v>183</v>
      </c>
      <c r="P533" s="289">
        <v>250050.86</v>
      </c>
      <c r="Q533" s="289">
        <v>272689.36</v>
      </c>
      <c r="R533" s="289">
        <v>115835.43</v>
      </c>
      <c r="S533" s="289">
        <v>-65949.009999999995</v>
      </c>
      <c r="T533" s="289">
        <v>-88673.66</v>
      </c>
      <c r="U533" s="289">
        <v>-127460.08</v>
      </c>
      <c r="V533" s="289">
        <v>-122689.07</v>
      </c>
      <c r="W533" s="289">
        <v>-148518.07</v>
      </c>
      <c r="X533" s="289">
        <v>-141170.51999999999</v>
      </c>
      <c r="Y533" s="289">
        <v>-127338.13</v>
      </c>
      <c r="Z533" s="289">
        <v>-104416.31</v>
      </c>
      <c r="AA533" s="289">
        <v>-98363.79</v>
      </c>
      <c r="AB533" s="289">
        <v>-87291.95</v>
      </c>
      <c r="AC533" s="289"/>
      <c r="AD533" s="289"/>
      <c r="AE533" s="289">
        <v>-46222.866250000014</v>
      </c>
      <c r="AF533" s="299"/>
      <c r="AG533" s="300"/>
      <c r="AH533" s="291"/>
      <c r="AI533" s="291"/>
      <c r="AJ533" s="291"/>
      <c r="AK533" s="292"/>
      <c r="AL533" s="291">
        <v>0</v>
      </c>
      <c r="AM533" s="293">
        <v>-46222.866250000014</v>
      </c>
      <c r="AN533" s="291"/>
      <c r="AO533" s="294">
        <v>-46222.866250000014</v>
      </c>
      <c r="AP533" s="291"/>
      <c r="AQ533" s="295">
        <v>-87291.95</v>
      </c>
      <c r="AR533" s="291"/>
      <c r="AS533" s="291"/>
      <c r="AT533" s="291"/>
      <c r="AU533" s="291"/>
      <c r="AV533" s="296">
        <v>0</v>
      </c>
      <c r="AW533" s="291">
        <v>-87291.95</v>
      </c>
      <c r="AX533" s="291"/>
      <c r="AY533" s="293">
        <v>-87291.95</v>
      </c>
      <c r="AZ533" s="297"/>
      <c r="BA533" s="298">
        <f t="shared" si="68"/>
        <v>0</v>
      </c>
      <c r="BB533" s="43"/>
      <c r="BC533" s="288" t="str">
        <f t="shared" si="70"/>
        <v/>
      </c>
      <c r="BD533" s="288" t="str">
        <f t="shared" si="70"/>
        <v/>
      </c>
      <c r="BE533" s="288" t="str">
        <f t="shared" si="70"/>
        <v/>
      </c>
      <c r="BF533" s="288" t="str">
        <f t="shared" si="70"/>
        <v/>
      </c>
      <c r="BG533" s="288" t="str">
        <f t="shared" si="67"/>
        <v>W/C</v>
      </c>
      <c r="BH533" s="288" t="str">
        <f t="shared" si="67"/>
        <v>NO</v>
      </c>
      <c r="BI533" s="288" t="str">
        <f t="shared" si="69"/>
        <v>W/C</v>
      </c>
      <c r="BJ533" s="43"/>
      <c r="BK533" s="288" t="b">
        <f t="shared" si="72"/>
        <v>1</v>
      </c>
      <c r="BL533" s="288" t="b">
        <f t="shared" si="72"/>
        <v>1</v>
      </c>
      <c r="BM533" s="288" t="b">
        <f t="shared" si="72"/>
        <v>1</v>
      </c>
      <c r="BN533" s="288" t="b">
        <f t="shared" si="72"/>
        <v>1</v>
      </c>
      <c r="BO533" s="288" t="b">
        <f t="shared" si="72"/>
        <v>1</v>
      </c>
      <c r="BP533" s="288" t="b">
        <f t="shared" si="72"/>
        <v>1</v>
      </c>
      <c r="BQ533" s="288" t="b">
        <f t="shared" si="71"/>
        <v>1</v>
      </c>
    </row>
    <row r="534" spans="1:69" ht="12" customHeight="1" x14ac:dyDescent="0.25">
      <c r="A534" s="286">
        <v>18232301</v>
      </c>
      <c r="B534" s="287" t="s">
        <v>2635</v>
      </c>
      <c r="C534" s="16" t="s">
        <v>730</v>
      </c>
      <c r="D534" s="13" t="s">
        <v>180</v>
      </c>
      <c r="E534" s="13"/>
      <c r="F534" s="16"/>
      <c r="G534" s="13"/>
      <c r="H534" s="288" t="s">
        <v>2129</v>
      </c>
      <c r="I534" s="288" t="s">
        <v>180</v>
      </c>
      <c r="J534" s="288" t="s">
        <v>2129</v>
      </c>
      <c r="K534" s="288" t="s">
        <v>2129</v>
      </c>
      <c r="L534" s="288" t="s">
        <v>2130</v>
      </c>
      <c r="M534" s="288" t="s">
        <v>2130</v>
      </c>
      <c r="N534" s="288" t="s">
        <v>2129</v>
      </c>
      <c r="P534" s="289">
        <v>62954125.369999997</v>
      </c>
      <c r="Q534" s="289">
        <v>62667908.369999997</v>
      </c>
      <c r="R534" s="289">
        <v>62361705.369999997</v>
      </c>
      <c r="S534" s="289">
        <v>62072585.369999997</v>
      </c>
      <c r="T534" s="289">
        <v>61777559.369999997</v>
      </c>
      <c r="U534" s="289">
        <v>61487220.369999997</v>
      </c>
      <c r="V534" s="289">
        <v>61189384.369999997</v>
      </c>
      <c r="W534" s="289">
        <v>60897821.369999997</v>
      </c>
      <c r="X534" s="289">
        <v>60604807.369999997</v>
      </c>
      <c r="Y534" s="289">
        <v>60304382.369999997</v>
      </c>
      <c r="Z534" s="289">
        <v>60010138.369999997</v>
      </c>
      <c r="AA534" s="289">
        <v>59708524.369999997</v>
      </c>
      <c r="AB534" s="289">
        <v>59411377.369999997</v>
      </c>
      <c r="AC534" s="289"/>
      <c r="AD534" s="289"/>
      <c r="AE534" s="289">
        <v>61188732.369999997</v>
      </c>
      <c r="AF534" s="299" t="s">
        <v>731</v>
      </c>
      <c r="AG534" s="300"/>
      <c r="AH534" s="291"/>
      <c r="AI534" s="291">
        <v>61188732.369999997</v>
      </c>
      <c r="AJ534" s="291"/>
      <c r="AK534" s="292"/>
      <c r="AL534" s="291">
        <v>61188732.369999997</v>
      </c>
      <c r="AM534" s="293"/>
      <c r="AN534" s="291"/>
      <c r="AO534" s="294">
        <v>0</v>
      </c>
      <c r="AP534" s="291"/>
      <c r="AQ534" s="295">
        <v>59411377.369999997</v>
      </c>
      <c r="AR534" s="291"/>
      <c r="AS534" s="291">
        <v>59411377.369999997</v>
      </c>
      <c r="AT534" s="291"/>
      <c r="AU534" s="291"/>
      <c r="AV534" s="296">
        <v>59411377.369999997</v>
      </c>
      <c r="AW534" s="291"/>
      <c r="AX534" s="291"/>
      <c r="AY534" s="293">
        <v>0</v>
      </c>
      <c r="AZ534" s="297"/>
      <c r="BA534" s="298">
        <f t="shared" si="68"/>
        <v>0</v>
      </c>
      <c r="BB534" s="43"/>
      <c r="BC534" s="288" t="str">
        <f t="shared" si="70"/>
        <v/>
      </c>
      <c r="BD534" s="288" t="str">
        <f t="shared" si="70"/>
        <v>ERB</v>
      </c>
      <c r="BE534" s="288" t="str">
        <f t="shared" si="70"/>
        <v/>
      </c>
      <c r="BF534" s="288" t="str">
        <f t="shared" si="70"/>
        <v/>
      </c>
      <c r="BG534" s="288" t="str">
        <f t="shared" si="67"/>
        <v>NO</v>
      </c>
      <c r="BH534" s="288" t="str">
        <f t="shared" si="67"/>
        <v>NO</v>
      </c>
      <c r="BI534" s="288" t="str">
        <f t="shared" si="69"/>
        <v/>
      </c>
      <c r="BJ534" s="43"/>
      <c r="BK534" s="288" t="b">
        <f t="shared" si="72"/>
        <v>1</v>
      </c>
      <c r="BL534" s="288" t="b">
        <f t="shared" si="72"/>
        <v>1</v>
      </c>
      <c r="BM534" s="288" t="b">
        <f t="shared" si="72"/>
        <v>1</v>
      </c>
      <c r="BN534" s="288" t="b">
        <f t="shared" si="72"/>
        <v>1</v>
      </c>
      <c r="BO534" s="288" t="b">
        <f t="shared" si="72"/>
        <v>1</v>
      </c>
      <c r="BP534" s="288" t="b">
        <f t="shared" si="72"/>
        <v>1</v>
      </c>
      <c r="BQ534" s="288" t="b">
        <f t="shared" si="71"/>
        <v>1</v>
      </c>
    </row>
    <row r="535" spans="1:69" ht="12" customHeight="1" x14ac:dyDescent="0.25">
      <c r="A535" s="286">
        <v>18232311</v>
      </c>
      <c r="B535" s="287" t="s">
        <v>2636</v>
      </c>
      <c r="C535" s="16" t="s">
        <v>732</v>
      </c>
      <c r="D535" s="13" t="s">
        <v>180</v>
      </c>
      <c r="E535" s="13"/>
      <c r="F535" s="16"/>
      <c r="G535" s="13"/>
      <c r="H535" s="288" t="s">
        <v>2129</v>
      </c>
      <c r="I535" s="288" t="s">
        <v>180</v>
      </c>
      <c r="J535" s="288" t="s">
        <v>2129</v>
      </c>
      <c r="K535" s="288" t="s">
        <v>2129</v>
      </c>
      <c r="L535" s="288" t="s">
        <v>2130</v>
      </c>
      <c r="M535" s="288" t="s">
        <v>2130</v>
      </c>
      <c r="N535" s="288" t="s">
        <v>2129</v>
      </c>
      <c r="P535" s="289">
        <v>13369404</v>
      </c>
      <c r="Q535" s="289">
        <v>13312119</v>
      </c>
      <c r="R535" s="289">
        <v>13254834</v>
      </c>
      <c r="S535" s="289">
        <v>13197549</v>
      </c>
      <c r="T535" s="289">
        <v>13140264</v>
      </c>
      <c r="U535" s="289">
        <v>13082979</v>
      </c>
      <c r="V535" s="289">
        <v>13025694</v>
      </c>
      <c r="W535" s="289">
        <v>12968409</v>
      </c>
      <c r="X535" s="289">
        <v>12911124</v>
      </c>
      <c r="Y535" s="289">
        <v>12853839</v>
      </c>
      <c r="Z535" s="289">
        <v>12796554</v>
      </c>
      <c r="AA535" s="289">
        <v>12739269</v>
      </c>
      <c r="AB535" s="289">
        <v>12681984</v>
      </c>
      <c r="AC535" s="289"/>
      <c r="AD535" s="289"/>
      <c r="AE535" s="289">
        <v>13025694</v>
      </c>
      <c r="AF535" s="299" t="s">
        <v>731</v>
      </c>
      <c r="AG535" s="300"/>
      <c r="AH535" s="291"/>
      <c r="AI535" s="291">
        <v>13025694</v>
      </c>
      <c r="AJ535" s="291"/>
      <c r="AK535" s="292"/>
      <c r="AL535" s="291">
        <v>13025694</v>
      </c>
      <c r="AM535" s="293"/>
      <c r="AN535" s="291"/>
      <c r="AO535" s="294">
        <v>0</v>
      </c>
      <c r="AP535" s="291"/>
      <c r="AQ535" s="295">
        <v>12681984</v>
      </c>
      <c r="AR535" s="291"/>
      <c r="AS535" s="291">
        <v>12681984</v>
      </c>
      <c r="AT535" s="291"/>
      <c r="AU535" s="291"/>
      <c r="AV535" s="296">
        <v>12681984</v>
      </c>
      <c r="AW535" s="291"/>
      <c r="AX535" s="291"/>
      <c r="AY535" s="293">
        <v>0</v>
      </c>
      <c r="AZ535" s="297"/>
      <c r="BA535" s="298">
        <f t="shared" si="68"/>
        <v>0</v>
      </c>
      <c r="BB535" s="43"/>
      <c r="BC535" s="288" t="str">
        <f t="shared" si="70"/>
        <v/>
      </c>
      <c r="BD535" s="288" t="str">
        <f t="shared" si="70"/>
        <v>ERB</v>
      </c>
      <c r="BE535" s="288" t="str">
        <f t="shared" si="70"/>
        <v/>
      </c>
      <c r="BF535" s="288" t="str">
        <f t="shared" si="70"/>
        <v/>
      </c>
      <c r="BG535" s="288" t="str">
        <f t="shared" si="67"/>
        <v>NO</v>
      </c>
      <c r="BH535" s="288" t="str">
        <f t="shared" si="67"/>
        <v>NO</v>
      </c>
      <c r="BI535" s="288" t="str">
        <f t="shared" si="69"/>
        <v/>
      </c>
      <c r="BJ535" s="43"/>
      <c r="BK535" s="288" t="b">
        <f t="shared" si="72"/>
        <v>1</v>
      </c>
      <c r="BL535" s="288" t="b">
        <f t="shared" si="72"/>
        <v>1</v>
      </c>
      <c r="BM535" s="288" t="b">
        <f t="shared" si="72"/>
        <v>1</v>
      </c>
      <c r="BN535" s="288" t="b">
        <f t="shared" si="72"/>
        <v>1</v>
      </c>
      <c r="BO535" s="288" t="b">
        <f t="shared" si="72"/>
        <v>1</v>
      </c>
      <c r="BP535" s="288" t="b">
        <f t="shared" si="72"/>
        <v>1</v>
      </c>
      <c r="BQ535" s="288" t="b">
        <f t="shared" si="71"/>
        <v>1</v>
      </c>
    </row>
    <row r="536" spans="1:69" ht="12" customHeight="1" x14ac:dyDescent="0.25">
      <c r="A536" s="286">
        <v>18232321</v>
      </c>
      <c r="B536" s="287" t="s">
        <v>2637</v>
      </c>
      <c r="C536" s="16" t="s">
        <v>733</v>
      </c>
      <c r="D536" s="13" t="s">
        <v>180</v>
      </c>
      <c r="E536" s="13"/>
      <c r="F536" s="16"/>
      <c r="G536" s="13"/>
      <c r="H536" s="288" t="s">
        <v>2129</v>
      </c>
      <c r="I536" s="288" t="s">
        <v>180</v>
      </c>
      <c r="J536" s="288" t="s">
        <v>2129</v>
      </c>
      <c r="K536" s="288" t="s">
        <v>2129</v>
      </c>
      <c r="L536" s="288" t="s">
        <v>2130</v>
      </c>
      <c r="M536" s="288" t="s">
        <v>2130</v>
      </c>
      <c r="N536" s="288" t="s">
        <v>2129</v>
      </c>
      <c r="P536" s="289">
        <v>999999.71</v>
      </c>
      <c r="Q536" s="289">
        <v>958333.04</v>
      </c>
      <c r="R536" s="289">
        <v>916666.37</v>
      </c>
      <c r="S536" s="289">
        <v>874999.7</v>
      </c>
      <c r="T536" s="289">
        <v>833333.03</v>
      </c>
      <c r="U536" s="289">
        <v>791666.36</v>
      </c>
      <c r="V536" s="289">
        <v>749999.69</v>
      </c>
      <c r="W536" s="289">
        <v>708333.02</v>
      </c>
      <c r="X536" s="289">
        <v>666666.35</v>
      </c>
      <c r="Y536" s="289">
        <v>624999.68000000005</v>
      </c>
      <c r="Z536" s="289">
        <v>583333.01</v>
      </c>
      <c r="AA536" s="289">
        <v>541666.34</v>
      </c>
      <c r="AB536" s="289">
        <v>499999.67</v>
      </c>
      <c r="AC536" s="289"/>
      <c r="AD536" s="289"/>
      <c r="AE536" s="289">
        <v>749999.69</v>
      </c>
      <c r="AF536" s="299" t="s">
        <v>734</v>
      </c>
      <c r="AG536" s="300"/>
      <c r="AH536" s="291"/>
      <c r="AI536" s="291">
        <v>749999.69</v>
      </c>
      <c r="AJ536" s="291"/>
      <c r="AK536" s="292"/>
      <c r="AL536" s="291">
        <v>749999.69</v>
      </c>
      <c r="AM536" s="293"/>
      <c r="AN536" s="291"/>
      <c r="AO536" s="294">
        <v>0</v>
      </c>
      <c r="AP536" s="291"/>
      <c r="AQ536" s="295">
        <v>499999.67</v>
      </c>
      <c r="AR536" s="291"/>
      <c r="AS536" s="291">
        <v>499999.67</v>
      </c>
      <c r="AT536" s="291"/>
      <c r="AU536" s="291"/>
      <c r="AV536" s="296">
        <v>499999.67</v>
      </c>
      <c r="AW536" s="291"/>
      <c r="AX536" s="291"/>
      <c r="AY536" s="293">
        <v>0</v>
      </c>
      <c r="AZ536" s="297"/>
      <c r="BA536" s="298">
        <f t="shared" si="68"/>
        <v>0</v>
      </c>
      <c r="BB536" s="43"/>
      <c r="BC536" s="288" t="str">
        <f t="shared" si="70"/>
        <v/>
      </c>
      <c r="BD536" s="288" t="str">
        <f t="shared" si="70"/>
        <v>ERB</v>
      </c>
      <c r="BE536" s="288" t="str">
        <f t="shared" si="70"/>
        <v/>
      </c>
      <c r="BF536" s="288" t="str">
        <f t="shared" si="70"/>
        <v/>
      </c>
      <c r="BG536" s="288" t="str">
        <f t="shared" si="67"/>
        <v>NO</v>
      </c>
      <c r="BH536" s="288" t="str">
        <f t="shared" si="67"/>
        <v>NO</v>
      </c>
      <c r="BI536" s="288" t="str">
        <f t="shared" si="69"/>
        <v/>
      </c>
      <c r="BJ536" s="43"/>
      <c r="BK536" s="288" t="b">
        <f t="shared" si="72"/>
        <v>1</v>
      </c>
      <c r="BL536" s="288" t="b">
        <f t="shared" si="72"/>
        <v>1</v>
      </c>
      <c r="BM536" s="288" t="b">
        <f t="shared" si="72"/>
        <v>1</v>
      </c>
      <c r="BN536" s="288" t="b">
        <f t="shared" si="72"/>
        <v>1</v>
      </c>
      <c r="BO536" s="288" t="b">
        <f t="shared" si="72"/>
        <v>1</v>
      </c>
      <c r="BP536" s="288" t="b">
        <f t="shared" si="72"/>
        <v>1</v>
      </c>
      <c r="BQ536" s="288" t="b">
        <f t="shared" si="71"/>
        <v>1</v>
      </c>
    </row>
    <row r="537" spans="1:69" ht="12" customHeight="1" x14ac:dyDescent="0.25">
      <c r="A537" s="286">
        <v>18232331</v>
      </c>
      <c r="B537" s="287" t="s">
        <v>2638</v>
      </c>
      <c r="C537" s="16" t="s">
        <v>735</v>
      </c>
      <c r="D537" s="13" t="s">
        <v>180</v>
      </c>
      <c r="E537" s="13"/>
      <c r="F537" s="16"/>
      <c r="G537" s="13"/>
      <c r="H537" s="288" t="s">
        <v>2129</v>
      </c>
      <c r="I537" s="288" t="s">
        <v>180</v>
      </c>
      <c r="J537" s="288" t="s">
        <v>2129</v>
      </c>
      <c r="K537" s="288" t="s">
        <v>2129</v>
      </c>
      <c r="L537" s="288" t="s">
        <v>2130</v>
      </c>
      <c r="M537" s="288" t="s">
        <v>2130</v>
      </c>
      <c r="N537" s="288" t="s">
        <v>2129</v>
      </c>
      <c r="P537" s="289">
        <v>0</v>
      </c>
      <c r="Q537" s="289">
        <v>0</v>
      </c>
      <c r="R537" s="289">
        <v>0</v>
      </c>
      <c r="S537" s="289">
        <v>0</v>
      </c>
      <c r="T537" s="289">
        <v>0</v>
      </c>
      <c r="U537" s="289">
        <v>0</v>
      </c>
      <c r="V537" s="289">
        <v>0</v>
      </c>
      <c r="W537" s="289">
        <v>0</v>
      </c>
      <c r="X537" s="289">
        <v>0</v>
      </c>
      <c r="Y537" s="289">
        <v>0</v>
      </c>
      <c r="Z537" s="289">
        <v>0</v>
      </c>
      <c r="AA537" s="289">
        <v>0</v>
      </c>
      <c r="AB537" s="289">
        <v>0</v>
      </c>
      <c r="AC537" s="289"/>
      <c r="AD537" s="289"/>
      <c r="AE537" s="289">
        <v>0</v>
      </c>
      <c r="AF537" s="299" t="s">
        <v>731</v>
      </c>
      <c r="AG537" s="300"/>
      <c r="AH537" s="291"/>
      <c r="AI537" s="291">
        <v>0</v>
      </c>
      <c r="AJ537" s="291"/>
      <c r="AK537" s="292"/>
      <c r="AL537" s="291">
        <v>0</v>
      </c>
      <c r="AM537" s="293"/>
      <c r="AN537" s="291"/>
      <c r="AO537" s="294">
        <v>0</v>
      </c>
      <c r="AP537" s="291"/>
      <c r="AQ537" s="295">
        <v>0</v>
      </c>
      <c r="AR537" s="291"/>
      <c r="AS537" s="291">
        <v>0</v>
      </c>
      <c r="AT537" s="291"/>
      <c r="AU537" s="291"/>
      <c r="AV537" s="296">
        <v>0</v>
      </c>
      <c r="AW537" s="291"/>
      <c r="AX537" s="291"/>
      <c r="AY537" s="293">
        <v>0</v>
      </c>
      <c r="AZ537" s="297"/>
      <c r="BA537" s="298">
        <f t="shared" si="68"/>
        <v>0</v>
      </c>
      <c r="BB537" s="43"/>
      <c r="BC537" s="288" t="str">
        <f t="shared" si="70"/>
        <v/>
      </c>
      <c r="BD537" s="288" t="str">
        <f t="shared" si="70"/>
        <v>ERB</v>
      </c>
      <c r="BE537" s="288" t="str">
        <f t="shared" si="70"/>
        <v/>
      </c>
      <c r="BF537" s="288" t="str">
        <f t="shared" si="70"/>
        <v/>
      </c>
      <c r="BG537" s="288" t="str">
        <f t="shared" si="67"/>
        <v>NO</v>
      </c>
      <c r="BH537" s="288" t="str">
        <f t="shared" si="67"/>
        <v>NO</v>
      </c>
      <c r="BI537" s="288" t="str">
        <f t="shared" si="69"/>
        <v/>
      </c>
      <c r="BJ537" s="43"/>
      <c r="BK537" s="288" t="b">
        <f t="shared" si="72"/>
        <v>1</v>
      </c>
      <c r="BL537" s="288" t="b">
        <f t="shared" si="72"/>
        <v>1</v>
      </c>
      <c r="BM537" s="288" t="b">
        <f t="shared" si="72"/>
        <v>1</v>
      </c>
      <c r="BN537" s="288" t="b">
        <f t="shared" si="72"/>
        <v>1</v>
      </c>
      <c r="BO537" s="288" t="b">
        <f t="shared" si="72"/>
        <v>1</v>
      </c>
      <c r="BP537" s="288" t="b">
        <f t="shared" si="72"/>
        <v>1</v>
      </c>
      <c r="BQ537" s="288" t="b">
        <f t="shared" si="71"/>
        <v>1</v>
      </c>
    </row>
    <row r="538" spans="1:69" ht="12" customHeight="1" x14ac:dyDescent="0.25">
      <c r="A538" s="286">
        <v>18233061</v>
      </c>
      <c r="B538" s="287" t="s">
        <v>2639</v>
      </c>
      <c r="C538" s="16" t="s">
        <v>736</v>
      </c>
      <c r="D538" s="13" t="s">
        <v>183</v>
      </c>
      <c r="E538" s="13"/>
      <c r="F538" s="16"/>
      <c r="G538" s="13"/>
      <c r="H538" s="288" t="s">
        <v>2129</v>
      </c>
      <c r="I538" s="288" t="s">
        <v>2129</v>
      </c>
      <c r="J538" s="288" t="s">
        <v>2129</v>
      </c>
      <c r="K538" s="288" t="s">
        <v>2129</v>
      </c>
      <c r="L538" s="288" t="s">
        <v>183</v>
      </c>
      <c r="M538" s="288" t="s">
        <v>2130</v>
      </c>
      <c r="N538" s="288" t="s">
        <v>183</v>
      </c>
      <c r="P538" s="289">
        <v>20000</v>
      </c>
      <c r="Q538" s="289">
        <v>20000</v>
      </c>
      <c r="R538" s="289">
        <v>20000</v>
      </c>
      <c r="S538" s="289">
        <v>20000</v>
      </c>
      <c r="T538" s="289">
        <v>20000</v>
      </c>
      <c r="U538" s="289">
        <v>20000</v>
      </c>
      <c r="V538" s="289">
        <v>20000</v>
      </c>
      <c r="W538" s="289">
        <v>20000</v>
      </c>
      <c r="X538" s="289">
        <v>20000</v>
      </c>
      <c r="Y538" s="289">
        <v>20000</v>
      </c>
      <c r="Z538" s="289">
        <v>20000</v>
      </c>
      <c r="AA538" s="289">
        <v>20000</v>
      </c>
      <c r="AB538" s="289">
        <v>21000</v>
      </c>
      <c r="AC538" s="289"/>
      <c r="AD538" s="289"/>
      <c r="AE538" s="289">
        <v>20041.666666666668</v>
      </c>
      <c r="AF538" s="299"/>
      <c r="AG538" s="300"/>
      <c r="AH538" s="291"/>
      <c r="AI538" s="291"/>
      <c r="AJ538" s="291"/>
      <c r="AK538" s="292"/>
      <c r="AL538" s="291">
        <v>0</v>
      </c>
      <c r="AM538" s="293">
        <v>20041.666666666668</v>
      </c>
      <c r="AN538" s="291"/>
      <c r="AO538" s="294">
        <v>20041.666666666668</v>
      </c>
      <c r="AP538" s="291"/>
      <c r="AQ538" s="295">
        <v>21000</v>
      </c>
      <c r="AR538" s="291"/>
      <c r="AS538" s="291"/>
      <c r="AT538" s="291"/>
      <c r="AU538" s="291"/>
      <c r="AV538" s="296">
        <v>0</v>
      </c>
      <c r="AW538" s="291">
        <v>21000</v>
      </c>
      <c r="AX538" s="291"/>
      <c r="AY538" s="293">
        <v>21000</v>
      </c>
      <c r="AZ538" s="297"/>
      <c r="BA538" s="298">
        <f t="shared" si="68"/>
        <v>0</v>
      </c>
      <c r="BB538" s="43"/>
      <c r="BC538" s="288" t="str">
        <f t="shared" ref="BC538:BF557" si="73">IF(VALUE(AR538),BC$7,IF(ISBLANK(AR538),"",BC$7))</f>
        <v/>
      </c>
      <c r="BD538" s="288" t="str">
        <f t="shared" si="73"/>
        <v/>
      </c>
      <c r="BE538" s="288" t="str">
        <f t="shared" si="73"/>
        <v/>
      </c>
      <c r="BF538" s="288" t="str">
        <f t="shared" si="73"/>
        <v/>
      </c>
      <c r="BG538" s="288" t="str">
        <f t="shared" si="67"/>
        <v>W/C</v>
      </c>
      <c r="BH538" s="288" t="str">
        <f t="shared" si="67"/>
        <v>NO</v>
      </c>
      <c r="BI538" s="288" t="str">
        <f t="shared" si="69"/>
        <v>W/C</v>
      </c>
      <c r="BJ538" s="43"/>
      <c r="BK538" s="288" t="b">
        <f t="shared" si="72"/>
        <v>1</v>
      </c>
      <c r="BL538" s="288" t="b">
        <f t="shared" si="72"/>
        <v>1</v>
      </c>
      <c r="BM538" s="288" t="b">
        <f t="shared" si="72"/>
        <v>1</v>
      </c>
      <c r="BN538" s="288" t="b">
        <f t="shared" si="72"/>
        <v>1</v>
      </c>
      <c r="BO538" s="288" t="b">
        <f t="shared" si="72"/>
        <v>1</v>
      </c>
      <c r="BP538" s="288" t="b">
        <f t="shared" si="72"/>
        <v>1</v>
      </c>
      <c r="BQ538" s="288" t="b">
        <f t="shared" si="71"/>
        <v>1</v>
      </c>
    </row>
    <row r="539" spans="1:69" ht="12" customHeight="1" x14ac:dyDescent="0.25">
      <c r="A539" s="286">
        <v>18233091</v>
      </c>
      <c r="B539" s="287" t="s">
        <v>2640</v>
      </c>
      <c r="C539" s="16" t="s">
        <v>737</v>
      </c>
      <c r="D539" s="13" t="s">
        <v>183</v>
      </c>
      <c r="E539" s="13"/>
      <c r="F539" s="16"/>
      <c r="G539" s="13"/>
      <c r="H539" s="288" t="s">
        <v>2129</v>
      </c>
      <c r="I539" s="288" t="s">
        <v>2129</v>
      </c>
      <c r="J539" s="288" t="s">
        <v>2129</v>
      </c>
      <c r="K539" s="288" t="s">
        <v>2129</v>
      </c>
      <c r="L539" s="288" t="s">
        <v>183</v>
      </c>
      <c r="M539" s="288" t="s">
        <v>2130</v>
      </c>
      <c r="N539" s="288" t="s">
        <v>183</v>
      </c>
      <c r="P539" s="289">
        <v>0</v>
      </c>
      <c r="Q539" s="289">
        <v>0</v>
      </c>
      <c r="R539" s="289">
        <v>0</v>
      </c>
      <c r="S539" s="289">
        <v>0</v>
      </c>
      <c r="T539" s="289">
        <v>0</v>
      </c>
      <c r="U539" s="289">
        <v>0</v>
      </c>
      <c r="V539" s="289">
        <v>0</v>
      </c>
      <c r="W539" s="289">
        <v>0</v>
      </c>
      <c r="X539" s="289">
        <v>0</v>
      </c>
      <c r="Y539" s="289">
        <v>0</v>
      </c>
      <c r="Z539" s="289">
        <v>0</v>
      </c>
      <c r="AA539" s="289">
        <v>0</v>
      </c>
      <c r="AB539" s="289">
        <v>0</v>
      </c>
      <c r="AC539" s="289"/>
      <c r="AD539" s="289"/>
      <c r="AE539" s="289">
        <v>0</v>
      </c>
      <c r="AF539" s="299"/>
      <c r="AG539" s="300"/>
      <c r="AH539" s="291"/>
      <c r="AI539" s="291"/>
      <c r="AJ539" s="291"/>
      <c r="AK539" s="292"/>
      <c r="AL539" s="291">
        <v>0</v>
      </c>
      <c r="AM539" s="293">
        <v>0</v>
      </c>
      <c r="AN539" s="291"/>
      <c r="AO539" s="294">
        <v>0</v>
      </c>
      <c r="AP539" s="291"/>
      <c r="AQ539" s="295">
        <v>0</v>
      </c>
      <c r="AR539" s="291"/>
      <c r="AS539" s="291"/>
      <c r="AT539" s="291"/>
      <c r="AU539" s="291"/>
      <c r="AV539" s="296">
        <v>0</v>
      </c>
      <c r="AW539" s="291">
        <v>0</v>
      </c>
      <c r="AX539" s="291"/>
      <c r="AY539" s="293">
        <v>0</v>
      </c>
      <c r="AZ539" s="297"/>
      <c r="BA539" s="298">
        <f t="shared" si="68"/>
        <v>0</v>
      </c>
      <c r="BB539" s="43"/>
      <c r="BC539" s="288" t="str">
        <f t="shared" si="73"/>
        <v/>
      </c>
      <c r="BD539" s="288" t="str">
        <f t="shared" si="73"/>
        <v/>
      </c>
      <c r="BE539" s="288" t="str">
        <f t="shared" si="73"/>
        <v/>
      </c>
      <c r="BF539" s="288" t="str">
        <f t="shared" si="73"/>
        <v/>
      </c>
      <c r="BG539" s="288" t="str">
        <f t="shared" si="67"/>
        <v>W/C</v>
      </c>
      <c r="BH539" s="288" t="str">
        <f t="shared" si="67"/>
        <v>NO</v>
      </c>
      <c r="BI539" s="288" t="str">
        <f t="shared" si="69"/>
        <v>W/C</v>
      </c>
      <c r="BJ539" s="43"/>
      <c r="BK539" s="288" t="b">
        <f t="shared" si="72"/>
        <v>1</v>
      </c>
      <c r="BL539" s="288" t="b">
        <f t="shared" si="72"/>
        <v>1</v>
      </c>
      <c r="BM539" s="288" t="b">
        <f t="shared" si="72"/>
        <v>1</v>
      </c>
      <c r="BN539" s="288" t="b">
        <f t="shared" si="72"/>
        <v>1</v>
      </c>
      <c r="BO539" s="288" t="b">
        <f t="shared" si="72"/>
        <v>1</v>
      </c>
      <c r="BP539" s="288" t="b">
        <f t="shared" si="72"/>
        <v>1</v>
      </c>
      <c r="BQ539" s="288" t="b">
        <f t="shared" si="71"/>
        <v>1</v>
      </c>
    </row>
    <row r="540" spans="1:69" ht="12" customHeight="1" x14ac:dyDescent="0.25">
      <c r="A540" s="12">
        <v>18235521</v>
      </c>
      <c r="B540" s="13" t="s">
        <v>2641</v>
      </c>
      <c r="C540" s="16" t="s">
        <v>738</v>
      </c>
      <c r="D540" s="13" t="s">
        <v>180</v>
      </c>
      <c r="E540" s="13"/>
      <c r="F540" s="16"/>
      <c r="G540" s="13"/>
      <c r="H540" s="288" t="s">
        <v>2129</v>
      </c>
      <c r="I540" s="288" t="s">
        <v>180</v>
      </c>
      <c r="J540" s="288" t="s">
        <v>2129</v>
      </c>
      <c r="K540" s="288" t="s">
        <v>2129</v>
      </c>
      <c r="L540" s="288" t="s">
        <v>2130</v>
      </c>
      <c r="M540" s="288" t="s">
        <v>2130</v>
      </c>
      <c r="N540" s="288" t="s">
        <v>2129</v>
      </c>
      <c r="P540" s="289">
        <v>20750386.879999999</v>
      </c>
      <c r="Q540" s="289">
        <v>20509965.879999999</v>
      </c>
      <c r="R540" s="289">
        <v>20269544.879999999</v>
      </c>
      <c r="S540" s="289">
        <v>20029123.879999999</v>
      </c>
      <c r="T540" s="289">
        <v>19788702.879999999</v>
      </c>
      <c r="U540" s="289">
        <v>19548281.879999999</v>
      </c>
      <c r="V540" s="289">
        <v>19307860.879999999</v>
      </c>
      <c r="W540" s="289">
        <v>19067439.879999999</v>
      </c>
      <c r="X540" s="289">
        <v>18827018.879999999</v>
      </c>
      <c r="Y540" s="289">
        <v>18586597.879999999</v>
      </c>
      <c r="Z540" s="289">
        <v>18346176.879999999</v>
      </c>
      <c r="AA540" s="289">
        <v>18105755.879999999</v>
      </c>
      <c r="AB540" s="289">
        <v>17865334.879999999</v>
      </c>
      <c r="AC540" s="289"/>
      <c r="AD540" s="289"/>
      <c r="AE540" s="289">
        <v>19307860.879999999</v>
      </c>
      <c r="AF540" s="299" t="s">
        <v>739</v>
      </c>
      <c r="AG540" s="300"/>
      <c r="AH540" s="291"/>
      <c r="AI540" s="291">
        <v>19307860.879999999</v>
      </c>
      <c r="AJ540" s="291"/>
      <c r="AK540" s="292"/>
      <c r="AL540" s="291">
        <v>19307860.879999999</v>
      </c>
      <c r="AM540" s="293"/>
      <c r="AN540" s="291"/>
      <c r="AO540" s="294">
        <v>0</v>
      </c>
      <c r="AP540" s="291"/>
      <c r="AQ540" s="295">
        <v>17865334.879999999</v>
      </c>
      <c r="AR540" s="291"/>
      <c r="AS540" s="291">
        <v>17865334.879999999</v>
      </c>
      <c r="AT540" s="291"/>
      <c r="AU540" s="291"/>
      <c r="AV540" s="296">
        <v>17865334.879999999</v>
      </c>
      <c r="AW540" s="291"/>
      <c r="AX540" s="291"/>
      <c r="AY540" s="293">
        <v>0</v>
      </c>
      <c r="AZ540" s="297"/>
      <c r="BA540" s="298">
        <f t="shared" si="68"/>
        <v>0</v>
      </c>
      <c r="BB540" s="43"/>
      <c r="BC540" s="288" t="str">
        <f t="shared" si="73"/>
        <v/>
      </c>
      <c r="BD540" s="288" t="str">
        <f t="shared" si="73"/>
        <v>ERB</v>
      </c>
      <c r="BE540" s="288" t="str">
        <f t="shared" si="73"/>
        <v/>
      </c>
      <c r="BF540" s="288" t="str">
        <f t="shared" si="73"/>
        <v/>
      </c>
      <c r="BG540" s="288" t="str">
        <f t="shared" si="67"/>
        <v>NO</v>
      </c>
      <c r="BH540" s="288" t="str">
        <f t="shared" si="67"/>
        <v>NO</v>
      </c>
      <c r="BI540" s="288" t="str">
        <f t="shared" si="69"/>
        <v/>
      </c>
      <c r="BJ540" s="43"/>
      <c r="BK540" s="288" t="b">
        <f t="shared" si="72"/>
        <v>1</v>
      </c>
      <c r="BL540" s="288" t="b">
        <f t="shared" si="72"/>
        <v>1</v>
      </c>
      <c r="BM540" s="288" t="b">
        <f t="shared" si="72"/>
        <v>1</v>
      </c>
      <c r="BN540" s="288" t="b">
        <f t="shared" si="72"/>
        <v>1</v>
      </c>
      <c r="BO540" s="288" t="b">
        <f t="shared" si="72"/>
        <v>1</v>
      </c>
      <c r="BP540" s="288" t="b">
        <f t="shared" si="72"/>
        <v>1</v>
      </c>
      <c r="BQ540" s="288" t="b">
        <f t="shared" si="71"/>
        <v>1</v>
      </c>
    </row>
    <row r="541" spans="1:69" ht="12" customHeight="1" x14ac:dyDescent="0.25">
      <c r="A541" s="286">
        <v>18236021</v>
      </c>
      <c r="B541" s="287" t="s">
        <v>2642</v>
      </c>
      <c r="C541" s="16" t="s">
        <v>740</v>
      </c>
      <c r="D541" s="13" t="s">
        <v>180</v>
      </c>
      <c r="E541" s="13"/>
      <c r="F541" s="16"/>
      <c r="G541" s="13"/>
      <c r="H541" s="288" t="s">
        <v>2129</v>
      </c>
      <c r="I541" s="288" t="s">
        <v>180</v>
      </c>
      <c r="J541" s="288" t="s">
        <v>2129</v>
      </c>
      <c r="K541" s="288" t="s">
        <v>2129</v>
      </c>
      <c r="L541" s="288" t="s">
        <v>2130</v>
      </c>
      <c r="M541" s="288" t="s">
        <v>2130</v>
      </c>
      <c r="N541" s="288" t="s">
        <v>2129</v>
      </c>
      <c r="P541" s="289">
        <v>0</v>
      </c>
      <c r="Q541" s="289">
        <v>0</v>
      </c>
      <c r="R541" s="289">
        <v>0</v>
      </c>
      <c r="S541" s="289">
        <v>0</v>
      </c>
      <c r="T541" s="289">
        <v>0</v>
      </c>
      <c r="U541" s="289">
        <v>0</v>
      </c>
      <c r="V541" s="289">
        <v>0</v>
      </c>
      <c r="W541" s="289">
        <v>0</v>
      </c>
      <c r="X541" s="289">
        <v>0</v>
      </c>
      <c r="Y541" s="289">
        <v>0</v>
      </c>
      <c r="Z541" s="289">
        <v>0</v>
      </c>
      <c r="AA541" s="289">
        <v>0</v>
      </c>
      <c r="AB541" s="289">
        <v>0</v>
      </c>
      <c r="AC541" s="289"/>
      <c r="AD541" s="289"/>
      <c r="AE541" s="289">
        <v>0</v>
      </c>
      <c r="AF541" s="299" t="s">
        <v>661</v>
      </c>
      <c r="AG541" s="300"/>
      <c r="AH541" s="291"/>
      <c r="AI541" s="291">
        <v>0</v>
      </c>
      <c r="AJ541" s="291"/>
      <c r="AK541" s="292"/>
      <c r="AL541" s="291">
        <v>0</v>
      </c>
      <c r="AM541" s="293"/>
      <c r="AN541" s="291"/>
      <c r="AO541" s="294">
        <v>0</v>
      </c>
      <c r="AP541" s="291"/>
      <c r="AQ541" s="295">
        <v>0</v>
      </c>
      <c r="AR541" s="291"/>
      <c r="AS541" s="291">
        <v>0</v>
      </c>
      <c r="AT541" s="291"/>
      <c r="AU541" s="291"/>
      <c r="AV541" s="296">
        <v>0</v>
      </c>
      <c r="AW541" s="291"/>
      <c r="AX541" s="291"/>
      <c r="AY541" s="293">
        <v>0</v>
      </c>
      <c r="AZ541" s="297"/>
      <c r="BA541" s="298">
        <f t="shared" si="68"/>
        <v>0</v>
      </c>
      <c r="BB541" s="43"/>
      <c r="BC541" s="288" t="str">
        <f t="shared" si="73"/>
        <v/>
      </c>
      <c r="BD541" s="288" t="str">
        <f t="shared" si="73"/>
        <v>ERB</v>
      </c>
      <c r="BE541" s="288" t="str">
        <f t="shared" si="73"/>
        <v/>
      </c>
      <c r="BF541" s="288" t="str">
        <f t="shared" si="73"/>
        <v/>
      </c>
      <c r="BG541" s="288" t="str">
        <f t="shared" si="67"/>
        <v>NO</v>
      </c>
      <c r="BH541" s="288" t="str">
        <f t="shared" si="67"/>
        <v>NO</v>
      </c>
      <c r="BI541" s="288" t="str">
        <f t="shared" si="69"/>
        <v/>
      </c>
      <c r="BJ541" s="43"/>
      <c r="BK541" s="288" t="b">
        <f t="shared" si="72"/>
        <v>1</v>
      </c>
      <c r="BL541" s="288" t="b">
        <f t="shared" si="72"/>
        <v>1</v>
      </c>
      <c r="BM541" s="288" t="b">
        <f t="shared" si="72"/>
        <v>1</v>
      </c>
      <c r="BN541" s="288" t="b">
        <f t="shared" si="72"/>
        <v>1</v>
      </c>
      <c r="BO541" s="288" t="b">
        <f t="shared" si="72"/>
        <v>1</v>
      </c>
      <c r="BP541" s="288" t="b">
        <f t="shared" si="72"/>
        <v>1</v>
      </c>
      <c r="BQ541" s="288" t="b">
        <f t="shared" si="71"/>
        <v>1</v>
      </c>
    </row>
    <row r="542" spans="1:69" ht="12" customHeight="1" x14ac:dyDescent="0.25">
      <c r="A542" s="286">
        <v>18236031</v>
      </c>
      <c r="B542" s="287" t="s">
        <v>2643</v>
      </c>
      <c r="C542" s="16" t="s">
        <v>741</v>
      </c>
      <c r="D542" s="13" t="s">
        <v>180</v>
      </c>
      <c r="E542" s="13"/>
      <c r="F542" s="16"/>
      <c r="G542" s="13"/>
      <c r="H542" s="288" t="s">
        <v>2129</v>
      </c>
      <c r="I542" s="288" t="s">
        <v>180</v>
      </c>
      <c r="J542" s="288" t="s">
        <v>2129</v>
      </c>
      <c r="K542" s="288" t="s">
        <v>2129</v>
      </c>
      <c r="L542" s="288" t="s">
        <v>2130</v>
      </c>
      <c r="M542" s="288" t="s">
        <v>2130</v>
      </c>
      <c r="N542" s="288" t="s">
        <v>2129</v>
      </c>
      <c r="P542" s="289">
        <v>0</v>
      </c>
      <c r="Q542" s="289">
        <v>0</v>
      </c>
      <c r="R542" s="289">
        <v>0</v>
      </c>
      <c r="S542" s="289">
        <v>0</v>
      </c>
      <c r="T542" s="289">
        <v>0</v>
      </c>
      <c r="U542" s="289">
        <v>0</v>
      </c>
      <c r="V542" s="289">
        <v>0</v>
      </c>
      <c r="W542" s="289">
        <v>0</v>
      </c>
      <c r="X542" s="289">
        <v>0</v>
      </c>
      <c r="Y542" s="289">
        <v>0</v>
      </c>
      <c r="Z542" s="289">
        <v>0</v>
      </c>
      <c r="AA542" s="289">
        <v>0</v>
      </c>
      <c r="AB542" s="289">
        <v>0</v>
      </c>
      <c r="AC542" s="289"/>
      <c r="AD542" s="289"/>
      <c r="AE542" s="289">
        <v>0</v>
      </c>
      <c r="AF542" s="299" t="s">
        <v>661</v>
      </c>
      <c r="AG542" s="300"/>
      <c r="AH542" s="291"/>
      <c r="AI542" s="291">
        <v>0</v>
      </c>
      <c r="AJ542" s="291"/>
      <c r="AK542" s="292"/>
      <c r="AL542" s="291">
        <v>0</v>
      </c>
      <c r="AM542" s="293"/>
      <c r="AN542" s="291"/>
      <c r="AO542" s="294">
        <v>0</v>
      </c>
      <c r="AP542" s="291"/>
      <c r="AQ542" s="295">
        <v>0</v>
      </c>
      <c r="AR542" s="291"/>
      <c r="AS542" s="291">
        <v>0</v>
      </c>
      <c r="AT542" s="291"/>
      <c r="AU542" s="291"/>
      <c r="AV542" s="296">
        <v>0</v>
      </c>
      <c r="AW542" s="291"/>
      <c r="AX542" s="291"/>
      <c r="AY542" s="293">
        <v>0</v>
      </c>
      <c r="AZ542" s="297"/>
      <c r="BA542" s="298">
        <f t="shared" si="68"/>
        <v>0</v>
      </c>
      <c r="BB542" s="43"/>
      <c r="BC542" s="288" t="str">
        <f t="shared" si="73"/>
        <v/>
      </c>
      <c r="BD542" s="288" t="str">
        <f t="shared" si="73"/>
        <v>ERB</v>
      </c>
      <c r="BE542" s="288" t="str">
        <f t="shared" si="73"/>
        <v/>
      </c>
      <c r="BF542" s="288" t="str">
        <f t="shared" si="73"/>
        <v/>
      </c>
      <c r="BG542" s="288" t="str">
        <f t="shared" si="67"/>
        <v>NO</v>
      </c>
      <c r="BH542" s="288" t="str">
        <f t="shared" si="67"/>
        <v>NO</v>
      </c>
      <c r="BI542" s="288" t="str">
        <f t="shared" si="69"/>
        <v/>
      </c>
      <c r="BJ542" s="43"/>
      <c r="BK542" s="288" t="b">
        <f t="shared" si="72"/>
        <v>1</v>
      </c>
      <c r="BL542" s="288" t="b">
        <f t="shared" si="72"/>
        <v>1</v>
      </c>
      <c r="BM542" s="288" t="b">
        <f t="shared" si="72"/>
        <v>1</v>
      </c>
      <c r="BN542" s="288" t="b">
        <f t="shared" si="72"/>
        <v>1</v>
      </c>
      <c r="BO542" s="288" t="b">
        <f t="shared" si="72"/>
        <v>1</v>
      </c>
      <c r="BP542" s="288" t="b">
        <f t="shared" si="72"/>
        <v>1</v>
      </c>
      <c r="BQ542" s="288" t="b">
        <f t="shared" si="71"/>
        <v>1</v>
      </c>
    </row>
    <row r="543" spans="1:69" ht="12" customHeight="1" x14ac:dyDescent="0.25">
      <c r="A543" s="286">
        <v>18236041</v>
      </c>
      <c r="B543" s="287" t="s">
        <v>2644</v>
      </c>
      <c r="C543" s="16" t="s">
        <v>742</v>
      </c>
      <c r="D543" s="13" t="s">
        <v>180</v>
      </c>
      <c r="E543" s="13"/>
      <c r="F543" s="16"/>
      <c r="G543" s="13"/>
      <c r="H543" s="288" t="s">
        <v>2129</v>
      </c>
      <c r="I543" s="288" t="s">
        <v>180</v>
      </c>
      <c r="J543" s="288" t="s">
        <v>2129</v>
      </c>
      <c r="K543" s="288" t="s">
        <v>2129</v>
      </c>
      <c r="L543" s="288" t="s">
        <v>2130</v>
      </c>
      <c r="M543" s="288" t="s">
        <v>2130</v>
      </c>
      <c r="N543" s="288" t="s">
        <v>2129</v>
      </c>
      <c r="P543" s="289">
        <v>0</v>
      </c>
      <c r="Q543" s="289">
        <v>0</v>
      </c>
      <c r="R543" s="289">
        <v>0</v>
      </c>
      <c r="S543" s="289">
        <v>0</v>
      </c>
      <c r="T543" s="289">
        <v>0</v>
      </c>
      <c r="U543" s="289">
        <v>0</v>
      </c>
      <c r="V543" s="289">
        <v>0</v>
      </c>
      <c r="W543" s="289">
        <v>0</v>
      </c>
      <c r="X543" s="289">
        <v>0</v>
      </c>
      <c r="Y543" s="289">
        <v>0</v>
      </c>
      <c r="Z543" s="289">
        <v>0</v>
      </c>
      <c r="AA543" s="289">
        <v>0</v>
      </c>
      <c r="AB543" s="289">
        <v>0</v>
      </c>
      <c r="AC543" s="289"/>
      <c r="AD543" s="289"/>
      <c r="AE543" s="289">
        <v>0</v>
      </c>
      <c r="AF543" s="299" t="s">
        <v>661</v>
      </c>
      <c r="AG543" s="300"/>
      <c r="AH543" s="291"/>
      <c r="AI543" s="291">
        <v>0</v>
      </c>
      <c r="AJ543" s="291"/>
      <c r="AK543" s="292"/>
      <c r="AL543" s="291">
        <v>0</v>
      </c>
      <c r="AM543" s="293"/>
      <c r="AN543" s="291"/>
      <c r="AO543" s="294">
        <v>0</v>
      </c>
      <c r="AP543" s="291"/>
      <c r="AQ543" s="295">
        <v>0</v>
      </c>
      <c r="AR543" s="291"/>
      <c r="AS543" s="291">
        <v>0</v>
      </c>
      <c r="AT543" s="291"/>
      <c r="AU543" s="291"/>
      <c r="AV543" s="296">
        <v>0</v>
      </c>
      <c r="AW543" s="291"/>
      <c r="AX543" s="291"/>
      <c r="AY543" s="293">
        <v>0</v>
      </c>
      <c r="AZ543" s="297"/>
      <c r="BA543" s="298">
        <f t="shared" si="68"/>
        <v>0</v>
      </c>
      <c r="BB543" s="43"/>
      <c r="BC543" s="288" t="str">
        <f t="shared" si="73"/>
        <v/>
      </c>
      <c r="BD543" s="288" t="str">
        <f t="shared" si="73"/>
        <v>ERB</v>
      </c>
      <c r="BE543" s="288" t="str">
        <f t="shared" si="73"/>
        <v/>
      </c>
      <c r="BF543" s="288" t="str">
        <f t="shared" si="73"/>
        <v/>
      </c>
      <c r="BG543" s="288" t="str">
        <f t="shared" si="67"/>
        <v>NO</v>
      </c>
      <c r="BH543" s="288" t="str">
        <f t="shared" si="67"/>
        <v>NO</v>
      </c>
      <c r="BI543" s="288" t="str">
        <f t="shared" si="69"/>
        <v/>
      </c>
      <c r="BJ543" s="43"/>
      <c r="BK543" s="288" t="b">
        <f t="shared" si="72"/>
        <v>1</v>
      </c>
      <c r="BL543" s="288" t="b">
        <f t="shared" si="72"/>
        <v>1</v>
      </c>
      <c r="BM543" s="288" t="b">
        <f t="shared" si="72"/>
        <v>1</v>
      </c>
      <c r="BN543" s="288" t="b">
        <f t="shared" si="72"/>
        <v>1</v>
      </c>
      <c r="BO543" s="288" t="b">
        <f t="shared" si="72"/>
        <v>1</v>
      </c>
      <c r="BP543" s="288" t="b">
        <f t="shared" si="72"/>
        <v>1</v>
      </c>
      <c r="BQ543" s="288" t="b">
        <f t="shared" si="71"/>
        <v>1</v>
      </c>
    </row>
    <row r="544" spans="1:69" ht="12" customHeight="1" x14ac:dyDescent="0.25">
      <c r="A544" s="286">
        <v>18236051</v>
      </c>
      <c r="B544" s="287" t="s">
        <v>2645</v>
      </c>
      <c r="C544" s="16" t="s">
        <v>743</v>
      </c>
      <c r="D544" s="13" t="s">
        <v>180</v>
      </c>
      <c r="E544" s="13"/>
      <c r="F544" s="16"/>
      <c r="G544" s="13"/>
      <c r="H544" s="288" t="s">
        <v>2129</v>
      </c>
      <c r="I544" s="288" t="s">
        <v>180</v>
      </c>
      <c r="J544" s="288" t="s">
        <v>2129</v>
      </c>
      <c r="K544" s="288" t="s">
        <v>2129</v>
      </c>
      <c r="L544" s="288" t="s">
        <v>2130</v>
      </c>
      <c r="M544" s="288" t="s">
        <v>2130</v>
      </c>
      <c r="N544" s="288" t="s">
        <v>2129</v>
      </c>
      <c r="P544" s="289">
        <v>0</v>
      </c>
      <c r="Q544" s="289">
        <v>0</v>
      </c>
      <c r="R544" s="289">
        <v>0</v>
      </c>
      <c r="S544" s="289">
        <v>0</v>
      </c>
      <c r="T544" s="289">
        <v>0</v>
      </c>
      <c r="U544" s="289">
        <v>0</v>
      </c>
      <c r="V544" s="289">
        <v>0</v>
      </c>
      <c r="W544" s="289">
        <v>0</v>
      </c>
      <c r="X544" s="289">
        <v>0</v>
      </c>
      <c r="Y544" s="289">
        <v>0</v>
      </c>
      <c r="Z544" s="289">
        <v>0</v>
      </c>
      <c r="AA544" s="289">
        <v>0</v>
      </c>
      <c r="AB544" s="289">
        <v>0</v>
      </c>
      <c r="AC544" s="289"/>
      <c r="AD544" s="289"/>
      <c r="AE544" s="289">
        <v>0</v>
      </c>
      <c r="AF544" s="299" t="s">
        <v>661</v>
      </c>
      <c r="AG544" s="300"/>
      <c r="AH544" s="291"/>
      <c r="AI544" s="291">
        <v>0</v>
      </c>
      <c r="AJ544" s="291"/>
      <c r="AK544" s="292"/>
      <c r="AL544" s="291">
        <v>0</v>
      </c>
      <c r="AM544" s="293"/>
      <c r="AN544" s="291"/>
      <c r="AO544" s="294">
        <v>0</v>
      </c>
      <c r="AP544" s="291"/>
      <c r="AQ544" s="295">
        <v>0</v>
      </c>
      <c r="AR544" s="291"/>
      <c r="AS544" s="291">
        <v>0</v>
      </c>
      <c r="AT544" s="291"/>
      <c r="AU544" s="291"/>
      <c r="AV544" s="296">
        <v>0</v>
      </c>
      <c r="AW544" s="291"/>
      <c r="AX544" s="291"/>
      <c r="AY544" s="293">
        <v>0</v>
      </c>
      <c r="AZ544" s="297"/>
      <c r="BA544" s="298">
        <f t="shared" si="68"/>
        <v>0</v>
      </c>
      <c r="BB544" s="43"/>
      <c r="BC544" s="288" t="str">
        <f t="shared" si="73"/>
        <v/>
      </c>
      <c r="BD544" s="288" t="str">
        <f t="shared" si="73"/>
        <v>ERB</v>
      </c>
      <c r="BE544" s="288" t="str">
        <f t="shared" si="73"/>
        <v/>
      </c>
      <c r="BF544" s="288" t="str">
        <f t="shared" si="73"/>
        <v/>
      </c>
      <c r="BG544" s="288" t="str">
        <f t="shared" si="67"/>
        <v>NO</v>
      </c>
      <c r="BH544" s="288" t="str">
        <f t="shared" si="67"/>
        <v>NO</v>
      </c>
      <c r="BI544" s="288" t="str">
        <f t="shared" si="69"/>
        <v/>
      </c>
      <c r="BJ544" s="43"/>
      <c r="BK544" s="288" t="b">
        <f t="shared" si="72"/>
        <v>1</v>
      </c>
      <c r="BL544" s="288" t="b">
        <f t="shared" si="72"/>
        <v>1</v>
      </c>
      <c r="BM544" s="288" t="b">
        <f t="shared" si="72"/>
        <v>1</v>
      </c>
      <c r="BN544" s="288" t="b">
        <f t="shared" si="72"/>
        <v>1</v>
      </c>
      <c r="BO544" s="288" t="b">
        <f t="shared" si="72"/>
        <v>1</v>
      </c>
      <c r="BP544" s="288" t="b">
        <f t="shared" si="72"/>
        <v>1</v>
      </c>
      <c r="BQ544" s="288" t="b">
        <f t="shared" si="71"/>
        <v>1</v>
      </c>
    </row>
    <row r="545" spans="1:69" ht="12" customHeight="1" x14ac:dyDescent="0.25">
      <c r="A545" s="286">
        <v>18236061</v>
      </c>
      <c r="B545" s="287" t="s">
        <v>2646</v>
      </c>
      <c r="C545" s="16" t="s">
        <v>744</v>
      </c>
      <c r="D545" s="13" t="s">
        <v>180</v>
      </c>
      <c r="E545" s="13"/>
      <c r="F545" s="16"/>
      <c r="G545" s="13"/>
      <c r="H545" s="288" t="s">
        <v>2129</v>
      </c>
      <c r="I545" s="288" t="s">
        <v>180</v>
      </c>
      <c r="J545" s="288" t="s">
        <v>2129</v>
      </c>
      <c r="K545" s="288" t="s">
        <v>2129</v>
      </c>
      <c r="L545" s="288" t="s">
        <v>2130</v>
      </c>
      <c r="M545" s="288" t="s">
        <v>2130</v>
      </c>
      <c r="N545" s="288" t="s">
        <v>2129</v>
      </c>
      <c r="P545" s="289">
        <v>0</v>
      </c>
      <c r="Q545" s="289">
        <v>0</v>
      </c>
      <c r="R545" s="289">
        <v>0</v>
      </c>
      <c r="S545" s="289">
        <v>0</v>
      </c>
      <c r="T545" s="289">
        <v>0</v>
      </c>
      <c r="U545" s="289">
        <v>0</v>
      </c>
      <c r="V545" s="289">
        <v>0</v>
      </c>
      <c r="W545" s="289">
        <v>0</v>
      </c>
      <c r="X545" s="289">
        <v>0</v>
      </c>
      <c r="Y545" s="289">
        <v>0</v>
      </c>
      <c r="Z545" s="289">
        <v>0</v>
      </c>
      <c r="AA545" s="289">
        <v>0</v>
      </c>
      <c r="AB545" s="289">
        <v>0</v>
      </c>
      <c r="AC545" s="289"/>
      <c r="AD545" s="289"/>
      <c r="AE545" s="289">
        <v>0</v>
      </c>
      <c r="AF545" s="299" t="s">
        <v>661</v>
      </c>
      <c r="AG545" s="300"/>
      <c r="AH545" s="291"/>
      <c r="AI545" s="291">
        <v>0</v>
      </c>
      <c r="AJ545" s="291"/>
      <c r="AK545" s="292"/>
      <c r="AL545" s="291">
        <v>0</v>
      </c>
      <c r="AM545" s="293"/>
      <c r="AN545" s="291"/>
      <c r="AO545" s="294">
        <v>0</v>
      </c>
      <c r="AP545" s="291"/>
      <c r="AQ545" s="295">
        <v>0</v>
      </c>
      <c r="AR545" s="291"/>
      <c r="AS545" s="291">
        <v>0</v>
      </c>
      <c r="AT545" s="291"/>
      <c r="AU545" s="291"/>
      <c r="AV545" s="296">
        <v>0</v>
      </c>
      <c r="AW545" s="291"/>
      <c r="AX545" s="291"/>
      <c r="AY545" s="293">
        <v>0</v>
      </c>
      <c r="AZ545" s="297"/>
      <c r="BA545" s="298">
        <f t="shared" si="68"/>
        <v>0</v>
      </c>
      <c r="BB545" s="43"/>
      <c r="BC545" s="288" t="str">
        <f t="shared" si="73"/>
        <v/>
      </c>
      <c r="BD545" s="288" t="str">
        <f t="shared" si="73"/>
        <v>ERB</v>
      </c>
      <c r="BE545" s="288" t="str">
        <f t="shared" si="73"/>
        <v/>
      </c>
      <c r="BF545" s="288" t="str">
        <f t="shared" si="73"/>
        <v/>
      </c>
      <c r="BG545" s="288" t="str">
        <f t="shared" si="67"/>
        <v>NO</v>
      </c>
      <c r="BH545" s="288" t="str">
        <f t="shared" si="67"/>
        <v>NO</v>
      </c>
      <c r="BI545" s="288" t="str">
        <f t="shared" si="69"/>
        <v/>
      </c>
      <c r="BJ545" s="43"/>
      <c r="BK545" s="288" t="b">
        <f t="shared" si="72"/>
        <v>1</v>
      </c>
      <c r="BL545" s="288" t="b">
        <f t="shared" si="72"/>
        <v>1</v>
      </c>
      <c r="BM545" s="288" t="b">
        <f t="shared" si="72"/>
        <v>1</v>
      </c>
      <c r="BN545" s="288" t="b">
        <f t="shared" si="72"/>
        <v>1</v>
      </c>
      <c r="BO545" s="288" t="b">
        <f t="shared" si="72"/>
        <v>1</v>
      </c>
      <c r="BP545" s="288" t="b">
        <f t="shared" si="72"/>
        <v>1</v>
      </c>
      <c r="BQ545" s="288" t="b">
        <f t="shared" si="71"/>
        <v>1</v>
      </c>
    </row>
    <row r="546" spans="1:69" ht="12" customHeight="1" x14ac:dyDescent="0.25">
      <c r="A546" s="286">
        <v>18236071</v>
      </c>
      <c r="B546" s="287" t="s">
        <v>2647</v>
      </c>
      <c r="C546" s="16" t="s">
        <v>745</v>
      </c>
      <c r="D546" s="13" t="s">
        <v>180</v>
      </c>
      <c r="E546" s="13"/>
      <c r="F546" s="16"/>
      <c r="G546" s="13"/>
      <c r="H546" s="288" t="s">
        <v>2129</v>
      </c>
      <c r="I546" s="288" t="s">
        <v>180</v>
      </c>
      <c r="J546" s="288" t="s">
        <v>2129</v>
      </c>
      <c r="K546" s="288" t="s">
        <v>2129</v>
      </c>
      <c r="L546" s="288" t="s">
        <v>2130</v>
      </c>
      <c r="M546" s="288" t="s">
        <v>2130</v>
      </c>
      <c r="N546" s="288" t="s">
        <v>2129</v>
      </c>
      <c r="P546" s="289">
        <v>0</v>
      </c>
      <c r="Q546" s="289">
        <v>0</v>
      </c>
      <c r="R546" s="289">
        <v>0</v>
      </c>
      <c r="S546" s="289">
        <v>0</v>
      </c>
      <c r="T546" s="289">
        <v>0</v>
      </c>
      <c r="U546" s="289">
        <v>0</v>
      </c>
      <c r="V546" s="289">
        <v>0</v>
      </c>
      <c r="W546" s="289">
        <v>0</v>
      </c>
      <c r="X546" s="289">
        <v>0</v>
      </c>
      <c r="Y546" s="289">
        <v>0</v>
      </c>
      <c r="Z546" s="289">
        <v>0</v>
      </c>
      <c r="AA546" s="289">
        <v>0</v>
      </c>
      <c r="AB546" s="289">
        <v>0</v>
      </c>
      <c r="AC546" s="289"/>
      <c r="AD546" s="289"/>
      <c r="AE546" s="289">
        <v>0</v>
      </c>
      <c r="AF546" s="299" t="s">
        <v>661</v>
      </c>
      <c r="AG546" s="300"/>
      <c r="AH546" s="291"/>
      <c r="AI546" s="291">
        <v>0</v>
      </c>
      <c r="AJ546" s="291"/>
      <c r="AK546" s="292"/>
      <c r="AL546" s="291">
        <v>0</v>
      </c>
      <c r="AM546" s="293"/>
      <c r="AN546" s="291"/>
      <c r="AO546" s="294">
        <v>0</v>
      </c>
      <c r="AP546" s="291"/>
      <c r="AQ546" s="295">
        <v>0</v>
      </c>
      <c r="AR546" s="291"/>
      <c r="AS546" s="291">
        <v>0</v>
      </c>
      <c r="AT546" s="291"/>
      <c r="AU546" s="291"/>
      <c r="AV546" s="296">
        <v>0</v>
      </c>
      <c r="AW546" s="291"/>
      <c r="AX546" s="291"/>
      <c r="AY546" s="293">
        <v>0</v>
      </c>
      <c r="AZ546" s="297"/>
      <c r="BA546" s="298">
        <f t="shared" si="68"/>
        <v>0</v>
      </c>
      <c r="BB546" s="43"/>
      <c r="BC546" s="288" t="str">
        <f t="shared" si="73"/>
        <v/>
      </c>
      <c r="BD546" s="288" t="str">
        <f t="shared" si="73"/>
        <v>ERB</v>
      </c>
      <c r="BE546" s="288" t="str">
        <f t="shared" si="73"/>
        <v/>
      </c>
      <c r="BF546" s="288" t="str">
        <f t="shared" si="73"/>
        <v/>
      </c>
      <c r="BG546" s="288" t="str">
        <f t="shared" si="67"/>
        <v>NO</v>
      </c>
      <c r="BH546" s="288" t="str">
        <f t="shared" si="67"/>
        <v>NO</v>
      </c>
      <c r="BI546" s="288" t="str">
        <f t="shared" si="69"/>
        <v/>
      </c>
      <c r="BJ546" s="43"/>
      <c r="BK546" s="288" t="b">
        <f t="shared" si="72"/>
        <v>1</v>
      </c>
      <c r="BL546" s="288" t="b">
        <f t="shared" si="72"/>
        <v>1</v>
      </c>
      <c r="BM546" s="288" t="b">
        <f t="shared" si="72"/>
        <v>1</v>
      </c>
      <c r="BN546" s="288" t="b">
        <f t="shared" si="72"/>
        <v>1</v>
      </c>
      <c r="BO546" s="288" t="b">
        <f t="shared" si="72"/>
        <v>1</v>
      </c>
      <c r="BP546" s="288" t="b">
        <f t="shared" si="72"/>
        <v>1</v>
      </c>
      <c r="BQ546" s="288" t="b">
        <f t="shared" si="71"/>
        <v>1</v>
      </c>
    </row>
    <row r="547" spans="1:69" ht="12" customHeight="1" x14ac:dyDescent="0.25">
      <c r="A547" s="286">
        <v>18236091</v>
      </c>
      <c r="B547" s="287" t="s">
        <v>2648</v>
      </c>
      <c r="C547" s="16" t="s">
        <v>746</v>
      </c>
      <c r="D547" s="13" t="s">
        <v>180</v>
      </c>
      <c r="E547" s="13"/>
      <c r="F547" s="16"/>
      <c r="G547" s="13"/>
      <c r="H547" s="288" t="s">
        <v>2129</v>
      </c>
      <c r="I547" s="288" t="s">
        <v>180</v>
      </c>
      <c r="J547" s="288" t="s">
        <v>2129</v>
      </c>
      <c r="K547" s="288" t="s">
        <v>2129</v>
      </c>
      <c r="L547" s="288" t="s">
        <v>2130</v>
      </c>
      <c r="M547" s="288" t="s">
        <v>2130</v>
      </c>
      <c r="N547" s="288" t="s">
        <v>2129</v>
      </c>
      <c r="P547" s="289">
        <v>0</v>
      </c>
      <c r="Q547" s="289">
        <v>0</v>
      </c>
      <c r="R547" s="289">
        <v>0</v>
      </c>
      <c r="S547" s="289">
        <v>0</v>
      </c>
      <c r="T547" s="289">
        <v>0</v>
      </c>
      <c r="U547" s="289">
        <v>0</v>
      </c>
      <c r="V547" s="289">
        <v>0</v>
      </c>
      <c r="W547" s="289">
        <v>0</v>
      </c>
      <c r="X547" s="289">
        <v>0</v>
      </c>
      <c r="Y547" s="289">
        <v>0</v>
      </c>
      <c r="Z547" s="289">
        <v>0</v>
      </c>
      <c r="AA547" s="289">
        <v>0</v>
      </c>
      <c r="AB547" s="289">
        <v>0</v>
      </c>
      <c r="AC547" s="289"/>
      <c r="AD547" s="289"/>
      <c r="AE547" s="289">
        <v>0</v>
      </c>
      <c r="AF547" s="299" t="s">
        <v>661</v>
      </c>
      <c r="AG547" s="300"/>
      <c r="AH547" s="291"/>
      <c r="AI547" s="291">
        <v>0</v>
      </c>
      <c r="AJ547" s="291"/>
      <c r="AK547" s="292"/>
      <c r="AL547" s="291">
        <v>0</v>
      </c>
      <c r="AM547" s="293"/>
      <c r="AN547" s="291"/>
      <c r="AO547" s="294">
        <v>0</v>
      </c>
      <c r="AP547" s="291"/>
      <c r="AQ547" s="295">
        <v>0</v>
      </c>
      <c r="AR547" s="291"/>
      <c r="AS547" s="291">
        <v>0</v>
      </c>
      <c r="AT547" s="291"/>
      <c r="AU547" s="291"/>
      <c r="AV547" s="296">
        <v>0</v>
      </c>
      <c r="AW547" s="291"/>
      <c r="AX547" s="291"/>
      <c r="AY547" s="293">
        <v>0</v>
      </c>
      <c r="AZ547" s="297"/>
      <c r="BA547" s="298">
        <f t="shared" si="68"/>
        <v>0</v>
      </c>
      <c r="BB547" s="43"/>
      <c r="BC547" s="288" t="str">
        <f t="shared" si="73"/>
        <v/>
      </c>
      <c r="BD547" s="288" t="str">
        <f t="shared" si="73"/>
        <v>ERB</v>
      </c>
      <c r="BE547" s="288" t="str">
        <f t="shared" si="73"/>
        <v/>
      </c>
      <c r="BF547" s="288" t="str">
        <f t="shared" si="73"/>
        <v/>
      </c>
      <c r="BG547" s="288" t="str">
        <f t="shared" si="67"/>
        <v>NO</v>
      </c>
      <c r="BH547" s="288" t="str">
        <f t="shared" si="67"/>
        <v>NO</v>
      </c>
      <c r="BI547" s="288" t="str">
        <f t="shared" si="69"/>
        <v/>
      </c>
      <c r="BJ547" s="43"/>
      <c r="BK547" s="288" t="b">
        <f t="shared" si="72"/>
        <v>1</v>
      </c>
      <c r="BL547" s="288" t="b">
        <f t="shared" si="72"/>
        <v>1</v>
      </c>
      <c r="BM547" s="288" t="b">
        <f t="shared" si="72"/>
        <v>1</v>
      </c>
      <c r="BN547" s="288" t="b">
        <f t="shared" si="72"/>
        <v>1</v>
      </c>
      <c r="BO547" s="288" t="b">
        <f t="shared" si="72"/>
        <v>1</v>
      </c>
      <c r="BP547" s="288" t="b">
        <f t="shared" si="72"/>
        <v>1</v>
      </c>
      <c r="BQ547" s="288" t="b">
        <f t="shared" si="71"/>
        <v>1</v>
      </c>
    </row>
    <row r="548" spans="1:69" ht="12" customHeight="1" x14ac:dyDescent="0.25">
      <c r="A548" s="286">
        <v>18236101</v>
      </c>
      <c r="B548" s="287" t="s">
        <v>2649</v>
      </c>
      <c r="C548" s="16" t="s">
        <v>747</v>
      </c>
      <c r="D548" s="13" t="s">
        <v>180</v>
      </c>
      <c r="E548" s="13"/>
      <c r="F548" s="16"/>
      <c r="G548" s="13"/>
      <c r="H548" s="288" t="s">
        <v>2129</v>
      </c>
      <c r="I548" s="288" t="s">
        <v>180</v>
      </c>
      <c r="J548" s="288" t="s">
        <v>2129</v>
      </c>
      <c r="K548" s="288" t="s">
        <v>2129</v>
      </c>
      <c r="L548" s="288" t="s">
        <v>2130</v>
      </c>
      <c r="M548" s="288" t="s">
        <v>2130</v>
      </c>
      <c r="N548" s="288" t="s">
        <v>2129</v>
      </c>
      <c r="P548" s="289">
        <v>0</v>
      </c>
      <c r="Q548" s="289">
        <v>0</v>
      </c>
      <c r="R548" s="289">
        <v>0</v>
      </c>
      <c r="S548" s="289">
        <v>0</v>
      </c>
      <c r="T548" s="289">
        <v>0</v>
      </c>
      <c r="U548" s="289">
        <v>0</v>
      </c>
      <c r="V548" s="289">
        <v>0</v>
      </c>
      <c r="W548" s="289">
        <v>0</v>
      </c>
      <c r="X548" s="289">
        <v>0</v>
      </c>
      <c r="Y548" s="289">
        <v>0</v>
      </c>
      <c r="Z548" s="289">
        <v>0</v>
      </c>
      <c r="AA548" s="289">
        <v>0</v>
      </c>
      <c r="AB548" s="289">
        <v>0</v>
      </c>
      <c r="AC548" s="289"/>
      <c r="AD548" s="289"/>
      <c r="AE548" s="289">
        <v>0</v>
      </c>
      <c r="AF548" s="299" t="s">
        <v>661</v>
      </c>
      <c r="AG548" s="300"/>
      <c r="AH548" s="291"/>
      <c r="AI548" s="291">
        <v>0</v>
      </c>
      <c r="AJ548" s="291"/>
      <c r="AK548" s="292"/>
      <c r="AL548" s="291">
        <v>0</v>
      </c>
      <c r="AM548" s="293"/>
      <c r="AN548" s="291"/>
      <c r="AO548" s="294">
        <v>0</v>
      </c>
      <c r="AP548" s="291"/>
      <c r="AQ548" s="295">
        <v>0</v>
      </c>
      <c r="AR548" s="291"/>
      <c r="AS548" s="291">
        <v>0</v>
      </c>
      <c r="AT548" s="291"/>
      <c r="AU548" s="291"/>
      <c r="AV548" s="296">
        <v>0</v>
      </c>
      <c r="AW548" s="291"/>
      <c r="AX548" s="291"/>
      <c r="AY548" s="293">
        <v>0</v>
      </c>
      <c r="AZ548" s="297"/>
      <c r="BA548" s="298">
        <f t="shared" si="68"/>
        <v>0</v>
      </c>
      <c r="BB548" s="43"/>
      <c r="BC548" s="288" t="str">
        <f t="shared" si="73"/>
        <v/>
      </c>
      <c r="BD548" s="288" t="str">
        <f t="shared" si="73"/>
        <v>ERB</v>
      </c>
      <c r="BE548" s="288" t="str">
        <f t="shared" si="73"/>
        <v/>
      </c>
      <c r="BF548" s="288" t="str">
        <f t="shared" si="73"/>
        <v/>
      </c>
      <c r="BG548" s="288" t="str">
        <f t="shared" si="67"/>
        <v>NO</v>
      </c>
      <c r="BH548" s="288" t="str">
        <f t="shared" si="67"/>
        <v>NO</v>
      </c>
      <c r="BI548" s="288" t="str">
        <f t="shared" si="69"/>
        <v/>
      </c>
      <c r="BJ548" s="43"/>
      <c r="BK548" s="288" t="b">
        <f t="shared" si="72"/>
        <v>1</v>
      </c>
      <c r="BL548" s="288" t="b">
        <f t="shared" si="72"/>
        <v>1</v>
      </c>
      <c r="BM548" s="288" t="b">
        <f t="shared" si="72"/>
        <v>1</v>
      </c>
      <c r="BN548" s="288" t="b">
        <f t="shared" si="72"/>
        <v>1</v>
      </c>
      <c r="BO548" s="288" t="b">
        <f t="shared" si="72"/>
        <v>1</v>
      </c>
      <c r="BP548" s="288" t="b">
        <f t="shared" si="72"/>
        <v>1</v>
      </c>
      <c r="BQ548" s="288" t="b">
        <f t="shared" si="71"/>
        <v>1</v>
      </c>
    </row>
    <row r="549" spans="1:69" ht="12" customHeight="1" x14ac:dyDescent="0.25">
      <c r="A549" s="286">
        <v>18236111</v>
      </c>
      <c r="B549" s="287" t="s">
        <v>2650</v>
      </c>
      <c r="C549" s="16" t="s">
        <v>748</v>
      </c>
      <c r="D549" s="13" t="s">
        <v>180</v>
      </c>
      <c r="E549" s="13"/>
      <c r="F549" s="16"/>
      <c r="G549" s="13"/>
      <c r="H549" s="288" t="s">
        <v>2129</v>
      </c>
      <c r="I549" s="288" t="s">
        <v>180</v>
      </c>
      <c r="J549" s="288" t="s">
        <v>2129</v>
      </c>
      <c r="K549" s="288" t="s">
        <v>2129</v>
      </c>
      <c r="L549" s="288" t="s">
        <v>2130</v>
      </c>
      <c r="M549" s="288" t="s">
        <v>2130</v>
      </c>
      <c r="N549" s="288" t="s">
        <v>2129</v>
      </c>
      <c r="P549" s="289">
        <v>0</v>
      </c>
      <c r="Q549" s="289">
        <v>0</v>
      </c>
      <c r="R549" s="289">
        <v>0</v>
      </c>
      <c r="S549" s="289">
        <v>0</v>
      </c>
      <c r="T549" s="289">
        <v>0</v>
      </c>
      <c r="U549" s="289">
        <v>0</v>
      </c>
      <c r="V549" s="289">
        <v>0</v>
      </c>
      <c r="W549" s="289">
        <v>0</v>
      </c>
      <c r="X549" s="289">
        <v>0</v>
      </c>
      <c r="Y549" s="289">
        <v>0</v>
      </c>
      <c r="Z549" s="289">
        <v>0</v>
      </c>
      <c r="AA549" s="289">
        <v>0</v>
      </c>
      <c r="AB549" s="289">
        <v>0</v>
      </c>
      <c r="AC549" s="289"/>
      <c r="AD549" s="289"/>
      <c r="AE549" s="289">
        <v>0</v>
      </c>
      <c r="AF549" s="299" t="s">
        <v>661</v>
      </c>
      <c r="AG549" s="300"/>
      <c r="AH549" s="291"/>
      <c r="AI549" s="291">
        <v>0</v>
      </c>
      <c r="AJ549" s="291"/>
      <c r="AK549" s="292"/>
      <c r="AL549" s="291">
        <v>0</v>
      </c>
      <c r="AM549" s="293"/>
      <c r="AN549" s="291"/>
      <c r="AO549" s="294">
        <v>0</v>
      </c>
      <c r="AP549" s="291"/>
      <c r="AQ549" s="295">
        <v>0</v>
      </c>
      <c r="AR549" s="291"/>
      <c r="AS549" s="291">
        <v>0</v>
      </c>
      <c r="AT549" s="291"/>
      <c r="AU549" s="291"/>
      <c r="AV549" s="296">
        <v>0</v>
      </c>
      <c r="AW549" s="291"/>
      <c r="AX549" s="291"/>
      <c r="AY549" s="293">
        <v>0</v>
      </c>
      <c r="AZ549" s="297"/>
      <c r="BA549" s="298">
        <f t="shared" si="68"/>
        <v>0</v>
      </c>
      <c r="BB549" s="43"/>
      <c r="BC549" s="288" t="str">
        <f t="shared" si="73"/>
        <v/>
      </c>
      <c r="BD549" s="288" t="str">
        <f t="shared" si="73"/>
        <v>ERB</v>
      </c>
      <c r="BE549" s="288" t="str">
        <f t="shared" si="73"/>
        <v/>
      </c>
      <c r="BF549" s="288" t="str">
        <f t="shared" si="73"/>
        <v/>
      </c>
      <c r="BG549" s="288" t="str">
        <f t="shared" si="67"/>
        <v>NO</v>
      </c>
      <c r="BH549" s="288" t="str">
        <f t="shared" si="67"/>
        <v>NO</v>
      </c>
      <c r="BI549" s="288" t="str">
        <f t="shared" si="69"/>
        <v/>
      </c>
      <c r="BJ549" s="43"/>
      <c r="BK549" s="288" t="b">
        <f t="shared" si="72"/>
        <v>1</v>
      </c>
      <c r="BL549" s="288" t="b">
        <f t="shared" si="72"/>
        <v>1</v>
      </c>
      <c r="BM549" s="288" t="b">
        <f t="shared" si="72"/>
        <v>1</v>
      </c>
      <c r="BN549" s="288" t="b">
        <f t="shared" si="72"/>
        <v>1</v>
      </c>
      <c r="BO549" s="288" t="b">
        <f t="shared" si="72"/>
        <v>1</v>
      </c>
      <c r="BP549" s="288" t="b">
        <f t="shared" si="72"/>
        <v>1</v>
      </c>
      <c r="BQ549" s="288" t="b">
        <f t="shared" si="71"/>
        <v>1</v>
      </c>
    </row>
    <row r="550" spans="1:69" ht="12" customHeight="1" x14ac:dyDescent="0.25">
      <c r="A550" s="286">
        <v>18237112</v>
      </c>
      <c r="B550" s="287" t="s">
        <v>2651</v>
      </c>
      <c r="C550" s="16" t="s">
        <v>749</v>
      </c>
      <c r="D550" s="13" t="s">
        <v>183</v>
      </c>
      <c r="E550" s="13"/>
      <c r="F550" s="16"/>
      <c r="G550" s="13"/>
      <c r="H550" s="288" t="s">
        <v>2129</v>
      </c>
      <c r="I550" s="288" t="s">
        <v>2129</v>
      </c>
      <c r="J550" s="288" t="s">
        <v>2129</v>
      </c>
      <c r="K550" s="288" t="s">
        <v>2129</v>
      </c>
      <c r="L550" s="288" t="s">
        <v>183</v>
      </c>
      <c r="M550" s="288" t="s">
        <v>2130</v>
      </c>
      <c r="N550" s="288" t="s">
        <v>183</v>
      </c>
      <c r="P550" s="289">
        <v>5107.6499999999996</v>
      </c>
      <c r="Q550" s="289">
        <v>5107.6499999999996</v>
      </c>
      <c r="R550" s="289">
        <v>5107.6499999999996</v>
      </c>
      <c r="S550" s="289">
        <v>5107.6499999999996</v>
      </c>
      <c r="T550" s="289">
        <v>5107.6499999999996</v>
      </c>
      <c r="U550" s="289">
        <v>5107.6499999999996</v>
      </c>
      <c r="V550" s="289">
        <v>5107.6499999999996</v>
      </c>
      <c r="W550" s="289">
        <v>5107.6499999999996</v>
      </c>
      <c r="X550" s="289">
        <v>5107.6499999999996</v>
      </c>
      <c r="Y550" s="289">
        <v>5107.6499999999996</v>
      </c>
      <c r="Z550" s="289">
        <v>5107.6499999999996</v>
      </c>
      <c r="AA550" s="289">
        <v>5107.6499999999996</v>
      </c>
      <c r="AB550" s="289">
        <v>5107.6499999999996</v>
      </c>
      <c r="AC550" s="289"/>
      <c r="AD550" s="289"/>
      <c r="AE550" s="289">
        <v>5107.6500000000005</v>
      </c>
      <c r="AF550" s="307"/>
      <c r="AG550" s="308"/>
      <c r="AH550" s="291"/>
      <c r="AI550" s="291"/>
      <c r="AJ550" s="291"/>
      <c r="AK550" s="292"/>
      <c r="AL550" s="291">
        <v>0</v>
      </c>
      <c r="AM550" s="293">
        <v>5107.6500000000005</v>
      </c>
      <c r="AN550" s="291"/>
      <c r="AO550" s="294">
        <v>5107.6500000000005</v>
      </c>
      <c r="AP550" s="291"/>
      <c r="AQ550" s="295">
        <v>5107.6499999999996</v>
      </c>
      <c r="AR550" s="291"/>
      <c r="AS550" s="291"/>
      <c r="AT550" s="291"/>
      <c r="AU550" s="291"/>
      <c r="AV550" s="296">
        <v>0</v>
      </c>
      <c r="AW550" s="291">
        <v>5107.6499999999996</v>
      </c>
      <c r="AX550" s="291"/>
      <c r="AY550" s="293">
        <v>5107.6499999999996</v>
      </c>
      <c r="AZ550" s="297"/>
      <c r="BA550" s="298">
        <f t="shared" si="68"/>
        <v>0</v>
      </c>
      <c r="BB550" s="43"/>
      <c r="BC550" s="288" t="str">
        <f t="shared" si="73"/>
        <v/>
      </c>
      <c r="BD550" s="288" t="str">
        <f t="shared" si="73"/>
        <v/>
      </c>
      <c r="BE550" s="288" t="str">
        <f t="shared" si="73"/>
        <v/>
      </c>
      <c r="BF550" s="288" t="str">
        <f t="shared" si="73"/>
        <v/>
      </c>
      <c r="BG550" s="288" t="str">
        <f t="shared" ref="BG550:BH613" si="74">IF(VALUE(AW550),"W/C",IF(ISBLANK(AW550),"NO","W/C"))</f>
        <v>W/C</v>
      </c>
      <c r="BH550" s="288" t="str">
        <f t="shared" si="74"/>
        <v>NO</v>
      </c>
      <c r="BI550" s="288" t="str">
        <f t="shared" si="69"/>
        <v>W/C</v>
      </c>
      <c r="BJ550" s="43"/>
      <c r="BK550" s="288" t="b">
        <f t="shared" si="72"/>
        <v>1</v>
      </c>
      <c r="BL550" s="288" t="b">
        <f t="shared" si="72"/>
        <v>1</v>
      </c>
      <c r="BM550" s="288" t="b">
        <f t="shared" si="72"/>
        <v>1</v>
      </c>
      <c r="BN550" s="288" t="b">
        <f t="shared" si="72"/>
        <v>1</v>
      </c>
      <c r="BO550" s="288" t="b">
        <f t="shared" si="72"/>
        <v>1</v>
      </c>
      <c r="BP550" s="288" t="b">
        <f t="shared" si="72"/>
        <v>1</v>
      </c>
      <c r="BQ550" s="288" t="b">
        <f t="shared" si="71"/>
        <v>1</v>
      </c>
    </row>
    <row r="551" spans="1:69" ht="12" customHeight="1" x14ac:dyDescent="0.25">
      <c r="A551" s="286">
        <v>18237122</v>
      </c>
      <c r="B551" s="287" t="s">
        <v>2652</v>
      </c>
      <c r="C551" s="16" t="s">
        <v>750</v>
      </c>
      <c r="D551" s="13" t="s">
        <v>183</v>
      </c>
      <c r="E551" s="13"/>
      <c r="F551" s="16"/>
      <c r="G551" s="13"/>
      <c r="H551" s="288" t="s">
        <v>2129</v>
      </c>
      <c r="I551" s="288" t="s">
        <v>2129</v>
      </c>
      <c r="J551" s="288" t="s">
        <v>2129</v>
      </c>
      <c r="K551" s="288" t="s">
        <v>2129</v>
      </c>
      <c r="L551" s="288" t="s">
        <v>183</v>
      </c>
      <c r="M551" s="288" t="s">
        <v>2130</v>
      </c>
      <c r="N551" s="288" t="s">
        <v>183</v>
      </c>
      <c r="P551" s="289">
        <v>0</v>
      </c>
      <c r="Q551" s="289">
        <v>0</v>
      </c>
      <c r="R551" s="289">
        <v>0</v>
      </c>
      <c r="S551" s="289">
        <v>0</v>
      </c>
      <c r="T551" s="289">
        <v>0</v>
      </c>
      <c r="U551" s="289">
        <v>0</v>
      </c>
      <c r="V551" s="289">
        <v>0</v>
      </c>
      <c r="W551" s="289">
        <v>0</v>
      </c>
      <c r="X551" s="289">
        <v>0</v>
      </c>
      <c r="Y551" s="289">
        <v>0</v>
      </c>
      <c r="Z551" s="289">
        <v>0</v>
      </c>
      <c r="AA551" s="289">
        <v>0</v>
      </c>
      <c r="AB551" s="289">
        <v>0</v>
      </c>
      <c r="AC551" s="289"/>
      <c r="AD551" s="289"/>
      <c r="AE551" s="289">
        <v>0</v>
      </c>
      <c r="AF551" s="307"/>
      <c r="AG551" s="308"/>
      <c r="AH551" s="291"/>
      <c r="AI551" s="291"/>
      <c r="AJ551" s="291"/>
      <c r="AK551" s="292"/>
      <c r="AL551" s="291">
        <v>0</v>
      </c>
      <c r="AM551" s="293">
        <v>0</v>
      </c>
      <c r="AN551" s="291"/>
      <c r="AO551" s="294">
        <v>0</v>
      </c>
      <c r="AP551" s="291"/>
      <c r="AQ551" s="295">
        <v>0</v>
      </c>
      <c r="AR551" s="291"/>
      <c r="AS551" s="291"/>
      <c r="AT551" s="291"/>
      <c r="AU551" s="291"/>
      <c r="AV551" s="296">
        <v>0</v>
      </c>
      <c r="AW551" s="291">
        <v>0</v>
      </c>
      <c r="AX551" s="291"/>
      <c r="AY551" s="293">
        <v>0</v>
      </c>
      <c r="AZ551" s="297"/>
      <c r="BA551" s="298">
        <f t="shared" si="68"/>
        <v>0</v>
      </c>
      <c r="BB551" s="43"/>
      <c r="BC551" s="288" t="str">
        <f t="shared" si="73"/>
        <v/>
      </c>
      <c r="BD551" s="288" t="str">
        <f t="shared" si="73"/>
        <v/>
      </c>
      <c r="BE551" s="288" t="str">
        <f t="shared" si="73"/>
        <v/>
      </c>
      <c r="BF551" s="288" t="str">
        <f t="shared" si="73"/>
        <v/>
      </c>
      <c r="BG551" s="288" t="str">
        <f t="shared" si="74"/>
        <v>W/C</v>
      </c>
      <c r="BH551" s="288" t="str">
        <f t="shared" si="74"/>
        <v>NO</v>
      </c>
      <c r="BI551" s="288" t="str">
        <f t="shared" si="69"/>
        <v>W/C</v>
      </c>
      <c r="BJ551" s="43"/>
      <c r="BK551" s="288" t="b">
        <f t="shared" si="72"/>
        <v>1</v>
      </c>
      <c r="BL551" s="288" t="b">
        <f t="shared" si="72"/>
        <v>1</v>
      </c>
      <c r="BM551" s="288" t="b">
        <f t="shared" si="72"/>
        <v>1</v>
      </c>
      <c r="BN551" s="288" t="b">
        <f t="shared" si="72"/>
        <v>1</v>
      </c>
      <c r="BO551" s="288" t="b">
        <f t="shared" si="72"/>
        <v>1</v>
      </c>
      <c r="BP551" s="288" t="b">
        <f t="shared" si="72"/>
        <v>1</v>
      </c>
      <c r="BQ551" s="288" t="b">
        <f t="shared" si="71"/>
        <v>1</v>
      </c>
    </row>
    <row r="552" spans="1:69" ht="12" customHeight="1" x14ac:dyDescent="0.25">
      <c r="A552" s="311">
        <v>18237132</v>
      </c>
      <c r="B552" s="312" t="s">
        <v>2653</v>
      </c>
      <c r="C552" s="16" t="s">
        <v>751</v>
      </c>
      <c r="D552" s="13" t="s">
        <v>183</v>
      </c>
      <c r="E552" s="13"/>
      <c r="F552" s="16"/>
      <c r="G552" s="13"/>
      <c r="H552" s="288" t="s">
        <v>2129</v>
      </c>
      <c r="I552" s="288" t="s">
        <v>2129</v>
      </c>
      <c r="J552" s="288" t="s">
        <v>2129</v>
      </c>
      <c r="K552" s="288" t="s">
        <v>2129</v>
      </c>
      <c r="L552" s="288" t="s">
        <v>183</v>
      </c>
      <c r="M552" s="288" t="s">
        <v>2130</v>
      </c>
      <c r="N552" s="288" t="s">
        <v>183</v>
      </c>
      <c r="P552" s="289">
        <v>0</v>
      </c>
      <c r="Q552" s="289">
        <v>0</v>
      </c>
      <c r="R552" s="289">
        <v>0</v>
      </c>
      <c r="S552" s="289">
        <v>0</v>
      </c>
      <c r="T552" s="289">
        <v>0</v>
      </c>
      <c r="U552" s="289">
        <v>0</v>
      </c>
      <c r="V552" s="289">
        <v>0</v>
      </c>
      <c r="W552" s="289">
        <v>0</v>
      </c>
      <c r="X552" s="289">
        <v>0</v>
      </c>
      <c r="Y552" s="289">
        <v>0</v>
      </c>
      <c r="Z552" s="289">
        <v>0</v>
      </c>
      <c r="AA552" s="289">
        <v>0</v>
      </c>
      <c r="AB552" s="289">
        <v>0</v>
      </c>
      <c r="AC552" s="289"/>
      <c r="AD552" s="289"/>
      <c r="AE552" s="289">
        <v>0</v>
      </c>
      <c r="AF552" s="307"/>
      <c r="AG552" s="308"/>
      <c r="AH552" s="291"/>
      <c r="AI552" s="291"/>
      <c r="AJ552" s="291"/>
      <c r="AK552" s="292"/>
      <c r="AL552" s="291">
        <v>0</v>
      </c>
      <c r="AM552" s="293">
        <v>0</v>
      </c>
      <c r="AN552" s="291"/>
      <c r="AO552" s="294">
        <v>0</v>
      </c>
      <c r="AP552" s="291"/>
      <c r="AQ552" s="295">
        <v>0</v>
      </c>
      <c r="AR552" s="291"/>
      <c r="AS552" s="291"/>
      <c r="AT552" s="291"/>
      <c r="AU552" s="291"/>
      <c r="AV552" s="296">
        <v>0</v>
      </c>
      <c r="AW552" s="291">
        <v>0</v>
      </c>
      <c r="AX552" s="291"/>
      <c r="AY552" s="293">
        <v>0</v>
      </c>
      <c r="AZ552" s="297"/>
      <c r="BA552" s="298">
        <f t="shared" si="68"/>
        <v>0</v>
      </c>
      <c r="BB552" s="43"/>
      <c r="BC552" s="288" t="str">
        <f t="shared" si="73"/>
        <v/>
      </c>
      <c r="BD552" s="288" t="str">
        <f t="shared" si="73"/>
        <v/>
      </c>
      <c r="BE552" s="288" t="str">
        <f t="shared" si="73"/>
        <v/>
      </c>
      <c r="BF552" s="288" t="str">
        <f t="shared" si="73"/>
        <v/>
      </c>
      <c r="BG552" s="288" t="str">
        <f t="shared" si="74"/>
        <v>W/C</v>
      </c>
      <c r="BH552" s="288" t="str">
        <f t="shared" si="74"/>
        <v>NO</v>
      </c>
      <c r="BI552" s="288" t="str">
        <f t="shared" si="69"/>
        <v>W/C</v>
      </c>
      <c r="BJ552" s="43"/>
      <c r="BK552" s="288" t="b">
        <f t="shared" si="72"/>
        <v>1</v>
      </c>
      <c r="BL552" s="288" t="b">
        <f t="shared" si="72"/>
        <v>1</v>
      </c>
      <c r="BM552" s="288" t="b">
        <f t="shared" si="72"/>
        <v>1</v>
      </c>
      <c r="BN552" s="288" t="b">
        <f t="shared" si="72"/>
        <v>1</v>
      </c>
      <c r="BO552" s="288" t="b">
        <f t="shared" si="72"/>
        <v>1</v>
      </c>
      <c r="BP552" s="288" t="b">
        <f t="shared" si="72"/>
        <v>1</v>
      </c>
      <c r="BQ552" s="288" t="b">
        <f t="shared" si="71"/>
        <v>1</v>
      </c>
    </row>
    <row r="553" spans="1:69" ht="12" customHeight="1" x14ac:dyDescent="0.25">
      <c r="A553" s="311">
        <v>18237142</v>
      </c>
      <c r="B553" s="312" t="s">
        <v>2654</v>
      </c>
      <c r="C553" s="16" t="s">
        <v>752</v>
      </c>
      <c r="D553" s="13" t="s">
        <v>183</v>
      </c>
      <c r="E553" s="13"/>
      <c r="F553" s="16"/>
      <c r="G553" s="13"/>
      <c r="H553" s="288" t="s">
        <v>2129</v>
      </c>
      <c r="I553" s="288" t="s">
        <v>2129</v>
      </c>
      <c r="J553" s="288" t="s">
        <v>2129</v>
      </c>
      <c r="K553" s="288" t="s">
        <v>2129</v>
      </c>
      <c r="L553" s="288" t="s">
        <v>183</v>
      </c>
      <c r="M553" s="288" t="s">
        <v>2130</v>
      </c>
      <c r="N553" s="288" t="s">
        <v>183</v>
      </c>
      <c r="P553" s="289">
        <v>0</v>
      </c>
      <c r="Q553" s="289">
        <v>0</v>
      </c>
      <c r="R553" s="289">
        <v>0</v>
      </c>
      <c r="S553" s="289">
        <v>0</v>
      </c>
      <c r="T553" s="289">
        <v>0</v>
      </c>
      <c r="U553" s="289">
        <v>0</v>
      </c>
      <c r="V553" s="289">
        <v>0</v>
      </c>
      <c r="W553" s="289">
        <v>0</v>
      </c>
      <c r="X553" s="289">
        <v>0</v>
      </c>
      <c r="Y553" s="289">
        <v>0</v>
      </c>
      <c r="Z553" s="289">
        <v>0</v>
      </c>
      <c r="AA553" s="289">
        <v>0</v>
      </c>
      <c r="AB553" s="289">
        <v>0</v>
      </c>
      <c r="AC553" s="289"/>
      <c r="AD553" s="289"/>
      <c r="AE553" s="289">
        <v>0</v>
      </c>
      <c r="AF553" s="307"/>
      <c r="AG553" s="308"/>
      <c r="AH553" s="291"/>
      <c r="AI553" s="291"/>
      <c r="AJ553" s="291"/>
      <c r="AK553" s="292"/>
      <c r="AL553" s="291">
        <v>0</v>
      </c>
      <c r="AM553" s="293">
        <v>0</v>
      </c>
      <c r="AN553" s="291"/>
      <c r="AO553" s="294">
        <v>0</v>
      </c>
      <c r="AP553" s="291"/>
      <c r="AQ553" s="295">
        <v>0</v>
      </c>
      <c r="AR553" s="291"/>
      <c r="AS553" s="291"/>
      <c r="AT553" s="291"/>
      <c r="AU553" s="291"/>
      <c r="AV553" s="296">
        <v>0</v>
      </c>
      <c r="AW553" s="291">
        <v>0</v>
      </c>
      <c r="AX553" s="291"/>
      <c r="AY553" s="293">
        <v>0</v>
      </c>
      <c r="AZ553" s="297"/>
      <c r="BA553" s="298">
        <f t="shared" si="68"/>
        <v>0</v>
      </c>
      <c r="BB553" s="43"/>
      <c r="BC553" s="288" t="str">
        <f t="shared" si="73"/>
        <v/>
      </c>
      <c r="BD553" s="288" t="str">
        <f t="shared" si="73"/>
        <v/>
      </c>
      <c r="BE553" s="288" t="str">
        <f t="shared" si="73"/>
        <v/>
      </c>
      <c r="BF553" s="288" t="str">
        <f t="shared" si="73"/>
        <v/>
      </c>
      <c r="BG553" s="288" t="str">
        <f t="shared" si="74"/>
        <v>W/C</v>
      </c>
      <c r="BH553" s="288" t="str">
        <f t="shared" si="74"/>
        <v>NO</v>
      </c>
      <c r="BI553" s="288" t="str">
        <f t="shared" si="69"/>
        <v>W/C</v>
      </c>
      <c r="BJ553" s="43"/>
      <c r="BK553" s="288" t="b">
        <f t="shared" si="72"/>
        <v>1</v>
      </c>
      <c r="BL553" s="288" t="b">
        <f t="shared" si="72"/>
        <v>1</v>
      </c>
      <c r="BM553" s="288" t="b">
        <f t="shared" si="72"/>
        <v>1</v>
      </c>
      <c r="BN553" s="288" t="b">
        <f t="shared" si="72"/>
        <v>1</v>
      </c>
      <c r="BO553" s="288" t="b">
        <f t="shared" si="72"/>
        <v>1</v>
      </c>
      <c r="BP553" s="288" t="b">
        <f t="shared" si="72"/>
        <v>1</v>
      </c>
      <c r="BQ553" s="288" t="b">
        <f t="shared" si="71"/>
        <v>1</v>
      </c>
    </row>
    <row r="554" spans="1:69" ht="12" customHeight="1" x14ac:dyDescent="0.25">
      <c r="A554" s="311">
        <v>18237152</v>
      </c>
      <c r="B554" s="312" t="s">
        <v>2655</v>
      </c>
      <c r="C554" s="16" t="s">
        <v>753</v>
      </c>
      <c r="D554" s="13" t="s">
        <v>183</v>
      </c>
      <c r="E554" s="13"/>
      <c r="F554" s="16"/>
      <c r="G554" s="13"/>
      <c r="H554" s="288" t="s">
        <v>2129</v>
      </c>
      <c r="I554" s="288" t="s">
        <v>2129</v>
      </c>
      <c r="J554" s="288" t="s">
        <v>2129</v>
      </c>
      <c r="K554" s="288" t="s">
        <v>2129</v>
      </c>
      <c r="L554" s="288" t="s">
        <v>183</v>
      </c>
      <c r="M554" s="288" t="s">
        <v>2130</v>
      </c>
      <c r="N554" s="288" t="s">
        <v>183</v>
      </c>
      <c r="P554" s="289">
        <v>0</v>
      </c>
      <c r="Q554" s="289">
        <v>0</v>
      </c>
      <c r="R554" s="289">
        <v>0</v>
      </c>
      <c r="S554" s="289">
        <v>0</v>
      </c>
      <c r="T554" s="289">
        <v>0</v>
      </c>
      <c r="U554" s="289">
        <v>0</v>
      </c>
      <c r="V554" s="289">
        <v>0</v>
      </c>
      <c r="W554" s="289">
        <v>0</v>
      </c>
      <c r="X554" s="289">
        <v>0</v>
      </c>
      <c r="Y554" s="289">
        <v>0</v>
      </c>
      <c r="Z554" s="289">
        <v>0</v>
      </c>
      <c r="AA554" s="289">
        <v>0</v>
      </c>
      <c r="AB554" s="289">
        <v>0</v>
      </c>
      <c r="AC554" s="289"/>
      <c r="AD554" s="289"/>
      <c r="AE554" s="289">
        <v>0</v>
      </c>
      <c r="AF554" s="307"/>
      <c r="AG554" s="308"/>
      <c r="AH554" s="291"/>
      <c r="AI554" s="291"/>
      <c r="AJ554" s="291"/>
      <c r="AK554" s="292"/>
      <c r="AL554" s="291">
        <v>0</v>
      </c>
      <c r="AM554" s="293">
        <v>0</v>
      </c>
      <c r="AN554" s="291"/>
      <c r="AO554" s="294">
        <v>0</v>
      </c>
      <c r="AP554" s="291"/>
      <c r="AQ554" s="295">
        <v>0</v>
      </c>
      <c r="AR554" s="291"/>
      <c r="AS554" s="291"/>
      <c r="AT554" s="291"/>
      <c r="AU554" s="291"/>
      <c r="AV554" s="296">
        <v>0</v>
      </c>
      <c r="AW554" s="291">
        <v>0</v>
      </c>
      <c r="AX554" s="291"/>
      <c r="AY554" s="293">
        <v>0</v>
      </c>
      <c r="AZ554" s="297"/>
      <c r="BA554" s="298">
        <f t="shared" si="68"/>
        <v>0</v>
      </c>
      <c r="BB554" s="43"/>
      <c r="BC554" s="288" t="str">
        <f t="shared" si="73"/>
        <v/>
      </c>
      <c r="BD554" s="288" t="str">
        <f t="shared" si="73"/>
        <v/>
      </c>
      <c r="BE554" s="288" t="str">
        <f t="shared" si="73"/>
        <v/>
      </c>
      <c r="BF554" s="288" t="str">
        <f t="shared" si="73"/>
        <v/>
      </c>
      <c r="BG554" s="288" t="str">
        <f t="shared" si="74"/>
        <v>W/C</v>
      </c>
      <c r="BH554" s="288" t="str">
        <f t="shared" si="74"/>
        <v>NO</v>
      </c>
      <c r="BI554" s="288" t="str">
        <f t="shared" si="69"/>
        <v>W/C</v>
      </c>
      <c r="BJ554" s="43"/>
      <c r="BK554" s="288" t="b">
        <f t="shared" si="72"/>
        <v>1</v>
      </c>
      <c r="BL554" s="288" t="b">
        <f t="shared" si="72"/>
        <v>1</v>
      </c>
      <c r="BM554" s="288" t="b">
        <f t="shared" si="72"/>
        <v>1</v>
      </c>
      <c r="BN554" s="288" t="b">
        <f t="shared" si="72"/>
        <v>1</v>
      </c>
      <c r="BO554" s="288" t="b">
        <f t="shared" si="72"/>
        <v>1</v>
      </c>
      <c r="BP554" s="288" t="b">
        <f t="shared" si="72"/>
        <v>1</v>
      </c>
      <c r="BQ554" s="288" t="b">
        <f t="shared" si="71"/>
        <v>1</v>
      </c>
    </row>
    <row r="555" spans="1:69" ht="12" customHeight="1" x14ac:dyDescent="0.25">
      <c r="A555" s="324">
        <v>18237161</v>
      </c>
      <c r="B555" s="324" t="s">
        <v>2656</v>
      </c>
      <c r="C555" s="43" t="s">
        <v>754</v>
      </c>
      <c r="D555" s="13" t="s">
        <v>182</v>
      </c>
      <c r="E555" s="13"/>
      <c r="F555" s="310">
        <v>43101</v>
      </c>
      <c r="G555" s="13"/>
      <c r="H555" s="288" t="s">
        <v>2129</v>
      </c>
      <c r="I555" s="288" t="s">
        <v>2129</v>
      </c>
      <c r="J555" s="288" t="s">
        <v>2129</v>
      </c>
      <c r="K555" s="288" t="s">
        <v>182</v>
      </c>
      <c r="L555" s="288" t="s">
        <v>2130</v>
      </c>
      <c r="M555" s="288" t="s">
        <v>2130</v>
      </c>
      <c r="N555" s="288" t="s">
        <v>2129</v>
      </c>
      <c r="P555" s="289">
        <v>0</v>
      </c>
      <c r="Q555" s="289">
        <v>1010556.04</v>
      </c>
      <c r="R555" s="289">
        <v>1010556.04</v>
      </c>
      <c r="S555" s="289">
        <v>1010556.04</v>
      </c>
      <c r="T555" s="289">
        <v>1010556.04</v>
      </c>
      <c r="U555" s="289">
        <v>0</v>
      </c>
      <c r="V555" s="289">
        <v>0</v>
      </c>
      <c r="W555" s="289">
        <v>0</v>
      </c>
      <c r="X555" s="289">
        <v>0</v>
      </c>
      <c r="Y555" s="289">
        <v>0</v>
      </c>
      <c r="Z555" s="289">
        <v>0</v>
      </c>
      <c r="AA555" s="289">
        <v>0</v>
      </c>
      <c r="AB555" s="289">
        <v>0</v>
      </c>
      <c r="AC555" s="289"/>
      <c r="AD555" s="289"/>
      <c r="AE555" s="289">
        <v>336852.01333333337</v>
      </c>
      <c r="AF555" s="307"/>
      <c r="AG555" s="308"/>
      <c r="AH555" s="291"/>
      <c r="AI555" s="291"/>
      <c r="AJ555" s="291"/>
      <c r="AK555" s="292">
        <v>336852.01333333337</v>
      </c>
      <c r="AL555" s="291">
        <v>336852.01333333337</v>
      </c>
      <c r="AM555" s="293"/>
      <c r="AN555" s="291"/>
      <c r="AO555" s="294">
        <v>0</v>
      </c>
      <c r="AP555" s="291"/>
      <c r="AQ555" s="295">
        <v>0</v>
      </c>
      <c r="AR555" s="291"/>
      <c r="AS555" s="291"/>
      <c r="AT555" s="291"/>
      <c r="AU555" s="291">
        <v>0</v>
      </c>
      <c r="AV555" s="296">
        <v>0</v>
      </c>
      <c r="AW555" s="291"/>
      <c r="AX555" s="291"/>
      <c r="AY555" s="293">
        <v>0</v>
      </c>
      <c r="AZ555" s="297" t="s">
        <v>755</v>
      </c>
      <c r="BA555" s="298">
        <f t="shared" si="68"/>
        <v>0</v>
      </c>
      <c r="BB555" s="43"/>
      <c r="BC555" s="288" t="str">
        <f t="shared" si="73"/>
        <v/>
      </c>
      <c r="BD555" s="288" t="str">
        <f t="shared" si="73"/>
        <v/>
      </c>
      <c r="BE555" s="288" t="str">
        <f t="shared" si="73"/>
        <v/>
      </c>
      <c r="BF555" s="288" t="str">
        <f t="shared" si="73"/>
        <v>Non-Op</v>
      </c>
      <c r="BG555" s="288" t="str">
        <f t="shared" si="74"/>
        <v>NO</v>
      </c>
      <c r="BH555" s="288" t="str">
        <f t="shared" si="74"/>
        <v>NO</v>
      </c>
      <c r="BI555" s="288" t="str">
        <f t="shared" si="69"/>
        <v/>
      </c>
      <c r="BJ555" s="43"/>
      <c r="BK555" s="288" t="b">
        <f t="shared" si="72"/>
        <v>1</v>
      </c>
      <c r="BL555" s="288" t="b">
        <f t="shared" si="72"/>
        <v>1</v>
      </c>
      <c r="BM555" s="288" t="b">
        <f t="shared" si="72"/>
        <v>1</v>
      </c>
      <c r="BN555" s="288" t="b">
        <f t="shared" si="72"/>
        <v>1</v>
      </c>
      <c r="BO555" s="288" t="b">
        <f t="shared" si="72"/>
        <v>1</v>
      </c>
      <c r="BP555" s="288" t="b">
        <f t="shared" si="72"/>
        <v>1</v>
      </c>
      <c r="BQ555" s="288" t="b">
        <f t="shared" si="71"/>
        <v>1</v>
      </c>
    </row>
    <row r="556" spans="1:69" ht="12" customHeight="1" x14ac:dyDescent="0.25">
      <c r="A556" s="324">
        <v>18237171</v>
      </c>
      <c r="B556" s="324" t="s">
        <v>2657</v>
      </c>
      <c r="C556" s="43" t="s">
        <v>756</v>
      </c>
      <c r="D556" s="13" t="s">
        <v>182</v>
      </c>
      <c r="E556" s="13"/>
      <c r="F556" s="310">
        <v>43101</v>
      </c>
      <c r="G556" s="13"/>
      <c r="H556" s="288" t="s">
        <v>2129</v>
      </c>
      <c r="I556" s="288" t="s">
        <v>2129</v>
      </c>
      <c r="J556" s="288" t="s">
        <v>2129</v>
      </c>
      <c r="K556" s="288" t="s">
        <v>182</v>
      </c>
      <c r="L556" s="288" t="s">
        <v>2130</v>
      </c>
      <c r="M556" s="288" t="s">
        <v>2130</v>
      </c>
      <c r="N556" s="288" t="s">
        <v>2129</v>
      </c>
      <c r="P556" s="289">
        <v>0</v>
      </c>
      <c r="Q556" s="289">
        <v>127367.65</v>
      </c>
      <c r="R556" s="289">
        <v>127367.65</v>
      </c>
      <c r="S556" s="289">
        <v>127367.65</v>
      </c>
      <c r="T556" s="289">
        <v>6913.99</v>
      </c>
      <c r="U556" s="289">
        <v>0</v>
      </c>
      <c r="V556" s="289">
        <v>0</v>
      </c>
      <c r="W556" s="289">
        <v>0</v>
      </c>
      <c r="X556" s="289">
        <v>0</v>
      </c>
      <c r="Y556" s="289">
        <v>0</v>
      </c>
      <c r="Z556" s="289">
        <v>0</v>
      </c>
      <c r="AA556" s="289">
        <v>0</v>
      </c>
      <c r="AB556" s="289">
        <v>0</v>
      </c>
      <c r="AC556" s="289"/>
      <c r="AD556" s="289"/>
      <c r="AE556" s="289">
        <v>32418.078333333327</v>
      </c>
      <c r="AF556" s="307"/>
      <c r="AG556" s="308"/>
      <c r="AH556" s="291"/>
      <c r="AI556" s="291"/>
      <c r="AJ556" s="291"/>
      <c r="AK556" s="292">
        <v>32418.078333333327</v>
      </c>
      <c r="AL556" s="291">
        <v>32418.078333333327</v>
      </c>
      <c r="AM556" s="293"/>
      <c r="AN556" s="291"/>
      <c r="AO556" s="294">
        <v>0</v>
      </c>
      <c r="AP556" s="291"/>
      <c r="AQ556" s="295">
        <v>0</v>
      </c>
      <c r="AR556" s="291"/>
      <c r="AS556" s="291"/>
      <c r="AT556" s="291"/>
      <c r="AU556" s="291">
        <v>0</v>
      </c>
      <c r="AV556" s="296">
        <v>0</v>
      </c>
      <c r="AW556" s="291"/>
      <c r="AX556" s="291"/>
      <c r="AY556" s="293">
        <v>0</v>
      </c>
      <c r="AZ556" s="297" t="s">
        <v>755</v>
      </c>
      <c r="BA556" s="298">
        <f t="shared" si="68"/>
        <v>0</v>
      </c>
      <c r="BB556" s="43"/>
      <c r="BC556" s="288" t="str">
        <f t="shared" si="73"/>
        <v/>
      </c>
      <c r="BD556" s="288" t="str">
        <f t="shared" si="73"/>
        <v/>
      </c>
      <c r="BE556" s="288" t="str">
        <f t="shared" si="73"/>
        <v/>
      </c>
      <c r="BF556" s="288" t="str">
        <f t="shared" si="73"/>
        <v>Non-Op</v>
      </c>
      <c r="BG556" s="288" t="str">
        <f t="shared" si="74"/>
        <v>NO</v>
      </c>
      <c r="BH556" s="288" t="str">
        <f t="shared" si="74"/>
        <v>NO</v>
      </c>
      <c r="BI556" s="288" t="str">
        <f t="shared" si="69"/>
        <v/>
      </c>
      <c r="BJ556" s="43"/>
      <c r="BK556" s="288" t="b">
        <f t="shared" si="72"/>
        <v>1</v>
      </c>
      <c r="BL556" s="288" t="b">
        <f t="shared" si="72"/>
        <v>1</v>
      </c>
      <c r="BM556" s="288" t="b">
        <f t="shared" si="72"/>
        <v>1</v>
      </c>
      <c r="BN556" s="288" t="b">
        <f t="shared" si="72"/>
        <v>1</v>
      </c>
      <c r="BO556" s="288" t="b">
        <f t="shared" si="72"/>
        <v>1</v>
      </c>
      <c r="BP556" s="288" t="b">
        <f t="shared" si="72"/>
        <v>1</v>
      </c>
      <c r="BQ556" s="288" t="b">
        <f t="shared" si="71"/>
        <v>1</v>
      </c>
    </row>
    <row r="557" spans="1:69" ht="12" customHeight="1" x14ac:dyDescent="0.25">
      <c r="A557" s="324">
        <v>18237181</v>
      </c>
      <c r="B557" s="324" t="s">
        <v>2658</v>
      </c>
      <c r="C557" s="43" t="s">
        <v>757</v>
      </c>
      <c r="D557" s="13" t="s">
        <v>182</v>
      </c>
      <c r="E557" s="13"/>
      <c r="F557" s="310">
        <v>43101</v>
      </c>
      <c r="G557" s="13"/>
      <c r="H557" s="288" t="s">
        <v>2129</v>
      </c>
      <c r="I557" s="288" t="s">
        <v>2129</v>
      </c>
      <c r="J557" s="288" t="s">
        <v>2129</v>
      </c>
      <c r="K557" s="288" t="s">
        <v>182</v>
      </c>
      <c r="L557" s="288" t="s">
        <v>2130</v>
      </c>
      <c r="M557" s="288" t="s">
        <v>2130</v>
      </c>
      <c r="N557" s="288" t="s">
        <v>2129</v>
      </c>
      <c r="P557" s="289">
        <v>0</v>
      </c>
      <c r="Q557" s="289">
        <v>225.55</v>
      </c>
      <c r="R557" s="289">
        <v>676.64</v>
      </c>
      <c r="S557" s="289">
        <v>1127.73</v>
      </c>
      <c r="T557" s="289">
        <v>86.97</v>
      </c>
      <c r="U557" s="289">
        <v>111.65</v>
      </c>
      <c r="V557" s="289">
        <v>134.25</v>
      </c>
      <c r="W557" s="289">
        <v>155.68</v>
      </c>
      <c r="X557" s="289">
        <v>174.78</v>
      </c>
      <c r="Y557" s="289">
        <v>191.71</v>
      </c>
      <c r="Z557" s="289">
        <v>207.54</v>
      </c>
      <c r="AA557" s="289">
        <v>221.18</v>
      </c>
      <c r="AB557" s="289">
        <v>232.69</v>
      </c>
      <c r="AC557" s="289"/>
      <c r="AD557" s="289"/>
      <c r="AE557" s="289">
        <v>285.83541666666662</v>
      </c>
      <c r="AF557" s="307"/>
      <c r="AG557" s="308"/>
      <c r="AH557" s="291"/>
      <c r="AI557" s="291"/>
      <c r="AJ557" s="291"/>
      <c r="AK557" s="292">
        <v>285.83541666666662</v>
      </c>
      <c r="AL557" s="291">
        <v>285.83541666666662</v>
      </c>
      <c r="AM557" s="293"/>
      <c r="AN557" s="291"/>
      <c r="AO557" s="294">
        <v>0</v>
      </c>
      <c r="AP557" s="291"/>
      <c r="AQ557" s="295">
        <v>232.69</v>
      </c>
      <c r="AR557" s="291"/>
      <c r="AS557" s="291"/>
      <c r="AT557" s="291"/>
      <c r="AU557" s="291">
        <v>232.69</v>
      </c>
      <c r="AV557" s="296">
        <v>232.69</v>
      </c>
      <c r="AW557" s="291"/>
      <c r="AX557" s="291"/>
      <c r="AY557" s="293">
        <v>0</v>
      </c>
      <c r="AZ557" s="297" t="s">
        <v>755</v>
      </c>
      <c r="BA557" s="298">
        <f t="shared" ref="BA557:BA620" si="75">AQ557-AV557-AY557</f>
        <v>0</v>
      </c>
      <c r="BB557" s="43"/>
      <c r="BC557" s="288" t="str">
        <f t="shared" si="73"/>
        <v/>
      </c>
      <c r="BD557" s="288" t="str">
        <f t="shared" si="73"/>
        <v/>
      </c>
      <c r="BE557" s="288" t="str">
        <f t="shared" si="73"/>
        <v/>
      </c>
      <c r="BF557" s="288" t="str">
        <f t="shared" si="73"/>
        <v>Non-Op</v>
      </c>
      <c r="BG557" s="288" t="str">
        <f t="shared" si="74"/>
        <v>NO</v>
      </c>
      <c r="BH557" s="288" t="str">
        <f t="shared" si="74"/>
        <v>NO</v>
      </c>
      <c r="BI557" s="288" t="str">
        <f t="shared" si="69"/>
        <v/>
      </c>
      <c r="BJ557" s="43"/>
      <c r="BK557" s="288" t="b">
        <f t="shared" si="72"/>
        <v>1</v>
      </c>
      <c r="BL557" s="288" t="b">
        <f t="shared" si="72"/>
        <v>1</v>
      </c>
      <c r="BM557" s="288" t="b">
        <f t="shared" si="72"/>
        <v>1</v>
      </c>
      <c r="BN557" s="288" t="b">
        <f t="shared" si="72"/>
        <v>1</v>
      </c>
      <c r="BO557" s="288" t="b">
        <f t="shared" si="72"/>
        <v>1</v>
      </c>
      <c r="BP557" s="288" t="b">
        <f t="shared" si="72"/>
        <v>1</v>
      </c>
      <c r="BQ557" s="288" t="b">
        <f t="shared" si="71"/>
        <v>1</v>
      </c>
    </row>
    <row r="558" spans="1:69" ht="12" customHeight="1" x14ac:dyDescent="0.3">
      <c r="A558" s="324">
        <v>18237191</v>
      </c>
      <c r="B558" s="324" t="s">
        <v>2659</v>
      </c>
      <c r="C558" s="316" t="s">
        <v>758</v>
      </c>
      <c r="D558" s="13" t="s">
        <v>182</v>
      </c>
      <c r="E558" s="13"/>
      <c r="F558" s="310">
        <v>43221</v>
      </c>
      <c r="G558" s="13"/>
      <c r="H558" s="288"/>
      <c r="I558" s="288"/>
      <c r="J558" s="288"/>
      <c r="K558" s="288" t="s">
        <v>182</v>
      </c>
      <c r="L558" s="288" t="s">
        <v>2130</v>
      </c>
      <c r="M558" s="288" t="s">
        <v>2130</v>
      </c>
      <c r="N558" s="288" t="s">
        <v>2129</v>
      </c>
      <c r="P558" s="289"/>
      <c r="Q558" s="289"/>
      <c r="R558" s="289"/>
      <c r="S558" s="289"/>
      <c r="T558" s="289"/>
      <c r="U558" s="289">
        <v>6335.41</v>
      </c>
      <c r="V558" s="289">
        <v>5799.92</v>
      </c>
      <c r="W558" s="289">
        <v>5168.95</v>
      </c>
      <c r="X558" s="289">
        <v>4606.47</v>
      </c>
      <c r="Y558" s="289">
        <v>4059.33</v>
      </c>
      <c r="Z558" s="289">
        <v>3600.55</v>
      </c>
      <c r="AA558" s="289">
        <v>2997.86</v>
      </c>
      <c r="AB558" s="289">
        <v>2572.84</v>
      </c>
      <c r="AC558" s="289"/>
      <c r="AD558" s="289"/>
      <c r="AE558" s="289">
        <v>2821.2425000000003</v>
      </c>
      <c r="AF558" s="307"/>
      <c r="AG558" s="308"/>
      <c r="AH558" s="291"/>
      <c r="AI558" s="291"/>
      <c r="AJ558" s="291"/>
      <c r="AK558" s="292">
        <v>2821.2425000000003</v>
      </c>
      <c r="AL558" s="291">
        <v>2821.2425000000003</v>
      </c>
      <c r="AM558" s="293"/>
      <c r="AN558" s="291"/>
      <c r="AO558" s="294">
        <v>0</v>
      </c>
      <c r="AP558" s="291"/>
      <c r="AQ558" s="295">
        <v>2572.84</v>
      </c>
      <c r="AR558" s="291"/>
      <c r="AS558" s="291"/>
      <c r="AT558" s="291"/>
      <c r="AU558" s="291">
        <v>2572.84</v>
      </c>
      <c r="AV558" s="296">
        <v>2572.84</v>
      </c>
      <c r="AW558" s="291"/>
      <c r="AX558" s="291"/>
      <c r="AY558" s="293">
        <v>0</v>
      </c>
      <c r="AZ558" s="297" t="s">
        <v>755</v>
      </c>
      <c r="BA558" s="298">
        <f t="shared" si="75"/>
        <v>0</v>
      </c>
      <c r="BB558" s="43"/>
      <c r="BC558" s="288"/>
      <c r="BD558" s="288"/>
      <c r="BE558" s="288"/>
      <c r="BF558" s="288" t="str">
        <f t="shared" ref="BF558:BF621" si="76">IF(VALUE(AU558),BF$7,IF(ISBLANK(AU558),"",BF$7))</f>
        <v>Non-Op</v>
      </c>
      <c r="BG558" s="288" t="str">
        <f t="shared" si="74"/>
        <v>NO</v>
      </c>
      <c r="BH558" s="288" t="str">
        <f t="shared" si="74"/>
        <v>NO</v>
      </c>
      <c r="BI558" s="288" t="str">
        <f t="shared" si="69"/>
        <v/>
      </c>
      <c r="BJ558" s="43"/>
      <c r="BK558" s="288" t="b">
        <f t="shared" si="72"/>
        <v>1</v>
      </c>
      <c r="BL558" s="288" t="b">
        <f t="shared" si="72"/>
        <v>1</v>
      </c>
      <c r="BM558" s="288" t="b">
        <f t="shared" si="72"/>
        <v>1</v>
      </c>
      <c r="BN558" s="288" t="b">
        <f t="shared" si="72"/>
        <v>1</v>
      </c>
      <c r="BO558" s="288" t="b">
        <f t="shared" si="72"/>
        <v>1</v>
      </c>
      <c r="BP558" s="288" t="b">
        <f t="shared" si="72"/>
        <v>1</v>
      </c>
      <c r="BQ558" s="288" t="b">
        <f t="shared" si="71"/>
        <v>1</v>
      </c>
    </row>
    <row r="559" spans="1:69" ht="12" customHeight="1" x14ac:dyDescent="0.25">
      <c r="A559" s="324">
        <v>18237201</v>
      </c>
      <c r="B559" s="324" t="s">
        <v>2660</v>
      </c>
      <c r="C559" s="43" t="s">
        <v>759</v>
      </c>
      <c r="D559" s="13" t="s">
        <v>182</v>
      </c>
      <c r="E559" s="13"/>
      <c r="F559" s="310">
        <v>43101</v>
      </c>
      <c r="G559" s="13"/>
      <c r="H559" s="288" t="s">
        <v>2129</v>
      </c>
      <c r="I559" s="288" t="s">
        <v>2129</v>
      </c>
      <c r="J559" s="288" t="s">
        <v>2129</v>
      </c>
      <c r="K559" s="288" t="s">
        <v>182</v>
      </c>
      <c r="L559" s="288" t="s">
        <v>2130</v>
      </c>
      <c r="M559" s="288" t="s">
        <v>2130</v>
      </c>
      <c r="N559" s="288" t="s">
        <v>2129</v>
      </c>
      <c r="P559" s="289">
        <v>0</v>
      </c>
      <c r="Q559" s="289">
        <v>5310509.9000000004</v>
      </c>
      <c r="R559" s="289">
        <v>5387122.7000000002</v>
      </c>
      <c r="S559" s="289">
        <v>5881130.96</v>
      </c>
      <c r="T559" s="289">
        <v>5861913.0700000003</v>
      </c>
      <c r="U559" s="289">
        <v>1970457.63</v>
      </c>
      <c r="V559" s="289">
        <v>2237283.89</v>
      </c>
      <c r="W559" s="289">
        <v>2425966.17</v>
      </c>
      <c r="X559" s="289">
        <v>2965458.47</v>
      </c>
      <c r="Y559" s="289">
        <v>3741675.94</v>
      </c>
      <c r="Z559" s="289">
        <v>3970721.89</v>
      </c>
      <c r="AA559" s="289">
        <v>4327789.83</v>
      </c>
      <c r="AB559" s="289">
        <v>5245012.28</v>
      </c>
      <c r="AC559" s="289"/>
      <c r="AD559" s="289"/>
      <c r="AE559" s="289">
        <v>3891878.0491666663</v>
      </c>
      <c r="AF559" s="307"/>
      <c r="AG559" s="308"/>
      <c r="AH559" s="291"/>
      <c r="AI559" s="291"/>
      <c r="AJ559" s="291"/>
      <c r="AK559" s="292">
        <v>3891878.0491666663</v>
      </c>
      <c r="AL559" s="291">
        <v>3891878.0491666663</v>
      </c>
      <c r="AM559" s="293"/>
      <c r="AN559" s="291"/>
      <c r="AO559" s="294">
        <v>0</v>
      </c>
      <c r="AP559" s="291"/>
      <c r="AQ559" s="295">
        <v>5245012.28</v>
      </c>
      <c r="AR559" s="291"/>
      <c r="AS559" s="291"/>
      <c r="AT559" s="291"/>
      <c r="AU559" s="291">
        <v>5245012.28</v>
      </c>
      <c r="AV559" s="296">
        <v>5245012.28</v>
      </c>
      <c r="AW559" s="291"/>
      <c r="AX559" s="291"/>
      <c r="AY559" s="293">
        <v>0</v>
      </c>
      <c r="AZ559" s="297" t="s">
        <v>755</v>
      </c>
      <c r="BA559" s="298">
        <f t="shared" si="75"/>
        <v>0</v>
      </c>
      <c r="BB559" s="43"/>
      <c r="BC559" s="288" t="str">
        <f t="shared" ref="BC559:BE575" si="77">IF(VALUE(AR559),BC$7,IF(ISBLANK(AR559),"",BC$7))</f>
        <v/>
      </c>
      <c r="BD559" s="288" t="str">
        <f t="shared" si="77"/>
        <v/>
      </c>
      <c r="BE559" s="288" t="str">
        <f t="shared" si="77"/>
        <v/>
      </c>
      <c r="BF559" s="288" t="str">
        <f t="shared" si="76"/>
        <v>Non-Op</v>
      </c>
      <c r="BG559" s="288" t="str">
        <f t="shared" si="74"/>
        <v>NO</v>
      </c>
      <c r="BH559" s="288" t="str">
        <f t="shared" si="74"/>
        <v>NO</v>
      </c>
      <c r="BI559" s="288" t="str">
        <f t="shared" si="69"/>
        <v/>
      </c>
      <c r="BJ559" s="43"/>
      <c r="BK559" s="288" t="b">
        <f t="shared" si="72"/>
        <v>1</v>
      </c>
      <c r="BL559" s="288" t="b">
        <f t="shared" si="72"/>
        <v>1</v>
      </c>
      <c r="BM559" s="288" t="b">
        <f t="shared" si="72"/>
        <v>1</v>
      </c>
      <c r="BN559" s="288" t="b">
        <f t="shared" si="72"/>
        <v>1</v>
      </c>
      <c r="BO559" s="288" t="b">
        <f t="shared" si="72"/>
        <v>1</v>
      </c>
      <c r="BP559" s="288" t="b">
        <f t="shared" si="72"/>
        <v>1</v>
      </c>
      <c r="BQ559" s="288" t="b">
        <f t="shared" si="71"/>
        <v>1</v>
      </c>
    </row>
    <row r="560" spans="1:69" ht="12" customHeight="1" x14ac:dyDescent="0.25">
      <c r="A560" s="311">
        <v>18237211</v>
      </c>
      <c r="B560" s="312" t="s">
        <v>2661</v>
      </c>
      <c r="C560" s="16" t="s">
        <v>760</v>
      </c>
      <c r="D560" s="13" t="s">
        <v>182</v>
      </c>
      <c r="E560" s="13"/>
      <c r="F560" s="303">
        <v>43070</v>
      </c>
      <c r="G560" s="13"/>
      <c r="H560" s="288" t="s">
        <v>2129</v>
      </c>
      <c r="I560" s="288" t="s">
        <v>2129</v>
      </c>
      <c r="J560" s="288" t="s">
        <v>2129</v>
      </c>
      <c r="K560" s="288" t="s">
        <v>182</v>
      </c>
      <c r="L560" s="288" t="s">
        <v>2130</v>
      </c>
      <c r="M560" s="288" t="s">
        <v>2130</v>
      </c>
      <c r="N560" s="288" t="s">
        <v>2129</v>
      </c>
      <c r="P560" s="289">
        <v>23158.12</v>
      </c>
      <c r="Q560" s="289">
        <v>4866591.76</v>
      </c>
      <c r="R560" s="289">
        <v>4505332.0199999996</v>
      </c>
      <c r="S560" s="289">
        <v>4667176.51</v>
      </c>
      <c r="T560" s="289">
        <v>4061773.01</v>
      </c>
      <c r="U560" s="289">
        <v>0</v>
      </c>
      <c r="V560" s="289">
        <v>0</v>
      </c>
      <c r="W560" s="289">
        <v>0</v>
      </c>
      <c r="X560" s="289">
        <v>0</v>
      </c>
      <c r="Y560" s="289">
        <v>309045.33</v>
      </c>
      <c r="Z560" s="289">
        <v>504542.27</v>
      </c>
      <c r="AA560" s="289">
        <v>765174.35</v>
      </c>
      <c r="AB560" s="289">
        <v>1472859</v>
      </c>
      <c r="AC560" s="289"/>
      <c r="AD560" s="289"/>
      <c r="AE560" s="289">
        <v>1702303.6508333329</v>
      </c>
      <c r="AF560" s="307"/>
      <c r="AG560" s="308"/>
      <c r="AH560" s="291"/>
      <c r="AI560" s="291"/>
      <c r="AJ560" s="291"/>
      <c r="AK560" s="292">
        <v>1702303.6508333329</v>
      </c>
      <c r="AL560" s="291">
        <v>1702303.6508333329</v>
      </c>
      <c r="AM560" s="293"/>
      <c r="AN560" s="291"/>
      <c r="AO560" s="294">
        <v>0</v>
      </c>
      <c r="AP560" s="291"/>
      <c r="AQ560" s="295">
        <v>1472859</v>
      </c>
      <c r="AR560" s="291"/>
      <c r="AS560" s="291"/>
      <c r="AT560" s="291"/>
      <c r="AU560" s="291">
        <v>1472859</v>
      </c>
      <c r="AV560" s="296">
        <v>1472859</v>
      </c>
      <c r="AW560" s="291"/>
      <c r="AX560" s="291"/>
      <c r="AY560" s="293">
        <v>0</v>
      </c>
      <c r="AZ560" s="297" t="s">
        <v>755</v>
      </c>
      <c r="BA560" s="298">
        <f t="shared" si="75"/>
        <v>0</v>
      </c>
      <c r="BB560" s="43"/>
      <c r="BC560" s="288" t="str">
        <f t="shared" si="77"/>
        <v/>
      </c>
      <c r="BD560" s="288" t="str">
        <f t="shared" si="77"/>
        <v/>
      </c>
      <c r="BE560" s="288" t="str">
        <f t="shared" si="77"/>
        <v/>
      </c>
      <c r="BF560" s="288" t="str">
        <f t="shared" si="76"/>
        <v>Non-Op</v>
      </c>
      <c r="BG560" s="288" t="str">
        <f t="shared" si="74"/>
        <v>NO</v>
      </c>
      <c r="BH560" s="288" t="str">
        <f t="shared" si="74"/>
        <v>NO</v>
      </c>
      <c r="BI560" s="288" t="str">
        <f t="shared" si="69"/>
        <v/>
      </c>
      <c r="BJ560" s="43"/>
      <c r="BK560" s="288" t="b">
        <f t="shared" si="72"/>
        <v>1</v>
      </c>
      <c r="BL560" s="288" t="b">
        <f t="shared" si="72"/>
        <v>1</v>
      </c>
      <c r="BM560" s="288" t="b">
        <f t="shared" si="72"/>
        <v>1</v>
      </c>
      <c r="BN560" s="288" t="b">
        <f t="shared" si="72"/>
        <v>1</v>
      </c>
      <c r="BO560" s="288" t="b">
        <f t="shared" si="72"/>
        <v>1</v>
      </c>
      <c r="BP560" s="288" t="b">
        <f t="shared" si="72"/>
        <v>1</v>
      </c>
      <c r="BQ560" s="288" t="b">
        <f t="shared" si="71"/>
        <v>1</v>
      </c>
    </row>
    <row r="561" spans="1:69" ht="12" customHeight="1" x14ac:dyDescent="0.25">
      <c r="A561" s="311">
        <v>18237221</v>
      </c>
      <c r="B561" s="312" t="s">
        <v>2662</v>
      </c>
      <c r="C561" s="16" t="s">
        <v>761</v>
      </c>
      <c r="D561" s="13" t="s">
        <v>182</v>
      </c>
      <c r="E561" s="13"/>
      <c r="F561" s="303">
        <v>43070</v>
      </c>
      <c r="G561" s="13"/>
      <c r="H561" s="288" t="s">
        <v>2129</v>
      </c>
      <c r="I561" s="288" t="s">
        <v>2129</v>
      </c>
      <c r="J561" s="288" t="s">
        <v>2129</v>
      </c>
      <c r="K561" s="288" t="s">
        <v>182</v>
      </c>
      <c r="L561" s="288" t="s">
        <v>2130</v>
      </c>
      <c r="M561" s="288" t="s">
        <v>2130</v>
      </c>
      <c r="N561" s="288" t="s">
        <v>2129</v>
      </c>
      <c r="P561" s="289">
        <v>94681.86</v>
      </c>
      <c r="Q561" s="289">
        <v>1296197.46</v>
      </c>
      <c r="R561" s="289">
        <v>1367803.4</v>
      </c>
      <c r="S561" s="289">
        <v>1441151.09</v>
      </c>
      <c r="T561" s="289">
        <v>1439062.01</v>
      </c>
      <c r="U561" s="289">
        <v>643443.1</v>
      </c>
      <c r="V561" s="289">
        <v>820002.18</v>
      </c>
      <c r="W561" s="289">
        <v>838971.29</v>
      </c>
      <c r="X561" s="289">
        <v>1206707.7</v>
      </c>
      <c r="Y561" s="289">
        <v>1277708.2</v>
      </c>
      <c r="Z561" s="289">
        <v>1470633.61</v>
      </c>
      <c r="AA561" s="289">
        <v>1658269.74</v>
      </c>
      <c r="AB561" s="289">
        <v>1866510.07</v>
      </c>
      <c r="AC561" s="289"/>
      <c r="AD561" s="289"/>
      <c r="AE561" s="289">
        <v>1203378.812083333</v>
      </c>
      <c r="AF561" s="307"/>
      <c r="AG561" s="308"/>
      <c r="AH561" s="291"/>
      <c r="AI561" s="291"/>
      <c r="AJ561" s="291"/>
      <c r="AK561" s="292">
        <v>1203378.812083333</v>
      </c>
      <c r="AL561" s="291">
        <v>1203378.812083333</v>
      </c>
      <c r="AM561" s="293"/>
      <c r="AN561" s="291"/>
      <c r="AO561" s="294">
        <v>0</v>
      </c>
      <c r="AP561" s="291"/>
      <c r="AQ561" s="295">
        <v>1866510.07</v>
      </c>
      <c r="AR561" s="291"/>
      <c r="AS561" s="291"/>
      <c r="AT561" s="291"/>
      <c r="AU561" s="291">
        <v>1866510.07</v>
      </c>
      <c r="AV561" s="296">
        <v>1866510.07</v>
      </c>
      <c r="AW561" s="291"/>
      <c r="AX561" s="291"/>
      <c r="AY561" s="293">
        <v>0</v>
      </c>
      <c r="AZ561" s="297" t="s">
        <v>755</v>
      </c>
      <c r="BA561" s="298">
        <f t="shared" si="75"/>
        <v>0</v>
      </c>
      <c r="BB561" s="43"/>
      <c r="BC561" s="288" t="str">
        <f t="shared" si="77"/>
        <v/>
      </c>
      <c r="BD561" s="288" t="str">
        <f t="shared" si="77"/>
        <v/>
      </c>
      <c r="BE561" s="288" t="str">
        <f t="shared" si="77"/>
        <v/>
      </c>
      <c r="BF561" s="288" t="str">
        <f t="shared" si="76"/>
        <v>Non-Op</v>
      </c>
      <c r="BG561" s="288" t="str">
        <f t="shared" si="74"/>
        <v>NO</v>
      </c>
      <c r="BH561" s="288" t="str">
        <f t="shared" si="74"/>
        <v>NO</v>
      </c>
      <c r="BI561" s="288" t="str">
        <f t="shared" si="69"/>
        <v/>
      </c>
      <c r="BJ561" s="43"/>
      <c r="BK561" s="288" t="b">
        <f t="shared" si="72"/>
        <v>1</v>
      </c>
      <c r="BL561" s="288" t="b">
        <f t="shared" si="72"/>
        <v>1</v>
      </c>
      <c r="BM561" s="288" t="b">
        <f t="shared" si="72"/>
        <v>1</v>
      </c>
      <c r="BN561" s="288" t="b">
        <f t="shared" si="72"/>
        <v>1</v>
      </c>
      <c r="BO561" s="288" t="b">
        <f t="shared" si="72"/>
        <v>1</v>
      </c>
      <c r="BP561" s="288" t="b">
        <f t="shared" si="72"/>
        <v>1</v>
      </c>
      <c r="BQ561" s="288" t="b">
        <f t="shared" si="71"/>
        <v>1</v>
      </c>
    </row>
    <row r="562" spans="1:69" ht="12" customHeight="1" x14ac:dyDescent="0.25">
      <c r="A562" s="324">
        <v>18237231</v>
      </c>
      <c r="B562" s="324" t="s">
        <v>2663</v>
      </c>
      <c r="C562" s="43" t="s">
        <v>762</v>
      </c>
      <c r="D562" s="13" t="s">
        <v>182</v>
      </c>
      <c r="E562" s="13"/>
      <c r="F562" s="310">
        <v>43101</v>
      </c>
      <c r="G562" s="13"/>
      <c r="H562" s="288" t="s">
        <v>2129</v>
      </c>
      <c r="I562" s="288" t="s">
        <v>2129</v>
      </c>
      <c r="J562" s="288" t="s">
        <v>2129</v>
      </c>
      <c r="K562" s="288" t="s">
        <v>182</v>
      </c>
      <c r="L562" s="288" t="s">
        <v>2130</v>
      </c>
      <c r="M562" s="288" t="s">
        <v>2130</v>
      </c>
      <c r="N562" s="288" t="s">
        <v>2129</v>
      </c>
      <c r="P562" s="289">
        <v>0</v>
      </c>
      <c r="Q562" s="289">
        <v>3430641.38</v>
      </c>
      <c r="R562" s="289">
        <v>2507239.0499999998</v>
      </c>
      <c r="S562" s="289">
        <v>1454059.51</v>
      </c>
      <c r="T562" s="289">
        <v>0</v>
      </c>
      <c r="U562" s="289">
        <v>339148.32</v>
      </c>
      <c r="V562" s="289">
        <v>0</v>
      </c>
      <c r="W562" s="289">
        <v>0</v>
      </c>
      <c r="X562" s="289">
        <v>0</v>
      </c>
      <c r="Y562" s="289">
        <v>0</v>
      </c>
      <c r="Z562" s="289">
        <v>0</v>
      </c>
      <c r="AA562" s="289">
        <v>0</v>
      </c>
      <c r="AB562" s="289">
        <v>0</v>
      </c>
      <c r="AC562" s="289"/>
      <c r="AD562" s="289"/>
      <c r="AE562" s="289">
        <v>644257.35499999998</v>
      </c>
      <c r="AF562" s="307"/>
      <c r="AG562" s="308"/>
      <c r="AH562" s="291"/>
      <c r="AI562" s="291"/>
      <c r="AJ562" s="291"/>
      <c r="AK562" s="292">
        <v>644257.35499999998</v>
      </c>
      <c r="AL562" s="291">
        <v>644257.35499999998</v>
      </c>
      <c r="AM562" s="293"/>
      <c r="AN562" s="291"/>
      <c r="AO562" s="294">
        <v>0</v>
      </c>
      <c r="AP562" s="291"/>
      <c r="AQ562" s="295">
        <v>0</v>
      </c>
      <c r="AR562" s="291"/>
      <c r="AS562" s="291"/>
      <c r="AT562" s="291"/>
      <c r="AU562" s="291">
        <v>0</v>
      </c>
      <c r="AV562" s="296">
        <v>0</v>
      </c>
      <c r="AW562" s="291"/>
      <c r="AX562" s="291"/>
      <c r="AY562" s="293">
        <v>0</v>
      </c>
      <c r="AZ562" s="297" t="s">
        <v>755</v>
      </c>
      <c r="BA562" s="298">
        <f t="shared" si="75"/>
        <v>0</v>
      </c>
      <c r="BB562" s="43"/>
      <c r="BC562" s="288" t="str">
        <f t="shared" si="77"/>
        <v/>
      </c>
      <c r="BD562" s="288" t="str">
        <f t="shared" si="77"/>
        <v/>
      </c>
      <c r="BE562" s="288" t="str">
        <f t="shared" si="77"/>
        <v/>
      </c>
      <c r="BF562" s="288" t="str">
        <f t="shared" si="76"/>
        <v>Non-Op</v>
      </c>
      <c r="BG562" s="288" t="str">
        <f t="shared" si="74"/>
        <v>NO</v>
      </c>
      <c r="BH562" s="288" t="str">
        <f t="shared" si="74"/>
        <v>NO</v>
      </c>
      <c r="BI562" s="288" t="str">
        <f t="shared" si="69"/>
        <v/>
      </c>
      <c r="BJ562" s="43"/>
      <c r="BK562" s="288" t="b">
        <f t="shared" si="72"/>
        <v>1</v>
      </c>
      <c r="BL562" s="288" t="b">
        <f t="shared" si="72"/>
        <v>1</v>
      </c>
      <c r="BM562" s="288" t="b">
        <f t="shared" si="72"/>
        <v>1</v>
      </c>
      <c r="BN562" s="288" t="b">
        <f t="shared" si="72"/>
        <v>1</v>
      </c>
      <c r="BO562" s="288" t="b">
        <f t="shared" si="72"/>
        <v>1</v>
      </c>
      <c r="BP562" s="288" t="b">
        <f t="shared" si="72"/>
        <v>1</v>
      </c>
      <c r="BQ562" s="288" t="b">
        <f t="shared" si="71"/>
        <v>1</v>
      </c>
    </row>
    <row r="563" spans="1:69" ht="12" customHeight="1" x14ac:dyDescent="0.25">
      <c r="A563" s="324">
        <v>18237241</v>
      </c>
      <c r="B563" s="324" t="s">
        <v>2664</v>
      </c>
      <c r="C563" s="43" t="s">
        <v>763</v>
      </c>
      <c r="D563" s="13" t="s">
        <v>182</v>
      </c>
      <c r="E563" s="13"/>
      <c r="F563" s="310">
        <v>43101</v>
      </c>
      <c r="G563" s="13"/>
      <c r="H563" s="288" t="s">
        <v>2129</v>
      </c>
      <c r="I563" s="288" t="s">
        <v>2129</v>
      </c>
      <c r="J563" s="288" t="s">
        <v>2129</v>
      </c>
      <c r="K563" s="288" t="s">
        <v>182</v>
      </c>
      <c r="L563" s="288" t="s">
        <v>2130</v>
      </c>
      <c r="M563" s="288" t="s">
        <v>2130</v>
      </c>
      <c r="N563" s="288" t="s">
        <v>2129</v>
      </c>
      <c r="P563" s="289">
        <v>0</v>
      </c>
      <c r="Q563" s="289">
        <v>404128.53</v>
      </c>
      <c r="R563" s="289">
        <v>0</v>
      </c>
      <c r="S563" s="289">
        <v>0</v>
      </c>
      <c r="T563" s="289">
        <v>0</v>
      </c>
      <c r="U563" s="289">
        <v>0</v>
      </c>
      <c r="V563" s="289">
        <v>0</v>
      </c>
      <c r="W563" s="289">
        <v>0</v>
      </c>
      <c r="X563" s="289">
        <v>0</v>
      </c>
      <c r="Y563" s="289">
        <v>0</v>
      </c>
      <c r="Z563" s="289">
        <v>0</v>
      </c>
      <c r="AA563" s="289">
        <v>0</v>
      </c>
      <c r="AB563" s="289">
        <v>0</v>
      </c>
      <c r="AC563" s="289"/>
      <c r="AD563" s="289"/>
      <c r="AE563" s="289">
        <v>33677.377500000002</v>
      </c>
      <c r="AF563" s="307"/>
      <c r="AG563" s="308"/>
      <c r="AH563" s="291"/>
      <c r="AI563" s="291"/>
      <c r="AJ563" s="291"/>
      <c r="AK563" s="292">
        <v>33677.377500000002</v>
      </c>
      <c r="AL563" s="291">
        <v>33677.377500000002</v>
      </c>
      <c r="AM563" s="293"/>
      <c r="AN563" s="291"/>
      <c r="AO563" s="294">
        <v>0</v>
      </c>
      <c r="AP563" s="291"/>
      <c r="AQ563" s="295">
        <v>0</v>
      </c>
      <c r="AR563" s="291"/>
      <c r="AS563" s="291"/>
      <c r="AT563" s="291"/>
      <c r="AU563" s="291">
        <v>0</v>
      </c>
      <c r="AV563" s="296">
        <v>0</v>
      </c>
      <c r="AW563" s="291"/>
      <c r="AX563" s="291"/>
      <c r="AY563" s="293">
        <v>0</v>
      </c>
      <c r="AZ563" s="297" t="s">
        <v>755</v>
      </c>
      <c r="BA563" s="298">
        <f t="shared" si="75"/>
        <v>0</v>
      </c>
      <c r="BB563" s="43"/>
      <c r="BC563" s="288" t="str">
        <f t="shared" si="77"/>
        <v/>
      </c>
      <c r="BD563" s="288" t="str">
        <f t="shared" si="77"/>
        <v/>
      </c>
      <c r="BE563" s="288" t="str">
        <f t="shared" si="77"/>
        <v/>
      </c>
      <c r="BF563" s="288" t="str">
        <f t="shared" si="76"/>
        <v>Non-Op</v>
      </c>
      <c r="BG563" s="288" t="str">
        <f t="shared" si="74"/>
        <v>NO</v>
      </c>
      <c r="BH563" s="288" t="str">
        <f t="shared" si="74"/>
        <v>NO</v>
      </c>
      <c r="BI563" s="288" t="str">
        <f t="shared" si="69"/>
        <v/>
      </c>
      <c r="BJ563" s="43"/>
      <c r="BK563" s="288" t="b">
        <f t="shared" si="72"/>
        <v>1</v>
      </c>
      <c r="BL563" s="288" t="b">
        <f t="shared" si="72"/>
        <v>1</v>
      </c>
      <c r="BM563" s="288" t="b">
        <f t="shared" si="72"/>
        <v>1</v>
      </c>
      <c r="BN563" s="288" t="b">
        <f t="shared" ref="BN563:BQ626" si="78">BF563=K563</f>
        <v>1</v>
      </c>
      <c r="BO563" s="288" t="b">
        <f t="shared" si="78"/>
        <v>1</v>
      </c>
      <c r="BP563" s="288" t="b">
        <f t="shared" si="78"/>
        <v>1</v>
      </c>
      <c r="BQ563" s="288" t="b">
        <f t="shared" si="71"/>
        <v>1</v>
      </c>
    </row>
    <row r="564" spans="1:69" ht="12" customHeight="1" x14ac:dyDescent="0.25">
      <c r="A564" s="324">
        <v>18237251</v>
      </c>
      <c r="B564" s="324" t="s">
        <v>2665</v>
      </c>
      <c r="C564" s="43" t="s">
        <v>764</v>
      </c>
      <c r="D564" s="13" t="s">
        <v>182</v>
      </c>
      <c r="E564" s="13"/>
      <c r="F564" s="310">
        <v>43101</v>
      </c>
      <c r="G564" s="13"/>
      <c r="H564" s="288" t="s">
        <v>2129</v>
      </c>
      <c r="I564" s="288" t="s">
        <v>2129</v>
      </c>
      <c r="J564" s="288" t="s">
        <v>2129</v>
      </c>
      <c r="K564" s="288" t="s">
        <v>182</v>
      </c>
      <c r="L564" s="288" t="s">
        <v>2130</v>
      </c>
      <c r="M564" s="288" t="s">
        <v>2130</v>
      </c>
      <c r="N564" s="288" t="s">
        <v>2129</v>
      </c>
      <c r="P564" s="289">
        <v>0</v>
      </c>
      <c r="Q564" s="289">
        <v>1016896.38</v>
      </c>
      <c r="R564" s="289">
        <v>922204</v>
      </c>
      <c r="S564" s="289">
        <v>1173617.1000000001</v>
      </c>
      <c r="T564" s="289">
        <v>386648.74</v>
      </c>
      <c r="U564" s="289">
        <v>898922.84</v>
      </c>
      <c r="V564" s="289">
        <v>977525.48</v>
      </c>
      <c r="W564" s="289">
        <v>965312.22</v>
      </c>
      <c r="X564" s="289">
        <v>1248501.05</v>
      </c>
      <c r="Y564" s="289">
        <v>1751645.28</v>
      </c>
      <c r="Z564" s="289">
        <v>1767472.06</v>
      </c>
      <c r="AA564" s="289">
        <v>1883244</v>
      </c>
      <c r="AB564" s="289">
        <v>2468307.38</v>
      </c>
      <c r="AC564" s="289"/>
      <c r="AD564" s="289"/>
      <c r="AE564" s="289">
        <v>1185511.9033333331</v>
      </c>
      <c r="AF564" s="307"/>
      <c r="AG564" s="308"/>
      <c r="AH564" s="291"/>
      <c r="AI564" s="291"/>
      <c r="AJ564" s="291"/>
      <c r="AK564" s="292">
        <v>1185511.9033333331</v>
      </c>
      <c r="AL564" s="291">
        <v>1185511.9033333331</v>
      </c>
      <c r="AM564" s="293"/>
      <c r="AN564" s="291"/>
      <c r="AO564" s="294">
        <v>0</v>
      </c>
      <c r="AP564" s="291"/>
      <c r="AQ564" s="295">
        <v>2468307.38</v>
      </c>
      <c r="AR564" s="291"/>
      <c r="AS564" s="291"/>
      <c r="AT564" s="291"/>
      <c r="AU564" s="291">
        <v>2468307.38</v>
      </c>
      <c r="AV564" s="296">
        <v>2468307.38</v>
      </c>
      <c r="AW564" s="291"/>
      <c r="AX564" s="291"/>
      <c r="AY564" s="293">
        <v>0</v>
      </c>
      <c r="AZ564" s="297" t="s">
        <v>755</v>
      </c>
      <c r="BA564" s="298">
        <f t="shared" si="75"/>
        <v>0</v>
      </c>
      <c r="BB564" s="43"/>
      <c r="BC564" s="288" t="str">
        <f t="shared" si="77"/>
        <v/>
      </c>
      <c r="BD564" s="288" t="str">
        <f t="shared" si="77"/>
        <v/>
      </c>
      <c r="BE564" s="288" t="str">
        <f t="shared" si="77"/>
        <v/>
      </c>
      <c r="BF564" s="288" t="str">
        <f t="shared" si="76"/>
        <v>Non-Op</v>
      </c>
      <c r="BG564" s="288" t="str">
        <f t="shared" si="74"/>
        <v>NO</v>
      </c>
      <c r="BH564" s="288" t="str">
        <f t="shared" si="74"/>
        <v>NO</v>
      </c>
      <c r="BI564" s="288" t="str">
        <f t="shared" si="69"/>
        <v/>
      </c>
      <c r="BJ564" s="43"/>
      <c r="BK564" s="288" t="b">
        <f t="shared" ref="BK564:BQ627" si="79">BC564=H564</f>
        <v>1</v>
      </c>
      <c r="BL564" s="288" t="b">
        <f t="shared" si="79"/>
        <v>1</v>
      </c>
      <c r="BM564" s="288" t="b">
        <f t="shared" si="79"/>
        <v>1</v>
      </c>
      <c r="BN564" s="288" t="b">
        <f t="shared" si="78"/>
        <v>1</v>
      </c>
      <c r="BO564" s="288" t="b">
        <f t="shared" si="78"/>
        <v>1</v>
      </c>
      <c r="BP564" s="288" t="b">
        <f t="shared" si="78"/>
        <v>1</v>
      </c>
      <c r="BQ564" s="288" t="b">
        <f t="shared" si="71"/>
        <v>1</v>
      </c>
    </row>
    <row r="565" spans="1:69" ht="12" customHeight="1" x14ac:dyDescent="0.25">
      <c r="A565" s="324">
        <v>18237261</v>
      </c>
      <c r="B565" s="324" t="s">
        <v>2666</v>
      </c>
      <c r="C565" s="43" t="s">
        <v>765</v>
      </c>
      <c r="D565" s="13" t="s">
        <v>182</v>
      </c>
      <c r="E565" s="13"/>
      <c r="F565" s="310">
        <v>43132</v>
      </c>
      <c r="G565" s="13"/>
      <c r="H565" s="288" t="s">
        <v>2129</v>
      </c>
      <c r="I565" s="288" t="s">
        <v>2129</v>
      </c>
      <c r="J565" s="288" t="s">
        <v>2129</v>
      </c>
      <c r="K565" s="288" t="s">
        <v>182</v>
      </c>
      <c r="L565" s="288" t="s">
        <v>2130</v>
      </c>
      <c r="M565" s="288" t="s">
        <v>2130</v>
      </c>
      <c r="N565" s="288" t="s">
        <v>2129</v>
      </c>
      <c r="P565" s="289">
        <v>0</v>
      </c>
      <c r="Q565" s="289">
        <v>0</v>
      </c>
      <c r="R565" s="289">
        <v>65877.88</v>
      </c>
      <c r="S565" s="289">
        <v>13046.03</v>
      </c>
      <c r="T565" s="289">
        <v>0</v>
      </c>
      <c r="U565" s="289">
        <v>0</v>
      </c>
      <c r="V565" s="289">
        <v>0</v>
      </c>
      <c r="W565" s="289">
        <v>0</v>
      </c>
      <c r="X565" s="289">
        <v>0</v>
      </c>
      <c r="Y565" s="289">
        <v>0</v>
      </c>
      <c r="Z565" s="289">
        <v>0</v>
      </c>
      <c r="AA565" s="289">
        <v>0</v>
      </c>
      <c r="AB565" s="289">
        <v>0</v>
      </c>
      <c r="AC565" s="289"/>
      <c r="AD565" s="289"/>
      <c r="AE565" s="289">
        <v>6576.9925000000003</v>
      </c>
      <c r="AF565" s="307"/>
      <c r="AG565" s="308"/>
      <c r="AH565" s="291"/>
      <c r="AI565" s="291"/>
      <c r="AJ565" s="291"/>
      <c r="AK565" s="292">
        <v>6576.9925000000003</v>
      </c>
      <c r="AL565" s="291">
        <v>6576.9925000000003</v>
      </c>
      <c r="AM565" s="293"/>
      <c r="AN565" s="291"/>
      <c r="AO565" s="294"/>
      <c r="AP565" s="291"/>
      <c r="AQ565" s="295">
        <v>0</v>
      </c>
      <c r="AR565" s="291"/>
      <c r="AS565" s="291"/>
      <c r="AT565" s="291"/>
      <c r="AU565" s="291">
        <v>0</v>
      </c>
      <c r="AV565" s="296">
        <v>0</v>
      </c>
      <c r="AW565" s="291"/>
      <c r="AX565" s="291"/>
      <c r="AY565" s="293">
        <v>0</v>
      </c>
      <c r="AZ565" s="297" t="s">
        <v>755</v>
      </c>
      <c r="BA565" s="298">
        <f t="shared" si="75"/>
        <v>0</v>
      </c>
      <c r="BB565" s="43"/>
      <c r="BC565" s="288" t="str">
        <f t="shared" si="77"/>
        <v/>
      </c>
      <c r="BD565" s="288" t="str">
        <f t="shared" si="77"/>
        <v/>
      </c>
      <c r="BE565" s="288" t="str">
        <f t="shared" si="77"/>
        <v/>
      </c>
      <c r="BF565" s="288" t="str">
        <f t="shared" si="76"/>
        <v>Non-Op</v>
      </c>
      <c r="BG565" s="288" t="str">
        <f t="shared" si="74"/>
        <v>NO</v>
      </c>
      <c r="BH565" s="288" t="str">
        <f t="shared" si="74"/>
        <v>NO</v>
      </c>
      <c r="BI565" s="288" t="str">
        <f t="shared" si="69"/>
        <v/>
      </c>
      <c r="BJ565" s="43"/>
      <c r="BK565" s="288" t="b">
        <f t="shared" si="79"/>
        <v>1</v>
      </c>
      <c r="BL565" s="288" t="b">
        <f t="shared" si="79"/>
        <v>1</v>
      </c>
      <c r="BM565" s="288" t="b">
        <f t="shared" si="79"/>
        <v>1</v>
      </c>
      <c r="BN565" s="288" t="b">
        <f t="shared" si="78"/>
        <v>1</v>
      </c>
      <c r="BO565" s="288" t="b">
        <f t="shared" si="78"/>
        <v>1</v>
      </c>
      <c r="BP565" s="288" t="b">
        <f t="shared" si="78"/>
        <v>1</v>
      </c>
      <c r="BQ565" s="288" t="b">
        <f t="shared" si="71"/>
        <v>1</v>
      </c>
    </row>
    <row r="566" spans="1:69" ht="12" customHeight="1" x14ac:dyDescent="0.25">
      <c r="A566" s="311">
        <v>18237271</v>
      </c>
      <c r="B566" s="312" t="s">
        <v>2667</v>
      </c>
      <c r="C566" s="16" t="s">
        <v>766</v>
      </c>
      <c r="D566" s="13" t="s">
        <v>182</v>
      </c>
      <c r="E566" s="13"/>
      <c r="F566" s="303">
        <v>43070</v>
      </c>
      <c r="G566" s="13"/>
      <c r="H566" s="288" t="s">
        <v>2129</v>
      </c>
      <c r="I566" s="288" t="s">
        <v>2129</v>
      </c>
      <c r="J566" s="288" t="s">
        <v>2129</v>
      </c>
      <c r="K566" s="288" t="s">
        <v>182</v>
      </c>
      <c r="L566" s="288" t="s">
        <v>2130</v>
      </c>
      <c r="M566" s="288" t="s">
        <v>2130</v>
      </c>
      <c r="N566" s="288" t="s">
        <v>2129</v>
      </c>
      <c r="P566" s="289">
        <v>133361.39000000001</v>
      </c>
      <c r="Q566" s="289">
        <v>956585.82</v>
      </c>
      <c r="R566" s="289">
        <v>468633.14</v>
      </c>
      <c r="S566" s="289">
        <v>608791.43999999994</v>
      </c>
      <c r="T566" s="289">
        <v>288775.17</v>
      </c>
      <c r="U566" s="289">
        <v>0</v>
      </c>
      <c r="V566" s="289">
        <v>0</v>
      </c>
      <c r="W566" s="289">
        <v>0</v>
      </c>
      <c r="X566" s="289">
        <v>0</v>
      </c>
      <c r="Y566" s="289">
        <v>0</v>
      </c>
      <c r="Z566" s="289">
        <v>0</v>
      </c>
      <c r="AA566" s="289">
        <v>0</v>
      </c>
      <c r="AB566" s="289">
        <v>0</v>
      </c>
      <c r="AC566" s="289"/>
      <c r="AD566" s="289"/>
      <c r="AE566" s="289">
        <v>199122.18874999997</v>
      </c>
      <c r="AF566" s="307"/>
      <c r="AG566" s="308"/>
      <c r="AH566" s="291"/>
      <c r="AI566" s="291"/>
      <c r="AJ566" s="291"/>
      <c r="AK566" s="292">
        <v>199122.18874999997</v>
      </c>
      <c r="AL566" s="291">
        <v>199122.18874999997</v>
      </c>
      <c r="AM566" s="293"/>
      <c r="AN566" s="291"/>
      <c r="AO566" s="294">
        <v>0</v>
      </c>
      <c r="AP566" s="291"/>
      <c r="AQ566" s="295">
        <v>0</v>
      </c>
      <c r="AR566" s="291"/>
      <c r="AS566" s="291"/>
      <c r="AT566" s="291"/>
      <c r="AU566" s="291">
        <v>0</v>
      </c>
      <c r="AV566" s="296">
        <v>0</v>
      </c>
      <c r="AW566" s="291"/>
      <c r="AX566" s="291"/>
      <c r="AY566" s="293">
        <v>0</v>
      </c>
      <c r="AZ566" s="297" t="s">
        <v>755</v>
      </c>
      <c r="BA566" s="298">
        <f t="shared" si="75"/>
        <v>0</v>
      </c>
      <c r="BB566" s="43"/>
      <c r="BC566" s="288" t="str">
        <f t="shared" si="77"/>
        <v/>
      </c>
      <c r="BD566" s="288" t="str">
        <f t="shared" si="77"/>
        <v/>
      </c>
      <c r="BE566" s="288" t="str">
        <f t="shared" si="77"/>
        <v/>
      </c>
      <c r="BF566" s="288" t="str">
        <f t="shared" si="76"/>
        <v>Non-Op</v>
      </c>
      <c r="BG566" s="288" t="str">
        <f t="shared" si="74"/>
        <v>NO</v>
      </c>
      <c r="BH566" s="288" t="str">
        <f t="shared" si="74"/>
        <v>NO</v>
      </c>
      <c r="BI566" s="288" t="str">
        <f t="shared" si="69"/>
        <v/>
      </c>
      <c r="BJ566" s="43"/>
      <c r="BK566" s="288" t="b">
        <f t="shared" si="79"/>
        <v>1</v>
      </c>
      <c r="BL566" s="288" t="b">
        <f t="shared" si="79"/>
        <v>1</v>
      </c>
      <c r="BM566" s="288" t="b">
        <f t="shared" si="79"/>
        <v>1</v>
      </c>
      <c r="BN566" s="288" t="b">
        <f t="shared" si="78"/>
        <v>1</v>
      </c>
      <c r="BO566" s="288" t="b">
        <f t="shared" si="78"/>
        <v>1</v>
      </c>
      <c r="BP566" s="288" t="b">
        <f t="shared" si="78"/>
        <v>1</v>
      </c>
      <c r="BQ566" s="288" t="b">
        <f t="shared" si="71"/>
        <v>1</v>
      </c>
    </row>
    <row r="567" spans="1:69" ht="12" customHeight="1" x14ac:dyDescent="0.25">
      <c r="A567" s="311">
        <v>18237281</v>
      </c>
      <c r="B567" s="312" t="s">
        <v>2668</v>
      </c>
      <c r="C567" s="16" t="s">
        <v>767</v>
      </c>
      <c r="D567" s="13" t="s">
        <v>182</v>
      </c>
      <c r="E567" s="13"/>
      <c r="F567" s="303">
        <v>43070</v>
      </c>
      <c r="G567" s="13"/>
      <c r="H567" s="288" t="s">
        <v>2129</v>
      </c>
      <c r="I567" s="288" t="s">
        <v>2129</v>
      </c>
      <c r="J567" s="288" t="s">
        <v>2129</v>
      </c>
      <c r="K567" s="288" t="s">
        <v>182</v>
      </c>
      <c r="L567" s="288" t="s">
        <v>2130</v>
      </c>
      <c r="M567" s="288" t="s">
        <v>2130</v>
      </c>
      <c r="N567" s="288" t="s">
        <v>2129</v>
      </c>
      <c r="P567" s="289">
        <v>129130.56</v>
      </c>
      <c r="Q567" s="289">
        <v>598079.81999999995</v>
      </c>
      <c r="R567" s="289">
        <v>717448.8</v>
      </c>
      <c r="S567" s="289">
        <v>839588.52</v>
      </c>
      <c r="T567" s="289">
        <v>737066.4</v>
      </c>
      <c r="U567" s="289">
        <v>978828.96</v>
      </c>
      <c r="V567" s="289">
        <v>1242985.23</v>
      </c>
      <c r="W567" s="289">
        <v>1286555.76</v>
      </c>
      <c r="X567" s="289">
        <v>1804217.41</v>
      </c>
      <c r="Y567" s="289">
        <v>1916277.12</v>
      </c>
      <c r="Z567" s="289">
        <v>2194751.35</v>
      </c>
      <c r="AA567" s="289">
        <v>2464422.6800000002</v>
      </c>
      <c r="AB567" s="289">
        <v>2784489.88</v>
      </c>
      <c r="AC567" s="289"/>
      <c r="AD567" s="289"/>
      <c r="AE567" s="289">
        <v>1353086.0225</v>
      </c>
      <c r="AF567" s="307"/>
      <c r="AG567" s="308"/>
      <c r="AH567" s="291"/>
      <c r="AI567" s="291"/>
      <c r="AJ567" s="291"/>
      <c r="AK567" s="292">
        <v>1353086.0225</v>
      </c>
      <c r="AL567" s="291">
        <v>1353086.0225</v>
      </c>
      <c r="AM567" s="293"/>
      <c r="AN567" s="291"/>
      <c r="AO567" s="294">
        <v>0</v>
      </c>
      <c r="AP567" s="291"/>
      <c r="AQ567" s="295">
        <v>2784489.88</v>
      </c>
      <c r="AR567" s="291"/>
      <c r="AS567" s="291"/>
      <c r="AT567" s="291"/>
      <c r="AU567" s="291">
        <v>2784489.88</v>
      </c>
      <c r="AV567" s="296">
        <v>2784489.88</v>
      </c>
      <c r="AW567" s="291"/>
      <c r="AX567" s="291"/>
      <c r="AY567" s="293">
        <v>0</v>
      </c>
      <c r="AZ567" s="297" t="s">
        <v>755</v>
      </c>
      <c r="BA567" s="298">
        <f t="shared" si="75"/>
        <v>0</v>
      </c>
      <c r="BB567" s="43"/>
      <c r="BC567" s="288" t="str">
        <f t="shared" si="77"/>
        <v/>
      </c>
      <c r="BD567" s="288" t="str">
        <f t="shared" si="77"/>
        <v/>
      </c>
      <c r="BE567" s="288" t="str">
        <f t="shared" si="77"/>
        <v/>
      </c>
      <c r="BF567" s="288" t="str">
        <f t="shared" si="76"/>
        <v>Non-Op</v>
      </c>
      <c r="BG567" s="288" t="str">
        <f t="shared" si="74"/>
        <v>NO</v>
      </c>
      <c r="BH567" s="288" t="str">
        <f t="shared" si="74"/>
        <v>NO</v>
      </c>
      <c r="BI567" s="288" t="str">
        <f t="shared" ref="BI567:BI575" si="80">IF(OR(CONCATENATE(BG567,BH567)="NOW/C",CONCATENATE(BG567,BH567)="W/CNO"),"W/C","")</f>
        <v/>
      </c>
      <c r="BJ567" s="43"/>
      <c r="BK567" s="288" t="b">
        <f t="shared" si="79"/>
        <v>1</v>
      </c>
      <c r="BL567" s="288" t="b">
        <f t="shared" si="79"/>
        <v>1</v>
      </c>
      <c r="BM567" s="288" t="b">
        <f t="shared" si="79"/>
        <v>1</v>
      </c>
      <c r="BN567" s="288" t="b">
        <f t="shared" si="78"/>
        <v>1</v>
      </c>
      <c r="BO567" s="288" t="b">
        <f t="shared" si="78"/>
        <v>1</v>
      </c>
      <c r="BP567" s="288" t="b">
        <f t="shared" si="78"/>
        <v>1</v>
      </c>
      <c r="BQ567" s="288" t="b">
        <f t="shared" si="71"/>
        <v>1</v>
      </c>
    </row>
    <row r="568" spans="1:69" ht="12" customHeight="1" x14ac:dyDescent="0.25">
      <c r="A568" s="324">
        <v>18237292</v>
      </c>
      <c r="B568" s="324" t="s">
        <v>2669</v>
      </c>
      <c r="C568" s="43" t="s">
        <v>768</v>
      </c>
      <c r="D568" s="13" t="s">
        <v>182</v>
      </c>
      <c r="E568" s="13"/>
      <c r="F568" s="310">
        <v>43101</v>
      </c>
      <c r="G568" s="13"/>
      <c r="H568" s="288" t="s">
        <v>2129</v>
      </c>
      <c r="I568" s="288" t="s">
        <v>2129</v>
      </c>
      <c r="J568" s="288" t="s">
        <v>2129</v>
      </c>
      <c r="K568" s="288" t="s">
        <v>182</v>
      </c>
      <c r="L568" s="288" t="s">
        <v>2130</v>
      </c>
      <c r="M568" s="288" t="s">
        <v>2130</v>
      </c>
      <c r="N568" s="288" t="s">
        <v>2129</v>
      </c>
      <c r="P568" s="289">
        <v>0</v>
      </c>
      <c r="Q568" s="289">
        <v>1128506.1100000001</v>
      </c>
      <c r="R568" s="289">
        <v>57536.91</v>
      </c>
      <c r="S568" s="289">
        <v>0</v>
      </c>
      <c r="T568" s="289">
        <v>0</v>
      </c>
      <c r="U568" s="289">
        <v>0</v>
      </c>
      <c r="V568" s="289">
        <v>0</v>
      </c>
      <c r="W568" s="289">
        <v>0</v>
      </c>
      <c r="X568" s="289">
        <v>0</v>
      </c>
      <c r="Y568" s="289">
        <v>0</v>
      </c>
      <c r="Z568" s="289">
        <v>0</v>
      </c>
      <c r="AA568" s="289">
        <v>0</v>
      </c>
      <c r="AB568" s="289">
        <v>0</v>
      </c>
      <c r="AC568" s="289"/>
      <c r="AD568" s="289"/>
      <c r="AE568" s="289">
        <v>98836.918333333335</v>
      </c>
      <c r="AF568" s="307"/>
      <c r="AG568" s="308"/>
      <c r="AH568" s="291"/>
      <c r="AI568" s="291"/>
      <c r="AJ568" s="291"/>
      <c r="AK568" s="292">
        <v>98836.918333333335</v>
      </c>
      <c r="AL568" s="291">
        <v>98836.918333333335</v>
      </c>
      <c r="AM568" s="293"/>
      <c r="AN568" s="291"/>
      <c r="AO568" s="294">
        <v>0</v>
      </c>
      <c r="AP568" s="291"/>
      <c r="AQ568" s="295">
        <v>0</v>
      </c>
      <c r="AR568" s="291"/>
      <c r="AS568" s="291"/>
      <c r="AT568" s="291"/>
      <c r="AU568" s="291">
        <v>0</v>
      </c>
      <c r="AV568" s="296">
        <v>0</v>
      </c>
      <c r="AW568" s="291"/>
      <c r="AX568" s="291"/>
      <c r="AY568" s="293">
        <v>0</v>
      </c>
      <c r="AZ568" s="297" t="s">
        <v>755</v>
      </c>
      <c r="BA568" s="298">
        <f t="shared" si="75"/>
        <v>0</v>
      </c>
      <c r="BB568" s="43"/>
      <c r="BC568" s="288" t="str">
        <f t="shared" si="77"/>
        <v/>
      </c>
      <c r="BD568" s="288" t="str">
        <f t="shared" si="77"/>
        <v/>
      </c>
      <c r="BE568" s="288" t="str">
        <f t="shared" si="77"/>
        <v/>
      </c>
      <c r="BF568" s="288" t="str">
        <f t="shared" si="76"/>
        <v>Non-Op</v>
      </c>
      <c r="BG568" s="288" t="str">
        <f t="shared" si="74"/>
        <v>NO</v>
      </c>
      <c r="BH568" s="288" t="str">
        <f t="shared" si="74"/>
        <v>NO</v>
      </c>
      <c r="BI568" s="288" t="str">
        <f t="shared" si="80"/>
        <v/>
      </c>
      <c r="BJ568" s="43"/>
      <c r="BK568" s="288" t="b">
        <f t="shared" si="79"/>
        <v>1</v>
      </c>
      <c r="BL568" s="288" t="b">
        <f t="shared" si="79"/>
        <v>1</v>
      </c>
      <c r="BM568" s="288" t="b">
        <f t="shared" si="79"/>
        <v>1</v>
      </c>
      <c r="BN568" s="288" t="b">
        <f t="shared" si="78"/>
        <v>1</v>
      </c>
      <c r="BO568" s="288" t="b">
        <f t="shared" si="78"/>
        <v>1</v>
      </c>
      <c r="BP568" s="288" t="b">
        <f t="shared" si="78"/>
        <v>1</v>
      </c>
      <c r="BQ568" s="288" t="b">
        <f t="shared" si="71"/>
        <v>1</v>
      </c>
    </row>
    <row r="569" spans="1:69" ht="12" customHeight="1" x14ac:dyDescent="0.25">
      <c r="A569" s="311">
        <v>18237302</v>
      </c>
      <c r="B569" s="312" t="s">
        <v>2670</v>
      </c>
      <c r="C569" s="16" t="s">
        <v>769</v>
      </c>
      <c r="D569" s="13" t="s">
        <v>182</v>
      </c>
      <c r="E569" s="13"/>
      <c r="F569" s="303">
        <v>43070</v>
      </c>
      <c r="G569" s="13"/>
      <c r="H569" s="288" t="s">
        <v>2129</v>
      </c>
      <c r="I569" s="288" t="s">
        <v>2129</v>
      </c>
      <c r="J569" s="288" t="s">
        <v>2129</v>
      </c>
      <c r="K569" s="288" t="s">
        <v>182</v>
      </c>
      <c r="L569" s="288" t="s">
        <v>2130</v>
      </c>
      <c r="M569" s="288" t="s">
        <v>2130</v>
      </c>
      <c r="N569" s="288" t="s">
        <v>2129</v>
      </c>
      <c r="P569" s="289">
        <v>138018.64000000001</v>
      </c>
      <c r="Q569" s="289">
        <v>511441.53</v>
      </c>
      <c r="R569" s="289">
        <v>335956.86</v>
      </c>
      <c r="S569" s="289">
        <v>593266.19999999995</v>
      </c>
      <c r="T569" s="289">
        <v>506993.28</v>
      </c>
      <c r="U569" s="289">
        <v>164204.48000000001</v>
      </c>
      <c r="V569" s="289">
        <v>70107.520000000004</v>
      </c>
      <c r="W569" s="289">
        <v>241552.41</v>
      </c>
      <c r="X569" s="289">
        <v>0</v>
      </c>
      <c r="Y569" s="289">
        <v>0</v>
      </c>
      <c r="Z569" s="289">
        <v>0</v>
      </c>
      <c r="AA569" s="289">
        <v>0</v>
      </c>
      <c r="AB569" s="289">
        <v>0</v>
      </c>
      <c r="AC569" s="289"/>
      <c r="AD569" s="289"/>
      <c r="AE569" s="289">
        <v>207710.96666666667</v>
      </c>
      <c r="AF569" s="307"/>
      <c r="AG569" s="308"/>
      <c r="AH569" s="291"/>
      <c r="AI569" s="291"/>
      <c r="AJ569" s="291"/>
      <c r="AK569" s="292">
        <v>207710.96666666667</v>
      </c>
      <c r="AL569" s="291">
        <v>207710.96666666667</v>
      </c>
      <c r="AM569" s="293"/>
      <c r="AN569" s="291"/>
      <c r="AO569" s="294">
        <v>0</v>
      </c>
      <c r="AP569" s="291"/>
      <c r="AQ569" s="295">
        <v>0</v>
      </c>
      <c r="AR569" s="291"/>
      <c r="AS569" s="291"/>
      <c r="AT569" s="291"/>
      <c r="AU569" s="291">
        <v>0</v>
      </c>
      <c r="AV569" s="296">
        <v>0</v>
      </c>
      <c r="AW569" s="291"/>
      <c r="AX569" s="291"/>
      <c r="AY569" s="293">
        <v>0</v>
      </c>
      <c r="AZ569" s="297" t="s">
        <v>755</v>
      </c>
      <c r="BA569" s="298">
        <f t="shared" si="75"/>
        <v>0</v>
      </c>
      <c r="BB569" s="43"/>
      <c r="BC569" s="288" t="str">
        <f t="shared" si="77"/>
        <v/>
      </c>
      <c r="BD569" s="288" t="str">
        <f t="shared" si="77"/>
        <v/>
      </c>
      <c r="BE569" s="288" t="str">
        <f t="shared" si="77"/>
        <v/>
      </c>
      <c r="BF569" s="288" t="str">
        <f t="shared" si="76"/>
        <v>Non-Op</v>
      </c>
      <c r="BG569" s="288" t="str">
        <f t="shared" si="74"/>
        <v>NO</v>
      </c>
      <c r="BH569" s="288" t="str">
        <f t="shared" si="74"/>
        <v>NO</v>
      </c>
      <c r="BI569" s="288" t="str">
        <f t="shared" si="80"/>
        <v/>
      </c>
      <c r="BJ569" s="43"/>
      <c r="BK569" s="288" t="b">
        <f t="shared" si="79"/>
        <v>1</v>
      </c>
      <c r="BL569" s="288" t="b">
        <f t="shared" si="79"/>
        <v>1</v>
      </c>
      <c r="BM569" s="288" t="b">
        <f t="shared" si="79"/>
        <v>1</v>
      </c>
      <c r="BN569" s="288" t="b">
        <f t="shared" si="78"/>
        <v>1</v>
      </c>
      <c r="BO569" s="288" t="b">
        <f t="shared" si="78"/>
        <v>1</v>
      </c>
      <c r="BP569" s="288" t="b">
        <f t="shared" si="78"/>
        <v>1</v>
      </c>
      <c r="BQ569" s="288" t="b">
        <f t="shared" si="71"/>
        <v>1</v>
      </c>
    </row>
    <row r="570" spans="1:69" ht="12" customHeight="1" x14ac:dyDescent="0.25">
      <c r="A570" s="324">
        <v>18237311</v>
      </c>
      <c r="B570" s="324" t="s">
        <v>2671</v>
      </c>
      <c r="C570" s="43" t="s">
        <v>770</v>
      </c>
      <c r="D570" s="13" t="s">
        <v>182</v>
      </c>
      <c r="E570" s="13"/>
      <c r="F570" s="310">
        <v>43101</v>
      </c>
      <c r="G570" s="13"/>
      <c r="H570" s="288" t="s">
        <v>2129</v>
      </c>
      <c r="I570" s="288" t="s">
        <v>2129</v>
      </c>
      <c r="J570" s="288" t="s">
        <v>2129</v>
      </c>
      <c r="K570" s="288" t="s">
        <v>182</v>
      </c>
      <c r="L570" s="288" t="s">
        <v>2130</v>
      </c>
      <c r="M570" s="288" t="s">
        <v>2130</v>
      </c>
      <c r="N570" s="288" t="s">
        <v>2129</v>
      </c>
      <c r="P570" s="289">
        <v>0</v>
      </c>
      <c r="Q570" s="289">
        <v>216820.74</v>
      </c>
      <c r="R570" s="289">
        <v>239129.01</v>
      </c>
      <c r="S570" s="289">
        <v>261422.55</v>
      </c>
      <c r="T570" s="289">
        <v>284726.12</v>
      </c>
      <c r="U570" s="289">
        <v>100000.92</v>
      </c>
      <c r="V570" s="289">
        <v>119842.81</v>
      </c>
      <c r="W570" s="289">
        <v>140565.73000000001</v>
      </c>
      <c r="X570" s="289">
        <v>161673.31</v>
      </c>
      <c r="Y570" s="289">
        <v>184383.12</v>
      </c>
      <c r="Z570" s="289">
        <v>209474.13</v>
      </c>
      <c r="AA570" s="289">
        <v>234691.34</v>
      </c>
      <c r="AB570" s="289">
        <v>261382.18</v>
      </c>
      <c r="AC570" s="289"/>
      <c r="AD570" s="289"/>
      <c r="AE570" s="289">
        <v>190285.07249999998</v>
      </c>
      <c r="AF570" s="307"/>
      <c r="AG570" s="308"/>
      <c r="AH570" s="291"/>
      <c r="AI570" s="291"/>
      <c r="AJ570" s="291"/>
      <c r="AK570" s="292">
        <v>190285.07249999998</v>
      </c>
      <c r="AL570" s="291">
        <v>190285.07249999998</v>
      </c>
      <c r="AM570" s="293"/>
      <c r="AN570" s="291"/>
      <c r="AO570" s="294">
        <v>0</v>
      </c>
      <c r="AP570" s="291"/>
      <c r="AQ570" s="295">
        <v>261382.18</v>
      </c>
      <c r="AR570" s="291"/>
      <c r="AS570" s="291"/>
      <c r="AT570" s="291"/>
      <c r="AU570" s="291">
        <v>261382.18</v>
      </c>
      <c r="AV570" s="296">
        <v>261382.18</v>
      </c>
      <c r="AW570" s="291"/>
      <c r="AX570" s="291"/>
      <c r="AY570" s="293">
        <v>0</v>
      </c>
      <c r="AZ570" s="297" t="s">
        <v>755</v>
      </c>
      <c r="BA570" s="298">
        <f t="shared" si="75"/>
        <v>0</v>
      </c>
      <c r="BB570" s="43"/>
      <c r="BC570" s="288" t="str">
        <f t="shared" si="77"/>
        <v/>
      </c>
      <c r="BD570" s="288" t="str">
        <f t="shared" si="77"/>
        <v/>
      </c>
      <c r="BE570" s="288" t="str">
        <f t="shared" si="77"/>
        <v/>
      </c>
      <c r="BF570" s="288" t="str">
        <f t="shared" si="76"/>
        <v>Non-Op</v>
      </c>
      <c r="BG570" s="288" t="str">
        <f t="shared" si="74"/>
        <v>NO</v>
      </c>
      <c r="BH570" s="288" t="str">
        <f t="shared" si="74"/>
        <v>NO</v>
      </c>
      <c r="BI570" s="288" t="str">
        <f t="shared" si="80"/>
        <v/>
      </c>
      <c r="BJ570" s="43"/>
      <c r="BK570" s="288" t="b">
        <f t="shared" si="79"/>
        <v>1</v>
      </c>
      <c r="BL570" s="288" t="b">
        <f t="shared" si="79"/>
        <v>1</v>
      </c>
      <c r="BM570" s="288" t="b">
        <f t="shared" si="79"/>
        <v>1</v>
      </c>
      <c r="BN570" s="288" t="b">
        <f t="shared" si="78"/>
        <v>1</v>
      </c>
      <c r="BO570" s="288" t="b">
        <f t="shared" si="78"/>
        <v>1</v>
      </c>
      <c r="BP570" s="288" t="b">
        <f t="shared" si="78"/>
        <v>1</v>
      </c>
      <c r="BQ570" s="288" t="b">
        <f t="shared" si="71"/>
        <v>1</v>
      </c>
    </row>
    <row r="571" spans="1:69" ht="12" customHeight="1" x14ac:dyDescent="0.25">
      <c r="A571" s="324">
        <v>18237321</v>
      </c>
      <c r="B571" s="324" t="s">
        <v>2672</v>
      </c>
      <c r="C571" s="43" t="s">
        <v>771</v>
      </c>
      <c r="D571" s="13" t="s">
        <v>182</v>
      </c>
      <c r="E571" s="13"/>
      <c r="F571" s="310">
        <v>43101</v>
      </c>
      <c r="G571" s="13"/>
      <c r="H571" s="288" t="s">
        <v>2129</v>
      </c>
      <c r="I571" s="288" t="s">
        <v>2129</v>
      </c>
      <c r="J571" s="288" t="s">
        <v>2129</v>
      </c>
      <c r="K571" s="288" t="s">
        <v>182</v>
      </c>
      <c r="L571" s="288" t="s">
        <v>2130</v>
      </c>
      <c r="M571" s="288" t="s">
        <v>2130</v>
      </c>
      <c r="N571" s="288" t="s">
        <v>2129</v>
      </c>
      <c r="P571" s="289">
        <v>0</v>
      </c>
      <c r="Q571" s="289">
        <v>231526.69</v>
      </c>
      <c r="R571" s="289">
        <v>251738.25</v>
      </c>
      <c r="S571" s="289">
        <v>270427.62</v>
      </c>
      <c r="T571" s="289">
        <v>288066.46000000002</v>
      </c>
      <c r="U571" s="289">
        <v>79700.179999999993</v>
      </c>
      <c r="V571" s="289">
        <v>89679.84</v>
      </c>
      <c r="W571" s="289">
        <v>99656.53</v>
      </c>
      <c r="X571" s="289">
        <v>107618.02</v>
      </c>
      <c r="Y571" s="289">
        <v>116371.28</v>
      </c>
      <c r="Z571" s="289">
        <v>127150.79</v>
      </c>
      <c r="AA571" s="289">
        <v>137537.68</v>
      </c>
      <c r="AB571" s="289">
        <v>148528.34</v>
      </c>
      <c r="AC571" s="289"/>
      <c r="AD571" s="289"/>
      <c r="AE571" s="289">
        <v>156144.79250000001</v>
      </c>
      <c r="AF571" s="307"/>
      <c r="AG571" s="308"/>
      <c r="AH571" s="291"/>
      <c r="AI571" s="291"/>
      <c r="AJ571" s="291"/>
      <c r="AK571" s="292">
        <v>156144.79250000001</v>
      </c>
      <c r="AL571" s="291">
        <v>156144.79250000001</v>
      </c>
      <c r="AM571" s="293"/>
      <c r="AN571" s="291"/>
      <c r="AO571" s="294">
        <v>0</v>
      </c>
      <c r="AP571" s="291"/>
      <c r="AQ571" s="295">
        <v>148528.34</v>
      </c>
      <c r="AR571" s="291"/>
      <c r="AS571" s="291"/>
      <c r="AT571" s="291"/>
      <c r="AU571" s="291">
        <v>148528.34</v>
      </c>
      <c r="AV571" s="296">
        <v>148528.34</v>
      </c>
      <c r="AW571" s="291"/>
      <c r="AX571" s="291"/>
      <c r="AY571" s="293">
        <v>0</v>
      </c>
      <c r="AZ571" s="297" t="s">
        <v>755</v>
      </c>
      <c r="BA571" s="298">
        <f t="shared" si="75"/>
        <v>0</v>
      </c>
      <c r="BB571" s="43"/>
      <c r="BC571" s="288" t="str">
        <f t="shared" si="77"/>
        <v/>
      </c>
      <c r="BD571" s="288" t="str">
        <f t="shared" si="77"/>
        <v/>
      </c>
      <c r="BE571" s="288" t="str">
        <f t="shared" si="77"/>
        <v/>
      </c>
      <c r="BF571" s="288" t="str">
        <f t="shared" si="76"/>
        <v>Non-Op</v>
      </c>
      <c r="BG571" s="288" t="str">
        <f t="shared" si="74"/>
        <v>NO</v>
      </c>
      <c r="BH571" s="288" t="str">
        <f t="shared" si="74"/>
        <v>NO</v>
      </c>
      <c r="BI571" s="288" t="str">
        <f t="shared" si="80"/>
        <v/>
      </c>
      <c r="BJ571" s="43"/>
      <c r="BK571" s="288" t="b">
        <f t="shared" si="79"/>
        <v>1</v>
      </c>
      <c r="BL571" s="288" t="b">
        <f t="shared" si="79"/>
        <v>1</v>
      </c>
      <c r="BM571" s="288" t="b">
        <f t="shared" si="79"/>
        <v>1</v>
      </c>
      <c r="BN571" s="288" t="b">
        <f t="shared" si="78"/>
        <v>1</v>
      </c>
      <c r="BO571" s="288" t="b">
        <f t="shared" si="78"/>
        <v>1</v>
      </c>
      <c r="BP571" s="288" t="b">
        <f t="shared" si="78"/>
        <v>1</v>
      </c>
      <c r="BQ571" s="288" t="b">
        <f t="shared" si="71"/>
        <v>1</v>
      </c>
    </row>
    <row r="572" spans="1:69" ht="12" customHeight="1" x14ac:dyDescent="0.25">
      <c r="A572" s="311">
        <v>18237331</v>
      </c>
      <c r="B572" s="312" t="s">
        <v>2673</v>
      </c>
      <c r="C572" s="16" t="s">
        <v>772</v>
      </c>
      <c r="D572" s="13" t="s">
        <v>182</v>
      </c>
      <c r="E572" s="13"/>
      <c r="F572" s="303">
        <v>43070</v>
      </c>
      <c r="G572" s="13"/>
      <c r="H572" s="288" t="s">
        <v>2129</v>
      </c>
      <c r="I572" s="288" t="s">
        <v>2129</v>
      </c>
      <c r="J572" s="288" t="s">
        <v>2129</v>
      </c>
      <c r="K572" s="288" t="s">
        <v>182</v>
      </c>
      <c r="L572" s="288" t="s">
        <v>2130</v>
      </c>
      <c r="M572" s="288" t="s">
        <v>2130</v>
      </c>
      <c r="N572" s="288" t="s">
        <v>2129</v>
      </c>
      <c r="P572" s="289">
        <v>126.81</v>
      </c>
      <c r="Q572" s="289">
        <v>45813.17</v>
      </c>
      <c r="R572" s="289">
        <v>51320.959999999999</v>
      </c>
      <c r="S572" s="289">
        <v>56911.9</v>
      </c>
      <c r="T572" s="289">
        <v>62731.57</v>
      </c>
      <c r="U572" s="289">
        <v>25428.44</v>
      </c>
      <c r="V572" s="289">
        <v>31238.73</v>
      </c>
      <c r="W572" s="289">
        <v>37476.49</v>
      </c>
      <c r="X572" s="289">
        <v>44218.48</v>
      </c>
      <c r="Y572" s="289">
        <v>51586.02</v>
      </c>
      <c r="Z572" s="289">
        <v>59681.33</v>
      </c>
      <c r="AA572" s="289">
        <v>68334.990000000005</v>
      </c>
      <c r="AB572" s="289">
        <v>77573.17</v>
      </c>
      <c r="AC572" s="289"/>
      <c r="AD572" s="289"/>
      <c r="AE572" s="289">
        <v>47799.339166666672</v>
      </c>
      <c r="AF572" s="307"/>
      <c r="AG572" s="308"/>
      <c r="AH572" s="291"/>
      <c r="AI572" s="291"/>
      <c r="AJ572" s="291"/>
      <c r="AK572" s="292">
        <v>47799.339166666672</v>
      </c>
      <c r="AL572" s="291">
        <v>47799.339166666672</v>
      </c>
      <c r="AM572" s="293"/>
      <c r="AN572" s="291"/>
      <c r="AO572" s="294">
        <v>0</v>
      </c>
      <c r="AP572" s="291"/>
      <c r="AQ572" s="295">
        <v>77573.17</v>
      </c>
      <c r="AR572" s="291"/>
      <c r="AS572" s="291"/>
      <c r="AT572" s="291"/>
      <c r="AU572" s="291">
        <v>77573.17</v>
      </c>
      <c r="AV572" s="296">
        <v>77573.17</v>
      </c>
      <c r="AW572" s="291"/>
      <c r="AX572" s="291"/>
      <c r="AY572" s="293">
        <v>0</v>
      </c>
      <c r="AZ572" s="297" t="s">
        <v>755</v>
      </c>
      <c r="BA572" s="298">
        <f t="shared" si="75"/>
        <v>0</v>
      </c>
      <c r="BB572" s="43"/>
      <c r="BC572" s="288" t="str">
        <f t="shared" si="77"/>
        <v/>
      </c>
      <c r="BD572" s="288" t="str">
        <f t="shared" si="77"/>
        <v/>
      </c>
      <c r="BE572" s="288" t="str">
        <f t="shared" si="77"/>
        <v/>
      </c>
      <c r="BF572" s="288" t="str">
        <f t="shared" si="76"/>
        <v>Non-Op</v>
      </c>
      <c r="BG572" s="288" t="str">
        <f t="shared" si="74"/>
        <v>NO</v>
      </c>
      <c r="BH572" s="288" t="str">
        <f t="shared" si="74"/>
        <v>NO</v>
      </c>
      <c r="BI572" s="288" t="str">
        <f t="shared" si="80"/>
        <v/>
      </c>
      <c r="BJ572" s="43"/>
      <c r="BK572" s="288" t="b">
        <f t="shared" si="79"/>
        <v>1</v>
      </c>
      <c r="BL572" s="288" t="b">
        <f t="shared" si="79"/>
        <v>1</v>
      </c>
      <c r="BM572" s="288" t="b">
        <f t="shared" si="79"/>
        <v>1</v>
      </c>
      <c r="BN572" s="288" t="b">
        <f t="shared" si="78"/>
        <v>1</v>
      </c>
      <c r="BO572" s="288" t="b">
        <f t="shared" si="78"/>
        <v>1</v>
      </c>
      <c r="BP572" s="288" t="b">
        <f t="shared" si="78"/>
        <v>1</v>
      </c>
      <c r="BQ572" s="288" t="b">
        <f t="shared" si="71"/>
        <v>1</v>
      </c>
    </row>
    <row r="573" spans="1:69" ht="12" customHeight="1" x14ac:dyDescent="0.25">
      <c r="A573" s="324">
        <v>18237341</v>
      </c>
      <c r="B573" s="324" t="s">
        <v>2674</v>
      </c>
      <c r="C573" s="43" t="s">
        <v>757</v>
      </c>
      <c r="D573" s="13" t="s">
        <v>182</v>
      </c>
      <c r="E573" s="13"/>
      <c r="F573" s="310">
        <v>43101</v>
      </c>
      <c r="G573" s="13"/>
      <c r="H573" s="288" t="s">
        <v>2129</v>
      </c>
      <c r="I573" s="288" t="s">
        <v>2129</v>
      </c>
      <c r="J573" s="288" t="s">
        <v>2129</v>
      </c>
      <c r="K573" s="288" t="s">
        <v>182</v>
      </c>
      <c r="L573" s="288" t="s">
        <v>2130</v>
      </c>
      <c r="M573" s="288" t="s">
        <v>2130</v>
      </c>
      <c r="N573" s="288" t="s">
        <v>2129</v>
      </c>
      <c r="P573" s="289">
        <v>0</v>
      </c>
      <c r="Q573" s="289">
        <v>1234.02</v>
      </c>
      <c r="R573" s="289">
        <v>11749.02</v>
      </c>
      <c r="S573" s="289">
        <v>18763.82</v>
      </c>
      <c r="T573" s="289">
        <v>-7103.53</v>
      </c>
      <c r="U573" s="289">
        <v>0</v>
      </c>
      <c r="V573" s="289">
        <v>0</v>
      </c>
      <c r="W573" s="289">
        <v>0</v>
      </c>
      <c r="X573" s="289">
        <v>0</v>
      </c>
      <c r="Y573" s="289">
        <v>0</v>
      </c>
      <c r="Z573" s="289">
        <v>0</v>
      </c>
      <c r="AA573" s="289">
        <v>0</v>
      </c>
      <c r="AB573" s="289">
        <v>0</v>
      </c>
      <c r="AC573" s="289"/>
      <c r="AD573" s="289"/>
      <c r="AE573" s="289">
        <v>2053.6108333333336</v>
      </c>
      <c r="AF573" s="307"/>
      <c r="AG573" s="308"/>
      <c r="AH573" s="291"/>
      <c r="AI573" s="291"/>
      <c r="AJ573" s="291"/>
      <c r="AK573" s="292">
        <v>2053.6108333333336</v>
      </c>
      <c r="AL573" s="291">
        <v>2053.6108333333336</v>
      </c>
      <c r="AM573" s="293"/>
      <c r="AN573" s="291"/>
      <c r="AO573" s="294">
        <v>0</v>
      </c>
      <c r="AP573" s="291"/>
      <c r="AQ573" s="295">
        <v>0</v>
      </c>
      <c r="AR573" s="291"/>
      <c r="AS573" s="291"/>
      <c r="AT573" s="291"/>
      <c r="AU573" s="291">
        <v>0</v>
      </c>
      <c r="AV573" s="296">
        <v>0</v>
      </c>
      <c r="AW573" s="291"/>
      <c r="AX573" s="291"/>
      <c r="AY573" s="293">
        <v>0</v>
      </c>
      <c r="AZ573" s="297" t="s">
        <v>755</v>
      </c>
      <c r="BA573" s="298">
        <f t="shared" si="75"/>
        <v>0</v>
      </c>
      <c r="BB573" s="43"/>
      <c r="BC573" s="288" t="str">
        <f t="shared" si="77"/>
        <v/>
      </c>
      <c r="BD573" s="288" t="str">
        <f t="shared" si="77"/>
        <v/>
      </c>
      <c r="BE573" s="288" t="str">
        <f t="shared" si="77"/>
        <v/>
      </c>
      <c r="BF573" s="288" t="str">
        <f t="shared" si="76"/>
        <v>Non-Op</v>
      </c>
      <c r="BG573" s="288" t="str">
        <f t="shared" si="74"/>
        <v>NO</v>
      </c>
      <c r="BH573" s="288" t="str">
        <f t="shared" si="74"/>
        <v>NO</v>
      </c>
      <c r="BI573" s="288" t="str">
        <f t="shared" si="80"/>
        <v/>
      </c>
      <c r="BJ573" s="43"/>
      <c r="BK573" s="288" t="b">
        <f t="shared" si="79"/>
        <v>1</v>
      </c>
      <c r="BL573" s="288" t="b">
        <f t="shared" si="79"/>
        <v>1</v>
      </c>
      <c r="BM573" s="288" t="b">
        <f t="shared" si="79"/>
        <v>1</v>
      </c>
      <c r="BN573" s="288" t="b">
        <f t="shared" si="78"/>
        <v>1</v>
      </c>
      <c r="BO573" s="288" t="b">
        <f t="shared" si="78"/>
        <v>1</v>
      </c>
      <c r="BP573" s="288" t="b">
        <f t="shared" si="78"/>
        <v>1</v>
      </c>
      <c r="BQ573" s="288" t="b">
        <f t="shared" si="71"/>
        <v>1</v>
      </c>
    </row>
    <row r="574" spans="1:69" ht="12" customHeight="1" x14ac:dyDescent="0.25">
      <c r="A574" s="324">
        <v>18237351</v>
      </c>
      <c r="B574" s="324" t="s">
        <v>2675</v>
      </c>
      <c r="C574" s="43" t="s">
        <v>773</v>
      </c>
      <c r="D574" s="13" t="s">
        <v>182</v>
      </c>
      <c r="E574" s="13"/>
      <c r="F574" s="310">
        <v>43101</v>
      </c>
      <c r="G574" s="13"/>
      <c r="H574" s="288" t="s">
        <v>2129</v>
      </c>
      <c r="I574" s="288" t="s">
        <v>2129</v>
      </c>
      <c r="J574" s="288" t="s">
        <v>2129</v>
      </c>
      <c r="K574" s="288" t="s">
        <v>182</v>
      </c>
      <c r="L574" s="288" t="s">
        <v>2130</v>
      </c>
      <c r="M574" s="288" t="s">
        <v>2130</v>
      </c>
      <c r="N574" s="288" t="s">
        <v>2129</v>
      </c>
      <c r="P574" s="289">
        <v>0</v>
      </c>
      <c r="Q574" s="289">
        <v>588.96</v>
      </c>
      <c r="R574" s="289">
        <v>1066.5899999999999</v>
      </c>
      <c r="S574" s="289">
        <v>206.25</v>
      </c>
      <c r="T574" s="289">
        <v>-1129.6300000000001</v>
      </c>
      <c r="U574" s="289">
        <v>0</v>
      </c>
      <c r="V574" s="289">
        <v>0</v>
      </c>
      <c r="W574" s="289">
        <v>0</v>
      </c>
      <c r="X574" s="289">
        <v>0</v>
      </c>
      <c r="Y574" s="289">
        <v>0</v>
      </c>
      <c r="Z574" s="289">
        <v>0</v>
      </c>
      <c r="AA574" s="289">
        <v>0</v>
      </c>
      <c r="AB574" s="289">
        <v>0</v>
      </c>
      <c r="AC574" s="289"/>
      <c r="AD574" s="289"/>
      <c r="AE574" s="289">
        <v>61.014166666666654</v>
      </c>
      <c r="AF574" s="307"/>
      <c r="AG574" s="308"/>
      <c r="AH574" s="291"/>
      <c r="AI574" s="291"/>
      <c r="AJ574" s="291"/>
      <c r="AK574" s="292">
        <v>61.014166666666654</v>
      </c>
      <c r="AL574" s="291">
        <v>61.014166666666654</v>
      </c>
      <c r="AM574" s="293"/>
      <c r="AN574" s="291"/>
      <c r="AO574" s="294">
        <v>0</v>
      </c>
      <c r="AP574" s="291"/>
      <c r="AQ574" s="295">
        <v>0</v>
      </c>
      <c r="AR574" s="291"/>
      <c r="AS574" s="291"/>
      <c r="AT574" s="291"/>
      <c r="AU574" s="291">
        <v>0</v>
      </c>
      <c r="AV574" s="296">
        <v>0</v>
      </c>
      <c r="AW574" s="291"/>
      <c r="AX574" s="291"/>
      <c r="AY574" s="293">
        <v>0</v>
      </c>
      <c r="AZ574" s="297" t="s">
        <v>755</v>
      </c>
      <c r="BA574" s="298">
        <f t="shared" si="75"/>
        <v>0</v>
      </c>
      <c r="BB574" s="43"/>
      <c r="BC574" s="288" t="str">
        <f t="shared" si="77"/>
        <v/>
      </c>
      <c r="BD574" s="288" t="str">
        <f t="shared" si="77"/>
        <v/>
      </c>
      <c r="BE574" s="288" t="str">
        <f t="shared" si="77"/>
        <v/>
      </c>
      <c r="BF574" s="288" t="str">
        <f t="shared" si="76"/>
        <v>Non-Op</v>
      </c>
      <c r="BG574" s="288" t="str">
        <f t="shared" si="74"/>
        <v>NO</v>
      </c>
      <c r="BH574" s="288" t="str">
        <f t="shared" si="74"/>
        <v>NO</v>
      </c>
      <c r="BI574" s="288" t="str">
        <f t="shared" si="80"/>
        <v/>
      </c>
      <c r="BJ574" s="43"/>
      <c r="BK574" s="288" t="b">
        <f t="shared" si="79"/>
        <v>1</v>
      </c>
      <c r="BL574" s="288" t="b">
        <f t="shared" si="79"/>
        <v>1</v>
      </c>
      <c r="BM574" s="288" t="b">
        <f t="shared" si="79"/>
        <v>1</v>
      </c>
      <c r="BN574" s="288" t="b">
        <f t="shared" si="78"/>
        <v>1</v>
      </c>
      <c r="BO574" s="288" t="b">
        <f t="shared" si="78"/>
        <v>1</v>
      </c>
      <c r="BP574" s="288" t="b">
        <f t="shared" si="78"/>
        <v>1</v>
      </c>
      <c r="BQ574" s="288" t="b">
        <f t="shared" si="71"/>
        <v>1</v>
      </c>
    </row>
    <row r="575" spans="1:69" ht="12" customHeight="1" x14ac:dyDescent="0.25">
      <c r="A575" s="324">
        <v>18237361</v>
      </c>
      <c r="B575" s="324" t="s">
        <v>2676</v>
      </c>
      <c r="C575" s="43" t="s">
        <v>757</v>
      </c>
      <c r="D575" s="13" t="s">
        <v>182</v>
      </c>
      <c r="E575" s="13"/>
      <c r="F575" s="310">
        <v>43101</v>
      </c>
      <c r="G575" s="13"/>
      <c r="H575" s="288" t="s">
        <v>2129</v>
      </c>
      <c r="I575" s="288" t="s">
        <v>2129</v>
      </c>
      <c r="J575" s="288" t="s">
        <v>2129</v>
      </c>
      <c r="K575" s="288" t="s">
        <v>182</v>
      </c>
      <c r="L575" s="288" t="s">
        <v>2130</v>
      </c>
      <c r="M575" s="288" t="s">
        <v>2130</v>
      </c>
      <c r="N575" s="288" t="s">
        <v>2129</v>
      </c>
      <c r="P575" s="289">
        <v>0</v>
      </c>
      <c r="Q575" s="289">
        <v>1050.79</v>
      </c>
      <c r="R575" s="289">
        <v>4484.6099999999997</v>
      </c>
      <c r="S575" s="289">
        <v>8195.9599999999991</v>
      </c>
      <c r="T575" s="289">
        <v>4480.42</v>
      </c>
      <c r="U575" s="289">
        <v>6941.33</v>
      </c>
      <c r="V575" s="289">
        <v>9844.57</v>
      </c>
      <c r="W575" s="289">
        <v>13069.22</v>
      </c>
      <c r="X575" s="289">
        <v>16875.16</v>
      </c>
      <c r="Y575" s="289">
        <v>22266.02</v>
      </c>
      <c r="Z575" s="289">
        <v>29089.8</v>
      </c>
      <c r="AA575" s="289">
        <v>36239.599999999999</v>
      </c>
      <c r="AB575" s="289">
        <v>44895.61</v>
      </c>
      <c r="AC575" s="289"/>
      <c r="AD575" s="289"/>
      <c r="AE575" s="289">
        <v>14582.107083333334</v>
      </c>
      <c r="AF575" s="307"/>
      <c r="AG575" s="308"/>
      <c r="AH575" s="291"/>
      <c r="AI575" s="291"/>
      <c r="AJ575" s="291"/>
      <c r="AK575" s="292">
        <v>14582.107083333334</v>
      </c>
      <c r="AL575" s="291">
        <v>14582.107083333334</v>
      </c>
      <c r="AM575" s="293"/>
      <c r="AN575" s="291"/>
      <c r="AO575" s="294">
        <v>0</v>
      </c>
      <c r="AP575" s="291"/>
      <c r="AQ575" s="295">
        <v>44895.61</v>
      </c>
      <c r="AR575" s="291"/>
      <c r="AS575" s="291"/>
      <c r="AT575" s="291"/>
      <c r="AU575" s="291">
        <v>44895.61</v>
      </c>
      <c r="AV575" s="296">
        <v>44895.61</v>
      </c>
      <c r="AW575" s="291"/>
      <c r="AX575" s="291"/>
      <c r="AY575" s="293">
        <v>0</v>
      </c>
      <c r="AZ575" s="297" t="s">
        <v>755</v>
      </c>
      <c r="BA575" s="298">
        <f t="shared" si="75"/>
        <v>0</v>
      </c>
      <c r="BB575" s="43"/>
      <c r="BC575" s="288" t="str">
        <f t="shared" si="77"/>
        <v/>
      </c>
      <c r="BD575" s="288" t="str">
        <f t="shared" si="77"/>
        <v/>
      </c>
      <c r="BE575" s="288" t="str">
        <f t="shared" si="77"/>
        <v/>
      </c>
      <c r="BF575" s="288" t="str">
        <f t="shared" si="76"/>
        <v>Non-Op</v>
      </c>
      <c r="BG575" s="288" t="str">
        <f t="shared" si="74"/>
        <v>NO</v>
      </c>
      <c r="BH575" s="288" t="str">
        <f t="shared" si="74"/>
        <v>NO</v>
      </c>
      <c r="BI575" s="288" t="str">
        <f t="shared" si="80"/>
        <v/>
      </c>
      <c r="BJ575" s="43"/>
      <c r="BK575" s="288" t="b">
        <f t="shared" si="79"/>
        <v>1</v>
      </c>
      <c r="BL575" s="288" t="b">
        <f t="shared" si="79"/>
        <v>1</v>
      </c>
      <c r="BM575" s="288" t="b">
        <f t="shared" si="79"/>
        <v>1</v>
      </c>
      <c r="BN575" s="288" t="b">
        <f t="shared" si="78"/>
        <v>1</v>
      </c>
      <c r="BO575" s="288" t="b">
        <f t="shared" si="78"/>
        <v>1</v>
      </c>
      <c r="BP575" s="288" t="b">
        <f t="shared" si="78"/>
        <v>1</v>
      </c>
      <c r="BQ575" s="288" t="b">
        <f t="shared" si="71"/>
        <v>1</v>
      </c>
    </row>
    <row r="576" spans="1:69" ht="12" customHeight="1" x14ac:dyDescent="0.25">
      <c r="A576" s="324">
        <v>18237371</v>
      </c>
      <c r="B576" s="324" t="s">
        <v>2677</v>
      </c>
      <c r="C576" s="43" t="s">
        <v>757</v>
      </c>
      <c r="D576" s="13" t="s">
        <v>182</v>
      </c>
      <c r="E576" s="13"/>
      <c r="F576" s="310">
        <v>43191</v>
      </c>
      <c r="G576" s="13"/>
      <c r="H576" s="288"/>
      <c r="I576" s="288"/>
      <c r="J576" s="288"/>
      <c r="K576" s="288" t="s">
        <v>182</v>
      </c>
      <c r="L576" s="288" t="s">
        <v>2130</v>
      </c>
      <c r="M576" s="288" t="s">
        <v>2130</v>
      </c>
      <c r="N576" s="288"/>
      <c r="P576" s="289"/>
      <c r="Q576" s="289">
        <v>0</v>
      </c>
      <c r="R576" s="289">
        <v>0</v>
      </c>
      <c r="S576" s="289">
        <v>0</v>
      </c>
      <c r="T576" s="289">
        <v>-139.76</v>
      </c>
      <c r="U576" s="289">
        <v>0</v>
      </c>
      <c r="V576" s="289">
        <v>0</v>
      </c>
      <c r="W576" s="289">
        <v>0</v>
      </c>
      <c r="X576" s="289">
        <v>0</v>
      </c>
      <c r="Y576" s="289">
        <v>0</v>
      </c>
      <c r="Z576" s="289">
        <v>0</v>
      </c>
      <c r="AA576" s="289">
        <v>0</v>
      </c>
      <c r="AB576" s="289">
        <v>0</v>
      </c>
      <c r="AC576" s="289"/>
      <c r="AD576" s="289"/>
      <c r="AE576" s="289">
        <v>-11.646666666666667</v>
      </c>
      <c r="AF576" s="307"/>
      <c r="AG576" s="308"/>
      <c r="AH576" s="291"/>
      <c r="AI576" s="291"/>
      <c r="AJ576" s="291"/>
      <c r="AK576" s="292">
        <v>-11.646666666666667</v>
      </c>
      <c r="AL576" s="291">
        <v>-11.646666666666667</v>
      </c>
      <c r="AM576" s="293"/>
      <c r="AN576" s="291"/>
      <c r="AO576" s="294">
        <v>0</v>
      </c>
      <c r="AP576" s="291"/>
      <c r="AQ576" s="295">
        <v>0</v>
      </c>
      <c r="AR576" s="291"/>
      <c r="AS576" s="291"/>
      <c r="AT576" s="291"/>
      <c r="AU576" s="291">
        <v>0</v>
      </c>
      <c r="AV576" s="296">
        <v>0</v>
      </c>
      <c r="AW576" s="291"/>
      <c r="AX576" s="291"/>
      <c r="AY576" s="293">
        <v>0</v>
      </c>
      <c r="AZ576" s="297" t="s">
        <v>755</v>
      </c>
      <c r="BA576" s="298">
        <f t="shared" si="75"/>
        <v>0</v>
      </c>
      <c r="BB576" s="43"/>
      <c r="BC576" s="288"/>
      <c r="BD576" s="288"/>
      <c r="BE576" s="288"/>
      <c r="BF576" s="288" t="str">
        <f t="shared" si="76"/>
        <v>Non-Op</v>
      </c>
      <c r="BG576" s="288" t="str">
        <f t="shared" si="74"/>
        <v>NO</v>
      </c>
      <c r="BH576" s="288" t="str">
        <f t="shared" si="74"/>
        <v>NO</v>
      </c>
      <c r="BI576" s="288"/>
      <c r="BJ576" s="43"/>
      <c r="BK576" s="288" t="b">
        <f t="shared" si="79"/>
        <v>1</v>
      </c>
      <c r="BL576" s="288" t="b">
        <f t="shared" si="79"/>
        <v>1</v>
      </c>
      <c r="BM576" s="288" t="b">
        <f t="shared" si="79"/>
        <v>1</v>
      </c>
      <c r="BN576" s="288" t="b">
        <f t="shared" si="78"/>
        <v>1</v>
      </c>
      <c r="BO576" s="288" t="b">
        <f t="shared" si="78"/>
        <v>1</v>
      </c>
      <c r="BP576" s="288" t="b">
        <f t="shared" si="78"/>
        <v>1</v>
      </c>
      <c r="BQ576" s="288" t="b">
        <f t="shared" si="71"/>
        <v>1</v>
      </c>
    </row>
    <row r="577" spans="1:69" ht="12" customHeight="1" x14ac:dyDescent="0.25">
      <c r="A577" s="311">
        <v>18237381</v>
      </c>
      <c r="B577" s="312" t="s">
        <v>2678</v>
      </c>
      <c r="C577" s="16" t="s">
        <v>774</v>
      </c>
      <c r="D577" s="13" t="s">
        <v>182</v>
      </c>
      <c r="E577" s="13"/>
      <c r="F577" s="303">
        <v>43070</v>
      </c>
      <c r="G577" s="13"/>
      <c r="H577" s="288" t="s">
        <v>2129</v>
      </c>
      <c r="I577" s="288" t="s">
        <v>2129</v>
      </c>
      <c r="J577" s="288" t="s">
        <v>2129</v>
      </c>
      <c r="K577" s="288" t="s">
        <v>182</v>
      </c>
      <c r="L577" s="288" t="s">
        <v>2130</v>
      </c>
      <c r="M577" s="288" t="s">
        <v>2130</v>
      </c>
      <c r="N577" s="288" t="s">
        <v>2129</v>
      </c>
      <c r="P577" s="289">
        <v>233.94</v>
      </c>
      <c r="Q577" s="289">
        <v>2164.0500000000002</v>
      </c>
      <c r="R577" s="289">
        <v>4687.88</v>
      </c>
      <c r="S577" s="289">
        <v>6595.82</v>
      </c>
      <c r="T577" s="289">
        <v>3943.59</v>
      </c>
      <c r="U577" s="289">
        <v>3852.93</v>
      </c>
      <c r="V577" s="289">
        <v>3621.63</v>
      </c>
      <c r="W577" s="289">
        <v>3466.84</v>
      </c>
      <c r="X577" s="289">
        <v>2173.0700000000002</v>
      </c>
      <c r="Y577" s="289">
        <v>457.1</v>
      </c>
      <c r="Z577" s="289">
        <v>0</v>
      </c>
      <c r="AA577" s="289">
        <v>0</v>
      </c>
      <c r="AB577" s="289">
        <v>0</v>
      </c>
      <c r="AC577" s="289"/>
      <c r="AD577" s="289"/>
      <c r="AE577" s="289">
        <v>2589.9900000000002</v>
      </c>
      <c r="AF577" s="307"/>
      <c r="AG577" s="308"/>
      <c r="AH577" s="291"/>
      <c r="AI577" s="291"/>
      <c r="AJ577" s="291"/>
      <c r="AK577" s="292">
        <v>2589.9900000000002</v>
      </c>
      <c r="AL577" s="291">
        <v>2589.9900000000002</v>
      </c>
      <c r="AM577" s="293"/>
      <c r="AN577" s="291"/>
      <c r="AO577" s="294">
        <v>0</v>
      </c>
      <c r="AP577" s="291"/>
      <c r="AQ577" s="295">
        <v>0</v>
      </c>
      <c r="AR577" s="291"/>
      <c r="AS577" s="291"/>
      <c r="AT577" s="291"/>
      <c r="AU577" s="291">
        <v>0</v>
      </c>
      <c r="AV577" s="296">
        <v>0</v>
      </c>
      <c r="AW577" s="291"/>
      <c r="AX577" s="291"/>
      <c r="AY577" s="293">
        <v>0</v>
      </c>
      <c r="AZ577" s="297" t="s">
        <v>755</v>
      </c>
      <c r="BA577" s="298">
        <f t="shared" si="75"/>
        <v>0</v>
      </c>
      <c r="BB577" s="43"/>
      <c r="BC577" s="288" t="str">
        <f t="shared" ref="BC577:BE585" si="81">IF(VALUE(AR577),BC$7,IF(ISBLANK(AR577),"",BC$7))</f>
        <v/>
      </c>
      <c r="BD577" s="288" t="str">
        <f t="shared" si="81"/>
        <v/>
      </c>
      <c r="BE577" s="288" t="str">
        <f t="shared" si="81"/>
        <v/>
      </c>
      <c r="BF577" s="288" t="str">
        <f t="shared" si="76"/>
        <v>Non-Op</v>
      </c>
      <c r="BG577" s="288" t="str">
        <f t="shared" si="74"/>
        <v>NO</v>
      </c>
      <c r="BH577" s="288" t="str">
        <f t="shared" si="74"/>
        <v>NO</v>
      </c>
      <c r="BI577" s="288" t="str">
        <f t="shared" ref="BI577:BI585" si="82">IF(OR(CONCATENATE(BG577,BH577)="NOW/C",CONCATENATE(BG577,BH577)="W/CNO"),"W/C","")</f>
        <v/>
      </c>
      <c r="BJ577" s="43"/>
      <c r="BK577" s="288" t="b">
        <f t="shared" si="79"/>
        <v>1</v>
      </c>
      <c r="BL577" s="288" t="b">
        <f t="shared" si="79"/>
        <v>1</v>
      </c>
      <c r="BM577" s="288" t="b">
        <f t="shared" si="79"/>
        <v>1</v>
      </c>
      <c r="BN577" s="288" t="b">
        <f t="shared" si="78"/>
        <v>1</v>
      </c>
      <c r="BO577" s="288" t="b">
        <f t="shared" si="78"/>
        <v>1</v>
      </c>
      <c r="BP577" s="288" t="b">
        <f t="shared" si="78"/>
        <v>1</v>
      </c>
      <c r="BQ577" s="288" t="b">
        <f t="shared" si="71"/>
        <v>1</v>
      </c>
    </row>
    <row r="578" spans="1:69" ht="12" customHeight="1" x14ac:dyDescent="0.25">
      <c r="A578" s="311">
        <v>18237391</v>
      </c>
      <c r="B578" s="312" t="s">
        <v>2679</v>
      </c>
      <c r="C578" s="16" t="s">
        <v>775</v>
      </c>
      <c r="D578" s="13" t="s">
        <v>182</v>
      </c>
      <c r="E578" s="13"/>
      <c r="F578" s="303">
        <v>43070</v>
      </c>
      <c r="G578" s="13"/>
      <c r="H578" s="288" t="s">
        <v>2129</v>
      </c>
      <c r="I578" s="288" t="s">
        <v>2129</v>
      </c>
      <c r="J578" s="288" t="s">
        <v>2129</v>
      </c>
      <c r="K578" s="288" t="s">
        <v>182</v>
      </c>
      <c r="L578" s="288" t="s">
        <v>2130</v>
      </c>
      <c r="M578" s="288" t="s">
        <v>2130</v>
      </c>
      <c r="N578" s="288" t="s">
        <v>2129</v>
      </c>
      <c r="P578" s="289">
        <v>226.52</v>
      </c>
      <c r="Q578" s="289">
        <v>1514.29</v>
      </c>
      <c r="R578" s="289">
        <v>3843.87</v>
      </c>
      <c r="S578" s="289">
        <v>6601.12</v>
      </c>
      <c r="T578" s="289">
        <v>8192.8799999999992</v>
      </c>
      <c r="U578" s="289">
        <v>11404.12</v>
      </c>
      <c r="V578" s="289">
        <v>16010.76</v>
      </c>
      <c r="W578" s="289">
        <v>21408.9</v>
      </c>
      <c r="X578" s="289">
        <v>27865.38</v>
      </c>
      <c r="Y578" s="289">
        <v>35517.040000000001</v>
      </c>
      <c r="Z578" s="289">
        <v>44379.37</v>
      </c>
      <c r="AA578" s="289">
        <v>54339.69</v>
      </c>
      <c r="AB578" s="289">
        <v>65483.13</v>
      </c>
      <c r="AC578" s="289"/>
      <c r="AD578" s="289"/>
      <c r="AE578" s="289">
        <v>21994.353749999998</v>
      </c>
      <c r="AF578" s="307"/>
      <c r="AG578" s="308"/>
      <c r="AH578" s="291"/>
      <c r="AI578" s="291"/>
      <c r="AJ578" s="291"/>
      <c r="AK578" s="292">
        <v>21994.353749999998</v>
      </c>
      <c r="AL578" s="291">
        <v>21994.353749999998</v>
      </c>
      <c r="AM578" s="293"/>
      <c r="AN578" s="291"/>
      <c r="AO578" s="294">
        <v>0</v>
      </c>
      <c r="AP578" s="291"/>
      <c r="AQ578" s="295">
        <v>65483.13</v>
      </c>
      <c r="AR578" s="291"/>
      <c r="AS578" s="291"/>
      <c r="AT578" s="291"/>
      <c r="AU578" s="291">
        <v>65483.13</v>
      </c>
      <c r="AV578" s="296">
        <v>65483.13</v>
      </c>
      <c r="AW578" s="291"/>
      <c r="AX578" s="291"/>
      <c r="AY578" s="293">
        <v>0</v>
      </c>
      <c r="AZ578" s="297" t="s">
        <v>755</v>
      </c>
      <c r="BA578" s="298">
        <f t="shared" si="75"/>
        <v>0</v>
      </c>
      <c r="BB578" s="43"/>
      <c r="BC578" s="288" t="str">
        <f t="shared" si="81"/>
        <v/>
      </c>
      <c r="BD578" s="288" t="str">
        <f t="shared" si="81"/>
        <v/>
      </c>
      <c r="BE578" s="288" t="str">
        <f t="shared" si="81"/>
        <v/>
      </c>
      <c r="BF578" s="288" t="str">
        <f t="shared" si="76"/>
        <v>Non-Op</v>
      </c>
      <c r="BG578" s="288" t="str">
        <f t="shared" si="74"/>
        <v>NO</v>
      </c>
      <c r="BH578" s="288" t="str">
        <f t="shared" si="74"/>
        <v>NO</v>
      </c>
      <c r="BI578" s="288" t="str">
        <f t="shared" si="82"/>
        <v/>
      </c>
      <c r="BJ578" s="43"/>
      <c r="BK578" s="288" t="b">
        <f t="shared" si="79"/>
        <v>1</v>
      </c>
      <c r="BL578" s="288" t="b">
        <f t="shared" si="79"/>
        <v>1</v>
      </c>
      <c r="BM578" s="288" t="b">
        <f t="shared" si="79"/>
        <v>1</v>
      </c>
      <c r="BN578" s="288" t="b">
        <f t="shared" si="78"/>
        <v>1</v>
      </c>
      <c r="BO578" s="288" t="b">
        <f t="shared" si="78"/>
        <v>1</v>
      </c>
      <c r="BP578" s="288" t="b">
        <f t="shared" si="78"/>
        <v>1</v>
      </c>
      <c r="BQ578" s="288" t="b">
        <f t="shared" si="71"/>
        <v>1</v>
      </c>
    </row>
    <row r="579" spans="1:69" ht="12" customHeight="1" x14ac:dyDescent="0.25">
      <c r="A579" s="324">
        <v>18237401</v>
      </c>
      <c r="B579" s="324" t="s">
        <v>2680</v>
      </c>
      <c r="C579" s="43" t="s">
        <v>776</v>
      </c>
      <c r="D579" s="13" t="s">
        <v>182</v>
      </c>
      <c r="E579" s="13"/>
      <c r="F579" s="310">
        <v>43101</v>
      </c>
      <c r="G579" s="13"/>
      <c r="H579" s="288" t="s">
        <v>2129</v>
      </c>
      <c r="I579" s="288" t="s">
        <v>2129</v>
      </c>
      <c r="J579" s="288" t="s">
        <v>2129</v>
      </c>
      <c r="K579" s="288" t="s">
        <v>182</v>
      </c>
      <c r="L579" s="288" t="s">
        <v>2130</v>
      </c>
      <c r="M579" s="288" t="s">
        <v>2130</v>
      </c>
      <c r="N579" s="288" t="s">
        <v>2129</v>
      </c>
      <c r="P579" s="289">
        <v>0</v>
      </c>
      <c r="Q579" s="289">
        <v>47514.42</v>
      </c>
      <c r="R579" s="289">
        <v>51793.97</v>
      </c>
      <c r="S579" s="289">
        <v>55855.98</v>
      </c>
      <c r="T579" s="289">
        <v>60008.72</v>
      </c>
      <c r="U579" s="289">
        <v>18148.189999999999</v>
      </c>
      <c r="V579" s="289">
        <v>20893.75</v>
      </c>
      <c r="W579" s="289">
        <v>23517.58</v>
      </c>
      <c r="X579" s="289">
        <v>25878.6</v>
      </c>
      <c r="Y579" s="289">
        <v>27995.27</v>
      </c>
      <c r="Z579" s="289">
        <v>29999.53</v>
      </c>
      <c r="AA579" s="289">
        <v>31756.59</v>
      </c>
      <c r="AB579" s="289">
        <v>33274.32</v>
      </c>
      <c r="AC579" s="289"/>
      <c r="AD579" s="289"/>
      <c r="AE579" s="289">
        <v>34166.646666666667</v>
      </c>
      <c r="AF579" s="307"/>
      <c r="AG579" s="308"/>
      <c r="AH579" s="291"/>
      <c r="AI579" s="291"/>
      <c r="AJ579" s="291"/>
      <c r="AK579" s="292">
        <v>34166.646666666667</v>
      </c>
      <c r="AL579" s="291">
        <v>34166.646666666667</v>
      </c>
      <c r="AM579" s="293"/>
      <c r="AN579" s="291"/>
      <c r="AO579" s="294">
        <v>0</v>
      </c>
      <c r="AP579" s="291"/>
      <c r="AQ579" s="295">
        <v>33274.32</v>
      </c>
      <c r="AR579" s="291"/>
      <c r="AS579" s="291"/>
      <c r="AT579" s="291"/>
      <c r="AU579" s="291">
        <v>33274.32</v>
      </c>
      <c r="AV579" s="296">
        <v>33274.32</v>
      </c>
      <c r="AW579" s="291"/>
      <c r="AX579" s="291"/>
      <c r="AY579" s="293">
        <v>0</v>
      </c>
      <c r="AZ579" s="297" t="s">
        <v>755</v>
      </c>
      <c r="BA579" s="298">
        <f t="shared" si="75"/>
        <v>0</v>
      </c>
      <c r="BB579" s="43"/>
      <c r="BC579" s="288" t="str">
        <f t="shared" si="81"/>
        <v/>
      </c>
      <c r="BD579" s="288" t="str">
        <f t="shared" si="81"/>
        <v/>
      </c>
      <c r="BE579" s="288" t="str">
        <f t="shared" si="81"/>
        <v/>
      </c>
      <c r="BF579" s="288" t="str">
        <f t="shared" si="76"/>
        <v>Non-Op</v>
      </c>
      <c r="BG579" s="288" t="str">
        <f t="shared" si="74"/>
        <v>NO</v>
      </c>
      <c r="BH579" s="288" t="str">
        <f t="shared" si="74"/>
        <v>NO</v>
      </c>
      <c r="BI579" s="288" t="str">
        <f t="shared" si="82"/>
        <v/>
      </c>
      <c r="BJ579" s="43"/>
      <c r="BK579" s="288" t="b">
        <f t="shared" si="79"/>
        <v>1</v>
      </c>
      <c r="BL579" s="288" t="b">
        <f t="shared" si="79"/>
        <v>1</v>
      </c>
      <c r="BM579" s="288" t="b">
        <f t="shared" si="79"/>
        <v>1</v>
      </c>
      <c r="BN579" s="288" t="b">
        <f t="shared" si="78"/>
        <v>1</v>
      </c>
      <c r="BO579" s="288" t="b">
        <f t="shared" si="78"/>
        <v>1</v>
      </c>
      <c r="BP579" s="288" t="b">
        <f t="shared" si="78"/>
        <v>1</v>
      </c>
      <c r="BQ579" s="288" t="b">
        <f t="shared" si="71"/>
        <v>1</v>
      </c>
    </row>
    <row r="580" spans="1:69" ht="12" customHeight="1" x14ac:dyDescent="0.25">
      <c r="A580" s="324">
        <v>18237402</v>
      </c>
      <c r="B580" s="324" t="s">
        <v>2681</v>
      </c>
      <c r="C580" s="43" t="s">
        <v>777</v>
      </c>
      <c r="D580" s="13" t="s">
        <v>182</v>
      </c>
      <c r="E580" s="13"/>
      <c r="F580" s="310">
        <v>43101</v>
      </c>
      <c r="G580" s="13"/>
      <c r="H580" s="288" t="s">
        <v>2129</v>
      </c>
      <c r="I580" s="288" t="s">
        <v>2129</v>
      </c>
      <c r="J580" s="288" t="s">
        <v>2129</v>
      </c>
      <c r="K580" s="288" t="s">
        <v>182</v>
      </c>
      <c r="L580" s="288" t="s">
        <v>2130</v>
      </c>
      <c r="M580" s="288" t="s">
        <v>2130</v>
      </c>
      <c r="N580" s="288" t="s">
        <v>2129</v>
      </c>
      <c r="P580" s="289">
        <v>0</v>
      </c>
      <c r="Q580" s="289">
        <v>321178.28999999998</v>
      </c>
      <c r="R580" s="289">
        <v>337213.05</v>
      </c>
      <c r="S580" s="289">
        <v>345163.39</v>
      </c>
      <c r="T580" s="289">
        <v>347032.02</v>
      </c>
      <c r="U580" s="289">
        <v>33063.74</v>
      </c>
      <c r="V580" s="289">
        <v>29120.23</v>
      </c>
      <c r="W580" s="289">
        <v>24564.45</v>
      </c>
      <c r="X580" s="289">
        <v>20057.29</v>
      </c>
      <c r="Y580" s="289">
        <v>15295.87</v>
      </c>
      <c r="Z580" s="289">
        <v>9770.91</v>
      </c>
      <c r="AA580" s="289">
        <v>3282.76</v>
      </c>
      <c r="AB580" s="289">
        <v>0</v>
      </c>
      <c r="AC580" s="289"/>
      <c r="AD580" s="289"/>
      <c r="AE580" s="289">
        <v>123811.83333333333</v>
      </c>
      <c r="AF580" s="307"/>
      <c r="AG580" s="308"/>
      <c r="AH580" s="291"/>
      <c r="AI580" s="291"/>
      <c r="AJ580" s="291"/>
      <c r="AK580" s="292">
        <v>123811.83333333333</v>
      </c>
      <c r="AL580" s="291">
        <v>123811.83333333333</v>
      </c>
      <c r="AM580" s="293"/>
      <c r="AN580" s="291"/>
      <c r="AO580" s="294">
        <v>0</v>
      </c>
      <c r="AP580" s="291"/>
      <c r="AQ580" s="295">
        <v>0</v>
      </c>
      <c r="AR580" s="291"/>
      <c r="AS580" s="291"/>
      <c r="AT580" s="291"/>
      <c r="AU580" s="291">
        <v>0</v>
      </c>
      <c r="AV580" s="296">
        <v>0</v>
      </c>
      <c r="AW580" s="291"/>
      <c r="AX580" s="291"/>
      <c r="AY580" s="293">
        <v>0</v>
      </c>
      <c r="AZ580" s="297" t="s">
        <v>755</v>
      </c>
      <c r="BA580" s="298">
        <f t="shared" si="75"/>
        <v>0</v>
      </c>
      <c r="BB580" s="43"/>
      <c r="BC580" s="288" t="str">
        <f t="shared" si="81"/>
        <v/>
      </c>
      <c r="BD580" s="288" t="str">
        <f t="shared" si="81"/>
        <v/>
      </c>
      <c r="BE580" s="288" t="str">
        <f t="shared" si="81"/>
        <v/>
      </c>
      <c r="BF580" s="288" t="str">
        <f t="shared" si="76"/>
        <v>Non-Op</v>
      </c>
      <c r="BG580" s="288" t="str">
        <f t="shared" si="74"/>
        <v>NO</v>
      </c>
      <c r="BH580" s="288" t="str">
        <f t="shared" si="74"/>
        <v>NO</v>
      </c>
      <c r="BI580" s="288" t="str">
        <f t="shared" si="82"/>
        <v/>
      </c>
      <c r="BJ580" s="43"/>
      <c r="BK580" s="288" t="b">
        <f t="shared" si="79"/>
        <v>1</v>
      </c>
      <c r="BL580" s="288" t="b">
        <f t="shared" si="79"/>
        <v>1</v>
      </c>
      <c r="BM580" s="288" t="b">
        <f t="shared" si="79"/>
        <v>1</v>
      </c>
      <c r="BN580" s="288" t="b">
        <f t="shared" si="78"/>
        <v>1</v>
      </c>
      <c r="BO580" s="288" t="b">
        <f t="shared" si="78"/>
        <v>1</v>
      </c>
      <c r="BP580" s="288" t="b">
        <f t="shared" si="78"/>
        <v>1</v>
      </c>
      <c r="BQ580" s="288" t="b">
        <f t="shared" si="71"/>
        <v>1</v>
      </c>
    </row>
    <row r="581" spans="1:69" ht="12" customHeight="1" x14ac:dyDescent="0.25">
      <c r="A581" s="311">
        <v>18237411</v>
      </c>
      <c r="B581" s="312" t="s">
        <v>2682</v>
      </c>
      <c r="C581" s="16" t="s">
        <v>778</v>
      </c>
      <c r="D581" s="13" t="s">
        <v>182</v>
      </c>
      <c r="E581" s="13"/>
      <c r="F581" s="303">
        <v>43070</v>
      </c>
      <c r="G581" s="13"/>
      <c r="H581" s="288" t="s">
        <v>2129</v>
      </c>
      <c r="I581" s="288" t="s">
        <v>2129</v>
      </c>
      <c r="J581" s="288" t="s">
        <v>2129</v>
      </c>
      <c r="K581" s="288" t="s">
        <v>182</v>
      </c>
      <c r="L581" s="288" t="s">
        <v>2130</v>
      </c>
      <c r="M581" s="288" t="s">
        <v>2130</v>
      </c>
      <c r="N581" s="288" t="s">
        <v>2129</v>
      </c>
      <c r="P581" s="289">
        <v>-24025</v>
      </c>
      <c r="Q581" s="289">
        <v>268047.5</v>
      </c>
      <c r="R581" s="289">
        <v>146853.87</v>
      </c>
      <c r="S581" s="289">
        <v>139200.16</v>
      </c>
      <c r="T581" s="289">
        <v>79538.09</v>
      </c>
      <c r="U581" s="289">
        <v>811975</v>
      </c>
      <c r="V581" s="289">
        <v>748105.5</v>
      </c>
      <c r="W581" s="289">
        <v>672847.54</v>
      </c>
      <c r="X581" s="289">
        <v>605758.80000000005</v>
      </c>
      <c r="Y581" s="289">
        <v>540499.67000000004</v>
      </c>
      <c r="Z581" s="289">
        <v>485780.23</v>
      </c>
      <c r="AA581" s="289">
        <v>413896.01</v>
      </c>
      <c r="AB581" s="289">
        <v>363202.5</v>
      </c>
      <c r="AC581" s="289"/>
      <c r="AD581" s="289"/>
      <c r="AE581" s="289">
        <v>423507.59333333327</v>
      </c>
      <c r="AF581" s="307"/>
      <c r="AG581" s="308"/>
      <c r="AH581" s="291"/>
      <c r="AI581" s="291"/>
      <c r="AJ581" s="291"/>
      <c r="AK581" s="292">
        <v>423507.59333333327</v>
      </c>
      <c r="AL581" s="291">
        <v>423507.59333333327</v>
      </c>
      <c r="AM581" s="293"/>
      <c r="AN581" s="291"/>
      <c r="AO581" s="294">
        <v>0</v>
      </c>
      <c r="AP581" s="291"/>
      <c r="AQ581" s="295">
        <v>363202.5</v>
      </c>
      <c r="AR581" s="291"/>
      <c r="AS581" s="291"/>
      <c r="AT581" s="291"/>
      <c r="AU581" s="291">
        <v>363202.5</v>
      </c>
      <c r="AV581" s="296">
        <v>363202.5</v>
      </c>
      <c r="AW581" s="291"/>
      <c r="AX581" s="291"/>
      <c r="AY581" s="293">
        <v>0</v>
      </c>
      <c r="AZ581" s="297" t="s">
        <v>755</v>
      </c>
      <c r="BA581" s="298">
        <f t="shared" si="75"/>
        <v>0</v>
      </c>
      <c r="BB581" s="43"/>
      <c r="BC581" s="288" t="str">
        <f t="shared" si="81"/>
        <v/>
      </c>
      <c r="BD581" s="288" t="str">
        <f t="shared" si="81"/>
        <v/>
      </c>
      <c r="BE581" s="288" t="str">
        <f t="shared" si="81"/>
        <v/>
      </c>
      <c r="BF581" s="288" t="str">
        <f t="shared" si="76"/>
        <v>Non-Op</v>
      </c>
      <c r="BG581" s="288" t="str">
        <f t="shared" si="74"/>
        <v>NO</v>
      </c>
      <c r="BH581" s="288" t="str">
        <f t="shared" si="74"/>
        <v>NO</v>
      </c>
      <c r="BI581" s="288" t="str">
        <f t="shared" si="82"/>
        <v/>
      </c>
      <c r="BJ581" s="43"/>
      <c r="BK581" s="288" t="b">
        <f t="shared" si="79"/>
        <v>1</v>
      </c>
      <c r="BL581" s="288" t="b">
        <f t="shared" si="79"/>
        <v>1</v>
      </c>
      <c r="BM581" s="288" t="b">
        <f t="shared" si="79"/>
        <v>1</v>
      </c>
      <c r="BN581" s="288" t="b">
        <f t="shared" si="78"/>
        <v>1</v>
      </c>
      <c r="BO581" s="288" t="b">
        <f t="shared" si="78"/>
        <v>1</v>
      </c>
      <c r="BP581" s="288" t="b">
        <f t="shared" si="78"/>
        <v>1</v>
      </c>
      <c r="BQ581" s="288" t="b">
        <f t="shared" si="71"/>
        <v>1</v>
      </c>
    </row>
    <row r="582" spans="1:69" ht="12" customHeight="1" x14ac:dyDescent="0.25">
      <c r="A582" s="311">
        <v>18237412</v>
      </c>
      <c r="B582" s="312" t="s">
        <v>2683</v>
      </c>
      <c r="C582" s="16" t="s">
        <v>779</v>
      </c>
      <c r="D582" s="13" t="s">
        <v>182</v>
      </c>
      <c r="E582" s="13"/>
      <c r="F582" s="303">
        <v>43070</v>
      </c>
      <c r="G582" s="13"/>
      <c r="H582" s="288" t="s">
        <v>2129</v>
      </c>
      <c r="I582" s="288" t="s">
        <v>2129</v>
      </c>
      <c r="J582" s="288" t="s">
        <v>2129</v>
      </c>
      <c r="K582" s="288" t="s">
        <v>182</v>
      </c>
      <c r="L582" s="288" t="s">
        <v>2130</v>
      </c>
      <c r="M582" s="288" t="s">
        <v>2130</v>
      </c>
      <c r="N582" s="288" t="s">
        <v>2129</v>
      </c>
      <c r="P582" s="289">
        <v>98.07</v>
      </c>
      <c r="Q582" s="289">
        <v>137536.98000000001</v>
      </c>
      <c r="R582" s="289">
        <v>146888.18</v>
      </c>
      <c r="S582" s="289">
        <v>155654.84</v>
      </c>
      <c r="T582" s="289">
        <v>164542.10999999999</v>
      </c>
      <c r="U582" s="289">
        <v>39624.93</v>
      </c>
      <c r="V582" s="289">
        <v>45815.79</v>
      </c>
      <c r="W582" s="289">
        <v>52144.29</v>
      </c>
      <c r="X582" s="289">
        <v>57107.34</v>
      </c>
      <c r="Y582" s="289">
        <v>60134.94</v>
      </c>
      <c r="Z582" s="289">
        <v>62835.91</v>
      </c>
      <c r="AA582" s="289">
        <v>64801.73</v>
      </c>
      <c r="AB582" s="289">
        <v>66607.72</v>
      </c>
      <c r="AC582" s="289"/>
      <c r="AD582" s="289"/>
      <c r="AE582" s="289">
        <v>85036.661250000019</v>
      </c>
      <c r="AF582" s="307"/>
      <c r="AG582" s="308"/>
      <c r="AH582" s="291"/>
      <c r="AI582" s="291"/>
      <c r="AJ582" s="291"/>
      <c r="AK582" s="292">
        <v>85036.661250000019</v>
      </c>
      <c r="AL582" s="291">
        <v>85036.661250000019</v>
      </c>
      <c r="AM582" s="293"/>
      <c r="AN582" s="291"/>
      <c r="AO582" s="294">
        <v>0</v>
      </c>
      <c r="AP582" s="291"/>
      <c r="AQ582" s="295">
        <v>66607.72</v>
      </c>
      <c r="AR582" s="291"/>
      <c r="AS582" s="291"/>
      <c r="AT582" s="291"/>
      <c r="AU582" s="291">
        <v>66607.72</v>
      </c>
      <c r="AV582" s="296">
        <v>66607.72</v>
      </c>
      <c r="AW582" s="291"/>
      <c r="AX582" s="291"/>
      <c r="AY582" s="293">
        <v>0</v>
      </c>
      <c r="AZ582" s="297" t="s">
        <v>755</v>
      </c>
      <c r="BA582" s="298">
        <f t="shared" si="75"/>
        <v>0</v>
      </c>
      <c r="BB582" s="43"/>
      <c r="BC582" s="288" t="str">
        <f t="shared" si="81"/>
        <v/>
      </c>
      <c r="BD582" s="288" t="str">
        <f t="shared" si="81"/>
        <v/>
      </c>
      <c r="BE582" s="288" t="str">
        <f t="shared" si="81"/>
        <v/>
      </c>
      <c r="BF582" s="288" t="str">
        <f t="shared" si="76"/>
        <v>Non-Op</v>
      </c>
      <c r="BG582" s="288" t="str">
        <f t="shared" si="74"/>
        <v>NO</v>
      </c>
      <c r="BH582" s="288" t="str">
        <f t="shared" si="74"/>
        <v>NO</v>
      </c>
      <c r="BI582" s="288" t="str">
        <f t="shared" si="82"/>
        <v/>
      </c>
      <c r="BJ582" s="43"/>
      <c r="BK582" s="288" t="b">
        <f t="shared" si="79"/>
        <v>1</v>
      </c>
      <c r="BL582" s="288" t="b">
        <f t="shared" si="79"/>
        <v>1</v>
      </c>
      <c r="BM582" s="288" t="b">
        <f t="shared" si="79"/>
        <v>1</v>
      </c>
      <c r="BN582" s="288" t="b">
        <f t="shared" si="78"/>
        <v>1</v>
      </c>
      <c r="BO582" s="288" t="b">
        <f t="shared" si="78"/>
        <v>1</v>
      </c>
      <c r="BP582" s="288" t="b">
        <f t="shared" si="78"/>
        <v>1</v>
      </c>
      <c r="BQ582" s="288" t="b">
        <f t="shared" si="71"/>
        <v>1</v>
      </c>
    </row>
    <row r="583" spans="1:69" ht="12" customHeight="1" x14ac:dyDescent="0.25">
      <c r="A583" s="311">
        <v>18237421</v>
      </c>
      <c r="B583" s="312" t="s">
        <v>2684</v>
      </c>
      <c r="C583" s="16" t="s">
        <v>780</v>
      </c>
      <c r="D583" s="13" t="s">
        <v>182</v>
      </c>
      <c r="E583" s="13"/>
      <c r="F583" s="303">
        <v>43070</v>
      </c>
      <c r="G583" s="13"/>
      <c r="H583" s="288" t="s">
        <v>2129</v>
      </c>
      <c r="I583" s="288" t="s">
        <v>2129</v>
      </c>
      <c r="J583" s="288" t="s">
        <v>2129</v>
      </c>
      <c r="K583" s="288" t="s">
        <v>182</v>
      </c>
      <c r="L583" s="288" t="s">
        <v>2130</v>
      </c>
      <c r="M583" s="288" t="s">
        <v>2130</v>
      </c>
      <c r="N583" s="288" t="s">
        <v>2129</v>
      </c>
      <c r="P583" s="289">
        <v>-154152.79999999999</v>
      </c>
      <c r="Q583" s="289">
        <v>1144641.3500000001</v>
      </c>
      <c r="R583" s="289">
        <v>848172.17</v>
      </c>
      <c r="S583" s="289">
        <v>537411.38</v>
      </c>
      <c r="T583" s="289">
        <v>269099.92</v>
      </c>
      <c r="U583" s="289">
        <v>4294966.8</v>
      </c>
      <c r="V583" s="289">
        <v>3294766.88</v>
      </c>
      <c r="W583" s="289">
        <v>3012344.43</v>
      </c>
      <c r="X583" s="289">
        <v>2732692.17</v>
      </c>
      <c r="Y583" s="289">
        <v>2487859.08</v>
      </c>
      <c r="Z583" s="289">
        <v>2218916.1800000002</v>
      </c>
      <c r="AA583" s="289">
        <v>1932431.34</v>
      </c>
      <c r="AB583" s="289">
        <v>1625203.29</v>
      </c>
      <c r="AC583" s="289"/>
      <c r="AD583" s="289"/>
      <c r="AE583" s="289">
        <v>1959068.9120833334</v>
      </c>
      <c r="AF583" s="307"/>
      <c r="AG583" s="308"/>
      <c r="AH583" s="291"/>
      <c r="AI583" s="291"/>
      <c r="AJ583" s="291"/>
      <c r="AK583" s="292">
        <v>1959068.9120833334</v>
      </c>
      <c r="AL583" s="291">
        <v>1959068.9120833334</v>
      </c>
      <c r="AM583" s="293"/>
      <c r="AN583" s="291"/>
      <c r="AO583" s="294">
        <v>0</v>
      </c>
      <c r="AP583" s="291"/>
      <c r="AQ583" s="295">
        <v>1625203.29</v>
      </c>
      <c r="AR583" s="291"/>
      <c r="AS583" s="291"/>
      <c r="AT583" s="291"/>
      <c r="AU583" s="291">
        <v>1625203.29</v>
      </c>
      <c r="AV583" s="296">
        <v>1625203.29</v>
      </c>
      <c r="AW583" s="291"/>
      <c r="AX583" s="291"/>
      <c r="AY583" s="293">
        <v>0</v>
      </c>
      <c r="AZ583" s="297" t="s">
        <v>755</v>
      </c>
      <c r="BA583" s="298">
        <f t="shared" si="75"/>
        <v>0</v>
      </c>
      <c r="BB583" s="43"/>
      <c r="BC583" s="288" t="str">
        <f t="shared" si="81"/>
        <v/>
      </c>
      <c r="BD583" s="288" t="str">
        <f t="shared" si="81"/>
        <v/>
      </c>
      <c r="BE583" s="288" t="str">
        <f t="shared" si="81"/>
        <v/>
      </c>
      <c r="BF583" s="288" t="str">
        <f t="shared" si="76"/>
        <v>Non-Op</v>
      </c>
      <c r="BG583" s="288" t="str">
        <f t="shared" si="74"/>
        <v>NO</v>
      </c>
      <c r="BH583" s="288" t="str">
        <f t="shared" si="74"/>
        <v>NO</v>
      </c>
      <c r="BI583" s="288" t="str">
        <f t="shared" si="82"/>
        <v/>
      </c>
      <c r="BJ583" s="43"/>
      <c r="BK583" s="288" t="b">
        <f t="shared" si="79"/>
        <v>1</v>
      </c>
      <c r="BL583" s="288" t="b">
        <f t="shared" si="79"/>
        <v>1</v>
      </c>
      <c r="BM583" s="288" t="b">
        <f t="shared" si="79"/>
        <v>1</v>
      </c>
      <c r="BN583" s="288" t="b">
        <f t="shared" si="78"/>
        <v>1</v>
      </c>
      <c r="BO583" s="288" t="b">
        <f t="shared" si="78"/>
        <v>1</v>
      </c>
      <c r="BP583" s="288" t="b">
        <f t="shared" si="78"/>
        <v>1</v>
      </c>
      <c r="BQ583" s="288" t="b">
        <f t="shared" si="78"/>
        <v>1</v>
      </c>
    </row>
    <row r="584" spans="1:69" ht="12" customHeight="1" x14ac:dyDescent="0.25">
      <c r="A584" s="311">
        <v>18237431</v>
      </c>
      <c r="B584" s="312" t="s">
        <v>2685</v>
      </c>
      <c r="C584" s="16" t="s">
        <v>781</v>
      </c>
      <c r="D584" s="13" t="s">
        <v>182</v>
      </c>
      <c r="E584" s="13"/>
      <c r="F584" s="303">
        <v>43070</v>
      </c>
      <c r="G584" s="13"/>
      <c r="H584" s="288" t="s">
        <v>2129</v>
      </c>
      <c r="I584" s="288" t="s">
        <v>2129</v>
      </c>
      <c r="J584" s="288" t="s">
        <v>2129</v>
      </c>
      <c r="K584" s="288" t="s">
        <v>182</v>
      </c>
      <c r="L584" s="288" t="s">
        <v>2130</v>
      </c>
      <c r="M584" s="288" t="s">
        <v>2130</v>
      </c>
      <c r="N584" s="288" t="s">
        <v>2129</v>
      </c>
      <c r="P584" s="289">
        <v>-152267.75</v>
      </c>
      <c r="Q584" s="289">
        <v>1240435.3500000001</v>
      </c>
      <c r="R584" s="289">
        <v>900983.93</v>
      </c>
      <c r="S584" s="289">
        <v>548005.24</v>
      </c>
      <c r="T584" s="289">
        <v>229795.8</v>
      </c>
      <c r="U584" s="289">
        <v>5058664.09</v>
      </c>
      <c r="V584" s="289">
        <v>3536893.8</v>
      </c>
      <c r="W584" s="289">
        <v>3165881.53</v>
      </c>
      <c r="X584" s="289">
        <v>2816201.04</v>
      </c>
      <c r="Y584" s="289">
        <v>2504767.66</v>
      </c>
      <c r="Z584" s="289">
        <v>2165290.02</v>
      </c>
      <c r="AA584" s="289">
        <v>1822958.49</v>
      </c>
      <c r="AB584" s="289">
        <v>1451761.65</v>
      </c>
      <c r="AC584" s="289"/>
      <c r="AD584" s="289"/>
      <c r="AE584" s="289">
        <v>2053301.9916666665</v>
      </c>
      <c r="AF584" s="307"/>
      <c r="AG584" s="308"/>
      <c r="AH584" s="291"/>
      <c r="AI584" s="291"/>
      <c r="AJ584" s="291"/>
      <c r="AK584" s="292">
        <v>2053301.9916666665</v>
      </c>
      <c r="AL584" s="291">
        <v>2053301.9916666665</v>
      </c>
      <c r="AM584" s="293"/>
      <c r="AN584" s="291"/>
      <c r="AO584" s="294">
        <v>0</v>
      </c>
      <c r="AP584" s="291"/>
      <c r="AQ584" s="295">
        <v>1451761.65</v>
      </c>
      <c r="AR584" s="291"/>
      <c r="AS584" s="291"/>
      <c r="AT584" s="291"/>
      <c r="AU584" s="291">
        <v>1451761.65</v>
      </c>
      <c r="AV584" s="296">
        <v>1451761.65</v>
      </c>
      <c r="AW584" s="291"/>
      <c r="AX584" s="291"/>
      <c r="AY584" s="293">
        <v>0</v>
      </c>
      <c r="AZ584" s="297" t="s">
        <v>755</v>
      </c>
      <c r="BA584" s="298">
        <f t="shared" si="75"/>
        <v>0</v>
      </c>
      <c r="BB584" s="43"/>
      <c r="BC584" s="288" t="str">
        <f t="shared" si="81"/>
        <v/>
      </c>
      <c r="BD584" s="288" t="str">
        <f t="shared" si="81"/>
        <v/>
      </c>
      <c r="BE584" s="288" t="str">
        <f t="shared" si="81"/>
        <v/>
      </c>
      <c r="BF584" s="288" t="str">
        <f t="shared" si="76"/>
        <v>Non-Op</v>
      </c>
      <c r="BG584" s="288" t="str">
        <f t="shared" si="74"/>
        <v>NO</v>
      </c>
      <c r="BH584" s="288" t="str">
        <f t="shared" si="74"/>
        <v>NO</v>
      </c>
      <c r="BI584" s="288" t="str">
        <f t="shared" si="82"/>
        <v/>
      </c>
      <c r="BJ584" s="43"/>
      <c r="BK584" s="288" t="b">
        <f t="shared" si="79"/>
        <v>1</v>
      </c>
      <c r="BL584" s="288" t="b">
        <f t="shared" si="79"/>
        <v>1</v>
      </c>
      <c r="BM584" s="288" t="b">
        <f t="shared" si="79"/>
        <v>1</v>
      </c>
      <c r="BN584" s="288" t="b">
        <f t="shared" si="78"/>
        <v>1</v>
      </c>
      <c r="BO584" s="288" t="b">
        <f t="shared" si="78"/>
        <v>1</v>
      </c>
      <c r="BP584" s="288" t="b">
        <f t="shared" si="78"/>
        <v>1</v>
      </c>
      <c r="BQ584" s="288" t="b">
        <f t="shared" si="78"/>
        <v>1</v>
      </c>
    </row>
    <row r="585" spans="1:69" ht="12" customHeight="1" x14ac:dyDescent="0.25">
      <c r="A585" s="311">
        <v>18237441</v>
      </c>
      <c r="B585" s="312" t="s">
        <v>2686</v>
      </c>
      <c r="C585" s="16" t="s">
        <v>782</v>
      </c>
      <c r="D585" s="13" t="s">
        <v>182</v>
      </c>
      <c r="E585" s="13"/>
      <c r="F585" s="303">
        <v>43070</v>
      </c>
      <c r="G585" s="13"/>
      <c r="H585" s="288" t="s">
        <v>2129</v>
      </c>
      <c r="I585" s="288" t="s">
        <v>2129</v>
      </c>
      <c r="J585" s="288" t="s">
        <v>2129</v>
      </c>
      <c r="K585" s="288" t="s">
        <v>182</v>
      </c>
      <c r="L585" s="288" t="s">
        <v>2130</v>
      </c>
      <c r="M585" s="288" t="s">
        <v>2130</v>
      </c>
      <c r="N585" s="288" t="s">
        <v>2129</v>
      </c>
      <c r="P585" s="289">
        <v>-23482.89</v>
      </c>
      <c r="Q585" s="289">
        <v>259504.88</v>
      </c>
      <c r="R585" s="289">
        <v>208583.38</v>
      </c>
      <c r="S585" s="289">
        <v>156717.25</v>
      </c>
      <c r="T585" s="289">
        <v>99665.82</v>
      </c>
      <c r="U585" s="289">
        <v>900129.83</v>
      </c>
      <c r="V585" s="289">
        <v>843195.62</v>
      </c>
      <c r="W585" s="289">
        <v>771093.63</v>
      </c>
      <c r="X585" s="289">
        <v>708332.98</v>
      </c>
      <c r="Y585" s="289">
        <v>646765.23</v>
      </c>
      <c r="Z585" s="289">
        <v>585694.09</v>
      </c>
      <c r="AA585" s="289">
        <v>531069.67000000004</v>
      </c>
      <c r="AB585" s="289">
        <v>467216.02</v>
      </c>
      <c r="AC585" s="289"/>
      <c r="AD585" s="289"/>
      <c r="AE585" s="289">
        <v>494384.91208333336</v>
      </c>
      <c r="AF585" s="307"/>
      <c r="AG585" s="308"/>
      <c r="AH585" s="291"/>
      <c r="AI585" s="291"/>
      <c r="AJ585" s="291"/>
      <c r="AK585" s="292">
        <v>494384.91208333336</v>
      </c>
      <c r="AL585" s="291">
        <v>494384.91208333336</v>
      </c>
      <c r="AM585" s="293"/>
      <c r="AN585" s="291"/>
      <c r="AO585" s="294">
        <v>0</v>
      </c>
      <c r="AP585" s="291"/>
      <c r="AQ585" s="295">
        <v>467216.02</v>
      </c>
      <c r="AR585" s="291"/>
      <c r="AS585" s="291"/>
      <c r="AT585" s="291"/>
      <c r="AU585" s="291">
        <v>467216.02</v>
      </c>
      <c r="AV585" s="296">
        <v>467216.02</v>
      </c>
      <c r="AW585" s="291"/>
      <c r="AX585" s="291"/>
      <c r="AY585" s="293">
        <v>0</v>
      </c>
      <c r="AZ585" s="297" t="s">
        <v>755</v>
      </c>
      <c r="BA585" s="298">
        <f t="shared" si="75"/>
        <v>0</v>
      </c>
      <c r="BB585" s="43"/>
      <c r="BC585" s="288" t="str">
        <f t="shared" si="81"/>
        <v/>
      </c>
      <c r="BD585" s="288" t="str">
        <f t="shared" si="81"/>
        <v/>
      </c>
      <c r="BE585" s="288" t="str">
        <f t="shared" si="81"/>
        <v/>
      </c>
      <c r="BF585" s="288" t="str">
        <f t="shared" si="76"/>
        <v>Non-Op</v>
      </c>
      <c r="BG585" s="288" t="str">
        <f t="shared" si="74"/>
        <v>NO</v>
      </c>
      <c r="BH585" s="288" t="str">
        <f t="shared" si="74"/>
        <v>NO</v>
      </c>
      <c r="BI585" s="288" t="str">
        <f t="shared" si="82"/>
        <v/>
      </c>
      <c r="BJ585" s="43"/>
      <c r="BK585" s="288" t="b">
        <f t="shared" si="79"/>
        <v>1</v>
      </c>
      <c r="BL585" s="288" t="b">
        <f t="shared" si="79"/>
        <v>1</v>
      </c>
      <c r="BM585" s="288" t="b">
        <f t="shared" si="79"/>
        <v>1</v>
      </c>
      <c r="BN585" s="288" t="b">
        <f t="shared" si="78"/>
        <v>1</v>
      </c>
      <c r="BO585" s="288" t="b">
        <f t="shared" si="78"/>
        <v>1</v>
      </c>
      <c r="BP585" s="288" t="b">
        <f t="shared" si="78"/>
        <v>1</v>
      </c>
      <c r="BQ585" s="288" t="b">
        <f t="shared" si="78"/>
        <v>1</v>
      </c>
    </row>
    <row r="586" spans="1:69" ht="12" customHeight="1" x14ac:dyDescent="0.3">
      <c r="A586" s="311">
        <v>18237461</v>
      </c>
      <c r="B586" s="312" t="s">
        <v>2687</v>
      </c>
      <c r="C586" s="316" t="s">
        <v>783</v>
      </c>
      <c r="D586" s="13" t="s">
        <v>182</v>
      </c>
      <c r="E586" s="13"/>
      <c r="F586" s="303">
        <v>43221</v>
      </c>
      <c r="G586" s="13"/>
      <c r="H586" s="288"/>
      <c r="I586" s="288"/>
      <c r="J586" s="288"/>
      <c r="K586" s="288" t="s">
        <v>182</v>
      </c>
      <c r="L586" s="288" t="s">
        <v>2130</v>
      </c>
      <c r="M586" s="288" t="s">
        <v>2130</v>
      </c>
      <c r="N586" s="288"/>
      <c r="P586" s="289"/>
      <c r="Q586" s="289"/>
      <c r="R586" s="289"/>
      <c r="S586" s="289"/>
      <c r="T586" s="289"/>
      <c r="U586" s="289">
        <v>987.25</v>
      </c>
      <c r="V586" s="289">
        <v>987.25</v>
      </c>
      <c r="W586" s="289">
        <v>987.25</v>
      </c>
      <c r="X586" s="289">
        <v>987.25</v>
      </c>
      <c r="Y586" s="289">
        <v>987.25</v>
      </c>
      <c r="Z586" s="289">
        <v>987.25</v>
      </c>
      <c r="AA586" s="289">
        <v>987.25</v>
      </c>
      <c r="AB586" s="289">
        <v>987.25</v>
      </c>
      <c r="AC586" s="289"/>
      <c r="AD586" s="289"/>
      <c r="AE586" s="289">
        <v>617.03125</v>
      </c>
      <c r="AF586" s="307"/>
      <c r="AG586" s="308"/>
      <c r="AH586" s="291"/>
      <c r="AI586" s="291"/>
      <c r="AJ586" s="291"/>
      <c r="AK586" s="292">
        <v>617.03125</v>
      </c>
      <c r="AL586" s="291">
        <v>617.03125</v>
      </c>
      <c r="AM586" s="293"/>
      <c r="AN586" s="291"/>
      <c r="AO586" s="294">
        <v>0</v>
      </c>
      <c r="AP586" s="291"/>
      <c r="AQ586" s="295">
        <v>987.25</v>
      </c>
      <c r="AR586" s="291"/>
      <c r="AS586" s="291"/>
      <c r="AT586" s="291"/>
      <c r="AU586" s="291">
        <v>987.25</v>
      </c>
      <c r="AV586" s="296">
        <v>987.25</v>
      </c>
      <c r="AW586" s="291"/>
      <c r="AX586" s="291"/>
      <c r="AY586" s="293">
        <v>0</v>
      </c>
      <c r="AZ586" s="297" t="s">
        <v>755</v>
      </c>
      <c r="BA586" s="298">
        <f t="shared" si="75"/>
        <v>0</v>
      </c>
      <c r="BB586" s="43"/>
      <c r="BC586" s="288"/>
      <c r="BD586" s="288"/>
      <c r="BE586" s="288"/>
      <c r="BF586" s="288" t="str">
        <f t="shared" si="76"/>
        <v>Non-Op</v>
      </c>
      <c r="BG586" s="288" t="str">
        <f t="shared" si="74"/>
        <v>NO</v>
      </c>
      <c r="BH586" s="288" t="str">
        <f t="shared" si="74"/>
        <v>NO</v>
      </c>
      <c r="BI586" s="288"/>
      <c r="BJ586" s="43"/>
      <c r="BK586" s="288" t="b">
        <f t="shared" si="79"/>
        <v>1</v>
      </c>
      <c r="BL586" s="288" t="b">
        <f t="shared" si="79"/>
        <v>1</v>
      </c>
      <c r="BM586" s="288" t="b">
        <f t="shared" si="79"/>
        <v>1</v>
      </c>
      <c r="BN586" s="288" t="b">
        <f t="shared" si="78"/>
        <v>1</v>
      </c>
      <c r="BO586" s="288" t="b">
        <f t="shared" si="78"/>
        <v>1</v>
      </c>
      <c r="BP586" s="288" t="b">
        <f t="shared" si="78"/>
        <v>1</v>
      </c>
      <c r="BQ586" s="288" t="b">
        <f t="shared" si="78"/>
        <v>1</v>
      </c>
    </row>
    <row r="587" spans="1:69" ht="12" customHeight="1" x14ac:dyDescent="0.3">
      <c r="A587" s="311">
        <v>18237491</v>
      </c>
      <c r="B587" s="312" t="s">
        <v>2688</v>
      </c>
      <c r="C587" s="316" t="s">
        <v>784</v>
      </c>
      <c r="D587" s="13" t="s">
        <v>182</v>
      </c>
      <c r="E587" s="13"/>
      <c r="F587" s="303">
        <v>43221</v>
      </c>
      <c r="G587" s="13"/>
      <c r="H587" s="288"/>
      <c r="I587" s="288"/>
      <c r="J587" s="288"/>
      <c r="K587" s="288" t="s">
        <v>182</v>
      </c>
      <c r="L587" s="288" t="s">
        <v>2130</v>
      </c>
      <c r="M587" s="288" t="s">
        <v>2130</v>
      </c>
      <c r="N587" s="288"/>
      <c r="P587" s="289"/>
      <c r="Q587" s="289"/>
      <c r="R587" s="289"/>
      <c r="S587" s="289"/>
      <c r="T587" s="289"/>
      <c r="U587" s="289">
        <v>143853.23000000001</v>
      </c>
      <c r="V587" s="289">
        <v>131137.56</v>
      </c>
      <c r="W587" s="289">
        <v>116702.9</v>
      </c>
      <c r="X587" s="289">
        <v>102519.39</v>
      </c>
      <c r="Y587" s="289">
        <v>89826.17</v>
      </c>
      <c r="Z587" s="289">
        <v>76515.73</v>
      </c>
      <c r="AA587" s="289">
        <v>64689.53</v>
      </c>
      <c r="AB587" s="289">
        <v>51871.25</v>
      </c>
      <c r="AC587" s="289"/>
      <c r="AD587" s="289"/>
      <c r="AE587" s="289">
        <v>62598.344583333346</v>
      </c>
      <c r="AF587" s="307"/>
      <c r="AG587" s="308"/>
      <c r="AH587" s="291"/>
      <c r="AI587" s="291"/>
      <c r="AJ587" s="291"/>
      <c r="AK587" s="292">
        <v>62598.344583333346</v>
      </c>
      <c r="AL587" s="291">
        <v>62598.344583333346</v>
      </c>
      <c r="AM587" s="293"/>
      <c r="AN587" s="291"/>
      <c r="AO587" s="294">
        <v>0</v>
      </c>
      <c r="AP587" s="291"/>
      <c r="AQ587" s="295">
        <v>51871.25</v>
      </c>
      <c r="AR587" s="291"/>
      <c r="AS587" s="291"/>
      <c r="AT587" s="291"/>
      <c r="AU587" s="291">
        <v>51871.25</v>
      </c>
      <c r="AV587" s="296">
        <v>51871.25</v>
      </c>
      <c r="AW587" s="291"/>
      <c r="AX587" s="291"/>
      <c r="AY587" s="293">
        <v>0</v>
      </c>
      <c r="AZ587" s="297" t="s">
        <v>755</v>
      </c>
      <c r="BA587" s="298">
        <f t="shared" si="75"/>
        <v>0</v>
      </c>
      <c r="BB587" s="43"/>
      <c r="BC587" s="288"/>
      <c r="BD587" s="288"/>
      <c r="BE587" s="288"/>
      <c r="BF587" s="288" t="str">
        <f t="shared" si="76"/>
        <v>Non-Op</v>
      </c>
      <c r="BG587" s="288" t="str">
        <f t="shared" si="74"/>
        <v>NO</v>
      </c>
      <c r="BH587" s="288" t="str">
        <f t="shared" si="74"/>
        <v>NO</v>
      </c>
      <c r="BI587" s="288"/>
      <c r="BJ587" s="43"/>
      <c r="BK587" s="288" t="b">
        <f t="shared" si="79"/>
        <v>1</v>
      </c>
      <c r="BL587" s="288" t="b">
        <f t="shared" si="79"/>
        <v>1</v>
      </c>
      <c r="BM587" s="288" t="b">
        <f t="shared" si="79"/>
        <v>1</v>
      </c>
      <c r="BN587" s="288" t="b">
        <f t="shared" si="78"/>
        <v>1</v>
      </c>
      <c r="BO587" s="288" t="b">
        <f t="shared" si="78"/>
        <v>1</v>
      </c>
      <c r="BP587" s="288" t="b">
        <f t="shared" si="78"/>
        <v>1</v>
      </c>
      <c r="BQ587" s="288" t="b">
        <f t="shared" si="78"/>
        <v>1</v>
      </c>
    </row>
    <row r="588" spans="1:69" ht="12" customHeight="1" x14ac:dyDescent="0.3">
      <c r="A588" s="311">
        <v>18237501</v>
      </c>
      <c r="B588" s="312" t="s">
        <v>2689</v>
      </c>
      <c r="C588" s="316" t="s">
        <v>785</v>
      </c>
      <c r="D588" s="13" t="s">
        <v>182</v>
      </c>
      <c r="E588" s="13"/>
      <c r="F588" s="303">
        <v>43221</v>
      </c>
      <c r="G588" s="13"/>
      <c r="H588" s="288"/>
      <c r="I588" s="288"/>
      <c r="J588" s="288"/>
      <c r="K588" s="288" t="s">
        <v>182</v>
      </c>
      <c r="L588" s="288" t="s">
        <v>2130</v>
      </c>
      <c r="M588" s="288" t="s">
        <v>2130</v>
      </c>
      <c r="N588" s="288"/>
      <c r="P588" s="289"/>
      <c r="Q588" s="289"/>
      <c r="R588" s="289"/>
      <c r="S588" s="289"/>
      <c r="T588" s="289"/>
      <c r="U588" s="289">
        <v>130096.77</v>
      </c>
      <c r="V588" s="289">
        <v>121871.24</v>
      </c>
      <c r="W588" s="289">
        <v>111347.75</v>
      </c>
      <c r="X588" s="289">
        <v>102187.66</v>
      </c>
      <c r="Y588" s="289">
        <v>93201.67</v>
      </c>
      <c r="Z588" s="289">
        <v>84288.16</v>
      </c>
      <c r="AA588" s="289">
        <v>76315.570000000007</v>
      </c>
      <c r="AB588" s="289">
        <v>66995.95</v>
      </c>
      <c r="AC588" s="289"/>
      <c r="AD588" s="289"/>
      <c r="AE588" s="289">
        <v>62733.899583333339</v>
      </c>
      <c r="AF588" s="307"/>
      <c r="AG588" s="308"/>
      <c r="AH588" s="291"/>
      <c r="AI588" s="291"/>
      <c r="AJ588" s="291"/>
      <c r="AK588" s="292">
        <v>62733.899583333339</v>
      </c>
      <c r="AL588" s="291">
        <v>62733.899583333339</v>
      </c>
      <c r="AM588" s="293"/>
      <c r="AN588" s="291"/>
      <c r="AO588" s="294">
        <v>0</v>
      </c>
      <c r="AP588" s="291"/>
      <c r="AQ588" s="295">
        <v>66995.95</v>
      </c>
      <c r="AR588" s="291"/>
      <c r="AS588" s="291"/>
      <c r="AT588" s="291"/>
      <c r="AU588" s="291">
        <v>66995.95</v>
      </c>
      <c r="AV588" s="296">
        <v>66995.95</v>
      </c>
      <c r="AW588" s="291"/>
      <c r="AX588" s="291"/>
      <c r="AY588" s="293">
        <v>0</v>
      </c>
      <c r="AZ588" s="297" t="s">
        <v>755</v>
      </c>
      <c r="BA588" s="298">
        <f t="shared" si="75"/>
        <v>0</v>
      </c>
      <c r="BB588" s="43"/>
      <c r="BC588" s="288"/>
      <c r="BD588" s="288"/>
      <c r="BE588" s="288"/>
      <c r="BF588" s="288" t="str">
        <f t="shared" si="76"/>
        <v>Non-Op</v>
      </c>
      <c r="BG588" s="288" t="str">
        <f t="shared" si="74"/>
        <v>NO</v>
      </c>
      <c r="BH588" s="288" t="str">
        <f t="shared" si="74"/>
        <v>NO</v>
      </c>
      <c r="BI588" s="288"/>
      <c r="BJ588" s="43"/>
      <c r="BK588" s="288" t="b">
        <f t="shared" si="79"/>
        <v>1</v>
      </c>
      <c r="BL588" s="288" t="b">
        <f t="shared" si="79"/>
        <v>1</v>
      </c>
      <c r="BM588" s="288" t="b">
        <f t="shared" si="79"/>
        <v>1</v>
      </c>
      <c r="BN588" s="288" t="b">
        <f t="shared" si="78"/>
        <v>1</v>
      </c>
      <c r="BO588" s="288" t="b">
        <f t="shared" si="78"/>
        <v>1</v>
      </c>
      <c r="BP588" s="288" t="b">
        <f t="shared" si="78"/>
        <v>1</v>
      </c>
      <c r="BQ588" s="288" t="b">
        <f t="shared" si="78"/>
        <v>1</v>
      </c>
    </row>
    <row r="589" spans="1:69" ht="12" customHeight="1" x14ac:dyDescent="0.25">
      <c r="A589" s="311">
        <v>18237502</v>
      </c>
      <c r="B589" s="312" t="s">
        <v>2690</v>
      </c>
      <c r="C589" s="16" t="s">
        <v>786</v>
      </c>
      <c r="D589" s="13" t="s">
        <v>182</v>
      </c>
      <c r="E589" s="13"/>
      <c r="F589" s="303">
        <v>43070</v>
      </c>
      <c r="G589" s="13"/>
      <c r="H589" s="288" t="s">
        <v>2129</v>
      </c>
      <c r="I589" s="288" t="s">
        <v>2129</v>
      </c>
      <c r="J589" s="288" t="s">
        <v>2129</v>
      </c>
      <c r="K589" s="288" t="s">
        <v>182</v>
      </c>
      <c r="L589" s="288" t="s">
        <v>2130</v>
      </c>
      <c r="M589" s="288" t="s">
        <v>2130</v>
      </c>
      <c r="N589" s="288" t="s">
        <v>2129</v>
      </c>
      <c r="P589" s="289">
        <v>-567913.01</v>
      </c>
      <c r="Q589" s="289">
        <v>4734808.6500000004</v>
      </c>
      <c r="R589" s="289">
        <v>3487510.05</v>
      </c>
      <c r="S589" s="289">
        <v>2363798.31</v>
      </c>
      <c r="T589" s="289">
        <v>1609188.67</v>
      </c>
      <c r="U589" s="289">
        <v>1385855.74</v>
      </c>
      <c r="V589" s="289">
        <v>1307804.79</v>
      </c>
      <c r="W589" s="289">
        <v>1254829.95</v>
      </c>
      <c r="X589" s="289">
        <v>1197700.8</v>
      </c>
      <c r="Y589" s="289">
        <v>1133788.23</v>
      </c>
      <c r="Z589" s="289">
        <v>1022287.12</v>
      </c>
      <c r="AA589" s="289">
        <v>868291.2</v>
      </c>
      <c r="AB589" s="289">
        <v>639222.56999999995</v>
      </c>
      <c r="AC589" s="289"/>
      <c r="AD589" s="289"/>
      <c r="AE589" s="289">
        <v>1700126.5241666669</v>
      </c>
      <c r="AF589" s="307"/>
      <c r="AG589" s="308"/>
      <c r="AH589" s="291"/>
      <c r="AI589" s="291"/>
      <c r="AJ589" s="291"/>
      <c r="AK589" s="292">
        <v>1700126.5241666669</v>
      </c>
      <c r="AL589" s="291">
        <v>1700126.5241666669</v>
      </c>
      <c r="AM589" s="293"/>
      <c r="AN589" s="291"/>
      <c r="AO589" s="294">
        <v>0</v>
      </c>
      <c r="AP589" s="291"/>
      <c r="AQ589" s="295">
        <v>639222.56999999995</v>
      </c>
      <c r="AR589" s="291"/>
      <c r="AS589" s="291"/>
      <c r="AT589" s="291"/>
      <c r="AU589" s="291">
        <v>639222.56999999995</v>
      </c>
      <c r="AV589" s="296">
        <v>639222.56999999995</v>
      </c>
      <c r="AW589" s="291"/>
      <c r="AX589" s="291"/>
      <c r="AY589" s="293">
        <v>0</v>
      </c>
      <c r="AZ589" s="297" t="s">
        <v>755</v>
      </c>
      <c r="BA589" s="298">
        <f t="shared" si="75"/>
        <v>0</v>
      </c>
      <c r="BB589" s="43"/>
      <c r="BC589" s="288" t="str">
        <f t="shared" ref="BC589:BE620" si="83">IF(VALUE(AR589),BC$7,IF(ISBLANK(AR589),"",BC$7))</f>
        <v/>
      </c>
      <c r="BD589" s="288" t="str">
        <f t="shared" si="83"/>
        <v/>
      </c>
      <c r="BE589" s="288" t="str">
        <f t="shared" si="83"/>
        <v/>
      </c>
      <c r="BF589" s="288" t="str">
        <f t="shared" si="76"/>
        <v>Non-Op</v>
      </c>
      <c r="BG589" s="288" t="str">
        <f t="shared" si="74"/>
        <v>NO</v>
      </c>
      <c r="BH589" s="288" t="str">
        <f t="shared" si="74"/>
        <v>NO</v>
      </c>
      <c r="BI589" s="288" t="str">
        <f t="shared" ref="BI589:BI659" si="84">IF(OR(CONCATENATE(BG589,BH589)="NOW/C",CONCATENATE(BG589,BH589)="W/CNO"),"W/C","")</f>
        <v/>
      </c>
      <c r="BJ589" s="43"/>
      <c r="BK589" s="288" t="b">
        <f t="shared" si="79"/>
        <v>1</v>
      </c>
      <c r="BL589" s="288" t="b">
        <f t="shared" si="79"/>
        <v>1</v>
      </c>
      <c r="BM589" s="288" t="b">
        <f t="shared" si="79"/>
        <v>1</v>
      </c>
      <c r="BN589" s="288" t="b">
        <f t="shared" si="78"/>
        <v>1</v>
      </c>
      <c r="BO589" s="288" t="b">
        <f t="shared" si="78"/>
        <v>1</v>
      </c>
      <c r="BP589" s="288" t="b">
        <f t="shared" si="78"/>
        <v>1</v>
      </c>
      <c r="BQ589" s="288" t="b">
        <f t="shared" si="78"/>
        <v>1</v>
      </c>
    </row>
    <row r="590" spans="1:69" ht="12" customHeight="1" x14ac:dyDescent="0.25">
      <c r="A590" s="311">
        <v>18237512</v>
      </c>
      <c r="B590" s="312" t="s">
        <v>2691</v>
      </c>
      <c r="C590" s="16" t="s">
        <v>787</v>
      </c>
      <c r="D590" s="13" t="s">
        <v>182</v>
      </c>
      <c r="E590" s="13"/>
      <c r="F590" s="303">
        <v>43070</v>
      </c>
      <c r="G590" s="13"/>
      <c r="H590" s="288" t="s">
        <v>2129</v>
      </c>
      <c r="I590" s="288" t="s">
        <v>2129</v>
      </c>
      <c r="J590" s="288" t="s">
        <v>2129</v>
      </c>
      <c r="K590" s="288" t="s">
        <v>182</v>
      </c>
      <c r="L590" s="288" t="s">
        <v>2130</v>
      </c>
      <c r="M590" s="288" t="s">
        <v>2130</v>
      </c>
      <c r="N590" s="288" t="s">
        <v>2129</v>
      </c>
      <c r="P590" s="289">
        <v>-85799.86</v>
      </c>
      <c r="Q590" s="289">
        <v>2441010.52</v>
      </c>
      <c r="R590" s="289">
        <v>2191392.2000000002</v>
      </c>
      <c r="S590" s="289">
        <v>2010594.14</v>
      </c>
      <c r="T590" s="289">
        <v>1825742.46</v>
      </c>
      <c r="U590" s="289">
        <v>1798440.82</v>
      </c>
      <c r="V590" s="289">
        <v>1686715.57</v>
      </c>
      <c r="W590" s="289">
        <v>1623245.98</v>
      </c>
      <c r="X590" s="289">
        <v>1461501.77</v>
      </c>
      <c r="Y590" s="289">
        <v>1357169.56</v>
      </c>
      <c r="Z590" s="289">
        <v>1230420.2</v>
      </c>
      <c r="AA590" s="289">
        <v>1067532.8500000001</v>
      </c>
      <c r="AB590" s="289">
        <v>879938.14</v>
      </c>
      <c r="AC590" s="289"/>
      <c r="AD590" s="289"/>
      <c r="AE590" s="289">
        <v>1590902.9341666671</v>
      </c>
      <c r="AF590" s="307"/>
      <c r="AG590" s="308"/>
      <c r="AH590" s="291"/>
      <c r="AI590" s="291"/>
      <c r="AJ590" s="291"/>
      <c r="AK590" s="292">
        <v>1590902.9341666671</v>
      </c>
      <c r="AL590" s="291">
        <v>1590902.9341666671</v>
      </c>
      <c r="AM590" s="293"/>
      <c r="AN590" s="291"/>
      <c r="AO590" s="294">
        <v>0</v>
      </c>
      <c r="AP590" s="291"/>
      <c r="AQ590" s="295">
        <v>879938.14</v>
      </c>
      <c r="AR590" s="291"/>
      <c r="AS590" s="291"/>
      <c r="AT590" s="291"/>
      <c r="AU590" s="291">
        <v>879938.14</v>
      </c>
      <c r="AV590" s="296">
        <v>879938.14</v>
      </c>
      <c r="AW590" s="291"/>
      <c r="AX590" s="291"/>
      <c r="AY590" s="293">
        <v>0</v>
      </c>
      <c r="AZ590" s="297" t="s">
        <v>755</v>
      </c>
      <c r="BA590" s="298">
        <f t="shared" si="75"/>
        <v>0</v>
      </c>
      <c r="BB590" s="43"/>
      <c r="BC590" s="288" t="str">
        <f t="shared" si="83"/>
        <v/>
      </c>
      <c r="BD590" s="288" t="str">
        <f t="shared" si="83"/>
        <v/>
      </c>
      <c r="BE590" s="288" t="str">
        <f t="shared" si="83"/>
        <v/>
      </c>
      <c r="BF590" s="288" t="str">
        <f t="shared" si="76"/>
        <v>Non-Op</v>
      </c>
      <c r="BG590" s="288" t="str">
        <f t="shared" si="74"/>
        <v>NO</v>
      </c>
      <c r="BH590" s="288" t="str">
        <f t="shared" si="74"/>
        <v>NO</v>
      </c>
      <c r="BI590" s="288" t="str">
        <f t="shared" si="84"/>
        <v/>
      </c>
      <c r="BJ590" s="43"/>
      <c r="BK590" s="288" t="b">
        <f t="shared" si="79"/>
        <v>1</v>
      </c>
      <c r="BL590" s="288" t="b">
        <f t="shared" si="79"/>
        <v>1</v>
      </c>
      <c r="BM590" s="288" t="b">
        <f t="shared" si="79"/>
        <v>1</v>
      </c>
      <c r="BN590" s="288" t="b">
        <f t="shared" si="78"/>
        <v>1</v>
      </c>
      <c r="BO590" s="288" t="b">
        <f t="shared" si="78"/>
        <v>1</v>
      </c>
      <c r="BP590" s="288" t="b">
        <f t="shared" si="78"/>
        <v>1</v>
      </c>
      <c r="BQ590" s="288" t="b">
        <f t="shared" si="78"/>
        <v>1</v>
      </c>
    </row>
    <row r="591" spans="1:69" ht="12" customHeight="1" x14ac:dyDescent="0.25">
      <c r="A591" s="286">
        <v>18238031</v>
      </c>
      <c r="B591" s="287" t="s">
        <v>2692</v>
      </c>
      <c r="C591" s="16" t="s">
        <v>788</v>
      </c>
      <c r="D591" s="13" t="s">
        <v>183</v>
      </c>
      <c r="E591" s="13"/>
      <c r="F591" s="16"/>
      <c r="G591" s="13"/>
      <c r="H591" s="288" t="s">
        <v>2129</v>
      </c>
      <c r="I591" s="288" t="s">
        <v>2129</v>
      </c>
      <c r="J591" s="288" t="s">
        <v>2129</v>
      </c>
      <c r="K591" s="288" t="s">
        <v>2129</v>
      </c>
      <c r="L591" s="288" t="s">
        <v>183</v>
      </c>
      <c r="M591" s="288" t="s">
        <v>2130</v>
      </c>
      <c r="N591" s="288" t="s">
        <v>183</v>
      </c>
      <c r="P591" s="289">
        <v>7634421.9699999997</v>
      </c>
      <c r="Q591" s="289">
        <v>5725815.9699999997</v>
      </c>
      <c r="R591" s="289">
        <v>3817210.97</v>
      </c>
      <c r="S591" s="289">
        <v>3273188.89</v>
      </c>
      <c r="T591" s="289">
        <v>1364582.89</v>
      </c>
      <c r="U591" s="289">
        <v>21045459.890000001</v>
      </c>
      <c r="V591" s="289">
        <v>19132235.890000001</v>
      </c>
      <c r="W591" s="289">
        <v>17219012.890000001</v>
      </c>
      <c r="X591" s="289">
        <v>15305788.890000001</v>
      </c>
      <c r="Y591" s="289">
        <v>13392564.890000001</v>
      </c>
      <c r="Z591" s="289">
        <v>11479340.890000001</v>
      </c>
      <c r="AA591" s="289">
        <v>9566116.8900000006</v>
      </c>
      <c r="AB591" s="289">
        <v>7652893.8899999997</v>
      </c>
      <c r="AC591" s="289"/>
      <c r="AD591" s="289"/>
      <c r="AE591" s="289">
        <v>10747081.406666666</v>
      </c>
      <c r="AF591" s="307"/>
      <c r="AG591" s="308"/>
      <c r="AH591" s="291"/>
      <c r="AI591" s="291"/>
      <c r="AJ591" s="291"/>
      <c r="AK591" s="292"/>
      <c r="AL591" s="291">
        <v>0</v>
      </c>
      <c r="AM591" s="293">
        <v>10747081.406666666</v>
      </c>
      <c r="AN591" s="291"/>
      <c r="AO591" s="294">
        <v>10747081.406666666</v>
      </c>
      <c r="AP591" s="291"/>
      <c r="AQ591" s="295">
        <v>7652893.8899999997</v>
      </c>
      <c r="AR591" s="291"/>
      <c r="AS591" s="291"/>
      <c r="AT591" s="291"/>
      <c r="AU591" s="291"/>
      <c r="AV591" s="296">
        <v>0</v>
      </c>
      <c r="AW591" s="291">
        <v>7652893.8899999997</v>
      </c>
      <c r="AX591" s="291"/>
      <c r="AY591" s="293">
        <v>7652893.8899999997</v>
      </c>
      <c r="AZ591" s="297"/>
      <c r="BA591" s="298">
        <f t="shared" si="75"/>
        <v>0</v>
      </c>
      <c r="BB591" s="43"/>
      <c r="BC591" s="288" t="str">
        <f t="shared" si="83"/>
        <v/>
      </c>
      <c r="BD591" s="288" t="str">
        <f t="shared" si="83"/>
        <v/>
      </c>
      <c r="BE591" s="288" t="str">
        <f t="shared" si="83"/>
        <v/>
      </c>
      <c r="BF591" s="288" t="str">
        <f t="shared" si="76"/>
        <v/>
      </c>
      <c r="BG591" s="288" t="str">
        <f t="shared" si="74"/>
        <v>W/C</v>
      </c>
      <c r="BH591" s="288" t="str">
        <f t="shared" si="74"/>
        <v>NO</v>
      </c>
      <c r="BI591" s="288" t="str">
        <f t="shared" si="84"/>
        <v>W/C</v>
      </c>
      <c r="BJ591" s="43"/>
      <c r="BK591" s="288" t="b">
        <f t="shared" si="79"/>
        <v>1</v>
      </c>
      <c r="BL591" s="288" t="b">
        <f t="shared" si="79"/>
        <v>1</v>
      </c>
      <c r="BM591" s="288" t="b">
        <f t="shared" si="79"/>
        <v>1</v>
      </c>
      <c r="BN591" s="288" t="b">
        <f t="shared" si="78"/>
        <v>1</v>
      </c>
      <c r="BO591" s="288" t="b">
        <f t="shared" si="78"/>
        <v>1</v>
      </c>
      <c r="BP591" s="288" t="b">
        <f t="shared" si="78"/>
        <v>1</v>
      </c>
      <c r="BQ591" s="288" t="b">
        <f t="shared" si="78"/>
        <v>1</v>
      </c>
    </row>
    <row r="592" spans="1:69" ht="12" customHeight="1" x14ac:dyDescent="0.25">
      <c r="A592" s="286">
        <v>18238032</v>
      </c>
      <c r="B592" s="287" t="s">
        <v>2693</v>
      </c>
      <c r="C592" s="16" t="s">
        <v>789</v>
      </c>
      <c r="D592" s="13" t="s">
        <v>183</v>
      </c>
      <c r="E592" s="13"/>
      <c r="F592" s="16"/>
      <c r="G592" s="13"/>
      <c r="H592" s="288" t="s">
        <v>2129</v>
      </c>
      <c r="I592" s="288" t="s">
        <v>2129</v>
      </c>
      <c r="J592" s="288" t="s">
        <v>2129</v>
      </c>
      <c r="K592" s="288" t="s">
        <v>2129</v>
      </c>
      <c r="L592" s="288" t="s">
        <v>183</v>
      </c>
      <c r="M592" s="288" t="s">
        <v>2130</v>
      </c>
      <c r="N592" s="288" t="s">
        <v>183</v>
      </c>
      <c r="P592" s="289">
        <v>2767519.23</v>
      </c>
      <c r="Q592" s="289">
        <v>2075639.23</v>
      </c>
      <c r="R592" s="289">
        <v>1383760.23</v>
      </c>
      <c r="S592" s="289">
        <v>1795092.73</v>
      </c>
      <c r="T592" s="289">
        <v>1103212.73</v>
      </c>
      <c r="U592" s="289">
        <v>5155696.7300000004</v>
      </c>
      <c r="V592" s="289">
        <v>4686996.7300000004</v>
      </c>
      <c r="W592" s="289">
        <v>4218297.7300000004</v>
      </c>
      <c r="X592" s="289">
        <v>3749597.73</v>
      </c>
      <c r="Y592" s="289">
        <v>3280897.73</v>
      </c>
      <c r="Z592" s="289">
        <v>2812197.73</v>
      </c>
      <c r="AA592" s="289">
        <v>2343498.73</v>
      </c>
      <c r="AB592" s="289">
        <v>1874798.73</v>
      </c>
      <c r="AC592" s="289"/>
      <c r="AD592" s="289"/>
      <c r="AE592" s="289">
        <v>2910503.9175</v>
      </c>
      <c r="AF592" s="307"/>
      <c r="AG592" s="308"/>
      <c r="AH592" s="291"/>
      <c r="AI592" s="291"/>
      <c r="AJ592" s="291"/>
      <c r="AK592" s="292"/>
      <c r="AL592" s="291">
        <v>0</v>
      </c>
      <c r="AM592" s="293">
        <v>2910503.9175</v>
      </c>
      <c r="AN592" s="291"/>
      <c r="AO592" s="294">
        <v>2910503.9175</v>
      </c>
      <c r="AP592" s="291"/>
      <c r="AQ592" s="295">
        <v>1874798.73</v>
      </c>
      <c r="AR592" s="291"/>
      <c r="AS592" s="291"/>
      <c r="AT592" s="291"/>
      <c r="AU592" s="291"/>
      <c r="AV592" s="296">
        <v>0</v>
      </c>
      <c r="AW592" s="291">
        <v>1874798.73</v>
      </c>
      <c r="AX592" s="291"/>
      <c r="AY592" s="293">
        <v>1874798.73</v>
      </c>
      <c r="AZ592" s="297"/>
      <c r="BA592" s="298">
        <f t="shared" si="75"/>
        <v>0</v>
      </c>
      <c r="BB592" s="43"/>
      <c r="BC592" s="288" t="str">
        <f t="shared" si="83"/>
        <v/>
      </c>
      <c r="BD592" s="288" t="str">
        <f t="shared" si="83"/>
        <v/>
      </c>
      <c r="BE592" s="288" t="str">
        <f t="shared" si="83"/>
        <v/>
      </c>
      <c r="BF592" s="288" t="str">
        <f t="shared" si="76"/>
        <v/>
      </c>
      <c r="BG592" s="288" t="str">
        <f t="shared" si="74"/>
        <v>W/C</v>
      </c>
      <c r="BH592" s="288" t="str">
        <f t="shared" si="74"/>
        <v>NO</v>
      </c>
      <c r="BI592" s="288" t="str">
        <f t="shared" si="84"/>
        <v>W/C</v>
      </c>
      <c r="BJ592" s="43"/>
      <c r="BK592" s="288" t="b">
        <f t="shared" si="79"/>
        <v>1</v>
      </c>
      <c r="BL592" s="288" t="b">
        <f t="shared" si="79"/>
        <v>1</v>
      </c>
      <c r="BM592" s="288" t="b">
        <f t="shared" si="79"/>
        <v>1</v>
      </c>
      <c r="BN592" s="288" t="b">
        <f t="shared" si="78"/>
        <v>1</v>
      </c>
      <c r="BO592" s="288" t="b">
        <f t="shared" si="78"/>
        <v>1</v>
      </c>
      <c r="BP592" s="288" t="b">
        <f t="shared" si="78"/>
        <v>1</v>
      </c>
      <c r="BQ592" s="288" t="b">
        <f t="shared" si="78"/>
        <v>1</v>
      </c>
    </row>
    <row r="593" spans="1:69" ht="12" customHeight="1" x14ac:dyDescent="0.25">
      <c r="A593" s="286">
        <v>18238041</v>
      </c>
      <c r="B593" s="287" t="s">
        <v>2694</v>
      </c>
      <c r="C593" s="16" t="s">
        <v>790</v>
      </c>
      <c r="D593" s="13" t="s">
        <v>183</v>
      </c>
      <c r="E593" s="13"/>
      <c r="F593" s="16"/>
      <c r="G593" s="13"/>
      <c r="H593" s="288" t="s">
        <v>2129</v>
      </c>
      <c r="I593" s="288" t="s">
        <v>2129</v>
      </c>
      <c r="J593" s="288" t="s">
        <v>2129</v>
      </c>
      <c r="K593" s="288" t="s">
        <v>2129</v>
      </c>
      <c r="L593" s="288" t="s">
        <v>183</v>
      </c>
      <c r="M593" s="288" t="s">
        <v>2130</v>
      </c>
      <c r="N593" s="288" t="s">
        <v>183</v>
      </c>
      <c r="P593" s="289">
        <v>21594101</v>
      </c>
      <c r="Q593" s="289">
        <v>22767459</v>
      </c>
      <c r="R593" s="289">
        <v>23969550</v>
      </c>
      <c r="S593" s="289">
        <v>25693086</v>
      </c>
      <c r="T593" s="289">
        <v>28861796</v>
      </c>
      <c r="U593" s="289">
        <v>10529285</v>
      </c>
      <c r="V593" s="289">
        <v>12924811</v>
      </c>
      <c r="W593" s="289">
        <v>15665300</v>
      </c>
      <c r="X593" s="289">
        <v>18169853</v>
      </c>
      <c r="Y593" s="289">
        <v>21402204</v>
      </c>
      <c r="Z593" s="289">
        <v>23921631</v>
      </c>
      <c r="AA593" s="289">
        <v>26268073</v>
      </c>
      <c r="AB593" s="289">
        <v>27199229</v>
      </c>
      <c r="AC593" s="289"/>
      <c r="AD593" s="289"/>
      <c r="AE593" s="289">
        <v>21214142.75</v>
      </c>
      <c r="AF593" s="307"/>
      <c r="AG593" s="308"/>
      <c r="AH593" s="291"/>
      <c r="AI593" s="291"/>
      <c r="AJ593" s="291"/>
      <c r="AK593" s="292"/>
      <c r="AL593" s="291">
        <v>0</v>
      </c>
      <c r="AM593" s="293">
        <v>21214142.75</v>
      </c>
      <c r="AN593" s="291"/>
      <c r="AO593" s="294">
        <v>21214142.75</v>
      </c>
      <c r="AP593" s="291"/>
      <c r="AQ593" s="295">
        <v>27199229</v>
      </c>
      <c r="AR593" s="291"/>
      <c r="AS593" s="291"/>
      <c r="AT593" s="291"/>
      <c r="AU593" s="291"/>
      <c r="AV593" s="296">
        <v>0</v>
      </c>
      <c r="AW593" s="291">
        <v>27199229</v>
      </c>
      <c r="AX593" s="291"/>
      <c r="AY593" s="293">
        <v>27199229</v>
      </c>
      <c r="AZ593" s="297"/>
      <c r="BA593" s="298">
        <f t="shared" si="75"/>
        <v>0</v>
      </c>
      <c r="BB593" s="43"/>
      <c r="BC593" s="288" t="str">
        <f t="shared" si="83"/>
        <v/>
      </c>
      <c r="BD593" s="288" t="str">
        <f t="shared" si="83"/>
        <v/>
      </c>
      <c r="BE593" s="288" t="str">
        <f t="shared" si="83"/>
        <v/>
      </c>
      <c r="BF593" s="288" t="str">
        <f t="shared" si="76"/>
        <v/>
      </c>
      <c r="BG593" s="288" t="str">
        <f t="shared" si="74"/>
        <v>W/C</v>
      </c>
      <c r="BH593" s="288" t="str">
        <f t="shared" si="74"/>
        <v>NO</v>
      </c>
      <c r="BI593" s="288" t="str">
        <f t="shared" si="84"/>
        <v>W/C</v>
      </c>
      <c r="BJ593" s="43"/>
      <c r="BK593" s="288" t="b">
        <f t="shared" si="79"/>
        <v>1</v>
      </c>
      <c r="BL593" s="288" t="b">
        <f t="shared" si="79"/>
        <v>1</v>
      </c>
      <c r="BM593" s="288" t="b">
        <f t="shared" si="79"/>
        <v>1</v>
      </c>
      <c r="BN593" s="288" t="b">
        <f t="shared" si="78"/>
        <v>1</v>
      </c>
      <c r="BO593" s="288" t="b">
        <f t="shared" si="78"/>
        <v>1</v>
      </c>
      <c r="BP593" s="288" t="b">
        <f t="shared" si="78"/>
        <v>1</v>
      </c>
      <c r="BQ593" s="288" t="b">
        <f t="shared" si="78"/>
        <v>1</v>
      </c>
    </row>
    <row r="594" spans="1:69" ht="12" customHeight="1" x14ac:dyDescent="0.25">
      <c r="A594" s="286">
        <v>18238042</v>
      </c>
      <c r="B594" s="287" t="s">
        <v>2695</v>
      </c>
      <c r="C594" s="16" t="s">
        <v>791</v>
      </c>
      <c r="D594" s="13" t="s">
        <v>183</v>
      </c>
      <c r="E594" s="13"/>
      <c r="F594" s="16"/>
      <c r="G594" s="13"/>
      <c r="H594" s="288" t="s">
        <v>2129</v>
      </c>
      <c r="I594" s="288" t="s">
        <v>2129</v>
      </c>
      <c r="J594" s="288" t="s">
        <v>2129</v>
      </c>
      <c r="K594" s="288" t="s">
        <v>2129</v>
      </c>
      <c r="L594" s="288" t="s">
        <v>183</v>
      </c>
      <c r="M594" s="288" t="s">
        <v>2130</v>
      </c>
      <c r="N594" s="288" t="s">
        <v>183</v>
      </c>
      <c r="P594" s="289">
        <v>4521184</v>
      </c>
      <c r="Q594" s="289">
        <v>3984927</v>
      </c>
      <c r="R594" s="289">
        <v>3315251</v>
      </c>
      <c r="S594" s="289">
        <v>3188890</v>
      </c>
      <c r="T594" s="289">
        <v>4225985</v>
      </c>
      <c r="U594" s="289">
        <v>1281728</v>
      </c>
      <c r="V594" s="289">
        <v>2938150</v>
      </c>
      <c r="W594" s="289">
        <v>4858211</v>
      </c>
      <c r="X594" s="289">
        <v>6758653</v>
      </c>
      <c r="Y594" s="289">
        <v>8507920</v>
      </c>
      <c r="Z594" s="289">
        <v>9463638</v>
      </c>
      <c r="AA594" s="289">
        <v>9812804</v>
      </c>
      <c r="AB594" s="289">
        <v>8894921</v>
      </c>
      <c r="AC594" s="289"/>
      <c r="AD594" s="289"/>
      <c r="AE594" s="289">
        <v>5420350.791666667</v>
      </c>
      <c r="AF594" s="307"/>
      <c r="AG594" s="308"/>
      <c r="AH594" s="291"/>
      <c r="AI594" s="291"/>
      <c r="AJ594" s="291"/>
      <c r="AK594" s="292"/>
      <c r="AL594" s="291">
        <v>0</v>
      </c>
      <c r="AM594" s="293">
        <v>5420350.791666667</v>
      </c>
      <c r="AN594" s="291"/>
      <c r="AO594" s="294">
        <v>5420350.791666667</v>
      </c>
      <c r="AP594" s="291"/>
      <c r="AQ594" s="295">
        <v>8894921</v>
      </c>
      <c r="AR594" s="291"/>
      <c r="AS594" s="291"/>
      <c r="AT594" s="291"/>
      <c r="AU594" s="291"/>
      <c r="AV594" s="296">
        <v>0</v>
      </c>
      <c r="AW594" s="291">
        <v>8894921</v>
      </c>
      <c r="AX594" s="291"/>
      <c r="AY594" s="293">
        <v>8894921</v>
      </c>
      <c r="AZ594" s="297"/>
      <c r="BA594" s="298">
        <f t="shared" si="75"/>
        <v>0</v>
      </c>
      <c r="BB594" s="43"/>
      <c r="BC594" s="288" t="str">
        <f t="shared" si="83"/>
        <v/>
      </c>
      <c r="BD594" s="288" t="str">
        <f t="shared" si="83"/>
        <v/>
      </c>
      <c r="BE594" s="288" t="str">
        <f t="shared" si="83"/>
        <v/>
      </c>
      <c r="BF594" s="288" t="str">
        <f t="shared" si="76"/>
        <v/>
      </c>
      <c r="BG594" s="288" t="str">
        <f t="shared" si="74"/>
        <v>W/C</v>
      </c>
      <c r="BH594" s="288" t="str">
        <f t="shared" si="74"/>
        <v>NO</v>
      </c>
      <c r="BI594" s="288" t="str">
        <f t="shared" si="84"/>
        <v>W/C</v>
      </c>
      <c r="BJ594" s="43"/>
      <c r="BK594" s="288" t="b">
        <f t="shared" si="79"/>
        <v>1</v>
      </c>
      <c r="BL594" s="288" t="b">
        <f t="shared" si="79"/>
        <v>1</v>
      </c>
      <c r="BM594" s="288" t="b">
        <f t="shared" si="79"/>
        <v>1</v>
      </c>
      <c r="BN594" s="288" t="b">
        <f t="shared" si="78"/>
        <v>1</v>
      </c>
      <c r="BO594" s="288" t="b">
        <f t="shared" si="78"/>
        <v>1</v>
      </c>
      <c r="BP594" s="288" t="b">
        <f t="shared" si="78"/>
        <v>1</v>
      </c>
      <c r="BQ594" s="288" t="b">
        <f t="shared" si="78"/>
        <v>1</v>
      </c>
    </row>
    <row r="595" spans="1:69" ht="12" customHeight="1" x14ac:dyDescent="0.25">
      <c r="A595" s="286">
        <v>18238141</v>
      </c>
      <c r="B595" s="287" t="s">
        <v>2696</v>
      </c>
      <c r="C595" s="13" t="s">
        <v>792</v>
      </c>
      <c r="D595" s="13" t="s">
        <v>182</v>
      </c>
      <c r="E595" s="13"/>
      <c r="F595" s="13"/>
      <c r="G595" s="13"/>
      <c r="H595" s="288" t="s">
        <v>2129</v>
      </c>
      <c r="I595" s="288" t="s">
        <v>2129</v>
      </c>
      <c r="J595" s="288" t="s">
        <v>2129</v>
      </c>
      <c r="K595" s="288" t="s">
        <v>182</v>
      </c>
      <c r="L595" s="288" t="s">
        <v>2130</v>
      </c>
      <c r="M595" s="288" t="s">
        <v>2130</v>
      </c>
      <c r="N595" s="288" t="s">
        <v>2129</v>
      </c>
      <c r="P595" s="289">
        <v>0</v>
      </c>
      <c r="Q595" s="289">
        <v>0</v>
      </c>
      <c r="R595" s="289">
        <v>0</v>
      </c>
      <c r="S595" s="289">
        <v>0</v>
      </c>
      <c r="T595" s="289">
        <v>0</v>
      </c>
      <c r="U595" s="289">
        <v>4315803.01</v>
      </c>
      <c r="V595" s="289">
        <v>3447493.03</v>
      </c>
      <c r="W595" s="289">
        <v>2875717.94</v>
      </c>
      <c r="X595" s="289">
        <v>2848434.08</v>
      </c>
      <c r="Y595" s="289">
        <v>2683150.7400000002</v>
      </c>
      <c r="Z595" s="289">
        <v>2632860.7200000002</v>
      </c>
      <c r="AA595" s="289">
        <v>5295418.3899999997</v>
      </c>
      <c r="AB595" s="289">
        <v>7972606.4299999997</v>
      </c>
      <c r="AC595" s="289"/>
      <c r="AD595" s="289"/>
      <c r="AE595" s="289">
        <v>2340431.7604166665</v>
      </c>
      <c r="AF595" s="307"/>
      <c r="AG595" s="308"/>
      <c r="AH595" s="291"/>
      <c r="AI595" s="291"/>
      <c r="AJ595" s="291"/>
      <c r="AK595" s="292">
        <v>2340431.7604166665</v>
      </c>
      <c r="AL595" s="291">
        <v>2340431.7604166665</v>
      </c>
      <c r="AM595" s="293"/>
      <c r="AN595" s="291"/>
      <c r="AO595" s="294">
        <v>0</v>
      </c>
      <c r="AP595" s="291"/>
      <c r="AQ595" s="295">
        <v>7972606.4299999997</v>
      </c>
      <c r="AR595" s="291"/>
      <c r="AS595" s="291"/>
      <c r="AT595" s="291"/>
      <c r="AU595" s="291">
        <v>7972606.4299999997</v>
      </c>
      <c r="AV595" s="296">
        <v>7972606.4299999997</v>
      </c>
      <c r="AW595" s="291"/>
      <c r="AX595" s="291"/>
      <c r="AY595" s="293">
        <v>0</v>
      </c>
      <c r="AZ595" s="297" t="s">
        <v>755</v>
      </c>
      <c r="BA595" s="298">
        <f t="shared" si="75"/>
        <v>0</v>
      </c>
      <c r="BB595" s="43"/>
      <c r="BC595" s="288" t="str">
        <f t="shared" si="83"/>
        <v/>
      </c>
      <c r="BD595" s="288" t="str">
        <f t="shared" si="83"/>
        <v/>
      </c>
      <c r="BE595" s="288" t="str">
        <f t="shared" si="83"/>
        <v/>
      </c>
      <c r="BF595" s="288" t="str">
        <f t="shared" si="76"/>
        <v>Non-Op</v>
      </c>
      <c r="BG595" s="288" t="str">
        <f t="shared" si="74"/>
        <v>NO</v>
      </c>
      <c r="BH595" s="288" t="str">
        <f t="shared" si="74"/>
        <v>NO</v>
      </c>
      <c r="BI595" s="288" t="str">
        <f t="shared" si="84"/>
        <v/>
      </c>
      <c r="BJ595" s="43"/>
      <c r="BK595" s="288" t="b">
        <f t="shared" si="79"/>
        <v>1</v>
      </c>
      <c r="BL595" s="288" t="b">
        <f t="shared" si="79"/>
        <v>1</v>
      </c>
      <c r="BM595" s="288" t="b">
        <f t="shared" si="79"/>
        <v>1</v>
      </c>
      <c r="BN595" s="288" t="b">
        <f t="shared" si="78"/>
        <v>1</v>
      </c>
      <c r="BO595" s="288" t="b">
        <f t="shared" si="78"/>
        <v>1</v>
      </c>
      <c r="BP595" s="288" t="b">
        <f t="shared" si="78"/>
        <v>1</v>
      </c>
      <c r="BQ595" s="288" t="b">
        <f t="shared" si="78"/>
        <v>1</v>
      </c>
    </row>
    <row r="596" spans="1:69" ht="12" customHeight="1" x14ac:dyDescent="0.25">
      <c r="A596" s="286">
        <v>18238142</v>
      </c>
      <c r="B596" s="287" t="s">
        <v>2697</v>
      </c>
      <c r="C596" s="13" t="s">
        <v>793</v>
      </c>
      <c r="D596" s="13" t="s">
        <v>182</v>
      </c>
      <c r="E596" s="13"/>
      <c r="F596" s="13"/>
      <c r="G596" s="13"/>
      <c r="H596" s="288" t="s">
        <v>2129</v>
      </c>
      <c r="I596" s="288" t="s">
        <v>2129</v>
      </c>
      <c r="J596" s="288" t="s">
        <v>2129</v>
      </c>
      <c r="K596" s="288" t="s">
        <v>182</v>
      </c>
      <c r="L596" s="288" t="s">
        <v>2130</v>
      </c>
      <c r="M596" s="288" t="s">
        <v>2130</v>
      </c>
      <c r="N596" s="288" t="s">
        <v>2129</v>
      </c>
      <c r="P596" s="289">
        <v>48106199.670000002</v>
      </c>
      <c r="Q596" s="289">
        <v>52122094.520000003</v>
      </c>
      <c r="R596" s="289">
        <v>49790291.25</v>
      </c>
      <c r="S596" s="289">
        <v>47683969.259999998</v>
      </c>
      <c r="T596" s="289">
        <v>46029519.140000001</v>
      </c>
      <c r="U596" s="289">
        <v>569275.34</v>
      </c>
      <c r="V596" s="289">
        <v>984844.08</v>
      </c>
      <c r="W596" s="289">
        <v>1643061</v>
      </c>
      <c r="X596" s="289">
        <v>2057674.67</v>
      </c>
      <c r="Y596" s="289">
        <v>2790341.24</v>
      </c>
      <c r="Z596" s="289">
        <v>3417864.41</v>
      </c>
      <c r="AA596" s="289">
        <v>4241956.72</v>
      </c>
      <c r="AB596" s="289">
        <v>8679562.2799999993</v>
      </c>
      <c r="AC596" s="289"/>
      <c r="AD596" s="289"/>
      <c r="AE596" s="289">
        <v>19976981.050416667</v>
      </c>
      <c r="AF596" s="307"/>
      <c r="AG596" s="308"/>
      <c r="AH596" s="291"/>
      <c r="AI596" s="291"/>
      <c r="AJ596" s="291"/>
      <c r="AK596" s="292">
        <v>19976981.050416667</v>
      </c>
      <c r="AL596" s="291">
        <v>19976981.050416667</v>
      </c>
      <c r="AM596" s="293"/>
      <c r="AN596" s="291"/>
      <c r="AO596" s="294">
        <v>0</v>
      </c>
      <c r="AP596" s="291"/>
      <c r="AQ596" s="295">
        <v>8679562.2799999993</v>
      </c>
      <c r="AR596" s="291"/>
      <c r="AS596" s="291"/>
      <c r="AT596" s="291"/>
      <c r="AU596" s="291">
        <v>8679562.2799999993</v>
      </c>
      <c r="AV596" s="296">
        <v>8679562.2799999993</v>
      </c>
      <c r="AW596" s="291"/>
      <c r="AX596" s="291"/>
      <c r="AY596" s="293">
        <v>0</v>
      </c>
      <c r="AZ596" s="297" t="s">
        <v>755</v>
      </c>
      <c r="BA596" s="298">
        <f t="shared" si="75"/>
        <v>0</v>
      </c>
      <c r="BB596" s="43"/>
      <c r="BC596" s="288" t="str">
        <f t="shared" si="83"/>
        <v/>
      </c>
      <c r="BD596" s="288" t="str">
        <f t="shared" si="83"/>
        <v/>
      </c>
      <c r="BE596" s="288" t="str">
        <f t="shared" si="83"/>
        <v/>
      </c>
      <c r="BF596" s="288" t="str">
        <f t="shared" si="76"/>
        <v>Non-Op</v>
      </c>
      <c r="BG596" s="288" t="str">
        <f t="shared" si="74"/>
        <v>NO</v>
      </c>
      <c r="BH596" s="288" t="str">
        <f t="shared" si="74"/>
        <v>NO</v>
      </c>
      <c r="BI596" s="288" t="str">
        <f t="shared" si="84"/>
        <v/>
      </c>
      <c r="BJ596" s="43"/>
      <c r="BK596" s="288" t="b">
        <f t="shared" si="79"/>
        <v>1</v>
      </c>
      <c r="BL596" s="288" t="b">
        <f t="shared" si="79"/>
        <v>1</v>
      </c>
      <c r="BM596" s="288" t="b">
        <f t="shared" si="79"/>
        <v>1</v>
      </c>
      <c r="BN596" s="288" t="b">
        <f t="shared" si="78"/>
        <v>1</v>
      </c>
      <c r="BO596" s="288" t="b">
        <f t="shared" si="78"/>
        <v>1</v>
      </c>
      <c r="BP596" s="288" t="b">
        <f t="shared" si="78"/>
        <v>1</v>
      </c>
      <c r="BQ596" s="288" t="b">
        <f t="shared" si="78"/>
        <v>1</v>
      </c>
    </row>
    <row r="597" spans="1:69" ht="12" customHeight="1" x14ac:dyDescent="0.25">
      <c r="A597" s="286">
        <v>18238151</v>
      </c>
      <c r="B597" s="287" t="s">
        <v>2698</v>
      </c>
      <c r="C597" s="13" t="s">
        <v>794</v>
      </c>
      <c r="D597" s="13" t="s">
        <v>182</v>
      </c>
      <c r="E597" s="13"/>
      <c r="F597" s="13"/>
      <c r="G597" s="13"/>
      <c r="H597" s="288" t="s">
        <v>2129</v>
      </c>
      <c r="I597" s="288" t="s">
        <v>2129</v>
      </c>
      <c r="J597" s="288" t="s">
        <v>2129</v>
      </c>
      <c r="K597" s="288" t="s">
        <v>182</v>
      </c>
      <c r="L597" s="288" t="s">
        <v>2130</v>
      </c>
      <c r="M597" s="288" t="s">
        <v>2130</v>
      </c>
      <c r="N597" s="288" t="s">
        <v>2129</v>
      </c>
      <c r="P597" s="289">
        <v>11496655.73</v>
      </c>
      <c r="Q597" s="289">
        <v>0</v>
      </c>
      <c r="R597" s="289">
        <v>0</v>
      </c>
      <c r="S597" s="289">
        <v>0</v>
      </c>
      <c r="T597" s="289">
        <v>0</v>
      </c>
      <c r="U597" s="289">
        <v>0</v>
      </c>
      <c r="V597" s="289">
        <v>0</v>
      </c>
      <c r="W597" s="289">
        <v>0</v>
      </c>
      <c r="X597" s="289">
        <v>0</v>
      </c>
      <c r="Y597" s="289">
        <v>0</v>
      </c>
      <c r="Z597" s="289">
        <v>0</v>
      </c>
      <c r="AA597" s="289">
        <v>0</v>
      </c>
      <c r="AB597" s="289">
        <v>0</v>
      </c>
      <c r="AC597" s="289"/>
      <c r="AD597" s="289"/>
      <c r="AE597" s="289">
        <v>479027.32208333333</v>
      </c>
      <c r="AF597" s="307"/>
      <c r="AG597" s="308"/>
      <c r="AH597" s="291"/>
      <c r="AI597" s="291"/>
      <c r="AJ597" s="291"/>
      <c r="AK597" s="292">
        <v>479027.32208333333</v>
      </c>
      <c r="AL597" s="291">
        <v>479027.32208333333</v>
      </c>
      <c r="AM597" s="293"/>
      <c r="AN597" s="291"/>
      <c r="AO597" s="294">
        <v>0</v>
      </c>
      <c r="AP597" s="291"/>
      <c r="AQ597" s="295">
        <v>0</v>
      </c>
      <c r="AR597" s="291"/>
      <c r="AS597" s="291"/>
      <c r="AT597" s="291"/>
      <c r="AU597" s="291">
        <v>0</v>
      </c>
      <c r="AV597" s="296">
        <v>0</v>
      </c>
      <c r="AW597" s="291"/>
      <c r="AX597" s="291"/>
      <c r="AY597" s="293">
        <v>0</v>
      </c>
      <c r="AZ597" s="297" t="s">
        <v>755</v>
      </c>
      <c r="BA597" s="298">
        <f t="shared" si="75"/>
        <v>0</v>
      </c>
      <c r="BB597" s="43"/>
      <c r="BC597" s="288" t="str">
        <f t="shared" si="83"/>
        <v/>
      </c>
      <c r="BD597" s="288" t="str">
        <f t="shared" si="83"/>
        <v/>
      </c>
      <c r="BE597" s="288" t="str">
        <f t="shared" si="83"/>
        <v/>
      </c>
      <c r="BF597" s="288" t="str">
        <f t="shared" si="76"/>
        <v>Non-Op</v>
      </c>
      <c r="BG597" s="288" t="str">
        <f t="shared" si="74"/>
        <v>NO</v>
      </c>
      <c r="BH597" s="288" t="str">
        <f t="shared" si="74"/>
        <v>NO</v>
      </c>
      <c r="BI597" s="288" t="str">
        <f t="shared" si="84"/>
        <v/>
      </c>
      <c r="BJ597" s="43"/>
      <c r="BK597" s="288" t="b">
        <f t="shared" si="79"/>
        <v>1</v>
      </c>
      <c r="BL597" s="288" t="b">
        <f t="shared" si="79"/>
        <v>1</v>
      </c>
      <c r="BM597" s="288" t="b">
        <f t="shared" si="79"/>
        <v>1</v>
      </c>
      <c r="BN597" s="288" t="b">
        <f t="shared" si="78"/>
        <v>1</v>
      </c>
      <c r="BO597" s="288" t="b">
        <f t="shared" si="78"/>
        <v>1</v>
      </c>
      <c r="BP597" s="288" t="b">
        <f t="shared" si="78"/>
        <v>1</v>
      </c>
      <c r="BQ597" s="288" t="b">
        <f t="shared" si="78"/>
        <v>1</v>
      </c>
    </row>
    <row r="598" spans="1:69" ht="12" customHeight="1" x14ac:dyDescent="0.25">
      <c r="A598" s="286">
        <v>18238152</v>
      </c>
      <c r="B598" s="287" t="s">
        <v>2699</v>
      </c>
      <c r="C598" s="13" t="s">
        <v>795</v>
      </c>
      <c r="D598" s="13" t="s">
        <v>182</v>
      </c>
      <c r="E598" s="13"/>
      <c r="F598" s="13"/>
      <c r="G598" s="13"/>
      <c r="H598" s="288" t="s">
        <v>2129</v>
      </c>
      <c r="I598" s="288" t="s">
        <v>2129</v>
      </c>
      <c r="J598" s="288" t="s">
        <v>2129</v>
      </c>
      <c r="K598" s="288" t="s">
        <v>182</v>
      </c>
      <c r="L598" s="288" t="s">
        <v>2130</v>
      </c>
      <c r="M598" s="288" t="s">
        <v>2130</v>
      </c>
      <c r="N598" s="288" t="s">
        <v>2129</v>
      </c>
      <c r="P598" s="289">
        <v>639327.88</v>
      </c>
      <c r="Q598" s="289">
        <v>0</v>
      </c>
      <c r="R598" s="289">
        <v>0</v>
      </c>
      <c r="S598" s="289">
        <v>0</v>
      </c>
      <c r="T598" s="289">
        <v>0</v>
      </c>
      <c r="U598" s="289">
        <v>0</v>
      </c>
      <c r="V598" s="289">
        <v>0</v>
      </c>
      <c r="W598" s="289">
        <v>0</v>
      </c>
      <c r="X598" s="289">
        <v>0</v>
      </c>
      <c r="Y598" s="289">
        <v>0</v>
      </c>
      <c r="Z598" s="289">
        <v>0</v>
      </c>
      <c r="AA598" s="289">
        <v>0</v>
      </c>
      <c r="AB598" s="289">
        <v>0</v>
      </c>
      <c r="AC598" s="289"/>
      <c r="AD598" s="289"/>
      <c r="AE598" s="289">
        <v>26638.661666666667</v>
      </c>
      <c r="AF598" s="307"/>
      <c r="AG598" s="308"/>
      <c r="AH598" s="291"/>
      <c r="AI598" s="291"/>
      <c r="AJ598" s="291"/>
      <c r="AK598" s="292">
        <v>26638.661666666667</v>
      </c>
      <c r="AL598" s="291">
        <v>26638.661666666667</v>
      </c>
      <c r="AM598" s="293"/>
      <c r="AN598" s="291"/>
      <c r="AO598" s="294">
        <v>0</v>
      </c>
      <c r="AP598" s="291"/>
      <c r="AQ598" s="295">
        <v>0</v>
      </c>
      <c r="AR598" s="291"/>
      <c r="AS598" s="291"/>
      <c r="AT598" s="291"/>
      <c r="AU598" s="291">
        <v>0</v>
      </c>
      <c r="AV598" s="296">
        <v>0</v>
      </c>
      <c r="AW598" s="291"/>
      <c r="AX598" s="291"/>
      <c r="AY598" s="293">
        <v>0</v>
      </c>
      <c r="AZ598" s="297" t="s">
        <v>755</v>
      </c>
      <c r="BA598" s="298">
        <f t="shared" si="75"/>
        <v>0</v>
      </c>
      <c r="BB598" s="43"/>
      <c r="BC598" s="288" t="str">
        <f t="shared" si="83"/>
        <v/>
      </c>
      <c r="BD598" s="288" t="str">
        <f t="shared" si="83"/>
        <v/>
      </c>
      <c r="BE598" s="288" t="str">
        <f t="shared" si="83"/>
        <v/>
      </c>
      <c r="BF598" s="288" t="str">
        <f t="shared" si="76"/>
        <v>Non-Op</v>
      </c>
      <c r="BG598" s="288" t="str">
        <f t="shared" si="74"/>
        <v>NO</v>
      </c>
      <c r="BH598" s="288" t="str">
        <f t="shared" si="74"/>
        <v>NO</v>
      </c>
      <c r="BI598" s="288" t="str">
        <f t="shared" si="84"/>
        <v/>
      </c>
      <c r="BJ598" s="43"/>
      <c r="BK598" s="288" t="b">
        <f t="shared" si="79"/>
        <v>1</v>
      </c>
      <c r="BL598" s="288" t="b">
        <f t="shared" si="79"/>
        <v>1</v>
      </c>
      <c r="BM598" s="288" t="b">
        <f t="shared" si="79"/>
        <v>1</v>
      </c>
      <c r="BN598" s="288" t="b">
        <f t="shared" si="78"/>
        <v>1</v>
      </c>
      <c r="BO598" s="288" t="b">
        <f t="shared" si="78"/>
        <v>1</v>
      </c>
      <c r="BP598" s="288" t="b">
        <f t="shared" si="78"/>
        <v>1</v>
      </c>
      <c r="BQ598" s="288" t="b">
        <f t="shared" si="78"/>
        <v>1</v>
      </c>
    </row>
    <row r="599" spans="1:69" ht="12" customHeight="1" x14ac:dyDescent="0.25">
      <c r="A599" s="286">
        <v>18238161</v>
      </c>
      <c r="B599" s="287" t="s">
        <v>2700</v>
      </c>
      <c r="C599" s="13" t="s">
        <v>796</v>
      </c>
      <c r="D599" s="13" t="s">
        <v>182</v>
      </c>
      <c r="E599" s="13"/>
      <c r="F599" s="13"/>
      <c r="G599" s="13"/>
      <c r="H599" s="288" t="s">
        <v>2129</v>
      </c>
      <c r="I599" s="288" t="s">
        <v>2129</v>
      </c>
      <c r="J599" s="288" t="s">
        <v>2129</v>
      </c>
      <c r="K599" s="288" t="s">
        <v>182</v>
      </c>
      <c r="L599" s="288" t="s">
        <v>2130</v>
      </c>
      <c r="M599" s="288" t="s">
        <v>2130</v>
      </c>
      <c r="N599" s="288" t="s">
        <v>2129</v>
      </c>
      <c r="P599" s="289">
        <v>451853.74</v>
      </c>
      <c r="Q599" s="289">
        <v>449572.28</v>
      </c>
      <c r="R599" s="289">
        <v>448825.61</v>
      </c>
      <c r="S599" s="289">
        <v>443347.37</v>
      </c>
      <c r="T599" s="289">
        <v>432089.42</v>
      </c>
      <c r="U599" s="289">
        <v>0</v>
      </c>
      <c r="V599" s="289">
        <v>0</v>
      </c>
      <c r="W599" s="289">
        <v>0</v>
      </c>
      <c r="X599" s="289">
        <v>0</v>
      </c>
      <c r="Y599" s="289">
        <v>0</v>
      </c>
      <c r="Z599" s="289">
        <v>0</v>
      </c>
      <c r="AA599" s="289">
        <v>0</v>
      </c>
      <c r="AB599" s="289">
        <v>0</v>
      </c>
      <c r="AC599" s="289"/>
      <c r="AD599" s="289"/>
      <c r="AE599" s="289">
        <v>166646.79583333331</v>
      </c>
      <c r="AF599" s="307"/>
      <c r="AG599" s="308"/>
      <c r="AH599" s="291"/>
      <c r="AI599" s="291"/>
      <c r="AJ599" s="291"/>
      <c r="AK599" s="292">
        <v>166646.79583333331</v>
      </c>
      <c r="AL599" s="291">
        <v>166646.79583333331</v>
      </c>
      <c r="AM599" s="293"/>
      <c r="AN599" s="291"/>
      <c r="AO599" s="294">
        <v>0</v>
      </c>
      <c r="AP599" s="291"/>
      <c r="AQ599" s="295">
        <v>0</v>
      </c>
      <c r="AR599" s="291"/>
      <c r="AS599" s="291"/>
      <c r="AT599" s="291"/>
      <c r="AU599" s="291">
        <v>0</v>
      </c>
      <c r="AV599" s="296">
        <v>0</v>
      </c>
      <c r="AW599" s="291"/>
      <c r="AX599" s="291"/>
      <c r="AY599" s="293">
        <v>0</v>
      </c>
      <c r="AZ599" s="297" t="s">
        <v>755</v>
      </c>
      <c r="BA599" s="298">
        <f t="shared" si="75"/>
        <v>0</v>
      </c>
      <c r="BB599" s="43"/>
      <c r="BC599" s="288" t="str">
        <f t="shared" si="83"/>
        <v/>
      </c>
      <c r="BD599" s="288" t="str">
        <f t="shared" si="83"/>
        <v/>
      </c>
      <c r="BE599" s="288" t="str">
        <f t="shared" si="83"/>
        <v/>
      </c>
      <c r="BF599" s="288" t="str">
        <f t="shared" si="76"/>
        <v>Non-Op</v>
      </c>
      <c r="BG599" s="288" t="str">
        <f t="shared" si="74"/>
        <v>NO</v>
      </c>
      <c r="BH599" s="288" t="str">
        <f t="shared" si="74"/>
        <v>NO</v>
      </c>
      <c r="BI599" s="288" t="str">
        <f t="shared" si="84"/>
        <v/>
      </c>
      <c r="BJ599" s="43"/>
      <c r="BK599" s="288" t="b">
        <f t="shared" si="79"/>
        <v>1</v>
      </c>
      <c r="BL599" s="288" t="b">
        <f t="shared" si="79"/>
        <v>1</v>
      </c>
      <c r="BM599" s="288" t="b">
        <f t="shared" si="79"/>
        <v>1</v>
      </c>
      <c r="BN599" s="288" t="b">
        <f t="shared" si="78"/>
        <v>1</v>
      </c>
      <c r="BO599" s="288" t="b">
        <f t="shared" si="78"/>
        <v>1</v>
      </c>
      <c r="BP599" s="288" t="b">
        <f t="shared" si="78"/>
        <v>1</v>
      </c>
      <c r="BQ599" s="288" t="b">
        <f t="shared" si="78"/>
        <v>1</v>
      </c>
    </row>
    <row r="600" spans="1:69" ht="12" customHeight="1" x14ac:dyDescent="0.25">
      <c r="A600" s="286">
        <v>18238162</v>
      </c>
      <c r="B600" s="287" t="s">
        <v>2701</v>
      </c>
      <c r="C600" s="13" t="s">
        <v>797</v>
      </c>
      <c r="D600" s="13" t="s">
        <v>182</v>
      </c>
      <c r="E600" s="13"/>
      <c r="F600" s="13"/>
      <c r="G600" s="13"/>
      <c r="H600" s="288" t="s">
        <v>2129</v>
      </c>
      <c r="I600" s="288" t="s">
        <v>2129</v>
      </c>
      <c r="J600" s="288" t="s">
        <v>2129</v>
      </c>
      <c r="K600" s="288" t="s">
        <v>182</v>
      </c>
      <c r="L600" s="288" t="s">
        <v>2130</v>
      </c>
      <c r="M600" s="288" t="s">
        <v>2130</v>
      </c>
      <c r="N600" s="288" t="s">
        <v>2129</v>
      </c>
      <c r="P600" s="289">
        <v>2416073.61</v>
      </c>
      <c r="Q600" s="289">
        <v>2626071.4300000002</v>
      </c>
      <c r="R600" s="289">
        <v>2828341.77</v>
      </c>
      <c r="S600" s="289">
        <v>3012660.97</v>
      </c>
      <c r="T600" s="289">
        <v>3191205.27</v>
      </c>
      <c r="U600" s="289">
        <v>942515.78</v>
      </c>
      <c r="V600" s="289">
        <v>1103479.94</v>
      </c>
      <c r="W600" s="289">
        <v>1269896.05</v>
      </c>
      <c r="X600" s="289">
        <v>1434697.87</v>
      </c>
      <c r="Y600" s="289">
        <v>1597338.09</v>
      </c>
      <c r="Z600" s="289">
        <v>1762916.59</v>
      </c>
      <c r="AA600" s="289">
        <v>1915466.1</v>
      </c>
      <c r="AB600" s="289">
        <v>2056030.58</v>
      </c>
      <c r="AC600" s="289"/>
      <c r="AD600" s="289"/>
      <c r="AE600" s="289">
        <v>1993386.8295833331</v>
      </c>
      <c r="AF600" s="307"/>
      <c r="AG600" s="308"/>
      <c r="AH600" s="291"/>
      <c r="AI600" s="291"/>
      <c r="AJ600" s="291"/>
      <c r="AK600" s="292">
        <v>1993386.8295833331</v>
      </c>
      <c r="AL600" s="291">
        <v>1993386.8295833331</v>
      </c>
      <c r="AM600" s="293"/>
      <c r="AN600" s="291"/>
      <c r="AO600" s="294">
        <v>0</v>
      </c>
      <c r="AP600" s="291"/>
      <c r="AQ600" s="295">
        <v>2056030.58</v>
      </c>
      <c r="AR600" s="291"/>
      <c r="AS600" s="291"/>
      <c r="AT600" s="291"/>
      <c r="AU600" s="291">
        <v>2056030.58</v>
      </c>
      <c r="AV600" s="296">
        <v>2056030.58</v>
      </c>
      <c r="AW600" s="291"/>
      <c r="AX600" s="291"/>
      <c r="AY600" s="293">
        <v>0</v>
      </c>
      <c r="AZ600" s="297" t="s">
        <v>755</v>
      </c>
      <c r="BA600" s="298">
        <f t="shared" si="75"/>
        <v>0</v>
      </c>
      <c r="BB600" s="43"/>
      <c r="BC600" s="288" t="str">
        <f t="shared" si="83"/>
        <v/>
      </c>
      <c r="BD600" s="288" t="str">
        <f t="shared" si="83"/>
        <v/>
      </c>
      <c r="BE600" s="288" t="str">
        <f t="shared" si="83"/>
        <v/>
      </c>
      <c r="BF600" s="288" t="str">
        <f t="shared" si="76"/>
        <v>Non-Op</v>
      </c>
      <c r="BG600" s="288" t="str">
        <f t="shared" si="74"/>
        <v>NO</v>
      </c>
      <c r="BH600" s="288" t="str">
        <f t="shared" si="74"/>
        <v>NO</v>
      </c>
      <c r="BI600" s="288" t="str">
        <f t="shared" si="84"/>
        <v/>
      </c>
      <c r="BJ600" s="43"/>
      <c r="BK600" s="288" t="b">
        <f t="shared" si="79"/>
        <v>1</v>
      </c>
      <c r="BL600" s="288" t="b">
        <f t="shared" si="79"/>
        <v>1</v>
      </c>
      <c r="BM600" s="288" t="b">
        <f t="shared" si="79"/>
        <v>1</v>
      </c>
      <c r="BN600" s="288" t="b">
        <f t="shared" si="78"/>
        <v>1</v>
      </c>
      <c r="BO600" s="288" t="b">
        <f t="shared" si="78"/>
        <v>1</v>
      </c>
      <c r="BP600" s="288" t="b">
        <f t="shared" si="78"/>
        <v>1</v>
      </c>
      <c r="BQ600" s="288" t="b">
        <f t="shared" si="78"/>
        <v>1</v>
      </c>
    </row>
    <row r="601" spans="1:69" ht="12" customHeight="1" x14ac:dyDescent="0.25">
      <c r="A601" s="286">
        <v>18238171</v>
      </c>
      <c r="B601" s="287" t="s">
        <v>2702</v>
      </c>
      <c r="C601" s="13" t="s">
        <v>798</v>
      </c>
      <c r="D601" s="13" t="s">
        <v>182</v>
      </c>
      <c r="E601" s="13"/>
      <c r="F601" s="13"/>
      <c r="G601" s="13"/>
      <c r="H601" s="288" t="s">
        <v>2129</v>
      </c>
      <c r="I601" s="288" t="s">
        <v>2129</v>
      </c>
      <c r="J601" s="288" t="s">
        <v>2129</v>
      </c>
      <c r="K601" s="288" t="s">
        <v>182</v>
      </c>
      <c r="L601" s="288" t="s">
        <v>2130</v>
      </c>
      <c r="M601" s="288" t="s">
        <v>2130</v>
      </c>
      <c r="N601" s="288" t="s">
        <v>2129</v>
      </c>
      <c r="P601" s="289">
        <v>515962.22</v>
      </c>
      <c r="Q601" s="289">
        <v>0</v>
      </c>
      <c r="R601" s="289">
        <v>0</v>
      </c>
      <c r="S601" s="289">
        <v>0</v>
      </c>
      <c r="T601" s="289">
        <v>0</v>
      </c>
      <c r="U601" s="289">
        <v>0</v>
      </c>
      <c r="V601" s="289">
        <v>0</v>
      </c>
      <c r="W601" s="289">
        <v>0</v>
      </c>
      <c r="X601" s="289">
        <v>0</v>
      </c>
      <c r="Y601" s="289">
        <v>0</v>
      </c>
      <c r="Z601" s="289">
        <v>0</v>
      </c>
      <c r="AA601" s="289">
        <v>0</v>
      </c>
      <c r="AB601" s="289">
        <v>0</v>
      </c>
      <c r="AC601" s="289"/>
      <c r="AD601" s="289"/>
      <c r="AE601" s="289">
        <v>21498.425833333331</v>
      </c>
      <c r="AF601" s="307"/>
      <c r="AG601" s="308"/>
      <c r="AH601" s="291"/>
      <c r="AI601" s="291"/>
      <c r="AJ601" s="291"/>
      <c r="AK601" s="292">
        <v>21498.425833333331</v>
      </c>
      <c r="AL601" s="291">
        <v>21498.425833333331</v>
      </c>
      <c r="AM601" s="293"/>
      <c r="AN601" s="291"/>
      <c r="AO601" s="294">
        <v>0</v>
      </c>
      <c r="AP601" s="291"/>
      <c r="AQ601" s="295">
        <v>0</v>
      </c>
      <c r="AR601" s="291"/>
      <c r="AS601" s="291"/>
      <c r="AT601" s="291"/>
      <c r="AU601" s="291">
        <v>0</v>
      </c>
      <c r="AV601" s="296">
        <v>0</v>
      </c>
      <c r="AW601" s="291"/>
      <c r="AX601" s="291"/>
      <c r="AY601" s="293">
        <v>0</v>
      </c>
      <c r="AZ601" s="297" t="s">
        <v>755</v>
      </c>
      <c r="BA601" s="298">
        <f t="shared" si="75"/>
        <v>0</v>
      </c>
      <c r="BB601" s="43"/>
      <c r="BC601" s="288" t="str">
        <f t="shared" si="83"/>
        <v/>
      </c>
      <c r="BD601" s="288" t="str">
        <f t="shared" si="83"/>
        <v/>
      </c>
      <c r="BE601" s="288" t="str">
        <f t="shared" si="83"/>
        <v/>
      </c>
      <c r="BF601" s="288" t="str">
        <f t="shared" si="76"/>
        <v>Non-Op</v>
      </c>
      <c r="BG601" s="288" t="str">
        <f t="shared" si="74"/>
        <v>NO</v>
      </c>
      <c r="BH601" s="288" t="str">
        <f t="shared" si="74"/>
        <v>NO</v>
      </c>
      <c r="BI601" s="288" t="str">
        <f t="shared" si="84"/>
        <v/>
      </c>
      <c r="BJ601" s="43"/>
      <c r="BK601" s="288" t="b">
        <f t="shared" si="79"/>
        <v>1</v>
      </c>
      <c r="BL601" s="288" t="b">
        <f t="shared" si="79"/>
        <v>1</v>
      </c>
      <c r="BM601" s="288" t="b">
        <f t="shared" si="79"/>
        <v>1</v>
      </c>
      <c r="BN601" s="288" t="b">
        <f t="shared" si="78"/>
        <v>1</v>
      </c>
      <c r="BO601" s="288" t="b">
        <f t="shared" si="78"/>
        <v>1</v>
      </c>
      <c r="BP601" s="288" t="b">
        <f t="shared" si="78"/>
        <v>1</v>
      </c>
      <c r="BQ601" s="288" t="b">
        <f t="shared" si="78"/>
        <v>1</v>
      </c>
    </row>
    <row r="602" spans="1:69" ht="12" customHeight="1" x14ac:dyDescent="0.25">
      <c r="A602" s="286">
        <v>18238172</v>
      </c>
      <c r="B602" s="287" t="s">
        <v>2703</v>
      </c>
      <c r="C602" s="13" t="s">
        <v>799</v>
      </c>
      <c r="D602" s="13" t="s">
        <v>182</v>
      </c>
      <c r="E602" s="13"/>
      <c r="F602" s="13"/>
      <c r="G602" s="13"/>
      <c r="H602" s="288" t="s">
        <v>2129</v>
      </c>
      <c r="I602" s="288" t="s">
        <v>2129</v>
      </c>
      <c r="J602" s="288" t="s">
        <v>2129</v>
      </c>
      <c r="K602" s="288" t="s">
        <v>182</v>
      </c>
      <c r="L602" s="288" t="s">
        <v>2130</v>
      </c>
      <c r="M602" s="288" t="s">
        <v>2130</v>
      </c>
      <c r="N602" s="288" t="s">
        <v>2129</v>
      </c>
      <c r="P602" s="289">
        <v>445445.85</v>
      </c>
      <c r="Q602" s="289">
        <v>0</v>
      </c>
      <c r="R602" s="289">
        <v>0</v>
      </c>
      <c r="S602" s="289">
        <v>0</v>
      </c>
      <c r="T602" s="289">
        <v>0</v>
      </c>
      <c r="U602" s="289">
        <v>0</v>
      </c>
      <c r="V602" s="289">
        <v>0</v>
      </c>
      <c r="W602" s="289">
        <v>0</v>
      </c>
      <c r="X602" s="289">
        <v>0</v>
      </c>
      <c r="Y602" s="289">
        <v>0</v>
      </c>
      <c r="Z602" s="289">
        <v>0</v>
      </c>
      <c r="AA602" s="289">
        <v>0</v>
      </c>
      <c r="AB602" s="289">
        <v>0</v>
      </c>
      <c r="AC602" s="289"/>
      <c r="AD602" s="289"/>
      <c r="AE602" s="289">
        <v>18560.243749999998</v>
      </c>
      <c r="AF602" s="307"/>
      <c r="AG602" s="308"/>
      <c r="AH602" s="291"/>
      <c r="AI602" s="291"/>
      <c r="AJ602" s="291"/>
      <c r="AK602" s="292">
        <v>18560.243749999998</v>
      </c>
      <c r="AL602" s="291">
        <v>18560.243749999998</v>
      </c>
      <c r="AM602" s="293"/>
      <c r="AN602" s="291"/>
      <c r="AO602" s="294">
        <v>0</v>
      </c>
      <c r="AP602" s="291"/>
      <c r="AQ602" s="295">
        <v>0</v>
      </c>
      <c r="AR602" s="291"/>
      <c r="AS602" s="291"/>
      <c r="AT602" s="291"/>
      <c r="AU602" s="291">
        <v>0</v>
      </c>
      <c r="AV602" s="296">
        <v>0</v>
      </c>
      <c r="AW602" s="291"/>
      <c r="AX602" s="291"/>
      <c r="AY602" s="293">
        <v>0</v>
      </c>
      <c r="AZ602" s="297" t="s">
        <v>755</v>
      </c>
      <c r="BA602" s="298">
        <f t="shared" si="75"/>
        <v>0</v>
      </c>
      <c r="BB602" s="43"/>
      <c r="BC602" s="288" t="str">
        <f t="shared" si="83"/>
        <v/>
      </c>
      <c r="BD602" s="288" t="str">
        <f t="shared" si="83"/>
        <v/>
      </c>
      <c r="BE602" s="288" t="str">
        <f t="shared" si="83"/>
        <v/>
      </c>
      <c r="BF602" s="288" t="str">
        <f t="shared" si="76"/>
        <v>Non-Op</v>
      </c>
      <c r="BG602" s="288" t="str">
        <f t="shared" si="74"/>
        <v>NO</v>
      </c>
      <c r="BH602" s="288" t="str">
        <f t="shared" si="74"/>
        <v>NO</v>
      </c>
      <c r="BI602" s="288" t="str">
        <f t="shared" si="84"/>
        <v/>
      </c>
      <c r="BJ602" s="43"/>
      <c r="BK602" s="288" t="b">
        <f t="shared" si="79"/>
        <v>1</v>
      </c>
      <c r="BL602" s="288" t="b">
        <f t="shared" si="79"/>
        <v>1</v>
      </c>
      <c r="BM602" s="288" t="b">
        <f t="shared" si="79"/>
        <v>1</v>
      </c>
      <c r="BN602" s="288" t="b">
        <f t="shared" si="78"/>
        <v>1</v>
      </c>
      <c r="BO602" s="288" t="b">
        <f t="shared" si="78"/>
        <v>1</v>
      </c>
      <c r="BP602" s="288" t="b">
        <f t="shared" si="78"/>
        <v>1</v>
      </c>
      <c r="BQ602" s="288" t="b">
        <f t="shared" si="78"/>
        <v>1</v>
      </c>
    </row>
    <row r="603" spans="1:69" ht="12" customHeight="1" x14ac:dyDescent="0.25">
      <c r="A603" s="286">
        <v>18238181</v>
      </c>
      <c r="B603" s="287" t="s">
        <v>2704</v>
      </c>
      <c r="C603" s="13" t="s">
        <v>800</v>
      </c>
      <c r="D603" s="13" t="s">
        <v>182</v>
      </c>
      <c r="E603" s="13"/>
      <c r="F603" s="13"/>
      <c r="G603" s="13"/>
      <c r="H603" s="288" t="s">
        <v>2129</v>
      </c>
      <c r="I603" s="288" t="s">
        <v>2129</v>
      </c>
      <c r="J603" s="288" t="s">
        <v>2129</v>
      </c>
      <c r="K603" s="288" t="s">
        <v>182</v>
      </c>
      <c r="L603" s="288" t="s">
        <v>2130</v>
      </c>
      <c r="M603" s="288" t="s">
        <v>2130</v>
      </c>
      <c r="N603" s="288" t="s">
        <v>2129</v>
      </c>
      <c r="P603" s="289">
        <v>313287.15999999997</v>
      </c>
      <c r="Q603" s="289">
        <v>230661.46</v>
      </c>
      <c r="R603" s="289">
        <v>398100.66</v>
      </c>
      <c r="S603" s="289">
        <v>364793.03</v>
      </c>
      <c r="T603" s="289">
        <v>1266996.75</v>
      </c>
      <c r="U603" s="289">
        <v>947115.15</v>
      </c>
      <c r="V603" s="289">
        <v>1250434.7</v>
      </c>
      <c r="W603" s="289">
        <v>1538521.27</v>
      </c>
      <c r="X603" s="289">
        <v>1557049.92</v>
      </c>
      <c r="Y603" s="289">
        <v>2098489.7400000002</v>
      </c>
      <c r="Z603" s="289">
        <v>1344435.27</v>
      </c>
      <c r="AA603" s="289">
        <v>1303918.47</v>
      </c>
      <c r="AB603" s="289">
        <v>1498426.63</v>
      </c>
      <c r="AC603" s="289"/>
      <c r="AD603" s="289"/>
      <c r="AE603" s="289">
        <v>1100531.1095833334</v>
      </c>
      <c r="AF603" s="307"/>
      <c r="AG603" s="308"/>
      <c r="AH603" s="291"/>
      <c r="AI603" s="291"/>
      <c r="AJ603" s="291"/>
      <c r="AK603" s="292">
        <v>1100531.1095833334</v>
      </c>
      <c r="AL603" s="291">
        <v>1100531.1095833334</v>
      </c>
      <c r="AM603" s="293"/>
      <c r="AN603" s="291"/>
      <c r="AO603" s="294">
        <v>0</v>
      </c>
      <c r="AP603" s="291"/>
      <c r="AQ603" s="295">
        <v>1498426.63</v>
      </c>
      <c r="AR603" s="291"/>
      <c r="AS603" s="291"/>
      <c r="AT603" s="291"/>
      <c r="AU603" s="291">
        <v>1498426.63</v>
      </c>
      <c r="AV603" s="296">
        <v>1498426.63</v>
      </c>
      <c r="AW603" s="291"/>
      <c r="AX603" s="291"/>
      <c r="AY603" s="293">
        <v>0</v>
      </c>
      <c r="AZ603" s="297" t="s">
        <v>755</v>
      </c>
      <c r="BA603" s="298">
        <f t="shared" si="75"/>
        <v>0</v>
      </c>
      <c r="BB603" s="43"/>
      <c r="BC603" s="288" t="str">
        <f t="shared" si="83"/>
        <v/>
      </c>
      <c r="BD603" s="288" t="str">
        <f t="shared" si="83"/>
        <v/>
      </c>
      <c r="BE603" s="288" t="str">
        <f t="shared" si="83"/>
        <v/>
      </c>
      <c r="BF603" s="288" t="str">
        <f t="shared" si="76"/>
        <v>Non-Op</v>
      </c>
      <c r="BG603" s="288" t="str">
        <f t="shared" si="74"/>
        <v>NO</v>
      </c>
      <c r="BH603" s="288" t="str">
        <f t="shared" si="74"/>
        <v>NO</v>
      </c>
      <c r="BI603" s="288" t="str">
        <f t="shared" si="84"/>
        <v/>
      </c>
      <c r="BJ603" s="43"/>
      <c r="BK603" s="288" t="b">
        <f t="shared" si="79"/>
        <v>1</v>
      </c>
      <c r="BL603" s="288" t="b">
        <f t="shared" si="79"/>
        <v>1</v>
      </c>
      <c r="BM603" s="288" t="b">
        <f t="shared" si="79"/>
        <v>1</v>
      </c>
      <c r="BN603" s="288" t="b">
        <f t="shared" si="78"/>
        <v>1</v>
      </c>
      <c r="BO603" s="288" t="b">
        <f t="shared" si="78"/>
        <v>1</v>
      </c>
      <c r="BP603" s="288" t="b">
        <f t="shared" si="78"/>
        <v>1</v>
      </c>
      <c r="BQ603" s="288" t="b">
        <f t="shared" si="78"/>
        <v>1</v>
      </c>
    </row>
    <row r="604" spans="1:69" ht="12" customHeight="1" x14ac:dyDescent="0.25">
      <c r="A604" s="286">
        <v>18238191</v>
      </c>
      <c r="B604" s="287" t="s">
        <v>2705</v>
      </c>
      <c r="C604" s="13" t="s">
        <v>801</v>
      </c>
      <c r="D604" s="13" t="s">
        <v>182</v>
      </c>
      <c r="E604" s="13"/>
      <c r="F604" s="13"/>
      <c r="G604" s="13"/>
      <c r="H604" s="288" t="s">
        <v>2129</v>
      </c>
      <c r="I604" s="288" t="s">
        <v>2129</v>
      </c>
      <c r="J604" s="288" t="s">
        <v>2129</v>
      </c>
      <c r="K604" s="288" t="s">
        <v>182</v>
      </c>
      <c r="L604" s="288" t="s">
        <v>2130</v>
      </c>
      <c r="M604" s="288" t="s">
        <v>2130</v>
      </c>
      <c r="N604" s="288" t="s">
        <v>2129</v>
      </c>
      <c r="P604" s="289">
        <v>246821.82</v>
      </c>
      <c r="Q604" s="289">
        <v>0</v>
      </c>
      <c r="R604" s="289">
        <v>0</v>
      </c>
      <c r="S604" s="289">
        <v>54667.22</v>
      </c>
      <c r="T604" s="289">
        <v>423608.84</v>
      </c>
      <c r="U604" s="289">
        <v>108873.9</v>
      </c>
      <c r="V604" s="289">
        <v>300627.59999999998</v>
      </c>
      <c r="W604" s="289">
        <v>216225.54</v>
      </c>
      <c r="X604" s="289">
        <v>736594.44</v>
      </c>
      <c r="Y604" s="289">
        <v>848376.98</v>
      </c>
      <c r="Z604" s="289">
        <v>349865.38</v>
      </c>
      <c r="AA604" s="289">
        <v>212629.8</v>
      </c>
      <c r="AB604" s="289">
        <v>516633.15</v>
      </c>
      <c r="AC604" s="289"/>
      <c r="AD604" s="289"/>
      <c r="AE604" s="289">
        <v>302766.43208333332</v>
      </c>
      <c r="AF604" s="307"/>
      <c r="AG604" s="308"/>
      <c r="AH604" s="291"/>
      <c r="AI604" s="291"/>
      <c r="AJ604" s="291"/>
      <c r="AK604" s="292">
        <v>302766.43208333332</v>
      </c>
      <c r="AL604" s="291">
        <v>302766.43208333332</v>
      </c>
      <c r="AM604" s="293"/>
      <c r="AN604" s="291"/>
      <c r="AO604" s="294">
        <v>0</v>
      </c>
      <c r="AP604" s="291"/>
      <c r="AQ604" s="295">
        <v>516633.15</v>
      </c>
      <c r="AR604" s="291"/>
      <c r="AS604" s="291"/>
      <c r="AT604" s="291"/>
      <c r="AU604" s="291">
        <v>516633.15</v>
      </c>
      <c r="AV604" s="296">
        <v>516633.15</v>
      </c>
      <c r="AW604" s="291"/>
      <c r="AX604" s="291"/>
      <c r="AY604" s="293">
        <v>0</v>
      </c>
      <c r="AZ604" s="297" t="s">
        <v>755</v>
      </c>
      <c r="BA604" s="298">
        <f t="shared" si="75"/>
        <v>0</v>
      </c>
      <c r="BB604" s="43"/>
      <c r="BC604" s="288" t="str">
        <f t="shared" si="83"/>
        <v/>
      </c>
      <c r="BD604" s="288" t="str">
        <f t="shared" si="83"/>
        <v/>
      </c>
      <c r="BE604" s="288" t="str">
        <f t="shared" si="83"/>
        <v/>
      </c>
      <c r="BF604" s="288" t="str">
        <f t="shared" si="76"/>
        <v>Non-Op</v>
      </c>
      <c r="BG604" s="288" t="str">
        <f t="shared" si="74"/>
        <v>NO</v>
      </c>
      <c r="BH604" s="288" t="str">
        <f t="shared" si="74"/>
        <v>NO</v>
      </c>
      <c r="BI604" s="288" t="str">
        <f t="shared" si="84"/>
        <v/>
      </c>
      <c r="BJ604" s="43"/>
      <c r="BK604" s="288" t="b">
        <f t="shared" si="79"/>
        <v>1</v>
      </c>
      <c r="BL604" s="288" t="b">
        <f t="shared" si="79"/>
        <v>1</v>
      </c>
      <c r="BM604" s="288" t="b">
        <f t="shared" si="79"/>
        <v>1</v>
      </c>
      <c r="BN604" s="288" t="b">
        <f t="shared" si="78"/>
        <v>1</v>
      </c>
      <c r="BO604" s="288" t="b">
        <f t="shared" si="78"/>
        <v>1</v>
      </c>
      <c r="BP604" s="288" t="b">
        <f t="shared" si="78"/>
        <v>1</v>
      </c>
      <c r="BQ604" s="288" t="b">
        <f t="shared" si="78"/>
        <v>1</v>
      </c>
    </row>
    <row r="605" spans="1:69" ht="12" customHeight="1" x14ac:dyDescent="0.25">
      <c r="A605" s="286">
        <v>18238201</v>
      </c>
      <c r="B605" s="287" t="s">
        <v>2706</v>
      </c>
      <c r="C605" s="13" t="s">
        <v>802</v>
      </c>
      <c r="D605" s="13" t="s">
        <v>183</v>
      </c>
      <c r="E605" s="13"/>
      <c r="F605" s="13"/>
      <c r="G605" s="13"/>
      <c r="H605" s="288" t="s">
        <v>2129</v>
      </c>
      <c r="I605" s="288" t="s">
        <v>2129</v>
      </c>
      <c r="J605" s="288" t="s">
        <v>2129</v>
      </c>
      <c r="K605" s="288" t="s">
        <v>2129</v>
      </c>
      <c r="L605" s="288" t="s">
        <v>183</v>
      </c>
      <c r="M605" s="288" t="s">
        <v>2130</v>
      </c>
      <c r="N605" s="288" t="s">
        <v>183</v>
      </c>
      <c r="P605" s="289">
        <v>0</v>
      </c>
      <c r="Q605" s="289">
        <v>0</v>
      </c>
      <c r="R605" s="289">
        <v>0</v>
      </c>
      <c r="S605" s="289">
        <v>0</v>
      </c>
      <c r="T605" s="289">
        <v>0</v>
      </c>
      <c r="U605" s="289">
        <v>0</v>
      </c>
      <c r="V605" s="289">
        <v>0</v>
      </c>
      <c r="W605" s="289">
        <v>0</v>
      </c>
      <c r="X605" s="289">
        <v>0</v>
      </c>
      <c r="Y605" s="289">
        <v>0</v>
      </c>
      <c r="Z605" s="289">
        <v>0</v>
      </c>
      <c r="AA605" s="289">
        <v>0</v>
      </c>
      <c r="AB605" s="289">
        <v>0</v>
      </c>
      <c r="AC605" s="289"/>
      <c r="AD605" s="289"/>
      <c r="AE605" s="289">
        <v>0</v>
      </c>
      <c r="AF605" s="299"/>
      <c r="AG605" s="300"/>
      <c r="AH605" s="291"/>
      <c r="AI605" s="291"/>
      <c r="AJ605" s="291"/>
      <c r="AK605" s="292"/>
      <c r="AL605" s="291">
        <v>0</v>
      </c>
      <c r="AM605" s="293">
        <v>0</v>
      </c>
      <c r="AN605" s="291"/>
      <c r="AO605" s="294">
        <v>0</v>
      </c>
      <c r="AP605" s="291"/>
      <c r="AQ605" s="295">
        <v>0</v>
      </c>
      <c r="AR605" s="291"/>
      <c r="AS605" s="291"/>
      <c r="AT605" s="291"/>
      <c r="AU605" s="291"/>
      <c r="AV605" s="296">
        <v>0</v>
      </c>
      <c r="AW605" s="291">
        <v>0</v>
      </c>
      <c r="AX605" s="291"/>
      <c r="AY605" s="293">
        <v>0</v>
      </c>
      <c r="AZ605" s="297"/>
      <c r="BA605" s="298">
        <f t="shared" si="75"/>
        <v>0</v>
      </c>
      <c r="BB605" s="43"/>
      <c r="BC605" s="288" t="str">
        <f t="shared" si="83"/>
        <v/>
      </c>
      <c r="BD605" s="288" t="str">
        <f t="shared" si="83"/>
        <v/>
      </c>
      <c r="BE605" s="288" t="str">
        <f t="shared" si="83"/>
        <v/>
      </c>
      <c r="BF605" s="288" t="str">
        <f t="shared" si="76"/>
        <v/>
      </c>
      <c r="BG605" s="288" t="str">
        <f t="shared" si="74"/>
        <v>W/C</v>
      </c>
      <c r="BH605" s="288" t="str">
        <f t="shared" si="74"/>
        <v>NO</v>
      </c>
      <c r="BI605" s="288" t="str">
        <f t="shared" si="84"/>
        <v>W/C</v>
      </c>
      <c r="BJ605" s="43"/>
      <c r="BK605" s="288" t="b">
        <f t="shared" si="79"/>
        <v>1</v>
      </c>
      <c r="BL605" s="288" t="b">
        <f t="shared" si="79"/>
        <v>1</v>
      </c>
      <c r="BM605" s="288" t="b">
        <f t="shared" si="79"/>
        <v>1</v>
      </c>
      <c r="BN605" s="288" t="b">
        <f t="shared" si="78"/>
        <v>1</v>
      </c>
      <c r="BO605" s="288" t="b">
        <f t="shared" si="78"/>
        <v>1</v>
      </c>
      <c r="BP605" s="288" t="b">
        <f t="shared" si="78"/>
        <v>1</v>
      </c>
      <c r="BQ605" s="288" t="b">
        <f t="shared" si="78"/>
        <v>1</v>
      </c>
    </row>
    <row r="606" spans="1:69" ht="12" customHeight="1" x14ac:dyDescent="0.25">
      <c r="A606" s="286">
        <v>18238211</v>
      </c>
      <c r="B606" s="287" t="s">
        <v>2707</v>
      </c>
      <c r="C606" s="16" t="s">
        <v>803</v>
      </c>
      <c r="D606" s="13" t="s">
        <v>182</v>
      </c>
      <c r="E606" s="13"/>
      <c r="F606" s="16"/>
      <c r="G606" s="13"/>
      <c r="H606" s="288" t="s">
        <v>2129</v>
      </c>
      <c r="I606" s="288" t="s">
        <v>2129</v>
      </c>
      <c r="J606" s="288" t="s">
        <v>2129</v>
      </c>
      <c r="K606" s="288" t="s">
        <v>182</v>
      </c>
      <c r="L606" s="288" t="s">
        <v>2130</v>
      </c>
      <c r="M606" s="288" t="s">
        <v>2130</v>
      </c>
      <c r="N606" s="288" t="s">
        <v>2129</v>
      </c>
      <c r="P606" s="289">
        <v>0</v>
      </c>
      <c r="Q606" s="289">
        <v>0</v>
      </c>
      <c r="R606" s="289">
        <v>0</v>
      </c>
      <c r="S606" s="289">
        <v>0</v>
      </c>
      <c r="T606" s="289">
        <v>0</v>
      </c>
      <c r="U606" s="289">
        <v>8940.23</v>
      </c>
      <c r="V606" s="289">
        <v>12497.49</v>
      </c>
      <c r="W606" s="289">
        <v>17465.740000000002</v>
      </c>
      <c r="X606" s="289">
        <v>23117.02</v>
      </c>
      <c r="Y606" s="289">
        <v>29946.12</v>
      </c>
      <c r="Z606" s="289">
        <v>36831.07</v>
      </c>
      <c r="AA606" s="289">
        <v>42153.3</v>
      </c>
      <c r="AB606" s="289">
        <v>47854.27</v>
      </c>
      <c r="AC606" s="289"/>
      <c r="AD606" s="289"/>
      <c r="AE606" s="289">
        <v>16239.842083333337</v>
      </c>
      <c r="AF606" s="307"/>
      <c r="AG606" s="308"/>
      <c r="AH606" s="291"/>
      <c r="AI606" s="291"/>
      <c r="AJ606" s="291"/>
      <c r="AK606" s="292">
        <v>16239.842083333337</v>
      </c>
      <c r="AL606" s="291">
        <v>16239.842083333337</v>
      </c>
      <c r="AM606" s="293"/>
      <c r="AN606" s="291"/>
      <c r="AO606" s="294">
        <v>0</v>
      </c>
      <c r="AP606" s="291"/>
      <c r="AQ606" s="295">
        <v>47854.27</v>
      </c>
      <c r="AR606" s="291"/>
      <c r="AS606" s="291"/>
      <c r="AT606" s="291"/>
      <c r="AU606" s="291">
        <v>47854.27</v>
      </c>
      <c r="AV606" s="296">
        <v>47854.27</v>
      </c>
      <c r="AW606" s="291"/>
      <c r="AX606" s="291"/>
      <c r="AY606" s="293">
        <v>0</v>
      </c>
      <c r="AZ606" s="297" t="s">
        <v>755</v>
      </c>
      <c r="BA606" s="298">
        <f t="shared" si="75"/>
        <v>0</v>
      </c>
      <c r="BB606" s="43"/>
      <c r="BC606" s="288" t="str">
        <f t="shared" si="83"/>
        <v/>
      </c>
      <c r="BD606" s="288" t="str">
        <f t="shared" si="83"/>
        <v/>
      </c>
      <c r="BE606" s="288" t="str">
        <f t="shared" si="83"/>
        <v/>
      </c>
      <c r="BF606" s="288" t="str">
        <f t="shared" si="76"/>
        <v>Non-Op</v>
      </c>
      <c r="BG606" s="288" t="str">
        <f t="shared" si="74"/>
        <v>NO</v>
      </c>
      <c r="BH606" s="288" t="str">
        <f t="shared" si="74"/>
        <v>NO</v>
      </c>
      <c r="BI606" s="288" t="str">
        <f t="shared" si="84"/>
        <v/>
      </c>
      <c r="BJ606" s="43"/>
      <c r="BK606" s="288" t="b">
        <f t="shared" si="79"/>
        <v>1</v>
      </c>
      <c r="BL606" s="288" t="b">
        <f t="shared" si="79"/>
        <v>1</v>
      </c>
      <c r="BM606" s="288" t="b">
        <f t="shared" si="79"/>
        <v>1</v>
      </c>
      <c r="BN606" s="288" t="b">
        <f t="shared" si="78"/>
        <v>1</v>
      </c>
      <c r="BO606" s="288" t="b">
        <f t="shared" si="78"/>
        <v>1</v>
      </c>
      <c r="BP606" s="288" t="b">
        <f t="shared" si="78"/>
        <v>1</v>
      </c>
      <c r="BQ606" s="288" t="b">
        <f t="shared" si="78"/>
        <v>1</v>
      </c>
    </row>
    <row r="607" spans="1:69" ht="12" customHeight="1" x14ac:dyDescent="0.25">
      <c r="A607" s="286">
        <v>18238221</v>
      </c>
      <c r="B607" s="287" t="s">
        <v>2708</v>
      </c>
      <c r="C607" s="16" t="s">
        <v>804</v>
      </c>
      <c r="D607" s="13" t="s">
        <v>182</v>
      </c>
      <c r="E607" s="13"/>
      <c r="F607" s="16"/>
      <c r="G607" s="13"/>
      <c r="H607" s="288" t="s">
        <v>2129</v>
      </c>
      <c r="I607" s="288" t="s">
        <v>2129</v>
      </c>
      <c r="J607" s="288" t="s">
        <v>2129</v>
      </c>
      <c r="K607" s="288" t="s">
        <v>182</v>
      </c>
      <c r="L607" s="288" t="s">
        <v>2130</v>
      </c>
      <c r="M607" s="288" t="s">
        <v>2130</v>
      </c>
      <c r="N607" s="288" t="s">
        <v>2129</v>
      </c>
      <c r="P607" s="289">
        <v>0</v>
      </c>
      <c r="Q607" s="289">
        <v>0</v>
      </c>
      <c r="R607" s="289">
        <v>0</v>
      </c>
      <c r="S607" s="289">
        <v>0</v>
      </c>
      <c r="T607" s="289">
        <v>0</v>
      </c>
      <c r="U607" s="289">
        <v>0</v>
      </c>
      <c r="V607" s="289">
        <v>0</v>
      </c>
      <c r="W607" s="289">
        <v>0</v>
      </c>
      <c r="X607" s="289">
        <v>0</v>
      </c>
      <c r="Y607" s="289">
        <v>1895.38</v>
      </c>
      <c r="Z607" s="289">
        <v>3602.59</v>
      </c>
      <c r="AA607" s="289">
        <v>4072.83</v>
      </c>
      <c r="AB607" s="289">
        <v>4793.1899999999996</v>
      </c>
      <c r="AC607" s="289"/>
      <c r="AD607" s="289"/>
      <c r="AE607" s="289">
        <v>997.28291666666655</v>
      </c>
      <c r="AF607" s="307"/>
      <c r="AG607" s="308"/>
      <c r="AH607" s="291"/>
      <c r="AI607" s="291"/>
      <c r="AJ607" s="291"/>
      <c r="AK607" s="292">
        <v>997.28291666666655</v>
      </c>
      <c r="AL607" s="291">
        <v>997.28291666666655</v>
      </c>
      <c r="AM607" s="293"/>
      <c r="AN607" s="291"/>
      <c r="AO607" s="294">
        <v>0</v>
      </c>
      <c r="AP607" s="291"/>
      <c r="AQ607" s="295">
        <v>4793.1899999999996</v>
      </c>
      <c r="AR607" s="291"/>
      <c r="AS607" s="291"/>
      <c r="AT607" s="291"/>
      <c r="AU607" s="291">
        <v>4793.1899999999996</v>
      </c>
      <c r="AV607" s="296">
        <v>4793.1899999999996</v>
      </c>
      <c r="AW607" s="291"/>
      <c r="AX607" s="291"/>
      <c r="AY607" s="293">
        <v>0</v>
      </c>
      <c r="AZ607" s="297" t="s">
        <v>755</v>
      </c>
      <c r="BA607" s="298">
        <f t="shared" si="75"/>
        <v>0</v>
      </c>
      <c r="BB607" s="43"/>
      <c r="BC607" s="288" t="str">
        <f t="shared" si="83"/>
        <v/>
      </c>
      <c r="BD607" s="288" t="str">
        <f t="shared" si="83"/>
        <v/>
      </c>
      <c r="BE607" s="288" t="str">
        <f t="shared" si="83"/>
        <v/>
      </c>
      <c r="BF607" s="288" t="str">
        <f t="shared" si="76"/>
        <v>Non-Op</v>
      </c>
      <c r="BG607" s="288" t="str">
        <f t="shared" si="74"/>
        <v>NO</v>
      </c>
      <c r="BH607" s="288" t="str">
        <f t="shared" si="74"/>
        <v>NO</v>
      </c>
      <c r="BI607" s="288" t="str">
        <f t="shared" si="84"/>
        <v/>
      </c>
      <c r="BJ607" s="43"/>
      <c r="BK607" s="288" t="b">
        <f t="shared" si="79"/>
        <v>1</v>
      </c>
      <c r="BL607" s="288" t="b">
        <f t="shared" si="79"/>
        <v>1</v>
      </c>
      <c r="BM607" s="288" t="b">
        <f t="shared" si="79"/>
        <v>1</v>
      </c>
      <c r="BN607" s="288" t="b">
        <f t="shared" si="78"/>
        <v>1</v>
      </c>
      <c r="BO607" s="288" t="b">
        <f t="shared" si="78"/>
        <v>1</v>
      </c>
      <c r="BP607" s="288" t="b">
        <f t="shared" si="78"/>
        <v>1</v>
      </c>
      <c r="BQ607" s="288" t="b">
        <f t="shared" si="78"/>
        <v>1</v>
      </c>
    </row>
    <row r="608" spans="1:69" ht="12" customHeight="1" x14ac:dyDescent="0.25">
      <c r="A608" s="286">
        <v>18238311</v>
      </c>
      <c r="B608" s="287" t="s">
        <v>2709</v>
      </c>
      <c r="C608" s="13" t="s">
        <v>805</v>
      </c>
      <c r="D608" s="13" t="s">
        <v>180</v>
      </c>
      <c r="E608" s="13"/>
      <c r="F608" s="13"/>
      <c r="G608" s="13"/>
      <c r="H608" s="288" t="s">
        <v>2129</v>
      </c>
      <c r="I608" s="288" t="s">
        <v>180</v>
      </c>
      <c r="J608" s="288" t="s">
        <v>2129</v>
      </c>
      <c r="K608" s="288" t="s">
        <v>2129</v>
      </c>
      <c r="L608" s="288" t="s">
        <v>2130</v>
      </c>
      <c r="M608" s="288" t="s">
        <v>2130</v>
      </c>
      <c r="N608" s="288" t="s">
        <v>2129</v>
      </c>
      <c r="P608" s="289">
        <v>8287437.7599999998</v>
      </c>
      <c r="Q608" s="289">
        <v>7910735.7599999998</v>
      </c>
      <c r="R608" s="289">
        <v>7534033.7599999998</v>
      </c>
      <c r="S608" s="289">
        <v>7157331.7599999998</v>
      </c>
      <c r="T608" s="289">
        <v>6780629.7599999998</v>
      </c>
      <c r="U608" s="289">
        <v>6403927.7599999998</v>
      </c>
      <c r="V608" s="289">
        <v>6027225.7599999998</v>
      </c>
      <c r="W608" s="289">
        <v>5650523.7599999998</v>
      </c>
      <c r="X608" s="289">
        <v>5273821.76</v>
      </c>
      <c r="Y608" s="289">
        <v>4897119.76</v>
      </c>
      <c r="Z608" s="289">
        <v>4520417.76</v>
      </c>
      <c r="AA608" s="289">
        <v>4143715.76</v>
      </c>
      <c r="AB608" s="289">
        <v>3767013.76</v>
      </c>
      <c r="AC608" s="289"/>
      <c r="AD608" s="289"/>
      <c r="AE608" s="289">
        <v>6027225.7599999988</v>
      </c>
      <c r="AF608" s="299" t="s">
        <v>806</v>
      </c>
      <c r="AG608" s="300"/>
      <c r="AH608" s="291"/>
      <c r="AI608" s="291">
        <v>6027225.7599999988</v>
      </c>
      <c r="AJ608" s="291"/>
      <c r="AK608" s="292"/>
      <c r="AL608" s="291">
        <v>6027225.7599999988</v>
      </c>
      <c r="AM608" s="293"/>
      <c r="AN608" s="291"/>
      <c r="AO608" s="294">
        <v>0</v>
      </c>
      <c r="AP608" s="291"/>
      <c r="AQ608" s="295">
        <v>3767013.76</v>
      </c>
      <c r="AR608" s="291"/>
      <c r="AS608" s="291">
        <v>3767013.76</v>
      </c>
      <c r="AT608" s="291"/>
      <c r="AU608" s="291"/>
      <c r="AV608" s="296">
        <v>3767013.76</v>
      </c>
      <c r="AW608" s="291"/>
      <c r="AX608" s="291"/>
      <c r="AY608" s="293">
        <v>0</v>
      </c>
      <c r="AZ608" s="297"/>
      <c r="BA608" s="298">
        <f t="shared" si="75"/>
        <v>0</v>
      </c>
      <c r="BB608" s="43"/>
      <c r="BC608" s="288" t="str">
        <f t="shared" si="83"/>
        <v/>
      </c>
      <c r="BD608" s="288" t="str">
        <f t="shared" si="83"/>
        <v>ERB</v>
      </c>
      <c r="BE608" s="288" t="str">
        <f t="shared" si="83"/>
        <v/>
      </c>
      <c r="BF608" s="288" t="str">
        <f t="shared" si="76"/>
        <v/>
      </c>
      <c r="BG608" s="288" t="str">
        <f t="shared" si="74"/>
        <v>NO</v>
      </c>
      <c r="BH608" s="288" t="str">
        <f t="shared" si="74"/>
        <v>NO</v>
      </c>
      <c r="BI608" s="288" t="str">
        <f t="shared" si="84"/>
        <v/>
      </c>
      <c r="BJ608" s="43"/>
      <c r="BK608" s="288" t="b">
        <f t="shared" si="79"/>
        <v>1</v>
      </c>
      <c r="BL608" s="288" t="b">
        <f t="shared" si="79"/>
        <v>1</v>
      </c>
      <c r="BM608" s="288" t="b">
        <f t="shared" si="79"/>
        <v>1</v>
      </c>
      <c r="BN608" s="288" t="b">
        <f t="shared" si="78"/>
        <v>1</v>
      </c>
      <c r="BO608" s="288" t="b">
        <f t="shared" si="78"/>
        <v>1</v>
      </c>
      <c r="BP608" s="288" t="b">
        <f t="shared" si="78"/>
        <v>1</v>
      </c>
      <c r="BQ608" s="288" t="b">
        <f t="shared" si="78"/>
        <v>1</v>
      </c>
    </row>
    <row r="609" spans="1:69" ht="12" customHeight="1" x14ac:dyDescent="0.25">
      <c r="A609" s="286">
        <v>18238321</v>
      </c>
      <c r="B609" s="287" t="s">
        <v>2710</v>
      </c>
      <c r="C609" s="13" t="s">
        <v>807</v>
      </c>
      <c r="D609" s="13" t="s">
        <v>180</v>
      </c>
      <c r="E609" s="13"/>
      <c r="F609" s="13"/>
      <c r="G609" s="13"/>
      <c r="H609" s="288" t="s">
        <v>2129</v>
      </c>
      <c r="I609" s="288" t="s">
        <v>180</v>
      </c>
      <c r="J609" s="288" t="s">
        <v>2129</v>
      </c>
      <c r="K609" s="288" t="s">
        <v>2129</v>
      </c>
      <c r="L609" s="288" t="s">
        <v>2130</v>
      </c>
      <c r="M609" s="288" t="s">
        <v>2130</v>
      </c>
      <c r="N609" s="288" t="s">
        <v>2129</v>
      </c>
      <c r="P609" s="289">
        <v>561112.9</v>
      </c>
      <c r="Q609" s="289">
        <v>504999.9</v>
      </c>
      <c r="R609" s="289">
        <v>448886.9</v>
      </c>
      <c r="S609" s="289">
        <v>392773.9</v>
      </c>
      <c r="T609" s="289">
        <v>336660.9</v>
      </c>
      <c r="U609" s="289">
        <v>280547.90000000002</v>
      </c>
      <c r="V609" s="289">
        <v>224434.9</v>
      </c>
      <c r="W609" s="289">
        <v>168321.9</v>
      </c>
      <c r="X609" s="289">
        <v>112208.9</v>
      </c>
      <c r="Y609" s="289">
        <v>56095.9</v>
      </c>
      <c r="Z609" s="289">
        <v>0</v>
      </c>
      <c r="AA609" s="289">
        <v>0</v>
      </c>
      <c r="AB609" s="289">
        <v>0</v>
      </c>
      <c r="AC609" s="289"/>
      <c r="AD609" s="289"/>
      <c r="AE609" s="289">
        <v>233790.62916666665</v>
      </c>
      <c r="AF609" s="299" t="s">
        <v>808</v>
      </c>
      <c r="AG609" s="300"/>
      <c r="AH609" s="291"/>
      <c r="AI609" s="291">
        <v>233790.62916666665</v>
      </c>
      <c r="AJ609" s="291"/>
      <c r="AK609" s="292"/>
      <c r="AL609" s="291">
        <v>233790.62916666665</v>
      </c>
      <c r="AM609" s="293"/>
      <c r="AN609" s="291"/>
      <c r="AO609" s="294">
        <v>0</v>
      </c>
      <c r="AP609" s="291"/>
      <c r="AQ609" s="295">
        <v>0</v>
      </c>
      <c r="AR609" s="291"/>
      <c r="AS609" s="291">
        <v>0</v>
      </c>
      <c r="AT609" s="291"/>
      <c r="AU609" s="291"/>
      <c r="AV609" s="296">
        <v>0</v>
      </c>
      <c r="AW609" s="291"/>
      <c r="AX609" s="291"/>
      <c r="AY609" s="293">
        <v>0</v>
      </c>
      <c r="AZ609" s="297"/>
      <c r="BA609" s="298">
        <f t="shared" si="75"/>
        <v>0</v>
      </c>
      <c r="BB609" s="43"/>
      <c r="BC609" s="288" t="str">
        <f t="shared" si="83"/>
        <v/>
      </c>
      <c r="BD609" s="288" t="str">
        <f t="shared" si="83"/>
        <v>ERB</v>
      </c>
      <c r="BE609" s="288" t="str">
        <f t="shared" si="83"/>
        <v/>
      </c>
      <c r="BF609" s="288" t="str">
        <f t="shared" si="76"/>
        <v/>
      </c>
      <c r="BG609" s="288" t="str">
        <f t="shared" si="74"/>
        <v>NO</v>
      </c>
      <c r="BH609" s="288" t="str">
        <f t="shared" si="74"/>
        <v>NO</v>
      </c>
      <c r="BI609" s="288" t="str">
        <f t="shared" si="84"/>
        <v/>
      </c>
      <c r="BJ609" s="43"/>
      <c r="BK609" s="288" t="b">
        <f t="shared" si="79"/>
        <v>1</v>
      </c>
      <c r="BL609" s="288" t="b">
        <f t="shared" si="79"/>
        <v>1</v>
      </c>
      <c r="BM609" s="288" t="b">
        <f t="shared" si="79"/>
        <v>1</v>
      </c>
      <c r="BN609" s="288" t="b">
        <f t="shared" si="78"/>
        <v>1</v>
      </c>
      <c r="BO609" s="288" t="b">
        <f t="shared" si="78"/>
        <v>1</v>
      </c>
      <c r="BP609" s="288" t="b">
        <f t="shared" si="78"/>
        <v>1</v>
      </c>
      <c r="BQ609" s="288" t="b">
        <f t="shared" si="78"/>
        <v>1</v>
      </c>
    </row>
    <row r="610" spans="1:69" ht="12" customHeight="1" x14ac:dyDescent="0.25">
      <c r="A610" s="286">
        <v>18238331</v>
      </c>
      <c r="B610" s="287" t="s">
        <v>2711</v>
      </c>
      <c r="C610" s="13" t="s">
        <v>809</v>
      </c>
      <c r="D610" s="13" t="s">
        <v>180</v>
      </c>
      <c r="E610" s="13"/>
      <c r="F610" s="13"/>
      <c r="G610" s="13"/>
      <c r="H610" s="288" t="s">
        <v>2129</v>
      </c>
      <c r="I610" s="288" t="s">
        <v>180</v>
      </c>
      <c r="J610" s="288" t="s">
        <v>2129</v>
      </c>
      <c r="K610" s="288" t="s">
        <v>2129</v>
      </c>
      <c r="L610" s="288" t="s">
        <v>2130</v>
      </c>
      <c r="M610" s="288" t="s">
        <v>2130</v>
      </c>
      <c r="N610" s="288" t="s">
        <v>2129</v>
      </c>
      <c r="P610" s="289">
        <v>2203421.7200000002</v>
      </c>
      <c r="Q610" s="289">
        <v>1983077.72</v>
      </c>
      <c r="R610" s="289">
        <v>1762733.72</v>
      </c>
      <c r="S610" s="289">
        <v>1542389.72</v>
      </c>
      <c r="T610" s="289">
        <v>1322045.72</v>
      </c>
      <c r="U610" s="289">
        <v>1101701.72</v>
      </c>
      <c r="V610" s="289">
        <v>881357.72</v>
      </c>
      <c r="W610" s="289">
        <v>661013.72</v>
      </c>
      <c r="X610" s="289">
        <v>440669.72</v>
      </c>
      <c r="Y610" s="289">
        <v>220325.72</v>
      </c>
      <c r="Z610" s="289">
        <v>0</v>
      </c>
      <c r="AA610" s="289">
        <v>0</v>
      </c>
      <c r="AB610" s="289">
        <v>0</v>
      </c>
      <c r="AC610" s="289"/>
      <c r="AD610" s="289"/>
      <c r="AE610" s="289">
        <v>918085.52833333344</v>
      </c>
      <c r="AF610" s="299" t="s">
        <v>810</v>
      </c>
      <c r="AG610" s="300"/>
      <c r="AH610" s="291"/>
      <c r="AI610" s="291">
        <v>918085.52833333344</v>
      </c>
      <c r="AJ610" s="291"/>
      <c r="AK610" s="292"/>
      <c r="AL610" s="291">
        <v>918085.52833333344</v>
      </c>
      <c r="AM610" s="293"/>
      <c r="AN610" s="291"/>
      <c r="AO610" s="294">
        <v>0</v>
      </c>
      <c r="AP610" s="291"/>
      <c r="AQ610" s="295">
        <v>0</v>
      </c>
      <c r="AR610" s="291"/>
      <c r="AS610" s="291">
        <v>0</v>
      </c>
      <c r="AT610" s="291"/>
      <c r="AU610" s="291"/>
      <c r="AV610" s="296">
        <v>0</v>
      </c>
      <c r="AW610" s="291"/>
      <c r="AX610" s="291"/>
      <c r="AY610" s="293">
        <v>0</v>
      </c>
      <c r="AZ610" s="297"/>
      <c r="BA610" s="298">
        <f t="shared" si="75"/>
        <v>0</v>
      </c>
      <c r="BB610" s="43"/>
      <c r="BC610" s="288" t="str">
        <f t="shared" si="83"/>
        <v/>
      </c>
      <c r="BD610" s="288" t="str">
        <f t="shared" si="83"/>
        <v>ERB</v>
      </c>
      <c r="BE610" s="288" t="str">
        <f t="shared" si="83"/>
        <v/>
      </c>
      <c r="BF610" s="288" t="str">
        <f t="shared" si="76"/>
        <v/>
      </c>
      <c r="BG610" s="288" t="str">
        <f t="shared" si="74"/>
        <v>NO</v>
      </c>
      <c r="BH610" s="288" t="str">
        <f t="shared" si="74"/>
        <v>NO</v>
      </c>
      <c r="BI610" s="288" t="str">
        <f t="shared" si="84"/>
        <v/>
      </c>
      <c r="BJ610" s="43"/>
      <c r="BK610" s="288" t="b">
        <f t="shared" si="79"/>
        <v>1</v>
      </c>
      <c r="BL610" s="288" t="b">
        <f t="shared" si="79"/>
        <v>1</v>
      </c>
      <c r="BM610" s="288" t="b">
        <f t="shared" si="79"/>
        <v>1</v>
      </c>
      <c r="BN610" s="288" t="b">
        <f t="shared" si="78"/>
        <v>1</v>
      </c>
      <c r="BO610" s="288" t="b">
        <f t="shared" si="78"/>
        <v>1</v>
      </c>
      <c r="BP610" s="288" t="b">
        <f t="shared" si="78"/>
        <v>1</v>
      </c>
      <c r="BQ610" s="288" t="b">
        <f t="shared" si="78"/>
        <v>1</v>
      </c>
    </row>
    <row r="611" spans="1:69" ht="12" customHeight="1" x14ac:dyDescent="0.25">
      <c r="A611" s="286">
        <v>18239001</v>
      </c>
      <c r="B611" s="287" t="s">
        <v>2712</v>
      </c>
      <c r="C611" s="16" t="s">
        <v>811</v>
      </c>
      <c r="D611" s="13" t="s">
        <v>183</v>
      </c>
      <c r="E611" s="13"/>
      <c r="F611" s="16"/>
      <c r="G611" s="13"/>
      <c r="H611" s="288" t="s">
        <v>2129</v>
      </c>
      <c r="I611" s="288" t="s">
        <v>2129</v>
      </c>
      <c r="J611" s="288" t="s">
        <v>2129</v>
      </c>
      <c r="K611" s="288" t="s">
        <v>2129</v>
      </c>
      <c r="L611" s="288" t="s">
        <v>183</v>
      </c>
      <c r="M611" s="288" t="s">
        <v>2130</v>
      </c>
      <c r="N611" s="288" t="s">
        <v>183</v>
      </c>
      <c r="P611" s="289">
        <v>132835171.86</v>
      </c>
      <c r="Q611" s="289">
        <v>134240654.11000001</v>
      </c>
      <c r="R611" s="289">
        <v>135183530.77000001</v>
      </c>
      <c r="S611" s="289">
        <v>135977617.09999999</v>
      </c>
      <c r="T611" s="289">
        <v>137145000.41999999</v>
      </c>
      <c r="U611" s="289">
        <v>138310041.61000001</v>
      </c>
      <c r="V611" s="289">
        <v>139164942.18000001</v>
      </c>
      <c r="W611" s="289">
        <v>139961533.81999999</v>
      </c>
      <c r="X611" s="289">
        <v>140546987.56</v>
      </c>
      <c r="Y611" s="289">
        <v>140996390.78999999</v>
      </c>
      <c r="Z611" s="289">
        <v>142074020.25</v>
      </c>
      <c r="AA611" s="289">
        <v>144030686.22999999</v>
      </c>
      <c r="AB611" s="289">
        <v>145060999.87</v>
      </c>
      <c r="AC611" s="289"/>
      <c r="AD611" s="289"/>
      <c r="AE611" s="289">
        <v>138881624.22541666</v>
      </c>
      <c r="AF611" s="307"/>
      <c r="AG611" s="308"/>
      <c r="AH611" s="291"/>
      <c r="AI611" s="291"/>
      <c r="AJ611" s="291"/>
      <c r="AK611" s="292"/>
      <c r="AL611" s="291">
        <v>0</v>
      </c>
      <c r="AM611" s="293">
        <v>138881624.22541666</v>
      </c>
      <c r="AN611" s="291"/>
      <c r="AO611" s="294">
        <v>138881624.22541666</v>
      </c>
      <c r="AP611" s="291"/>
      <c r="AQ611" s="295">
        <v>145060999.87</v>
      </c>
      <c r="AR611" s="291"/>
      <c r="AS611" s="291"/>
      <c r="AT611" s="291"/>
      <c r="AU611" s="291"/>
      <c r="AV611" s="296">
        <v>0</v>
      </c>
      <c r="AW611" s="291">
        <v>145060999.87</v>
      </c>
      <c r="AX611" s="291"/>
      <c r="AY611" s="293">
        <v>145060999.87</v>
      </c>
      <c r="AZ611" s="297"/>
      <c r="BA611" s="298">
        <f t="shared" si="75"/>
        <v>0</v>
      </c>
      <c r="BB611" s="43"/>
      <c r="BC611" s="288" t="str">
        <f t="shared" si="83"/>
        <v/>
      </c>
      <c r="BD611" s="288" t="str">
        <f t="shared" si="83"/>
        <v/>
      </c>
      <c r="BE611" s="288" t="str">
        <f t="shared" si="83"/>
        <v/>
      </c>
      <c r="BF611" s="288" t="str">
        <f t="shared" si="76"/>
        <v/>
      </c>
      <c r="BG611" s="288" t="str">
        <f t="shared" si="74"/>
        <v>W/C</v>
      </c>
      <c r="BH611" s="288" t="str">
        <f t="shared" si="74"/>
        <v>NO</v>
      </c>
      <c r="BI611" s="288" t="str">
        <f t="shared" si="84"/>
        <v>W/C</v>
      </c>
      <c r="BJ611" s="43"/>
      <c r="BK611" s="288" t="b">
        <f t="shared" si="79"/>
        <v>1</v>
      </c>
      <c r="BL611" s="288" t="b">
        <f t="shared" si="79"/>
        <v>1</v>
      </c>
      <c r="BM611" s="288" t="b">
        <f t="shared" si="79"/>
        <v>1</v>
      </c>
      <c r="BN611" s="288" t="b">
        <f t="shared" si="78"/>
        <v>1</v>
      </c>
      <c r="BO611" s="288" t="b">
        <f t="shared" si="78"/>
        <v>1</v>
      </c>
      <c r="BP611" s="288" t="b">
        <f t="shared" si="78"/>
        <v>1</v>
      </c>
      <c r="BQ611" s="288" t="b">
        <f t="shared" si="78"/>
        <v>1</v>
      </c>
    </row>
    <row r="612" spans="1:69" ht="12" customHeight="1" x14ac:dyDescent="0.25">
      <c r="A612" s="286">
        <v>18239002</v>
      </c>
      <c r="B612" s="287" t="s">
        <v>2713</v>
      </c>
      <c r="C612" s="16" t="s">
        <v>812</v>
      </c>
      <c r="D612" s="13" t="s">
        <v>183</v>
      </c>
      <c r="E612" s="13"/>
      <c r="F612" s="16"/>
      <c r="G612" s="13"/>
      <c r="H612" s="288" t="s">
        <v>2129</v>
      </c>
      <c r="I612" s="288" t="s">
        <v>2129</v>
      </c>
      <c r="J612" s="288" t="s">
        <v>2129</v>
      </c>
      <c r="K612" s="288" t="s">
        <v>2129</v>
      </c>
      <c r="L612" s="288" t="s">
        <v>183</v>
      </c>
      <c r="M612" s="288" t="s">
        <v>2130</v>
      </c>
      <c r="N612" s="288" t="s">
        <v>183</v>
      </c>
      <c r="P612" s="289">
        <v>37641382.450000003</v>
      </c>
      <c r="Q612" s="289">
        <v>37833418.909999996</v>
      </c>
      <c r="R612" s="289">
        <v>38016063.090000004</v>
      </c>
      <c r="S612" s="289">
        <v>38108182.130000003</v>
      </c>
      <c r="T612" s="289">
        <v>38267561.030000001</v>
      </c>
      <c r="U612" s="289">
        <v>38431828.149999999</v>
      </c>
      <c r="V612" s="289">
        <v>38524005.420000002</v>
      </c>
      <c r="W612" s="289">
        <v>38593530.109999999</v>
      </c>
      <c r="X612" s="289">
        <v>38639869.350000001</v>
      </c>
      <c r="Y612" s="289">
        <v>38688265.530000001</v>
      </c>
      <c r="Z612" s="289">
        <v>39001650.240000002</v>
      </c>
      <c r="AA612" s="289">
        <v>39341949.469999999</v>
      </c>
      <c r="AB612" s="289">
        <v>39545567.119999997</v>
      </c>
      <c r="AC612" s="289"/>
      <c r="AD612" s="289"/>
      <c r="AE612" s="289">
        <v>38503316.517916672</v>
      </c>
      <c r="AF612" s="307" t="s">
        <v>813</v>
      </c>
      <c r="AG612" s="308"/>
      <c r="AH612" s="291"/>
      <c r="AI612" s="291"/>
      <c r="AJ612" s="291"/>
      <c r="AK612" s="292"/>
      <c r="AL612" s="291">
        <v>0</v>
      </c>
      <c r="AM612" s="293">
        <v>38503316.517916672</v>
      </c>
      <c r="AN612" s="291"/>
      <c r="AO612" s="294">
        <v>38503316.517916672</v>
      </c>
      <c r="AP612" s="291"/>
      <c r="AQ612" s="295">
        <v>39545567.119999997</v>
      </c>
      <c r="AR612" s="291"/>
      <c r="AS612" s="291"/>
      <c r="AT612" s="291"/>
      <c r="AU612" s="291"/>
      <c r="AV612" s="296">
        <v>0</v>
      </c>
      <c r="AW612" s="291">
        <v>39545567.119999997</v>
      </c>
      <c r="AX612" s="291"/>
      <c r="AY612" s="293">
        <v>39545567.119999997</v>
      </c>
      <c r="AZ612" s="297"/>
      <c r="BA612" s="298">
        <f t="shared" si="75"/>
        <v>0</v>
      </c>
      <c r="BB612" s="43"/>
      <c r="BC612" s="288" t="str">
        <f t="shared" si="83"/>
        <v/>
      </c>
      <c r="BD612" s="288" t="str">
        <f t="shared" si="83"/>
        <v/>
      </c>
      <c r="BE612" s="288" t="str">
        <f t="shared" si="83"/>
        <v/>
      </c>
      <c r="BF612" s="288" t="str">
        <f t="shared" si="76"/>
        <v/>
      </c>
      <c r="BG612" s="288" t="str">
        <f t="shared" si="74"/>
        <v>W/C</v>
      </c>
      <c r="BH612" s="288" t="str">
        <f t="shared" si="74"/>
        <v>NO</v>
      </c>
      <c r="BI612" s="288" t="str">
        <f t="shared" si="84"/>
        <v>W/C</v>
      </c>
      <c r="BJ612" s="43"/>
      <c r="BK612" s="288" t="b">
        <f t="shared" si="79"/>
        <v>1</v>
      </c>
      <c r="BL612" s="288" t="b">
        <f t="shared" si="79"/>
        <v>1</v>
      </c>
      <c r="BM612" s="288" t="b">
        <f t="shared" si="79"/>
        <v>1</v>
      </c>
      <c r="BN612" s="288" t="b">
        <f t="shared" si="78"/>
        <v>1</v>
      </c>
      <c r="BO612" s="288" t="b">
        <f t="shared" si="78"/>
        <v>1</v>
      </c>
      <c r="BP612" s="288" t="b">
        <f t="shared" si="78"/>
        <v>1</v>
      </c>
      <c r="BQ612" s="288" t="b">
        <f t="shared" si="78"/>
        <v>1</v>
      </c>
    </row>
    <row r="613" spans="1:69" ht="12" customHeight="1" x14ac:dyDescent="0.25">
      <c r="A613" s="286">
        <v>18239011</v>
      </c>
      <c r="B613" s="287" t="s">
        <v>2714</v>
      </c>
      <c r="C613" s="16" t="s">
        <v>814</v>
      </c>
      <c r="D613" s="13" t="s">
        <v>183</v>
      </c>
      <c r="E613" s="13"/>
      <c r="F613" s="16"/>
      <c r="G613" s="13"/>
      <c r="H613" s="288" t="s">
        <v>2129</v>
      </c>
      <c r="I613" s="288" t="s">
        <v>2129</v>
      </c>
      <c r="J613" s="288" t="s">
        <v>2129</v>
      </c>
      <c r="K613" s="288" t="s">
        <v>2129</v>
      </c>
      <c r="L613" s="288" t="s">
        <v>183</v>
      </c>
      <c r="M613" s="288" t="s">
        <v>2130</v>
      </c>
      <c r="N613" s="288" t="s">
        <v>183</v>
      </c>
      <c r="P613" s="289">
        <v>3829893.73</v>
      </c>
      <c r="Q613" s="289">
        <v>3856023.76</v>
      </c>
      <c r="R613" s="289">
        <v>3882026.82</v>
      </c>
      <c r="S613" s="289">
        <v>3899899.32</v>
      </c>
      <c r="T613" s="289">
        <v>3926957.5</v>
      </c>
      <c r="U613" s="289">
        <v>3967827.44</v>
      </c>
      <c r="V613" s="289">
        <v>3983630.17</v>
      </c>
      <c r="W613" s="289">
        <v>4003387.42</v>
      </c>
      <c r="X613" s="289">
        <v>4040898.36</v>
      </c>
      <c r="Y613" s="289">
        <v>4062437.54</v>
      </c>
      <c r="Z613" s="289">
        <v>4088785.84</v>
      </c>
      <c r="AA613" s="289">
        <v>4120987.17</v>
      </c>
      <c r="AB613" s="289">
        <v>4138459.83</v>
      </c>
      <c r="AC613" s="289"/>
      <c r="AD613" s="289"/>
      <c r="AE613" s="289">
        <v>3984753.1766666672</v>
      </c>
      <c r="AF613" s="307"/>
      <c r="AG613" s="308"/>
      <c r="AH613" s="291"/>
      <c r="AI613" s="291"/>
      <c r="AJ613" s="291"/>
      <c r="AK613" s="292"/>
      <c r="AL613" s="291">
        <v>0</v>
      </c>
      <c r="AM613" s="293">
        <v>3984753.1766666672</v>
      </c>
      <c r="AN613" s="291"/>
      <c r="AO613" s="294">
        <v>3984753.1766666672</v>
      </c>
      <c r="AP613" s="291"/>
      <c r="AQ613" s="295">
        <v>4138459.83</v>
      </c>
      <c r="AR613" s="291"/>
      <c r="AS613" s="291"/>
      <c r="AT613" s="291"/>
      <c r="AU613" s="291"/>
      <c r="AV613" s="296">
        <v>0</v>
      </c>
      <c r="AW613" s="291">
        <v>4138459.83</v>
      </c>
      <c r="AX613" s="291"/>
      <c r="AY613" s="293">
        <v>4138459.83</v>
      </c>
      <c r="AZ613" s="297"/>
      <c r="BA613" s="298">
        <f t="shared" si="75"/>
        <v>0</v>
      </c>
      <c r="BB613" s="43"/>
      <c r="BC613" s="288" t="str">
        <f t="shared" si="83"/>
        <v/>
      </c>
      <c r="BD613" s="288" t="str">
        <f t="shared" si="83"/>
        <v/>
      </c>
      <c r="BE613" s="288" t="str">
        <f t="shared" si="83"/>
        <v/>
      </c>
      <c r="BF613" s="288" t="str">
        <f t="shared" si="76"/>
        <v/>
      </c>
      <c r="BG613" s="288" t="str">
        <f t="shared" si="74"/>
        <v>W/C</v>
      </c>
      <c r="BH613" s="288" t="str">
        <f t="shared" si="74"/>
        <v>NO</v>
      </c>
      <c r="BI613" s="288" t="str">
        <f t="shared" si="84"/>
        <v>W/C</v>
      </c>
      <c r="BJ613" s="43"/>
      <c r="BK613" s="288" t="b">
        <f t="shared" si="79"/>
        <v>1</v>
      </c>
      <c r="BL613" s="288" t="b">
        <f t="shared" si="79"/>
        <v>1</v>
      </c>
      <c r="BM613" s="288" t="b">
        <f t="shared" si="79"/>
        <v>1</v>
      </c>
      <c r="BN613" s="288" t="b">
        <f t="shared" si="78"/>
        <v>1</v>
      </c>
      <c r="BO613" s="288" t="b">
        <f t="shared" si="78"/>
        <v>1</v>
      </c>
      <c r="BP613" s="288" t="b">
        <f t="shared" si="78"/>
        <v>1</v>
      </c>
      <c r="BQ613" s="288" t="b">
        <f t="shared" si="78"/>
        <v>1</v>
      </c>
    </row>
    <row r="614" spans="1:69" ht="12" customHeight="1" x14ac:dyDescent="0.25">
      <c r="A614" s="286">
        <v>18239012</v>
      </c>
      <c r="B614" s="287" t="s">
        <v>2715</v>
      </c>
      <c r="C614" s="16" t="s">
        <v>815</v>
      </c>
      <c r="D614" s="13" t="s">
        <v>183</v>
      </c>
      <c r="E614" s="13"/>
      <c r="F614" s="16"/>
      <c r="G614" s="13"/>
      <c r="H614" s="288" t="s">
        <v>2129</v>
      </c>
      <c r="I614" s="288" t="s">
        <v>2129</v>
      </c>
      <c r="J614" s="288" t="s">
        <v>2129</v>
      </c>
      <c r="K614" s="288" t="s">
        <v>2129</v>
      </c>
      <c r="L614" s="288" t="s">
        <v>183</v>
      </c>
      <c r="M614" s="288" t="s">
        <v>2130</v>
      </c>
      <c r="N614" s="288" t="s">
        <v>183</v>
      </c>
      <c r="P614" s="289">
        <v>1468246.07</v>
      </c>
      <c r="Q614" s="289">
        <v>1474778.58</v>
      </c>
      <c r="R614" s="289">
        <v>1481279.34</v>
      </c>
      <c r="S614" s="289">
        <v>1485747.46</v>
      </c>
      <c r="T614" s="289">
        <v>1492512.01</v>
      </c>
      <c r="U614" s="289">
        <v>1502729.5</v>
      </c>
      <c r="V614" s="289">
        <v>1506680.18</v>
      </c>
      <c r="W614" s="289">
        <v>1511619.49</v>
      </c>
      <c r="X614" s="289">
        <v>1520997.22</v>
      </c>
      <c r="Y614" s="289">
        <v>1526382.02</v>
      </c>
      <c r="Z614" s="289">
        <v>1532969.1</v>
      </c>
      <c r="AA614" s="289">
        <v>1541019.43</v>
      </c>
      <c r="AB614" s="289">
        <v>1545387.59</v>
      </c>
      <c r="AC614" s="289"/>
      <c r="AD614" s="289"/>
      <c r="AE614" s="289">
        <v>1506960.93</v>
      </c>
      <c r="AF614" s="307" t="s">
        <v>813</v>
      </c>
      <c r="AG614" s="308"/>
      <c r="AH614" s="291"/>
      <c r="AI614" s="291"/>
      <c r="AJ614" s="291"/>
      <c r="AK614" s="292"/>
      <c r="AL614" s="291">
        <v>0</v>
      </c>
      <c r="AM614" s="293">
        <v>1506960.93</v>
      </c>
      <c r="AN614" s="291"/>
      <c r="AO614" s="294">
        <v>1506960.93</v>
      </c>
      <c r="AP614" s="291"/>
      <c r="AQ614" s="295">
        <v>1545387.59</v>
      </c>
      <c r="AR614" s="291"/>
      <c r="AS614" s="291"/>
      <c r="AT614" s="291"/>
      <c r="AU614" s="291"/>
      <c r="AV614" s="296">
        <v>0</v>
      </c>
      <c r="AW614" s="291">
        <v>1545387.59</v>
      </c>
      <c r="AX614" s="291"/>
      <c r="AY614" s="293">
        <v>1545387.59</v>
      </c>
      <c r="AZ614" s="297"/>
      <c r="BA614" s="298">
        <f t="shared" si="75"/>
        <v>0</v>
      </c>
      <c r="BB614" s="43"/>
      <c r="BC614" s="288" t="str">
        <f t="shared" si="83"/>
        <v/>
      </c>
      <c r="BD614" s="288" t="str">
        <f t="shared" si="83"/>
        <v/>
      </c>
      <c r="BE614" s="288" t="str">
        <f t="shared" si="83"/>
        <v/>
      </c>
      <c r="BF614" s="288" t="str">
        <f t="shared" si="76"/>
        <v/>
      </c>
      <c r="BG614" s="288" t="str">
        <f t="shared" ref="BG614:BH683" si="85">IF(VALUE(AW614),"W/C",IF(ISBLANK(AW614),"NO","W/C"))</f>
        <v>W/C</v>
      </c>
      <c r="BH614" s="288" t="str">
        <f t="shared" si="85"/>
        <v>NO</v>
      </c>
      <c r="BI614" s="288" t="str">
        <f t="shared" si="84"/>
        <v>W/C</v>
      </c>
      <c r="BJ614" s="43"/>
      <c r="BK614" s="288" t="b">
        <f t="shared" si="79"/>
        <v>1</v>
      </c>
      <c r="BL614" s="288" t="b">
        <f t="shared" si="79"/>
        <v>1</v>
      </c>
      <c r="BM614" s="288" t="b">
        <f t="shared" si="79"/>
        <v>1</v>
      </c>
      <c r="BN614" s="288" t="b">
        <f t="shared" si="78"/>
        <v>1</v>
      </c>
      <c r="BO614" s="288" t="b">
        <f t="shared" si="78"/>
        <v>1</v>
      </c>
      <c r="BP614" s="288" t="b">
        <f t="shared" si="78"/>
        <v>1</v>
      </c>
      <c r="BQ614" s="288" t="b">
        <f t="shared" si="78"/>
        <v>1</v>
      </c>
    </row>
    <row r="615" spans="1:69" ht="12" customHeight="1" x14ac:dyDescent="0.25">
      <c r="A615" s="286">
        <v>18239021</v>
      </c>
      <c r="B615" s="287" t="s">
        <v>2716</v>
      </c>
      <c r="C615" s="16" t="s">
        <v>816</v>
      </c>
      <c r="D615" s="13" t="s">
        <v>183</v>
      </c>
      <c r="E615" s="13"/>
      <c r="F615" s="16"/>
      <c r="G615" s="13"/>
      <c r="H615" s="288" t="s">
        <v>2129</v>
      </c>
      <c r="I615" s="288" t="s">
        <v>2129</v>
      </c>
      <c r="J615" s="288" t="s">
        <v>2129</v>
      </c>
      <c r="K615" s="288" t="s">
        <v>2129</v>
      </c>
      <c r="L615" s="288" t="s">
        <v>183</v>
      </c>
      <c r="M615" s="288" t="s">
        <v>2130</v>
      </c>
      <c r="N615" s="288" t="s">
        <v>183</v>
      </c>
      <c r="P615" s="289">
        <v>30209143.25</v>
      </c>
      <c r="Q615" s="289">
        <v>30447324.210000001</v>
      </c>
      <c r="R615" s="289">
        <v>30663581.539999999</v>
      </c>
      <c r="S615" s="289">
        <v>30911589.530000001</v>
      </c>
      <c r="T615" s="289">
        <v>31111661.59</v>
      </c>
      <c r="U615" s="289">
        <v>31440532.789999999</v>
      </c>
      <c r="V615" s="289">
        <v>31618335.149999999</v>
      </c>
      <c r="W615" s="289">
        <v>31864124.219999999</v>
      </c>
      <c r="X615" s="289">
        <v>32139505.68</v>
      </c>
      <c r="Y615" s="289">
        <v>32494436.18</v>
      </c>
      <c r="Z615" s="289">
        <v>32955476.829999998</v>
      </c>
      <c r="AA615" s="289">
        <v>33193751.140000001</v>
      </c>
      <c r="AB615" s="289">
        <v>33421097.800000001</v>
      </c>
      <c r="AC615" s="289"/>
      <c r="AD615" s="289"/>
      <c r="AE615" s="289">
        <v>31721286.615416661</v>
      </c>
      <c r="AF615" s="307"/>
      <c r="AG615" s="308"/>
      <c r="AH615" s="291"/>
      <c r="AI615" s="291"/>
      <c r="AJ615" s="291"/>
      <c r="AK615" s="292"/>
      <c r="AL615" s="291">
        <v>0</v>
      </c>
      <c r="AM615" s="293">
        <v>31721286.615416661</v>
      </c>
      <c r="AN615" s="291"/>
      <c r="AO615" s="294">
        <v>31721286.615416661</v>
      </c>
      <c r="AP615" s="291"/>
      <c r="AQ615" s="295">
        <v>33421097.800000001</v>
      </c>
      <c r="AR615" s="291"/>
      <c r="AS615" s="291"/>
      <c r="AT615" s="291"/>
      <c r="AU615" s="291"/>
      <c r="AV615" s="296">
        <v>0</v>
      </c>
      <c r="AW615" s="291">
        <v>33421097.800000001</v>
      </c>
      <c r="AX615" s="291"/>
      <c r="AY615" s="293">
        <v>33421097.800000001</v>
      </c>
      <c r="AZ615" s="297"/>
      <c r="BA615" s="298">
        <f t="shared" si="75"/>
        <v>0</v>
      </c>
      <c r="BB615" s="43"/>
      <c r="BC615" s="288" t="str">
        <f t="shared" si="83"/>
        <v/>
      </c>
      <c r="BD615" s="288" t="str">
        <f t="shared" si="83"/>
        <v/>
      </c>
      <c r="BE615" s="288" t="str">
        <f t="shared" si="83"/>
        <v/>
      </c>
      <c r="BF615" s="288" t="str">
        <f t="shared" si="76"/>
        <v/>
      </c>
      <c r="BG615" s="288" t="str">
        <f t="shared" si="85"/>
        <v>W/C</v>
      </c>
      <c r="BH615" s="288" t="str">
        <f t="shared" si="85"/>
        <v>NO</v>
      </c>
      <c r="BI615" s="288" t="str">
        <f t="shared" si="84"/>
        <v>W/C</v>
      </c>
      <c r="BJ615" s="43"/>
      <c r="BK615" s="288" t="b">
        <f t="shared" si="79"/>
        <v>1</v>
      </c>
      <c r="BL615" s="288" t="b">
        <f t="shared" si="79"/>
        <v>1</v>
      </c>
      <c r="BM615" s="288" t="b">
        <f t="shared" si="79"/>
        <v>1</v>
      </c>
      <c r="BN615" s="288" t="b">
        <f t="shared" si="78"/>
        <v>1</v>
      </c>
      <c r="BO615" s="288" t="b">
        <f t="shared" si="78"/>
        <v>1</v>
      </c>
      <c r="BP615" s="288" t="b">
        <f t="shared" si="78"/>
        <v>1</v>
      </c>
      <c r="BQ615" s="288" t="b">
        <f t="shared" si="78"/>
        <v>1</v>
      </c>
    </row>
    <row r="616" spans="1:69" ht="12" customHeight="1" x14ac:dyDescent="0.25">
      <c r="A616" s="286">
        <v>18239022</v>
      </c>
      <c r="B616" s="287" t="s">
        <v>2717</v>
      </c>
      <c r="C616" s="16" t="s">
        <v>817</v>
      </c>
      <c r="D616" s="13" t="s">
        <v>183</v>
      </c>
      <c r="E616" s="13"/>
      <c r="F616" s="16"/>
      <c r="G616" s="13"/>
      <c r="H616" s="288" t="s">
        <v>2129</v>
      </c>
      <c r="I616" s="288" t="s">
        <v>2129</v>
      </c>
      <c r="J616" s="288" t="s">
        <v>2129</v>
      </c>
      <c r="K616" s="288" t="s">
        <v>2129</v>
      </c>
      <c r="L616" s="288" t="s">
        <v>183</v>
      </c>
      <c r="M616" s="288" t="s">
        <v>2130</v>
      </c>
      <c r="N616" s="288" t="s">
        <v>183</v>
      </c>
      <c r="P616" s="289">
        <v>11175560.99</v>
      </c>
      <c r="Q616" s="289">
        <v>11235106.23</v>
      </c>
      <c r="R616" s="289">
        <v>11289170.560000001</v>
      </c>
      <c r="S616" s="289">
        <v>11351172.560000001</v>
      </c>
      <c r="T616" s="289">
        <v>11401190.58</v>
      </c>
      <c r="U616" s="289">
        <v>11483408.380000001</v>
      </c>
      <c r="V616" s="289">
        <v>11527858.970000001</v>
      </c>
      <c r="W616" s="289">
        <v>11589306.24</v>
      </c>
      <c r="X616" s="289">
        <v>11658151.6</v>
      </c>
      <c r="Y616" s="289">
        <v>11746884.23</v>
      </c>
      <c r="Z616" s="289">
        <v>11862144.390000001</v>
      </c>
      <c r="AA616" s="289">
        <v>11921712.970000001</v>
      </c>
      <c r="AB616" s="289">
        <v>11978549.630000001</v>
      </c>
      <c r="AC616" s="289"/>
      <c r="AD616" s="289"/>
      <c r="AE616" s="289">
        <v>11553596.834999999</v>
      </c>
      <c r="AF616" s="307" t="s">
        <v>813</v>
      </c>
      <c r="AG616" s="308"/>
      <c r="AH616" s="291"/>
      <c r="AI616" s="291"/>
      <c r="AJ616" s="291"/>
      <c r="AK616" s="292"/>
      <c r="AL616" s="291">
        <v>0</v>
      </c>
      <c r="AM616" s="293">
        <v>11553596.834999999</v>
      </c>
      <c r="AN616" s="291"/>
      <c r="AO616" s="294">
        <v>11553596.834999999</v>
      </c>
      <c r="AP616" s="291"/>
      <c r="AQ616" s="295">
        <v>11978549.630000001</v>
      </c>
      <c r="AR616" s="291"/>
      <c r="AS616" s="291"/>
      <c r="AT616" s="291"/>
      <c r="AU616" s="291"/>
      <c r="AV616" s="296">
        <v>0</v>
      </c>
      <c r="AW616" s="291">
        <v>11978549.630000001</v>
      </c>
      <c r="AX616" s="291"/>
      <c r="AY616" s="293">
        <v>11978549.630000001</v>
      </c>
      <c r="AZ616" s="297"/>
      <c r="BA616" s="298">
        <f t="shared" si="75"/>
        <v>0</v>
      </c>
      <c r="BB616" s="43"/>
      <c r="BC616" s="288" t="str">
        <f t="shared" si="83"/>
        <v/>
      </c>
      <c r="BD616" s="288" t="str">
        <f t="shared" si="83"/>
        <v/>
      </c>
      <c r="BE616" s="288" t="str">
        <f t="shared" si="83"/>
        <v/>
      </c>
      <c r="BF616" s="288" t="str">
        <f t="shared" si="76"/>
        <v/>
      </c>
      <c r="BG616" s="288" t="str">
        <f t="shared" si="85"/>
        <v>W/C</v>
      </c>
      <c r="BH616" s="288" t="str">
        <f t="shared" si="85"/>
        <v>NO</v>
      </c>
      <c r="BI616" s="288" t="str">
        <f t="shared" si="84"/>
        <v>W/C</v>
      </c>
      <c r="BJ616" s="43"/>
      <c r="BK616" s="288" t="b">
        <f t="shared" si="79"/>
        <v>1</v>
      </c>
      <c r="BL616" s="288" t="b">
        <f t="shared" si="79"/>
        <v>1</v>
      </c>
      <c r="BM616" s="288" t="b">
        <f t="shared" si="79"/>
        <v>1</v>
      </c>
      <c r="BN616" s="288" t="b">
        <f t="shared" si="78"/>
        <v>1</v>
      </c>
      <c r="BO616" s="288" t="b">
        <f t="shared" si="78"/>
        <v>1</v>
      </c>
      <c r="BP616" s="288" t="b">
        <f t="shared" si="78"/>
        <v>1</v>
      </c>
      <c r="BQ616" s="288" t="b">
        <f t="shared" si="78"/>
        <v>1</v>
      </c>
    </row>
    <row r="617" spans="1:69" ht="12" customHeight="1" x14ac:dyDescent="0.25">
      <c r="A617" s="14">
        <v>18239023</v>
      </c>
      <c r="B617" s="15" t="s">
        <v>2718</v>
      </c>
      <c r="C617" s="16" t="s">
        <v>818</v>
      </c>
      <c r="D617" s="13" t="s">
        <v>183</v>
      </c>
      <c r="E617" s="13" t="s">
        <v>222</v>
      </c>
      <c r="F617" s="16"/>
      <c r="G617" s="13"/>
      <c r="H617" s="288" t="s">
        <v>2129</v>
      </c>
      <c r="I617" s="288" t="s">
        <v>2129</v>
      </c>
      <c r="J617" s="288" t="s">
        <v>2129</v>
      </c>
      <c r="K617" s="288" t="s">
        <v>2129</v>
      </c>
      <c r="L617" s="288" t="s">
        <v>183</v>
      </c>
      <c r="M617" s="288" t="s">
        <v>2130</v>
      </c>
      <c r="N617" s="288" t="s">
        <v>183</v>
      </c>
      <c r="P617" s="289">
        <v>-36775.72</v>
      </c>
      <c r="Q617" s="289">
        <v>0</v>
      </c>
      <c r="R617" s="289">
        <v>0</v>
      </c>
      <c r="S617" s="289">
        <v>0</v>
      </c>
      <c r="T617" s="289">
        <v>0</v>
      </c>
      <c r="U617" s="289">
        <v>0</v>
      </c>
      <c r="V617" s="289">
        <v>0</v>
      </c>
      <c r="W617" s="289">
        <v>0</v>
      </c>
      <c r="X617" s="289">
        <v>0</v>
      </c>
      <c r="Y617" s="289">
        <v>0</v>
      </c>
      <c r="Z617" s="289">
        <v>0</v>
      </c>
      <c r="AA617" s="289">
        <v>0</v>
      </c>
      <c r="AB617" s="289">
        <v>0</v>
      </c>
      <c r="AC617" s="289"/>
      <c r="AD617" s="289"/>
      <c r="AE617" s="289">
        <v>-1532.3216666666667</v>
      </c>
      <c r="AF617" s="307"/>
      <c r="AG617" s="308"/>
      <c r="AH617" s="291"/>
      <c r="AI617" s="291"/>
      <c r="AJ617" s="291"/>
      <c r="AK617" s="292"/>
      <c r="AL617" s="291">
        <v>0</v>
      </c>
      <c r="AM617" s="293">
        <v>-1532.3216666666667</v>
      </c>
      <c r="AN617" s="291"/>
      <c r="AO617" s="294">
        <v>-1532.3216666666667</v>
      </c>
      <c r="AP617" s="291"/>
      <c r="AQ617" s="295">
        <v>0</v>
      </c>
      <c r="AR617" s="291"/>
      <c r="AS617" s="291"/>
      <c r="AT617" s="291"/>
      <c r="AU617" s="291"/>
      <c r="AV617" s="296">
        <v>0</v>
      </c>
      <c r="AW617" s="291">
        <v>0</v>
      </c>
      <c r="AX617" s="291"/>
      <c r="AY617" s="293">
        <v>0</v>
      </c>
      <c r="AZ617" s="297"/>
      <c r="BA617" s="298">
        <f t="shared" si="75"/>
        <v>0</v>
      </c>
      <c r="BB617" s="43"/>
      <c r="BC617" s="288" t="str">
        <f t="shared" si="83"/>
        <v/>
      </c>
      <c r="BD617" s="288" t="str">
        <f t="shared" si="83"/>
        <v/>
      </c>
      <c r="BE617" s="288" t="str">
        <f t="shared" si="83"/>
        <v/>
      </c>
      <c r="BF617" s="288" t="str">
        <f t="shared" si="76"/>
        <v/>
      </c>
      <c r="BG617" s="288" t="str">
        <f t="shared" si="85"/>
        <v>W/C</v>
      </c>
      <c r="BH617" s="288" t="str">
        <f t="shared" si="85"/>
        <v>NO</v>
      </c>
      <c r="BI617" s="288" t="str">
        <f t="shared" si="84"/>
        <v>W/C</v>
      </c>
      <c r="BJ617" s="43"/>
      <c r="BK617" s="288" t="b">
        <f t="shared" si="79"/>
        <v>1</v>
      </c>
      <c r="BL617" s="288" t="b">
        <f t="shared" si="79"/>
        <v>1</v>
      </c>
      <c r="BM617" s="288" t="b">
        <f t="shared" si="79"/>
        <v>1</v>
      </c>
      <c r="BN617" s="288" t="b">
        <f t="shared" si="78"/>
        <v>1</v>
      </c>
      <c r="BO617" s="288" t="b">
        <f t="shared" si="78"/>
        <v>1</v>
      </c>
      <c r="BP617" s="288" t="b">
        <f t="shared" si="78"/>
        <v>1</v>
      </c>
      <c r="BQ617" s="288" t="b">
        <f t="shared" si="78"/>
        <v>1</v>
      </c>
    </row>
    <row r="618" spans="1:69" ht="12" customHeight="1" x14ac:dyDescent="0.25">
      <c r="A618" s="286">
        <v>18239031</v>
      </c>
      <c r="B618" s="287" t="s">
        <v>2719</v>
      </c>
      <c r="C618" s="16" t="s">
        <v>819</v>
      </c>
      <c r="D618" s="13" t="s">
        <v>183</v>
      </c>
      <c r="E618" s="13"/>
      <c r="F618" s="16"/>
      <c r="G618" s="13"/>
      <c r="H618" s="288" t="s">
        <v>2129</v>
      </c>
      <c r="I618" s="288" t="s">
        <v>2129</v>
      </c>
      <c r="J618" s="288" t="s">
        <v>2129</v>
      </c>
      <c r="K618" s="288" t="s">
        <v>2129</v>
      </c>
      <c r="L618" s="288" t="s">
        <v>183</v>
      </c>
      <c r="M618" s="288" t="s">
        <v>2130</v>
      </c>
      <c r="N618" s="288" t="s">
        <v>183</v>
      </c>
      <c r="P618" s="289">
        <v>-166874208.84</v>
      </c>
      <c r="Q618" s="289">
        <v>-168544002.08000001</v>
      </c>
      <c r="R618" s="289">
        <v>-169729139.13</v>
      </c>
      <c r="S618" s="289">
        <v>-170789105.94999999</v>
      </c>
      <c r="T618" s="289">
        <v>-172091692.87</v>
      </c>
      <c r="U618" s="289">
        <v>-173718401.84</v>
      </c>
      <c r="V618" s="289">
        <v>-174766907.5</v>
      </c>
      <c r="W618" s="289">
        <v>-175829045.46000001</v>
      </c>
      <c r="X618" s="289">
        <v>-176727391.59999999</v>
      </c>
      <c r="Y618" s="289">
        <v>-177553264.50999999</v>
      </c>
      <c r="Z618" s="289">
        <v>-179118282.91999999</v>
      </c>
      <c r="AA618" s="289">
        <v>-181345424.53999999</v>
      </c>
      <c r="AB618" s="289">
        <v>-182620557.5</v>
      </c>
      <c r="AC618" s="289"/>
      <c r="AD618" s="289"/>
      <c r="AE618" s="289">
        <v>-174580003.46416667</v>
      </c>
      <c r="AF618" s="307"/>
      <c r="AG618" s="308"/>
      <c r="AH618" s="291"/>
      <c r="AI618" s="291"/>
      <c r="AJ618" s="291"/>
      <c r="AK618" s="292"/>
      <c r="AL618" s="291">
        <v>0</v>
      </c>
      <c r="AM618" s="293">
        <v>-174580003.46416667</v>
      </c>
      <c r="AN618" s="291"/>
      <c r="AO618" s="294">
        <v>-174580003.46416667</v>
      </c>
      <c r="AP618" s="291"/>
      <c r="AQ618" s="295">
        <v>-182620557.5</v>
      </c>
      <c r="AR618" s="291"/>
      <c r="AS618" s="291"/>
      <c r="AT618" s="291"/>
      <c r="AU618" s="291"/>
      <c r="AV618" s="296">
        <v>0</v>
      </c>
      <c r="AW618" s="291">
        <v>-182620557.5</v>
      </c>
      <c r="AX618" s="291"/>
      <c r="AY618" s="293">
        <v>-182620557.5</v>
      </c>
      <c r="AZ618" s="297"/>
      <c r="BA618" s="298">
        <f t="shared" si="75"/>
        <v>0</v>
      </c>
      <c r="BB618" s="43"/>
      <c r="BC618" s="288" t="str">
        <f t="shared" si="83"/>
        <v/>
      </c>
      <c r="BD618" s="288" t="str">
        <f t="shared" si="83"/>
        <v/>
      </c>
      <c r="BE618" s="288" t="str">
        <f t="shared" si="83"/>
        <v/>
      </c>
      <c r="BF618" s="288" t="str">
        <f t="shared" si="76"/>
        <v/>
      </c>
      <c r="BG618" s="288" t="str">
        <f t="shared" si="85"/>
        <v>W/C</v>
      </c>
      <c r="BH618" s="288" t="str">
        <f t="shared" si="85"/>
        <v>NO</v>
      </c>
      <c r="BI618" s="288" t="str">
        <f t="shared" si="84"/>
        <v>W/C</v>
      </c>
      <c r="BJ618" s="43"/>
      <c r="BK618" s="288" t="b">
        <f t="shared" si="79"/>
        <v>1</v>
      </c>
      <c r="BL618" s="288" t="b">
        <f t="shared" si="79"/>
        <v>1</v>
      </c>
      <c r="BM618" s="288" t="b">
        <f t="shared" si="79"/>
        <v>1</v>
      </c>
      <c r="BN618" s="288" t="b">
        <f t="shared" si="78"/>
        <v>1</v>
      </c>
      <c r="BO618" s="288" t="b">
        <f t="shared" si="78"/>
        <v>1</v>
      </c>
      <c r="BP618" s="288" t="b">
        <f t="shared" si="78"/>
        <v>1</v>
      </c>
      <c r="BQ618" s="288" t="b">
        <f t="shared" si="78"/>
        <v>1</v>
      </c>
    </row>
    <row r="619" spans="1:69" ht="12" customHeight="1" x14ac:dyDescent="0.25">
      <c r="A619" s="286">
        <v>18239032</v>
      </c>
      <c r="B619" s="287" t="s">
        <v>2720</v>
      </c>
      <c r="C619" s="16" t="s">
        <v>820</v>
      </c>
      <c r="D619" s="13" t="s">
        <v>183</v>
      </c>
      <c r="E619" s="13"/>
      <c r="F619" s="16"/>
      <c r="G619" s="13"/>
      <c r="H619" s="288" t="s">
        <v>2129</v>
      </c>
      <c r="I619" s="288" t="s">
        <v>2129</v>
      </c>
      <c r="J619" s="288" t="s">
        <v>2129</v>
      </c>
      <c r="K619" s="288" t="s">
        <v>2129</v>
      </c>
      <c r="L619" s="288" t="s">
        <v>183</v>
      </c>
      <c r="M619" s="288" t="s">
        <v>2130</v>
      </c>
      <c r="N619" s="288" t="s">
        <v>183</v>
      </c>
      <c r="P619" s="289">
        <v>-50285189.509999998</v>
      </c>
      <c r="Q619" s="289">
        <v>-50543303.719999999</v>
      </c>
      <c r="R619" s="289">
        <v>-50786512.990000002</v>
      </c>
      <c r="S619" s="289">
        <v>-50945102.149999999</v>
      </c>
      <c r="T619" s="289">
        <v>-51161263.619999997</v>
      </c>
      <c r="U619" s="289">
        <v>-51417966.030000001</v>
      </c>
      <c r="V619" s="289">
        <v>-51558544.57</v>
      </c>
      <c r="W619" s="289">
        <v>-51694455.840000004</v>
      </c>
      <c r="X619" s="289">
        <v>-51819018.170000002</v>
      </c>
      <c r="Y619" s="289">
        <v>-51961531.780000001</v>
      </c>
      <c r="Z619" s="289">
        <v>-52396763.729999997</v>
      </c>
      <c r="AA619" s="289">
        <v>-52804681.869999997</v>
      </c>
      <c r="AB619" s="289">
        <v>-53069504.340000004</v>
      </c>
      <c r="AC619" s="289"/>
      <c r="AD619" s="289"/>
      <c r="AE619" s="289">
        <v>-51563874.282916673</v>
      </c>
      <c r="AF619" s="307" t="s">
        <v>813</v>
      </c>
      <c r="AG619" s="308"/>
      <c r="AH619" s="291"/>
      <c r="AI619" s="291"/>
      <c r="AJ619" s="291"/>
      <c r="AK619" s="292"/>
      <c r="AL619" s="291">
        <v>0</v>
      </c>
      <c r="AM619" s="293">
        <v>-51563874.282916673</v>
      </c>
      <c r="AN619" s="291"/>
      <c r="AO619" s="294">
        <v>-51563874.282916673</v>
      </c>
      <c r="AP619" s="291"/>
      <c r="AQ619" s="295">
        <v>-53069504.340000004</v>
      </c>
      <c r="AR619" s="291"/>
      <c r="AS619" s="291"/>
      <c r="AT619" s="291"/>
      <c r="AU619" s="291"/>
      <c r="AV619" s="296">
        <v>0</v>
      </c>
      <c r="AW619" s="291">
        <v>-53069504.340000004</v>
      </c>
      <c r="AX619" s="291"/>
      <c r="AY619" s="293">
        <v>-53069504.340000004</v>
      </c>
      <c r="AZ619" s="297"/>
      <c r="BA619" s="298">
        <f t="shared" si="75"/>
        <v>0</v>
      </c>
      <c r="BB619" s="43"/>
      <c r="BC619" s="288" t="str">
        <f t="shared" si="83"/>
        <v/>
      </c>
      <c r="BD619" s="288" t="str">
        <f t="shared" si="83"/>
        <v/>
      </c>
      <c r="BE619" s="288" t="str">
        <f t="shared" si="83"/>
        <v/>
      </c>
      <c r="BF619" s="288" t="str">
        <f t="shared" si="76"/>
        <v/>
      </c>
      <c r="BG619" s="288" t="str">
        <f t="shared" si="85"/>
        <v>W/C</v>
      </c>
      <c r="BH619" s="288" t="str">
        <f t="shared" si="85"/>
        <v>NO</v>
      </c>
      <c r="BI619" s="288" t="str">
        <f t="shared" si="84"/>
        <v>W/C</v>
      </c>
      <c r="BJ619" s="43"/>
      <c r="BK619" s="288" t="b">
        <f t="shared" si="79"/>
        <v>1</v>
      </c>
      <c r="BL619" s="288" t="b">
        <f t="shared" si="79"/>
        <v>1</v>
      </c>
      <c r="BM619" s="288" t="b">
        <f t="shared" si="79"/>
        <v>1</v>
      </c>
      <c r="BN619" s="288" t="b">
        <f t="shared" si="78"/>
        <v>1</v>
      </c>
      <c r="BO619" s="288" t="b">
        <f t="shared" si="78"/>
        <v>1</v>
      </c>
      <c r="BP619" s="288" t="b">
        <f t="shared" si="78"/>
        <v>1</v>
      </c>
      <c r="BQ619" s="288" t="b">
        <f t="shared" si="78"/>
        <v>1</v>
      </c>
    </row>
    <row r="620" spans="1:69" ht="12" customHeight="1" x14ac:dyDescent="0.25">
      <c r="A620" s="286">
        <v>18239042</v>
      </c>
      <c r="B620" s="287" t="s">
        <v>2721</v>
      </c>
      <c r="C620" s="16" t="s">
        <v>821</v>
      </c>
      <c r="D620" s="13" t="s">
        <v>183</v>
      </c>
      <c r="E620" s="13"/>
      <c r="F620" s="303">
        <v>43070</v>
      </c>
      <c r="G620" s="13"/>
      <c r="H620" s="288" t="s">
        <v>2129</v>
      </c>
      <c r="I620" s="288" t="s">
        <v>2129</v>
      </c>
      <c r="J620" s="288" t="s">
        <v>2129</v>
      </c>
      <c r="K620" s="288" t="s">
        <v>2129</v>
      </c>
      <c r="L620" s="288" t="s">
        <v>183</v>
      </c>
      <c r="M620" s="288" t="s">
        <v>2130</v>
      </c>
      <c r="N620" s="288" t="s">
        <v>183</v>
      </c>
      <c r="P620" s="289">
        <v>71687912.319999993</v>
      </c>
      <c r="Q620" s="289">
        <v>70484704.260000005</v>
      </c>
      <c r="R620" s="289">
        <v>69281496.200000003</v>
      </c>
      <c r="S620" s="289">
        <v>68078288.140000001</v>
      </c>
      <c r="T620" s="289">
        <v>66875080.079999998</v>
      </c>
      <c r="U620" s="289">
        <v>65671872.020000003</v>
      </c>
      <c r="V620" s="289">
        <v>64468663.960000001</v>
      </c>
      <c r="W620" s="289">
        <v>63265455.899999999</v>
      </c>
      <c r="X620" s="289">
        <v>62062247.840000004</v>
      </c>
      <c r="Y620" s="289">
        <v>60859039.780000001</v>
      </c>
      <c r="Z620" s="289">
        <v>59655831.719999999</v>
      </c>
      <c r="AA620" s="289">
        <v>58452623.659999996</v>
      </c>
      <c r="AB620" s="289">
        <v>57249415.600000001</v>
      </c>
      <c r="AC620" s="289"/>
      <c r="AD620" s="289"/>
      <c r="AE620" s="289">
        <v>64468663.960000001</v>
      </c>
      <c r="AF620" s="307"/>
      <c r="AG620" s="308"/>
      <c r="AH620" s="291"/>
      <c r="AI620" s="291"/>
      <c r="AJ620" s="291"/>
      <c r="AK620" s="292"/>
      <c r="AL620" s="291">
        <v>0</v>
      </c>
      <c r="AM620" s="293">
        <v>64468663.960000001</v>
      </c>
      <c r="AN620" s="291"/>
      <c r="AO620" s="294">
        <v>64468663.960000001</v>
      </c>
      <c r="AP620" s="291"/>
      <c r="AQ620" s="295">
        <v>57249415.600000001</v>
      </c>
      <c r="AR620" s="291"/>
      <c r="AS620" s="291"/>
      <c r="AT620" s="291"/>
      <c r="AU620" s="291"/>
      <c r="AV620" s="296">
        <v>0</v>
      </c>
      <c r="AW620" s="291">
        <v>57249415.600000001</v>
      </c>
      <c r="AX620" s="291"/>
      <c r="AY620" s="293">
        <v>57249415.600000001</v>
      </c>
      <c r="AZ620" s="297"/>
      <c r="BA620" s="298">
        <f t="shared" si="75"/>
        <v>0</v>
      </c>
      <c r="BB620" s="43"/>
      <c r="BC620" s="288" t="str">
        <f t="shared" si="83"/>
        <v/>
      </c>
      <c r="BD620" s="288" t="str">
        <f t="shared" si="83"/>
        <v/>
      </c>
      <c r="BE620" s="288" t="str">
        <f t="shared" si="83"/>
        <v/>
      </c>
      <c r="BF620" s="288" t="str">
        <f t="shared" si="76"/>
        <v/>
      </c>
      <c r="BG620" s="288" t="str">
        <f t="shared" si="85"/>
        <v>W/C</v>
      </c>
      <c r="BH620" s="288" t="str">
        <f t="shared" si="85"/>
        <v>NO</v>
      </c>
      <c r="BI620" s="288" t="str">
        <f t="shared" si="84"/>
        <v>W/C</v>
      </c>
      <c r="BJ620" s="43"/>
      <c r="BK620" s="288" t="b">
        <f t="shared" si="79"/>
        <v>1</v>
      </c>
      <c r="BL620" s="288" t="b">
        <f t="shared" si="79"/>
        <v>1</v>
      </c>
      <c r="BM620" s="288" t="b">
        <f t="shared" si="79"/>
        <v>1</v>
      </c>
      <c r="BN620" s="288" t="b">
        <f t="shared" si="78"/>
        <v>1</v>
      </c>
      <c r="BO620" s="288" t="b">
        <f t="shared" si="78"/>
        <v>1</v>
      </c>
      <c r="BP620" s="288" t="b">
        <f t="shared" si="78"/>
        <v>1</v>
      </c>
      <c r="BQ620" s="288" t="b">
        <f t="shared" si="78"/>
        <v>1</v>
      </c>
    </row>
    <row r="621" spans="1:69" ht="12" customHeight="1" x14ac:dyDescent="0.25">
      <c r="A621" s="14">
        <v>18239043</v>
      </c>
      <c r="B621" s="15" t="s">
        <v>2722</v>
      </c>
      <c r="C621" s="16" t="s">
        <v>822</v>
      </c>
      <c r="D621" s="13" t="s">
        <v>182</v>
      </c>
      <c r="E621" s="13"/>
      <c r="F621" s="16"/>
      <c r="G621" s="13"/>
      <c r="H621" s="288" t="s">
        <v>2129</v>
      </c>
      <c r="I621" s="288" t="s">
        <v>2129</v>
      </c>
      <c r="J621" s="288" t="s">
        <v>2129</v>
      </c>
      <c r="K621" s="288" t="s">
        <v>182</v>
      </c>
      <c r="L621" s="288" t="s">
        <v>2130</v>
      </c>
      <c r="M621" s="288" t="s">
        <v>2130</v>
      </c>
      <c r="N621" s="288" t="s">
        <v>2129</v>
      </c>
      <c r="P621" s="289">
        <v>0</v>
      </c>
      <c r="Q621" s="289">
        <v>0</v>
      </c>
      <c r="R621" s="289">
        <v>0</v>
      </c>
      <c r="S621" s="289">
        <v>0</v>
      </c>
      <c r="T621" s="289">
        <v>0</v>
      </c>
      <c r="U621" s="289">
        <v>0</v>
      </c>
      <c r="V621" s="289">
        <v>0</v>
      </c>
      <c r="W621" s="289">
        <v>0</v>
      </c>
      <c r="X621" s="289">
        <v>0</v>
      </c>
      <c r="Y621" s="289">
        <v>0</v>
      </c>
      <c r="Z621" s="289">
        <v>0</v>
      </c>
      <c r="AA621" s="289">
        <v>0</v>
      </c>
      <c r="AB621" s="289">
        <v>0</v>
      </c>
      <c r="AC621" s="289"/>
      <c r="AD621" s="289"/>
      <c r="AE621" s="289">
        <v>0</v>
      </c>
      <c r="AF621" s="307"/>
      <c r="AG621" s="308"/>
      <c r="AH621" s="291"/>
      <c r="AI621" s="291"/>
      <c r="AJ621" s="291"/>
      <c r="AK621" s="292">
        <v>0</v>
      </c>
      <c r="AL621" s="291">
        <v>0</v>
      </c>
      <c r="AM621" s="293"/>
      <c r="AN621" s="291"/>
      <c r="AO621" s="294">
        <v>0</v>
      </c>
      <c r="AP621" s="291"/>
      <c r="AQ621" s="295">
        <v>0</v>
      </c>
      <c r="AR621" s="291"/>
      <c r="AS621" s="291"/>
      <c r="AT621" s="291"/>
      <c r="AU621" s="291">
        <v>0</v>
      </c>
      <c r="AV621" s="296">
        <v>0</v>
      </c>
      <c r="AW621" s="291"/>
      <c r="AX621" s="291"/>
      <c r="AY621" s="293">
        <v>0</v>
      </c>
      <c r="AZ621" s="297" t="s">
        <v>219</v>
      </c>
      <c r="BA621" s="298">
        <f t="shared" ref="BA621:BA690" si="86">AQ621-AV621-AY621</f>
        <v>0</v>
      </c>
      <c r="BB621" s="43"/>
      <c r="BC621" s="288" t="str">
        <f t="shared" ref="BC621:BF641" si="87">IF(VALUE(AR621),BC$7,IF(ISBLANK(AR621),"",BC$7))</f>
        <v/>
      </c>
      <c r="BD621" s="288" t="str">
        <f t="shared" si="87"/>
        <v/>
      </c>
      <c r="BE621" s="288" t="str">
        <f t="shared" si="87"/>
        <v/>
      </c>
      <c r="BF621" s="288" t="str">
        <f t="shared" si="76"/>
        <v>Non-Op</v>
      </c>
      <c r="BG621" s="288" t="str">
        <f t="shared" si="85"/>
        <v>NO</v>
      </c>
      <c r="BH621" s="288" t="str">
        <f t="shared" si="85"/>
        <v>NO</v>
      </c>
      <c r="BI621" s="288" t="str">
        <f t="shared" si="84"/>
        <v/>
      </c>
      <c r="BJ621" s="43"/>
      <c r="BK621" s="288" t="b">
        <f t="shared" si="79"/>
        <v>1</v>
      </c>
      <c r="BL621" s="288" t="b">
        <f t="shared" si="79"/>
        <v>1</v>
      </c>
      <c r="BM621" s="288" t="b">
        <f t="shared" si="79"/>
        <v>1</v>
      </c>
      <c r="BN621" s="288" t="b">
        <f t="shared" si="78"/>
        <v>1</v>
      </c>
      <c r="BO621" s="288" t="b">
        <f t="shared" si="78"/>
        <v>1</v>
      </c>
      <c r="BP621" s="288" t="b">
        <f t="shared" si="78"/>
        <v>1</v>
      </c>
      <c r="BQ621" s="288" t="b">
        <f t="shared" si="78"/>
        <v>1</v>
      </c>
    </row>
    <row r="622" spans="1:69" ht="12" customHeight="1" x14ac:dyDescent="0.25">
      <c r="A622" s="286">
        <v>18239061</v>
      </c>
      <c r="B622" s="287" t="s">
        <v>2723</v>
      </c>
      <c r="C622" s="16" t="s">
        <v>823</v>
      </c>
      <c r="D622" s="13" t="s">
        <v>182</v>
      </c>
      <c r="E622" s="13"/>
      <c r="F622" s="16"/>
      <c r="G622" s="13"/>
      <c r="H622" s="288" t="s">
        <v>2129</v>
      </c>
      <c r="I622" s="288" t="s">
        <v>2129</v>
      </c>
      <c r="J622" s="288" t="s">
        <v>2129</v>
      </c>
      <c r="K622" s="288" t="s">
        <v>182</v>
      </c>
      <c r="L622" s="288" t="s">
        <v>2130</v>
      </c>
      <c r="M622" s="288" t="s">
        <v>2130</v>
      </c>
      <c r="N622" s="288" t="s">
        <v>2129</v>
      </c>
      <c r="P622" s="289">
        <v>1121936</v>
      </c>
      <c r="Q622" s="289">
        <v>1134405</v>
      </c>
      <c r="R622" s="289">
        <v>1145667</v>
      </c>
      <c r="S622" s="289">
        <v>1158136</v>
      </c>
      <c r="T622" s="289">
        <v>1170827</v>
      </c>
      <c r="U622" s="289">
        <v>1183941</v>
      </c>
      <c r="V622" s="289">
        <v>1196632</v>
      </c>
      <c r="W622" s="289">
        <v>1210392</v>
      </c>
      <c r="X622" s="289">
        <v>1224152</v>
      </c>
      <c r="Y622" s="289">
        <v>1237468</v>
      </c>
      <c r="Z622" s="289">
        <v>1252020</v>
      </c>
      <c r="AA622" s="289">
        <v>1266102</v>
      </c>
      <c r="AB622" s="289">
        <v>1280654</v>
      </c>
      <c r="AC622" s="289"/>
      <c r="AD622" s="289"/>
      <c r="AE622" s="289">
        <v>1198419.75</v>
      </c>
      <c r="AF622" s="307"/>
      <c r="AG622" s="308"/>
      <c r="AH622" s="291"/>
      <c r="AI622" s="291"/>
      <c r="AJ622" s="291"/>
      <c r="AK622" s="292">
        <v>1198419.75</v>
      </c>
      <c r="AL622" s="291">
        <v>1198419.75</v>
      </c>
      <c r="AM622" s="293"/>
      <c r="AN622" s="291"/>
      <c r="AO622" s="294">
        <v>0</v>
      </c>
      <c r="AP622" s="291"/>
      <c r="AQ622" s="295">
        <v>1280654</v>
      </c>
      <c r="AR622" s="291"/>
      <c r="AS622" s="291"/>
      <c r="AT622" s="291"/>
      <c r="AU622" s="291">
        <v>1280654</v>
      </c>
      <c r="AV622" s="296">
        <v>1280654</v>
      </c>
      <c r="AW622" s="291"/>
      <c r="AX622" s="291"/>
      <c r="AY622" s="293">
        <v>0</v>
      </c>
      <c r="AZ622" s="297" t="s">
        <v>679</v>
      </c>
      <c r="BA622" s="298">
        <f t="shared" si="86"/>
        <v>0</v>
      </c>
      <c r="BB622" s="43"/>
      <c r="BC622" s="288" t="str">
        <f t="shared" si="87"/>
        <v/>
      </c>
      <c r="BD622" s="288" t="str">
        <f t="shared" si="87"/>
        <v/>
      </c>
      <c r="BE622" s="288" t="str">
        <f t="shared" si="87"/>
        <v/>
      </c>
      <c r="BF622" s="288" t="str">
        <f t="shared" si="87"/>
        <v>Non-Op</v>
      </c>
      <c r="BG622" s="288" t="str">
        <f t="shared" si="85"/>
        <v>NO</v>
      </c>
      <c r="BH622" s="288" t="str">
        <f t="shared" si="85"/>
        <v>NO</v>
      </c>
      <c r="BI622" s="288" t="str">
        <f t="shared" si="84"/>
        <v/>
      </c>
      <c r="BJ622" s="43"/>
      <c r="BK622" s="288" t="b">
        <f t="shared" si="79"/>
        <v>1</v>
      </c>
      <c r="BL622" s="288" t="b">
        <f t="shared" si="79"/>
        <v>1</v>
      </c>
      <c r="BM622" s="288" t="b">
        <f t="shared" si="79"/>
        <v>1</v>
      </c>
      <c r="BN622" s="288" t="b">
        <f t="shared" si="78"/>
        <v>1</v>
      </c>
      <c r="BO622" s="288" t="b">
        <f t="shared" si="78"/>
        <v>1</v>
      </c>
      <c r="BP622" s="288" t="b">
        <f t="shared" si="78"/>
        <v>1</v>
      </c>
      <c r="BQ622" s="288" t="b">
        <f t="shared" si="78"/>
        <v>1</v>
      </c>
    </row>
    <row r="623" spans="1:69" ht="12" customHeight="1" x14ac:dyDescent="0.25">
      <c r="A623" s="286">
        <v>18239081</v>
      </c>
      <c r="B623" s="287" t="s">
        <v>2724</v>
      </c>
      <c r="C623" s="16" t="s">
        <v>824</v>
      </c>
      <c r="D623" s="13" t="s">
        <v>182</v>
      </c>
      <c r="E623" s="13"/>
      <c r="F623" s="16"/>
      <c r="G623" s="13"/>
      <c r="H623" s="288" t="s">
        <v>2129</v>
      </c>
      <c r="I623" s="288" t="s">
        <v>2129</v>
      </c>
      <c r="J623" s="288" t="s">
        <v>2129</v>
      </c>
      <c r="K623" s="288" t="s">
        <v>182</v>
      </c>
      <c r="L623" s="288" t="s">
        <v>2130</v>
      </c>
      <c r="M623" s="288" t="s">
        <v>2130</v>
      </c>
      <c r="N623" s="288" t="s">
        <v>2129</v>
      </c>
      <c r="P623" s="289">
        <v>4257903.24</v>
      </c>
      <c r="Q623" s="289">
        <v>2938695.09</v>
      </c>
      <c r="R623" s="289">
        <v>1710834.27</v>
      </c>
      <c r="S623" s="289">
        <v>521071.93</v>
      </c>
      <c r="T623" s="289">
        <v>0</v>
      </c>
      <c r="U623" s="289">
        <v>0</v>
      </c>
      <c r="V623" s="289">
        <v>0</v>
      </c>
      <c r="W623" s="289">
        <v>0</v>
      </c>
      <c r="X623" s="289">
        <v>0</v>
      </c>
      <c r="Y623" s="289">
        <v>0</v>
      </c>
      <c r="Z623" s="289">
        <v>0</v>
      </c>
      <c r="AA623" s="289">
        <v>0</v>
      </c>
      <c r="AB623" s="289">
        <v>0</v>
      </c>
      <c r="AC623" s="289"/>
      <c r="AD623" s="289"/>
      <c r="AE623" s="289">
        <v>608296.07583333331</v>
      </c>
      <c r="AF623" s="307"/>
      <c r="AG623" s="308"/>
      <c r="AH623" s="291"/>
      <c r="AI623" s="291"/>
      <c r="AJ623" s="291"/>
      <c r="AK623" s="292">
        <v>608296.07583333331</v>
      </c>
      <c r="AL623" s="291">
        <v>608296.07583333331</v>
      </c>
      <c r="AM623" s="293"/>
      <c r="AN623" s="291"/>
      <c r="AO623" s="294">
        <v>0</v>
      </c>
      <c r="AP623" s="291"/>
      <c r="AQ623" s="295">
        <v>0</v>
      </c>
      <c r="AR623" s="291"/>
      <c r="AS623" s="291"/>
      <c r="AT623" s="291"/>
      <c r="AU623" s="291">
        <v>0</v>
      </c>
      <c r="AV623" s="296">
        <v>0</v>
      </c>
      <c r="AW623" s="291"/>
      <c r="AX623" s="291"/>
      <c r="AY623" s="293">
        <v>0</v>
      </c>
      <c r="AZ623" s="297" t="s">
        <v>755</v>
      </c>
      <c r="BA623" s="298">
        <f t="shared" si="86"/>
        <v>0</v>
      </c>
      <c r="BB623" s="43"/>
      <c r="BC623" s="288" t="str">
        <f t="shared" si="87"/>
        <v/>
      </c>
      <c r="BD623" s="288" t="str">
        <f t="shared" si="87"/>
        <v/>
      </c>
      <c r="BE623" s="288" t="str">
        <f t="shared" si="87"/>
        <v/>
      </c>
      <c r="BF623" s="288" t="str">
        <f t="shared" si="87"/>
        <v>Non-Op</v>
      </c>
      <c r="BG623" s="288" t="str">
        <f t="shared" si="85"/>
        <v>NO</v>
      </c>
      <c r="BH623" s="288" t="str">
        <f t="shared" si="85"/>
        <v>NO</v>
      </c>
      <c r="BI623" s="288" t="str">
        <f t="shared" si="84"/>
        <v/>
      </c>
      <c r="BJ623" s="43"/>
      <c r="BK623" s="288" t="b">
        <f t="shared" si="79"/>
        <v>1</v>
      </c>
      <c r="BL623" s="288" t="b">
        <f t="shared" si="79"/>
        <v>1</v>
      </c>
      <c r="BM623" s="288" t="b">
        <f t="shared" si="79"/>
        <v>1</v>
      </c>
      <c r="BN623" s="288" t="b">
        <f t="shared" si="78"/>
        <v>1</v>
      </c>
      <c r="BO623" s="288" t="b">
        <f t="shared" si="78"/>
        <v>1</v>
      </c>
      <c r="BP623" s="288" t="b">
        <f t="shared" si="78"/>
        <v>1</v>
      </c>
      <c r="BQ623" s="288" t="b">
        <f t="shared" si="78"/>
        <v>1</v>
      </c>
    </row>
    <row r="624" spans="1:69" ht="12" customHeight="1" x14ac:dyDescent="0.25">
      <c r="A624" s="286">
        <v>18239082</v>
      </c>
      <c r="B624" s="287" t="s">
        <v>2725</v>
      </c>
      <c r="C624" s="16" t="s">
        <v>825</v>
      </c>
      <c r="D624" s="13" t="s">
        <v>182</v>
      </c>
      <c r="E624" s="13"/>
      <c r="F624" s="16"/>
      <c r="G624" s="13"/>
      <c r="H624" s="288" t="s">
        <v>2129</v>
      </c>
      <c r="I624" s="288" t="s">
        <v>2129</v>
      </c>
      <c r="J624" s="288" t="s">
        <v>2129</v>
      </c>
      <c r="K624" s="288" t="s">
        <v>182</v>
      </c>
      <c r="L624" s="288" t="s">
        <v>2130</v>
      </c>
      <c r="M624" s="288" t="s">
        <v>2130</v>
      </c>
      <c r="N624" s="288" t="s">
        <v>2129</v>
      </c>
      <c r="P624" s="289">
        <v>12049034.529999999</v>
      </c>
      <c r="Q624" s="289">
        <v>8728972.4700000007</v>
      </c>
      <c r="R624" s="289">
        <v>5269192.04</v>
      </c>
      <c r="S624" s="289">
        <v>2340214.02</v>
      </c>
      <c r="T624" s="289">
        <v>266403.78000000003</v>
      </c>
      <c r="U624" s="289">
        <v>45565283.369999997</v>
      </c>
      <c r="V624" s="289">
        <v>44116788.560000002</v>
      </c>
      <c r="W624" s="289">
        <v>43102177.770000003</v>
      </c>
      <c r="X624" s="289">
        <v>42116154.130000003</v>
      </c>
      <c r="Y624" s="289">
        <v>40728027.520000003</v>
      </c>
      <c r="Z624" s="289">
        <v>37407785.479999997</v>
      </c>
      <c r="AA624" s="289">
        <v>32556567.489999998</v>
      </c>
      <c r="AB624" s="289">
        <v>25754332.780000001</v>
      </c>
      <c r="AC624" s="289"/>
      <c r="AD624" s="289"/>
      <c r="AE624" s="289">
        <v>26758270.857083339</v>
      </c>
      <c r="AF624" s="307"/>
      <c r="AG624" s="308"/>
      <c r="AH624" s="291"/>
      <c r="AI624" s="291"/>
      <c r="AJ624" s="291"/>
      <c r="AK624" s="292">
        <v>26758270.857083339</v>
      </c>
      <c r="AL624" s="291">
        <v>26758270.857083339</v>
      </c>
      <c r="AM624" s="293"/>
      <c r="AN624" s="291"/>
      <c r="AO624" s="294">
        <v>0</v>
      </c>
      <c r="AP624" s="291"/>
      <c r="AQ624" s="295">
        <v>25754332.780000001</v>
      </c>
      <c r="AR624" s="291"/>
      <c r="AS624" s="291"/>
      <c r="AT624" s="291"/>
      <c r="AU624" s="291">
        <v>25754332.780000001</v>
      </c>
      <c r="AV624" s="296">
        <v>25754332.780000001</v>
      </c>
      <c r="AW624" s="291"/>
      <c r="AX624" s="291"/>
      <c r="AY624" s="293">
        <v>0</v>
      </c>
      <c r="AZ624" s="297" t="s">
        <v>755</v>
      </c>
      <c r="BA624" s="298">
        <f t="shared" si="86"/>
        <v>0</v>
      </c>
      <c r="BB624" s="43"/>
      <c r="BC624" s="288" t="str">
        <f t="shared" si="87"/>
        <v/>
      </c>
      <c r="BD624" s="288" t="str">
        <f t="shared" si="87"/>
        <v/>
      </c>
      <c r="BE624" s="288" t="str">
        <f t="shared" si="87"/>
        <v/>
      </c>
      <c r="BF624" s="288" t="str">
        <f t="shared" si="87"/>
        <v>Non-Op</v>
      </c>
      <c r="BG624" s="288" t="str">
        <f t="shared" si="85"/>
        <v>NO</v>
      </c>
      <c r="BH624" s="288" t="str">
        <f t="shared" si="85"/>
        <v>NO</v>
      </c>
      <c r="BI624" s="288" t="str">
        <f t="shared" si="84"/>
        <v/>
      </c>
      <c r="BJ624" s="43"/>
      <c r="BK624" s="288" t="b">
        <f t="shared" si="79"/>
        <v>1</v>
      </c>
      <c r="BL624" s="288" t="b">
        <f t="shared" si="79"/>
        <v>1</v>
      </c>
      <c r="BM624" s="288" t="b">
        <f t="shared" si="79"/>
        <v>1</v>
      </c>
      <c r="BN624" s="288" t="b">
        <f t="shared" si="78"/>
        <v>1</v>
      </c>
      <c r="BO624" s="288" t="b">
        <f t="shared" si="78"/>
        <v>1</v>
      </c>
      <c r="BP624" s="288" t="b">
        <f t="shared" si="78"/>
        <v>1</v>
      </c>
      <c r="BQ624" s="288" t="b">
        <f t="shared" si="78"/>
        <v>1</v>
      </c>
    </row>
    <row r="625" spans="1:69" ht="12" customHeight="1" x14ac:dyDescent="0.25">
      <c r="A625" s="286">
        <v>18239091</v>
      </c>
      <c r="B625" s="287" t="s">
        <v>2726</v>
      </c>
      <c r="C625" s="16" t="s">
        <v>826</v>
      </c>
      <c r="D625" s="13" t="s">
        <v>182</v>
      </c>
      <c r="E625" s="13"/>
      <c r="F625" s="16"/>
      <c r="G625" s="13"/>
      <c r="H625" s="288" t="s">
        <v>2129</v>
      </c>
      <c r="I625" s="288" t="s">
        <v>2129</v>
      </c>
      <c r="J625" s="288" t="s">
        <v>2129</v>
      </c>
      <c r="K625" s="288" t="s">
        <v>182</v>
      </c>
      <c r="L625" s="288" t="s">
        <v>2130</v>
      </c>
      <c r="M625" s="288" t="s">
        <v>2130</v>
      </c>
      <c r="N625" s="288" t="s">
        <v>2129</v>
      </c>
      <c r="P625" s="289">
        <v>4071075.57</v>
      </c>
      <c r="Q625" s="289">
        <v>0</v>
      </c>
      <c r="R625" s="289">
        <v>0</v>
      </c>
      <c r="S625" s="289">
        <v>0</v>
      </c>
      <c r="T625" s="289">
        <v>0</v>
      </c>
      <c r="U625" s="289">
        <v>0</v>
      </c>
      <c r="V625" s="289">
        <v>0</v>
      </c>
      <c r="W625" s="289">
        <v>0</v>
      </c>
      <c r="X625" s="289">
        <v>0</v>
      </c>
      <c r="Y625" s="289">
        <v>0</v>
      </c>
      <c r="Z625" s="289">
        <v>0</v>
      </c>
      <c r="AA625" s="289">
        <v>0</v>
      </c>
      <c r="AB625" s="289">
        <v>0</v>
      </c>
      <c r="AC625" s="289"/>
      <c r="AD625" s="289"/>
      <c r="AE625" s="289">
        <v>169628.14874999999</v>
      </c>
      <c r="AF625" s="307"/>
      <c r="AG625" s="308"/>
      <c r="AH625" s="291"/>
      <c r="AI625" s="291"/>
      <c r="AJ625" s="291"/>
      <c r="AK625" s="292">
        <v>169628.14874999999</v>
      </c>
      <c r="AL625" s="291">
        <v>169628.14874999999</v>
      </c>
      <c r="AM625" s="293"/>
      <c r="AN625" s="291"/>
      <c r="AO625" s="294">
        <v>0</v>
      </c>
      <c r="AP625" s="291"/>
      <c r="AQ625" s="295">
        <v>0</v>
      </c>
      <c r="AR625" s="291"/>
      <c r="AS625" s="291"/>
      <c r="AT625" s="291"/>
      <c r="AU625" s="291">
        <v>0</v>
      </c>
      <c r="AV625" s="296">
        <v>0</v>
      </c>
      <c r="AW625" s="291"/>
      <c r="AX625" s="291"/>
      <c r="AY625" s="293">
        <v>0</v>
      </c>
      <c r="AZ625" s="297" t="s">
        <v>755</v>
      </c>
      <c r="BA625" s="298">
        <f t="shared" si="86"/>
        <v>0</v>
      </c>
      <c r="BB625" s="43"/>
      <c r="BC625" s="288" t="str">
        <f t="shared" si="87"/>
        <v/>
      </c>
      <c r="BD625" s="288" t="str">
        <f t="shared" si="87"/>
        <v/>
      </c>
      <c r="BE625" s="288" t="str">
        <f t="shared" si="87"/>
        <v/>
      </c>
      <c r="BF625" s="288" t="str">
        <f t="shared" si="87"/>
        <v>Non-Op</v>
      </c>
      <c r="BG625" s="288" t="str">
        <f t="shared" si="85"/>
        <v>NO</v>
      </c>
      <c r="BH625" s="288" t="str">
        <f t="shared" si="85"/>
        <v>NO</v>
      </c>
      <c r="BI625" s="288" t="str">
        <f t="shared" si="84"/>
        <v/>
      </c>
      <c r="BJ625" s="43"/>
      <c r="BK625" s="288" t="b">
        <f t="shared" si="79"/>
        <v>1</v>
      </c>
      <c r="BL625" s="288" t="b">
        <f t="shared" si="79"/>
        <v>1</v>
      </c>
      <c r="BM625" s="288" t="b">
        <f t="shared" si="79"/>
        <v>1</v>
      </c>
      <c r="BN625" s="288" t="b">
        <f t="shared" si="78"/>
        <v>1</v>
      </c>
      <c r="BO625" s="288" t="b">
        <f t="shared" si="78"/>
        <v>1</v>
      </c>
      <c r="BP625" s="288" t="b">
        <f t="shared" si="78"/>
        <v>1</v>
      </c>
      <c r="BQ625" s="288" t="b">
        <f t="shared" si="78"/>
        <v>1</v>
      </c>
    </row>
    <row r="626" spans="1:69" ht="12" customHeight="1" x14ac:dyDescent="0.25">
      <c r="A626" s="286">
        <v>18239092</v>
      </c>
      <c r="B626" s="287" t="s">
        <v>2727</v>
      </c>
      <c r="C626" s="16" t="s">
        <v>827</v>
      </c>
      <c r="D626" s="13" t="s">
        <v>182</v>
      </c>
      <c r="E626" s="13"/>
      <c r="F626" s="16"/>
      <c r="G626" s="13"/>
      <c r="H626" s="288" t="s">
        <v>2129</v>
      </c>
      <c r="I626" s="288" t="s">
        <v>2129</v>
      </c>
      <c r="J626" s="288" t="s">
        <v>2129</v>
      </c>
      <c r="K626" s="288" t="s">
        <v>182</v>
      </c>
      <c r="L626" s="288" t="s">
        <v>2130</v>
      </c>
      <c r="M626" s="288" t="s">
        <v>2130</v>
      </c>
      <c r="N626" s="288" t="s">
        <v>2129</v>
      </c>
      <c r="P626" s="289">
        <v>9277910.6300000008</v>
      </c>
      <c r="Q626" s="289">
        <v>0</v>
      </c>
      <c r="R626" s="289">
        <v>0</v>
      </c>
      <c r="S626" s="289">
        <v>0</v>
      </c>
      <c r="T626" s="289">
        <v>0</v>
      </c>
      <c r="U626" s="289">
        <v>0</v>
      </c>
      <c r="V626" s="289">
        <v>0</v>
      </c>
      <c r="W626" s="289">
        <v>0</v>
      </c>
      <c r="X626" s="289">
        <v>0</v>
      </c>
      <c r="Y626" s="289">
        <v>0</v>
      </c>
      <c r="Z626" s="289">
        <v>0</v>
      </c>
      <c r="AA626" s="289">
        <v>0</v>
      </c>
      <c r="AB626" s="289">
        <v>0</v>
      </c>
      <c r="AC626" s="289"/>
      <c r="AD626" s="289"/>
      <c r="AE626" s="289">
        <v>386579.60958333337</v>
      </c>
      <c r="AF626" s="307"/>
      <c r="AG626" s="308"/>
      <c r="AH626" s="291"/>
      <c r="AI626" s="291"/>
      <c r="AJ626" s="291"/>
      <c r="AK626" s="292">
        <v>386579.60958333337</v>
      </c>
      <c r="AL626" s="291">
        <v>386579.60958333337</v>
      </c>
      <c r="AM626" s="293"/>
      <c r="AN626" s="291"/>
      <c r="AO626" s="294">
        <v>0</v>
      </c>
      <c r="AP626" s="291"/>
      <c r="AQ626" s="295">
        <v>0</v>
      </c>
      <c r="AR626" s="291"/>
      <c r="AS626" s="291"/>
      <c r="AT626" s="291"/>
      <c r="AU626" s="291">
        <v>0</v>
      </c>
      <c r="AV626" s="296">
        <v>0</v>
      </c>
      <c r="AW626" s="291"/>
      <c r="AX626" s="291"/>
      <c r="AY626" s="293">
        <v>0</v>
      </c>
      <c r="AZ626" s="297" t="s">
        <v>755</v>
      </c>
      <c r="BA626" s="298">
        <f t="shared" si="86"/>
        <v>0</v>
      </c>
      <c r="BB626" s="43"/>
      <c r="BC626" s="288" t="str">
        <f t="shared" si="87"/>
        <v/>
      </c>
      <c r="BD626" s="288" t="str">
        <f t="shared" si="87"/>
        <v/>
      </c>
      <c r="BE626" s="288" t="str">
        <f t="shared" si="87"/>
        <v/>
      </c>
      <c r="BF626" s="288" t="str">
        <f t="shared" si="87"/>
        <v>Non-Op</v>
      </c>
      <c r="BG626" s="288" t="str">
        <f t="shared" si="85"/>
        <v>NO</v>
      </c>
      <c r="BH626" s="288" t="str">
        <f t="shared" si="85"/>
        <v>NO</v>
      </c>
      <c r="BI626" s="288" t="str">
        <f t="shared" si="84"/>
        <v/>
      </c>
      <c r="BJ626" s="43"/>
      <c r="BK626" s="288" t="b">
        <f t="shared" si="79"/>
        <v>1</v>
      </c>
      <c r="BL626" s="288" t="b">
        <f t="shared" si="79"/>
        <v>1</v>
      </c>
      <c r="BM626" s="288" t="b">
        <f t="shared" si="79"/>
        <v>1</v>
      </c>
      <c r="BN626" s="288" t="b">
        <f t="shared" si="78"/>
        <v>1</v>
      </c>
      <c r="BO626" s="288" t="b">
        <f t="shared" si="78"/>
        <v>1</v>
      </c>
      <c r="BP626" s="288" t="b">
        <f t="shared" si="78"/>
        <v>1</v>
      </c>
      <c r="BQ626" s="288" t="b">
        <f t="shared" si="78"/>
        <v>1</v>
      </c>
    </row>
    <row r="627" spans="1:69" ht="12" customHeight="1" x14ac:dyDescent="0.25">
      <c r="A627" s="286">
        <v>18239101</v>
      </c>
      <c r="B627" s="287" t="s">
        <v>2728</v>
      </c>
      <c r="C627" s="16" t="s">
        <v>828</v>
      </c>
      <c r="D627" s="13" t="s">
        <v>182</v>
      </c>
      <c r="E627" s="13"/>
      <c r="F627" s="16"/>
      <c r="G627" s="13"/>
      <c r="H627" s="288" t="s">
        <v>2129</v>
      </c>
      <c r="I627" s="288" t="s">
        <v>2129</v>
      </c>
      <c r="J627" s="288" t="s">
        <v>2129</v>
      </c>
      <c r="K627" s="288" t="s">
        <v>182</v>
      </c>
      <c r="L627" s="288" t="s">
        <v>2130</v>
      </c>
      <c r="M627" s="288" t="s">
        <v>2130</v>
      </c>
      <c r="N627" s="288" t="s">
        <v>2129</v>
      </c>
      <c r="P627" s="289">
        <v>0</v>
      </c>
      <c r="Q627" s="289">
        <v>0</v>
      </c>
      <c r="R627" s="289">
        <v>0</v>
      </c>
      <c r="S627" s="289">
        <v>0</v>
      </c>
      <c r="T627" s="289">
        <v>0</v>
      </c>
      <c r="U627" s="289">
        <v>0</v>
      </c>
      <c r="V627" s="289">
        <v>0</v>
      </c>
      <c r="W627" s="289">
        <v>0</v>
      </c>
      <c r="X627" s="289">
        <v>0</v>
      </c>
      <c r="Y627" s="289">
        <v>0</v>
      </c>
      <c r="Z627" s="289">
        <v>0</v>
      </c>
      <c r="AA627" s="289">
        <v>0</v>
      </c>
      <c r="AB627" s="289">
        <v>0</v>
      </c>
      <c r="AC627" s="289"/>
      <c r="AD627" s="289"/>
      <c r="AE627" s="289">
        <v>0</v>
      </c>
      <c r="AF627" s="307"/>
      <c r="AG627" s="308"/>
      <c r="AH627" s="291"/>
      <c r="AI627" s="291"/>
      <c r="AJ627" s="291"/>
      <c r="AK627" s="292">
        <v>0</v>
      </c>
      <c r="AL627" s="291">
        <v>0</v>
      </c>
      <c r="AM627" s="293"/>
      <c r="AN627" s="291"/>
      <c r="AO627" s="294">
        <v>0</v>
      </c>
      <c r="AP627" s="291"/>
      <c r="AQ627" s="295">
        <v>0</v>
      </c>
      <c r="AR627" s="291"/>
      <c r="AS627" s="291"/>
      <c r="AT627" s="291"/>
      <c r="AU627" s="291">
        <v>0</v>
      </c>
      <c r="AV627" s="296">
        <v>0</v>
      </c>
      <c r="AW627" s="291"/>
      <c r="AX627" s="291"/>
      <c r="AY627" s="293">
        <v>0</v>
      </c>
      <c r="AZ627" s="297" t="s">
        <v>755</v>
      </c>
      <c r="BA627" s="298">
        <f t="shared" si="86"/>
        <v>0</v>
      </c>
      <c r="BB627" s="43"/>
      <c r="BC627" s="288" t="str">
        <f t="shared" si="87"/>
        <v/>
      </c>
      <c r="BD627" s="288" t="str">
        <f t="shared" si="87"/>
        <v/>
      </c>
      <c r="BE627" s="288" t="str">
        <f t="shared" si="87"/>
        <v/>
      </c>
      <c r="BF627" s="288" t="str">
        <f t="shared" si="87"/>
        <v>Non-Op</v>
      </c>
      <c r="BG627" s="288" t="str">
        <f t="shared" si="85"/>
        <v>NO</v>
      </c>
      <c r="BH627" s="288" t="str">
        <f t="shared" si="85"/>
        <v>NO</v>
      </c>
      <c r="BI627" s="288" t="str">
        <f t="shared" si="84"/>
        <v/>
      </c>
      <c r="BJ627" s="43"/>
      <c r="BK627" s="288" t="b">
        <f t="shared" si="79"/>
        <v>1</v>
      </c>
      <c r="BL627" s="288" t="b">
        <f t="shared" si="79"/>
        <v>1</v>
      </c>
      <c r="BM627" s="288" t="b">
        <f t="shared" si="79"/>
        <v>1</v>
      </c>
      <c r="BN627" s="288" t="b">
        <f t="shared" si="79"/>
        <v>1</v>
      </c>
      <c r="BO627" s="288" t="b">
        <f t="shared" si="79"/>
        <v>1</v>
      </c>
      <c r="BP627" s="288" t="b">
        <f t="shared" si="79"/>
        <v>1</v>
      </c>
      <c r="BQ627" s="288" t="b">
        <f t="shared" si="79"/>
        <v>1</v>
      </c>
    </row>
    <row r="628" spans="1:69" ht="12" customHeight="1" x14ac:dyDescent="0.25">
      <c r="A628" s="286">
        <v>18239111</v>
      </c>
      <c r="B628" s="287" t="s">
        <v>2729</v>
      </c>
      <c r="C628" s="16" t="s">
        <v>829</v>
      </c>
      <c r="D628" s="13" t="s">
        <v>182</v>
      </c>
      <c r="E628" s="13"/>
      <c r="F628" s="16"/>
      <c r="G628" s="13"/>
      <c r="H628" s="288" t="s">
        <v>2129</v>
      </c>
      <c r="I628" s="288" t="s">
        <v>2129</v>
      </c>
      <c r="J628" s="288" t="s">
        <v>2129</v>
      </c>
      <c r="K628" s="288" t="s">
        <v>182</v>
      </c>
      <c r="L628" s="288" t="s">
        <v>2130</v>
      </c>
      <c r="M628" s="288" t="s">
        <v>2130</v>
      </c>
      <c r="N628" s="288" t="s">
        <v>2129</v>
      </c>
      <c r="P628" s="289">
        <v>0</v>
      </c>
      <c r="Q628" s="289">
        <v>0</v>
      </c>
      <c r="R628" s="289">
        <v>0</v>
      </c>
      <c r="S628" s="289">
        <v>0</v>
      </c>
      <c r="T628" s="289">
        <v>0</v>
      </c>
      <c r="U628" s="289">
        <v>0</v>
      </c>
      <c r="V628" s="289">
        <v>0</v>
      </c>
      <c r="W628" s="289">
        <v>0</v>
      </c>
      <c r="X628" s="289">
        <v>0</v>
      </c>
      <c r="Y628" s="289">
        <v>0</v>
      </c>
      <c r="Z628" s="289">
        <v>0</v>
      </c>
      <c r="AA628" s="289">
        <v>0</v>
      </c>
      <c r="AB628" s="289">
        <v>0</v>
      </c>
      <c r="AC628" s="289"/>
      <c r="AD628" s="289"/>
      <c r="AE628" s="289">
        <v>0</v>
      </c>
      <c r="AF628" s="307"/>
      <c r="AG628" s="308"/>
      <c r="AH628" s="291"/>
      <c r="AI628" s="291"/>
      <c r="AJ628" s="291"/>
      <c r="AK628" s="292">
        <v>0</v>
      </c>
      <c r="AL628" s="291">
        <v>0</v>
      </c>
      <c r="AM628" s="293"/>
      <c r="AN628" s="291"/>
      <c r="AO628" s="294">
        <v>0</v>
      </c>
      <c r="AP628" s="291"/>
      <c r="AQ628" s="295">
        <v>0</v>
      </c>
      <c r="AR628" s="291"/>
      <c r="AS628" s="291"/>
      <c r="AT628" s="291"/>
      <c r="AU628" s="291">
        <v>0</v>
      </c>
      <c r="AV628" s="296">
        <v>0</v>
      </c>
      <c r="AW628" s="291"/>
      <c r="AX628" s="291"/>
      <c r="AY628" s="293">
        <v>0</v>
      </c>
      <c r="AZ628" s="297" t="s">
        <v>755</v>
      </c>
      <c r="BA628" s="298">
        <f t="shared" si="86"/>
        <v>0</v>
      </c>
      <c r="BB628" s="43"/>
      <c r="BC628" s="288" t="str">
        <f t="shared" si="87"/>
        <v/>
      </c>
      <c r="BD628" s="288" t="str">
        <f t="shared" si="87"/>
        <v/>
      </c>
      <c r="BE628" s="288" t="str">
        <f t="shared" si="87"/>
        <v/>
      </c>
      <c r="BF628" s="288" t="str">
        <f t="shared" si="87"/>
        <v>Non-Op</v>
      </c>
      <c r="BG628" s="288" t="str">
        <f t="shared" si="85"/>
        <v>NO</v>
      </c>
      <c r="BH628" s="288" t="str">
        <f t="shared" si="85"/>
        <v>NO</v>
      </c>
      <c r="BI628" s="288" t="str">
        <f t="shared" si="84"/>
        <v/>
      </c>
      <c r="BJ628" s="43"/>
      <c r="BK628" s="288" t="b">
        <f t="shared" ref="BK628:BQ635" si="88">BC628=H628</f>
        <v>1</v>
      </c>
      <c r="BL628" s="288" t="b">
        <f t="shared" si="88"/>
        <v>1</v>
      </c>
      <c r="BM628" s="288" t="b">
        <f t="shared" si="88"/>
        <v>1</v>
      </c>
      <c r="BN628" s="288" t="b">
        <f t="shared" si="88"/>
        <v>1</v>
      </c>
      <c r="BO628" s="288" t="b">
        <f t="shared" si="88"/>
        <v>1</v>
      </c>
      <c r="BP628" s="288" t="b">
        <f t="shared" si="88"/>
        <v>1</v>
      </c>
      <c r="BQ628" s="288" t="b">
        <f t="shared" si="88"/>
        <v>1</v>
      </c>
    </row>
    <row r="629" spans="1:69" ht="12" customHeight="1" x14ac:dyDescent="0.25">
      <c r="A629" s="317">
        <v>18239121</v>
      </c>
      <c r="B629" s="318" t="s">
        <v>2730</v>
      </c>
      <c r="C629" s="318" t="s">
        <v>830</v>
      </c>
      <c r="D629" s="13" t="s">
        <v>182</v>
      </c>
      <c r="E629" s="13"/>
      <c r="F629" s="318"/>
      <c r="G629" s="13"/>
      <c r="H629" s="288" t="s">
        <v>2129</v>
      </c>
      <c r="I629" s="288" t="s">
        <v>2129</v>
      </c>
      <c r="J629" s="288" t="s">
        <v>2129</v>
      </c>
      <c r="K629" s="288" t="s">
        <v>182</v>
      </c>
      <c r="L629" s="288" t="s">
        <v>2130</v>
      </c>
      <c r="M629" s="288" t="s">
        <v>2130</v>
      </c>
      <c r="N629" s="288" t="s">
        <v>2129</v>
      </c>
      <c r="P629" s="289">
        <v>2058382</v>
      </c>
      <c r="Q629" s="289">
        <v>2058382</v>
      </c>
      <c r="R629" s="289">
        <v>2058382</v>
      </c>
      <c r="S629" s="289">
        <v>2058382</v>
      </c>
      <c r="T629" s="289">
        <v>2058382</v>
      </c>
      <c r="U629" s="289">
        <v>2058382</v>
      </c>
      <c r="V629" s="289">
        <v>2058382</v>
      </c>
      <c r="W629" s="289">
        <v>2058382</v>
      </c>
      <c r="X629" s="289">
        <v>2058382</v>
      </c>
      <c r="Y629" s="289">
        <v>2058382</v>
      </c>
      <c r="Z629" s="289">
        <v>2058382</v>
      </c>
      <c r="AA629" s="289">
        <v>2058382</v>
      </c>
      <c r="AB629" s="289">
        <v>2058382</v>
      </c>
      <c r="AC629" s="289"/>
      <c r="AD629" s="289"/>
      <c r="AE629" s="289">
        <v>2058382</v>
      </c>
      <c r="AF629" s="299"/>
      <c r="AG629" s="300"/>
      <c r="AH629" s="291"/>
      <c r="AI629" s="291"/>
      <c r="AJ629" s="291"/>
      <c r="AK629" s="292">
        <v>2058382</v>
      </c>
      <c r="AL629" s="291">
        <v>2058382</v>
      </c>
      <c r="AM629" s="293"/>
      <c r="AN629" s="291"/>
      <c r="AO629" s="294">
        <v>0</v>
      </c>
      <c r="AP629" s="291"/>
      <c r="AQ629" s="295">
        <v>2058382</v>
      </c>
      <c r="AR629" s="291"/>
      <c r="AS629" s="291"/>
      <c r="AT629" s="291"/>
      <c r="AU629" s="291">
        <v>2058382</v>
      </c>
      <c r="AV629" s="296">
        <v>2058382</v>
      </c>
      <c r="AW629" s="291"/>
      <c r="AX629" s="291"/>
      <c r="AY629" s="293">
        <v>0</v>
      </c>
      <c r="AZ629" s="297" t="s">
        <v>292</v>
      </c>
      <c r="BA629" s="298">
        <f t="shared" si="86"/>
        <v>0</v>
      </c>
      <c r="BB629" s="43"/>
      <c r="BC629" s="288" t="str">
        <f t="shared" si="87"/>
        <v/>
      </c>
      <c r="BD629" s="288" t="str">
        <f t="shared" si="87"/>
        <v/>
      </c>
      <c r="BE629" s="288" t="str">
        <f t="shared" si="87"/>
        <v/>
      </c>
      <c r="BF629" s="288" t="str">
        <f t="shared" si="87"/>
        <v>Non-Op</v>
      </c>
      <c r="BG629" s="288" t="str">
        <f t="shared" si="85"/>
        <v>NO</v>
      </c>
      <c r="BH629" s="288" t="str">
        <f t="shared" si="85"/>
        <v>NO</v>
      </c>
      <c r="BI629" s="288" t="str">
        <f t="shared" si="84"/>
        <v/>
      </c>
      <c r="BJ629" s="43"/>
      <c r="BK629" s="288" t="b">
        <f t="shared" si="88"/>
        <v>1</v>
      </c>
      <c r="BL629" s="288" t="b">
        <f t="shared" si="88"/>
        <v>1</v>
      </c>
      <c r="BM629" s="288" t="b">
        <f t="shared" si="88"/>
        <v>1</v>
      </c>
      <c r="BN629" s="288" t="b">
        <f t="shared" si="88"/>
        <v>1</v>
      </c>
      <c r="BO629" s="288" t="b">
        <f t="shared" si="88"/>
        <v>1</v>
      </c>
      <c r="BP629" s="288" t="b">
        <f t="shared" si="88"/>
        <v>1</v>
      </c>
      <c r="BQ629" s="288" t="b">
        <f t="shared" si="88"/>
        <v>1</v>
      </c>
    </row>
    <row r="630" spans="1:69" ht="12" customHeight="1" x14ac:dyDescent="0.25">
      <c r="A630" s="317">
        <v>18239131</v>
      </c>
      <c r="B630" s="318" t="s">
        <v>2731</v>
      </c>
      <c r="C630" s="318" t="s">
        <v>831</v>
      </c>
      <c r="D630" s="13" t="s">
        <v>182</v>
      </c>
      <c r="E630" s="13"/>
      <c r="F630" s="318"/>
      <c r="G630" s="13"/>
      <c r="H630" s="288" t="s">
        <v>2129</v>
      </c>
      <c r="I630" s="288" t="s">
        <v>2129</v>
      </c>
      <c r="J630" s="288" t="s">
        <v>2129</v>
      </c>
      <c r="K630" s="288" t="s">
        <v>182</v>
      </c>
      <c r="L630" s="288" t="s">
        <v>2130</v>
      </c>
      <c r="M630" s="288" t="s">
        <v>2130</v>
      </c>
      <c r="N630" s="288" t="s">
        <v>2129</v>
      </c>
      <c r="P630" s="289">
        <v>-2058382</v>
      </c>
      <c r="Q630" s="289">
        <v>-2058382</v>
      </c>
      <c r="R630" s="289">
        <v>-2058382</v>
      </c>
      <c r="S630" s="289">
        <v>-2058382</v>
      </c>
      <c r="T630" s="289">
        <v>-2058382</v>
      </c>
      <c r="U630" s="289">
        <v>-2058382</v>
      </c>
      <c r="V630" s="289">
        <v>-2058382</v>
      </c>
      <c r="W630" s="289">
        <v>-2058382</v>
      </c>
      <c r="X630" s="289">
        <v>-2058382</v>
      </c>
      <c r="Y630" s="289">
        <v>-2058382</v>
      </c>
      <c r="Z630" s="289">
        <v>-2058382</v>
      </c>
      <c r="AA630" s="289">
        <v>-2058382</v>
      </c>
      <c r="AB630" s="289">
        <v>-2058382</v>
      </c>
      <c r="AC630" s="289"/>
      <c r="AD630" s="289"/>
      <c r="AE630" s="289">
        <v>-2058382</v>
      </c>
      <c r="AF630" s="299"/>
      <c r="AG630" s="300"/>
      <c r="AH630" s="291"/>
      <c r="AI630" s="291"/>
      <c r="AJ630" s="291"/>
      <c r="AK630" s="292">
        <v>-2058382</v>
      </c>
      <c r="AL630" s="291">
        <v>-2058382</v>
      </c>
      <c r="AM630" s="293"/>
      <c r="AN630" s="291"/>
      <c r="AO630" s="294">
        <v>0</v>
      </c>
      <c r="AP630" s="291"/>
      <c r="AQ630" s="295">
        <v>-2058382</v>
      </c>
      <c r="AR630" s="291"/>
      <c r="AS630" s="291"/>
      <c r="AT630" s="291"/>
      <c r="AU630" s="291">
        <v>-2058382</v>
      </c>
      <c r="AV630" s="296">
        <v>-2058382</v>
      </c>
      <c r="AW630" s="291"/>
      <c r="AX630" s="291"/>
      <c r="AY630" s="293">
        <v>0</v>
      </c>
      <c r="AZ630" s="297" t="s">
        <v>292</v>
      </c>
      <c r="BA630" s="298">
        <f t="shared" si="86"/>
        <v>0</v>
      </c>
      <c r="BB630" s="43"/>
      <c r="BC630" s="288" t="str">
        <f t="shared" si="87"/>
        <v/>
      </c>
      <c r="BD630" s="288" t="str">
        <f t="shared" si="87"/>
        <v/>
      </c>
      <c r="BE630" s="288" t="str">
        <f t="shared" si="87"/>
        <v/>
      </c>
      <c r="BF630" s="288" t="str">
        <f t="shared" si="87"/>
        <v>Non-Op</v>
      </c>
      <c r="BG630" s="288" t="str">
        <f t="shared" si="85"/>
        <v>NO</v>
      </c>
      <c r="BH630" s="288" t="str">
        <f t="shared" si="85"/>
        <v>NO</v>
      </c>
      <c r="BI630" s="288" t="str">
        <f t="shared" si="84"/>
        <v/>
      </c>
      <c r="BJ630" s="43"/>
      <c r="BK630" s="288" t="b">
        <f t="shared" si="88"/>
        <v>1</v>
      </c>
      <c r="BL630" s="288" t="b">
        <f t="shared" si="88"/>
        <v>1</v>
      </c>
      <c r="BM630" s="288" t="b">
        <f t="shared" si="88"/>
        <v>1</v>
      </c>
      <c r="BN630" s="288" t="b">
        <f t="shared" si="88"/>
        <v>1</v>
      </c>
      <c r="BO630" s="288" t="b">
        <f t="shared" si="88"/>
        <v>1</v>
      </c>
      <c r="BP630" s="288" t="b">
        <f t="shared" si="88"/>
        <v>1</v>
      </c>
      <c r="BQ630" s="288" t="b">
        <f t="shared" si="88"/>
        <v>1</v>
      </c>
    </row>
    <row r="631" spans="1:69" ht="12" customHeight="1" x14ac:dyDescent="0.25">
      <c r="A631" s="317">
        <v>18239141</v>
      </c>
      <c r="B631" s="318" t="s">
        <v>2732</v>
      </c>
      <c r="C631" s="16" t="s">
        <v>832</v>
      </c>
      <c r="D631" s="13" t="s">
        <v>182</v>
      </c>
      <c r="E631" s="13"/>
      <c r="F631" s="303">
        <v>42752</v>
      </c>
      <c r="G631" s="13"/>
      <c r="H631" s="288" t="s">
        <v>2129</v>
      </c>
      <c r="I631" s="288" t="s">
        <v>2129</v>
      </c>
      <c r="J631" s="288" t="s">
        <v>2129</v>
      </c>
      <c r="K631" s="288" t="s">
        <v>182</v>
      </c>
      <c r="L631" s="288" t="s">
        <v>2130</v>
      </c>
      <c r="M631" s="288" t="s">
        <v>2130</v>
      </c>
      <c r="N631" s="288" t="s">
        <v>2129</v>
      </c>
      <c r="P631" s="289">
        <v>11694279</v>
      </c>
      <c r="Q631" s="289">
        <v>11694279</v>
      </c>
      <c r="R631" s="289">
        <v>11694279</v>
      </c>
      <c r="S631" s="289">
        <v>11694279</v>
      </c>
      <c r="T631" s="289">
        <v>11694279</v>
      </c>
      <c r="U631" s="289">
        <v>11694279</v>
      </c>
      <c r="V631" s="289">
        <v>11694279</v>
      </c>
      <c r="W631" s="289">
        <v>11694279</v>
      </c>
      <c r="X631" s="289">
        <v>11694279</v>
      </c>
      <c r="Y631" s="289">
        <v>11694279</v>
      </c>
      <c r="Z631" s="289">
        <v>11694279</v>
      </c>
      <c r="AA631" s="289">
        <v>11694279</v>
      </c>
      <c r="AB631" s="289">
        <v>11694279</v>
      </c>
      <c r="AC631" s="289"/>
      <c r="AD631" s="289"/>
      <c r="AE631" s="289">
        <v>11694279</v>
      </c>
      <c r="AF631" s="299"/>
      <c r="AG631" s="300"/>
      <c r="AH631" s="291"/>
      <c r="AI631" s="291"/>
      <c r="AJ631" s="291"/>
      <c r="AK631" s="292">
        <v>11694279</v>
      </c>
      <c r="AL631" s="291">
        <v>11694279</v>
      </c>
      <c r="AM631" s="293"/>
      <c r="AN631" s="291"/>
      <c r="AO631" s="294">
        <v>0</v>
      </c>
      <c r="AP631" s="291"/>
      <c r="AQ631" s="295">
        <v>11694279</v>
      </c>
      <c r="AR631" s="291"/>
      <c r="AS631" s="291"/>
      <c r="AT631" s="291"/>
      <c r="AU631" s="291">
        <v>11694279</v>
      </c>
      <c r="AV631" s="296">
        <v>11694279</v>
      </c>
      <c r="AW631" s="291"/>
      <c r="AX631" s="291"/>
      <c r="AY631" s="293">
        <v>0</v>
      </c>
      <c r="AZ631" s="297" t="s">
        <v>292</v>
      </c>
      <c r="BA631" s="298">
        <f t="shared" si="86"/>
        <v>0</v>
      </c>
      <c r="BB631" s="43"/>
      <c r="BC631" s="288" t="str">
        <f t="shared" si="87"/>
        <v/>
      </c>
      <c r="BD631" s="288" t="str">
        <f t="shared" si="87"/>
        <v/>
      </c>
      <c r="BE631" s="288" t="str">
        <f t="shared" si="87"/>
        <v/>
      </c>
      <c r="BF631" s="288" t="str">
        <f t="shared" si="87"/>
        <v>Non-Op</v>
      </c>
      <c r="BG631" s="288" t="str">
        <f t="shared" si="85"/>
        <v>NO</v>
      </c>
      <c r="BH631" s="288" t="str">
        <f t="shared" si="85"/>
        <v>NO</v>
      </c>
      <c r="BI631" s="288" t="str">
        <f t="shared" si="84"/>
        <v/>
      </c>
      <c r="BJ631" s="43"/>
      <c r="BK631" s="288" t="b">
        <f t="shared" si="88"/>
        <v>1</v>
      </c>
      <c r="BL631" s="288" t="b">
        <f t="shared" si="88"/>
        <v>1</v>
      </c>
      <c r="BM631" s="288" t="b">
        <f t="shared" si="88"/>
        <v>1</v>
      </c>
      <c r="BN631" s="288" t="b">
        <f t="shared" si="88"/>
        <v>1</v>
      </c>
      <c r="BO631" s="288" t="b">
        <f t="shared" si="88"/>
        <v>1</v>
      </c>
      <c r="BP631" s="288" t="b">
        <f t="shared" si="88"/>
        <v>1</v>
      </c>
      <c r="BQ631" s="288" t="b">
        <f t="shared" si="88"/>
        <v>1</v>
      </c>
    </row>
    <row r="632" spans="1:69" ht="12" customHeight="1" x14ac:dyDescent="0.25">
      <c r="A632" s="317">
        <v>18239151</v>
      </c>
      <c r="B632" s="318" t="s">
        <v>2733</v>
      </c>
      <c r="C632" s="16" t="s">
        <v>833</v>
      </c>
      <c r="D632" s="13" t="s">
        <v>182</v>
      </c>
      <c r="E632" s="13"/>
      <c r="F632" s="303">
        <v>42752</v>
      </c>
      <c r="G632" s="13"/>
      <c r="H632" s="288" t="s">
        <v>2129</v>
      </c>
      <c r="I632" s="288" t="s">
        <v>2129</v>
      </c>
      <c r="J632" s="288" t="s">
        <v>2129</v>
      </c>
      <c r="K632" s="288" t="s">
        <v>182</v>
      </c>
      <c r="L632" s="288" t="s">
        <v>2130</v>
      </c>
      <c r="M632" s="288" t="s">
        <v>2130</v>
      </c>
      <c r="N632" s="288" t="s">
        <v>2129</v>
      </c>
      <c r="P632" s="289">
        <v>-11694279</v>
      </c>
      <c r="Q632" s="289">
        <v>-11694279</v>
      </c>
      <c r="R632" s="289">
        <v>-11694279</v>
      </c>
      <c r="S632" s="289">
        <v>-11694279</v>
      </c>
      <c r="T632" s="289">
        <v>-11694279</v>
      </c>
      <c r="U632" s="289">
        <v>-11694279</v>
      </c>
      <c r="V632" s="289">
        <v>-11694279</v>
      </c>
      <c r="W632" s="289">
        <v>-11694279</v>
      </c>
      <c r="X632" s="289">
        <v>-11694279</v>
      </c>
      <c r="Y632" s="289">
        <v>-11694279</v>
      </c>
      <c r="Z632" s="289">
        <v>-11694279</v>
      </c>
      <c r="AA632" s="289">
        <v>-11694279</v>
      </c>
      <c r="AB632" s="289">
        <v>-11694279</v>
      </c>
      <c r="AC632" s="289"/>
      <c r="AD632" s="289"/>
      <c r="AE632" s="289">
        <v>-11694279</v>
      </c>
      <c r="AF632" s="299"/>
      <c r="AG632" s="300"/>
      <c r="AH632" s="291"/>
      <c r="AI632" s="291"/>
      <c r="AJ632" s="291"/>
      <c r="AK632" s="292">
        <v>-11694279</v>
      </c>
      <c r="AL632" s="291">
        <v>-11694279</v>
      </c>
      <c r="AM632" s="293"/>
      <c r="AN632" s="291"/>
      <c r="AO632" s="294">
        <v>0</v>
      </c>
      <c r="AP632" s="291"/>
      <c r="AQ632" s="295">
        <v>-11694279</v>
      </c>
      <c r="AR632" s="291"/>
      <c r="AS632" s="291"/>
      <c r="AT632" s="291"/>
      <c r="AU632" s="291">
        <v>-11694279</v>
      </c>
      <c r="AV632" s="296">
        <v>-11694279</v>
      </c>
      <c r="AW632" s="291"/>
      <c r="AX632" s="291"/>
      <c r="AY632" s="293">
        <v>0</v>
      </c>
      <c r="AZ632" s="297" t="s">
        <v>292</v>
      </c>
      <c r="BA632" s="298">
        <f t="shared" si="86"/>
        <v>0</v>
      </c>
      <c r="BB632" s="43"/>
      <c r="BC632" s="288" t="str">
        <f t="shared" si="87"/>
        <v/>
      </c>
      <c r="BD632" s="288" t="str">
        <f t="shared" si="87"/>
        <v/>
      </c>
      <c r="BE632" s="288" t="str">
        <f t="shared" si="87"/>
        <v/>
      </c>
      <c r="BF632" s="288" t="str">
        <f t="shared" si="87"/>
        <v>Non-Op</v>
      </c>
      <c r="BG632" s="288" t="str">
        <f t="shared" si="85"/>
        <v>NO</v>
      </c>
      <c r="BH632" s="288" t="str">
        <f t="shared" si="85"/>
        <v>NO</v>
      </c>
      <c r="BI632" s="288" t="str">
        <f t="shared" si="84"/>
        <v/>
      </c>
      <c r="BJ632" s="43"/>
      <c r="BK632" s="288" t="b">
        <f t="shared" si="88"/>
        <v>1</v>
      </c>
      <c r="BL632" s="288" t="b">
        <f t="shared" si="88"/>
        <v>1</v>
      </c>
      <c r="BM632" s="288" t="b">
        <f t="shared" si="88"/>
        <v>1</v>
      </c>
      <c r="BN632" s="288" t="b">
        <f t="shared" si="88"/>
        <v>1</v>
      </c>
      <c r="BO632" s="288" t="b">
        <f t="shared" si="88"/>
        <v>1</v>
      </c>
      <c r="BP632" s="288" t="b">
        <f t="shared" si="88"/>
        <v>1</v>
      </c>
      <c r="BQ632" s="288" t="b">
        <f t="shared" si="88"/>
        <v>1</v>
      </c>
    </row>
    <row r="633" spans="1:69" ht="12" customHeight="1" x14ac:dyDescent="0.25">
      <c r="A633" s="317">
        <v>18239161</v>
      </c>
      <c r="B633" s="318" t="s">
        <v>2734</v>
      </c>
      <c r="C633" s="16" t="s">
        <v>834</v>
      </c>
      <c r="D633" s="13" t="s">
        <v>182</v>
      </c>
      <c r="E633" s="13"/>
      <c r="F633" s="303">
        <v>42752</v>
      </c>
      <c r="G633" s="13"/>
      <c r="H633" s="288" t="s">
        <v>2129</v>
      </c>
      <c r="I633" s="288" t="s">
        <v>2129</v>
      </c>
      <c r="J633" s="288" t="s">
        <v>2129</v>
      </c>
      <c r="K633" s="288" t="s">
        <v>182</v>
      </c>
      <c r="L633" s="288" t="s">
        <v>2130</v>
      </c>
      <c r="M633" s="288" t="s">
        <v>2130</v>
      </c>
      <c r="N633" s="288" t="s">
        <v>2129</v>
      </c>
      <c r="P633" s="289">
        <v>4969863</v>
      </c>
      <c r="Q633" s="289">
        <v>0</v>
      </c>
      <c r="R633" s="289">
        <v>0</v>
      </c>
      <c r="S633" s="289">
        <v>0</v>
      </c>
      <c r="T633" s="289">
        <v>0</v>
      </c>
      <c r="U633" s="289">
        <v>0</v>
      </c>
      <c r="V633" s="289">
        <v>0</v>
      </c>
      <c r="W633" s="289">
        <v>0</v>
      </c>
      <c r="X633" s="289">
        <v>0</v>
      </c>
      <c r="Y633" s="289">
        <v>0</v>
      </c>
      <c r="Z633" s="289">
        <v>0</v>
      </c>
      <c r="AA633" s="289">
        <v>0</v>
      </c>
      <c r="AB633" s="289">
        <v>0</v>
      </c>
      <c r="AC633" s="289"/>
      <c r="AD633" s="289"/>
      <c r="AE633" s="289">
        <v>207077.625</v>
      </c>
      <c r="AF633" s="299"/>
      <c r="AG633" s="300"/>
      <c r="AH633" s="291"/>
      <c r="AI633" s="291"/>
      <c r="AJ633" s="291"/>
      <c r="AK633" s="292">
        <v>207077.625</v>
      </c>
      <c r="AL633" s="291">
        <v>207077.625</v>
      </c>
      <c r="AM633" s="293"/>
      <c r="AN633" s="291"/>
      <c r="AO633" s="294">
        <v>0</v>
      </c>
      <c r="AP633" s="291"/>
      <c r="AQ633" s="295">
        <v>0</v>
      </c>
      <c r="AR633" s="291"/>
      <c r="AS633" s="291"/>
      <c r="AT633" s="291"/>
      <c r="AU633" s="291">
        <v>0</v>
      </c>
      <c r="AV633" s="296">
        <v>0</v>
      </c>
      <c r="AW633" s="291"/>
      <c r="AX633" s="291"/>
      <c r="AY633" s="293">
        <v>0</v>
      </c>
      <c r="AZ633" s="297" t="s">
        <v>679</v>
      </c>
      <c r="BA633" s="298">
        <f t="shared" si="86"/>
        <v>0</v>
      </c>
      <c r="BB633" s="43"/>
      <c r="BC633" s="288" t="str">
        <f t="shared" si="87"/>
        <v/>
      </c>
      <c r="BD633" s="288" t="str">
        <f t="shared" si="87"/>
        <v/>
      </c>
      <c r="BE633" s="288" t="str">
        <f t="shared" si="87"/>
        <v/>
      </c>
      <c r="BF633" s="288" t="str">
        <f t="shared" si="87"/>
        <v>Non-Op</v>
      </c>
      <c r="BG633" s="288" t="str">
        <f t="shared" si="85"/>
        <v>NO</v>
      </c>
      <c r="BH633" s="288" t="str">
        <f t="shared" si="85"/>
        <v>NO</v>
      </c>
      <c r="BI633" s="288" t="str">
        <f t="shared" si="84"/>
        <v/>
      </c>
      <c r="BJ633" s="43"/>
      <c r="BK633" s="288" t="b">
        <f t="shared" si="88"/>
        <v>1</v>
      </c>
      <c r="BL633" s="288" t="b">
        <f t="shared" si="88"/>
        <v>1</v>
      </c>
      <c r="BM633" s="288" t="b">
        <f t="shared" si="88"/>
        <v>1</v>
      </c>
      <c r="BN633" s="288" t="b">
        <f t="shared" si="88"/>
        <v>1</v>
      </c>
      <c r="BO633" s="288" t="b">
        <f t="shared" si="88"/>
        <v>1</v>
      </c>
      <c r="BP633" s="288" t="b">
        <f t="shared" si="88"/>
        <v>1</v>
      </c>
      <c r="BQ633" s="288" t="b">
        <f t="shared" si="88"/>
        <v>1</v>
      </c>
    </row>
    <row r="634" spans="1:69" ht="12" customHeight="1" x14ac:dyDescent="0.25">
      <c r="A634" s="317">
        <v>18239171</v>
      </c>
      <c r="B634" s="318" t="s">
        <v>2735</v>
      </c>
      <c r="C634" s="16" t="s">
        <v>835</v>
      </c>
      <c r="D634" s="13" t="s">
        <v>183</v>
      </c>
      <c r="E634" s="13"/>
      <c r="F634" s="303">
        <v>43070</v>
      </c>
      <c r="G634" s="13"/>
      <c r="H634" s="288" t="s">
        <v>2129</v>
      </c>
      <c r="I634" s="288" t="s">
        <v>2129</v>
      </c>
      <c r="J634" s="288" t="s">
        <v>2129</v>
      </c>
      <c r="K634" s="288" t="s">
        <v>2129</v>
      </c>
      <c r="L634" s="288" t="s">
        <v>183</v>
      </c>
      <c r="M634" s="288" t="s">
        <v>2130</v>
      </c>
      <c r="N634" s="288" t="s">
        <v>183</v>
      </c>
      <c r="P634" s="289">
        <v>8794965.7100000009</v>
      </c>
      <c r="Q634" s="289">
        <v>8633476.5099999998</v>
      </c>
      <c r="R634" s="289">
        <v>8471987.3100000005</v>
      </c>
      <c r="S634" s="289">
        <v>9137163.3000000007</v>
      </c>
      <c r="T634" s="289">
        <v>8975674.0999999996</v>
      </c>
      <c r="U634" s="289">
        <v>8814184.9000000004</v>
      </c>
      <c r="V634" s="289">
        <v>8652695.6999999993</v>
      </c>
      <c r="W634" s="289">
        <v>8491206.5</v>
      </c>
      <c r="X634" s="289">
        <v>8329717.2999999998</v>
      </c>
      <c r="Y634" s="289">
        <v>8168228.0999999996</v>
      </c>
      <c r="Z634" s="289">
        <v>8006738.9000000004</v>
      </c>
      <c r="AA634" s="289">
        <v>7845249.7000000002</v>
      </c>
      <c r="AB634" s="289">
        <v>7683760.5</v>
      </c>
      <c r="AC634" s="289"/>
      <c r="AD634" s="289"/>
      <c r="AE634" s="289">
        <v>8480473.7854166664</v>
      </c>
      <c r="AF634" s="299"/>
      <c r="AG634" s="300"/>
      <c r="AH634" s="291"/>
      <c r="AI634" s="291"/>
      <c r="AJ634" s="291"/>
      <c r="AK634" s="292"/>
      <c r="AL634" s="291">
        <v>0</v>
      </c>
      <c r="AM634" s="293">
        <v>8480473.7854166664</v>
      </c>
      <c r="AN634" s="291"/>
      <c r="AO634" s="294">
        <v>8480473.7854166664</v>
      </c>
      <c r="AP634" s="291"/>
      <c r="AQ634" s="295">
        <v>7683760.5</v>
      </c>
      <c r="AR634" s="291"/>
      <c r="AS634" s="291"/>
      <c r="AT634" s="291"/>
      <c r="AU634" s="291"/>
      <c r="AV634" s="296">
        <v>0</v>
      </c>
      <c r="AW634" s="291">
        <v>7683760.5</v>
      </c>
      <c r="AX634" s="291"/>
      <c r="AY634" s="293">
        <v>7683760.5</v>
      </c>
      <c r="AZ634" s="297"/>
      <c r="BA634" s="298">
        <f t="shared" si="86"/>
        <v>0</v>
      </c>
      <c r="BB634" s="43"/>
      <c r="BC634" s="288" t="str">
        <f t="shared" si="87"/>
        <v/>
      </c>
      <c r="BD634" s="288" t="str">
        <f t="shared" si="87"/>
        <v/>
      </c>
      <c r="BE634" s="288" t="str">
        <f t="shared" si="87"/>
        <v/>
      </c>
      <c r="BF634" s="288" t="str">
        <f t="shared" si="87"/>
        <v/>
      </c>
      <c r="BG634" s="288" t="str">
        <f t="shared" si="85"/>
        <v>W/C</v>
      </c>
      <c r="BH634" s="288" t="str">
        <f t="shared" si="85"/>
        <v>NO</v>
      </c>
      <c r="BI634" s="288" t="str">
        <f t="shared" si="84"/>
        <v>W/C</v>
      </c>
      <c r="BJ634" s="43"/>
      <c r="BK634" s="288" t="b">
        <f t="shared" si="88"/>
        <v>1</v>
      </c>
      <c r="BL634" s="288" t="b">
        <f t="shared" si="88"/>
        <v>1</v>
      </c>
      <c r="BM634" s="288" t="b">
        <f t="shared" si="88"/>
        <v>1</v>
      </c>
      <c r="BN634" s="288" t="b">
        <f t="shared" si="88"/>
        <v>1</v>
      </c>
      <c r="BO634" s="288" t="b">
        <f t="shared" si="88"/>
        <v>1</v>
      </c>
      <c r="BP634" s="288" t="b">
        <f t="shared" si="88"/>
        <v>1</v>
      </c>
      <c r="BQ634" s="288" t="b">
        <f t="shared" si="88"/>
        <v>1</v>
      </c>
    </row>
    <row r="635" spans="1:69" ht="12" customHeight="1" x14ac:dyDescent="0.25">
      <c r="A635" s="317">
        <v>18239191</v>
      </c>
      <c r="B635" s="318" t="s">
        <v>2736</v>
      </c>
      <c r="C635" s="16" t="s">
        <v>836</v>
      </c>
      <c r="D635" s="13" t="s">
        <v>180</v>
      </c>
      <c r="E635" s="13"/>
      <c r="F635" s="303">
        <v>43070</v>
      </c>
      <c r="G635" s="13"/>
      <c r="H635" s="288" t="s">
        <v>2129</v>
      </c>
      <c r="I635" s="288" t="s">
        <v>180</v>
      </c>
      <c r="J635" s="288" t="s">
        <v>2129</v>
      </c>
      <c r="K635" s="288" t="s">
        <v>2129</v>
      </c>
      <c r="L635" s="288" t="s">
        <v>2130</v>
      </c>
      <c r="M635" s="288" t="s">
        <v>2130</v>
      </c>
      <c r="N635" s="288" t="s">
        <v>2129</v>
      </c>
      <c r="P635" s="289">
        <v>19501591.829999998</v>
      </c>
      <c r="Q635" s="289">
        <v>18959880.949999999</v>
      </c>
      <c r="R635" s="289">
        <v>18418170.07</v>
      </c>
      <c r="S635" s="289">
        <v>17876459.190000001</v>
      </c>
      <c r="T635" s="289">
        <v>17334748.309999999</v>
      </c>
      <c r="U635" s="289">
        <v>16793037.43</v>
      </c>
      <c r="V635" s="289">
        <v>16251326.550000001</v>
      </c>
      <c r="W635" s="289">
        <v>15709615.67</v>
      </c>
      <c r="X635" s="289">
        <v>15136923.98</v>
      </c>
      <c r="Y635" s="289">
        <v>14595213.1</v>
      </c>
      <c r="Z635" s="289">
        <v>14053502.220000001</v>
      </c>
      <c r="AA635" s="289">
        <v>13511791.34</v>
      </c>
      <c r="AB635" s="289">
        <v>12965654.630000001</v>
      </c>
      <c r="AC635" s="289"/>
      <c r="AD635" s="289"/>
      <c r="AE635" s="289">
        <v>16239524.336666664</v>
      </c>
      <c r="AF635" s="299" t="s">
        <v>661</v>
      </c>
      <c r="AG635" s="300"/>
      <c r="AH635" s="291"/>
      <c r="AI635" s="291">
        <v>16239524.336666664</v>
      </c>
      <c r="AJ635" s="291"/>
      <c r="AK635" s="292"/>
      <c r="AL635" s="291">
        <v>16239524.336666664</v>
      </c>
      <c r="AM635" s="293"/>
      <c r="AN635" s="291"/>
      <c r="AO635" s="294">
        <v>0</v>
      </c>
      <c r="AP635" s="291"/>
      <c r="AQ635" s="295">
        <v>12965654.630000001</v>
      </c>
      <c r="AR635" s="291"/>
      <c r="AS635" s="291">
        <v>12965654.630000001</v>
      </c>
      <c r="AT635" s="291"/>
      <c r="AU635" s="291"/>
      <c r="AV635" s="296">
        <v>12965654.630000001</v>
      </c>
      <c r="AW635" s="291"/>
      <c r="AX635" s="291"/>
      <c r="AY635" s="293">
        <v>0</v>
      </c>
      <c r="AZ635" s="297"/>
      <c r="BA635" s="298">
        <f t="shared" si="86"/>
        <v>0</v>
      </c>
      <c r="BB635" s="43"/>
      <c r="BC635" s="288" t="str">
        <f t="shared" si="87"/>
        <v/>
      </c>
      <c r="BD635" s="288" t="str">
        <f t="shared" si="87"/>
        <v>ERB</v>
      </c>
      <c r="BE635" s="288" t="str">
        <f t="shared" si="87"/>
        <v/>
      </c>
      <c r="BF635" s="288" t="str">
        <f t="shared" si="87"/>
        <v/>
      </c>
      <c r="BG635" s="288" t="str">
        <f t="shared" si="85"/>
        <v>NO</v>
      </c>
      <c r="BH635" s="288" t="str">
        <f t="shared" si="85"/>
        <v>NO</v>
      </c>
      <c r="BI635" s="288" t="str">
        <f t="shared" si="84"/>
        <v/>
      </c>
      <c r="BJ635" s="43"/>
      <c r="BK635" s="288" t="b">
        <f t="shared" si="88"/>
        <v>1</v>
      </c>
      <c r="BL635" s="288" t="b">
        <f t="shared" si="88"/>
        <v>1</v>
      </c>
      <c r="BM635" s="288" t="b">
        <f t="shared" si="88"/>
        <v>1</v>
      </c>
      <c r="BN635" s="288" t="b">
        <f t="shared" si="88"/>
        <v>1</v>
      </c>
      <c r="BO635" s="288" t="b">
        <f t="shared" si="88"/>
        <v>1</v>
      </c>
      <c r="BP635" s="288" t="b">
        <f t="shared" si="88"/>
        <v>1</v>
      </c>
      <c r="BQ635" s="288" t="b">
        <f t="shared" si="88"/>
        <v>1</v>
      </c>
    </row>
    <row r="636" spans="1:69" ht="12" customHeight="1" x14ac:dyDescent="0.25">
      <c r="A636" s="317" t="s">
        <v>837</v>
      </c>
      <c r="B636" s="318"/>
      <c r="C636" s="16" t="s">
        <v>838</v>
      </c>
      <c r="D636" s="13" t="s">
        <v>183</v>
      </c>
      <c r="E636" s="13"/>
      <c r="F636" s="303">
        <v>43405</v>
      </c>
      <c r="G636" s="13"/>
      <c r="H636" s="288" t="s">
        <v>2129</v>
      </c>
      <c r="I636" s="288" t="s">
        <v>2129</v>
      </c>
      <c r="J636" s="288" t="s">
        <v>2129</v>
      </c>
      <c r="K636" s="288" t="s">
        <v>2129</v>
      </c>
      <c r="L636" s="288" t="s">
        <v>183</v>
      </c>
      <c r="M636" s="288" t="s">
        <v>2130</v>
      </c>
      <c r="N636" s="288" t="s">
        <v>183</v>
      </c>
      <c r="P636" s="289"/>
      <c r="Q636" s="289"/>
      <c r="R636" s="289"/>
      <c r="S636" s="289"/>
      <c r="T636" s="289"/>
      <c r="U636" s="289"/>
      <c r="V636" s="289"/>
      <c r="W636" s="289"/>
      <c r="X636" s="289"/>
      <c r="Y636" s="289"/>
      <c r="Z636" s="289"/>
      <c r="AA636" s="289">
        <v>12724.5</v>
      </c>
      <c r="AB636" s="289">
        <v>21332.5</v>
      </c>
      <c r="AC636" s="289"/>
      <c r="AD636" s="289"/>
      <c r="AE636" s="289">
        <v>1949.2291666666667</v>
      </c>
      <c r="AF636" s="299"/>
      <c r="AG636" s="300"/>
      <c r="AH636" s="291"/>
      <c r="AI636" s="291"/>
      <c r="AJ636" s="291"/>
      <c r="AK636" s="292"/>
      <c r="AL636" s="291">
        <v>0</v>
      </c>
      <c r="AM636" s="293">
        <v>1949.2291666666667</v>
      </c>
      <c r="AN636" s="291"/>
      <c r="AO636" s="294">
        <v>1949.2291666666667</v>
      </c>
      <c r="AP636" s="291"/>
      <c r="AQ636" s="295">
        <v>21332.5</v>
      </c>
      <c r="AR636" s="291"/>
      <c r="AS636" s="291"/>
      <c r="AT636" s="291"/>
      <c r="AU636" s="291"/>
      <c r="AV636" s="296">
        <v>0</v>
      </c>
      <c r="AW636" s="291">
        <v>21332.5</v>
      </c>
      <c r="AX636" s="291"/>
      <c r="AY636" s="293">
        <v>21332.5</v>
      </c>
      <c r="AZ636" s="297"/>
      <c r="BA636" s="298">
        <f t="shared" si="86"/>
        <v>0</v>
      </c>
      <c r="BB636" s="43"/>
      <c r="BC636" s="288"/>
      <c r="BD636" s="288"/>
      <c r="BE636" s="288"/>
      <c r="BF636" s="288"/>
      <c r="BG636" s="288"/>
      <c r="BH636" s="288"/>
      <c r="BI636" s="288"/>
      <c r="BJ636" s="43"/>
      <c r="BK636" s="288"/>
      <c r="BL636" s="288"/>
      <c r="BM636" s="288"/>
      <c r="BN636" s="288"/>
      <c r="BO636" s="288"/>
      <c r="BP636" s="288"/>
      <c r="BQ636" s="288"/>
    </row>
    <row r="637" spans="1:69" ht="12" customHeight="1" x14ac:dyDescent="0.25">
      <c r="A637" s="286">
        <v>18400013</v>
      </c>
      <c r="B637" s="287" t="s">
        <v>2737</v>
      </c>
      <c r="C637" s="16" t="s">
        <v>839</v>
      </c>
      <c r="D637" s="13" t="s">
        <v>183</v>
      </c>
      <c r="E637" s="13"/>
      <c r="F637" s="16"/>
      <c r="G637" s="13"/>
      <c r="H637" s="288" t="s">
        <v>2129</v>
      </c>
      <c r="I637" s="288" t="s">
        <v>2129</v>
      </c>
      <c r="J637" s="288" t="s">
        <v>2129</v>
      </c>
      <c r="K637" s="288" t="s">
        <v>2129</v>
      </c>
      <c r="L637" s="288" t="s">
        <v>183</v>
      </c>
      <c r="M637" s="288" t="s">
        <v>2130</v>
      </c>
      <c r="N637" s="288" t="s">
        <v>183</v>
      </c>
      <c r="P637" s="289">
        <v>0</v>
      </c>
      <c r="Q637" s="289">
        <v>0</v>
      </c>
      <c r="R637" s="289">
        <v>0</v>
      </c>
      <c r="S637" s="289">
        <v>0</v>
      </c>
      <c r="T637" s="289">
        <v>0</v>
      </c>
      <c r="U637" s="289">
        <v>0</v>
      </c>
      <c r="V637" s="289">
        <v>0</v>
      </c>
      <c r="W637" s="289">
        <v>0</v>
      </c>
      <c r="X637" s="289">
        <v>0</v>
      </c>
      <c r="Y637" s="289">
        <v>0</v>
      </c>
      <c r="Z637" s="289">
        <v>0</v>
      </c>
      <c r="AA637" s="289">
        <v>0</v>
      </c>
      <c r="AB637" s="289">
        <v>0</v>
      </c>
      <c r="AC637" s="289"/>
      <c r="AD637" s="289"/>
      <c r="AE637" s="289">
        <v>0</v>
      </c>
      <c r="AF637" s="299"/>
      <c r="AG637" s="300"/>
      <c r="AH637" s="291"/>
      <c r="AI637" s="291"/>
      <c r="AJ637" s="291"/>
      <c r="AK637" s="292"/>
      <c r="AL637" s="291">
        <v>0</v>
      </c>
      <c r="AM637" s="293">
        <v>0</v>
      </c>
      <c r="AN637" s="291"/>
      <c r="AO637" s="294">
        <v>0</v>
      </c>
      <c r="AP637" s="291"/>
      <c r="AQ637" s="295">
        <v>0</v>
      </c>
      <c r="AR637" s="291"/>
      <c r="AS637" s="291"/>
      <c r="AT637" s="291"/>
      <c r="AU637" s="291"/>
      <c r="AV637" s="296">
        <v>0</v>
      </c>
      <c r="AW637" s="291">
        <v>0</v>
      </c>
      <c r="AX637" s="291"/>
      <c r="AY637" s="293">
        <v>0</v>
      </c>
      <c r="AZ637" s="297"/>
      <c r="BA637" s="298">
        <f t="shared" si="86"/>
        <v>0</v>
      </c>
      <c r="BB637" s="43"/>
      <c r="BC637" s="288" t="str">
        <f t="shared" si="87"/>
        <v/>
      </c>
      <c r="BD637" s="288" t="str">
        <f t="shared" si="87"/>
        <v/>
      </c>
      <c r="BE637" s="288" t="str">
        <f t="shared" si="87"/>
        <v/>
      </c>
      <c r="BF637" s="288" t="str">
        <f t="shared" si="87"/>
        <v/>
      </c>
      <c r="BG637" s="288" t="str">
        <f t="shared" si="85"/>
        <v>W/C</v>
      </c>
      <c r="BH637" s="288" t="str">
        <f t="shared" si="85"/>
        <v>NO</v>
      </c>
      <c r="BI637" s="288" t="str">
        <f t="shared" si="84"/>
        <v>W/C</v>
      </c>
      <c r="BJ637" s="43"/>
      <c r="BK637" s="288" t="b">
        <f t="shared" ref="BK637:BQ646" si="89">BC637=H637</f>
        <v>1</v>
      </c>
      <c r="BL637" s="288" t="b">
        <f t="shared" si="89"/>
        <v>1</v>
      </c>
      <c r="BM637" s="288" t="b">
        <f t="shared" si="89"/>
        <v>1</v>
      </c>
      <c r="BN637" s="288" t="b">
        <f t="shared" si="89"/>
        <v>1</v>
      </c>
      <c r="BO637" s="288" t="b">
        <f t="shared" si="89"/>
        <v>1</v>
      </c>
      <c r="BP637" s="288" t="b">
        <f t="shared" si="89"/>
        <v>1</v>
      </c>
      <c r="BQ637" s="288" t="b">
        <f t="shared" si="89"/>
        <v>1</v>
      </c>
    </row>
    <row r="638" spans="1:69" ht="12" customHeight="1" x14ac:dyDescent="0.25">
      <c r="A638" s="286">
        <v>18400123</v>
      </c>
      <c r="B638" s="287" t="s">
        <v>2738</v>
      </c>
      <c r="C638" s="16" t="s">
        <v>840</v>
      </c>
      <c r="D638" s="13" t="s">
        <v>183</v>
      </c>
      <c r="E638" s="13"/>
      <c r="F638" s="16"/>
      <c r="G638" s="13"/>
      <c r="H638" s="288" t="s">
        <v>2129</v>
      </c>
      <c r="I638" s="288" t="s">
        <v>2129</v>
      </c>
      <c r="J638" s="288" t="s">
        <v>2129</v>
      </c>
      <c r="K638" s="288" t="s">
        <v>2129</v>
      </c>
      <c r="L638" s="288" t="s">
        <v>183</v>
      </c>
      <c r="M638" s="288" t="s">
        <v>2130</v>
      </c>
      <c r="N638" s="288" t="s">
        <v>183</v>
      </c>
      <c r="P638" s="289">
        <v>0</v>
      </c>
      <c r="Q638" s="289">
        <v>396220.26</v>
      </c>
      <c r="R638" s="289">
        <v>494221.33</v>
      </c>
      <c r="S638" s="289">
        <v>0</v>
      </c>
      <c r="T638" s="289">
        <v>-228942.6</v>
      </c>
      <c r="U638" s="289">
        <v>-549741.09</v>
      </c>
      <c r="V638" s="289">
        <v>0</v>
      </c>
      <c r="W638" s="289">
        <v>122995.43</v>
      </c>
      <c r="X638" s="289">
        <v>68664.72</v>
      </c>
      <c r="Y638" s="289">
        <v>0</v>
      </c>
      <c r="Z638" s="289">
        <v>-349735.86</v>
      </c>
      <c r="AA638" s="289">
        <v>-386243.02</v>
      </c>
      <c r="AB638" s="289">
        <v>0</v>
      </c>
      <c r="AC638" s="289"/>
      <c r="AD638" s="289"/>
      <c r="AE638" s="289">
        <v>-36046.735833333318</v>
      </c>
      <c r="AF638" s="299"/>
      <c r="AG638" s="300"/>
      <c r="AH638" s="291"/>
      <c r="AI638" s="291"/>
      <c r="AJ638" s="291"/>
      <c r="AK638" s="292"/>
      <c r="AL638" s="291">
        <v>0</v>
      </c>
      <c r="AM638" s="293">
        <v>-36046.735833333318</v>
      </c>
      <c r="AN638" s="291"/>
      <c r="AO638" s="294">
        <v>-36046.735833333318</v>
      </c>
      <c r="AP638" s="291"/>
      <c r="AQ638" s="295">
        <v>0</v>
      </c>
      <c r="AR638" s="291"/>
      <c r="AS638" s="291"/>
      <c r="AT638" s="291"/>
      <c r="AU638" s="291"/>
      <c r="AV638" s="296">
        <v>0</v>
      </c>
      <c r="AW638" s="291">
        <v>0</v>
      </c>
      <c r="AX638" s="291"/>
      <c r="AY638" s="293">
        <v>0</v>
      </c>
      <c r="AZ638" s="297"/>
      <c r="BA638" s="298">
        <f t="shared" si="86"/>
        <v>0</v>
      </c>
      <c r="BB638" s="43"/>
      <c r="BC638" s="288" t="str">
        <f t="shared" si="87"/>
        <v/>
      </c>
      <c r="BD638" s="288" t="str">
        <f t="shared" si="87"/>
        <v/>
      </c>
      <c r="BE638" s="288" t="str">
        <f t="shared" si="87"/>
        <v/>
      </c>
      <c r="BF638" s="288" t="str">
        <f t="shared" si="87"/>
        <v/>
      </c>
      <c r="BG638" s="288" t="str">
        <f t="shared" si="85"/>
        <v>W/C</v>
      </c>
      <c r="BH638" s="288" t="str">
        <f t="shared" si="85"/>
        <v>NO</v>
      </c>
      <c r="BI638" s="288" t="str">
        <f t="shared" si="84"/>
        <v>W/C</v>
      </c>
      <c r="BJ638" s="43"/>
      <c r="BK638" s="288" t="b">
        <f t="shared" si="89"/>
        <v>1</v>
      </c>
      <c r="BL638" s="288" t="b">
        <f t="shared" si="89"/>
        <v>1</v>
      </c>
      <c r="BM638" s="288" t="b">
        <f t="shared" si="89"/>
        <v>1</v>
      </c>
      <c r="BN638" s="288" t="b">
        <f t="shared" si="89"/>
        <v>1</v>
      </c>
      <c r="BO638" s="288" t="b">
        <f t="shared" si="89"/>
        <v>1</v>
      </c>
      <c r="BP638" s="288" t="b">
        <f t="shared" si="89"/>
        <v>1</v>
      </c>
      <c r="BQ638" s="288" t="b">
        <f t="shared" si="89"/>
        <v>1</v>
      </c>
    </row>
    <row r="639" spans="1:69" ht="12" customHeight="1" x14ac:dyDescent="0.25">
      <c r="A639" s="286">
        <v>18400143</v>
      </c>
      <c r="B639" s="287" t="s">
        <v>2739</v>
      </c>
      <c r="C639" s="16" t="s">
        <v>841</v>
      </c>
      <c r="D639" s="13" t="s">
        <v>183</v>
      </c>
      <c r="E639" s="13"/>
      <c r="F639" s="16"/>
      <c r="G639" s="13"/>
      <c r="H639" s="288" t="s">
        <v>2129</v>
      </c>
      <c r="I639" s="288" t="s">
        <v>2129</v>
      </c>
      <c r="J639" s="288" t="s">
        <v>2129</v>
      </c>
      <c r="K639" s="288" t="s">
        <v>2129</v>
      </c>
      <c r="L639" s="288" t="s">
        <v>183</v>
      </c>
      <c r="M639" s="288" t="s">
        <v>2130</v>
      </c>
      <c r="N639" s="288" t="s">
        <v>183</v>
      </c>
      <c r="P639" s="289">
        <v>0</v>
      </c>
      <c r="Q639" s="289">
        <v>-788906.18</v>
      </c>
      <c r="R639" s="289">
        <v>-860385.98</v>
      </c>
      <c r="S639" s="289">
        <v>0</v>
      </c>
      <c r="T639" s="289">
        <v>407517.18</v>
      </c>
      <c r="U639" s="289">
        <v>23283.66</v>
      </c>
      <c r="V639" s="289">
        <v>0</v>
      </c>
      <c r="W639" s="289">
        <v>198766.96</v>
      </c>
      <c r="X639" s="289">
        <v>-531818.13</v>
      </c>
      <c r="Y639" s="289">
        <v>0</v>
      </c>
      <c r="Z639" s="289">
        <v>867858.57</v>
      </c>
      <c r="AA639" s="289">
        <v>320556.79999999999</v>
      </c>
      <c r="AB639" s="289">
        <v>0</v>
      </c>
      <c r="AC639" s="289"/>
      <c r="AD639" s="289"/>
      <c r="AE639" s="289">
        <v>-30260.593333333356</v>
      </c>
      <c r="AF639" s="299"/>
      <c r="AG639" s="300"/>
      <c r="AH639" s="291"/>
      <c r="AI639" s="291"/>
      <c r="AJ639" s="291"/>
      <c r="AK639" s="292"/>
      <c r="AL639" s="291">
        <v>0</v>
      </c>
      <c r="AM639" s="293">
        <v>-30260.593333333356</v>
      </c>
      <c r="AN639" s="291"/>
      <c r="AO639" s="294">
        <v>-30260.593333333356</v>
      </c>
      <c r="AP639" s="291"/>
      <c r="AQ639" s="295">
        <v>0</v>
      </c>
      <c r="AR639" s="291"/>
      <c r="AS639" s="291"/>
      <c r="AT639" s="291"/>
      <c r="AU639" s="291"/>
      <c r="AV639" s="296">
        <v>0</v>
      </c>
      <c r="AW639" s="291">
        <v>0</v>
      </c>
      <c r="AX639" s="291"/>
      <c r="AY639" s="293">
        <v>0</v>
      </c>
      <c r="AZ639" s="297"/>
      <c r="BA639" s="298">
        <f t="shared" si="86"/>
        <v>0</v>
      </c>
      <c r="BB639" s="43"/>
      <c r="BC639" s="288" t="str">
        <f t="shared" si="87"/>
        <v/>
      </c>
      <c r="BD639" s="288" t="str">
        <f t="shared" si="87"/>
        <v/>
      </c>
      <c r="BE639" s="288" t="str">
        <f t="shared" si="87"/>
        <v/>
      </c>
      <c r="BF639" s="288" t="str">
        <f t="shared" si="87"/>
        <v/>
      </c>
      <c r="BG639" s="288" t="str">
        <f t="shared" si="85"/>
        <v>W/C</v>
      </c>
      <c r="BH639" s="288" t="str">
        <f t="shared" si="85"/>
        <v>NO</v>
      </c>
      <c r="BI639" s="288" t="str">
        <f t="shared" si="84"/>
        <v>W/C</v>
      </c>
      <c r="BJ639" s="43"/>
      <c r="BK639" s="288" t="b">
        <f t="shared" si="89"/>
        <v>1</v>
      </c>
      <c r="BL639" s="288" t="b">
        <f t="shared" si="89"/>
        <v>1</v>
      </c>
      <c r="BM639" s="288" t="b">
        <f t="shared" si="89"/>
        <v>1</v>
      </c>
      <c r="BN639" s="288" t="b">
        <f t="shared" si="89"/>
        <v>1</v>
      </c>
      <c r="BO639" s="288" t="b">
        <f t="shared" si="89"/>
        <v>1</v>
      </c>
      <c r="BP639" s="288" t="b">
        <f t="shared" si="89"/>
        <v>1</v>
      </c>
      <c r="BQ639" s="288" t="b">
        <f t="shared" si="89"/>
        <v>1</v>
      </c>
    </row>
    <row r="640" spans="1:69" ht="12" customHeight="1" x14ac:dyDescent="0.25">
      <c r="A640" s="286">
        <v>18400483</v>
      </c>
      <c r="B640" s="287" t="s">
        <v>2740</v>
      </c>
      <c r="C640" s="16" t="s">
        <v>842</v>
      </c>
      <c r="D640" s="13" t="s">
        <v>183</v>
      </c>
      <c r="E640" s="13"/>
      <c r="F640" s="16"/>
      <c r="G640" s="13"/>
      <c r="H640" s="288" t="s">
        <v>2129</v>
      </c>
      <c r="I640" s="288" t="s">
        <v>2129</v>
      </c>
      <c r="J640" s="288" t="s">
        <v>2129</v>
      </c>
      <c r="K640" s="288" t="s">
        <v>2129</v>
      </c>
      <c r="L640" s="288" t="s">
        <v>183</v>
      </c>
      <c r="M640" s="288" t="s">
        <v>2130</v>
      </c>
      <c r="N640" s="288" t="s">
        <v>183</v>
      </c>
      <c r="P640" s="289">
        <v>0</v>
      </c>
      <c r="Q640" s="289">
        <v>0</v>
      </c>
      <c r="R640" s="289">
        <v>0</v>
      </c>
      <c r="S640" s="289">
        <v>0</v>
      </c>
      <c r="T640" s="289">
        <v>0</v>
      </c>
      <c r="U640" s="289">
        <v>0</v>
      </c>
      <c r="V640" s="289">
        <v>0</v>
      </c>
      <c r="W640" s="289">
        <v>0</v>
      </c>
      <c r="X640" s="289">
        <v>0</v>
      </c>
      <c r="Y640" s="289">
        <v>0</v>
      </c>
      <c r="Z640" s="289">
        <v>0</v>
      </c>
      <c r="AA640" s="289">
        <v>0</v>
      </c>
      <c r="AB640" s="289">
        <v>0</v>
      </c>
      <c r="AC640" s="289"/>
      <c r="AD640" s="289"/>
      <c r="AE640" s="289">
        <v>0</v>
      </c>
      <c r="AF640" s="299"/>
      <c r="AG640" s="300"/>
      <c r="AH640" s="291"/>
      <c r="AI640" s="291"/>
      <c r="AJ640" s="291"/>
      <c r="AK640" s="292"/>
      <c r="AL640" s="291">
        <v>0</v>
      </c>
      <c r="AM640" s="293">
        <v>0</v>
      </c>
      <c r="AN640" s="291"/>
      <c r="AO640" s="294">
        <v>0</v>
      </c>
      <c r="AP640" s="291"/>
      <c r="AQ640" s="295">
        <v>0</v>
      </c>
      <c r="AR640" s="291"/>
      <c r="AS640" s="291"/>
      <c r="AT640" s="291"/>
      <c r="AU640" s="291"/>
      <c r="AV640" s="296">
        <v>0</v>
      </c>
      <c r="AW640" s="291">
        <v>0</v>
      </c>
      <c r="AX640" s="291"/>
      <c r="AY640" s="293">
        <v>0</v>
      </c>
      <c r="AZ640" s="297"/>
      <c r="BA640" s="298">
        <f t="shared" si="86"/>
        <v>0</v>
      </c>
      <c r="BB640" s="43"/>
      <c r="BC640" s="288" t="str">
        <f t="shared" si="87"/>
        <v/>
      </c>
      <c r="BD640" s="288" t="str">
        <f t="shared" si="87"/>
        <v/>
      </c>
      <c r="BE640" s="288" t="str">
        <f t="shared" si="87"/>
        <v/>
      </c>
      <c r="BF640" s="288" t="str">
        <f t="shared" si="87"/>
        <v/>
      </c>
      <c r="BG640" s="288" t="str">
        <f t="shared" si="85"/>
        <v>W/C</v>
      </c>
      <c r="BH640" s="288" t="str">
        <f t="shared" si="85"/>
        <v>NO</v>
      </c>
      <c r="BI640" s="288" t="str">
        <f t="shared" si="84"/>
        <v>W/C</v>
      </c>
      <c r="BJ640" s="43"/>
      <c r="BK640" s="288" t="b">
        <f t="shared" si="89"/>
        <v>1</v>
      </c>
      <c r="BL640" s="288" t="b">
        <f t="shared" si="89"/>
        <v>1</v>
      </c>
      <c r="BM640" s="288" t="b">
        <f t="shared" si="89"/>
        <v>1</v>
      </c>
      <c r="BN640" s="288" t="b">
        <f t="shared" si="89"/>
        <v>1</v>
      </c>
      <c r="BO640" s="288" t="b">
        <f t="shared" si="89"/>
        <v>1</v>
      </c>
      <c r="BP640" s="288" t="b">
        <f t="shared" si="89"/>
        <v>1</v>
      </c>
      <c r="BQ640" s="288" t="b">
        <f t="shared" si="89"/>
        <v>1</v>
      </c>
    </row>
    <row r="641" spans="1:69" ht="12" customHeight="1" x14ac:dyDescent="0.25">
      <c r="A641" s="14">
        <v>18401013</v>
      </c>
      <c r="B641" s="15" t="s">
        <v>2741</v>
      </c>
      <c r="C641" s="16" t="s">
        <v>843</v>
      </c>
      <c r="D641" s="13" t="s">
        <v>183</v>
      </c>
      <c r="E641" s="13" t="s">
        <v>222</v>
      </c>
      <c r="F641" s="16"/>
      <c r="G641" s="13"/>
      <c r="H641" s="288" t="s">
        <v>2129</v>
      </c>
      <c r="I641" s="288" t="s">
        <v>2129</v>
      </c>
      <c r="J641" s="288" t="s">
        <v>2129</v>
      </c>
      <c r="K641" s="288" t="s">
        <v>2129</v>
      </c>
      <c r="L641" s="288" t="s">
        <v>183</v>
      </c>
      <c r="M641" s="288" t="s">
        <v>2130</v>
      </c>
      <c r="N641" s="288" t="s">
        <v>183</v>
      </c>
      <c r="P641" s="289">
        <v>0</v>
      </c>
      <c r="Q641" s="289">
        <v>0</v>
      </c>
      <c r="R641" s="289">
        <v>0</v>
      </c>
      <c r="S641" s="289">
        <v>0</v>
      </c>
      <c r="T641" s="289">
        <v>0</v>
      </c>
      <c r="U641" s="289">
        <v>0</v>
      </c>
      <c r="V641" s="289">
        <v>0</v>
      </c>
      <c r="W641" s="289">
        <v>0</v>
      </c>
      <c r="X641" s="289">
        <v>0</v>
      </c>
      <c r="Y641" s="289">
        <v>0</v>
      </c>
      <c r="Z641" s="289">
        <v>0</v>
      </c>
      <c r="AA641" s="289">
        <v>0</v>
      </c>
      <c r="AB641" s="289">
        <v>0</v>
      </c>
      <c r="AC641" s="289"/>
      <c r="AD641" s="289"/>
      <c r="AE641" s="289">
        <v>0</v>
      </c>
      <c r="AF641" s="299"/>
      <c r="AG641" s="300"/>
      <c r="AH641" s="291"/>
      <c r="AI641" s="291"/>
      <c r="AJ641" s="291"/>
      <c r="AK641" s="292"/>
      <c r="AL641" s="291">
        <v>0</v>
      </c>
      <c r="AM641" s="293">
        <v>0</v>
      </c>
      <c r="AN641" s="291"/>
      <c r="AO641" s="294">
        <v>0</v>
      </c>
      <c r="AP641" s="291"/>
      <c r="AQ641" s="295">
        <v>0</v>
      </c>
      <c r="AR641" s="291"/>
      <c r="AS641" s="291"/>
      <c r="AT641" s="291"/>
      <c r="AU641" s="291"/>
      <c r="AV641" s="296">
        <v>0</v>
      </c>
      <c r="AW641" s="291">
        <v>0</v>
      </c>
      <c r="AX641" s="291"/>
      <c r="AY641" s="293">
        <v>0</v>
      </c>
      <c r="AZ641" s="297"/>
      <c r="BA641" s="298">
        <f t="shared" si="86"/>
        <v>0</v>
      </c>
      <c r="BB641" s="43"/>
      <c r="BC641" s="288" t="str">
        <f t="shared" si="87"/>
        <v/>
      </c>
      <c r="BD641" s="288" t="str">
        <f t="shared" si="87"/>
        <v/>
      </c>
      <c r="BE641" s="288" t="str">
        <f t="shared" si="87"/>
        <v/>
      </c>
      <c r="BF641" s="288" t="str">
        <f t="shared" si="87"/>
        <v/>
      </c>
      <c r="BG641" s="288" t="str">
        <f t="shared" si="85"/>
        <v>W/C</v>
      </c>
      <c r="BH641" s="288" t="str">
        <f t="shared" si="85"/>
        <v>NO</v>
      </c>
      <c r="BI641" s="288" t="str">
        <f t="shared" si="84"/>
        <v>W/C</v>
      </c>
      <c r="BJ641" s="43"/>
      <c r="BK641" s="288" t="b">
        <f t="shared" si="89"/>
        <v>1</v>
      </c>
      <c r="BL641" s="288" t="b">
        <f t="shared" si="89"/>
        <v>1</v>
      </c>
      <c r="BM641" s="288" t="b">
        <f t="shared" si="89"/>
        <v>1</v>
      </c>
      <c r="BN641" s="288" t="b">
        <f t="shared" si="89"/>
        <v>1</v>
      </c>
      <c r="BO641" s="288" t="b">
        <f t="shared" si="89"/>
        <v>1</v>
      </c>
      <c r="BP641" s="288" t="b">
        <f t="shared" si="89"/>
        <v>1</v>
      </c>
      <c r="BQ641" s="288" t="b">
        <f t="shared" si="89"/>
        <v>1</v>
      </c>
    </row>
    <row r="642" spans="1:69" ht="12" customHeight="1" x14ac:dyDescent="0.3">
      <c r="A642" s="14">
        <v>18401103</v>
      </c>
      <c r="B642" s="15"/>
      <c r="C642" s="316" t="s">
        <v>844</v>
      </c>
      <c r="D642" s="13" t="s">
        <v>183</v>
      </c>
      <c r="E642" s="13"/>
      <c r="F642" s="303">
        <v>43237</v>
      </c>
      <c r="G642" s="13"/>
      <c r="H642" s="288"/>
      <c r="I642" s="288"/>
      <c r="J642" s="288"/>
      <c r="K642" s="288"/>
      <c r="L642" s="288" t="s">
        <v>183</v>
      </c>
      <c r="M642" s="288" t="s">
        <v>2130</v>
      </c>
      <c r="N642" s="288" t="s">
        <v>183</v>
      </c>
      <c r="P642" s="289"/>
      <c r="Q642" s="289"/>
      <c r="R642" s="289"/>
      <c r="S642" s="289"/>
      <c r="T642" s="289"/>
      <c r="U642" s="289">
        <v>0.54</v>
      </c>
      <c r="V642" s="289">
        <v>0</v>
      </c>
      <c r="W642" s="289">
        <v>0</v>
      </c>
      <c r="X642" s="289">
        <v>0</v>
      </c>
      <c r="Y642" s="289">
        <v>0</v>
      </c>
      <c r="Z642" s="289">
        <v>0</v>
      </c>
      <c r="AA642" s="289">
        <v>0</v>
      </c>
      <c r="AB642" s="289">
        <v>0</v>
      </c>
      <c r="AC642" s="289"/>
      <c r="AD642" s="289"/>
      <c r="AE642" s="289">
        <v>4.5000000000000005E-2</v>
      </c>
      <c r="AF642" s="299"/>
      <c r="AG642" s="300"/>
      <c r="AH642" s="291"/>
      <c r="AI642" s="291"/>
      <c r="AJ642" s="291"/>
      <c r="AK642" s="292"/>
      <c r="AL642" s="291">
        <v>0</v>
      </c>
      <c r="AM642" s="293">
        <v>4.5000000000000005E-2</v>
      </c>
      <c r="AN642" s="291"/>
      <c r="AO642" s="294">
        <v>4.5000000000000005E-2</v>
      </c>
      <c r="AP642" s="291"/>
      <c r="AQ642" s="295">
        <v>0</v>
      </c>
      <c r="AR642" s="291"/>
      <c r="AS642" s="291"/>
      <c r="AT642" s="291"/>
      <c r="AU642" s="291"/>
      <c r="AV642" s="296">
        <v>0</v>
      </c>
      <c r="AW642" s="291">
        <v>0</v>
      </c>
      <c r="AX642" s="291"/>
      <c r="AY642" s="293">
        <v>0</v>
      </c>
      <c r="AZ642" s="297"/>
      <c r="BA642" s="298">
        <f t="shared" si="86"/>
        <v>0</v>
      </c>
      <c r="BB642" s="43"/>
      <c r="BC642" s="288"/>
      <c r="BD642" s="288"/>
      <c r="BE642" s="288"/>
      <c r="BF642" s="288"/>
      <c r="BG642" s="288" t="str">
        <f t="shared" si="85"/>
        <v>W/C</v>
      </c>
      <c r="BH642" s="288" t="str">
        <f t="shared" si="85"/>
        <v>NO</v>
      </c>
      <c r="BI642" s="288" t="str">
        <f t="shared" si="84"/>
        <v>W/C</v>
      </c>
      <c r="BJ642" s="43"/>
      <c r="BK642" s="288" t="b">
        <f t="shared" si="89"/>
        <v>1</v>
      </c>
      <c r="BL642" s="288" t="b">
        <f t="shared" si="89"/>
        <v>1</v>
      </c>
      <c r="BM642" s="288" t="b">
        <f t="shared" si="89"/>
        <v>1</v>
      </c>
      <c r="BN642" s="288" t="b">
        <f t="shared" si="89"/>
        <v>1</v>
      </c>
      <c r="BO642" s="288" t="b">
        <f t="shared" si="89"/>
        <v>1</v>
      </c>
      <c r="BP642" s="288" t="b">
        <f t="shared" si="89"/>
        <v>1</v>
      </c>
      <c r="BQ642" s="288" t="b">
        <f t="shared" si="89"/>
        <v>1</v>
      </c>
    </row>
    <row r="643" spans="1:69" ht="12" customHeight="1" x14ac:dyDescent="0.25">
      <c r="A643" s="286">
        <v>18401191</v>
      </c>
      <c r="B643" s="287" t="s">
        <v>2742</v>
      </c>
      <c r="C643" s="16" t="s">
        <v>845</v>
      </c>
      <c r="D643" s="13" t="s">
        <v>183</v>
      </c>
      <c r="E643" s="13"/>
      <c r="F643" s="303">
        <v>42933</v>
      </c>
      <c r="G643" s="13"/>
      <c r="H643" s="288" t="s">
        <v>2129</v>
      </c>
      <c r="I643" s="288" t="s">
        <v>2129</v>
      </c>
      <c r="J643" s="288" t="s">
        <v>2129</v>
      </c>
      <c r="K643" s="288" t="s">
        <v>2129</v>
      </c>
      <c r="L643" s="288" t="s">
        <v>183</v>
      </c>
      <c r="M643" s="288" t="s">
        <v>2130</v>
      </c>
      <c r="N643" s="288" t="s">
        <v>183</v>
      </c>
      <c r="P643" s="289">
        <v>0</v>
      </c>
      <c r="Q643" s="289">
        <v>-91999.48</v>
      </c>
      <c r="R643" s="289">
        <v>-224901.07</v>
      </c>
      <c r="S643" s="289">
        <v>-173746.41</v>
      </c>
      <c r="T643" s="289">
        <v>-48885.61</v>
      </c>
      <c r="U643" s="289">
        <v>-21434.01</v>
      </c>
      <c r="V643" s="289">
        <v>192982.63</v>
      </c>
      <c r="W643" s="289">
        <v>73894.11</v>
      </c>
      <c r="X643" s="289">
        <v>9082.42</v>
      </c>
      <c r="Y643" s="289">
        <v>26304.28</v>
      </c>
      <c r="Z643" s="289">
        <v>-60620.63</v>
      </c>
      <c r="AA643" s="289">
        <v>-115002.19</v>
      </c>
      <c r="AB643" s="289">
        <v>0</v>
      </c>
      <c r="AC643" s="289"/>
      <c r="AD643" s="289"/>
      <c r="AE643" s="289">
        <v>-36193.829999999994</v>
      </c>
      <c r="AF643" s="299"/>
      <c r="AG643" s="300"/>
      <c r="AH643" s="291"/>
      <c r="AI643" s="291"/>
      <c r="AJ643" s="291"/>
      <c r="AK643" s="292"/>
      <c r="AL643" s="291">
        <v>0</v>
      </c>
      <c r="AM643" s="293">
        <v>-36193.829999999994</v>
      </c>
      <c r="AN643" s="291"/>
      <c r="AO643" s="294">
        <v>-36193.829999999994</v>
      </c>
      <c r="AP643" s="291"/>
      <c r="AQ643" s="295">
        <v>0</v>
      </c>
      <c r="AR643" s="291"/>
      <c r="AS643" s="291"/>
      <c r="AT643" s="291"/>
      <c r="AU643" s="291"/>
      <c r="AV643" s="296">
        <v>0</v>
      </c>
      <c r="AW643" s="291">
        <v>0</v>
      </c>
      <c r="AX643" s="291"/>
      <c r="AY643" s="293">
        <v>0</v>
      </c>
      <c r="AZ643" s="297"/>
      <c r="BA643" s="298">
        <f t="shared" si="86"/>
        <v>0</v>
      </c>
      <c r="BB643" s="43"/>
      <c r="BC643" s="288" t="str">
        <f t="shared" ref="BC643:BF659" si="90">IF(VALUE(AR643),BC$7,IF(ISBLANK(AR643),"",BC$7))</f>
        <v/>
      </c>
      <c r="BD643" s="288" t="str">
        <f t="shared" si="90"/>
        <v/>
      </c>
      <c r="BE643" s="288" t="str">
        <f t="shared" si="90"/>
        <v/>
      </c>
      <c r="BF643" s="288" t="str">
        <f t="shared" si="90"/>
        <v/>
      </c>
      <c r="BG643" s="288" t="str">
        <f t="shared" si="85"/>
        <v>W/C</v>
      </c>
      <c r="BH643" s="288" t="str">
        <f t="shared" si="85"/>
        <v>NO</v>
      </c>
      <c r="BI643" s="288" t="str">
        <f t="shared" si="84"/>
        <v>W/C</v>
      </c>
      <c r="BJ643" s="43"/>
      <c r="BK643" s="288" t="b">
        <f t="shared" si="89"/>
        <v>1</v>
      </c>
      <c r="BL643" s="288" t="b">
        <f t="shared" si="89"/>
        <v>1</v>
      </c>
      <c r="BM643" s="288" t="b">
        <f t="shared" si="89"/>
        <v>1</v>
      </c>
      <c r="BN643" s="288" t="b">
        <f t="shared" si="89"/>
        <v>1</v>
      </c>
      <c r="BO643" s="288" t="b">
        <f t="shared" si="89"/>
        <v>1</v>
      </c>
      <c r="BP643" s="288" t="b">
        <f t="shared" si="89"/>
        <v>1</v>
      </c>
      <c r="BQ643" s="288" t="b">
        <f t="shared" si="89"/>
        <v>1</v>
      </c>
    </row>
    <row r="644" spans="1:69" ht="12" customHeight="1" x14ac:dyDescent="0.25">
      <c r="A644" s="286">
        <v>18401192</v>
      </c>
      <c r="B644" s="287" t="s">
        <v>2743</v>
      </c>
      <c r="C644" s="16" t="s">
        <v>846</v>
      </c>
      <c r="D644" s="13" t="s">
        <v>183</v>
      </c>
      <c r="E644" s="13"/>
      <c r="F644" s="303">
        <v>42933</v>
      </c>
      <c r="G644" s="13"/>
      <c r="H644" s="288" t="s">
        <v>2129</v>
      </c>
      <c r="I644" s="288" t="s">
        <v>2129</v>
      </c>
      <c r="J644" s="288" t="s">
        <v>2129</v>
      </c>
      <c r="K644" s="288" t="s">
        <v>2129</v>
      </c>
      <c r="L644" s="288" t="s">
        <v>183</v>
      </c>
      <c r="M644" s="288" t="s">
        <v>2130</v>
      </c>
      <c r="N644" s="288" t="s">
        <v>183</v>
      </c>
      <c r="P644" s="289">
        <v>0</v>
      </c>
      <c r="Q644" s="289">
        <v>13309.22</v>
      </c>
      <c r="R644" s="289">
        <v>48264.51</v>
      </c>
      <c r="S644" s="289">
        <v>137012.14000000001</v>
      </c>
      <c r="T644" s="289">
        <v>362647.55</v>
      </c>
      <c r="U644" s="289">
        <v>341241.15</v>
      </c>
      <c r="V644" s="289">
        <v>271719.34000000003</v>
      </c>
      <c r="W644" s="289">
        <v>186735.53</v>
      </c>
      <c r="X644" s="289">
        <v>18920.05</v>
      </c>
      <c r="Y644" s="289">
        <v>-81310.3</v>
      </c>
      <c r="Z644" s="289">
        <v>-176545.1</v>
      </c>
      <c r="AA644" s="289">
        <v>-138416.56</v>
      </c>
      <c r="AB644" s="289">
        <v>0</v>
      </c>
      <c r="AC644" s="289"/>
      <c r="AD644" s="289"/>
      <c r="AE644" s="289">
        <v>81964.794166666674</v>
      </c>
      <c r="AF644" s="299"/>
      <c r="AG644" s="300"/>
      <c r="AH644" s="291"/>
      <c r="AI644" s="291"/>
      <c r="AJ644" s="291"/>
      <c r="AK644" s="292"/>
      <c r="AL644" s="291">
        <v>0</v>
      </c>
      <c r="AM644" s="293">
        <v>81964.794166666674</v>
      </c>
      <c r="AN644" s="291"/>
      <c r="AO644" s="294">
        <v>81964.794166666674</v>
      </c>
      <c r="AP644" s="291"/>
      <c r="AQ644" s="295">
        <v>0</v>
      </c>
      <c r="AR644" s="291"/>
      <c r="AS644" s="291"/>
      <c r="AT644" s="291"/>
      <c r="AU644" s="291"/>
      <c r="AV644" s="296">
        <v>0</v>
      </c>
      <c r="AW644" s="291">
        <v>0</v>
      </c>
      <c r="AX644" s="291"/>
      <c r="AY644" s="293">
        <v>0</v>
      </c>
      <c r="AZ644" s="297"/>
      <c r="BA644" s="298">
        <f t="shared" si="86"/>
        <v>0</v>
      </c>
      <c r="BB644" s="43"/>
      <c r="BC644" s="288" t="str">
        <f t="shared" si="90"/>
        <v/>
      </c>
      <c r="BD644" s="288" t="str">
        <f t="shared" si="90"/>
        <v/>
      </c>
      <c r="BE644" s="288" t="str">
        <f t="shared" si="90"/>
        <v/>
      </c>
      <c r="BF644" s="288" t="str">
        <f t="shared" si="90"/>
        <v/>
      </c>
      <c r="BG644" s="288" t="str">
        <f t="shared" si="85"/>
        <v>W/C</v>
      </c>
      <c r="BH644" s="288" t="str">
        <f t="shared" si="85"/>
        <v>NO</v>
      </c>
      <c r="BI644" s="288" t="str">
        <f t="shared" si="84"/>
        <v>W/C</v>
      </c>
      <c r="BJ644" s="43"/>
      <c r="BK644" s="288" t="b">
        <f t="shared" si="89"/>
        <v>1</v>
      </c>
      <c r="BL644" s="288" t="b">
        <f t="shared" si="89"/>
        <v>1</v>
      </c>
      <c r="BM644" s="288" t="b">
        <f t="shared" si="89"/>
        <v>1</v>
      </c>
      <c r="BN644" s="288" t="b">
        <f t="shared" si="89"/>
        <v>1</v>
      </c>
      <c r="BO644" s="288" t="b">
        <f t="shared" si="89"/>
        <v>1</v>
      </c>
      <c r="BP644" s="288" t="b">
        <f t="shared" si="89"/>
        <v>1</v>
      </c>
      <c r="BQ644" s="288" t="b">
        <f t="shared" si="89"/>
        <v>1</v>
      </c>
    </row>
    <row r="645" spans="1:69" ht="12" customHeight="1" x14ac:dyDescent="0.25">
      <c r="A645" s="286">
        <v>18401193</v>
      </c>
      <c r="B645" s="287" t="s">
        <v>2744</v>
      </c>
      <c r="C645" s="16" t="s">
        <v>847</v>
      </c>
      <c r="D645" s="13" t="s">
        <v>183</v>
      </c>
      <c r="E645" s="13"/>
      <c r="F645" s="303">
        <v>42933</v>
      </c>
      <c r="G645" s="13"/>
      <c r="H645" s="288" t="s">
        <v>2129</v>
      </c>
      <c r="I645" s="288" t="s">
        <v>2129</v>
      </c>
      <c r="J645" s="288" t="s">
        <v>2129</v>
      </c>
      <c r="K645" s="288" t="s">
        <v>2129</v>
      </c>
      <c r="L645" s="288" t="s">
        <v>183</v>
      </c>
      <c r="M645" s="288" t="s">
        <v>2130</v>
      </c>
      <c r="N645" s="288" t="s">
        <v>183</v>
      </c>
      <c r="P645" s="289">
        <v>0</v>
      </c>
      <c r="Q645" s="289">
        <v>3922.41</v>
      </c>
      <c r="R645" s="289">
        <v>19728.75</v>
      </c>
      <c r="S645" s="289">
        <v>30632.46</v>
      </c>
      <c r="T645" s="289">
        <v>70919.94</v>
      </c>
      <c r="U645" s="289">
        <v>90559.79</v>
      </c>
      <c r="V645" s="289">
        <v>181579.24</v>
      </c>
      <c r="W645" s="289">
        <v>223197.79</v>
      </c>
      <c r="X645" s="289">
        <v>280521.53000000003</v>
      </c>
      <c r="Y645" s="289">
        <v>334590.74</v>
      </c>
      <c r="Z645" s="289">
        <v>347716.54</v>
      </c>
      <c r="AA645" s="289">
        <v>380998.19</v>
      </c>
      <c r="AB645" s="289">
        <v>0</v>
      </c>
      <c r="AC645" s="289"/>
      <c r="AD645" s="289"/>
      <c r="AE645" s="289">
        <v>163697.28166666665</v>
      </c>
      <c r="AF645" s="299"/>
      <c r="AG645" s="300"/>
      <c r="AH645" s="291"/>
      <c r="AI645" s="291"/>
      <c r="AJ645" s="291"/>
      <c r="AK645" s="292"/>
      <c r="AL645" s="291">
        <v>0</v>
      </c>
      <c r="AM645" s="293">
        <v>163697.28166666665</v>
      </c>
      <c r="AN645" s="291"/>
      <c r="AO645" s="294">
        <v>163697.28166666665</v>
      </c>
      <c r="AP645" s="291"/>
      <c r="AQ645" s="295">
        <v>0</v>
      </c>
      <c r="AR645" s="291"/>
      <c r="AS645" s="291"/>
      <c r="AT645" s="291"/>
      <c r="AU645" s="291"/>
      <c r="AV645" s="296">
        <v>0</v>
      </c>
      <c r="AW645" s="291">
        <v>0</v>
      </c>
      <c r="AX645" s="291"/>
      <c r="AY645" s="293">
        <v>0</v>
      </c>
      <c r="AZ645" s="297"/>
      <c r="BA645" s="298">
        <f t="shared" si="86"/>
        <v>0</v>
      </c>
      <c r="BB645" s="43"/>
      <c r="BC645" s="288" t="str">
        <f t="shared" si="90"/>
        <v/>
      </c>
      <c r="BD645" s="288" t="str">
        <f t="shared" si="90"/>
        <v/>
      </c>
      <c r="BE645" s="288" t="str">
        <f t="shared" si="90"/>
        <v/>
      </c>
      <c r="BF645" s="288" t="str">
        <f t="shared" si="90"/>
        <v/>
      </c>
      <c r="BG645" s="288" t="str">
        <f t="shared" si="85"/>
        <v>W/C</v>
      </c>
      <c r="BH645" s="288" t="str">
        <f t="shared" si="85"/>
        <v>NO</v>
      </c>
      <c r="BI645" s="288" t="str">
        <f t="shared" si="84"/>
        <v>W/C</v>
      </c>
      <c r="BJ645" s="43"/>
      <c r="BK645" s="288" t="b">
        <f t="shared" si="89"/>
        <v>1</v>
      </c>
      <c r="BL645" s="288" t="b">
        <f t="shared" si="89"/>
        <v>1</v>
      </c>
      <c r="BM645" s="288" t="b">
        <f t="shared" si="89"/>
        <v>1</v>
      </c>
      <c r="BN645" s="288" t="b">
        <f t="shared" si="89"/>
        <v>1</v>
      </c>
      <c r="BO645" s="288" t="b">
        <f t="shared" si="89"/>
        <v>1</v>
      </c>
      <c r="BP645" s="288" t="b">
        <f t="shared" si="89"/>
        <v>1</v>
      </c>
      <c r="BQ645" s="288" t="b">
        <f t="shared" si="89"/>
        <v>1</v>
      </c>
    </row>
    <row r="646" spans="1:69" ht="12" customHeight="1" x14ac:dyDescent="0.25">
      <c r="A646" s="286">
        <v>18401201</v>
      </c>
      <c r="B646" s="287" t="s">
        <v>2745</v>
      </c>
      <c r="C646" s="16" t="s">
        <v>848</v>
      </c>
      <c r="D646" s="13" t="s">
        <v>183</v>
      </c>
      <c r="E646" s="13"/>
      <c r="F646" s="303">
        <v>42933</v>
      </c>
      <c r="G646" s="13"/>
      <c r="H646" s="288" t="s">
        <v>2129</v>
      </c>
      <c r="I646" s="288" t="s">
        <v>2129</v>
      </c>
      <c r="J646" s="288" t="s">
        <v>2129</v>
      </c>
      <c r="K646" s="288" t="s">
        <v>2129</v>
      </c>
      <c r="L646" s="288" t="s">
        <v>183</v>
      </c>
      <c r="M646" s="288" t="s">
        <v>2130</v>
      </c>
      <c r="N646" s="288" t="s">
        <v>183</v>
      </c>
      <c r="P646" s="289">
        <v>0</v>
      </c>
      <c r="Q646" s="289">
        <v>166657.32999999999</v>
      </c>
      <c r="R646" s="289">
        <v>166012.66</v>
      </c>
      <c r="S646" s="289">
        <v>139403.57</v>
      </c>
      <c r="T646" s="289">
        <v>74781.8</v>
      </c>
      <c r="U646" s="289">
        <v>-226.84</v>
      </c>
      <c r="V646" s="289">
        <v>-28416.46</v>
      </c>
      <c r="W646" s="289">
        <v>-73260.37</v>
      </c>
      <c r="X646" s="289">
        <v>-141119.63</v>
      </c>
      <c r="Y646" s="289">
        <v>-173894.33</v>
      </c>
      <c r="Z646" s="289">
        <v>-210290.58</v>
      </c>
      <c r="AA646" s="289">
        <v>-196210.86</v>
      </c>
      <c r="AB646" s="289">
        <v>0</v>
      </c>
      <c r="AC646" s="289"/>
      <c r="AD646" s="289"/>
      <c r="AE646" s="289">
        <v>-23046.97583333333</v>
      </c>
      <c r="AF646" s="299"/>
      <c r="AG646" s="300"/>
      <c r="AH646" s="291"/>
      <c r="AI646" s="291"/>
      <c r="AJ646" s="291"/>
      <c r="AK646" s="292"/>
      <c r="AL646" s="291">
        <v>0</v>
      </c>
      <c r="AM646" s="293">
        <v>-23046.97583333333</v>
      </c>
      <c r="AN646" s="291"/>
      <c r="AO646" s="294">
        <v>-23046.97583333333</v>
      </c>
      <c r="AP646" s="291"/>
      <c r="AQ646" s="295">
        <v>0</v>
      </c>
      <c r="AR646" s="291"/>
      <c r="AS646" s="291"/>
      <c r="AT646" s="291"/>
      <c r="AU646" s="291"/>
      <c r="AV646" s="296">
        <v>0</v>
      </c>
      <c r="AW646" s="291">
        <v>0</v>
      </c>
      <c r="AX646" s="291"/>
      <c r="AY646" s="293">
        <v>0</v>
      </c>
      <c r="AZ646" s="297"/>
      <c r="BA646" s="298">
        <f t="shared" si="86"/>
        <v>0</v>
      </c>
      <c r="BB646" s="43"/>
      <c r="BC646" s="288" t="str">
        <f t="shared" si="90"/>
        <v/>
      </c>
      <c r="BD646" s="288" t="str">
        <f t="shared" si="90"/>
        <v/>
      </c>
      <c r="BE646" s="288" t="str">
        <f t="shared" si="90"/>
        <v/>
      </c>
      <c r="BF646" s="288" t="str">
        <f t="shared" si="90"/>
        <v/>
      </c>
      <c r="BG646" s="288" t="str">
        <f t="shared" si="85"/>
        <v>W/C</v>
      </c>
      <c r="BH646" s="288" t="str">
        <f t="shared" si="85"/>
        <v>NO</v>
      </c>
      <c r="BI646" s="288" t="str">
        <f t="shared" si="84"/>
        <v>W/C</v>
      </c>
      <c r="BJ646" s="43"/>
      <c r="BK646" s="288" t="b">
        <f t="shared" si="89"/>
        <v>1</v>
      </c>
      <c r="BL646" s="288" t="b">
        <f t="shared" si="89"/>
        <v>1</v>
      </c>
      <c r="BM646" s="288" t="b">
        <f t="shared" si="89"/>
        <v>1</v>
      </c>
      <c r="BN646" s="288" t="b">
        <f t="shared" si="89"/>
        <v>1</v>
      </c>
      <c r="BO646" s="288" t="b">
        <f t="shared" si="89"/>
        <v>1</v>
      </c>
      <c r="BP646" s="288" t="b">
        <f t="shared" si="89"/>
        <v>1</v>
      </c>
      <c r="BQ646" s="288" t="b">
        <f t="shared" si="89"/>
        <v>1</v>
      </c>
    </row>
    <row r="647" spans="1:69" ht="12" customHeight="1" x14ac:dyDescent="0.25">
      <c r="A647" s="286" t="s">
        <v>849</v>
      </c>
      <c r="B647" s="287"/>
      <c r="C647" s="16" t="s">
        <v>850</v>
      </c>
      <c r="D647" s="13" t="s">
        <v>183</v>
      </c>
      <c r="E647" s="13"/>
      <c r="F647" s="303">
        <v>43374</v>
      </c>
      <c r="G647" s="13"/>
      <c r="H647" s="288" t="s">
        <v>2129</v>
      </c>
      <c r="I647" s="288" t="s">
        <v>2129</v>
      </c>
      <c r="J647" s="288" t="s">
        <v>2129</v>
      </c>
      <c r="K647" s="288" t="s">
        <v>2129</v>
      </c>
      <c r="L647" s="288" t="s">
        <v>183</v>
      </c>
      <c r="M647" s="288" t="s">
        <v>2130</v>
      </c>
      <c r="N647" s="288" t="s">
        <v>183</v>
      </c>
      <c r="P647" s="289"/>
      <c r="Q647" s="289"/>
      <c r="R647" s="289"/>
      <c r="S647" s="289"/>
      <c r="T647" s="289"/>
      <c r="U647" s="289"/>
      <c r="V647" s="289"/>
      <c r="W647" s="289"/>
      <c r="X647" s="289"/>
      <c r="Y647" s="289"/>
      <c r="Z647" s="289">
        <v>36.6</v>
      </c>
      <c r="AA647" s="289">
        <v>0</v>
      </c>
      <c r="AB647" s="289">
        <v>0</v>
      </c>
      <c r="AC647" s="289"/>
      <c r="AD647" s="289"/>
      <c r="AE647" s="289">
        <v>3.0500000000000003</v>
      </c>
      <c r="AF647" s="299"/>
      <c r="AG647" s="300"/>
      <c r="AH647" s="291"/>
      <c r="AI647" s="291"/>
      <c r="AJ647" s="291"/>
      <c r="AK647" s="292"/>
      <c r="AL647" s="291">
        <v>0</v>
      </c>
      <c r="AM647" s="293">
        <v>3.0500000000000003</v>
      </c>
      <c r="AN647" s="291"/>
      <c r="AO647" s="294">
        <v>3.0500000000000003</v>
      </c>
      <c r="AP647" s="291"/>
      <c r="AQ647" s="295">
        <v>0</v>
      </c>
      <c r="AR647" s="291"/>
      <c r="AS647" s="291"/>
      <c r="AT647" s="291"/>
      <c r="AU647" s="291"/>
      <c r="AV647" s="296">
        <v>0</v>
      </c>
      <c r="AW647" s="291">
        <v>0</v>
      </c>
      <c r="AX647" s="291"/>
      <c r="AY647" s="293">
        <v>0</v>
      </c>
      <c r="AZ647" s="297"/>
      <c r="BA647" s="298">
        <f t="shared" si="86"/>
        <v>0</v>
      </c>
      <c r="BB647" s="43"/>
      <c r="BC647" s="288"/>
      <c r="BD647" s="288"/>
      <c r="BE647" s="288"/>
      <c r="BF647" s="288"/>
      <c r="BG647" s="288"/>
      <c r="BH647" s="288"/>
      <c r="BI647" s="288"/>
      <c r="BJ647" s="43"/>
      <c r="BK647" s="288"/>
      <c r="BL647" s="288"/>
      <c r="BM647" s="288"/>
      <c r="BN647" s="288"/>
      <c r="BO647" s="288"/>
      <c r="BP647" s="288"/>
      <c r="BQ647" s="288"/>
    </row>
    <row r="648" spans="1:69" ht="12" customHeight="1" x14ac:dyDescent="0.25">
      <c r="A648" s="286" t="s">
        <v>851</v>
      </c>
      <c r="B648" s="287"/>
      <c r="C648" s="16" t="s">
        <v>852</v>
      </c>
      <c r="D648" s="13" t="s">
        <v>183</v>
      </c>
      <c r="E648" s="13"/>
      <c r="F648" s="303">
        <v>43374</v>
      </c>
      <c r="G648" s="13"/>
      <c r="H648" s="288" t="s">
        <v>2129</v>
      </c>
      <c r="I648" s="288" t="s">
        <v>2129</v>
      </c>
      <c r="J648" s="288" t="s">
        <v>2129</v>
      </c>
      <c r="K648" s="288" t="s">
        <v>2129</v>
      </c>
      <c r="L648" s="288" t="s">
        <v>183</v>
      </c>
      <c r="M648" s="288" t="s">
        <v>2130</v>
      </c>
      <c r="N648" s="288" t="s">
        <v>183</v>
      </c>
      <c r="P648" s="289"/>
      <c r="Q648" s="289"/>
      <c r="R648" s="289"/>
      <c r="S648" s="289"/>
      <c r="T648" s="289"/>
      <c r="U648" s="289"/>
      <c r="V648" s="289"/>
      <c r="W648" s="289"/>
      <c r="X648" s="289"/>
      <c r="Y648" s="289"/>
      <c r="Z648" s="289">
        <v>3.16</v>
      </c>
      <c r="AA648" s="289">
        <v>0</v>
      </c>
      <c r="AB648" s="289">
        <v>0</v>
      </c>
      <c r="AC648" s="289"/>
      <c r="AD648" s="289"/>
      <c r="AE648" s="289">
        <v>0.26333333333333336</v>
      </c>
      <c r="AF648" s="299"/>
      <c r="AG648" s="300"/>
      <c r="AH648" s="291"/>
      <c r="AI648" s="291"/>
      <c r="AJ648" s="291"/>
      <c r="AK648" s="292"/>
      <c r="AL648" s="291">
        <v>0</v>
      </c>
      <c r="AM648" s="293">
        <v>0.26333333333333336</v>
      </c>
      <c r="AN648" s="291"/>
      <c r="AO648" s="294">
        <v>0.26333333333333336</v>
      </c>
      <c r="AP648" s="291"/>
      <c r="AQ648" s="295">
        <v>0</v>
      </c>
      <c r="AR648" s="291"/>
      <c r="AS648" s="291"/>
      <c r="AT648" s="291"/>
      <c r="AU648" s="291"/>
      <c r="AV648" s="296">
        <v>0</v>
      </c>
      <c r="AW648" s="291">
        <v>0</v>
      </c>
      <c r="AX648" s="291"/>
      <c r="AY648" s="293">
        <v>0</v>
      </c>
      <c r="AZ648" s="297"/>
      <c r="BA648" s="298">
        <f t="shared" si="86"/>
        <v>0</v>
      </c>
      <c r="BB648" s="43"/>
      <c r="BC648" s="288"/>
      <c r="BD648" s="288"/>
      <c r="BE648" s="288"/>
      <c r="BF648" s="288"/>
      <c r="BG648" s="288"/>
      <c r="BH648" s="288"/>
      <c r="BI648" s="288"/>
      <c r="BJ648" s="43"/>
      <c r="BK648" s="288"/>
      <c r="BL648" s="288"/>
      <c r="BM648" s="288"/>
      <c r="BN648" s="288"/>
      <c r="BO648" s="288"/>
      <c r="BP648" s="288"/>
      <c r="BQ648" s="288"/>
    </row>
    <row r="649" spans="1:69" ht="12" customHeight="1" x14ac:dyDescent="0.25">
      <c r="A649" s="286">
        <v>18500003</v>
      </c>
      <c r="B649" s="287" t="s">
        <v>2746</v>
      </c>
      <c r="C649" s="16" t="s">
        <v>853</v>
      </c>
      <c r="D649" s="13" t="s">
        <v>182</v>
      </c>
      <c r="E649" s="13"/>
      <c r="F649" s="303"/>
      <c r="G649" s="13"/>
      <c r="H649" s="288" t="s">
        <v>2129</v>
      </c>
      <c r="I649" s="288" t="s">
        <v>2129</v>
      </c>
      <c r="J649" s="288" t="s">
        <v>2129</v>
      </c>
      <c r="K649" s="288" t="s">
        <v>182</v>
      </c>
      <c r="L649" s="288" t="s">
        <v>2130</v>
      </c>
      <c r="M649" s="288" t="s">
        <v>2130</v>
      </c>
      <c r="N649" s="288" t="s">
        <v>2129</v>
      </c>
      <c r="P649" s="289">
        <v>186389.55</v>
      </c>
      <c r="Q649" s="289">
        <v>201347.99</v>
      </c>
      <c r="R649" s="289">
        <v>210955.71</v>
      </c>
      <c r="S649" s="289">
        <v>169235.18</v>
      </c>
      <c r="T649" s="289">
        <v>173467.26</v>
      </c>
      <c r="U649" s="289">
        <v>178707.43</v>
      </c>
      <c r="V649" s="289">
        <v>188520.05</v>
      </c>
      <c r="W649" s="289">
        <v>206710.13</v>
      </c>
      <c r="X649" s="289">
        <v>212739.53</v>
      </c>
      <c r="Y649" s="289">
        <v>183313.15</v>
      </c>
      <c r="Z649" s="289">
        <v>174067.45</v>
      </c>
      <c r="AA649" s="289">
        <v>181782.63</v>
      </c>
      <c r="AB649" s="289">
        <v>190334.87</v>
      </c>
      <c r="AC649" s="289"/>
      <c r="AD649" s="289"/>
      <c r="AE649" s="289">
        <v>189100.72666666665</v>
      </c>
      <c r="AF649" s="299"/>
      <c r="AG649" s="300"/>
      <c r="AH649" s="291"/>
      <c r="AI649" s="291"/>
      <c r="AJ649" s="291"/>
      <c r="AK649" s="292">
        <v>189100.72666666665</v>
      </c>
      <c r="AL649" s="291">
        <v>189100.72666666665</v>
      </c>
      <c r="AM649" s="293"/>
      <c r="AN649" s="291"/>
      <c r="AO649" s="294">
        <v>0</v>
      </c>
      <c r="AP649" s="291"/>
      <c r="AQ649" s="295">
        <v>190334.87</v>
      </c>
      <c r="AR649" s="291"/>
      <c r="AS649" s="291"/>
      <c r="AT649" s="291"/>
      <c r="AU649" s="291">
        <v>190334.87</v>
      </c>
      <c r="AV649" s="296">
        <v>190334.87</v>
      </c>
      <c r="AW649" s="291"/>
      <c r="AX649" s="291"/>
      <c r="AY649" s="293">
        <v>0</v>
      </c>
      <c r="AZ649" s="297" t="s">
        <v>229</v>
      </c>
      <c r="BA649" s="298">
        <f t="shared" si="86"/>
        <v>0</v>
      </c>
      <c r="BB649" s="43"/>
      <c r="BC649" s="288" t="str">
        <f t="shared" si="90"/>
        <v/>
      </c>
      <c r="BD649" s="288" t="str">
        <f t="shared" si="90"/>
        <v/>
      </c>
      <c r="BE649" s="288" t="str">
        <f t="shared" si="90"/>
        <v/>
      </c>
      <c r="BF649" s="288" t="str">
        <f t="shared" si="90"/>
        <v>Non-Op</v>
      </c>
      <c r="BG649" s="288" t="str">
        <f t="shared" si="85"/>
        <v>NO</v>
      </c>
      <c r="BH649" s="288" t="str">
        <f t="shared" si="85"/>
        <v>NO</v>
      </c>
      <c r="BI649" s="288" t="str">
        <f t="shared" si="84"/>
        <v/>
      </c>
      <c r="BJ649" s="43"/>
      <c r="BK649" s="288" t="b">
        <f t="shared" ref="BK649:BQ675" si="91">BC649=H649</f>
        <v>1</v>
      </c>
      <c r="BL649" s="288" t="b">
        <f t="shared" si="91"/>
        <v>1</v>
      </c>
      <c r="BM649" s="288" t="b">
        <f t="shared" si="91"/>
        <v>1</v>
      </c>
      <c r="BN649" s="288" t="b">
        <f t="shared" si="91"/>
        <v>1</v>
      </c>
      <c r="BO649" s="288" t="b">
        <f t="shared" si="91"/>
        <v>1</v>
      </c>
      <c r="BP649" s="288" t="b">
        <f t="shared" si="91"/>
        <v>1</v>
      </c>
      <c r="BQ649" s="288" t="b">
        <f t="shared" si="91"/>
        <v>1</v>
      </c>
    </row>
    <row r="650" spans="1:69" ht="12" customHeight="1" x14ac:dyDescent="0.25">
      <c r="A650" s="286">
        <v>18600011</v>
      </c>
      <c r="B650" s="287" t="s">
        <v>2747</v>
      </c>
      <c r="C650" s="16" t="s">
        <v>854</v>
      </c>
      <c r="D650" s="13" t="s">
        <v>182</v>
      </c>
      <c r="E650" s="13"/>
      <c r="F650" s="16"/>
      <c r="G650" s="13"/>
      <c r="H650" s="288" t="s">
        <v>2129</v>
      </c>
      <c r="I650" s="288" t="s">
        <v>2129</v>
      </c>
      <c r="J650" s="288" t="s">
        <v>2129</v>
      </c>
      <c r="K650" s="288" t="s">
        <v>182</v>
      </c>
      <c r="L650" s="288" t="s">
        <v>2130</v>
      </c>
      <c r="M650" s="288" t="s">
        <v>2130</v>
      </c>
      <c r="N650" s="288" t="s">
        <v>2129</v>
      </c>
      <c r="P650" s="289">
        <v>0</v>
      </c>
      <c r="Q650" s="289">
        <v>0</v>
      </c>
      <c r="R650" s="289">
        <v>0</v>
      </c>
      <c r="S650" s="289">
        <v>0</v>
      </c>
      <c r="T650" s="289">
        <v>0</v>
      </c>
      <c r="U650" s="289">
        <v>0</v>
      </c>
      <c r="V650" s="289">
        <v>0</v>
      </c>
      <c r="W650" s="289">
        <v>0</v>
      </c>
      <c r="X650" s="289">
        <v>0</v>
      </c>
      <c r="Y650" s="289">
        <v>0</v>
      </c>
      <c r="Z650" s="289">
        <v>0</v>
      </c>
      <c r="AA650" s="289">
        <v>0</v>
      </c>
      <c r="AB650" s="289">
        <v>0</v>
      </c>
      <c r="AC650" s="289"/>
      <c r="AD650" s="289"/>
      <c r="AE650" s="289">
        <v>0</v>
      </c>
      <c r="AF650" s="299"/>
      <c r="AG650" s="300"/>
      <c r="AH650" s="291"/>
      <c r="AI650" s="291"/>
      <c r="AJ650" s="291"/>
      <c r="AK650" s="292">
        <v>0</v>
      </c>
      <c r="AL650" s="291">
        <v>0</v>
      </c>
      <c r="AM650" s="293"/>
      <c r="AN650" s="291"/>
      <c r="AO650" s="294">
        <v>0</v>
      </c>
      <c r="AP650" s="291"/>
      <c r="AQ650" s="295">
        <v>0</v>
      </c>
      <c r="AR650" s="291"/>
      <c r="AS650" s="291"/>
      <c r="AT650" s="291"/>
      <c r="AU650" s="291">
        <v>0</v>
      </c>
      <c r="AV650" s="296">
        <v>0</v>
      </c>
      <c r="AW650" s="291"/>
      <c r="AX650" s="291"/>
      <c r="AY650" s="293">
        <v>0</v>
      </c>
      <c r="AZ650" s="297" t="s">
        <v>229</v>
      </c>
      <c r="BA650" s="298">
        <f t="shared" si="86"/>
        <v>0</v>
      </c>
      <c r="BB650" s="43"/>
      <c r="BC650" s="288" t="str">
        <f t="shared" si="90"/>
        <v/>
      </c>
      <c r="BD650" s="288" t="str">
        <f t="shared" si="90"/>
        <v/>
      </c>
      <c r="BE650" s="288" t="str">
        <f t="shared" si="90"/>
        <v/>
      </c>
      <c r="BF650" s="288" t="str">
        <f t="shared" si="90"/>
        <v>Non-Op</v>
      </c>
      <c r="BG650" s="288" t="str">
        <f t="shared" si="85"/>
        <v>NO</v>
      </c>
      <c r="BH650" s="288" t="str">
        <f t="shared" si="85"/>
        <v>NO</v>
      </c>
      <c r="BI650" s="288" t="str">
        <f t="shared" si="84"/>
        <v/>
      </c>
      <c r="BJ650" s="43"/>
      <c r="BK650" s="288" t="b">
        <f t="shared" si="91"/>
        <v>1</v>
      </c>
      <c r="BL650" s="288" t="b">
        <f t="shared" si="91"/>
        <v>1</v>
      </c>
      <c r="BM650" s="288" t="b">
        <f t="shared" si="91"/>
        <v>1</v>
      </c>
      <c r="BN650" s="288" t="b">
        <f t="shared" si="91"/>
        <v>1</v>
      </c>
      <c r="BO650" s="288" t="b">
        <f t="shared" si="91"/>
        <v>1</v>
      </c>
      <c r="BP650" s="288" t="b">
        <f t="shared" si="91"/>
        <v>1</v>
      </c>
      <c r="BQ650" s="288" t="b">
        <f t="shared" si="91"/>
        <v>1</v>
      </c>
    </row>
    <row r="651" spans="1:69" ht="12" customHeight="1" x14ac:dyDescent="0.25">
      <c r="A651" s="286">
        <v>18600013</v>
      </c>
      <c r="B651" s="287" t="s">
        <v>2748</v>
      </c>
      <c r="C651" s="16" t="s">
        <v>855</v>
      </c>
      <c r="D651" s="13" t="s">
        <v>182</v>
      </c>
      <c r="E651" s="13"/>
      <c r="F651" s="16"/>
      <c r="G651" s="13"/>
      <c r="H651" s="288" t="s">
        <v>2129</v>
      </c>
      <c r="I651" s="288" t="s">
        <v>2129</v>
      </c>
      <c r="J651" s="288" t="s">
        <v>2129</v>
      </c>
      <c r="K651" s="288" t="s">
        <v>182</v>
      </c>
      <c r="L651" s="288" t="s">
        <v>2130</v>
      </c>
      <c r="M651" s="288" t="s">
        <v>2130</v>
      </c>
      <c r="N651" s="288" t="s">
        <v>2129</v>
      </c>
      <c r="P651" s="289">
        <v>3711786.15</v>
      </c>
      <c r="Q651" s="289">
        <v>3932076.77</v>
      </c>
      <c r="R651" s="289">
        <v>3413409.77</v>
      </c>
      <c r="S651" s="289">
        <v>3544530.18</v>
      </c>
      <c r="T651" s="289">
        <v>3741245.58</v>
      </c>
      <c r="U651" s="289">
        <v>4465689.47</v>
      </c>
      <c r="V651" s="289">
        <v>5268901.2</v>
      </c>
      <c r="W651" s="289">
        <v>5912123.96</v>
      </c>
      <c r="X651" s="289">
        <v>6073321.3600000003</v>
      </c>
      <c r="Y651" s="289">
        <v>7005745.4100000001</v>
      </c>
      <c r="Z651" s="289">
        <v>7332023.54</v>
      </c>
      <c r="AA651" s="289">
        <v>6598328.5</v>
      </c>
      <c r="AB651" s="289">
        <v>6521470.1699999999</v>
      </c>
      <c r="AC651" s="289"/>
      <c r="AD651" s="289"/>
      <c r="AE651" s="289">
        <v>5200335.3250000002</v>
      </c>
      <c r="AF651" s="299"/>
      <c r="AG651" s="300"/>
      <c r="AH651" s="291"/>
      <c r="AI651" s="291"/>
      <c r="AJ651" s="291"/>
      <c r="AK651" s="292">
        <v>5200335.3250000002</v>
      </c>
      <c r="AL651" s="291">
        <v>5200335.3250000002</v>
      </c>
      <c r="AM651" s="293"/>
      <c r="AN651" s="291"/>
      <c r="AO651" s="294">
        <v>0</v>
      </c>
      <c r="AP651" s="291"/>
      <c r="AQ651" s="295">
        <v>6521470.1699999999</v>
      </c>
      <c r="AR651" s="291"/>
      <c r="AS651" s="291"/>
      <c r="AT651" s="291"/>
      <c r="AU651" s="291">
        <v>6521470.1699999999</v>
      </c>
      <c r="AV651" s="296">
        <v>6521470.1699999999</v>
      </c>
      <c r="AW651" s="291"/>
      <c r="AX651" s="291"/>
      <c r="AY651" s="293">
        <v>0</v>
      </c>
      <c r="AZ651" s="297" t="s">
        <v>229</v>
      </c>
      <c r="BA651" s="298">
        <f t="shared" si="86"/>
        <v>0</v>
      </c>
      <c r="BB651" s="43"/>
      <c r="BC651" s="288" t="str">
        <f t="shared" si="90"/>
        <v/>
      </c>
      <c r="BD651" s="288" t="str">
        <f t="shared" si="90"/>
        <v/>
      </c>
      <c r="BE651" s="288" t="str">
        <f t="shared" si="90"/>
        <v/>
      </c>
      <c r="BF651" s="288" t="str">
        <f t="shared" si="90"/>
        <v>Non-Op</v>
      </c>
      <c r="BG651" s="288" t="str">
        <f t="shared" si="85"/>
        <v>NO</v>
      </c>
      <c r="BH651" s="288" t="str">
        <f t="shared" si="85"/>
        <v>NO</v>
      </c>
      <c r="BI651" s="288" t="str">
        <f t="shared" si="84"/>
        <v/>
      </c>
      <c r="BJ651" s="43"/>
      <c r="BK651" s="288" t="b">
        <f t="shared" si="91"/>
        <v>1</v>
      </c>
      <c r="BL651" s="288" t="b">
        <f t="shared" si="91"/>
        <v>1</v>
      </c>
      <c r="BM651" s="288" t="b">
        <f t="shared" si="91"/>
        <v>1</v>
      </c>
      <c r="BN651" s="288" t="b">
        <f t="shared" si="91"/>
        <v>1</v>
      </c>
      <c r="BO651" s="288" t="b">
        <f t="shared" si="91"/>
        <v>1</v>
      </c>
      <c r="BP651" s="288" t="b">
        <f t="shared" si="91"/>
        <v>1</v>
      </c>
      <c r="BQ651" s="288" t="b">
        <f t="shared" si="91"/>
        <v>1</v>
      </c>
    </row>
    <row r="652" spans="1:69" ht="12" customHeight="1" x14ac:dyDescent="0.25">
      <c r="A652" s="286">
        <v>18600053</v>
      </c>
      <c r="B652" s="287" t="s">
        <v>2749</v>
      </c>
      <c r="C652" s="16" t="s">
        <v>856</v>
      </c>
      <c r="D652" s="13" t="s">
        <v>183</v>
      </c>
      <c r="E652" s="13"/>
      <c r="F652" s="16"/>
      <c r="G652" s="13"/>
      <c r="H652" s="288" t="s">
        <v>2129</v>
      </c>
      <c r="I652" s="288" t="s">
        <v>2129</v>
      </c>
      <c r="J652" s="288" t="s">
        <v>2129</v>
      </c>
      <c r="K652" s="288" t="s">
        <v>2129</v>
      </c>
      <c r="L652" s="288" t="s">
        <v>183</v>
      </c>
      <c r="M652" s="288" t="s">
        <v>2130</v>
      </c>
      <c r="N652" s="288" t="s">
        <v>183</v>
      </c>
      <c r="P652" s="289">
        <v>3432361.62</v>
      </c>
      <c r="Q652" s="289">
        <v>3719347.16</v>
      </c>
      <c r="R652" s="289">
        <v>3703309.96</v>
      </c>
      <c r="S652" s="289">
        <v>3129495.74</v>
      </c>
      <c r="T652" s="289">
        <v>3005280.18</v>
      </c>
      <c r="U652" s="289">
        <v>2924267.1</v>
      </c>
      <c r="V652" s="289">
        <v>3056739.19</v>
      </c>
      <c r="W652" s="289">
        <v>3101787.2</v>
      </c>
      <c r="X652" s="289">
        <v>2759238.93</v>
      </c>
      <c r="Y652" s="289">
        <v>2840720.85</v>
      </c>
      <c r="Z652" s="289">
        <v>3118886.36</v>
      </c>
      <c r="AA652" s="289">
        <v>3259403.02</v>
      </c>
      <c r="AB652" s="289">
        <v>3453533.07</v>
      </c>
      <c r="AC652" s="289"/>
      <c r="AD652" s="289"/>
      <c r="AE652" s="289">
        <v>3171785.2529166662</v>
      </c>
      <c r="AF652" s="299"/>
      <c r="AG652" s="299"/>
      <c r="AH652" s="291"/>
      <c r="AI652" s="291"/>
      <c r="AJ652" s="291"/>
      <c r="AK652" s="292"/>
      <c r="AL652" s="291">
        <v>0</v>
      </c>
      <c r="AM652" s="293">
        <v>3171785.2529166662</v>
      </c>
      <c r="AN652" s="291"/>
      <c r="AO652" s="294">
        <v>3171785.2529166662</v>
      </c>
      <c r="AP652" s="291"/>
      <c r="AQ652" s="295">
        <v>3453533.07</v>
      </c>
      <c r="AR652" s="291"/>
      <c r="AS652" s="291"/>
      <c r="AT652" s="291"/>
      <c r="AU652" s="291"/>
      <c r="AV652" s="296">
        <v>0</v>
      </c>
      <c r="AW652" s="291">
        <v>3453533.07</v>
      </c>
      <c r="AX652" s="291"/>
      <c r="AY652" s="293">
        <v>3453533.07</v>
      </c>
      <c r="AZ652" s="297"/>
      <c r="BA652" s="298">
        <f t="shared" si="86"/>
        <v>0</v>
      </c>
      <c r="BB652" s="43"/>
      <c r="BC652" s="288" t="str">
        <f t="shared" si="90"/>
        <v/>
      </c>
      <c r="BD652" s="288" t="str">
        <f t="shared" si="90"/>
        <v/>
      </c>
      <c r="BE652" s="288" t="str">
        <f t="shared" si="90"/>
        <v/>
      </c>
      <c r="BF652" s="288" t="str">
        <f t="shared" si="90"/>
        <v/>
      </c>
      <c r="BG652" s="288" t="str">
        <f t="shared" si="85"/>
        <v>W/C</v>
      </c>
      <c r="BH652" s="288" t="str">
        <f t="shared" si="85"/>
        <v>NO</v>
      </c>
      <c r="BI652" s="288" t="str">
        <f t="shared" si="84"/>
        <v>W/C</v>
      </c>
      <c r="BJ652" s="43"/>
      <c r="BK652" s="288" t="b">
        <f t="shared" si="91"/>
        <v>1</v>
      </c>
      <c r="BL652" s="288" t="b">
        <f t="shared" si="91"/>
        <v>1</v>
      </c>
      <c r="BM652" s="288" t="b">
        <f t="shared" si="91"/>
        <v>1</v>
      </c>
      <c r="BN652" s="288" t="b">
        <f t="shared" si="91"/>
        <v>1</v>
      </c>
      <c r="BO652" s="288" t="b">
        <f t="shared" si="91"/>
        <v>1</v>
      </c>
      <c r="BP652" s="288" t="b">
        <f t="shared" si="91"/>
        <v>1</v>
      </c>
      <c r="BQ652" s="288" t="b">
        <f t="shared" si="91"/>
        <v>1</v>
      </c>
    </row>
    <row r="653" spans="1:69" ht="12" customHeight="1" x14ac:dyDescent="0.25">
      <c r="A653" s="286">
        <v>18600091</v>
      </c>
      <c r="B653" s="287" t="s">
        <v>2750</v>
      </c>
      <c r="C653" s="16" t="s">
        <v>857</v>
      </c>
      <c r="D653" s="13" t="s">
        <v>183</v>
      </c>
      <c r="E653" s="13"/>
      <c r="F653" s="16"/>
      <c r="G653" s="13"/>
      <c r="H653" s="288" t="s">
        <v>2129</v>
      </c>
      <c r="I653" s="288" t="s">
        <v>2129</v>
      </c>
      <c r="J653" s="288" t="s">
        <v>2129</v>
      </c>
      <c r="K653" s="288" t="s">
        <v>2129</v>
      </c>
      <c r="L653" s="288" t="s">
        <v>183</v>
      </c>
      <c r="M653" s="288" t="s">
        <v>2130</v>
      </c>
      <c r="N653" s="288" t="s">
        <v>183</v>
      </c>
      <c r="P653" s="289">
        <v>11984.99</v>
      </c>
      <c r="Q653" s="289">
        <v>11964.1</v>
      </c>
      <c r="R653" s="289">
        <v>11964.1</v>
      </c>
      <c r="S653" s="289">
        <v>9837.34</v>
      </c>
      <c r="T653" s="289">
        <v>9837.34</v>
      </c>
      <c r="U653" s="289">
        <v>9837.34</v>
      </c>
      <c r="V653" s="289">
        <v>9837.34</v>
      </c>
      <c r="W653" s="289">
        <v>9837.34</v>
      </c>
      <c r="X653" s="289">
        <v>9837.34</v>
      </c>
      <c r="Y653" s="289">
        <v>9837.34</v>
      </c>
      <c r="Z653" s="289">
        <v>0</v>
      </c>
      <c r="AA653" s="289">
        <v>0</v>
      </c>
      <c r="AB653" s="289">
        <v>0</v>
      </c>
      <c r="AC653" s="289"/>
      <c r="AD653" s="289"/>
      <c r="AE653" s="289">
        <v>8231.8395833333325</v>
      </c>
      <c r="AF653" s="307"/>
      <c r="AG653" s="308"/>
      <c r="AH653" s="291"/>
      <c r="AI653" s="291"/>
      <c r="AJ653" s="291"/>
      <c r="AK653" s="292"/>
      <c r="AL653" s="291">
        <v>0</v>
      </c>
      <c r="AM653" s="293">
        <v>8231.8395833333325</v>
      </c>
      <c r="AN653" s="291"/>
      <c r="AO653" s="294">
        <v>8231.8395833333325</v>
      </c>
      <c r="AP653" s="291"/>
      <c r="AQ653" s="295">
        <v>0</v>
      </c>
      <c r="AR653" s="291"/>
      <c r="AS653" s="291"/>
      <c r="AT653" s="291"/>
      <c r="AU653" s="291"/>
      <c r="AV653" s="296">
        <v>0</v>
      </c>
      <c r="AW653" s="291">
        <v>0</v>
      </c>
      <c r="AX653" s="291"/>
      <c r="AY653" s="293">
        <v>0</v>
      </c>
      <c r="AZ653" s="297"/>
      <c r="BA653" s="298">
        <f t="shared" si="86"/>
        <v>0</v>
      </c>
      <c r="BB653" s="43"/>
      <c r="BC653" s="288" t="str">
        <f t="shared" si="90"/>
        <v/>
      </c>
      <c r="BD653" s="288" t="str">
        <f t="shared" si="90"/>
        <v/>
      </c>
      <c r="BE653" s="288" t="str">
        <f t="shared" si="90"/>
        <v/>
      </c>
      <c r="BF653" s="288" t="str">
        <f t="shared" si="90"/>
        <v/>
      </c>
      <c r="BG653" s="288" t="str">
        <f t="shared" si="85"/>
        <v>W/C</v>
      </c>
      <c r="BH653" s="288" t="str">
        <f t="shared" si="85"/>
        <v>NO</v>
      </c>
      <c r="BI653" s="288" t="str">
        <f t="shared" si="84"/>
        <v>W/C</v>
      </c>
      <c r="BJ653" s="43"/>
      <c r="BK653" s="288" t="b">
        <f t="shared" si="91"/>
        <v>1</v>
      </c>
      <c r="BL653" s="288" t="b">
        <f t="shared" si="91"/>
        <v>1</v>
      </c>
      <c r="BM653" s="288" t="b">
        <f t="shared" si="91"/>
        <v>1</v>
      </c>
      <c r="BN653" s="288" t="b">
        <f t="shared" si="91"/>
        <v>1</v>
      </c>
      <c r="BO653" s="288" t="b">
        <f t="shared" si="91"/>
        <v>1</v>
      </c>
      <c r="BP653" s="288" t="b">
        <f t="shared" si="91"/>
        <v>1</v>
      </c>
      <c r="BQ653" s="288" t="b">
        <f t="shared" si="91"/>
        <v>1</v>
      </c>
    </row>
    <row r="654" spans="1:69" ht="12" customHeight="1" x14ac:dyDescent="0.25">
      <c r="A654" s="286">
        <v>18600122</v>
      </c>
      <c r="B654" s="287" t="s">
        <v>2751</v>
      </c>
      <c r="C654" s="16" t="s">
        <v>858</v>
      </c>
      <c r="D654" s="13" t="s">
        <v>183</v>
      </c>
      <c r="E654" s="13"/>
      <c r="F654" s="16"/>
      <c r="G654" s="13"/>
      <c r="H654" s="288" t="s">
        <v>2129</v>
      </c>
      <c r="I654" s="288" t="s">
        <v>2129</v>
      </c>
      <c r="J654" s="288" t="s">
        <v>2129</v>
      </c>
      <c r="K654" s="288" t="s">
        <v>2129</v>
      </c>
      <c r="L654" s="288" t="s">
        <v>183</v>
      </c>
      <c r="M654" s="288" t="s">
        <v>2130</v>
      </c>
      <c r="N654" s="288" t="s">
        <v>183</v>
      </c>
      <c r="P654" s="289">
        <v>-42500</v>
      </c>
      <c r="Q654" s="289">
        <v>-42500</v>
      </c>
      <c r="R654" s="289">
        <v>-42500</v>
      </c>
      <c r="S654" s="289">
        <v>-42500</v>
      </c>
      <c r="T654" s="289">
        <v>-42500</v>
      </c>
      <c r="U654" s="289">
        <v>-42500</v>
      </c>
      <c r="V654" s="289">
        <v>-42500</v>
      </c>
      <c r="W654" s="289">
        <v>-42544.85</v>
      </c>
      <c r="X654" s="289">
        <v>-42544.85</v>
      </c>
      <c r="Y654" s="289">
        <v>-42544.85</v>
      </c>
      <c r="Z654" s="289">
        <v>-42544.85</v>
      </c>
      <c r="AA654" s="289">
        <v>-42544.85</v>
      </c>
      <c r="AB654" s="289">
        <v>-42544.85</v>
      </c>
      <c r="AC654" s="289"/>
      <c r="AD654" s="289"/>
      <c r="AE654" s="289">
        <v>-42520.556249999987</v>
      </c>
      <c r="AF654" s="299"/>
      <c r="AG654" s="300"/>
      <c r="AH654" s="291"/>
      <c r="AI654" s="291"/>
      <c r="AJ654" s="291"/>
      <c r="AK654" s="292"/>
      <c r="AL654" s="291">
        <v>0</v>
      </c>
      <c r="AM654" s="293">
        <v>-42520.556249999987</v>
      </c>
      <c r="AN654" s="291"/>
      <c r="AO654" s="294">
        <v>-42520.556249999987</v>
      </c>
      <c r="AP654" s="291"/>
      <c r="AQ654" s="295">
        <v>-42544.85</v>
      </c>
      <c r="AR654" s="291"/>
      <c r="AS654" s="291"/>
      <c r="AT654" s="291"/>
      <c r="AU654" s="291"/>
      <c r="AV654" s="296">
        <v>0</v>
      </c>
      <c r="AW654" s="291">
        <v>-42544.85</v>
      </c>
      <c r="AX654" s="291"/>
      <c r="AY654" s="293">
        <v>-42544.85</v>
      </c>
      <c r="AZ654" s="297"/>
      <c r="BA654" s="298">
        <f t="shared" si="86"/>
        <v>0</v>
      </c>
      <c r="BB654" s="43"/>
      <c r="BC654" s="288" t="str">
        <f t="shared" si="90"/>
        <v/>
      </c>
      <c r="BD654" s="288" t="str">
        <f t="shared" si="90"/>
        <v/>
      </c>
      <c r="BE654" s="288" t="str">
        <f t="shared" si="90"/>
        <v/>
      </c>
      <c r="BF654" s="288" t="str">
        <f t="shared" si="90"/>
        <v/>
      </c>
      <c r="BG654" s="288" t="str">
        <f t="shared" si="85"/>
        <v>W/C</v>
      </c>
      <c r="BH654" s="288" t="str">
        <f t="shared" si="85"/>
        <v>NO</v>
      </c>
      <c r="BI654" s="288" t="str">
        <f t="shared" si="84"/>
        <v>W/C</v>
      </c>
      <c r="BJ654" s="43"/>
      <c r="BK654" s="288" t="b">
        <f t="shared" si="91"/>
        <v>1</v>
      </c>
      <c r="BL654" s="288" t="b">
        <f t="shared" si="91"/>
        <v>1</v>
      </c>
      <c r="BM654" s="288" t="b">
        <f t="shared" si="91"/>
        <v>1</v>
      </c>
      <c r="BN654" s="288" t="b">
        <f t="shared" si="91"/>
        <v>1</v>
      </c>
      <c r="BO654" s="288" t="b">
        <f t="shared" si="91"/>
        <v>1</v>
      </c>
      <c r="BP654" s="288" t="b">
        <f t="shared" si="91"/>
        <v>1</v>
      </c>
      <c r="BQ654" s="288" t="b">
        <f t="shared" si="91"/>
        <v>1</v>
      </c>
    </row>
    <row r="655" spans="1:69" ht="12" customHeight="1" x14ac:dyDescent="0.25">
      <c r="A655" s="286">
        <v>18600123</v>
      </c>
      <c r="B655" s="287" t="s">
        <v>2752</v>
      </c>
      <c r="C655" s="16" t="s">
        <v>859</v>
      </c>
      <c r="D655" s="13" t="s">
        <v>183</v>
      </c>
      <c r="E655" s="13"/>
      <c r="F655" s="16"/>
      <c r="G655" s="13"/>
      <c r="H655" s="288" t="s">
        <v>2129</v>
      </c>
      <c r="I655" s="288" t="s">
        <v>2129</v>
      </c>
      <c r="J655" s="288" t="s">
        <v>2129</v>
      </c>
      <c r="K655" s="288" t="s">
        <v>2129</v>
      </c>
      <c r="L655" s="288" t="s">
        <v>183</v>
      </c>
      <c r="M655" s="288" t="s">
        <v>2130</v>
      </c>
      <c r="N655" s="288" t="s">
        <v>183</v>
      </c>
      <c r="P655" s="289">
        <v>0</v>
      </c>
      <c r="Q655" s="289">
        <v>124.25</v>
      </c>
      <c r="R655" s="289">
        <v>124.25</v>
      </c>
      <c r="S655" s="289">
        <v>300.25</v>
      </c>
      <c r="T655" s="289">
        <v>363.25</v>
      </c>
      <c r="U655" s="289">
        <v>624.25</v>
      </c>
      <c r="V655" s="289">
        <v>0</v>
      </c>
      <c r="W655" s="289">
        <v>0</v>
      </c>
      <c r="X655" s="289">
        <v>254.73</v>
      </c>
      <c r="Y655" s="289">
        <v>165.15</v>
      </c>
      <c r="Z655" s="289">
        <v>185.15</v>
      </c>
      <c r="AA655" s="289">
        <v>525.15</v>
      </c>
      <c r="AB655" s="289">
        <v>0</v>
      </c>
      <c r="AC655" s="289"/>
      <c r="AD655" s="289"/>
      <c r="AE655" s="289">
        <v>222.20250000000001</v>
      </c>
      <c r="AF655" s="299"/>
      <c r="AG655" s="300"/>
      <c r="AH655" s="291"/>
      <c r="AI655" s="291"/>
      <c r="AJ655" s="291"/>
      <c r="AK655" s="292"/>
      <c r="AL655" s="291">
        <v>0</v>
      </c>
      <c r="AM655" s="293">
        <v>222.20250000000001</v>
      </c>
      <c r="AN655" s="291"/>
      <c r="AO655" s="294">
        <v>222.20250000000001</v>
      </c>
      <c r="AP655" s="291"/>
      <c r="AQ655" s="295">
        <v>0</v>
      </c>
      <c r="AR655" s="291"/>
      <c r="AS655" s="291"/>
      <c r="AT655" s="291"/>
      <c r="AU655" s="291"/>
      <c r="AV655" s="296">
        <v>0</v>
      </c>
      <c r="AW655" s="291">
        <v>0</v>
      </c>
      <c r="AX655" s="291"/>
      <c r="AY655" s="293">
        <v>0</v>
      </c>
      <c r="AZ655" s="297"/>
      <c r="BA655" s="298">
        <f t="shared" si="86"/>
        <v>0</v>
      </c>
      <c r="BB655" s="43"/>
      <c r="BC655" s="288" t="str">
        <f t="shared" si="90"/>
        <v/>
      </c>
      <c r="BD655" s="288" t="str">
        <f t="shared" si="90"/>
        <v/>
      </c>
      <c r="BE655" s="288" t="str">
        <f t="shared" si="90"/>
        <v/>
      </c>
      <c r="BF655" s="288" t="str">
        <f t="shared" si="90"/>
        <v/>
      </c>
      <c r="BG655" s="288" t="str">
        <f t="shared" si="85"/>
        <v>W/C</v>
      </c>
      <c r="BH655" s="288" t="str">
        <f t="shared" si="85"/>
        <v>NO</v>
      </c>
      <c r="BI655" s="288" t="str">
        <f t="shared" si="84"/>
        <v>W/C</v>
      </c>
      <c r="BJ655" s="43"/>
      <c r="BK655" s="288" t="b">
        <f t="shared" si="91"/>
        <v>1</v>
      </c>
      <c r="BL655" s="288" t="b">
        <f t="shared" si="91"/>
        <v>1</v>
      </c>
      <c r="BM655" s="288" t="b">
        <f t="shared" si="91"/>
        <v>1</v>
      </c>
      <c r="BN655" s="288" t="b">
        <f t="shared" si="91"/>
        <v>1</v>
      </c>
      <c r="BO655" s="288" t="b">
        <f t="shared" si="91"/>
        <v>1</v>
      </c>
      <c r="BP655" s="288" t="b">
        <f t="shared" si="91"/>
        <v>1</v>
      </c>
      <c r="BQ655" s="288" t="b">
        <f t="shared" si="91"/>
        <v>1</v>
      </c>
    </row>
    <row r="656" spans="1:69" ht="12" customHeight="1" x14ac:dyDescent="0.25">
      <c r="A656" s="286">
        <v>18600143</v>
      </c>
      <c r="B656" s="287" t="s">
        <v>2753</v>
      </c>
      <c r="C656" s="16" t="s">
        <v>860</v>
      </c>
      <c r="D656" s="13" t="s">
        <v>182</v>
      </c>
      <c r="E656" s="13"/>
      <c r="F656" s="16"/>
      <c r="G656" s="13"/>
      <c r="H656" s="288" t="s">
        <v>2129</v>
      </c>
      <c r="I656" s="288" t="s">
        <v>2129</v>
      </c>
      <c r="J656" s="288" t="s">
        <v>2129</v>
      </c>
      <c r="K656" s="288" t="s">
        <v>182</v>
      </c>
      <c r="L656" s="288" t="s">
        <v>2130</v>
      </c>
      <c r="M656" s="288" t="s">
        <v>2130</v>
      </c>
      <c r="N656" s="288" t="s">
        <v>2129</v>
      </c>
      <c r="P656" s="289">
        <v>72414.37</v>
      </c>
      <c r="Q656" s="289">
        <v>28667.94</v>
      </c>
      <c r="R656" s="289">
        <v>27054.81</v>
      </c>
      <c r="S656" s="289">
        <v>25537.85</v>
      </c>
      <c r="T656" s="289">
        <v>25861.38</v>
      </c>
      <c r="U656" s="289">
        <v>35410.699999999997</v>
      </c>
      <c r="V656" s="289">
        <v>30846.13</v>
      </c>
      <c r="W656" s="289">
        <v>27353.599999999999</v>
      </c>
      <c r="X656" s="289">
        <v>27647.72</v>
      </c>
      <c r="Y656" s="289">
        <v>29204.799999999999</v>
      </c>
      <c r="Z656" s="289">
        <v>39051.269999999997</v>
      </c>
      <c r="AA656" s="289">
        <v>45046.42</v>
      </c>
      <c r="AB656" s="289">
        <v>37847.29</v>
      </c>
      <c r="AC656" s="289"/>
      <c r="AD656" s="289"/>
      <c r="AE656" s="289">
        <v>33067.787499999999</v>
      </c>
      <c r="AF656" s="299"/>
      <c r="AG656" s="300"/>
      <c r="AH656" s="291"/>
      <c r="AI656" s="291"/>
      <c r="AJ656" s="291"/>
      <c r="AK656" s="292">
        <v>33067.787499999999</v>
      </c>
      <c r="AL656" s="291">
        <v>33067.787499999999</v>
      </c>
      <c r="AM656" s="293"/>
      <c r="AN656" s="291"/>
      <c r="AO656" s="294">
        <v>0</v>
      </c>
      <c r="AP656" s="291"/>
      <c r="AQ656" s="295">
        <v>37847.29</v>
      </c>
      <c r="AR656" s="291"/>
      <c r="AS656" s="291"/>
      <c r="AT656" s="291"/>
      <c r="AU656" s="291">
        <v>37847.29</v>
      </c>
      <c r="AV656" s="296">
        <v>37847.29</v>
      </c>
      <c r="AW656" s="291"/>
      <c r="AX656" s="291"/>
      <c r="AY656" s="293">
        <v>0</v>
      </c>
      <c r="AZ656" s="297" t="s">
        <v>229</v>
      </c>
      <c r="BA656" s="298">
        <f t="shared" si="86"/>
        <v>0</v>
      </c>
      <c r="BB656" s="43"/>
      <c r="BC656" s="288" t="str">
        <f t="shared" si="90"/>
        <v/>
      </c>
      <c r="BD656" s="288" t="str">
        <f t="shared" si="90"/>
        <v/>
      </c>
      <c r="BE656" s="288" t="str">
        <f t="shared" si="90"/>
        <v/>
      </c>
      <c r="BF656" s="288" t="str">
        <f t="shared" si="90"/>
        <v>Non-Op</v>
      </c>
      <c r="BG656" s="288" t="str">
        <f t="shared" si="85"/>
        <v>NO</v>
      </c>
      <c r="BH656" s="288" t="str">
        <f t="shared" si="85"/>
        <v>NO</v>
      </c>
      <c r="BI656" s="288" t="str">
        <f t="shared" si="84"/>
        <v/>
      </c>
      <c r="BJ656" s="43"/>
      <c r="BK656" s="288" t="b">
        <f t="shared" si="91"/>
        <v>1</v>
      </c>
      <c r="BL656" s="288" t="b">
        <f t="shared" si="91"/>
        <v>1</v>
      </c>
      <c r="BM656" s="288" t="b">
        <f t="shared" si="91"/>
        <v>1</v>
      </c>
      <c r="BN656" s="288" t="b">
        <f t="shared" si="91"/>
        <v>1</v>
      </c>
      <c r="BO656" s="288" t="b">
        <f t="shared" si="91"/>
        <v>1</v>
      </c>
      <c r="BP656" s="288" t="b">
        <f t="shared" si="91"/>
        <v>1</v>
      </c>
      <c r="BQ656" s="288" t="b">
        <f t="shared" si="91"/>
        <v>1</v>
      </c>
    </row>
    <row r="657" spans="1:69" ht="12" customHeight="1" x14ac:dyDescent="0.25">
      <c r="A657" s="286">
        <v>18600203</v>
      </c>
      <c r="B657" s="287" t="s">
        <v>2754</v>
      </c>
      <c r="C657" s="16" t="s">
        <v>861</v>
      </c>
      <c r="D657" s="13" t="s">
        <v>183</v>
      </c>
      <c r="E657" s="13"/>
      <c r="F657" s="16"/>
      <c r="G657" s="13"/>
      <c r="H657" s="288" t="s">
        <v>2129</v>
      </c>
      <c r="I657" s="288" t="s">
        <v>2129</v>
      </c>
      <c r="J657" s="288" t="s">
        <v>2129</v>
      </c>
      <c r="K657" s="288" t="s">
        <v>2129</v>
      </c>
      <c r="L657" s="288" t="s">
        <v>183</v>
      </c>
      <c r="M657" s="288" t="s">
        <v>2130</v>
      </c>
      <c r="N657" s="288" t="s">
        <v>183</v>
      </c>
      <c r="P657" s="289">
        <v>588175.57999999996</v>
      </c>
      <c r="Q657" s="289">
        <v>0</v>
      </c>
      <c r="R657" s="289">
        <v>0</v>
      </c>
      <c r="S657" s="289">
        <v>0</v>
      </c>
      <c r="T657" s="289">
        <v>0</v>
      </c>
      <c r="U657" s="289">
        <v>0</v>
      </c>
      <c r="V657" s="289">
        <v>0</v>
      </c>
      <c r="W657" s="289">
        <v>0</v>
      </c>
      <c r="X657" s="289">
        <v>0</v>
      </c>
      <c r="Y657" s="289">
        <v>0</v>
      </c>
      <c r="Z657" s="289">
        <v>0</v>
      </c>
      <c r="AA657" s="289">
        <v>0</v>
      </c>
      <c r="AB657" s="289">
        <v>71691.61</v>
      </c>
      <c r="AC657" s="289"/>
      <c r="AD657" s="289"/>
      <c r="AE657" s="289">
        <v>27494.466249999998</v>
      </c>
      <c r="AF657" s="299"/>
      <c r="AG657" s="300"/>
      <c r="AH657" s="291"/>
      <c r="AI657" s="291"/>
      <c r="AJ657" s="291"/>
      <c r="AK657" s="292"/>
      <c r="AL657" s="291">
        <v>0</v>
      </c>
      <c r="AM657" s="293">
        <v>27494.466249999998</v>
      </c>
      <c r="AN657" s="291"/>
      <c r="AO657" s="294">
        <v>27494.466249999998</v>
      </c>
      <c r="AP657" s="291"/>
      <c r="AQ657" s="295">
        <v>71691.61</v>
      </c>
      <c r="AR657" s="291"/>
      <c r="AS657" s="291"/>
      <c r="AT657" s="291"/>
      <c r="AU657" s="291"/>
      <c r="AV657" s="296">
        <v>0</v>
      </c>
      <c r="AW657" s="291">
        <v>71691.61</v>
      </c>
      <c r="AX657" s="291"/>
      <c r="AY657" s="293">
        <v>71691.61</v>
      </c>
      <c r="AZ657" s="297"/>
      <c r="BA657" s="298">
        <f t="shared" si="86"/>
        <v>0</v>
      </c>
      <c r="BB657" s="43"/>
      <c r="BC657" s="288" t="str">
        <f t="shared" si="90"/>
        <v/>
      </c>
      <c r="BD657" s="288" t="str">
        <f t="shared" si="90"/>
        <v/>
      </c>
      <c r="BE657" s="288" t="str">
        <f t="shared" si="90"/>
        <v/>
      </c>
      <c r="BF657" s="288" t="str">
        <f t="shared" si="90"/>
        <v/>
      </c>
      <c r="BG657" s="288" t="str">
        <f t="shared" si="85"/>
        <v>W/C</v>
      </c>
      <c r="BH657" s="288" t="str">
        <f t="shared" si="85"/>
        <v>NO</v>
      </c>
      <c r="BI657" s="288" t="str">
        <f t="shared" si="84"/>
        <v>W/C</v>
      </c>
      <c r="BJ657" s="43"/>
      <c r="BK657" s="288" t="b">
        <f t="shared" si="91"/>
        <v>1</v>
      </c>
      <c r="BL657" s="288" t="b">
        <f t="shared" si="91"/>
        <v>1</v>
      </c>
      <c r="BM657" s="288" t="b">
        <f t="shared" si="91"/>
        <v>1</v>
      </c>
      <c r="BN657" s="288" t="b">
        <f t="shared" si="91"/>
        <v>1</v>
      </c>
      <c r="BO657" s="288" t="b">
        <f t="shared" si="91"/>
        <v>1</v>
      </c>
      <c r="BP657" s="288" t="b">
        <f t="shared" si="91"/>
        <v>1</v>
      </c>
      <c r="BQ657" s="288" t="b">
        <f t="shared" si="91"/>
        <v>1</v>
      </c>
    </row>
    <row r="658" spans="1:69" ht="12" customHeight="1" x14ac:dyDescent="0.25">
      <c r="A658" s="286">
        <v>18600291</v>
      </c>
      <c r="B658" s="287" t="s">
        <v>2755</v>
      </c>
      <c r="C658" s="16" t="s">
        <v>862</v>
      </c>
      <c r="D658" s="13" t="s">
        <v>183</v>
      </c>
      <c r="E658" s="13"/>
      <c r="F658" s="16"/>
      <c r="G658" s="13"/>
      <c r="H658" s="288" t="s">
        <v>2129</v>
      </c>
      <c r="I658" s="288" t="s">
        <v>2129</v>
      </c>
      <c r="J658" s="288" t="s">
        <v>2129</v>
      </c>
      <c r="K658" s="288" t="s">
        <v>2129</v>
      </c>
      <c r="L658" s="288" t="s">
        <v>183</v>
      </c>
      <c r="M658" s="288" t="s">
        <v>2130</v>
      </c>
      <c r="N658" s="288" t="s">
        <v>183</v>
      </c>
      <c r="P658" s="289">
        <v>0</v>
      </c>
      <c r="Q658" s="289">
        <v>0</v>
      </c>
      <c r="R658" s="289">
        <v>0</v>
      </c>
      <c r="S658" s="289">
        <v>0</v>
      </c>
      <c r="T658" s="289">
        <v>0</v>
      </c>
      <c r="U658" s="289">
        <v>0</v>
      </c>
      <c r="V658" s="289">
        <v>0</v>
      </c>
      <c r="W658" s="289">
        <v>0</v>
      </c>
      <c r="X658" s="289">
        <v>0</v>
      </c>
      <c r="Y658" s="289">
        <v>0</v>
      </c>
      <c r="Z658" s="289">
        <v>0</v>
      </c>
      <c r="AA658" s="289">
        <v>0</v>
      </c>
      <c r="AB658" s="289">
        <v>0</v>
      </c>
      <c r="AC658" s="289"/>
      <c r="AD658" s="289"/>
      <c r="AE658" s="289">
        <v>0</v>
      </c>
      <c r="AF658" s="299"/>
      <c r="AG658" s="300"/>
      <c r="AH658" s="291"/>
      <c r="AI658" s="291"/>
      <c r="AJ658" s="291"/>
      <c r="AK658" s="292"/>
      <c r="AL658" s="291">
        <v>0</v>
      </c>
      <c r="AM658" s="293">
        <v>0</v>
      </c>
      <c r="AN658" s="291"/>
      <c r="AO658" s="294">
        <v>0</v>
      </c>
      <c r="AP658" s="291"/>
      <c r="AQ658" s="295">
        <v>0</v>
      </c>
      <c r="AR658" s="291"/>
      <c r="AS658" s="291"/>
      <c r="AT658" s="291"/>
      <c r="AU658" s="291"/>
      <c r="AV658" s="296">
        <v>0</v>
      </c>
      <c r="AW658" s="291">
        <v>0</v>
      </c>
      <c r="AX658" s="291"/>
      <c r="AY658" s="293">
        <v>0</v>
      </c>
      <c r="AZ658" s="297"/>
      <c r="BA658" s="298">
        <f t="shared" si="86"/>
        <v>0</v>
      </c>
      <c r="BB658" s="43"/>
      <c r="BC658" s="288" t="str">
        <f t="shared" si="90"/>
        <v/>
      </c>
      <c r="BD658" s="288" t="str">
        <f t="shared" si="90"/>
        <v/>
      </c>
      <c r="BE658" s="288" t="str">
        <f t="shared" si="90"/>
        <v/>
      </c>
      <c r="BF658" s="288" t="str">
        <f t="shared" si="90"/>
        <v/>
      </c>
      <c r="BG658" s="288" t="str">
        <f t="shared" si="85"/>
        <v>W/C</v>
      </c>
      <c r="BH658" s="288" t="str">
        <f t="shared" si="85"/>
        <v>NO</v>
      </c>
      <c r="BI658" s="288" t="str">
        <f t="shared" si="84"/>
        <v>W/C</v>
      </c>
      <c r="BJ658" s="43"/>
      <c r="BK658" s="288" t="b">
        <f t="shared" si="91"/>
        <v>1</v>
      </c>
      <c r="BL658" s="288" t="b">
        <f t="shared" si="91"/>
        <v>1</v>
      </c>
      <c r="BM658" s="288" t="b">
        <f t="shared" si="91"/>
        <v>1</v>
      </c>
      <c r="BN658" s="288" t="b">
        <f t="shared" si="91"/>
        <v>1</v>
      </c>
      <c r="BO658" s="288" t="b">
        <f t="shared" si="91"/>
        <v>1</v>
      </c>
      <c r="BP658" s="288" t="b">
        <f t="shared" si="91"/>
        <v>1</v>
      </c>
      <c r="BQ658" s="288" t="b">
        <f t="shared" si="91"/>
        <v>1</v>
      </c>
    </row>
    <row r="659" spans="1:69" ht="12" customHeight="1" x14ac:dyDescent="0.25">
      <c r="A659" s="286">
        <v>18600293</v>
      </c>
      <c r="B659" s="287" t="s">
        <v>2756</v>
      </c>
      <c r="C659" s="16" t="s">
        <v>863</v>
      </c>
      <c r="D659" s="13" t="s">
        <v>183</v>
      </c>
      <c r="E659" s="13"/>
      <c r="F659" s="16"/>
      <c r="G659" s="13"/>
      <c r="H659" s="288" t="s">
        <v>2129</v>
      </c>
      <c r="I659" s="288" t="s">
        <v>2129</v>
      </c>
      <c r="J659" s="288" t="s">
        <v>2129</v>
      </c>
      <c r="K659" s="288" t="s">
        <v>2129</v>
      </c>
      <c r="L659" s="288" t="s">
        <v>183</v>
      </c>
      <c r="M659" s="288" t="s">
        <v>2130</v>
      </c>
      <c r="N659" s="288" t="s">
        <v>183</v>
      </c>
      <c r="P659" s="289">
        <v>0</v>
      </c>
      <c r="Q659" s="289">
        <v>0</v>
      </c>
      <c r="R659" s="289">
        <v>0</v>
      </c>
      <c r="S659" s="289">
        <v>0</v>
      </c>
      <c r="T659" s="289">
        <v>0</v>
      </c>
      <c r="U659" s="289">
        <v>0</v>
      </c>
      <c r="V659" s="289">
        <v>0</v>
      </c>
      <c r="W659" s="289">
        <v>0</v>
      </c>
      <c r="X659" s="289">
        <v>43.8</v>
      </c>
      <c r="Y659" s="289">
        <v>43.8</v>
      </c>
      <c r="Z659" s="289">
        <v>43.8</v>
      </c>
      <c r="AA659" s="289">
        <v>43.8</v>
      </c>
      <c r="AB659" s="289">
        <v>43.8</v>
      </c>
      <c r="AC659" s="289"/>
      <c r="AD659" s="289"/>
      <c r="AE659" s="289">
        <v>16.425000000000001</v>
      </c>
      <c r="AF659" s="299"/>
      <c r="AG659" s="300"/>
      <c r="AH659" s="291"/>
      <c r="AI659" s="291"/>
      <c r="AJ659" s="291"/>
      <c r="AK659" s="292"/>
      <c r="AL659" s="291">
        <v>0</v>
      </c>
      <c r="AM659" s="293">
        <v>16.425000000000001</v>
      </c>
      <c r="AN659" s="291"/>
      <c r="AO659" s="294">
        <v>16.425000000000001</v>
      </c>
      <c r="AP659" s="291"/>
      <c r="AQ659" s="295">
        <v>43.8</v>
      </c>
      <c r="AR659" s="291"/>
      <c r="AS659" s="291"/>
      <c r="AT659" s="291"/>
      <c r="AU659" s="291"/>
      <c r="AV659" s="296">
        <v>0</v>
      </c>
      <c r="AW659" s="291">
        <v>43.8</v>
      </c>
      <c r="AX659" s="291"/>
      <c r="AY659" s="293">
        <v>43.8</v>
      </c>
      <c r="AZ659" s="297"/>
      <c r="BA659" s="298">
        <f t="shared" si="86"/>
        <v>0</v>
      </c>
      <c r="BB659" s="43"/>
      <c r="BC659" s="288" t="str">
        <f t="shared" si="90"/>
        <v/>
      </c>
      <c r="BD659" s="288" t="str">
        <f t="shared" si="90"/>
        <v/>
      </c>
      <c r="BE659" s="288" t="str">
        <f t="shared" si="90"/>
        <v/>
      </c>
      <c r="BF659" s="288" t="str">
        <f t="shared" si="90"/>
        <v/>
      </c>
      <c r="BG659" s="288" t="str">
        <f t="shared" si="85"/>
        <v>W/C</v>
      </c>
      <c r="BH659" s="288" t="str">
        <f t="shared" si="85"/>
        <v>NO</v>
      </c>
      <c r="BI659" s="288" t="str">
        <f t="shared" si="84"/>
        <v>W/C</v>
      </c>
      <c r="BJ659" s="43"/>
      <c r="BK659" s="288" t="b">
        <f t="shared" si="91"/>
        <v>1</v>
      </c>
      <c r="BL659" s="288" t="b">
        <f t="shared" si="91"/>
        <v>1</v>
      </c>
      <c r="BM659" s="288" t="b">
        <f t="shared" si="91"/>
        <v>1</v>
      </c>
      <c r="BN659" s="288" t="b">
        <f t="shared" si="91"/>
        <v>1</v>
      </c>
      <c r="BO659" s="288" t="b">
        <f t="shared" si="91"/>
        <v>1</v>
      </c>
      <c r="BP659" s="288" t="b">
        <f t="shared" si="91"/>
        <v>1</v>
      </c>
      <c r="BQ659" s="288" t="b">
        <f t="shared" si="91"/>
        <v>1</v>
      </c>
    </row>
    <row r="660" spans="1:69" ht="12" customHeight="1" x14ac:dyDescent="0.25">
      <c r="A660" s="286">
        <v>18600321</v>
      </c>
      <c r="B660" s="287" t="s">
        <v>2757</v>
      </c>
      <c r="C660" s="43" t="s">
        <v>864</v>
      </c>
      <c r="D660" s="13" t="s">
        <v>182</v>
      </c>
      <c r="E660" s="13" t="s">
        <v>222</v>
      </c>
      <c r="F660" s="16"/>
      <c r="G660" s="13"/>
      <c r="H660" s="288"/>
      <c r="I660" s="288"/>
      <c r="J660" s="288"/>
      <c r="K660" s="288" t="s">
        <v>182</v>
      </c>
      <c r="L660" s="288" t="s">
        <v>2130</v>
      </c>
      <c r="M660" s="288" t="s">
        <v>2130</v>
      </c>
      <c r="N660" s="288" t="s">
        <v>2129</v>
      </c>
      <c r="P660" s="289"/>
      <c r="Q660" s="289">
        <v>125862.31</v>
      </c>
      <c r="R660" s="289">
        <v>145034.25</v>
      </c>
      <c r="S660" s="289">
        <v>631370.47</v>
      </c>
      <c r="T660" s="289">
        <v>672684.04</v>
      </c>
      <c r="U660" s="289">
        <v>672684.04</v>
      </c>
      <c r="V660" s="289">
        <v>672684.04</v>
      </c>
      <c r="W660" s="289">
        <v>672684.04</v>
      </c>
      <c r="X660" s="289">
        <v>672684.04</v>
      </c>
      <c r="Y660" s="289">
        <v>672684.04</v>
      </c>
      <c r="Z660" s="289">
        <v>672684.04</v>
      </c>
      <c r="AA660" s="289">
        <v>2239301.2000000002</v>
      </c>
      <c r="AB660" s="289">
        <v>2807589.67</v>
      </c>
      <c r="AC660" s="289"/>
      <c r="AD660" s="289"/>
      <c r="AE660" s="289">
        <v>771179.27875000006</v>
      </c>
      <c r="AF660" s="299"/>
      <c r="AG660" s="300"/>
      <c r="AH660" s="291"/>
      <c r="AI660" s="291"/>
      <c r="AJ660" s="291"/>
      <c r="AK660" s="292">
        <v>771179.27875000006</v>
      </c>
      <c r="AL660" s="291">
        <v>771179.27875000006</v>
      </c>
      <c r="AM660" s="293"/>
      <c r="AN660" s="291"/>
      <c r="AO660" s="294">
        <v>0</v>
      </c>
      <c r="AP660" s="291"/>
      <c r="AQ660" s="295">
        <v>2807589.67</v>
      </c>
      <c r="AR660" s="291"/>
      <c r="AS660" s="291"/>
      <c r="AT660" s="291"/>
      <c r="AU660" s="291">
        <v>2807589.67</v>
      </c>
      <c r="AV660" s="296">
        <v>2807589.67</v>
      </c>
      <c r="AW660" s="291"/>
      <c r="AX660" s="291"/>
      <c r="AY660" s="293">
        <v>0</v>
      </c>
      <c r="AZ660" s="297" t="s">
        <v>219</v>
      </c>
      <c r="BA660" s="298">
        <f t="shared" si="86"/>
        <v>0</v>
      </c>
      <c r="BB660" s="43"/>
      <c r="BC660" s="288"/>
      <c r="BD660" s="288"/>
      <c r="BE660" s="288"/>
      <c r="BF660" s="288" t="str">
        <f t="shared" ref="BF660:BF674" si="92">IF(VALUE(AU660),BF$7,IF(ISBLANK(AU660),"",BF$7))</f>
        <v>Non-Op</v>
      </c>
      <c r="BG660" s="288" t="str">
        <f t="shared" si="85"/>
        <v>NO</v>
      </c>
      <c r="BH660" s="288" t="str">
        <f t="shared" si="85"/>
        <v>NO</v>
      </c>
      <c r="BI660" s="288" t="str">
        <f t="shared" ref="BI660:BI726" si="93">IF(OR(CONCATENATE(BG660,BH660)="NOW/C",CONCATENATE(BG660,BH660)="W/CNO"),"W/C","")</f>
        <v/>
      </c>
      <c r="BJ660" s="43"/>
      <c r="BK660" s="288" t="b">
        <f t="shared" si="91"/>
        <v>1</v>
      </c>
      <c r="BL660" s="288" t="b">
        <f t="shared" si="91"/>
        <v>1</v>
      </c>
      <c r="BM660" s="288" t="b">
        <f t="shared" si="91"/>
        <v>1</v>
      </c>
      <c r="BN660" s="288" t="b">
        <f t="shared" si="91"/>
        <v>1</v>
      </c>
      <c r="BO660" s="288" t="b">
        <f t="shared" si="91"/>
        <v>1</v>
      </c>
      <c r="BP660" s="288" t="b">
        <f t="shared" si="91"/>
        <v>1</v>
      </c>
      <c r="BQ660" s="288" t="b">
        <f t="shared" si="91"/>
        <v>1</v>
      </c>
    </row>
    <row r="661" spans="1:69" ht="12" customHeight="1" x14ac:dyDescent="0.25">
      <c r="A661" s="286">
        <v>18600363</v>
      </c>
      <c r="B661" s="287" t="s">
        <v>2758</v>
      </c>
      <c r="C661" s="16" t="s">
        <v>865</v>
      </c>
      <c r="D661" s="13" t="s">
        <v>179</v>
      </c>
      <c r="E661" s="13" t="s">
        <v>222</v>
      </c>
      <c r="F661" s="16"/>
      <c r="G661" s="13"/>
      <c r="H661" s="288" t="s">
        <v>179</v>
      </c>
      <c r="I661" s="288" t="s">
        <v>2129</v>
      </c>
      <c r="J661" s="288" t="s">
        <v>2129</v>
      </c>
      <c r="K661" s="288" t="s">
        <v>2129</v>
      </c>
      <c r="L661" s="288" t="s">
        <v>2130</v>
      </c>
      <c r="M661" s="288" t="s">
        <v>2130</v>
      </c>
      <c r="N661" s="288" t="s">
        <v>2129</v>
      </c>
      <c r="P661" s="289">
        <v>936</v>
      </c>
      <c r="Q661" s="289">
        <v>936</v>
      </c>
      <c r="R661" s="289">
        <v>936</v>
      </c>
      <c r="S661" s="289">
        <v>0</v>
      </c>
      <c r="T661" s="289">
        <v>0</v>
      </c>
      <c r="U661" s="289">
        <v>0</v>
      </c>
      <c r="V661" s="289">
        <v>0</v>
      </c>
      <c r="W661" s="289">
        <v>0</v>
      </c>
      <c r="X661" s="289">
        <v>0</v>
      </c>
      <c r="Y661" s="289">
        <v>0</v>
      </c>
      <c r="Z661" s="289">
        <v>0</v>
      </c>
      <c r="AA661" s="289">
        <v>0</v>
      </c>
      <c r="AB661" s="289">
        <v>0</v>
      </c>
      <c r="AC661" s="289"/>
      <c r="AD661" s="289"/>
      <c r="AE661" s="289">
        <v>195</v>
      </c>
      <c r="AF661" s="299"/>
      <c r="AG661" s="300"/>
      <c r="AH661" s="291">
        <v>195</v>
      </c>
      <c r="AI661" s="291"/>
      <c r="AJ661" s="291"/>
      <c r="AK661" s="292"/>
      <c r="AL661" s="291">
        <v>0</v>
      </c>
      <c r="AM661" s="293"/>
      <c r="AN661" s="291"/>
      <c r="AO661" s="294">
        <v>0</v>
      </c>
      <c r="AP661" s="291"/>
      <c r="AQ661" s="295">
        <v>0</v>
      </c>
      <c r="AR661" s="291">
        <v>0</v>
      </c>
      <c r="AS661" s="291"/>
      <c r="AT661" s="291"/>
      <c r="AU661" s="291"/>
      <c r="AV661" s="296">
        <v>0</v>
      </c>
      <c r="AW661" s="291"/>
      <c r="AX661" s="291"/>
      <c r="AY661" s="293">
        <v>0</v>
      </c>
      <c r="AZ661" s="297"/>
      <c r="BA661" s="298">
        <f t="shared" si="86"/>
        <v>0</v>
      </c>
      <c r="BB661" s="43"/>
      <c r="BC661" s="288" t="str">
        <f t="shared" ref="BC661:BE674" si="94">IF(VALUE(AR661),BC$7,IF(ISBLANK(AR661),"",BC$7))</f>
        <v>AIC</v>
      </c>
      <c r="BD661" s="288" t="str">
        <f t="shared" si="94"/>
        <v/>
      </c>
      <c r="BE661" s="288" t="str">
        <f t="shared" si="94"/>
        <v/>
      </c>
      <c r="BF661" s="288" t="str">
        <f t="shared" si="92"/>
        <v/>
      </c>
      <c r="BG661" s="288" t="str">
        <f t="shared" si="85"/>
        <v>NO</v>
      </c>
      <c r="BH661" s="288" t="str">
        <f t="shared" si="85"/>
        <v>NO</v>
      </c>
      <c r="BI661" s="288" t="str">
        <f t="shared" si="93"/>
        <v/>
      </c>
      <c r="BJ661" s="43"/>
      <c r="BK661" s="288" t="b">
        <f t="shared" si="91"/>
        <v>1</v>
      </c>
      <c r="BL661" s="288" t="b">
        <f t="shared" si="91"/>
        <v>1</v>
      </c>
      <c r="BM661" s="288" t="b">
        <f t="shared" si="91"/>
        <v>1</v>
      </c>
      <c r="BN661" s="288" t="b">
        <f t="shared" si="91"/>
        <v>1</v>
      </c>
      <c r="BO661" s="288" t="b">
        <f t="shared" si="91"/>
        <v>1</v>
      </c>
      <c r="BP661" s="288" t="b">
        <f t="shared" si="91"/>
        <v>1</v>
      </c>
      <c r="BQ661" s="288" t="b">
        <f t="shared" si="91"/>
        <v>1</v>
      </c>
    </row>
    <row r="662" spans="1:69" ht="12" customHeight="1" x14ac:dyDescent="0.25">
      <c r="A662" s="14">
        <v>18600383</v>
      </c>
      <c r="B662" s="15" t="s">
        <v>2759</v>
      </c>
      <c r="C662" s="16" t="s">
        <v>866</v>
      </c>
      <c r="D662" s="13" t="s">
        <v>179</v>
      </c>
      <c r="E662" s="13" t="s">
        <v>222</v>
      </c>
      <c r="F662" s="16"/>
      <c r="G662" s="13"/>
      <c r="H662" s="288" t="s">
        <v>179</v>
      </c>
      <c r="I662" s="288" t="s">
        <v>2129</v>
      </c>
      <c r="J662" s="288" t="s">
        <v>2129</v>
      </c>
      <c r="K662" s="288" t="s">
        <v>2129</v>
      </c>
      <c r="L662" s="288" t="s">
        <v>2130</v>
      </c>
      <c r="M662" s="288" t="s">
        <v>2130</v>
      </c>
      <c r="N662" s="288" t="s">
        <v>2129</v>
      </c>
      <c r="P662" s="289">
        <v>0</v>
      </c>
      <c r="Q662" s="289">
        <v>0</v>
      </c>
      <c r="R662" s="289">
        <v>0</v>
      </c>
      <c r="S662" s="289">
        <v>0</v>
      </c>
      <c r="T662" s="289">
        <v>0</v>
      </c>
      <c r="U662" s="289">
        <v>0</v>
      </c>
      <c r="V662" s="289">
        <v>0</v>
      </c>
      <c r="W662" s="289">
        <v>0</v>
      </c>
      <c r="X662" s="289">
        <v>0</v>
      </c>
      <c r="Y662" s="289">
        <v>0</v>
      </c>
      <c r="Z662" s="289">
        <v>0</v>
      </c>
      <c r="AA662" s="289">
        <v>0</v>
      </c>
      <c r="AB662" s="289">
        <v>0</v>
      </c>
      <c r="AC662" s="289"/>
      <c r="AD662" s="289"/>
      <c r="AE662" s="289">
        <v>0</v>
      </c>
      <c r="AF662" s="299"/>
      <c r="AG662" s="300"/>
      <c r="AH662" s="291">
        <v>0</v>
      </c>
      <c r="AI662" s="291"/>
      <c r="AJ662" s="291"/>
      <c r="AK662" s="292"/>
      <c r="AL662" s="291">
        <v>0</v>
      </c>
      <c r="AM662" s="293"/>
      <c r="AN662" s="291"/>
      <c r="AO662" s="294">
        <v>0</v>
      </c>
      <c r="AP662" s="291"/>
      <c r="AQ662" s="295">
        <v>0</v>
      </c>
      <c r="AR662" s="291">
        <v>0</v>
      </c>
      <c r="AS662" s="291"/>
      <c r="AT662" s="291"/>
      <c r="AU662" s="291"/>
      <c r="AV662" s="296">
        <v>0</v>
      </c>
      <c r="AW662" s="291"/>
      <c r="AX662" s="291"/>
      <c r="AY662" s="293">
        <v>0</v>
      </c>
      <c r="AZ662" s="297"/>
      <c r="BA662" s="298">
        <f t="shared" si="86"/>
        <v>0</v>
      </c>
      <c r="BB662" s="43"/>
      <c r="BC662" s="288" t="str">
        <f t="shared" si="94"/>
        <v>AIC</v>
      </c>
      <c r="BD662" s="288" t="str">
        <f t="shared" si="94"/>
        <v/>
      </c>
      <c r="BE662" s="288" t="str">
        <f t="shared" si="94"/>
        <v/>
      </c>
      <c r="BF662" s="288" t="str">
        <f t="shared" si="92"/>
        <v/>
      </c>
      <c r="BG662" s="288" t="str">
        <f t="shared" si="85"/>
        <v>NO</v>
      </c>
      <c r="BH662" s="288" t="str">
        <f t="shared" si="85"/>
        <v>NO</v>
      </c>
      <c r="BI662" s="288" t="str">
        <f t="shared" si="93"/>
        <v/>
      </c>
      <c r="BJ662" s="43"/>
      <c r="BK662" s="288" t="b">
        <f t="shared" si="91"/>
        <v>1</v>
      </c>
      <c r="BL662" s="288" t="b">
        <f t="shared" si="91"/>
        <v>1</v>
      </c>
      <c r="BM662" s="288" t="b">
        <f t="shared" si="91"/>
        <v>1</v>
      </c>
      <c r="BN662" s="288" t="b">
        <f t="shared" si="91"/>
        <v>1</v>
      </c>
      <c r="BO662" s="288" t="b">
        <f t="shared" si="91"/>
        <v>1</v>
      </c>
      <c r="BP662" s="288" t="b">
        <f t="shared" si="91"/>
        <v>1</v>
      </c>
      <c r="BQ662" s="288" t="b">
        <f t="shared" si="91"/>
        <v>1</v>
      </c>
    </row>
    <row r="663" spans="1:69" ht="12" customHeight="1" x14ac:dyDescent="0.25">
      <c r="A663" s="286">
        <v>18600403</v>
      </c>
      <c r="B663" s="287" t="s">
        <v>2760</v>
      </c>
      <c r="C663" s="16" t="s">
        <v>867</v>
      </c>
      <c r="D663" s="13" t="s">
        <v>183</v>
      </c>
      <c r="E663" s="13"/>
      <c r="F663" s="16"/>
      <c r="G663" s="13"/>
      <c r="H663" s="288" t="s">
        <v>2129</v>
      </c>
      <c r="I663" s="288" t="s">
        <v>2129</v>
      </c>
      <c r="J663" s="288" t="s">
        <v>2129</v>
      </c>
      <c r="K663" s="288" t="s">
        <v>2129</v>
      </c>
      <c r="L663" s="288" t="s">
        <v>183</v>
      </c>
      <c r="M663" s="288" t="s">
        <v>2130</v>
      </c>
      <c r="N663" s="288" t="s">
        <v>183</v>
      </c>
      <c r="P663" s="289">
        <v>707949.83</v>
      </c>
      <c r="Q663" s="289">
        <v>707949.83</v>
      </c>
      <c r="R663" s="289">
        <v>707949.83</v>
      </c>
      <c r="S663" s="289">
        <v>1633590.52</v>
      </c>
      <c r="T663" s="289">
        <v>1633590.52</v>
      </c>
      <c r="U663" s="289">
        <v>1633590.52</v>
      </c>
      <c r="V663" s="289">
        <v>2038614.07</v>
      </c>
      <c r="W663" s="289">
        <v>2038614.07</v>
      </c>
      <c r="X663" s="289">
        <v>2038614.07</v>
      </c>
      <c r="Y663" s="289">
        <v>1998327.41</v>
      </c>
      <c r="Z663" s="289">
        <v>1998327.41</v>
      </c>
      <c r="AA663" s="289">
        <v>1998327.41</v>
      </c>
      <c r="AB663" s="289">
        <v>1958400.85</v>
      </c>
      <c r="AC663" s="289"/>
      <c r="AD663" s="289"/>
      <c r="AE663" s="289">
        <v>1646722.5833333333</v>
      </c>
      <c r="AF663" s="299"/>
      <c r="AG663" s="300"/>
      <c r="AH663" s="291"/>
      <c r="AI663" s="291"/>
      <c r="AJ663" s="291"/>
      <c r="AK663" s="292"/>
      <c r="AL663" s="291">
        <v>0</v>
      </c>
      <c r="AM663" s="293">
        <v>1646722.5833333333</v>
      </c>
      <c r="AN663" s="291"/>
      <c r="AO663" s="294">
        <v>1646722.5833333333</v>
      </c>
      <c r="AP663" s="291"/>
      <c r="AQ663" s="295">
        <v>1958400.85</v>
      </c>
      <c r="AR663" s="291"/>
      <c r="AS663" s="291"/>
      <c r="AT663" s="291"/>
      <c r="AU663" s="291"/>
      <c r="AV663" s="296">
        <v>0</v>
      </c>
      <c r="AW663" s="291">
        <v>1958400.85</v>
      </c>
      <c r="AX663" s="291"/>
      <c r="AY663" s="293">
        <v>1958400.85</v>
      </c>
      <c r="AZ663" s="297"/>
      <c r="BA663" s="298">
        <f t="shared" si="86"/>
        <v>0</v>
      </c>
      <c r="BB663" s="43"/>
      <c r="BC663" s="288" t="str">
        <f t="shared" si="94"/>
        <v/>
      </c>
      <c r="BD663" s="288" t="str">
        <f t="shared" si="94"/>
        <v/>
      </c>
      <c r="BE663" s="288" t="str">
        <f t="shared" si="94"/>
        <v/>
      </c>
      <c r="BF663" s="288" t="str">
        <f t="shared" si="92"/>
        <v/>
      </c>
      <c r="BG663" s="288" t="str">
        <f t="shared" si="85"/>
        <v>W/C</v>
      </c>
      <c r="BH663" s="288" t="str">
        <f t="shared" si="85"/>
        <v>NO</v>
      </c>
      <c r="BI663" s="288" t="str">
        <f t="shared" si="93"/>
        <v>W/C</v>
      </c>
      <c r="BJ663" s="43"/>
      <c r="BK663" s="288" t="b">
        <f t="shared" si="91"/>
        <v>1</v>
      </c>
      <c r="BL663" s="288" t="b">
        <f t="shared" si="91"/>
        <v>1</v>
      </c>
      <c r="BM663" s="288" t="b">
        <f t="shared" si="91"/>
        <v>1</v>
      </c>
      <c r="BN663" s="288" t="b">
        <f t="shared" si="91"/>
        <v>1</v>
      </c>
      <c r="BO663" s="288" t="b">
        <f t="shared" si="91"/>
        <v>1</v>
      </c>
      <c r="BP663" s="288" t="b">
        <f t="shared" si="91"/>
        <v>1</v>
      </c>
      <c r="BQ663" s="288" t="b">
        <f t="shared" si="91"/>
        <v>1</v>
      </c>
    </row>
    <row r="664" spans="1:69" ht="12" customHeight="1" x14ac:dyDescent="0.25">
      <c r="A664" s="14">
        <v>18600443</v>
      </c>
      <c r="B664" s="15" t="s">
        <v>2761</v>
      </c>
      <c r="C664" s="16" t="s">
        <v>868</v>
      </c>
      <c r="D664" s="13" t="s">
        <v>179</v>
      </c>
      <c r="E664" s="13"/>
      <c r="F664" s="303">
        <v>43025</v>
      </c>
      <c r="G664" s="13"/>
      <c r="H664" s="288" t="s">
        <v>179</v>
      </c>
      <c r="I664" s="288" t="s">
        <v>2129</v>
      </c>
      <c r="J664" s="288" t="s">
        <v>2129</v>
      </c>
      <c r="K664" s="288" t="s">
        <v>2129</v>
      </c>
      <c r="L664" s="288" t="s">
        <v>2130</v>
      </c>
      <c r="M664" s="288" t="s">
        <v>2130</v>
      </c>
      <c r="N664" s="288" t="s">
        <v>2129</v>
      </c>
      <c r="P664" s="289">
        <v>6877</v>
      </c>
      <c r="Q664" s="289">
        <v>6877</v>
      </c>
      <c r="R664" s="289">
        <v>0</v>
      </c>
      <c r="S664" s="289">
        <v>0</v>
      </c>
      <c r="T664" s="289">
        <v>0</v>
      </c>
      <c r="U664" s="289">
        <v>0</v>
      </c>
      <c r="V664" s="289">
        <v>0</v>
      </c>
      <c r="W664" s="289">
        <v>0</v>
      </c>
      <c r="X664" s="289">
        <v>0</v>
      </c>
      <c r="Y664" s="289">
        <v>0</v>
      </c>
      <c r="Z664" s="289">
        <v>0</v>
      </c>
      <c r="AA664" s="289">
        <v>0</v>
      </c>
      <c r="AB664" s="289">
        <v>0</v>
      </c>
      <c r="AC664" s="289"/>
      <c r="AD664" s="289"/>
      <c r="AE664" s="289">
        <v>859.625</v>
      </c>
      <c r="AF664" s="299"/>
      <c r="AG664" s="300"/>
      <c r="AH664" s="291">
        <v>859.625</v>
      </c>
      <c r="AI664" s="291"/>
      <c r="AJ664" s="291"/>
      <c r="AK664" s="292"/>
      <c r="AL664" s="291">
        <v>0</v>
      </c>
      <c r="AM664" s="293"/>
      <c r="AN664" s="291"/>
      <c r="AO664" s="294">
        <v>0</v>
      </c>
      <c r="AP664" s="291"/>
      <c r="AQ664" s="295">
        <v>0</v>
      </c>
      <c r="AR664" s="291">
        <v>0</v>
      </c>
      <c r="AS664" s="291"/>
      <c r="AT664" s="291"/>
      <c r="AU664" s="291"/>
      <c r="AV664" s="296">
        <v>0</v>
      </c>
      <c r="AW664" s="291"/>
      <c r="AX664" s="291"/>
      <c r="AY664" s="293">
        <v>0</v>
      </c>
      <c r="AZ664" s="297"/>
      <c r="BA664" s="298">
        <f t="shared" si="86"/>
        <v>0</v>
      </c>
      <c r="BB664" s="43"/>
      <c r="BC664" s="288" t="str">
        <f t="shared" si="94"/>
        <v>AIC</v>
      </c>
      <c r="BD664" s="288" t="str">
        <f t="shared" si="94"/>
        <v/>
      </c>
      <c r="BE664" s="288" t="str">
        <f t="shared" si="94"/>
        <v/>
      </c>
      <c r="BF664" s="288" t="str">
        <f t="shared" si="92"/>
        <v/>
      </c>
      <c r="BG664" s="288" t="str">
        <f t="shared" si="85"/>
        <v>NO</v>
      </c>
      <c r="BH664" s="288" t="str">
        <f t="shared" si="85"/>
        <v>NO</v>
      </c>
      <c r="BI664" s="288" t="str">
        <f t="shared" si="93"/>
        <v/>
      </c>
      <c r="BJ664" s="43"/>
      <c r="BK664" s="288" t="b">
        <f t="shared" si="91"/>
        <v>1</v>
      </c>
      <c r="BL664" s="288" t="b">
        <f t="shared" si="91"/>
        <v>1</v>
      </c>
      <c r="BM664" s="288" t="b">
        <f t="shared" si="91"/>
        <v>1</v>
      </c>
      <c r="BN664" s="288" t="b">
        <f t="shared" si="91"/>
        <v>1</v>
      </c>
      <c r="BO664" s="288" t="b">
        <f t="shared" si="91"/>
        <v>1</v>
      </c>
      <c r="BP664" s="288" t="b">
        <f t="shared" si="91"/>
        <v>1</v>
      </c>
      <c r="BQ664" s="288" t="b">
        <f t="shared" si="91"/>
        <v>1</v>
      </c>
    </row>
    <row r="665" spans="1:69" ht="12" customHeight="1" x14ac:dyDescent="0.25">
      <c r="A665" s="286">
        <v>18600512</v>
      </c>
      <c r="B665" s="287" t="s">
        <v>2762</v>
      </c>
      <c r="C665" s="16" t="s">
        <v>869</v>
      </c>
      <c r="D665" s="13" t="s">
        <v>182</v>
      </c>
      <c r="E665" s="13"/>
      <c r="F665" s="16"/>
      <c r="G665" s="13"/>
      <c r="H665" s="288" t="s">
        <v>2129</v>
      </c>
      <c r="I665" s="288" t="s">
        <v>2129</v>
      </c>
      <c r="J665" s="288" t="s">
        <v>2129</v>
      </c>
      <c r="K665" s="288" t="s">
        <v>182</v>
      </c>
      <c r="L665" s="288" t="s">
        <v>2130</v>
      </c>
      <c r="M665" s="288" t="s">
        <v>2130</v>
      </c>
      <c r="N665" s="288" t="s">
        <v>2129</v>
      </c>
      <c r="P665" s="289">
        <v>26030490.27</v>
      </c>
      <c r="Q665" s="289">
        <v>24289052.77</v>
      </c>
      <c r="R665" s="289">
        <v>25403636.469999999</v>
      </c>
      <c r="S665" s="289">
        <v>22256746.82</v>
      </c>
      <c r="T665" s="289">
        <v>26321248.16</v>
      </c>
      <c r="U665" s="289">
        <v>17261336.32</v>
      </c>
      <c r="V665" s="289">
        <v>13685359.99</v>
      </c>
      <c r="W665" s="289">
        <v>14285987</v>
      </c>
      <c r="X665" s="289">
        <v>14521416.57</v>
      </c>
      <c r="Y665" s="289">
        <v>10019031.85</v>
      </c>
      <c r="Z665" s="289">
        <v>0</v>
      </c>
      <c r="AA665" s="289">
        <v>0</v>
      </c>
      <c r="AB665" s="289">
        <v>14739438.83</v>
      </c>
      <c r="AC665" s="289"/>
      <c r="AD665" s="289"/>
      <c r="AE665" s="289">
        <v>15702398.374999998</v>
      </c>
      <c r="AF665" s="299"/>
      <c r="AG665" s="300"/>
      <c r="AH665" s="291"/>
      <c r="AI665" s="291"/>
      <c r="AJ665" s="291"/>
      <c r="AK665" s="292">
        <v>15702398.374999998</v>
      </c>
      <c r="AL665" s="291">
        <v>15702398.374999998</v>
      </c>
      <c r="AM665" s="293"/>
      <c r="AN665" s="291"/>
      <c r="AO665" s="294">
        <v>0</v>
      </c>
      <c r="AP665" s="291"/>
      <c r="AQ665" s="295">
        <v>14739438.83</v>
      </c>
      <c r="AR665" s="291"/>
      <c r="AS665" s="291"/>
      <c r="AT665" s="291"/>
      <c r="AU665" s="291">
        <v>14739438.83</v>
      </c>
      <c r="AV665" s="296">
        <v>14739438.83</v>
      </c>
      <c r="AW665" s="291"/>
      <c r="AX665" s="291"/>
      <c r="AY665" s="293">
        <v>0</v>
      </c>
      <c r="AZ665" s="297" t="s">
        <v>554</v>
      </c>
      <c r="BA665" s="298">
        <f t="shared" si="86"/>
        <v>0</v>
      </c>
      <c r="BB665" s="43"/>
      <c r="BC665" s="288" t="str">
        <f t="shared" si="94"/>
        <v/>
      </c>
      <c r="BD665" s="288" t="str">
        <f t="shared" si="94"/>
        <v/>
      </c>
      <c r="BE665" s="288" t="str">
        <f t="shared" si="94"/>
        <v/>
      </c>
      <c r="BF665" s="288" t="str">
        <f t="shared" si="92"/>
        <v>Non-Op</v>
      </c>
      <c r="BG665" s="288" t="str">
        <f t="shared" si="85"/>
        <v>NO</v>
      </c>
      <c r="BH665" s="288" t="str">
        <f t="shared" si="85"/>
        <v>NO</v>
      </c>
      <c r="BI665" s="288" t="str">
        <f t="shared" si="93"/>
        <v/>
      </c>
      <c r="BJ665" s="43"/>
      <c r="BK665" s="288" t="b">
        <f t="shared" si="91"/>
        <v>1</v>
      </c>
      <c r="BL665" s="288" t="b">
        <f t="shared" si="91"/>
        <v>1</v>
      </c>
      <c r="BM665" s="288" t="b">
        <f t="shared" si="91"/>
        <v>1</v>
      </c>
      <c r="BN665" s="288" t="b">
        <f t="shared" si="91"/>
        <v>1</v>
      </c>
      <c r="BO665" s="288" t="b">
        <f t="shared" si="91"/>
        <v>1</v>
      </c>
      <c r="BP665" s="288" t="b">
        <f t="shared" si="91"/>
        <v>1</v>
      </c>
      <c r="BQ665" s="288" t="b">
        <f t="shared" si="91"/>
        <v>1</v>
      </c>
    </row>
    <row r="666" spans="1:69" ht="12" customHeight="1" x14ac:dyDescent="0.25">
      <c r="A666" s="14">
        <v>18600513</v>
      </c>
      <c r="B666" s="15" t="s">
        <v>2763</v>
      </c>
      <c r="C666" s="16" t="s">
        <v>870</v>
      </c>
      <c r="D666" s="13" t="s">
        <v>183</v>
      </c>
      <c r="E666" s="13"/>
      <c r="F666" s="303">
        <v>42752</v>
      </c>
      <c r="G666" s="13"/>
      <c r="H666" s="288" t="s">
        <v>2129</v>
      </c>
      <c r="I666" s="288" t="s">
        <v>2129</v>
      </c>
      <c r="J666" s="288" t="s">
        <v>2129</v>
      </c>
      <c r="K666" s="288" t="s">
        <v>2129</v>
      </c>
      <c r="L666" s="288" t="s">
        <v>183</v>
      </c>
      <c r="M666" s="288" t="s">
        <v>2130</v>
      </c>
      <c r="N666" s="288" t="s">
        <v>183</v>
      </c>
      <c r="P666" s="289">
        <v>0</v>
      </c>
      <c r="Q666" s="289">
        <v>0</v>
      </c>
      <c r="R666" s="289">
        <v>0</v>
      </c>
      <c r="S666" s="289">
        <v>0</v>
      </c>
      <c r="T666" s="289">
        <v>0</v>
      </c>
      <c r="U666" s="289">
        <v>0</v>
      </c>
      <c r="V666" s="289">
        <v>0</v>
      </c>
      <c r="W666" s="289">
        <v>0</v>
      </c>
      <c r="X666" s="289">
        <v>0</v>
      </c>
      <c r="Y666" s="289">
        <v>0</v>
      </c>
      <c r="Z666" s="289">
        <v>0</v>
      </c>
      <c r="AA666" s="289">
        <v>0</v>
      </c>
      <c r="AB666" s="289">
        <v>0</v>
      </c>
      <c r="AC666" s="289"/>
      <c r="AD666" s="289"/>
      <c r="AE666" s="289">
        <v>0</v>
      </c>
      <c r="AF666" s="299"/>
      <c r="AG666" s="300"/>
      <c r="AH666" s="291"/>
      <c r="AI666" s="291"/>
      <c r="AJ666" s="291"/>
      <c r="AK666" s="292"/>
      <c r="AL666" s="291">
        <v>0</v>
      </c>
      <c r="AM666" s="293">
        <v>0</v>
      </c>
      <c r="AN666" s="291"/>
      <c r="AO666" s="294">
        <v>0</v>
      </c>
      <c r="AP666" s="291"/>
      <c r="AQ666" s="295">
        <v>0</v>
      </c>
      <c r="AR666" s="291"/>
      <c r="AS666" s="291"/>
      <c r="AT666" s="291"/>
      <c r="AU666" s="291"/>
      <c r="AV666" s="296">
        <v>0</v>
      </c>
      <c r="AW666" s="291">
        <v>0</v>
      </c>
      <c r="AX666" s="291"/>
      <c r="AY666" s="293">
        <v>0</v>
      </c>
      <c r="AZ666" s="297"/>
      <c r="BA666" s="298">
        <f t="shared" si="86"/>
        <v>0</v>
      </c>
      <c r="BB666" s="43"/>
      <c r="BC666" s="288" t="str">
        <f t="shared" si="94"/>
        <v/>
      </c>
      <c r="BD666" s="288" t="str">
        <f t="shared" si="94"/>
        <v/>
      </c>
      <c r="BE666" s="288" t="str">
        <f t="shared" si="94"/>
        <v/>
      </c>
      <c r="BF666" s="288" t="str">
        <f t="shared" si="92"/>
        <v/>
      </c>
      <c r="BG666" s="288" t="str">
        <f t="shared" si="85"/>
        <v>W/C</v>
      </c>
      <c r="BH666" s="288" t="str">
        <f t="shared" si="85"/>
        <v>NO</v>
      </c>
      <c r="BI666" s="288" t="str">
        <f t="shared" si="93"/>
        <v>W/C</v>
      </c>
      <c r="BJ666" s="43"/>
      <c r="BK666" s="288" t="b">
        <f t="shared" si="91"/>
        <v>1</v>
      </c>
      <c r="BL666" s="288" t="b">
        <f t="shared" si="91"/>
        <v>1</v>
      </c>
      <c r="BM666" s="288" t="b">
        <f t="shared" si="91"/>
        <v>1</v>
      </c>
      <c r="BN666" s="288" t="b">
        <f t="shared" si="91"/>
        <v>1</v>
      </c>
      <c r="BO666" s="288" t="b">
        <f t="shared" si="91"/>
        <v>1</v>
      </c>
      <c r="BP666" s="288" t="b">
        <f t="shared" si="91"/>
        <v>1</v>
      </c>
      <c r="BQ666" s="288" t="b">
        <f t="shared" si="91"/>
        <v>1</v>
      </c>
    </row>
    <row r="667" spans="1:69" ht="12" customHeight="1" x14ac:dyDescent="0.25">
      <c r="A667" s="286">
        <v>18600561</v>
      </c>
      <c r="B667" s="287" t="s">
        <v>2764</v>
      </c>
      <c r="C667" s="16" t="s">
        <v>871</v>
      </c>
      <c r="D667" s="13" t="s">
        <v>182</v>
      </c>
      <c r="E667" s="13"/>
      <c r="F667" s="16"/>
      <c r="G667" s="13"/>
      <c r="H667" s="288" t="s">
        <v>2129</v>
      </c>
      <c r="I667" s="288" t="s">
        <v>2129</v>
      </c>
      <c r="J667" s="288" t="s">
        <v>2129</v>
      </c>
      <c r="K667" s="288" t="s">
        <v>182</v>
      </c>
      <c r="L667" s="288" t="s">
        <v>2130</v>
      </c>
      <c r="M667" s="288" t="s">
        <v>2130</v>
      </c>
      <c r="N667" s="288" t="s">
        <v>2129</v>
      </c>
      <c r="P667" s="289">
        <v>7341235</v>
      </c>
      <c r="Q667" s="289">
        <v>7341235</v>
      </c>
      <c r="R667" s="289">
        <v>7341235</v>
      </c>
      <c r="S667" s="289">
        <v>7357177</v>
      </c>
      <c r="T667" s="289">
        <v>7357177</v>
      </c>
      <c r="U667" s="289">
        <v>7357177</v>
      </c>
      <c r="V667" s="289">
        <v>7373423</v>
      </c>
      <c r="W667" s="289">
        <v>7373423</v>
      </c>
      <c r="X667" s="289">
        <v>7373423</v>
      </c>
      <c r="Y667" s="289">
        <v>7389981</v>
      </c>
      <c r="Z667" s="289">
        <v>7389981</v>
      </c>
      <c r="AA667" s="289">
        <v>7389981</v>
      </c>
      <c r="AB667" s="289">
        <v>7406855</v>
      </c>
      <c r="AC667" s="289"/>
      <c r="AD667" s="289"/>
      <c r="AE667" s="289">
        <v>7368188.166666667</v>
      </c>
      <c r="AF667" s="299"/>
      <c r="AG667" s="300"/>
      <c r="AH667" s="291"/>
      <c r="AI667" s="291"/>
      <c r="AJ667" s="291"/>
      <c r="AK667" s="292">
        <v>7368188.166666667</v>
      </c>
      <c r="AL667" s="291">
        <v>7368188.166666667</v>
      </c>
      <c r="AM667" s="293"/>
      <c r="AN667" s="291"/>
      <c r="AO667" s="294">
        <v>0</v>
      </c>
      <c r="AP667" s="291"/>
      <c r="AQ667" s="295">
        <v>7406855</v>
      </c>
      <c r="AR667" s="291"/>
      <c r="AS667" s="291"/>
      <c r="AT667" s="291"/>
      <c r="AU667" s="291">
        <v>7406855</v>
      </c>
      <c r="AV667" s="296">
        <v>7406855</v>
      </c>
      <c r="AW667" s="291"/>
      <c r="AX667" s="291"/>
      <c r="AY667" s="293">
        <v>0</v>
      </c>
      <c r="AZ667" s="297" t="s">
        <v>292</v>
      </c>
      <c r="BA667" s="298">
        <f t="shared" si="86"/>
        <v>0</v>
      </c>
      <c r="BB667" s="43"/>
      <c r="BC667" s="288" t="str">
        <f t="shared" si="94"/>
        <v/>
      </c>
      <c r="BD667" s="288" t="str">
        <f t="shared" si="94"/>
        <v/>
      </c>
      <c r="BE667" s="288" t="str">
        <f t="shared" si="94"/>
        <v/>
      </c>
      <c r="BF667" s="288" t="str">
        <f t="shared" si="92"/>
        <v>Non-Op</v>
      </c>
      <c r="BG667" s="288" t="str">
        <f t="shared" si="85"/>
        <v>NO</v>
      </c>
      <c r="BH667" s="288" t="str">
        <f t="shared" si="85"/>
        <v>NO</v>
      </c>
      <c r="BI667" s="288" t="str">
        <f t="shared" si="93"/>
        <v/>
      </c>
      <c r="BJ667" s="43"/>
      <c r="BK667" s="288" t="b">
        <f t="shared" si="91"/>
        <v>1</v>
      </c>
      <c r="BL667" s="288" t="b">
        <f t="shared" si="91"/>
        <v>1</v>
      </c>
      <c r="BM667" s="288" t="b">
        <f t="shared" si="91"/>
        <v>1</v>
      </c>
      <c r="BN667" s="288" t="b">
        <f t="shared" si="91"/>
        <v>1</v>
      </c>
      <c r="BO667" s="288" t="b">
        <f t="shared" si="91"/>
        <v>1</v>
      </c>
      <c r="BP667" s="288" t="b">
        <f t="shared" si="91"/>
        <v>1</v>
      </c>
      <c r="BQ667" s="288" t="b">
        <f t="shared" si="91"/>
        <v>1</v>
      </c>
    </row>
    <row r="668" spans="1:69" ht="12" customHeight="1" x14ac:dyDescent="0.25">
      <c r="A668" s="286">
        <v>18600571</v>
      </c>
      <c r="B668" s="287" t="s">
        <v>2765</v>
      </c>
      <c r="C668" s="16" t="s">
        <v>872</v>
      </c>
      <c r="D668" s="13" t="s">
        <v>182</v>
      </c>
      <c r="E668" s="13"/>
      <c r="F668" s="16"/>
      <c r="G668" s="13"/>
      <c r="H668" s="288" t="s">
        <v>2129</v>
      </c>
      <c r="I668" s="288" t="s">
        <v>2129</v>
      </c>
      <c r="J668" s="288" t="s">
        <v>2129</v>
      </c>
      <c r="K668" s="288" t="s">
        <v>182</v>
      </c>
      <c r="L668" s="288" t="s">
        <v>2130</v>
      </c>
      <c r="M668" s="288" t="s">
        <v>2130</v>
      </c>
      <c r="N668" s="288" t="s">
        <v>2129</v>
      </c>
      <c r="P668" s="289">
        <v>54817487.359999999</v>
      </c>
      <c r="Q668" s="289">
        <v>54817487.359999999</v>
      </c>
      <c r="R668" s="289">
        <v>54817487.359999999</v>
      </c>
      <c r="S668" s="289">
        <v>54698160.299999997</v>
      </c>
      <c r="T668" s="289">
        <v>54698160.299999997</v>
      </c>
      <c r="U668" s="289">
        <v>54698160.299999997</v>
      </c>
      <c r="V668" s="289">
        <v>54637330.149999999</v>
      </c>
      <c r="W668" s="289">
        <v>54637330.149999999</v>
      </c>
      <c r="X668" s="289">
        <v>54637330.149999999</v>
      </c>
      <c r="Y668" s="289">
        <v>55332396.170000002</v>
      </c>
      <c r="Z668" s="289">
        <v>55332396.170000002</v>
      </c>
      <c r="AA668" s="289">
        <v>55332396.170000002</v>
      </c>
      <c r="AB668" s="289">
        <v>55607319.509999998</v>
      </c>
      <c r="AC668" s="289"/>
      <c r="AD668" s="289"/>
      <c r="AE668" s="289">
        <v>54904253.167916656</v>
      </c>
      <c r="AF668" s="299"/>
      <c r="AG668" s="300"/>
      <c r="AH668" s="291"/>
      <c r="AI668" s="291"/>
      <c r="AJ668" s="291"/>
      <c r="AK668" s="292">
        <v>54904253.167916656</v>
      </c>
      <c r="AL668" s="291">
        <v>54904253.167916656</v>
      </c>
      <c r="AM668" s="293"/>
      <c r="AN668" s="291"/>
      <c r="AO668" s="294">
        <v>0</v>
      </c>
      <c r="AP668" s="291"/>
      <c r="AQ668" s="295">
        <v>55607319.509999998</v>
      </c>
      <c r="AR668" s="291"/>
      <c r="AS668" s="291"/>
      <c r="AT668" s="291"/>
      <c r="AU668" s="291">
        <v>55607319.509999998</v>
      </c>
      <c r="AV668" s="296">
        <v>55607319.509999998</v>
      </c>
      <c r="AW668" s="291"/>
      <c r="AX668" s="291"/>
      <c r="AY668" s="293">
        <v>0</v>
      </c>
      <c r="AZ668" s="297" t="s">
        <v>292</v>
      </c>
      <c r="BA668" s="298">
        <f t="shared" si="86"/>
        <v>0</v>
      </c>
      <c r="BB668" s="43"/>
      <c r="BC668" s="288" t="str">
        <f t="shared" si="94"/>
        <v/>
      </c>
      <c r="BD668" s="288" t="str">
        <f t="shared" si="94"/>
        <v/>
      </c>
      <c r="BE668" s="288" t="str">
        <f t="shared" si="94"/>
        <v/>
      </c>
      <c r="BF668" s="288" t="str">
        <f t="shared" si="92"/>
        <v>Non-Op</v>
      </c>
      <c r="BG668" s="288" t="str">
        <f t="shared" si="85"/>
        <v>NO</v>
      </c>
      <c r="BH668" s="288" t="str">
        <f t="shared" si="85"/>
        <v>NO</v>
      </c>
      <c r="BI668" s="288" t="str">
        <f t="shared" si="93"/>
        <v/>
      </c>
      <c r="BJ668" s="43"/>
      <c r="BK668" s="288" t="b">
        <f t="shared" si="91"/>
        <v>1</v>
      </c>
      <c r="BL668" s="288" t="b">
        <f t="shared" si="91"/>
        <v>1</v>
      </c>
      <c r="BM668" s="288" t="b">
        <f t="shared" si="91"/>
        <v>1</v>
      </c>
      <c r="BN668" s="288" t="b">
        <f t="shared" si="91"/>
        <v>1</v>
      </c>
      <c r="BO668" s="288" t="b">
        <f t="shared" si="91"/>
        <v>1</v>
      </c>
      <c r="BP668" s="288" t="b">
        <f t="shared" si="91"/>
        <v>1</v>
      </c>
      <c r="BQ668" s="288" t="b">
        <f t="shared" si="91"/>
        <v>1</v>
      </c>
    </row>
    <row r="669" spans="1:69" ht="12" customHeight="1" x14ac:dyDescent="0.25">
      <c r="A669" s="286">
        <v>18600573</v>
      </c>
      <c r="B669" s="287" t="s">
        <v>2766</v>
      </c>
      <c r="C669" s="16" t="s">
        <v>873</v>
      </c>
      <c r="D669" s="13" t="s">
        <v>182</v>
      </c>
      <c r="E669" s="13"/>
      <c r="F669" s="16"/>
      <c r="G669" s="13"/>
      <c r="H669" s="288" t="s">
        <v>2129</v>
      </c>
      <c r="I669" s="288" t="s">
        <v>2129</v>
      </c>
      <c r="J669" s="288" t="s">
        <v>2129</v>
      </c>
      <c r="K669" s="288" t="s">
        <v>182</v>
      </c>
      <c r="L669" s="288" t="s">
        <v>2130</v>
      </c>
      <c r="M669" s="288" t="s">
        <v>2130</v>
      </c>
      <c r="N669" s="288" t="s">
        <v>2129</v>
      </c>
      <c r="P669" s="289">
        <v>7378561</v>
      </c>
      <c r="Q669" s="289">
        <v>7378561</v>
      </c>
      <c r="R669" s="289">
        <v>7378561</v>
      </c>
      <c r="S669" s="289">
        <v>7252160</v>
      </c>
      <c r="T669" s="289">
        <v>7252160</v>
      </c>
      <c r="U669" s="289">
        <v>7252160</v>
      </c>
      <c r="V669" s="289">
        <v>7939946</v>
      </c>
      <c r="W669" s="289">
        <v>7939946</v>
      </c>
      <c r="X669" s="289">
        <v>7939946</v>
      </c>
      <c r="Y669" s="289">
        <v>9024592</v>
      </c>
      <c r="Z669" s="289">
        <v>9024592</v>
      </c>
      <c r="AA669" s="289">
        <v>9024592</v>
      </c>
      <c r="AB669" s="289">
        <v>9679079</v>
      </c>
      <c r="AC669" s="289"/>
      <c r="AD669" s="289"/>
      <c r="AE669" s="289">
        <v>7994669.666666667</v>
      </c>
      <c r="AF669" s="299"/>
      <c r="AG669" s="300"/>
      <c r="AH669" s="291"/>
      <c r="AI669" s="291"/>
      <c r="AJ669" s="291"/>
      <c r="AK669" s="292">
        <v>7994669.666666667</v>
      </c>
      <c r="AL669" s="291">
        <v>7994669.666666667</v>
      </c>
      <c r="AM669" s="293"/>
      <c r="AN669" s="291"/>
      <c r="AO669" s="294">
        <v>0</v>
      </c>
      <c r="AP669" s="291"/>
      <c r="AQ669" s="295">
        <v>9679079</v>
      </c>
      <c r="AR669" s="291"/>
      <c r="AS669" s="291"/>
      <c r="AT669" s="291"/>
      <c r="AU669" s="291">
        <v>9679079</v>
      </c>
      <c r="AV669" s="296">
        <v>9679079</v>
      </c>
      <c r="AW669" s="291"/>
      <c r="AX669" s="291"/>
      <c r="AY669" s="293">
        <v>0</v>
      </c>
      <c r="AZ669" s="297" t="s">
        <v>292</v>
      </c>
      <c r="BA669" s="298">
        <f t="shared" si="86"/>
        <v>0</v>
      </c>
      <c r="BB669" s="43"/>
      <c r="BC669" s="288" t="str">
        <f t="shared" si="94"/>
        <v/>
      </c>
      <c r="BD669" s="288" t="str">
        <f t="shared" si="94"/>
        <v/>
      </c>
      <c r="BE669" s="288" t="str">
        <f t="shared" si="94"/>
        <v/>
      </c>
      <c r="BF669" s="288" t="str">
        <f t="shared" si="92"/>
        <v>Non-Op</v>
      </c>
      <c r="BG669" s="288" t="str">
        <f t="shared" si="85"/>
        <v>NO</v>
      </c>
      <c r="BH669" s="288" t="str">
        <f t="shared" si="85"/>
        <v>NO</v>
      </c>
      <c r="BI669" s="288" t="str">
        <f t="shared" si="93"/>
        <v/>
      </c>
      <c r="BJ669" s="43"/>
      <c r="BK669" s="288" t="b">
        <f t="shared" si="91"/>
        <v>1</v>
      </c>
      <c r="BL669" s="288" t="b">
        <f t="shared" si="91"/>
        <v>1</v>
      </c>
      <c r="BM669" s="288" t="b">
        <f t="shared" si="91"/>
        <v>1</v>
      </c>
      <c r="BN669" s="288" t="b">
        <f t="shared" si="91"/>
        <v>1</v>
      </c>
      <c r="BO669" s="288" t="b">
        <f t="shared" si="91"/>
        <v>1</v>
      </c>
      <c r="BP669" s="288" t="b">
        <f t="shared" si="91"/>
        <v>1</v>
      </c>
      <c r="BQ669" s="288" t="b">
        <f t="shared" si="91"/>
        <v>1</v>
      </c>
    </row>
    <row r="670" spans="1:69" ht="12" customHeight="1" x14ac:dyDescent="0.25">
      <c r="A670" s="313">
        <v>18600751</v>
      </c>
      <c r="B670" s="314" t="s">
        <v>2767</v>
      </c>
      <c r="C670" s="315" t="s">
        <v>874</v>
      </c>
      <c r="D670" s="13" t="s">
        <v>183</v>
      </c>
      <c r="E670" s="13"/>
      <c r="F670" s="315"/>
      <c r="G670" s="13"/>
      <c r="H670" s="288" t="s">
        <v>2129</v>
      </c>
      <c r="I670" s="288" t="s">
        <v>2129</v>
      </c>
      <c r="J670" s="288" t="s">
        <v>2129</v>
      </c>
      <c r="K670" s="288" t="s">
        <v>2129</v>
      </c>
      <c r="L670" s="288" t="s">
        <v>183</v>
      </c>
      <c r="M670" s="288" t="s">
        <v>2130</v>
      </c>
      <c r="N670" s="288" t="s">
        <v>183</v>
      </c>
      <c r="P670" s="289">
        <v>2219090</v>
      </c>
      <c r="Q670" s="289">
        <v>2275138.38</v>
      </c>
      <c r="R670" s="289">
        <v>2261349.66</v>
      </c>
      <c r="S670" s="289">
        <v>2247560.94</v>
      </c>
      <c r="T670" s="289">
        <v>2233772.2200000002</v>
      </c>
      <c r="U670" s="289">
        <v>2219983.5</v>
      </c>
      <c r="V670" s="289">
        <v>2206194.7799999998</v>
      </c>
      <c r="W670" s="289">
        <v>2192406.06</v>
      </c>
      <c r="X670" s="289">
        <v>2178617.34</v>
      </c>
      <c r="Y670" s="289">
        <v>2164828.62</v>
      </c>
      <c r="Z670" s="289">
        <v>2151039.9</v>
      </c>
      <c r="AA670" s="289">
        <v>2137251.1800000002</v>
      </c>
      <c r="AB670" s="289">
        <v>2123462.46</v>
      </c>
      <c r="AC670" s="289"/>
      <c r="AD670" s="289"/>
      <c r="AE670" s="289">
        <v>2203284.9008333334</v>
      </c>
      <c r="AF670" s="299"/>
      <c r="AG670" s="300"/>
      <c r="AH670" s="291"/>
      <c r="AI670" s="291"/>
      <c r="AJ670" s="291"/>
      <c r="AK670" s="292"/>
      <c r="AL670" s="291">
        <v>0</v>
      </c>
      <c r="AM670" s="293">
        <v>2203284.9008333334</v>
      </c>
      <c r="AN670" s="291"/>
      <c r="AO670" s="294">
        <v>2203284.9008333334</v>
      </c>
      <c r="AP670" s="291"/>
      <c r="AQ670" s="295">
        <v>2123462.46</v>
      </c>
      <c r="AR670" s="291"/>
      <c r="AS670" s="291"/>
      <c r="AT670" s="291"/>
      <c r="AU670" s="291"/>
      <c r="AV670" s="296">
        <v>0</v>
      </c>
      <c r="AW670" s="291">
        <v>2123462.46</v>
      </c>
      <c r="AX670" s="291"/>
      <c r="AY670" s="293">
        <v>2123462.46</v>
      </c>
      <c r="AZ670" s="297"/>
      <c r="BA670" s="298">
        <f t="shared" si="86"/>
        <v>0</v>
      </c>
      <c r="BB670" s="43"/>
      <c r="BC670" s="288" t="str">
        <f t="shared" si="94"/>
        <v/>
      </c>
      <c r="BD670" s="288" t="str">
        <f t="shared" si="94"/>
        <v/>
      </c>
      <c r="BE670" s="288" t="str">
        <f t="shared" si="94"/>
        <v/>
      </c>
      <c r="BF670" s="288" t="str">
        <f t="shared" si="92"/>
        <v/>
      </c>
      <c r="BG670" s="288" t="str">
        <f t="shared" si="85"/>
        <v>W/C</v>
      </c>
      <c r="BH670" s="288" t="str">
        <f t="shared" si="85"/>
        <v>NO</v>
      </c>
      <c r="BI670" s="288" t="str">
        <f t="shared" si="93"/>
        <v>W/C</v>
      </c>
      <c r="BJ670" s="43"/>
      <c r="BK670" s="288" t="b">
        <f t="shared" si="91"/>
        <v>1</v>
      </c>
      <c r="BL670" s="288" t="b">
        <f t="shared" si="91"/>
        <v>1</v>
      </c>
      <c r="BM670" s="288" t="b">
        <f t="shared" si="91"/>
        <v>1</v>
      </c>
      <c r="BN670" s="288" t="b">
        <f t="shared" si="91"/>
        <v>1</v>
      </c>
      <c r="BO670" s="288" t="b">
        <f t="shared" si="91"/>
        <v>1</v>
      </c>
      <c r="BP670" s="288" t="b">
        <f t="shared" si="91"/>
        <v>1</v>
      </c>
      <c r="BQ670" s="288" t="b">
        <f t="shared" si="91"/>
        <v>1</v>
      </c>
    </row>
    <row r="671" spans="1:69" ht="12" customHeight="1" x14ac:dyDescent="0.25">
      <c r="A671" s="313">
        <v>18600761</v>
      </c>
      <c r="B671" s="314" t="s">
        <v>2768</v>
      </c>
      <c r="C671" s="315" t="s">
        <v>875</v>
      </c>
      <c r="D671" s="13" t="s">
        <v>183</v>
      </c>
      <c r="E671" s="13"/>
      <c r="F671" s="315"/>
      <c r="G671" s="13"/>
      <c r="H671" s="288" t="s">
        <v>2129</v>
      </c>
      <c r="I671" s="288" t="s">
        <v>2129</v>
      </c>
      <c r="J671" s="288" t="s">
        <v>2129</v>
      </c>
      <c r="K671" s="288" t="s">
        <v>2129</v>
      </c>
      <c r="L671" s="288" t="s">
        <v>183</v>
      </c>
      <c r="M671" s="288" t="s">
        <v>2130</v>
      </c>
      <c r="N671" s="288" t="s">
        <v>183</v>
      </c>
      <c r="P671" s="289">
        <v>924168.98</v>
      </c>
      <c r="Q671" s="289">
        <v>918601.69</v>
      </c>
      <c r="R671" s="289">
        <v>913034.4</v>
      </c>
      <c r="S671" s="289">
        <v>907467.11</v>
      </c>
      <c r="T671" s="289">
        <v>901899.82</v>
      </c>
      <c r="U671" s="289">
        <v>896332.53</v>
      </c>
      <c r="V671" s="289">
        <v>890765.24</v>
      </c>
      <c r="W671" s="289">
        <v>885197.95</v>
      </c>
      <c r="X671" s="289">
        <v>879630.66</v>
      </c>
      <c r="Y671" s="289">
        <v>874063.37</v>
      </c>
      <c r="Z671" s="289">
        <v>868496.08</v>
      </c>
      <c r="AA671" s="289">
        <v>862928.79</v>
      </c>
      <c r="AB671" s="289">
        <v>857361.5</v>
      </c>
      <c r="AC671" s="289"/>
      <c r="AD671" s="289"/>
      <c r="AE671" s="289">
        <v>890765.24000000011</v>
      </c>
      <c r="AF671" s="299"/>
      <c r="AG671" s="300"/>
      <c r="AH671" s="291"/>
      <c r="AI671" s="291"/>
      <c r="AJ671" s="291"/>
      <c r="AK671" s="292"/>
      <c r="AL671" s="291">
        <v>0</v>
      </c>
      <c r="AM671" s="293">
        <v>890765.24000000011</v>
      </c>
      <c r="AN671" s="291"/>
      <c r="AO671" s="294">
        <v>890765.24000000011</v>
      </c>
      <c r="AP671" s="291"/>
      <c r="AQ671" s="295">
        <v>857361.5</v>
      </c>
      <c r="AR671" s="291"/>
      <c r="AS671" s="291"/>
      <c r="AT671" s="291"/>
      <c r="AU671" s="291"/>
      <c r="AV671" s="296">
        <v>0</v>
      </c>
      <c r="AW671" s="291">
        <v>857361.5</v>
      </c>
      <c r="AX671" s="291"/>
      <c r="AY671" s="293">
        <v>857361.5</v>
      </c>
      <c r="AZ671" s="297"/>
      <c r="BA671" s="298">
        <f t="shared" si="86"/>
        <v>0</v>
      </c>
      <c r="BB671" s="43"/>
      <c r="BC671" s="288" t="str">
        <f t="shared" si="94"/>
        <v/>
      </c>
      <c r="BD671" s="288" t="str">
        <f t="shared" si="94"/>
        <v/>
      </c>
      <c r="BE671" s="288" t="str">
        <f t="shared" si="94"/>
        <v/>
      </c>
      <c r="BF671" s="288" t="str">
        <f t="shared" si="92"/>
        <v/>
      </c>
      <c r="BG671" s="288" t="str">
        <f t="shared" si="85"/>
        <v>W/C</v>
      </c>
      <c r="BH671" s="288" t="str">
        <f t="shared" si="85"/>
        <v>NO</v>
      </c>
      <c r="BI671" s="288" t="str">
        <f t="shared" si="93"/>
        <v>W/C</v>
      </c>
      <c r="BJ671" s="43"/>
      <c r="BK671" s="288" t="b">
        <f t="shared" si="91"/>
        <v>1</v>
      </c>
      <c r="BL671" s="288" t="b">
        <f t="shared" si="91"/>
        <v>1</v>
      </c>
      <c r="BM671" s="288" t="b">
        <f t="shared" si="91"/>
        <v>1</v>
      </c>
      <c r="BN671" s="288" t="b">
        <f t="shared" si="91"/>
        <v>1</v>
      </c>
      <c r="BO671" s="288" t="b">
        <f t="shared" si="91"/>
        <v>1</v>
      </c>
      <c r="BP671" s="288" t="b">
        <f t="shared" si="91"/>
        <v>1</v>
      </c>
      <c r="BQ671" s="288" t="b">
        <f t="shared" si="91"/>
        <v>1</v>
      </c>
    </row>
    <row r="672" spans="1:69" ht="12" customHeight="1" x14ac:dyDescent="0.25">
      <c r="A672" s="313">
        <v>18600771</v>
      </c>
      <c r="B672" s="314" t="s">
        <v>2769</v>
      </c>
      <c r="C672" s="315" t="s">
        <v>876</v>
      </c>
      <c r="D672" s="13" t="s">
        <v>183</v>
      </c>
      <c r="E672" s="13"/>
      <c r="F672" s="315"/>
      <c r="G672" s="13"/>
      <c r="H672" s="288" t="s">
        <v>2129</v>
      </c>
      <c r="I672" s="288" t="s">
        <v>2129</v>
      </c>
      <c r="J672" s="288" t="s">
        <v>2129</v>
      </c>
      <c r="K672" s="288" t="s">
        <v>2129</v>
      </c>
      <c r="L672" s="288" t="s">
        <v>183</v>
      </c>
      <c r="M672" s="288" t="s">
        <v>2130</v>
      </c>
      <c r="N672" s="288" t="s">
        <v>183</v>
      </c>
      <c r="P672" s="289">
        <v>2289189.6800000002</v>
      </c>
      <c r="Q672" s="289">
        <v>2344815.7799999998</v>
      </c>
      <c r="R672" s="289">
        <v>2330604.7799999998</v>
      </c>
      <c r="S672" s="289">
        <v>2316393.7799999998</v>
      </c>
      <c r="T672" s="289">
        <v>2302182.7799999998</v>
      </c>
      <c r="U672" s="289">
        <v>2287971.7799999998</v>
      </c>
      <c r="V672" s="289">
        <v>2273760.7799999998</v>
      </c>
      <c r="W672" s="289">
        <v>2259549.7799999998</v>
      </c>
      <c r="X672" s="289">
        <v>2245338.7799999998</v>
      </c>
      <c r="Y672" s="289">
        <v>2231127.7799999998</v>
      </c>
      <c r="Z672" s="289">
        <v>2216916.7799999998</v>
      </c>
      <c r="AA672" s="289">
        <v>2202705.7799999998</v>
      </c>
      <c r="AB672" s="289">
        <v>2188494.7799999998</v>
      </c>
      <c r="AC672" s="289"/>
      <c r="AD672" s="289"/>
      <c r="AE672" s="289">
        <v>2270850.9008333334</v>
      </c>
      <c r="AF672" s="299"/>
      <c r="AG672" s="300"/>
      <c r="AH672" s="291"/>
      <c r="AI672" s="291"/>
      <c r="AJ672" s="291"/>
      <c r="AK672" s="292"/>
      <c r="AL672" s="291">
        <v>0</v>
      </c>
      <c r="AM672" s="293">
        <v>2270850.9008333334</v>
      </c>
      <c r="AN672" s="291"/>
      <c r="AO672" s="294">
        <v>2270850.9008333334</v>
      </c>
      <c r="AP672" s="291"/>
      <c r="AQ672" s="295">
        <v>2188494.7799999998</v>
      </c>
      <c r="AR672" s="291"/>
      <c r="AS672" s="291"/>
      <c r="AT672" s="291"/>
      <c r="AU672" s="291"/>
      <c r="AV672" s="296">
        <v>0</v>
      </c>
      <c r="AW672" s="291">
        <v>2188494.7799999998</v>
      </c>
      <c r="AX672" s="291"/>
      <c r="AY672" s="293">
        <v>2188494.7799999998</v>
      </c>
      <c r="AZ672" s="297"/>
      <c r="BA672" s="298">
        <f t="shared" si="86"/>
        <v>0</v>
      </c>
      <c r="BB672" s="43"/>
      <c r="BC672" s="288" t="str">
        <f t="shared" si="94"/>
        <v/>
      </c>
      <c r="BD672" s="288" t="str">
        <f t="shared" si="94"/>
        <v/>
      </c>
      <c r="BE672" s="288" t="str">
        <f t="shared" si="94"/>
        <v/>
      </c>
      <c r="BF672" s="288" t="str">
        <f t="shared" si="92"/>
        <v/>
      </c>
      <c r="BG672" s="288" t="str">
        <f t="shared" si="85"/>
        <v>W/C</v>
      </c>
      <c r="BH672" s="288" t="str">
        <f t="shared" si="85"/>
        <v>NO</v>
      </c>
      <c r="BI672" s="288" t="str">
        <f t="shared" si="93"/>
        <v>W/C</v>
      </c>
      <c r="BJ672" s="43"/>
      <c r="BK672" s="288" t="b">
        <f t="shared" si="91"/>
        <v>1</v>
      </c>
      <c r="BL672" s="288" t="b">
        <f t="shared" si="91"/>
        <v>1</v>
      </c>
      <c r="BM672" s="288" t="b">
        <f t="shared" si="91"/>
        <v>1</v>
      </c>
      <c r="BN672" s="288" t="b">
        <f t="shared" si="91"/>
        <v>1</v>
      </c>
      <c r="BO672" s="288" t="b">
        <f t="shared" si="91"/>
        <v>1</v>
      </c>
      <c r="BP672" s="288" t="b">
        <f t="shared" si="91"/>
        <v>1</v>
      </c>
      <c r="BQ672" s="288" t="b">
        <f t="shared" si="91"/>
        <v>1</v>
      </c>
    </row>
    <row r="673" spans="1:69" ht="12" customHeight="1" x14ac:dyDescent="0.25">
      <c r="A673" s="313">
        <v>18600781</v>
      </c>
      <c r="B673" s="314" t="s">
        <v>2770</v>
      </c>
      <c r="C673" s="315" t="s">
        <v>877</v>
      </c>
      <c r="D673" s="13" t="s">
        <v>183</v>
      </c>
      <c r="E673" s="13"/>
      <c r="F673" s="315"/>
      <c r="G673" s="13"/>
      <c r="H673" s="288" t="s">
        <v>2129</v>
      </c>
      <c r="I673" s="288" t="s">
        <v>2129</v>
      </c>
      <c r="J673" s="288" t="s">
        <v>2129</v>
      </c>
      <c r="K673" s="288" t="s">
        <v>2129</v>
      </c>
      <c r="L673" s="288" t="s">
        <v>183</v>
      </c>
      <c r="M673" s="288" t="s">
        <v>2130</v>
      </c>
      <c r="N673" s="288" t="s">
        <v>183</v>
      </c>
      <c r="P673" s="289">
        <v>1180483.26</v>
      </c>
      <c r="Q673" s="289">
        <v>1173371.92</v>
      </c>
      <c r="R673" s="289">
        <v>1166260.58</v>
      </c>
      <c r="S673" s="289">
        <v>1159149.24</v>
      </c>
      <c r="T673" s="289">
        <v>1152037.8999999999</v>
      </c>
      <c r="U673" s="289">
        <v>1144926.56</v>
      </c>
      <c r="V673" s="289">
        <v>1137815.22</v>
      </c>
      <c r="W673" s="289">
        <v>1130703.8799999999</v>
      </c>
      <c r="X673" s="289">
        <v>1123592.54</v>
      </c>
      <c r="Y673" s="289">
        <v>1116481.2</v>
      </c>
      <c r="Z673" s="289">
        <v>1109369.8600000001</v>
      </c>
      <c r="AA673" s="289">
        <v>1102258.52</v>
      </c>
      <c r="AB673" s="289">
        <v>1095147.18</v>
      </c>
      <c r="AC673" s="289"/>
      <c r="AD673" s="289"/>
      <c r="AE673" s="289">
        <v>1137815.22</v>
      </c>
      <c r="AF673" s="299"/>
      <c r="AG673" s="300"/>
      <c r="AH673" s="291"/>
      <c r="AI673" s="291"/>
      <c r="AJ673" s="291"/>
      <c r="AK673" s="292"/>
      <c r="AL673" s="291">
        <v>0</v>
      </c>
      <c r="AM673" s="293">
        <v>1137815.22</v>
      </c>
      <c r="AN673" s="291"/>
      <c r="AO673" s="294">
        <v>1137815.22</v>
      </c>
      <c r="AP673" s="291"/>
      <c r="AQ673" s="295">
        <v>1095147.18</v>
      </c>
      <c r="AR673" s="291"/>
      <c r="AS673" s="291"/>
      <c r="AT673" s="291"/>
      <c r="AU673" s="291"/>
      <c r="AV673" s="296">
        <v>0</v>
      </c>
      <c r="AW673" s="291">
        <v>1095147.18</v>
      </c>
      <c r="AX673" s="291"/>
      <c r="AY673" s="293">
        <v>1095147.18</v>
      </c>
      <c r="AZ673" s="297"/>
      <c r="BA673" s="298">
        <f t="shared" si="86"/>
        <v>0</v>
      </c>
      <c r="BB673" s="43"/>
      <c r="BC673" s="288" t="str">
        <f t="shared" si="94"/>
        <v/>
      </c>
      <c r="BD673" s="288" t="str">
        <f t="shared" si="94"/>
        <v/>
      </c>
      <c r="BE673" s="288" t="str">
        <f t="shared" si="94"/>
        <v/>
      </c>
      <c r="BF673" s="288" t="str">
        <f t="shared" si="92"/>
        <v/>
      </c>
      <c r="BG673" s="288" t="str">
        <f t="shared" si="85"/>
        <v>W/C</v>
      </c>
      <c r="BH673" s="288" t="str">
        <f t="shared" si="85"/>
        <v>NO</v>
      </c>
      <c r="BI673" s="288" t="str">
        <f t="shared" si="93"/>
        <v>W/C</v>
      </c>
      <c r="BJ673" s="43"/>
      <c r="BK673" s="288" t="b">
        <f t="shared" si="91"/>
        <v>1</v>
      </c>
      <c r="BL673" s="288" t="b">
        <f t="shared" si="91"/>
        <v>1</v>
      </c>
      <c r="BM673" s="288" t="b">
        <f t="shared" si="91"/>
        <v>1</v>
      </c>
      <c r="BN673" s="288" t="b">
        <f t="shared" si="91"/>
        <v>1</v>
      </c>
      <c r="BO673" s="288" t="b">
        <f t="shared" si="91"/>
        <v>1</v>
      </c>
      <c r="BP673" s="288" t="b">
        <f t="shared" si="91"/>
        <v>1</v>
      </c>
      <c r="BQ673" s="288" t="b">
        <f t="shared" si="91"/>
        <v>1</v>
      </c>
    </row>
    <row r="674" spans="1:69" ht="12" customHeight="1" x14ac:dyDescent="0.25">
      <c r="A674" s="313">
        <v>18600861</v>
      </c>
      <c r="B674" s="314" t="s">
        <v>2771</v>
      </c>
      <c r="C674" s="315" t="s">
        <v>878</v>
      </c>
      <c r="D674" s="13" t="s">
        <v>183</v>
      </c>
      <c r="E674" s="13"/>
      <c r="F674" s="303">
        <v>43070</v>
      </c>
      <c r="G674" s="13"/>
      <c r="H674" s="288" t="s">
        <v>2129</v>
      </c>
      <c r="I674" s="288" t="s">
        <v>2129</v>
      </c>
      <c r="J674" s="288" t="s">
        <v>2129</v>
      </c>
      <c r="K674" s="288" t="s">
        <v>2129</v>
      </c>
      <c r="L674" s="288" t="s">
        <v>183</v>
      </c>
      <c r="M674" s="288" t="s">
        <v>2130</v>
      </c>
      <c r="N674" s="288" t="s">
        <v>183</v>
      </c>
      <c r="P674" s="289">
        <v>94480</v>
      </c>
      <c r="Q674" s="289">
        <v>94480</v>
      </c>
      <c r="R674" s="289">
        <v>94480</v>
      </c>
      <c r="S674" s="289">
        <v>94480</v>
      </c>
      <c r="T674" s="289">
        <v>94480</v>
      </c>
      <c r="U674" s="289">
        <v>94480</v>
      </c>
      <c r="V674" s="289">
        <v>94480</v>
      </c>
      <c r="W674" s="289">
        <v>94480</v>
      </c>
      <c r="X674" s="289">
        <v>94480</v>
      </c>
      <c r="Y674" s="289">
        <v>94480</v>
      </c>
      <c r="Z674" s="289">
        <v>108480</v>
      </c>
      <c r="AA674" s="289">
        <v>108480</v>
      </c>
      <c r="AB674" s="289">
        <v>108480</v>
      </c>
      <c r="AC674" s="289"/>
      <c r="AD674" s="289"/>
      <c r="AE674" s="289">
        <v>97396.666666666672</v>
      </c>
      <c r="AF674" s="299"/>
      <c r="AG674" s="329"/>
      <c r="AH674" s="291"/>
      <c r="AI674" s="291"/>
      <c r="AJ674" s="291"/>
      <c r="AK674" s="292"/>
      <c r="AL674" s="291">
        <v>0</v>
      </c>
      <c r="AM674" s="293">
        <v>97396.666666666672</v>
      </c>
      <c r="AN674" s="291"/>
      <c r="AO674" s="294">
        <v>97396.666666666672</v>
      </c>
      <c r="AP674" s="291"/>
      <c r="AQ674" s="295">
        <v>108480</v>
      </c>
      <c r="AR674" s="291"/>
      <c r="AS674" s="291"/>
      <c r="AT674" s="291"/>
      <c r="AU674" s="291"/>
      <c r="AV674" s="296">
        <v>0</v>
      </c>
      <c r="AW674" s="291">
        <v>108480</v>
      </c>
      <c r="AX674" s="291"/>
      <c r="AY674" s="293">
        <v>108480</v>
      </c>
      <c r="AZ674" s="297"/>
      <c r="BA674" s="298">
        <f t="shared" si="86"/>
        <v>0</v>
      </c>
      <c r="BB674" s="43"/>
      <c r="BC674" s="288" t="str">
        <f t="shared" si="94"/>
        <v/>
      </c>
      <c r="BD674" s="288" t="str">
        <f t="shared" si="94"/>
        <v/>
      </c>
      <c r="BE674" s="288" t="str">
        <f t="shared" si="94"/>
        <v/>
      </c>
      <c r="BF674" s="288" t="str">
        <f t="shared" si="92"/>
        <v/>
      </c>
      <c r="BG674" s="288" t="str">
        <f t="shared" si="85"/>
        <v>W/C</v>
      </c>
      <c r="BH674" s="288" t="str">
        <f t="shared" si="85"/>
        <v>NO</v>
      </c>
      <c r="BI674" s="288" t="str">
        <f t="shared" si="93"/>
        <v>W/C</v>
      </c>
      <c r="BJ674" s="43"/>
      <c r="BK674" s="288" t="b">
        <f t="shared" si="91"/>
        <v>1</v>
      </c>
      <c r="BL674" s="288" t="b">
        <f t="shared" si="91"/>
        <v>1</v>
      </c>
      <c r="BM674" s="288" t="b">
        <f t="shared" si="91"/>
        <v>1</v>
      </c>
      <c r="BN674" s="288" t="b">
        <f t="shared" si="91"/>
        <v>1</v>
      </c>
      <c r="BO674" s="288" t="b">
        <f t="shared" si="91"/>
        <v>1</v>
      </c>
      <c r="BP674" s="288" t="b">
        <f t="shared" si="91"/>
        <v>1</v>
      </c>
      <c r="BQ674" s="288" t="b">
        <f t="shared" si="91"/>
        <v>1</v>
      </c>
    </row>
    <row r="675" spans="1:69" ht="12" customHeight="1" x14ac:dyDescent="0.25">
      <c r="A675" s="313">
        <v>18600871</v>
      </c>
      <c r="B675" s="314"/>
      <c r="C675" s="315" t="s">
        <v>879</v>
      </c>
      <c r="D675" s="13" t="s">
        <v>183</v>
      </c>
      <c r="E675" s="13"/>
      <c r="F675" s="303">
        <v>43191</v>
      </c>
      <c r="G675" s="13"/>
      <c r="H675" s="288"/>
      <c r="I675" s="288"/>
      <c r="J675" s="288"/>
      <c r="K675" s="288"/>
      <c r="L675" s="288" t="s">
        <v>183</v>
      </c>
      <c r="M675" s="288" t="s">
        <v>2130</v>
      </c>
      <c r="N675" s="288" t="s">
        <v>183</v>
      </c>
      <c r="P675" s="289"/>
      <c r="Q675" s="289">
        <v>0</v>
      </c>
      <c r="R675" s="289">
        <v>0</v>
      </c>
      <c r="S675" s="289">
        <v>0</v>
      </c>
      <c r="T675" s="289">
        <v>1730.8</v>
      </c>
      <c r="U675" s="289">
        <v>730068.58</v>
      </c>
      <c r="V675" s="289">
        <v>759244.53</v>
      </c>
      <c r="W675" s="289">
        <v>727609.36</v>
      </c>
      <c r="X675" s="289">
        <v>769729.53</v>
      </c>
      <c r="Y675" s="289">
        <v>753911.94</v>
      </c>
      <c r="Z675" s="289">
        <v>738094.35</v>
      </c>
      <c r="AA675" s="289">
        <v>722276.76</v>
      </c>
      <c r="AB675" s="289">
        <v>706459.17</v>
      </c>
      <c r="AC675" s="289"/>
      <c r="AD675" s="289"/>
      <c r="AE675" s="289">
        <v>462991.28624999995</v>
      </c>
      <c r="AF675" s="299"/>
      <c r="AG675" s="329"/>
      <c r="AH675" s="291"/>
      <c r="AI675" s="291"/>
      <c r="AJ675" s="291"/>
      <c r="AK675" s="292"/>
      <c r="AL675" s="291">
        <v>0</v>
      </c>
      <c r="AM675" s="293">
        <v>462991.28624999995</v>
      </c>
      <c r="AN675" s="291"/>
      <c r="AO675" s="294">
        <v>462991.28624999995</v>
      </c>
      <c r="AP675" s="291"/>
      <c r="AQ675" s="295">
        <v>706459.17</v>
      </c>
      <c r="AR675" s="291"/>
      <c r="AS675" s="291"/>
      <c r="AT675" s="291"/>
      <c r="AU675" s="291"/>
      <c r="AV675" s="296">
        <v>0</v>
      </c>
      <c r="AW675" s="291">
        <v>706459.17</v>
      </c>
      <c r="AX675" s="291"/>
      <c r="AY675" s="293">
        <v>706459.17</v>
      </c>
      <c r="AZ675" s="297"/>
      <c r="BA675" s="298">
        <f t="shared" si="86"/>
        <v>0</v>
      </c>
      <c r="BB675" s="43"/>
      <c r="BC675" s="288"/>
      <c r="BD675" s="288"/>
      <c r="BE675" s="288"/>
      <c r="BF675" s="288"/>
      <c r="BG675" s="288" t="str">
        <f t="shared" si="85"/>
        <v>W/C</v>
      </c>
      <c r="BH675" s="288" t="str">
        <f t="shared" si="85"/>
        <v>NO</v>
      </c>
      <c r="BI675" s="288" t="str">
        <f t="shared" si="93"/>
        <v>W/C</v>
      </c>
      <c r="BJ675" s="43"/>
      <c r="BK675" s="288" t="b">
        <f t="shared" si="91"/>
        <v>1</v>
      </c>
      <c r="BL675" s="288" t="b">
        <f t="shared" si="91"/>
        <v>1</v>
      </c>
      <c r="BM675" s="288" t="b">
        <f t="shared" si="91"/>
        <v>1</v>
      </c>
      <c r="BN675" s="288" t="b">
        <f t="shared" si="91"/>
        <v>1</v>
      </c>
      <c r="BO675" s="288" t="b">
        <f t="shared" si="91"/>
        <v>1</v>
      </c>
      <c r="BP675" s="288" t="b">
        <f t="shared" si="91"/>
        <v>1</v>
      </c>
      <c r="BQ675" s="288" t="b">
        <f t="shared" si="91"/>
        <v>1</v>
      </c>
    </row>
    <row r="676" spans="1:69" ht="12" customHeight="1" x14ac:dyDescent="0.3">
      <c r="A676" s="313">
        <v>18600881</v>
      </c>
      <c r="B676" s="314"/>
      <c r="C676" s="316" t="s">
        <v>880</v>
      </c>
      <c r="D676" s="13" t="s">
        <v>183</v>
      </c>
      <c r="E676" s="13"/>
      <c r="F676" s="303">
        <v>43313</v>
      </c>
      <c r="G676" s="13"/>
      <c r="H676" s="288"/>
      <c r="I676" s="288"/>
      <c r="J676" s="288"/>
      <c r="K676" s="288"/>
      <c r="L676" s="288" t="s">
        <v>183</v>
      </c>
      <c r="M676" s="288" t="s">
        <v>2130</v>
      </c>
      <c r="N676" s="288" t="s">
        <v>183</v>
      </c>
      <c r="P676" s="289"/>
      <c r="Q676" s="289"/>
      <c r="R676" s="289"/>
      <c r="S676" s="289"/>
      <c r="T676" s="289"/>
      <c r="U676" s="289"/>
      <c r="V676" s="289"/>
      <c r="W676" s="289"/>
      <c r="X676" s="289">
        <v>5957.37</v>
      </c>
      <c r="Y676" s="289">
        <v>128148.42</v>
      </c>
      <c r="Z676" s="289">
        <v>266747.21999999997</v>
      </c>
      <c r="AA676" s="289">
        <v>892128.24</v>
      </c>
      <c r="AB676" s="289">
        <v>937094.27</v>
      </c>
      <c r="AC676" s="289"/>
      <c r="AD676" s="289"/>
      <c r="AE676" s="289">
        <v>146794.03208333332</v>
      </c>
      <c r="AF676" s="299"/>
      <c r="AG676" s="329"/>
      <c r="AH676" s="291"/>
      <c r="AI676" s="291"/>
      <c r="AJ676" s="291"/>
      <c r="AK676" s="292"/>
      <c r="AL676" s="291">
        <v>0</v>
      </c>
      <c r="AM676" s="293">
        <v>146794.03208333332</v>
      </c>
      <c r="AN676" s="291"/>
      <c r="AO676" s="294">
        <v>146794.03208333332</v>
      </c>
      <c r="AP676" s="291"/>
      <c r="AQ676" s="295">
        <v>937094.27</v>
      </c>
      <c r="AR676" s="291"/>
      <c r="AS676" s="291"/>
      <c r="AT676" s="291"/>
      <c r="AU676" s="291"/>
      <c r="AV676" s="296">
        <v>0</v>
      </c>
      <c r="AW676" s="291">
        <v>937094.27</v>
      </c>
      <c r="AX676" s="291"/>
      <c r="AY676" s="293">
        <v>937094.27</v>
      </c>
      <c r="AZ676" s="297"/>
      <c r="BA676" s="298">
        <f t="shared" si="86"/>
        <v>0</v>
      </c>
      <c r="BB676" s="43"/>
      <c r="BC676" s="288"/>
      <c r="BD676" s="288"/>
      <c r="BE676" s="288"/>
      <c r="BF676" s="288"/>
      <c r="BG676" s="288"/>
      <c r="BH676" s="288"/>
      <c r="BI676" s="288"/>
      <c r="BJ676" s="43"/>
      <c r="BK676" s="288"/>
      <c r="BL676" s="288"/>
      <c r="BM676" s="288"/>
      <c r="BN676" s="288"/>
      <c r="BO676" s="288"/>
      <c r="BP676" s="288"/>
      <c r="BQ676" s="288"/>
    </row>
    <row r="677" spans="1:69" ht="12" customHeight="1" x14ac:dyDescent="0.3">
      <c r="A677" s="313">
        <v>18600911</v>
      </c>
      <c r="B677" s="314"/>
      <c r="C677" s="316" t="s">
        <v>881</v>
      </c>
      <c r="D677" s="13" t="s">
        <v>183</v>
      </c>
      <c r="E677" s="13"/>
      <c r="F677" s="303">
        <v>43344</v>
      </c>
      <c r="G677" s="13"/>
      <c r="H677" s="288" t="s">
        <v>2129</v>
      </c>
      <c r="I677" s="288" t="s">
        <v>2129</v>
      </c>
      <c r="J677" s="288" t="s">
        <v>2129</v>
      </c>
      <c r="K677" s="288" t="s">
        <v>2129</v>
      </c>
      <c r="L677" s="288" t="s">
        <v>183</v>
      </c>
      <c r="M677" s="288" t="s">
        <v>2130</v>
      </c>
      <c r="N677" s="288" t="s">
        <v>183</v>
      </c>
      <c r="P677" s="289"/>
      <c r="Q677" s="289"/>
      <c r="R677" s="289"/>
      <c r="S677" s="289"/>
      <c r="T677" s="289"/>
      <c r="U677" s="289"/>
      <c r="V677" s="289"/>
      <c r="W677" s="289"/>
      <c r="X677" s="289"/>
      <c r="Y677" s="289">
        <v>-648616.98</v>
      </c>
      <c r="Z677" s="289">
        <v>-1187006.98</v>
      </c>
      <c r="AA677" s="289">
        <v>-1187006.98</v>
      </c>
      <c r="AB677" s="289">
        <v>-1757319.48</v>
      </c>
      <c r="AC677" s="289"/>
      <c r="AD677" s="289"/>
      <c r="AE677" s="289">
        <v>-325107.55666666664</v>
      </c>
      <c r="AF677" s="299"/>
      <c r="AG677" s="329"/>
      <c r="AH677" s="291"/>
      <c r="AI677" s="291"/>
      <c r="AJ677" s="291"/>
      <c r="AK677" s="292"/>
      <c r="AL677" s="291">
        <v>0</v>
      </c>
      <c r="AM677" s="293">
        <v>-325107.55666666664</v>
      </c>
      <c r="AN677" s="291"/>
      <c r="AO677" s="294">
        <v>-325107.55666666664</v>
      </c>
      <c r="AP677" s="291"/>
      <c r="AQ677" s="295">
        <v>-1757319.48</v>
      </c>
      <c r="AR677" s="291"/>
      <c r="AS677" s="291"/>
      <c r="AT677" s="291"/>
      <c r="AU677" s="291"/>
      <c r="AV677" s="296">
        <v>0</v>
      </c>
      <c r="AW677" s="291">
        <v>-1757319.48</v>
      </c>
      <c r="AX677" s="291"/>
      <c r="AY677" s="293">
        <v>-1757319.48</v>
      </c>
      <c r="AZ677" s="297"/>
      <c r="BA677" s="298">
        <f t="shared" si="86"/>
        <v>0</v>
      </c>
      <c r="BB677" s="43"/>
      <c r="BC677" s="288"/>
      <c r="BD677" s="288"/>
      <c r="BE677" s="288"/>
      <c r="BF677" s="288"/>
      <c r="BG677" s="288"/>
      <c r="BH677" s="288"/>
      <c r="BI677" s="288"/>
      <c r="BJ677" s="43"/>
      <c r="BK677" s="288"/>
      <c r="BL677" s="288"/>
      <c r="BM677" s="288"/>
      <c r="BN677" s="288"/>
      <c r="BO677" s="288"/>
      <c r="BP677" s="288"/>
      <c r="BQ677" s="288"/>
    </row>
    <row r="678" spans="1:69" ht="12" customHeight="1" x14ac:dyDescent="0.3">
      <c r="A678" s="313">
        <v>18600921</v>
      </c>
      <c r="B678" s="314"/>
      <c r="C678" s="316" t="s">
        <v>882</v>
      </c>
      <c r="D678" s="13" t="s">
        <v>182</v>
      </c>
      <c r="E678" s="13"/>
      <c r="F678" s="303">
        <v>43344</v>
      </c>
      <c r="G678" s="13"/>
      <c r="H678" s="288" t="s">
        <v>2129</v>
      </c>
      <c r="I678" s="288" t="s">
        <v>2129</v>
      </c>
      <c r="J678" s="288" t="s">
        <v>2129</v>
      </c>
      <c r="K678" s="288" t="s">
        <v>182</v>
      </c>
      <c r="L678" s="288" t="s">
        <v>2130</v>
      </c>
      <c r="M678" s="288" t="s">
        <v>2130</v>
      </c>
      <c r="N678" s="288" t="s">
        <v>2129</v>
      </c>
      <c r="P678" s="289"/>
      <c r="Q678" s="289"/>
      <c r="R678" s="289"/>
      <c r="S678" s="289"/>
      <c r="T678" s="289"/>
      <c r="U678" s="289"/>
      <c r="V678" s="289"/>
      <c r="W678" s="289"/>
      <c r="X678" s="289"/>
      <c r="Y678" s="289">
        <v>3156.86</v>
      </c>
      <c r="Z678" s="289">
        <v>2817.08</v>
      </c>
      <c r="AA678" s="289">
        <v>-300848.63</v>
      </c>
      <c r="AB678" s="289">
        <v>-276637.15000000002</v>
      </c>
      <c r="AC678" s="289"/>
      <c r="AD678" s="289"/>
      <c r="AE678" s="289">
        <v>-36099.438750000001</v>
      </c>
      <c r="AF678" s="299"/>
      <c r="AG678" s="329"/>
      <c r="AH678" s="291"/>
      <c r="AI678" s="291"/>
      <c r="AJ678" s="291"/>
      <c r="AK678" s="292">
        <v>-36099.438750000001</v>
      </c>
      <c r="AL678" s="291">
        <v>-36099.438750000001</v>
      </c>
      <c r="AM678" s="293"/>
      <c r="AN678" s="291"/>
      <c r="AO678" s="294">
        <v>0</v>
      </c>
      <c r="AP678" s="291"/>
      <c r="AQ678" s="295">
        <v>-276637.15000000002</v>
      </c>
      <c r="AR678" s="291"/>
      <c r="AS678" s="291"/>
      <c r="AT678" s="291"/>
      <c r="AU678" s="291">
        <v>-276637.15000000002</v>
      </c>
      <c r="AV678" s="296">
        <v>-276637.15000000002</v>
      </c>
      <c r="AW678" s="291"/>
      <c r="AX678" s="291"/>
      <c r="AY678" s="293">
        <v>0</v>
      </c>
      <c r="AZ678" s="297" t="s">
        <v>219</v>
      </c>
      <c r="BA678" s="298">
        <f t="shared" si="86"/>
        <v>0</v>
      </c>
      <c r="BB678" s="43"/>
      <c r="BC678" s="288"/>
      <c r="BD678" s="288"/>
      <c r="BE678" s="288"/>
      <c r="BF678" s="288"/>
      <c r="BG678" s="288"/>
      <c r="BH678" s="288"/>
      <c r="BI678" s="288"/>
      <c r="BJ678" s="43"/>
      <c r="BK678" s="288"/>
      <c r="BL678" s="288"/>
      <c r="BM678" s="288"/>
      <c r="BN678" s="288"/>
      <c r="BO678" s="288"/>
      <c r="BP678" s="288"/>
      <c r="BQ678" s="288"/>
    </row>
    <row r="679" spans="1:69" ht="12" customHeight="1" x14ac:dyDescent="0.25">
      <c r="A679" s="286">
        <v>18600923</v>
      </c>
      <c r="B679" s="287" t="s">
        <v>2772</v>
      </c>
      <c r="C679" s="16" t="s">
        <v>633</v>
      </c>
      <c r="D679" s="13" t="s">
        <v>179</v>
      </c>
      <c r="E679" s="13"/>
      <c r="F679" s="16"/>
      <c r="G679" s="13"/>
      <c r="H679" s="288" t="s">
        <v>179</v>
      </c>
      <c r="I679" s="288" t="s">
        <v>2129</v>
      </c>
      <c r="J679" s="288" t="s">
        <v>2129</v>
      </c>
      <c r="K679" s="288" t="s">
        <v>2129</v>
      </c>
      <c r="L679" s="288" t="s">
        <v>2130</v>
      </c>
      <c r="M679" s="288" t="s">
        <v>2130</v>
      </c>
      <c r="N679" s="288" t="s">
        <v>2129</v>
      </c>
      <c r="P679" s="289">
        <v>0</v>
      </c>
      <c r="Q679" s="289">
        <v>0</v>
      </c>
      <c r="R679" s="289">
        <v>0</v>
      </c>
      <c r="S679" s="289">
        <v>0</v>
      </c>
      <c r="T679" s="289">
        <v>0</v>
      </c>
      <c r="U679" s="289">
        <v>0</v>
      </c>
      <c r="V679" s="289">
        <v>0</v>
      </c>
      <c r="W679" s="289">
        <v>0</v>
      </c>
      <c r="X679" s="289">
        <v>0</v>
      </c>
      <c r="Y679" s="289">
        <v>0</v>
      </c>
      <c r="Z679" s="289">
        <v>0</v>
      </c>
      <c r="AA679" s="289">
        <v>0</v>
      </c>
      <c r="AB679" s="289">
        <v>0</v>
      </c>
      <c r="AC679" s="289"/>
      <c r="AD679" s="289"/>
      <c r="AE679" s="289">
        <v>0</v>
      </c>
      <c r="AF679" s="299"/>
      <c r="AG679" s="329"/>
      <c r="AH679" s="291">
        <v>0</v>
      </c>
      <c r="AI679" s="291"/>
      <c r="AJ679" s="291"/>
      <c r="AK679" s="292"/>
      <c r="AL679" s="291">
        <v>0</v>
      </c>
      <c r="AM679" s="293"/>
      <c r="AN679" s="291"/>
      <c r="AO679" s="294">
        <v>0</v>
      </c>
      <c r="AP679" s="291"/>
      <c r="AQ679" s="295">
        <v>0</v>
      </c>
      <c r="AR679" s="291">
        <v>0</v>
      </c>
      <c r="AS679" s="291"/>
      <c r="AT679" s="291"/>
      <c r="AU679" s="291"/>
      <c r="AV679" s="296">
        <v>0</v>
      </c>
      <c r="AW679" s="291"/>
      <c r="AX679" s="291"/>
      <c r="AY679" s="293">
        <v>0</v>
      </c>
      <c r="AZ679" s="297"/>
      <c r="BA679" s="298">
        <f t="shared" si="86"/>
        <v>0</v>
      </c>
      <c r="BB679" s="43"/>
      <c r="BC679" s="288" t="str">
        <f t="shared" ref="BC679:BF710" si="95">IF(VALUE(AR679),BC$7,IF(ISBLANK(AR679),"",BC$7))</f>
        <v>AIC</v>
      </c>
      <c r="BD679" s="288" t="str">
        <f t="shared" si="95"/>
        <v/>
      </c>
      <c r="BE679" s="288" t="str">
        <f t="shared" si="95"/>
        <v/>
      </c>
      <c r="BF679" s="288" t="str">
        <f t="shared" si="95"/>
        <v/>
      </c>
      <c r="BG679" s="288" t="str">
        <f t="shared" si="85"/>
        <v>NO</v>
      </c>
      <c r="BH679" s="288" t="str">
        <f t="shared" si="85"/>
        <v>NO</v>
      </c>
      <c r="BI679" s="288" t="str">
        <f t="shared" si="93"/>
        <v/>
      </c>
      <c r="BJ679" s="43"/>
      <c r="BK679" s="288" t="b">
        <f t="shared" ref="BK679:BQ710" si="96">BC679=H679</f>
        <v>1</v>
      </c>
      <c r="BL679" s="288" t="b">
        <f t="shared" si="96"/>
        <v>1</v>
      </c>
      <c r="BM679" s="288" t="b">
        <f t="shared" si="96"/>
        <v>1</v>
      </c>
      <c r="BN679" s="288" t="b">
        <f t="shared" si="96"/>
        <v>1</v>
      </c>
      <c r="BO679" s="288" t="b">
        <f t="shared" si="96"/>
        <v>1</v>
      </c>
      <c r="BP679" s="288" t="b">
        <f t="shared" si="96"/>
        <v>1</v>
      </c>
      <c r="BQ679" s="288" t="b">
        <f t="shared" si="96"/>
        <v>1</v>
      </c>
    </row>
    <row r="680" spans="1:69" ht="12" customHeight="1" x14ac:dyDescent="0.25">
      <c r="A680" s="286">
        <v>18600941</v>
      </c>
      <c r="B680" s="287" t="s">
        <v>2773</v>
      </c>
      <c r="C680" s="16" t="s">
        <v>883</v>
      </c>
      <c r="D680" s="13" t="s">
        <v>183</v>
      </c>
      <c r="E680" s="13"/>
      <c r="F680" s="16"/>
      <c r="G680" s="13"/>
      <c r="H680" s="288" t="s">
        <v>2129</v>
      </c>
      <c r="I680" s="288" t="s">
        <v>2129</v>
      </c>
      <c r="J680" s="288" t="s">
        <v>2129</v>
      </c>
      <c r="K680" s="288" t="s">
        <v>2129</v>
      </c>
      <c r="L680" s="288" t="s">
        <v>183</v>
      </c>
      <c r="M680" s="288" t="s">
        <v>2130</v>
      </c>
      <c r="N680" s="288" t="s">
        <v>183</v>
      </c>
      <c r="P680" s="289">
        <v>0</v>
      </c>
      <c r="Q680" s="289">
        <v>0</v>
      </c>
      <c r="R680" s="289">
        <v>0</v>
      </c>
      <c r="S680" s="289">
        <v>0</v>
      </c>
      <c r="T680" s="289">
        <v>0</v>
      </c>
      <c r="U680" s="289">
        <v>0</v>
      </c>
      <c r="V680" s="289">
        <v>0</v>
      </c>
      <c r="W680" s="289">
        <v>0</v>
      </c>
      <c r="X680" s="289">
        <v>0</v>
      </c>
      <c r="Y680" s="289">
        <v>0</v>
      </c>
      <c r="Z680" s="289">
        <v>0</v>
      </c>
      <c r="AA680" s="289">
        <v>0</v>
      </c>
      <c r="AB680" s="289">
        <v>0</v>
      </c>
      <c r="AC680" s="289"/>
      <c r="AD680" s="289"/>
      <c r="AE680" s="289">
        <v>0</v>
      </c>
      <c r="AF680" s="299"/>
      <c r="AG680" s="329"/>
      <c r="AH680" s="291"/>
      <c r="AI680" s="291"/>
      <c r="AJ680" s="291"/>
      <c r="AK680" s="292"/>
      <c r="AL680" s="291">
        <v>0</v>
      </c>
      <c r="AM680" s="293">
        <v>0</v>
      </c>
      <c r="AN680" s="291"/>
      <c r="AO680" s="294">
        <v>0</v>
      </c>
      <c r="AP680" s="291"/>
      <c r="AQ680" s="295">
        <v>0</v>
      </c>
      <c r="AR680" s="291"/>
      <c r="AS680" s="291"/>
      <c r="AT680" s="291"/>
      <c r="AU680" s="291"/>
      <c r="AV680" s="296">
        <v>0</v>
      </c>
      <c r="AW680" s="291">
        <v>0</v>
      </c>
      <c r="AX680" s="291"/>
      <c r="AY680" s="293">
        <v>0</v>
      </c>
      <c r="AZ680" s="297"/>
      <c r="BA680" s="298">
        <f t="shared" si="86"/>
        <v>0</v>
      </c>
      <c r="BB680" s="43"/>
      <c r="BC680" s="288" t="str">
        <f t="shared" si="95"/>
        <v/>
      </c>
      <c r="BD680" s="288" t="str">
        <f t="shared" si="95"/>
        <v/>
      </c>
      <c r="BE680" s="288" t="str">
        <f t="shared" si="95"/>
        <v/>
      </c>
      <c r="BF680" s="288" t="str">
        <f t="shared" si="95"/>
        <v/>
      </c>
      <c r="BG680" s="288" t="str">
        <f t="shared" si="85"/>
        <v>W/C</v>
      </c>
      <c r="BH680" s="288" t="str">
        <f t="shared" si="85"/>
        <v>NO</v>
      </c>
      <c r="BI680" s="288" t="str">
        <f t="shared" si="93"/>
        <v>W/C</v>
      </c>
      <c r="BJ680" s="43"/>
      <c r="BK680" s="288" t="b">
        <f t="shared" si="96"/>
        <v>1</v>
      </c>
      <c r="BL680" s="288" t="b">
        <f t="shared" si="96"/>
        <v>1</v>
      </c>
      <c r="BM680" s="288" t="b">
        <f t="shared" si="96"/>
        <v>1</v>
      </c>
      <c r="BN680" s="288" t="b">
        <f t="shared" si="96"/>
        <v>1</v>
      </c>
      <c r="BO680" s="288" t="b">
        <f t="shared" si="96"/>
        <v>1</v>
      </c>
      <c r="BP680" s="288" t="b">
        <f t="shared" si="96"/>
        <v>1</v>
      </c>
      <c r="BQ680" s="288" t="b">
        <f t="shared" si="96"/>
        <v>1</v>
      </c>
    </row>
    <row r="681" spans="1:69" ht="12" customHeight="1" x14ac:dyDescent="0.25">
      <c r="A681" s="286">
        <v>18600943</v>
      </c>
      <c r="B681" s="287" t="s">
        <v>2774</v>
      </c>
      <c r="C681" s="16" t="s">
        <v>884</v>
      </c>
      <c r="D681" s="13" t="s">
        <v>183</v>
      </c>
      <c r="E681" s="13"/>
      <c r="F681" s="16"/>
      <c r="G681" s="13"/>
      <c r="H681" s="288" t="s">
        <v>2129</v>
      </c>
      <c r="I681" s="288" t="s">
        <v>2129</v>
      </c>
      <c r="J681" s="288" t="s">
        <v>2129</v>
      </c>
      <c r="K681" s="288" t="s">
        <v>2129</v>
      </c>
      <c r="L681" s="288" t="s">
        <v>183</v>
      </c>
      <c r="M681" s="288" t="s">
        <v>2130</v>
      </c>
      <c r="N681" s="288" t="s">
        <v>183</v>
      </c>
      <c r="P681" s="289">
        <v>75984.800000000003</v>
      </c>
      <c r="Q681" s="289">
        <v>65129.82</v>
      </c>
      <c r="R681" s="289">
        <v>54274.84</v>
      </c>
      <c r="S681" s="289">
        <v>43419.86</v>
      </c>
      <c r="T681" s="289">
        <v>32564.880000000001</v>
      </c>
      <c r="U681" s="289">
        <v>21709.9</v>
      </c>
      <c r="V681" s="289">
        <v>10854.92</v>
      </c>
      <c r="W681" s="289">
        <v>21709.84</v>
      </c>
      <c r="X681" s="289">
        <v>21709.84</v>
      </c>
      <c r="Y681" s="289">
        <v>21709.84</v>
      </c>
      <c r="Z681" s="289">
        <v>0</v>
      </c>
      <c r="AA681" s="289">
        <v>0</v>
      </c>
      <c r="AB681" s="289">
        <v>0</v>
      </c>
      <c r="AC681" s="289"/>
      <c r="AD681" s="289"/>
      <c r="AE681" s="289">
        <v>27589.678333333341</v>
      </c>
      <c r="AF681" s="299"/>
      <c r="AG681" s="329"/>
      <c r="AH681" s="291"/>
      <c r="AI681" s="291"/>
      <c r="AJ681" s="291"/>
      <c r="AK681" s="292"/>
      <c r="AL681" s="291">
        <v>0</v>
      </c>
      <c r="AM681" s="293">
        <v>27589.678333333341</v>
      </c>
      <c r="AN681" s="291"/>
      <c r="AO681" s="294">
        <v>27589.678333333341</v>
      </c>
      <c r="AP681" s="291"/>
      <c r="AQ681" s="295">
        <v>0</v>
      </c>
      <c r="AR681" s="291"/>
      <c r="AS681" s="291"/>
      <c r="AT681" s="291"/>
      <c r="AU681" s="291"/>
      <c r="AV681" s="296">
        <v>0</v>
      </c>
      <c r="AW681" s="291">
        <v>0</v>
      </c>
      <c r="AX681" s="291"/>
      <c r="AY681" s="293">
        <v>0</v>
      </c>
      <c r="AZ681" s="297"/>
      <c r="BA681" s="298">
        <f t="shared" si="86"/>
        <v>0</v>
      </c>
      <c r="BB681" s="43"/>
      <c r="BC681" s="288" t="str">
        <f t="shared" si="95"/>
        <v/>
      </c>
      <c r="BD681" s="288" t="str">
        <f t="shared" si="95"/>
        <v/>
      </c>
      <c r="BE681" s="288" t="str">
        <f t="shared" si="95"/>
        <v/>
      </c>
      <c r="BF681" s="288" t="str">
        <f t="shared" si="95"/>
        <v/>
      </c>
      <c r="BG681" s="288" t="str">
        <f t="shared" si="85"/>
        <v>W/C</v>
      </c>
      <c r="BH681" s="288" t="str">
        <f t="shared" si="85"/>
        <v>NO</v>
      </c>
      <c r="BI681" s="288" t="str">
        <f t="shared" si="93"/>
        <v>W/C</v>
      </c>
      <c r="BJ681" s="43"/>
      <c r="BK681" s="288" t="b">
        <f t="shared" si="96"/>
        <v>1</v>
      </c>
      <c r="BL681" s="288" t="b">
        <f t="shared" si="96"/>
        <v>1</v>
      </c>
      <c r="BM681" s="288" t="b">
        <f t="shared" si="96"/>
        <v>1</v>
      </c>
      <c r="BN681" s="288" t="b">
        <f t="shared" si="96"/>
        <v>1</v>
      </c>
      <c r="BO681" s="288" t="b">
        <f t="shared" si="96"/>
        <v>1</v>
      </c>
      <c r="BP681" s="288" t="b">
        <f t="shared" si="96"/>
        <v>1</v>
      </c>
      <c r="BQ681" s="288" t="b">
        <f t="shared" si="96"/>
        <v>1</v>
      </c>
    </row>
    <row r="682" spans="1:69" ht="12" customHeight="1" x14ac:dyDescent="0.25">
      <c r="A682" s="286">
        <v>18601013</v>
      </c>
      <c r="B682" s="287" t="s">
        <v>2775</v>
      </c>
      <c r="C682" s="16" t="s">
        <v>885</v>
      </c>
      <c r="D682" s="13" t="s">
        <v>183</v>
      </c>
      <c r="E682" s="13"/>
      <c r="F682" s="16"/>
      <c r="G682" s="13"/>
      <c r="H682" s="288" t="s">
        <v>2129</v>
      </c>
      <c r="I682" s="288" t="s">
        <v>2129</v>
      </c>
      <c r="J682" s="288" t="s">
        <v>2129</v>
      </c>
      <c r="K682" s="288" t="s">
        <v>2129</v>
      </c>
      <c r="L682" s="288" t="s">
        <v>183</v>
      </c>
      <c r="M682" s="288" t="s">
        <v>2130</v>
      </c>
      <c r="N682" s="288" t="s">
        <v>183</v>
      </c>
      <c r="P682" s="289">
        <v>111296.58</v>
      </c>
      <c r="Q682" s="289">
        <v>109955.66</v>
      </c>
      <c r="R682" s="289">
        <v>108614.74</v>
      </c>
      <c r="S682" s="289">
        <v>107273.82</v>
      </c>
      <c r="T682" s="289">
        <v>105932.9</v>
      </c>
      <c r="U682" s="289">
        <v>104591.98</v>
      </c>
      <c r="V682" s="289">
        <v>103251.06</v>
      </c>
      <c r="W682" s="289">
        <v>101910.14</v>
      </c>
      <c r="X682" s="289">
        <v>100569.22</v>
      </c>
      <c r="Y682" s="289">
        <v>99228.3</v>
      </c>
      <c r="Z682" s="289">
        <v>97887.38</v>
      </c>
      <c r="AA682" s="289">
        <v>96546.46</v>
      </c>
      <c r="AB682" s="289">
        <v>95205.54</v>
      </c>
      <c r="AC682" s="289"/>
      <c r="AD682" s="289"/>
      <c r="AE682" s="289">
        <v>103251.06</v>
      </c>
      <c r="AF682" s="299"/>
      <c r="AG682" s="300"/>
      <c r="AH682" s="291"/>
      <c r="AI682" s="291"/>
      <c r="AJ682" s="291"/>
      <c r="AK682" s="292"/>
      <c r="AL682" s="291">
        <v>0</v>
      </c>
      <c r="AM682" s="293">
        <v>103251.06</v>
      </c>
      <c r="AN682" s="291"/>
      <c r="AO682" s="294">
        <v>103251.06</v>
      </c>
      <c r="AP682" s="291"/>
      <c r="AQ682" s="295">
        <v>95205.54</v>
      </c>
      <c r="AR682" s="291"/>
      <c r="AS682" s="291"/>
      <c r="AT682" s="291"/>
      <c r="AU682" s="291"/>
      <c r="AV682" s="296">
        <v>0</v>
      </c>
      <c r="AW682" s="291">
        <v>95205.54</v>
      </c>
      <c r="AX682" s="291"/>
      <c r="AY682" s="293">
        <v>95205.54</v>
      </c>
      <c r="AZ682" s="297"/>
      <c r="BA682" s="298">
        <f t="shared" si="86"/>
        <v>0</v>
      </c>
      <c r="BB682" s="43"/>
      <c r="BC682" s="288" t="str">
        <f t="shared" si="95"/>
        <v/>
      </c>
      <c r="BD682" s="288" t="str">
        <f t="shared" si="95"/>
        <v/>
      </c>
      <c r="BE682" s="288" t="str">
        <f t="shared" si="95"/>
        <v/>
      </c>
      <c r="BF682" s="288" t="str">
        <f t="shared" si="95"/>
        <v/>
      </c>
      <c r="BG682" s="288" t="str">
        <f t="shared" si="85"/>
        <v>W/C</v>
      </c>
      <c r="BH682" s="288" t="str">
        <f t="shared" si="85"/>
        <v>NO</v>
      </c>
      <c r="BI682" s="288" t="str">
        <f t="shared" si="93"/>
        <v>W/C</v>
      </c>
      <c r="BJ682" s="43"/>
      <c r="BK682" s="288" t="b">
        <f t="shared" si="96"/>
        <v>1</v>
      </c>
      <c r="BL682" s="288" t="b">
        <f t="shared" si="96"/>
        <v>1</v>
      </c>
      <c r="BM682" s="288" t="b">
        <f t="shared" si="96"/>
        <v>1</v>
      </c>
      <c r="BN682" s="288" t="b">
        <f t="shared" si="96"/>
        <v>1</v>
      </c>
      <c r="BO682" s="288" t="b">
        <f t="shared" si="96"/>
        <v>1</v>
      </c>
      <c r="BP682" s="288" t="b">
        <f t="shared" si="96"/>
        <v>1</v>
      </c>
      <c r="BQ682" s="288" t="b">
        <f t="shared" si="96"/>
        <v>1</v>
      </c>
    </row>
    <row r="683" spans="1:69" ht="12" customHeight="1" x14ac:dyDescent="0.25">
      <c r="A683" s="286">
        <v>18601021</v>
      </c>
      <c r="B683" s="287" t="s">
        <v>2776</v>
      </c>
      <c r="C683" s="16" t="s">
        <v>886</v>
      </c>
      <c r="D683" s="13" t="s">
        <v>183</v>
      </c>
      <c r="E683" s="13"/>
      <c r="F683" s="16"/>
      <c r="G683" s="13"/>
      <c r="H683" s="288" t="s">
        <v>2129</v>
      </c>
      <c r="I683" s="288" t="s">
        <v>2129</v>
      </c>
      <c r="J683" s="288" t="s">
        <v>2129</v>
      </c>
      <c r="K683" s="288" t="s">
        <v>2129</v>
      </c>
      <c r="L683" s="288" t="s">
        <v>183</v>
      </c>
      <c r="M683" s="288" t="s">
        <v>2130</v>
      </c>
      <c r="N683" s="288" t="s">
        <v>183</v>
      </c>
      <c r="P683" s="289">
        <v>0</v>
      </c>
      <c r="Q683" s="289">
        <v>0</v>
      </c>
      <c r="R683" s="289">
        <v>0</v>
      </c>
      <c r="S683" s="289">
        <v>0</v>
      </c>
      <c r="T683" s="289">
        <v>0</v>
      </c>
      <c r="U683" s="289">
        <v>0</v>
      </c>
      <c r="V683" s="289">
        <v>0</v>
      </c>
      <c r="W683" s="289">
        <v>0</v>
      </c>
      <c r="X683" s="289">
        <v>0</v>
      </c>
      <c r="Y683" s="289">
        <v>0</v>
      </c>
      <c r="Z683" s="289">
        <v>0</v>
      </c>
      <c r="AA683" s="289">
        <v>0</v>
      </c>
      <c r="AB683" s="289">
        <v>0</v>
      </c>
      <c r="AC683" s="289"/>
      <c r="AD683" s="289"/>
      <c r="AE683" s="289">
        <v>0</v>
      </c>
      <c r="AF683" s="299"/>
      <c r="AG683" s="300"/>
      <c r="AH683" s="291"/>
      <c r="AI683" s="291"/>
      <c r="AJ683" s="291"/>
      <c r="AK683" s="292"/>
      <c r="AL683" s="291">
        <v>0</v>
      </c>
      <c r="AM683" s="293">
        <v>0</v>
      </c>
      <c r="AN683" s="291"/>
      <c r="AO683" s="294">
        <v>0</v>
      </c>
      <c r="AP683" s="291"/>
      <c r="AQ683" s="295">
        <v>0</v>
      </c>
      <c r="AR683" s="291"/>
      <c r="AS683" s="291"/>
      <c r="AT683" s="291"/>
      <c r="AU683" s="291"/>
      <c r="AV683" s="296">
        <v>0</v>
      </c>
      <c r="AW683" s="291">
        <v>0</v>
      </c>
      <c r="AX683" s="291"/>
      <c r="AY683" s="293">
        <v>0</v>
      </c>
      <c r="AZ683" s="297"/>
      <c r="BA683" s="298">
        <f t="shared" si="86"/>
        <v>0</v>
      </c>
      <c r="BB683" s="43"/>
      <c r="BC683" s="288" t="str">
        <f t="shared" si="95"/>
        <v/>
      </c>
      <c r="BD683" s="288" t="str">
        <f t="shared" si="95"/>
        <v/>
      </c>
      <c r="BE683" s="288" t="str">
        <f t="shared" si="95"/>
        <v/>
      </c>
      <c r="BF683" s="288" t="str">
        <f t="shared" si="95"/>
        <v/>
      </c>
      <c r="BG683" s="288" t="str">
        <f t="shared" si="85"/>
        <v>W/C</v>
      </c>
      <c r="BH683" s="288" t="str">
        <f t="shared" si="85"/>
        <v>NO</v>
      </c>
      <c r="BI683" s="288" t="str">
        <f t="shared" si="93"/>
        <v>W/C</v>
      </c>
      <c r="BJ683" s="43"/>
      <c r="BK683" s="288" t="b">
        <f t="shared" si="96"/>
        <v>1</v>
      </c>
      <c r="BL683" s="288" t="b">
        <f t="shared" si="96"/>
        <v>1</v>
      </c>
      <c r="BM683" s="288" t="b">
        <f t="shared" si="96"/>
        <v>1</v>
      </c>
      <c r="BN683" s="288" t="b">
        <f t="shared" si="96"/>
        <v>1</v>
      </c>
      <c r="BO683" s="288" t="b">
        <f t="shared" si="96"/>
        <v>1</v>
      </c>
      <c r="BP683" s="288" t="b">
        <f t="shared" si="96"/>
        <v>1</v>
      </c>
      <c r="BQ683" s="288" t="b">
        <f t="shared" si="96"/>
        <v>1</v>
      </c>
    </row>
    <row r="684" spans="1:69" ht="12" customHeight="1" x14ac:dyDescent="0.25">
      <c r="A684" s="286">
        <v>18601173</v>
      </c>
      <c r="B684" s="287" t="s">
        <v>2777</v>
      </c>
      <c r="C684" s="330" t="s">
        <v>887</v>
      </c>
      <c r="D684" s="13" t="s">
        <v>179</v>
      </c>
      <c r="E684" s="13"/>
      <c r="F684" s="303"/>
      <c r="G684" s="13"/>
      <c r="H684" s="288" t="s">
        <v>179</v>
      </c>
      <c r="I684" s="288" t="s">
        <v>2129</v>
      </c>
      <c r="J684" s="288" t="s">
        <v>2129</v>
      </c>
      <c r="K684" s="288" t="s">
        <v>2129</v>
      </c>
      <c r="L684" s="288" t="s">
        <v>2130</v>
      </c>
      <c r="M684" s="288" t="s">
        <v>2130</v>
      </c>
      <c r="N684" s="288" t="s">
        <v>2129</v>
      </c>
      <c r="P684" s="289">
        <v>0</v>
      </c>
      <c r="Q684" s="289">
        <v>0</v>
      </c>
      <c r="R684" s="289">
        <v>0</v>
      </c>
      <c r="S684" s="289">
        <v>0</v>
      </c>
      <c r="T684" s="289">
        <v>0</v>
      </c>
      <c r="U684" s="289">
        <v>0</v>
      </c>
      <c r="V684" s="289">
        <v>0</v>
      </c>
      <c r="W684" s="289">
        <v>0</v>
      </c>
      <c r="X684" s="289">
        <v>0</v>
      </c>
      <c r="Y684" s="289">
        <v>0</v>
      </c>
      <c r="Z684" s="289">
        <v>0</v>
      </c>
      <c r="AA684" s="289">
        <v>0</v>
      </c>
      <c r="AB684" s="289">
        <v>0</v>
      </c>
      <c r="AC684" s="289"/>
      <c r="AD684" s="289"/>
      <c r="AE684" s="289">
        <v>0</v>
      </c>
      <c r="AF684" s="299"/>
      <c r="AG684" s="300"/>
      <c r="AH684" s="291">
        <v>0</v>
      </c>
      <c r="AI684" s="291"/>
      <c r="AJ684" s="291"/>
      <c r="AK684" s="292"/>
      <c r="AL684" s="291">
        <v>0</v>
      </c>
      <c r="AM684" s="293"/>
      <c r="AN684" s="291"/>
      <c r="AO684" s="294">
        <v>0</v>
      </c>
      <c r="AP684" s="291"/>
      <c r="AQ684" s="295">
        <v>0</v>
      </c>
      <c r="AR684" s="291">
        <v>0</v>
      </c>
      <c r="AS684" s="291"/>
      <c r="AT684" s="291"/>
      <c r="AU684" s="291"/>
      <c r="AV684" s="296">
        <v>0</v>
      </c>
      <c r="AW684" s="291"/>
      <c r="AX684" s="291"/>
      <c r="AY684" s="293">
        <v>0</v>
      </c>
      <c r="AZ684" s="297"/>
      <c r="BA684" s="298">
        <f t="shared" si="86"/>
        <v>0</v>
      </c>
      <c r="BB684" s="43"/>
      <c r="BC684" s="288" t="str">
        <f t="shared" si="95"/>
        <v>AIC</v>
      </c>
      <c r="BD684" s="288" t="str">
        <f t="shared" si="95"/>
        <v/>
      </c>
      <c r="BE684" s="288" t="str">
        <f t="shared" si="95"/>
        <v/>
      </c>
      <c r="BF684" s="288" t="str">
        <f t="shared" si="95"/>
        <v/>
      </c>
      <c r="BG684" s="288" t="str">
        <f t="shared" ref="BG684:BH747" si="97">IF(VALUE(AW684),"W/C",IF(ISBLANK(AW684),"NO","W/C"))</f>
        <v>NO</v>
      </c>
      <c r="BH684" s="288" t="str">
        <f t="shared" si="97"/>
        <v>NO</v>
      </c>
      <c r="BI684" s="288" t="str">
        <f t="shared" si="93"/>
        <v/>
      </c>
      <c r="BJ684" s="43"/>
      <c r="BK684" s="288" t="b">
        <f t="shared" si="96"/>
        <v>1</v>
      </c>
      <c r="BL684" s="288" t="b">
        <f t="shared" si="96"/>
        <v>1</v>
      </c>
      <c r="BM684" s="288" t="b">
        <f t="shared" si="96"/>
        <v>1</v>
      </c>
      <c r="BN684" s="288" t="b">
        <f t="shared" si="96"/>
        <v>1</v>
      </c>
      <c r="BO684" s="288" t="b">
        <f t="shared" si="96"/>
        <v>1</v>
      </c>
      <c r="BP684" s="288" t="b">
        <f t="shared" si="96"/>
        <v>1</v>
      </c>
      <c r="BQ684" s="288" t="b">
        <f t="shared" si="96"/>
        <v>1</v>
      </c>
    </row>
    <row r="685" spans="1:69" ht="12" customHeight="1" x14ac:dyDescent="0.25">
      <c r="A685" s="14">
        <v>18601183</v>
      </c>
      <c r="B685" s="15" t="s">
        <v>2778</v>
      </c>
      <c r="C685" s="330" t="s">
        <v>888</v>
      </c>
      <c r="D685" s="13" t="s">
        <v>179</v>
      </c>
      <c r="E685" s="13"/>
      <c r="F685" s="303">
        <v>42964</v>
      </c>
      <c r="G685" s="13"/>
      <c r="H685" s="288" t="s">
        <v>179</v>
      </c>
      <c r="I685" s="288" t="s">
        <v>2129</v>
      </c>
      <c r="J685" s="288" t="s">
        <v>2129</v>
      </c>
      <c r="K685" s="288" t="s">
        <v>2129</v>
      </c>
      <c r="L685" s="288" t="s">
        <v>2130</v>
      </c>
      <c r="M685" s="288" t="s">
        <v>2130</v>
      </c>
      <c r="N685" s="288" t="s">
        <v>2129</v>
      </c>
      <c r="P685" s="289">
        <v>56828</v>
      </c>
      <c r="Q685" s="289">
        <v>56828</v>
      </c>
      <c r="R685" s="289">
        <v>56828</v>
      </c>
      <c r="S685" s="289">
        <v>56828</v>
      </c>
      <c r="T685" s="289">
        <v>56828</v>
      </c>
      <c r="U685" s="289">
        <v>57237.5</v>
      </c>
      <c r="V685" s="289">
        <v>57237.5</v>
      </c>
      <c r="W685" s="289">
        <v>57237.5</v>
      </c>
      <c r="X685" s="289">
        <v>57237.5</v>
      </c>
      <c r="Y685" s="289">
        <v>57237.5</v>
      </c>
      <c r="Z685" s="289">
        <v>14616.5</v>
      </c>
      <c r="AA685" s="289">
        <v>14616.5</v>
      </c>
      <c r="AB685" s="289">
        <v>14616.5</v>
      </c>
      <c r="AC685" s="289"/>
      <c r="AD685" s="289"/>
      <c r="AE685" s="289">
        <v>48204.5625</v>
      </c>
      <c r="AF685" s="299"/>
      <c r="AG685" s="300"/>
      <c r="AH685" s="291">
        <v>48204.5625</v>
      </c>
      <c r="AI685" s="291"/>
      <c r="AJ685" s="291"/>
      <c r="AK685" s="292"/>
      <c r="AL685" s="291">
        <v>0</v>
      </c>
      <c r="AM685" s="293"/>
      <c r="AN685" s="291"/>
      <c r="AO685" s="294">
        <v>0</v>
      </c>
      <c r="AP685" s="291"/>
      <c r="AQ685" s="295">
        <v>14616.5</v>
      </c>
      <c r="AR685" s="291">
        <v>14616.5</v>
      </c>
      <c r="AS685" s="291"/>
      <c r="AT685" s="291"/>
      <c r="AU685" s="291"/>
      <c r="AV685" s="296">
        <v>0</v>
      </c>
      <c r="AW685" s="291"/>
      <c r="AX685" s="291"/>
      <c r="AY685" s="293">
        <v>0</v>
      </c>
      <c r="AZ685" s="297"/>
      <c r="BA685" s="298">
        <f t="shared" si="86"/>
        <v>14616.5</v>
      </c>
      <c r="BB685" s="43"/>
      <c r="BC685" s="288" t="str">
        <f t="shared" si="95"/>
        <v>AIC</v>
      </c>
      <c r="BD685" s="288" t="str">
        <f t="shared" si="95"/>
        <v/>
      </c>
      <c r="BE685" s="288" t="str">
        <f t="shared" si="95"/>
        <v/>
      </c>
      <c r="BF685" s="288" t="str">
        <f t="shared" si="95"/>
        <v/>
      </c>
      <c r="BG685" s="288" t="str">
        <f t="shared" si="97"/>
        <v>NO</v>
      </c>
      <c r="BH685" s="288" t="str">
        <f t="shared" si="97"/>
        <v>NO</v>
      </c>
      <c r="BI685" s="288" t="str">
        <f t="shared" si="93"/>
        <v/>
      </c>
      <c r="BJ685" s="43"/>
      <c r="BK685" s="288" t="b">
        <f t="shared" si="96"/>
        <v>1</v>
      </c>
      <c r="BL685" s="288" t="b">
        <f t="shared" si="96"/>
        <v>1</v>
      </c>
      <c r="BM685" s="288" t="b">
        <f t="shared" si="96"/>
        <v>1</v>
      </c>
      <c r="BN685" s="288" t="b">
        <f t="shared" si="96"/>
        <v>1</v>
      </c>
      <c r="BO685" s="288" t="b">
        <f t="shared" si="96"/>
        <v>1</v>
      </c>
      <c r="BP685" s="288" t="b">
        <f t="shared" si="96"/>
        <v>1</v>
      </c>
      <c r="BQ685" s="288" t="b">
        <f t="shared" si="96"/>
        <v>1</v>
      </c>
    </row>
    <row r="686" spans="1:69" ht="12" customHeight="1" x14ac:dyDescent="0.25">
      <c r="A686" s="286">
        <v>18601502</v>
      </c>
      <c r="B686" s="287" t="s">
        <v>2779</v>
      </c>
      <c r="C686" s="330" t="s">
        <v>889</v>
      </c>
      <c r="D686" s="13" t="s">
        <v>183</v>
      </c>
      <c r="E686" s="13"/>
      <c r="F686" s="330"/>
      <c r="G686" s="13"/>
      <c r="H686" s="288" t="s">
        <v>2129</v>
      </c>
      <c r="I686" s="288" t="s">
        <v>2129</v>
      </c>
      <c r="J686" s="288" t="s">
        <v>2129</v>
      </c>
      <c r="K686" s="288" t="s">
        <v>2129</v>
      </c>
      <c r="L686" s="288" t="s">
        <v>183</v>
      </c>
      <c r="M686" s="288" t="s">
        <v>2130</v>
      </c>
      <c r="N686" s="288" t="s">
        <v>183</v>
      </c>
      <c r="P686" s="289">
        <v>159205.21</v>
      </c>
      <c r="Q686" s="289">
        <v>159205.21</v>
      </c>
      <c r="R686" s="289">
        <v>159205.21</v>
      </c>
      <c r="S686" s="289">
        <v>172938.79</v>
      </c>
      <c r="T686" s="289">
        <v>172938.79</v>
      </c>
      <c r="U686" s="289">
        <v>172938.79</v>
      </c>
      <c r="V686" s="289">
        <v>147730.89000000001</v>
      </c>
      <c r="W686" s="289">
        <v>147730.89000000001</v>
      </c>
      <c r="X686" s="289">
        <v>147730.89000000001</v>
      </c>
      <c r="Y686" s="289">
        <v>141015.41</v>
      </c>
      <c r="Z686" s="289">
        <v>141015.41</v>
      </c>
      <c r="AA686" s="289">
        <v>141015.41</v>
      </c>
      <c r="AB686" s="289">
        <v>106533.38</v>
      </c>
      <c r="AC686" s="289"/>
      <c r="AD686" s="289"/>
      <c r="AE686" s="289">
        <v>153027.91541666663</v>
      </c>
      <c r="AF686" s="307"/>
      <c r="AG686" s="308"/>
      <c r="AH686" s="291"/>
      <c r="AI686" s="291"/>
      <c r="AJ686" s="291"/>
      <c r="AK686" s="292"/>
      <c r="AL686" s="291">
        <v>0</v>
      </c>
      <c r="AM686" s="293">
        <v>153027.91541666663</v>
      </c>
      <c r="AN686" s="291"/>
      <c r="AO686" s="294">
        <v>153027.91541666663</v>
      </c>
      <c r="AP686" s="291"/>
      <c r="AQ686" s="295">
        <v>106533.38</v>
      </c>
      <c r="AR686" s="291"/>
      <c r="AS686" s="291"/>
      <c r="AT686" s="291"/>
      <c r="AU686" s="291"/>
      <c r="AV686" s="296">
        <v>0</v>
      </c>
      <c r="AW686" s="291">
        <v>106533.38</v>
      </c>
      <c r="AX686" s="291"/>
      <c r="AY686" s="293">
        <v>106533.38</v>
      </c>
      <c r="AZ686" s="297"/>
      <c r="BA686" s="298">
        <f t="shared" si="86"/>
        <v>0</v>
      </c>
      <c r="BB686" s="43"/>
      <c r="BC686" s="288" t="str">
        <f t="shared" si="95"/>
        <v/>
      </c>
      <c r="BD686" s="288" t="str">
        <f t="shared" si="95"/>
        <v/>
      </c>
      <c r="BE686" s="288" t="str">
        <f t="shared" si="95"/>
        <v/>
      </c>
      <c r="BF686" s="288" t="str">
        <f t="shared" si="95"/>
        <v/>
      </c>
      <c r="BG686" s="288" t="str">
        <f t="shared" si="97"/>
        <v>W/C</v>
      </c>
      <c r="BH686" s="288" t="str">
        <f t="shared" si="97"/>
        <v>NO</v>
      </c>
      <c r="BI686" s="288" t="str">
        <f t="shared" si="93"/>
        <v>W/C</v>
      </c>
      <c r="BJ686" s="43"/>
      <c r="BK686" s="288" t="b">
        <f t="shared" si="96"/>
        <v>1</v>
      </c>
      <c r="BL686" s="288" t="b">
        <f t="shared" si="96"/>
        <v>1</v>
      </c>
      <c r="BM686" s="288" t="b">
        <f t="shared" si="96"/>
        <v>1</v>
      </c>
      <c r="BN686" s="288" t="b">
        <f t="shared" si="96"/>
        <v>1</v>
      </c>
      <c r="BO686" s="288" t="b">
        <f t="shared" si="96"/>
        <v>1</v>
      </c>
      <c r="BP686" s="288" t="b">
        <f t="shared" si="96"/>
        <v>1</v>
      </c>
      <c r="BQ686" s="288" t="b">
        <f t="shared" si="96"/>
        <v>1</v>
      </c>
    </row>
    <row r="687" spans="1:69" ht="12" customHeight="1" x14ac:dyDescent="0.25">
      <c r="A687" s="286">
        <v>18602231</v>
      </c>
      <c r="B687" s="287" t="s">
        <v>2780</v>
      </c>
      <c r="C687" s="330" t="s">
        <v>890</v>
      </c>
      <c r="D687" s="13" t="s">
        <v>182</v>
      </c>
      <c r="E687" s="13"/>
      <c r="F687" s="330"/>
      <c r="G687" s="13"/>
      <c r="H687" s="288" t="s">
        <v>2129</v>
      </c>
      <c r="I687" s="288" t="s">
        <v>2129</v>
      </c>
      <c r="J687" s="288" t="s">
        <v>2129</v>
      </c>
      <c r="K687" s="288" t="s">
        <v>182</v>
      </c>
      <c r="L687" s="288" t="s">
        <v>2130</v>
      </c>
      <c r="M687" s="288" t="s">
        <v>2130</v>
      </c>
      <c r="N687" s="288" t="s">
        <v>2129</v>
      </c>
      <c r="P687" s="289">
        <v>0</v>
      </c>
      <c r="Q687" s="289">
        <v>0</v>
      </c>
      <c r="R687" s="289">
        <v>0</v>
      </c>
      <c r="S687" s="289">
        <v>0</v>
      </c>
      <c r="T687" s="289">
        <v>0</v>
      </c>
      <c r="U687" s="289">
        <v>0</v>
      </c>
      <c r="V687" s="289">
        <v>0</v>
      </c>
      <c r="W687" s="289">
        <v>0</v>
      </c>
      <c r="X687" s="289">
        <v>0</v>
      </c>
      <c r="Y687" s="289">
        <v>0</v>
      </c>
      <c r="Z687" s="289">
        <v>0</v>
      </c>
      <c r="AA687" s="289">
        <v>0</v>
      </c>
      <c r="AB687" s="289">
        <v>0</v>
      </c>
      <c r="AC687" s="289"/>
      <c r="AD687" s="289"/>
      <c r="AE687" s="289">
        <v>0</v>
      </c>
      <c r="AF687" s="299"/>
      <c r="AG687" s="300"/>
      <c r="AH687" s="291"/>
      <c r="AI687" s="291"/>
      <c r="AJ687" s="291"/>
      <c r="AK687" s="292">
        <v>0</v>
      </c>
      <c r="AL687" s="291">
        <v>0</v>
      </c>
      <c r="AM687" s="293"/>
      <c r="AN687" s="291"/>
      <c r="AO687" s="294">
        <v>0</v>
      </c>
      <c r="AP687" s="291"/>
      <c r="AQ687" s="295">
        <v>0</v>
      </c>
      <c r="AR687" s="291"/>
      <c r="AS687" s="291"/>
      <c r="AT687" s="291"/>
      <c r="AU687" s="291">
        <v>0</v>
      </c>
      <c r="AV687" s="296">
        <v>0</v>
      </c>
      <c r="AW687" s="291"/>
      <c r="AX687" s="291"/>
      <c r="AY687" s="293">
        <v>0</v>
      </c>
      <c r="AZ687" s="297" t="s">
        <v>219</v>
      </c>
      <c r="BA687" s="298">
        <f t="shared" si="86"/>
        <v>0</v>
      </c>
      <c r="BB687" s="43"/>
      <c r="BC687" s="288" t="str">
        <f t="shared" si="95"/>
        <v/>
      </c>
      <c r="BD687" s="288" t="str">
        <f t="shared" si="95"/>
        <v/>
      </c>
      <c r="BE687" s="288" t="str">
        <f t="shared" si="95"/>
        <v/>
      </c>
      <c r="BF687" s="288" t="str">
        <f t="shared" si="95"/>
        <v>Non-Op</v>
      </c>
      <c r="BG687" s="288" t="str">
        <f t="shared" si="97"/>
        <v>NO</v>
      </c>
      <c r="BH687" s="288" t="str">
        <f t="shared" si="97"/>
        <v>NO</v>
      </c>
      <c r="BI687" s="288" t="str">
        <f t="shared" si="93"/>
        <v/>
      </c>
      <c r="BJ687" s="43"/>
      <c r="BK687" s="288" t="b">
        <f t="shared" si="96"/>
        <v>1</v>
      </c>
      <c r="BL687" s="288" t="b">
        <f t="shared" si="96"/>
        <v>1</v>
      </c>
      <c r="BM687" s="288" t="b">
        <f t="shared" si="96"/>
        <v>1</v>
      </c>
      <c r="BN687" s="288" t="b">
        <f t="shared" si="96"/>
        <v>1</v>
      </c>
      <c r="BO687" s="288" t="b">
        <f t="shared" si="96"/>
        <v>1</v>
      </c>
      <c r="BP687" s="288" t="b">
        <f t="shared" si="96"/>
        <v>1</v>
      </c>
      <c r="BQ687" s="288" t="b">
        <f t="shared" si="96"/>
        <v>1</v>
      </c>
    </row>
    <row r="688" spans="1:69" ht="12" customHeight="1" x14ac:dyDescent="0.25">
      <c r="A688" s="14">
        <v>18603001</v>
      </c>
      <c r="B688" s="15" t="s">
        <v>2781</v>
      </c>
      <c r="C688" s="330" t="s">
        <v>891</v>
      </c>
      <c r="D688" s="13" t="s">
        <v>183</v>
      </c>
      <c r="E688" s="13"/>
      <c r="F688" s="303">
        <v>42811</v>
      </c>
      <c r="G688" s="13"/>
      <c r="H688" s="288" t="s">
        <v>2129</v>
      </c>
      <c r="I688" s="288" t="s">
        <v>2129</v>
      </c>
      <c r="J688" s="288" t="s">
        <v>2129</v>
      </c>
      <c r="K688" s="288" t="s">
        <v>2129</v>
      </c>
      <c r="L688" s="288" t="s">
        <v>183</v>
      </c>
      <c r="M688" s="288" t="s">
        <v>2130</v>
      </c>
      <c r="N688" s="288" t="s">
        <v>183</v>
      </c>
      <c r="P688" s="289">
        <v>1253911.8400000001</v>
      </c>
      <c r="Q688" s="289">
        <v>1242717.3899999999</v>
      </c>
      <c r="R688" s="289">
        <v>1231522.94</v>
      </c>
      <c r="S688" s="289">
        <v>1220328.49</v>
      </c>
      <c r="T688" s="289">
        <v>1209134.04</v>
      </c>
      <c r="U688" s="289">
        <v>1197939.5900000001</v>
      </c>
      <c r="V688" s="289">
        <v>1186745.1399999999</v>
      </c>
      <c r="W688" s="289">
        <v>1175550.69</v>
      </c>
      <c r="X688" s="289">
        <v>1164356.24</v>
      </c>
      <c r="Y688" s="289">
        <v>1153161.79</v>
      </c>
      <c r="Z688" s="289">
        <v>1141967.3400000001</v>
      </c>
      <c r="AA688" s="289">
        <v>1130772.8899999999</v>
      </c>
      <c r="AB688" s="289">
        <v>1119578.44</v>
      </c>
      <c r="AC688" s="289"/>
      <c r="AD688" s="289"/>
      <c r="AE688" s="289">
        <v>1186745.1399999999</v>
      </c>
      <c r="AF688" s="299"/>
      <c r="AG688" s="300"/>
      <c r="AH688" s="291"/>
      <c r="AI688" s="291"/>
      <c r="AJ688" s="291"/>
      <c r="AK688" s="292"/>
      <c r="AL688" s="291">
        <v>0</v>
      </c>
      <c r="AM688" s="293">
        <v>1186745.1399999999</v>
      </c>
      <c r="AN688" s="291"/>
      <c r="AO688" s="294">
        <v>1186745.1399999999</v>
      </c>
      <c r="AP688" s="291"/>
      <c r="AQ688" s="295">
        <v>1119578.44</v>
      </c>
      <c r="AR688" s="291"/>
      <c r="AS688" s="291"/>
      <c r="AT688" s="291"/>
      <c r="AU688" s="291"/>
      <c r="AV688" s="296">
        <v>0</v>
      </c>
      <c r="AW688" s="291">
        <v>1119578.44</v>
      </c>
      <c r="AX688" s="291"/>
      <c r="AY688" s="293">
        <v>1119578.44</v>
      </c>
      <c r="AZ688" s="297"/>
      <c r="BA688" s="298">
        <f t="shared" si="86"/>
        <v>0</v>
      </c>
      <c r="BB688" s="43"/>
      <c r="BC688" s="288" t="str">
        <f t="shared" si="95"/>
        <v/>
      </c>
      <c r="BD688" s="288" t="str">
        <f t="shared" si="95"/>
        <v/>
      </c>
      <c r="BE688" s="288" t="str">
        <f t="shared" si="95"/>
        <v/>
      </c>
      <c r="BF688" s="288" t="str">
        <f t="shared" si="95"/>
        <v/>
      </c>
      <c r="BG688" s="288" t="str">
        <f t="shared" si="97"/>
        <v>W/C</v>
      </c>
      <c r="BH688" s="288" t="str">
        <f t="shared" si="97"/>
        <v>NO</v>
      </c>
      <c r="BI688" s="288" t="str">
        <f t="shared" si="93"/>
        <v>W/C</v>
      </c>
      <c r="BJ688" s="43"/>
      <c r="BK688" s="288" t="b">
        <f t="shared" si="96"/>
        <v>1</v>
      </c>
      <c r="BL688" s="288" t="b">
        <f t="shared" si="96"/>
        <v>1</v>
      </c>
      <c r="BM688" s="288" t="b">
        <f t="shared" si="96"/>
        <v>1</v>
      </c>
      <c r="BN688" s="288" t="b">
        <f t="shared" si="96"/>
        <v>1</v>
      </c>
      <c r="BO688" s="288" t="b">
        <f t="shared" si="96"/>
        <v>1</v>
      </c>
      <c r="BP688" s="288" t="b">
        <f t="shared" si="96"/>
        <v>1</v>
      </c>
      <c r="BQ688" s="288" t="b">
        <f t="shared" si="96"/>
        <v>1</v>
      </c>
    </row>
    <row r="689" spans="1:69" ht="12" customHeight="1" x14ac:dyDescent="0.25">
      <c r="A689" s="286">
        <v>18603003</v>
      </c>
      <c r="B689" s="287" t="s">
        <v>2782</v>
      </c>
      <c r="C689" s="330" t="s">
        <v>892</v>
      </c>
      <c r="D689" s="13" t="s">
        <v>183</v>
      </c>
      <c r="E689" s="13"/>
      <c r="F689" s="330"/>
      <c r="G689" s="13"/>
      <c r="H689" s="288" t="s">
        <v>2129</v>
      </c>
      <c r="I689" s="288" t="s">
        <v>2129</v>
      </c>
      <c r="J689" s="288" t="s">
        <v>2129</v>
      </c>
      <c r="K689" s="288" t="s">
        <v>2129</v>
      </c>
      <c r="L689" s="288" t="s">
        <v>183</v>
      </c>
      <c r="M689" s="288" t="s">
        <v>2130</v>
      </c>
      <c r="N689" s="288" t="s">
        <v>183</v>
      </c>
      <c r="P689" s="289">
        <v>1624978.13</v>
      </c>
      <c r="Q689" s="289">
        <v>1624978.13</v>
      </c>
      <c r="R689" s="289">
        <v>1624978.13</v>
      </c>
      <c r="S689" s="289">
        <v>1294026.27</v>
      </c>
      <c r="T689" s="289">
        <v>1294026.27</v>
      </c>
      <c r="U689" s="289">
        <v>1294026.27</v>
      </c>
      <c r="V689" s="289">
        <v>1290014.1100000001</v>
      </c>
      <c r="W689" s="289">
        <v>1290014.1100000001</v>
      </c>
      <c r="X689" s="289">
        <v>1290014.1100000001</v>
      </c>
      <c r="Y689" s="289">
        <v>1303059.55</v>
      </c>
      <c r="Z689" s="289">
        <v>1303059.55</v>
      </c>
      <c r="AA689" s="289">
        <v>1303059.55</v>
      </c>
      <c r="AB689" s="289">
        <v>1319596.3400000001</v>
      </c>
      <c r="AC689" s="289"/>
      <c r="AD689" s="289"/>
      <c r="AE689" s="289">
        <v>1365295.2737499999</v>
      </c>
      <c r="AF689" s="299"/>
      <c r="AG689" s="300"/>
      <c r="AH689" s="291"/>
      <c r="AI689" s="291"/>
      <c r="AJ689" s="291"/>
      <c r="AK689" s="292"/>
      <c r="AL689" s="291">
        <v>0</v>
      </c>
      <c r="AM689" s="293">
        <v>1365295.2737499999</v>
      </c>
      <c r="AN689" s="291"/>
      <c r="AO689" s="294">
        <v>1365295.2737499999</v>
      </c>
      <c r="AP689" s="291"/>
      <c r="AQ689" s="295">
        <v>1319596.3400000001</v>
      </c>
      <c r="AR689" s="291"/>
      <c r="AS689" s="291"/>
      <c r="AT689" s="291"/>
      <c r="AU689" s="291"/>
      <c r="AV689" s="296">
        <v>0</v>
      </c>
      <c r="AW689" s="291">
        <v>1319596.3400000001</v>
      </c>
      <c r="AX689" s="291"/>
      <c r="AY689" s="293">
        <v>1319596.3400000001</v>
      </c>
      <c r="AZ689" s="297"/>
      <c r="BA689" s="298">
        <f t="shared" si="86"/>
        <v>0</v>
      </c>
      <c r="BB689" s="43"/>
      <c r="BC689" s="288" t="str">
        <f t="shared" si="95"/>
        <v/>
      </c>
      <c r="BD689" s="288" t="str">
        <f t="shared" si="95"/>
        <v/>
      </c>
      <c r="BE689" s="288" t="str">
        <f t="shared" si="95"/>
        <v/>
      </c>
      <c r="BF689" s="288" t="str">
        <f t="shared" si="95"/>
        <v/>
      </c>
      <c r="BG689" s="288" t="str">
        <f t="shared" si="97"/>
        <v>W/C</v>
      </c>
      <c r="BH689" s="288" t="str">
        <f t="shared" si="97"/>
        <v>NO</v>
      </c>
      <c r="BI689" s="288" t="str">
        <f t="shared" si="93"/>
        <v>W/C</v>
      </c>
      <c r="BJ689" s="43"/>
      <c r="BK689" s="288" t="b">
        <f t="shared" si="96"/>
        <v>1</v>
      </c>
      <c r="BL689" s="288" t="b">
        <f t="shared" si="96"/>
        <v>1</v>
      </c>
      <c r="BM689" s="288" t="b">
        <f t="shared" si="96"/>
        <v>1</v>
      </c>
      <c r="BN689" s="288" t="b">
        <f t="shared" si="96"/>
        <v>1</v>
      </c>
      <c r="BO689" s="288" t="b">
        <f t="shared" si="96"/>
        <v>1</v>
      </c>
      <c r="BP689" s="288" t="b">
        <f t="shared" si="96"/>
        <v>1</v>
      </c>
      <c r="BQ689" s="288" t="b">
        <f t="shared" si="96"/>
        <v>1</v>
      </c>
    </row>
    <row r="690" spans="1:69" ht="12" customHeight="1" x14ac:dyDescent="0.25">
      <c r="A690" s="286">
        <v>18603011</v>
      </c>
      <c r="B690" s="287" t="s">
        <v>2783</v>
      </c>
      <c r="C690" s="330" t="s">
        <v>893</v>
      </c>
      <c r="D690" s="13" t="s">
        <v>183</v>
      </c>
      <c r="E690" s="13"/>
      <c r="F690" s="330"/>
      <c r="G690" s="13"/>
      <c r="H690" s="288" t="s">
        <v>2129</v>
      </c>
      <c r="I690" s="288" t="s">
        <v>2129</v>
      </c>
      <c r="J690" s="288" t="s">
        <v>2129</v>
      </c>
      <c r="K690" s="288" t="s">
        <v>2129</v>
      </c>
      <c r="L690" s="288" t="s">
        <v>183</v>
      </c>
      <c r="M690" s="288" t="s">
        <v>2130</v>
      </c>
      <c r="N690" s="288" t="s">
        <v>183</v>
      </c>
      <c r="P690" s="289">
        <v>1122015.28</v>
      </c>
      <c r="Q690" s="289">
        <v>1090229.79</v>
      </c>
      <c r="R690" s="289">
        <v>1058444.3</v>
      </c>
      <c r="S690" s="289">
        <v>1026658.81</v>
      </c>
      <c r="T690" s="289">
        <v>996319.08</v>
      </c>
      <c r="U690" s="289">
        <v>964522.71</v>
      </c>
      <c r="V690" s="289">
        <v>944428.47</v>
      </c>
      <c r="W690" s="289">
        <v>924334.23</v>
      </c>
      <c r="X690" s="289">
        <v>904239.99</v>
      </c>
      <c r="Y690" s="289">
        <v>884145.75</v>
      </c>
      <c r="Z690" s="289">
        <v>864051.51</v>
      </c>
      <c r="AA690" s="289">
        <v>843957.27</v>
      </c>
      <c r="AB690" s="289">
        <v>823863.03</v>
      </c>
      <c r="AC690" s="289"/>
      <c r="AD690" s="289"/>
      <c r="AE690" s="289">
        <v>956189.25541666651</v>
      </c>
      <c r="AF690" s="299"/>
      <c r="AG690" s="300"/>
      <c r="AH690" s="291"/>
      <c r="AI690" s="291"/>
      <c r="AJ690" s="291"/>
      <c r="AK690" s="292"/>
      <c r="AL690" s="291">
        <v>0</v>
      </c>
      <c r="AM690" s="293">
        <v>956189.25541666651</v>
      </c>
      <c r="AN690" s="291"/>
      <c r="AO690" s="294">
        <v>956189.25541666651</v>
      </c>
      <c r="AP690" s="291"/>
      <c r="AQ690" s="295">
        <v>823863.03</v>
      </c>
      <c r="AR690" s="291"/>
      <c r="AS690" s="291"/>
      <c r="AT690" s="291"/>
      <c r="AU690" s="291"/>
      <c r="AV690" s="296">
        <v>0</v>
      </c>
      <c r="AW690" s="291">
        <v>823863.03</v>
      </c>
      <c r="AX690" s="291"/>
      <c r="AY690" s="293">
        <v>823863.03</v>
      </c>
      <c r="AZ690" s="297"/>
      <c r="BA690" s="298">
        <f t="shared" si="86"/>
        <v>0</v>
      </c>
      <c r="BB690" s="43"/>
      <c r="BC690" s="288" t="str">
        <f t="shared" si="95"/>
        <v/>
      </c>
      <c r="BD690" s="288" t="str">
        <f t="shared" si="95"/>
        <v/>
      </c>
      <c r="BE690" s="288" t="str">
        <f t="shared" si="95"/>
        <v/>
      </c>
      <c r="BF690" s="288" t="str">
        <f t="shared" si="95"/>
        <v/>
      </c>
      <c r="BG690" s="288" t="str">
        <f t="shared" si="97"/>
        <v>W/C</v>
      </c>
      <c r="BH690" s="288" t="str">
        <f t="shared" si="97"/>
        <v>NO</v>
      </c>
      <c r="BI690" s="288" t="str">
        <f t="shared" si="93"/>
        <v>W/C</v>
      </c>
      <c r="BJ690" s="43"/>
      <c r="BK690" s="288" t="b">
        <f t="shared" si="96"/>
        <v>1</v>
      </c>
      <c r="BL690" s="288" t="b">
        <f t="shared" si="96"/>
        <v>1</v>
      </c>
      <c r="BM690" s="288" t="b">
        <f t="shared" si="96"/>
        <v>1</v>
      </c>
      <c r="BN690" s="288" t="b">
        <f t="shared" si="96"/>
        <v>1</v>
      </c>
      <c r="BO690" s="288" t="b">
        <f t="shared" si="96"/>
        <v>1</v>
      </c>
      <c r="BP690" s="288" t="b">
        <f t="shared" si="96"/>
        <v>1</v>
      </c>
      <c r="BQ690" s="288" t="b">
        <f t="shared" si="96"/>
        <v>1</v>
      </c>
    </row>
    <row r="691" spans="1:69" ht="12" customHeight="1" x14ac:dyDescent="0.25">
      <c r="A691" s="286">
        <v>18603013</v>
      </c>
      <c r="B691" s="287" t="s">
        <v>2784</v>
      </c>
      <c r="C691" s="16" t="s">
        <v>894</v>
      </c>
      <c r="D691" s="13" t="s">
        <v>179</v>
      </c>
      <c r="E691" s="13"/>
      <c r="F691" s="16"/>
      <c r="G691" s="13"/>
      <c r="H691" s="288" t="s">
        <v>179</v>
      </c>
      <c r="I691" s="288" t="s">
        <v>2129</v>
      </c>
      <c r="J691" s="288" t="s">
        <v>2129</v>
      </c>
      <c r="K691" s="288" t="s">
        <v>2129</v>
      </c>
      <c r="L691" s="288" t="s">
        <v>2130</v>
      </c>
      <c r="M691" s="288" t="s">
        <v>2130</v>
      </c>
      <c r="N691" s="288" t="s">
        <v>2129</v>
      </c>
      <c r="P691" s="289">
        <v>0</v>
      </c>
      <c r="Q691" s="289">
        <v>0</v>
      </c>
      <c r="R691" s="289">
        <v>0</v>
      </c>
      <c r="S691" s="289">
        <v>0</v>
      </c>
      <c r="T691" s="289">
        <v>0</v>
      </c>
      <c r="U691" s="289">
        <v>0</v>
      </c>
      <c r="V691" s="289">
        <v>0</v>
      </c>
      <c r="W691" s="289">
        <v>0</v>
      </c>
      <c r="X691" s="289">
        <v>0</v>
      </c>
      <c r="Y691" s="289">
        <v>0</v>
      </c>
      <c r="Z691" s="289">
        <v>0</v>
      </c>
      <c r="AA691" s="289">
        <v>0</v>
      </c>
      <c r="AB691" s="289">
        <v>0</v>
      </c>
      <c r="AC691" s="289"/>
      <c r="AD691" s="289"/>
      <c r="AE691" s="289">
        <v>0</v>
      </c>
      <c r="AF691" s="299"/>
      <c r="AG691" s="300"/>
      <c r="AH691" s="291">
        <v>0</v>
      </c>
      <c r="AI691" s="291"/>
      <c r="AJ691" s="291"/>
      <c r="AK691" s="292"/>
      <c r="AL691" s="291">
        <v>0</v>
      </c>
      <c r="AM691" s="293"/>
      <c r="AN691" s="291"/>
      <c r="AO691" s="294">
        <v>0</v>
      </c>
      <c r="AP691" s="291"/>
      <c r="AQ691" s="295">
        <v>0</v>
      </c>
      <c r="AR691" s="291">
        <v>0</v>
      </c>
      <c r="AS691" s="291"/>
      <c r="AT691" s="291"/>
      <c r="AU691" s="291"/>
      <c r="AV691" s="296">
        <v>0</v>
      </c>
      <c r="AW691" s="291"/>
      <c r="AX691" s="291"/>
      <c r="AY691" s="293">
        <v>0</v>
      </c>
      <c r="AZ691" s="297"/>
      <c r="BA691" s="298">
        <f t="shared" ref="BA691:BA754" si="98">AQ691-AV691-AY691</f>
        <v>0</v>
      </c>
      <c r="BB691" s="43"/>
      <c r="BC691" s="288" t="str">
        <f t="shared" si="95"/>
        <v>AIC</v>
      </c>
      <c r="BD691" s="288" t="str">
        <f t="shared" si="95"/>
        <v/>
      </c>
      <c r="BE691" s="288" t="str">
        <f t="shared" si="95"/>
        <v/>
      </c>
      <c r="BF691" s="288" t="str">
        <f t="shared" si="95"/>
        <v/>
      </c>
      <c r="BG691" s="288" t="str">
        <f t="shared" si="97"/>
        <v>NO</v>
      </c>
      <c r="BH691" s="288" t="str">
        <f t="shared" si="97"/>
        <v>NO</v>
      </c>
      <c r="BI691" s="288" t="str">
        <f t="shared" si="93"/>
        <v/>
      </c>
      <c r="BJ691" s="43"/>
      <c r="BK691" s="288" t="b">
        <f t="shared" si="96"/>
        <v>1</v>
      </c>
      <c r="BL691" s="288" t="b">
        <f t="shared" si="96"/>
        <v>1</v>
      </c>
      <c r="BM691" s="288" t="b">
        <f t="shared" si="96"/>
        <v>1</v>
      </c>
      <c r="BN691" s="288" t="b">
        <f t="shared" si="96"/>
        <v>1</v>
      </c>
      <c r="BO691" s="288" t="b">
        <f t="shared" si="96"/>
        <v>1</v>
      </c>
      <c r="BP691" s="288" t="b">
        <f t="shared" si="96"/>
        <v>1</v>
      </c>
      <c r="BQ691" s="288" t="b">
        <f t="shared" si="96"/>
        <v>1</v>
      </c>
    </row>
    <row r="692" spans="1:69" ht="12" customHeight="1" x14ac:dyDescent="0.25">
      <c r="A692" s="12">
        <v>18603021</v>
      </c>
      <c r="B692" s="13" t="s">
        <v>2785</v>
      </c>
      <c r="C692" s="16" t="s">
        <v>895</v>
      </c>
      <c r="D692" s="13" t="s">
        <v>183</v>
      </c>
      <c r="E692" s="13"/>
      <c r="F692" s="16"/>
      <c r="G692" s="13"/>
      <c r="H692" s="288" t="s">
        <v>2129</v>
      </c>
      <c r="I692" s="288" t="s">
        <v>2129</v>
      </c>
      <c r="J692" s="288" t="s">
        <v>2129</v>
      </c>
      <c r="K692" s="288" t="s">
        <v>2129</v>
      </c>
      <c r="L692" s="288" t="s">
        <v>183</v>
      </c>
      <c r="M692" s="288" t="s">
        <v>2130</v>
      </c>
      <c r="N692" s="288" t="s">
        <v>183</v>
      </c>
      <c r="P692" s="289">
        <v>4486647.88</v>
      </c>
      <c r="Q692" s="289">
        <v>4428395.53</v>
      </c>
      <c r="R692" s="289">
        <v>4370143.18</v>
      </c>
      <c r="S692" s="289">
        <v>4311890.83</v>
      </c>
      <c r="T692" s="289">
        <v>4253638.4800000004</v>
      </c>
      <c r="U692" s="289">
        <v>4195386.13</v>
      </c>
      <c r="V692" s="289">
        <v>4137133.78</v>
      </c>
      <c r="W692" s="289">
        <v>4078881.43</v>
      </c>
      <c r="X692" s="289">
        <v>4020629.08</v>
      </c>
      <c r="Y692" s="289">
        <v>3962376.73</v>
      </c>
      <c r="Z692" s="289">
        <v>3904124.38</v>
      </c>
      <c r="AA692" s="289">
        <v>3845872.03</v>
      </c>
      <c r="AB692" s="289">
        <v>3787619.68</v>
      </c>
      <c r="AC692" s="289"/>
      <c r="AD692" s="289"/>
      <c r="AE692" s="289">
        <v>4137133.7800000007</v>
      </c>
      <c r="AF692" s="299"/>
      <c r="AG692" s="300"/>
      <c r="AH692" s="291"/>
      <c r="AI692" s="291"/>
      <c r="AJ692" s="291"/>
      <c r="AK692" s="292"/>
      <c r="AL692" s="291">
        <v>0</v>
      </c>
      <c r="AM692" s="293">
        <v>4137133.7800000007</v>
      </c>
      <c r="AN692" s="291"/>
      <c r="AO692" s="294">
        <v>4137133.7800000007</v>
      </c>
      <c r="AP692" s="291"/>
      <c r="AQ692" s="295">
        <v>3787619.68</v>
      </c>
      <c r="AR692" s="291"/>
      <c r="AS692" s="291"/>
      <c r="AT692" s="291"/>
      <c r="AU692" s="291"/>
      <c r="AV692" s="296">
        <v>0</v>
      </c>
      <c r="AW692" s="291">
        <v>3787619.68</v>
      </c>
      <c r="AX692" s="291"/>
      <c r="AY692" s="293">
        <v>3787619.68</v>
      </c>
      <c r="AZ692" s="297"/>
      <c r="BA692" s="298">
        <f t="shared" si="98"/>
        <v>0</v>
      </c>
      <c r="BB692" s="43"/>
      <c r="BC692" s="288" t="str">
        <f t="shared" si="95"/>
        <v/>
      </c>
      <c r="BD692" s="288" t="str">
        <f t="shared" si="95"/>
        <v/>
      </c>
      <c r="BE692" s="288" t="str">
        <f t="shared" si="95"/>
        <v/>
      </c>
      <c r="BF692" s="288" t="str">
        <f t="shared" si="95"/>
        <v/>
      </c>
      <c r="BG692" s="288" t="str">
        <f t="shared" si="97"/>
        <v>W/C</v>
      </c>
      <c r="BH692" s="288" t="str">
        <f t="shared" si="97"/>
        <v>NO</v>
      </c>
      <c r="BI692" s="288" t="str">
        <f t="shared" si="93"/>
        <v>W/C</v>
      </c>
      <c r="BJ692" s="43"/>
      <c r="BK692" s="288" t="b">
        <f t="shared" si="96"/>
        <v>1</v>
      </c>
      <c r="BL692" s="288" t="b">
        <f t="shared" si="96"/>
        <v>1</v>
      </c>
      <c r="BM692" s="288" t="b">
        <f t="shared" si="96"/>
        <v>1</v>
      </c>
      <c r="BN692" s="288" t="b">
        <f t="shared" si="96"/>
        <v>1</v>
      </c>
      <c r="BO692" s="288" t="b">
        <f t="shared" si="96"/>
        <v>1</v>
      </c>
      <c r="BP692" s="288" t="b">
        <f t="shared" si="96"/>
        <v>1</v>
      </c>
      <c r="BQ692" s="288" t="b">
        <f t="shared" si="96"/>
        <v>1</v>
      </c>
    </row>
    <row r="693" spans="1:69" ht="12" customHeight="1" x14ac:dyDescent="0.25">
      <c r="A693" s="286">
        <v>18603031</v>
      </c>
      <c r="B693" s="287" t="s">
        <v>2786</v>
      </c>
      <c r="C693" s="330" t="s">
        <v>896</v>
      </c>
      <c r="D693" s="13" t="s">
        <v>183</v>
      </c>
      <c r="E693" s="13"/>
      <c r="F693" s="330"/>
      <c r="G693" s="13"/>
      <c r="H693" s="288" t="s">
        <v>2129</v>
      </c>
      <c r="I693" s="288" t="s">
        <v>2129</v>
      </c>
      <c r="J693" s="288" t="s">
        <v>2129</v>
      </c>
      <c r="K693" s="288" t="s">
        <v>2129</v>
      </c>
      <c r="L693" s="288" t="s">
        <v>183</v>
      </c>
      <c r="M693" s="288" t="s">
        <v>2130</v>
      </c>
      <c r="N693" s="288" t="s">
        <v>183</v>
      </c>
      <c r="P693" s="289">
        <v>407684.87</v>
      </c>
      <c r="Q693" s="289">
        <v>349997.21</v>
      </c>
      <c r="R693" s="289">
        <v>292309.55</v>
      </c>
      <c r="S693" s="289">
        <v>234621.89</v>
      </c>
      <c r="T693" s="289">
        <v>411345.35</v>
      </c>
      <c r="U693" s="289">
        <v>379703.37</v>
      </c>
      <c r="V693" s="289">
        <v>348061.39</v>
      </c>
      <c r="W693" s="289">
        <v>316419.40999999997</v>
      </c>
      <c r="X693" s="289">
        <v>284777.43</v>
      </c>
      <c r="Y693" s="289">
        <v>253135.45</v>
      </c>
      <c r="Z693" s="289">
        <v>221493.47</v>
      </c>
      <c r="AA693" s="289">
        <v>189851.49</v>
      </c>
      <c r="AB693" s="289">
        <v>158209.51</v>
      </c>
      <c r="AC693" s="289"/>
      <c r="AD693" s="289"/>
      <c r="AE693" s="289">
        <v>297055.26666666672</v>
      </c>
      <c r="AF693" s="299"/>
      <c r="AG693" s="300"/>
      <c r="AH693" s="291"/>
      <c r="AI693" s="291"/>
      <c r="AJ693" s="291"/>
      <c r="AK693" s="292"/>
      <c r="AL693" s="291">
        <v>0</v>
      </c>
      <c r="AM693" s="293">
        <v>297055.26666666672</v>
      </c>
      <c r="AN693" s="291"/>
      <c r="AO693" s="294">
        <v>297055.26666666672</v>
      </c>
      <c r="AP693" s="291"/>
      <c r="AQ693" s="295">
        <v>158209.51</v>
      </c>
      <c r="AR693" s="291"/>
      <c r="AS693" s="291"/>
      <c r="AT693" s="291"/>
      <c r="AU693" s="291"/>
      <c r="AV693" s="296">
        <v>0</v>
      </c>
      <c r="AW693" s="291">
        <v>158209.51</v>
      </c>
      <c r="AX693" s="291"/>
      <c r="AY693" s="293">
        <v>158209.51</v>
      </c>
      <c r="AZ693" s="297"/>
      <c r="BA693" s="298">
        <f t="shared" si="98"/>
        <v>0</v>
      </c>
      <c r="BB693" s="43"/>
      <c r="BC693" s="288" t="str">
        <f t="shared" si="95"/>
        <v/>
      </c>
      <c r="BD693" s="288" t="str">
        <f t="shared" si="95"/>
        <v/>
      </c>
      <c r="BE693" s="288" t="str">
        <f t="shared" si="95"/>
        <v/>
      </c>
      <c r="BF693" s="288" t="str">
        <f t="shared" si="95"/>
        <v/>
      </c>
      <c r="BG693" s="288" t="str">
        <f t="shared" si="97"/>
        <v>W/C</v>
      </c>
      <c r="BH693" s="288" t="str">
        <f t="shared" si="97"/>
        <v>NO</v>
      </c>
      <c r="BI693" s="288" t="str">
        <f t="shared" si="93"/>
        <v>W/C</v>
      </c>
      <c r="BJ693" s="43"/>
      <c r="BK693" s="288" t="b">
        <f t="shared" si="96"/>
        <v>1</v>
      </c>
      <c r="BL693" s="288" t="b">
        <f t="shared" si="96"/>
        <v>1</v>
      </c>
      <c r="BM693" s="288" t="b">
        <f t="shared" si="96"/>
        <v>1</v>
      </c>
      <c r="BN693" s="288" t="b">
        <f t="shared" si="96"/>
        <v>1</v>
      </c>
      <c r="BO693" s="288" t="b">
        <f t="shared" si="96"/>
        <v>1</v>
      </c>
      <c r="BP693" s="288" t="b">
        <f t="shared" si="96"/>
        <v>1</v>
      </c>
      <c r="BQ693" s="288" t="b">
        <f t="shared" si="96"/>
        <v>1</v>
      </c>
    </row>
    <row r="694" spans="1:69" ht="12" customHeight="1" x14ac:dyDescent="0.25">
      <c r="A694" s="286">
        <v>18603041</v>
      </c>
      <c r="B694" s="287" t="s">
        <v>2787</v>
      </c>
      <c r="C694" s="16" t="s">
        <v>897</v>
      </c>
      <c r="D694" s="13" t="s">
        <v>183</v>
      </c>
      <c r="E694" s="13"/>
      <c r="F694" s="16"/>
      <c r="G694" s="13"/>
      <c r="H694" s="288" t="s">
        <v>2129</v>
      </c>
      <c r="I694" s="288" t="s">
        <v>2129</v>
      </c>
      <c r="J694" s="288" t="s">
        <v>2129</v>
      </c>
      <c r="K694" s="288" t="s">
        <v>2129</v>
      </c>
      <c r="L694" s="288" t="s">
        <v>183</v>
      </c>
      <c r="M694" s="288" t="s">
        <v>2130</v>
      </c>
      <c r="N694" s="288" t="s">
        <v>183</v>
      </c>
      <c r="P694" s="289">
        <v>421126.72</v>
      </c>
      <c r="Q694" s="289">
        <v>400808.41</v>
      </c>
      <c r="R694" s="289">
        <v>380490.1</v>
      </c>
      <c r="S694" s="289">
        <v>360171.79</v>
      </c>
      <c r="T694" s="289">
        <v>339853.48</v>
      </c>
      <c r="U694" s="289">
        <v>319535.17</v>
      </c>
      <c r="V694" s="289">
        <v>299216.86</v>
      </c>
      <c r="W694" s="289">
        <v>278898.55</v>
      </c>
      <c r="X694" s="289">
        <v>258580.24</v>
      </c>
      <c r="Y694" s="289">
        <v>238261.93</v>
      </c>
      <c r="Z694" s="289">
        <v>217943.62</v>
      </c>
      <c r="AA694" s="289">
        <v>197625.31</v>
      </c>
      <c r="AB694" s="289">
        <v>177307</v>
      </c>
      <c r="AC694" s="289"/>
      <c r="AD694" s="289"/>
      <c r="AE694" s="289">
        <v>299216.86</v>
      </c>
      <c r="AF694" s="299"/>
      <c r="AG694" s="300"/>
      <c r="AH694" s="291"/>
      <c r="AI694" s="291"/>
      <c r="AJ694" s="291"/>
      <c r="AK694" s="292"/>
      <c r="AL694" s="291">
        <v>0</v>
      </c>
      <c r="AM694" s="293">
        <v>299216.86</v>
      </c>
      <c r="AN694" s="291"/>
      <c r="AO694" s="294">
        <v>299216.86</v>
      </c>
      <c r="AP694" s="291"/>
      <c r="AQ694" s="295">
        <v>177307</v>
      </c>
      <c r="AR694" s="291"/>
      <c r="AS694" s="291"/>
      <c r="AT694" s="291"/>
      <c r="AU694" s="291"/>
      <c r="AV694" s="296">
        <v>0</v>
      </c>
      <c r="AW694" s="291">
        <v>177307</v>
      </c>
      <c r="AX694" s="291"/>
      <c r="AY694" s="293">
        <v>177307</v>
      </c>
      <c r="AZ694" s="297"/>
      <c r="BA694" s="298">
        <f t="shared" si="98"/>
        <v>0</v>
      </c>
      <c r="BB694" s="43"/>
      <c r="BC694" s="288" t="str">
        <f t="shared" si="95"/>
        <v/>
      </c>
      <c r="BD694" s="288" t="str">
        <f t="shared" si="95"/>
        <v/>
      </c>
      <c r="BE694" s="288" t="str">
        <f t="shared" si="95"/>
        <v/>
      </c>
      <c r="BF694" s="288" t="str">
        <f t="shared" si="95"/>
        <v/>
      </c>
      <c r="BG694" s="288" t="str">
        <f t="shared" si="97"/>
        <v>W/C</v>
      </c>
      <c r="BH694" s="288" t="str">
        <f t="shared" si="97"/>
        <v>NO</v>
      </c>
      <c r="BI694" s="288" t="str">
        <f t="shared" si="93"/>
        <v>W/C</v>
      </c>
      <c r="BJ694" s="43"/>
      <c r="BK694" s="288" t="b">
        <f t="shared" si="96"/>
        <v>1</v>
      </c>
      <c r="BL694" s="288" t="b">
        <f t="shared" si="96"/>
        <v>1</v>
      </c>
      <c r="BM694" s="288" t="b">
        <f t="shared" si="96"/>
        <v>1</v>
      </c>
      <c r="BN694" s="288" t="b">
        <f t="shared" si="96"/>
        <v>1</v>
      </c>
      <c r="BO694" s="288" t="b">
        <f t="shared" si="96"/>
        <v>1</v>
      </c>
      <c r="BP694" s="288" t="b">
        <f t="shared" si="96"/>
        <v>1</v>
      </c>
      <c r="BQ694" s="288" t="b">
        <f t="shared" si="96"/>
        <v>1</v>
      </c>
    </row>
    <row r="695" spans="1:69" ht="12" customHeight="1" x14ac:dyDescent="0.25">
      <c r="A695" s="286">
        <v>18603051</v>
      </c>
      <c r="B695" s="287" t="s">
        <v>2788</v>
      </c>
      <c r="C695" s="16" t="s">
        <v>898</v>
      </c>
      <c r="D695" s="13" t="s">
        <v>183</v>
      </c>
      <c r="E695" s="13"/>
      <c r="F695" s="16"/>
      <c r="G695" s="13"/>
      <c r="H695" s="288" t="s">
        <v>2129</v>
      </c>
      <c r="I695" s="288" t="s">
        <v>2129</v>
      </c>
      <c r="J695" s="288" t="s">
        <v>2129</v>
      </c>
      <c r="K695" s="288" t="s">
        <v>2129</v>
      </c>
      <c r="L695" s="288" t="s">
        <v>183</v>
      </c>
      <c r="M695" s="288" t="s">
        <v>2130</v>
      </c>
      <c r="N695" s="288" t="s">
        <v>183</v>
      </c>
      <c r="P695" s="289">
        <v>0</v>
      </c>
      <c r="Q695" s="289">
        <v>0</v>
      </c>
      <c r="R695" s="289">
        <v>0</v>
      </c>
      <c r="S695" s="289">
        <v>0</v>
      </c>
      <c r="T695" s="289">
        <v>0</v>
      </c>
      <c r="U695" s="289">
        <v>0</v>
      </c>
      <c r="V695" s="289">
        <v>0</v>
      </c>
      <c r="W695" s="289">
        <v>0</v>
      </c>
      <c r="X695" s="289">
        <v>0</v>
      </c>
      <c r="Y695" s="289">
        <v>0</v>
      </c>
      <c r="Z695" s="289">
        <v>0</v>
      </c>
      <c r="AA695" s="289">
        <v>0</v>
      </c>
      <c r="AB695" s="289">
        <v>0</v>
      </c>
      <c r="AC695" s="289"/>
      <c r="AD695" s="289"/>
      <c r="AE695" s="289">
        <v>0</v>
      </c>
      <c r="AF695" s="299"/>
      <c r="AG695" s="300"/>
      <c r="AH695" s="291"/>
      <c r="AI695" s="291"/>
      <c r="AJ695" s="291"/>
      <c r="AK695" s="292"/>
      <c r="AL695" s="291">
        <v>0</v>
      </c>
      <c r="AM695" s="293">
        <v>0</v>
      </c>
      <c r="AN695" s="291"/>
      <c r="AO695" s="294">
        <v>0</v>
      </c>
      <c r="AP695" s="291"/>
      <c r="AQ695" s="295">
        <v>0</v>
      </c>
      <c r="AR695" s="291"/>
      <c r="AS695" s="291"/>
      <c r="AT695" s="291"/>
      <c r="AU695" s="291"/>
      <c r="AV695" s="296">
        <v>0</v>
      </c>
      <c r="AW695" s="291">
        <v>0</v>
      </c>
      <c r="AX695" s="291"/>
      <c r="AY695" s="293">
        <v>0</v>
      </c>
      <c r="AZ695" s="297"/>
      <c r="BA695" s="298">
        <f t="shared" si="98"/>
        <v>0</v>
      </c>
      <c r="BB695" s="43"/>
      <c r="BC695" s="288" t="str">
        <f t="shared" si="95"/>
        <v/>
      </c>
      <c r="BD695" s="288" t="str">
        <f t="shared" si="95"/>
        <v/>
      </c>
      <c r="BE695" s="288" t="str">
        <f t="shared" si="95"/>
        <v/>
      </c>
      <c r="BF695" s="288" t="str">
        <f t="shared" si="95"/>
        <v/>
      </c>
      <c r="BG695" s="288" t="str">
        <f t="shared" si="97"/>
        <v>W/C</v>
      </c>
      <c r="BH695" s="288" t="str">
        <f t="shared" si="97"/>
        <v>NO</v>
      </c>
      <c r="BI695" s="288" t="str">
        <f t="shared" si="93"/>
        <v>W/C</v>
      </c>
      <c r="BJ695" s="43"/>
      <c r="BK695" s="288" t="b">
        <f t="shared" si="96"/>
        <v>1</v>
      </c>
      <c r="BL695" s="288" t="b">
        <f t="shared" si="96"/>
        <v>1</v>
      </c>
      <c r="BM695" s="288" t="b">
        <f t="shared" si="96"/>
        <v>1</v>
      </c>
      <c r="BN695" s="288" t="b">
        <f t="shared" si="96"/>
        <v>1</v>
      </c>
      <c r="BO695" s="288" t="b">
        <f t="shared" si="96"/>
        <v>1</v>
      </c>
      <c r="BP695" s="288" t="b">
        <f t="shared" si="96"/>
        <v>1</v>
      </c>
      <c r="BQ695" s="288" t="b">
        <f t="shared" si="96"/>
        <v>1</v>
      </c>
    </row>
    <row r="696" spans="1:69" ht="12" customHeight="1" x14ac:dyDescent="0.25">
      <c r="A696" s="286">
        <v>18603061</v>
      </c>
      <c r="B696" s="287" t="s">
        <v>2789</v>
      </c>
      <c r="C696" s="16" t="s">
        <v>899</v>
      </c>
      <c r="D696" s="13" t="s">
        <v>183</v>
      </c>
      <c r="E696" s="13"/>
      <c r="F696" s="16"/>
      <c r="G696" s="13"/>
      <c r="H696" s="288" t="s">
        <v>2129</v>
      </c>
      <c r="I696" s="288" t="s">
        <v>2129</v>
      </c>
      <c r="J696" s="288" t="s">
        <v>2129</v>
      </c>
      <c r="K696" s="288" t="s">
        <v>2129</v>
      </c>
      <c r="L696" s="288" t="s">
        <v>183</v>
      </c>
      <c r="M696" s="288" t="s">
        <v>2130</v>
      </c>
      <c r="N696" s="288" t="s">
        <v>183</v>
      </c>
      <c r="P696" s="289">
        <v>2284696.33</v>
      </c>
      <c r="Q696" s="289">
        <v>2264655.14</v>
      </c>
      <c r="R696" s="289">
        <v>2244613.9500000002</v>
      </c>
      <c r="S696" s="289">
        <v>2224572.7599999998</v>
      </c>
      <c r="T696" s="289">
        <v>2204531.5699999998</v>
      </c>
      <c r="U696" s="289">
        <v>2184490.38</v>
      </c>
      <c r="V696" s="289">
        <v>2164449.19</v>
      </c>
      <c r="W696" s="289">
        <v>2144408</v>
      </c>
      <c r="X696" s="289">
        <v>2124366.81</v>
      </c>
      <c r="Y696" s="289">
        <v>2104325.62</v>
      </c>
      <c r="Z696" s="289">
        <v>2084284.43</v>
      </c>
      <c r="AA696" s="289">
        <v>2064243.24</v>
      </c>
      <c r="AB696" s="289">
        <v>2044202.05</v>
      </c>
      <c r="AC696" s="289"/>
      <c r="AD696" s="289"/>
      <c r="AE696" s="289">
        <v>2164449.19</v>
      </c>
      <c r="AF696" s="299"/>
      <c r="AG696" s="300"/>
      <c r="AH696" s="291"/>
      <c r="AI696" s="291"/>
      <c r="AJ696" s="291"/>
      <c r="AK696" s="292"/>
      <c r="AL696" s="291">
        <v>0</v>
      </c>
      <c r="AM696" s="293">
        <v>2164449.19</v>
      </c>
      <c r="AN696" s="291"/>
      <c r="AO696" s="294">
        <v>2164449.19</v>
      </c>
      <c r="AP696" s="291"/>
      <c r="AQ696" s="295">
        <v>2044202.05</v>
      </c>
      <c r="AR696" s="291"/>
      <c r="AS696" s="291"/>
      <c r="AT696" s="291"/>
      <c r="AU696" s="291"/>
      <c r="AV696" s="296">
        <v>0</v>
      </c>
      <c r="AW696" s="291">
        <v>2044202.05</v>
      </c>
      <c r="AX696" s="291"/>
      <c r="AY696" s="293">
        <v>2044202.05</v>
      </c>
      <c r="AZ696" s="297"/>
      <c r="BA696" s="298">
        <f t="shared" si="98"/>
        <v>0</v>
      </c>
      <c r="BB696" s="43"/>
      <c r="BC696" s="288" t="str">
        <f t="shared" si="95"/>
        <v/>
      </c>
      <c r="BD696" s="288" t="str">
        <f t="shared" si="95"/>
        <v/>
      </c>
      <c r="BE696" s="288" t="str">
        <f t="shared" si="95"/>
        <v/>
      </c>
      <c r="BF696" s="288" t="str">
        <f t="shared" si="95"/>
        <v/>
      </c>
      <c r="BG696" s="288" t="str">
        <f t="shared" si="97"/>
        <v>W/C</v>
      </c>
      <c r="BH696" s="288" t="str">
        <f t="shared" si="97"/>
        <v>NO</v>
      </c>
      <c r="BI696" s="288" t="str">
        <f t="shared" si="93"/>
        <v>W/C</v>
      </c>
      <c r="BJ696" s="43"/>
      <c r="BK696" s="288" t="b">
        <f t="shared" si="96"/>
        <v>1</v>
      </c>
      <c r="BL696" s="288" t="b">
        <f t="shared" si="96"/>
        <v>1</v>
      </c>
      <c r="BM696" s="288" t="b">
        <f t="shared" si="96"/>
        <v>1</v>
      </c>
      <c r="BN696" s="288" t="b">
        <f t="shared" si="96"/>
        <v>1</v>
      </c>
      <c r="BO696" s="288" t="b">
        <f t="shared" si="96"/>
        <v>1</v>
      </c>
      <c r="BP696" s="288" t="b">
        <f t="shared" si="96"/>
        <v>1</v>
      </c>
      <c r="BQ696" s="288" t="b">
        <f t="shared" si="96"/>
        <v>1</v>
      </c>
    </row>
    <row r="697" spans="1:69" ht="12" customHeight="1" x14ac:dyDescent="0.25">
      <c r="A697" s="14">
        <v>18603072</v>
      </c>
      <c r="B697" s="15" t="s">
        <v>2790</v>
      </c>
      <c r="C697" s="16" t="s">
        <v>900</v>
      </c>
      <c r="D697" s="13" t="s">
        <v>182</v>
      </c>
      <c r="E697" s="13"/>
      <c r="F697" s="16"/>
      <c r="G697" s="13"/>
      <c r="H697" s="288" t="s">
        <v>2129</v>
      </c>
      <c r="I697" s="288" t="s">
        <v>2129</v>
      </c>
      <c r="J697" s="288" t="s">
        <v>2129</v>
      </c>
      <c r="K697" s="288" t="s">
        <v>182</v>
      </c>
      <c r="L697" s="288" t="s">
        <v>2130</v>
      </c>
      <c r="M697" s="288" t="s">
        <v>2130</v>
      </c>
      <c r="N697" s="288" t="s">
        <v>2129</v>
      </c>
      <c r="P697" s="289">
        <v>0</v>
      </c>
      <c r="Q697" s="289">
        <v>0</v>
      </c>
      <c r="R697" s="289">
        <v>0</v>
      </c>
      <c r="S697" s="289">
        <v>0</v>
      </c>
      <c r="T697" s="289">
        <v>0</v>
      </c>
      <c r="U697" s="289">
        <v>0</v>
      </c>
      <c r="V697" s="289">
        <v>0</v>
      </c>
      <c r="W697" s="289">
        <v>0</v>
      </c>
      <c r="X697" s="289">
        <v>0</v>
      </c>
      <c r="Y697" s="289">
        <v>0</v>
      </c>
      <c r="Z697" s="289">
        <v>0</v>
      </c>
      <c r="AA697" s="289">
        <v>0</v>
      </c>
      <c r="AB697" s="289">
        <v>0</v>
      </c>
      <c r="AC697" s="289"/>
      <c r="AD697" s="289"/>
      <c r="AE697" s="289">
        <v>0</v>
      </c>
      <c r="AF697" s="307"/>
      <c r="AG697" s="308"/>
      <c r="AH697" s="291"/>
      <c r="AI697" s="291"/>
      <c r="AJ697" s="291"/>
      <c r="AK697" s="292">
        <v>0</v>
      </c>
      <c r="AL697" s="291">
        <v>0</v>
      </c>
      <c r="AM697" s="293"/>
      <c r="AN697" s="291"/>
      <c r="AO697" s="294">
        <v>0</v>
      </c>
      <c r="AP697" s="291"/>
      <c r="AQ697" s="295">
        <v>0</v>
      </c>
      <c r="AR697" s="291"/>
      <c r="AS697" s="291"/>
      <c r="AT697" s="291"/>
      <c r="AU697" s="291">
        <v>0</v>
      </c>
      <c r="AV697" s="296">
        <v>0</v>
      </c>
      <c r="AW697" s="291"/>
      <c r="AX697" s="291"/>
      <c r="AY697" s="293">
        <v>0</v>
      </c>
      <c r="AZ697" s="297" t="s">
        <v>554</v>
      </c>
      <c r="BA697" s="298">
        <f t="shared" si="98"/>
        <v>0</v>
      </c>
      <c r="BB697" s="43"/>
      <c r="BC697" s="288" t="str">
        <f t="shared" si="95"/>
        <v/>
      </c>
      <c r="BD697" s="288" t="str">
        <f t="shared" si="95"/>
        <v/>
      </c>
      <c r="BE697" s="288" t="str">
        <f t="shared" si="95"/>
        <v/>
      </c>
      <c r="BF697" s="288" t="str">
        <f t="shared" si="95"/>
        <v>Non-Op</v>
      </c>
      <c r="BG697" s="288" t="str">
        <f t="shared" si="97"/>
        <v>NO</v>
      </c>
      <c r="BH697" s="288" t="str">
        <f t="shared" si="97"/>
        <v>NO</v>
      </c>
      <c r="BI697" s="288" t="str">
        <f t="shared" si="93"/>
        <v/>
      </c>
      <c r="BJ697" s="43"/>
      <c r="BK697" s="288" t="b">
        <f t="shared" si="96"/>
        <v>1</v>
      </c>
      <c r="BL697" s="288" t="b">
        <f t="shared" si="96"/>
        <v>1</v>
      </c>
      <c r="BM697" s="288" t="b">
        <f t="shared" si="96"/>
        <v>1</v>
      </c>
      <c r="BN697" s="288" t="b">
        <f t="shared" si="96"/>
        <v>1</v>
      </c>
      <c r="BO697" s="288" t="b">
        <f t="shared" si="96"/>
        <v>1</v>
      </c>
      <c r="BP697" s="288" t="b">
        <f t="shared" si="96"/>
        <v>1</v>
      </c>
      <c r="BQ697" s="288" t="b">
        <f t="shared" si="96"/>
        <v>1</v>
      </c>
    </row>
    <row r="698" spans="1:69" ht="12" customHeight="1" x14ac:dyDescent="0.25">
      <c r="A698" s="12">
        <v>18603081</v>
      </c>
      <c r="B698" s="13" t="s">
        <v>2791</v>
      </c>
      <c r="C698" s="16" t="s">
        <v>901</v>
      </c>
      <c r="D698" s="13" t="s">
        <v>183</v>
      </c>
      <c r="E698" s="13"/>
      <c r="F698" s="16"/>
      <c r="G698" s="13"/>
      <c r="H698" s="288" t="s">
        <v>2129</v>
      </c>
      <c r="I698" s="288" t="s">
        <v>2129</v>
      </c>
      <c r="J698" s="288" t="s">
        <v>2129</v>
      </c>
      <c r="K698" s="288" t="s">
        <v>2129</v>
      </c>
      <c r="L698" s="288" t="s">
        <v>183</v>
      </c>
      <c r="M698" s="288" t="s">
        <v>2130</v>
      </c>
      <c r="N698" s="288" t="s">
        <v>183</v>
      </c>
      <c r="P698" s="289">
        <v>10000</v>
      </c>
      <c r="Q698" s="289">
        <v>10000</v>
      </c>
      <c r="R698" s="289">
        <v>10000</v>
      </c>
      <c r="S698" s="289">
        <v>10000</v>
      </c>
      <c r="T698" s="289">
        <v>10000</v>
      </c>
      <c r="U698" s="289">
        <v>10000</v>
      </c>
      <c r="V698" s="289">
        <v>10000</v>
      </c>
      <c r="W698" s="289">
        <v>10000</v>
      </c>
      <c r="X698" s="289">
        <v>10000</v>
      </c>
      <c r="Y698" s="289">
        <v>10000</v>
      </c>
      <c r="Z698" s="289">
        <v>0</v>
      </c>
      <c r="AA698" s="289">
        <v>0</v>
      </c>
      <c r="AB698" s="289">
        <v>0</v>
      </c>
      <c r="AC698" s="289"/>
      <c r="AD698" s="289"/>
      <c r="AE698" s="289">
        <v>7916.666666666667</v>
      </c>
      <c r="AF698" s="299"/>
      <c r="AG698" s="300"/>
      <c r="AH698" s="291"/>
      <c r="AI698" s="291"/>
      <c r="AJ698" s="291"/>
      <c r="AK698" s="292"/>
      <c r="AL698" s="291">
        <v>0</v>
      </c>
      <c r="AM698" s="293">
        <v>7916.666666666667</v>
      </c>
      <c r="AN698" s="291"/>
      <c r="AO698" s="294">
        <v>7916.666666666667</v>
      </c>
      <c r="AP698" s="291"/>
      <c r="AQ698" s="295">
        <v>0</v>
      </c>
      <c r="AR698" s="291"/>
      <c r="AS698" s="291"/>
      <c r="AT698" s="291"/>
      <c r="AU698" s="291"/>
      <c r="AV698" s="296">
        <v>0</v>
      </c>
      <c r="AW698" s="291">
        <v>0</v>
      </c>
      <c r="AX698" s="291"/>
      <c r="AY698" s="293">
        <v>0</v>
      </c>
      <c r="AZ698" s="297"/>
      <c r="BA698" s="298">
        <f t="shared" si="98"/>
        <v>0</v>
      </c>
      <c r="BB698" s="43"/>
      <c r="BC698" s="288" t="str">
        <f t="shared" si="95"/>
        <v/>
      </c>
      <c r="BD698" s="288" t="str">
        <f t="shared" si="95"/>
        <v/>
      </c>
      <c r="BE698" s="288" t="str">
        <f t="shared" si="95"/>
        <v/>
      </c>
      <c r="BF698" s="288" t="str">
        <f t="shared" si="95"/>
        <v/>
      </c>
      <c r="BG698" s="288" t="str">
        <f t="shared" si="97"/>
        <v>W/C</v>
      </c>
      <c r="BH698" s="288" t="str">
        <f t="shared" si="97"/>
        <v>NO</v>
      </c>
      <c r="BI698" s="288" t="str">
        <f t="shared" si="93"/>
        <v>W/C</v>
      </c>
      <c r="BJ698" s="43"/>
      <c r="BK698" s="288" t="b">
        <f t="shared" si="96"/>
        <v>1</v>
      </c>
      <c r="BL698" s="288" t="b">
        <f t="shared" si="96"/>
        <v>1</v>
      </c>
      <c r="BM698" s="288" t="b">
        <f t="shared" si="96"/>
        <v>1</v>
      </c>
      <c r="BN698" s="288" t="b">
        <f t="shared" si="96"/>
        <v>1</v>
      </c>
      <c r="BO698" s="288" t="b">
        <f t="shared" si="96"/>
        <v>1</v>
      </c>
      <c r="BP698" s="288" t="b">
        <f t="shared" si="96"/>
        <v>1</v>
      </c>
      <c r="BQ698" s="288" t="b">
        <f t="shared" si="96"/>
        <v>1</v>
      </c>
    </row>
    <row r="699" spans="1:69" ht="12" customHeight="1" x14ac:dyDescent="0.25">
      <c r="A699" s="12">
        <v>18603091</v>
      </c>
      <c r="B699" s="13" t="s">
        <v>2792</v>
      </c>
      <c r="C699" s="16" t="s">
        <v>902</v>
      </c>
      <c r="D699" s="13" t="s">
        <v>183</v>
      </c>
      <c r="E699" s="13"/>
      <c r="F699" s="16"/>
      <c r="G699" s="13"/>
      <c r="H699" s="288" t="s">
        <v>2129</v>
      </c>
      <c r="I699" s="288" t="s">
        <v>2129</v>
      </c>
      <c r="J699" s="288" t="s">
        <v>2129</v>
      </c>
      <c r="K699" s="288" t="s">
        <v>2129</v>
      </c>
      <c r="L699" s="288" t="s">
        <v>183</v>
      </c>
      <c r="M699" s="288" t="s">
        <v>2130</v>
      </c>
      <c r="N699" s="288" t="s">
        <v>183</v>
      </c>
      <c r="P699" s="289">
        <v>12500</v>
      </c>
      <c r="Q699" s="289">
        <v>12500</v>
      </c>
      <c r="R699" s="289">
        <v>12500</v>
      </c>
      <c r="S699" s="289">
        <v>12500</v>
      </c>
      <c r="T699" s="289">
        <v>12500</v>
      </c>
      <c r="U699" s="289">
        <v>12500</v>
      </c>
      <c r="V699" s="289">
        <v>12500</v>
      </c>
      <c r="W699" s="289">
        <v>12500</v>
      </c>
      <c r="X699" s="289">
        <v>12500</v>
      </c>
      <c r="Y699" s="289">
        <v>12500</v>
      </c>
      <c r="Z699" s="289">
        <v>7500</v>
      </c>
      <c r="AA699" s="289">
        <v>7500</v>
      </c>
      <c r="AB699" s="289">
        <v>7500</v>
      </c>
      <c r="AC699" s="289"/>
      <c r="AD699" s="289"/>
      <c r="AE699" s="289">
        <v>11458.333333333334</v>
      </c>
      <c r="AF699" s="299"/>
      <c r="AG699" s="300"/>
      <c r="AH699" s="291"/>
      <c r="AI699" s="291"/>
      <c r="AJ699" s="291"/>
      <c r="AK699" s="292"/>
      <c r="AL699" s="291">
        <v>0</v>
      </c>
      <c r="AM699" s="293">
        <v>11458.333333333334</v>
      </c>
      <c r="AN699" s="291"/>
      <c r="AO699" s="294">
        <v>11458.333333333334</v>
      </c>
      <c r="AP699" s="291"/>
      <c r="AQ699" s="295">
        <v>7500</v>
      </c>
      <c r="AR699" s="291"/>
      <c r="AS699" s="291"/>
      <c r="AT699" s="291"/>
      <c r="AU699" s="291"/>
      <c r="AV699" s="296">
        <v>0</v>
      </c>
      <c r="AW699" s="291">
        <v>7500</v>
      </c>
      <c r="AX699" s="291"/>
      <c r="AY699" s="293">
        <v>7500</v>
      </c>
      <c r="AZ699" s="297"/>
      <c r="BA699" s="298">
        <f t="shared" si="98"/>
        <v>0</v>
      </c>
      <c r="BB699" s="43"/>
      <c r="BC699" s="288" t="str">
        <f t="shared" si="95"/>
        <v/>
      </c>
      <c r="BD699" s="288" t="str">
        <f t="shared" si="95"/>
        <v/>
      </c>
      <c r="BE699" s="288" t="str">
        <f t="shared" si="95"/>
        <v/>
      </c>
      <c r="BF699" s="288" t="str">
        <f t="shared" si="95"/>
        <v/>
      </c>
      <c r="BG699" s="288" t="str">
        <f t="shared" si="97"/>
        <v>W/C</v>
      </c>
      <c r="BH699" s="288" t="str">
        <f t="shared" si="97"/>
        <v>NO</v>
      </c>
      <c r="BI699" s="288" t="str">
        <f t="shared" si="93"/>
        <v>W/C</v>
      </c>
      <c r="BJ699" s="43"/>
      <c r="BK699" s="288" t="b">
        <f t="shared" si="96"/>
        <v>1</v>
      </c>
      <c r="BL699" s="288" t="b">
        <f t="shared" si="96"/>
        <v>1</v>
      </c>
      <c r="BM699" s="288" t="b">
        <f t="shared" si="96"/>
        <v>1</v>
      </c>
      <c r="BN699" s="288" t="b">
        <f t="shared" si="96"/>
        <v>1</v>
      </c>
      <c r="BO699" s="288" t="b">
        <f t="shared" si="96"/>
        <v>1</v>
      </c>
      <c r="BP699" s="288" t="b">
        <f t="shared" si="96"/>
        <v>1</v>
      </c>
      <c r="BQ699" s="288" t="b">
        <f t="shared" si="96"/>
        <v>1</v>
      </c>
    </row>
    <row r="700" spans="1:69" ht="12" customHeight="1" x14ac:dyDescent="0.25">
      <c r="A700" s="12">
        <v>18604001</v>
      </c>
      <c r="B700" s="13" t="s">
        <v>2793</v>
      </c>
      <c r="C700" s="16" t="s">
        <v>903</v>
      </c>
      <c r="D700" s="13" t="s">
        <v>183</v>
      </c>
      <c r="E700" s="13"/>
      <c r="F700" s="303">
        <v>42811</v>
      </c>
      <c r="G700" s="13"/>
      <c r="H700" s="288" t="s">
        <v>2129</v>
      </c>
      <c r="I700" s="288" t="s">
        <v>2129</v>
      </c>
      <c r="J700" s="288" t="s">
        <v>2129</v>
      </c>
      <c r="K700" s="288" t="s">
        <v>2129</v>
      </c>
      <c r="L700" s="288" t="s">
        <v>183</v>
      </c>
      <c r="M700" s="288" t="s">
        <v>2130</v>
      </c>
      <c r="N700" s="288" t="s">
        <v>183</v>
      </c>
      <c r="P700" s="289">
        <v>1809512.16</v>
      </c>
      <c r="Q700" s="289">
        <v>1782826.67</v>
      </c>
      <c r="R700" s="289">
        <v>1756141.18</v>
      </c>
      <c r="S700" s="289">
        <v>1729455.69</v>
      </c>
      <c r="T700" s="289">
        <v>1702770.2</v>
      </c>
      <c r="U700" s="289">
        <v>1676084.71</v>
      </c>
      <c r="V700" s="289">
        <v>1649399.22</v>
      </c>
      <c r="W700" s="289">
        <v>1622713.73</v>
      </c>
      <c r="X700" s="289">
        <v>1596028.24</v>
      </c>
      <c r="Y700" s="289">
        <v>1569342.75</v>
      </c>
      <c r="Z700" s="289">
        <v>1542657.26</v>
      </c>
      <c r="AA700" s="289">
        <v>1515971.77</v>
      </c>
      <c r="AB700" s="289">
        <v>1489286.28</v>
      </c>
      <c r="AC700" s="289"/>
      <c r="AD700" s="289"/>
      <c r="AE700" s="289">
        <v>1649399.22</v>
      </c>
      <c r="AF700" s="299"/>
      <c r="AG700" s="300"/>
      <c r="AH700" s="291"/>
      <c r="AI700" s="291"/>
      <c r="AJ700" s="291"/>
      <c r="AK700" s="292"/>
      <c r="AL700" s="291">
        <v>0</v>
      </c>
      <c r="AM700" s="293">
        <v>1649399.22</v>
      </c>
      <c r="AN700" s="291"/>
      <c r="AO700" s="294">
        <v>1649399.22</v>
      </c>
      <c r="AP700" s="291"/>
      <c r="AQ700" s="295">
        <v>1489286.28</v>
      </c>
      <c r="AR700" s="291"/>
      <c r="AS700" s="291"/>
      <c r="AT700" s="291"/>
      <c r="AU700" s="291"/>
      <c r="AV700" s="296">
        <v>0</v>
      </c>
      <c r="AW700" s="291">
        <v>1489286.28</v>
      </c>
      <c r="AX700" s="291"/>
      <c r="AY700" s="293">
        <v>1489286.28</v>
      </c>
      <c r="AZ700" s="297"/>
      <c r="BA700" s="298">
        <f t="shared" si="98"/>
        <v>0</v>
      </c>
      <c r="BB700" s="43"/>
      <c r="BC700" s="288" t="str">
        <f t="shared" si="95"/>
        <v/>
      </c>
      <c r="BD700" s="288" t="str">
        <f t="shared" si="95"/>
        <v/>
      </c>
      <c r="BE700" s="288" t="str">
        <f t="shared" si="95"/>
        <v/>
      </c>
      <c r="BF700" s="288" t="str">
        <f t="shared" si="95"/>
        <v/>
      </c>
      <c r="BG700" s="288" t="str">
        <f t="shared" si="97"/>
        <v>W/C</v>
      </c>
      <c r="BH700" s="288" t="str">
        <f t="shared" si="97"/>
        <v>NO</v>
      </c>
      <c r="BI700" s="288" t="str">
        <f t="shared" si="93"/>
        <v>W/C</v>
      </c>
      <c r="BJ700" s="43"/>
      <c r="BK700" s="288" t="b">
        <f t="shared" si="96"/>
        <v>1</v>
      </c>
      <c r="BL700" s="288" t="b">
        <f t="shared" si="96"/>
        <v>1</v>
      </c>
      <c r="BM700" s="288" t="b">
        <f t="shared" si="96"/>
        <v>1</v>
      </c>
      <c r="BN700" s="288" t="b">
        <f t="shared" si="96"/>
        <v>1</v>
      </c>
      <c r="BO700" s="288" t="b">
        <f t="shared" si="96"/>
        <v>1</v>
      </c>
      <c r="BP700" s="288" t="b">
        <f t="shared" si="96"/>
        <v>1</v>
      </c>
      <c r="BQ700" s="288" t="b">
        <f t="shared" si="96"/>
        <v>1</v>
      </c>
    </row>
    <row r="701" spans="1:69" ht="12" customHeight="1" x14ac:dyDescent="0.25">
      <c r="A701" s="12">
        <v>18604011</v>
      </c>
      <c r="B701" s="13" t="s">
        <v>2794</v>
      </c>
      <c r="C701" s="16" t="s">
        <v>904</v>
      </c>
      <c r="D701" s="13" t="s">
        <v>183</v>
      </c>
      <c r="E701" s="13"/>
      <c r="F701" s="303">
        <v>42872</v>
      </c>
      <c r="G701" s="13"/>
      <c r="H701" s="288" t="s">
        <v>2129</v>
      </c>
      <c r="I701" s="288" t="s">
        <v>2129</v>
      </c>
      <c r="J701" s="288" t="s">
        <v>2129</v>
      </c>
      <c r="K701" s="288" t="s">
        <v>2129</v>
      </c>
      <c r="L701" s="288" t="s">
        <v>183</v>
      </c>
      <c r="M701" s="288" t="s">
        <v>2130</v>
      </c>
      <c r="N701" s="288" t="s">
        <v>183</v>
      </c>
      <c r="P701" s="289">
        <v>1517126.11</v>
      </c>
      <c r="Q701" s="289">
        <v>1517126.11</v>
      </c>
      <c r="R701" s="289">
        <v>1517126.11</v>
      </c>
      <c r="S701" s="289">
        <v>1517126.11</v>
      </c>
      <c r="T701" s="289">
        <v>1103364.52</v>
      </c>
      <c r="U701" s="289">
        <v>1057391.01</v>
      </c>
      <c r="V701" s="289">
        <v>1011417.5</v>
      </c>
      <c r="W701" s="289">
        <v>965443.99</v>
      </c>
      <c r="X701" s="289">
        <v>919470.48</v>
      </c>
      <c r="Y701" s="289">
        <v>873496.97</v>
      </c>
      <c r="Z701" s="289">
        <v>827523.46</v>
      </c>
      <c r="AA701" s="289">
        <v>781549.95</v>
      </c>
      <c r="AB701" s="289">
        <v>735576.44</v>
      </c>
      <c r="AC701" s="289"/>
      <c r="AD701" s="289"/>
      <c r="AE701" s="289">
        <v>1101448.9570833335</v>
      </c>
      <c r="AF701" s="299"/>
      <c r="AG701" s="300"/>
      <c r="AH701" s="291"/>
      <c r="AI701" s="291"/>
      <c r="AJ701" s="291"/>
      <c r="AK701" s="292"/>
      <c r="AL701" s="291">
        <v>0</v>
      </c>
      <c r="AM701" s="293">
        <v>1101448.9570833335</v>
      </c>
      <c r="AN701" s="291"/>
      <c r="AO701" s="294">
        <v>1101448.9570833335</v>
      </c>
      <c r="AP701" s="291"/>
      <c r="AQ701" s="295">
        <v>735576.44</v>
      </c>
      <c r="AR701" s="291"/>
      <c r="AS701" s="291"/>
      <c r="AT701" s="291"/>
      <c r="AU701" s="291"/>
      <c r="AV701" s="296">
        <v>0</v>
      </c>
      <c r="AW701" s="291">
        <v>735576.44</v>
      </c>
      <c r="AX701" s="291"/>
      <c r="AY701" s="293">
        <v>735576.44</v>
      </c>
      <c r="AZ701" s="297"/>
      <c r="BA701" s="298">
        <f t="shared" si="98"/>
        <v>0</v>
      </c>
      <c r="BB701" s="43"/>
      <c r="BC701" s="288" t="str">
        <f t="shared" si="95"/>
        <v/>
      </c>
      <c r="BD701" s="288" t="str">
        <f t="shared" si="95"/>
        <v/>
      </c>
      <c r="BE701" s="288" t="str">
        <f t="shared" si="95"/>
        <v/>
      </c>
      <c r="BF701" s="288" t="str">
        <f t="shared" si="95"/>
        <v/>
      </c>
      <c r="BG701" s="288" t="str">
        <f t="shared" si="97"/>
        <v>W/C</v>
      </c>
      <c r="BH701" s="288" t="str">
        <f t="shared" si="97"/>
        <v>NO</v>
      </c>
      <c r="BI701" s="288" t="str">
        <f t="shared" si="93"/>
        <v>W/C</v>
      </c>
      <c r="BJ701" s="43"/>
      <c r="BK701" s="288" t="b">
        <f t="shared" si="96"/>
        <v>1</v>
      </c>
      <c r="BL701" s="288" t="b">
        <f t="shared" si="96"/>
        <v>1</v>
      </c>
      <c r="BM701" s="288" t="b">
        <f t="shared" si="96"/>
        <v>1</v>
      </c>
      <c r="BN701" s="288" t="b">
        <f t="shared" si="96"/>
        <v>1</v>
      </c>
      <c r="BO701" s="288" t="b">
        <f t="shared" si="96"/>
        <v>1</v>
      </c>
      <c r="BP701" s="288" t="b">
        <f t="shared" si="96"/>
        <v>1</v>
      </c>
      <c r="BQ701" s="288" t="b">
        <f t="shared" si="96"/>
        <v>1</v>
      </c>
    </row>
    <row r="702" spans="1:69" ht="12" customHeight="1" x14ac:dyDescent="0.25">
      <c r="A702" s="12">
        <v>18604021</v>
      </c>
      <c r="B702" s="13" t="s">
        <v>2795</v>
      </c>
      <c r="C702" s="16" t="s">
        <v>905</v>
      </c>
      <c r="D702" s="13" t="s">
        <v>183</v>
      </c>
      <c r="E702" s="13"/>
      <c r="F702" s="303">
        <v>42904</v>
      </c>
      <c r="G702" s="13"/>
      <c r="H702" s="288" t="s">
        <v>2129</v>
      </c>
      <c r="I702" s="288" t="s">
        <v>2129</v>
      </c>
      <c r="J702" s="288" t="s">
        <v>2129</v>
      </c>
      <c r="K702" s="288" t="s">
        <v>2129</v>
      </c>
      <c r="L702" s="288" t="s">
        <v>183</v>
      </c>
      <c r="M702" s="288" t="s">
        <v>2130</v>
      </c>
      <c r="N702" s="288" t="s">
        <v>183</v>
      </c>
      <c r="P702" s="289">
        <v>1848462.88</v>
      </c>
      <c r="Q702" s="289">
        <v>1834003.76</v>
      </c>
      <c r="R702" s="289">
        <v>1825923.02</v>
      </c>
      <c r="S702" s="289">
        <v>1817842.28</v>
      </c>
      <c r="T702" s="289">
        <v>1809761.54</v>
      </c>
      <c r="U702" s="289">
        <v>1796208.39</v>
      </c>
      <c r="V702" s="289">
        <v>1782655.24</v>
      </c>
      <c r="W702" s="289">
        <v>1769102.09</v>
      </c>
      <c r="X702" s="289">
        <v>1755548.94</v>
      </c>
      <c r="Y702" s="289">
        <v>1741995.79</v>
      </c>
      <c r="Z702" s="289">
        <v>1728442.64</v>
      </c>
      <c r="AA702" s="289">
        <v>1714889.49</v>
      </c>
      <c r="AB702" s="289">
        <v>1701336.34</v>
      </c>
      <c r="AC702" s="289"/>
      <c r="AD702" s="289"/>
      <c r="AE702" s="289">
        <v>1779272.7324999999</v>
      </c>
      <c r="AF702" s="299"/>
      <c r="AG702" s="300"/>
      <c r="AH702" s="291"/>
      <c r="AI702" s="291"/>
      <c r="AJ702" s="291"/>
      <c r="AK702" s="292"/>
      <c r="AL702" s="291">
        <v>0</v>
      </c>
      <c r="AM702" s="293">
        <v>1779272.7324999999</v>
      </c>
      <c r="AN702" s="291"/>
      <c r="AO702" s="294">
        <v>1779272.7324999999</v>
      </c>
      <c r="AP702" s="291"/>
      <c r="AQ702" s="295">
        <v>1701336.34</v>
      </c>
      <c r="AR702" s="291"/>
      <c r="AS702" s="291"/>
      <c r="AT702" s="291"/>
      <c r="AU702" s="291"/>
      <c r="AV702" s="296">
        <v>0</v>
      </c>
      <c r="AW702" s="291">
        <v>1701336.34</v>
      </c>
      <c r="AX702" s="291"/>
      <c r="AY702" s="293">
        <v>1701336.34</v>
      </c>
      <c r="AZ702" s="297"/>
      <c r="BA702" s="298">
        <f t="shared" si="98"/>
        <v>0</v>
      </c>
      <c r="BB702" s="43"/>
      <c r="BC702" s="288" t="str">
        <f t="shared" si="95"/>
        <v/>
      </c>
      <c r="BD702" s="288" t="str">
        <f t="shared" si="95"/>
        <v/>
      </c>
      <c r="BE702" s="288" t="str">
        <f t="shared" si="95"/>
        <v/>
      </c>
      <c r="BF702" s="288" t="str">
        <f t="shared" si="95"/>
        <v/>
      </c>
      <c r="BG702" s="288" t="str">
        <f t="shared" si="97"/>
        <v>W/C</v>
      </c>
      <c r="BH702" s="288" t="str">
        <f t="shared" si="97"/>
        <v>NO</v>
      </c>
      <c r="BI702" s="288" t="str">
        <f t="shared" si="93"/>
        <v>W/C</v>
      </c>
      <c r="BJ702" s="43"/>
      <c r="BK702" s="288" t="b">
        <f t="shared" si="96"/>
        <v>1</v>
      </c>
      <c r="BL702" s="288" t="b">
        <f t="shared" si="96"/>
        <v>1</v>
      </c>
      <c r="BM702" s="288" t="b">
        <f t="shared" si="96"/>
        <v>1</v>
      </c>
      <c r="BN702" s="288" t="b">
        <f t="shared" si="96"/>
        <v>1</v>
      </c>
      <c r="BO702" s="288" t="b">
        <f t="shared" si="96"/>
        <v>1</v>
      </c>
      <c r="BP702" s="288" t="b">
        <f t="shared" si="96"/>
        <v>1</v>
      </c>
      <c r="BQ702" s="288" t="b">
        <f t="shared" si="96"/>
        <v>1</v>
      </c>
    </row>
    <row r="703" spans="1:69" ht="12" customHeight="1" x14ac:dyDescent="0.25">
      <c r="A703" s="12">
        <v>18604031</v>
      </c>
      <c r="B703" s="13" t="s">
        <v>2796</v>
      </c>
      <c r="C703" s="16" t="s">
        <v>906</v>
      </c>
      <c r="D703" s="13" t="s">
        <v>183</v>
      </c>
      <c r="E703" s="13"/>
      <c r="F703" s="303">
        <v>42842</v>
      </c>
      <c r="G703" s="13"/>
      <c r="H703" s="288" t="s">
        <v>2129</v>
      </c>
      <c r="I703" s="288" t="s">
        <v>2129</v>
      </c>
      <c r="J703" s="288" t="s">
        <v>2129</v>
      </c>
      <c r="K703" s="288" t="s">
        <v>2129</v>
      </c>
      <c r="L703" s="288" t="s">
        <v>183</v>
      </c>
      <c r="M703" s="288" t="s">
        <v>2130</v>
      </c>
      <c r="N703" s="288" t="s">
        <v>183</v>
      </c>
      <c r="P703" s="289">
        <v>1641718.72</v>
      </c>
      <c r="Q703" s="289">
        <v>1629417.8</v>
      </c>
      <c r="R703" s="289">
        <v>1617116.88</v>
      </c>
      <c r="S703" s="289">
        <v>1604815.96</v>
      </c>
      <c r="T703" s="289">
        <v>1592515.04</v>
      </c>
      <c r="U703" s="289">
        <v>1580214.12</v>
      </c>
      <c r="V703" s="289">
        <v>1567913.2</v>
      </c>
      <c r="W703" s="289">
        <v>1555612.28</v>
      </c>
      <c r="X703" s="289">
        <v>1543311.3600000001</v>
      </c>
      <c r="Y703" s="289">
        <v>1531010.44</v>
      </c>
      <c r="Z703" s="289">
        <v>1518709.52</v>
      </c>
      <c r="AA703" s="289">
        <v>1506408.6</v>
      </c>
      <c r="AB703" s="289">
        <v>1494107.68</v>
      </c>
      <c r="AC703" s="289"/>
      <c r="AD703" s="289"/>
      <c r="AE703" s="289">
        <v>1567913.2</v>
      </c>
      <c r="AF703" s="299"/>
      <c r="AG703" s="300"/>
      <c r="AH703" s="291"/>
      <c r="AI703" s="291"/>
      <c r="AJ703" s="291"/>
      <c r="AK703" s="292"/>
      <c r="AL703" s="291">
        <v>0</v>
      </c>
      <c r="AM703" s="293">
        <v>1567913.2</v>
      </c>
      <c r="AN703" s="291"/>
      <c r="AO703" s="294">
        <v>1567913.2</v>
      </c>
      <c r="AP703" s="291"/>
      <c r="AQ703" s="295">
        <v>1494107.68</v>
      </c>
      <c r="AR703" s="291"/>
      <c r="AS703" s="291"/>
      <c r="AT703" s="291"/>
      <c r="AU703" s="291"/>
      <c r="AV703" s="296">
        <v>0</v>
      </c>
      <c r="AW703" s="291">
        <v>1494107.68</v>
      </c>
      <c r="AX703" s="291"/>
      <c r="AY703" s="293">
        <v>1494107.68</v>
      </c>
      <c r="AZ703" s="297"/>
      <c r="BA703" s="298">
        <f t="shared" si="98"/>
        <v>0</v>
      </c>
      <c r="BB703" s="43"/>
      <c r="BC703" s="288" t="str">
        <f t="shared" si="95"/>
        <v/>
      </c>
      <c r="BD703" s="288" t="str">
        <f t="shared" si="95"/>
        <v/>
      </c>
      <c r="BE703" s="288" t="str">
        <f t="shared" si="95"/>
        <v/>
      </c>
      <c r="BF703" s="288" t="str">
        <f t="shared" si="95"/>
        <v/>
      </c>
      <c r="BG703" s="288" t="str">
        <f t="shared" si="97"/>
        <v>W/C</v>
      </c>
      <c r="BH703" s="288" t="str">
        <f t="shared" si="97"/>
        <v>NO</v>
      </c>
      <c r="BI703" s="288" t="str">
        <f t="shared" si="93"/>
        <v>W/C</v>
      </c>
      <c r="BJ703" s="43"/>
      <c r="BK703" s="288" t="b">
        <f t="shared" si="96"/>
        <v>1</v>
      </c>
      <c r="BL703" s="288" t="b">
        <f t="shared" si="96"/>
        <v>1</v>
      </c>
      <c r="BM703" s="288" t="b">
        <f t="shared" si="96"/>
        <v>1</v>
      </c>
      <c r="BN703" s="288" t="b">
        <f t="shared" si="96"/>
        <v>1</v>
      </c>
      <c r="BO703" s="288" t="b">
        <f t="shared" si="96"/>
        <v>1</v>
      </c>
      <c r="BP703" s="288" t="b">
        <f t="shared" si="96"/>
        <v>1</v>
      </c>
      <c r="BQ703" s="288" t="b">
        <f t="shared" si="96"/>
        <v>1</v>
      </c>
    </row>
    <row r="704" spans="1:69" ht="12" customHeight="1" x14ac:dyDescent="0.25">
      <c r="A704" s="12">
        <v>18604041</v>
      </c>
      <c r="B704" s="13" t="s">
        <v>2797</v>
      </c>
      <c r="C704" s="16" t="s">
        <v>907</v>
      </c>
      <c r="D704" s="13" t="s">
        <v>183</v>
      </c>
      <c r="E704" s="13"/>
      <c r="F704" s="303">
        <v>42904</v>
      </c>
      <c r="G704" s="13"/>
      <c r="H704" s="288" t="s">
        <v>2129</v>
      </c>
      <c r="I704" s="288" t="s">
        <v>2129</v>
      </c>
      <c r="J704" s="288" t="s">
        <v>2129</v>
      </c>
      <c r="K704" s="288" t="s">
        <v>2129</v>
      </c>
      <c r="L704" s="288" t="s">
        <v>183</v>
      </c>
      <c r="M704" s="288" t="s">
        <v>2130</v>
      </c>
      <c r="N704" s="288" t="s">
        <v>183</v>
      </c>
      <c r="P704" s="289">
        <v>1344481.03</v>
      </c>
      <c r="Q704" s="289">
        <v>1318280.8899999999</v>
      </c>
      <c r="R704" s="289">
        <v>1292080.75</v>
      </c>
      <c r="S704" s="289">
        <v>1265880.6100000001</v>
      </c>
      <c r="T704" s="289">
        <v>1272775.3899999999</v>
      </c>
      <c r="U704" s="289">
        <v>1254848.98</v>
      </c>
      <c r="V704" s="289">
        <v>1236922.57</v>
      </c>
      <c r="W704" s="289">
        <v>1218996.1599999999</v>
      </c>
      <c r="X704" s="289">
        <v>1201069.75</v>
      </c>
      <c r="Y704" s="289">
        <v>1183143.3400000001</v>
      </c>
      <c r="Z704" s="289">
        <v>1165216.93</v>
      </c>
      <c r="AA704" s="289">
        <v>1147290.52</v>
      </c>
      <c r="AB704" s="289">
        <v>1129364.1100000001</v>
      </c>
      <c r="AC704" s="289"/>
      <c r="AD704" s="289"/>
      <c r="AE704" s="289">
        <v>1232785.7049999998</v>
      </c>
      <c r="AF704" s="299"/>
      <c r="AG704" s="300"/>
      <c r="AH704" s="291"/>
      <c r="AI704" s="291"/>
      <c r="AJ704" s="291"/>
      <c r="AK704" s="292"/>
      <c r="AL704" s="291">
        <v>0</v>
      </c>
      <c r="AM704" s="293">
        <v>1232785.7049999998</v>
      </c>
      <c r="AN704" s="291"/>
      <c r="AO704" s="294">
        <v>1232785.7049999998</v>
      </c>
      <c r="AP704" s="291"/>
      <c r="AQ704" s="295">
        <v>1129364.1100000001</v>
      </c>
      <c r="AR704" s="291"/>
      <c r="AS704" s="291"/>
      <c r="AT704" s="291"/>
      <c r="AU704" s="291"/>
      <c r="AV704" s="296">
        <v>0</v>
      </c>
      <c r="AW704" s="291">
        <v>1129364.1100000001</v>
      </c>
      <c r="AX704" s="291"/>
      <c r="AY704" s="293">
        <v>1129364.1100000001</v>
      </c>
      <c r="AZ704" s="297"/>
      <c r="BA704" s="298">
        <f t="shared" si="98"/>
        <v>0</v>
      </c>
      <c r="BB704" s="43"/>
      <c r="BC704" s="288" t="str">
        <f t="shared" si="95"/>
        <v/>
      </c>
      <c r="BD704" s="288" t="str">
        <f t="shared" si="95"/>
        <v/>
      </c>
      <c r="BE704" s="288" t="str">
        <f t="shared" si="95"/>
        <v/>
      </c>
      <c r="BF704" s="288" t="str">
        <f t="shared" si="95"/>
        <v/>
      </c>
      <c r="BG704" s="288" t="str">
        <f t="shared" si="97"/>
        <v>W/C</v>
      </c>
      <c r="BH704" s="288" t="str">
        <f t="shared" si="97"/>
        <v>NO</v>
      </c>
      <c r="BI704" s="288" t="str">
        <f t="shared" si="93"/>
        <v>W/C</v>
      </c>
      <c r="BJ704" s="43"/>
      <c r="BK704" s="288" t="b">
        <f t="shared" si="96"/>
        <v>1</v>
      </c>
      <c r="BL704" s="288" t="b">
        <f t="shared" si="96"/>
        <v>1</v>
      </c>
      <c r="BM704" s="288" t="b">
        <f t="shared" si="96"/>
        <v>1</v>
      </c>
      <c r="BN704" s="288" t="b">
        <f t="shared" si="96"/>
        <v>1</v>
      </c>
      <c r="BO704" s="288" t="b">
        <f t="shared" si="96"/>
        <v>1</v>
      </c>
      <c r="BP704" s="288" t="b">
        <f t="shared" si="96"/>
        <v>1</v>
      </c>
      <c r="BQ704" s="288" t="b">
        <f t="shared" si="96"/>
        <v>1</v>
      </c>
    </row>
    <row r="705" spans="1:69" ht="12" customHeight="1" x14ac:dyDescent="0.25">
      <c r="A705" s="286">
        <v>18605011</v>
      </c>
      <c r="B705" s="287" t="s">
        <v>2798</v>
      </c>
      <c r="C705" s="330" t="s">
        <v>908</v>
      </c>
      <c r="D705" s="13" t="s">
        <v>183</v>
      </c>
      <c r="E705" s="13"/>
      <c r="F705" s="330"/>
      <c r="G705" s="13"/>
      <c r="H705" s="288" t="s">
        <v>2129</v>
      </c>
      <c r="I705" s="288" t="s">
        <v>2129</v>
      </c>
      <c r="J705" s="288" t="s">
        <v>2129</v>
      </c>
      <c r="K705" s="288" t="s">
        <v>2129</v>
      </c>
      <c r="L705" s="288" t="s">
        <v>183</v>
      </c>
      <c r="M705" s="288" t="s">
        <v>2130</v>
      </c>
      <c r="N705" s="288" t="s">
        <v>183</v>
      </c>
      <c r="P705" s="289">
        <v>4963119.99</v>
      </c>
      <c r="Q705" s="289">
        <v>4773857.3899999997</v>
      </c>
      <c r="R705" s="289">
        <v>4573894.78</v>
      </c>
      <c r="S705" s="289">
        <v>4373932.17</v>
      </c>
      <c r="T705" s="289">
        <v>4173969.56</v>
      </c>
      <c r="U705" s="289">
        <v>3974006.95</v>
      </c>
      <c r="V705" s="289">
        <v>3774044.34</v>
      </c>
      <c r="W705" s="289">
        <v>3574081.73</v>
      </c>
      <c r="X705" s="289">
        <v>3374119.12</v>
      </c>
      <c r="Y705" s="289">
        <v>3174156.51</v>
      </c>
      <c r="Z705" s="289">
        <v>2974193.9</v>
      </c>
      <c r="AA705" s="289">
        <v>2774231.29</v>
      </c>
      <c r="AB705" s="289">
        <v>2574268.6800000002</v>
      </c>
      <c r="AC705" s="289"/>
      <c r="AD705" s="289"/>
      <c r="AE705" s="289">
        <v>3773598.5062499996</v>
      </c>
      <c r="AF705" s="299"/>
      <c r="AG705" s="300"/>
      <c r="AH705" s="291"/>
      <c r="AI705" s="291"/>
      <c r="AJ705" s="291"/>
      <c r="AK705" s="292"/>
      <c r="AL705" s="291">
        <v>0</v>
      </c>
      <c r="AM705" s="293">
        <v>3773598.5062499996</v>
      </c>
      <c r="AN705" s="291"/>
      <c r="AO705" s="294">
        <v>3773598.5062499996</v>
      </c>
      <c r="AP705" s="291"/>
      <c r="AQ705" s="295">
        <v>2574268.6800000002</v>
      </c>
      <c r="AR705" s="291"/>
      <c r="AS705" s="291"/>
      <c r="AT705" s="291"/>
      <c r="AU705" s="291"/>
      <c r="AV705" s="296">
        <v>0</v>
      </c>
      <c r="AW705" s="291">
        <v>2574268.6800000002</v>
      </c>
      <c r="AX705" s="291"/>
      <c r="AY705" s="293">
        <v>2574268.6800000002</v>
      </c>
      <c r="AZ705" s="297"/>
      <c r="BA705" s="298">
        <f t="shared" si="98"/>
        <v>0</v>
      </c>
      <c r="BB705" s="43"/>
      <c r="BC705" s="288" t="str">
        <f t="shared" si="95"/>
        <v/>
      </c>
      <c r="BD705" s="288" t="str">
        <f t="shared" si="95"/>
        <v/>
      </c>
      <c r="BE705" s="288" t="str">
        <f t="shared" si="95"/>
        <v/>
      </c>
      <c r="BF705" s="288" t="str">
        <f t="shared" si="95"/>
        <v/>
      </c>
      <c r="BG705" s="288" t="str">
        <f t="shared" si="97"/>
        <v>W/C</v>
      </c>
      <c r="BH705" s="288" t="str">
        <f t="shared" si="97"/>
        <v>NO</v>
      </c>
      <c r="BI705" s="288" t="str">
        <f t="shared" si="93"/>
        <v>W/C</v>
      </c>
      <c r="BJ705" s="43"/>
      <c r="BK705" s="288" t="b">
        <f t="shared" si="96"/>
        <v>1</v>
      </c>
      <c r="BL705" s="288" t="b">
        <f t="shared" si="96"/>
        <v>1</v>
      </c>
      <c r="BM705" s="288" t="b">
        <f t="shared" si="96"/>
        <v>1</v>
      </c>
      <c r="BN705" s="288" t="b">
        <f t="shared" si="96"/>
        <v>1</v>
      </c>
      <c r="BO705" s="288" t="b">
        <f t="shared" si="96"/>
        <v>1</v>
      </c>
      <c r="BP705" s="288" t="b">
        <f t="shared" si="96"/>
        <v>1</v>
      </c>
      <c r="BQ705" s="288" t="b">
        <f t="shared" si="96"/>
        <v>1</v>
      </c>
    </row>
    <row r="706" spans="1:69" ht="12" customHeight="1" x14ac:dyDescent="0.25">
      <c r="A706" s="12">
        <v>18605021</v>
      </c>
      <c r="B706" s="13" t="s">
        <v>2799</v>
      </c>
      <c r="C706" s="16" t="s">
        <v>909</v>
      </c>
      <c r="D706" s="13" t="s">
        <v>183</v>
      </c>
      <c r="E706" s="13"/>
      <c r="F706" s="16"/>
      <c r="G706" s="13"/>
      <c r="H706" s="288" t="s">
        <v>2129</v>
      </c>
      <c r="I706" s="288" t="s">
        <v>2129</v>
      </c>
      <c r="J706" s="288" t="s">
        <v>2129</v>
      </c>
      <c r="K706" s="288" t="s">
        <v>2129</v>
      </c>
      <c r="L706" s="288" t="s">
        <v>183</v>
      </c>
      <c r="M706" s="288" t="s">
        <v>2130</v>
      </c>
      <c r="N706" s="288" t="s">
        <v>183</v>
      </c>
      <c r="P706" s="289">
        <v>3760023.75</v>
      </c>
      <c r="Q706" s="289">
        <v>3516311.79</v>
      </c>
      <c r="R706" s="289">
        <v>3272599.85</v>
      </c>
      <c r="S706" s="289">
        <v>3028887.91</v>
      </c>
      <c r="T706" s="289">
        <v>3068089.39</v>
      </c>
      <c r="U706" s="289">
        <v>3949719.75</v>
      </c>
      <c r="V706" s="289">
        <v>4353971.37</v>
      </c>
      <c r="W706" s="289">
        <v>4476629.21</v>
      </c>
      <c r="X706" s="289">
        <v>4967389.97</v>
      </c>
      <c r="Y706" s="289">
        <v>4631467.18</v>
      </c>
      <c r="Z706" s="289">
        <v>4642144.63</v>
      </c>
      <c r="AA706" s="289">
        <v>4454247.5599999996</v>
      </c>
      <c r="AB706" s="289">
        <v>4266965.99</v>
      </c>
      <c r="AC706" s="289"/>
      <c r="AD706" s="289"/>
      <c r="AE706" s="289">
        <v>4031246.1233333335</v>
      </c>
      <c r="AF706" s="299"/>
      <c r="AG706" s="300"/>
      <c r="AH706" s="291"/>
      <c r="AI706" s="291"/>
      <c r="AJ706" s="291"/>
      <c r="AK706" s="292"/>
      <c r="AL706" s="291">
        <v>0</v>
      </c>
      <c r="AM706" s="293">
        <v>4031246.1233333335</v>
      </c>
      <c r="AN706" s="291"/>
      <c r="AO706" s="294">
        <v>4031246.1233333335</v>
      </c>
      <c r="AP706" s="291"/>
      <c r="AQ706" s="295">
        <v>4266965.99</v>
      </c>
      <c r="AR706" s="291"/>
      <c r="AS706" s="291"/>
      <c r="AT706" s="291"/>
      <c r="AU706" s="291"/>
      <c r="AV706" s="296">
        <v>0</v>
      </c>
      <c r="AW706" s="291">
        <v>4266965.99</v>
      </c>
      <c r="AX706" s="291"/>
      <c r="AY706" s="293">
        <v>4266965.99</v>
      </c>
      <c r="AZ706" s="297"/>
      <c r="BA706" s="298">
        <f t="shared" si="98"/>
        <v>0</v>
      </c>
      <c r="BB706" s="43"/>
      <c r="BC706" s="288" t="str">
        <f t="shared" si="95"/>
        <v/>
      </c>
      <c r="BD706" s="288" t="str">
        <f t="shared" si="95"/>
        <v/>
      </c>
      <c r="BE706" s="288" t="str">
        <f t="shared" si="95"/>
        <v/>
      </c>
      <c r="BF706" s="288" t="str">
        <f t="shared" si="95"/>
        <v/>
      </c>
      <c r="BG706" s="288" t="str">
        <f t="shared" si="97"/>
        <v>W/C</v>
      </c>
      <c r="BH706" s="288" t="str">
        <f t="shared" si="97"/>
        <v>NO</v>
      </c>
      <c r="BI706" s="288" t="str">
        <f t="shared" si="93"/>
        <v>W/C</v>
      </c>
      <c r="BJ706" s="43"/>
      <c r="BK706" s="288" t="b">
        <f t="shared" si="96"/>
        <v>1</v>
      </c>
      <c r="BL706" s="288" t="b">
        <f t="shared" si="96"/>
        <v>1</v>
      </c>
      <c r="BM706" s="288" t="b">
        <f t="shared" si="96"/>
        <v>1</v>
      </c>
      <c r="BN706" s="288" t="b">
        <f t="shared" si="96"/>
        <v>1</v>
      </c>
      <c r="BO706" s="288" t="b">
        <f t="shared" si="96"/>
        <v>1</v>
      </c>
      <c r="BP706" s="288" t="b">
        <f t="shared" si="96"/>
        <v>1</v>
      </c>
      <c r="BQ706" s="288" t="b">
        <f t="shared" si="96"/>
        <v>1</v>
      </c>
    </row>
    <row r="707" spans="1:69" ht="12" customHeight="1" x14ac:dyDescent="0.25">
      <c r="A707" s="286">
        <v>18605031</v>
      </c>
      <c r="B707" s="287" t="s">
        <v>2800</v>
      </c>
      <c r="C707" s="16" t="s">
        <v>910</v>
      </c>
      <c r="D707" s="13" t="s">
        <v>183</v>
      </c>
      <c r="E707" s="13"/>
      <c r="F707" s="16"/>
      <c r="G707" s="13"/>
      <c r="H707" s="288" t="s">
        <v>2129</v>
      </c>
      <c r="I707" s="288" t="s">
        <v>2129</v>
      </c>
      <c r="J707" s="288" t="s">
        <v>2129</v>
      </c>
      <c r="K707" s="288" t="s">
        <v>2129</v>
      </c>
      <c r="L707" s="288" t="s">
        <v>183</v>
      </c>
      <c r="M707" s="288" t="s">
        <v>2130</v>
      </c>
      <c r="N707" s="288" t="s">
        <v>183</v>
      </c>
      <c r="P707" s="289">
        <v>0</v>
      </c>
      <c r="Q707" s="289">
        <v>0</v>
      </c>
      <c r="R707" s="289">
        <v>0</v>
      </c>
      <c r="S707" s="289">
        <v>0</v>
      </c>
      <c r="T707" s="289">
        <v>0</v>
      </c>
      <c r="U707" s="289">
        <v>0</v>
      </c>
      <c r="V707" s="289">
        <v>0</v>
      </c>
      <c r="W707" s="289">
        <v>0</v>
      </c>
      <c r="X707" s="289">
        <v>0</v>
      </c>
      <c r="Y707" s="289">
        <v>0</v>
      </c>
      <c r="Z707" s="289">
        <v>0</v>
      </c>
      <c r="AA707" s="289">
        <v>0</v>
      </c>
      <c r="AB707" s="289">
        <v>0</v>
      </c>
      <c r="AC707" s="289"/>
      <c r="AD707" s="289"/>
      <c r="AE707" s="289">
        <v>0</v>
      </c>
      <c r="AF707" s="299"/>
      <c r="AG707" s="300"/>
      <c r="AH707" s="291"/>
      <c r="AI707" s="291"/>
      <c r="AJ707" s="291"/>
      <c r="AK707" s="292"/>
      <c r="AL707" s="291">
        <v>0</v>
      </c>
      <c r="AM707" s="293">
        <v>0</v>
      </c>
      <c r="AN707" s="291"/>
      <c r="AO707" s="294">
        <v>0</v>
      </c>
      <c r="AP707" s="291"/>
      <c r="AQ707" s="295">
        <v>0</v>
      </c>
      <c r="AR707" s="291"/>
      <c r="AS707" s="291"/>
      <c r="AT707" s="291"/>
      <c r="AU707" s="291"/>
      <c r="AV707" s="296">
        <v>0</v>
      </c>
      <c r="AW707" s="291">
        <v>0</v>
      </c>
      <c r="AX707" s="291"/>
      <c r="AY707" s="293">
        <v>0</v>
      </c>
      <c r="AZ707" s="297"/>
      <c r="BA707" s="298">
        <f t="shared" si="98"/>
        <v>0</v>
      </c>
      <c r="BB707" s="43"/>
      <c r="BC707" s="288" t="str">
        <f t="shared" si="95"/>
        <v/>
      </c>
      <c r="BD707" s="288" t="str">
        <f t="shared" si="95"/>
        <v/>
      </c>
      <c r="BE707" s="288" t="str">
        <f t="shared" si="95"/>
        <v/>
      </c>
      <c r="BF707" s="288" t="str">
        <f t="shared" si="95"/>
        <v/>
      </c>
      <c r="BG707" s="288" t="str">
        <f t="shared" si="97"/>
        <v>W/C</v>
      </c>
      <c r="BH707" s="288" t="str">
        <f t="shared" si="97"/>
        <v>NO</v>
      </c>
      <c r="BI707" s="288" t="str">
        <f t="shared" si="93"/>
        <v>W/C</v>
      </c>
      <c r="BJ707" s="43"/>
      <c r="BK707" s="288" t="b">
        <f t="shared" si="96"/>
        <v>1</v>
      </c>
      <c r="BL707" s="288" t="b">
        <f t="shared" si="96"/>
        <v>1</v>
      </c>
      <c r="BM707" s="288" t="b">
        <f t="shared" si="96"/>
        <v>1</v>
      </c>
      <c r="BN707" s="288" t="b">
        <f t="shared" si="96"/>
        <v>1</v>
      </c>
      <c r="BO707" s="288" t="b">
        <f t="shared" si="96"/>
        <v>1</v>
      </c>
      <c r="BP707" s="288" t="b">
        <f t="shared" si="96"/>
        <v>1</v>
      </c>
      <c r="BQ707" s="288" t="b">
        <f t="shared" si="96"/>
        <v>1</v>
      </c>
    </row>
    <row r="708" spans="1:69" ht="12" customHeight="1" x14ac:dyDescent="0.25">
      <c r="A708" s="286">
        <v>18605041</v>
      </c>
      <c r="B708" s="287" t="s">
        <v>2801</v>
      </c>
      <c r="C708" s="330" t="s">
        <v>911</v>
      </c>
      <c r="D708" s="13" t="s">
        <v>183</v>
      </c>
      <c r="E708" s="13"/>
      <c r="F708" s="330"/>
      <c r="G708" s="13"/>
      <c r="H708" s="288" t="s">
        <v>2129</v>
      </c>
      <c r="I708" s="288" t="s">
        <v>2129</v>
      </c>
      <c r="J708" s="288" t="s">
        <v>2129</v>
      </c>
      <c r="K708" s="288" t="s">
        <v>2129</v>
      </c>
      <c r="L708" s="288" t="s">
        <v>183</v>
      </c>
      <c r="M708" s="288" t="s">
        <v>2130</v>
      </c>
      <c r="N708" s="288" t="s">
        <v>183</v>
      </c>
      <c r="P708" s="289">
        <v>2497282.75</v>
      </c>
      <c r="Q708" s="289">
        <v>2468918.75</v>
      </c>
      <c r="R708" s="289">
        <v>2440554.75</v>
      </c>
      <c r="S708" s="289">
        <v>2412190.75</v>
      </c>
      <c r="T708" s="289">
        <v>2383826.75</v>
      </c>
      <c r="U708" s="289">
        <v>2355462.75</v>
      </c>
      <c r="V708" s="289">
        <v>2327584.27</v>
      </c>
      <c r="W708" s="289">
        <v>2299220.27</v>
      </c>
      <c r="X708" s="289">
        <v>2270856.27</v>
      </c>
      <c r="Y708" s="289">
        <v>2242492.27</v>
      </c>
      <c r="Z708" s="289">
        <v>2214128.27</v>
      </c>
      <c r="AA708" s="289">
        <v>2185764.27</v>
      </c>
      <c r="AB708" s="289">
        <v>2157400.27</v>
      </c>
      <c r="AC708" s="289"/>
      <c r="AD708" s="289"/>
      <c r="AE708" s="289">
        <v>2327361.7399999998</v>
      </c>
      <c r="AF708" s="299"/>
      <c r="AG708" s="300"/>
      <c r="AH708" s="291"/>
      <c r="AI708" s="291"/>
      <c r="AJ708" s="291"/>
      <c r="AK708" s="292"/>
      <c r="AL708" s="291">
        <v>0</v>
      </c>
      <c r="AM708" s="293">
        <v>2327361.7399999998</v>
      </c>
      <c r="AN708" s="291"/>
      <c r="AO708" s="294">
        <v>2327361.7399999998</v>
      </c>
      <c r="AP708" s="291"/>
      <c r="AQ708" s="295">
        <v>2157400.27</v>
      </c>
      <c r="AR708" s="291"/>
      <c r="AS708" s="291"/>
      <c r="AT708" s="291"/>
      <c r="AU708" s="291"/>
      <c r="AV708" s="296">
        <v>0</v>
      </c>
      <c r="AW708" s="291">
        <v>2157400.27</v>
      </c>
      <c r="AX708" s="291"/>
      <c r="AY708" s="293">
        <v>2157400.27</v>
      </c>
      <c r="AZ708" s="297"/>
      <c r="BA708" s="298">
        <f t="shared" si="98"/>
        <v>0</v>
      </c>
      <c r="BB708" s="43"/>
      <c r="BC708" s="288" t="str">
        <f t="shared" si="95"/>
        <v/>
      </c>
      <c r="BD708" s="288" t="str">
        <f t="shared" si="95"/>
        <v/>
      </c>
      <c r="BE708" s="288" t="str">
        <f t="shared" si="95"/>
        <v/>
      </c>
      <c r="BF708" s="288" t="str">
        <f t="shared" si="95"/>
        <v/>
      </c>
      <c r="BG708" s="288" t="str">
        <f t="shared" si="97"/>
        <v>W/C</v>
      </c>
      <c r="BH708" s="288" t="str">
        <f t="shared" si="97"/>
        <v>NO</v>
      </c>
      <c r="BI708" s="288" t="str">
        <f t="shared" si="93"/>
        <v>W/C</v>
      </c>
      <c r="BJ708" s="43"/>
      <c r="BK708" s="288" t="b">
        <f t="shared" si="96"/>
        <v>1</v>
      </c>
      <c r="BL708" s="288" t="b">
        <f t="shared" si="96"/>
        <v>1</v>
      </c>
      <c r="BM708" s="288" t="b">
        <f t="shared" si="96"/>
        <v>1</v>
      </c>
      <c r="BN708" s="288" t="b">
        <f t="shared" si="96"/>
        <v>1</v>
      </c>
      <c r="BO708" s="288" t="b">
        <f t="shared" si="96"/>
        <v>1</v>
      </c>
      <c r="BP708" s="288" t="b">
        <f t="shared" si="96"/>
        <v>1</v>
      </c>
      <c r="BQ708" s="288" t="b">
        <f t="shared" si="96"/>
        <v>1</v>
      </c>
    </row>
    <row r="709" spans="1:69" ht="12" customHeight="1" x14ac:dyDescent="0.25">
      <c r="A709" s="14">
        <v>18605051</v>
      </c>
      <c r="B709" s="15" t="s">
        <v>2802</v>
      </c>
      <c r="C709" s="16" t="s">
        <v>912</v>
      </c>
      <c r="D709" s="13" t="s">
        <v>183</v>
      </c>
      <c r="E709" s="13"/>
      <c r="F709" s="16"/>
      <c r="G709" s="13"/>
      <c r="H709" s="288" t="s">
        <v>2129</v>
      </c>
      <c r="I709" s="288" t="s">
        <v>2129</v>
      </c>
      <c r="J709" s="288" t="s">
        <v>2129</v>
      </c>
      <c r="K709" s="288" t="s">
        <v>2129</v>
      </c>
      <c r="L709" s="288" t="s">
        <v>183</v>
      </c>
      <c r="M709" s="288" t="s">
        <v>2130</v>
      </c>
      <c r="N709" s="288" t="s">
        <v>183</v>
      </c>
      <c r="P709" s="289">
        <v>3253082.33</v>
      </c>
      <c r="Q709" s="289">
        <v>3220551.51</v>
      </c>
      <c r="R709" s="289">
        <v>3188020.69</v>
      </c>
      <c r="S709" s="289">
        <v>3155489.87</v>
      </c>
      <c r="T709" s="289">
        <v>3122959.05</v>
      </c>
      <c r="U709" s="289">
        <v>3090428.23</v>
      </c>
      <c r="V709" s="289">
        <v>3057897.41</v>
      </c>
      <c r="W709" s="289">
        <v>3025366.59</v>
      </c>
      <c r="X709" s="289">
        <v>2992835.77</v>
      </c>
      <c r="Y709" s="289">
        <v>2960304.95</v>
      </c>
      <c r="Z709" s="289">
        <v>2927774.13</v>
      </c>
      <c r="AA709" s="289">
        <v>2895243.31</v>
      </c>
      <c r="AB709" s="289">
        <v>2862712.49</v>
      </c>
      <c r="AC709" s="289"/>
      <c r="AD709" s="289"/>
      <c r="AE709" s="289">
        <v>3057897.41</v>
      </c>
      <c r="AF709" s="299"/>
      <c r="AG709" s="300"/>
      <c r="AH709" s="291"/>
      <c r="AI709" s="291"/>
      <c r="AJ709" s="291"/>
      <c r="AK709" s="292"/>
      <c r="AL709" s="291">
        <v>0</v>
      </c>
      <c r="AM709" s="293">
        <v>3057897.41</v>
      </c>
      <c r="AN709" s="291"/>
      <c r="AO709" s="294">
        <v>3057897.41</v>
      </c>
      <c r="AP709" s="291"/>
      <c r="AQ709" s="295">
        <v>2862712.49</v>
      </c>
      <c r="AR709" s="291"/>
      <c r="AS709" s="291"/>
      <c r="AT709" s="291"/>
      <c r="AU709" s="291"/>
      <c r="AV709" s="296">
        <v>0</v>
      </c>
      <c r="AW709" s="291">
        <v>2862712.49</v>
      </c>
      <c r="AX709" s="291"/>
      <c r="AY709" s="293">
        <v>2862712.49</v>
      </c>
      <c r="AZ709" s="297"/>
      <c r="BA709" s="298">
        <f t="shared" si="98"/>
        <v>0</v>
      </c>
      <c r="BB709" s="43"/>
      <c r="BC709" s="288" t="str">
        <f t="shared" si="95"/>
        <v/>
      </c>
      <c r="BD709" s="288" t="str">
        <f t="shared" si="95"/>
        <v/>
      </c>
      <c r="BE709" s="288" t="str">
        <f t="shared" si="95"/>
        <v/>
      </c>
      <c r="BF709" s="288" t="str">
        <f t="shared" si="95"/>
        <v/>
      </c>
      <c r="BG709" s="288" t="str">
        <f t="shared" si="97"/>
        <v>W/C</v>
      </c>
      <c r="BH709" s="288" t="str">
        <f t="shared" si="97"/>
        <v>NO</v>
      </c>
      <c r="BI709" s="288" t="str">
        <f t="shared" si="93"/>
        <v>W/C</v>
      </c>
      <c r="BJ709" s="43"/>
      <c r="BK709" s="288" t="b">
        <f t="shared" si="96"/>
        <v>1</v>
      </c>
      <c r="BL709" s="288" t="b">
        <f t="shared" si="96"/>
        <v>1</v>
      </c>
      <c r="BM709" s="288" t="b">
        <f t="shared" si="96"/>
        <v>1</v>
      </c>
      <c r="BN709" s="288" t="b">
        <f t="shared" si="96"/>
        <v>1</v>
      </c>
      <c r="BO709" s="288" t="b">
        <f t="shared" si="96"/>
        <v>1</v>
      </c>
      <c r="BP709" s="288" t="b">
        <f t="shared" si="96"/>
        <v>1</v>
      </c>
      <c r="BQ709" s="288" t="b">
        <f t="shared" si="96"/>
        <v>1</v>
      </c>
    </row>
    <row r="710" spans="1:69" ht="12" customHeight="1" x14ac:dyDescent="0.25">
      <c r="A710" s="286">
        <v>18605061</v>
      </c>
      <c r="B710" s="287" t="s">
        <v>2803</v>
      </c>
      <c r="C710" s="16" t="s">
        <v>913</v>
      </c>
      <c r="D710" s="13" t="s">
        <v>183</v>
      </c>
      <c r="E710" s="13"/>
      <c r="F710" s="16"/>
      <c r="G710" s="13"/>
      <c r="H710" s="288" t="s">
        <v>2129</v>
      </c>
      <c r="I710" s="288" t="s">
        <v>2129</v>
      </c>
      <c r="J710" s="288" t="s">
        <v>2129</v>
      </c>
      <c r="K710" s="288" t="s">
        <v>2129</v>
      </c>
      <c r="L710" s="288" t="s">
        <v>183</v>
      </c>
      <c r="M710" s="288" t="s">
        <v>2130</v>
      </c>
      <c r="N710" s="288" t="s">
        <v>183</v>
      </c>
      <c r="P710" s="289">
        <v>1108581.06</v>
      </c>
      <c r="Q710" s="289">
        <v>1072158.1399999999</v>
      </c>
      <c r="R710" s="289">
        <v>1035735.22</v>
      </c>
      <c r="S710" s="289">
        <v>999312.3</v>
      </c>
      <c r="T710" s="289">
        <v>1026463.94</v>
      </c>
      <c r="U710" s="289">
        <v>1005934.66</v>
      </c>
      <c r="V710" s="289">
        <v>985405.38</v>
      </c>
      <c r="W710" s="289">
        <v>964876.1</v>
      </c>
      <c r="X710" s="289">
        <v>944346.82</v>
      </c>
      <c r="Y710" s="289">
        <v>923817.54</v>
      </c>
      <c r="Z710" s="289">
        <v>903288.26</v>
      </c>
      <c r="AA710" s="289">
        <v>882758.98</v>
      </c>
      <c r="AB710" s="289">
        <v>862229.7</v>
      </c>
      <c r="AC710" s="289"/>
      <c r="AD710" s="289"/>
      <c r="AE710" s="289">
        <v>977458.56</v>
      </c>
      <c r="AF710" s="299"/>
      <c r="AG710" s="300"/>
      <c r="AH710" s="291"/>
      <c r="AI710" s="291"/>
      <c r="AJ710" s="291"/>
      <c r="AK710" s="292"/>
      <c r="AL710" s="291">
        <v>0</v>
      </c>
      <c r="AM710" s="293">
        <v>977458.56</v>
      </c>
      <c r="AN710" s="291"/>
      <c r="AO710" s="294">
        <v>977458.56</v>
      </c>
      <c r="AP710" s="291"/>
      <c r="AQ710" s="295">
        <v>862229.7</v>
      </c>
      <c r="AR710" s="291"/>
      <c r="AS710" s="291"/>
      <c r="AT710" s="291"/>
      <c r="AU710" s="291"/>
      <c r="AV710" s="296">
        <v>0</v>
      </c>
      <c r="AW710" s="291">
        <v>862229.7</v>
      </c>
      <c r="AX710" s="291"/>
      <c r="AY710" s="293">
        <v>862229.7</v>
      </c>
      <c r="AZ710" s="297"/>
      <c r="BA710" s="298">
        <f t="shared" si="98"/>
        <v>0</v>
      </c>
      <c r="BB710" s="43"/>
      <c r="BC710" s="288" t="str">
        <f t="shared" si="95"/>
        <v/>
      </c>
      <c r="BD710" s="288" t="str">
        <f t="shared" si="95"/>
        <v/>
      </c>
      <c r="BE710" s="288" t="str">
        <f t="shared" si="95"/>
        <v/>
      </c>
      <c r="BF710" s="288" t="str">
        <f t="shared" si="95"/>
        <v/>
      </c>
      <c r="BG710" s="288" t="str">
        <f t="shared" si="97"/>
        <v>W/C</v>
      </c>
      <c r="BH710" s="288" t="str">
        <f t="shared" si="97"/>
        <v>NO</v>
      </c>
      <c r="BI710" s="288" t="str">
        <f t="shared" si="93"/>
        <v>W/C</v>
      </c>
      <c r="BJ710" s="43"/>
      <c r="BK710" s="288" t="b">
        <f t="shared" si="96"/>
        <v>1</v>
      </c>
      <c r="BL710" s="288" t="b">
        <f t="shared" si="96"/>
        <v>1</v>
      </c>
      <c r="BM710" s="288" t="b">
        <f t="shared" si="96"/>
        <v>1</v>
      </c>
      <c r="BN710" s="288" t="b">
        <f t="shared" si="96"/>
        <v>1</v>
      </c>
      <c r="BO710" s="288" t="b">
        <f t="shared" si="96"/>
        <v>1</v>
      </c>
      <c r="BP710" s="288" t="b">
        <f t="shared" si="96"/>
        <v>1</v>
      </c>
      <c r="BQ710" s="288" t="b">
        <f t="shared" si="96"/>
        <v>1</v>
      </c>
    </row>
    <row r="711" spans="1:69" ht="12" customHeight="1" x14ac:dyDescent="0.25">
      <c r="A711" s="286">
        <v>18605071</v>
      </c>
      <c r="B711" s="287" t="s">
        <v>2804</v>
      </c>
      <c r="C711" s="16" t="s">
        <v>914</v>
      </c>
      <c r="D711" s="13" t="s">
        <v>183</v>
      </c>
      <c r="E711" s="13"/>
      <c r="F711" s="16"/>
      <c r="G711" s="13"/>
      <c r="H711" s="288" t="s">
        <v>2129</v>
      </c>
      <c r="I711" s="288" t="s">
        <v>2129</v>
      </c>
      <c r="J711" s="288" t="s">
        <v>2129</v>
      </c>
      <c r="K711" s="288" t="s">
        <v>2129</v>
      </c>
      <c r="L711" s="288" t="s">
        <v>183</v>
      </c>
      <c r="M711" s="288" t="s">
        <v>2130</v>
      </c>
      <c r="N711" s="288" t="s">
        <v>183</v>
      </c>
      <c r="P711" s="289">
        <v>1752815.8</v>
      </c>
      <c r="Q711" s="289">
        <v>1719107.8</v>
      </c>
      <c r="R711" s="289">
        <v>1685399.8</v>
      </c>
      <c r="S711" s="289">
        <v>1651691.8</v>
      </c>
      <c r="T711" s="289">
        <v>1617983.8</v>
      </c>
      <c r="U711" s="289">
        <v>1584275.8</v>
      </c>
      <c r="V711" s="289">
        <v>1550567.8</v>
      </c>
      <c r="W711" s="289">
        <v>1516859.8</v>
      </c>
      <c r="X711" s="289">
        <v>1483151.8</v>
      </c>
      <c r="Y711" s="289">
        <v>1449443.8</v>
      </c>
      <c r="Z711" s="289">
        <v>1415735.8</v>
      </c>
      <c r="AA711" s="289">
        <v>1382027.8</v>
      </c>
      <c r="AB711" s="289">
        <v>1348319.8</v>
      </c>
      <c r="AC711" s="289"/>
      <c r="AD711" s="289"/>
      <c r="AE711" s="289">
        <v>1550567.8000000005</v>
      </c>
      <c r="AF711" s="299"/>
      <c r="AG711" s="300"/>
      <c r="AH711" s="291"/>
      <c r="AI711" s="291"/>
      <c r="AJ711" s="291"/>
      <c r="AK711" s="292"/>
      <c r="AL711" s="291">
        <v>0</v>
      </c>
      <c r="AM711" s="293">
        <v>1550567.8000000005</v>
      </c>
      <c r="AN711" s="291"/>
      <c r="AO711" s="294">
        <v>1550567.8000000005</v>
      </c>
      <c r="AP711" s="291"/>
      <c r="AQ711" s="295">
        <v>1348319.8</v>
      </c>
      <c r="AR711" s="291"/>
      <c r="AS711" s="291"/>
      <c r="AT711" s="291"/>
      <c r="AU711" s="291"/>
      <c r="AV711" s="296">
        <v>0</v>
      </c>
      <c r="AW711" s="291">
        <v>1348319.8</v>
      </c>
      <c r="AX711" s="291"/>
      <c r="AY711" s="293">
        <v>1348319.8</v>
      </c>
      <c r="AZ711" s="297"/>
      <c r="BA711" s="298">
        <f t="shared" si="98"/>
        <v>0</v>
      </c>
      <c r="BB711" s="43"/>
      <c r="BC711" s="288" t="str">
        <f t="shared" ref="BC711:BF742" si="99">IF(VALUE(AR711),BC$7,IF(ISBLANK(AR711),"",BC$7))</f>
        <v/>
      </c>
      <c r="BD711" s="288" t="str">
        <f t="shared" si="99"/>
        <v/>
      </c>
      <c r="BE711" s="288" t="str">
        <f t="shared" si="99"/>
        <v/>
      </c>
      <c r="BF711" s="288" t="str">
        <f t="shared" si="99"/>
        <v/>
      </c>
      <c r="BG711" s="288" t="str">
        <f t="shared" si="97"/>
        <v>W/C</v>
      </c>
      <c r="BH711" s="288" t="str">
        <f t="shared" si="97"/>
        <v>NO</v>
      </c>
      <c r="BI711" s="288" t="str">
        <f t="shared" si="93"/>
        <v>W/C</v>
      </c>
      <c r="BJ711" s="43"/>
      <c r="BK711" s="288" t="b">
        <f t="shared" ref="BK711:BQ742" si="100">BC711=H711</f>
        <v>1</v>
      </c>
      <c r="BL711" s="288" t="b">
        <f t="shared" si="100"/>
        <v>1</v>
      </c>
      <c r="BM711" s="288" t="b">
        <f t="shared" si="100"/>
        <v>1</v>
      </c>
      <c r="BN711" s="288" t="b">
        <f t="shared" si="100"/>
        <v>1</v>
      </c>
      <c r="BO711" s="288" t="b">
        <f t="shared" si="100"/>
        <v>1</v>
      </c>
      <c r="BP711" s="288" t="b">
        <f t="shared" si="100"/>
        <v>1</v>
      </c>
      <c r="BQ711" s="288" t="b">
        <f t="shared" si="100"/>
        <v>1</v>
      </c>
    </row>
    <row r="712" spans="1:69" ht="12" customHeight="1" x14ac:dyDescent="0.25">
      <c r="A712" s="14">
        <v>18605081</v>
      </c>
      <c r="B712" s="15" t="s">
        <v>2805</v>
      </c>
      <c r="C712" s="16" t="s">
        <v>915</v>
      </c>
      <c r="D712" s="13" t="s">
        <v>183</v>
      </c>
      <c r="E712" s="13"/>
      <c r="F712" s="303">
        <v>42811</v>
      </c>
      <c r="G712" s="13"/>
      <c r="H712" s="288" t="s">
        <v>2129</v>
      </c>
      <c r="I712" s="288" t="s">
        <v>2129</v>
      </c>
      <c r="J712" s="288" t="s">
        <v>2129</v>
      </c>
      <c r="K712" s="288" t="s">
        <v>2129</v>
      </c>
      <c r="L712" s="288" t="s">
        <v>183</v>
      </c>
      <c r="M712" s="288" t="s">
        <v>2130</v>
      </c>
      <c r="N712" s="288" t="s">
        <v>183</v>
      </c>
      <c r="P712" s="289">
        <v>2829453.19</v>
      </c>
      <c r="Q712" s="289">
        <v>2823864.53</v>
      </c>
      <c r="R712" s="289">
        <v>2799539.25</v>
      </c>
      <c r="S712" s="289">
        <v>2775213.97</v>
      </c>
      <c r="T712" s="289">
        <v>2750888.69</v>
      </c>
      <c r="U712" s="289">
        <v>2726563.41</v>
      </c>
      <c r="V712" s="289">
        <v>2702238.13</v>
      </c>
      <c r="W712" s="289">
        <v>2677912.85</v>
      </c>
      <c r="X712" s="289">
        <v>2653587.5699999998</v>
      </c>
      <c r="Y712" s="289">
        <v>2629262.29</v>
      </c>
      <c r="Z712" s="289">
        <v>2604937.0099999998</v>
      </c>
      <c r="AA712" s="289">
        <v>2580611.73</v>
      </c>
      <c r="AB712" s="289">
        <v>2556286.4500000002</v>
      </c>
      <c r="AC712" s="289"/>
      <c r="AD712" s="289"/>
      <c r="AE712" s="289">
        <v>2701457.4375000005</v>
      </c>
      <c r="AF712" s="299"/>
      <c r="AG712" s="300"/>
      <c r="AH712" s="291"/>
      <c r="AI712" s="291"/>
      <c r="AJ712" s="291"/>
      <c r="AK712" s="292"/>
      <c r="AL712" s="291">
        <v>0</v>
      </c>
      <c r="AM712" s="293">
        <v>2701457.4375000005</v>
      </c>
      <c r="AN712" s="291"/>
      <c r="AO712" s="294">
        <v>2701457.4375000005</v>
      </c>
      <c r="AP712" s="291"/>
      <c r="AQ712" s="295">
        <v>2556286.4500000002</v>
      </c>
      <c r="AR712" s="291"/>
      <c r="AS712" s="291"/>
      <c r="AT712" s="291"/>
      <c r="AU712" s="291"/>
      <c r="AV712" s="296">
        <v>0</v>
      </c>
      <c r="AW712" s="291">
        <v>2556286.4500000002</v>
      </c>
      <c r="AX712" s="291"/>
      <c r="AY712" s="293">
        <v>2556286.4500000002</v>
      </c>
      <c r="AZ712" s="297"/>
      <c r="BA712" s="298">
        <f t="shared" si="98"/>
        <v>0</v>
      </c>
      <c r="BB712" s="43"/>
      <c r="BC712" s="288" t="str">
        <f t="shared" si="99"/>
        <v/>
      </c>
      <c r="BD712" s="288" t="str">
        <f t="shared" si="99"/>
        <v/>
      </c>
      <c r="BE712" s="288" t="str">
        <f t="shared" si="99"/>
        <v/>
      </c>
      <c r="BF712" s="288" t="str">
        <f t="shared" si="99"/>
        <v/>
      </c>
      <c r="BG712" s="288" t="str">
        <f t="shared" si="97"/>
        <v>W/C</v>
      </c>
      <c r="BH712" s="288" t="str">
        <f t="shared" si="97"/>
        <v>NO</v>
      </c>
      <c r="BI712" s="288" t="str">
        <f t="shared" si="93"/>
        <v>W/C</v>
      </c>
      <c r="BJ712" s="43"/>
      <c r="BK712" s="288" t="b">
        <f t="shared" si="100"/>
        <v>1</v>
      </c>
      <c r="BL712" s="288" t="b">
        <f t="shared" si="100"/>
        <v>1</v>
      </c>
      <c r="BM712" s="288" t="b">
        <f t="shared" si="100"/>
        <v>1</v>
      </c>
      <c r="BN712" s="288" t="b">
        <f t="shared" si="100"/>
        <v>1</v>
      </c>
      <c r="BO712" s="288" t="b">
        <f t="shared" si="100"/>
        <v>1</v>
      </c>
      <c r="BP712" s="288" t="b">
        <f t="shared" si="100"/>
        <v>1</v>
      </c>
      <c r="BQ712" s="288" t="b">
        <f t="shared" si="100"/>
        <v>1</v>
      </c>
    </row>
    <row r="713" spans="1:69" ht="12" customHeight="1" x14ac:dyDescent="0.25">
      <c r="A713" s="14">
        <v>18605091</v>
      </c>
      <c r="B713" s="15" t="s">
        <v>2806</v>
      </c>
      <c r="C713" s="16" t="s">
        <v>916</v>
      </c>
      <c r="D713" s="13" t="s">
        <v>182</v>
      </c>
      <c r="E713" s="13"/>
      <c r="F713" s="303">
        <v>42842</v>
      </c>
      <c r="G713" s="13"/>
      <c r="H713" s="288" t="s">
        <v>2129</v>
      </c>
      <c r="I713" s="288" t="s">
        <v>2129</v>
      </c>
      <c r="J713" s="288" t="s">
        <v>2129</v>
      </c>
      <c r="K713" s="288" t="s">
        <v>182</v>
      </c>
      <c r="L713" s="288" t="s">
        <v>2130</v>
      </c>
      <c r="M713" s="288" t="s">
        <v>2130</v>
      </c>
      <c r="N713" s="288" t="s">
        <v>2129</v>
      </c>
      <c r="P713" s="289">
        <v>0</v>
      </c>
      <c r="Q713" s="289">
        <v>0</v>
      </c>
      <c r="R713" s="289">
        <v>0</v>
      </c>
      <c r="S713" s="289">
        <v>0</v>
      </c>
      <c r="T713" s="289">
        <v>0</v>
      </c>
      <c r="U713" s="289">
        <v>0</v>
      </c>
      <c r="V713" s="289">
        <v>0</v>
      </c>
      <c r="W713" s="289">
        <v>0</v>
      </c>
      <c r="X713" s="289">
        <v>0</v>
      </c>
      <c r="Y713" s="289">
        <v>0</v>
      </c>
      <c r="Z713" s="289">
        <v>0</v>
      </c>
      <c r="AA713" s="289">
        <v>0</v>
      </c>
      <c r="AB713" s="289">
        <v>0</v>
      </c>
      <c r="AC713" s="289"/>
      <c r="AD713" s="289"/>
      <c r="AE713" s="289">
        <v>0</v>
      </c>
      <c r="AF713" s="299"/>
      <c r="AG713" s="300"/>
      <c r="AH713" s="291"/>
      <c r="AI713" s="291"/>
      <c r="AJ713" s="291"/>
      <c r="AK713" s="292">
        <v>0</v>
      </c>
      <c r="AL713" s="291">
        <v>0</v>
      </c>
      <c r="AM713" s="293"/>
      <c r="AN713" s="291"/>
      <c r="AO713" s="294">
        <v>0</v>
      </c>
      <c r="AP713" s="291"/>
      <c r="AQ713" s="295">
        <v>0</v>
      </c>
      <c r="AR713" s="291"/>
      <c r="AS713" s="291"/>
      <c r="AT713" s="291"/>
      <c r="AU713" s="291">
        <v>0</v>
      </c>
      <c r="AV713" s="296">
        <v>0</v>
      </c>
      <c r="AW713" s="291"/>
      <c r="AX713" s="291"/>
      <c r="AY713" s="293">
        <v>0</v>
      </c>
      <c r="AZ713" s="297" t="s">
        <v>219</v>
      </c>
      <c r="BA713" s="298">
        <f t="shared" si="98"/>
        <v>0</v>
      </c>
      <c r="BB713" s="43"/>
      <c r="BC713" s="288" t="str">
        <f t="shared" si="99"/>
        <v/>
      </c>
      <c r="BD713" s="288" t="str">
        <f t="shared" si="99"/>
        <v/>
      </c>
      <c r="BE713" s="288" t="str">
        <f t="shared" si="99"/>
        <v/>
      </c>
      <c r="BF713" s="288" t="str">
        <f t="shared" si="99"/>
        <v>Non-Op</v>
      </c>
      <c r="BG713" s="288" t="str">
        <f t="shared" si="97"/>
        <v>NO</v>
      </c>
      <c r="BH713" s="288" t="str">
        <f t="shared" si="97"/>
        <v>NO</v>
      </c>
      <c r="BI713" s="288" t="str">
        <f t="shared" si="93"/>
        <v/>
      </c>
      <c r="BJ713" s="43"/>
      <c r="BK713" s="288" t="b">
        <f t="shared" si="100"/>
        <v>1</v>
      </c>
      <c r="BL713" s="288" t="b">
        <f t="shared" si="100"/>
        <v>1</v>
      </c>
      <c r="BM713" s="288" t="b">
        <f t="shared" si="100"/>
        <v>1</v>
      </c>
      <c r="BN713" s="288" t="b">
        <f t="shared" si="100"/>
        <v>1</v>
      </c>
      <c r="BO713" s="288" t="b">
        <f t="shared" si="100"/>
        <v>1</v>
      </c>
      <c r="BP713" s="288" t="b">
        <f t="shared" si="100"/>
        <v>1</v>
      </c>
      <c r="BQ713" s="288" t="b">
        <f t="shared" si="100"/>
        <v>1</v>
      </c>
    </row>
    <row r="714" spans="1:69" ht="12" customHeight="1" x14ac:dyDescent="0.25">
      <c r="A714" s="286">
        <v>18608001</v>
      </c>
      <c r="B714" s="287" t="s">
        <v>2807</v>
      </c>
      <c r="C714" s="330" t="s">
        <v>917</v>
      </c>
      <c r="D714" s="13" t="s">
        <v>183</v>
      </c>
      <c r="E714" s="13"/>
      <c r="F714" s="330"/>
      <c r="G714" s="13"/>
      <c r="H714" s="288" t="s">
        <v>2129</v>
      </c>
      <c r="I714" s="288" t="s">
        <v>2129</v>
      </c>
      <c r="J714" s="288" t="s">
        <v>2129</v>
      </c>
      <c r="K714" s="288" t="s">
        <v>2129</v>
      </c>
      <c r="L714" s="288" t="s">
        <v>183</v>
      </c>
      <c r="M714" s="288" t="s">
        <v>2130</v>
      </c>
      <c r="N714" s="288" t="s">
        <v>183</v>
      </c>
      <c r="P714" s="289">
        <v>19063.23</v>
      </c>
      <c r="Q714" s="289">
        <v>20985.73</v>
      </c>
      <c r="R714" s="289">
        <v>23462.38</v>
      </c>
      <c r="S714" s="289">
        <v>23462.38</v>
      </c>
      <c r="T714" s="289">
        <v>23462.38</v>
      </c>
      <c r="U714" s="289">
        <v>24390.38</v>
      </c>
      <c r="V714" s="289">
        <v>26930.03</v>
      </c>
      <c r="W714" s="289">
        <v>26930.03</v>
      </c>
      <c r="X714" s="289">
        <v>30108.28</v>
      </c>
      <c r="Y714" s="289">
        <v>34566.86</v>
      </c>
      <c r="Z714" s="289">
        <v>36323.760000000002</v>
      </c>
      <c r="AA714" s="289">
        <v>39575.26</v>
      </c>
      <c r="AB714" s="289">
        <v>40199.760000000002</v>
      </c>
      <c r="AC714" s="289"/>
      <c r="AD714" s="289"/>
      <c r="AE714" s="289">
        <v>28319.080416666668</v>
      </c>
      <c r="AF714" s="299"/>
      <c r="AG714" s="300"/>
      <c r="AH714" s="291"/>
      <c r="AI714" s="291"/>
      <c r="AJ714" s="291"/>
      <c r="AK714" s="292"/>
      <c r="AL714" s="291">
        <v>0</v>
      </c>
      <c r="AM714" s="293">
        <v>28319.080416666668</v>
      </c>
      <c r="AN714" s="291"/>
      <c r="AO714" s="294">
        <v>28319.080416666668</v>
      </c>
      <c r="AP714" s="291"/>
      <c r="AQ714" s="295">
        <v>40199.760000000002</v>
      </c>
      <c r="AR714" s="291"/>
      <c r="AS714" s="291"/>
      <c r="AT714" s="291"/>
      <c r="AU714" s="291"/>
      <c r="AV714" s="296">
        <v>0</v>
      </c>
      <c r="AW714" s="291">
        <v>40199.760000000002</v>
      </c>
      <c r="AX714" s="291"/>
      <c r="AY714" s="293">
        <v>40199.760000000002</v>
      </c>
      <c r="AZ714" s="297"/>
      <c r="BA714" s="298">
        <f t="shared" si="98"/>
        <v>0</v>
      </c>
      <c r="BB714" s="43"/>
      <c r="BC714" s="288" t="str">
        <f t="shared" si="99"/>
        <v/>
      </c>
      <c r="BD714" s="288" t="str">
        <f t="shared" si="99"/>
        <v/>
      </c>
      <c r="BE714" s="288" t="str">
        <f t="shared" si="99"/>
        <v/>
      </c>
      <c r="BF714" s="288" t="str">
        <f t="shared" si="99"/>
        <v/>
      </c>
      <c r="BG714" s="288" t="str">
        <f t="shared" si="97"/>
        <v>W/C</v>
      </c>
      <c r="BH714" s="288" t="str">
        <f t="shared" si="97"/>
        <v>NO</v>
      </c>
      <c r="BI714" s="288" t="str">
        <f t="shared" si="93"/>
        <v>W/C</v>
      </c>
      <c r="BJ714" s="43"/>
      <c r="BK714" s="288" t="b">
        <f t="shared" si="100"/>
        <v>1</v>
      </c>
      <c r="BL714" s="288" t="b">
        <f t="shared" si="100"/>
        <v>1</v>
      </c>
      <c r="BM714" s="288" t="b">
        <f t="shared" si="100"/>
        <v>1</v>
      </c>
      <c r="BN714" s="288" t="b">
        <f t="shared" si="100"/>
        <v>1</v>
      </c>
      <c r="BO714" s="288" t="b">
        <f t="shared" si="100"/>
        <v>1</v>
      </c>
      <c r="BP714" s="288" t="b">
        <f t="shared" si="100"/>
        <v>1</v>
      </c>
      <c r="BQ714" s="288" t="b">
        <f t="shared" si="100"/>
        <v>1</v>
      </c>
    </row>
    <row r="715" spans="1:69" ht="12" customHeight="1" x14ac:dyDescent="0.25">
      <c r="A715" s="286">
        <v>18608002</v>
      </c>
      <c r="B715" s="287" t="s">
        <v>2808</v>
      </c>
      <c r="C715" s="330" t="s">
        <v>918</v>
      </c>
      <c r="D715" s="13" t="s">
        <v>183</v>
      </c>
      <c r="E715" s="13"/>
      <c r="F715" s="330"/>
      <c r="G715" s="13"/>
      <c r="H715" s="288" t="s">
        <v>2129</v>
      </c>
      <c r="I715" s="288" t="s">
        <v>2129</v>
      </c>
      <c r="J715" s="288" t="s">
        <v>2129</v>
      </c>
      <c r="K715" s="288" t="s">
        <v>2129</v>
      </c>
      <c r="L715" s="288" t="s">
        <v>183</v>
      </c>
      <c r="M715" s="288" t="s">
        <v>2130</v>
      </c>
      <c r="N715" s="288" t="s">
        <v>183</v>
      </c>
      <c r="P715" s="289">
        <v>252675.94</v>
      </c>
      <c r="Q715" s="289">
        <v>252675.94</v>
      </c>
      <c r="R715" s="289">
        <v>252675.94</v>
      </c>
      <c r="S715" s="289">
        <v>252675.94</v>
      </c>
      <c r="T715" s="289">
        <v>252675.94</v>
      </c>
      <c r="U715" s="289">
        <v>277449.02</v>
      </c>
      <c r="V715" s="289">
        <v>277449.02</v>
      </c>
      <c r="W715" s="289">
        <v>292189.59000000003</v>
      </c>
      <c r="X715" s="289">
        <v>291951.25</v>
      </c>
      <c r="Y715" s="289">
        <v>292775.71000000002</v>
      </c>
      <c r="Z715" s="289">
        <v>292775.71000000002</v>
      </c>
      <c r="AA715" s="289">
        <v>296497.46000000002</v>
      </c>
      <c r="AB715" s="289">
        <v>296497.46000000002</v>
      </c>
      <c r="AC715" s="289"/>
      <c r="AD715" s="289"/>
      <c r="AE715" s="289">
        <v>275531.51833333337</v>
      </c>
      <c r="AF715" s="307"/>
      <c r="AG715" s="308"/>
      <c r="AH715" s="291"/>
      <c r="AI715" s="291"/>
      <c r="AJ715" s="291"/>
      <c r="AK715" s="292"/>
      <c r="AL715" s="291">
        <v>0</v>
      </c>
      <c r="AM715" s="293">
        <v>275531.51833333337</v>
      </c>
      <c r="AN715" s="291"/>
      <c r="AO715" s="294">
        <v>275531.51833333337</v>
      </c>
      <c r="AP715" s="291"/>
      <c r="AQ715" s="295">
        <v>296497.46000000002</v>
      </c>
      <c r="AR715" s="291"/>
      <c r="AS715" s="291"/>
      <c r="AT715" s="291"/>
      <c r="AU715" s="291"/>
      <c r="AV715" s="296">
        <v>0</v>
      </c>
      <c r="AW715" s="291">
        <v>296497.46000000002</v>
      </c>
      <c r="AX715" s="291"/>
      <c r="AY715" s="293">
        <v>296497.46000000002</v>
      </c>
      <c r="AZ715" s="297"/>
      <c r="BA715" s="298">
        <f t="shared" si="98"/>
        <v>0</v>
      </c>
      <c r="BB715" s="43"/>
      <c r="BC715" s="288" t="str">
        <f t="shared" si="99"/>
        <v/>
      </c>
      <c r="BD715" s="288" t="str">
        <f t="shared" si="99"/>
        <v/>
      </c>
      <c r="BE715" s="288" t="str">
        <f t="shared" si="99"/>
        <v/>
      </c>
      <c r="BF715" s="288" t="str">
        <f t="shared" si="99"/>
        <v/>
      </c>
      <c r="BG715" s="288" t="str">
        <f t="shared" si="97"/>
        <v>W/C</v>
      </c>
      <c r="BH715" s="288" t="str">
        <f t="shared" si="97"/>
        <v>NO</v>
      </c>
      <c r="BI715" s="288" t="str">
        <f t="shared" si="93"/>
        <v>W/C</v>
      </c>
      <c r="BJ715" s="43"/>
      <c r="BK715" s="288" t="b">
        <f t="shared" si="100"/>
        <v>1</v>
      </c>
      <c r="BL715" s="288" t="b">
        <f t="shared" si="100"/>
        <v>1</v>
      </c>
      <c r="BM715" s="288" t="b">
        <f t="shared" si="100"/>
        <v>1</v>
      </c>
      <c r="BN715" s="288" t="b">
        <f t="shared" si="100"/>
        <v>1</v>
      </c>
      <c r="BO715" s="288" t="b">
        <f t="shared" si="100"/>
        <v>1</v>
      </c>
      <c r="BP715" s="288" t="b">
        <f t="shared" si="100"/>
        <v>1</v>
      </c>
      <c r="BQ715" s="288" t="b">
        <f t="shared" si="100"/>
        <v>1</v>
      </c>
    </row>
    <row r="716" spans="1:69" ht="12" customHeight="1" x14ac:dyDescent="0.25">
      <c r="A716" s="286">
        <v>18608011</v>
      </c>
      <c r="B716" s="287" t="s">
        <v>2809</v>
      </c>
      <c r="C716" s="330" t="s">
        <v>919</v>
      </c>
      <c r="D716" s="13" t="s">
        <v>182</v>
      </c>
      <c r="E716" s="13"/>
      <c r="F716" s="330"/>
      <c r="G716" s="13"/>
      <c r="H716" s="288" t="s">
        <v>2129</v>
      </c>
      <c r="I716" s="288" t="s">
        <v>2129</v>
      </c>
      <c r="J716" s="288" t="s">
        <v>2129</v>
      </c>
      <c r="K716" s="288" t="s">
        <v>182</v>
      </c>
      <c r="L716" s="288" t="s">
        <v>2130</v>
      </c>
      <c r="M716" s="288" t="s">
        <v>2130</v>
      </c>
      <c r="N716" s="288" t="s">
        <v>2129</v>
      </c>
      <c r="P716" s="289">
        <v>350000</v>
      </c>
      <c r="Q716" s="289">
        <v>350000</v>
      </c>
      <c r="R716" s="289">
        <v>350000</v>
      </c>
      <c r="S716" s="289">
        <v>345600.85</v>
      </c>
      <c r="T716" s="289">
        <v>345600.85</v>
      </c>
      <c r="U716" s="289">
        <v>345600.85</v>
      </c>
      <c r="V716" s="289">
        <v>342133.2</v>
      </c>
      <c r="W716" s="289">
        <v>342133.2</v>
      </c>
      <c r="X716" s="289">
        <v>342133.2</v>
      </c>
      <c r="Y716" s="289">
        <v>334496.37</v>
      </c>
      <c r="Z716" s="289">
        <v>334496.37</v>
      </c>
      <c r="AA716" s="289">
        <v>334496.37</v>
      </c>
      <c r="AB716" s="289">
        <v>350000</v>
      </c>
      <c r="AC716" s="289"/>
      <c r="AD716" s="289"/>
      <c r="AE716" s="289">
        <v>343057.60500000004</v>
      </c>
      <c r="AF716" s="299"/>
      <c r="AG716" s="300"/>
      <c r="AH716" s="291"/>
      <c r="AI716" s="291"/>
      <c r="AJ716" s="291"/>
      <c r="AK716" s="292">
        <v>343057.60500000004</v>
      </c>
      <c r="AL716" s="291">
        <v>343057.60500000004</v>
      </c>
      <c r="AM716" s="293"/>
      <c r="AN716" s="291"/>
      <c r="AO716" s="294">
        <v>0</v>
      </c>
      <c r="AP716" s="291"/>
      <c r="AQ716" s="295">
        <v>350000</v>
      </c>
      <c r="AR716" s="291"/>
      <c r="AS716" s="291"/>
      <c r="AT716" s="291"/>
      <c r="AU716" s="291">
        <v>350000</v>
      </c>
      <c r="AV716" s="296">
        <v>350000</v>
      </c>
      <c r="AW716" s="291"/>
      <c r="AX716" s="291"/>
      <c r="AY716" s="293">
        <v>0</v>
      </c>
      <c r="AZ716" s="297" t="s">
        <v>682</v>
      </c>
      <c r="BA716" s="298">
        <f t="shared" si="98"/>
        <v>0</v>
      </c>
      <c r="BB716" s="43"/>
      <c r="BC716" s="288" t="str">
        <f t="shared" si="99"/>
        <v/>
      </c>
      <c r="BD716" s="288" t="str">
        <f t="shared" si="99"/>
        <v/>
      </c>
      <c r="BE716" s="288" t="str">
        <f t="shared" si="99"/>
        <v/>
      </c>
      <c r="BF716" s="288" t="str">
        <f t="shared" si="99"/>
        <v>Non-Op</v>
      </c>
      <c r="BG716" s="288" t="str">
        <f t="shared" si="97"/>
        <v>NO</v>
      </c>
      <c r="BH716" s="288" t="str">
        <f t="shared" si="97"/>
        <v>NO</v>
      </c>
      <c r="BI716" s="288" t="str">
        <f t="shared" si="93"/>
        <v/>
      </c>
      <c r="BJ716" s="43"/>
      <c r="BK716" s="288" t="b">
        <f t="shared" si="100"/>
        <v>1</v>
      </c>
      <c r="BL716" s="288" t="b">
        <f t="shared" si="100"/>
        <v>1</v>
      </c>
      <c r="BM716" s="288" t="b">
        <f t="shared" si="100"/>
        <v>1</v>
      </c>
      <c r="BN716" s="288" t="b">
        <f t="shared" si="100"/>
        <v>1</v>
      </c>
      <c r="BO716" s="288" t="b">
        <f t="shared" si="100"/>
        <v>1</v>
      </c>
      <c r="BP716" s="288" t="b">
        <f t="shared" si="100"/>
        <v>1</v>
      </c>
      <c r="BQ716" s="288" t="b">
        <f t="shared" si="100"/>
        <v>1</v>
      </c>
    </row>
    <row r="717" spans="1:69" ht="12" customHeight="1" x14ac:dyDescent="0.25">
      <c r="A717" s="286">
        <v>18608012</v>
      </c>
      <c r="B717" s="287" t="s">
        <v>2810</v>
      </c>
      <c r="C717" s="330" t="s">
        <v>920</v>
      </c>
      <c r="D717" s="13" t="s">
        <v>182</v>
      </c>
      <c r="E717" s="13"/>
      <c r="F717" s="330"/>
      <c r="G717" s="13"/>
      <c r="H717" s="288" t="s">
        <v>2129</v>
      </c>
      <c r="I717" s="288" t="s">
        <v>2129</v>
      </c>
      <c r="J717" s="288" t="s">
        <v>2129</v>
      </c>
      <c r="K717" s="288" t="s">
        <v>182</v>
      </c>
      <c r="L717" s="288" t="s">
        <v>2130</v>
      </c>
      <c r="M717" s="288" t="s">
        <v>2130</v>
      </c>
      <c r="N717" s="288" t="s">
        <v>2129</v>
      </c>
      <c r="P717" s="289">
        <v>100000</v>
      </c>
      <c r="Q717" s="289">
        <v>100000</v>
      </c>
      <c r="R717" s="289">
        <v>100000</v>
      </c>
      <c r="S717" s="289">
        <v>100000</v>
      </c>
      <c r="T717" s="289">
        <v>100000</v>
      </c>
      <c r="U717" s="289">
        <v>100000</v>
      </c>
      <c r="V717" s="289">
        <v>75226.92</v>
      </c>
      <c r="W717" s="289">
        <v>75226.92</v>
      </c>
      <c r="X717" s="289">
        <v>75226.92</v>
      </c>
      <c r="Y717" s="289">
        <v>59900.23</v>
      </c>
      <c r="Z717" s="289">
        <v>59900.23</v>
      </c>
      <c r="AA717" s="289">
        <v>59900.23</v>
      </c>
      <c r="AB717" s="289">
        <v>100000</v>
      </c>
      <c r="AC717" s="289"/>
      <c r="AD717" s="289"/>
      <c r="AE717" s="289">
        <v>83781.787500000006</v>
      </c>
      <c r="AF717" s="299"/>
      <c r="AG717" s="300"/>
      <c r="AH717" s="291"/>
      <c r="AI717" s="291"/>
      <c r="AJ717" s="291"/>
      <c r="AK717" s="292">
        <v>83781.787500000006</v>
      </c>
      <c r="AL717" s="291">
        <v>83781.787500000006</v>
      </c>
      <c r="AM717" s="293"/>
      <c r="AN717" s="291"/>
      <c r="AO717" s="294">
        <v>0</v>
      </c>
      <c r="AP717" s="291"/>
      <c r="AQ717" s="295">
        <v>100000</v>
      </c>
      <c r="AR717" s="291"/>
      <c r="AS717" s="291"/>
      <c r="AT717" s="291"/>
      <c r="AU717" s="291">
        <v>100000</v>
      </c>
      <c r="AV717" s="296">
        <v>100000</v>
      </c>
      <c r="AW717" s="291"/>
      <c r="AX717" s="291"/>
      <c r="AY717" s="293">
        <v>0</v>
      </c>
      <c r="AZ717" s="297" t="s">
        <v>682</v>
      </c>
      <c r="BA717" s="298">
        <f t="shared" si="98"/>
        <v>0</v>
      </c>
      <c r="BB717" s="43"/>
      <c r="BC717" s="288" t="str">
        <f t="shared" si="99"/>
        <v/>
      </c>
      <c r="BD717" s="288" t="str">
        <f t="shared" si="99"/>
        <v/>
      </c>
      <c r="BE717" s="288" t="str">
        <f t="shared" si="99"/>
        <v/>
      </c>
      <c r="BF717" s="288" t="str">
        <f t="shared" si="99"/>
        <v>Non-Op</v>
      </c>
      <c r="BG717" s="288" t="str">
        <f t="shared" si="97"/>
        <v>NO</v>
      </c>
      <c r="BH717" s="288" t="str">
        <f t="shared" si="97"/>
        <v>NO</v>
      </c>
      <c r="BI717" s="288" t="str">
        <f t="shared" si="93"/>
        <v/>
      </c>
      <c r="BJ717" s="43"/>
      <c r="BK717" s="288" t="b">
        <f t="shared" si="100"/>
        <v>1</v>
      </c>
      <c r="BL717" s="288" t="b">
        <f t="shared" si="100"/>
        <v>1</v>
      </c>
      <c r="BM717" s="288" t="b">
        <f t="shared" si="100"/>
        <v>1</v>
      </c>
      <c r="BN717" s="288" t="b">
        <f t="shared" si="100"/>
        <v>1</v>
      </c>
      <c r="BO717" s="288" t="b">
        <f t="shared" si="100"/>
        <v>1</v>
      </c>
      <c r="BP717" s="288" t="b">
        <f t="shared" si="100"/>
        <v>1</v>
      </c>
      <c r="BQ717" s="288" t="b">
        <f t="shared" si="100"/>
        <v>1</v>
      </c>
    </row>
    <row r="718" spans="1:69" ht="12" customHeight="1" x14ac:dyDescent="0.25">
      <c r="A718" s="286">
        <v>18608021</v>
      </c>
      <c r="B718" s="287" t="s">
        <v>2811</v>
      </c>
      <c r="C718" s="330" t="s">
        <v>921</v>
      </c>
      <c r="D718" s="13" t="s">
        <v>183</v>
      </c>
      <c r="E718" s="13"/>
      <c r="F718" s="330"/>
      <c r="G718" s="13"/>
      <c r="H718" s="288" t="s">
        <v>2129</v>
      </c>
      <c r="I718" s="288" t="s">
        <v>2129</v>
      </c>
      <c r="J718" s="288" t="s">
        <v>2129</v>
      </c>
      <c r="K718" s="288" t="s">
        <v>2129</v>
      </c>
      <c r="L718" s="288" t="s">
        <v>183</v>
      </c>
      <c r="M718" s="288" t="s">
        <v>2130</v>
      </c>
      <c r="N718" s="288" t="s">
        <v>183</v>
      </c>
      <c r="P718" s="289">
        <v>0</v>
      </c>
      <c r="Q718" s="289">
        <v>0</v>
      </c>
      <c r="R718" s="289">
        <v>0</v>
      </c>
      <c r="S718" s="289">
        <v>0</v>
      </c>
      <c r="T718" s="289">
        <v>0</v>
      </c>
      <c r="U718" s="289">
        <v>0</v>
      </c>
      <c r="V718" s="289">
        <v>0</v>
      </c>
      <c r="W718" s="289">
        <v>0</v>
      </c>
      <c r="X718" s="289">
        <v>0</v>
      </c>
      <c r="Y718" s="289">
        <v>0</v>
      </c>
      <c r="Z718" s="289">
        <v>0</v>
      </c>
      <c r="AA718" s="289">
        <v>0</v>
      </c>
      <c r="AB718" s="289">
        <v>0</v>
      </c>
      <c r="AC718" s="289"/>
      <c r="AD718" s="289"/>
      <c r="AE718" s="289">
        <v>0</v>
      </c>
      <c r="AF718" s="299"/>
      <c r="AG718" s="300"/>
      <c r="AH718" s="291"/>
      <c r="AI718" s="291"/>
      <c r="AJ718" s="291"/>
      <c r="AK718" s="292"/>
      <c r="AL718" s="291">
        <v>0</v>
      </c>
      <c r="AM718" s="293">
        <v>0</v>
      </c>
      <c r="AN718" s="291"/>
      <c r="AO718" s="294">
        <v>0</v>
      </c>
      <c r="AP718" s="291"/>
      <c r="AQ718" s="295">
        <v>0</v>
      </c>
      <c r="AR718" s="291"/>
      <c r="AS718" s="291"/>
      <c r="AT718" s="291"/>
      <c r="AU718" s="291"/>
      <c r="AV718" s="296">
        <v>0</v>
      </c>
      <c r="AW718" s="291">
        <v>0</v>
      </c>
      <c r="AX718" s="291"/>
      <c r="AY718" s="293">
        <v>0</v>
      </c>
      <c r="AZ718" s="297"/>
      <c r="BA718" s="298">
        <f t="shared" si="98"/>
        <v>0</v>
      </c>
      <c r="BB718" s="43"/>
      <c r="BC718" s="288" t="str">
        <f t="shared" si="99"/>
        <v/>
      </c>
      <c r="BD718" s="288" t="str">
        <f t="shared" si="99"/>
        <v/>
      </c>
      <c r="BE718" s="288" t="str">
        <f t="shared" si="99"/>
        <v/>
      </c>
      <c r="BF718" s="288" t="str">
        <f t="shared" si="99"/>
        <v/>
      </c>
      <c r="BG718" s="288" t="str">
        <f t="shared" si="97"/>
        <v>W/C</v>
      </c>
      <c r="BH718" s="288" t="str">
        <f t="shared" si="97"/>
        <v>NO</v>
      </c>
      <c r="BI718" s="288" t="str">
        <f t="shared" si="93"/>
        <v>W/C</v>
      </c>
      <c r="BJ718" s="43"/>
      <c r="BK718" s="288" t="b">
        <f t="shared" si="100"/>
        <v>1</v>
      </c>
      <c r="BL718" s="288" t="b">
        <f t="shared" si="100"/>
        <v>1</v>
      </c>
      <c r="BM718" s="288" t="b">
        <f t="shared" si="100"/>
        <v>1</v>
      </c>
      <c r="BN718" s="288" t="b">
        <f t="shared" si="100"/>
        <v>1</v>
      </c>
      <c r="BO718" s="288" t="b">
        <f t="shared" si="100"/>
        <v>1</v>
      </c>
      <c r="BP718" s="288" t="b">
        <f t="shared" si="100"/>
        <v>1</v>
      </c>
      <c r="BQ718" s="288" t="b">
        <f t="shared" si="100"/>
        <v>1</v>
      </c>
    </row>
    <row r="719" spans="1:69" ht="12" customHeight="1" x14ac:dyDescent="0.25">
      <c r="A719" s="286">
        <v>18608031</v>
      </c>
      <c r="B719" s="287" t="s">
        <v>2812</v>
      </c>
      <c r="C719" s="330" t="s">
        <v>921</v>
      </c>
      <c r="D719" s="13" t="s">
        <v>183</v>
      </c>
      <c r="E719" s="13"/>
      <c r="F719" s="330"/>
      <c r="G719" s="13"/>
      <c r="H719" s="288" t="s">
        <v>2129</v>
      </c>
      <c r="I719" s="288" t="s">
        <v>2129</v>
      </c>
      <c r="J719" s="288" t="s">
        <v>2129</v>
      </c>
      <c r="K719" s="288" t="s">
        <v>2129</v>
      </c>
      <c r="L719" s="288" t="s">
        <v>183</v>
      </c>
      <c r="M719" s="288" t="s">
        <v>2130</v>
      </c>
      <c r="N719" s="288" t="s">
        <v>183</v>
      </c>
      <c r="P719" s="289">
        <v>50000</v>
      </c>
      <c r="Q719" s="289">
        <v>50000</v>
      </c>
      <c r="R719" s="289">
        <v>50000</v>
      </c>
      <c r="S719" s="289">
        <v>50000</v>
      </c>
      <c r="T719" s="289">
        <v>50000</v>
      </c>
      <c r="U719" s="289">
        <v>50000</v>
      </c>
      <c r="V719" s="289">
        <v>50000</v>
      </c>
      <c r="W719" s="289">
        <v>50000</v>
      </c>
      <c r="X719" s="289">
        <v>50000</v>
      </c>
      <c r="Y719" s="289">
        <v>50000</v>
      </c>
      <c r="Z719" s="289">
        <v>50000</v>
      </c>
      <c r="AA719" s="289">
        <v>50000</v>
      </c>
      <c r="AB719" s="289">
        <v>53000</v>
      </c>
      <c r="AC719" s="289"/>
      <c r="AD719" s="289"/>
      <c r="AE719" s="289">
        <v>50125</v>
      </c>
      <c r="AF719" s="299"/>
      <c r="AG719" s="300"/>
      <c r="AH719" s="291"/>
      <c r="AI719" s="291"/>
      <c r="AJ719" s="291"/>
      <c r="AK719" s="292"/>
      <c r="AL719" s="291">
        <v>0</v>
      </c>
      <c r="AM719" s="293">
        <v>50125</v>
      </c>
      <c r="AN719" s="291"/>
      <c r="AO719" s="294">
        <v>50125</v>
      </c>
      <c r="AP719" s="291"/>
      <c r="AQ719" s="295">
        <v>53000</v>
      </c>
      <c r="AR719" s="291"/>
      <c r="AS719" s="291"/>
      <c r="AT719" s="291"/>
      <c r="AU719" s="291"/>
      <c r="AV719" s="296">
        <v>0</v>
      </c>
      <c r="AW719" s="291">
        <v>53000</v>
      </c>
      <c r="AX719" s="291"/>
      <c r="AY719" s="293">
        <v>53000</v>
      </c>
      <c r="AZ719" s="297"/>
      <c r="BA719" s="298">
        <f t="shared" si="98"/>
        <v>0</v>
      </c>
      <c r="BB719" s="43"/>
      <c r="BC719" s="288" t="str">
        <f t="shared" si="99"/>
        <v/>
      </c>
      <c r="BD719" s="288" t="str">
        <f t="shared" si="99"/>
        <v/>
      </c>
      <c r="BE719" s="288" t="str">
        <f t="shared" si="99"/>
        <v/>
      </c>
      <c r="BF719" s="288" t="str">
        <f t="shared" si="99"/>
        <v/>
      </c>
      <c r="BG719" s="288" t="str">
        <f t="shared" si="97"/>
        <v>W/C</v>
      </c>
      <c r="BH719" s="288" t="str">
        <f t="shared" si="97"/>
        <v>NO</v>
      </c>
      <c r="BI719" s="288" t="str">
        <f t="shared" si="93"/>
        <v>W/C</v>
      </c>
      <c r="BJ719" s="43"/>
      <c r="BK719" s="288" t="b">
        <f t="shared" si="100"/>
        <v>1</v>
      </c>
      <c r="BL719" s="288" t="b">
        <f t="shared" si="100"/>
        <v>1</v>
      </c>
      <c r="BM719" s="288" t="b">
        <f t="shared" si="100"/>
        <v>1</v>
      </c>
      <c r="BN719" s="288" t="b">
        <f t="shared" si="100"/>
        <v>1</v>
      </c>
      <c r="BO719" s="288" t="b">
        <f t="shared" si="100"/>
        <v>1</v>
      </c>
      <c r="BP719" s="288" t="b">
        <f t="shared" si="100"/>
        <v>1</v>
      </c>
      <c r="BQ719" s="288" t="b">
        <f t="shared" si="100"/>
        <v>1</v>
      </c>
    </row>
    <row r="720" spans="1:69" ht="12" customHeight="1" x14ac:dyDescent="0.25">
      <c r="A720" s="286">
        <v>18608041</v>
      </c>
      <c r="B720" s="287" t="s">
        <v>2813</v>
      </c>
      <c r="C720" s="330" t="s">
        <v>922</v>
      </c>
      <c r="D720" s="13" t="s">
        <v>183</v>
      </c>
      <c r="E720" s="13"/>
      <c r="F720" s="330"/>
      <c r="G720" s="13"/>
      <c r="H720" s="288" t="s">
        <v>2129</v>
      </c>
      <c r="I720" s="288" t="s">
        <v>2129</v>
      </c>
      <c r="J720" s="288" t="s">
        <v>2129</v>
      </c>
      <c r="K720" s="288" t="s">
        <v>2129</v>
      </c>
      <c r="L720" s="288" t="s">
        <v>183</v>
      </c>
      <c r="M720" s="288" t="s">
        <v>2130</v>
      </c>
      <c r="N720" s="288" t="s">
        <v>183</v>
      </c>
      <c r="P720" s="289">
        <v>811130.78</v>
      </c>
      <c r="Q720" s="289">
        <v>899192.05</v>
      </c>
      <c r="R720" s="289">
        <v>883579.26</v>
      </c>
      <c r="S720" s="289">
        <v>573745.87</v>
      </c>
      <c r="T720" s="289">
        <v>564158.68000000005</v>
      </c>
      <c r="U720" s="289">
        <v>587578.79</v>
      </c>
      <c r="V720" s="289">
        <v>590929.11</v>
      </c>
      <c r="W720" s="289">
        <v>593876.16</v>
      </c>
      <c r="X720" s="289">
        <v>600047.46</v>
      </c>
      <c r="Y720" s="289">
        <v>656818.21</v>
      </c>
      <c r="Z720" s="289">
        <v>670753.55000000005</v>
      </c>
      <c r="AA720" s="289">
        <v>672933.91</v>
      </c>
      <c r="AB720" s="289">
        <v>686475.96</v>
      </c>
      <c r="AC720" s="289"/>
      <c r="AD720" s="289"/>
      <c r="AE720" s="289">
        <v>670201.36833333329</v>
      </c>
      <c r="AF720" s="299"/>
      <c r="AG720" s="300"/>
      <c r="AH720" s="291"/>
      <c r="AI720" s="291"/>
      <c r="AJ720" s="291"/>
      <c r="AK720" s="292"/>
      <c r="AL720" s="291">
        <v>0</v>
      </c>
      <c r="AM720" s="293">
        <v>670201.36833333329</v>
      </c>
      <c r="AN720" s="291"/>
      <c r="AO720" s="294">
        <v>670201.36833333329</v>
      </c>
      <c r="AP720" s="291"/>
      <c r="AQ720" s="295">
        <v>686475.96</v>
      </c>
      <c r="AR720" s="291"/>
      <c r="AS720" s="291"/>
      <c r="AT720" s="291"/>
      <c r="AU720" s="291"/>
      <c r="AV720" s="296">
        <v>0</v>
      </c>
      <c r="AW720" s="291">
        <v>686475.96</v>
      </c>
      <c r="AX720" s="291"/>
      <c r="AY720" s="293">
        <v>686475.96</v>
      </c>
      <c r="AZ720" s="297"/>
      <c r="BA720" s="298">
        <f t="shared" si="98"/>
        <v>0</v>
      </c>
      <c r="BB720" s="43"/>
      <c r="BC720" s="288" t="str">
        <f t="shared" si="99"/>
        <v/>
      </c>
      <c r="BD720" s="288" t="str">
        <f t="shared" si="99"/>
        <v/>
      </c>
      <c r="BE720" s="288" t="str">
        <f t="shared" si="99"/>
        <v/>
      </c>
      <c r="BF720" s="288" t="str">
        <f t="shared" si="99"/>
        <v/>
      </c>
      <c r="BG720" s="288" t="str">
        <f t="shared" si="97"/>
        <v>W/C</v>
      </c>
      <c r="BH720" s="288" t="str">
        <f t="shared" si="97"/>
        <v>NO</v>
      </c>
      <c r="BI720" s="288" t="str">
        <f t="shared" si="93"/>
        <v>W/C</v>
      </c>
      <c r="BJ720" s="43"/>
      <c r="BK720" s="288" t="b">
        <f t="shared" si="100"/>
        <v>1</v>
      </c>
      <c r="BL720" s="288" t="b">
        <f t="shared" si="100"/>
        <v>1</v>
      </c>
      <c r="BM720" s="288" t="b">
        <f t="shared" si="100"/>
        <v>1</v>
      </c>
      <c r="BN720" s="288" t="b">
        <f t="shared" si="100"/>
        <v>1</v>
      </c>
      <c r="BO720" s="288" t="b">
        <f t="shared" si="100"/>
        <v>1</v>
      </c>
      <c r="BP720" s="288" t="b">
        <f t="shared" si="100"/>
        <v>1</v>
      </c>
      <c r="BQ720" s="288" t="b">
        <f t="shared" si="100"/>
        <v>1</v>
      </c>
    </row>
    <row r="721" spans="1:69" ht="12" customHeight="1" x14ac:dyDescent="0.25">
      <c r="A721" s="286">
        <v>18608051</v>
      </c>
      <c r="B721" s="287" t="s">
        <v>2814</v>
      </c>
      <c r="C721" s="330" t="s">
        <v>923</v>
      </c>
      <c r="D721" s="13" t="s">
        <v>182</v>
      </c>
      <c r="E721" s="13"/>
      <c r="F721" s="330"/>
      <c r="G721" s="13"/>
      <c r="H721" s="288" t="s">
        <v>2129</v>
      </c>
      <c r="I721" s="288" t="s">
        <v>2129</v>
      </c>
      <c r="J721" s="288" t="s">
        <v>2129</v>
      </c>
      <c r="K721" s="288" t="s">
        <v>182</v>
      </c>
      <c r="L721" s="288" t="s">
        <v>2130</v>
      </c>
      <c r="M721" s="288" t="s">
        <v>2130</v>
      </c>
      <c r="N721" s="288" t="s">
        <v>2129</v>
      </c>
      <c r="P721" s="289">
        <v>5625000</v>
      </c>
      <c r="Q721" s="289">
        <v>5625000</v>
      </c>
      <c r="R721" s="289">
        <v>5625000</v>
      </c>
      <c r="S721" s="289">
        <v>5495618.5700000003</v>
      </c>
      <c r="T721" s="289">
        <v>5495618.5700000003</v>
      </c>
      <c r="U721" s="289">
        <v>5495618.5700000003</v>
      </c>
      <c r="V721" s="289">
        <v>5458295.9100000001</v>
      </c>
      <c r="W721" s="289">
        <v>5458295.9100000001</v>
      </c>
      <c r="X721" s="289">
        <v>5458295.9100000001</v>
      </c>
      <c r="Y721" s="289">
        <v>5391609.25</v>
      </c>
      <c r="Z721" s="289">
        <v>5391609.25</v>
      </c>
      <c r="AA721" s="289">
        <v>5391609.25</v>
      </c>
      <c r="AB721" s="289">
        <v>6165000</v>
      </c>
      <c r="AC721" s="289"/>
      <c r="AD721" s="289"/>
      <c r="AE721" s="289">
        <v>5515130.9325000001</v>
      </c>
      <c r="AF721" s="299"/>
      <c r="AG721" s="300"/>
      <c r="AH721" s="291"/>
      <c r="AI721" s="291"/>
      <c r="AJ721" s="291"/>
      <c r="AK721" s="292">
        <v>5515130.9325000001</v>
      </c>
      <c r="AL721" s="291">
        <v>5515130.9325000001</v>
      </c>
      <c r="AM721" s="293"/>
      <c r="AN721" s="291"/>
      <c r="AO721" s="294">
        <v>0</v>
      </c>
      <c r="AP721" s="291"/>
      <c r="AQ721" s="295">
        <v>6165000</v>
      </c>
      <c r="AR721" s="291"/>
      <c r="AS721" s="291"/>
      <c r="AT721" s="291"/>
      <c r="AU721" s="291">
        <v>6165000</v>
      </c>
      <c r="AV721" s="296">
        <v>6165000</v>
      </c>
      <c r="AW721" s="291"/>
      <c r="AX721" s="291"/>
      <c r="AY721" s="293">
        <v>0</v>
      </c>
      <c r="AZ721" s="297" t="s">
        <v>682</v>
      </c>
      <c r="BA721" s="298">
        <f t="shared" si="98"/>
        <v>0</v>
      </c>
      <c r="BB721" s="43"/>
      <c r="BC721" s="288" t="str">
        <f t="shared" si="99"/>
        <v/>
      </c>
      <c r="BD721" s="288" t="str">
        <f t="shared" si="99"/>
        <v/>
      </c>
      <c r="BE721" s="288" t="str">
        <f t="shared" si="99"/>
        <v/>
      </c>
      <c r="BF721" s="288" t="str">
        <f t="shared" si="99"/>
        <v>Non-Op</v>
      </c>
      <c r="BG721" s="288" t="str">
        <f t="shared" si="97"/>
        <v>NO</v>
      </c>
      <c r="BH721" s="288" t="str">
        <f t="shared" si="97"/>
        <v>NO</v>
      </c>
      <c r="BI721" s="288" t="str">
        <f t="shared" si="93"/>
        <v/>
      </c>
      <c r="BJ721" s="43"/>
      <c r="BK721" s="288" t="b">
        <f t="shared" si="100"/>
        <v>1</v>
      </c>
      <c r="BL721" s="288" t="b">
        <f t="shared" si="100"/>
        <v>1</v>
      </c>
      <c r="BM721" s="288" t="b">
        <f t="shared" si="100"/>
        <v>1</v>
      </c>
      <c r="BN721" s="288" t="b">
        <f t="shared" si="100"/>
        <v>1</v>
      </c>
      <c r="BO721" s="288" t="b">
        <f t="shared" si="100"/>
        <v>1</v>
      </c>
      <c r="BP721" s="288" t="b">
        <f t="shared" si="100"/>
        <v>1</v>
      </c>
      <c r="BQ721" s="288" t="b">
        <f t="shared" si="100"/>
        <v>1</v>
      </c>
    </row>
    <row r="722" spans="1:69" ht="12" customHeight="1" x14ac:dyDescent="0.25">
      <c r="A722" s="286">
        <v>18608062</v>
      </c>
      <c r="B722" s="287" t="s">
        <v>2815</v>
      </c>
      <c r="C722" s="16" t="s">
        <v>924</v>
      </c>
      <c r="D722" s="13" t="s">
        <v>183</v>
      </c>
      <c r="E722" s="13"/>
      <c r="F722" s="16"/>
      <c r="G722" s="13"/>
      <c r="H722" s="288" t="s">
        <v>2129</v>
      </c>
      <c r="I722" s="288" t="s">
        <v>2129</v>
      </c>
      <c r="J722" s="288" t="s">
        <v>2129</v>
      </c>
      <c r="K722" s="288" t="s">
        <v>2129</v>
      </c>
      <c r="L722" s="288" t="s">
        <v>183</v>
      </c>
      <c r="M722" s="288" t="s">
        <v>2130</v>
      </c>
      <c r="N722" s="288" t="s">
        <v>183</v>
      </c>
      <c r="P722" s="289">
        <v>-21301771.640000001</v>
      </c>
      <c r="Q722" s="289">
        <v>-21301771.640000001</v>
      </c>
      <c r="R722" s="289">
        <v>-21301771.640000001</v>
      </c>
      <c r="S722" s="289">
        <v>-21301771.640000001</v>
      </c>
      <c r="T722" s="289">
        <v>-21301771.640000001</v>
      </c>
      <c r="U722" s="289">
        <v>-21301771.640000001</v>
      </c>
      <c r="V722" s="289">
        <v>-21301771.640000001</v>
      </c>
      <c r="W722" s="289">
        <v>-21301771.640000001</v>
      </c>
      <c r="X722" s="289">
        <v>-21316268.920000002</v>
      </c>
      <c r="Y722" s="289">
        <v>-21316268.920000002</v>
      </c>
      <c r="Z722" s="289">
        <v>-21316268.920000002</v>
      </c>
      <c r="AA722" s="289">
        <v>-21316268.920000002</v>
      </c>
      <c r="AB722" s="289">
        <v>-21316268.920000002</v>
      </c>
      <c r="AC722" s="289"/>
      <c r="AD722" s="289"/>
      <c r="AE722" s="289">
        <v>-21307208.120000008</v>
      </c>
      <c r="AF722" s="307"/>
      <c r="AG722" s="308"/>
      <c r="AH722" s="291"/>
      <c r="AI722" s="291"/>
      <c r="AJ722" s="291"/>
      <c r="AK722" s="292"/>
      <c r="AL722" s="291">
        <v>0</v>
      </c>
      <c r="AM722" s="293">
        <v>-21307208.120000008</v>
      </c>
      <c r="AN722" s="291"/>
      <c r="AO722" s="294">
        <v>-21307208.120000008</v>
      </c>
      <c r="AP722" s="291"/>
      <c r="AQ722" s="295">
        <v>-21316268.920000002</v>
      </c>
      <c r="AR722" s="291"/>
      <c r="AS722" s="291"/>
      <c r="AT722" s="291"/>
      <c r="AU722" s="291"/>
      <c r="AV722" s="296">
        <v>0</v>
      </c>
      <c r="AW722" s="291">
        <v>-21316268.920000002</v>
      </c>
      <c r="AX722" s="291"/>
      <c r="AY722" s="293">
        <v>-21316268.920000002</v>
      </c>
      <c r="AZ722" s="297"/>
      <c r="BA722" s="298">
        <f t="shared" si="98"/>
        <v>0</v>
      </c>
      <c r="BB722" s="43"/>
      <c r="BC722" s="288" t="str">
        <f t="shared" si="99"/>
        <v/>
      </c>
      <c r="BD722" s="288" t="str">
        <f t="shared" si="99"/>
        <v/>
      </c>
      <c r="BE722" s="288" t="str">
        <f t="shared" si="99"/>
        <v/>
      </c>
      <c r="BF722" s="288" t="str">
        <f t="shared" si="99"/>
        <v/>
      </c>
      <c r="BG722" s="288" t="str">
        <f t="shared" si="97"/>
        <v>W/C</v>
      </c>
      <c r="BH722" s="288" t="str">
        <f t="shared" si="97"/>
        <v>NO</v>
      </c>
      <c r="BI722" s="288" t="str">
        <f t="shared" si="93"/>
        <v>W/C</v>
      </c>
      <c r="BJ722" s="43"/>
      <c r="BK722" s="288" t="b">
        <f t="shared" si="100"/>
        <v>1</v>
      </c>
      <c r="BL722" s="288" t="b">
        <f t="shared" si="100"/>
        <v>1</v>
      </c>
      <c r="BM722" s="288" t="b">
        <f t="shared" si="100"/>
        <v>1</v>
      </c>
      <c r="BN722" s="288" t="b">
        <f t="shared" si="100"/>
        <v>1</v>
      </c>
      <c r="BO722" s="288" t="b">
        <f t="shared" si="100"/>
        <v>1</v>
      </c>
      <c r="BP722" s="288" t="b">
        <f t="shared" si="100"/>
        <v>1</v>
      </c>
      <c r="BQ722" s="288" t="b">
        <f t="shared" si="100"/>
        <v>1</v>
      </c>
    </row>
    <row r="723" spans="1:69" ht="12" customHeight="1" x14ac:dyDescent="0.25">
      <c r="A723" s="286">
        <v>18608081</v>
      </c>
      <c r="B723" s="287" t="s">
        <v>2816</v>
      </c>
      <c r="C723" s="330" t="s">
        <v>925</v>
      </c>
      <c r="D723" s="13" t="s">
        <v>183</v>
      </c>
      <c r="E723" s="13"/>
      <c r="F723" s="330"/>
      <c r="G723" s="13"/>
      <c r="H723" s="288" t="s">
        <v>2129</v>
      </c>
      <c r="I723" s="288" t="s">
        <v>2129</v>
      </c>
      <c r="J723" s="288" t="s">
        <v>2129</v>
      </c>
      <c r="K723" s="288" t="s">
        <v>2129</v>
      </c>
      <c r="L723" s="288" t="s">
        <v>183</v>
      </c>
      <c r="M723" s="288" t="s">
        <v>2130</v>
      </c>
      <c r="N723" s="288" t="s">
        <v>183</v>
      </c>
      <c r="P723" s="289">
        <v>10000.120000000001</v>
      </c>
      <c r="Q723" s="289">
        <v>10000.120000000001</v>
      </c>
      <c r="R723" s="289">
        <v>10000.120000000001</v>
      </c>
      <c r="S723" s="289">
        <v>10000.120000000001</v>
      </c>
      <c r="T723" s="289">
        <v>10000.120000000001</v>
      </c>
      <c r="U723" s="289">
        <v>10000.120000000001</v>
      </c>
      <c r="V723" s="289">
        <v>10000.120000000001</v>
      </c>
      <c r="W723" s="289">
        <v>10000.120000000001</v>
      </c>
      <c r="X723" s="289">
        <v>10000.120000000001</v>
      </c>
      <c r="Y723" s="289">
        <v>10000.120000000001</v>
      </c>
      <c r="Z723" s="289">
        <v>10000.120000000001</v>
      </c>
      <c r="AA723" s="289">
        <v>10000.120000000001</v>
      </c>
      <c r="AB723" s="289">
        <v>10000.120000000001</v>
      </c>
      <c r="AC723" s="289"/>
      <c r="AD723" s="289"/>
      <c r="AE723" s="289">
        <v>10000.119999999999</v>
      </c>
      <c r="AF723" s="299"/>
      <c r="AG723" s="300"/>
      <c r="AH723" s="291"/>
      <c r="AI723" s="291"/>
      <c r="AJ723" s="291"/>
      <c r="AK723" s="292"/>
      <c r="AL723" s="291">
        <v>0</v>
      </c>
      <c r="AM723" s="293">
        <v>10000.119999999999</v>
      </c>
      <c r="AN723" s="291"/>
      <c r="AO723" s="294">
        <v>10000.119999999999</v>
      </c>
      <c r="AP723" s="291"/>
      <c r="AQ723" s="295">
        <v>10000.120000000001</v>
      </c>
      <c r="AR723" s="291"/>
      <c r="AS723" s="291"/>
      <c r="AT723" s="291"/>
      <c r="AU723" s="291"/>
      <c r="AV723" s="296">
        <v>0</v>
      </c>
      <c r="AW723" s="291">
        <v>10000.120000000001</v>
      </c>
      <c r="AX723" s="291"/>
      <c r="AY723" s="293">
        <v>10000.120000000001</v>
      </c>
      <c r="AZ723" s="297"/>
      <c r="BA723" s="298">
        <f t="shared" si="98"/>
        <v>0</v>
      </c>
      <c r="BB723" s="43"/>
      <c r="BC723" s="288" t="str">
        <f t="shared" si="99"/>
        <v/>
      </c>
      <c r="BD723" s="288" t="str">
        <f t="shared" si="99"/>
        <v/>
      </c>
      <c r="BE723" s="288" t="str">
        <f t="shared" si="99"/>
        <v/>
      </c>
      <c r="BF723" s="288" t="str">
        <f t="shared" si="99"/>
        <v/>
      </c>
      <c r="BG723" s="288" t="str">
        <f t="shared" si="97"/>
        <v>W/C</v>
      </c>
      <c r="BH723" s="288" t="str">
        <f t="shared" si="97"/>
        <v>NO</v>
      </c>
      <c r="BI723" s="288" t="str">
        <f t="shared" si="93"/>
        <v>W/C</v>
      </c>
      <c r="BJ723" s="43"/>
      <c r="BK723" s="288" t="b">
        <f t="shared" si="100"/>
        <v>1</v>
      </c>
      <c r="BL723" s="288" t="b">
        <f t="shared" si="100"/>
        <v>1</v>
      </c>
      <c r="BM723" s="288" t="b">
        <f t="shared" si="100"/>
        <v>1</v>
      </c>
      <c r="BN723" s="288" t="b">
        <f t="shared" si="100"/>
        <v>1</v>
      </c>
      <c r="BO723" s="288" t="b">
        <f t="shared" si="100"/>
        <v>1</v>
      </c>
      <c r="BP723" s="288" t="b">
        <f t="shared" si="100"/>
        <v>1</v>
      </c>
      <c r="BQ723" s="288" t="b">
        <f t="shared" si="100"/>
        <v>1</v>
      </c>
    </row>
    <row r="724" spans="1:69" ht="12" customHeight="1" x14ac:dyDescent="0.25">
      <c r="A724" s="286">
        <v>18608112</v>
      </c>
      <c r="B724" s="287" t="s">
        <v>2817</v>
      </c>
      <c r="C724" s="16" t="s">
        <v>926</v>
      </c>
      <c r="D724" s="13" t="s">
        <v>183</v>
      </c>
      <c r="E724" s="13"/>
      <c r="F724" s="16"/>
      <c r="G724" s="13"/>
      <c r="H724" s="288" t="s">
        <v>2129</v>
      </c>
      <c r="I724" s="288" t="s">
        <v>2129</v>
      </c>
      <c r="J724" s="288" t="s">
        <v>2129</v>
      </c>
      <c r="K724" s="288" t="s">
        <v>2129</v>
      </c>
      <c r="L724" s="288" t="s">
        <v>183</v>
      </c>
      <c r="M724" s="288" t="s">
        <v>2130</v>
      </c>
      <c r="N724" s="288" t="s">
        <v>183</v>
      </c>
      <c r="P724" s="289">
        <v>467714.99</v>
      </c>
      <c r="Q724" s="289">
        <v>502506.3</v>
      </c>
      <c r="R724" s="289">
        <v>526517.6</v>
      </c>
      <c r="S724" s="289">
        <v>549236.80000000005</v>
      </c>
      <c r="T724" s="289">
        <v>576257.9</v>
      </c>
      <c r="U724" s="289">
        <v>601462.43000000005</v>
      </c>
      <c r="V724" s="289">
        <v>627856.05000000005</v>
      </c>
      <c r="W724" s="289">
        <v>678259.07</v>
      </c>
      <c r="X724" s="289">
        <v>702645.23</v>
      </c>
      <c r="Y724" s="289">
        <v>711469.4</v>
      </c>
      <c r="Z724" s="289">
        <v>735570.98</v>
      </c>
      <c r="AA724" s="289">
        <v>761300.29</v>
      </c>
      <c r="AB724" s="289">
        <v>803658.59</v>
      </c>
      <c r="AC724" s="289"/>
      <c r="AD724" s="289"/>
      <c r="AE724" s="289">
        <v>634064.06999999995</v>
      </c>
      <c r="AF724" s="307"/>
      <c r="AG724" s="308"/>
      <c r="AH724" s="291"/>
      <c r="AI724" s="291"/>
      <c r="AJ724" s="291"/>
      <c r="AK724" s="292"/>
      <c r="AL724" s="291">
        <v>0</v>
      </c>
      <c r="AM724" s="293">
        <v>634064.06999999995</v>
      </c>
      <c r="AN724" s="291"/>
      <c r="AO724" s="294">
        <v>634064.06999999995</v>
      </c>
      <c r="AP724" s="291"/>
      <c r="AQ724" s="295">
        <v>803658.59</v>
      </c>
      <c r="AR724" s="291"/>
      <c r="AS724" s="291"/>
      <c r="AT724" s="291"/>
      <c r="AU724" s="291"/>
      <c r="AV724" s="296">
        <v>0</v>
      </c>
      <c r="AW724" s="291">
        <v>803658.59</v>
      </c>
      <c r="AX724" s="291"/>
      <c r="AY724" s="293">
        <v>803658.59</v>
      </c>
      <c r="AZ724" s="297"/>
      <c r="BA724" s="298">
        <f t="shared" si="98"/>
        <v>0</v>
      </c>
      <c r="BB724" s="43"/>
      <c r="BC724" s="288" t="str">
        <f t="shared" si="99"/>
        <v/>
      </c>
      <c r="BD724" s="288" t="str">
        <f t="shared" si="99"/>
        <v/>
      </c>
      <c r="BE724" s="288" t="str">
        <f t="shared" si="99"/>
        <v/>
      </c>
      <c r="BF724" s="288" t="str">
        <f t="shared" si="99"/>
        <v/>
      </c>
      <c r="BG724" s="288" t="str">
        <f t="shared" si="97"/>
        <v>W/C</v>
      </c>
      <c r="BH724" s="288" t="str">
        <f t="shared" si="97"/>
        <v>NO</v>
      </c>
      <c r="BI724" s="288" t="str">
        <f t="shared" si="93"/>
        <v>W/C</v>
      </c>
      <c r="BJ724" s="43"/>
      <c r="BK724" s="288" t="b">
        <f t="shared" si="100"/>
        <v>1</v>
      </c>
      <c r="BL724" s="288" t="b">
        <f t="shared" si="100"/>
        <v>1</v>
      </c>
      <c r="BM724" s="288" t="b">
        <f t="shared" si="100"/>
        <v>1</v>
      </c>
      <c r="BN724" s="288" t="b">
        <f t="shared" si="100"/>
        <v>1</v>
      </c>
      <c r="BO724" s="288" t="b">
        <f t="shared" si="100"/>
        <v>1</v>
      </c>
      <c r="BP724" s="288" t="b">
        <f t="shared" si="100"/>
        <v>1</v>
      </c>
      <c r="BQ724" s="288" t="b">
        <f t="shared" si="100"/>
        <v>1</v>
      </c>
    </row>
    <row r="725" spans="1:69" ht="12" customHeight="1" x14ac:dyDescent="0.25">
      <c r="A725" s="286">
        <v>18608111</v>
      </c>
      <c r="B725" s="287" t="s">
        <v>2818</v>
      </c>
      <c r="C725" s="330" t="s">
        <v>927</v>
      </c>
      <c r="D725" s="13" t="s">
        <v>182</v>
      </c>
      <c r="E725" s="13"/>
      <c r="F725" s="330"/>
      <c r="G725" s="13"/>
      <c r="H725" s="288" t="s">
        <v>2129</v>
      </c>
      <c r="I725" s="288" t="s">
        <v>2129</v>
      </c>
      <c r="J725" s="288" t="s">
        <v>2129</v>
      </c>
      <c r="K725" s="288" t="s">
        <v>182</v>
      </c>
      <c r="L725" s="288" t="s">
        <v>2130</v>
      </c>
      <c r="M725" s="288" t="s">
        <v>2130</v>
      </c>
      <c r="N725" s="288" t="s">
        <v>2129</v>
      </c>
      <c r="P725" s="289">
        <v>250000</v>
      </c>
      <c r="Q725" s="289">
        <v>250000</v>
      </c>
      <c r="R725" s="289">
        <v>250000</v>
      </c>
      <c r="S725" s="289">
        <v>250000</v>
      </c>
      <c r="T725" s="289">
        <v>250000</v>
      </c>
      <c r="U725" s="289">
        <v>250000</v>
      </c>
      <c r="V725" s="289">
        <v>250000</v>
      </c>
      <c r="W725" s="289">
        <v>250000</v>
      </c>
      <c r="X725" s="289">
        <v>250000</v>
      </c>
      <c r="Y725" s="289">
        <v>250000</v>
      </c>
      <c r="Z725" s="289">
        <v>250000</v>
      </c>
      <c r="AA725" s="289">
        <v>250000</v>
      </c>
      <c r="AB725" s="289">
        <v>267000</v>
      </c>
      <c r="AC725" s="289"/>
      <c r="AD725" s="289"/>
      <c r="AE725" s="289">
        <v>250708.33333333334</v>
      </c>
      <c r="AF725" s="299"/>
      <c r="AG725" s="300"/>
      <c r="AH725" s="291"/>
      <c r="AI725" s="291"/>
      <c r="AJ725" s="291"/>
      <c r="AK725" s="292">
        <v>250708.33333333334</v>
      </c>
      <c r="AL725" s="291">
        <v>250708.33333333334</v>
      </c>
      <c r="AM725" s="293"/>
      <c r="AN725" s="291"/>
      <c r="AO725" s="294">
        <v>0</v>
      </c>
      <c r="AP725" s="291"/>
      <c r="AQ725" s="295">
        <v>267000</v>
      </c>
      <c r="AR725" s="291"/>
      <c r="AS725" s="291"/>
      <c r="AT725" s="291"/>
      <c r="AU725" s="291">
        <v>267000</v>
      </c>
      <c r="AV725" s="296">
        <v>267000</v>
      </c>
      <c r="AW725" s="291"/>
      <c r="AX725" s="291"/>
      <c r="AY725" s="293">
        <v>0</v>
      </c>
      <c r="AZ725" s="297" t="s">
        <v>682</v>
      </c>
      <c r="BA725" s="298">
        <f t="shared" si="98"/>
        <v>0</v>
      </c>
      <c r="BB725" s="43"/>
      <c r="BC725" s="288" t="str">
        <f t="shared" si="99"/>
        <v/>
      </c>
      <c r="BD725" s="288" t="str">
        <f t="shared" si="99"/>
        <v/>
      </c>
      <c r="BE725" s="288" t="str">
        <f t="shared" si="99"/>
        <v/>
      </c>
      <c r="BF725" s="288" t="str">
        <f t="shared" si="99"/>
        <v>Non-Op</v>
      </c>
      <c r="BG725" s="288" t="str">
        <f t="shared" si="97"/>
        <v>NO</v>
      </c>
      <c r="BH725" s="288" t="str">
        <f t="shared" si="97"/>
        <v>NO</v>
      </c>
      <c r="BI725" s="288" t="str">
        <f t="shared" si="93"/>
        <v/>
      </c>
      <c r="BJ725" s="43"/>
      <c r="BK725" s="288" t="b">
        <f t="shared" si="100"/>
        <v>1</v>
      </c>
      <c r="BL725" s="288" t="b">
        <f t="shared" si="100"/>
        <v>1</v>
      </c>
      <c r="BM725" s="288" t="b">
        <f t="shared" si="100"/>
        <v>1</v>
      </c>
      <c r="BN725" s="288" t="b">
        <f t="shared" si="100"/>
        <v>1</v>
      </c>
      <c r="BO725" s="288" t="b">
        <f t="shared" si="100"/>
        <v>1</v>
      </c>
      <c r="BP725" s="288" t="b">
        <f t="shared" si="100"/>
        <v>1</v>
      </c>
      <c r="BQ725" s="288" t="b">
        <f t="shared" si="100"/>
        <v>1</v>
      </c>
    </row>
    <row r="726" spans="1:69" ht="12" customHeight="1" x14ac:dyDescent="0.25">
      <c r="A726" s="286">
        <v>18608141</v>
      </c>
      <c r="B726" s="287" t="s">
        <v>2819</v>
      </c>
      <c r="C726" s="330" t="s">
        <v>928</v>
      </c>
      <c r="D726" s="13" t="s">
        <v>183</v>
      </c>
      <c r="E726" s="13"/>
      <c r="F726" s="330"/>
      <c r="G726" s="13"/>
      <c r="H726" s="288" t="s">
        <v>2129</v>
      </c>
      <c r="I726" s="288" t="s">
        <v>2129</v>
      </c>
      <c r="J726" s="288" t="s">
        <v>2129</v>
      </c>
      <c r="K726" s="288" t="s">
        <v>2129</v>
      </c>
      <c r="L726" s="288" t="s">
        <v>183</v>
      </c>
      <c r="M726" s="288" t="s">
        <v>2130</v>
      </c>
      <c r="N726" s="288" t="s">
        <v>183</v>
      </c>
      <c r="P726" s="289">
        <v>1543.5</v>
      </c>
      <c r="Q726" s="289">
        <v>1543.5</v>
      </c>
      <c r="R726" s="289">
        <v>1543.5</v>
      </c>
      <c r="S726" s="289">
        <v>1543.5</v>
      </c>
      <c r="T726" s="289">
        <v>1543.5</v>
      </c>
      <c r="U726" s="289">
        <v>1543.5</v>
      </c>
      <c r="V726" s="289">
        <v>1543.5</v>
      </c>
      <c r="W726" s="289">
        <v>1543.5</v>
      </c>
      <c r="X726" s="289">
        <v>1543.5</v>
      </c>
      <c r="Y726" s="289">
        <v>1543.5</v>
      </c>
      <c r="Z726" s="289">
        <v>1543.5</v>
      </c>
      <c r="AA726" s="289">
        <v>1543.5</v>
      </c>
      <c r="AB726" s="289">
        <v>1543.5</v>
      </c>
      <c r="AC726" s="289"/>
      <c r="AD726" s="289"/>
      <c r="AE726" s="289">
        <v>1543.5</v>
      </c>
      <c r="AF726" s="299"/>
      <c r="AG726" s="300"/>
      <c r="AH726" s="291"/>
      <c r="AI726" s="291"/>
      <c r="AJ726" s="291"/>
      <c r="AK726" s="292"/>
      <c r="AL726" s="291">
        <v>0</v>
      </c>
      <c r="AM726" s="293">
        <v>1543.5</v>
      </c>
      <c r="AN726" s="291"/>
      <c r="AO726" s="294">
        <v>1543.5</v>
      </c>
      <c r="AP726" s="291"/>
      <c r="AQ726" s="295">
        <v>1543.5</v>
      </c>
      <c r="AR726" s="291"/>
      <c r="AS726" s="291"/>
      <c r="AT726" s="291"/>
      <c r="AU726" s="291"/>
      <c r="AV726" s="296">
        <v>0</v>
      </c>
      <c r="AW726" s="291">
        <v>1543.5</v>
      </c>
      <c r="AX726" s="291"/>
      <c r="AY726" s="293">
        <v>1543.5</v>
      </c>
      <c r="AZ726" s="297"/>
      <c r="BA726" s="298">
        <f t="shared" si="98"/>
        <v>0</v>
      </c>
      <c r="BB726" s="43"/>
      <c r="BC726" s="288" t="str">
        <f t="shared" si="99"/>
        <v/>
      </c>
      <c r="BD726" s="288" t="str">
        <f t="shared" si="99"/>
        <v/>
      </c>
      <c r="BE726" s="288" t="str">
        <f t="shared" si="99"/>
        <v/>
      </c>
      <c r="BF726" s="288" t="str">
        <f t="shared" si="99"/>
        <v/>
      </c>
      <c r="BG726" s="288" t="str">
        <f t="shared" si="97"/>
        <v>W/C</v>
      </c>
      <c r="BH726" s="288" t="str">
        <f t="shared" si="97"/>
        <v>NO</v>
      </c>
      <c r="BI726" s="288" t="str">
        <f t="shared" si="93"/>
        <v>W/C</v>
      </c>
      <c r="BJ726" s="43"/>
      <c r="BK726" s="288" t="b">
        <f t="shared" si="100"/>
        <v>1</v>
      </c>
      <c r="BL726" s="288" t="b">
        <f t="shared" si="100"/>
        <v>1</v>
      </c>
      <c r="BM726" s="288" t="b">
        <f t="shared" si="100"/>
        <v>1</v>
      </c>
      <c r="BN726" s="288" t="b">
        <f t="shared" si="100"/>
        <v>1</v>
      </c>
      <c r="BO726" s="288" t="b">
        <f t="shared" si="100"/>
        <v>1</v>
      </c>
      <c r="BP726" s="288" t="b">
        <f t="shared" si="100"/>
        <v>1</v>
      </c>
      <c r="BQ726" s="288" t="b">
        <f t="shared" si="100"/>
        <v>1</v>
      </c>
    </row>
    <row r="727" spans="1:69" ht="12" customHeight="1" x14ac:dyDescent="0.25">
      <c r="A727" s="286">
        <v>18608151</v>
      </c>
      <c r="B727" s="287" t="s">
        <v>2820</v>
      </c>
      <c r="C727" s="16" t="s">
        <v>929</v>
      </c>
      <c r="D727" s="13" t="s">
        <v>182</v>
      </c>
      <c r="E727" s="13"/>
      <c r="F727" s="16"/>
      <c r="G727" s="13"/>
      <c r="H727" s="288" t="s">
        <v>2129</v>
      </c>
      <c r="I727" s="288" t="s">
        <v>2129</v>
      </c>
      <c r="J727" s="288" t="s">
        <v>2129</v>
      </c>
      <c r="K727" s="288" t="s">
        <v>182</v>
      </c>
      <c r="L727" s="288" t="s">
        <v>2130</v>
      </c>
      <c r="M727" s="288" t="s">
        <v>2130</v>
      </c>
      <c r="N727" s="288" t="s">
        <v>2129</v>
      </c>
      <c r="P727" s="289">
        <v>75000</v>
      </c>
      <c r="Q727" s="289">
        <v>75000</v>
      </c>
      <c r="R727" s="289">
        <v>75000</v>
      </c>
      <c r="S727" s="289">
        <v>75000</v>
      </c>
      <c r="T727" s="289">
        <v>75000</v>
      </c>
      <c r="U727" s="289">
        <v>75000</v>
      </c>
      <c r="V727" s="289">
        <v>75000</v>
      </c>
      <c r="W727" s="289">
        <v>75000</v>
      </c>
      <c r="X727" s="289">
        <v>75000</v>
      </c>
      <c r="Y727" s="289">
        <v>75000</v>
      </c>
      <c r="Z727" s="289">
        <v>75000</v>
      </c>
      <c r="AA727" s="289">
        <v>75000</v>
      </c>
      <c r="AB727" s="289">
        <v>80000</v>
      </c>
      <c r="AC727" s="289"/>
      <c r="AD727" s="289"/>
      <c r="AE727" s="289">
        <v>75208.333333333328</v>
      </c>
      <c r="AF727" s="299"/>
      <c r="AG727" s="300"/>
      <c r="AH727" s="291"/>
      <c r="AI727" s="291"/>
      <c r="AJ727" s="291"/>
      <c r="AK727" s="292">
        <v>75208.333333333328</v>
      </c>
      <c r="AL727" s="291">
        <v>75208.333333333328</v>
      </c>
      <c r="AM727" s="293"/>
      <c r="AN727" s="291"/>
      <c r="AO727" s="294">
        <v>0</v>
      </c>
      <c r="AP727" s="291"/>
      <c r="AQ727" s="295">
        <v>80000</v>
      </c>
      <c r="AR727" s="291"/>
      <c r="AS727" s="291"/>
      <c r="AT727" s="291"/>
      <c r="AU727" s="291">
        <v>80000</v>
      </c>
      <c r="AV727" s="296">
        <v>80000</v>
      </c>
      <c r="AW727" s="291"/>
      <c r="AX727" s="291"/>
      <c r="AY727" s="293">
        <v>0</v>
      </c>
      <c r="AZ727" s="297" t="s">
        <v>682</v>
      </c>
      <c r="BA727" s="298">
        <f t="shared" si="98"/>
        <v>0</v>
      </c>
      <c r="BB727" s="43"/>
      <c r="BC727" s="288" t="str">
        <f t="shared" si="99"/>
        <v/>
      </c>
      <c r="BD727" s="288" t="str">
        <f t="shared" si="99"/>
        <v/>
      </c>
      <c r="BE727" s="288" t="str">
        <f t="shared" si="99"/>
        <v/>
      </c>
      <c r="BF727" s="288" t="str">
        <f t="shared" si="99"/>
        <v>Non-Op</v>
      </c>
      <c r="BG727" s="288" t="str">
        <f t="shared" si="97"/>
        <v>NO</v>
      </c>
      <c r="BH727" s="288" t="str">
        <f t="shared" si="97"/>
        <v>NO</v>
      </c>
      <c r="BI727" s="288" t="str">
        <f t="shared" ref="BI727:BI790" si="101">IF(OR(CONCATENATE(BG727,BH727)="NOW/C",CONCATENATE(BG727,BH727)="W/CNO"),"W/C","")</f>
        <v/>
      </c>
      <c r="BJ727" s="43"/>
      <c r="BK727" s="288" t="b">
        <f t="shared" si="100"/>
        <v>1</v>
      </c>
      <c r="BL727" s="288" t="b">
        <f t="shared" si="100"/>
        <v>1</v>
      </c>
      <c r="BM727" s="288" t="b">
        <f t="shared" si="100"/>
        <v>1</v>
      </c>
      <c r="BN727" s="288" t="b">
        <f t="shared" si="100"/>
        <v>1</v>
      </c>
      <c r="BO727" s="288" t="b">
        <f t="shared" si="100"/>
        <v>1</v>
      </c>
      <c r="BP727" s="288" t="b">
        <f t="shared" si="100"/>
        <v>1</v>
      </c>
      <c r="BQ727" s="288" t="b">
        <f t="shared" si="100"/>
        <v>1</v>
      </c>
    </row>
    <row r="728" spans="1:69" ht="12" customHeight="1" x14ac:dyDescent="0.25">
      <c r="A728" s="286">
        <v>18608171</v>
      </c>
      <c r="B728" s="287" t="s">
        <v>2821</v>
      </c>
      <c r="C728" s="16" t="s">
        <v>930</v>
      </c>
      <c r="D728" s="13" t="s">
        <v>183</v>
      </c>
      <c r="E728" s="13"/>
      <c r="F728" s="16"/>
      <c r="G728" s="13"/>
      <c r="H728" s="288" t="s">
        <v>2129</v>
      </c>
      <c r="I728" s="288" t="s">
        <v>2129</v>
      </c>
      <c r="J728" s="288" t="s">
        <v>2129</v>
      </c>
      <c r="K728" s="288" t="s">
        <v>2129</v>
      </c>
      <c r="L728" s="288" t="s">
        <v>183</v>
      </c>
      <c r="M728" s="288" t="s">
        <v>2130</v>
      </c>
      <c r="N728" s="288" t="s">
        <v>183</v>
      </c>
      <c r="P728" s="289">
        <v>0</v>
      </c>
      <c r="Q728" s="289">
        <v>0</v>
      </c>
      <c r="R728" s="289">
        <v>0</v>
      </c>
      <c r="S728" s="289">
        <v>0</v>
      </c>
      <c r="T728" s="289">
        <v>0</v>
      </c>
      <c r="U728" s="289">
        <v>0</v>
      </c>
      <c r="V728" s="289">
        <v>0</v>
      </c>
      <c r="W728" s="289">
        <v>0</v>
      </c>
      <c r="X728" s="289">
        <v>0</v>
      </c>
      <c r="Y728" s="289">
        <v>0</v>
      </c>
      <c r="Z728" s="289">
        <v>0</v>
      </c>
      <c r="AA728" s="289">
        <v>0</v>
      </c>
      <c r="AB728" s="289">
        <v>0</v>
      </c>
      <c r="AC728" s="289"/>
      <c r="AD728" s="289"/>
      <c r="AE728" s="289">
        <v>0</v>
      </c>
      <c r="AF728" s="299"/>
      <c r="AG728" s="300"/>
      <c r="AH728" s="291"/>
      <c r="AI728" s="291"/>
      <c r="AJ728" s="291"/>
      <c r="AK728" s="292"/>
      <c r="AL728" s="291">
        <v>0</v>
      </c>
      <c r="AM728" s="293">
        <v>0</v>
      </c>
      <c r="AN728" s="291"/>
      <c r="AO728" s="294">
        <v>0</v>
      </c>
      <c r="AP728" s="291"/>
      <c r="AQ728" s="295">
        <v>0</v>
      </c>
      <c r="AR728" s="291"/>
      <c r="AS728" s="291"/>
      <c r="AT728" s="291"/>
      <c r="AU728" s="291"/>
      <c r="AV728" s="296">
        <v>0</v>
      </c>
      <c r="AW728" s="291">
        <v>0</v>
      </c>
      <c r="AX728" s="291"/>
      <c r="AY728" s="293">
        <v>0</v>
      </c>
      <c r="AZ728" s="297"/>
      <c r="BA728" s="298">
        <f t="shared" si="98"/>
        <v>0</v>
      </c>
      <c r="BB728" s="43"/>
      <c r="BC728" s="288" t="str">
        <f t="shared" si="99"/>
        <v/>
      </c>
      <c r="BD728" s="288" t="str">
        <f t="shared" si="99"/>
        <v/>
      </c>
      <c r="BE728" s="288" t="str">
        <f t="shared" si="99"/>
        <v/>
      </c>
      <c r="BF728" s="288" t="str">
        <f t="shared" si="99"/>
        <v/>
      </c>
      <c r="BG728" s="288" t="str">
        <f t="shared" si="97"/>
        <v>W/C</v>
      </c>
      <c r="BH728" s="288" t="str">
        <f t="shared" si="97"/>
        <v>NO</v>
      </c>
      <c r="BI728" s="288" t="str">
        <f t="shared" si="101"/>
        <v>W/C</v>
      </c>
      <c r="BJ728" s="43"/>
      <c r="BK728" s="288" t="b">
        <f t="shared" si="100"/>
        <v>1</v>
      </c>
      <c r="BL728" s="288" t="b">
        <f t="shared" si="100"/>
        <v>1</v>
      </c>
      <c r="BM728" s="288" t="b">
        <f t="shared" si="100"/>
        <v>1</v>
      </c>
      <c r="BN728" s="288" t="b">
        <f t="shared" si="100"/>
        <v>1</v>
      </c>
      <c r="BO728" s="288" t="b">
        <f t="shared" si="100"/>
        <v>1</v>
      </c>
      <c r="BP728" s="288" t="b">
        <f t="shared" si="100"/>
        <v>1</v>
      </c>
      <c r="BQ728" s="288" t="b">
        <f t="shared" si="100"/>
        <v>1</v>
      </c>
    </row>
    <row r="729" spans="1:69" ht="12" customHeight="1" x14ac:dyDescent="0.25">
      <c r="A729" s="286">
        <v>18608181</v>
      </c>
      <c r="B729" s="287" t="s">
        <v>2822</v>
      </c>
      <c r="C729" s="16" t="s">
        <v>931</v>
      </c>
      <c r="D729" s="13" t="s">
        <v>182</v>
      </c>
      <c r="E729" s="13"/>
      <c r="F729" s="16"/>
      <c r="G729" s="13"/>
      <c r="H729" s="288" t="s">
        <v>2129</v>
      </c>
      <c r="I729" s="288" t="s">
        <v>2129</v>
      </c>
      <c r="J729" s="288" t="s">
        <v>2129</v>
      </c>
      <c r="K729" s="288" t="s">
        <v>182</v>
      </c>
      <c r="L729" s="288" t="s">
        <v>2130</v>
      </c>
      <c r="M729" s="288" t="s">
        <v>2130</v>
      </c>
      <c r="N729" s="288" t="s">
        <v>2129</v>
      </c>
      <c r="P729" s="289">
        <v>50000</v>
      </c>
      <c r="Q729" s="289">
        <v>50000</v>
      </c>
      <c r="R729" s="289">
        <v>50000</v>
      </c>
      <c r="S729" s="289">
        <v>50000</v>
      </c>
      <c r="T729" s="289">
        <v>50000</v>
      </c>
      <c r="U729" s="289">
        <v>50000</v>
      </c>
      <c r="V729" s="289">
        <v>50000</v>
      </c>
      <c r="W729" s="289">
        <v>50000</v>
      </c>
      <c r="X729" s="289">
        <v>50000</v>
      </c>
      <c r="Y729" s="289">
        <v>50000</v>
      </c>
      <c r="Z729" s="289">
        <v>50000</v>
      </c>
      <c r="AA729" s="289">
        <v>50000</v>
      </c>
      <c r="AB729" s="289">
        <v>53000</v>
      </c>
      <c r="AC729" s="289"/>
      <c r="AD729" s="289"/>
      <c r="AE729" s="289">
        <v>50125</v>
      </c>
      <c r="AF729" s="299"/>
      <c r="AG729" s="300"/>
      <c r="AH729" s="291"/>
      <c r="AI729" s="291"/>
      <c r="AJ729" s="291"/>
      <c r="AK729" s="292">
        <v>50125</v>
      </c>
      <c r="AL729" s="291">
        <v>50125</v>
      </c>
      <c r="AM729" s="293"/>
      <c r="AN729" s="291"/>
      <c r="AO729" s="294">
        <v>0</v>
      </c>
      <c r="AP729" s="291"/>
      <c r="AQ729" s="295">
        <v>53000</v>
      </c>
      <c r="AR729" s="291"/>
      <c r="AS729" s="291"/>
      <c r="AT729" s="291"/>
      <c r="AU729" s="291">
        <v>53000</v>
      </c>
      <c r="AV729" s="296">
        <v>53000</v>
      </c>
      <c r="AW729" s="291"/>
      <c r="AX729" s="291"/>
      <c r="AY729" s="293">
        <v>0</v>
      </c>
      <c r="AZ729" s="297" t="s">
        <v>682</v>
      </c>
      <c r="BA729" s="298">
        <f t="shared" si="98"/>
        <v>0</v>
      </c>
      <c r="BB729" s="43"/>
      <c r="BC729" s="288" t="str">
        <f t="shared" si="99"/>
        <v/>
      </c>
      <c r="BD729" s="288" t="str">
        <f t="shared" si="99"/>
        <v/>
      </c>
      <c r="BE729" s="288" t="str">
        <f t="shared" si="99"/>
        <v/>
      </c>
      <c r="BF729" s="288" t="str">
        <f t="shared" si="99"/>
        <v>Non-Op</v>
      </c>
      <c r="BG729" s="288" t="str">
        <f t="shared" si="97"/>
        <v>NO</v>
      </c>
      <c r="BH729" s="288" t="str">
        <f t="shared" si="97"/>
        <v>NO</v>
      </c>
      <c r="BI729" s="288" t="str">
        <f t="shared" si="101"/>
        <v/>
      </c>
      <c r="BJ729" s="43"/>
      <c r="BK729" s="288" t="b">
        <f t="shared" si="100"/>
        <v>1</v>
      </c>
      <c r="BL729" s="288" t="b">
        <f t="shared" si="100"/>
        <v>1</v>
      </c>
      <c r="BM729" s="288" t="b">
        <f t="shared" si="100"/>
        <v>1</v>
      </c>
      <c r="BN729" s="288" t="b">
        <f t="shared" si="100"/>
        <v>1</v>
      </c>
      <c r="BO729" s="288" t="b">
        <f t="shared" si="100"/>
        <v>1</v>
      </c>
      <c r="BP729" s="288" t="b">
        <f t="shared" si="100"/>
        <v>1</v>
      </c>
      <c r="BQ729" s="288" t="b">
        <f t="shared" si="100"/>
        <v>1</v>
      </c>
    </row>
    <row r="730" spans="1:69" ht="12" customHeight="1" x14ac:dyDescent="0.25">
      <c r="A730" s="286">
        <v>18608191</v>
      </c>
      <c r="B730" s="287" t="s">
        <v>2823</v>
      </c>
      <c r="C730" s="16" t="s">
        <v>932</v>
      </c>
      <c r="D730" s="13" t="s">
        <v>183</v>
      </c>
      <c r="E730" s="13"/>
      <c r="F730" s="16"/>
      <c r="G730" s="13"/>
      <c r="H730" s="288" t="s">
        <v>2129</v>
      </c>
      <c r="I730" s="288" t="s">
        <v>2129</v>
      </c>
      <c r="J730" s="288" t="s">
        <v>2129</v>
      </c>
      <c r="K730" s="288" t="s">
        <v>2129</v>
      </c>
      <c r="L730" s="288" t="s">
        <v>183</v>
      </c>
      <c r="M730" s="288" t="s">
        <v>2130</v>
      </c>
      <c r="N730" s="288" t="s">
        <v>183</v>
      </c>
      <c r="P730" s="289">
        <v>0</v>
      </c>
      <c r="Q730" s="289">
        <v>0</v>
      </c>
      <c r="R730" s="289">
        <v>0</v>
      </c>
      <c r="S730" s="289">
        <v>0</v>
      </c>
      <c r="T730" s="289">
        <v>0</v>
      </c>
      <c r="U730" s="289">
        <v>0</v>
      </c>
      <c r="V730" s="289">
        <v>0</v>
      </c>
      <c r="W730" s="289">
        <v>0</v>
      </c>
      <c r="X730" s="289">
        <v>0</v>
      </c>
      <c r="Y730" s="289">
        <v>0</v>
      </c>
      <c r="Z730" s="289">
        <v>0</v>
      </c>
      <c r="AA730" s="289">
        <v>0</v>
      </c>
      <c r="AB730" s="289">
        <v>0</v>
      </c>
      <c r="AC730" s="289"/>
      <c r="AD730" s="289"/>
      <c r="AE730" s="289">
        <v>0</v>
      </c>
      <c r="AF730" s="299"/>
      <c r="AG730" s="300"/>
      <c r="AH730" s="291"/>
      <c r="AI730" s="291"/>
      <c r="AJ730" s="291"/>
      <c r="AK730" s="292"/>
      <c r="AL730" s="291">
        <v>0</v>
      </c>
      <c r="AM730" s="293">
        <v>0</v>
      </c>
      <c r="AN730" s="291"/>
      <c r="AO730" s="294">
        <v>0</v>
      </c>
      <c r="AP730" s="291"/>
      <c r="AQ730" s="295">
        <v>0</v>
      </c>
      <c r="AR730" s="291"/>
      <c r="AS730" s="291"/>
      <c r="AT730" s="291"/>
      <c r="AU730" s="291"/>
      <c r="AV730" s="296">
        <v>0</v>
      </c>
      <c r="AW730" s="291">
        <v>0</v>
      </c>
      <c r="AX730" s="291"/>
      <c r="AY730" s="293">
        <v>0</v>
      </c>
      <c r="AZ730" s="297"/>
      <c r="BA730" s="298">
        <f t="shared" si="98"/>
        <v>0</v>
      </c>
      <c r="BB730" s="43"/>
      <c r="BC730" s="288" t="str">
        <f t="shared" si="99"/>
        <v/>
      </c>
      <c r="BD730" s="288" t="str">
        <f t="shared" si="99"/>
        <v/>
      </c>
      <c r="BE730" s="288" t="str">
        <f t="shared" si="99"/>
        <v/>
      </c>
      <c r="BF730" s="288" t="str">
        <f t="shared" si="99"/>
        <v/>
      </c>
      <c r="BG730" s="288" t="str">
        <f t="shared" si="97"/>
        <v>W/C</v>
      </c>
      <c r="BH730" s="288" t="str">
        <f t="shared" si="97"/>
        <v>NO</v>
      </c>
      <c r="BI730" s="288" t="str">
        <f t="shared" si="101"/>
        <v>W/C</v>
      </c>
      <c r="BJ730" s="43"/>
      <c r="BK730" s="288" t="b">
        <f t="shared" si="100"/>
        <v>1</v>
      </c>
      <c r="BL730" s="288" t="b">
        <f t="shared" si="100"/>
        <v>1</v>
      </c>
      <c r="BM730" s="288" t="b">
        <f t="shared" si="100"/>
        <v>1</v>
      </c>
      <c r="BN730" s="288" t="b">
        <f t="shared" si="100"/>
        <v>1</v>
      </c>
      <c r="BO730" s="288" t="b">
        <f t="shared" si="100"/>
        <v>1</v>
      </c>
      <c r="BP730" s="288" t="b">
        <f t="shared" si="100"/>
        <v>1</v>
      </c>
      <c r="BQ730" s="288" t="b">
        <f t="shared" si="100"/>
        <v>1</v>
      </c>
    </row>
    <row r="731" spans="1:69" ht="12" customHeight="1" x14ac:dyDescent="0.25">
      <c r="A731" s="286">
        <v>18608211</v>
      </c>
      <c r="B731" s="287" t="s">
        <v>2824</v>
      </c>
      <c r="C731" s="16" t="s">
        <v>933</v>
      </c>
      <c r="D731" s="13" t="s">
        <v>183</v>
      </c>
      <c r="E731" s="13"/>
      <c r="F731" s="16"/>
      <c r="G731" s="13"/>
      <c r="H731" s="288" t="s">
        <v>2129</v>
      </c>
      <c r="I731" s="288" t="s">
        <v>2129</v>
      </c>
      <c r="J731" s="288" t="s">
        <v>2129</v>
      </c>
      <c r="K731" s="288" t="s">
        <v>2129</v>
      </c>
      <c r="L731" s="288" t="s">
        <v>183</v>
      </c>
      <c r="M731" s="288" t="s">
        <v>2130</v>
      </c>
      <c r="N731" s="288" t="s">
        <v>183</v>
      </c>
      <c r="P731" s="289">
        <v>0</v>
      </c>
      <c r="Q731" s="289">
        <v>0</v>
      </c>
      <c r="R731" s="289">
        <v>0</v>
      </c>
      <c r="S731" s="289">
        <v>0</v>
      </c>
      <c r="T731" s="289">
        <v>0</v>
      </c>
      <c r="U731" s="289">
        <v>0</v>
      </c>
      <c r="V731" s="289">
        <v>0</v>
      </c>
      <c r="W731" s="289">
        <v>0</v>
      </c>
      <c r="X731" s="289">
        <v>0</v>
      </c>
      <c r="Y731" s="289">
        <v>0</v>
      </c>
      <c r="Z731" s="289">
        <v>0</v>
      </c>
      <c r="AA731" s="289">
        <v>0</v>
      </c>
      <c r="AB731" s="289">
        <v>0</v>
      </c>
      <c r="AC731" s="289"/>
      <c r="AD731" s="289"/>
      <c r="AE731" s="289">
        <v>0</v>
      </c>
      <c r="AF731" s="299"/>
      <c r="AG731" s="300"/>
      <c r="AH731" s="291"/>
      <c r="AI731" s="291"/>
      <c r="AJ731" s="291"/>
      <c r="AK731" s="292"/>
      <c r="AL731" s="291">
        <v>0</v>
      </c>
      <c r="AM731" s="293">
        <v>0</v>
      </c>
      <c r="AN731" s="291"/>
      <c r="AO731" s="294">
        <v>0</v>
      </c>
      <c r="AP731" s="291"/>
      <c r="AQ731" s="295">
        <v>0</v>
      </c>
      <c r="AR731" s="291"/>
      <c r="AS731" s="291"/>
      <c r="AT731" s="291"/>
      <c r="AU731" s="291"/>
      <c r="AV731" s="296">
        <v>0</v>
      </c>
      <c r="AW731" s="291">
        <v>0</v>
      </c>
      <c r="AX731" s="291"/>
      <c r="AY731" s="293">
        <v>0</v>
      </c>
      <c r="AZ731" s="297"/>
      <c r="BA731" s="298">
        <f t="shared" si="98"/>
        <v>0</v>
      </c>
      <c r="BB731" s="43"/>
      <c r="BC731" s="288" t="str">
        <f t="shared" si="99"/>
        <v/>
      </c>
      <c r="BD731" s="288" t="str">
        <f t="shared" si="99"/>
        <v/>
      </c>
      <c r="BE731" s="288" t="str">
        <f t="shared" si="99"/>
        <v/>
      </c>
      <c r="BF731" s="288" t="str">
        <f t="shared" si="99"/>
        <v/>
      </c>
      <c r="BG731" s="288" t="str">
        <f t="shared" si="97"/>
        <v>W/C</v>
      </c>
      <c r="BH731" s="288" t="str">
        <f t="shared" si="97"/>
        <v>NO</v>
      </c>
      <c r="BI731" s="288" t="str">
        <f t="shared" si="101"/>
        <v>W/C</v>
      </c>
      <c r="BJ731" s="43"/>
      <c r="BK731" s="288" t="b">
        <f t="shared" si="100"/>
        <v>1</v>
      </c>
      <c r="BL731" s="288" t="b">
        <f t="shared" si="100"/>
        <v>1</v>
      </c>
      <c r="BM731" s="288" t="b">
        <f t="shared" si="100"/>
        <v>1</v>
      </c>
      <c r="BN731" s="288" t="b">
        <f t="shared" si="100"/>
        <v>1</v>
      </c>
      <c r="BO731" s="288" t="b">
        <f t="shared" si="100"/>
        <v>1</v>
      </c>
      <c r="BP731" s="288" t="b">
        <f t="shared" si="100"/>
        <v>1</v>
      </c>
      <c r="BQ731" s="288" t="b">
        <f t="shared" si="100"/>
        <v>1</v>
      </c>
    </row>
    <row r="732" spans="1:69" ht="12" customHeight="1" x14ac:dyDescent="0.25">
      <c r="A732" s="286">
        <v>18608212</v>
      </c>
      <c r="B732" s="287" t="s">
        <v>2825</v>
      </c>
      <c r="C732" s="16" t="s">
        <v>934</v>
      </c>
      <c r="D732" s="13" t="s">
        <v>183</v>
      </c>
      <c r="E732" s="13"/>
      <c r="F732" s="16"/>
      <c r="G732" s="13"/>
      <c r="H732" s="288" t="s">
        <v>2129</v>
      </c>
      <c r="I732" s="288" t="s">
        <v>2129</v>
      </c>
      <c r="J732" s="288" t="s">
        <v>2129</v>
      </c>
      <c r="K732" s="288" t="s">
        <v>2129</v>
      </c>
      <c r="L732" s="288" t="s">
        <v>183</v>
      </c>
      <c r="M732" s="288" t="s">
        <v>2130</v>
      </c>
      <c r="N732" s="288" t="s">
        <v>183</v>
      </c>
      <c r="P732" s="289">
        <v>14784.31</v>
      </c>
      <c r="Q732" s="289">
        <v>14784.31</v>
      </c>
      <c r="R732" s="289">
        <v>14784.31</v>
      </c>
      <c r="S732" s="289">
        <v>14784.31</v>
      </c>
      <c r="T732" s="289">
        <v>13114.68</v>
      </c>
      <c r="U732" s="289">
        <v>14550.68</v>
      </c>
      <c r="V732" s="289">
        <v>14550.68</v>
      </c>
      <c r="W732" s="289">
        <v>14550.68</v>
      </c>
      <c r="X732" s="289">
        <v>14550.68</v>
      </c>
      <c r="Y732" s="289">
        <v>14550.68</v>
      </c>
      <c r="Z732" s="289">
        <v>16160.88</v>
      </c>
      <c r="AA732" s="289">
        <v>25491.68</v>
      </c>
      <c r="AB732" s="289">
        <v>25491.68</v>
      </c>
      <c r="AC732" s="289"/>
      <c r="AD732" s="289"/>
      <c r="AE732" s="289">
        <v>16000.963749999997</v>
      </c>
      <c r="AF732" s="307"/>
      <c r="AG732" s="308"/>
      <c r="AH732" s="291"/>
      <c r="AI732" s="291"/>
      <c r="AJ732" s="291"/>
      <c r="AK732" s="292"/>
      <c r="AL732" s="291">
        <v>0</v>
      </c>
      <c r="AM732" s="293">
        <v>16000.963749999997</v>
      </c>
      <c r="AN732" s="291"/>
      <c r="AO732" s="294">
        <v>16000.963749999997</v>
      </c>
      <c r="AP732" s="291"/>
      <c r="AQ732" s="295">
        <v>25491.68</v>
      </c>
      <c r="AR732" s="291"/>
      <c r="AS732" s="291"/>
      <c r="AT732" s="291"/>
      <c r="AU732" s="291"/>
      <c r="AV732" s="296">
        <v>0</v>
      </c>
      <c r="AW732" s="291">
        <v>25491.68</v>
      </c>
      <c r="AX732" s="291"/>
      <c r="AY732" s="293">
        <v>25491.68</v>
      </c>
      <c r="AZ732" s="297"/>
      <c r="BA732" s="298">
        <f t="shared" si="98"/>
        <v>0</v>
      </c>
      <c r="BB732" s="43"/>
      <c r="BC732" s="288" t="str">
        <f t="shared" si="99"/>
        <v/>
      </c>
      <c r="BD732" s="288" t="str">
        <f t="shared" si="99"/>
        <v/>
      </c>
      <c r="BE732" s="288" t="str">
        <f t="shared" si="99"/>
        <v/>
      </c>
      <c r="BF732" s="288" t="str">
        <f t="shared" si="99"/>
        <v/>
      </c>
      <c r="BG732" s="288" t="str">
        <f t="shared" si="97"/>
        <v>W/C</v>
      </c>
      <c r="BH732" s="288" t="str">
        <f t="shared" si="97"/>
        <v>NO</v>
      </c>
      <c r="BI732" s="288" t="str">
        <f t="shared" si="101"/>
        <v>W/C</v>
      </c>
      <c r="BJ732" s="43"/>
      <c r="BK732" s="288" t="b">
        <f t="shared" si="100"/>
        <v>1</v>
      </c>
      <c r="BL732" s="288" t="b">
        <f t="shared" si="100"/>
        <v>1</v>
      </c>
      <c r="BM732" s="288" t="b">
        <f t="shared" si="100"/>
        <v>1</v>
      </c>
      <c r="BN732" s="288" t="b">
        <f t="shared" si="100"/>
        <v>1</v>
      </c>
      <c r="BO732" s="288" t="b">
        <f t="shared" si="100"/>
        <v>1</v>
      </c>
      <c r="BP732" s="288" t="b">
        <f t="shared" si="100"/>
        <v>1</v>
      </c>
      <c r="BQ732" s="288" t="b">
        <f t="shared" si="100"/>
        <v>1</v>
      </c>
    </row>
    <row r="733" spans="1:69" ht="12" customHeight="1" x14ac:dyDescent="0.25">
      <c r="A733" s="286">
        <v>18608221</v>
      </c>
      <c r="B733" s="287" t="s">
        <v>2826</v>
      </c>
      <c r="C733" s="16" t="s">
        <v>935</v>
      </c>
      <c r="D733" s="13" t="s">
        <v>182</v>
      </c>
      <c r="E733" s="13"/>
      <c r="F733" s="16"/>
      <c r="G733" s="13"/>
      <c r="H733" s="288" t="s">
        <v>2129</v>
      </c>
      <c r="I733" s="288" t="s">
        <v>2129</v>
      </c>
      <c r="J733" s="288" t="s">
        <v>2129</v>
      </c>
      <c r="K733" s="288" t="s">
        <v>182</v>
      </c>
      <c r="L733" s="288" t="s">
        <v>2130</v>
      </c>
      <c r="M733" s="288" t="s">
        <v>2130</v>
      </c>
      <c r="N733" s="288" t="s">
        <v>2129</v>
      </c>
      <c r="P733" s="289">
        <v>0</v>
      </c>
      <c r="Q733" s="289">
        <v>0</v>
      </c>
      <c r="R733" s="289">
        <v>0</v>
      </c>
      <c r="S733" s="289">
        <v>0</v>
      </c>
      <c r="T733" s="289">
        <v>0</v>
      </c>
      <c r="U733" s="289">
        <v>0</v>
      </c>
      <c r="V733" s="289">
        <v>0</v>
      </c>
      <c r="W733" s="289">
        <v>0</v>
      </c>
      <c r="X733" s="289">
        <v>0</v>
      </c>
      <c r="Y733" s="289">
        <v>-4686.41</v>
      </c>
      <c r="Z733" s="289">
        <v>-4686.41</v>
      </c>
      <c r="AA733" s="289">
        <v>-4686.41</v>
      </c>
      <c r="AB733" s="289">
        <v>-5686.41</v>
      </c>
      <c r="AC733" s="289"/>
      <c r="AD733" s="289"/>
      <c r="AE733" s="289">
        <v>-1408.5362499999999</v>
      </c>
      <c r="AF733" s="299"/>
      <c r="AG733" s="300"/>
      <c r="AH733" s="291"/>
      <c r="AI733" s="291"/>
      <c r="AJ733" s="291"/>
      <c r="AK733" s="292">
        <v>-1408.5362499999999</v>
      </c>
      <c r="AL733" s="291">
        <v>-1408.5362499999999</v>
      </c>
      <c r="AM733" s="293"/>
      <c r="AN733" s="291"/>
      <c r="AO733" s="294">
        <v>0</v>
      </c>
      <c r="AP733" s="291"/>
      <c r="AQ733" s="295">
        <v>-5686.41</v>
      </c>
      <c r="AR733" s="291"/>
      <c r="AS733" s="291"/>
      <c r="AT733" s="291"/>
      <c r="AU733" s="291">
        <v>-5686.41</v>
      </c>
      <c r="AV733" s="296">
        <v>-5686.41</v>
      </c>
      <c r="AW733" s="291"/>
      <c r="AX733" s="291"/>
      <c r="AY733" s="293">
        <v>0</v>
      </c>
      <c r="AZ733" s="297" t="s">
        <v>682</v>
      </c>
      <c r="BA733" s="298">
        <f t="shared" si="98"/>
        <v>0</v>
      </c>
      <c r="BB733" s="43"/>
      <c r="BC733" s="288" t="str">
        <f t="shared" si="99"/>
        <v/>
      </c>
      <c r="BD733" s="288" t="str">
        <f t="shared" si="99"/>
        <v/>
      </c>
      <c r="BE733" s="288" t="str">
        <f t="shared" si="99"/>
        <v/>
      </c>
      <c r="BF733" s="288" t="str">
        <f t="shared" si="99"/>
        <v>Non-Op</v>
      </c>
      <c r="BG733" s="288" t="str">
        <f t="shared" si="97"/>
        <v>NO</v>
      </c>
      <c r="BH733" s="288" t="str">
        <f t="shared" si="97"/>
        <v>NO</v>
      </c>
      <c r="BI733" s="288" t="str">
        <f t="shared" si="101"/>
        <v/>
      </c>
      <c r="BJ733" s="43"/>
      <c r="BK733" s="288" t="b">
        <f t="shared" si="100"/>
        <v>1</v>
      </c>
      <c r="BL733" s="288" t="b">
        <f t="shared" si="100"/>
        <v>1</v>
      </c>
      <c r="BM733" s="288" t="b">
        <f t="shared" si="100"/>
        <v>1</v>
      </c>
      <c r="BN733" s="288" t="b">
        <f t="shared" si="100"/>
        <v>1</v>
      </c>
      <c r="BO733" s="288" t="b">
        <f t="shared" si="100"/>
        <v>1</v>
      </c>
      <c r="BP733" s="288" t="b">
        <f t="shared" si="100"/>
        <v>1</v>
      </c>
      <c r="BQ733" s="288" t="b">
        <f t="shared" si="100"/>
        <v>1</v>
      </c>
    </row>
    <row r="734" spans="1:69" ht="12" customHeight="1" x14ac:dyDescent="0.25">
      <c r="A734" s="286">
        <v>18608231</v>
      </c>
      <c r="B734" s="287" t="s">
        <v>2827</v>
      </c>
      <c r="C734" s="16" t="s">
        <v>936</v>
      </c>
      <c r="D734" s="13" t="s">
        <v>183</v>
      </c>
      <c r="E734" s="13"/>
      <c r="F734" s="16"/>
      <c r="G734" s="13"/>
      <c r="H734" s="288" t="s">
        <v>2129</v>
      </c>
      <c r="I734" s="288" t="s">
        <v>2129</v>
      </c>
      <c r="J734" s="288" t="s">
        <v>2129</v>
      </c>
      <c r="K734" s="288" t="s">
        <v>2129</v>
      </c>
      <c r="L734" s="288" t="s">
        <v>183</v>
      </c>
      <c r="M734" s="288" t="s">
        <v>2130</v>
      </c>
      <c r="N734" s="288" t="s">
        <v>183</v>
      </c>
      <c r="P734" s="289">
        <v>1767542.41</v>
      </c>
      <c r="Q734" s="289">
        <v>1767542.41</v>
      </c>
      <c r="R734" s="289">
        <v>1767542.41</v>
      </c>
      <c r="S734" s="289">
        <v>1718284.27</v>
      </c>
      <c r="T734" s="289">
        <v>1718284.27</v>
      </c>
      <c r="U734" s="289">
        <v>1718284.27</v>
      </c>
      <c r="V734" s="289">
        <v>1718284.27</v>
      </c>
      <c r="W734" s="289">
        <v>1722970.68</v>
      </c>
      <c r="X734" s="289">
        <v>1722970.68</v>
      </c>
      <c r="Y734" s="289">
        <v>1722970.68</v>
      </c>
      <c r="Z734" s="289">
        <v>1723970.68</v>
      </c>
      <c r="AA734" s="289">
        <v>1723970.68</v>
      </c>
      <c r="AB734" s="289">
        <v>1723970.68</v>
      </c>
      <c r="AC734" s="289"/>
      <c r="AD734" s="289"/>
      <c r="AE734" s="289">
        <v>1730902.6537499998</v>
      </c>
      <c r="AF734" s="299"/>
      <c r="AG734" s="300"/>
      <c r="AH734" s="291"/>
      <c r="AI734" s="291"/>
      <c r="AJ734" s="291"/>
      <c r="AK734" s="292"/>
      <c r="AL734" s="291">
        <v>0</v>
      </c>
      <c r="AM734" s="293">
        <v>1730902.6537499998</v>
      </c>
      <c r="AN734" s="291"/>
      <c r="AO734" s="294">
        <v>1730902.6537499998</v>
      </c>
      <c r="AP734" s="291"/>
      <c r="AQ734" s="295">
        <v>1723970.68</v>
      </c>
      <c r="AR734" s="291"/>
      <c r="AS734" s="291"/>
      <c r="AT734" s="291"/>
      <c r="AU734" s="291"/>
      <c r="AV734" s="296">
        <v>0</v>
      </c>
      <c r="AW734" s="291">
        <v>1723970.68</v>
      </c>
      <c r="AX734" s="291"/>
      <c r="AY734" s="293">
        <v>1723970.68</v>
      </c>
      <c r="AZ734" s="297"/>
      <c r="BA734" s="298">
        <f t="shared" si="98"/>
        <v>0</v>
      </c>
      <c r="BB734" s="43"/>
      <c r="BC734" s="288" t="str">
        <f t="shared" si="99"/>
        <v/>
      </c>
      <c r="BD734" s="288" t="str">
        <f t="shared" si="99"/>
        <v/>
      </c>
      <c r="BE734" s="288" t="str">
        <f t="shared" si="99"/>
        <v/>
      </c>
      <c r="BF734" s="288" t="str">
        <f t="shared" si="99"/>
        <v/>
      </c>
      <c r="BG734" s="288" t="str">
        <f t="shared" si="97"/>
        <v>W/C</v>
      </c>
      <c r="BH734" s="288" t="str">
        <f t="shared" si="97"/>
        <v>NO</v>
      </c>
      <c r="BI734" s="288" t="str">
        <f t="shared" si="101"/>
        <v>W/C</v>
      </c>
      <c r="BJ734" s="43"/>
      <c r="BK734" s="288" t="b">
        <f t="shared" si="100"/>
        <v>1</v>
      </c>
      <c r="BL734" s="288" t="b">
        <f t="shared" si="100"/>
        <v>1</v>
      </c>
      <c r="BM734" s="288" t="b">
        <f t="shared" si="100"/>
        <v>1</v>
      </c>
      <c r="BN734" s="288" t="b">
        <f t="shared" si="100"/>
        <v>1</v>
      </c>
      <c r="BO734" s="288" t="b">
        <f t="shared" si="100"/>
        <v>1</v>
      </c>
      <c r="BP734" s="288" t="b">
        <f t="shared" si="100"/>
        <v>1</v>
      </c>
      <c r="BQ734" s="288" t="b">
        <f t="shared" si="100"/>
        <v>1</v>
      </c>
    </row>
    <row r="735" spans="1:69" ht="12" customHeight="1" x14ac:dyDescent="0.25">
      <c r="A735" s="286">
        <v>18608241</v>
      </c>
      <c r="B735" s="287" t="s">
        <v>2828</v>
      </c>
      <c r="C735" s="16" t="s">
        <v>937</v>
      </c>
      <c r="D735" s="13" t="s">
        <v>182</v>
      </c>
      <c r="E735" s="13"/>
      <c r="F735" s="16"/>
      <c r="G735" s="13"/>
      <c r="H735" s="288" t="s">
        <v>2129</v>
      </c>
      <c r="I735" s="288" t="s">
        <v>2129</v>
      </c>
      <c r="J735" s="288" t="s">
        <v>2129</v>
      </c>
      <c r="K735" s="288" t="s">
        <v>182</v>
      </c>
      <c r="L735" s="288" t="s">
        <v>2130</v>
      </c>
      <c r="M735" s="288" t="s">
        <v>2130</v>
      </c>
      <c r="N735" s="288" t="s">
        <v>2129</v>
      </c>
      <c r="P735" s="289">
        <v>96000</v>
      </c>
      <c r="Q735" s="289">
        <v>96000</v>
      </c>
      <c r="R735" s="289">
        <v>96000</v>
      </c>
      <c r="S735" s="289">
        <v>96000</v>
      </c>
      <c r="T735" s="289">
        <v>96000</v>
      </c>
      <c r="U735" s="289">
        <v>96000</v>
      </c>
      <c r="V735" s="289">
        <v>96000</v>
      </c>
      <c r="W735" s="289">
        <v>96000</v>
      </c>
      <c r="X735" s="289">
        <v>96000</v>
      </c>
      <c r="Y735" s="289">
        <v>3456.24</v>
      </c>
      <c r="Z735" s="289">
        <v>3456.24</v>
      </c>
      <c r="AA735" s="289">
        <v>3456.24</v>
      </c>
      <c r="AB735" s="289">
        <v>102000</v>
      </c>
      <c r="AC735" s="289"/>
      <c r="AD735" s="289"/>
      <c r="AE735" s="289">
        <v>73114.06</v>
      </c>
      <c r="AF735" s="299"/>
      <c r="AG735" s="300"/>
      <c r="AH735" s="291"/>
      <c r="AI735" s="291"/>
      <c r="AJ735" s="291"/>
      <c r="AK735" s="292">
        <v>73114.06</v>
      </c>
      <c r="AL735" s="291">
        <v>73114.06</v>
      </c>
      <c r="AM735" s="293"/>
      <c r="AN735" s="291"/>
      <c r="AO735" s="294">
        <v>0</v>
      </c>
      <c r="AP735" s="291"/>
      <c r="AQ735" s="295">
        <v>102000</v>
      </c>
      <c r="AR735" s="291"/>
      <c r="AS735" s="291"/>
      <c r="AT735" s="291"/>
      <c r="AU735" s="291">
        <v>102000</v>
      </c>
      <c r="AV735" s="296">
        <v>102000</v>
      </c>
      <c r="AW735" s="291"/>
      <c r="AX735" s="291"/>
      <c r="AY735" s="293">
        <v>0</v>
      </c>
      <c r="AZ735" s="297" t="s">
        <v>682</v>
      </c>
      <c r="BA735" s="298">
        <f t="shared" si="98"/>
        <v>0</v>
      </c>
      <c r="BB735" s="43"/>
      <c r="BC735" s="288" t="str">
        <f t="shared" si="99"/>
        <v/>
      </c>
      <c r="BD735" s="288" t="str">
        <f t="shared" si="99"/>
        <v/>
      </c>
      <c r="BE735" s="288" t="str">
        <f t="shared" si="99"/>
        <v/>
      </c>
      <c r="BF735" s="288" t="str">
        <f t="shared" si="99"/>
        <v>Non-Op</v>
      </c>
      <c r="BG735" s="288" t="str">
        <f t="shared" si="97"/>
        <v>NO</v>
      </c>
      <c r="BH735" s="288" t="str">
        <f t="shared" si="97"/>
        <v>NO</v>
      </c>
      <c r="BI735" s="288" t="str">
        <f t="shared" si="101"/>
        <v/>
      </c>
      <c r="BJ735" s="43"/>
      <c r="BK735" s="288" t="b">
        <f t="shared" si="100"/>
        <v>1</v>
      </c>
      <c r="BL735" s="288" t="b">
        <f t="shared" si="100"/>
        <v>1</v>
      </c>
      <c r="BM735" s="288" t="b">
        <f t="shared" si="100"/>
        <v>1</v>
      </c>
      <c r="BN735" s="288" t="b">
        <f t="shared" si="100"/>
        <v>1</v>
      </c>
      <c r="BO735" s="288" t="b">
        <f t="shared" si="100"/>
        <v>1</v>
      </c>
      <c r="BP735" s="288" t="b">
        <f t="shared" si="100"/>
        <v>1</v>
      </c>
      <c r="BQ735" s="288" t="b">
        <f t="shared" si="100"/>
        <v>1</v>
      </c>
    </row>
    <row r="736" spans="1:69" ht="12" customHeight="1" x14ac:dyDescent="0.25">
      <c r="A736" s="286">
        <v>18608251</v>
      </c>
      <c r="B736" s="287" t="s">
        <v>2829</v>
      </c>
      <c r="C736" s="16" t="s">
        <v>938</v>
      </c>
      <c r="D736" s="13" t="s">
        <v>183</v>
      </c>
      <c r="E736" s="13"/>
      <c r="F736" s="16"/>
      <c r="G736" s="13"/>
      <c r="H736" s="288" t="s">
        <v>2129</v>
      </c>
      <c r="I736" s="288" t="s">
        <v>2129</v>
      </c>
      <c r="J736" s="288" t="s">
        <v>2129</v>
      </c>
      <c r="K736" s="288" t="s">
        <v>2129</v>
      </c>
      <c r="L736" s="288" t="s">
        <v>183</v>
      </c>
      <c r="M736" s="288" t="s">
        <v>2130</v>
      </c>
      <c r="N736" s="288" t="s">
        <v>183</v>
      </c>
      <c r="P736" s="289">
        <v>0</v>
      </c>
      <c r="Q736" s="289">
        <v>0</v>
      </c>
      <c r="R736" s="289">
        <v>0</v>
      </c>
      <c r="S736" s="289">
        <v>0</v>
      </c>
      <c r="T736" s="289">
        <v>0</v>
      </c>
      <c r="U736" s="289">
        <v>0</v>
      </c>
      <c r="V736" s="289">
        <v>0</v>
      </c>
      <c r="W736" s="289">
        <v>23474.58</v>
      </c>
      <c r="X736" s="289">
        <v>84352.15</v>
      </c>
      <c r="Y736" s="289">
        <v>92543.76</v>
      </c>
      <c r="Z736" s="289">
        <v>94933.1</v>
      </c>
      <c r="AA736" s="289">
        <v>97978.71</v>
      </c>
      <c r="AB736" s="289">
        <v>98638.91</v>
      </c>
      <c r="AC736" s="289"/>
      <c r="AD736" s="289"/>
      <c r="AE736" s="289">
        <v>36883.479583333334</v>
      </c>
      <c r="AF736" s="299"/>
      <c r="AG736" s="300"/>
      <c r="AH736" s="291"/>
      <c r="AI736" s="291"/>
      <c r="AJ736" s="291"/>
      <c r="AK736" s="292"/>
      <c r="AL736" s="291">
        <v>0</v>
      </c>
      <c r="AM736" s="293">
        <v>36883.479583333334</v>
      </c>
      <c r="AN736" s="291"/>
      <c r="AO736" s="294">
        <v>36883.479583333334</v>
      </c>
      <c r="AP736" s="291"/>
      <c r="AQ736" s="295">
        <v>98638.91</v>
      </c>
      <c r="AR736" s="291"/>
      <c r="AS736" s="291"/>
      <c r="AT736" s="291"/>
      <c r="AU736" s="291"/>
      <c r="AV736" s="296">
        <v>0</v>
      </c>
      <c r="AW736" s="291">
        <v>98638.91</v>
      </c>
      <c r="AX736" s="291"/>
      <c r="AY736" s="293">
        <v>98638.91</v>
      </c>
      <c r="AZ736" s="297"/>
      <c r="BA736" s="298">
        <f t="shared" si="98"/>
        <v>0</v>
      </c>
      <c r="BB736" s="43"/>
      <c r="BC736" s="288" t="str">
        <f t="shared" si="99"/>
        <v/>
      </c>
      <c r="BD736" s="288" t="str">
        <f t="shared" si="99"/>
        <v/>
      </c>
      <c r="BE736" s="288" t="str">
        <f t="shared" si="99"/>
        <v/>
      </c>
      <c r="BF736" s="288" t="str">
        <f t="shared" si="99"/>
        <v/>
      </c>
      <c r="BG736" s="288" t="str">
        <f t="shared" si="97"/>
        <v>W/C</v>
      </c>
      <c r="BH736" s="288" t="str">
        <f t="shared" si="97"/>
        <v>NO</v>
      </c>
      <c r="BI736" s="288" t="str">
        <f t="shared" si="101"/>
        <v>W/C</v>
      </c>
      <c r="BJ736" s="43"/>
      <c r="BK736" s="288" t="b">
        <f t="shared" si="100"/>
        <v>1</v>
      </c>
      <c r="BL736" s="288" t="b">
        <f t="shared" si="100"/>
        <v>1</v>
      </c>
      <c r="BM736" s="288" t="b">
        <f t="shared" si="100"/>
        <v>1</v>
      </c>
      <c r="BN736" s="288" t="b">
        <f t="shared" si="100"/>
        <v>1</v>
      </c>
      <c r="BO736" s="288" t="b">
        <f t="shared" si="100"/>
        <v>1</v>
      </c>
      <c r="BP736" s="288" t="b">
        <f t="shared" si="100"/>
        <v>1</v>
      </c>
      <c r="BQ736" s="288" t="b">
        <f t="shared" si="100"/>
        <v>1</v>
      </c>
    </row>
    <row r="737" spans="1:69" ht="12" customHeight="1" x14ac:dyDescent="0.25">
      <c r="A737" s="14">
        <v>18608271</v>
      </c>
      <c r="B737" s="15" t="s">
        <v>2830</v>
      </c>
      <c r="C737" s="16" t="s">
        <v>939</v>
      </c>
      <c r="D737" s="13" t="s">
        <v>183</v>
      </c>
      <c r="E737" s="13"/>
      <c r="F737" s="303">
        <v>42811</v>
      </c>
      <c r="G737" s="13"/>
      <c r="H737" s="288" t="s">
        <v>2129</v>
      </c>
      <c r="I737" s="288" t="s">
        <v>2129</v>
      </c>
      <c r="J737" s="288" t="s">
        <v>2129</v>
      </c>
      <c r="K737" s="288" t="s">
        <v>2129</v>
      </c>
      <c r="L737" s="288" t="s">
        <v>183</v>
      </c>
      <c r="M737" s="288" t="s">
        <v>2130</v>
      </c>
      <c r="N737" s="288" t="s">
        <v>183</v>
      </c>
      <c r="P737" s="289">
        <v>-105008.2</v>
      </c>
      <c r="Q737" s="289">
        <v>-105008.2</v>
      </c>
      <c r="R737" s="289">
        <v>-105008.2</v>
      </c>
      <c r="S737" s="289">
        <v>-105008.2</v>
      </c>
      <c r="T737" s="289">
        <v>-105008.2</v>
      </c>
      <c r="U737" s="289">
        <v>-105008.2</v>
      </c>
      <c r="V737" s="289">
        <v>-105008.2</v>
      </c>
      <c r="W737" s="289">
        <v>-105008.2</v>
      </c>
      <c r="X737" s="289">
        <v>-105008.2</v>
      </c>
      <c r="Y737" s="289">
        <v>-105008.2</v>
      </c>
      <c r="Z737" s="289">
        <v>-105008.2</v>
      </c>
      <c r="AA737" s="289">
        <v>-105008.2</v>
      </c>
      <c r="AB737" s="289">
        <v>-105008.2</v>
      </c>
      <c r="AC737" s="289"/>
      <c r="AD737" s="289"/>
      <c r="AE737" s="289">
        <v>-105008.19999999997</v>
      </c>
      <c r="AF737" s="299"/>
      <c r="AG737" s="300"/>
      <c r="AH737" s="291"/>
      <c r="AI737" s="291"/>
      <c r="AJ737" s="291"/>
      <c r="AK737" s="292"/>
      <c r="AL737" s="291">
        <v>0</v>
      </c>
      <c r="AM737" s="293">
        <v>-105008.19999999997</v>
      </c>
      <c r="AN737" s="291"/>
      <c r="AO737" s="294">
        <v>-105008.19999999997</v>
      </c>
      <c r="AP737" s="291"/>
      <c r="AQ737" s="295">
        <v>-105008.2</v>
      </c>
      <c r="AR737" s="291"/>
      <c r="AS737" s="291"/>
      <c r="AT737" s="291"/>
      <c r="AU737" s="291"/>
      <c r="AV737" s="296">
        <v>0</v>
      </c>
      <c r="AW737" s="291">
        <v>-105008.2</v>
      </c>
      <c r="AX737" s="291"/>
      <c r="AY737" s="293">
        <v>-105008.2</v>
      </c>
      <c r="AZ737" s="297"/>
      <c r="BA737" s="298">
        <f t="shared" si="98"/>
        <v>0</v>
      </c>
      <c r="BB737" s="43"/>
      <c r="BC737" s="288" t="str">
        <f t="shared" si="99"/>
        <v/>
      </c>
      <c r="BD737" s="288" t="str">
        <f t="shared" si="99"/>
        <v/>
      </c>
      <c r="BE737" s="288" t="str">
        <f t="shared" si="99"/>
        <v/>
      </c>
      <c r="BF737" s="288" t="str">
        <f t="shared" si="99"/>
        <v/>
      </c>
      <c r="BG737" s="288" t="str">
        <f t="shared" si="97"/>
        <v>W/C</v>
      </c>
      <c r="BH737" s="288" t="str">
        <f t="shared" si="97"/>
        <v>NO</v>
      </c>
      <c r="BI737" s="288" t="str">
        <f t="shared" si="101"/>
        <v>W/C</v>
      </c>
      <c r="BJ737" s="43"/>
      <c r="BK737" s="288" t="b">
        <f t="shared" si="100"/>
        <v>1</v>
      </c>
      <c r="BL737" s="288" t="b">
        <f t="shared" si="100"/>
        <v>1</v>
      </c>
      <c r="BM737" s="288" t="b">
        <f t="shared" si="100"/>
        <v>1</v>
      </c>
      <c r="BN737" s="288" t="b">
        <f t="shared" si="100"/>
        <v>1</v>
      </c>
      <c r="BO737" s="288" t="b">
        <f t="shared" si="100"/>
        <v>1</v>
      </c>
      <c r="BP737" s="288" t="b">
        <f t="shared" si="100"/>
        <v>1</v>
      </c>
      <c r="BQ737" s="288" t="b">
        <f t="shared" si="100"/>
        <v>1</v>
      </c>
    </row>
    <row r="738" spans="1:69" ht="12" customHeight="1" x14ac:dyDescent="0.25">
      <c r="A738" s="14">
        <v>18608281</v>
      </c>
      <c r="B738" s="15" t="s">
        <v>2831</v>
      </c>
      <c r="C738" s="16" t="s">
        <v>940</v>
      </c>
      <c r="D738" s="13" t="s">
        <v>183</v>
      </c>
      <c r="E738" s="13"/>
      <c r="F738" s="303">
        <v>42872</v>
      </c>
      <c r="G738" s="13"/>
      <c r="H738" s="288" t="s">
        <v>2129</v>
      </c>
      <c r="I738" s="288" t="s">
        <v>2129</v>
      </c>
      <c r="J738" s="288" t="s">
        <v>2129</v>
      </c>
      <c r="K738" s="288" t="s">
        <v>2129</v>
      </c>
      <c r="L738" s="288" t="s">
        <v>183</v>
      </c>
      <c r="M738" s="288" t="s">
        <v>2130</v>
      </c>
      <c r="N738" s="288" t="s">
        <v>183</v>
      </c>
      <c r="P738" s="289">
        <v>95466.6</v>
      </c>
      <c r="Q738" s="289">
        <v>97088.1</v>
      </c>
      <c r="R738" s="289">
        <v>105998.21</v>
      </c>
      <c r="S738" s="289">
        <v>110358.71</v>
      </c>
      <c r="T738" s="289">
        <v>110358.71</v>
      </c>
      <c r="U738" s="289">
        <v>109388.71</v>
      </c>
      <c r="V738" s="289">
        <v>118740.71</v>
      </c>
      <c r="W738" s="289">
        <v>118740.71</v>
      </c>
      <c r="X738" s="289">
        <v>178026.67</v>
      </c>
      <c r="Y738" s="289">
        <v>183927.67</v>
      </c>
      <c r="Z738" s="289">
        <v>197892.75</v>
      </c>
      <c r="AA738" s="289">
        <v>197892.75</v>
      </c>
      <c r="AB738" s="289">
        <v>212724.66</v>
      </c>
      <c r="AC738" s="289"/>
      <c r="AD738" s="289"/>
      <c r="AE738" s="289">
        <v>140209.11083333334</v>
      </c>
      <c r="AF738" s="299"/>
      <c r="AG738" s="300"/>
      <c r="AH738" s="291"/>
      <c r="AI738" s="291"/>
      <c r="AJ738" s="291"/>
      <c r="AK738" s="292"/>
      <c r="AL738" s="291">
        <v>0</v>
      </c>
      <c r="AM738" s="293">
        <v>140209.11083333334</v>
      </c>
      <c r="AN738" s="291"/>
      <c r="AO738" s="294">
        <v>140209.11083333334</v>
      </c>
      <c r="AP738" s="291"/>
      <c r="AQ738" s="295">
        <v>212724.66</v>
      </c>
      <c r="AR738" s="291"/>
      <c r="AS738" s="291"/>
      <c r="AT738" s="291"/>
      <c r="AU738" s="291"/>
      <c r="AV738" s="296">
        <v>0</v>
      </c>
      <c r="AW738" s="291">
        <v>212724.66</v>
      </c>
      <c r="AX738" s="291"/>
      <c r="AY738" s="293">
        <v>212724.66</v>
      </c>
      <c r="AZ738" s="297"/>
      <c r="BA738" s="298">
        <f t="shared" si="98"/>
        <v>0</v>
      </c>
      <c r="BB738" s="43"/>
      <c r="BC738" s="288" t="str">
        <f t="shared" si="99"/>
        <v/>
      </c>
      <c r="BD738" s="288" t="str">
        <f t="shared" si="99"/>
        <v/>
      </c>
      <c r="BE738" s="288" t="str">
        <f t="shared" si="99"/>
        <v/>
      </c>
      <c r="BF738" s="288" t="str">
        <f t="shared" si="99"/>
        <v/>
      </c>
      <c r="BG738" s="288" t="str">
        <f t="shared" si="97"/>
        <v>W/C</v>
      </c>
      <c r="BH738" s="288" t="str">
        <f t="shared" si="97"/>
        <v>NO</v>
      </c>
      <c r="BI738" s="288" t="str">
        <f t="shared" si="101"/>
        <v>W/C</v>
      </c>
      <c r="BJ738" s="43"/>
      <c r="BK738" s="288" t="b">
        <f t="shared" si="100"/>
        <v>1</v>
      </c>
      <c r="BL738" s="288" t="b">
        <f t="shared" si="100"/>
        <v>1</v>
      </c>
      <c r="BM738" s="288" t="b">
        <f t="shared" si="100"/>
        <v>1</v>
      </c>
      <c r="BN738" s="288" t="b">
        <f t="shared" si="100"/>
        <v>1</v>
      </c>
      <c r="BO738" s="288" t="b">
        <f t="shared" si="100"/>
        <v>1</v>
      </c>
      <c r="BP738" s="288" t="b">
        <f t="shared" si="100"/>
        <v>1</v>
      </c>
      <c r="BQ738" s="288" t="b">
        <f t="shared" si="100"/>
        <v>1</v>
      </c>
    </row>
    <row r="739" spans="1:69" ht="12" customHeight="1" x14ac:dyDescent="0.25">
      <c r="A739" s="14">
        <v>18608291</v>
      </c>
      <c r="B739" s="15" t="s">
        <v>2832</v>
      </c>
      <c r="C739" s="16" t="s">
        <v>941</v>
      </c>
      <c r="D739" s="13" t="s">
        <v>182</v>
      </c>
      <c r="E739" s="13"/>
      <c r="F739" s="303">
        <v>42995</v>
      </c>
      <c r="G739" s="13"/>
      <c r="H739" s="288" t="s">
        <v>2129</v>
      </c>
      <c r="I739" s="288" t="s">
        <v>2129</v>
      </c>
      <c r="J739" s="288" t="s">
        <v>2129</v>
      </c>
      <c r="K739" s="288" t="s">
        <v>182</v>
      </c>
      <c r="L739" s="288" t="s">
        <v>2130</v>
      </c>
      <c r="M739" s="288" t="s">
        <v>2130</v>
      </c>
      <c r="N739" s="288" t="s">
        <v>2129</v>
      </c>
      <c r="P739" s="289">
        <v>192000</v>
      </c>
      <c r="Q739" s="289">
        <v>192000</v>
      </c>
      <c r="R739" s="289">
        <v>192000</v>
      </c>
      <c r="S739" s="289">
        <v>177107.89</v>
      </c>
      <c r="T739" s="289">
        <v>177107.89</v>
      </c>
      <c r="U739" s="289">
        <v>177107.89</v>
      </c>
      <c r="V739" s="289">
        <v>168725.89</v>
      </c>
      <c r="W739" s="289">
        <v>168725.89</v>
      </c>
      <c r="X739" s="289">
        <v>168725.89</v>
      </c>
      <c r="Y739" s="289">
        <v>103538.93</v>
      </c>
      <c r="Z739" s="289">
        <v>103538.93</v>
      </c>
      <c r="AA739" s="289">
        <v>103538.93</v>
      </c>
      <c r="AB739" s="289">
        <v>185000</v>
      </c>
      <c r="AC739" s="289"/>
      <c r="AD739" s="289"/>
      <c r="AE739" s="289">
        <v>160051.51083333333</v>
      </c>
      <c r="AF739" s="299"/>
      <c r="AG739" s="300"/>
      <c r="AH739" s="291"/>
      <c r="AI739" s="291"/>
      <c r="AJ739" s="291"/>
      <c r="AK739" s="292">
        <v>160051.51083333333</v>
      </c>
      <c r="AL739" s="291">
        <v>160051.51083333333</v>
      </c>
      <c r="AM739" s="293"/>
      <c r="AN739" s="291"/>
      <c r="AO739" s="294">
        <v>0</v>
      </c>
      <c r="AP739" s="291"/>
      <c r="AQ739" s="295">
        <v>185000</v>
      </c>
      <c r="AR739" s="291"/>
      <c r="AS739" s="291"/>
      <c r="AT739" s="291"/>
      <c r="AU739" s="291">
        <v>185000</v>
      </c>
      <c r="AV739" s="296">
        <v>185000</v>
      </c>
      <c r="AW739" s="291"/>
      <c r="AX739" s="291"/>
      <c r="AY739" s="293">
        <v>0</v>
      </c>
      <c r="AZ739" s="297" t="s">
        <v>682</v>
      </c>
      <c r="BA739" s="298">
        <f t="shared" si="98"/>
        <v>0</v>
      </c>
      <c r="BB739" s="43"/>
      <c r="BC739" s="288" t="str">
        <f t="shared" si="99"/>
        <v/>
      </c>
      <c r="BD739" s="288" t="str">
        <f t="shared" si="99"/>
        <v/>
      </c>
      <c r="BE739" s="288" t="str">
        <f t="shared" si="99"/>
        <v/>
      </c>
      <c r="BF739" s="288" t="str">
        <f t="shared" si="99"/>
        <v>Non-Op</v>
      </c>
      <c r="BG739" s="288" t="str">
        <f t="shared" si="97"/>
        <v>NO</v>
      </c>
      <c r="BH739" s="288" t="str">
        <f t="shared" si="97"/>
        <v>NO</v>
      </c>
      <c r="BI739" s="288" t="str">
        <f t="shared" si="101"/>
        <v/>
      </c>
      <c r="BJ739" s="43"/>
      <c r="BK739" s="288" t="b">
        <f t="shared" si="100"/>
        <v>1</v>
      </c>
      <c r="BL739" s="288" t="b">
        <f t="shared" si="100"/>
        <v>1</v>
      </c>
      <c r="BM739" s="288" t="b">
        <f t="shared" si="100"/>
        <v>1</v>
      </c>
      <c r="BN739" s="288" t="b">
        <f t="shared" si="100"/>
        <v>1</v>
      </c>
      <c r="BO739" s="288" t="b">
        <f t="shared" si="100"/>
        <v>1</v>
      </c>
      <c r="BP739" s="288" t="b">
        <f t="shared" si="100"/>
        <v>1</v>
      </c>
      <c r="BQ739" s="288" t="b">
        <f t="shared" si="100"/>
        <v>1</v>
      </c>
    </row>
    <row r="740" spans="1:69" ht="12" customHeight="1" x14ac:dyDescent="0.25">
      <c r="A740" s="14">
        <v>18608311</v>
      </c>
      <c r="B740" s="15" t="s">
        <v>2833</v>
      </c>
      <c r="C740" s="16" t="s">
        <v>942</v>
      </c>
      <c r="D740" s="13" t="s">
        <v>183</v>
      </c>
      <c r="E740" s="13"/>
      <c r="F740" s="303">
        <v>42933</v>
      </c>
      <c r="G740" s="13"/>
      <c r="H740" s="288" t="s">
        <v>2129</v>
      </c>
      <c r="I740" s="288" t="s">
        <v>2129</v>
      </c>
      <c r="J740" s="288" t="s">
        <v>2129</v>
      </c>
      <c r="K740" s="288" t="s">
        <v>2129</v>
      </c>
      <c r="L740" s="288" t="s">
        <v>183</v>
      </c>
      <c r="M740" s="288" t="s">
        <v>2130</v>
      </c>
      <c r="N740" s="288" t="s">
        <v>183</v>
      </c>
      <c r="P740" s="289">
        <v>1821295.56</v>
      </c>
      <c r="Q740" s="289">
        <v>1797945.62</v>
      </c>
      <c r="R740" s="289">
        <v>1774595.68</v>
      </c>
      <c r="S740" s="289">
        <v>1751245.74</v>
      </c>
      <c r="T740" s="289">
        <v>1727895.8</v>
      </c>
      <c r="U740" s="289">
        <v>1704545.86</v>
      </c>
      <c r="V740" s="289">
        <v>1681195.92</v>
      </c>
      <c r="W740" s="289">
        <v>1657845.98</v>
      </c>
      <c r="X740" s="289">
        <v>1634496.04</v>
      </c>
      <c r="Y740" s="289">
        <v>1611146.1</v>
      </c>
      <c r="Z740" s="289">
        <v>1587796.16</v>
      </c>
      <c r="AA740" s="289">
        <v>1564446.22</v>
      </c>
      <c r="AB740" s="289">
        <v>1541096.28</v>
      </c>
      <c r="AC740" s="289"/>
      <c r="AD740" s="289"/>
      <c r="AE740" s="289">
        <v>1681195.92</v>
      </c>
      <c r="AF740" s="299"/>
      <c r="AG740" s="300"/>
      <c r="AH740" s="291"/>
      <c r="AI740" s="291"/>
      <c r="AJ740" s="291"/>
      <c r="AK740" s="292"/>
      <c r="AL740" s="291">
        <v>0</v>
      </c>
      <c r="AM740" s="293">
        <v>1681195.92</v>
      </c>
      <c r="AN740" s="291"/>
      <c r="AO740" s="294">
        <v>1681195.92</v>
      </c>
      <c r="AP740" s="291"/>
      <c r="AQ740" s="295">
        <v>1541096.28</v>
      </c>
      <c r="AR740" s="291"/>
      <c r="AS740" s="291"/>
      <c r="AT740" s="291"/>
      <c r="AU740" s="291"/>
      <c r="AV740" s="296">
        <v>0</v>
      </c>
      <c r="AW740" s="291">
        <v>1541096.28</v>
      </c>
      <c r="AX740" s="291"/>
      <c r="AY740" s="293">
        <v>1541096.28</v>
      </c>
      <c r="AZ740" s="297"/>
      <c r="BA740" s="298">
        <f t="shared" si="98"/>
        <v>0</v>
      </c>
      <c r="BB740" s="43"/>
      <c r="BC740" s="288" t="str">
        <f t="shared" si="99"/>
        <v/>
      </c>
      <c r="BD740" s="288" t="str">
        <f t="shared" si="99"/>
        <v/>
      </c>
      <c r="BE740" s="288" t="str">
        <f t="shared" si="99"/>
        <v/>
      </c>
      <c r="BF740" s="288" t="str">
        <f t="shared" si="99"/>
        <v/>
      </c>
      <c r="BG740" s="288" t="str">
        <f t="shared" si="97"/>
        <v>W/C</v>
      </c>
      <c r="BH740" s="288" t="str">
        <f t="shared" si="97"/>
        <v>NO</v>
      </c>
      <c r="BI740" s="288" t="str">
        <f t="shared" si="101"/>
        <v>W/C</v>
      </c>
      <c r="BJ740" s="43"/>
      <c r="BK740" s="288" t="b">
        <f t="shared" si="100"/>
        <v>1</v>
      </c>
      <c r="BL740" s="288" t="b">
        <f t="shared" si="100"/>
        <v>1</v>
      </c>
      <c r="BM740" s="288" t="b">
        <f t="shared" si="100"/>
        <v>1</v>
      </c>
      <c r="BN740" s="288" t="b">
        <f t="shared" si="100"/>
        <v>1</v>
      </c>
      <c r="BO740" s="288" t="b">
        <f t="shared" si="100"/>
        <v>1</v>
      </c>
      <c r="BP740" s="288" t="b">
        <f t="shared" si="100"/>
        <v>1</v>
      </c>
      <c r="BQ740" s="288" t="b">
        <f t="shared" si="100"/>
        <v>1</v>
      </c>
    </row>
    <row r="741" spans="1:69" ht="12" customHeight="1" x14ac:dyDescent="0.25">
      <c r="A741" s="286">
        <v>18608312</v>
      </c>
      <c r="B741" s="287" t="s">
        <v>2834</v>
      </c>
      <c r="C741" s="16" t="s">
        <v>943</v>
      </c>
      <c r="D741" s="13" t="s">
        <v>183</v>
      </c>
      <c r="E741" s="13"/>
      <c r="F741" s="16"/>
      <c r="G741" s="13"/>
      <c r="H741" s="288" t="s">
        <v>2129</v>
      </c>
      <c r="I741" s="288" t="s">
        <v>2129</v>
      </c>
      <c r="J741" s="288" t="s">
        <v>2129</v>
      </c>
      <c r="K741" s="288" t="s">
        <v>2129</v>
      </c>
      <c r="L741" s="288" t="s">
        <v>183</v>
      </c>
      <c r="M741" s="288" t="s">
        <v>2130</v>
      </c>
      <c r="N741" s="288" t="s">
        <v>183</v>
      </c>
      <c r="P741" s="289">
        <v>9706.52</v>
      </c>
      <c r="Q741" s="289">
        <v>9706.52</v>
      </c>
      <c r="R741" s="289">
        <v>9706.52</v>
      </c>
      <c r="S741" s="289">
        <v>9706.52</v>
      </c>
      <c r="T741" s="289">
        <v>9706.52</v>
      </c>
      <c r="U741" s="289">
        <v>9706.52</v>
      </c>
      <c r="V741" s="289">
        <v>9706.52</v>
      </c>
      <c r="W741" s="289">
        <v>10076.120000000001</v>
      </c>
      <c r="X741" s="289">
        <v>10042.52</v>
      </c>
      <c r="Y741" s="289">
        <v>16333.92</v>
      </c>
      <c r="Z741" s="289">
        <v>16333.92</v>
      </c>
      <c r="AA741" s="289">
        <v>16333.92</v>
      </c>
      <c r="AB741" s="289">
        <v>16333.92</v>
      </c>
      <c r="AC741" s="289"/>
      <c r="AD741" s="289"/>
      <c r="AE741" s="289">
        <v>11698.311666666666</v>
      </c>
      <c r="AF741" s="307"/>
      <c r="AG741" s="308"/>
      <c r="AH741" s="291"/>
      <c r="AI741" s="291"/>
      <c r="AJ741" s="291"/>
      <c r="AK741" s="292"/>
      <c r="AL741" s="291">
        <v>0</v>
      </c>
      <c r="AM741" s="293">
        <v>11698.311666666666</v>
      </c>
      <c r="AN741" s="291"/>
      <c r="AO741" s="294">
        <v>11698.311666666666</v>
      </c>
      <c r="AP741" s="291"/>
      <c r="AQ741" s="295">
        <v>16333.92</v>
      </c>
      <c r="AR741" s="291"/>
      <c r="AS741" s="291"/>
      <c r="AT741" s="291"/>
      <c r="AU741" s="291"/>
      <c r="AV741" s="296">
        <v>0</v>
      </c>
      <c r="AW741" s="291">
        <v>16333.92</v>
      </c>
      <c r="AX741" s="291"/>
      <c r="AY741" s="293">
        <v>16333.92</v>
      </c>
      <c r="AZ741" s="297"/>
      <c r="BA741" s="298">
        <f t="shared" si="98"/>
        <v>0</v>
      </c>
      <c r="BB741" s="43"/>
      <c r="BC741" s="288" t="str">
        <f t="shared" si="99"/>
        <v/>
      </c>
      <c r="BD741" s="288" t="str">
        <f t="shared" si="99"/>
        <v/>
      </c>
      <c r="BE741" s="288" t="str">
        <f t="shared" si="99"/>
        <v/>
      </c>
      <c r="BF741" s="288" t="str">
        <f t="shared" si="99"/>
        <v/>
      </c>
      <c r="BG741" s="288" t="str">
        <f t="shared" si="97"/>
        <v>W/C</v>
      </c>
      <c r="BH741" s="288" t="str">
        <f t="shared" si="97"/>
        <v>NO</v>
      </c>
      <c r="BI741" s="288" t="str">
        <f t="shared" si="101"/>
        <v>W/C</v>
      </c>
      <c r="BJ741" s="43"/>
      <c r="BK741" s="288" t="b">
        <f t="shared" si="100"/>
        <v>1</v>
      </c>
      <c r="BL741" s="288" t="b">
        <f t="shared" si="100"/>
        <v>1</v>
      </c>
      <c r="BM741" s="288" t="b">
        <f t="shared" si="100"/>
        <v>1</v>
      </c>
      <c r="BN741" s="288" t="b">
        <f t="shared" si="100"/>
        <v>1</v>
      </c>
      <c r="BO741" s="288" t="b">
        <f t="shared" si="100"/>
        <v>1</v>
      </c>
      <c r="BP741" s="288" t="b">
        <f t="shared" si="100"/>
        <v>1</v>
      </c>
      <c r="BQ741" s="288" t="b">
        <f t="shared" si="100"/>
        <v>1</v>
      </c>
    </row>
    <row r="742" spans="1:69" ht="12" customHeight="1" x14ac:dyDescent="0.25">
      <c r="A742" s="14">
        <v>18608411</v>
      </c>
      <c r="B742" s="15" t="s">
        <v>2835</v>
      </c>
      <c r="C742" s="16" t="s">
        <v>944</v>
      </c>
      <c r="D742" s="13" t="s">
        <v>183</v>
      </c>
      <c r="E742" s="13"/>
      <c r="F742" s="303">
        <v>42933</v>
      </c>
      <c r="G742" s="13"/>
      <c r="H742" s="288" t="s">
        <v>2129</v>
      </c>
      <c r="I742" s="288" t="s">
        <v>2129</v>
      </c>
      <c r="J742" s="288" t="s">
        <v>2129</v>
      </c>
      <c r="K742" s="288" t="s">
        <v>2129</v>
      </c>
      <c r="L742" s="288" t="s">
        <v>183</v>
      </c>
      <c r="M742" s="288" t="s">
        <v>2130</v>
      </c>
      <c r="N742" s="288" t="s">
        <v>183</v>
      </c>
      <c r="P742" s="289">
        <v>1821295.57</v>
      </c>
      <c r="Q742" s="289">
        <v>1797945.63</v>
      </c>
      <c r="R742" s="289">
        <v>1774595.69</v>
      </c>
      <c r="S742" s="289">
        <v>1751245.75</v>
      </c>
      <c r="T742" s="289">
        <v>1727895.81</v>
      </c>
      <c r="U742" s="289">
        <v>1704545.87</v>
      </c>
      <c r="V742" s="289">
        <v>1681195.93</v>
      </c>
      <c r="W742" s="289">
        <v>1657845.99</v>
      </c>
      <c r="X742" s="289">
        <v>1634496.05</v>
      </c>
      <c r="Y742" s="289">
        <v>1611146.11</v>
      </c>
      <c r="Z742" s="289">
        <v>1587796.17</v>
      </c>
      <c r="AA742" s="289">
        <v>1564446.23</v>
      </c>
      <c r="AB742" s="289">
        <v>1541096.29</v>
      </c>
      <c r="AC742" s="289"/>
      <c r="AD742" s="289"/>
      <c r="AE742" s="289">
        <v>1681195.93</v>
      </c>
      <c r="AF742" s="307"/>
      <c r="AG742" s="308"/>
      <c r="AH742" s="291"/>
      <c r="AI742" s="291"/>
      <c r="AJ742" s="291"/>
      <c r="AK742" s="292"/>
      <c r="AL742" s="291">
        <v>0</v>
      </c>
      <c r="AM742" s="293">
        <v>1681195.93</v>
      </c>
      <c r="AN742" s="291"/>
      <c r="AO742" s="294">
        <v>1681195.93</v>
      </c>
      <c r="AP742" s="291"/>
      <c r="AQ742" s="295">
        <v>1541096.29</v>
      </c>
      <c r="AR742" s="291"/>
      <c r="AS742" s="291"/>
      <c r="AT742" s="291"/>
      <c r="AU742" s="291"/>
      <c r="AV742" s="296">
        <v>0</v>
      </c>
      <c r="AW742" s="291">
        <v>1541096.29</v>
      </c>
      <c r="AX742" s="291"/>
      <c r="AY742" s="293">
        <v>1541096.29</v>
      </c>
      <c r="AZ742" s="297"/>
      <c r="BA742" s="298">
        <f t="shared" si="98"/>
        <v>0</v>
      </c>
      <c r="BB742" s="43"/>
      <c r="BC742" s="288" t="str">
        <f t="shared" si="99"/>
        <v/>
      </c>
      <c r="BD742" s="288" t="str">
        <f t="shared" si="99"/>
        <v/>
      </c>
      <c r="BE742" s="288" t="str">
        <f t="shared" si="99"/>
        <v/>
      </c>
      <c r="BF742" s="288" t="str">
        <f t="shared" si="99"/>
        <v/>
      </c>
      <c r="BG742" s="288" t="str">
        <f t="shared" si="97"/>
        <v>W/C</v>
      </c>
      <c r="BH742" s="288" t="str">
        <f t="shared" si="97"/>
        <v>NO</v>
      </c>
      <c r="BI742" s="288" t="str">
        <f t="shared" si="101"/>
        <v>W/C</v>
      </c>
      <c r="BJ742" s="43"/>
      <c r="BK742" s="288" t="b">
        <f t="shared" si="100"/>
        <v>1</v>
      </c>
      <c r="BL742" s="288" t="b">
        <f t="shared" si="100"/>
        <v>1</v>
      </c>
      <c r="BM742" s="288" t="b">
        <f t="shared" si="100"/>
        <v>1</v>
      </c>
      <c r="BN742" s="288" t="b">
        <f t="shared" si="100"/>
        <v>1</v>
      </c>
      <c r="BO742" s="288" t="b">
        <f t="shared" si="100"/>
        <v>1</v>
      </c>
      <c r="BP742" s="288" t="b">
        <f t="shared" si="100"/>
        <v>1</v>
      </c>
      <c r="BQ742" s="288" t="b">
        <f t="shared" si="100"/>
        <v>1</v>
      </c>
    </row>
    <row r="743" spans="1:69" ht="12" customHeight="1" x14ac:dyDescent="0.25">
      <c r="A743" s="286">
        <v>18608412</v>
      </c>
      <c r="B743" s="287" t="s">
        <v>2836</v>
      </c>
      <c r="C743" s="16" t="s">
        <v>945</v>
      </c>
      <c r="D743" s="13" t="s">
        <v>183</v>
      </c>
      <c r="E743" s="13"/>
      <c r="F743" s="16"/>
      <c r="G743" s="13"/>
      <c r="H743" s="288" t="s">
        <v>2129</v>
      </c>
      <c r="I743" s="288" t="s">
        <v>2129</v>
      </c>
      <c r="J743" s="288" t="s">
        <v>2129</v>
      </c>
      <c r="K743" s="288" t="s">
        <v>2129</v>
      </c>
      <c r="L743" s="288" t="s">
        <v>183</v>
      </c>
      <c r="M743" s="288" t="s">
        <v>2130</v>
      </c>
      <c r="N743" s="288" t="s">
        <v>183</v>
      </c>
      <c r="P743" s="289">
        <v>0</v>
      </c>
      <c r="Q743" s="289">
        <v>0</v>
      </c>
      <c r="R743" s="289">
        <v>0</v>
      </c>
      <c r="S743" s="289">
        <v>0</v>
      </c>
      <c r="T743" s="289">
        <v>0</v>
      </c>
      <c r="U743" s="289">
        <v>0</v>
      </c>
      <c r="V743" s="289">
        <v>0</v>
      </c>
      <c r="W743" s="289">
        <v>0</v>
      </c>
      <c r="X743" s="289">
        <v>0</v>
      </c>
      <c r="Y743" s="289">
        <v>0</v>
      </c>
      <c r="Z743" s="289">
        <v>0</v>
      </c>
      <c r="AA743" s="289">
        <v>0</v>
      </c>
      <c r="AB743" s="289">
        <v>0</v>
      </c>
      <c r="AC743" s="289"/>
      <c r="AD743" s="289"/>
      <c r="AE743" s="289">
        <v>0</v>
      </c>
      <c r="AF743" s="307"/>
      <c r="AG743" s="308"/>
      <c r="AH743" s="291"/>
      <c r="AI743" s="291"/>
      <c r="AJ743" s="291"/>
      <c r="AK743" s="292"/>
      <c r="AL743" s="291">
        <v>0</v>
      </c>
      <c r="AM743" s="293">
        <v>0</v>
      </c>
      <c r="AN743" s="291"/>
      <c r="AO743" s="294">
        <v>0</v>
      </c>
      <c r="AP743" s="291"/>
      <c r="AQ743" s="295">
        <v>0</v>
      </c>
      <c r="AR743" s="291"/>
      <c r="AS743" s="291"/>
      <c r="AT743" s="291"/>
      <c r="AU743" s="291"/>
      <c r="AV743" s="296">
        <v>0</v>
      </c>
      <c r="AW743" s="291">
        <v>0</v>
      </c>
      <c r="AX743" s="291"/>
      <c r="AY743" s="293">
        <v>0</v>
      </c>
      <c r="AZ743" s="297"/>
      <c r="BA743" s="298">
        <f t="shared" si="98"/>
        <v>0</v>
      </c>
      <c r="BB743" s="43"/>
      <c r="BC743" s="288" t="str">
        <f t="shared" ref="BC743:BF774" si="102">IF(VALUE(AR743),BC$7,IF(ISBLANK(AR743),"",BC$7))</f>
        <v/>
      </c>
      <c r="BD743" s="288" t="str">
        <f t="shared" si="102"/>
        <v/>
      </c>
      <c r="BE743" s="288" t="str">
        <f t="shared" si="102"/>
        <v/>
      </c>
      <c r="BF743" s="288" t="str">
        <f t="shared" si="102"/>
        <v/>
      </c>
      <c r="BG743" s="288" t="str">
        <f t="shared" si="97"/>
        <v>W/C</v>
      </c>
      <c r="BH743" s="288" t="str">
        <f t="shared" si="97"/>
        <v>NO</v>
      </c>
      <c r="BI743" s="288" t="str">
        <f t="shared" si="101"/>
        <v>W/C</v>
      </c>
      <c r="BJ743" s="43"/>
      <c r="BK743" s="288" t="b">
        <f t="shared" ref="BK743:BQ774" si="103">BC743=H743</f>
        <v>1</v>
      </c>
      <c r="BL743" s="288" t="b">
        <f t="shared" si="103"/>
        <v>1</v>
      </c>
      <c r="BM743" s="288" t="b">
        <f t="shared" si="103"/>
        <v>1</v>
      </c>
      <c r="BN743" s="288" t="b">
        <f t="shared" si="103"/>
        <v>1</v>
      </c>
      <c r="BO743" s="288" t="b">
        <f t="shared" si="103"/>
        <v>1</v>
      </c>
      <c r="BP743" s="288" t="b">
        <f t="shared" si="103"/>
        <v>1</v>
      </c>
      <c r="BQ743" s="288" t="b">
        <f t="shared" si="103"/>
        <v>1</v>
      </c>
    </row>
    <row r="744" spans="1:69" ht="12" customHeight="1" x14ac:dyDescent="0.25">
      <c r="A744" s="14">
        <v>18608451</v>
      </c>
      <c r="B744" s="15" t="s">
        <v>2837</v>
      </c>
      <c r="C744" s="16" t="s">
        <v>946</v>
      </c>
      <c r="D744" s="13" t="s">
        <v>182</v>
      </c>
      <c r="E744" s="13"/>
      <c r="F744" s="303">
        <v>42995</v>
      </c>
      <c r="G744" s="13"/>
      <c r="H744" s="288" t="s">
        <v>2129</v>
      </c>
      <c r="I744" s="288" t="s">
        <v>2129</v>
      </c>
      <c r="J744" s="288" t="s">
        <v>2129</v>
      </c>
      <c r="K744" s="288" t="s">
        <v>182</v>
      </c>
      <c r="L744" s="288" t="s">
        <v>2130</v>
      </c>
      <c r="M744" s="288" t="s">
        <v>2130</v>
      </c>
      <c r="N744" s="288" t="s">
        <v>2129</v>
      </c>
      <c r="P744" s="289">
        <v>45000</v>
      </c>
      <c r="Q744" s="289">
        <v>45000</v>
      </c>
      <c r="R744" s="289">
        <v>45000</v>
      </c>
      <c r="S744" s="289">
        <v>45000</v>
      </c>
      <c r="T744" s="289">
        <v>45000</v>
      </c>
      <c r="U744" s="289">
        <v>45000</v>
      </c>
      <c r="V744" s="289">
        <v>45000</v>
      </c>
      <c r="W744" s="289">
        <v>45000</v>
      </c>
      <c r="X744" s="289">
        <v>45000</v>
      </c>
      <c r="Y744" s="289">
        <v>45000</v>
      </c>
      <c r="Z744" s="289">
        <v>45000</v>
      </c>
      <c r="AA744" s="289">
        <v>45000</v>
      </c>
      <c r="AB744" s="289">
        <v>45000</v>
      </c>
      <c r="AC744" s="289"/>
      <c r="AD744" s="289"/>
      <c r="AE744" s="289">
        <v>45000</v>
      </c>
      <c r="AF744" s="307"/>
      <c r="AG744" s="308"/>
      <c r="AH744" s="291"/>
      <c r="AI744" s="291"/>
      <c r="AJ744" s="291"/>
      <c r="AK744" s="292">
        <v>45000</v>
      </c>
      <c r="AL744" s="291">
        <v>45000</v>
      </c>
      <c r="AM744" s="293"/>
      <c r="AN744" s="291"/>
      <c r="AO744" s="294">
        <v>0</v>
      </c>
      <c r="AP744" s="291"/>
      <c r="AQ744" s="295">
        <v>45000</v>
      </c>
      <c r="AR744" s="291"/>
      <c r="AS744" s="291"/>
      <c r="AT744" s="291"/>
      <c r="AU744" s="291">
        <v>45000</v>
      </c>
      <c r="AV744" s="296">
        <v>45000</v>
      </c>
      <c r="AW744" s="291"/>
      <c r="AX744" s="291"/>
      <c r="AY744" s="293">
        <v>0</v>
      </c>
      <c r="AZ744" s="297" t="s">
        <v>682</v>
      </c>
      <c r="BA744" s="298">
        <f t="shared" si="98"/>
        <v>0</v>
      </c>
      <c r="BB744" s="43"/>
      <c r="BC744" s="288" t="str">
        <f t="shared" si="102"/>
        <v/>
      </c>
      <c r="BD744" s="288" t="str">
        <f t="shared" si="102"/>
        <v/>
      </c>
      <c r="BE744" s="288" t="str">
        <f t="shared" si="102"/>
        <v/>
      </c>
      <c r="BF744" s="288" t="str">
        <f t="shared" si="102"/>
        <v>Non-Op</v>
      </c>
      <c r="BG744" s="288" t="str">
        <f t="shared" si="97"/>
        <v>NO</v>
      </c>
      <c r="BH744" s="288" t="str">
        <f t="shared" si="97"/>
        <v>NO</v>
      </c>
      <c r="BI744" s="288" t="str">
        <f t="shared" si="101"/>
        <v/>
      </c>
      <c r="BJ744" s="43"/>
      <c r="BK744" s="288" t="b">
        <f t="shared" si="103"/>
        <v>1</v>
      </c>
      <c r="BL744" s="288" t="b">
        <f t="shared" si="103"/>
        <v>1</v>
      </c>
      <c r="BM744" s="288" t="b">
        <f t="shared" si="103"/>
        <v>1</v>
      </c>
      <c r="BN744" s="288" t="b">
        <f t="shared" si="103"/>
        <v>1</v>
      </c>
      <c r="BO744" s="288" t="b">
        <f t="shared" si="103"/>
        <v>1</v>
      </c>
      <c r="BP744" s="288" t="b">
        <f t="shared" si="103"/>
        <v>1</v>
      </c>
      <c r="BQ744" s="288" t="b">
        <f t="shared" si="103"/>
        <v>1</v>
      </c>
    </row>
    <row r="745" spans="1:69" ht="12" customHeight="1" x14ac:dyDescent="0.25">
      <c r="A745" s="286">
        <v>18608612</v>
      </c>
      <c r="B745" s="287" t="s">
        <v>2838</v>
      </c>
      <c r="C745" s="16" t="s">
        <v>947</v>
      </c>
      <c r="D745" s="13" t="s">
        <v>183</v>
      </c>
      <c r="E745" s="13"/>
      <c r="F745" s="16"/>
      <c r="G745" s="13"/>
      <c r="H745" s="288" t="s">
        <v>2129</v>
      </c>
      <c r="I745" s="288" t="s">
        <v>2129</v>
      </c>
      <c r="J745" s="288" t="s">
        <v>2129</v>
      </c>
      <c r="K745" s="288" t="s">
        <v>2129</v>
      </c>
      <c r="L745" s="288" t="s">
        <v>183</v>
      </c>
      <c r="M745" s="288" t="s">
        <v>2130</v>
      </c>
      <c r="N745" s="288" t="s">
        <v>183</v>
      </c>
      <c r="P745" s="289">
        <v>30496.799999999999</v>
      </c>
      <c r="Q745" s="289">
        <v>36207.54</v>
      </c>
      <c r="R745" s="289">
        <v>36207.54</v>
      </c>
      <c r="S745" s="289">
        <v>36207.54</v>
      </c>
      <c r="T745" s="289">
        <v>37632.54</v>
      </c>
      <c r="U745" s="289">
        <v>44126.81</v>
      </c>
      <c r="V745" s="289">
        <v>46847.25</v>
      </c>
      <c r="W745" s="289">
        <v>58681.26</v>
      </c>
      <c r="X745" s="289">
        <v>64822.62</v>
      </c>
      <c r="Y745" s="289">
        <v>68524.62</v>
      </c>
      <c r="Z745" s="289">
        <v>68727.12</v>
      </c>
      <c r="AA745" s="289">
        <v>71063.520000000004</v>
      </c>
      <c r="AB745" s="289">
        <v>76257.679999999993</v>
      </c>
      <c r="AC745" s="289"/>
      <c r="AD745" s="289"/>
      <c r="AE745" s="289">
        <v>51868.799999999996</v>
      </c>
      <c r="AF745" s="307"/>
      <c r="AG745" s="308"/>
      <c r="AH745" s="291"/>
      <c r="AI745" s="291"/>
      <c r="AJ745" s="291"/>
      <c r="AK745" s="292"/>
      <c r="AL745" s="291">
        <v>0</v>
      </c>
      <c r="AM745" s="293">
        <v>51868.799999999996</v>
      </c>
      <c r="AN745" s="291"/>
      <c r="AO745" s="294">
        <v>51868.799999999996</v>
      </c>
      <c r="AP745" s="291"/>
      <c r="AQ745" s="295">
        <v>76257.679999999993</v>
      </c>
      <c r="AR745" s="291"/>
      <c r="AS745" s="291"/>
      <c r="AT745" s="291"/>
      <c r="AU745" s="291"/>
      <c r="AV745" s="296">
        <v>0</v>
      </c>
      <c r="AW745" s="291">
        <v>76257.679999999993</v>
      </c>
      <c r="AX745" s="291"/>
      <c r="AY745" s="293">
        <v>76257.679999999993</v>
      </c>
      <c r="AZ745" s="297"/>
      <c r="BA745" s="298">
        <f t="shared" si="98"/>
        <v>0</v>
      </c>
      <c r="BB745" s="43"/>
      <c r="BC745" s="288" t="str">
        <f t="shared" si="102"/>
        <v/>
      </c>
      <c r="BD745" s="288" t="str">
        <f t="shared" si="102"/>
        <v/>
      </c>
      <c r="BE745" s="288" t="str">
        <f t="shared" si="102"/>
        <v/>
      </c>
      <c r="BF745" s="288" t="str">
        <f t="shared" si="102"/>
        <v/>
      </c>
      <c r="BG745" s="288" t="str">
        <f t="shared" si="97"/>
        <v>W/C</v>
      </c>
      <c r="BH745" s="288" t="str">
        <f t="shared" si="97"/>
        <v>NO</v>
      </c>
      <c r="BI745" s="288" t="str">
        <f t="shared" si="101"/>
        <v>W/C</v>
      </c>
      <c r="BJ745" s="43"/>
      <c r="BK745" s="288" t="b">
        <f t="shared" si="103"/>
        <v>1</v>
      </c>
      <c r="BL745" s="288" t="b">
        <f t="shared" si="103"/>
        <v>1</v>
      </c>
      <c r="BM745" s="288" t="b">
        <f t="shared" si="103"/>
        <v>1</v>
      </c>
      <c r="BN745" s="288" t="b">
        <f t="shared" si="103"/>
        <v>1</v>
      </c>
      <c r="BO745" s="288" t="b">
        <f t="shared" si="103"/>
        <v>1</v>
      </c>
      <c r="BP745" s="288" t="b">
        <f t="shared" si="103"/>
        <v>1</v>
      </c>
      <c r="BQ745" s="288" t="b">
        <f t="shared" si="103"/>
        <v>1</v>
      </c>
    </row>
    <row r="746" spans="1:69" ht="12" customHeight="1" x14ac:dyDescent="0.25">
      <c r="A746" s="286">
        <v>18608712</v>
      </c>
      <c r="B746" s="287" t="s">
        <v>2839</v>
      </c>
      <c r="C746" s="16" t="s">
        <v>948</v>
      </c>
      <c r="D746" s="13" t="s">
        <v>183</v>
      </c>
      <c r="E746" s="13"/>
      <c r="F746" s="16"/>
      <c r="G746" s="13"/>
      <c r="H746" s="288" t="s">
        <v>2129</v>
      </c>
      <c r="I746" s="288" t="s">
        <v>2129</v>
      </c>
      <c r="J746" s="288" t="s">
        <v>2129</v>
      </c>
      <c r="K746" s="288" t="s">
        <v>2129</v>
      </c>
      <c r="L746" s="288" t="s">
        <v>183</v>
      </c>
      <c r="M746" s="288" t="s">
        <v>2130</v>
      </c>
      <c r="N746" s="288" t="s">
        <v>183</v>
      </c>
      <c r="P746" s="289">
        <v>7779.15</v>
      </c>
      <c r="Q746" s="289">
        <v>8094.15</v>
      </c>
      <c r="R746" s="289">
        <v>8409.15</v>
      </c>
      <c r="S746" s="289">
        <v>8409.15</v>
      </c>
      <c r="T746" s="289">
        <v>8409.15</v>
      </c>
      <c r="U746" s="289">
        <v>8409.15</v>
      </c>
      <c r="V746" s="289">
        <v>8409.15</v>
      </c>
      <c r="W746" s="289">
        <v>8409.15</v>
      </c>
      <c r="X746" s="289">
        <v>8409.15</v>
      </c>
      <c r="Y746" s="289">
        <v>8409.15</v>
      </c>
      <c r="Z746" s="289">
        <v>8409.15</v>
      </c>
      <c r="AA746" s="289">
        <v>8409.15</v>
      </c>
      <c r="AB746" s="289">
        <v>8409.15</v>
      </c>
      <c r="AC746" s="289"/>
      <c r="AD746" s="289"/>
      <c r="AE746" s="289">
        <v>8356.6499999999978</v>
      </c>
      <c r="AF746" s="307"/>
      <c r="AG746" s="308"/>
      <c r="AH746" s="291"/>
      <c r="AI746" s="291"/>
      <c r="AJ746" s="291"/>
      <c r="AK746" s="292"/>
      <c r="AL746" s="291">
        <v>0</v>
      </c>
      <c r="AM746" s="293">
        <v>8356.6499999999978</v>
      </c>
      <c r="AN746" s="291"/>
      <c r="AO746" s="294">
        <v>8356.6499999999978</v>
      </c>
      <c r="AP746" s="291"/>
      <c r="AQ746" s="295">
        <v>8409.15</v>
      </c>
      <c r="AR746" s="291"/>
      <c r="AS746" s="291"/>
      <c r="AT746" s="291"/>
      <c r="AU746" s="291"/>
      <c r="AV746" s="296">
        <v>0</v>
      </c>
      <c r="AW746" s="291">
        <v>8409.15</v>
      </c>
      <c r="AX746" s="291"/>
      <c r="AY746" s="293">
        <v>8409.15</v>
      </c>
      <c r="AZ746" s="297"/>
      <c r="BA746" s="298">
        <f t="shared" si="98"/>
        <v>0</v>
      </c>
      <c r="BB746" s="43"/>
      <c r="BC746" s="288" t="str">
        <f t="shared" si="102"/>
        <v/>
      </c>
      <c r="BD746" s="288" t="str">
        <f t="shared" si="102"/>
        <v/>
      </c>
      <c r="BE746" s="288" t="str">
        <f t="shared" si="102"/>
        <v/>
      </c>
      <c r="BF746" s="288" t="str">
        <f t="shared" si="102"/>
        <v/>
      </c>
      <c r="BG746" s="288" t="str">
        <f t="shared" si="97"/>
        <v>W/C</v>
      </c>
      <c r="BH746" s="288" t="str">
        <f t="shared" si="97"/>
        <v>NO</v>
      </c>
      <c r="BI746" s="288" t="str">
        <f t="shared" si="101"/>
        <v>W/C</v>
      </c>
      <c r="BJ746" s="43"/>
      <c r="BK746" s="288" t="b">
        <f t="shared" si="103"/>
        <v>1</v>
      </c>
      <c r="BL746" s="288" t="b">
        <f t="shared" si="103"/>
        <v>1</v>
      </c>
      <c r="BM746" s="288" t="b">
        <f t="shared" si="103"/>
        <v>1</v>
      </c>
      <c r="BN746" s="288" t="b">
        <f t="shared" si="103"/>
        <v>1</v>
      </c>
      <c r="BO746" s="288" t="b">
        <f t="shared" si="103"/>
        <v>1</v>
      </c>
      <c r="BP746" s="288" t="b">
        <f t="shared" si="103"/>
        <v>1</v>
      </c>
      <c r="BQ746" s="288" t="b">
        <f t="shared" si="103"/>
        <v>1</v>
      </c>
    </row>
    <row r="747" spans="1:69" ht="12" customHeight="1" x14ac:dyDescent="0.25">
      <c r="A747" s="14">
        <v>18608722</v>
      </c>
      <c r="B747" s="15" t="s">
        <v>2840</v>
      </c>
      <c r="C747" s="16" t="s">
        <v>949</v>
      </c>
      <c r="D747" s="13" t="s">
        <v>183</v>
      </c>
      <c r="E747" s="13"/>
      <c r="F747" s="16"/>
      <c r="G747" s="13"/>
      <c r="H747" s="288" t="s">
        <v>2129</v>
      </c>
      <c r="I747" s="288" t="s">
        <v>2129</v>
      </c>
      <c r="J747" s="288" t="s">
        <v>2129</v>
      </c>
      <c r="K747" s="288" t="s">
        <v>2129</v>
      </c>
      <c r="L747" s="288" t="s">
        <v>183</v>
      </c>
      <c r="M747" s="288" t="s">
        <v>2130</v>
      </c>
      <c r="N747" s="288" t="s">
        <v>183</v>
      </c>
      <c r="P747" s="289">
        <v>0</v>
      </c>
      <c r="Q747" s="289">
        <v>0</v>
      </c>
      <c r="R747" s="289">
        <v>0</v>
      </c>
      <c r="S747" s="289">
        <v>0</v>
      </c>
      <c r="T747" s="289">
        <v>0</v>
      </c>
      <c r="U747" s="289">
        <v>0</v>
      </c>
      <c r="V747" s="289">
        <v>0</v>
      </c>
      <c r="W747" s="289">
        <v>0</v>
      </c>
      <c r="X747" s="289">
        <v>0</v>
      </c>
      <c r="Y747" s="289">
        <v>0</v>
      </c>
      <c r="Z747" s="289">
        <v>0</v>
      </c>
      <c r="AA747" s="289">
        <v>0</v>
      </c>
      <c r="AB747" s="289">
        <v>0</v>
      </c>
      <c r="AC747" s="289"/>
      <c r="AD747" s="289"/>
      <c r="AE747" s="289">
        <v>0</v>
      </c>
      <c r="AF747" s="307"/>
      <c r="AG747" s="308"/>
      <c r="AH747" s="291"/>
      <c r="AI747" s="291"/>
      <c r="AJ747" s="291"/>
      <c r="AK747" s="292"/>
      <c r="AL747" s="291">
        <v>0</v>
      </c>
      <c r="AM747" s="293">
        <v>0</v>
      </c>
      <c r="AN747" s="291"/>
      <c r="AO747" s="294">
        <v>0</v>
      </c>
      <c r="AP747" s="291"/>
      <c r="AQ747" s="295">
        <v>0</v>
      </c>
      <c r="AR747" s="291"/>
      <c r="AS747" s="291"/>
      <c r="AT747" s="291"/>
      <c r="AU747" s="291"/>
      <c r="AV747" s="296">
        <v>0</v>
      </c>
      <c r="AW747" s="291">
        <v>0</v>
      </c>
      <c r="AX747" s="291"/>
      <c r="AY747" s="293">
        <v>0</v>
      </c>
      <c r="AZ747" s="297"/>
      <c r="BA747" s="298">
        <f t="shared" si="98"/>
        <v>0</v>
      </c>
      <c r="BB747" s="43"/>
      <c r="BC747" s="288" t="str">
        <f t="shared" si="102"/>
        <v/>
      </c>
      <c r="BD747" s="288" t="str">
        <f t="shared" si="102"/>
        <v/>
      </c>
      <c r="BE747" s="288" t="str">
        <f t="shared" si="102"/>
        <v/>
      </c>
      <c r="BF747" s="288" t="str">
        <f t="shared" si="102"/>
        <v/>
      </c>
      <c r="BG747" s="288" t="str">
        <f t="shared" si="97"/>
        <v>W/C</v>
      </c>
      <c r="BH747" s="288" t="str">
        <f t="shared" si="97"/>
        <v>NO</v>
      </c>
      <c r="BI747" s="288" t="str">
        <f t="shared" si="101"/>
        <v>W/C</v>
      </c>
      <c r="BJ747" s="43"/>
      <c r="BK747" s="288" t="b">
        <f t="shared" si="103"/>
        <v>1</v>
      </c>
      <c r="BL747" s="288" t="b">
        <f t="shared" si="103"/>
        <v>1</v>
      </c>
      <c r="BM747" s="288" t="b">
        <f t="shared" si="103"/>
        <v>1</v>
      </c>
      <c r="BN747" s="288" t="b">
        <f t="shared" si="103"/>
        <v>1</v>
      </c>
      <c r="BO747" s="288" t="b">
        <f t="shared" si="103"/>
        <v>1</v>
      </c>
      <c r="BP747" s="288" t="b">
        <f t="shared" si="103"/>
        <v>1</v>
      </c>
      <c r="BQ747" s="288" t="b">
        <f t="shared" si="103"/>
        <v>1</v>
      </c>
    </row>
    <row r="748" spans="1:69" ht="12" customHeight="1" x14ac:dyDescent="0.25">
      <c r="A748" s="12">
        <v>18608752</v>
      </c>
      <c r="B748" s="13" t="s">
        <v>2841</v>
      </c>
      <c r="C748" s="16" t="s">
        <v>950</v>
      </c>
      <c r="D748" s="13" t="s">
        <v>183</v>
      </c>
      <c r="E748" s="13"/>
      <c r="F748" s="16"/>
      <c r="G748" s="13"/>
      <c r="H748" s="288" t="s">
        <v>2129</v>
      </c>
      <c r="I748" s="288" t="s">
        <v>2129</v>
      </c>
      <c r="J748" s="288" t="s">
        <v>2129</v>
      </c>
      <c r="K748" s="288" t="s">
        <v>2129</v>
      </c>
      <c r="L748" s="288" t="s">
        <v>183</v>
      </c>
      <c r="M748" s="288" t="s">
        <v>2130</v>
      </c>
      <c r="N748" s="288" t="s">
        <v>183</v>
      </c>
      <c r="P748" s="289">
        <v>0</v>
      </c>
      <c r="Q748" s="289">
        <v>0</v>
      </c>
      <c r="R748" s="289">
        <v>0</v>
      </c>
      <c r="S748" s="289">
        <v>0</v>
      </c>
      <c r="T748" s="289">
        <v>0</v>
      </c>
      <c r="U748" s="289">
        <v>0</v>
      </c>
      <c r="V748" s="289">
        <v>0</v>
      </c>
      <c r="W748" s="289">
        <v>0</v>
      </c>
      <c r="X748" s="289">
        <v>0</v>
      </c>
      <c r="Y748" s="289">
        <v>0</v>
      </c>
      <c r="Z748" s="289">
        <v>0</v>
      </c>
      <c r="AA748" s="289">
        <v>0</v>
      </c>
      <c r="AB748" s="289">
        <v>0</v>
      </c>
      <c r="AC748" s="289"/>
      <c r="AD748" s="289"/>
      <c r="AE748" s="289">
        <v>0</v>
      </c>
      <c r="AF748" s="299"/>
      <c r="AG748" s="300"/>
      <c r="AH748" s="291"/>
      <c r="AI748" s="291"/>
      <c r="AJ748" s="291"/>
      <c r="AK748" s="292"/>
      <c r="AL748" s="291">
        <v>0</v>
      </c>
      <c r="AM748" s="293">
        <v>0</v>
      </c>
      <c r="AN748" s="291"/>
      <c r="AO748" s="294">
        <v>0</v>
      </c>
      <c r="AP748" s="291"/>
      <c r="AQ748" s="295">
        <v>0</v>
      </c>
      <c r="AR748" s="291"/>
      <c r="AS748" s="291"/>
      <c r="AT748" s="291"/>
      <c r="AU748" s="291"/>
      <c r="AV748" s="296">
        <v>0</v>
      </c>
      <c r="AW748" s="291">
        <v>0</v>
      </c>
      <c r="AX748" s="291"/>
      <c r="AY748" s="293">
        <v>0</v>
      </c>
      <c r="AZ748" s="297"/>
      <c r="BA748" s="298">
        <f t="shared" si="98"/>
        <v>0</v>
      </c>
      <c r="BB748" s="43"/>
      <c r="BC748" s="288" t="str">
        <f t="shared" si="102"/>
        <v/>
      </c>
      <c r="BD748" s="288" t="str">
        <f t="shared" si="102"/>
        <v/>
      </c>
      <c r="BE748" s="288" t="str">
        <f t="shared" si="102"/>
        <v/>
      </c>
      <c r="BF748" s="288" t="str">
        <f t="shared" si="102"/>
        <v/>
      </c>
      <c r="BG748" s="288" t="str">
        <f t="shared" ref="BG748:BH811" si="104">IF(VALUE(AW748),"W/C",IF(ISBLANK(AW748),"NO","W/C"))</f>
        <v>W/C</v>
      </c>
      <c r="BH748" s="288" t="str">
        <f t="shared" si="104"/>
        <v>NO</v>
      </c>
      <c r="BI748" s="288" t="str">
        <f t="shared" si="101"/>
        <v>W/C</v>
      </c>
      <c r="BJ748" s="43"/>
      <c r="BK748" s="288" t="b">
        <f t="shared" si="103"/>
        <v>1</v>
      </c>
      <c r="BL748" s="288" t="b">
        <f t="shared" si="103"/>
        <v>1</v>
      </c>
      <c r="BM748" s="288" t="b">
        <f t="shared" si="103"/>
        <v>1</v>
      </c>
      <c r="BN748" s="288" t="b">
        <f t="shared" si="103"/>
        <v>1</v>
      </c>
      <c r="BO748" s="288" t="b">
        <f t="shared" si="103"/>
        <v>1</v>
      </c>
      <c r="BP748" s="288" t="b">
        <f t="shared" si="103"/>
        <v>1</v>
      </c>
      <c r="BQ748" s="288" t="b">
        <f t="shared" si="103"/>
        <v>1</v>
      </c>
    </row>
    <row r="749" spans="1:69" ht="12" customHeight="1" x14ac:dyDescent="0.25">
      <c r="A749" s="286">
        <v>18608772</v>
      </c>
      <c r="B749" s="287" t="s">
        <v>2842</v>
      </c>
      <c r="C749" s="16" t="s">
        <v>951</v>
      </c>
      <c r="D749" s="13" t="s">
        <v>183</v>
      </c>
      <c r="E749" s="13"/>
      <c r="F749" s="16"/>
      <c r="G749" s="13"/>
      <c r="H749" s="288" t="s">
        <v>2129</v>
      </c>
      <c r="I749" s="288" t="s">
        <v>2129</v>
      </c>
      <c r="J749" s="288" t="s">
        <v>2129</v>
      </c>
      <c r="K749" s="288" t="s">
        <v>2129</v>
      </c>
      <c r="L749" s="288" t="s">
        <v>183</v>
      </c>
      <c r="M749" s="288" t="s">
        <v>2130</v>
      </c>
      <c r="N749" s="288" t="s">
        <v>183</v>
      </c>
      <c r="P749" s="289">
        <v>0</v>
      </c>
      <c r="Q749" s="289">
        <v>0</v>
      </c>
      <c r="R749" s="289">
        <v>0</v>
      </c>
      <c r="S749" s="289">
        <v>0</v>
      </c>
      <c r="T749" s="289">
        <v>0</v>
      </c>
      <c r="U749" s="289">
        <v>0</v>
      </c>
      <c r="V749" s="289">
        <v>0</v>
      </c>
      <c r="W749" s="289">
        <v>0</v>
      </c>
      <c r="X749" s="289">
        <v>0</v>
      </c>
      <c r="Y749" s="289">
        <v>0</v>
      </c>
      <c r="Z749" s="289">
        <v>0</v>
      </c>
      <c r="AA749" s="289">
        <v>0</v>
      </c>
      <c r="AB749" s="289">
        <v>0</v>
      </c>
      <c r="AC749" s="289"/>
      <c r="AD749" s="289"/>
      <c r="AE749" s="289">
        <v>0</v>
      </c>
      <c r="AF749" s="307"/>
      <c r="AG749" s="308"/>
      <c r="AH749" s="291"/>
      <c r="AI749" s="291"/>
      <c r="AJ749" s="291"/>
      <c r="AK749" s="292"/>
      <c r="AL749" s="291">
        <v>0</v>
      </c>
      <c r="AM749" s="293">
        <v>0</v>
      </c>
      <c r="AN749" s="291"/>
      <c r="AO749" s="294">
        <v>0</v>
      </c>
      <c r="AP749" s="291"/>
      <c r="AQ749" s="295">
        <v>0</v>
      </c>
      <c r="AR749" s="291"/>
      <c r="AS749" s="291"/>
      <c r="AT749" s="291"/>
      <c r="AU749" s="291"/>
      <c r="AV749" s="296">
        <v>0</v>
      </c>
      <c r="AW749" s="291">
        <v>0</v>
      </c>
      <c r="AX749" s="291"/>
      <c r="AY749" s="293">
        <v>0</v>
      </c>
      <c r="AZ749" s="297"/>
      <c r="BA749" s="298">
        <f t="shared" si="98"/>
        <v>0</v>
      </c>
      <c r="BB749" s="43"/>
      <c r="BC749" s="288" t="str">
        <f t="shared" si="102"/>
        <v/>
      </c>
      <c r="BD749" s="288" t="str">
        <f t="shared" si="102"/>
        <v/>
      </c>
      <c r="BE749" s="288" t="str">
        <f t="shared" si="102"/>
        <v/>
      </c>
      <c r="BF749" s="288" t="str">
        <f t="shared" si="102"/>
        <v/>
      </c>
      <c r="BG749" s="288" t="str">
        <f t="shared" si="104"/>
        <v>W/C</v>
      </c>
      <c r="BH749" s="288" t="str">
        <f t="shared" si="104"/>
        <v>NO</v>
      </c>
      <c r="BI749" s="288" t="str">
        <f t="shared" si="101"/>
        <v>W/C</v>
      </c>
      <c r="BJ749" s="43"/>
      <c r="BK749" s="288" t="b">
        <f t="shared" si="103"/>
        <v>1</v>
      </c>
      <c r="BL749" s="288" t="b">
        <f t="shared" si="103"/>
        <v>1</v>
      </c>
      <c r="BM749" s="288" t="b">
        <f t="shared" si="103"/>
        <v>1</v>
      </c>
      <c r="BN749" s="288" t="b">
        <f t="shared" si="103"/>
        <v>1</v>
      </c>
      <c r="BO749" s="288" t="b">
        <f t="shared" si="103"/>
        <v>1</v>
      </c>
      <c r="BP749" s="288" t="b">
        <f t="shared" si="103"/>
        <v>1</v>
      </c>
      <c r="BQ749" s="288" t="b">
        <f t="shared" si="103"/>
        <v>1</v>
      </c>
    </row>
    <row r="750" spans="1:69" ht="12" customHeight="1" x14ac:dyDescent="0.25">
      <c r="A750" s="286">
        <v>18608782</v>
      </c>
      <c r="B750" s="287" t="s">
        <v>2843</v>
      </c>
      <c r="C750" s="16" t="s">
        <v>952</v>
      </c>
      <c r="D750" s="13" t="s">
        <v>183</v>
      </c>
      <c r="E750" s="13"/>
      <c r="F750" s="16"/>
      <c r="G750" s="13"/>
      <c r="H750" s="288" t="s">
        <v>2129</v>
      </c>
      <c r="I750" s="288" t="s">
        <v>2129</v>
      </c>
      <c r="J750" s="288" t="s">
        <v>2129</v>
      </c>
      <c r="K750" s="288" t="s">
        <v>2129</v>
      </c>
      <c r="L750" s="288" t="s">
        <v>183</v>
      </c>
      <c r="M750" s="288" t="s">
        <v>2130</v>
      </c>
      <c r="N750" s="288" t="s">
        <v>183</v>
      </c>
      <c r="P750" s="289">
        <v>0</v>
      </c>
      <c r="Q750" s="289">
        <v>0</v>
      </c>
      <c r="R750" s="289">
        <v>0</v>
      </c>
      <c r="S750" s="289">
        <v>0</v>
      </c>
      <c r="T750" s="289">
        <v>0</v>
      </c>
      <c r="U750" s="289">
        <v>0</v>
      </c>
      <c r="V750" s="289">
        <v>0</v>
      </c>
      <c r="W750" s="289">
        <v>0</v>
      </c>
      <c r="X750" s="289">
        <v>0</v>
      </c>
      <c r="Y750" s="289">
        <v>0</v>
      </c>
      <c r="Z750" s="289">
        <v>0</v>
      </c>
      <c r="AA750" s="289">
        <v>0</v>
      </c>
      <c r="AB750" s="289">
        <v>0</v>
      </c>
      <c r="AC750" s="289"/>
      <c r="AD750" s="289"/>
      <c r="AE750" s="289">
        <v>0</v>
      </c>
      <c r="AF750" s="307"/>
      <c r="AG750" s="308"/>
      <c r="AH750" s="291"/>
      <c r="AI750" s="291"/>
      <c r="AJ750" s="291"/>
      <c r="AK750" s="292"/>
      <c r="AL750" s="291">
        <v>0</v>
      </c>
      <c r="AM750" s="293">
        <v>0</v>
      </c>
      <c r="AN750" s="291"/>
      <c r="AO750" s="294">
        <v>0</v>
      </c>
      <c r="AP750" s="291"/>
      <c r="AQ750" s="295">
        <v>0</v>
      </c>
      <c r="AR750" s="291"/>
      <c r="AS750" s="291"/>
      <c r="AT750" s="291"/>
      <c r="AU750" s="291"/>
      <c r="AV750" s="296">
        <v>0</v>
      </c>
      <c r="AW750" s="291">
        <v>0</v>
      </c>
      <c r="AX750" s="291"/>
      <c r="AY750" s="293">
        <v>0</v>
      </c>
      <c r="AZ750" s="297"/>
      <c r="BA750" s="298">
        <f t="shared" si="98"/>
        <v>0</v>
      </c>
      <c r="BB750" s="43"/>
      <c r="BC750" s="288" t="str">
        <f t="shared" si="102"/>
        <v/>
      </c>
      <c r="BD750" s="288" t="str">
        <f t="shared" si="102"/>
        <v/>
      </c>
      <c r="BE750" s="288" t="str">
        <f t="shared" si="102"/>
        <v/>
      </c>
      <c r="BF750" s="288" t="str">
        <f t="shared" si="102"/>
        <v/>
      </c>
      <c r="BG750" s="288" t="str">
        <f t="shared" si="104"/>
        <v>W/C</v>
      </c>
      <c r="BH750" s="288" t="str">
        <f t="shared" si="104"/>
        <v>NO</v>
      </c>
      <c r="BI750" s="288" t="str">
        <f t="shared" si="101"/>
        <v>W/C</v>
      </c>
      <c r="BJ750" s="43"/>
      <c r="BK750" s="288" t="b">
        <f t="shared" si="103"/>
        <v>1</v>
      </c>
      <c r="BL750" s="288" t="b">
        <f t="shared" si="103"/>
        <v>1</v>
      </c>
      <c r="BM750" s="288" t="b">
        <f t="shared" si="103"/>
        <v>1</v>
      </c>
      <c r="BN750" s="288" t="b">
        <f t="shared" si="103"/>
        <v>1</v>
      </c>
      <c r="BO750" s="288" t="b">
        <f t="shared" si="103"/>
        <v>1</v>
      </c>
      <c r="BP750" s="288" t="b">
        <f t="shared" si="103"/>
        <v>1</v>
      </c>
      <c r="BQ750" s="288" t="b">
        <f t="shared" si="103"/>
        <v>1</v>
      </c>
    </row>
    <row r="751" spans="1:69" ht="12" customHeight="1" x14ac:dyDescent="0.25">
      <c r="A751" s="286">
        <v>18608792</v>
      </c>
      <c r="B751" s="287" t="s">
        <v>2844</v>
      </c>
      <c r="C751" s="16" t="s">
        <v>953</v>
      </c>
      <c r="D751" s="13" t="s">
        <v>183</v>
      </c>
      <c r="E751" s="13"/>
      <c r="F751" s="16"/>
      <c r="G751" s="13"/>
      <c r="H751" s="288" t="s">
        <v>2129</v>
      </c>
      <c r="I751" s="288" t="s">
        <v>2129</v>
      </c>
      <c r="J751" s="288" t="s">
        <v>2129</v>
      </c>
      <c r="K751" s="288" t="s">
        <v>2129</v>
      </c>
      <c r="L751" s="288" t="s">
        <v>183</v>
      </c>
      <c r="M751" s="288" t="s">
        <v>2130</v>
      </c>
      <c r="N751" s="288" t="s">
        <v>183</v>
      </c>
      <c r="P751" s="289">
        <v>0</v>
      </c>
      <c r="Q751" s="289">
        <v>0</v>
      </c>
      <c r="R751" s="289">
        <v>0</v>
      </c>
      <c r="S751" s="289">
        <v>0</v>
      </c>
      <c r="T751" s="289">
        <v>0</v>
      </c>
      <c r="U751" s="289">
        <v>0</v>
      </c>
      <c r="V751" s="289">
        <v>0</v>
      </c>
      <c r="W751" s="289">
        <v>0</v>
      </c>
      <c r="X751" s="289">
        <v>0</v>
      </c>
      <c r="Y751" s="289">
        <v>0</v>
      </c>
      <c r="Z751" s="289">
        <v>0</v>
      </c>
      <c r="AA751" s="289">
        <v>0</v>
      </c>
      <c r="AB751" s="289">
        <v>0</v>
      </c>
      <c r="AC751" s="289"/>
      <c r="AD751" s="289"/>
      <c r="AE751" s="289">
        <v>0</v>
      </c>
      <c r="AF751" s="307"/>
      <c r="AG751" s="308"/>
      <c r="AH751" s="291"/>
      <c r="AI751" s="291"/>
      <c r="AJ751" s="291"/>
      <c r="AK751" s="292"/>
      <c r="AL751" s="291">
        <v>0</v>
      </c>
      <c r="AM751" s="293">
        <v>0</v>
      </c>
      <c r="AN751" s="291"/>
      <c r="AO751" s="294">
        <v>0</v>
      </c>
      <c r="AP751" s="291"/>
      <c r="AQ751" s="295">
        <v>0</v>
      </c>
      <c r="AR751" s="291"/>
      <c r="AS751" s="291"/>
      <c r="AT751" s="291"/>
      <c r="AU751" s="291"/>
      <c r="AV751" s="296">
        <v>0</v>
      </c>
      <c r="AW751" s="291">
        <v>0</v>
      </c>
      <c r="AX751" s="291"/>
      <c r="AY751" s="293">
        <v>0</v>
      </c>
      <c r="AZ751" s="297"/>
      <c r="BA751" s="298">
        <f t="shared" si="98"/>
        <v>0</v>
      </c>
      <c r="BB751" s="43"/>
      <c r="BC751" s="288" t="str">
        <f t="shared" si="102"/>
        <v/>
      </c>
      <c r="BD751" s="288" t="str">
        <f t="shared" si="102"/>
        <v/>
      </c>
      <c r="BE751" s="288" t="str">
        <f t="shared" si="102"/>
        <v/>
      </c>
      <c r="BF751" s="288" t="str">
        <f t="shared" si="102"/>
        <v/>
      </c>
      <c r="BG751" s="288" t="str">
        <f t="shared" si="104"/>
        <v>W/C</v>
      </c>
      <c r="BH751" s="288" t="str">
        <f t="shared" si="104"/>
        <v>NO</v>
      </c>
      <c r="BI751" s="288" t="str">
        <f t="shared" si="101"/>
        <v>W/C</v>
      </c>
      <c r="BJ751" s="43"/>
      <c r="BK751" s="288" t="b">
        <f t="shared" si="103"/>
        <v>1</v>
      </c>
      <c r="BL751" s="288" t="b">
        <f t="shared" si="103"/>
        <v>1</v>
      </c>
      <c r="BM751" s="288" t="b">
        <f t="shared" si="103"/>
        <v>1</v>
      </c>
      <c r="BN751" s="288" t="b">
        <f t="shared" si="103"/>
        <v>1</v>
      </c>
      <c r="BO751" s="288" t="b">
        <f t="shared" si="103"/>
        <v>1</v>
      </c>
      <c r="BP751" s="288" t="b">
        <f t="shared" si="103"/>
        <v>1</v>
      </c>
      <c r="BQ751" s="288" t="b">
        <f t="shared" si="103"/>
        <v>1</v>
      </c>
    </row>
    <row r="752" spans="1:69" ht="12" customHeight="1" x14ac:dyDescent="0.25">
      <c r="A752" s="286">
        <v>18609312</v>
      </c>
      <c r="B752" s="287" t="s">
        <v>2845</v>
      </c>
      <c r="C752" s="16" t="s">
        <v>954</v>
      </c>
      <c r="D752" s="13" t="s">
        <v>183</v>
      </c>
      <c r="E752" s="13"/>
      <c r="F752" s="16"/>
      <c r="G752" s="13"/>
      <c r="H752" s="288" t="s">
        <v>2129</v>
      </c>
      <c r="I752" s="288" t="s">
        <v>2129</v>
      </c>
      <c r="J752" s="288" t="s">
        <v>2129</v>
      </c>
      <c r="K752" s="288" t="s">
        <v>2129</v>
      </c>
      <c r="L752" s="288" t="s">
        <v>183</v>
      </c>
      <c r="M752" s="288" t="s">
        <v>2130</v>
      </c>
      <c r="N752" s="288" t="s">
        <v>183</v>
      </c>
      <c r="P752" s="289">
        <v>0</v>
      </c>
      <c r="Q752" s="289">
        <v>0</v>
      </c>
      <c r="R752" s="289">
        <v>0</v>
      </c>
      <c r="S752" s="289">
        <v>0</v>
      </c>
      <c r="T752" s="289">
        <v>0</v>
      </c>
      <c r="U752" s="289">
        <v>0</v>
      </c>
      <c r="V752" s="289">
        <v>0</v>
      </c>
      <c r="W752" s="289">
        <v>0</v>
      </c>
      <c r="X752" s="289">
        <v>0</v>
      </c>
      <c r="Y752" s="289">
        <v>0</v>
      </c>
      <c r="Z752" s="289">
        <v>0</v>
      </c>
      <c r="AA752" s="289">
        <v>0</v>
      </c>
      <c r="AB752" s="289">
        <v>0</v>
      </c>
      <c r="AC752" s="289"/>
      <c r="AD752" s="289"/>
      <c r="AE752" s="289">
        <v>0</v>
      </c>
      <c r="AF752" s="307"/>
      <c r="AG752" s="308"/>
      <c r="AH752" s="291"/>
      <c r="AI752" s="291"/>
      <c r="AJ752" s="291"/>
      <c r="AK752" s="292"/>
      <c r="AL752" s="291">
        <v>0</v>
      </c>
      <c r="AM752" s="293">
        <v>0</v>
      </c>
      <c r="AN752" s="291"/>
      <c r="AO752" s="294">
        <v>0</v>
      </c>
      <c r="AP752" s="291"/>
      <c r="AQ752" s="295">
        <v>0</v>
      </c>
      <c r="AR752" s="291"/>
      <c r="AS752" s="291"/>
      <c r="AT752" s="291"/>
      <c r="AU752" s="291"/>
      <c r="AV752" s="296">
        <v>0</v>
      </c>
      <c r="AW752" s="291">
        <v>0</v>
      </c>
      <c r="AX752" s="291"/>
      <c r="AY752" s="293">
        <v>0</v>
      </c>
      <c r="AZ752" s="297"/>
      <c r="BA752" s="298">
        <f t="shared" si="98"/>
        <v>0</v>
      </c>
      <c r="BB752" s="43"/>
      <c r="BC752" s="288" t="str">
        <f t="shared" si="102"/>
        <v/>
      </c>
      <c r="BD752" s="288" t="str">
        <f t="shared" si="102"/>
        <v/>
      </c>
      <c r="BE752" s="288" t="str">
        <f t="shared" si="102"/>
        <v/>
      </c>
      <c r="BF752" s="288" t="str">
        <f t="shared" si="102"/>
        <v/>
      </c>
      <c r="BG752" s="288" t="str">
        <f t="shared" si="104"/>
        <v>W/C</v>
      </c>
      <c r="BH752" s="288" t="str">
        <f t="shared" si="104"/>
        <v>NO</v>
      </c>
      <c r="BI752" s="288" t="str">
        <f t="shared" si="101"/>
        <v>W/C</v>
      </c>
      <c r="BJ752" s="43"/>
      <c r="BK752" s="288" t="b">
        <f t="shared" si="103"/>
        <v>1</v>
      </c>
      <c r="BL752" s="288" t="b">
        <f t="shared" si="103"/>
        <v>1</v>
      </c>
      <c r="BM752" s="288" t="b">
        <f t="shared" si="103"/>
        <v>1</v>
      </c>
      <c r="BN752" s="288" t="b">
        <f t="shared" si="103"/>
        <v>1</v>
      </c>
      <c r="BO752" s="288" t="b">
        <f t="shared" si="103"/>
        <v>1</v>
      </c>
      <c r="BP752" s="288" t="b">
        <f t="shared" si="103"/>
        <v>1</v>
      </c>
      <c r="BQ752" s="288" t="b">
        <f t="shared" si="103"/>
        <v>1</v>
      </c>
    </row>
    <row r="753" spans="1:69" ht="12" customHeight="1" x14ac:dyDescent="0.25">
      <c r="A753" s="14">
        <v>18609402</v>
      </c>
      <c r="B753" s="15" t="s">
        <v>2846</v>
      </c>
      <c r="C753" s="16" t="s">
        <v>955</v>
      </c>
      <c r="D753" s="13" t="s">
        <v>183</v>
      </c>
      <c r="E753" s="13"/>
      <c r="F753" s="303">
        <v>42811</v>
      </c>
      <c r="G753" s="13"/>
      <c r="H753" s="288" t="s">
        <v>2129</v>
      </c>
      <c r="I753" s="288" t="s">
        <v>2129</v>
      </c>
      <c r="J753" s="288" t="s">
        <v>2129</v>
      </c>
      <c r="K753" s="288" t="s">
        <v>2129</v>
      </c>
      <c r="L753" s="288" t="s">
        <v>183</v>
      </c>
      <c r="M753" s="288" t="s">
        <v>2130</v>
      </c>
      <c r="N753" s="288" t="s">
        <v>183</v>
      </c>
      <c r="P753" s="289">
        <v>-499235.72</v>
      </c>
      <c r="Q753" s="289">
        <v>-610964.85</v>
      </c>
      <c r="R753" s="289">
        <v>-610964.85</v>
      </c>
      <c r="S753" s="289">
        <v>-610964.85</v>
      </c>
      <c r="T753" s="289">
        <v>-610964.85</v>
      </c>
      <c r="U753" s="289">
        <v>-610964.85</v>
      </c>
      <c r="V753" s="289">
        <v>-706443.7</v>
      </c>
      <c r="W753" s="289">
        <v>-706443.7</v>
      </c>
      <c r="X753" s="289">
        <v>-706443.7</v>
      </c>
      <c r="Y753" s="289">
        <v>-810408.9</v>
      </c>
      <c r="Z753" s="289">
        <v>-810408.9</v>
      </c>
      <c r="AA753" s="289">
        <v>-894661.47</v>
      </c>
      <c r="AB753" s="289">
        <v>-894661.47</v>
      </c>
      <c r="AC753" s="289"/>
      <c r="AD753" s="289"/>
      <c r="AE753" s="289">
        <v>-698881.93458333344</v>
      </c>
      <c r="AF753" s="307"/>
      <c r="AG753" s="308"/>
      <c r="AH753" s="291"/>
      <c r="AI753" s="291"/>
      <c r="AJ753" s="291"/>
      <c r="AK753" s="292"/>
      <c r="AL753" s="291">
        <v>0</v>
      </c>
      <c r="AM753" s="293">
        <v>-698881.93458333344</v>
      </c>
      <c r="AN753" s="291"/>
      <c r="AO753" s="294">
        <v>-698881.93458333344</v>
      </c>
      <c r="AP753" s="291"/>
      <c r="AQ753" s="295">
        <v>-894661.47</v>
      </c>
      <c r="AR753" s="291"/>
      <c r="AS753" s="291"/>
      <c r="AT753" s="291"/>
      <c r="AU753" s="291"/>
      <c r="AV753" s="296">
        <v>0</v>
      </c>
      <c r="AW753" s="291">
        <v>-894661.47</v>
      </c>
      <c r="AX753" s="291"/>
      <c r="AY753" s="293">
        <v>-894661.47</v>
      </c>
      <c r="AZ753" s="297"/>
      <c r="BA753" s="298">
        <f t="shared" si="98"/>
        <v>0</v>
      </c>
      <c r="BB753" s="43"/>
      <c r="BC753" s="288" t="str">
        <f t="shared" si="102"/>
        <v/>
      </c>
      <c r="BD753" s="288" t="str">
        <f t="shared" si="102"/>
        <v/>
      </c>
      <c r="BE753" s="288" t="str">
        <f t="shared" si="102"/>
        <v/>
      </c>
      <c r="BF753" s="288" t="str">
        <f t="shared" si="102"/>
        <v/>
      </c>
      <c r="BG753" s="288" t="str">
        <f t="shared" si="104"/>
        <v>W/C</v>
      </c>
      <c r="BH753" s="288" t="str">
        <f t="shared" si="104"/>
        <v>NO</v>
      </c>
      <c r="BI753" s="288" t="str">
        <f t="shared" si="101"/>
        <v>W/C</v>
      </c>
      <c r="BJ753" s="43"/>
      <c r="BK753" s="288" t="b">
        <f t="shared" si="103"/>
        <v>1</v>
      </c>
      <c r="BL753" s="288" t="b">
        <f t="shared" si="103"/>
        <v>1</v>
      </c>
      <c r="BM753" s="288" t="b">
        <f t="shared" si="103"/>
        <v>1</v>
      </c>
      <c r="BN753" s="288" t="b">
        <f t="shared" si="103"/>
        <v>1</v>
      </c>
      <c r="BO753" s="288" t="b">
        <f t="shared" si="103"/>
        <v>1</v>
      </c>
      <c r="BP753" s="288" t="b">
        <f t="shared" si="103"/>
        <v>1</v>
      </c>
      <c r="BQ753" s="288" t="b">
        <f t="shared" si="103"/>
        <v>1</v>
      </c>
    </row>
    <row r="754" spans="1:69" ht="12" customHeight="1" x14ac:dyDescent="0.25">
      <c r="A754" s="286">
        <v>18609422</v>
      </c>
      <c r="B754" s="287" t="s">
        <v>2847</v>
      </c>
      <c r="C754" s="16" t="s">
        <v>956</v>
      </c>
      <c r="D754" s="13" t="s">
        <v>182</v>
      </c>
      <c r="E754" s="13"/>
      <c r="F754" s="16"/>
      <c r="G754" s="13"/>
      <c r="H754" s="288" t="s">
        <v>2129</v>
      </c>
      <c r="I754" s="288" t="s">
        <v>2129</v>
      </c>
      <c r="J754" s="288" t="s">
        <v>2129</v>
      </c>
      <c r="K754" s="288" t="s">
        <v>182</v>
      </c>
      <c r="L754" s="288" t="s">
        <v>2130</v>
      </c>
      <c r="M754" s="288" t="s">
        <v>2130</v>
      </c>
      <c r="N754" s="288" t="s">
        <v>2129</v>
      </c>
      <c r="P754" s="289">
        <v>23000000</v>
      </c>
      <c r="Q754" s="289">
        <v>23000000</v>
      </c>
      <c r="R754" s="289">
        <v>23000000</v>
      </c>
      <c r="S754" s="289">
        <v>22522605.75</v>
      </c>
      <c r="T754" s="289">
        <v>22522605.75</v>
      </c>
      <c r="U754" s="289">
        <v>22522605.75</v>
      </c>
      <c r="V754" s="289">
        <v>24000000</v>
      </c>
      <c r="W754" s="289">
        <v>24000000</v>
      </c>
      <c r="X754" s="289">
        <v>24000000</v>
      </c>
      <c r="Y754" s="289">
        <v>23577937.170000002</v>
      </c>
      <c r="Z754" s="289">
        <v>23577937.170000002</v>
      </c>
      <c r="AA754" s="289">
        <v>23577937.170000002</v>
      </c>
      <c r="AB754" s="289">
        <v>26000000</v>
      </c>
      <c r="AC754" s="289"/>
      <c r="AD754" s="289"/>
      <c r="AE754" s="289">
        <v>23400135.730000004</v>
      </c>
      <c r="AF754" s="299"/>
      <c r="AG754" s="300"/>
      <c r="AH754" s="291"/>
      <c r="AI754" s="291"/>
      <c r="AJ754" s="291"/>
      <c r="AK754" s="292">
        <v>23400135.730000004</v>
      </c>
      <c r="AL754" s="291">
        <v>23400135.730000004</v>
      </c>
      <c r="AM754" s="293"/>
      <c r="AN754" s="291"/>
      <c r="AO754" s="294">
        <v>0</v>
      </c>
      <c r="AP754" s="291"/>
      <c r="AQ754" s="295">
        <v>26000000</v>
      </c>
      <c r="AR754" s="291"/>
      <c r="AS754" s="291"/>
      <c r="AT754" s="291"/>
      <c r="AU754" s="291">
        <v>26000000</v>
      </c>
      <c r="AV754" s="296">
        <v>26000000</v>
      </c>
      <c r="AW754" s="291"/>
      <c r="AX754" s="291"/>
      <c r="AY754" s="293">
        <v>0</v>
      </c>
      <c r="AZ754" s="297" t="s">
        <v>682</v>
      </c>
      <c r="BA754" s="298">
        <f t="shared" si="98"/>
        <v>0</v>
      </c>
      <c r="BB754" s="43"/>
      <c r="BC754" s="288" t="str">
        <f t="shared" si="102"/>
        <v/>
      </c>
      <c r="BD754" s="288" t="str">
        <f t="shared" si="102"/>
        <v/>
      </c>
      <c r="BE754" s="288" t="str">
        <f t="shared" si="102"/>
        <v/>
      </c>
      <c r="BF754" s="288" t="str">
        <f t="shared" si="102"/>
        <v>Non-Op</v>
      </c>
      <c r="BG754" s="288" t="str">
        <f t="shared" si="104"/>
        <v>NO</v>
      </c>
      <c r="BH754" s="288" t="str">
        <f t="shared" si="104"/>
        <v>NO</v>
      </c>
      <c r="BI754" s="288" t="str">
        <f t="shared" si="101"/>
        <v/>
      </c>
      <c r="BJ754" s="43"/>
      <c r="BK754" s="288" t="b">
        <f t="shared" si="103"/>
        <v>1</v>
      </c>
      <c r="BL754" s="288" t="b">
        <f t="shared" si="103"/>
        <v>1</v>
      </c>
      <c r="BM754" s="288" t="b">
        <f t="shared" si="103"/>
        <v>1</v>
      </c>
      <c r="BN754" s="288" t="b">
        <f t="shared" si="103"/>
        <v>1</v>
      </c>
      <c r="BO754" s="288" t="b">
        <f t="shared" si="103"/>
        <v>1</v>
      </c>
      <c r="BP754" s="288" t="b">
        <f t="shared" si="103"/>
        <v>1</v>
      </c>
      <c r="BQ754" s="288" t="b">
        <f t="shared" si="103"/>
        <v>1</v>
      </c>
    </row>
    <row r="755" spans="1:69" ht="12" customHeight="1" x14ac:dyDescent="0.25">
      <c r="A755" s="286">
        <v>18609432</v>
      </c>
      <c r="B755" s="287" t="s">
        <v>2848</v>
      </c>
      <c r="C755" s="16" t="s">
        <v>957</v>
      </c>
      <c r="D755" s="13" t="s">
        <v>183</v>
      </c>
      <c r="E755" s="13"/>
      <c r="F755" s="16"/>
      <c r="G755" s="13"/>
      <c r="H755" s="288" t="s">
        <v>2129</v>
      </c>
      <c r="I755" s="288" t="s">
        <v>2129</v>
      </c>
      <c r="J755" s="288" t="s">
        <v>2129</v>
      </c>
      <c r="K755" s="288" t="s">
        <v>2129</v>
      </c>
      <c r="L755" s="288" t="s">
        <v>183</v>
      </c>
      <c r="M755" s="288" t="s">
        <v>2130</v>
      </c>
      <c r="N755" s="288" t="s">
        <v>183</v>
      </c>
      <c r="P755" s="289">
        <v>2666214.1800000002</v>
      </c>
      <c r="Q755" s="289">
        <v>2806521.49</v>
      </c>
      <c r="R755" s="289">
        <v>2968586.31</v>
      </c>
      <c r="S755" s="289">
        <v>3143608.43</v>
      </c>
      <c r="T755" s="289">
        <v>3318481.89</v>
      </c>
      <c r="U755" s="289">
        <v>3469050.99</v>
      </c>
      <c r="V755" s="289">
        <v>3663434.45</v>
      </c>
      <c r="W755" s="289">
        <v>3842058.97</v>
      </c>
      <c r="X755" s="289">
        <v>3959255.68</v>
      </c>
      <c r="Y755" s="289">
        <v>4085497.28</v>
      </c>
      <c r="Z755" s="289">
        <v>4249258.54</v>
      </c>
      <c r="AA755" s="289">
        <v>4489239.47</v>
      </c>
      <c r="AB755" s="289">
        <v>4827450.34</v>
      </c>
      <c r="AC755" s="289"/>
      <c r="AD755" s="289"/>
      <c r="AE755" s="289">
        <v>3645152.1466666665</v>
      </c>
      <c r="AF755" s="307"/>
      <c r="AG755" s="308"/>
      <c r="AH755" s="291"/>
      <c r="AI755" s="291"/>
      <c r="AJ755" s="291"/>
      <c r="AK755" s="292"/>
      <c r="AL755" s="291">
        <v>0</v>
      </c>
      <c r="AM755" s="293">
        <v>3645152.1466666665</v>
      </c>
      <c r="AN755" s="291"/>
      <c r="AO755" s="294">
        <v>3645152.1466666665</v>
      </c>
      <c r="AP755" s="291"/>
      <c r="AQ755" s="295">
        <v>4827450.34</v>
      </c>
      <c r="AR755" s="291"/>
      <c r="AS755" s="291"/>
      <c r="AT755" s="291"/>
      <c r="AU755" s="291"/>
      <c r="AV755" s="296">
        <v>0</v>
      </c>
      <c r="AW755" s="291">
        <v>4827450.34</v>
      </c>
      <c r="AX755" s="291"/>
      <c r="AY755" s="293">
        <v>4827450.34</v>
      </c>
      <c r="AZ755" s="297"/>
      <c r="BA755" s="298">
        <f t="shared" ref="BA755:BA818" si="105">AQ755-AV755-AY755</f>
        <v>0</v>
      </c>
      <c r="BB755" s="43"/>
      <c r="BC755" s="288" t="str">
        <f t="shared" si="102"/>
        <v/>
      </c>
      <c r="BD755" s="288" t="str">
        <f t="shared" si="102"/>
        <v/>
      </c>
      <c r="BE755" s="288" t="str">
        <f t="shared" si="102"/>
        <v/>
      </c>
      <c r="BF755" s="288" t="str">
        <f t="shared" si="102"/>
        <v/>
      </c>
      <c r="BG755" s="288" t="str">
        <f t="shared" si="104"/>
        <v>W/C</v>
      </c>
      <c r="BH755" s="288" t="str">
        <f t="shared" si="104"/>
        <v>NO</v>
      </c>
      <c r="BI755" s="288" t="str">
        <f t="shared" si="101"/>
        <v>W/C</v>
      </c>
      <c r="BJ755" s="43"/>
      <c r="BK755" s="288" t="b">
        <f t="shared" si="103"/>
        <v>1</v>
      </c>
      <c r="BL755" s="288" t="b">
        <f t="shared" si="103"/>
        <v>1</v>
      </c>
      <c r="BM755" s="288" t="b">
        <f t="shared" si="103"/>
        <v>1</v>
      </c>
      <c r="BN755" s="288" t="b">
        <f t="shared" si="103"/>
        <v>1</v>
      </c>
      <c r="BO755" s="288" t="b">
        <f t="shared" si="103"/>
        <v>1</v>
      </c>
      <c r="BP755" s="288" t="b">
        <f t="shared" si="103"/>
        <v>1</v>
      </c>
      <c r="BQ755" s="288" t="b">
        <f t="shared" si="103"/>
        <v>1</v>
      </c>
    </row>
    <row r="756" spans="1:69" ht="12" customHeight="1" x14ac:dyDescent="0.25">
      <c r="A756" s="286">
        <v>18609512</v>
      </c>
      <c r="B756" s="287" t="s">
        <v>2849</v>
      </c>
      <c r="C756" s="16" t="s">
        <v>958</v>
      </c>
      <c r="D756" s="13" t="s">
        <v>183</v>
      </c>
      <c r="E756" s="13"/>
      <c r="F756" s="16"/>
      <c r="G756" s="13"/>
      <c r="H756" s="288" t="s">
        <v>2129</v>
      </c>
      <c r="I756" s="288" t="s">
        <v>2129</v>
      </c>
      <c r="J756" s="288" t="s">
        <v>2129</v>
      </c>
      <c r="K756" s="288" t="s">
        <v>2129</v>
      </c>
      <c r="L756" s="288" t="s">
        <v>183</v>
      </c>
      <c r="M756" s="288" t="s">
        <v>2130</v>
      </c>
      <c r="N756" s="288" t="s">
        <v>183</v>
      </c>
      <c r="P756" s="289">
        <v>66428.639999999999</v>
      </c>
      <c r="Q756" s="289">
        <v>66428.639999999999</v>
      </c>
      <c r="R756" s="289">
        <v>66428.639999999999</v>
      </c>
      <c r="S756" s="289">
        <v>66428.639999999999</v>
      </c>
      <c r="T756" s="289">
        <v>66428.639999999999</v>
      </c>
      <c r="U756" s="289">
        <v>66428.639999999999</v>
      </c>
      <c r="V756" s="289">
        <v>66428.639999999999</v>
      </c>
      <c r="W756" s="289">
        <v>66428.639999999999</v>
      </c>
      <c r="X756" s="289">
        <v>66428.639999999999</v>
      </c>
      <c r="Y756" s="289">
        <v>66428.639999999999</v>
      </c>
      <c r="Z756" s="289">
        <v>66428.639999999999</v>
      </c>
      <c r="AA756" s="289">
        <v>66428.639999999999</v>
      </c>
      <c r="AB756" s="289">
        <v>66428.639999999999</v>
      </c>
      <c r="AC756" s="289"/>
      <c r="AD756" s="289"/>
      <c r="AE756" s="289">
        <v>66428.639999999999</v>
      </c>
      <c r="AF756" s="307"/>
      <c r="AG756" s="308"/>
      <c r="AH756" s="291"/>
      <c r="AI756" s="291"/>
      <c r="AJ756" s="291"/>
      <c r="AK756" s="292"/>
      <c r="AL756" s="291">
        <v>0</v>
      </c>
      <c r="AM756" s="293">
        <v>66428.639999999999</v>
      </c>
      <c r="AN756" s="291"/>
      <c r="AO756" s="294">
        <v>66428.639999999999</v>
      </c>
      <c r="AP756" s="291"/>
      <c r="AQ756" s="295">
        <v>66428.639999999999</v>
      </c>
      <c r="AR756" s="291"/>
      <c r="AS756" s="291"/>
      <c r="AT756" s="291"/>
      <c r="AU756" s="291"/>
      <c r="AV756" s="296">
        <v>0</v>
      </c>
      <c r="AW756" s="291">
        <v>66428.639999999999</v>
      </c>
      <c r="AX756" s="291"/>
      <c r="AY756" s="293">
        <v>66428.639999999999</v>
      </c>
      <c r="AZ756" s="297"/>
      <c r="BA756" s="298">
        <f t="shared" si="105"/>
        <v>0</v>
      </c>
      <c r="BB756" s="43"/>
      <c r="BC756" s="288" t="str">
        <f t="shared" si="102"/>
        <v/>
      </c>
      <c r="BD756" s="288" t="str">
        <f t="shared" si="102"/>
        <v/>
      </c>
      <c r="BE756" s="288" t="str">
        <f t="shared" si="102"/>
        <v/>
      </c>
      <c r="BF756" s="288" t="str">
        <f t="shared" si="102"/>
        <v/>
      </c>
      <c r="BG756" s="288" t="str">
        <f t="shared" si="104"/>
        <v>W/C</v>
      </c>
      <c r="BH756" s="288" t="str">
        <f t="shared" si="104"/>
        <v>NO</v>
      </c>
      <c r="BI756" s="288" t="str">
        <f t="shared" si="101"/>
        <v>W/C</v>
      </c>
      <c r="BJ756" s="43"/>
      <c r="BK756" s="288" t="b">
        <f t="shared" si="103"/>
        <v>1</v>
      </c>
      <c r="BL756" s="288" t="b">
        <f t="shared" si="103"/>
        <v>1</v>
      </c>
      <c r="BM756" s="288" t="b">
        <f t="shared" si="103"/>
        <v>1</v>
      </c>
      <c r="BN756" s="288" t="b">
        <f t="shared" si="103"/>
        <v>1</v>
      </c>
      <c r="BO756" s="288" t="b">
        <f t="shared" si="103"/>
        <v>1</v>
      </c>
      <c r="BP756" s="288" t="b">
        <f t="shared" si="103"/>
        <v>1</v>
      </c>
      <c r="BQ756" s="288" t="b">
        <f t="shared" si="103"/>
        <v>1</v>
      </c>
    </row>
    <row r="757" spans="1:69" ht="12" customHeight="1" x14ac:dyDescent="0.25">
      <c r="A757" s="286">
        <v>18609532</v>
      </c>
      <c r="B757" s="287" t="s">
        <v>2850</v>
      </c>
      <c r="C757" s="16" t="s">
        <v>959</v>
      </c>
      <c r="D757" s="13" t="s">
        <v>183</v>
      </c>
      <c r="E757" s="13"/>
      <c r="F757" s="16"/>
      <c r="G757" s="13"/>
      <c r="H757" s="288" t="s">
        <v>2129</v>
      </c>
      <c r="I757" s="288" t="s">
        <v>2129</v>
      </c>
      <c r="J757" s="288" t="s">
        <v>2129</v>
      </c>
      <c r="K757" s="288" t="s">
        <v>2129</v>
      </c>
      <c r="L757" s="288" t="s">
        <v>183</v>
      </c>
      <c r="M757" s="288" t="s">
        <v>2130</v>
      </c>
      <c r="N757" s="288" t="s">
        <v>183</v>
      </c>
      <c r="P757" s="289">
        <v>644675.18000000005</v>
      </c>
      <c r="Q757" s="289">
        <v>699049.06</v>
      </c>
      <c r="R757" s="289">
        <v>783501.68</v>
      </c>
      <c r="S757" s="289">
        <v>820650</v>
      </c>
      <c r="T757" s="289">
        <v>831109</v>
      </c>
      <c r="U757" s="289">
        <v>867635.24</v>
      </c>
      <c r="V757" s="289">
        <v>884614.74</v>
      </c>
      <c r="W757" s="289">
        <v>957557.3</v>
      </c>
      <c r="X757" s="289">
        <v>988282.27</v>
      </c>
      <c r="Y757" s="289">
        <v>995016.05</v>
      </c>
      <c r="Z757" s="289">
        <v>995016.05</v>
      </c>
      <c r="AA757" s="289">
        <v>1165676.93</v>
      </c>
      <c r="AB757" s="289">
        <v>1364254.66</v>
      </c>
      <c r="AC757" s="289"/>
      <c r="AD757" s="289"/>
      <c r="AE757" s="289">
        <v>916047.77</v>
      </c>
      <c r="AF757" s="307"/>
      <c r="AG757" s="308"/>
      <c r="AH757" s="291"/>
      <c r="AI757" s="291"/>
      <c r="AJ757" s="291"/>
      <c r="AK757" s="292"/>
      <c r="AL757" s="291">
        <v>0</v>
      </c>
      <c r="AM757" s="293">
        <v>916047.77</v>
      </c>
      <c r="AN757" s="291"/>
      <c r="AO757" s="294">
        <v>916047.77</v>
      </c>
      <c r="AP757" s="291"/>
      <c r="AQ757" s="295">
        <v>1364254.66</v>
      </c>
      <c r="AR757" s="291"/>
      <c r="AS757" s="291"/>
      <c r="AT757" s="291"/>
      <c r="AU757" s="291"/>
      <c r="AV757" s="296">
        <v>0</v>
      </c>
      <c r="AW757" s="291">
        <v>1364254.66</v>
      </c>
      <c r="AX757" s="291"/>
      <c r="AY757" s="293">
        <v>1364254.66</v>
      </c>
      <c r="AZ757" s="297"/>
      <c r="BA757" s="298">
        <f t="shared" si="105"/>
        <v>0</v>
      </c>
      <c r="BB757" s="43"/>
      <c r="BC757" s="288" t="str">
        <f t="shared" si="102"/>
        <v/>
      </c>
      <c r="BD757" s="288" t="str">
        <f t="shared" si="102"/>
        <v/>
      </c>
      <c r="BE757" s="288" t="str">
        <f t="shared" si="102"/>
        <v/>
      </c>
      <c r="BF757" s="288" t="str">
        <f t="shared" si="102"/>
        <v/>
      </c>
      <c r="BG757" s="288" t="str">
        <f t="shared" si="104"/>
        <v>W/C</v>
      </c>
      <c r="BH757" s="288" t="str">
        <f t="shared" si="104"/>
        <v>NO</v>
      </c>
      <c r="BI757" s="288" t="str">
        <f t="shared" si="101"/>
        <v>W/C</v>
      </c>
      <c r="BJ757" s="43"/>
      <c r="BK757" s="288" t="b">
        <f t="shared" si="103"/>
        <v>1</v>
      </c>
      <c r="BL757" s="288" t="b">
        <f t="shared" si="103"/>
        <v>1</v>
      </c>
      <c r="BM757" s="288" t="b">
        <f t="shared" si="103"/>
        <v>1</v>
      </c>
      <c r="BN757" s="288" t="b">
        <f t="shared" si="103"/>
        <v>1</v>
      </c>
      <c r="BO757" s="288" t="b">
        <f t="shared" si="103"/>
        <v>1</v>
      </c>
      <c r="BP757" s="288" t="b">
        <f t="shared" si="103"/>
        <v>1</v>
      </c>
      <c r="BQ757" s="288" t="b">
        <f t="shared" si="103"/>
        <v>1</v>
      </c>
    </row>
    <row r="758" spans="1:69" ht="12" customHeight="1" x14ac:dyDescent="0.25">
      <c r="A758" s="286">
        <v>18609542</v>
      </c>
      <c r="B758" s="287" t="s">
        <v>2851</v>
      </c>
      <c r="C758" s="16" t="s">
        <v>960</v>
      </c>
      <c r="D758" s="13" t="s">
        <v>183</v>
      </c>
      <c r="E758" s="13"/>
      <c r="F758" s="16"/>
      <c r="G758" s="13"/>
      <c r="H758" s="288" t="s">
        <v>2129</v>
      </c>
      <c r="I758" s="288" t="s">
        <v>2129</v>
      </c>
      <c r="J758" s="288" t="s">
        <v>2129</v>
      </c>
      <c r="K758" s="288" t="s">
        <v>2129</v>
      </c>
      <c r="L758" s="288" t="s">
        <v>183</v>
      </c>
      <c r="M758" s="288" t="s">
        <v>2130</v>
      </c>
      <c r="N758" s="288" t="s">
        <v>183</v>
      </c>
      <c r="P758" s="289">
        <v>10171.17</v>
      </c>
      <c r="Q758" s="289">
        <v>18970.36</v>
      </c>
      <c r="R758" s="289">
        <v>18970.36</v>
      </c>
      <c r="S758" s="289">
        <v>31169.24</v>
      </c>
      <c r="T758" s="289">
        <v>44299.72</v>
      </c>
      <c r="U758" s="289">
        <v>62423.05</v>
      </c>
      <c r="V758" s="289">
        <v>71426.3</v>
      </c>
      <c r="W758" s="289">
        <v>81423.789999999994</v>
      </c>
      <c r="X758" s="289">
        <v>95168.49</v>
      </c>
      <c r="Y758" s="289">
        <v>95168.49</v>
      </c>
      <c r="Z758" s="289">
        <v>96360.69</v>
      </c>
      <c r="AA758" s="289">
        <v>97807.21</v>
      </c>
      <c r="AB758" s="289">
        <v>98393.21</v>
      </c>
      <c r="AC758" s="289"/>
      <c r="AD758" s="289"/>
      <c r="AE758" s="289">
        <v>63955.824166666658</v>
      </c>
      <c r="AF758" s="307"/>
      <c r="AG758" s="308"/>
      <c r="AH758" s="291"/>
      <c r="AI758" s="291"/>
      <c r="AJ758" s="291"/>
      <c r="AK758" s="292"/>
      <c r="AL758" s="291">
        <v>0</v>
      </c>
      <c r="AM758" s="293">
        <v>63955.824166666658</v>
      </c>
      <c r="AN758" s="291"/>
      <c r="AO758" s="294">
        <v>63955.824166666658</v>
      </c>
      <c r="AP758" s="291"/>
      <c r="AQ758" s="295">
        <v>98393.21</v>
      </c>
      <c r="AR758" s="291"/>
      <c r="AS758" s="291"/>
      <c r="AT758" s="291"/>
      <c r="AU758" s="291"/>
      <c r="AV758" s="296">
        <v>0</v>
      </c>
      <c r="AW758" s="291">
        <v>98393.21</v>
      </c>
      <c r="AX758" s="291"/>
      <c r="AY758" s="293">
        <v>98393.21</v>
      </c>
      <c r="AZ758" s="297"/>
      <c r="BA758" s="298">
        <f t="shared" si="105"/>
        <v>0</v>
      </c>
      <c r="BB758" s="43"/>
      <c r="BC758" s="288" t="str">
        <f t="shared" si="102"/>
        <v/>
      </c>
      <c r="BD758" s="288" t="str">
        <f t="shared" si="102"/>
        <v/>
      </c>
      <c r="BE758" s="288" t="str">
        <f t="shared" si="102"/>
        <v/>
      </c>
      <c r="BF758" s="288" t="str">
        <f t="shared" si="102"/>
        <v/>
      </c>
      <c r="BG758" s="288" t="str">
        <f t="shared" si="104"/>
        <v>W/C</v>
      </c>
      <c r="BH758" s="288" t="str">
        <f t="shared" si="104"/>
        <v>NO</v>
      </c>
      <c r="BI758" s="288" t="str">
        <f t="shared" si="101"/>
        <v>W/C</v>
      </c>
      <c r="BJ758" s="43"/>
      <c r="BK758" s="288" t="b">
        <f t="shared" si="103"/>
        <v>1</v>
      </c>
      <c r="BL758" s="288" t="b">
        <f t="shared" si="103"/>
        <v>1</v>
      </c>
      <c r="BM758" s="288" t="b">
        <f t="shared" si="103"/>
        <v>1</v>
      </c>
      <c r="BN758" s="288" t="b">
        <f t="shared" si="103"/>
        <v>1</v>
      </c>
      <c r="BO758" s="288" t="b">
        <f t="shared" si="103"/>
        <v>1</v>
      </c>
      <c r="BP758" s="288" t="b">
        <f t="shared" si="103"/>
        <v>1</v>
      </c>
      <c r="BQ758" s="288" t="b">
        <f t="shared" si="103"/>
        <v>1</v>
      </c>
    </row>
    <row r="759" spans="1:69" ht="12" customHeight="1" x14ac:dyDescent="0.25">
      <c r="A759" s="286">
        <v>18609572</v>
      </c>
      <c r="B759" s="287" t="s">
        <v>2852</v>
      </c>
      <c r="C759" s="16" t="s">
        <v>961</v>
      </c>
      <c r="D759" s="13" t="s">
        <v>182</v>
      </c>
      <c r="E759" s="13"/>
      <c r="F759" s="16"/>
      <c r="G759" s="13"/>
      <c r="H759" s="288" t="s">
        <v>2129</v>
      </c>
      <c r="I759" s="288" t="s">
        <v>2129</v>
      </c>
      <c r="J759" s="288" t="s">
        <v>2129</v>
      </c>
      <c r="K759" s="288" t="s">
        <v>182</v>
      </c>
      <c r="L759" s="288" t="s">
        <v>2130</v>
      </c>
      <c r="M759" s="288" t="s">
        <v>2130</v>
      </c>
      <c r="N759" s="288" t="s">
        <v>2129</v>
      </c>
      <c r="P759" s="289">
        <v>640000</v>
      </c>
      <c r="Q759" s="289">
        <v>640000</v>
      </c>
      <c r="R759" s="289">
        <v>640000</v>
      </c>
      <c r="S759" s="289">
        <v>634289.26</v>
      </c>
      <c r="T759" s="289">
        <v>634289.26</v>
      </c>
      <c r="U759" s="289">
        <v>634289.26</v>
      </c>
      <c r="V759" s="289">
        <v>623649.55000000005</v>
      </c>
      <c r="W759" s="289">
        <v>623649.55000000005</v>
      </c>
      <c r="X759" s="289">
        <v>623649.55000000005</v>
      </c>
      <c r="Y759" s="289">
        <v>601972.18000000005</v>
      </c>
      <c r="Z759" s="289">
        <v>601972.18000000005</v>
      </c>
      <c r="AA759" s="289">
        <v>601972.18000000005</v>
      </c>
      <c r="AB759" s="289">
        <v>1244425</v>
      </c>
      <c r="AC759" s="289"/>
      <c r="AD759" s="289"/>
      <c r="AE759" s="289">
        <v>650162.12249999994</v>
      </c>
      <c r="AF759" s="299"/>
      <c r="AG759" s="300"/>
      <c r="AH759" s="291"/>
      <c r="AI759" s="291"/>
      <c r="AJ759" s="291"/>
      <c r="AK759" s="292">
        <v>650162.12249999994</v>
      </c>
      <c r="AL759" s="291">
        <v>650162.12249999994</v>
      </c>
      <c r="AM759" s="293"/>
      <c r="AN759" s="291"/>
      <c r="AO759" s="294">
        <v>0</v>
      </c>
      <c r="AP759" s="291"/>
      <c r="AQ759" s="295">
        <v>1244425</v>
      </c>
      <c r="AR759" s="291"/>
      <c r="AS759" s="291"/>
      <c r="AT759" s="291"/>
      <c r="AU759" s="291">
        <v>1244425</v>
      </c>
      <c r="AV759" s="296">
        <v>1244425</v>
      </c>
      <c r="AW759" s="291"/>
      <c r="AX759" s="291"/>
      <c r="AY759" s="293">
        <v>0</v>
      </c>
      <c r="AZ759" s="297" t="s">
        <v>682</v>
      </c>
      <c r="BA759" s="298">
        <f t="shared" si="105"/>
        <v>0</v>
      </c>
      <c r="BB759" s="43"/>
      <c r="BC759" s="288" t="str">
        <f t="shared" si="102"/>
        <v/>
      </c>
      <c r="BD759" s="288" t="str">
        <f t="shared" si="102"/>
        <v/>
      </c>
      <c r="BE759" s="288" t="str">
        <f t="shared" si="102"/>
        <v/>
      </c>
      <c r="BF759" s="288" t="str">
        <f t="shared" si="102"/>
        <v>Non-Op</v>
      </c>
      <c r="BG759" s="288" t="str">
        <f t="shared" si="104"/>
        <v>NO</v>
      </c>
      <c r="BH759" s="288" t="str">
        <f t="shared" si="104"/>
        <v>NO</v>
      </c>
      <c r="BI759" s="288" t="str">
        <f t="shared" si="101"/>
        <v/>
      </c>
      <c r="BJ759" s="43"/>
      <c r="BK759" s="288" t="b">
        <f t="shared" si="103"/>
        <v>1</v>
      </c>
      <c r="BL759" s="288" t="b">
        <f t="shared" si="103"/>
        <v>1</v>
      </c>
      <c r="BM759" s="288" t="b">
        <f t="shared" si="103"/>
        <v>1</v>
      </c>
      <c r="BN759" s="288" t="b">
        <f t="shared" si="103"/>
        <v>1</v>
      </c>
      <c r="BO759" s="288" t="b">
        <f t="shared" si="103"/>
        <v>1</v>
      </c>
      <c r="BP759" s="288" t="b">
        <f t="shared" si="103"/>
        <v>1</v>
      </c>
      <c r="BQ759" s="288" t="b">
        <f t="shared" si="103"/>
        <v>1</v>
      </c>
    </row>
    <row r="760" spans="1:69" ht="12" customHeight="1" x14ac:dyDescent="0.25">
      <c r="A760" s="286">
        <v>18609582</v>
      </c>
      <c r="B760" s="287" t="s">
        <v>2853</v>
      </c>
      <c r="C760" s="16" t="s">
        <v>962</v>
      </c>
      <c r="D760" s="13" t="s">
        <v>182</v>
      </c>
      <c r="E760" s="13"/>
      <c r="F760" s="16"/>
      <c r="G760" s="13"/>
      <c r="H760" s="288" t="s">
        <v>2129</v>
      </c>
      <c r="I760" s="288" t="s">
        <v>2129</v>
      </c>
      <c r="J760" s="288" t="s">
        <v>2129</v>
      </c>
      <c r="K760" s="288" t="s">
        <v>182</v>
      </c>
      <c r="L760" s="288" t="s">
        <v>2130</v>
      </c>
      <c r="M760" s="288" t="s">
        <v>2130</v>
      </c>
      <c r="N760" s="288" t="s">
        <v>2129</v>
      </c>
      <c r="P760" s="289">
        <v>556500</v>
      </c>
      <c r="Q760" s="289">
        <v>556500</v>
      </c>
      <c r="R760" s="289">
        <v>556500</v>
      </c>
      <c r="S760" s="289">
        <v>555870</v>
      </c>
      <c r="T760" s="289">
        <v>555870</v>
      </c>
      <c r="U760" s="289">
        <v>555870</v>
      </c>
      <c r="V760" s="289">
        <v>555870</v>
      </c>
      <c r="W760" s="289">
        <v>555870</v>
      </c>
      <c r="X760" s="289">
        <v>555870</v>
      </c>
      <c r="Y760" s="289">
        <v>555870</v>
      </c>
      <c r="Z760" s="289">
        <v>555870</v>
      </c>
      <c r="AA760" s="289">
        <v>555870</v>
      </c>
      <c r="AB760" s="289">
        <v>550500</v>
      </c>
      <c r="AC760" s="289"/>
      <c r="AD760" s="289"/>
      <c r="AE760" s="289">
        <v>555777.5</v>
      </c>
      <c r="AF760" s="299"/>
      <c r="AG760" s="300"/>
      <c r="AH760" s="291"/>
      <c r="AI760" s="291"/>
      <c r="AJ760" s="291"/>
      <c r="AK760" s="292">
        <v>555777.5</v>
      </c>
      <c r="AL760" s="291">
        <v>555777.5</v>
      </c>
      <c r="AM760" s="293"/>
      <c r="AN760" s="291"/>
      <c r="AO760" s="294">
        <v>0</v>
      </c>
      <c r="AP760" s="291"/>
      <c r="AQ760" s="295">
        <v>550500</v>
      </c>
      <c r="AR760" s="291"/>
      <c r="AS760" s="291"/>
      <c r="AT760" s="291"/>
      <c r="AU760" s="291">
        <v>550500</v>
      </c>
      <c r="AV760" s="296">
        <v>550500</v>
      </c>
      <c r="AW760" s="291"/>
      <c r="AX760" s="291"/>
      <c r="AY760" s="293">
        <v>0</v>
      </c>
      <c r="AZ760" s="297" t="s">
        <v>682</v>
      </c>
      <c r="BA760" s="298">
        <f t="shared" si="105"/>
        <v>0</v>
      </c>
      <c r="BB760" s="43"/>
      <c r="BC760" s="288" t="str">
        <f t="shared" si="102"/>
        <v/>
      </c>
      <c r="BD760" s="288" t="str">
        <f t="shared" si="102"/>
        <v/>
      </c>
      <c r="BE760" s="288" t="str">
        <f t="shared" si="102"/>
        <v/>
      </c>
      <c r="BF760" s="288" t="str">
        <f t="shared" si="102"/>
        <v>Non-Op</v>
      </c>
      <c r="BG760" s="288" t="str">
        <f t="shared" si="104"/>
        <v>NO</v>
      </c>
      <c r="BH760" s="288" t="str">
        <f t="shared" si="104"/>
        <v>NO</v>
      </c>
      <c r="BI760" s="288" t="str">
        <f t="shared" si="101"/>
        <v/>
      </c>
      <c r="BJ760" s="43"/>
      <c r="BK760" s="288" t="b">
        <f t="shared" si="103"/>
        <v>1</v>
      </c>
      <c r="BL760" s="288" t="b">
        <f t="shared" si="103"/>
        <v>1</v>
      </c>
      <c r="BM760" s="288" t="b">
        <f t="shared" si="103"/>
        <v>1</v>
      </c>
      <c r="BN760" s="288" t="b">
        <f t="shared" si="103"/>
        <v>1</v>
      </c>
      <c r="BO760" s="288" t="b">
        <f t="shared" si="103"/>
        <v>1</v>
      </c>
      <c r="BP760" s="288" t="b">
        <f t="shared" si="103"/>
        <v>1</v>
      </c>
      <c r="BQ760" s="288" t="b">
        <f t="shared" si="103"/>
        <v>1</v>
      </c>
    </row>
    <row r="761" spans="1:69" ht="12" customHeight="1" x14ac:dyDescent="0.25">
      <c r="A761" s="286">
        <v>18609592</v>
      </c>
      <c r="B761" s="287" t="s">
        <v>2854</v>
      </c>
      <c r="C761" s="16" t="s">
        <v>963</v>
      </c>
      <c r="D761" s="13" t="s">
        <v>182</v>
      </c>
      <c r="E761" s="13"/>
      <c r="F761" s="16"/>
      <c r="G761" s="13"/>
      <c r="H761" s="288" t="s">
        <v>2129</v>
      </c>
      <c r="I761" s="288" t="s">
        <v>2129</v>
      </c>
      <c r="J761" s="288" t="s">
        <v>2129</v>
      </c>
      <c r="K761" s="288" t="s">
        <v>182</v>
      </c>
      <c r="L761" s="288" t="s">
        <v>2130</v>
      </c>
      <c r="M761" s="288" t="s">
        <v>2130</v>
      </c>
      <c r="N761" s="288" t="s">
        <v>2129</v>
      </c>
      <c r="P761" s="289">
        <v>2475000</v>
      </c>
      <c r="Q761" s="289">
        <v>2475000</v>
      </c>
      <c r="R761" s="289">
        <v>2475000</v>
      </c>
      <c r="S761" s="289">
        <v>2475000</v>
      </c>
      <c r="T761" s="289">
        <v>2475000</v>
      </c>
      <c r="U761" s="289">
        <v>2475000</v>
      </c>
      <c r="V761" s="289">
        <v>2475233.63</v>
      </c>
      <c r="W761" s="289">
        <v>2475233.63</v>
      </c>
      <c r="X761" s="289">
        <v>2475233.63</v>
      </c>
      <c r="Y761" s="289">
        <v>2475233.63</v>
      </c>
      <c r="Z761" s="289">
        <v>2475233.63</v>
      </c>
      <c r="AA761" s="289">
        <v>2475233.63</v>
      </c>
      <c r="AB761" s="289">
        <v>2475000</v>
      </c>
      <c r="AC761" s="289"/>
      <c r="AD761" s="289"/>
      <c r="AE761" s="289">
        <v>2475116.8149999995</v>
      </c>
      <c r="AF761" s="299"/>
      <c r="AG761" s="300"/>
      <c r="AH761" s="291"/>
      <c r="AI761" s="291"/>
      <c r="AJ761" s="291"/>
      <c r="AK761" s="292">
        <v>2475116.8149999995</v>
      </c>
      <c r="AL761" s="291">
        <v>2475116.8149999995</v>
      </c>
      <c r="AM761" s="293"/>
      <c r="AN761" s="291"/>
      <c r="AO761" s="294">
        <v>0</v>
      </c>
      <c r="AP761" s="291"/>
      <c r="AQ761" s="295">
        <v>2475000</v>
      </c>
      <c r="AR761" s="291"/>
      <c r="AS761" s="291"/>
      <c r="AT761" s="291"/>
      <c r="AU761" s="291">
        <v>2475000</v>
      </c>
      <c r="AV761" s="296">
        <v>2475000</v>
      </c>
      <c r="AW761" s="291"/>
      <c r="AX761" s="291"/>
      <c r="AY761" s="293">
        <v>0</v>
      </c>
      <c r="AZ761" s="297" t="s">
        <v>682</v>
      </c>
      <c r="BA761" s="298">
        <f t="shared" si="105"/>
        <v>0</v>
      </c>
      <c r="BB761" s="43"/>
      <c r="BC761" s="288" t="str">
        <f t="shared" si="102"/>
        <v/>
      </c>
      <c r="BD761" s="288" t="str">
        <f t="shared" si="102"/>
        <v/>
      </c>
      <c r="BE761" s="288" t="str">
        <f t="shared" si="102"/>
        <v/>
      </c>
      <c r="BF761" s="288" t="str">
        <f t="shared" si="102"/>
        <v>Non-Op</v>
      </c>
      <c r="BG761" s="288" t="str">
        <f t="shared" si="104"/>
        <v>NO</v>
      </c>
      <c r="BH761" s="288" t="str">
        <f t="shared" si="104"/>
        <v>NO</v>
      </c>
      <c r="BI761" s="288" t="str">
        <f t="shared" si="101"/>
        <v/>
      </c>
      <c r="BJ761" s="43"/>
      <c r="BK761" s="288" t="b">
        <f t="shared" si="103"/>
        <v>1</v>
      </c>
      <c r="BL761" s="288" t="b">
        <f t="shared" si="103"/>
        <v>1</v>
      </c>
      <c r="BM761" s="288" t="b">
        <f t="shared" si="103"/>
        <v>1</v>
      </c>
      <c r="BN761" s="288" t="b">
        <f t="shared" si="103"/>
        <v>1</v>
      </c>
      <c r="BO761" s="288" t="b">
        <f t="shared" si="103"/>
        <v>1</v>
      </c>
      <c r="BP761" s="288" t="b">
        <f t="shared" si="103"/>
        <v>1</v>
      </c>
      <c r="BQ761" s="288" t="b">
        <f t="shared" si="103"/>
        <v>1</v>
      </c>
    </row>
    <row r="762" spans="1:69" ht="12" customHeight="1" x14ac:dyDescent="0.25">
      <c r="A762" s="286">
        <v>18609602</v>
      </c>
      <c r="B762" s="287" t="s">
        <v>2855</v>
      </c>
      <c r="C762" s="16" t="s">
        <v>964</v>
      </c>
      <c r="D762" s="13" t="s">
        <v>182</v>
      </c>
      <c r="E762" s="13"/>
      <c r="F762" s="16"/>
      <c r="G762" s="13"/>
      <c r="H762" s="288" t="s">
        <v>2129</v>
      </c>
      <c r="I762" s="288" t="s">
        <v>2129</v>
      </c>
      <c r="J762" s="288" t="s">
        <v>2129</v>
      </c>
      <c r="K762" s="288" t="s">
        <v>182</v>
      </c>
      <c r="L762" s="288" t="s">
        <v>2130</v>
      </c>
      <c r="M762" s="288" t="s">
        <v>2130</v>
      </c>
      <c r="N762" s="288" t="s">
        <v>2129</v>
      </c>
      <c r="P762" s="289">
        <v>212200</v>
      </c>
      <c r="Q762" s="289">
        <v>212200</v>
      </c>
      <c r="R762" s="289">
        <v>212200</v>
      </c>
      <c r="S762" s="289">
        <v>212200</v>
      </c>
      <c r="T762" s="289">
        <v>212200</v>
      </c>
      <c r="U762" s="289">
        <v>212200</v>
      </c>
      <c r="V762" s="289">
        <v>212200</v>
      </c>
      <c r="W762" s="289">
        <v>212200</v>
      </c>
      <c r="X762" s="289">
        <v>212200</v>
      </c>
      <c r="Y762" s="289">
        <v>205572.6</v>
      </c>
      <c r="Z762" s="289">
        <v>205572.6</v>
      </c>
      <c r="AA762" s="289">
        <v>205572.6</v>
      </c>
      <c r="AB762" s="289">
        <v>239000</v>
      </c>
      <c r="AC762" s="289"/>
      <c r="AD762" s="289"/>
      <c r="AE762" s="289">
        <v>211659.81666666668</v>
      </c>
      <c r="AF762" s="299"/>
      <c r="AG762" s="300"/>
      <c r="AH762" s="291"/>
      <c r="AI762" s="291"/>
      <c r="AJ762" s="291"/>
      <c r="AK762" s="292">
        <v>211659.81666666668</v>
      </c>
      <c r="AL762" s="291">
        <v>211659.81666666668</v>
      </c>
      <c r="AM762" s="293"/>
      <c r="AN762" s="291"/>
      <c r="AO762" s="294">
        <v>0</v>
      </c>
      <c r="AP762" s="291"/>
      <c r="AQ762" s="295">
        <v>239000</v>
      </c>
      <c r="AR762" s="291"/>
      <c r="AS762" s="291"/>
      <c r="AT762" s="291"/>
      <c r="AU762" s="291">
        <v>239000</v>
      </c>
      <c r="AV762" s="296">
        <v>239000</v>
      </c>
      <c r="AW762" s="291"/>
      <c r="AX762" s="291"/>
      <c r="AY762" s="293">
        <v>0</v>
      </c>
      <c r="AZ762" s="297" t="s">
        <v>682</v>
      </c>
      <c r="BA762" s="298">
        <f t="shared" si="105"/>
        <v>0</v>
      </c>
      <c r="BB762" s="43"/>
      <c r="BC762" s="288" t="str">
        <f t="shared" si="102"/>
        <v/>
      </c>
      <c r="BD762" s="288" t="str">
        <f t="shared" si="102"/>
        <v/>
      </c>
      <c r="BE762" s="288" t="str">
        <f t="shared" si="102"/>
        <v/>
      </c>
      <c r="BF762" s="288" t="str">
        <f t="shared" si="102"/>
        <v>Non-Op</v>
      </c>
      <c r="BG762" s="288" t="str">
        <f t="shared" si="104"/>
        <v>NO</v>
      </c>
      <c r="BH762" s="288" t="str">
        <f t="shared" si="104"/>
        <v>NO</v>
      </c>
      <c r="BI762" s="288" t="str">
        <f t="shared" si="101"/>
        <v/>
      </c>
      <c r="BJ762" s="43"/>
      <c r="BK762" s="288" t="b">
        <f t="shared" si="103"/>
        <v>1</v>
      </c>
      <c r="BL762" s="288" t="b">
        <f t="shared" si="103"/>
        <v>1</v>
      </c>
      <c r="BM762" s="288" t="b">
        <f t="shared" si="103"/>
        <v>1</v>
      </c>
      <c r="BN762" s="288" t="b">
        <f t="shared" si="103"/>
        <v>1</v>
      </c>
      <c r="BO762" s="288" t="b">
        <f t="shared" si="103"/>
        <v>1</v>
      </c>
      <c r="BP762" s="288" t="b">
        <f t="shared" si="103"/>
        <v>1</v>
      </c>
      <c r="BQ762" s="288" t="b">
        <f t="shared" si="103"/>
        <v>1</v>
      </c>
    </row>
    <row r="763" spans="1:69" ht="12" customHeight="1" x14ac:dyDescent="0.25">
      <c r="A763" s="286">
        <v>18609622</v>
      </c>
      <c r="B763" s="287" t="s">
        <v>2856</v>
      </c>
      <c r="C763" s="16" t="s">
        <v>965</v>
      </c>
      <c r="D763" s="13" t="s">
        <v>182</v>
      </c>
      <c r="E763" s="13"/>
      <c r="F763" s="16"/>
      <c r="G763" s="13"/>
      <c r="H763" s="288" t="s">
        <v>2129</v>
      </c>
      <c r="I763" s="288" t="s">
        <v>2129</v>
      </c>
      <c r="J763" s="288" t="s">
        <v>2129</v>
      </c>
      <c r="K763" s="288" t="s">
        <v>182</v>
      </c>
      <c r="L763" s="288" t="s">
        <v>2130</v>
      </c>
      <c r="M763" s="288" t="s">
        <v>2130</v>
      </c>
      <c r="N763" s="288" t="s">
        <v>2129</v>
      </c>
      <c r="P763" s="289">
        <v>1270000</v>
      </c>
      <c r="Q763" s="289">
        <v>1270000</v>
      </c>
      <c r="R763" s="289">
        <v>1270000</v>
      </c>
      <c r="S763" s="289">
        <v>1270000</v>
      </c>
      <c r="T763" s="289">
        <v>1270000</v>
      </c>
      <c r="U763" s="289">
        <v>1270000</v>
      </c>
      <c r="V763" s="289">
        <v>1270000</v>
      </c>
      <c r="W763" s="289">
        <v>1270000</v>
      </c>
      <c r="X763" s="289">
        <v>1270000</v>
      </c>
      <c r="Y763" s="289">
        <v>1270000</v>
      </c>
      <c r="Z763" s="289">
        <v>1270000</v>
      </c>
      <c r="AA763" s="289">
        <v>1270000</v>
      </c>
      <c r="AB763" s="289">
        <v>1270000</v>
      </c>
      <c r="AC763" s="289"/>
      <c r="AD763" s="289"/>
      <c r="AE763" s="289">
        <v>1270000</v>
      </c>
      <c r="AF763" s="299"/>
      <c r="AG763" s="300"/>
      <c r="AH763" s="291"/>
      <c r="AI763" s="291"/>
      <c r="AJ763" s="291"/>
      <c r="AK763" s="292">
        <v>1270000</v>
      </c>
      <c r="AL763" s="291">
        <v>1270000</v>
      </c>
      <c r="AM763" s="293"/>
      <c r="AN763" s="291"/>
      <c r="AO763" s="294">
        <v>0</v>
      </c>
      <c r="AP763" s="291"/>
      <c r="AQ763" s="295">
        <v>1270000</v>
      </c>
      <c r="AR763" s="291"/>
      <c r="AS763" s="291"/>
      <c r="AT763" s="291"/>
      <c r="AU763" s="291">
        <v>1270000</v>
      </c>
      <c r="AV763" s="296">
        <v>1270000</v>
      </c>
      <c r="AW763" s="291"/>
      <c r="AX763" s="291"/>
      <c r="AY763" s="293">
        <v>0</v>
      </c>
      <c r="AZ763" s="297" t="s">
        <v>682</v>
      </c>
      <c r="BA763" s="298">
        <f t="shared" si="105"/>
        <v>0</v>
      </c>
      <c r="BB763" s="43"/>
      <c r="BC763" s="288" t="str">
        <f t="shared" si="102"/>
        <v/>
      </c>
      <c r="BD763" s="288" t="str">
        <f t="shared" si="102"/>
        <v/>
      </c>
      <c r="BE763" s="288" t="str">
        <f t="shared" si="102"/>
        <v/>
      </c>
      <c r="BF763" s="288" t="str">
        <f t="shared" si="102"/>
        <v>Non-Op</v>
      </c>
      <c r="BG763" s="288" t="str">
        <f t="shared" si="104"/>
        <v>NO</v>
      </c>
      <c r="BH763" s="288" t="str">
        <f t="shared" si="104"/>
        <v>NO</v>
      </c>
      <c r="BI763" s="288" t="str">
        <f t="shared" si="101"/>
        <v/>
      </c>
      <c r="BJ763" s="43"/>
      <c r="BK763" s="288" t="b">
        <f t="shared" si="103"/>
        <v>1</v>
      </c>
      <c r="BL763" s="288" t="b">
        <f t="shared" si="103"/>
        <v>1</v>
      </c>
      <c r="BM763" s="288" t="b">
        <f t="shared" si="103"/>
        <v>1</v>
      </c>
      <c r="BN763" s="288" t="b">
        <f t="shared" si="103"/>
        <v>1</v>
      </c>
      <c r="BO763" s="288" t="b">
        <f t="shared" si="103"/>
        <v>1</v>
      </c>
      <c r="BP763" s="288" t="b">
        <f t="shared" si="103"/>
        <v>1</v>
      </c>
      <c r="BQ763" s="288" t="b">
        <f t="shared" si="103"/>
        <v>1</v>
      </c>
    </row>
    <row r="764" spans="1:69" ht="12" customHeight="1" x14ac:dyDescent="0.25">
      <c r="A764" s="286">
        <v>18609642</v>
      </c>
      <c r="B764" s="287" t="s">
        <v>2857</v>
      </c>
      <c r="C764" s="16" t="s">
        <v>966</v>
      </c>
      <c r="D764" s="13" t="s">
        <v>182</v>
      </c>
      <c r="E764" s="13"/>
      <c r="F764" s="16"/>
      <c r="G764" s="13"/>
      <c r="H764" s="288" t="s">
        <v>2129</v>
      </c>
      <c r="I764" s="288" t="s">
        <v>2129</v>
      </c>
      <c r="J764" s="288" t="s">
        <v>2129</v>
      </c>
      <c r="K764" s="288" t="s">
        <v>182</v>
      </c>
      <c r="L764" s="288" t="s">
        <v>2130</v>
      </c>
      <c r="M764" s="288" t="s">
        <v>2130</v>
      </c>
      <c r="N764" s="288" t="s">
        <v>2129</v>
      </c>
      <c r="P764" s="289">
        <v>7300000</v>
      </c>
      <c r="Q764" s="289">
        <v>7300000</v>
      </c>
      <c r="R764" s="289">
        <v>7300000</v>
      </c>
      <c r="S764" s="289">
        <v>7218478.1900000004</v>
      </c>
      <c r="T764" s="289">
        <v>7218478.1900000004</v>
      </c>
      <c r="U764" s="289">
        <v>7218478.1900000004</v>
      </c>
      <c r="V764" s="289">
        <v>7139858.9400000004</v>
      </c>
      <c r="W764" s="289">
        <v>7139858.9400000004</v>
      </c>
      <c r="X764" s="289">
        <v>7139858.9400000004</v>
      </c>
      <c r="Y764" s="289">
        <v>7056245.5899999999</v>
      </c>
      <c r="Z764" s="289">
        <v>7056245.5899999999</v>
      </c>
      <c r="AA764" s="289">
        <v>7056245.5899999999</v>
      </c>
      <c r="AB764" s="289">
        <v>7600000</v>
      </c>
      <c r="AC764" s="289"/>
      <c r="AD764" s="289"/>
      <c r="AE764" s="289">
        <v>7191145.6799999997</v>
      </c>
      <c r="AF764" s="299"/>
      <c r="AG764" s="300"/>
      <c r="AH764" s="291"/>
      <c r="AI764" s="291"/>
      <c r="AJ764" s="291"/>
      <c r="AK764" s="292">
        <v>7191145.6799999997</v>
      </c>
      <c r="AL764" s="291">
        <v>7191145.6799999997</v>
      </c>
      <c r="AM764" s="293"/>
      <c r="AN764" s="291"/>
      <c r="AO764" s="294">
        <v>0</v>
      </c>
      <c r="AP764" s="291"/>
      <c r="AQ764" s="295">
        <v>7600000</v>
      </c>
      <c r="AR764" s="291"/>
      <c r="AS764" s="291"/>
      <c r="AT764" s="291"/>
      <c r="AU764" s="291">
        <v>7600000</v>
      </c>
      <c r="AV764" s="296">
        <v>7600000</v>
      </c>
      <c r="AW764" s="291"/>
      <c r="AX764" s="291"/>
      <c r="AY764" s="293">
        <v>0</v>
      </c>
      <c r="AZ764" s="297" t="s">
        <v>682</v>
      </c>
      <c r="BA764" s="298">
        <f t="shared" si="105"/>
        <v>0</v>
      </c>
      <c r="BB764" s="43"/>
      <c r="BC764" s="288" t="str">
        <f t="shared" si="102"/>
        <v/>
      </c>
      <c r="BD764" s="288" t="str">
        <f t="shared" si="102"/>
        <v/>
      </c>
      <c r="BE764" s="288" t="str">
        <f t="shared" si="102"/>
        <v/>
      </c>
      <c r="BF764" s="288" t="str">
        <f t="shared" si="102"/>
        <v>Non-Op</v>
      </c>
      <c r="BG764" s="288" t="str">
        <f t="shared" si="104"/>
        <v>NO</v>
      </c>
      <c r="BH764" s="288" t="str">
        <f t="shared" si="104"/>
        <v>NO</v>
      </c>
      <c r="BI764" s="288" t="str">
        <f t="shared" si="101"/>
        <v/>
      </c>
      <c r="BJ764" s="43"/>
      <c r="BK764" s="288" t="b">
        <f t="shared" si="103"/>
        <v>1</v>
      </c>
      <c r="BL764" s="288" t="b">
        <f t="shared" si="103"/>
        <v>1</v>
      </c>
      <c r="BM764" s="288" t="b">
        <f t="shared" si="103"/>
        <v>1</v>
      </c>
      <c r="BN764" s="288" t="b">
        <f t="shared" si="103"/>
        <v>1</v>
      </c>
      <c r="BO764" s="288" t="b">
        <f t="shared" si="103"/>
        <v>1</v>
      </c>
      <c r="BP764" s="288" t="b">
        <f t="shared" si="103"/>
        <v>1</v>
      </c>
      <c r="BQ764" s="288" t="b">
        <f t="shared" si="103"/>
        <v>1</v>
      </c>
    </row>
    <row r="765" spans="1:69" ht="12" customHeight="1" x14ac:dyDescent="0.25">
      <c r="A765" s="286">
        <v>18609652</v>
      </c>
      <c r="B765" s="287" t="s">
        <v>2858</v>
      </c>
      <c r="C765" s="16" t="s">
        <v>967</v>
      </c>
      <c r="D765" s="13" t="s">
        <v>182</v>
      </c>
      <c r="E765" s="13"/>
      <c r="F765" s="16"/>
      <c r="G765" s="13"/>
      <c r="H765" s="288" t="s">
        <v>2129</v>
      </c>
      <c r="I765" s="288" t="s">
        <v>2129</v>
      </c>
      <c r="J765" s="288" t="s">
        <v>2129</v>
      </c>
      <c r="K765" s="288" t="s">
        <v>182</v>
      </c>
      <c r="L765" s="288" t="s">
        <v>2130</v>
      </c>
      <c r="M765" s="288" t="s">
        <v>2130</v>
      </c>
      <c r="N765" s="288" t="s">
        <v>2129</v>
      </c>
      <c r="P765" s="289">
        <v>2380000</v>
      </c>
      <c r="Q765" s="289">
        <v>2380000</v>
      </c>
      <c r="R765" s="289">
        <v>2380000</v>
      </c>
      <c r="S765" s="289">
        <v>2204025.1800000002</v>
      </c>
      <c r="T765" s="289">
        <v>2204025.1800000002</v>
      </c>
      <c r="U765" s="289">
        <v>2204025.1800000002</v>
      </c>
      <c r="V765" s="289">
        <v>2800000</v>
      </c>
      <c r="W765" s="289">
        <v>2800000</v>
      </c>
      <c r="X765" s="289">
        <v>2800000</v>
      </c>
      <c r="Y765" s="289">
        <v>2689598.69</v>
      </c>
      <c r="Z765" s="289">
        <v>2689598.69</v>
      </c>
      <c r="AA765" s="289">
        <v>2689598.69</v>
      </c>
      <c r="AB765" s="289">
        <v>2180000</v>
      </c>
      <c r="AC765" s="289"/>
      <c r="AD765" s="289"/>
      <c r="AE765" s="289">
        <v>2510072.6341666668</v>
      </c>
      <c r="AF765" s="299"/>
      <c r="AG765" s="300"/>
      <c r="AH765" s="291"/>
      <c r="AI765" s="291"/>
      <c r="AJ765" s="291"/>
      <c r="AK765" s="292">
        <v>2510072.6341666668</v>
      </c>
      <c r="AL765" s="291">
        <v>2510072.6341666668</v>
      </c>
      <c r="AM765" s="293"/>
      <c r="AN765" s="291"/>
      <c r="AO765" s="294">
        <v>0</v>
      </c>
      <c r="AP765" s="291"/>
      <c r="AQ765" s="295">
        <v>2180000</v>
      </c>
      <c r="AR765" s="291"/>
      <c r="AS765" s="291"/>
      <c r="AT765" s="291"/>
      <c r="AU765" s="291">
        <v>2180000</v>
      </c>
      <c r="AV765" s="296">
        <v>2180000</v>
      </c>
      <c r="AW765" s="291"/>
      <c r="AX765" s="291"/>
      <c r="AY765" s="293">
        <v>0</v>
      </c>
      <c r="AZ765" s="297" t="s">
        <v>682</v>
      </c>
      <c r="BA765" s="298">
        <f t="shared" si="105"/>
        <v>0</v>
      </c>
      <c r="BB765" s="43"/>
      <c r="BC765" s="288" t="str">
        <f t="shared" si="102"/>
        <v/>
      </c>
      <c r="BD765" s="288" t="str">
        <f t="shared" si="102"/>
        <v/>
      </c>
      <c r="BE765" s="288" t="str">
        <f t="shared" si="102"/>
        <v/>
      </c>
      <c r="BF765" s="288" t="str">
        <f t="shared" si="102"/>
        <v>Non-Op</v>
      </c>
      <c r="BG765" s="288" t="str">
        <f t="shared" si="104"/>
        <v>NO</v>
      </c>
      <c r="BH765" s="288" t="str">
        <f t="shared" si="104"/>
        <v>NO</v>
      </c>
      <c r="BI765" s="288" t="str">
        <f t="shared" si="101"/>
        <v/>
      </c>
      <c r="BJ765" s="43"/>
      <c r="BK765" s="288" t="b">
        <f t="shared" si="103"/>
        <v>1</v>
      </c>
      <c r="BL765" s="288" t="b">
        <f t="shared" si="103"/>
        <v>1</v>
      </c>
      <c r="BM765" s="288" t="b">
        <f t="shared" si="103"/>
        <v>1</v>
      </c>
      <c r="BN765" s="288" t="b">
        <f t="shared" si="103"/>
        <v>1</v>
      </c>
      <c r="BO765" s="288" t="b">
        <f t="shared" si="103"/>
        <v>1</v>
      </c>
      <c r="BP765" s="288" t="b">
        <f t="shared" si="103"/>
        <v>1</v>
      </c>
      <c r="BQ765" s="288" t="b">
        <f t="shared" si="103"/>
        <v>1</v>
      </c>
    </row>
    <row r="766" spans="1:69" ht="12" customHeight="1" x14ac:dyDescent="0.25">
      <c r="A766" s="286">
        <v>18609662</v>
      </c>
      <c r="B766" s="287" t="s">
        <v>2859</v>
      </c>
      <c r="C766" s="16" t="s">
        <v>968</v>
      </c>
      <c r="D766" s="13" t="s">
        <v>182</v>
      </c>
      <c r="E766" s="13"/>
      <c r="F766" s="16"/>
      <c r="G766" s="13"/>
      <c r="H766" s="288" t="s">
        <v>2129</v>
      </c>
      <c r="I766" s="288" t="s">
        <v>2129</v>
      </c>
      <c r="J766" s="288" t="s">
        <v>2129</v>
      </c>
      <c r="K766" s="288" t="s">
        <v>182</v>
      </c>
      <c r="L766" s="288" t="s">
        <v>2130</v>
      </c>
      <c r="M766" s="288" t="s">
        <v>2130</v>
      </c>
      <c r="N766" s="288" t="s">
        <v>2129</v>
      </c>
      <c r="P766" s="289">
        <v>484500</v>
      </c>
      <c r="Q766" s="289">
        <v>484500</v>
      </c>
      <c r="R766" s="289">
        <v>484500</v>
      </c>
      <c r="S766" s="289">
        <v>463501.93</v>
      </c>
      <c r="T766" s="289">
        <v>463501.93</v>
      </c>
      <c r="U766" s="289">
        <v>463501.93</v>
      </c>
      <c r="V766" s="289">
        <v>423244.87</v>
      </c>
      <c r="W766" s="289">
        <v>423244.87</v>
      </c>
      <c r="X766" s="289">
        <v>423244.87</v>
      </c>
      <c r="Y766" s="289">
        <v>399502.68</v>
      </c>
      <c r="Z766" s="289">
        <v>399502.68</v>
      </c>
      <c r="AA766" s="289">
        <v>399502.68</v>
      </c>
      <c r="AB766" s="289">
        <v>611800</v>
      </c>
      <c r="AC766" s="289"/>
      <c r="AD766" s="289"/>
      <c r="AE766" s="289">
        <v>447991.53666666668</v>
      </c>
      <c r="AF766" s="299"/>
      <c r="AG766" s="300"/>
      <c r="AH766" s="291"/>
      <c r="AI766" s="291"/>
      <c r="AJ766" s="291"/>
      <c r="AK766" s="292">
        <v>447991.53666666668</v>
      </c>
      <c r="AL766" s="291">
        <v>447991.53666666668</v>
      </c>
      <c r="AM766" s="293"/>
      <c r="AN766" s="291"/>
      <c r="AO766" s="294">
        <v>0</v>
      </c>
      <c r="AP766" s="291"/>
      <c r="AQ766" s="295">
        <v>611800</v>
      </c>
      <c r="AR766" s="291"/>
      <c r="AS766" s="291"/>
      <c r="AT766" s="291"/>
      <c r="AU766" s="291">
        <v>611800</v>
      </c>
      <c r="AV766" s="296">
        <v>611800</v>
      </c>
      <c r="AW766" s="291"/>
      <c r="AX766" s="291"/>
      <c r="AY766" s="293">
        <v>0</v>
      </c>
      <c r="AZ766" s="297" t="s">
        <v>682</v>
      </c>
      <c r="BA766" s="298">
        <f t="shared" si="105"/>
        <v>0</v>
      </c>
      <c r="BB766" s="43"/>
      <c r="BC766" s="288" t="str">
        <f t="shared" si="102"/>
        <v/>
      </c>
      <c r="BD766" s="288" t="str">
        <f t="shared" si="102"/>
        <v/>
      </c>
      <c r="BE766" s="288" t="str">
        <f t="shared" si="102"/>
        <v/>
      </c>
      <c r="BF766" s="288" t="str">
        <f t="shared" si="102"/>
        <v>Non-Op</v>
      </c>
      <c r="BG766" s="288" t="str">
        <f t="shared" si="104"/>
        <v>NO</v>
      </c>
      <c r="BH766" s="288" t="str">
        <f t="shared" si="104"/>
        <v>NO</v>
      </c>
      <c r="BI766" s="288" t="str">
        <f t="shared" si="101"/>
        <v/>
      </c>
      <c r="BJ766" s="43"/>
      <c r="BK766" s="288" t="b">
        <f t="shared" si="103"/>
        <v>1</v>
      </c>
      <c r="BL766" s="288" t="b">
        <f t="shared" si="103"/>
        <v>1</v>
      </c>
      <c r="BM766" s="288" t="b">
        <f t="shared" si="103"/>
        <v>1</v>
      </c>
      <c r="BN766" s="288" t="b">
        <f t="shared" si="103"/>
        <v>1</v>
      </c>
      <c r="BO766" s="288" t="b">
        <f t="shared" si="103"/>
        <v>1</v>
      </c>
      <c r="BP766" s="288" t="b">
        <f t="shared" si="103"/>
        <v>1</v>
      </c>
      <c r="BQ766" s="288" t="b">
        <f t="shared" si="103"/>
        <v>1</v>
      </c>
    </row>
    <row r="767" spans="1:69" ht="12" customHeight="1" x14ac:dyDescent="0.25">
      <c r="A767" s="286">
        <v>18609672</v>
      </c>
      <c r="B767" s="287" t="s">
        <v>2860</v>
      </c>
      <c r="C767" s="16" t="s">
        <v>969</v>
      </c>
      <c r="D767" s="13" t="s">
        <v>182</v>
      </c>
      <c r="E767" s="13"/>
      <c r="F767" s="16"/>
      <c r="G767" s="13"/>
      <c r="H767" s="288" t="s">
        <v>2129</v>
      </c>
      <c r="I767" s="288" t="s">
        <v>2129</v>
      </c>
      <c r="J767" s="288" t="s">
        <v>2129</v>
      </c>
      <c r="K767" s="288" t="s">
        <v>182</v>
      </c>
      <c r="L767" s="288" t="s">
        <v>2130</v>
      </c>
      <c r="M767" s="288" t="s">
        <v>2130</v>
      </c>
      <c r="N767" s="288" t="s">
        <v>2129</v>
      </c>
      <c r="P767" s="289">
        <v>200000</v>
      </c>
      <c r="Q767" s="289">
        <v>200000</v>
      </c>
      <c r="R767" s="289">
        <v>200000</v>
      </c>
      <c r="S767" s="289">
        <v>200000</v>
      </c>
      <c r="T767" s="289">
        <v>200000</v>
      </c>
      <c r="U767" s="289">
        <v>200000</v>
      </c>
      <c r="V767" s="289">
        <v>200000</v>
      </c>
      <c r="W767" s="289">
        <v>200000</v>
      </c>
      <c r="X767" s="289">
        <v>200000</v>
      </c>
      <c r="Y767" s="289">
        <v>200000</v>
      </c>
      <c r="Z767" s="289">
        <v>200000</v>
      </c>
      <c r="AA767" s="289">
        <v>200000</v>
      </c>
      <c r="AB767" s="289">
        <v>215000</v>
      </c>
      <c r="AC767" s="289"/>
      <c r="AD767" s="289"/>
      <c r="AE767" s="289">
        <v>200625</v>
      </c>
      <c r="AF767" s="299"/>
      <c r="AG767" s="300"/>
      <c r="AH767" s="291"/>
      <c r="AI767" s="291"/>
      <c r="AJ767" s="291"/>
      <c r="AK767" s="292">
        <v>200625</v>
      </c>
      <c r="AL767" s="291">
        <v>200625</v>
      </c>
      <c r="AM767" s="293"/>
      <c r="AN767" s="291"/>
      <c r="AO767" s="294">
        <v>0</v>
      </c>
      <c r="AP767" s="291"/>
      <c r="AQ767" s="295">
        <v>215000</v>
      </c>
      <c r="AR767" s="291"/>
      <c r="AS767" s="291"/>
      <c r="AT767" s="291"/>
      <c r="AU767" s="291">
        <v>215000</v>
      </c>
      <c r="AV767" s="296">
        <v>215000</v>
      </c>
      <c r="AW767" s="291"/>
      <c r="AX767" s="291"/>
      <c r="AY767" s="293">
        <v>0</v>
      </c>
      <c r="AZ767" s="297" t="s">
        <v>682</v>
      </c>
      <c r="BA767" s="298">
        <f t="shared" si="105"/>
        <v>0</v>
      </c>
      <c r="BB767" s="43"/>
      <c r="BC767" s="288" t="str">
        <f t="shared" si="102"/>
        <v/>
      </c>
      <c r="BD767" s="288" t="str">
        <f t="shared" si="102"/>
        <v/>
      </c>
      <c r="BE767" s="288" t="str">
        <f t="shared" si="102"/>
        <v/>
      </c>
      <c r="BF767" s="288" t="str">
        <f t="shared" si="102"/>
        <v>Non-Op</v>
      </c>
      <c r="BG767" s="288" t="str">
        <f t="shared" si="104"/>
        <v>NO</v>
      </c>
      <c r="BH767" s="288" t="str">
        <f t="shared" si="104"/>
        <v>NO</v>
      </c>
      <c r="BI767" s="288" t="str">
        <f t="shared" si="101"/>
        <v/>
      </c>
      <c r="BJ767" s="43"/>
      <c r="BK767" s="288" t="b">
        <f t="shared" si="103"/>
        <v>1</v>
      </c>
      <c r="BL767" s="288" t="b">
        <f t="shared" si="103"/>
        <v>1</v>
      </c>
      <c r="BM767" s="288" t="b">
        <f t="shared" si="103"/>
        <v>1</v>
      </c>
      <c r="BN767" s="288" t="b">
        <f t="shared" si="103"/>
        <v>1</v>
      </c>
      <c r="BO767" s="288" t="b">
        <f t="shared" si="103"/>
        <v>1</v>
      </c>
      <c r="BP767" s="288" t="b">
        <f t="shared" si="103"/>
        <v>1</v>
      </c>
      <c r="BQ767" s="288" t="b">
        <f t="shared" si="103"/>
        <v>1</v>
      </c>
    </row>
    <row r="768" spans="1:69" ht="12" customHeight="1" x14ac:dyDescent="0.25">
      <c r="A768" s="286">
        <v>18609682</v>
      </c>
      <c r="B768" s="287" t="s">
        <v>2861</v>
      </c>
      <c r="C768" s="16" t="s">
        <v>970</v>
      </c>
      <c r="D768" s="13" t="s">
        <v>182</v>
      </c>
      <c r="E768" s="13"/>
      <c r="F768" s="16"/>
      <c r="G768" s="13"/>
      <c r="H768" s="288" t="s">
        <v>2129</v>
      </c>
      <c r="I768" s="288" t="s">
        <v>2129</v>
      </c>
      <c r="J768" s="288" t="s">
        <v>2129</v>
      </c>
      <c r="K768" s="288" t="s">
        <v>182</v>
      </c>
      <c r="L768" s="288" t="s">
        <v>2130</v>
      </c>
      <c r="M768" s="288" t="s">
        <v>2130</v>
      </c>
      <c r="N768" s="288" t="s">
        <v>2129</v>
      </c>
      <c r="P768" s="289">
        <v>140000</v>
      </c>
      <c r="Q768" s="289">
        <v>140000</v>
      </c>
      <c r="R768" s="289">
        <v>140000</v>
      </c>
      <c r="S768" s="289">
        <v>140000</v>
      </c>
      <c r="T768" s="289">
        <v>140000</v>
      </c>
      <c r="U768" s="289">
        <v>140000</v>
      </c>
      <c r="V768" s="289">
        <v>140000</v>
      </c>
      <c r="W768" s="289">
        <v>140000</v>
      </c>
      <c r="X768" s="289">
        <v>140000</v>
      </c>
      <c r="Y768" s="289">
        <v>140000</v>
      </c>
      <c r="Z768" s="289">
        <v>140000</v>
      </c>
      <c r="AA768" s="289">
        <v>140000</v>
      </c>
      <c r="AB768" s="289">
        <v>149000</v>
      </c>
      <c r="AC768" s="289"/>
      <c r="AD768" s="289"/>
      <c r="AE768" s="289">
        <v>140375</v>
      </c>
      <c r="AF768" s="299"/>
      <c r="AG768" s="300"/>
      <c r="AH768" s="291"/>
      <c r="AI768" s="291"/>
      <c r="AJ768" s="291"/>
      <c r="AK768" s="292">
        <v>140375</v>
      </c>
      <c r="AL768" s="291">
        <v>140375</v>
      </c>
      <c r="AM768" s="293"/>
      <c r="AN768" s="291"/>
      <c r="AO768" s="294">
        <v>0</v>
      </c>
      <c r="AP768" s="291"/>
      <c r="AQ768" s="295">
        <v>149000</v>
      </c>
      <c r="AR768" s="291"/>
      <c r="AS768" s="291"/>
      <c r="AT768" s="291"/>
      <c r="AU768" s="291">
        <v>149000</v>
      </c>
      <c r="AV768" s="296">
        <v>149000</v>
      </c>
      <c r="AW768" s="291"/>
      <c r="AX768" s="291"/>
      <c r="AY768" s="293">
        <v>0</v>
      </c>
      <c r="AZ768" s="297" t="s">
        <v>682</v>
      </c>
      <c r="BA768" s="298">
        <f t="shared" si="105"/>
        <v>0</v>
      </c>
      <c r="BB768" s="43"/>
      <c r="BC768" s="288" t="str">
        <f t="shared" si="102"/>
        <v/>
      </c>
      <c r="BD768" s="288" t="str">
        <f t="shared" si="102"/>
        <v/>
      </c>
      <c r="BE768" s="288" t="str">
        <f t="shared" si="102"/>
        <v/>
      </c>
      <c r="BF768" s="288" t="str">
        <f t="shared" si="102"/>
        <v>Non-Op</v>
      </c>
      <c r="BG768" s="288" t="str">
        <f t="shared" si="104"/>
        <v>NO</v>
      </c>
      <c r="BH768" s="288" t="str">
        <f t="shared" si="104"/>
        <v>NO</v>
      </c>
      <c r="BI768" s="288" t="str">
        <f t="shared" si="101"/>
        <v/>
      </c>
      <c r="BJ768" s="43"/>
      <c r="BK768" s="288" t="b">
        <f t="shared" si="103"/>
        <v>1</v>
      </c>
      <c r="BL768" s="288" t="b">
        <f t="shared" si="103"/>
        <v>1</v>
      </c>
      <c r="BM768" s="288" t="b">
        <f t="shared" si="103"/>
        <v>1</v>
      </c>
      <c r="BN768" s="288" t="b">
        <f t="shared" si="103"/>
        <v>1</v>
      </c>
      <c r="BO768" s="288" t="b">
        <f t="shared" si="103"/>
        <v>1</v>
      </c>
      <c r="BP768" s="288" t="b">
        <f t="shared" si="103"/>
        <v>1</v>
      </c>
      <c r="BQ768" s="288" t="b">
        <f t="shared" si="103"/>
        <v>1</v>
      </c>
    </row>
    <row r="769" spans="1:69" ht="12" customHeight="1" x14ac:dyDescent="0.25">
      <c r="A769" s="286">
        <v>18609692</v>
      </c>
      <c r="B769" s="287" t="s">
        <v>2862</v>
      </c>
      <c r="C769" s="16" t="s">
        <v>971</v>
      </c>
      <c r="D769" s="13" t="s">
        <v>182</v>
      </c>
      <c r="E769" s="13"/>
      <c r="F769" s="16"/>
      <c r="G769" s="13"/>
      <c r="H769" s="288" t="s">
        <v>2129</v>
      </c>
      <c r="I769" s="288" t="s">
        <v>2129</v>
      </c>
      <c r="J769" s="288" t="s">
        <v>2129</v>
      </c>
      <c r="K769" s="288" t="s">
        <v>182</v>
      </c>
      <c r="L769" s="288" t="s">
        <v>2130</v>
      </c>
      <c r="M769" s="288" t="s">
        <v>2130</v>
      </c>
      <c r="N769" s="288" t="s">
        <v>2129</v>
      </c>
      <c r="P769" s="289">
        <v>100000</v>
      </c>
      <c r="Q769" s="289">
        <v>100000</v>
      </c>
      <c r="R769" s="289">
        <v>100000</v>
      </c>
      <c r="S769" s="289">
        <v>100000</v>
      </c>
      <c r="T769" s="289">
        <v>100000</v>
      </c>
      <c r="U769" s="289">
        <v>100000</v>
      </c>
      <c r="V769" s="289">
        <v>100000</v>
      </c>
      <c r="W769" s="289">
        <v>100000</v>
      </c>
      <c r="X769" s="289">
        <v>100000</v>
      </c>
      <c r="Y769" s="289">
        <v>100000</v>
      </c>
      <c r="Z769" s="289">
        <v>100000</v>
      </c>
      <c r="AA769" s="289">
        <v>100000</v>
      </c>
      <c r="AB769" s="289">
        <v>107000</v>
      </c>
      <c r="AC769" s="289"/>
      <c r="AD769" s="289"/>
      <c r="AE769" s="289">
        <v>100291.66666666667</v>
      </c>
      <c r="AF769" s="299"/>
      <c r="AG769" s="300"/>
      <c r="AH769" s="291"/>
      <c r="AI769" s="291"/>
      <c r="AJ769" s="291"/>
      <c r="AK769" s="292">
        <v>100291.66666666667</v>
      </c>
      <c r="AL769" s="291">
        <v>100291.66666666667</v>
      </c>
      <c r="AM769" s="293"/>
      <c r="AN769" s="291"/>
      <c r="AO769" s="294">
        <v>0</v>
      </c>
      <c r="AP769" s="291"/>
      <c r="AQ769" s="295">
        <v>107000</v>
      </c>
      <c r="AR769" s="291"/>
      <c r="AS769" s="291"/>
      <c r="AT769" s="291"/>
      <c r="AU769" s="291">
        <v>107000</v>
      </c>
      <c r="AV769" s="296">
        <v>107000</v>
      </c>
      <c r="AW769" s="291"/>
      <c r="AX769" s="291"/>
      <c r="AY769" s="293">
        <v>0</v>
      </c>
      <c r="AZ769" s="297" t="s">
        <v>682</v>
      </c>
      <c r="BA769" s="298">
        <f t="shared" si="105"/>
        <v>0</v>
      </c>
      <c r="BB769" s="43"/>
      <c r="BC769" s="288" t="str">
        <f t="shared" si="102"/>
        <v/>
      </c>
      <c r="BD769" s="288" t="str">
        <f t="shared" si="102"/>
        <v/>
      </c>
      <c r="BE769" s="288" t="str">
        <f t="shared" si="102"/>
        <v/>
      </c>
      <c r="BF769" s="288" t="str">
        <f t="shared" si="102"/>
        <v>Non-Op</v>
      </c>
      <c r="BG769" s="288" t="str">
        <f t="shared" si="104"/>
        <v>NO</v>
      </c>
      <c r="BH769" s="288" t="str">
        <f t="shared" si="104"/>
        <v>NO</v>
      </c>
      <c r="BI769" s="288" t="str">
        <f t="shared" si="101"/>
        <v/>
      </c>
      <c r="BJ769" s="43"/>
      <c r="BK769" s="288" t="b">
        <f t="shared" si="103"/>
        <v>1</v>
      </c>
      <c r="BL769" s="288" t="b">
        <f t="shared" si="103"/>
        <v>1</v>
      </c>
      <c r="BM769" s="288" t="b">
        <f t="shared" si="103"/>
        <v>1</v>
      </c>
      <c r="BN769" s="288" t="b">
        <f t="shared" si="103"/>
        <v>1</v>
      </c>
      <c r="BO769" s="288" t="b">
        <f t="shared" si="103"/>
        <v>1</v>
      </c>
      <c r="BP769" s="288" t="b">
        <f t="shared" si="103"/>
        <v>1</v>
      </c>
      <c r="BQ769" s="288" t="b">
        <f t="shared" si="103"/>
        <v>1</v>
      </c>
    </row>
    <row r="770" spans="1:69" ht="12" customHeight="1" x14ac:dyDescent="0.25">
      <c r="A770" s="286">
        <v>18609801</v>
      </c>
      <c r="B770" s="287" t="s">
        <v>2863</v>
      </c>
      <c r="C770" s="16" t="s">
        <v>972</v>
      </c>
      <c r="D770" s="13" t="s">
        <v>182</v>
      </c>
      <c r="E770" s="13"/>
      <c r="F770" s="16"/>
      <c r="G770" s="13"/>
      <c r="H770" s="288" t="s">
        <v>2129</v>
      </c>
      <c r="I770" s="288" t="s">
        <v>2129</v>
      </c>
      <c r="J770" s="288" t="s">
        <v>2129</v>
      </c>
      <c r="K770" s="288" t="s">
        <v>182</v>
      </c>
      <c r="L770" s="288" t="s">
        <v>2130</v>
      </c>
      <c r="M770" s="288" t="s">
        <v>2130</v>
      </c>
      <c r="N770" s="288" t="s">
        <v>2129</v>
      </c>
      <c r="P770" s="289">
        <v>165965.81</v>
      </c>
      <c r="Q770" s="289">
        <v>165965.81</v>
      </c>
      <c r="R770" s="289">
        <v>165965.81</v>
      </c>
      <c r="S770" s="289">
        <v>165965.81</v>
      </c>
      <c r="T770" s="289">
        <v>165965.81</v>
      </c>
      <c r="U770" s="289">
        <v>165965.81</v>
      </c>
      <c r="V770" s="289">
        <v>165965.81</v>
      </c>
      <c r="W770" s="289">
        <v>165965.81</v>
      </c>
      <c r="X770" s="289">
        <v>165965.81</v>
      </c>
      <c r="Y770" s="289">
        <v>165965.81</v>
      </c>
      <c r="Z770" s="289">
        <v>169583.86</v>
      </c>
      <c r="AA770" s="289">
        <v>169583.86</v>
      </c>
      <c r="AB770" s="289">
        <v>169583.86</v>
      </c>
      <c r="AC770" s="289"/>
      <c r="AD770" s="289"/>
      <c r="AE770" s="289">
        <v>166719.57041666668</v>
      </c>
      <c r="AF770" s="307"/>
      <c r="AG770" s="308"/>
      <c r="AH770" s="291"/>
      <c r="AI770" s="291"/>
      <c r="AJ770" s="291"/>
      <c r="AK770" s="292">
        <v>166719.57041666668</v>
      </c>
      <c r="AL770" s="291">
        <v>166719.57041666668</v>
      </c>
      <c r="AM770" s="293"/>
      <c r="AN770" s="291"/>
      <c r="AO770" s="294">
        <v>0</v>
      </c>
      <c r="AP770" s="291"/>
      <c r="AQ770" s="295">
        <v>169583.86</v>
      </c>
      <c r="AR770" s="291"/>
      <c r="AS770" s="291"/>
      <c r="AT770" s="291"/>
      <c r="AU770" s="291">
        <v>169583.86</v>
      </c>
      <c r="AV770" s="296">
        <v>169583.86</v>
      </c>
      <c r="AW770" s="291"/>
      <c r="AX770" s="291"/>
      <c r="AY770" s="293">
        <v>0</v>
      </c>
      <c r="AZ770" s="297" t="s">
        <v>253</v>
      </c>
      <c r="BA770" s="298">
        <f t="shared" si="105"/>
        <v>0</v>
      </c>
      <c r="BB770" s="43"/>
      <c r="BC770" s="288" t="str">
        <f t="shared" si="102"/>
        <v/>
      </c>
      <c r="BD770" s="288" t="str">
        <f t="shared" si="102"/>
        <v/>
      </c>
      <c r="BE770" s="288" t="str">
        <f t="shared" si="102"/>
        <v/>
      </c>
      <c r="BF770" s="288" t="str">
        <f t="shared" si="102"/>
        <v>Non-Op</v>
      </c>
      <c r="BG770" s="288" t="str">
        <f t="shared" si="104"/>
        <v>NO</v>
      </c>
      <c r="BH770" s="288" t="str">
        <f t="shared" si="104"/>
        <v>NO</v>
      </c>
      <c r="BI770" s="288" t="str">
        <f t="shared" si="101"/>
        <v/>
      </c>
      <c r="BJ770" s="43"/>
      <c r="BK770" s="288" t="b">
        <f t="shared" si="103"/>
        <v>1</v>
      </c>
      <c r="BL770" s="288" t="b">
        <f t="shared" si="103"/>
        <v>1</v>
      </c>
      <c r="BM770" s="288" t="b">
        <f t="shared" si="103"/>
        <v>1</v>
      </c>
      <c r="BN770" s="288" t="b">
        <f t="shared" si="103"/>
        <v>1</v>
      </c>
      <c r="BO770" s="288" t="b">
        <f t="shared" si="103"/>
        <v>1</v>
      </c>
      <c r="BP770" s="288" t="b">
        <f t="shared" si="103"/>
        <v>1</v>
      </c>
      <c r="BQ770" s="288" t="b">
        <f t="shared" si="103"/>
        <v>1</v>
      </c>
    </row>
    <row r="771" spans="1:69" ht="12" customHeight="1" x14ac:dyDescent="0.25">
      <c r="A771" s="286">
        <v>18609821</v>
      </c>
      <c r="B771" s="287" t="s">
        <v>2864</v>
      </c>
      <c r="C771" s="16" t="s">
        <v>973</v>
      </c>
      <c r="D771" s="13" t="s">
        <v>182</v>
      </c>
      <c r="E771" s="13"/>
      <c r="F771" s="16"/>
      <c r="G771" s="13"/>
      <c r="H771" s="288" t="s">
        <v>2129</v>
      </c>
      <c r="I771" s="288" t="s">
        <v>2129</v>
      </c>
      <c r="J771" s="288" t="s">
        <v>2129</v>
      </c>
      <c r="K771" s="288" t="s">
        <v>182</v>
      </c>
      <c r="L771" s="288" t="s">
        <v>2130</v>
      </c>
      <c r="M771" s="288" t="s">
        <v>2130</v>
      </c>
      <c r="N771" s="288" t="s">
        <v>2129</v>
      </c>
      <c r="P771" s="289">
        <v>847622.47</v>
      </c>
      <c r="Q771" s="289">
        <v>847622.47</v>
      </c>
      <c r="R771" s="289">
        <v>847622.47</v>
      </c>
      <c r="S771" s="289">
        <v>847622.47</v>
      </c>
      <c r="T771" s="289">
        <v>847622.47</v>
      </c>
      <c r="U771" s="289">
        <v>847622.47</v>
      </c>
      <c r="V771" s="289">
        <v>847622.47</v>
      </c>
      <c r="W771" s="289">
        <v>847622.47</v>
      </c>
      <c r="X771" s="289">
        <v>847622.47</v>
      </c>
      <c r="Y771" s="289">
        <v>847622.47</v>
      </c>
      <c r="Z771" s="289">
        <v>894155.53</v>
      </c>
      <c r="AA771" s="289">
        <v>894155.53</v>
      </c>
      <c r="AB771" s="289">
        <v>894155.53</v>
      </c>
      <c r="AC771" s="289"/>
      <c r="AD771" s="289"/>
      <c r="AE771" s="289">
        <v>857316.85749999981</v>
      </c>
      <c r="AF771" s="307"/>
      <c r="AG771" s="308"/>
      <c r="AH771" s="291"/>
      <c r="AI771" s="291"/>
      <c r="AJ771" s="291"/>
      <c r="AK771" s="292">
        <v>857316.85749999981</v>
      </c>
      <c r="AL771" s="291">
        <v>857316.85749999981</v>
      </c>
      <c r="AM771" s="293"/>
      <c r="AN771" s="291"/>
      <c r="AO771" s="294">
        <v>0</v>
      </c>
      <c r="AP771" s="291"/>
      <c r="AQ771" s="295">
        <v>894155.53</v>
      </c>
      <c r="AR771" s="291"/>
      <c r="AS771" s="291"/>
      <c r="AT771" s="291"/>
      <c r="AU771" s="291">
        <v>894155.53</v>
      </c>
      <c r="AV771" s="296">
        <v>894155.53</v>
      </c>
      <c r="AW771" s="291"/>
      <c r="AX771" s="291"/>
      <c r="AY771" s="293">
        <v>0</v>
      </c>
      <c r="AZ771" s="297" t="s">
        <v>253</v>
      </c>
      <c r="BA771" s="298">
        <f>AQ771-AV771-AY771</f>
        <v>0</v>
      </c>
      <c r="BB771" s="43"/>
      <c r="BC771" s="288" t="str">
        <f t="shared" si="102"/>
        <v/>
      </c>
      <c r="BD771" s="288" t="str">
        <f t="shared" si="102"/>
        <v/>
      </c>
      <c r="BE771" s="288" t="str">
        <f t="shared" si="102"/>
        <v/>
      </c>
      <c r="BF771" s="288" t="str">
        <f t="shared" si="102"/>
        <v>Non-Op</v>
      </c>
      <c r="BG771" s="288" t="str">
        <f t="shared" si="104"/>
        <v>NO</v>
      </c>
      <c r="BH771" s="288" t="str">
        <f t="shared" si="104"/>
        <v>NO</v>
      </c>
      <c r="BI771" s="288" t="str">
        <f t="shared" si="101"/>
        <v/>
      </c>
      <c r="BJ771" s="43"/>
      <c r="BK771" s="288" t="b">
        <f t="shared" si="103"/>
        <v>1</v>
      </c>
      <c r="BL771" s="288" t="b">
        <f t="shared" si="103"/>
        <v>1</v>
      </c>
      <c r="BM771" s="288" t="b">
        <f t="shared" si="103"/>
        <v>1</v>
      </c>
      <c r="BN771" s="288" t="b">
        <f t="shared" si="103"/>
        <v>1</v>
      </c>
      <c r="BO771" s="288" t="b">
        <f t="shared" si="103"/>
        <v>1</v>
      </c>
      <c r="BP771" s="288" t="b">
        <f t="shared" si="103"/>
        <v>1</v>
      </c>
      <c r="BQ771" s="288" t="b">
        <f t="shared" si="103"/>
        <v>1</v>
      </c>
    </row>
    <row r="772" spans="1:69" ht="12" customHeight="1" x14ac:dyDescent="0.25">
      <c r="A772" s="286">
        <v>18609841</v>
      </c>
      <c r="B772" s="287" t="s">
        <v>2865</v>
      </c>
      <c r="C772" s="16" t="s">
        <v>974</v>
      </c>
      <c r="D772" s="13" t="s">
        <v>182</v>
      </c>
      <c r="E772" s="13"/>
      <c r="F772" s="16"/>
      <c r="G772" s="13"/>
      <c r="H772" s="288" t="s">
        <v>2129</v>
      </c>
      <c r="I772" s="288" t="s">
        <v>2129</v>
      </c>
      <c r="J772" s="288" t="s">
        <v>2129</v>
      </c>
      <c r="K772" s="288" t="s">
        <v>182</v>
      </c>
      <c r="L772" s="288" t="s">
        <v>2130</v>
      </c>
      <c r="M772" s="288" t="s">
        <v>2130</v>
      </c>
      <c r="N772" s="288" t="s">
        <v>2129</v>
      </c>
      <c r="P772" s="289">
        <v>1450784.75</v>
      </c>
      <c r="Q772" s="289">
        <v>1450784.75</v>
      </c>
      <c r="R772" s="289">
        <v>1450784.75</v>
      </c>
      <c r="S772" s="289">
        <v>1450784.75</v>
      </c>
      <c r="T772" s="289">
        <v>1450784.75</v>
      </c>
      <c r="U772" s="289">
        <v>1450784.75</v>
      </c>
      <c r="V772" s="289">
        <v>1450784.75</v>
      </c>
      <c r="W772" s="289">
        <v>1450784.75</v>
      </c>
      <c r="X772" s="289">
        <v>1450784.75</v>
      </c>
      <c r="Y772" s="289">
        <v>1450784.75</v>
      </c>
      <c r="Z772" s="289">
        <v>1452288.63</v>
      </c>
      <c r="AA772" s="289">
        <v>1452288.63</v>
      </c>
      <c r="AB772" s="289">
        <v>1452288.63</v>
      </c>
      <c r="AC772" s="289"/>
      <c r="AD772" s="289"/>
      <c r="AE772" s="289">
        <v>1451098.0583333333</v>
      </c>
      <c r="AF772" s="307"/>
      <c r="AG772" s="308"/>
      <c r="AH772" s="291"/>
      <c r="AI772" s="291"/>
      <c r="AJ772" s="291"/>
      <c r="AK772" s="292">
        <v>1451098.0583333333</v>
      </c>
      <c r="AL772" s="291">
        <v>1451098.0583333333</v>
      </c>
      <c r="AM772" s="293"/>
      <c r="AN772" s="291"/>
      <c r="AO772" s="294">
        <v>0</v>
      </c>
      <c r="AP772" s="291"/>
      <c r="AQ772" s="295">
        <v>1452288.63</v>
      </c>
      <c r="AR772" s="291"/>
      <c r="AS772" s="291"/>
      <c r="AT772" s="291"/>
      <c r="AU772" s="291">
        <v>1452288.63</v>
      </c>
      <c r="AV772" s="296">
        <v>1452288.63</v>
      </c>
      <c r="AW772" s="291"/>
      <c r="AX772" s="291"/>
      <c r="AY772" s="293">
        <v>0</v>
      </c>
      <c r="AZ772" s="297" t="s">
        <v>253</v>
      </c>
      <c r="BA772" s="298">
        <f t="shared" si="105"/>
        <v>0</v>
      </c>
      <c r="BB772" s="43"/>
      <c r="BC772" s="288" t="str">
        <f t="shared" si="102"/>
        <v/>
      </c>
      <c r="BD772" s="288" t="str">
        <f t="shared" si="102"/>
        <v/>
      </c>
      <c r="BE772" s="288" t="str">
        <f t="shared" si="102"/>
        <v/>
      </c>
      <c r="BF772" s="288" t="str">
        <f t="shared" si="102"/>
        <v>Non-Op</v>
      </c>
      <c r="BG772" s="288" t="str">
        <f t="shared" si="104"/>
        <v>NO</v>
      </c>
      <c r="BH772" s="288" t="str">
        <f t="shared" si="104"/>
        <v>NO</v>
      </c>
      <c r="BI772" s="288" t="str">
        <f t="shared" si="101"/>
        <v/>
      </c>
      <c r="BJ772" s="43"/>
      <c r="BK772" s="288" t="b">
        <f t="shared" si="103"/>
        <v>1</v>
      </c>
      <c r="BL772" s="288" t="b">
        <f t="shared" si="103"/>
        <v>1</v>
      </c>
      <c r="BM772" s="288" t="b">
        <f t="shared" si="103"/>
        <v>1</v>
      </c>
      <c r="BN772" s="288" t="b">
        <f t="shared" si="103"/>
        <v>1</v>
      </c>
      <c r="BO772" s="288" t="b">
        <f t="shared" si="103"/>
        <v>1</v>
      </c>
      <c r="BP772" s="288" t="b">
        <f t="shared" si="103"/>
        <v>1</v>
      </c>
      <c r="BQ772" s="288" t="b">
        <f t="shared" si="103"/>
        <v>1</v>
      </c>
    </row>
    <row r="773" spans="1:69" ht="12" customHeight="1" x14ac:dyDescent="0.25">
      <c r="A773" s="286">
        <v>18609861</v>
      </c>
      <c r="B773" s="287" t="s">
        <v>2866</v>
      </c>
      <c r="C773" s="16" t="s">
        <v>975</v>
      </c>
      <c r="D773" s="13" t="s">
        <v>182</v>
      </c>
      <c r="E773" s="13"/>
      <c r="F773" s="16"/>
      <c r="G773" s="13"/>
      <c r="H773" s="288" t="s">
        <v>2129</v>
      </c>
      <c r="I773" s="288" t="s">
        <v>2129</v>
      </c>
      <c r="J773" s="288" t="s">
        <v>2129</v>
      </c>
      <c r="K773" s="288" t="s">
        <v>182</v>
      </c>
      <c r="L773" s="288" t="s">
        <v>2130</v>
      </c>
      <c r="M773" s="288" t="s">
        <v>2130</v>
      </c>
      <c r="N773" s="288" t="s">
        <v>2129</v>
      </c>
      <c r="P773" s="289">
        <v>2686059.13</v>
      </c>
      <c r="Q773" s="289">
        <v>2686059.13</v>
      </c>
      <c r="R773" s="289">
        <v>2686059.13</v>
      </c>
      <c r="S773" s="289">
        <v>2683692.62</v>
      </c>
      <c r="T773" s="289">
        <v>2683692.62</v>
      </c>
      <c r="U773" s="289">
        <v>2683692.62</v>
      </c>
      <c r="V773" s="289">
        <v>2603564.34</v>
      </c>
      <c r="W773" s="289">
        <v>2603564.34</v>
      </c>
      <c r="X773" s="289">
        <v>2603564.34</v>
      </c>
      <c r="Y773" s="289">
        <v>2567513.64</v>
      </c>
      <c r="Z773" s="289">
        <v>2624446.92</v>
      </c>
      <c r="AA773" s="289">
        <v>2624446.92</v>
      </c>
      <c r="AB773" s="289">
        <v>2411600.4700000002</v>
      </c>
      <c r="AC773" s="289"/>
      <c r="AD773" s="289"/>
      <c r="AE773" s="289">
        <v>2633260.5350000006</v>
      </c>
      <c r="AF773" s="307"/>
      <c r="AG773" s="308"/>
      <c r="AH773" s="291"/>
      <c r="AI773" s="291"/>
      <c r="AJ773" s="291"/>
      <c r="AK773" s="292">
        <v>2633260.5350000006</v>
      </c>
      <c r="AL773" s="291">
        <v>2633260.5350000006</v>
      </c>
      <c r="AM773" s="293"/>
      <c r="AN773" s="291"/>
      <c r="AO773" s="294">
        <v>0</v>
      </c>
      <c r="AP773" s="291"/>
      <c r="AQ773" s="295">
        <v>2411600.4700000002</v>
      </c>
      <c r="AR773" s="291"/>
      <c r="AS773" s="291"/>
      <c r="AT773" s="291"/>
      <c r="AU773" s="291">
        <v>2411600.4700000002</v>
      </c>
      <c r="AV773" s="296">
        <v>2411600.4700000002</v>
      </c>
      <c r="AW773" s="291"/>
      <c r="AX773" s="291"/>
      <c r="AY773" s="293">
        <v>0</v>
      </c>
      <c r="AZ773" s="297" t="s">
        <v>253</v>
      </c>
      <c r="BA773" s="298">
        <f t="shared" si="105"/>
        <v>0</v>
      </c>
      <c r="BB773" s="43"/>
      <c r="BC773" s="288" t="str">
        <f t="shared" si="102"/>
        <v/>
      </c>
      <c r="BD773" s="288" t="str">
        <f t="shared" si="102"/>
        <v/>
      </c>
      <c r="BE773" s="288" t="str">
        <f t="shared" si="102"/>
        <v/>
      </c>
      <c r="BF773" s="288" t="str">
        <f t="shared" si="102"/>
        <v>Non-Op</v>
      </c>
      <c r="BG773" s="288" t="str">
        <f t="shared" si="104"/>
        <v>NO</v>
      </c>
      <c r="BH773" s="288" t="str">
        <f t="shared" si="104"/>
        <v>NO</v>
      </c>
      <c r="BI773" s="288" t="str">
        <f t="shared" si="101"/>
        <v/>
      </c>
      <c r="BJ773" s="43"/>
      <c r="BK773" s="288" t="b">
        <f t="shared" si="103"/>
        <v>1</v>
      </c>
      <c r="BL773" s="288" t="b">
        <f t="shared" si="103"/>
        <v>1</v>
      </c>
      <c r="BM773" s="288" t="b">
        <f t="shared" si="103"/>
        <v>1</v>
      </c>
      <c r="BN773" s="288" t="b">
        <f t="shared" si="103"/>
        <v>1</v>
      </c>
      <c r="BO773" s="288" t="b">
        <f t="shared" si="103"/>
        <v>1</v>
      </c>
      <c r="BP773" s="288" t="b">
        <f t="shared" si="103"/>
        <v>1</v>
      </c>
      <c r="BQ773" s="288" t="b">
        <f t="shared" si="103"/>
        <v>1</v>
      </c>
    </row>
    <row r="774" spans="1:69" ht="12" customHeight="1" x14ac:dyDescent="0.25">
      <c r="A774" s="14">
        <v>18609883</v>
      </c>
      <c r="B774" s="15" t="s">
        <v>2867</v>
      </c>
      <c r="C774" s="16" t="s">
        <v>976</v>
      </c>
      <c r="D774" s="13" t="s">
        <v>182</v>
      </c>
      <c r="E774" s="13"/>
      <c r="F774" s="303">
        <v>42842</v>
      </c>
      <c r="G774" s="13"/>
      <c r="H774" s="288" t="s">
        <v>2129</v>
      </c>
      <c r="I774" s="288" t="s">
        <v>2129</v>
      </c>
      <c r="J774" s="288" t="s">
        <v>2129</v>
      </c>
      <c r="K774" s="288" t="s">
        <v>182</v>
      </c>
      <c r="L774" s="288" t="s">
        <v>2130</v>
      </c>
      <c r="M774" s="288" t="s">
        <v>2130</v>
      </c>
      <c r="N774" s="288" t="s">
        <v>2129</v>
      </c>
      <c r="P774" s="289">
        <v>0</v>
      </c>
      <c r="Q774" s="289">
        <v>0</v>
      </c>
      <c r="R774" s="289">
        <v>0</v>
      </c>
      <c r="S774" s="289">
        <v>0</v>
      </c>
      <c r="T774" s="289">
        <v>0</v>
      </c>
      <c r="U774" s="289">
        <v>0</v>
      </c>
      <c r="V774" s="289">
        <v>0</v>
      </c>
      <c r="W774" s="289">
        <v>0</v>
      </c>
      <c r="X774" s="289">
        <v>0</v>
      </c>
      <c r="Y774" s="289">
        <v>0</v>
      </c>
      <c r="Z774" s="289">
        <v>0</v>
      </c>
      <c r="AA774" s="289">
        <v>0</v>
      </c>
      <c r="AB774" s="289">
        <v>0</v>
      </c>
      <c r="AC774" s="289"/>
      <c r="AD774" s="289"/>
      <c r="AE774" s="289">
        <v>0</v>
      </c>
      <c r="AF774" s="307"/>
      <c r="AG774" s="308"/>
      <c r="AH774" s="291"/>
      <c r="AI774" s="291"/>
      <c r="AJ774" s="291"/>
      <c r="AK774" s="292">
        <v>0</v>
      </c>
      <c r="AL774" s="291">
        <v>0</v>
      </c>
      <c r="AM774" s="293"/>
      <c r="AN774" s="291"/>
      <c r="AO774" s="294">
        <v>0</v>
      </c>
      <c r="AP774" s="291"/>
      <c r="AQ774" s="295">
        <v>0</v>
      </c>
      <c r="AR774" s="291"/>
      <c r="AS774" s="291"/>
      <c r="AT774" s="291"/>
      <c r="AU774" s="291">
        <v>0</v>
      </c>
      <c r="AV774" s="296">
        <v>0</v>
      </c>
      <c r="AW774" s="291"/>
      <c r="AX774" s="291"/>
      <c r="AY774" s="293">
        <v>0</v>
      </c>
      <c r="AZ774" s="297" t="s">
        <v>219</v>
      </c>
      <c r="BA774" s="298">
        <f t="shared" si="105"/>
        <v>0</v>
      </c>
      <c r="BB774" s="43"/>
      <c r="BC774" s="288" t="str">
        <f t="shared" si="102"/>
        <v/>
      </c>
      <c r="BD774" s="288" t="str">
        <f t="shared" si="102"/>
        <v/>
      </c>
      <c r="BE774" s="288" t="str">
        <f t="shared" si="102"/>
        <v/>
      </c>
      <c r="BF774" s="288" t="str">
        <f t="shared" si="102"/>
        <v>Non-Op</v>
      </c>
      <c r="BG774" s="288" t="str">
        <f t="shared" si="104"/>
        <v>NO</v>
      </c>
      <c r="BH774" s="288" t="str">
        <f t="shared" si="104"/>
        <v>NO</v>
      </c>
      <c r="BI774" s="288" t="str">
        <f t="shared" si="101"/>
        <v/>
      </c>
      <c r="BJ774" s="43"/>
      <c r="BK774" s="288" t="b">
        <f t="shared" si="103"/>
        <v>1</v>
      </c>
      <c r="BL774" s="288" t="b">
        <f t="shared" si="103"/>
        <v>1</v>
      </c>
      <c r="BM774" s="288" t="b">
        <f t="shared" si="103"/>
        <v>1</v>
      </c>
      <c r="BN774" s="288" t="b">
        <f t="shared" si="103"/>
        <v>1</v>
      </c>
      <c r="BO774" s="288" t="b">
        <f t="shared" si="103"/>
        <v>1</v>
      </c>
      <c r="BP774" s="288" t="b">
        <f t="shared" si="103"/>
        <v>1</v>
      </c>
      <c r="BQ774" s="288" t="b">
        <f t="shared" si="103"/>
        <v>1</v>
      </c>
    </row>
    <row r="775" spans="1:69" ht="12" customHeight="1" x14ac:dyDescent="0.25">
      <c r="A775" s="14">
        <v>18609891</v>
      </c>
      <c r="B775" s="15" t="s">
        <v>2868</v>
      </c>
      <c r="C775" s="16" t="s">
        <v>977</v>
      </c>
      <c r="D775" s="13" t="s">
        <v>182</v>
      </c>
      <c r="E775" s="13"/>
      <c r="F775" s="303">
        <v>43070</v>
      </c>
      <c r="G775" s="13"/>
      <c r="H775" s="288" t="s">
        <v>2129</v>
      </c>
      <c r="I775" s="288" t="s">
        <v>2129</v>
      </c>
      <c r="J775" s="288" t="s">
        <v>2129</v>
      </c>
      <c r="K775" s="288" t="s">
        <v>182</v>
      </c>
      <c r="L775" s="288" t="s">
        <v>2130</v>
      </c>
      <c r="M775" s="288" t="s">
        <v>2130</v>
      </c>
      <c r="N775" s="288" t="s">
        <v>2129</v>
      </c>
      <c r="P775" s="289">
        <v>5000000</v>
      </c>
      <c r="Q775" s="289">
        <v>5000000</v>
      </c>
      <c r="R775" s="289">
        <v>5000000</v>
      </c>
      <c r="S775" s="289">
        <v>5000000</v>
      </c>
      <c r="T775" s="289">
        <v>5000000</v>
      </c>
      <c r="U775" s="289">
        <v>5000000</v>
      </c>
      <c r="V775" s="289">
        <v>5000000</v>
      </c>
      <c r="W775" s="289">
        <v>5000000</v>
      </c>
      <c r="X775" s="289">
        <v>5000000</v>
      </c>
      <c r="Y775" s="289">
        <v>712737</v>
      </c>
      <c r="Z775" s="289">
        <v>712737</v>
      </c>
      <c r="AA775" s="289">
        <v>712737</v>
      </c>
      <c r="AB775" s="289">
        <v>712737</v>
      </c>
      <c r="AC775" s="289"/>
      <c r="AD775" s="289"/>
      <c r="AE775" s="289">
        <v>3749548.2916666665</v>
      </c>
      <c r="AF775" s="307"/>
      <c r="AG775" s="308"/>
      <c r="AH775" s="291"/>
      <c r="AI775" s="291"/>
      <c r="AJ775" s="291"/>
      <c r="AK775" s="292">
        <v>3749548.2916666665</v>
      </c>
      <c r="AL775" s="291">
        <v>3749548.2916666665</v>
      </c>
      <c r="AM775" s="293"/>
      <c r="AN775" s="291"/>
      <c r="AO775" s="294">
        <v>0</v>
      </c>
      <c r="AP775" s="291"/>
      <c r="AQ775" s="295">
        <v>712737</v>
      </c>
      <c r="AR775" s="291"/>
      <c r="AS775" s="291"/>
      <c r="AT775" s="291"/>
      <c r="AU775" s="291">
        <v>712737</v>
      </c>
      <c r="AV775" s="296">
        <v>712737</v>
      </c>
      <c r="AW775" s="291"/>
      <c r="AX775" s="291"/>
      <c r="AY775" s="293">
        <v>0</v>
      </c>
      <c r="AZ775" s="297" t="s">
        <v>978</v>
      </c>
      <c r="BA775" s="298">
        <f t="shared" si="105"/>
        <v>0</v>
      </c>
      <c r="BB775" s="43"/>
      <c r="BC775" s="288" t="str">
        <f t="shared" ref="BC775:BF790" si="106">IF(VALUE(AR775),BC$7,IF(ISBLANK(AR775),"",BC$7))</f>
        <v/>
      </c>
      <c r="BD775" s="288" t="str">
        <f t="shared" si="106"/>
        <v/>
      </c>
      <c r="BE775" s="288" t="str">
        <f t="shared" si="106"/>
        <v/>
      </c>
      <c r="BF775" s="288" t="str">
        <f t="shared" si="106"/>
        <v>Non-Op</v>
      </c>
      <c r="BG775" s="288" t="str">
        <f t="shared" si="104"/>
        <v>NO</v>
      </c>
      <c r="BH775" s="288" t="str">
        <f t="shared" si="104"/>
        <v>NO</v>
      </c>
      <c r="BI775" s="288" t="str">
        <f t="shared" si="101"/>
        <v/>
      </c>
      <c r="BJ775" s="43"/>
      <c r="BK775" s="288" t="b">
        <f t="shared" ref="BK775:BQ806" si="107">BC775=H775</f>
        <v>1</v>
      </c>
      <c r="BL775" s="288" t="b">
        <f t="shared" si="107"/>
        <v>1</v>
      </c>
      <c r="BM775" s="288" t="b">
        <f t="shared" si="107"/>
        <v>1</v>
      </c>
      <c r="BN775" s="288" t="b">
        <f t="shared" si="107"/>
        <v>1</v>
      </c>
      <c r="BO775" s="288" t="b">
        <f t="shared" si="107"/>
        <v>1</v>
      </c>
      <c r="BP775" s="288" t="b">
        <f t="shared" si="107"/>
        <v>1</v>
      </c>
      <c r="BQ775" s="288" t="b">
        <f t="shared" si="107"/>
        <v>1</v>
      </c>
    </row>
    <row r="776" spans="1:69" ht="12" customHeight="1" x14ac:dyDescent="0.25">
      <c r="A776" s="286">
        <v>18630031</v>
      </c>
      <c r="B776" s="287" t="s">
        <v>2869</v>
      </c>
      <c r="C776" s="330" t="s">
        <v>979</v>
      </c>
      <c r="D776" s="13" t="s">
        <v>182</v>
      </c>
      <c r="E776" s="13"/>
      <c r="F776" s="330"/>
      <c r="G776" s="13"/>
      <c r="H776" s="288" t="s">
        <v>2129</v>
      </c>
      <c r="I776" s="288" t="s">
        <v>2129</v>
      </c>
      <c r="J776" s="288" t="s">
        <v>2129</v>
      </c>
      <c r="K776" s="288" t="s">
        <v>182</v>
      </c>
      <c r="L776" s="288" t="s">
        <v>2130</v>
      </c>
      <c r="M776" s="288" t="s">
        <v>2130</v>
      </c>
      <c r="N776" s="288" t="s">
        <v>2129</v>
      </c>
      <c r="P776" s="289">
        <v>0</v>
      </c>
      <c r="Q776" s="289">
        <v>420619.5</v>
      </c>
      <c r="R776" s="289">
        <v>728367.6</v>
      </c>
      <c r="S776" s="289">
        <v>1127319.92</v>
      </c>
      <c r="T776" s="289">
        <v>1760176.58</v>
      </c>
      <c r="U776" s="289">
        <v>2421401.02</v>
      </c>
      <c r="V776" s="289">
        <v>2700332.98</v>
      </c>
      <c r="W776" s="289">
        <v>2679067.86</v>
      </c>
      <c r="X776" s="289">
        <v>2737754.65</v>
      </c>
      <c r="Y776" s="289">
        <v>2938298.57</v>
      </c>
      <c r="Z776" s="289">
        <v>3241767.64</v>
      </c>
      <c r="AA776" s="289">
        <v>3691210.38</v>
      </c>
      <c r="AB776" s="289">
        <v>0</v>
      </c>
      <c r="AC776" s="289"/>
      <c r="AD776" s="289"/>
      <c r="AE776" s="289">
        <v>2037193.0583333333</v>
      </c>
      <c r="AF776" s="299"/>
      <c r="AG776" s="300"/>
      <c r="AH776" s="291"/>
      <c r="AI776" s="291"/>
      <c r="AJ776" s="291"/>
      <c r="AK776" s="292">
        <v>2037193.0583333333</v>
      </c>
      <c r="AL776" s="291">
        <v>2037193.0583333333</v>
      </c>
      <c r="AM776" s="293"/>
      <c r="AN776" s="291"/>
      <c r="AO776" s="294">
        <v>0</v>
      </c>
      <c r="AP776" s="291"/>
      <c r="AQ776" s="295">
        <v>0</v>
      </c>
      <c r="AR776" s="291"/>
      <c r="AS776" s="291"/>
      <c r="AT776" s="291"/>
      <c r="AU776" s="291">
        <v>0</v>
      </c>
      <c r="AV776" s="296">
        <v>0</v>
      </c>
      <c r="AW776" s="291"/>
      <c r="AX776" s="291"/>
      <c r="AY776" s="293">
        <v>0</v>
      </c>
      <c r="AZ776" s="297" t="s">
        <v>219</v>
      </c>
      <c r="BA776" s="298">
        <f t="shared" si="105"/>
        <v>0</v>
      </c>
      <c r="BB776" s="43"/>
      <c r="BC776" s="288" t="str">
        <f t="shared" si="106"/>
        <v/>
      </c>
      <c r="BD776" s="288" t="str">
        <f t="shared" si="106"/>
        <v/>
      </c>
      <c r="BE776" s="288" t="str">
        <f t="shared" si="106"/>
        <v/>
      </c>
      <c r="BF776" s="288" t="str">
        <f t="shared" si="106"/>
        <v>Non-Op</v>
      </c>
      <c r="BG776" s="288" t="str">
        <f t="shared" si="104"/>
        <v>NO</v>
      </c>
      <c r="BH776" s="288" t="str">
        <f t="shared" si="104"/>
        <v>NO</v>
      </c>
      <c r="BI776" s="288" t="str">
        <f t="shared" si="101"/>
        <v/>
      </c>
      <c r="BJ776" s="43"/>
      <c r="BK776" s="288" t="b">
        <f t="shared" si="107"/>
        <v>1</v>
      </c>
      <c r="BL776" s="288" t="b">
        <f t="shared" si="107"/>
        <v>1</v>
      </c>
      <c r="BM776" s="288" t="b">
        <f t="shared" si="107"/>
        <v>1</v>
      </c>
      <c r="BN776" s="288" t="b">
        <f t="shared" si="107"/>
        <v>1</v>
      </c>
      <c r="BO776" s="288" t="b">
        <f t="shared" si="107"/>
        <v>1</v>
      </c>
      <c r="BP776" s="288" t="b">
        <f t="shared" si="107"/>
        <v>1</v>
      </c>
      <c r="BQ776" s="288" t="b">
        <f t="shared" si="107"/>
        <v>1</v>
      </c>
    </row>
    <row r="777" spans="1:69" ht="12" customHeight="1" x14ac:dyDescent="0.25">
      <c r="A777" s="286">
        <v>18700003</v>
      </c>
      <c r="B777" s="287" t="s">
        <v>2870</v>
      </c>
      <c r="C777" s="13" t="s">
        <v>980</v>
      </c>
      <c r="D777" s="13" t="s">
        <v>183</v>
      </c>
      <c r="E777" s="13"/>
      <c r="F777" s="13"/>
      <c r="G777" s="13"/>
      <c r="H777" s="288" t="s">
        <v>2129</v>
      </c>
      <c r="I777" s="288" t="s">
        <v>2129</v>
      </c>
      <c r="J777" s="288" t="s">
        <v>2129</v>
      </c>
      <c r="K777" s="288" t="s">
        <v>2129</v>
      </c>
      <c r="L777" s="288" t="s">
        <v>183</v>
      </c>
      <c r="M777" s="288" t="s">
        <v>2130</v>
      </c>
      <c r="N777" s="288" t="s">
        <v>183</v>
      </c>
      <c r="P777" s="289">
        <v>0</v>
      </c>
      <c r="Q777" s="289">
        <v>0</v>
      </c>
      <c r="R777" s="289">
        <v>0</v>
      </c>
      <c r="S777" s="289">
        <v>0</v>
      </c>
      <c r="T777" s="289">
        <v>0</v>
      </c>
      <c r="U777" s="289">
        <v>0</v>
      </c>
      <c r="V777" s="289">
        <v>0</v>
      </c>
      <c r="W777" s="289">
        <v>0</v>
      </c>
      <c r="X777" s="289">
        <v>0</v>
      </c>
      <c r="Y777" s="289">
        <v>0</v>
      </c>
      <c r="Z777" s="289">
        <v>0</v>
      </c>
      <c r="AA777" s="289">
        <v>0</v>
      </c>
      <c r="AB777" s="289">
        <v>0</v>
      </c>
      <c r="AC777" s="289"/>
      <c r="AD777" s="289"/>
      <c r="AE777" s="289">
        <v>0</v>
      </c>
      <c r="AF777" s="299"/>
      <c r="AG777" s="300"/>
      <c r="AH777" s="291"/>
      <c r="AI777" s="291"/>
      <c r="AJ777" s="291"/>
      <c r="AK777" s="292"/>
      <c r="AL777" s="291">
        <v>0</v>
      </c>
      <c r="AM777" s="293">
        <v>0</v>
      </c>
      <c r="AN777" s="291"/>
      <c r="AO777" s="294">
        <v>0</v>
      </c>
      <c r="AP777" s="291"/>
      <c r="AQ777" s="295">
        <v>0</v>
      </c>
      <c r="AR777" s="291"/>
      <c r="AS777" s="291"/>
      <c r="AT777" s="291"/>
      <c r="AU777" s="291"/>
      <c r="AV777" s="296">
        <v>0</v>
      </c>
      <c r="AW777" s="291">
        <v>0</v>
      </c>
      <c r="AX777" s="291"/>
      <c r="AY777" s="293">
        <v>0</v>
      </c>
      <c r="AZ777" s="297"/>
      <c r="BA777" s="298">
        <f t="shared" si="105"/>
        <v>0</v>
      </c>
      <c r="BB777" s="43"/>
      <c r="BC777" s="288" t="str">
        <f t="shared" si="106"/>
        <v/>
      </c>
      <c r="BD777" s="288" t="str">
        <f t="shared" si="106"/>
        <v/>
      </c>
      <c r="BE777" s="288" t="str">
        <f t="shared" si="106"/>
        <v/>
      </c>
      <c r="BF777" s="288" t="str">
        <f t="shared" si="106"/>
        <v/>
      </c>
      <c r="BG777" s="288" t="str">
        <f t="shared" si="104"/>
        <v>W/C</v>
      </c>
      <c r="BH777" s="288" t="str">
        <f t="shared" si="104"/>
        <v>NO</v>
      </c>
      <c r="BI777" s="288" t="str">
        <f t="shared" si="101"/>
        <v>W/C</v>
      </c>
      <c r="BJ777" s="43"/>
      <c r="BK777" s="288" t="b">
        <f t="shared" si="107"/>
        <v>1</v>
      </c>
      <c r="BL777" s="288" t="b">
        <f t="shared" si="107"/>
        <v>1</v>
      </c>
      <c r="BM777" s="288" t="b">
        <f t="shared" si="107"/>
        <v>1</v>
      </c>
      <c r="BN777" s="288" t="b">
        <f t="shared" si="107"/>
        <v>1</v>
      </c>
      <c r="BO777" s="288" t="b">
        <f t="shared" si="107"/>
        <v>1</v>
      </c>
      <c r="BP777" s="288" t="b">
        <f t="shared" si="107"/>
        <v>1</v>
      </c>
      <c r="BQ777" s="288" t="b">
        <f t="shared" si="107"/>
        <v>1</v>
      </c>
    </row>
    <row r="778" spans="1:69" ht="12" customHeight="1" x14ac:dyDescent="0.25">
      <c r="A778" s="286">
        <v>18700032</v>
      </c>
      <c r="B778" s="287" t="s">
        <v>2871</v>
      </c>
      <c r="C778" s="13" t="s">
        <v>981</v>
      </c>
      <c r="D778" s="13" t="s">
        <v>183</v>
      </c>
      <c r="E778" s="13"/>
      <c r="F778" s="13"/>
      <c r="G778" s="13"/>
      <c r="H778" s="288" t="s">
        <v>2129</v>
      </c>
      <c r="I778" s="288" t="s">
        <v>2129</v>
      </c>
      <c r="J778" s="288" t="s">
        <v>2129</v>
      </c>
      <c r="K778" s="288" t="s">
        <v>2129</v>
      </c>
      <c r="L778" s="288" t="s">
        <v>183</v>
      </c>
      <c r="M778" s="288" t="s">
        <v>2130</v>
      </c>
      <c r="N778" s="288" t="s">
        <v>183</v>
      </c>
      <c r="P778" s="289">
        <v>0</v>
      </c>
      <c r="Q778" s="289">
        <v>0</v>
      </c>
      <c r="R778" s="289">
        <v>0</v>
      </c>
      <c r="S778" s="289">
        <v>0</v>
      </c>
      <c r="T778" s="289">
        <v>0</v>
      </c>
      <c r="U778" s="289">
        <v>0</v>
      </c>
      <c r="V778" s="289">
        <v>0</v>
      </c>
      <c r="W778" s="289">
        <v>0</v>
      </c>
      <c r="X778" s="289">
        <v>0</v>
      </c>
      <c r="Y778" s="289">
        <v>0</v>
      </c>
      <c r="Z778" s="289">
        <v>0</v>
      </c>
      <c r="AA778" s="289">
        <v>0</v>
      </c>
      <c r="AB778" s="289">
        <v>1156.6199999999999</v>
      </c>
      <c r="AC778" s="289"/>
      <c r="AD778" s="289"/>
      <c r="AE778" s="289">
        <v>48.192499999999995</v>
      </c>
      <c r="AF778" s="299"/>
      <c r="AG778" s="300"/>
      <c r="AH778" s="291"/>
      <c r="AI778" s="291"/>
      <c r="AJ778" s="291"/>
      <c r="AK778" s="292"/>
      <c r="AL778" s="291">
        <v>0</v>
      </c>
      <c r="AM778" s="293">
        <v>48.192499999999995</v>
      </c>
      <c r="AN778" s="291"/>
      <c r="AO778" s="294">
        <v>48.192499999999995</v>
      </c>
      <c r="AP778" s="291"/>
      <c r="AQ778" s="295">
        <v>1156.6199999999999</v>
      </c>
      <c r="AR778" s="291"/>
      <c r="AS778" s="291"/>
      <c r="AT778" s="291"/>
      <c r="AU778" s="291"/>
      <c r="AV778" s="296">
        <v>0</v>
      </c>
      <c r="AW778" s="291">
        <v>1156.6199999999999</v>
      </c>
      <c r="AX778" s="291"/>
      <c r="AY778" s="293">
        <v>1156.6199999999999</v>
      </c>
      <c r="AZ778" s="297"/>
      <c r="BA778" s="298">
        <f t="shared" si="105"/>
        <v>0</v>
      </c>
      <c r="BB778" s="43"/>
      <c r="BC778" s="288" t="str">
        <f t="shared" si="106"/>
        <v/>
      </c>
      <c r="BD778" s="288" t="str">
        <f t="shared" si="106"/>
        <v/>
      </c>
      <c r="BE778" s="288" t="str">
        <f t="shared" si="106"/>
        <v/>
      </c>
      <c r="BF778" s="288" t="str">
        <f t="shared" si="106"/>
        <v/>
      </c>
      <c r="BG778" s="288" t="str">
        <f t="shared" si="104"/>
        <v>W/C</v>
      </c>
      <c r="BH778" s="288" t="str">
        <f t="shared" si="104"/>
        <v>NO</v>
      </c>
      <c r="BI778" s="288" t="str">
        <f t="shared" si="101"/>
        <v>W/C</v>
      </c>
      <c r="BJ778" s="43"/>
      <c r="BK778" s="288" t="b">
        <f t="shared" si="107"/>
        <v>1</v>
      </c>
      <c r="BL778" s="288" t="b">
        <f t="shared" si="107"/>
        <v>1</v>
      </c>
      <c r="BM778" s="288" t="b">
        <f t="shared" si="107"/>
        <v>1</v>
      </c>
      <c r="BN778" s="288" t="b">
        <f t="shared" si="107"/>
        <v>1</v>
      </c>
      <c r="BO778" s="288" t="b">
        <f t="shared" si="107"/>
        <v>1</v>
      </c>
      <c r="BP778" s="288" t="b">
        <f t="shared" si="107"/>
        <v>1</v>
      </c>
      <c r="BQ778" s="288" t="b">
        <f t="shared" si="107"/>
        <v>1</v>
      </c>
    </row>
    <row r="779" spans="1:69" ht="12" customHeight="1" x14ac:dyDescent="0.25">
      <c r="A779" s="286">
        <v>18700041</v>
      </c>
      <c r="B779" s="287" t="s">
        <v>2872</v>
      </c>
      <c r="C779" s="13" t="s">
        <v>982</v>
      </c>
      <c r="D779" s="13" t="s">
        <v>183</v>
      </c>
      <c r="E779" s="13"/>
      <c r="F779" s="13"/>
      <c r="G779" s="13"/>
      <c r="H779" s="288" t="s">
        <v>2129</v>
      </c>
      <c r="I779" s="288" t="s">
        <v>2129</v>
      </c>
      <c r="J779" s="288" t="s">
        <v>2129</v>
      </c>
      <c r="K779" s="288" t="s">
        <v>2129</v>
      </c>
      <c r="L779" s="288" t="s">
        <v>183</v>
      </c>
      <c r="M779" s="288" t="s">
        <v>2130</v>
      </c>
      <c r="N779" s="288" t="s">
        <v>183</v>
      </c>
      <c r="P779" s="289">
        <v>630.49</v>
      </c>
      <c r="Q779" s="289">
        <v>880.78</v>
      </c>
      <c r="R779" s="289">
        <v>639.52</v>
      </c>
      <c r="S779" s="289">
        <v>639.52</v>
      </c>
      <c r="T779" s="289">
        <v>630.49</v>
      </c>
      <c r="U779" s="289">
        <v>630.49</v>
      </c>
      <c r="V779" s="289">
        <v>630.49</v>
      </c>
      <c r="W779" s="289">
        <v>630.49</v>
      </c>
      <c r="X779" s="289">
        <v>630.49</v>
      </c>
      <c r="Y779" s="289">
        <v>630.49</v>
      </c>
      <c r="Z779" s="289">
        <v>630.49</v>
      </c>
      <c r="AA779" s="289">
        <v>630.49</v>
      </c>
      <c r="AB779" s="289">
        <v>665.8</v>
      </c>
      <c r="AC779" s="289"/>
      <c r="AD779" s="289"/>
      <c r="AE779" s="289">
        <v>654.3237499999999</v>
      </c>
      <c r="AF779" s="299"/>
      <c r="AG779" s="300"/>
      <c r="AH779" s="291"/>
      <c r="AI779" s="291"/>
      <c r="AJ779" s="291"/>
      <c r="AK779" s="292"/>
      <c r="AL779" s="291">
        <v>0</v>
      </c>
      <c r="AM779" s="293">
        <v>654.3237499999999</v>
      </c>
      <c r="AN779" s="291"/>
      <c r="AO779" s="294">
        <v>654.3237499999999</v>
      </c>
      <c r="AP779" s="291"/>
      <c r="AQ779" s="295">
        <v>665.8</v>
      </c>
      <c r="AR779" s="291"/>
      <c r="AS779" s="291"/>
      <c r="AT779" s="291"/>
      <c r="AU779" s="291"/>
      <c r="AV779" s="296">
        <v>0</v>
      </c>
      <c r="AW779" s="291">
        <v>665.8</v>
      </c>
      <c r="AX779" s="291"/>
      <c r="AY779" s="293">
        <v>665.8</v>
      </c>
      <c r="AZ779" s="297"/>
      <c r="BA779" s="298">
        <f t="shared" si="105"/>
        <v>0</v>
      </c>
      <c r="BB779" s="43"/>
      <c r="BC779" s="288" t="str">
        <f t="shared" si="106"/>
        <v/>
      </c>
      <c r="BD779" s="288" t="str">
        <f t="shared" si="106"/>
        <v/>
      </c>
      <c r="BE779" s="288" t="str">
        <f t="shared" si="106"/>
        <v/>
      </c>
      <c r="BF779" s="288" t="str">
        <f t="shared" si="106"/>
        <v/>
      </c>
      <c r="BG779" s="288" t="str">
        <f t="shared" si="104"/>
        <v>W/C</v>
      </c>
      <c r="BH779" s="288" t="str">
        <f t="shared" si="104"/>
        <v>NO</v>
      </c>
      <c r="BI779" s="288" t="str">
        <f t="shared" si="101"/>
        <v>W/C</v>
      </c>
      <c r="BJ779" s="43"/>
      <c r="BK779" s="288" t="b">
        <f t="shared" si="107"/>
        <v>1</v>
      </c>
      <c r="BL779" s="288" t="b">
        <f t="shared" si="107"/>
        <v>1</v>
      </c>
      <c r="BM779" s="288" t="b">
        <f t="shared" si="107"/>
        <v>1</v>
      </c>
      <c r="BN779" s="288" t="b">
        <f t="shared" si="107"/>
        <v>1</v>
      </c>
      <c r="BO779" s="288" t="b">
        <f t="shared" si="107"/>
        <v>1</v>
      </c>
      <c r="BP779" s="288" t="b">
        <f t="shared" si="107"/>
        <v>1</v>
      </c>
      <c r="BQ779" s="288" t="b">
        <f t="shared" si="107"/>
        <v>1</v>
      </c>
    </row>
    <row r="780" spans="1:69" ht="12" customHeight="1" x14ac:dyDescent="0.25">
      <c r="A780" s="286">
        <v>18700062</v>
      </c>
      <c r="B780" s="287" t="s">
        <v>2873</v>
      </c>
      <c r="C780" s="13" t="s">
        <v>983</v>
      </c>
      <c r="D780" s="13" t="s">
        <v>183</v>
      </c>
      <c r="E780" s="13"/>
      <c r="F780" s="13"/>
      <c r="G780" s="13"/>
      <c r="H780" s="288" t="s">
        <v>2129</v>
      </c>
      <c r="I780" s="288" t="s">
        <v>2129</v>
      </c>
      <c r="J780" s="288" t="s">
        <v>2129</v>
      </c>
      <c r="K780" s="288" t="s">
        <v>2129</v>
      </c>
      <c r="L780" s="288" t="s">
        <v>183</v>
      </c>
      <c r="M780" s="288" t="s">
        <v>2130</v>
      </c>
      <c r="N780" s="288" t="s">
        <v>183</v>
      </c>
      <c r="P780" s="289">
        <v>0</v>
      </c>
      <c r="Q780" s="289">
        <v>0</v>
      </c>
      <c r="R780" s="289">
        <v>0</v>
      </c>
      <c r="S780" s="289">
        <v>0</v>
      </c>
      <c r="T780" s="289">
        <v>0</v>
      </c>
      <c r="U780" s="289">
        <v>0</v>
      </c>
      <c r="V780" s="289">
        <v>0</v>
      </c>
      <c r="W780" s="289">
        <v>0</v>
      </c>
      <c r="X780" s="289">
        <v>0</v>
      </c>
      <c r="Y780" s="289">
        <v>0</v>
      </c>
      <c r="Z780" s="289">
        <v>0</v>
      </c>
      <c r="AA780" s="289">
        <v>0</v>
      </c>
      <c r="AB780" s="289">
        <v>0</v>
      </c>
      <c r="AC780" s="289"/>
      <c r="AD780" s="289"/>
      <c r="AE780" s="289">
        <v>0</v>
      </c>
      <c r="AF780" s="299"/>
      <c r="AG780" s="300"/>
      <c r="AH780" s="291"/>
      <c r="AI780" s="291"/>
      <c r="AJ780" s="291"/>
      <c r="AK780" s="292"/>
      <c r="AL780" s="291">
        <v>0</v>
      </c>
      <c r="AM780" s="293">
        <v>0</v>
      </c>
      <c r="AN780" s="291"/>
      <c r="AO780" s="294">
        <v>0</v>
      </c>
      <c r="AP780" s="291"/>
      <c r="AQ780" s="295">
        <v>0</v>
      </c>
      <c r="AR780" s="291"/>
      <c r="AS780" s="291"/>
      <c r="AT780" s="291"/>
      <c r="AU780" s="291"/>
      <c r="AV780" s="296">
        <v>0</v>
      </c>
      <c r="AW780" s="291">
        <v>0</v>
      </c>
      <c r="AX780" s="291"/>
      <c r="AY780" s="293">
        <v>0</v>
      </c>
      <c r="AZ780" s="297"/>
      <c r="BA780" s="298">
        <f t="shared" si="105"/>
        <v>0</v>
      </c>
      <c r="BB780" s="43"/>
      <c r="BC780" s="288" t="str">
        <f t="shared" si="106"/>
        <v/>
      </c>
      <c r="BD780" s="288" t="str">
        <f t="shared" si="106"/>
        <v/>
      </c>
      <c r="BE780" s="288" t="str">
        <f t="shared" si="106"/>
        <v/>
      </c>
      <c r="BF780" s="288" t="str">
        <f t="shared" si="106"/>
        <v/>
      </c>
      <c r="BG780" s="288" t="str">
        <f t="shared" si="104"/>
        <v>W/C</v>
      </c>
      <c r="BH780" s="288" t="str">
        <f t="shared" si="104"/>
        <v>NO</v>
      </c>
      <c r="BI780" s="288" t="str">
        <f t="shared" si="101"/>
        <v>W/C</v>
      </c>
      <c r="BJ780" s="43"/>
      <c r="BK780" s="288" t="b">
        <f t="shared" si="107"/>
        <v>1</v>
      </c>
      <c r="BL780" s="288" t="b">
        <f t="shared" si="107"/>
        <v>1</v>
      </c>
      <c r="BM780" s="288" t="b">
        <f t="shared" si="107"/>
        <v>1</v>
      </c>
      <c r="BN780" s="288" t="b">
        <f t="shared" si="107"/>
        <v>1</v>
      </c>
      <c r="BO780" s="288" t="b">
        <f t="shared" si="107"/>
        <v>1</v>
      </c>
      <c r="BP780" s="288" t="b">
        <f t="shared" si="107"/>
        <v>1</v>
      </c>
      <c r="BQ780" s="288" t="b">
        <f t="shared" si="107"/>
        <v>1</v>
      </c>
    </row>
    <row r="781" spans="1:69" ht="12" customHeight="1" x14ac:dyDescent="0.25">
      <c r="A781" s="286">
        <v>18700071</v>
      </c>
      <c r="B781" s="287" t="s">
        <v>2874</v>
      </c>
      <c r="C781" s="13" t="s">
        <v>984</v>
      </c>
      <c r="D781" s="13" t="s">
        <v>183</v>
      </c>
      <c r="E781" s="13"/>
      <c r="F781" s="13"/>
      <c r="G781" s="13"/>
      <c r="H781" s="288" t="s">
        <v>2129</v>
      </c>
      <c r="I781" s="288" t="s">
        <v>2129</v>
      </c>
      <c r="J781" s="288" t="s">
        <v>2129</v>
      </c>
      <c r="K781" s="288" t="s">
        <v>2129</v>
      </c>
      <c r="L781" s="288" t="s">
        <v>183</v>
      </c>
      <c r="M781" s="288" t="s">
        <v>2130</v>
      </c>
      <c r="N781" s="288" t="s">
        <v>183</v>
      </c>
      <c r="P781" s="289">
        <v>0</v>
      </c>
      <c r="Q781" s="289">
        <v>0</v>
      </c>
      <c r="R781" s="289">
        <v>0</v>
      </c>
      <c r="S781" s="289">
        <v>0</v>
      </c>
      <c r="T781" s="289">
        <v>0</v>
      </c>
      <c r="U781" s="289">
        <v>0</v>
      </c>
      <c r="V781" s="289">
        <v>0</v>
      </c>
      <c r="W781" s="289">
        <v>0</v>
      </c>
      <c r="X781" s="289">
        <v>0</v>
      </c>
      <c r="Y781" s="289">
        <v>0</v>
      </c>
      <c r="Z781" s="289">
        <v>0</v>
      </c>
      <c r="AA781" s="289">
        <v>0</v>
      </c>
      <c r="AB781" s="289">
        <v>0</v>
      </c>
      <c r="AC781" s="289"/>
      <c r="AD781" s="289"/>
      <c r="AE781" s="289">
        <v>0</v>
      </c>
      <c r="AF781" s="299"/>
      <c r="AG781" s="300"/>
      <c r="AH781" s="291"/>
      <c r="AI781" s="291"/>
      <c r="AJ781" s="291"/>
      <c r="AK781" s="292"/>
      <c r="AL781" s="291">
        <v>0</v>
      </c>
      <c r="AM781" s="293">
        <v>0</v>
      </c>
      <c r="AN781" s="291"/>
      <c r="AO781" s="294">
        <v>0</v>
      </c>
      <c r="AP781" s="291"/>
      <c r="AQ781" s="295">
        <v>0</v>
      </c>
      <c r="AR781" s="291"/>
      <c r="AS781" s="291"/>
      <c r="AT781" s="291"/>
      <c r="AU781" s="291"/>
      <c r="AV781" s="296">
        <v>0</v>
      </c>
      <c r="AW781" s="291">
        <v>0</v>
      </c>
      <c r="AX781" s="291"/>
      <c r="AY781" s="293">
        <v>0</v>
      </c>
      <c r="AZ781" s="297"/>
      <c r="BA781" s="298">
        <f t="shared" si="105"/>
        <v>0</v>
      </c>
      <c r="BB781" s="43"/>
      <c r="BC781" s="288" t="str">
        <f t="shared" si="106"/>
        <v/>
      </c>
      <c r="BD781" s="288" t="str">
        <f t="shared" si="106"/>
        <v/>
      </c>
      <c r="BE781" s="288" t="str">
        <f t="shared" si="106"/>
        <v/>
      </c>
      <c r="BF781" s="288" t="str">
        <f t="shared" si="106"/>
        <v/>
      </c>
      <c r="BG781" s="288" t="str">
        <f t="shared" si="104"/>
        <v>W/C</v>
      </c>
      <c r="BH781" s="288" t="str">
        <f t="shared" si="104"/>
        <v>NO</v>
      </c>
      <c r="BI781" s="288" t="str">
        <f t="shared" si="101"/>
        <v>W/C</v>
      </c>
      <c r="BJ781" s="43"/>
      <c r="BK781" s="288" t="b">
        <f t="shared" si="107"/>
        <v>1</v>
      </c>
      <c r="BL781" s="288" t="b">
        <f t="shared" si="107"/>
        <v>1</v>
      </c>
      <c r="BM781" s="288" t="b">
        <f t="shared" si="107"/>
        <v>1</v>
      </c>
      <c r="BN781" s="288" t="b">
        <f t="shared" si="107"/>
        <v>1</v>
      </c>
      <c r="BO781" s="288" t="b">
        <f t="shared" si="107"/>
        <v>1</v>
      </c>
      <c r="BP781" s="288" t="b">
        <f t="shared" si="107"/>
        <v>1</v>
      </c>
      <c r="BQ781" s="288" t="b">
        <f t="shared" si="107"/>
        <v>1</v>
      </c>
    </row>
    <row r="782" spans="1:69" ht="12" customHeight="1" x14ac:dyDescent="0.25">
      <c r="A782" s="286">
        <v>18700081</v>
      </c>
      <c r="B782" s="287" t="s">
        <v>2875</v>
      </c>
      <c r="C782" s="13" t="s">
        <v>985</v>
      </c>
      <c r="D782" s="13" t="s">
        <v>183</v>
      </c>
      <c r="E782" s="13"/>
      <c r="F782" s="303">
        <v>43070</v>
      </c>
      <c r="G782" s="13"/>
      <c r="H782" s="288" t="s">
        <v>2129</v>
      </c>
      <c r="I782" s="288" t="s">
        <v>2129</v>
      </c>
      <c r="J782" s="288" t="s">
        <v>2129</v>
      </c>
      <c r="K782" s="288" t="s">
        <v>2129</v>
      </c>
      <c r="L782" s="288" t="s">
        <v>183</v>
      </c>
      <c r="M782" s="288" t="s">
        <v>2130</v>
      </c>
      <c r="N782" s="288" t="s">
        <v>183</v>
      </c>
      <c r="P782" s="289">
        <v>-20135.689999999999</v>
      </c>
      <c r="Q782" s="289">
        <v>-19439.490000000002</v>
      </c>
      <c r="R782" s="289">
        <v>-18743.29</v>
      </c>
      <c r="S782" s="289">
        <v>-18047.09</v>
      </c>
      <c r="T782" s="289">
        <v>-17350.89</v>
      </c>
      <c r="U782" s="289">
        <v>-16654.689999999999</v>
      </c>
      <c r="V782" s="289">
        <v>-15958.49</v>
      </c>
      <c r="W782" s="289">
        <v>-15262.29</v>
      </c>
      <c r="X782" s="289">
        <v>-14566.09</v>
      </c>
      <c r="Y782" s="289">
        <v>-13869.89</v>
      </c>
      <c r="Z782" s="289">
        <v>-13173.69</v>
      </c>
      <c r="AA782" s="289">
        <v>-12477.49</v>
      </c>
      <c r="AB782" s="289">
        <v>-11781.29</v>
      </c>
      <c r="AC782" s="289"/>
      <c r="AD782" s="289"/>
      <c r="AE782" s="289">
        <v>-15958.49</v>
      </c>
      <c r="AF782" s="299"/>
      <c r="AG782" s="300"/>
      <c r="AH782" s="291"/>
      <c r="AI782" s="291"/>
      <c r="AJ782" s="291"/>
      <c r="AK782" s="292"/>
      <c r="AL782" s="291">
        <v>0</v>
      </c>
      <c r="AM782" s="293">
        <v>-15958.49</v>
      </c>
      <c r="AN782" s="291"/>
      <c r="AO782" s="294">
        <v>-15958.49</v>
      </c>
      <c r="AP782" s="291"/>
      <c r="AQ782" s="295">
        <v>-11781.29</v>
      </c>
      <c r="AR782" s="291"/>
      <c r="AS782" s="291"/>
      <c r="AT782" s="291"/>
      <c r="AU782" s="291"/>
      <c r="AV782" s="296">
        <v>0</v>
      </c>
      <c r="AW782" s="291">
        <v>-11781.29</v>
      </c>
      <c r="AX782" s="291"/>
      <c r="AY782" s="293">
        <v>-11781.29</v>
      </c>
      <c r="AZ782" s="297"/>
      <c r="BA782" s="298">
        <f t="shared" si="105"/>
        <v>0</v>
      </c>
      <c r="BB782" s="43"/>
      <c r="BC782" s="288" t="str">
        <f t="shared" si="106"/>
        <v/>
      </c>
      <c r="BD782" s="288" t="str">
        <f t="shared" si="106"/>
        <v/>
      </c>
      <c r="BE782" s="288" t="str">
        <f t="shared" si="106"/>
        <v/>
      </c>
      <c r="BF782" s="288" t="str">
        <f t="shared" si="106"/>
        <v/>
      </c>
      <c r="BG782" s="288" t="str">
        <f t="shared" si="104"/>
        <v>W/C</v>
      </c>
      <c r="BH782" s="288" t="str">
        <f t="shared" si="104"/>
        <v>NO</v>
      </c>
      <c r="BI782" s="288" t="str">
        <f t="shared" si="101"/>
        <v>W/C</v>
      </c>
      <c r="BJ782" s="43"/>
      <c r="BK782" s="288" t="b">
        <f t="shared" si="107"/>
        <v>1</v>
      </c>
      <c r="BL782" s="288" t="b">
        <f t="shared" si="107"/>
        <v>1</v>
      </c>
      <c r="BM782" s="288" t="b">
        <f t="shared" si="107"/>
        <v>1</v>
      </c>
      <c r="BN782" s="288" t="b">
        <f t="shared" si="107"/>
        <v>1</v>
      </c>
      <c r="BO782" s="288" t="b">
        <f t="shared" si="107"/>
        <v>1</v>
      </c>
      <c r="BP782" s="288" t="b">
        <f t="shared" si="107"/>
        <v>1</v>
      </c>
      <c r="BQ782" s="288" t="b">
        <f t="shared" si="107"/>
        <v>1</v>
      </c>
    </row>
    <row r="783" spans="1:69" ht="12" customHeight="1" x14ac:dyDescent="0.25">
      <c r="A783" s="286">
        <v>18700082</v>
      </c>
      <c r="B783" s="287" t="s">
        <v>2876</v>
      </c>
      <c r="C783" s="13" t="s">
        <v>986</v>
      </c>
      <c r="D783" s="13" t="s">
        <v>183</v>
      </c>
      <c r="E783" s="13"/>
      <c r="F783" s="303">
        <v>43070</v>
      </c>
      <c r="G783" s="13"/>
      <c r="H783" s="288" t="s">
        <v>2129</v>
      </c>
      <c r="I783" s="288" t="s">
        <v>2129</v>
      </c>
      <c r="J783" s="288" t="s">
        <v>2129</v>
      </c>
      <c r="K783" s="288" t="s">
        <v>2129</v>
      </c>
      <c r="L783" s="288" t="s">
        <v>183</v>
      </c>
      <c r="M783" s="288" t="s">
        <v>2130</v>
      </c>
      <c r="N783" s="288" t="s">
        <v>183</v>
      </c>
      <c r="P783" s="289">
        <v>268383.68</v>
      </c>
      <c r="Q783" s="289">
        <v>260856.9</v>
      </c>
      <c r="R783" s="289">
        <v>253330.12</v>
      </c>
      <c r="S783" s="289">
        <v>245803.34</v>
      </c>
      <c r="T783" s="289">
        <v>238276.56</v>
      </c>
      <c r="U783" s="289">
        <v>230749.78</v>
      </c>
      <c r="V783" s="289">
        <v>223223</v>
      </c>
      <c r="W783" s="289">
        <v>215696.22</v>
      </c>
      <c r="X783" s="289">
        <v>208169.44</v>
      </c>
      <c r="Y783" s="289">
        <v>200642.66</v>
      </c>
      <c r="Z783" s="289">
        <v>193115.88</v>
      </c>
      <c r="AA783" s="289">
        <v>185589.1</v>
      </c>
      <c r="AB783" s="289">
        <v>178062.32</v>
      </c>
      <c r="AC783" s="289"/>
      <c r="AD783" s="289"/>
      <c r="AE783" s="289">
        <v>223223</v>
      </c>
      <c r="AF783" s="299"/>
      <c r="AG783" s="300"/>
      <c r="AH783" s="291"/>
      <c r="AI783" s="291"/>
      <c r="AJ783" s="291"/>
      <c r="AK783" s="292"/>
      <c r="AL783" s="291">
        <v>0</v>
      </c>
      <c r="AM783" s="293">
        <v>223223</v>
      </c>
      <c r="AN783" s="291"/>
      <c r="AO783" s="294">
        <v>223223</v>
      </c>
      <c r="AP783" s="291"/>
      <c r="AQ783" s="295">
        <v>178062.32</v>
      </c>
      <c r="AR783" s="291"/>
      <c r="AS783" s="291"/>
      <c r="AT783" s="291"/>
      <c r="AU783" s="291"/>
      <c r="AV783" s="296">
        <v>0</v>
      </c>
      <c r="AW783" s="291">
        <v>178062.32</v>
      </c>
      <c r="AX783" s="291"/>
      <c r="AY783" s="293">
        <v>178062.32</v>
      </c>
      <c r="AZ783" s="297"/>
      <c r="BA783" s="298">
        <f t="shared" si="105"/>
        <v>0</v>
      </c>
      <c r="BB783" s="43"/>
      <c r="BC783" s="288" t="str">
        <f t="shared" si="106"/>
        <v/>
      </c>
      <c r="BD783" s="288" t="str">
        <f t="shared" si="106"/>
        <v/>
      </c>
      <c r="BE783" s="288" t="str">
        <f t="shared" si="106"/>
        <v/>
      </c>
      <c r="BF783" s="288" t="str">
        <f t="shared" si="106"/>
        <v/>
      </c>
      <c r="BG783" s="288" t="str">
        <f t="shared" si="104"/>
        <v>W/C</v>
      </c>
      <c r="BH783" s="288" t="str">
        <f t="shared" si="104"/>
        <v>NO</v>
      </c>
      <c r="BI783" s="288" t="str">
        <f t="shared" si="101"/>
        <v>W/C</v>
      </c>
      <c r="BJ783" s="43"/>
      <c r="BK783" s="288" t="b">
        <f t="shared" si="107"/>
        <v>1</v>
      </c>
      <c r="BL783" s="288" t="b">
        <f t="shared" si="107"/>
        <v>1</v>
      </c>
      <c r="BM783" s="288" t="b">
        <f t="shared" si="107"/>
        <v>1</v>
      </c>
      <c r="BN783" s="288" t="b">
        <f t="shared" si="107"/>
        <v>1</v>
      </c>
      <c r="BO783" s="288" t="b">
        <f t="shared" si="107"/>
        <v>1</v>
      </c>
      <c r="BP783" s="288" t="b">
        <f t="shared" si="107"/>
        <v>1</v>
      </c>
      <c r="BQ783" s="288" t="b">
        <f t="shared" si="107"/>
        <v>1</v>
      </c>
    </row>
    <row r="784" spans="1:69" ht="12" customHeight="1" x14ac:dyDescent="0.25">
      <c r="A784" s="286">
        <v>18900013</v>
      </c>
      <c r="B784" s="287" t="s">
        <v>2877</v>
      </c>
      <c r="C784" s="16" t="s">
        <v>987</v>
      </c>
      <c r="D784" s="13" t="s">
        <v>179</v>
      </c>
      <c r="E784" s="13"/>
      <c r="F784" s="16"/>
      <c r="G784" s="13"/>
      <c r="H784" s="288" t="s">
        <v>179</v>
      </c>
      <c r="I784" s="288" t="s">
        <v>2129</v>
      </c>
      <c r="J784" s="288" t="s">
        <v>2129</v>
      </c>
      <c r="K784" s="288" t="s">
        <v>2129</v>
      </c>
      <c r="L784" s="288" t="s">
        <v>2130</v>
      </c>
      <c r="M784" s="288" t="s">
        <v>2130</v>
      </c>
      <c r="N784" s="288" t="s">
        <v>2129</v>
      </c>
      <c r="P784" s="289">
        <v>0</v>
      </c>
      <c r="Q784" s="289">
        <v>0</v>
      </c>
      <c r="R784" s="289">
        <v>0</v>
      </c>
      <c r="S784" s="289">
        <v>0</v>
      </c>
      <c r="T784" s="289">
        <v>0</v>
      </c>
      <c r="U784" s="289">
        <v>0</v>
      </c>
      <c r="V784" s="289">
        <v>0</v>
      </c>
      <c r="W784" s="289">
        <v>0</v>
      </c>
      <c r="X784" s="289">
        <v>0</v>
      </c>
      <c r="Y784" s="289">
        <v>0</v>
      </c>
      <c r="Z784" s="289">
        <v>0</v>
      </c>
      <c r="AA784" s="289">
        <v>0</v>
      </c>
      <c r="AB784" s="289">
        <v>0</v>
      </c>
      <c r="AC784" s="289"/>
      <c r="AD784" s="289"/>
      <c r="AE784" s="289">
        <v>0</v>
      </c>
      <c r="AF784" s="299"/>
      <c r="AG784" s="300"/>
      <c r="AH784" s="291">
        <v>0</v>
      </c>
      <c r="AI784" s="291"/>
      <c r="AJ784" s="291"/>
      <c r="AK784" s="292"/>
      <c r="AL784" s="291">
        <v>0</v>
      </c>
      <c r="AM784" s="293"/>
      <c r="AN784" s="291"/>
      <c r="AO784" s="294">
        <v>0</v>
      </c>
      <c r="AP784" s="291"/>
      <c r="AQ784" s="295">
        <v>0</v>
      </c>
      <c r="AR784" s="291">
        <v>0</v>
      </c>
      <c r="AS784" s="291"/>
      <c r="AT784" s="291"/>
      <c r="AU784" s="291"/>
      <c r="AV784" s="296">
        <v>0</v>
      </c>
      <c r="AW784" s="291"/>
      <c r="AX784" s="291"/>
      <c r="AY784" s="293">
        <v>0</v>
      </c>
      <c r="AZ784" s="297"/>
      <c r="BA784" s="298">
        <f t="shared" si="105"/>
        <v>0</v>
      </c>
      <c r="BB784" s="43"/>
      <c r="BC784" s="288" t="str">
        <f t="shared" si="106"/>
        <v>AIC</v>
      </c>
      <c r="BD784" s="288" t="str">
        <f t="shared" si="106"/>
        <v/>
      </c>
      <c r="BE784" s="288" t="str">
        <f t="shared" si="106"/>
        <v/>
      </c>
      <c r="BF784" s="288" t="str">
        <f t="shared" si="106"/>
        <v/>
      </c>
      <c r="BG784" s="288" t="str">
        <f t="shared" si="104"/>
        <v>NO</v>
      </c>
      <c r="BH784" s="288" t="str">
        <f t="shared" si="104"/>
        <v>NO</v>
      </c>
      <c r="BI784" s="288" t="str">
        <f t="shared" si="101"/>
        <v/>
      </c>
      <c r="BJ784" s="43"/>
      <c r="BK784" s="288" t="b">
        <f t="shared" si="107"/>
        <v>1</v>
      </c>
      <c r="BL784" s="288" t="b">
        <f t="shared" si="107"/>
        <v>1</v>
      </c>
      <c r="BM784" s="288" t="b">
        <f t="shared" si="107"/>
        <v>1</v>
      </c>
      <c r="BN784" s="288" t="b">
        <f t="shared" si="107"/>
        <v>1</v>
      </c>
      <c r="BO784" s="288" t="b">
        <f t="shared" si="107"/>
        <v>1</v>
      </c>
      <c r="BP784" s="288" t="b">
        <f t="shared" si="107"/>
        <v>1</v>
      </c>
      <c r="BQ784" s="288" t="b">
        <f t="shared" si="107"/>
        <v>1</v>
      </c>
    </row>
    <row r="785" spans="1:69" ht="12" customHeight="1" x14ac:dyDescent="0.25">
      <c r="A785" s="286">
        <v>18900173</v>
      </c>
      <c r="B785" s="287" t="s">
        <v>2878</v>
      </c>
      <c r="C785" s="16" t="s">
        <v>988</v>
      </c>
      <c r="D785" s="13" t="s">
        <v>179</v>
      </c>
      <c r="E785" s="13"/>
      <c r="F785" s="16"/>
      <c r="G785" s="13"/>
      <c r="H785" s="288" t="s">
        <v>179</v>
      </c>
      <c r="I785" s="288" t="s">
        <v>2129</v>
      </c>
      <c r="J785" s="288" t="s">
        <v>2129</v>
      </c>
      <c r="K785" s="288" t="s">
        <v>2129</v>
      </c>
      <c r="L785" s="288" t="s">
        <v>2130</v>
      </c>
      <c r="M785" s="288" t="s">
        <v>2130</v>
      </c>
      <c r="N785" s="288" t="s">
        <v>2129</v>
      </c>
      <c r="P785" s="289">
        <v>1027354.48</v>
      </c>
      <c r="Q785" s="289">
        <v>1013281.14</v>
      </c>
      <c r="R785" s="289">
        <v>999207.8</v>
      </c>
      <c r="S785" s="289">
        <v>985134.46</v>
      </c>
      <c r="T785" s="289">
        <v>971061.12</v>
      </c>
      <c r="U785" s="289">
        <v>956987.78</v>
      </c>
      <c r="V785" s="289">
        <v>942914.44</v>
      </c>
      <c r="W785" s="289">
        <v>928841.1</v>
      </c>
      <c r="X785" s="289">
        <v>914767.76</v>
      </c>
      <c r="Y785" s="289">
        <v>900694.42</v>
      </c>
      <c r="Z785" s="289">
        <v>886621.08</v>
      </c>
      <c r="AA785" s="289">
        <v>872547.74</v>
      </c>
      <c r="AB785" s="289">
        <v>858474.4</v>
      </c>
      <c r="AC785" s="289"/>
      <c r="AD785" s="289"/>
      <c r="AE785" s="289">
        <v>942914.44</v>
      </c>
      <c r="AF785" s="299"/>
      <c r="AG785" s="300"/>
      <c r="AH785" s="291">
        <v>942914.44</v>
      </c>
      <c r="AI785" s="291"/>
      <c r="AJ785" s="291"/>
      <c r="AK785" s="292"/>
      <c r="AL785" s="291">
        <v>0</v>
      </c>
      <c r="AM785" s="293"/>
      <c r="AN785" s="291"/>
      <c r="AO785" s="294">
        <v>0</v>
      </c>
      <c r="AP785" s="291"/>
      <c r="AQ785" s="295">
        <v>858474.4</v>
      </c>
      <c r="AR785" s="291">
        <v>858474.4</v>
      </c>
      <c r="AS785" s="291"/>
      <c r="AT785" s="291"/>
      <c r="AU785" s="291"/>
      <c r="AV785" s="296">
        <v>0</v>
      </c>
      <c r="AW785" s="291"/>
      <c r="AX785" s="291"/>
      <c r="AY785" s="293">
        <v>0</v>
      </c>
      <c r="AZ785" s="297"/>
      <c r="BA785" s="298">
        <f t="shared" si="105"/>
        <v>858474.4</v>
      </c>
      <c r="BB785" s="43"/>
      <c r="BC785" s="288" t="str">
        <f t="shared" si="106"/>
        <v>AIC</v>
      </c>
      <c r="BD785" s="288" t="str">
        <f t="shared" si="106"/>
        <v/>
      </c>
      <c r="BE785" s="288" t="str">
        <f t="shared" si="106"/>
        <v/>
      </c>
      <c r="BF785" s="288" t="str">
        <f t="shared" si="106"/>
        <v/>
      </c>
      <c r="BG785" s="288" t="str">
        <f t="shared" si="104"/>
        <v>NO</v>
      </c>
      <c r="BH785" s="288" t="str">
        <f t="shared" si="104"/>
        <v>NO</v>
      </c>
      <c r="BI785" s="288" t="str">
        <f t="shared" si="101"/>
        <v/>
      </c>
      <c r="BJ785" s="43"/>
      <c r="BK785" s="288" t="b">
        <f t="shared" si="107"/>
        <v>1</v>
      </c>
      <c r="BL785" s="288" t="b">
        <f t="shared" si="107"/>
        <v>1</v>
      </c>
      <c r="BM785" s="288" t="b">
        <f t="shared" si="107"/>
        <v>1</v>
      </c>
      <c r="BN785" s="288" t="b">
        <f t="shared" si="107"/>
        <v>1</v>
      </c>
      <c r="BO785" s="288" t="b">
        <f t="shared" si="107"/>
        <v>1</v>
      </c>
      <c r="BP785" s="288" t="b">
        <f t="shared" si="107"/>
        <v>1</v>
      </c>
      <c r="BQ785" s="288" t="b">
        <f t="shared" si="107"/>
        <v>1</v>
      </c>
    </row>
    <row r="786" spans="1:69" ht="12" customHeight="1" x14ac:dyDescent="0.25">
      <c r="A786" s="286">
        <v>18900183</v>
      </c>
      <c r="B786" s="287" t="s">
        <v>2879</v>
      </c>
      <c r="C786" s="16" t="s">
        <v>989</v>
      </c>
      <c r="D786" s="13" t="s">
        <v>179</v>
      </c>
      <c r="E786" s="13"/>
      <c r="F786" s="16"/>
      <c r="G786" s="13"/>
      <c r="H786" s="288" t="s">
        <v>179</v>
      </c>
      <c r="I786" s="288" t="s">
        <v>2129</v>
      </c>
      <c r="J786" s="288" t="s">
        <v>2129</v>
      </c>
      <c r="K786" s="288" t="s">
        <v>2129</v>
      </c>
      <c r="L786" s="288" t="s">
        <v>2130</v>
      </c>
      <c r="M786" s="288" t="s">
        <v>2130</v>
      </c>
      <c r="N786" s="288" t="s">
        <v>2129</v>
      </c>
      <c r="P786" s="289">
        <v>297590.37</v>
      </c>
      <c r="Q786" s="289">
        <v>296166.49</v>
      </c>
      <c r="R786" s="289">
        <v>294742.61</v>
      </c>
      <c r="S786" s="289">
        <v>293318.73</v>
      </c>
      <c r="T786" s="289">
        <v>291894.84999999998</v>
      </c>
      <c r="U786" s="289">
        <v>290470.96999999997</v>
      </c>
      <c r="V786" s="289">
        <v>289047.09000000003</v>
      </c>
      <c r="W786" s="289">
        <v>287623.21000000002</v>
      </c>
      <c r="X786" s="289">
        <v>286199.33</v>
      </c>
      <c r="Y786" s="289">
        <v>284775.45</v>
      </c>
      <c r="Z786" s="289">
        <v>283351.57</v>
      </c>
      <c r="AA786" s="289">
        <v>281927.69</v>
      </c>
      <c r="AB786" s="289">
        <v>280503.81</v>
      </c>
      <c r="AC786" s="289"/>
      <c r="AD786" s="289"/>
      <c r="AE786" s="289">
        <v>289047.08999999997</v>
      </c>
      <c r="AF786" s="299"/>
      <c r="AG786" s="300"/>
      <c r="AH786" s="291">
        <v>289047.08999999997</v>
      </c>
      <c r="AI786" s="291"/>
      <c r="AJ786" s="291"/>
      <c r="AK786" s="292"/>
      <c r="AL786" s="291">
        <v>0</v>
      </c>
      <c r="AM786" s="293"/>
      <c r="AN786" s="291"/>
      <c r="AO786" s="294">
        <v>0</v>
      </c>
      <c r="AP786" s="291"/>
      <c r="AQ786" s="295">
        <v>280503.81</v>
      </c>
      <c r="AR786" s="291">
        <v>280503.81</v>
      </c>
      <c r="AS786" s="291"/>
      <c r="AT786" s="291"/>
      <c r="AU786" s="291"/>
      <c r="AV786" s="296">
        <v>0</v>
      </c>
      <c r="AW786" s="291"/>
      <c r="AX786" s="291"/>
      <c r="AY786" s="293">
        <v>0</v>
      </c>
      <c r="AZ786" s="297"/>
      <c r="BA786" s="298">
        <f t="shared" si="105"/>
        <v>280503.81</v>
      </c>
      <c r="BB786" s="43"/>
      <c r="BC786" s="288" t="str">
        <f t="shared" si="106"/>
        <v>AIC</v>
      </c>
      <c r="BD786" s="288" t="str">
        <f t="shared" si="106"/>
        <v/>
      </c>
      <c r="BE786" s="288" t="str">
        <f t="shared" si="106"/>
        <v/>
      </c>
      <c r="BF786" s="288" t="str">
        <f t="shared" si="106"/>
        <v/>
      </c>
      <c r="BG786" s="288" t="str">
        <f t="shared" si="104"/>
        <v>NO</v>
      </c>
      <c r="BH786" s="288" t="str">
        <f t="shared" si="104"/>
        <v>NO</v>
      </c>
      <c r="BI786" s="288" t="str">
        <f t="shared" si="101"/>
        <v/>
      </c>
      <c r="BJ786" s="43"/>
      <c r="BK786" s="288" t="b">
        <f t="shared" si="107"/>
        <v>1</v>
      </c>
      <c r="BL786" s="288" t="b">
        <f t="shared" si="107"/>
        <v>1</v>
      </c>
      <c r="BM786" s="288" t="b">
        <f t="shared" si="107"/>
        <v>1</v>
      </c>
      <c r="BN786" s="288" t="b">
        <f t="shared" si="107"/>
        <v>1</v>
      </c>
      <c r="BO786" s="288" t="b">
        <f t="shared" si="107"/>
        <v>1</v>
      </c>
      <c r="BP786" s="288" t="b">
        <f t="shared" si="107"/>
        <v>1</v>
      </c>
      <c r="BQ786" s="288" t="b">
        <f t="shared" si="107"/>
        <v>1</v>
      </c>
    </row>
    <row r="787" spans="1:69" ht="12" customHeight="1" x14ac:dyDescent="0.25">
      <c r="A787" s="286">
        <v>18900193</v>
      </c>
      <c r="B787" s="287" t="s">
        <v>2880</v>
      </c>
      <c r="C787" s="13" t="s">
        <v>990</v>
      </c>
      <c r="D787" s="13" t="s">
        <v>179</v>
      </c>
      <c r="E787" s="13"/>
      <c r="F787" s="13"/>
      <c r="G787" s="13"/>
      <c r="H787" s="288" t="s">
        <v>179</v>
      </c>
      <c r="I787" s="288" t="s">
        <v>2129</v>
      </c>
      <c r="J787" s="288" t="s">
        <v>2129</v>
      </c>
      <c r="K787" s="288" t="s">
        <v>2129</v>
      </c>
      <c r="L787" s="288" t="s">
        <v>2130</v>
      </c>
      <c r="M787" s="288" t="s">
        <v>2130</v>
      </c>
      <c r="N787" s="288" t="s">
        <v>2129</v>
      </c>
      <c r="P787" s="289">
        <v>2163988.81</v>
      </c>
      <c r="Q787" s="289">
        <v>2144838.46</v>
      </c>
      <c r="R787" s="289">
        <v>2125688.11</v>
      </c>
      <c r="S787" s="289">
        <v>2106537.7599999998</v>
      </c>
      <c r="T787" s="289">
        <v>2087387.41</v>
      </c>
      <c r="U787" s="289">
        <v>2068237.06</v>
      </c>
      <c r="V787" s="289">
        <v>2049086.71</v>
      </c>
      <c r="W787" s="289">
        <v>2029936.36</v>
      </c>
      <c r="X787" s="289">
        <v>2010786.01</v>
      </c>
      <c r="Y787" s="289">
        <v>1991635.66</v>
      </c>
      <c r="Z787" s="289">
        <v>1972485.31</v>
      </c>
      <c r="AA787" s="289">
        <v>1953334.96</v>
      </c>
      <c r="AB787" s="289">
        <v>1934184.61</v>
      </c>
      <c r="AC787" s="289"/>
      <c r="AD787" s="289"/>
      <c r="AE787" s="289">
        <v>2049086.71</v>
      </c>
      <c r="AF787" s="299"/>
      <c r="AG787" s="300"/>
      <c r="AH787" s="291">
        <v>2049086.71</v>
      </c>
      <c r="AI787" s="291"/>
      <c r="AJ787" s="291"/>
      <c r="AK787" s="292"/>
      <c r="AL787" s="291">
        <v>0</v>
      </c>
      <c r="AM787" s="293"/>
      <c r="AN787" s="291"/>
      <c r="AO787" s="294">
        <v>0</v>
      </c>
      <c r="AP787" s="291"/>
      <c r="AQ787" s="295">
        <v>1934184.61</v>
      </c>
      <c r="AR787" s="291">
        <v>1934184.61</v>
      </c>
      <c r="AS787" s="291"/>
      <c r="AT787" s="291"/>
      <c r="AU787" s="291"/>
      <c r="AV787" s="296">
        <v>0</v>
      </c>
      <c r="AW787" s="291"/>
      <c r="AX787" s="291"/>
      <c r="AY787" s="293">
        <v>0</v>
      </c>
      <c r="AZ787" s="297"/>
      <c r="BA787" s="298">
        <f t="shared" si="105"/>
        <v>1934184.61</v>
      </c>
      <c r="BB787" s="43"/>
      <c r="BC787" s="288" t="str">
        <f t="shared" si="106"/>
        <v>AIC</v>
      </c>
      <c r="BD787" s="288" t="str">
        <f t="shared" si="106"/>
        <v/>
      </c>
      <c r="BE787" s="288" t="str">
        <f t="shared" si="106"/>
        <v/>
      </c>
      <c r="BF787" s="288" t="str">
        <f t="shared" si="106"/>
        <v/>
      </c>
      <c r="BG787" s="288" t="str">
        <f t="shared" si="104"/>
        <v>NO</v>
      </c>
      <c r="BH787" s="288" t="str">
        <f t="shared" si="104"/>
        <v>NO</v>
      </c>
      <c r="BI787" s="288" t="str">
        <f t="shared" si="101"/>
        <v/>
      </c>
      <c r="BJ787" s="43"/>
      <c r="BK787" s="288" t="b">
        <f t="shared" si="107"/>
        <v>1</v>
      </c>
      <c r="BL787" s="288" t="b">
        <f t="shared" si="107"/>
        <v>1</v>
      </c>
      <c r="BM787" s="288" t="b">
        <f t="shared" si="107"/>
        <v>1</v>
      </c>
      <c r="BN787" s="288" t="b">
        <f t="shared" si="107"/>
        <v>1</v>
      </c>
      <c r="BO787" s="288" t="b">
        <f t="shared" si="107"/>
        <v>1</v>
      </c>
      <c r="BP787" s="288" t="b">
        <f t="shared" si="107"/>
        <v>1</v>
      </c>
      <c r="BQ787" s="288" t="b">
        <f t="shared" si="107"/>
        <v>1</v>
      </c>
    </row>
    <row r="788" spans="1:69" ht="12" customHeight="1" x14ac:dyDescent="0.25">
      <c r="A788" s="286">
        <v>18900203</v>
      </c>
      <c r="B788" s="287" t="s">
        <v>2881</v>
      </c>
      <c r="C788" s="13" t="s">
        <v>991</v>
      </c>
      <c r="D788" s="13" t="s">
        <v>179</v>
      </c>
      <c r="E788" s="13"/>
      <c r="F788" s="13"/>
      <c r="G788" s="13"/>
      <c r="H788" s="288" t="s">
        <v>179</v>
      </c>
      <c r="I788" s="288" t="s">
        <v>2129</v>
      </c>
      <c r="J788" s="288" t="s">
        <v>2129</v>
      </c>
      <c r="K788" s="288" t="s">
        <v>2129</v>
      </c>
      <c r="L788" s="288" t="s">
        <v>2130</v>
      </c>
      <c r="M788" s="288" t="s">
        <v>2130</v>
      </c>
      <c r="N788" s="288" t="s">
        <v>2129</v>
      </c>
      <c r="P788" s="289">
        <v>2251005.7200000002</v>
      </c>
      <c r="Q788" s="289">
        <v>2244147.1800000002</v>
      </c>
      <c r="R788" s="289">
        <v>2237288.64</v>
      </c>
      <c r="S788" s="289">
        <v>2230430.1</v>
      </c>
      <c r="T788" s="289">
        <v>2223571.56</v>
      </c>
      <c r="U788" s="289">
        <v>2216713.02</v>
      </c>
      <c r="V788" s="289">
        <v>2209854.48</v>
      </c>
      <c r="W788" s="289">
        <v>2202995.94</v>
      </c>
      <c r="X788" s="289">
        <v>2196137.4</v>
      </c>
      <c r="Y788" s="289">
        <v>2189278.86</v>
      </c>
      <c r="Z788" s="289">
        <v>2182420.3199999998</v>
      </c>
      <c r="AA788" s="289">
        <v>2175561.7799999998</v>
      </c>
      <c r="AB788" s="289">
        <v>2168703.2400000002</v>
      </c>
      <c r="AC788" s="289"/>
      <c r="AD788" s="289"/>
      <c r="AE788" s="289">
        <v>2209854.48</v>
      </c>
      <c r="AF788" s="299"/>
      <c r="AG788" s="300"/>
      <c r="AH788" s="291">
        <v>2209854.48</v>
      </c>
      <c r="AI788" s="291"/>
      <c r="AJ788" s="291"/>
      <c r="AK788" s="292"/>
      <c r="AL788" s="291">
        <v>0</v>
      </c>
      <c r="AM788" s="293"/>
      <c r="AN788" s="291"/>
      <c r="AO788" s="294">
        <v>0</v>
      </c>
      <c r="AP788" s="291"/>
      <c r="AQ788" s="295">
        <v>2168703.2400000002</v>
      </c>
      <c r="AR788" s="291">
        <v>2168703.2400000002</v>
      </c>
      <c r="AS788" s="291"/>
      <c r="AT788" s="291"/>
      <c r="AU788" s="291"/>
      <c r="AV788" s="296">
        <v>0</v>
      </c>
      <c r="AW788" s="291"/>
      <c r="AX788" s="291"/>
      <c r="AY788" s="293">
        <v>0</v>
      </c>
      <c r="AZ788" s="297"/>
      <c r="BA788" s="298">
        <f t="shared" si="105"/>
        <v>2168703.2400000002</v>
      </c>
      <c r="BB788" s="43"/>
      <c r="BC788" s="288" t="str">
        <f t="shared" si="106"/>
        <v>AIC</v>
      </c>
      <c r="BD788" s="288" t="str">
        <f t="shared" si="106"/>
        <v/>
      </c>
      <c r="BE788" s="288" t="str">
        <f t="shared" si="106"/>
        <v/>
      </c>
      <c r="BF788" s="288" t="str">
        <f t="shared" si="106"/>
        <v/>
      </c>
      <c r="BG788" s="288" t="str">
        <f t="shared" si="104"/>
        <v>NO</v>
      </c>
      <c r="BH788" s="288" t="str">
        <f t="shared" si="104"/>
        <v>NO</v>
      </c>
      <c r="BI788" s="288" t="str">
        <f t="shared" si="101"/>
        <v/>
      </c>
      <c r="BJ788" s="43"/>
      <c r="BK788" s="288" t="b">
        <f t="shared" si="107"/>
        <v>1</v>
      </c>
      <c r="BL788" s="288" t="b">
        <f t="shared" si="107"/>
        <v>1</v>
      </c>
      <c r="BM788" s="288" t="b">
        <f t="shared" si="107"/>
        <v>1</v>
      </c>
      <c r="BN788" s="288" t="b">
        <f t="shared" si="107"/>
        <v>1</v>
      </c>
      <c r="BO788" s="288" t="b">
        <f t="shared" si="107"/>
        <v>1</v>
      </c>
      <c r="BP788" s="288" t="b">
        <f t="shared" si="107"/>
        <v>1</v>
      </c>
      <c r="BQ788" s="288" t="b">
        <f t="shared" si="107"/>
        <v>1</v>
      </c>
    </row>
    <row r="789" spans="1:69" ht="12" customHeight="1" x14ac:dyDescent="0.25">
      <c r="A789" s="286">
        <v>18900213</v>
      </c>
      <c r="B789" s="287" t="s">
        <v>2882</v>
      </c>
      <c r="C789" s="13" t="s">
        <v>992</v>
      </c>
      <c r="D789" s="13" t="s">
        <v>179</v>
      </c>
      <c r="E789" s="13"/>
      <c r="F789" s="13"/>
      <c r="G789" s="13"/>
      <c r="H789" s="288" t="s">
        <v>179</v>
      </c>
      <c r="I789" s="288" t="s">
        <v>2129</v>
      </c>
      <c r="J789" s="288" t="s">
        <v>2129</v>
      </c>
      <c r="K789" s="288" t="s">
        <v>2129</v>
      </c>
      <c r="L789" s="288" t="s">
        <v>2130</v>
      </c>
      <c r="M789" s="288" t="s">
        <v>2130</v>
      </c>
      <c r="N789" s="288" t="s">
        <v>2129</v>
      </c>
      <c r="P789" s="289">
        <v>8659103.5800000001</v>
      </c>
      <c r="Q789" s="289">
        <v>8632716.0999999996</v>
      </c>
      <c r="R789" s="289">
        <v>8606328.6199999992</v>
      </c>
      <c r="S789" s="289">
        <v>8579941.1400000006</v>
      </c>
      <c r="T789" s="289">
        <v>8553553.6600000001</v>
      </c>
      <c r="U789" s="289">
        <v>8527166.1799999997</v>
      </c>
      <c r="V789" s="289">
        <v>8500778.6999999993</v>
      </c>
      <c r="W789" s="289">
        <v>8474391.2200000007</v>
      </c>
      <c r="X789" s="289">
        <v>8448003.7400000002</v>
      </c>
      <c r="Y789" s="289">
        <v>8421616.2599999998</v>
      </c>
      <c r="Z789" s="289">
        <v>8395228.7799999993</v>
      </c>
      <c r="AA789" s="289">
        <v>8368841.2999999998</v>
      </c>
      <c r="AB789" s="289">
        <v>8342453.8200000003</v>
      </c>
      <c r="AC789" s="289"/>
      <c r="AD789" s="289"/>
      <c r="AE789" s="289">
        <v>8500778.6999999993</v>
      </c>
      <c r="AF789" s="299"/>
      <c r="AG789" s="300"/>
      <c r="AH789" s="291">
        <v>8500778.6999999993</v>
      </c>
      <c r="AI789" s="291"/>
      <c r="AJ789" s="291"/>
      <c r="AK789" s="292"/>
      <c r="AL789" s="291">
        <v>0</v>
      </c>
      <c r="AM789" s="293"/>
      <c r="AN789" s="291"/>
      <c r="AO789" s="294">
        <v>0</v>
      </c>
      <c r="AP789" s="291"/>
      <c r="AQ789" s="295">
        <v>8342453.8200000003</v>
      </c>
      <c r="AR789" s="291">
        <v>8342453.8200000003</v>
      </c>
      <c r="AS789" s="291"/>
      <c r="AT789" s="291"/>
      <c r="AU789" s="291"/>
      <c r="AV789" s="296">
        <v>0</v>
      </c>
      <c r="AW789" s="291"/>
      <c r="AX789" s="291"/>
      <c r="AY789" s="293">
        <v>0</v>
      </c>
      <c r="AZ789" s="297"/>
      <c r="BA789" s="298">
        <f t="shared" si="105"/>
        <v>8342453.8200000003</v>
      </c>
      <c r="BB789" s="43"/>
      <c r="BC789" s="288" t="str">
        <f t="shared" si="106"/>
        <v>AIC</v>
      </c>
      <c r="BD789" s="288" t="str">
        <f t="shared" si="106"/>
        <v/>
      </c>
      <c r="BE789" s="288" t="str">
        <f t="shared" si="106"/>
        <v/>
      </c>
      <c r="BF789" s="288" t="str">
        <f t="shared" si="106"/>
        <v/>
      </c>
      <c r="BG789" s="288" t="str">
        <f t="shared" si="104"/>
        <v>NO</v>
      </c>
      <c r="BH789" s="288" t="str">
        <f t="shared" si="104"/>
        <v>NO</v>
      </c>
      <c r="BI789" s="288" t="str">
        <f t="shared" si="101"/>
        <v/>
      </c>
      <c r="BJ789" s="43"/>
      <c r="BK789" s="288" t="b">
        <f t="shared" si="107"/>
        <v>1</v>
      </c>
      <c r="BL789" s="288" t="b">
        <f t="shared" si="107"/>
        <v>1</v>
      </c>
      <c r="BM789" s="288" t="b">
        <f t="shared" si="107"/>
        <v>1</v>
      </c>
      <c r="BN789" s="288" t="b">
        <f t="shared" si="107"/>
        <v>1</v>
      </c>
      <c r="BO789" s="288" t="b">
        <f t="shared" si="107"/>
        <v>1</v>
      </c>
      <c r="BP789" s="288" t="b">
        <f t="shared" si="107"/>
        <v>1</v>
      </c>
      <c r="BQ789" s="288" t="b">
        <f t="shared" si="107"/>
        <v>1</v>
      </c>
    </row>
    <row r="790" spans="1:69" ht="12" customHeight="1" x14ac:dyDescent="0.25">
      <c r="A790" s="286">
        <v>18900233</v>
      </c>
      <c r="B790" s="287" t="s">
        <v>2883</v>
      </c>
      <c r="C790" s="43" t="s">
        <v>993</v>
      </c>
      <c r="D790" s="13" t="s">
        <v>179</v>
      </c>
      <c r="E790" s="13"/>
      <c r="F790" s="303">
        <v>43174</v>
      </c>
      <c r="G790" s="13"/>
      <c r="H790" s="288" t="s">
        <v>179</v>
      </c>
      <c r="I790" s="288"/>
      <c r="J790" s="288"/>
      <c r="K790" s="288"/>
      <c r="L790" s="288" t="s">
        <v>2130</v>
      </c>
      <c r="M790" s="288" t="s">
        <v>2130</v>
      </c>
      <c r="N790" s="288" t="s">
        <v>2129</v>
      </c>
      <c r="P790" s="289">
        <v>0</v>
      </c>
      <c r="Q790" s="289">
        <v>0</v>
      </c>
      <c r="R790" s="289">
        <v>0</v>
      </c>
      <c r="S790" s="289">
        <v>3597935</v>
      </c>
      <c r="T790" s="289">
        <v>4840367.4000000004</v>
      </c>
      <c r="U790" s="289">
        <v>4840367.4000000004</v>
      </c>
      <c r="V790" s="289">
        <v>4891947.97</v>
      </c>
      <c r="W790" s="289">
        <v>4883614.16</v>
      </c>
      <c r="X790" s="289">
        <v>4875280.3499999996</v>
      </c>
      <c r="Y790" s="289">
        <v>4866946.54</v>
      </c>
      <c r="Z790" s="289">
        <v>4890041.54</v>
      </c>
      <c r="AA790" s="289">
        <v>4881653.82</v>
      </c>
      <c r="AB790" s="289">
        <v>4873266.0999999996</v>
      </c>
      <c r="AC790" s="289"/>
      <c r="AD790" s="289"/>
      <c r="AE790" s="289">
        <v>3750398.9358333331</v>
      </c>
      <c r="AF790" s="299"/>
      <c r="AG790" s="300"/>
      <c r="AH790" s="291">
        <v>3750398.9358333331</v>
      </c>
      <c r="AI790" s="291"/>
      <c r="AJ790" s="291"/>
      <c r="AK790" s="292"/>
      <c r="AL790" s="291"/>
      <c r="AM790" s="293"/>
      <c r="AN790" s="291"/>
      <c r="AO790" s="294">
        <v>0</v>
      </c>
      <c r="AP790" s="291"/>
      <c r="AQ790" s="295">
        <v>4873266.0999999996</v>
      </c>
      <c r="AR790" s="291">
        <v>4873266.0999999996</v>
      </c>
      <c r="AS790" s="291"/>
      <c r="AT790" s="291"/>
      <c r="AU790" s="291"/>
      <c r="AV790" s="296">
        <v>0</v>
      </c>
      <c r="AW790" s="291"/>
      <c r="AX790" s="291"/>
      <c r="AY790" s="293">
        <v>0</v>
      </c>
      <c r="AZ790" s="297"/>
      <c r="BA790" s="298">
        <f t="shared" si="105"/>
        <v>4873266.0999999996</v>
      </c>
      <c r="BB790" s="43"/>
      <c r="BC790" s="288" t="str">
        <f t="shared" si="106"/>
        <v>AIC</v>
      </c>
      <c r="BD790" s="288"/>
      <c r="BE790" s="288"/>
      <c r="BF790" s="288"/>
      <c r="BG790" s="288" t="str">
        <f t="shared" si="104"/>
        <v>NO</v>
      </c>
      <c r="BH790" s="288" t="str">
        <f t="shared" si="104"/>
        <v>NO</v>
      </c>
      <c r="BI790" s="288" t="str">
        <f t="shared" si="101"/>
        <v/>
      </c>
      <c r="BJ790" s="43"/>
      <c r="BK790" s="288" t="b">
        <f t="shared" si="107"/>
        <v>1</v>
      </c>
      <c r="BL790" s="288" t="b">
        <f t="shared" si="107"/>
        <v>1</v>
      </c>
      <c r="BM790" s="288" t="b">
        <f t="shared" si="107"/>
        <v>1</v>
      </c>
      <c r="BN790" s="288" t="b">
        <f t="shared" si="107"/>
        <v>1</v>
      </c>
      <c r="BO790" s="288" t="b">
        <f t="shared" si="107"/>
        <v>1</v>
      </c>
      <c r="BP790" s="288" t="b">
        <f t="shared" si="107"/>
        <v>1</v>
      </c>
      <c r="BQ790" s="288" t="b">
        <f t="shared" si="107"/>
        <v>1</v>
      </c>
    </row>
    <row r="791" spans="1:69" ht="12" customHeight="1" x14ac:dyDescent="0.25">
      <c r="A791" s="286">
        <v>18900243</v>
      </c>
      <c r="B791" s="287" t="s">
        <v>2884</v>
      </c>
      <c r="C791" s="16" t="s">
        <v>994</v>
      </c>
      <c r="D791" s="13" t="s">
        <v>179</v>
      </c>
      <c r="E791" s="13"/>
      <c r="F791" s="16"/>
      <c r="G791" s="13"/>
      <c r="H791" s="288" t="s">
        <v>179</v>
      </c>
      <c r="I791" s="288" t="s">
        <v>2129</v>
      </c>
      <c r="J791" s="288" t="s">
        <v>2129</v>
      </c>
      <c r="K791" s="288" t="s">
        <v>2129</v>
      </c>
      <c r="L791" s="288" t="s">
        <v>2130</v>
      </c>
      <c r="M791" s="288" t="s">
        <v>2130</v>
      </c>
      <c r="N791" s="288" t="s">
        <v>2129</v>
      </c>
      <c r="P791" s="289">
        <v>1748.99</v>
      </c>
      <c r="Q791" s="289">
        <v>1457.42</v>
      </c>
      <c r="R791" s="289">
        <v>1165.8499999999999</v>
      </c>
      <c r="S791" s="289">
        <v>874.28</v>
      </c>
      <c r="T791" s="289">
        <v>582.71</v>
      </c>
      <c r="U791" s="289">
        <v>291.14</v>
      </c>
      <c r="V791" s="289">
        <v>0</v>
      </c>
      <c r="W791" s="289">
        <v>0</v>
      </c>
      <c r="X791" s="289">
        <v>0</v>
      </c>
      <c r="Y791" s="289">
        <v>0</v>
      </c>
      <c r="Z791" s="289">
        <v>0</v>
      </c>
      <c r="AA791" s="289">
        <v>0</v>
      </c>
      <c r="AB791" s="289">
        <v>0</v>
      </c>
      <c r="AC791" s="289"/>
      <c r="AD791" s="289"/>
      <c r="AE791" s="289">
        <v>437.15791666666672</v>
      </c>
      <c r="AF791" s="299"/>
      <c r="AG791" s="300"/>
      <c r="AH791" s="291">
        <v>437.15791666666672</v>
      </c>
      <c r="AI791" s="291"/>
      <c r="AJ791" s="291"/>
      <c r="AK791" s="292"/>
      <c r="AL791" s="291">
        <v>0</v>
      </c>
      <c r="AM791" s="293"/>
      <c r="AN791" s="291"/>
      <c r="AO791" s="294">
        <v>0</v>
      </c>
      <c r="AP791" s="291"/>
      <c r="AQ791" s="295">
        <v>0</v>
      </c>
      <c r="AR791" s="291">
        <v>0</v>
      </c>
      <c r="AS791" s="291"/>
      <c r="AT791" s="291"/>
      <c r="AU791" s="291"/>
      <c r="AV791" s="296">
        <v>0</v>
      </c>
      <c r="AW791" s="291"/>
      <c r="AX791" s="291"/>
      <c r="AY791" s="293">
        <v>0</v>
      </c>
      <c r="AZ791" s="297"/>
      <c r="BA791" s="298">
        <f t="shared" si="105"/>
        <v>0</v>
      </c>
      <c r="BB791" s="43"/>
      <c r="BC791" s="288" t="str">
        <f t="shared" ref="BC791:BF822" si="108">IF(VALUE(AR791),BC$7,IF(ISBLANK(AR791),"",BC$7))</f>
        <v>AIC</v>
      </c>
      <c r="BD791" s="288" t="str">
        <f t="shared" si="108"/>
        <v/>
      </c>
      <c r="BE791" s="288" t="str">
        <f t="shared" si="108"/>
        <v/>
      </c>
      <c r="BF791" s="288" t="str">
        <f t="shared" si="108"/>
        <v/>
      </c>
      <c r="BG791" s="288" t="str">
        <f t="shared" si="104"/>
        <v>NO</v>
      </c>
      <c r="BH791" s="288" t="str">
        <f t="shared" si="104"/>
        <v>NO</v>
      </c>
      <c r="BI791" s="288" t="str">
        <f t="shared" ref="BI791:BI859" si="109">IF(OR(CONCATENATE(BG791,BH791)="NOW/C",CONCATENATE(BG791,BH791)="W/CNO"),"W/C","")</f>
        <v/>
      </c>
      <c r="BJ791" s="43"/>
      <c r="BK791" s="288" t="b">
        <f t="shared" si="107"/>
        <v>1</v>
      </c>
      <c r="BL791" s="288" t="b">
        <f t="shared" si="107"/>
        <v>1</v>
      </c>
      <c r="BM791" s="288" t="b">
        <f t="shared" si="107"/>
        <v>1</v>
      </c>
      <c r="BN791" s="288" t="b">
        <f t="shared" si="107"/>
        <v>1</v>
      </c>
      <c r="BO791" s="288" t="b">
        <f t="shared" si="107"/>
        <v>1</v>
      </c>
      <c r="BP791" s="288" t="b">
        <f t="shared" si="107"/>
        <v>1</v>
      </c>
      <c r="BQ791" s="288" t="b">
        <f t="shared" si="107"/>
        <v>1</v>
      </c>
    </row>
    <row r="792" spans="1:69" ht="12" customHeight="1" x14ac:dyDescent="0.25">
      <c r="A792" s="286">
        <v>18900253</v>
      </c>
      <c r="B792" s="287" t="s">
        <v>2885</v>
      </c>
      <c r="C792" s="16" t="s">
        <v>995</v>
      </c>
      <c r="D792" s="13" t="s">
        <v>179</v>
      </c>
      <c r="E792" s="13"/>
      <c r="F792" s="16"/>
      <c r="G792" s="13"/>
      <c r="H792" s="288" t="s">
        <v>179</v>
      </c>
      <c r="I792" s="288" t="s">
        <v>2129</v>
      </c>
      <c r="J792" s="288" t="s">
        <v>2129</v>
      </c>
      <c r="K792" s="288" t="s">
        <v>2129</v>
      </c>
      <c r="L792" s="288" t="s">
        <v>2130</v>
      </c>
      <c r="M792" s="288" t="s">
        <v>2130</v>
      </c>
      <c r="N792" s="288" t="s">
        <v>2129</v>
      </c>
      <c r="P792" s="289">
        <v>598825.75</v>
      </c>
      <c r="Q792" s="289">
        <v>595035.71</v>
      </c>
      <c r="R792" s="289">
        <v>591245.67000000004</v>
      </c>
      <c r="S792" s="289">
        <v>587455.63</v>
      </c>
      <c r="T792" s="289">
        <v>583665.59</v>
      </c>
      <c r="U792" s="289">
        <v>579875.55000000005</v>
      </c>
      <c r="V792" s="289">
        <v>576085.51</v>
      </c>
      <c r="W792" s="289">
        <v>572295.47</v>
      </c>
      <c r="X792" s="289">
        <v>568505.43000000005</v>
      </c>
      <c r="Y792" s="289">
        <v>564715.39</v>
      </c>
      <c r="Z792" s="289">
        <v>560925.35</v>
      </c>
      <c r="AA792" s="289">
        <v>557135.31000000006</v>
      </c>
      <c r="AB792" s="289">
        <v>553345.27</v>
      </c>
      <c r="AC792" s="289"/>
      <c r="AD792" s="289"/>
      <c r="AE792" s="289">
        <v>576085.50999999978</v>
      </c>
      <c r="AF792" s="299"/>
      <c r="AG792" s="300"/>
      <c r="AH792" s="291">
        <v>576085.50999999978</v>
      </c>
      <c r="AI792" s="291"/>
      <c r="AJ792" s="291"/>
      <c r="AK792" s="292"/>
      <c r="AL792" s="291">
        <v>0</v>
      </c>
      <c r="AM792" s="293"/>
      <c r="AN792" s="291"/>
      <c r="AO792" s="294">
        <v>0</v>
      </c>
      <c r="AP792" s="291"/>
      <c r="AQ792" s="295">
        <v>553345.27</v>
      </c>
      <c r="AR792" s="291">
        <v>553345.27</v>
      </c>
      <c r="AS792" s="291"/>
      <c r="AT792" s="291"/>
      <c r="AU792" s="291"/>
      <c r="AV792" s="296">
        <v>0</v>
      </c>
      <c r="AW792" s="291"/>
      <c r="AX792" s="291"/>
      <c r="AY792" s="293">
        <v>0</v>
      </c>
      <c r="AZ792" s="297"/>
      <c r="BA792" s="298">
        <f t="shared" si="105"/>
        <v>553345.27</v>
      </c>
      <c r="BB792" s="43"/>
      <c r="BC792" s="288" t="str">
        <f t="shared" si="108"/>
        <v>AIC</v>
      </c>
      <c r="BD792" s="288" t="str">
        <f t="shared" si="108"/>
        <v/>
      </c>
      <c r="BE792" s="288" t="str">
        <f t="shared" si="108"/>
        <v/>
      </c>
      <c r="BF792" s="288" t="str">
        <f t="shared" si="108"/>
        <v/>
      </c>
      <c r="BG792" s="288" t="str">
        <f t="shared" si="104"/>
        <v>NO</v>
      </c>
      <c r="BH792" s="288" t="str">
        <f t="shared" si="104"/>
        <v>NO</v>
      </c>
      <c r="BI792" s="288" t="str">
        <f t="shared" si="109"/>
        <v/>
      </c>
      <c r="BJ792" s="43"/>
      <c r="BK792" s="288" t="b">
        <f t="shared" si="107"/>
        <v>1</v>
      </c>
      <c r="BL792" s="288" t="b">
        <f t="shared" si="107"/>
        <v>1</v>
      </c>
      <c r="BM792" s="288" t="b">
        <f t="shared" si="107"/>
        <v>1</v>
      </c>
      <c r="BN792" s="288" t="b">
        <f t="shared" si="107"/>
        <v>1</v>
      </c>
      <c r="BO792" s="288" t="b">
        <f t="shared" si="107"/>
        <v>1</v>
      </c>
      <c r="BP792" s="288" t="b">
        <f t="shared" si="107"/>
        <v>1</v>
      </c>
      <c r="BQ792" s="288" t="b">
        <f t="shared" si="107"/>
        <v>1</v>
      </c>
    </row>
    <row r="793" spans="1:69" ht="12" customHeight="1" x14ac:dyDescent="0.25">
      <c r="A793" s="286">
        <v>18900263</v>
      </c>
      <c r="B793" s="287" t="s">
        <v>2886</v>
      </c>
      <c r="C793" s="16" t="s">
        <v>996</v>
      </c>
      <c r="D793" s="13" t="s">
        <v>179</v>
      </c>
      <c r="E793" s="13"/>
      <c r="F793" s="16"/>
      <c r="G793" s="13"/>
      <c r="H793" s="288" t="s">
        <v>179</v>
      </c>
      <c r="I793" s="288" t="s">
        <v>2129</v>
      </c>
      <c r="J793" s="288" t="s">
        <v>2129</v>
      </c>
      <c r="K793" s="288" t="s">
        <v>2129</v>
      </c>
      <c r="L793" s="288" t="s">
        <v>2130</v>
      </c>
      <c r="M793" s="288" t="s">
        <v>2130</v>
      </c>
      <c r="N793" s="288" t="s">
        <v>2129</v>
      </c>
      <c r="P793" s="289">
        <v>455058.06</v>
      </c>
      <c r="Q793" s="289">
        <v>452177.94</v>
      </c>
      <c r="R793" s="289">
        <v>449297.82</v>
      </c>
      <c r="S793" s="289">
        <v>446417.7</v>
      </c>
      <c r="T793" s="289">
        <v>443537.58</v>
      </c>
      <c r="U793" s="289">
        <v>440657.46</v>
      </c>
      <c r="V793" s="289">
        <v>437777.34</v>
      </c>
      <c r="W793" s="289">
        <v>434897.22</v>
      </c>
      <c r="X793" s="289">
        <v>432017.1</v>
      </c>
      <c r="Y793" s="289">
        <v>429136.98</v>
      </c>
      <c r="Z793" s="289">
        <v>426256.86</v>
      </c>
      <c r="AA793" s="289">
        <v>423376.74</v>
      </c>
      <c r="AB793" s="289">
        <v>420496.62</v>
      </c>
      <c r="AC793" s="289"/>
      <c r="AD793" s="289"/>
      <c r="AE793" s="289">
        <v>437777.34</v>
      </c>
      <c r="AF793" s="299"/>
      <c r="AG793" s="300"/>
      <c r="AH793" s="291">
        <v>437777.34</v>
      </c>
      <c r="AI793" s="291"/>
      <c r="AJ793" s="291"/>
      <c r="AK793" s="292"/>
      <c r="AL793" s="291">
        <v>0</v>
      </c>
      <c r="AM793" s="293"/>
      <c r="AN793" s="291"/>
      <c r="AO793" s="294">
        <v>0</v>
      </c>
      <c r="AP793" s="291"/>
      <c r="AQ793" s="295">
        <v>420496.62</v>
      </c>
      <c r="AR793" s="291">
        <v>420496.62</v>
      </c>
      <c r="AS793" s="291"/>
      <c r="AT793" s="291"/>
      <c r="AU793" s="291"/>
      <c r="AV793" s="296">
        <v>0</v>
      </c>
      <c r="AW793" s="291"/>
      <c r="AX793" s="291"/>
      <c r="AY793" s="293">
        <v>0</v>
      </c>
      <c r="AZ793" s="297"/>
      <c r="BA793" s="298">
        <f t="shared" si="105"/>
        <v>420496.62</v>
      </c>
      <c r="BB793" s="43"/>
      <c r="BC793" s="288" t="str">
        <f t="shared" si="108"/>
        <v>AIC</v>
      </c>
      <c r="BD793" s="288" t="str">
        <f t="shared" si="108"/>
        <v/>
      </c>
      <c r="BE793" s="288" t="str">
        <f t="shared" si="108"/>
        <v/>
      </c>
      <c r="BF793" s="288" t="str">
        <f t="shared" si="108"/>
        <v/>
      </c>
      <c r="BG793" s="288" t="str">
        <f t="shared" si="104"/>
        <v>NO</v>
      </c>
      <c r="BH793" s="288" t="str">
        <f t="shared" si="104"/>
        <v>NO</v>
      </c>
      <c r="BI793" s="288" t="str">
        <f t="shared" si="109"/>
        <v/>
      </c>
      <c r="BJ793" s="43"/>
      <c r="BK793" s="288" t="b">
        <f t="shared" si="107"/>
        <v>1</v>
      </c>
      <c r="BL793" s="288" t="b">
        <f t="shared" si="107"/>
        <v>1</v>
      </c>
      <c r="BM793" s="288" t="b">
        <f t="shared" si="107"/>
        <v>1</v>
      </c>
      <c r="BN793" s="288" t="b">
        <f t="shared" si="107"/>
        <v>1</v>
      </c>
      <c r="BO793" s="288" t="b">
        <f t="shared" si="107"/>
        <v>1</v>
      </c>
      <c r="BP793" s="288" t="b">
        <f t="shared" si="107"/>
        <v>1</v>
      </c>
      <c r="BQ793" s="288" t="b">
        <f t="shared" si="107"/>
        <v>1</v>
      </c>
    </row>
    <row r="794" spans="1:69" ht="12" customHeight="1" x14ac:dyDescent="0.25">
      <c r="A794" s="286">
        <v>18900273</v>
      </c>
      <c r="B794" s="287" t="s">
        <v>2887</v>
      </c>
      <c r="C794" s="16" t="s">
        <v>997</v>
      </c>
      <c r="D794" s="13" t="s">
        <v>179</v>
      </c>
      <c r="E794" s="13"/>
      <c r="F794" s="16"/>
      <c r="G794" s="13"/>
      <c r="H794" s="288" t="s">
        <v>179</v>
      </c>
      <c r="I794" s="288" t="s">
        <v>2129</v>
      </c>
      <c r="J794" s="288" t="s">
        <v>2129</v>
      </c>
      <c r="K794" s="288" t="s">
        <v>2129</v>
      </c>
      <c r="L794" s="288" t="s">
        <v>2130</v>
      </c>
      <c r="M794" s="288" t="s">
        <v>2130</v>
      </c>
      <c r="N794" s="288" t="s">
        <v>2129</v>
      </c>
      <c r="P794" s="289">
        <v>1393367.77</v>
      </c>
      <c r="Q794" s="289">
        <v>1384548.98</v>
      </c>
      <c r="R794" s="289">
        <v>1375730.19</v>
      </c>
      <c r="S794" s="289">
        <v>1366911.4</v>
      </c>
      <c r="T794" s="289">
        <v>1358092.61</v>
      </c>
      <c r="U794" s="289">
        <v>1349273.82</v>
      </c>
      <c r="V794" s="289">
        <v>1340455.03</v>
      </c>
      <c r="W794" s="289">
        <v>1331636.24</v>
      </c>
      <c r="X794" s="289">
        <v>1322817.45</v>
      </c>
      <c r="Y794" s="289">
        <v>1313998.6599999999</v>
      </c>
      <c r="Z794" s="289">
        <v>1305179.8700000001</v>
      </c>
      <c r="AA794" s="289">
        <v>1296361.08</v>
      </c>
      <c r="AB794" s="289">
        <v>1287542.29</v>
      </c>
      <c r="AC794" s="289"/>
      <c r="AD794" s="289"/>
      <c r="AE794" s="289">
        <v>1340455.03</v>
      </c>
      <c r="AF794" s="299"/>
      <c r="AG794" s="300"/>
      <c r="AH794" s="291">
        <v>1340455.03</v>
      </c>
      <c r="AI794" s="291"/>
      <c r="AJ794" s="291"/>
      <c r="AK794" s="292"/>
      <c r="AL794" s="291">
        <v>0</v>
      </c>
      <c r="AM794" s="293"/>
      <c r="AN794" s="291"/>
      <c r="AO794" s="294">
        <v>0</v>
      </c>
      <c r="AP794" s="291"/>
      <c r="AQ794" s="295">
        <v>1287542.29</v>
      </c>
      <c r="AR794" s="291">
        <v>1287542.29</v>
      </c>
      <c r="AS794" s="291"/>
      <c r="AT794" s="291"/>
      <c r="AU794" s="291"/>
      <c r="AV794" s="296">
        <v>0</v>
      </c>
      <c r="AW794" s="291"/>
      <c r="AX794" s="291"/>
      <c r="AY794" s="293">
        <v>0</v>
      </c>
      <c r="AZ794" s="297"/>
      <c r="BA794" s="298">
        <f t="shared" si="105"/>
        <v>1287542.29</v>
      </c>
      <c r="BB794" s="43"/>
      <c r="BC794" s="288" t="str">
        <f t="shared" si="108"/>
        <v>AIC</v>
      </c>
      <c r="BD794" s="288" t="str">
        <f t="shared" si="108"/>
        <v/>
      </c>
      <c r="BE794" s="288" t="str">
        <f t="shared" si="108"/>
        <v/>
      </c>
      <c r="BF794" s="288" t="str">
        <f t="shared" si="108"/>
        <v/>
      </c>
      <c r="BG794" s="288" t="str">
        <f t="shared" si="104"/>
        <v>NO</v>
      </c>
      <c r="BH794" s="288" t="str">
        <f t="shared" si="104"/>
        <v>NO</v>
      </c>
      <c r="BI794" s="288" t="str">
        <f t="shared" si="109"/>
        <v/>
      </c>
      <c r="BJ794" s="43"/>
      <c r="BK794" s="288" t="b">
        <f t="shared" si="107"/>
        <v>1</v>
      </c>
      <c r="BL794" s="288" t="b">
        <f t="shared" si="107"/>
        <v>1</v>
      </c>
      <c r="BM794" s="288" t="b">
        <f t="shared" si="107"/>
        <v>1</v>
      </c>
      <c r="BN794" s="288" t="b">
        <f t="shared" si="107"/>
        <v>1</v>
      </c>
      <c r="BO794" s="288" t="b">
        <f t="shared" si="107"/>
        <v>1</v>
      </c>
      <c r="BP794" s="288" t="b">
        <f t="shared" si="107"/>
        <v>1</v>
      </c>
      <c r="BQ794" s="288" t="b">
        <f t="shared" si="107"/>
        <v>1</v>
      </c>
    </row>
    <row r="795" spans="1:69" ht="12" customHeight="1" x14ac:dyDescent="0.25">
      <c r="A795" s="286">
        <v>18900283</v>
      </c>
      <c r="B795" s="287" t="s">
        <v>2888</v>
      </c>
      <c r="C795" s="16" t="s">
        <v>998</v>
      </c>
      <c r="D795" s="13" t="s">
        <v>179</v>
      </c>
      <c r="E795" s="13"/>
      <c r="F795" s="16"/>
      <c r="G795" s="13"/>
      <c r="H795" s="288" t="s">
        <v>179</v>
      </c>
      <c r="I795" s="288" t="s">
        <v>2129</v>
      </c>
      <c r="J795" s="288" t="s">
        <v>2129</v>
      </c>
      <c r="K795" s="288" t="s">
        <v>2129</v>
      </c>
      <c r="L795" s="288" t="s">
        <v>2130</v>
      </c>
      <c r="M795" s="288" t="s">
        <v>2130</v>
      </c>
      <c r="N795" s="288" t="s">
        <v>2129</v>
      </c>
      <c r="P795" s="289">
        <v>425255.07</v>
      </c>
      <c r="Q795" s="289">
        <v>422563.59</v>
      </c>
      <c r="R795" s="289">
        <v>419872.11</v>
      </c>
      <c r="S795" s="289">
        <v>417180.63</v>
      </c>
      <c r="T795" s="289">
        <v>414489.15</v>
      </c>
      <c r="U795" s="289">
        <v>411797.67</v>
      </c>
      <c r="V795" s="289">
        <v>409106.19</v>
      </c>
      <c r="W795" s="289">
        <v>406414.71</v>
      </c>
      <c r="X795" s="289">
        <v>403723.23</v>
      </c>
      <c r="Y795" s="289">
        <v>401031.75</v>
      </c>
      <c r="Z795" s="289">
        <v>398340.27</v>
      </c>
      <c r="AA795" s="289">
        <v>395648.79</v>
      </c>
      <c r="AB795" s="289">
        <v>392957.31</v>
      </c>
      <c r="AC795" s="289"/>
      <c r="AD795" s="289"/>
      <c r="AE795" s="289">
        <v>409106.19</v>
      </c>
      <c r="AF795" s="299"/>
      <c r="AG795" s="300"/>
      <c r="AH795" s="291">
        <v>409106.19</v>
      </c>
      <c r="AI795" s="291"/>
      <c r="AJ795" s="291"/>
      <c r="AK795" s="292"/>
      <c r="AL795" s="291">
        <v>0</v>
      </c>
      <c r="AM795" s="293"/>
      <c r="AN795" s="291"/>
      <c r="AO795" s="294">
        <v>0</v>
      </c>
      <c r="AP795" s="291"/>
      <c r="AQ795" s="295">
        <v>392957.31</v>
      </c>
      <c r="AR795" s="291">
        <v>392957.31</v>
      </c>
      <c r="AS795" s="291"/>
      <c r="AT795" s="291"/>
      <c r="AU795" s="291"/>
      <c r="AV795" s="296">
        <v>0</v>
      </c>
      <c r="AW795" s="291"/>
      <c r="AX795" s="291"/>
      <c r="AY795" s="293">
        <v>0</v>
      </c>
      <c r="AZ795" s="297"/>
      <c r="BA795" s="298">
        <f t="shared" si="105"/>
        <v>392957.31</v>
      </c>
      <c r="BB795" s="43"/>
      <c r="BC795" s="288" t="str">
        <f t="shared" si="108"/>
        <v>AIC</v>
      </c>
      <c r="BD795" s="288" t="str">
        <f t="shared" si="108"/>
        <v/>
      </c>
      <c r="BE795" s="288" t="str">
        <f t="shared" si="108"/>
        <v/>
      </c>
      <c r="BF795" s="288" t="str">
        <f t="shared" si="108"/>
        <v/>
      </c>
      <c r="BG795" s="288" t="str">
        <f t="shared" si="104"/>
        <v>NO</v>
      </c>
      <c r="BH795" s="288" t="str">
        <f t="shared" si="104"/>
        <v>NO</v>
      </c>
      <c r="BI795" s="288" t="str">
        <f t="shared" si="109"/>
        <v/>
      </c>
      <c r="BJ795" s="43"/>
      <c r="BK795" s="288" t="b">
        <f t="shared" si="107"/>
        <v>1</v>
      </c>
      <c r="BL795" s="288" t="b">
        <f t="shared" si="107"/>
        <v>1</v>
      </c>
      <c r="BM795" s="288" t="b">
        <f t="shared" si="107"/>
        <v>1</v>
      </c>
      <c r="BN795" s="288" t="b">
        <f t="shared" si="107"/>
        <v>1</v>
      </c>
      <c r="BO795" s="288" t="b">
        <f t="shared" si="107"/>
        <v>1</v>
      </c>
      <c r="BP795" s="288" t="b">
        <f t="shared" si="107"/>
        <v>1</v>
      </c>
      <c r="BQ795" s="288" t="b">
        <f t="shared" si="107"/>
        <v>1</v>
      </c>
    </row>
    <row r="796" spans="1:69" ht="12" customHeight="1" x14ac:dyDescent="0.25">
      <c r="A796" s="286">
        <v>18900293</v>
      </c>
      <c r="B796" s="287" t="s">
        <v>2889</v>
      </c>
      <c r="C796" s="16" t="s">
        <v>999</v>
      </c>
      <c r="D796" s="13" t="s">
        <v>179</v>
      </c>
      <c r="E796" s="13"/>
      <c r="F796" s="16"/>
      <c r="G796" s="13"/>
      <c r="H796" s="288" t="s">
        <v>179</v>
      </c>
      <c r="I796" s="288" t="s">
        <v>2129</v>
      </c>
      <c r="J796" s="288" t="s">
        <v>2129</v>
      </c>
      <c r="K796" s="288" t="s">
        <v>2129</v>
      </c>
      <c r="L796" s="288" t="s">
        <v>2130</v>
      </c>
      <c r="M796" s="288" t="s">
        <v>2130</v>
      </c>
      <c r="N796" s="288" t="s">
        <v>2129</v>
      </c>
      <c r="P796" s="289">
        <v>4564.5</v>
      </c>
      <c r="Q796" s="289">
        <v>4469.41</v>
      </c>
      <c r="R796" s="289">
        <v>4374.32</v>
      </c>
      <c r="S796" s="289">
        <v>4279.2299999999996</v>
      </c>
      <c r="T796" s="289">
        <v>4184.1400000000003</v>
      </c>
      <c r="U796" s="289">
        <v>4089.05</v>
      </c>
      <c r="V796" s="289">
        <v>3993.96</v>
      </c>
      <c r="W796" s="289">
        <v>3898.87</v>
      </c>
      <c r="X796" s="289">
        <v>3803.78</v>
      </c>
      <c r="Y796" s="289">
        <v>3708.69</v>
      </c>
      <c r="Z796" s="289">
        <v>3613.6</v>
      </c>
      <c r="AA796" s="289">
        <v>3518.51</v>
      </c>
      <c r="AB796" s="289">
        <v>3423.42</v>
      </c>
      <c r="AC796" s="289"/>
      <c r="AD796" s="289"/>
      <c r="AE796" s="289">
        <v>3993.9599999999996</v>
      </c>
      <c r="AF796" s="299"/>
      <c r="AG796" s="300"/>
      <c r="AH796" s="291">
        <v>3993.9599999999996</v>
      </c>
      <c r="AI796" s="291"/>
      <c r="AJ796" s="291"/>
      <c r="AK796" s="292"/>
      <c r="AL796" s="291">
        <v>0</v>
      </c>
      <c r="AM796" s="293"/>
      <c r="AN796" s="291"/>
      <c r="AO796" s="294">
        <v>0</v>
      </c>
      <c r="AP796" s="291"/>
      <c r="AQ796" s="295">
        <v>3423.42</v>
      </c>
      <c r="AR796" s="291">
        <v>3423.42</v>
      </c>
      <c r="AS796" s="291"/>
      <c r="AT796" s="291"/>
      <c r="AU796" s="291"/>
      <c r="AV796" s="296">
        <v>0</v>
      </c>
      <c r="AW796" s="291"/>
      <c r="AX796" s="291"/>
      <c r="AY796" s="293">
        <v>0</v>
      </c>
      <c r="AZ796" s="297"/>
      <c r="BA796" s="298">
        <f t="shared" si="105"/>
        <v>3423.42</v>
      </c>
      <c r="BB796" s="43"/>
      <c r="BC796" s="288" t="str">
        <f t="shared" si="108"/>
        <v>AIC</v>
      </c>
      <c r="BD796" s="288" t="str">
        <f t="shared" si="108"/>
        <v/>
      </c>
      <c r="BE796" s="288" t="str">
        <f t="shared" si="108"/>
        <v/>
      </c>
      <c r="BF796" s="288" t="str">
        <f t="shared" si="108"/>
        <v/>
      </c>
      <c r="BG796" s="288" t="str">
        <f t="shared" si="104"/>
        <v>NO</v>
      </c>
      <c r="BH796" s="288" t="str">
        <f t="shared" si="104"/>
        <v>NO</v>
      </c>
      <c r="BI796" s="288" t="str">
        <f t="shared" si="109"/>
        <v/>
      </c>
      <c r="BJ796" s="43"/>
      <c r="BK796" s="288" t="b">
        <f t="shared" si="107"/>
        <v>1</v>
      </c>
      <c r="BL796" s="288" t="b">
        <f t="shared" si="107"/>
        <v>1</v>
      </c>
      <c r="BM796" s="288" t="b">
        <f t="shared" si="107"/>
        <v>1</v>
      </c>
      <c r="BN796" s="288" t="b">
        <f t="shared" si="107"/>
        <v>1</v>
      </c>
      <c r="BO796" s="288" t="b">
        <f t="shared" si="107"/>
        <v>1</v>
      </c>
      <c r="BP796" s="288" t="b">
        <f t="shared" si="107"/>
        <v>1</v>
      </c>
      <c r="BQ796" s="288" t="b">
        <f t="shared" si="107"/>
        <v>1</v>
      </c>
    </row>
    <row r="797" spans="1:69" ht="12" customHeight="1" x14ac:dyDescent="0.25">
      <c r="A797" s="286">
        <v>18900303</v>
      </c>
      <c r="B797" s="287" t="s">
        <v>2890</v>
      </c>
      <c r="C797" s="16" t="s">
        <v>1000</v>
      </c>
      <c r="D797" s="13" t="s">
        <v>179</v>
      </c>
      <c r="E797" s="13"/>
      <c r="F797" s="16"/>
      <c r="G797" s="13"/>
      <c r="H797" s="288" t="s">
        <v>179</v>
      </c>
      <c r="I797" s="288" t="s">
        <v>2129</v>
      </c>
      <c r="J797" s="288" t="s">
        <v>2129</v>
      </c>
      <c r="K797" s="288" t="s">
        <v>2129</v>
      </c>
      <c r="L797" s="288" t="s">
        <v>2130</v>
      </c>
      <c r="M797" s="288" t="s">
        <v>2130</v>
      </c>
      <c r="N797" s="288" t="s">
        <v>2129</v>
      </c>
      <c r="P797" s="289">
        <v>10649.37</v>
      </c>
      <c r="Q797" s="289">
        <v>10427.49</v>
      </c>
      <c r="R797" s="289">
        <v>10205.61</v>
      </c>
      <c r="S797" s="289">
        <v>9983.73</v>
      </c>
      <c r="T797" s="289">
        <v>9761.85</v>
      </c>
      <c r="U797" s="289">
        <v>9539.9699999999993</v>
      </c>
      <c r="V797" s="289">
        <v>9318.09</v>
      </c>
      <c r="W797" s="289">
        <v>9096.2099999999991</v>
      </c>
      <c r="X797" s="289">
        <v>8874.33</v>
      </c>
      <c r="Y797" s="289">
        <v>8652.4500000000007</v>
      </c>
      <c r="Z797" s="289">
        <v>8430.57</v>
      </c>
      <c r="AA797" s="289">
        <v>8208.69</v>
      </c>
      <c r="AB797" s="289">
        <v>7986.81</v>
      </c>
      <c r="AC797" s="289"/>
      <c r="AD797" s="289"/>
      <c r="AE797" s="289">
        <v>9318.090000000002</v>
      </c>
      <c r="AF797" s="299"/>
      <c r="AG797" s="300"/>
      <c r="AH797" s="291">
        <v>9318.090000000002</v>
      </c>
      <c r="AI797" s="291"/>
      <c r="AJ797" s="291"/>
      <c r="AK797" s="292"/>
      <c r="AL797" s="291">
        <v>0</v>
      </c>
      <c r="AM797" s="293"/>
      <c r="AN797" s="291"/>
      <c r="AO797" s="294">
        <v>0</v>
      </c>
      <c r="AP797" s="291"/>
      <c r="AQ797" s="295">
        <v>7986.81</v>
      </c>
      <c r="AR797" s="291">
        <v>7986.81</v>
      </c>
      <c r="AS797" s="291"/>
      <c r="AT797" s="291"/>
      <c r="AU797" s="291"/>
      <c r="AV797" s="296">
        <v>0</v>
      </c>
      <c r="AW797" s="291"/>
      <c r="AX797" s="291"/>
      <c r="AY797" s="293">
        <v>0</v>
      </c>
      <c r="AZ797" s="297"/>
      <c r="BA797" s="298">
        <f t="shared" si="105"/>
        <v>7986.81</v>
      </c>
      <c r="BB797" s="43"/>
      <c r="BC797" s="288" t="str">
        <f t="shared" si="108"/>
        <v>AIC</v>
      </c>
      <c r="BD797" s="288" t="str">
        <f t="shared" si="108"/>
        <v/>
      </c>
      <c r="BE797" s="288" t="str">
        <f t="shared" si="108"/>
        <v/>
      </c>
      <c r="BF797" s="288" t="str">
        <f t="shared" si="108"/>
        <v/>
      </c>
      <c r="BG797" s="288" t="str">
        <f t="shared" si="104"/>
        <v>NO</v>
      </c>
      <c r="BH797" s="288" t="str">
        <f t="shared" si="104"/>
        <v>NO</v>
      </c>
      <c r="BI797" s="288" t="str">
        <f t="shared" si="109"/>
        <v/>
      </c>
      <c r="BJ797" s="43"/>
      <c r="BK797" s="288" t="b">
        <f t="shared" si="107"/>
        <v>1</v>
      </c>
      <c r="BL797" s="288" t="b">
        <f t="shared" si="107"/>
        <v>1</v>
      </c>
      <c r="BM797" s="288" t="b">
        <f t="shared" si="107"/>
        <v>1</v>
      </c>
      <c r="BN797" s="288" t="b">
        <f t="shared" si="107"/>
        <v>1</v>
      </c>
      <c r="BO797" s="288" t="b">
        <f t="shared" si="107"/>
        <v>1</v>
      </c>
      <c r="BP797" s="288" t="b">
        <f t="shared" si="107"/>
        <v>1</v>
      </c>
      <c r="BQ797" s="288" t="b">
        <f t="shared" si="107"/>
        <v>1</v>
      </c>
    </row>
    <row r="798" spans="1:69" ht="12" customHeight="1" x14ac:dyDescent="0.25">
      <c r="A798" s="286">
        <v>18900323</v>
      </c>
      <c r="B798" s="287" t="s">
        <v>2891</v>
      </c>
      <c r="C798" s="16" t="s">
        <v>1001</v>
      </c>
      <c r="D798" s="13" t="s">
        <v>179</v>
      </c>
      <c r="E798" s="13"/>
      <c r="F798" s="16"/>
      <c r="G798" s="13"/>
      <c r="H798" s="288" t="s">
        <v>179</v>
      </c>
      <c r="I798" s="288" t="s">
        <v>2129</v>
      </c>
      <c r="J798" s="288" t="s">
        <v>2129</v>
      </c>
      <c r="K798" s="288" t="s">
        <v>2129</v>
      </c>
      <c r="L798" s="288" t="s">
        <v>2130</v>
      </c>
      <c r="M798" s="288" t="s">
        <v>2130</v>
      </c>
      <c r="N798" s="288" t="s">
        <v>2129</v>
      </c>
      <c r="P798" s="289">
        <v>291600.2</v>
      </c>
      <c r="Q798" s="289">
        <v>286393.06</v>
      </c>
      <c r="R798" s="289">
        <v>281185.91999999998</v>
      </c>
      <c r="S798" s="289">
        <v>275978.78000000003</v>
      </c>
      <c r="T798" s="289">
        <v>270771.64</v>
      </c>
      <c r="U798" s="289">
        <v>265564.5</v>
      </c>
      <c r="V798" s="289">
        <v>260357.36</v>
      </c>
      <c r="W798" s="289">
        <v>255150.22</v>
      </c>
      <c r="X798" s="289">
        <v>249943.08</v>
      </c>
      <c r="Y798" s="289">
        <v>244735.94</v>
      </c>
      <c r="Z798" s="289">
        <v>239528.8</v>
      </c>
      <c r="AA798" s="289">
        <v>234321.66</v>
      </c>
      <c r="AB798" s="289">
        <v>229114.52</v>
      </c>
      <c r="AC798" s="289"/>
      <c r="AD798" s="289"/>
      <c r="AE798" s="289">
        <v>260357.35999999996</v>
      </c>
      <c r="AF798" s="299"/>
      <c r="AG798" s="300"/>
      <c r="AH798" s="291">
        <v>260357.35999999996</v>
      </c>
      <c r="AI798" s="291"/>
      <c r="AJ798" s="291"/>
      <c r="AK798" s="292"/>
      <c r="AL798" s="291">
        <v>0</v>
      </c>
      <c r="AM798" s="293"/>
      <c r="AN798" s="291"/>
      <c r="AO798" s="294">
        <v>0</v>
      </c>
      <c r="AP798" s="291"/>
      <c r="AQ798" s="295">
        <v>229114.52</v>
      </c>
      <c r="AR798" s="291">
        <v>229114.52</v>
      </c>
      <c r="AS798" s="291"/>
      <c r="AT798" s="291"/>
      <c r="AU798" s="291"/>
      <c r="AV798" s="296">
        <v>0</v>
      </c>
      <c r="AW798" s="291"/>
      <c r="AX798" s="291"/>
      <c r="AY798" s="293">
        <v>0</v>
      </c>
      <c r="AZ798" s="297"/>
      <c r="BA798" s="298">
        <f t="shared" si="105"/>
        <v>229114.52</v>
      </c>
      <c r="BB798" s="43"/>
      <c r="BC798" s="288" t="str">
        <f t="shared" si="108"/>
        <v>AIC</v>
      </c>
      <c r="BD798" s="288" t="str">
        <f t="shared" si="108"/>
        <v/>
      </c>
      <c r="BE798" s="288" t="str">
        <f t="shared" si="108"/>
        <v/>
      </c>
      <c r="BF798" s="288" t="str">
        <f t="shared" si="108"/>
        <v/>
      </c>
      <c r="BG798" s="288" t="str">
        <f t="shared" si="104"/>
        <v>NO</v>
      </c>
      <c r="BH798" s="288" t="str">
        <f t="shared" si="104"/>
        <v>NO</v>
      </c>
      <c r="BI798" s="288" t="str">
        <f t="shared" si="109"/>
        <v/>
      </c>
      <c r="BJ798" s="43"/>
      <c r="BK798" s="288" t="b">
        <f t="shared" si="107"/>
        <v>1</v>
      </c>
      <c r="BL798" s="288" t="b">
        <f t="shared" si="107"/>
        <v>1</v>
      </c>
      <c r="BM798" s="288" t="b">
        <f t="shared" si="107"/>
        <v>1</v>
      </c>
      <c r="BN798" s="288" t="b">
        <f t="shared" si="107"/>
        <v>1</v>
      </c>
      <c r="BO798" s="288" t="b">
        <f t="shared" si="107"/>
        <v>1</v>
      </c>
      <c r="BP798" s="288" t="b">
        <f t="shared" si="107"/>
        <v>1</v>
      </c>
      <c r="BQ798" s="288" t="b">
        <f t="shared" si="107"/>
        <v>1</v>
      </c>
    </row>
    <row r="799" spans="1:69" ht="12" customHeight="1" x14ac:dyDescent="0.25">
      <c r="A799" s="286">
        <v>18900353</v>
      </c>
      <c r="B799" s="287" t="s">
        <v>2892</v>
      </c>
      <c r="C799" s="16" t="s">
        <v>1002</v>
      </c>
      <c r="D799" s="13" t="s">
        <v>179</v>
      </c>
      <c r="E799" s="13"/>
      <c r="F799" s="16"/>
      <c r="G799" s="13"/>
      <c r="H799" s="288" t="s">
        <v>179</v>
      </c>
      <c r="I799" s="288" t="s">
        <v>2129</v>
      </c>
      <c r="J799" s="288" t="s">
        <v>2129</v>
      </c>
      <c r="K799" s="288" t="s">
        <v>2129</v>
      </c>
      <c r="L799" s="288" t="s">
        <v>2130</v>
      </c>
      <c r="M799" s="288" t="s">
        <v>2130</v>
      </c>
      <c r="N799" s="288" t="s">
        <v>2129</v>
      </c>
      <c r="P799" s="289">
        <v>59497.38</v>
      </c>
      <c r="Q799" s="289">
        <v>58609.39</v>
      </c>
      <c r="R799" s="289">
        <v>57721.4</v>
      </c>
      <c r="S799" s="289">
        <v>56833.41</v>
      </c>
      <c r="T799" s="289">
        <v>55945.42</v>
      </c>
      <c r="U799" s="289">
        <v>55057.43</v>
      </c>
      <c r="V799" s="289">
        <v>54169.440000000002</v>
      </c>
      <c r="W799" s="289">
        <v>53281.45</v>
      </c>
      <c r="X799" s="289">
        <v>52393.46</v>
      </c>
      <c r="Y799" s="289">
        <v>51505.47</v>
      </c>
      <c r="Z799" s="289">
        <v>50617.48</v>
      </c>
      <c r="AA799" s="289">
        <v>49729.49</v>
      </c>
      <c r="AB799" s="289">
        <v>48841.5</v>
      </c>
      <c r="AC799" s="289"/>
      <c r="AD799" s="289"/>
      <c r="AE799" s="289">
        <v>54169.440000000002</v>
      </c>
      <c r="AF799" s="299"/>
      <c r="AG799" s="300"/>
      <c r="AH799" s="291">
        <v>54169.440000000002</v>
      </c>
      <c r="AI799" s="291"/>
      <c r="AJ799" s="291"/>
      <c r="AK799" s="292"/>
      <c r="AL799" s="291">
        <v>0</v>
      </c>
      <c r="AM799" s="293"/>
      <c r="AN799" s="291"/>
      <c r="AO799" s="294">
        <v>0</v>
      </c>
      <c r="AP799" s="291"/>
      <c r="AQ799" s="295">
        <v>48841.5</v>
      </c>
      <c r="AR799" s="291">
        <v>48841.5</v>
      </c>
      <c r="AS799" s="291"/>
      <c r="AT799" s="291"/>
      <c r="AU799" s="291"/>
      <c r="AV799" s="296">
        <v>0</v>
      </c>
      <c r="AW799" s="291"/>
      <c r="AX799" s="291"/>
      <c r="AY799" s="293">
        <v>0</v>
      </c>
      <c r="AZ799" s="297"/>
      <c r="BA799" s="298">
        <f t="shared" si="105"/>
        <v>48841.5</v>
      </c>
      <c r="BB799" s="43"/>
      <c r="BC799" s="288" t="str">
        <f t="shared" si="108"/>
        <v>AIC</v>
      </c>
      <c r="BD799" s="288" t="str">
        <f t="shared" si="108"/>
        <v/>
      </c>
      <c r="BE799" s="288" t="str">
        <f t="shared" si="108"/>
        <v/>
      </c>
      <c r="BF799" s="288" t="str">
        <f t="shared" si="108"/>
        <v/>
      </c>
      <c r="BG799" s="288" t="str">
        <f t="shared" si="104"/>
        <v>NO</v>
      </c>
      <c r="BH799" s="288" t="str">
        <f t="shared" si="104"/>
        <v>NO</v>
      </c>
      <c r="BI799" s="288" t="str">
        <f t="shared" si="109"/>
        <v/>
      </c>
      <c r="BJ799" s="43"/>
      <c r="BK799" s="288" t="b">
        <f t="shared" si="107"/>
        <v>1</v>
      </c>
      <c r="BL799" s="288" t="b">
        <f t="shared" si="107"/>
        <v>1</v>
      </c>
      <c r="BM799" s="288" t="b">
        <f t="shared" si="107"/>
        <v>1</v>
      </c>
      <c r="BN799" s="288" t="b">
        <f t="shared" si="107"/>
        <v>1</v>
      </c>
      <c r="BO799" s="288" t="b">
        <f t="shared" si="107"/>
        <v>1</v>
      </c>
      <c r="BP799" s="288" t="b">
        <f t="shared" si="107"/>
        <v>1</v>
      </c>
      <c r="BQ799" s="288" t="b">
        <f t="shared" si="107"/>
        <v>1</v>
      </c>
    </row>
    <row r="800" spans="1:69" ht="12" customHeight="1" x14ac:dyDescent="0.25">
      <c r="A800" s="304">
        <v>18900373</v>
      </c>
      <c r="B800" s="305" t="s">
        <v>2893</v>
      </c>
      <c r="C800" s="306" t="s">
        <v>1003</v>
      </c>
      <c r="D800" s="13" t="s">
        <v>179</v>
      </c>
      <c r="E800" s="13"/>
      <c r="F800" s="306"/>
      <c r="G800" s="13"/>
      <c r="H800" s="288" t="s">
        <v>179</v>
      </c>
      <c r="I800" s="288" t="s">
        <v>2129</v>
      </c>
      <c r="J800" s="288" t="s">
        <v>2129</v>
      </c>
      <c r="K800" s="288" t="s">
        <v>2129</v>
      </c>
      <c r="L800" s="288" t="s">
        <v>2130</v>
      </c>
      <c r="M800" s="288" t="s">
        <v>2130</v>
      </c>
      <c r="N800" s="288" t="s">
        <v>2129</v>
      </c>
      <c r="P800" s="289">
        <v>3644895.16</v>
      </c>
      <c r="Q800" s="289">
        <v>3628476.71</v>
      </c>
      <c r="R800" s="289">
        <v>3612058.26</v>
      </c>
      <c r="S800" s="289">
        <v>3595639.81</v>
      </c>
      <c r="T800" s="289">
        <v>3579221.36</v>
      </c>
      <c r="U800" s="289">
        <v>3562802.91</v>
      </c>
      <c r="V800" s="289">
        <v>3546384.46</v>
      </c>
      <c r="W800" s="289">
        <v>3529966.01</v>
      </c>
      <c r="X800" s="289">
        <v>3513547.56</v>
      </c>
      <c r="Y800" s="289">
        <v>3497129.11</v>
      </c>
      <c r="Z800" s="289">
        <v>3480710.66</v>
      </c>
      <c r="AA800" s="289">
        <v>3464292.21</v>
      </c>
      <c r="AB800" s="289">
        <v>3447873.76</v>
      </c>
      <c r="AC800" s="289"/>
      <c r="AD800" s="289"/>
      <c r="AE800" s="289">
        <v>3546384.4599999995</v>
      </c>
      <c r="AF800" s="299"/>
      <c r="AG800" s="300"/>
      <c r="AH800" s="291">
        <v>3546384.4599999995</v>
      </c>
      <c r="AI800" s="291"/>
      <c r="AJ800" s="291"/>
      <c r="AK800" s="292"/>
      <c r="AL800" s="291">
        <v>0</v>
      </c>
      <c r="AM800" s="293"/>
      <c r="AN800" s="291"/>
      <c r="AO800" s="294">
        <v>0</v>
      </c>
      <c r="AP800" s="291"/>
      <c r="AQ800" s="295">
        <v>3447873.76</v>
      </c>
      <c r="AR800" s="291">
        <v>3447873.76</v>
      </c>
      <c r="AS800" s="291"/>
      <c r="AT800" s="291"/>
      <c r="AU800" s="291"/>
      <c r="AV800" s="296">
        <v>0</v>
      </c>
      <c r="AW800" s="291"/>
      <c r="AX800" s="291"/>
      <c r="AY800" s="293">
        <v>0</v>
      </c>
      <c r="AZ800" s="297"/>
      <c r="BA800" s="298">
        <f t="shared" si="105"/>
        <v>3447873.76</v>
      </c>
      <c r="BB800" s="43"/>
      <c r="BC800" s="288" t="str">
        <f t="shared" si="108"/>
        <v>AIC</v>
      </c>
      <c r="BD800" s="288" t="str">
        <f t="shared" si="108"/>
        <v/>
      </c>
      <c r="BE800" s="288" t="str">
        <f t="shared" si="108"/>
        <v/>
      </c>
      <c r="BF800" s="288" t="str">
        <f t="shared" si="108"/>
        <v/>
      </c>
      <c r="BG800" s="288" t="str">
        <f t="shared" si="104"/>
        <v>NO</v>
      </c>
      <c r="BH800" s="288" t="str">
        <f t="shared" si="104"/>
        <v>NO</v>
      </c>
      <c r="BI800" s="288" t="str">
        <f t="shared" si="109"/>
        <v/>
      </c>
      <c r="BJ800" s="43"/>
      <c r="BK800" s="288" t="b">
        <f t="shared" si="107"/>
        <v>1</v>
      </c>
      <c r="BL800" s="288" t="b">
        <f t="shared" si="107"/>
        <v>1</v>
      </c>
      <c r="BM800" s="288" t="b">
        <f t="shared" si="107"/>
        <v>1</v>
      </c>
      <c r="BN800" s="288" t="b">
        <f t="shared" si="107"/>
        <v>1</v>
      </c>
      <c r="BO800" s="288" t="b">
        <f t="shared" si="107"/>
        <v>1</v>
      </c>
      <c r="BP800" s="288" t="b">
        <f t="shared" si="107"/>
        <v>1</v>
      </c>
      <c r="BQ800" s="288" t="b">
        <f t="shared" si="107"/>
        <v>1</v>
      </c>
    </row>
    <row r="801" spans="1:69" ht="12" customHeight="1" x14ac:dyDescent="0.25">
      <c r="A801" s="304">
        <v>18900383</v>
      </c>
      <c r="B801" s="305" t="s">
        <v>2894</v>
      </c>
      <c r="C801" s="306" t="s">
        <v>1004</v>
      </c>
      <c r="D801" s="13" t="s">
        <v>179</v>
      </c>
      <c r="E801" s="13"/>
      <c r="F801" s="306"/>
      <c r="G801" s="13"/>
      <c r="H801" s="288" t="s">
        <v>179</v>
      </c>
      <c r="I801" s="288" t="s">
        <v>2129</v>
      </c>
      <c r="J801" s="288" t="s">
        <v>2129</v>
      </c>
      <c r="K801" s="288" t="s">
        <v>2129</v>
      </c>
      <c r="L801" s="288" t="s">
        <v>2130</v>
      </c>
      <c r="M801" s="288" t="s">
        <v>2130</v>
      </c>
      <c r="N801" s="288" t="s">
        <v>2129</v>
      </c>
      <c r="P801" s="289">
        <v>0</v>
      </c>
      <c r="Q801" s="289">
        <v>0</v>
      </c>
      <c r="R801" s="289">
        <v>0</v>
      </c>
      <c r="S801" s="289">
        <v>0</v>
      </c>
      <c r="T801" s="289">
        <v>0</v>
      </c>
      <c r="U801" s="289">
        <v>0</v>
      </c>
      <c r="V801" s="289">
        <v>0</v>
      </c>
      <c r="W801" s="289">
        <v>0</v>
      </c>
      <c r="X801" s="289">
        <v>0</v>
      </c>
      <c r="Y801" s="289">
        <v>0</v>
      </c>
      <c r="Z801" s="289">
        <v>0</v>
      </c>
      <c r="AA801" s="289">
        <v>0</v>
      </c>
      <c r="AB801" s="289">
        <v>0</v>
      </c>
      <c r="AC801" s="289"/>
      <c r="AD801" s="289"/>
      <c r="AE801" s="289">
        <v>0</v>
      </c>
      <c r="AF801" s="299"/>
      <c r="AG801" s="300"/>
      <c r="AH801" s="291">
        <v>0</v>
      </c>
      <c r="AI801" s="291"/>
      <c r="AJ801" s="291"/>
      <c r="AK801" s="292"/>
      <c r="AL801" s="291">
        <v>0</v>
      </c>
      <c r="AM801" s="293"/>
      <c r="AN801" s="291"/>
      <c r="AO801" s="294">
        <v>0</v>
      </c>
      <c r="AP801" s="291"/>
      <c r="AQ801" s="295">
        <v>0</v>
      </c>
      <c r="AR801" s="291">
        <v>0</v>
      </c>
      <c r="AS801" s="291"/>
      <c r="AT801" s="291"/>
      <c r="AU801" s="291"/>
      <c r="AV801" s="296">
        <v>0</v>
      </c>
      <c r="AW801" s="291"/>
      <c r="AX801" s="291"/>
      <c r="AY801" s="293">
        <v>0</v>
      </c>
      <c r="AZ801" s="297"/>
      <c r="BA801" s="298">
        <f t="shared" si="105"/>
        <v>0</v>
      </c>
      <c r="BB801" s="43"/>
      <c r="BC801" s="288" t="str">
        <f t="shared" si="108"/>
        <v>AIC</v>
      </c>
      <c r="BD801" s="288" t="str">
        <f t="shared" si="108"/>
        <v/>
      </c>
      <c r="BE801" s="288" t="str">
        <f t="shared" si="108"/>
        <v/>
      </c>
      <c r="BF801" s="288" t="str">
        <f t="shared" si="108"/>
        <v/>
      </c>
      <c r="BG801" s="288" t="str">
        <f t="shared" si="104"/>
        <v>NO</v>
      </c>
      <c r="BH801" s="288" t="str">
        <f t="shared" si="104"/>
        <v>NO</v>
      </c>
      <c r="BI801" s="288" t="str">
        <f t="shared" si="109"/>
        <v/>
      </c>
      <c r="BJ801" s="43"/>
      <c r="BK801" s="288" t="b">
        <f t="shared" si="107"/>
        <v>1</v>
      </c>
      <c r="BL801" s="288" t="b">
        <f t="shared" si="107"/>
        <v>1</v>
      </c>
      <c r="BM801" s="288" t="b">
        <f t="shared" si="107"/>
        <v>1</v>
      </c>
      <c r="BN801" s="288" t="b">
        <f t="shared" si="107"/>
        <v>1</v>
      </c>
      <c r="BO801" s="288" t="b">
        <f t="shared" si="107"/>
        <v>1</v>
      </c>
      <c r="BP801" s="288" t="b">
        <f t="shared" si="107"/>
        <v>1</v>
      </c>
      <c r="BQ801" s="288" t="b">
        <f t="shared" si="107"/>
        <v>1</v>
      </c>
    </row>
    <row r="802" spans="1:69" ht="12" customHeight="1" x14ac:dyDescent="0.25">
      <c r="A802" s="304">
        <v>18900393</v>
      </c>
      <c r="B802" s="305" t="s">
        <v>2895</v>
      </c>
      <c r="C802" s="306" t="s">
        <v>1005</v>
      </c>
      <c r="D802" s="13" t="s">
        <v>179</v>
      </c>
      <c r="E802" s="13"/>
      <c r="F802" s="306"/>
      <c r="G802" s="13"/>
      <c r="H802" s="288" t="s">
        <v>179</v>
      </c>
      <c r="I802" s="288" t="s">
        <v>2129</v>
      </c>
      <c r="J802" s="288" t="s">
        <v>2129</v>
      </c>
      <c r="K802" s="288" t="s">
        <v>2129</v>
      </c>
      <c r="L802" s="288" t="s">
        <v>2130</v>
      </c>
      <c r="M802" s="288" t="s">
        <v>2130</v>
      </c>
      <c r="N802" s="288" t="s">
        <v>2129</v>
      </c>
      <c r="P802" s="289">
        <v>13550888.140000001</v>
      </c>
      <c r="Q802" s="289">
        <v>13517511.57</v>
      </c>
      <c r="R802" s="289">
        <v>13484135</v>
      </c>
      <c r="S802" s="289">
        <v>13450758.43</v>
      </c>
      <c r="T802" s="289">
        <v>13417381.859999999</v>
      </c>
      <c r="U802" s="289">
        <v>13384005.289999999</v>
      </c>
      <c r="V802" s="289">
        <v>13350628.720000001</v>
      </c>
      <c r="W802" s="289">
        <v>13317252.15</v>
      </c>
      <c r="X802" s="289">
        <v>13283875.58</v>
      </c>
      <c r="Y802" s="289">
        <v>13250499.01</v>
      </c>
      <c r="Z802" s="289">
        <v>13217122.439999999</v>
      </c>
      <c r="AA802" s="289">
        <v>13183745.869999999</v>
      </c>
      <c r="AB802" s="289">
        <v>13150369.300000001</v>
      </c>
      <c r="AC802" s="289"/>
      <c r="AD802" s="289"/>
      <c r="AE802" s="289">
        <v>13350628.720000001</v>
      </c>
      <c r="AF802" s="299"/>
      <c r="AG802" s="300"/>
      <c r="AH802" s="291">
        <v>13350628.720000001</v>
      </c>
      <c r="AI802" s="291"/>
      <c r="AJ802" s="291"/>
      <c r="AK802" s="292"/>
      <c r="AL802" s="291">
        <v>0</v>
      </c>
      <c r="AM802" s="293"/>
      <c r="AN802" s="291"/>
      <c r="AO802" s="294">
        <v>0</v>
      </c>
      <c r="AP802" s="291"/>
      <c r="AQ802" s="295">
        <v>13150369.300000001</v>
      </c>
      <c r="AR802" s="291">
        <v>13150369.300000001</v>
      </c>
      <c r="AS802" s="291"/>
      <c r="AT802" s="291"/>
      <c r="AU802" s="291"/>
      <c r="AV802" s="296">
        <v>0</v>
      </c>
      <c r="AW802" s="291"/>
      <c r="AX802" s="291"/>
      <c r="AY802" s="293">
        <v>0</v>
      </c>
      <c r="AZ802" s="297"/>
      <c r="BA802" s="298">
        <f t="shared" si="105"/>
        <v>13150369.300000001</v>
      </c>
      <c r="BB802" s="43"/>
      <c r="BC802" s="288" t="str">
        <f t="shared" si="108"/>
        <v>AIC</v>
      </c>
      <c r="BD802" s="288" t="str">
        <f t="shared" si="108"/>
        <v/>
      </c>
      <c r="BE802" s="288" t="str">
        <f t="shared" si="108"/>
        <v/>
      </c>
      <c r="BF802" s="288" t="str">
        <f t="shared" si="108"/>
        <v/>
      </c>
      <c r="BG802" s="288" t="str">
        <f t="shared" si="104"/>
        <v>NO</v>
      </c>
      <c r="BH802" s="288" t="str">
        <f t="shared" si="104"/>
        <v>NO</v>
      </c>
      <c r="BI802" s="288" t="str">
        <f t="shared" si="109"/>
        <v/>
      </c>
      <c r="BJ802" s="43"/>
      <c r="BK802" s="288" t="b">
        <f t="shared" si="107"/>
        <v>1</v>
      </c>
      <c r="BL802" s="288" t="b">
        <f t="shared" si="107"/>
        <v>1</v>
      </c>
      <c r="BM802" s="288" t="b">
        <f t="shared" si="107"/>
        <v>1</v>
      </c>
      <c r="BN802" s="288" t="b">
        <f t="shared" si="107"/>
        <v>1</v>
      </c>
      <c r="BO802" s="288" t="b">
        <f t="shared" si="107"/>
        <v>1</v>
      </c>
      <c r="BP802" s="288" t="b">
        <f t="shared" si="107"/>
        <v>1</v>
      </c>
      <c r="BQ802" s="288" t="b">
        <f t="shared" si="107"/>
        <v>1</v>
      </c>
    </row>
    <row r="803" spans="1:69" ht="12" customHeight="1" x14ac:dyDescent="0.25">
      <c r="A803" s="304">
        <v>18900403</v>
      </c>
      <c r="B803" s="305" t="s">
        <v>2896</v>
      </c>
      <c r="C803" s="306" t="s">
        <v>1006</v>
      </c>
      <c r="D803" s="13" t="s">
        <v>179</v>
      </c>
      <c r="E803" s="13"/>
      <c r="F803" s="306"/>
      <c r="G803" s="13"/>
      <c r="H803" s="288" t="s">
        <v>179</v>
      </c>
      <c r="I803" s="288" t="s">
        <v>2129</v>
      </c>
      <c r="J803" s="288" t="s">
        <v>2129</v>
      </c>
      <c r="K803" s="288" t="s">
        <v>2129</v>
      </c>
      <c r="L803" s="288" t="s">
        <v>2130</v>
      </c>
      <c r="M803" s="288" t="s">
        <v>2130</v>
      </c>
      <c r="N803" s="288" t="s">
        <v>2129</v>
      </c>
      <c r="P803" s="289">
        <v>5275.39</v>
      </c>
      <c r="Q803" s="289">
        <v>0</v>
      </c>
      <c r="R803" s="289">
        <v>0</v>
      </c>
      <c r="S803" s="289">
        <v>0</v>
      </c>
      <c r="T803" s="289">
        <v>0</v>
      </c>
      <c r="U803" s="289">
        <v>0</v>
      </c>
      <c r="V803" s="289">
        <v>0</v>
      </c>
      <c r="W803" s="289">
        <v>0</v>
      </c>
      <c r="X803" s="289">
        <v>0</v>
      </c>
      <c r="Y803" s="289">
        <v>0</v>
      </c>
      <c r="Z803" s="289">
        <v>0</v>
      </c>
      <c r="AA803" s="289">
        <v>0</v>
      </c>
      <c r="AB803" s="289">
        <v>0</v>
      </c>
      <c r="AC803" s="289"/>
      <c r="AD803" s="289"/>
      <c r="AE803" s="289">
        <v>219.80791666666667</v>
      </c>
      <c r="AF803" s="299"/>
      <c r="AG803" s="300"/>
      <c r="AH803" s="291">
        <v>219.80791666666667</v>
      </c>
      <c r="AI803" s="291"/>
      <c r="AJ803" s="291"/>
      <c r="AK803" s="292"/>
      <c r="AL803" s="291">
        <v>0</v>
      </c>
      <c r="AM803" s="293"/>
      <c r="AN803" s="291"/>
      <c r="AO803" s="294">
        <v>0</v>
      </c>
      <c r="AP803" s="291"/>
      <c r="AQ803" s="295">
        <v>0</v>
      </c>
      <c r="AR803" s="291">
        <v>0</v>
      </c>
      <c r="AS803" s="291"/>
      <c r="AT803" s="291"/>
      <c r="AU803" s="291"/>
      <c r="AV803" s="296">
        <v>0</v>
      </c>
      <c r="AW803" s="291"/>
      <c r="AX803" s="291"/>
      <c r="AY803" s="293">
        <v>0</v>
      </c>
      <c r="AZ803" s="297"/>
      <c r="BA803" s="298">
        <f t="shared" si="105"/>
        <v>0</v>
      </c>
      <c r="BB803" s="43"/>
      <c r="BC803" s="288" t="str">
        <f t="shared" si="108"/>
        <v>AIC</v>
      </c>
      <c r="BD803" s="288" t="str">
        <f t="shared" si="108"/>
        <v/>
      </c>
      <c r="BE803" s="288" t="str">
        <f t="shared" si="108"/>
        <v/>
      </c>
      <c r="BF803" s="288" t="str">
        <f t="shared" si="108"/>
        <v/>
      </c>
      <c r="BG803" s="288" t="str">
        <f t="shared" si="104"/>
        <v>NO</v>
      </c>
      <c r="BH803" s="288" t="str">
        <f t="shared" si="104"/>
        <v>NO</v>
      </c>
      <c r="BI803" s="288" t="str">
        <f t="shared" si="109"/>
        <v/>
      </c>
      <c r="BJ803" s="43"/>
      <c r="BK803" s="288" t="b">
        <f t="shared" si="107"/>
        <v>1</v>
      </c>
      <c r="BL803" s="288" t="b">
        <f t="shared" si="107"/>
        <v>1</v>
      </c>
      <c r="BM803" s="288" t="b">
        <f t="shared" si="107"/>
        <v>1</v>
      </c>
      <c r="BN803" s="288" t="b">
        <f t="shared" si="107"/>
        <v>1</v>
      </c>
      <c r="BO803" s="288" t="b">
        <f t="shared" si="107"/>
        <v>1</v>
      </c>
      <c r="BP803" s="288" t="b">
        <f t="shared" si="107"/>
        <v>1</v>
      </c>
      <c r="BQ803" s="288" t="b">
        <f t="shared" si="107"/>
        <v>1</v>
      </c>
    </row>
    <row r="804" spans="1:69" ht="12" customHeight="1" x14ac:dyDescent="0.25">
      <c r="A804" s="304">
        <v>18900413</v>
      </c>
      <c r="B804" s="305" t="s">
        <v>2897</v>
      </c>
      <c r="C804" s="306" t="s">
        <v>1007</v>
      </c>
      <c r="D804" s="13" t="s">
        <v>179</v>
      </c>
      <c r="E804" s="13"/>
      <c r="F804" s="306"/>
      <c r="G804" s="13"/>
      <c r="H804" s="288" t="s">
        <v>179</v>
      </c>
      <c r="I804" s="288" t="s">
        <v>2129</v>
      </c>
      <c r="J804" s="288" t="s">
        <v>2129</v>
      </c>
      <c r="K804" s="288" t="s">
        <v>2129</v>
      </c>
      <c r="L804" s="288" t="s">
        <v>2130</v>
      </c>
      <c r="M804" s="288" t="s">
        <v>2130</v>
      </c>
      <c r="N804" s="288" t="s">
        <v>2129</v>
      </c>
      <c r="P804" s="289">
        <v>6929.06</v>
      </c>
      <c r="Q804" s="289">
        <v>0</v>
      </c>
      <c r="R804" s="289">
        <v>0</v>
      </c>
      <c r="S804" s="289">
        <v>0</v>
      </c>
      <c r="T804" s="289">
        <v>0</v>
      </c>
      <c r="U804" s="289">
        <v>0</v>
      </c>
      <c r="V804" s="289">
        <v>0</v>
      </c>
      <c r="W804" s="289">
        <v>0</v>
      </c>
      <c r="X804" s="289">
        <v>0</v>
      </c>
      <c r="Y804" s="289">
        <v>0</v>
      </c>
      <c r="Z804" s="289">
        <v>0</v>
      </c>
      <c r="AA804" s="289">
        <v>0</v>
      </c>
      <c r="AB804" s="289">
        <v>0</v>
      </c>
      <c r="AC804" s="289"/>
      <c r="AD804" s="289"/>
      <c r="AE804" s="289">
        <v>288.71083333333337</v>
      </c>
      <c r="AF804" s="299"/>
      <c r="AG804" s="300"/>
      <c r="AH804" s="291">
        <v>288.71083333333337</v>
      </c>
      <c r="AI804" s="291"/>
      <c r="AJ804" s="291"/>
      <c r="AK804" s="292"/>
      <c r="AL804" s="291">
        <v>0</v>
      </c>
      <c r="AM804" s="293"/>
      <c r="AN804" s="291"/>
      <c r="AO804" s="294">
        <v>0</v>
      </c>
      <c r="AP804" s="291"/>
      <c r="AQ804" s="295">
        <v>0</v>
      </c>
      <c r="AR804" s="291">
        <v>0</v>
      </c>
      <c r="AS804" s="291"/>
      <c r="AT804" s="291"/>
      <c r="AU804" s="291"/>
      <c r="AV804" s="296">
        <v>0</v>
      </c>
      <c r="AW804" s="291"/>
      <c r="AX804" s="291"/>
      <c r="AY804" s="293">
        <v>0</v>
      </c>
      <c r="AZ804" s="297"/>
      <c r="BA804" s="298">
        <f t="shared" si="105"/>
        <v>0</v>
      </c>
      <c r="BB804" s="43"/>
      <c r="BC804" s="288" t="str">
        <f t="shared" si="108"/>
        <v>AIC</v>
      </c>
      <c r="BD804" s="288" t="str">
        <f t="shared" si="108"/>
        <v/>
      </c>
      <c r="BE804" s="288" t="str">
        <f t="shared" si="108"/>
        <v/>
      </c>
      <c r="BF804" s="288" t="str">
        <f t="shared" si="108"/>
        <v/>
      </c>
      <c r="BG804" s="288" t="str">
        <f t="shared" si="104"/>
        <v>NO</v>
      </c>
      <c r="BH804" s="288" t="str">
        <f t="shared" si="104"/>
        <v>NO</v>
      </c>
      <c r="BI804" s="288" t="str">
        <f t="shared" si="109"/>
        <v/>
      </c>
      <c r="BJ804" s="43"/>
      <c r="BK804" s="288" t="b">
        <f t="shared" si="107"/>
        <v>1</v>
      </c>
      <c r="BL804" s="288" t="b">
        <f t="shared" si="107"/>
        <v>1</v>
      </c>
      <c r="BM804" s="288" t="b">
        <f t="shared" si="107"/>
        <v>1</v>
      </c>
      <c r="BN804" s="288" t="b">
        <f t="shared" si="107"/>
        <v>1</v>
      </c>
      <c r="BO804" s="288" t="b">
        <f t="shared" si="107"/>
        <v>1</v>
      </c>
      <c r="BP804" s="288" t="b">
        <f t="shared" si="107"/>
        <v>1</v>
      </c>
      <c r="BQ804" s="288" t="b">
        <f t="shared" si="107"/>
        <v>1</v>
      </c>
    </row>
    <row r="805" spans="1:69" ht="12" customHeight="1" x14ac:dyDescent="0.25">
      <c r="A805" s="304">
        <v>18900423</v>
      </c>
      <c r="B805" s="305" t="s">
        <v>2898</v>
      </c>
      <c r="C805" s="306" t="s">
        <v>1008</v>
      </c>
      <c r="D805" s="13" t="s">
        <v>179</v>
      </c>
      <c r="E805" s="13"/>
      <c r="F805" s="306"/>
      <c r="G805" s="13"/>
      <c r="H805" s="288" t="s">
        <v>179</v>
      </c>
      <c r="I805" s="288" t="s">
        <v>2129</v>
      </c>
      <c r="J805" s="288" t="s">
        <v>2129</v>
      </c>
      <c r="K805" s="288" t="s">
        <v>2129</v>
      </c>
      <c r="L805" s="288" t="s">
        <v>2130</v>
      </c>
      <c r="M805" s="288" t="s">
        <v>2130</v>
      </c>
      <c r="N805" s="288" t="s">
        <v>2129</v>
      </c>
      <c r="P805" s="289">
        <v>27619.17</v>
      </c>
      <c r="Q805" s="289">
        <v>0</v>
      </c>
      <c r="R805" s="289">
        <v>0</v>
      </c>
      <c r="S805" s="289">
        <v>0</v>
      </c>
      <c r="T805" s="289">
        <v>0</v>
      </c>
      <c r="U805" s="289">
        <v>0</v>
      </c>
      <c r="V805" s="289">
        <v>0</v>
      </c>
      <c r="W805" s="289">
        <v>0</v>
      </c>
      <c r="X805" s="289">
        <v>0</v>
      </c>
      <c r="Y805" s="289">
        <v>0</v>
      </c>
      <c r="Z805" s="289">
        <v>0</v>
      </c>
      <c r="AA805" s="289">
        <v>0</v>
      </c>
      <c r="AB805" s="289">
        <v>0</v>
      </c>
      <c r="AC805" s="289"/>
      <c r="AD805" s="289"/>
      <c r="AE805" s="289">
        <v>1150.7987499999999</v>
      </c>
      <c r="AF805" s="299"/>
      <c r="AG805" s="300"/>
      <c r="AH805" s="291">
        <v>1150.7987499999999</v>
      </c>
      <c r="AI805" s="291"/>
      <c r="AJ805" s="291"/>
      <c r="AK805" s="292"/>
      <c r="AL805" s="291">
        <v>0</v>
      </c>
      <c r="AM805" s="293"/>
      <c r="AN805" s="291"/>
      <c r="AO805" s="294">
        <v>0</v>
      </c>
      <c r="AP805" s="291"/>
      <c r="AQ805" s="295">
        <v>0</v>
      </c>
      <c r="AR805" s="291">
        <v>0</v>
      </c>
      <c r="AS805" s="291"/>
      <c r="AT805" s="291"/>
      <c r="AU805" s="291"/>
      <c r="AV805" s="296">
        <v>0</v>
      </c>
      <c r="AW805" s="291"/>
      <c r="AX805" s="291"/>
      <c r="AY805" s="293">
        <v>0</v>
      </c>
      <c r="AZ805" s="297"/>
      <c r="BA805" s="298">
        <f t="shared" si="105"/>
        <v>0</v>
      </c>
      <c r="BB805" s="43"/>
      <c r="BC805" s="288" t="str">
        <f t="shared" si="108"/>
        <v>AIC</v>
      </c>
      <c r="BD805" s="288" t="str">
        <f t="shared" si="108"/>
        <v/>
      </c>
      <c r="BE805" s="288" t="str">
        <f t="shared" si="108"/>
        <v/>
      </c>
      <c r="BF805" s="288" t="str">
        <f t="shared" si="108"/>
        <v/>
      </c>
      <c r="BG805" s="288" t="str">
        <f t="shared" si="104"/>
        <v>NO</v>
      </c>
      <c r="BH805" s="288" t="str">
        <f t="shared" si="104"/>
        <v>NO</v>
      </c>
      <c r="BI805" s="288" t="str">
        <f t="shared" si="109"/>
        <v/>
      </c>
      <c r="BJ805" s="43"/>
      <c r="BK805" s="288" t="b">
        <f t="shared" si="107"/>
        <v>1</v>
      </c>
      <c r="BL805" s="288" t="b">
        <f t="shared" si="107"/>
        <v>1</v>
      </c>
      <c r="BM805" s="288" t="b">
        <f t="shared" si="107"/>
        <v>1</v>
      </c>
      <c r="BN805" s="288" t="b">
        <f t="shared" si="107"/>
        <v>1</v>
      </c>
      <c r="BO805" s="288" t="b">
        <f t="shared" si="107"/>
        <v>1</v>
      </c>
      <c r="BP805" s="288" t="b">
        <f t="shared" si="107"/>
        <v>1</v>
      </c>
      <c r="BQ805" s="288" t="b">
        <f t="shared" si="107"/>
        <v>1</v>
      </c>
    </row>
    <row r="806" spans="1:69" ht="12" customHeight="1" x14ac:dyDescent="0.25">
      <c r="A806" s="304">
        <v>18900433</v>
      </c>
      <c r="B806" s="305" t="s">
        <v>2899</v>
      </c>
      <c r="C806" s="306" t="s">
        <v>1009</v>
      </c>
      <c r="D806" s="13" t="s">
        <v>179</v>
      </c>
      <c r="E806" s="13"/>
      <c r="F806" s="306"/>
      <c r="G806" s="13"/>
      <c r="H806" s="288" t="s">
        <v>179</v>
      </c>
      <c r="I806" s="288" t="s">
        <v>2129</v>
      </c>
      <c r="J806" s="288" t="s">
        <v>2129</v>
      </c>
      <c r="K806" s="288" t="s">
        <v>2129</v>
      </c>
      <c r="L806" s="288" t="s">
        <v>2130</v>
      </c>
      <c r="M806" s="288" t="s">
        <v>2130</v>
      </c>
      <c r="N806" s="288" t="s">
        <v>2129</v>
      </c>
      <c r="P806" s="289">
        <v>3938529.16</v>
      </c>
      <c r="Q806" s="289">
        <v>3913601.77</v>
      </c>
      <c r="R806" s="289">
        <v>3888674.38</v>
      </c>
      <c r="S806" s="289">
        <v>3863746.99</v>
      </c>
      <c r="T806" s="289">
        <v>3838819.6</v>
      </c>
      <c r="U806" s="289">
        <v>3813892.21</v>
      </c>
      <c r="V806" s="289">
        <v>3788964.82</v>
      </c>
      <c r="W806" s="289">
        <v>3764037.43</v>
      </c>
      <c r="X806" s="289">
        <v>3739110.04</v>
      </c>
      <c r="Y806" s="289">
        <v>3714182.65</v>
      </c>
      <c r="Z806" s="289">
        <v>3689255.26</v>
      </c>
      <c r="AA806" s="289">
        <v>3664327.87</v>
      </c>
      <c r="AB806" s="289">
        <v>3639400.48</v>
      </c>
      <c r="AC806" s="289"/>
      <c r="AD806" s="289"/>
      <c r="AE806" s="289">
        <v>3788964.82</v>
      </c>
      <c r="AF806" s="299"/>
      <c r="AG806" s="300"/>
      <c r="AH806" s="291">
        <v>3788964.82</v>
      </c>
      <c r="AI806" s="291"/>
      <c r="AJ806" s="291"/>
      <c r="AK806" s="292"/>
      <c r="AL806" s="291">
        <v>0</v>
      </c>
      <c r="AM806" s="293"/>
      <c r="AN806" s="291"/>
      <c r="AO806" s="294">
        <v>0</v>
      </c>
      <c r="AP806" s="291"/>
      <c r="AQ806" s="295">
        <v>3639400.48</v>
      </c>
      <c r="AR806" s="291">
        <v>3639400.48</v>
      </c>
      <c r="AS806" s="291"/>
      <c r="AT806" s="291"/>
      <c r="AU806" s="291"/>
      <c r="AV806" s="296">
        <v>0</v>
      </c>
      <c r="AW806" s="291"/>
      <c r="AX806" s="291"/>
      <c r="AY806" s="293">
        <v>0</v>
      </c>
      <c r="AZ806" s="297"/>
      <c r="BA806" s="298">
        <f t="shared" si="105"/>
        <v>3639400.48</v>
      </c>
      <c r="BB806" s="43"/>
      <c r="BC806" s="288" t="str">
        <f t="shared" si="108"/>
        <v>AIC</v>
      </c>
      <c r="BD806" s="288" t="str">
        <f t="shared" si="108"/>
        <v/>
      </c>
      <c r="BE806" s="288" t="str">
        <f t="shared" si="108"/>
        <v/>
      </c>
      <c r="BF806" s="288" t="str">
        <f t="shared" si="108"/>
        <v/>
      </c>
      <c r="BG806" s="288" t="str">
        <f t="shared" si="104"/>
        <v>NO</v>
      </c>
      <c r="BH806" s="288" t="str">
        <f t="shared" si="104"/>
        <v>NO</v>
      </c>
      <c r="BI806" s="288" t="str">
        <f t="shared" si="109"/>
        <v/>
      </c>
      <c r="BJ806" s="43"/>
      <c r="BK806" s="288" t="b">
        <f t="shared" si="107"/>
        <v>1</v>
      </c>
      <c r="BL806" s="288" t="b">
        <f t="shared" si="107"/>
        <v>1</v>
      </c>
      <c r="BM806" s="288" t="b">
        <f t="shared" si="107"/>
        <v>1</v>
      </c>
      <c r="BN806" s="288" t="b">
        <f t="shared" si="107"/>
        <v>1</v>
      </c>
      <c r="BO806" s="288" t="b">
        <f t="shared" si="107"/>
        <v>1</v>
      </c>
      <c r="BP806" s="288" t="b">
        <f t="shared" si="107"/>
        <v>1</v>
      </c>
      <c r="BQ806" s="288" t="b">
        <f t="shared" si="107"/>
        <v>1</v>
      </c>
    </row>
    <row r="807" spans="1:69" ht="12" customHeight="1" x14ac:dyDescent="0.25">
      <c r="A807" s="304">
        <v>18900443</v>
      </c>
      <c r="B807" s="305" t="s">
        <v>2900</v>
      </c>
      <c r="C807" s="306" t="s">
        <v>1010</v>
      </c>
      <c r="D807" s="13" t="s">
        <v>179</v>
      </c>
      <c r="E807" s="13"/>
      <c r="F807" s="306"/>
      <c r="G807" s="13"/>
      <c r="H807" s="288" t="s">
        <v>179</v>
      </c>
      <c r="I807" s="288" t="s">
        <v>2129</v>
      </c>
      <c r="J807" s="288" t="s">
        <v>2129</v>
      </c>
      <c r="K807" s="288" t="s">
        <v>2129</v>
      </c>
      <c r="L807" s="288" t="s">
        <v>2130</v>
      </c>
      <c r="M807" s="288" t="s">
        <v>2130</v>
      </c>
      <c r="N807" s="288" t="s">
        <v>2129</v>
      </c>
      <c r="P807" s="289">
        <v>36561.47</v>
      </c>
      <c r="Q807" s="289">
        <v>34276.370000000003</v>
      </c>
      <c r="R807" s="289">
        <v>31991.27</v>
      </c>
      <c r="S807" s="289">
        <v>29706.17</v>
      </c>
      <c r="T807" s="289">
        <v>27421.07</v>
      </c>
      <c r="U807" s="289">
        <v>25135.97</v>
      </c>
      <c r="V807" s="289">
        <v>22850.87</v>
      </c>
      <c r="W807" s="289">
        <v>20565.77</v>
      </c>
      <c r="X807" s="289">
        <v>18280.669999999998</v>
      </c>
      <c r="Y807" s="289">
        <v>15995.57</v>
      </c>
      <c r="Z807" s="289">
        <v>13710.47</v>
      </c>
      <c r="AA807" s="289">
        <v>11425.37</v>
      </c>
      <c r="AB807" s="289">
        <v>9140.27</v>
      </c>
      <c r="AC807" s="289"/>
      <c r="AD807" s="289"/>
      <c r="AE807" s="289">
        <v>22850.87</v>
      </c>
      <c r="AF807" s="299"/>
      <c r="AG807" s="300"/>
      <c r="AH807" s="291">
        <v>22850.87</v>
      </c>
      <c r="AI807" s="291"/>
      <c r="AJ807" s="291"/>
      <c r="AK807" s="292"/>
      <c r="AL807" s="291">
        <v>0</v>
      </c>
      <c r="AM807" s="293"/>
      <c r="AN807" s="291"/>
      <c r="AO807" s="294">
        <v>0</v>
      </c>
      <c r="AP807" s="291"/>
      <c r="AQ807" s="295">
        <v>9140.27</v>
      </c>
      <c r="AR807" s="291">
        <v>9140.27</v>
      </c>
      <c r="AS807" s="291"/>
      <c r="AT807" s="291"/>
      <c r="AU807" s="291"/>
      <c r="AV807" s="296">
        <v>0</v>
      </c>
      <c r="AW807" s="291"/>
      <c r="AX807" s="291"/>
      <c r="AY807" s="293">
        <v>0</v>
      </c>
      <c r="AZ807" s="297"/>
      <c r="BA807" s="298">
        <f t="shared" si="105"/>
        <v>9140.27</v>
      </c>
      <c r="BB807" s="43"/>
      <c r="BC807" s="288" t="str">
        <f t="shared" si="108"/>
        <v>AIC</v>
      </c>
      <c r="BD807" s="288" t="str">
        <f t="shared" si="108"/>
        <v/>
      </c>
      <c r="BE807" s="288" t="str">
        <f t="shared" si="108"/>
        <v/>
      </c>
      <c r="BF807" s="288" t="str">
        <f t="shared" si="108"/>
        <v/>
      </c>
      <c r="BG807" s="288" t="str">
        <f t="shared" si="104"/>
        <v>NO</v>
      </c>
      <c r="BH807" s="288" t="str">
        <f t="shared" si="104"/>
        <v>NO</v>
      </c>
      <c r="BI807" s="288" t="str">
        <f t="shared" si="109"/>
        <v/>
      </c>
      <c r="BJ807" s="43"/>
      <c r="BK807" s="288" t="b">
        <f t="shared" ref="BK807:BQ834" si="110">BC807=H807</f>
        <v>1</v>
      </c>
      <c r="BL807" s="288" t="b">
        <f t="shared" si="110"/>
        <v>1</v>
      </c>
      <c r="BM807" s="288" t="b">
        <f t="shared" si="110"/>
        <v>1</v>
      </c>
      <c r="BN807" s="288" t="b">
        <f t="shared" si="110"/>
        <v>1</v>
      </c>
      <c r="BO807" s="288" t="b">
        <f t="shared" si="110"/>
        <v>1</v>
      </c>
      <c r="BP807" s="288" t="b">
        <f t="shared" si="110"/>
        <v>1</v>
      </c>
      <c r="BQ807" s="288" t="b">
        <f t="shared" si="110"/>
        <v>1</v>
      </c>
    </row>
    <row r="808" spans="1:69" ht="12" customHeight="1" x14ac:dyDescent="0.25">
      <c r="A808" s="304">
        <v>18900451</v>
      </c>
      <c r="B808" s="305" t="s">
        <v>2901</v>
      </c>
      <c r="C808" s="306" t="s">
        <v>1011</v>
      </c>
      <c r="D808" s="13" t="s">
        <v>179</v>
      </c>
      <c r="E808" s="13"/>
      <c r="F808" s="306"/>
      <c r="G808" s="13"/>
      <c r="H808" s="288" t="s">
        <v>179</v>
      </c>
      <c r="I808" s="288" t="s">
        <v>2129</v>
      </c>
      <c r="J808" s="288" t="s">
        <v>2129</v>
      </c>
      <c r="K808" s="288" t="s">
        <v>2129</v>
      </c>
      <c r="L808" s="288" t="s">
        <v>2130</v>
      </c>
      <c r="M808" s="288" t="s">
        <v>2130</v>
      </c>
      <c r="N808" s="288" t="s">
        <v>2129</v>
      </c>
      <c r="P808" s="289">
        <v>12399.67</v>
      </c>
      <c r="Q808" s="289">
        <v>11624.69</v>
      </c>
      <c r="R808" s="289">
        <v>10849.71</v>
      </c>
      <c r="S808" s="289">
        <v>10074.73</v>
      </c>
      <c r="T808" s="289">
        <v>9299.75</v>
      </c>
      <c r="U808" s="289">
        <v>8524.77</v>
      </c>
      <c r="V808" s="289">
        <v>7749.79</v>
      </c>
      <c r="W808" s="289">
        <v>6974.81</v>
      </c>
      <c r="X808" s="289">
        <v>6199.83</v>
      </c>
      <c r="Y808" s="289">
        <v>5424.85</v>
      </c>
      <c r="Z808" s="289">
        <v>4649.87</v>
      </c>
      <c r="AA808" s="289">
        <v>3874.89</v>
      </c>
      <c r="AB808" s="289">
        <v>3099.91</v>
      </c>
      <c r="AC808" s="289"/>
      <c r="AD808" s="289"/>
      <c r="AE808" s="289">
        <v>7749.79</v>
      </c>
      <c r="AF808" s="299"/>
      <c r="AG808" s="300"/>
      <c r="AH808" s="291">
        <v>7749.79</v>
      </c>
      <c r="AI808" s="291"/>
      <c r="AJ808" s="291"/>
      <c r="AK808" s="292"/>
      <c r="AL808" s="291">
        <v>0</v>
      </c>
      <c r="AM808" s="293"/>
      <c r="AN808" s="291"/>
      <c r="AO808" s="294">
        <v>0</v>
      </c>
      <c r="AP808" s="291"/>
      <c r="AQ808" s="295">
        <v>3099.91</v>
      </c>
      <c r="AR808" s="291">
        <v>3099.91</v>
      </c>
      <c r="AS808" s="291"/>
      <c r="AT808" s="291"/>
      <c r="AU808" s="291"/>
      <c r="AV808" s="296">
        <v>0</v>
      </c>
      <c r="AW808" s="291"/>
      <c r="AX808" s="291"/>
      <c r="AY808" s="293">
        <v>0</v>
      </c>
      <c r="AZ808" s="297"/>
      <c r="BA808" s="298">
        <f t="shared" si="105"/>
        <v>3099.91</v>
      </c>
      <c r="BB808" s="43"/>
      <c r="BC808" s="288" t="str">
        <f t="shared" si="108"/>
        <v>AIC</v>
      </c>
      <c r="BD808" s="288" t="str">
        <f t="shared" si="108"/>
        <v/>
      </c>
      <c r="BE808" s="288" t="str">
        <f t="shared" si="108"/>
        <v/>
      </c>
      <c r="BF808" s="288" t="str">
        <f t="shared" si="108"/>
        <v/>
      </c>
      <c r="BG808" s="288" t="str">
        <f t="shared" si="104"/>
        <v>NO</v>
      </c>
      <c r="BH808" s="288" t="str">
        <f t="shared" si="104"/>
        <v>NO</v>
      </c>
      <c r="BI808" s="288" t="str">
        <f t="shared" si="109"/>
        <v/>
      </c>
      <c r="BJ808" s="43"/>
      <c r="BK808" s="288" t="b">
        <f t="shared" si="110"/>
        <v>1</v>
      </c>
      <c r="BL808" s="288" t="b">
        <f t="shared" si="110"/>
        <v>1</v>
      </c>
      <c r="BM808" s="288" t="b">
        <f t="shared" si="110"/>
        <v>1</v>
      </c>
      <c r="BN808" s="288" t="b">
        <f t="shared" si="110"/>
        <v>1</v>
      </c>
      <c r="BO808" s="288" t="b">
        <f t="shared" si="110"/>
        <v>1</v>
      </c>
      <c r="BP808" s="288" t="b">
        <f t="shared" si="110"/>
        <v>1</v>
      </c>
      <c r="BQ808" s="288" t="b">
        <f t="shared" si="110"/>
        <v>1</v>
      </c>
    </row>
    <row r="809" spans="1:69" ht="12" customHeight="1" x14ac:dyDescent="0.25">
      <c r="A809" s="304">
        <v>18900452</v>
      </c>
      <c r="B809" s="305" t="s">
        <v>2902</v>
      </c>
      <c r="C809" s="306" t="s">
        <v>1012</v>
      </c>
      <c r="D809" s="13" t="s">
        <v>179</v>
      </c>
      <c r="E809" s="13"/>
      <c r="F809" s="306"/>
      <c r="G809" s="13"/>
      <c r="H809" s="288" t="s">
        <v>179</v>
      </c>
      <c r="I809" s="288" t="s">
        <v>2129</v>
      </c>
      <c r="J809" s="288" t="s">
        <v>2129</v>
      </c>
      <c r="K809" s="288" t="s">
        <v>2129</v>
      </c>
      <c r="L809" s="288" t="s">
        <v>2130</v>
      </c>
      <c r="M809" s="288" t="s">
        <v>2130</v>
      </c>
      <c r="N809" s="288" t="s">
        <v>2129</v>
      </c>
      <c r="P809" s="289">
        <v>7599.71</v>
      </c>
      <c r="Q809" s="289">
        <v>7124.72</v>
      </c>
      <c r="R809" s="289">
        <v>6649.73</v>
      </c>
      <c r="S809" s="289">
        <v>6174.74</v>
      </c>
      <c r="T809" s="289">
        <v>5699.75</v>
      </c>
      <c r="U809" s="289">
        <v>5224.76</v>
      </c>
      <c r="V809" s="289">
        <v>4749.7700000000004</v>
      </c>
      <c r="W809" s="289">
        <v>4274.78</v>
      </c>
      <c r="X809" s="289">
        <v>3799.79</v>
      </c>
      <c r="Y809" s="289">
        <v>3324.8</v>
      </c>
      <c r="Z809" s="289">
        <v>2849.81</v>
      </c>
      <c r="AA809" s="289">
        <v>2374.8200000000002</v>
      </c>
      <c r="AB809" s="289">
        <v>1899.83</v>
      </c>
      <c r="AC809" s="289"/>
      <c r="AD809" s="289"/>
      <c r="AE809" s="289">
        <v>4749.7700000000004</v>
      </c>
      <c r="AF809" s="299"/>
      <c r="AG809" s="300"/>
      <c r="AH809" s="291">
        <v>4749.7700000000004</v>
      </c>
      <c r="AI809" s="291"/>
      <c r="AJ809" s="291"/>
      <c r="AK809" s="292"/>
      <c r="AL809" s="291">
        <v>0</v>
      </c>
      <c r="AM809" s="293"/>
      <c r="AN809" s="291"/>
      <c r="AO809" s="294">
        <v>0</v>
      </c>
      <c r="AP809" s="291"/>
      <c r="AQ809" s="295">
        <v>1899.83</v>
      </c>
      <c r="AR809" s="291">
        <v>1899.83</v>
      </c>
      <c r="AS809" s="291"/>
      <c r="AT809" s="291"/>
      <c r="AU809" s="291"/>
      <c r="AV809" s="296">
        <v>0</v>
      </c>
      <c r="AW809" s="291"/>
      <c r="AX809" s="291"/>
      <c r="AY809" s="293">
        <v>0</v>
      </c>
      <c r="AZ809" s="297"/>
      <c r="BA809" s="298">
        <f t="shared" si="105"/>
        <v>1899.83</v>
      </c>
      <c r="BB809" s="43"/>
      <c r="BC809" s="288" t="str">
        <f t="shared" si="108"/>
        <v>AIC</v>
      </c>
      <c r="BD809" s="288" t="str">
        <f t="shared" si="108"/>
        <v/>
      </c>
      <c r="BE809" s="288" t="str">
        <f t="shared" si="108"/>
        <v/>
      </c>
      <c r="BF809" s="288" t="str">
        <f t="shared" si="108"/>
        <v/>
      </c>
      <c r="BG809" s="288" t="str">
        <f t="shared" si="104"/>
        <v>NO</v>
      </c>
      <c r="BH809" s="288" t="str">
        <f t="shared" si="104"/>
        <v>NO</v>
      </c>
      <c r="BI809" s="288" t="str">
        <f t="shared" si="109"/>
        <v/>
      </c>
      <c r="BJ809" s="43"/>
      <c r="BK809" s="288" t="b">
        <f t="shared" si="110"/>
        <v>1</v>
      </c>
      <c r="BL809" s="288" t="b">
        <f t="shared" si="110"/>
        <v>1</v>
      </c>
      <c r="BM809" s="288" t="b">
        <f t="shared" si="110"/>
        <v>1</v>
      </c>
      <c r="BN809" s="288" t="b">
        <f t="shared" si="110"/>
        <v>1</v>
      </c>
      <c r="BO809" s="288" t="b">
        <f t="shared" si="110"/>
        <v>1</v>
      </c>
      <c r="BP809" s="288" t="b">
        <f t="shared" si="110"/>
        <v>1</v>
      </c>
      <c r="BQ809" s="288" t="b">
        <f t="shared" si="110"/>
        <v>1</v>
      </c>
    </row>
    <row r="810" spans="1:69" ht="12" customHeight="1" x14ac:dyDescent="0.25">
      <c r="A810" s="331">
        <v>18900463</v>
      </c>
      <c r="B810" s="332" t="s">
        <v>2903</v>
      </c>
      <c r="C810" s="306" t="s">
        <v>1013</v>
      </c>
      <c r="D810" s="13" t="s">
        <v>179</v>
      </c>
      <c r="E810" s="13"/>
      <c r="F810" s="303">
        <v>43025</v>
      </c>
      <c r="G810" s="13"/>
      <c r="H810" s="288" t="s">
        <v>179</v>
      </c>
      <c r="I810" s="288" t="s">
        <v>2129</v>
      </c>
      <c r="J810" s="288" t="s">
        <v>2129</v>
      </c>
      <c r="K810" s="288" t="s">
        <v>2129</v>
      </c>
      <c r="L810" s="288" t="s">
        <v>2130</v>
      </c>
      <c r="M810" s="288" t="s">
        <v>2130</v>
      </c>
      <c r="N810" s="288" t="s">
        <v>2129</v>
      </c>
      <c r="P810" s="289">
        <v>46519.93</v>
      </c>
      <c r="Q810" s="289">
        <v>45717.86</v>
      </c>
      <c r="R810" s="289">
        <v>44915.79</v>
      </c>
      <c r="S810" s="289">
        <v>44113.72</v>
      </c>
      <c r="T810" s="289">
        <v>43311.65</v>
      </c>
      <c r="U810" s="289">
        <v>42509.58</v>
      </c>
      <c r="V810" s="289">
        <v>41707.51</v>
      </c>
      <c r="W810" s="289">
        <v>40905.440000000002</v>
      </c>
      <c r="X810" s="289">
        <v>40103.370000000003</v>
      </c>
      <c r="Y810" s="289">
        <v>39301.300000000003</v>
      </c>
      <c r="Z810" s="289">
        <v>38499.230000000003</v>
      </c>
      <c r="AA810" s="289">
        <v>37697.160000000003</v>
      </c>
      <c r="AB810" s="289">
        <v>36895.089999999997</v>
      </c>
      <c r="AC810" s="289"/>
      <c r="AD810" s="289"/>
      <c r="AE810" s="289">
        <v>41707.51</v>
      </c>
      <c r="AF810" s="299"/>
      <c r="AG810" s="300"/>
      <c r="AH810" s="291">
        <v>41707.51</v>
      </c>
      <c r="AI810" s="291"/>
      <c r="AJ810" s="291"/>
      <c r="AK810" s="292"/>
      <c r="AL810" s="291">
        <v>0</v>
      </c>
      <c r="AM810" s="293"/>
      <c r="AN810" s="291"/>
      <c r="AO810" s="294">
        <v>0</v>
      </c>
      <c r="AP810" s="291"/>
      <c r="AQ810" s="295">
        <v>36895.089999999997</v>
      </c>
      <c r="AR810" s="291">
        <v>36895.089999999997</v>
      </c>
      <c r="AS810" s="291"/>
      <c r="AT810" s="291"/>
      <c r="AU810" s="291"/>
      <c r="AV810" s="296">
        <v>0</v>
      </c>
      <c r="AW810" s="291"/>
      <c r="AX810" s="291"/>
      <c r="AY810" s="293">
        <v>0</v>
      </c>
      <c r="AZ810" s="297"/>
      <c r="BA810" s="298">
        <f>AQ810-AV810-AY810</f>
        <v>36895.089999999997</v>
      </c>
      <c r="BB810" s="43"/>
      <c r="BC810" s="288" t="str">
        <f t="shared" si="108"/>
        <v>AIC</v>
      </c>
      <c r="BD810" s="288" t="str">
        <f t="shared" si="108"/>
        <v/>
      </c>
      <c r="BE810" s="288" t="str">
        <f t="shared" si="108"/>
        <v/>
      </c>
      <c r="BF810" s="288" t="str">
        <f t="shared" si="108"/>
        <v/>
      </c>
      <c r="BG810" s="288" t="str">
        <f t="shared" si="104"/>
        <v>NO</v>
      </c>
      <c r="BH810" s="288" t="str">
        <f t="shared" si="104"/>
        <v>NO</v>
      </c>
      <c r="BI810" s="288" t="str">
        <f t="shared" si="109"/>
        <v/>
      </c>
      <c r="BJ810" s="43"/>
      <c r="BK810" s="288" t="b">
        <f t="shared" si="110"/>
        <v>1</v>
      </c>
      <c r="BL810" s="288" t="b">
        <f t="shared" si="110"/>
        <v>1</v>
      </c>
      <c r="BM810" s="288" t="b">
        <f t="shared" si="110"/>
        <v>1</v>
      </c>
      <c r="BN810" s="288" t="b">
        <f t="shared" si="110"/>
        <v>1</v>
      </c>
      <c r="BO810" s="288" t="b">
        <f t="shared" si="110"/>
        <v>1</v>
      </c>
      <c r="BP810" s="288" t="b">
        <f t="shared" si="110"/>
        <v>1</v>
      </c>
      <c r="BQ810" s="288" t="b">
        <f t="shared" si="110"/>
        <v>1</v>
      </c>
    </row>
    <row r="811" spans="1:69" ht="12" customHeight="1" x14ac:dyDescent="0.25">
      <c r="A811" s="331">
        <v>18900473</v>
      </c>
      <c r="B811" s="332" t="s">
        <v>2904</v>
      </c>
      <c r="C811" s="306" t="s">
        <v>1014</v>
      </c>
      <c r="D811" s="13" t="s">
        <v>179</v>
      </c>
      <c r="E811" s="13"/>
      <c r="F811" s="303">
        <v>43025</v>
      </c>
      <c r="G811" s="13"/>
      <c r="H811" s="288" t="s">
        <v>179</v>
      </c>
      <c r="I811" s="288" t="s">
        <v>2129</v>
      </c>
      <c r="J811" s="288" t="s">
        <v>2129</v>
      </c>
      <c r="K811" s="288" t="s">
        <v>2129</v>
      </c>
      <c r="L811" s="288" t="s">
        <v>2130</v>
      </c>
      <c r="M811" s="288" t="s">
        <v>2130</v>
      </c>
      <c r="N811" s="288" t="s">
        <v>2129</v>
      </c>
      <c r="P811" s="289">
        <v>91643.5</v>
      </c>
      <c r="Q811" s="289">
        <v>90063.44</v>
      </c>
      <c r="R811" s="289">
        <v>88483.38</v>
      </c>
      <c r="S811" s="289">
        <v>86903.32</v>
      </c>
      <c r="T811" s="289">
        <v>85323.26</v>
      </c>
      <c r="U811" s="289">
        <v>83743.199999999997</v>
      </c>
      <c r="V811" s="289">
        <v>82163.14</v>
      </c>
      <c r="W811" s="289">
        <v>80583.08</v>
      </c>
      <c r="X811" s="289">
        <v>79003.02</v>
      </c>
      <c r="Y811" s="289">
        <v>77422.960000000006</v>
      </c>
      <c r="Z811" s="289">
        <v>75842.899999999994</v>
      </c>
      <c r="AA811" s="289">
        <v>74262.84</v>
      </c>
      <c r="AB811" s="289">
        <v>72682.78</v>
      </c>
      <c r="AC811" s="289"/>
      <c r="AD811" s="289"/>
      <c r="AE811" s="289">
        <v>82163.14</v>
      </c>
      <c r="AF811" s="299"/>
      <c r="AG811" s="300"/>
      <c r="AH811" s="291">
        <v>82163.14</v>
      </c>
      <c r="AI811" s="291"/>
      <c r="AJ811" s="291"/>
      <c r="AK811" s="292"/>
      <c r="AL811" s="291">
        <v>0</v>
      </c>
      <c r="AM811" s="293"/>
      <c r="AN811" s="291"/>
      <c r="AO811" s="294">
        <v>0</v>
      </c>
      <c r="AP811" s="291"/>
      <c r="AQ811" s="295">
        <v>72682.78</v>
      </c>
      <c r="AR811" s="291">
        <v>72682.78</v>
      </c>
      <c r="AS811" s="291"/>
      <c r="AT811" s="291"/>
      <c r="AU811" s="291"/>
      <c r="AV811" s="296">
        <v>0</v>
      </c>
      <c r="AW811" s="291"/>
      <c r="AX811" s="291"/>
      <c r="AY811" s="293">
        <v>0</v>
      </c>
      <c r="AZ811" s="297"/>
      <c r="BA811" s="298">
        <f t="shared" si="105"/>
        <v>72682.78</v>
      </c>
      <c r="BB811" s="43"/>
      <c r="BC811" s="288" t="str">
        <f t="shared" si="108"/>
        <v>AIC</v>
      </c>
      <c r="BD811" s="288" t="str">
        <f t="shared" si="108"/>
        <v/>
      </c>
      <c r="BE811" s="288" t="str">
        <f t="shared" si="108"/>
        <v/>
      </c>
      <c r="BF811" s="288" t="str">
        <f t="shared" si="108"/>
        <v/>
      </c>
      <c r="BG811" s="288" t="str">
        <f t="shared" si="104"/>
        <v>NO</v>
      </c>
      <c r="BH811" s="288" t="str">
        <f t="shared" si="104"/>
        <v>NO</v>
      </c>
      <c r="BI811" s="288" t="str">
        <f t="shared" si="109"/>
        <v/>
      </c>
      <c r="BJ811" s="43"/>
      <c r="BK811" s="288" t="b">
        <f t="shared" si="110"/>
        <v>1</v>
      </c>
      <c r="BL811" s="288" t="b">
        <f t="shared" si="110"/>
        <v>1</v>
      </c>
      <c r="BM811" s="288" t="b">
        <f t="shared" si="110"/>
        <v>1</v>
      </c>
      <c r="BN811" s="288" t="b">
        <f t="shared" si="110"/>
        <v>1</v>
      </c>
      <c r="BO811" s="288" t="b">
        <f t="shared" si="110"/>
        <v>1</v>
      </c>
      <c r="BP811" s="288" t="b">
        <f t="shared" si="110"/>
        <v>1</v>
      </c>
      <c r="BQ811" s="288" t="b">
        <f t="shared" si="110"/>
        <v>1</v>
      </c>
    </row>
    <row r="812" spans="1:69" ht="12" customHeight="1" x14ac:dyDescent="0.25">
      <c r="A812" s="304">
        <v>18900533</v>
      </c>
      <c r="B812" s="305" t="s">
        <v>2905</v>
      </c>
      <c r="C812" s="306" t="s">
        <v>1015</v>
      </c>
      <c r="D812" s="13" t="s">
        <v>179</v>
      </c>
      <c r="E812" s="13"/>
      <c r="F812" s="306"/>
      <c r="G812" s="13"/>
      <c r="H812" s="288" t="s">
        <v>179</v>
      </c>
      <c r="I812" s="288" t="s">
        <v>2129</v>
      </c>
      <c r="J812" s="288" t="s">
        <v>2129</v>
      </c>
      <c r="K812" s="288" t="s">
        <v>2129</v>
      </c>
      <c r="L812" s="288" t="s">
        <v>2130</v>
      </c>
      <c r="M812" s="288" t="s">
        <v>2130</v>
      </c>
      <c r="N812" s="288" t="s">
        <v>2129</v>
      </c>
      <c r="P812" s="289">
        <v>665619.19999999995</v>
      </c>
      <c r="Q812" s="289">
        <v>661406.43000000005</v>
      </c>
      <c r="R812" s="289">
        <v>657193.66</v>
      </c>
      <c r="S812" s="289">
        <v>652980.89</v>
      </c>
      <c r="T812" s="289">
        <v>648768.12</v>
      </c>
      <c r="U812" s="289">
        <v>644555.35</v>
      </c>
      <c r="V812" s="289">
        <v>640342.57999999996</v>
      </c>
      <c r="W812" s="289">
        <v>636129.81000000006</v>
      </c>
      <c r="X812" s="289">
        <v>631917.04</v>
      </c>
      <c r="Y812" s="289">
        <v>627704.27</v>
      </c>
      <c r="Z812" s="289">
        <v>623491.5</v>
      </c>
      <c r="AA812" s="289">
        <v>619278.73</v>
      </c>
      <c r="AB812" s="289">
        <v>615065.96</v>
      </c>
      <c r="AC812" s="289"/>
      <c r="AD812" s="289"/>
      <c r="AE812" s="289">
        <v>640342.58000000007</v>
      </c>
      <c r="AF812" s="299"/>
      <c r="AG812" s="300"/>
      <c r="AH812" s="291">
        <v>640342.58000000007</v>
      </c>
      <c r="AI812" s="291"/>
      <c r="AJ812" s="291"/>
      <c r="AK812" s="292"/>
      <c r="AL812" s="291">
        <v>0</v>
      </c>
      <c r="AM812" s="293"/>
      <c r="AN812" s="291"/>
      <c r="AO812" s="294">
        <v>0</v>
      </c>
      <c r="AP812" s="291"/>
      <c r="AQ812" s="295">
        <v>615065.96</v>
      </c>
      <c r="AR812" s="291">
        <v>615065.96</v>
      </c>
      <c r="AS812" s="291"/>
      <c r="AT812" s="291"/>
      <c r="AU812" s="291"/>
      <c r="AV812" s="296">
        <v>0</v>
      </c>
      <c r="AW812" s="291"/>
      <c r="AX812" s="291"/>
      <c r="AY812" s="293">
        <v>0</v>
      </c>
      <c r="AZ812" s="297"/>
      <c r="BA812" s="298">
        <f t="shared" si="105"/>
        <v>615065.96</v>
      </c>
      <c r="BB812" s="43"/>
      <c r="BC812" s="288" t="str">
        <f t="shared" si="108"/>
        <v>AIC</v>
      </c>
      <c r="BD812" s="288" t="str">
        <f t="shared" si="108"/>
        <v/>
      </c>
      <c r="BE812" s="288" t="str">
        <f t="shared" si="108"/>
        <v/>
      </c>
      <c r="BF812" s="288" t="str">
        <f t="shared" si="108"/>
        <v/>
      </c>
      <c r="BG812" s="288" t="str">
        <f t="shared" ref="BG812:BH877" si="111">IF(VALUE(AW812),"W/C",IF(ISBLANK(AW812),"NO","W/C"))</f>
        <v>NO</v>
      </c>
      <c r="BH812" s="288" t="str">
        <f t="shared" si="111"/>
        <v>NO</v>
      </c>
      <c r="BI812" s="288" t="str">
        <f t="shared" si="109"/>
        <v/>
      </c>
      <c r="BJ812" s="43"/>
      <c r="BK812" s="288" t="b">
        <f t="shared" si="110"/>
        <v>1</v>
      </c>
      <c r="BL812" s="288" t="b">
        <f t="shared" si="110"/>
        <v>1</v>
      </c>
      <c r="BM812" s="288" t="b">
        <f t="shared" si="110"/>
        <v>1</v>
      </c>
      <c r="BN812" s="288" t="b">
        <f t="shared" si="110"/>
        <v>1</v>
      </c>
      <c r="BO812" s="288" t="b">
        <f t="shared" si="110"/>
        <v>1</v>
      </c>
      <c r="BP812" s="288" t="b">
        <f t="shared" si="110"/>
        <v>1</v>
      </c>
      <c r="BQ812" s="288" t="b">
        <f t="shared" si="110"/>
        <v>1</v>
      </c>
    </row>
    <row r="813" spans="1:69" ht="12" customHeight="1" x14ac:dyDescent="0.25">
      <c r="A813" s="304">
        <v>19000001</v>
      </c>
      <c r="B813" s="305" t="s">
        <v>2906</v>
      </c>
      <c r="C813" s="306" t="s">
        <v>1016</v>
      </c>
      <c r="D813" s="13" t="s">
        <v>182</v>
      </c>
      <c r="E813" s="13"/>
      <c r="F813" s="303">
        <v>43070</v>
      </c>
      <c r="G813" s="13"/>
      <c r="H813" s="288" t="s">
        <v>2129</v>
      </c>
      <c r="I813" s="288" t="s">
        <v>2129</v>
      </c>
      <c r="J813" s="288" t="s">
        <v>2129</v>
      </c>
      <c r="K813" s="288" t="s">
        <v>182</v>
      </c>
      <c r="L813" s="288" t="s">
        <v>2130</v>
      </c>
      <c r="M813" s="288" t="s">
        <v>2130</v>
      </c>
      <c r="N813" s="288" t="s">
        <v>2129</v>
      </c>
      <c r="P813" s="289">
        <v>1507674.71</v>
      </c>
      <c r="Q813" s="289">
        <v>3440717.5</v>
      </c>
      <c r="R813" s="289">
        <v>5719672.5700000003</v>
      </c>
      <c r="S813" s="289">
        <v>12886361.890000001</v>
      </c>
      <c r="T813" s="289">
        <v>15847656.9</v>
      </c>
      <c r="U813" s="289">
        <v>10588365.02</v>
      </c>
      <c r="V813" s="289">
        <v>10505589.970000001</v>
      </c>
      <c r="W813" s="289">
        <v>11376724.9</v>
      </c>
      <c r="X813" s="289">
        <v>11152252.9</v>
      </c>
      <c r="Y813" s="289">
        <v>11100282.98</v>
      </c>
      <c r="Z813" s="289">
        <v>12249440.15</v>
      </c>
      <c r="AA813" s="289">
        <v>15032900.48</v>
      </c>
      <c r="AB813" s="289">
        <v>17392568.420000002</v>
      </c>
      <c r="AC813" s="289"/>
      <c r="AD813" s="289"/>
      <c r="AE813" s="289">
        <v>10779173.902083335</v>
      </c>
      <c r="AF813" s="299"/>
      <c r="AG813" s="300"/>
      <c r="AH813" s="291"/>
      <c r="AI813" s="291"/>
      <c r="AJ813" s="291"/>
      <c r="AK813" s="292">
        <v>10779173.902083335</v>
      </c>
      <c r="AL813" s="291">
        <v>10779173.902083335</v>
      </c>
      <c r="AM813" s="293"/>
      <c r="AN813" s="291"/>
      <c r="AO813" s="294">
        <v>0</v>
      </c>
      <c r="AP813" s="291"/>
      <c r="AQ813" s="295">
        <v>17392568.420000002</v>
      </c>
      <c r="AR813" s="291"/>
      <c r="AS813" s="291"/>
      <c r="AT813" s="291"/>
      <c r="AU813" s="291">
        <v>17392568.420000002</v>
      </c>
      <c r="AV813" s="296">
        <v>17392568.420000002</v>
      </c>
      <c r="AW813" s="291"/>
      <c r="AX813" s="291"/>
      <c r="AY813" s="293">
        <v>0</v>
      </c>
      <c r="AZ813" s="297" t="s">
        <v>978</v>
      </c>
      <c r="BA813" s="298">
        <f t="shared" si="105"/>
        <v>0</v>
      </c>
      <c r="BB813" s="43"/>
      <c r="BC813" s="288" t="str">
        <f t="shared" si="108"/>
        <v/>
      </c>
      <c r="BD813" s="288" t="str">
        <f t="shared" si="108"/>
        <v/>
      </c>
      <c r="BE813" s="288" t="str">
        <f t="shared" si="108"/>
        <v/>
      </c>
      <c r="BF813" s="288" t="str">
        <f t="shared" si="108"/>
        <v>Non-Op</v>
      </c>
      <c r="BG813" s="288" t="str">
        <f t="shared" si="111"/>
        <v>NO</v>
      </c>
      <c r="BH813" s="288" t="str">
        <f t="shared" si="111"/>
        <v>NO</v>
      </c>
      <c r="BI813" s="288" t="str">
        <f t="shared" si="109"/>
        <v/>
      </c>
      <c r="BJ813" s="43"/>
      <c r="BK813" s="288" t="b">
        <f t="shared" si="110"/>
        <v>1</v>
      </c>
      <c r="BL813" s="288" t="b">
        <f t="shared" si="110"/>
        <v>1</v>
      </c>
      <c r="BM813" s="288" t="b">
        <f t="shared" si="110"/>
        <v>1</v>
      </c>
      <c r="BN813" s="288" t="b">
        <f t="shared" si="110"/>
        <v>1</v>
      </c>
      <c r="BO813" s="288" t="b">
        <f t="shared" si="110"/>
        <v>1</v>
      </c>
      <c r="BP813" s="288" t="b">
        <f t="shared" si="110"/>
        <v>1</v>
      </c>
      <c r="BQ813" s="288" t="b">
        <f t="shared" si="110"/>
        <v>1</v>
      </c>
    </row>
    <row r="814" spans="1:69" ht="12" customHeight="1" x14ac:dyDescent="0.25">
      <c r="A814" s="286">
        <v>19000003</v>
      </c>
      <c r="B814" s="287" t="s">
        <v>2907</v>
      </c>
      <c r="C814" s="16" t="s">
        <v>1017</v>
      </c>
      <c r="D814" s="13" t="s">
        <v>183</v>
      </c>
      <c r="E814" s="13"/>
      <c r="F814" s="16"/>
      <c r="G814" s="13"/>
      <c r="H814" s="288" t="s">
        <v>2129</v>
      </c>
      <c r="I814" s="288" t="s">
        <v>2129</v>
      </c>
      <c r="J814" s="288" t="s">
        <v>2129</v>
      </c>
      <c r="K814" s="288" t="s">
        <v>2129</v>
      </c>
      <c r="L814" s="288" t="s">
        <v>183</v>
      </c>
      <c r="M814" s="288" t="s">
        <v>2130</v>
      </c>
      <c r="N814" s="288" t="s">
        <v>183</v>
      </c>
      <c r="P814" s="289">
        <v>2578443.14</v>
      </c>
      <c r="Q814" s="289">
        <v>2529640.35</v>
      </c>
      <c r="R814" s="289">
        <v>2496133.9900000002</v>
      </c>
      <c r="S814" s="289">
        <v>2896393.58</v>
      </c>
      <c r="T814" s="289">
        <v>2880431.43</v>
      </c>
      <c r="U814" s="289">
        <v>2688995.89</v>
      </c>
      <c r="V814" s="289">
        <v>2853226.57</v>
      </c>
      <c r="W814" s="289">
        <v>2852457.43</v>
      </c>
      <c r="X814" s="289">
        <v>2833932.99</v>
      </c>
      <c r="Y814" s="289">
        <v>2872059.37</v>
      </c>
      <c r="Z814" s="289">
        <v>2872030.76</v>
      </c>
      <c r="AA814" s="289">
        <v>2854361.15</v>
      </c>
      <c r="AB814" s="289">
        <v>2763174.26</v>
      </c>
      <c r="AC814" s="289"/>
      <c r="AD814" s="289"/>
      <c r="AE814" s="289">
        <v>2775039.3508333336</v>
      </c>
      <c r="AF814" s="299"/>
      <c r="AG814" s="300"/>
      <c r="AH814" s="291"/>
      <c r="AI814" s="291"/>
      <c r="AJ814" s="291"/>
      <c r="AK814" s="292"/>
      <c r="AL814" s="291">
        <v>0</v>
      </c>
      <c r="AM814" s="293">
        <v>2775039.3508333336</v>
      </c>
      <c r="AN814" s="291"/>
      <c r="AO814" s="294">
        <v>2775039.3508333336</v>
      </c>
      <c r="AP814" s="291"/>
      <c r="AQ814" s="295">
        <v>2763174.26</v>
      </c>
      <c r="AR814" s="291"/>
      <c r="AS814" s="291"/>
      <c r="AT814" s="291"/>
      <c r="AU814" s="291"/>
      <c r="AV814" s="296">
        <v>0</v>
      </c>
      <c r="AW814" s="291">
        <v>2763174.26</v>
      </c>
      <c r="AX814" s="291"/>
      <c r="AY814" s="293">
        <v>2763174.26</v>
      </c>
      <c r="AZ814" s="297"/>
      <c r="BA814" s="298">
        <f t="shared" si="105"/>
        <v>0</v>
      </c>
      <c r="BB814" s="43"/>
      <c r="BC814" s="288" t="str">
        <f t="shared" si="108"/>
        <v/>
      </c>
      <c r="BD814" s="288" t="str">
        <f t="shared" si="108"/>
        <v/>
      </c>
      <c r="BE814" s="288" t="str">
        <f t="shared" si="108"/>
        <v/>
      </c>
      <c r="BF814" s="288" t="str">
        <f t="shared" si="108"/>
        <v/>
      </c>
      <c r="BG814" s="288" t="str">
        <f t="shared" si="111"/>
        <v>W/C</v>
      </c>
      <c r="BH814" s="288" t="str">
        <f t="shared" si="111"/>
        <v>NO</v>
      </c>
      <c r="BI814" s="288" t="str">
        <f t="shared" si="109"/>
        <v>W/C</v>
      </c>
      <c r="BJ814" s="43"/>
      <c r="BK814" s="288" t="b">
        <f t="shared" si="110"/>
        <v>1</v>
      </c>
      <c r="BL814" s="288" t="b">
        <f t="shared" si="110"/>
        <v>1</v>
      </c>
      <c r="BM814" s="288" t="b">
        <f t="shared" si="110"/>
        <v>1</v>
      </c>
      <c r="BN814" s="288" t="b">
        <f t="shared" si="110"/>
        <v>1</v>
      </c>
      <c r="BO814" s="288" t="b">
        <f t="shared" si="110"/>
        <v>1</v>
      </c>
      <c r="BP814" s="288" t="b">
        <f t="shared" si="110"/>
        <v>1</v>
      </c>
      <c r="BQ814" s="288" t="b">
        <f t="shared" si="110"/>
        <v>1</v>
      </c>
    </row>
    <row r="815" spans="1:69" ht="12" customHeight="1" x14ac:dyDescent="0.25">
      <c r="A815" s="286">
        <v>19000013</v>
      </c>
      <c r="B815" s="287" t="s">
        <v>2908</v>
      </c>
      <c r="C815" s="16" t="s">
        <v>1018</v>
      </c>
      <c r="D815" s="13" t="s">
        <v>182</v>
      </c>
      <c r="E815" s="13"/>
      <c r="F815" s="16"/>
      <c r="G815" s="13"/>
      <c r="H815" s="288" t="s">
        <v>2129</v>
      </c>
      <c r="I815" s="288" t="s">
        <v>2129</v>
      </c>
      <c r="J815" s="288" t="s">
        <v>2129</v>
      </c>
      <c r="K815" s="288" t="s">
        <v>182</v>
      </c>
      <c r="L815" s="288" t="s">
        <v>2130</v>
      </c>
      <c r="M815" s="288" t="s">
        <v>2130</v>
      </c>
      <c r="N815" s="288" t="s">
        <v>2129</v>
      </c>
      <c r="P815" s="289">
        <v>1452331.36</v>
      </c>
      <c r="Q815" s="289">
        <v>1443646.64</v>
      </c>
      <c r="R815" s="289">
        <v>1431113.96</v>
      </c>
      <c r="S815" s="289">
        <v>1418538.62</v>
      </c>
      <c r="T815" s="289">
        <v>1423609.8</v>
      </c>
      <c r="U815" s="289">
        <v>1407062.08</v>
      </c>
      <c r="V815" s="289">
        <v>1398644.5</v>
      </c>
      <c r="W815" s="289">
        <v>1382282.43</v>
      </c>
      <c r="X815" s="289">
        <v>1369883</v>
      </c>
      <c r="Y815" s="289">
        <v>1363297.88</v>
      </c>
      <c r="Z815" s="289">
        <v>1351001.33</v>
      </c>
      <c r="AA815" s="289">
        <v>1338896.8</v>
      </c>
      <c r="AB815" s="289">
        <v>1327830</v>
      </c>
      <c r="AC815" s="289"/>
      <c r="AD815" s="289"/>
      <c r="AE815" s="289">
        <v>1393171.4766666668</v>
      </c>
      <c r="AF815" s="299"/>
      <c r="AG815" s="300"/>
      <c r="AH815" s="291"/>
      <c r="AI815" s="291"/>
      <c r="AJ815" s="291"/>
      <c r="AK815" s="292">
        <v>1393171.4766666668</v>
      </c>
      <c r="AL815" s="291">
        <v>1393171.4766666668</v>
      </c>
      <c r="AM815" s="293"/>
      <c r="AN815" s="291"/>
      <c r="AO815" s="294">
        <v>0</v>
      </c>
      <c r="AP815" s="291"/>
      <c r="AQ815" s="295">
        <v>1327830</v>
      </c>
      <c r="AR815" s="291"/>
      <c r="AS815" s="291"/>
      <c r="AT815" s="291"/>
      <c r="AU815" s="291">
        <v>1327830</v>
      </c>
      <c r="AV815" s="296">
        <v>1327830</v>
      </c>
      <c r="AW815" s="291"/>
      <c r="AX815" s="291"/>
      <c r="AY815" s="293">
        <v>0</v>
      </c>
      <c r="AZ815" s="297" t="s">
        <v>1019</v>
      </c>
      <c r="BA815" s="298">
        <f t="shared" si="105"/>
        <v>0</v>
      </c>
      <c r="BB815" s="43"/>
      <c r="BC815" s="288" t="str">
        <f t="shared" si="108"/>
        <v/>
      </c>
      <c r="BD815" s="288" t="str">
        <f t="shared" si="108"/>
        <v/>
      </c>
      <c r="BE815" s="288" t="str">
        <f t="shared" si="108"/>
        <v/>
      </c>
      <c r="BF815" s="288" t="str">
        <f t="shared" si="108"/>
        <v>Non-Op</v>
      </c>
      <c r="BG815" s="288" t="str">
        <f t="shared" si="111"/>
        <v>NO</v>
      </c>
      <c r="BH815" s="288" t="str">
        <f t="shared" si="111"/>
        <v>NO</v>
      </c>
      <c r="BI815" s="288" t="str">
        <f t="shared" si="109"/>
        <v/>
      </c>
      <c r="BJ815" s="43"/>
      <c r="BK815" s="288" t="b">
        <f t="shared" si="110"/>
        <v>1</v>
      </c>
      <c r="BL815" s="288" t="b">
        <f t="shared" si="110"/>
        <v>1</v>
      </c>
      <c r="BM815" s="288" t="b">
        <f t="shared" si="110"/>
        <v>1</v>
      </c>
      <c r="BN815" s="288" t="b">
        <f t="shared" si="110"/>
        <v>1</v>
      </c>
      <c r="BO815" s="288" t="b">
        <f t="shared" si="110"/>
        <v>1</v>
      </c>
      <c r="BP815" s="288" t="b">
        <f t="shared" si="110"/>
        <v>1</v>
      </c>
      <c r="BQ815" s="288" t="b">
        <f t="shared" si="110"/>
        <v>1</v>
      </c>
    </row>
    <row r="816" spans="1:69" ht="12" customHeight="1" x14ac:dyDescent="0.25">
      <c r="A816" s="286">
        <v>19000032</v>
      </c>
      <c r="B816" s="287" t="s">
        <v>2909</v>
      </c>
      <c r="C816" s="16" t="s">
        <v>1020</v>
      </c>
      <c r="D816" s="13" t="s">
        <v>182</v>
      </c>
      <c r="E816" s="13"/>
      <c r="F816" s="16"/>
      <c r="G816" s="13"/>
      <c r="H816" s="288" t="s">
        <v>2129</v>
      </c>
      <c r="I816" s="288" t="s">
        <v>2129</v>
      </c>
      <c r="J816" s="288" t="s">
        <v>2129</v>
      </c>
      <c r="K816" s="288" t="s">
        <v>182</v>
      </c>
      <c r="L816" s="288" t="s">
        <v>2130</v>
      </c>
      <c r="M816" s="288" t="s">
        <v>2130</v>
      </c>
      <c r="N816" s="288" t="s">
        <v>2129</v>
      </c>
      <c r="P816" s="289">
        <v>5642339.1600000001</v>
      </c>
      <c r="Q816" s="289">
        <v>5559974.04</v>
      </c>
      <c r="R816" s="289">
        <v>6366084.6500000004</v>
      </c>
      <c r="S816" s="289">
        <v>5580955.4699999997</v>
      </c>
      <c r="T816" s="289">
        <v>6094299.0999999996</v>
      </c>
      <c r="U816" s="289">
        <v>4618524.1399999997</v>
      </c>
      <c r="V816" s="289">
        <v>3776495.09</v>
      </c>
      <c r="W816" s="289">
        <v>3675012.25</v>
      </c>
      <c r="X816" s="289">
        <v>3768685.05</v>
      </c>
      <c r="Y816" s="289">
        <v>2990312.1</v>
      </c>
      <c r="Z816" s="289">
        <v>5663771.2599999998</v>
      </c>
      <c r="AA816" s="289">
        <v>7763161.8300000001</v>
      </c>
      <c r="AB816" s="289">
        <v>5009987.16</v>
      </c>
      <c r="AC816" s="289"/>
      <c r="AD816" s="289"/>
      <c r="AE816" s="289">
        <v>5098619.8449999988</v>
      </c>
      <c r="AF816" s="299"/>
      <c r="AG816" s="300"/>
      <c r="AH816" s="291"/>
      <c r="AI816" s="291"/>
      <c r="AJ816" s="291"/>
      <c r="AK816" s="292">
        <v>5098619.8449999988</v>
      </c>
      <c r="AL816" s="291">
        <v>5098619.8449999988</v>
      </c>
      <c r="AM816" s="293"/>
      <c r="AN816" s="291"/>
      <c r="AO816" s="294">
        <v>0</v>
      </c>
      <c r="AP816" s="291"/>
      <c r="AQ816" s="295">
        <v>5009987.16</v>
      </c>
      <c r="AR816" s="291"/>
      <c r="AS816" s="291"/>
      <c r="AT816" s="291"/>
      <c r="AU816" s="291">
        <v>5009987.16</v>
      </c>
      <c r="AV816" s="296">
        <v>5009987.16</v>
      </c>
      <c r="AW816" s="291"/>
      <c r="AX816" s="291"/>
      <c r="AY816" s="293">
        <v>0</v>
      </c>
      <c r="AZ816" s="297" t="s">
        <v>616</v>
      </c>
      <c r="BA816" s="298">
        <f t="shared" si="105"/>
        <v>0</v>
      </c>
      <c r="BB816" s="43"/>
      <c r="BC816" s="288" t="str">
        <f t="shared" si="108"/>
        <v/>
      </c>
      <c r="BD816" s="288" t="str">
        <f t="shared" si="108"/>
        <v/>
      </c>
      <c r="BE816" s="288" t="str">
        <f t="shared" si="108"/>
        <v/>
      </c>
      <c r="BF816" s="288" t="str">
        <f t="shared" si="108"/>
        <v>Non-Op</v>
      </c>
      <c r="BG816" s="288" t="str">
        <f t="shared" si="111"/>
        <v>NO</v>
      </c>
      <c r="BH816" s="288" t="str">
        <f t="shared" si="111"/>
        <v>NO</v>
      </c>
      <c r="BI816" s="288" t="str">
        <f t="shared" si="109"/>
        <v/>
      </c>
      <c r="BJ816" s="43"/>
      <c r="BK816" s="288" t="b">
        <f t="shared" si="110"/>
        <v>1</v>
      </c>
      <c r="BL816" s="288" t="b">
        <f t="shared" si="110"/>
        <v>1</v>
      </c>
      <c r="BM816" s="288" t="b">
        <f t="shared" si="110"/>
        <v>1</v>
      </c>
      <c r="BN816" s="288" t="b">
        <f t="shared" si="110"/>
        <v>1</v>
      </c>
      <c r="BO816" s="288" t="b">
        <f t="shared" si="110"/>
        <v>1</v>
      </c>
      <c r="BP816" s="288" t="b">
        <f t="shared" si="110"/>
        <v>1</v>
      </c>
      <c r="BQ816" s="288" t="b">
        <f t="shared" si="110"/>
        <v>1</v>
      </c>
    </row>
    <row r="817" spans="1:69" ht="12" customHeight="1" x14ac:dyDescent="0.25">
      <c r="A817" s="286">
        <v>19000042</v>
      </c>
      <c r="B817" s="287" t="s">
        <v>2910</v>
      </c>
      <c r="C817" s="16" t="s">
        <v>1021</v>
      </c>
      <c r="D817" s="13" t="s">
        <v>182</v>
      </c>
      <c r="E817" s="13"/>
      <c r="F817" s="16"/>
      <c r="G817" s="13"/>
      <c r="H817" s="288" t="s">
        <v>2129</v>
      </c>
      <c r="I817" s="288" t="s">
        <v>2129</v>
      </c>
      <c r="J817" s="288" t="s">
        <v>2129</v>
      </c>
      <c r="K817" s="288" t="s">
        <v>182</v>
      </c>
      <c r="L817" s="288" t="s">
        <v>2130</v>
      </c>
      <c r="M817" s="288" t="s">
        <v>2130</v>
      </c>
      <c r="N817" s="288" t="s">
        <v>2129</v>
      </c>
      <c r="P817" s="289">
        <v>2136966.65</v>
      </c>
      <c r="Q817" s="289">
        <v>2233685.4</v>
      </c>
      <c r="R817" s="289">
        <v>2273421.23</v>
      </c>
      <c r="S817" s="289">
        <v>2035072</v>
      </c>
      <c r="T817" s="289">
        <v>2273566.8199999998</v>
      </c>
      <c r="U817" s="289">
        <v>1835344.29</v>
      </c>
      <c r="V817" s="289">
        <v>1737445.1</v>
      </c>
      <c r="W817" s="289">
        <v>1533946.26</v>
      </c>
      <c r="X817" s="289">
        <v>1424190.34</v>
      </c>
      <c r="Y817" s="289">
        <v>1253835.8700000001</v>
      </c>
      <c r="Z817" s="289">
        <v>1055202.83</v>
      </c>
      <c r="AA817" s="289">
        <v>1104828.3</v>
      </c>
      <c r="AB817" s="289">
        <v>1389088.81</v>
      </c>
      <c r="AC817" s="289"/>
      <c r="AD817" s="289"/>
      <c r="AE817" s="289">
        <v>1710297.1808333334</v>
      </c>
      <c r="AF817" s="299"/>
      <c r="AG817" s="300"/>
      <c r="AH817" s="291"/>
      <c r="AI817" s="291"/>
      <c r="AJ817" s="291"/>
      <c r="AK817" s="292">
        <v>1710297.1808333334</v>
      </c>
      <c r="AL817" s="291">
        <v>1710297.1808333334</v>
      </c>
      <c r="AM817" s="293"/>
      <c r="AN817" s="291"/>
      <c r="AO817" s="294">
        <v>0</v>
      </c>
      <c r="AP817" s="291"/>
      <c r="AQ817" s="295">
        <v>1389088.81</v>
      </c>
      <c r="AR817" s="291"/>
      <c r="AS817" s="291"/>
      <c r="AT817" s="291"/>
      <c r="AU817" s="291">
        <v>1389088.81</v>
      </c>
      <c r="AV817" s="296">
        <v>1389088.81</v>
      </c>
      <c r="AW817" s="291"/>
      <c r="AX817" s="291"/>
      <c r="AY817" s="293">
        <v>0</v>
      </c>
      <c r="AZ817" s="297" t="s">
        <v>616</v>
      </c>
      <c r="BA817" s="298">
        <f t="shared" si="105"/>
        <v>0</v>
      </c>
      <c r="BB817" s="43"/>
      <c r="BC817" s="288" t="str">
        <f t="shared" si="108"/>
        <v/>
      </c>
      <c r="BD817" s="288" t="str">
        <f t="shared" si="108"/>
        <v/>
      </c>
      <c r="BE817" s="288" t="str">
        <f t="shared" si="108"/>
        <v/>
      </c>
      <c r="BF817" s="288" t="str">
        <f t="shared" si="108"/>
        <v>Non-Op</v>
      </c>
      <c r="BG817" s="288" t="str">
        <f t="shared" si="111"/>
        <v>NO</v>
      </c>
      <c r="BH817" s="288" t="str">
        <f t="shared" si="111"/>
        <v>NO</v>
      </c>
      <c r="BI817" s="288" t="str">
        <f t="shared" si="109"/>
        <v/>
      </c>
      <c r="BJ817" s="43"/>
      <c r="BK817" s="288" t="b">
        <f t="shared" si="110"/>
        <v>1</v>
      </c>
      <c r="BL817" s="288" t="b">
        <f t="shared" si="110"/>
        <v>1</v>
      </c>
      <c r="BM817" s="288" t="b">
        <f t="shared" si="110"/>
        <v>1</v>
      </c>
      <c r="BN817" s="288" t="b">
        <f t="shared" si="110"/>
        <v>1</v>
      </c>
      <c r="BO817" s="288" t="b">
        <f t="shared" si="110"/>
        <v>1</v>
      </c>
      <c r="BP817" s="288" t="b">
        <f t="shared" si="110"/>
        <v>1</v>
      </c>
      <c r="BQ817" s="288" t="b">
        <f t="shared" si="110"/>
        <v>1</v>
      </c>
    </row>
    <row r="818" spans="1:69" ht="12" customHeight="1" x14ac:dyDescent="0.25">
      <c r="A818" s="286">
        <v>19000043</v>
      </c>
      <c r="B818" s="287" t="s">
        <v>2911</v>
      </c>
      <c r="C818" s="16" t="s">
        <v>1022</v>
      </c>
      <c r="D818" s="13" t="s">
        <v>179</v>
      </c>
      <c r="E818" s="13"/>
      <c r="F818" s="16"/>
      <c r="G818" s="13"/>
      <c r="H818" s="288" t="s">
        <v>179</v>
      </c>
      <c r="I818" s="288" t="s">
        <v>2129</v>
      </c>
      <c r="J818" s="288" t="s">
        <v>2129</v>
      </c>
      <c r="K818" s="288" t="s">
        <v>2129</v>
      </c>
      <c r="L818" s="288" t="s">
        <v>2130</v>
      </c>
      <c r="M818" s="288" t="s">
        <v>2130</v>
      </c>
      <c r="N818" s="288" t="s">
        <v>2129</v>
      </c>
      <c r="P818" s="289">
        <v>7174855.9400000004</v>
      </c>
      <c r="Q818" s="289">
        <v>7154258.2999999998</v>
      </c>
      <c r="R818" s="289">
        <v>7133660.6600000001</v>
      </c>
      <c r="S818" s="289">
        <v>7113063.0199999996</v>
      </c>
      <c r="T818" s="289">
        <v>7092465.3799999999</v>
      </c>
      <c r="U818" s="289">
        <v>7071867.7400000002</v>
      </c>
      <c r="V818" s="289">
        <v>7051270.0999999996</v>
      </c>
      <c r="W818" s="289">
        <v>7030672.46</v>
      </c>
      <c r="X818" s="289">
        <v>7010074.8200000003</v>
      </c>
      <c r="Y818" s="289">
        <v>6989477.1799999997</v>
      </c>
      <c r="Z818" s="289">
        <v>6968879.54</v>
      </c>
      <c r="AA818" s="289">
        <v>6948281.9000000004</v>
      </c>
      <c r="AB818" s="289">
        <v>6927684.2599999998</v>
      </c>
      <c r="AC818" s="289"/>
      <c r="AD818" s="289"/>
      <c r="AE818" s="289">
        <v>7051270.1000000006</v>
      </c>
      <c r="AF818" s="299"/>
      <c r="AG818" s="300"/>
      <c r="AH818" s="291">
        <v>7051270.1000000006</v>
      </c>
      <c r="AI818" s="291"/>
      <c r="AJ818" s="291"/>
      <c r="AK818" s="292"/>
      <c r="AL818" s="291">
        <v>0</v>
      </c>
      <c r="AM818" s="293"/>
      <c r="AN818" s="291"/>
      <c r="AO818" s="294">
        <v>0</v>
      </c>
      <c r="AP818" s="291"/>
      <c r="AQ818" s="295">
        <v>6927684.2599999998</v>
      </c>
      <c r="AR818" s="291">
        <v>6927684.2599999998</v>
      </c>
      <c r="AS818" s="291"/>
      <c r="AT818" s="291"/>
      <c r="AU818" s="291"/>
      <c r="AV818" s="296">
        <v>0</v>
      </c>
      <c r="AW818" s="291"/>
      <c r="AX818" s="291"/>
      <c r="AY818" s="293">
        <v>0</v>
      </c>
      <c r="AZ818" s="297"/>
      <c r="BA818" s="298">
        <f t="shared" si="105"/>
        <v>6927684.2599999998</v>
      </c>
      <c r="BB818" s="43"/>
      <c r="BC818" s="288" t="str">
        <f t="shared" si="108"/>
        <v>AIC</v>
      </c>
      <c r="BD818" s="288" t="str">
        <f t="shared" si="108"/>
        <v/>
      </c>
      <c r="BE818" s="288" t="str">
        <f t="shared" si="108"/>
        <v/>
      </c>
      <c r="BF818" s="288" t="str">
        <f t="shared" si="108"/>
        <v/>
      </c>
      <c r="BG818" s="288" t="str">
        <f t="shared" si="111"/>
        <v>NO</v>
      </c>
      <c r="BH818" s="288" t="str">
        <f t="shared" si="111"/>
        <v>NO</v>
      </c>
      <c r="BI818" s="288" t="str">
        <f t="shared" si="109"/>
        <v/>
      </c>
      <c r="BJ818" s="43"/>
      <c r="BK818" s="288" t="b">
        <f t="shared" si="110"/>
        <v>1</v>
      </c>
      <c r="BL818" s="288" t="b">
        <f t="shared" si="110"/>
        <v>1</v>
      </c>
      <c r="BM818" s="288" t="b">
        <f t="shared" si="110"/>
        <v>1</v>
      </c>
      <c r="BN818" s="288" t="b">
        <f t="shared" si="110"/>
        <v>1</v>
      </c>
      <c r="BO818" s="288" t="b">
        <f t="shared" si="110"/>
        <v>1</v>
      </c>
      <c r="BP818" s="288" t="b">
        <f t="shared" si="110"/>
        <v>1</v>
      </c>
      <c r="BQ818" s="288" t="b">
        <f t="shared" si="110"/>
        <v>1</v>
      </c>
    </row>
    <row r="819" spans="1:69" ht="12" customHeight="1" x14ac:dyDescent="0.25">
      <c r="A819" s="14">
        <v>19000052</v>
      </c>
      <c r="B819" s="15" t="s">
        <v>2912</v>
      </c>
      <c r="C819" s="16" t="s">
        <v>1023</v>
      </c>
      <c r="D819" s="13" t="s">
        <v>182</v>
      </c>
      <c r="E819" s="13" t="s">
        <v>222</v>
      </c>
      <c r="F819" s="16"/>
      <c r="G819" s="13"/>
      <c r="H819" s="288" t="s">
        <v>2129</v>
      </c>
      <c r="I819" s="288" t="s">
        <v>2129</v>
      </c>
      <c r="J819" s="288" t="s">
        <v>2129</v>
      </c>
      <c r="K819" s="288" t="s">
        <v>182</v>
      </c>
      <c r="L819" s="288" t="s">
        <v>2130</v>
      </c>
      <c r="M819" s="288" t="s">
        <v>2130</v>
      </c>
      <c r="N819" s="288" t="s">
        <v>2129</v>
      </c>
      <c r="P819" s="289">
        <v>0</v>
      </c>
      <c r="Q819" s="289">
        <v>0</v>
      </c>
      <c r="R819" s="289">
        <v>0</v>
      </c>
      <c r="S819" s="289">
        <v>0</v>
      </c>
      <c r="T819" s="289">
        <v>0</v>
      </c>
      <c r="U819" s="289">
        <v>0</v>
      </c>
      <c r="V819" s="289">
        <v>0</v>
      </c>
      <c r="W819" s="289">
        <v>0</v>
      </c>
      <c r="X819" s="289">
        <v>0</v>
      </c>
      <c r="Y819" s="289">
        <v>0</v>
      </c>
      <c r="Z819" s="289">
        <v>2735577.85</v>
      </c>
      <c r="AA819" s="289">
        <v>4574167.63</v>
      </c>
      <c r="AB819" s="289">
        <v>0</v>
      </c>
      <c r="AC819" s="289"/>
      <c r="AD819" s="289"/>
      <c r="AE819" s="289">
        <v>609145.45666666667</v>
      </c>
      <c r="AF819" s="299"/>
      <c r="AG819" s="300"/>
      <c r="AH819" s="291"/>
      <c r="AI819" s="291"/>
      <c r="AJ819" s="291"/>
      <c r="AK819" s="292">
        <v>609145.45666666667</v>
      </c>
      <c r="AL819" s="291">
        <v>609145.45666666667</v>
      </c>
      <c r="AM819" s="293"/>
      <c r="AN819" s="291"/>
      <c r="AO819" s="294">
        <v>0</v>
      </c>
      <c r="AP819" s="291"/>
      <c r="AQ819" s="295">
        <v>0</v>
      </c>
      <c r="AR819" s="291"/>
      <c r="AS819" s="291"/>
      <c r="AT819" s="291"/>
      <c r="AU819" s="291">
        <v>0</v>
      </c>
      <c r="AV819" s="296">
        <v>0</v>
      </c>
      <c r="AW819" s="291"/>
      <c r="AX819" s="291"/>
      <c r="AY819" s="293">
        <v>0</v>
      </c>
      <c r="AZ819" s="297" t="s">
        <v>616</v>
      </c>
      <c r="BA819" s="298">
        <f t="shared" ref="BA819:BA885" si="112">AQ819-AV819-AY819</f>
        <v>0</v>
      </c>
      <c r="BB819" s="43"/>
      <c r="BC819" s="288" t="str">
        <f t="shared" si="108"/>
        <v/>
      </c>
      <c r="BD819" s="288" t="str">
        <f t="shared" si="108"/>
        <v/>
      </c>
      <c r="BE819" s="288" t="str">
        <f t="shared" si="108"/>
        <v/>
      </c>
      <c r="BF819" s="288" t="str">
        <f t="shared" si="108"/>
        <v>Non-Op</v>
      </c>
      <c r="BG819" s="288" t="str">
        <f t="shared" si="111"/>
        <v>NO</v>
      </c>
      <c r="BH819" s="288" t="str">
        <f t="shared" si="111"/>
        <v>NO</v>
      </c>
      <c r="BI819" s="288" t="str">
        <f t="shared" si="109"/>
        <v/>
      </c>
      <c r="BJ819" s="43"/>
      <c r="BK819" s="288" t="b">
        <f t="shared" si="110"/>
        <v>1</v>
      </c>
      <c r="BL819" s="288" t="b">
        <f t="shared" si="110"/>
        <v>1</v>
      </c>
      <c r="BM819" s="288" t="b">
        <f t="shared" si="110"/>
        <v>1</v>
      </c>
      <c r="BN819" s="288" t="b">
        <f t="shared" si="110"/>
        <v>1</v>
      </c>
      <c r="BO819" s="288" t="b">
        <f t="shared" si="110"/>
        <v>1</v>
      </c>
      <c r="BP819" s="288" t="b">
        <f t="shared" si="110"/>
        <v>1</v>
      </c>
      <c r="BQ819" s="288" t="b">
        <f t="shared" si="110"/>
        <v>1</v>
      </c>
    </row>
    <row r="820" spans="1:69" ht="12" customHeight="1" x14ac:dyDescent="0.25">
      <c r="A820" s="286">
        <v>19000081</v>
      </c>
      <c r="B820" s="287" t="s">
        <v>2913</v>
      </c>
      <c r="C820" s="16" t="s">
        <v>1024</v>
      </c>
      <c r="D820" s="13" t="s">
        <v>182</v>
      </c>
      <c r="E820" s="13"/>
      <c r="F820" s="16"/>
      <c r="G820" s="13"/>
      <c r="H820" s="288" t="s">
        <v>2129</v>
      </c>
      <c r="I820" s="288" t="s">
        <v>2129</v>
      </c>
      <c r="J820" s="288" t="s">
        <v>2129</v>
      </c>
      <c r="K820" s="288" t="s">
        <v>182</v>
      </c>
      <c r="L820" s="288" t="s">
        <v>2130</v>
      </c>
      <c r="M820" s="288" t="s">
        <v>2130</v>
      </c>
      <c r="N820" s="288" t="s">
        <v>2129</v>
      </c>
      <c r="P820" s="289">
        <v>7978078.1699999999</v>
      </c>
      <c r="Q820" s="289">
        <v>9202039.5500000007</v>
      </c>
      <c r="R820" s="289">
        <v>9793609.2200000007</v>
      </c>
      <c r="S820" s="289">
        <v>8596856.1799999997</v>
      </c>
      <c r="T820" s="289">
        <v>8594555.2899999991</v>
      </c>
      <c r="U820" s="289">
        <v>6839006.2000000002</v>
      </c>
      <c r="V820" s="289">
        <v>6676466.96</v>
      </c>
      <c r="W820" s="289">
        <v>6319493.04</v>
      </c>
      <c r="X820" s="289">
        <v>4871495.5999999996</v>
      </c>
      <c r="Y820" s="289">
        <v>3426883.59</v>
      </c>
      <c r="Z820" s="289">
        <v>7659888.9199999999</v>
      </c>
      <c r="AA820" s="289">
        <v>8710864.2200000007</v>
      </c>
      <c r="AB820" s="289">
        <v>4788944.13</v>
      </c>
      <c r="AC820" s="289"/>
      <c r="AD820" s="289"/>
      <c r="AE820" s="289">
        <v>7256222.493333335</v>
      </c>
      <c r="AF820" s="299"/>
      <c r="AG820" s="300"/>
      <c r="AH820" s="291"/>
      <c r="AI820" s="291"/>
      <c r="AJ820" s="291"/>
      <c r="AK820" s="292">
        <v>7256222.493333335</v>
      </c>
      <c r="AL820" s="291">
        <v>7256222.493333335</v>
      </c>
      <c r="AM820" s="293"/>
      <c r="AN820" s="291"/>
      <c r="AO820" s="294">
        <v>0</v>
      </c>
      <c r="AP820" s="291"/>
      <c r="AQ820" s="295">
        <v>4788944.13</v>
      </c>
      <c r="AR820" s="291"/>
      <c r="AS820" s="291"/>
      <c r="AT820" s="291"/>
      <c r="AU820" s="291">
        <v>4788944.13</v>
      </c>
      <c r="AV820" s="296">
        <v>4788944.13</v>
      </c>
      <c r="AW820" s="291"/>
      <c r="AX820" s="291"/>
      <c r="AY820" s="293">
        <v>0</v>
      </c>
      <c r="AZ820" s="297" t="s">
        <v>616</v>
      </c>
      <c r="BA820" s="298">
        <f t="shared" si="112"/>
        <v>0</v>
      </c>
      <c r="BB820" s="43"/>
      <c r="BC820" s="288" t="str">
        <f t="shared" si="108"/>
        <v/>
      </c>
      <c r="BD820" s="288" t="str">
        <f t="shared" si="108"/>
        <v/>
      </c>
      <c r="BE820" s="288" t="str">
        <f t="shared" si="108"/>
        <v/>
      </c>
      <c r="BF820" s="288" t="str">
        <f t="shared" si="108"/>
        <v>Non-Op</v>
      </c>
      <c r="BG820" s="288" t="str">
        <f t="shared" si="111"/>
        <v>NO</v>
      </c>
      <c r="BH820" s="288" t="str">
        <f t="shared" si="111"/>
        <v>NO</v>
      </c>
      <c r="BI820" s="288" t="str">
        <f t="shared" si="109"/>
        <v/>
      </c>
      <c r="BJ820" s="43"/>
      <c r="BK820" s="288" t="b">
        <f t="shared" si="110"/>
        <v>1</v>
      </c>
      <c r="BL820" s="288" t="b">
        <f t="shared" si="110"/>
        <v>1</v>
      </c>
      <c r="BM820" s="288" t="b">
        <f t="shared" si="110"/>
        <v>1</v>
      </c>
      <c r="BN820" s="288" t="b">
        <f t="shared" si="110"/>
        <v>1</v>
      </c>
      <c r="BO820" s="288" t="b">
        <f t="shared" si="110"/>
        <v>1</v>
      </c>
      <c r="BP820" s="288" t="b">
        <f t="shared" si="110"/>
        <v>1</v>
      </c>
      <c r="BQ820" s="288" t="b">
        <f t="shared" si="110"/>
        <v>1</v>
      </c>
    </row>
    <row r="821" spans="1:69" ht="12" customHeight="1" x14ac:dyDescent="0.25">
      <c r="A821" s="286">
        <v>19000091</v>
      </c>
      <c r="B821" s="287" t="s">
        <v>2914</v>
      </c>
      <c r="C821" s="16" t="s">
        <v>1025</v>
      </c>
      <c r="D821" s="13" t="s">
        <v>182</v>
      </c>
      <c r="E821" s="13"/>
      <c r="F821" s="16"/>
      <c r="G821" s="13"/>
      <c r="H821" s="288" t="s">
        <v>2129</v>
      </c>
      <c r="I821" s="288" t="s">
        <v>2129</v>
      </c>
      <c r="J821" s="288" t="s">
        <v>2129</v>
      </c>
      <c r="K821" s="288" t="s">
        <v>182</v>
      </c>
      <c r="L821" s="288" t="s">
        <v>2130</v>
      </c>
      <c r="M821" s="288" t="s">
        <v>2130</v>
      </c>
      <c r="N821" s="288" t="s">
        <v>2129</v>
      </c>
      <c r="P821" s="289">
        <v>2322388.91</v>
      </c>
      <c r="Q821" s="289">
        <v>2103592.9500000002</v>
      </c>
      <c r="R821" s="289">
        <v>1894906.3</v>
      </c>
      <c r="S821" s="289">
        <v>1443899.32</v>
      </c>
      <c r="T821" s="289">
        <v>1451769</v>
      </c>
      <c r="U821" s="289">
        <v>1515962.27</v>
      </c>
      <c r="V821" s="289">
        <v>1438294.26</v>
      </c>
      <c r="W821" s="289">
        <v>1438765.74</v>
      </c>
      <c r="X821" s="289">
        <v>1387087.84</v>
      </c>
      <c r="Y821" s="289">
        <v>1179472.76</v>
      </c>
      <c r="Z821" s="289">
        <v>737440.39</v>
      </c>
      <c r="AA821" s="289">
        <v>768677.45</v>
      </c>
      <c r="AB821" s="289">
        <v>940702.65</v>
      </c>
      <c r="AC821" s="289"/>
      <c r="AD821" s="289"/>
      <c r="AE821" s="289">
        <v>1415951.1716666666</v>
      </c>
      <c r="AF821" s="299"/>
      <c r="AG821" s="300"/>
      <c r="AH821" s="291"/>
      <c r="AI821" s="291"/>
      <c r="AJ821" s="291"/>
      <c r="AK821" s="292">
        <v>1415951.1716666666</v>
      </c>
      <c r="AL821" s="291">
        <v>1415951.1716666666</v>
      </c>
      <c r="AM821" s="293"/>
      <c r="AN821" s="291"/>
      <c r="AO821" s="294">
        <v>0</v>
      </c>
      <c r="AP821" s="291"/>
      <c r="AQ821" s="295">
        <v>940702.65</v>
      </c>
      <c r="AR821" s="291"/>
      <c r="AS821" s="291"/>
      <c r="AT821" s="291"/>
      <c r="AU821" s="291">
        <v>940702.65</v>
      </c>
      <c r="AV821" s="296">
        <v>940702.65</v>
      </c>
      <c r="AW821" s="291"/>
      <c r="AX821" s="291"/>
      <c r="AY821" s="293">
        <v>0</v>
      </c>
      <c r="AZ821" s="297" t="s">
        <v>616</v>
      </c>
      <c r="BA821" s="298">
        <f t="shared" si="112"/>
        <v>0</v>
      </c>
      <c r="BB821" s="43"/>
      <c r="BC821" s="288" t="str">
        <f t="shared" si="108"/>
        <v/>
      </c>
      <c r="BD821" s="288" t="str">
        <f t="shared" si="108"/>
        <v/>
      </c>
      <c r="BE821" s="288" t="str">
        <f t="shared" si="108"/>
        <v/>
      </c>
      <c r="BF821" s="288" t="str">
        <f t="shared" si="108"/>
        <v>Non-Op</v>
      </c>
      <c r="BG821" s="288" t="str">
        <f t="shared" si="111"/>
        <v>NO</v>
      </c>
      <c r="BH821" s="288" t="str">
        <f t="shared" si="111"/>
        <v>NO</v>
      </c>
      <c r="BI821" s="288" t="str">
        <f t="shared" si="109"/>
        <v/>
      </c>
      <c r="BJ821" s="43"/>
      <c r="BK821" s="288" t="b">
        <f t="shared" si="110"/>
        <v>1</v>
      </c>
      <c r="BL821" s="288" t="b">
        <f t="shared" si="110"/>
        <v>1</v>
      </c>
      <c r="BM821" s="288" t="b">
        <f t="shared" si="110"/>
        <v>1</v>
      </c>
      <c r="BN821" s="288" t="b">
        <f t="shared" si="110"/>
        <v>1</v>
      </c>
      <c r="BO821" s="288" t="b">
        <f t="shared" si="110"/>
        <v>1</v>
      </c>
      <c r="BP821" s="288" t="b">
        <f t="shared" si="110"/>
        <v>1</v>
      </c>
      <c r="BQ821" s="288" t="b">
        <f t="shared" si="110"/>
        <v>1</v>
      </c>
    </row>
    <row r="822" spans="1:69" ht="12" customHeight="1" x14ac:dyDescent="0.25">
      <c r="A822" s="286">
        <v>19000093</v>
      </c>
      <c r="B822" s="287" t="s">
        <v>2915</v>
      </c>
      <c r="C822" s="16" t="s">
        <v>1026</v>
      </c>
      <c r="D822" s="13" t="s">
        <v>183</v>
      </c>
      <c r="E822" s="13"/>
      <c r="F822" s="16"/>
      <c r="G822" s="13"/>
      <c r="H822" s="288" t="s">
        <v>2129</v>
      </c>
      <c r="I822" s="288" t="s">
        <v>2129</v>
      </c>
      <c r="J822" s="288" t="s">
        <v>2129</v>
      </c>
      <c r="K822" s="288" t="s">
        <v>2129</v>
      </c>
      <c r="L822" s="288" t="s">
        <v>183</v>
      </c>
      <c r="M822" s="288" t="s">
        <v>2130</v>
      </c>
      <c r="N822" s="288" t="s">
        <v>183</v>
      </c>
      <c r="P822" s="289">
        <v>4607007.9400000004</v>
      </c>
      <c r="Q822" s="289">
        <v>4763038.4400000004</v>
      </c>
      <c r="R822" s="289">
        <v>4910322.3600000003</v>
      </c>
      <c r="S822" s="289">
        <v>5037514.12</v>
      </c>
      <c r="T822" s="289">
        <v>5030283.42</v>
      </c>
      <c r="U822" s="289">
        <v>5034364.03</v>
      </c>
      <c r="V822" s="289">
        <v>5027835.24</v>
      </c>
      <c r="W822" s="289">
        <v>4846282.41</v>
      </c>
      <c r="X822" s="289">
        <v>4624735.66</v>
      </c>
      <c r="Y822" s="289">
        <v>4658725.25</v>
      </c>
      <c r="Z822" s="289">
        <v>4719327.84</v>
      </c>
      <c r="AA822" s="289">
        <v>4776418.5199999996</v>
      </c>
      <c r="AB822" s="289">
        <v>4652378.82</v>
      </c>
      <c r="AC822" s="289"/>
      <c r="AD822" s="289"/>
      <c r="AE822" s="289">
        <v>4838211.7225000011</v>
      </c>
      <c r="AF822" s="299"/>
      <c r="AG822" s="300"/>
      <c r="AH822" s="291"/>
      <c r="AI822" s="291"/>
      <c r="AJ822" s="291"/>
      <c r="AK822" s="292"/>
      <c r="AL822" s="291">
        <v>0</v>
      </c>
      <c r="AM822" s="293">
        <v>4838211.7225000011</v>
      </c>
      <c r="AN822" s="291"/>
      <c r="AO822" s="294">
        <v>4838211.7225000011</v>
      </c>
      <c r="AP822" s="291"/>
      <c r="AQ822" s="295">
        <v>4652378.82</v>
      </c>
      <c r="AR822" s="291"/>
      <c r="AS822" s="291"/>
      <c r="AT822" s="291"/>
      <c r="AU822" s="291"/>
      <c r="AV822" s="296">
        <v>0</v>
      </c>
      <c r="AW822" s="291">
        <v>4652378.82</v>
      </c>
      <c r="AX822" s="291"/>
      <c r="AY822" s="293">
        <v>4652378.82</v>
      </c>
      <c r="AZ822" s="297"/>
      <c r="BA822" s="298">
        <f t="shared" si="112"/>
        <v>0</v>
      </c>
      <c r="BB822" s="43"/>
      <c r="BC822" s="288" t="str">
        <f t="shared" si="108"/>
        <v/>
      </c>
      <c r="BD822" s="288" t="str">
        <f t="shared" si="108"/>
        <v/>
      </c>
      <c r="BE822" s="288" t="str">
        <f t="shared" si="108"/>
        <v/>
      </c>
      <c r="BF822" s="288" t="str">
        <f t="shared" si="108"/>
        <v/>
      </c>
      <c r="BG822" s="288" t="str">
        <f t="shared" si="111"/>
        <v>W/C</v>
      </c>
      <c r="BH822" s="288" t="str">
        <f t="shared" si="111"/>
        <v>NO</v>
      </c>
      <c r="BI822" s="288" t="str">
        <f t="shared" si="109"/>
        <v>W/C</v>
      </c>
      <c r="BJ822" s="43"/>
      <c r="BK822" s="288" t="b">
        <f t="shared" si="110"/>
        <v>1</v>
      </c>
      <c r="BL822" s="288" t="b">
        <f t="shared" si="110"/>
        <v>1</v>
      </c>
      <c r="BM822" s="288" t="b">
        <f t="shared" si="110"/>
        <v>1</v>
      </c>
      <c r="BN822" s="288" t="b">
        <f t="shared" si="110"/>
        <v>1</v>
      </c>
      <c r="BO822" s="288" t="b">
        <f t="shared" si="110"/>
        <v>1</v>
      </c>
      <c r="BP822" s="288" t="b">
        <f t="shared" si="110"/>
        <v>1</v>
      </c>
      <c r="BQ822" s="288" t="b">
        <f t="shared" si="110"/>
        <v>1</v>
      </c>
    </row>
    <row r="823" spans="1:69" ht="12" customHeight="1" x14ac:dyDescent="0.25">
      <c r="A823" s="286">
        <v>19000103</v>
      </c>
      <c r="B823" s="287" t="s">
        <v>2916</v>
      </c>
      <c r="C823" s="16" t="s">
        <v>1027</v>
      </c>
      <c r="D823" s="13" t="s">
        <v>183</v>
      </c>
      <c r="E823" s="13"/>
      <c r="F823" s="16"/>
      <c r="G823" s="13"/>
      <c r="H823" s="288" t="s">
        <v>2129</v>
      </c>
      <c r="I823" s="288" t="s">
        <v>2129</v>
      </c>
      <c r="J823" s="288" t="s">
        <v>2129</v>
      </c>
      <c r="K823" s="288" t="s">
        <v>2129</v>
      </c>
      <c r="L823" s="288" t="s">
        <v>183</v>
      </c>
      <c r="M823" s="288" t="s">
        <v>2130</v>
      </c>
      <c r="N823" s="288" t="s">
        <v>183</v>
      </c>
      <c r="P823" s="289">
        <v>933622.53</v>
      </c>
      <c r="Q823" s="289">
        <v>945182.85</v>
      </c>
      <c r="R823" s="289">
        <v>953444.62</v>
      </c>
      <c r="S823" s="289">
        <v>912974.29</v>
      </c>
      <c r="T823" s="289">
        <v>1087288.51</v>
      </c>
      <c r="U823" s="289">
        <v>1031234.94</v>
      </c>
      <c r="V823" s="289">
        <v>1032551.23</v>
      </c>
      <c r="W823" s="289">
        <v>1022737.01</v>
      </c>
      <c r="X823" s="289">
        <v>1030058.06</v>
      </c>
      <c r="Y823" s="289">
        <v>1027370.24</v>
      </c>
      <c r="Z823" s="289">
        <v>1043667.71</v>
      </c>
      <c r="AA823" s="289">
        <v>1066373.54</v>
      </c>
      <c r="AB823" s="289">
        <v>1073773.52</v>
      </c>
      <c r="AC823" s="289"/>
      <c r="AD823" s="289"/>
      <c r="AE823" s="289">
        <v>1013048.4187500001</v>
      </c>
      <c r="AF823" s="299"/>
      <c r="AG823" s="300"/>
      <c r="AH823" s="291"/>
      <c r="AI823" s="291"/>
      <c r="AJ823" s="291"/>
      <c r="AK823" s="292"/>
      <c r="AL823" s="291">
        <v>0</v>
      </c>
      <c r="AM823" s="293">
        <v>1013048.4187500001</v>
      </c>
      <c r="AN823" s="291"/>
      <c r="AO823" s="294">
        <v>1013048.4187500001</v>
      </c>
      <c r="AP823" s="291"/>
      <c r="AQ823" s="295">
        <v>1073773.52</v>
      </c>
      <c r="AR823" s="291"/>
      <c r="AS823" s="291"/>
      <c r="AT823" s="291"/>
      <c r="AU823" s="291"/>
      <c r="AV823" s="296">
        <v>0</v>
      </c>
      <c r="AW823" s="291">
        <v>1073773.52</v>
      </c>
      <c r="AX823" s="291"/>
      <c r="AY823" s="293">
        <v>1073773.52</v>
      </c>
      <c r="AZ823" s="297"/>
      <c r="BA823" s="298">
        <f t="shared" si="112"/>
        <v>0</v>
      </c>
      <c r="BB823" s="43"/>
      <c r="BC823" s="288" t="str">
        <f t="shared" ref="BC823:BF856" si="113">IF(VALUE(AR823),BC$7,IF(ISBLANK(AR823),"",BC$7))</f>
        <v/>
      </c>
      <c r="BD823" s="288" t="str">
        <f t="shared" si="113"/>
        <v/>
      </c>
      <c r="BE823" s="288" t="str">
        <f t="shared" si="113"/>
        <v/>
      </c>
      <c r="BF823" s="288" t="str">
        <f t="shared" si="113"/>
        <v/>
      </c>
      <c r="BG823" s="288" t="str">
        <f t="shared" si="111"/>
        <v>W/C</v>
      </c>
      <c r="BH823" s="288" t="str">
        <f t="shared" si="111"/>
        <v>NO</v>
      </c>
      <c r="BI823" s="288" t="str">
        <f t="shared" si="109"/>
        <v>W/C</v>
      </c>
      <c r="BJ823" s="43"/>
      <c r="BK823" s="288" t="b">
        <f t="shared" si="110"/>
        <v>1</v>
      </c>
      <c r="BL823" s="288" t="b">
        <f t="shared" si="110"/>
        <v>1</v>
      </c>
      <c r="BM823" s="288" t="b">
        <f t="shared" si="110"/>
        <v>1</v>
      </c>
      <c r="BN823" s="288" t="b">
        <f t="shared" si="110"/>
        <v>1</v>
      </c>
      <c r="BO823" s="288" t="b">
        <f t="shared" si="110"/>
        <v>1</v>
      </c>
      <c r="BP823" s="288" t="b">
        <f t="shared" si="110"/>
        <v>1</v>
      </c>
      <c r="BQ823" s="288" t="b">
        <f t="shared" si="110"/>
        <v>1</v>
      </c>
    </row>
    <row r="824" spans="1:69" ht="12" customHeight="1" x14ac:dyDescent="0.25">
      <c r="A824" s="286">
        <v>19000111</v>
      </c>
      <c r="B824" s="287" t="s">
        <v>2917</v>
      </c>
      <c r="C824" s="16" t="s">
        <v>1028</v>
      </c>
      <c r="D824" s="13" t="s">
        <v>183</v>
      </c>
      <c r="E824" s="13"/>
      <c r="F824" s="16"/>
      <c r="G824" s="13"/>
      <c r="H824" s="288" t="s">
        <v>2129</v>
      </c>
      <c r="I824" s="288" t="s">
        <v>2129</v>
      </c>
      <c r="J824" s="288" t="s">
        <v>2129</v>
      </c>
      <c r="K824" s="288" t="s">
        <v>2129</v>
      </c>
      <c r="L824" s="288" t="s">
        <v>183</v>
      </c>
      <c r="M824" s="288" t="s">
        <v>2130</v>
      </c>
      <c r="N824" s="288" t="s">
        <v>183</v>
      </c>
      <c r="P824" s="289">
        <v>830042.6</v>
      </c>
      <c r="Q824" s="289">
        <v>816624.53</v>
      </c>
      <c r="R824" s="289">
        <v>803309.69</v>
      </c>
      <c r="S824" s="289">
        <v>789944.18</v>
      </c>
      <c r="T824" s="289">
        <v>776625.07</v>
      </c>
      <c r="U824" s="289">
        <v>763259.56</v>
      </c>
      <c r="V824" s="289">
        <v>749894.05</v>
      </c>
      <c r="W824" s="289">
        <v>743889.62</v>
      </c>
      <c r="X824" s="289">
        <v>745362.13</v>
      </c>
      <c r="Y824" s="289">
        <v>732539.34</v>
      </c>
      <c r="Z824" s="289">
        <v>719173.83</v>
      </c>
      <c r="AA824" s="289">
        <v>709534.42</v>
      </c>
      <c r="AB824" s="289">
        <v>696327.13</v>
      </c>
      <c r="AC824" s="289"/>
      <c r="AD824" s="289"/>
      <c r="AE824" s="289">
        <v>759445.10708333331</v>
      </c>
      <c r="AF824" s="299"/>
      <c r="AG824" s="300"/>
      <c r="AH824" s="291"/>
      <c r="AI824" s="291"/>
      <c r="AJ824" s="291"/>
      <c r="AK824" s="292"/>
      <c r="AL824" s="291">
        <v>0</v>
      </c>
      <c r="AM824" s="293">
        <v>759445.10708333331</v>
      </c>
      <c r="AN824" s="291"/>
      <c r="AO824" s="294">
        <v>759445.10708333331</v>
      </c>
      <c r="AP824" s="291"/>
      <c r="AQ824" s="295">
        <v>696327.13</v>
      </c>
      <c r="AR824" s="291"/>
      <c r="AS824" s="291"/>
      <c r="AT824" s="291"/>
      <c r="AU824" s="291"/>
      <c r="AV824" s="296">
        <v>0</v>
      </c>
      <c r="AW824" s="291">
        <v>696327.13</v>
      </c>
      <c r="AX824" s="291"/>
      <c r="AY824" s="293">
        <v>696327.13</v>
      </c>
      <c r="AZ824" s="297"/>
      <c r="BA824" s="298">
        <f t="shared" si="112"/>
        <v>0</v>
      </c>
      <c r="BB824" s="43"/>
      <c r="BC824" s="288" t="str">
        <f t="shared" si="113"/>
        <v/>
      </c>
      <c r="BD824" s="288" t="str">
        <f t="shared" si="113"/>
        <v/>
      </c>
      <c r="BE824" s="288" t="str">
        <f t="shared" si="113"/>
        <v/>
      </c>
      <c r="BF824" s="288" t="str">
        <f t="shared" si="113"/>
        <v/>
      </c>
      <c r="BG824" s="288" t="str">
        <f t="shared" si="111"/>
        <v>W/C</v>
      </c>
      <c r="BH824" s="288" t="str">
        <f t="shared" si="111"/>
        <v>NO</v>
      </c>
      <c r="BI824" s="288" t="str">
        <f t="shared" si="109"/>
        <v>W/C</v>
      </c>
      <c r="BJ824" s="43"/>
      <c r="BK824" s="288" t="b">
        <f t="shared" si="110"/>
        <v>1</v>
      </c>
      <c r="BL824" s="288" t="b">
        <f t="shared" si="110"/>
        <v>1</v>
      </c>
      <c r="BM824" s="288" t="b">
        <f t="shared" si="110"/>
        <v>1</v>
      </c>
      <c r="BN824" s="288" t="b">
        <f t="shared" si="110"/>
        <v>1</v>
      </c>
      <c r="BO824" s="288" t="b">
        <f t="shared" si="110"/>
        <v>1</v>
      </c>
      <c r="BP824" s="288" t="b">
        <f t="shared" si="110"/>
        <v>1</v>
      </c>
      <c r="BQ824" s="288" t="b">
        <f t="shared" si="110"/>
        <v>1</v>
      </c>
    </row>
    <row r="825" spans="1:69" ht="12" customHeight="1" x14ac:dyDescent="0.25">
      <c r="A825" s="286">
        <v>19000112</v>
      </c>
      <c r="B825" s="287" t="s">
        <v>2918</v>
      </c>
      <c r="C825" s="16" t="s">
        <v>1029</v>
      </c>
      <c r="D825" s="13" t="s">
        <v>181</v>
      </c>
      <c r="E825" s="13"/>
      <c r="F825" s="16"/>
      <c r="G825" s="13"/>
      <c r="H825" s="288" t="s">
        <v>2129</v>
      </c>
      <c r="I825" s="288" t="s">
        <v>2129</v>
      </c>
      <c r="J825" s="288" t="s">
        <v>181</v>
      </c>
      <c r="K825" s="288" t="s">
        <v>2129</v>
      </c>
      <c r="L825" s="288" t="s">
        <v>2130</v>
      </c>
      <c r="M825" s="288" t="s">
        <v>2130</v>
      </c>
      <c r="N825" s="288" t="s">
        <v>2129</v>
      </c>
      <c r="P825" s="289">
        <v>9445.99</v>
      </c>
      <c r="Q825" s="289">
        <v>8816.26</v>
      </c>
      <c r="R825" s="289">
        <v>8186.54</v>
      </c>
      <c r="S825" s="289">
        <v>7556.81</v>
      </c>
      <c r="T825" s="289">
        <v>6927.08</v>
      </c>
      <c r="U825" s="289">
        <v>6297.35</v>
      </c>
      <c r="V825" s="289">
        <v>-1862282.37</v>
      </c>
      <c r="W825" s="289">
        <v>16587.900000000001</v>
      </c>
      <c r="X825" s="289">
        <v>4408.17</v>
      </c>
      <c r="Y825" s="289">
        <v>3778.48</v>
      </c>
      <c r="Z825" s="289">
        <v>3778.48</v>
      </c>
      <c r="AA825" s="289">
        <v>3778.48</v>
      </c>
      <c r="AB825" s="289">
        <v>3778.39</v>
      </c>
      <c r="AC825" s="289"/>
      <c r="AD825" s="289"/>
      <c r="AE825" s="289">
        <v>-148796.21916666671</v>
      </c>
      <c r="AF825" s="299"/>
      <c r="AG825" s="300" t="s">
        <v>1030</v>
      </c>
      <c r="AH825" s="291"/>
      <c r="AI825" s="291"/>
      <c r="AJ825" s="291">
        <v>-148796.21916666671</v>
      </c>
      <c r="AK825" s="292"/>
      <c r="AL825" s="291">
        <v>-148796.21916666671</v>
      </c>
      <c r="AM825" s="293"/>
      <c r="AN825" s="291"/>
      <c r="AO825" s="294">
        <v>0</v>
      </c>
      <c r="AP825" s="291"/>
      <c r="AQ825" s="295">
        <v>3778.39</v>
      </c>
      <c r="AR825" s="291"/>
      <c r="AS825" s="291"/>
      <c r="AT825" s="291">
        <v>3778.39</v>
      </c>
      <c r="AU825" s="291"/>
      <c r="AV825" s="296">
        <v>3778.39</v>
      </c>
      <c r="AW825" s="291"/>
      <c r="AX825" s="291"/>
      <c r="AY825" s="293">
        <v>0</v>
      </c>
      <c r="AZ825" s="297"/>
      <c r="BA825" s="298">
        <f t="shared" si="112"/>
        <v>0</v>
      </c>
      <c r="BB825" s="43"/>
      <c r="BC825" s="288" t="str">
        <f t="shared" si="113"/>
        <v/>
      </c>
      <c r="BD825" s="288" t="str">
        <f t="shared" si="113"/>
        <v/>
      </c>
      <c r="BE825" s="288" t="str">
        <f t="shared" si="113"/>
        <v>GRB</v>
      </c>
      <c r="BF825" s="288" t="str">
        <f t="shared" si="113"/>
        <v/>
      </c>
      <c r="BG825" s="288" t="str">
        <f t="shared" si="111"/>
        <v>NO</v>
      </c>
      <c r="BH825" s="288" t="str">
        <f t="shared" si="111"/>
        <v>NO</v>
      </c>
      <c r="BI825" s="288" t="str">
        <f t="shared" si="109"/>
        <v/>
      </c>
      <c r="BJ825" s="43"/>
      <c r="BK825" s="288" t="b">
        <f t="shared" si="110"/>
        <v>1</v>
      </c>
      <c r="BL825" s="288" t="b">
        <f t="shared" si="110"/>
        <v>1</v>
      </c>
      <c r="BM825" s="288" t="b">
        <f t="shared" si="110"/>
        <v>1</v>
      </c>
      <c r="BN825" s="288" t="b">
        <f t="shared" si="110"/>
        <v>1</v>
      </c>
      <c r="BO825" s="288" t="b">
        <f t="shared" si="110"/>
        <v>1</v>
      </c>
      <c r="BP825" s="288" t="b">
        <f t="shared" si="110"/>
        <v>1</v>
      </c>
      <c r="BQ825" s="288" t="b">
        <f t="shared" si="110"/>
        <v>1</v>
      </c>
    </row>
    <row r="826" spans="1:69" ht="12" customHeight="1" x14ac:dyDescent="0.3">
      <c r="A826" s="286" t="s">
        <v>1031</v>
      </c>
      <c r="B826" s="287"/>
      <c r="C826" s="316" t="s">
        <v>1032</v>
      </c>
      <c r="D826" s="13" t="s">
        <v>2133</v>
      </c>
      <c r="E826" s="13"/>
      <c r="F826" s="303">
        <v>43221</v>
      </c>
      <c r="G826" s="13"/>
      <c r="H826" s="288" t="s">
        <v>2129</v>
      </c>
      <c r="I826" s="288" t="s">
        <v>180</v>
      </c>
      <c r="J826" s="288" t="s">
        <v>181</v>
      </c>
      <c r="K826" s="288" t="s">
        <v>2129</v>
      </c>
      <c r="L826" s="288" t="s">
        <v>2130</v>
      </c>
      <c r="M826" s="288" t="s">
        <v>2130</v>
      </c>
      <c r="N826" s="288" t="s">
        <v>2129</v>
      </c>
      <c r="P826" s="289"/>
      <c r="Q826" s="289"/>
      <c r="R826" s="289"/>
      <c r="S826" s="289"/>
      <c r="T826" s="289"/>
      <c r="U826" s="289">
        <v>30412.14</v>
      </c>
      <c r="V826" s="289">
        <v>11826.94</v>
      </c>
      <c r="W826" s="289">
        <v>128406.74</v>
      </c>
      <c r="X826" s="289">
        <v>15206.07</v>
      </c>
      <c r="Y826" s="289">
        <v>253434.38</v>
      </c>
      <c r="Z826" s="289">
        <v>217953.55</v>
      </c>
      <c r="AA826" s="289">
        <v>216263.99</v>
      </c>
      <c r="AB826" s="289">
        <v>214574.43</v>
      </c>
      <c r="AC826" s="289"/>
      <c r="AD826" s="289"/>
      <c r="AE826" s="289">
        <v>81732.585416666669</v>
      </c>
      <c r="AF826" s="333" t="s">
        <v>1033</v>
      </c>
      <c r="AG826" s="299" t="s">
        <v>1034</v>
      </c>
      <c r="AH826" s="291"/>
      <c r="AI826" s="291">
        <v>54098.798287291669</v>
      </c>
      <c r="AJ826" s="291">
        <v>27633.787129375003</v>
      </c>
      <c r="AK826" s="292"/>
      <c r="AL826" s="291">
        <v>81732.585416666669</v>
      </c>
      <c r="AM826" s="293"/>
      <c r="AN826" s="291"/>
      <c r="AO826" s="294">
        <v>0</v>
      </c>
      <c r="AP826" s="291"/>
      <c r="AQ826" s="295">
        <v>214574.43</v>
      </c>
      <c r="AR826" s="291"/>
      <c r="AS826" s="291">
        <v>142026.815217</v>
      </c>
      <c r="AT826" s="291">
        <v>72547.614782999997</v>
      </c>
      <c r="AU826" s="291"/>
      <c r="AV826" s="296">
        <v>214574.43</v>
      </c>
      <c r="AW826" s="291"/>
      <c r="AX826" s="291"/>
      <c r="AY826" s="293">
        <v>0</v>
      </c>
      <c r="AZ826" s="297"/>
      <c r="BA826" s="298">
        <f t="shared" si="112"/>
        <v>0</v>
      </c>
      <c r="BB826" s="43"/>
      <c r="BC826" s="288" t="str">
        <f t="shared" si="113"/>
        <v/>
      </c>
      <c r="BD826" s="288" t="str">
        <f t="shared" si="113"/>
        <v>ERB</v>
      </c>
      <c r="BE826" s="288" t="str">
        <f t="shared" si="113"/>
        <v>GRB</v>
      </c>
      <c r="BF826" s="288" t="str">
        <f t="shared" si="113"/>
        <v/>
      </c>
      <c r="BG826" s="288" t="str">
        <f t="shared" si="111"/>
        <v>NO</v>
      </c>
      <c r="BH826" s="288" t="str">
        <f t="shared" si="111"/>
        <v>NO</v>
      </c>
      <c r="BI826" s="288" t="str">
        <f t="shared" si="109"/>
        <v/>
      </c>
      <c r="BJ826" s="43"/>
      <c r="BK826" s="288" t="b">
        <f t="shared" si="110"/>
        <v>1</v>
      </c>
      <c r="BL826" s="288" t="b">
        <f t="shared" si="110"/>
        <v>1</v>
      </c>
      <c r="BM826" s="288" t="b">
        <f t="shared" si="110"/>
        <v>1</v>
      </c>
      <c r="BN826" s="288" t="b">
        <f t="shared" si="110"/>
        <v>1</v>
      </c>
      <c r="BO826" s="288" t="b">
        <f t="shared" si="110"/>
        <v>1</v>
      </c>
      <c r="BP826" s="288" t="b">
        <f t="shared" si="110"/>
        <v>1</v>
      </c>
      <c r="BQ826" s="288" t="b">
        <f t="shared" si="110"/>
        <v>1</v>
      </c>
    </row>
    <row r="827" spans="1:69" ht="12" customHeight="1" x14ac:dyDescent="0.25">
      <c r="A827" s="286">
        <v>19000122</v>
      </c>
      <c r="B827" s="287" t="s">
        <v>2919</v>
      </c>
      <c r="C827" s="16" t="s">
        <v>1035</v>
      </c>
      <c r="D827" s="13" t="s">
        <v>183</v>
      </c>
      <c r="E827" s="13"/>
      <c r="F827" s="16"/>
      <c r="G827" s="13"/>
      <c r="H827" s="288" t="s">
        <v>2129</v>
      </c>
      <c r="I827" s="288" t="s">
        <v>2129</v>
      </c>
      <c r="J827" s="288" t="s">
        <v>2129</v>
      </c>
      <c r="K827" s="288" t="s">
        <v>2129</v>
      </c>
      <c r="L827" s="288" t="s">
        <v>183</v>
      </c>
      <c r="M827" s="288" t="s">
        <v>2130</v>
      </c>
      <c r="N827" s="288" t="s">
        <v>183</v>
      </c>
      <c r="P827" s="289">
        <v>-120144.27</v>
      </c>
      <c r="Q827" s="289">
        <v>-118108.91</v>
      </c>
      <c r="R827" s="289">
        <v>-116073.55</v>
      </c>
      <c r="S827" s="289">
        <v>-114038.18</v>
      </c>
      <c r="T827" s="289">
        <v>-112002.82</v>
      </c>
      <c r="U827" s="289">
        <v>-109967.46</v>
      </c>
      <c r="V827" s="289">
        <v>-107932.1</v>
      </c>
      <c r="W827" s="289">
        <v>-105896.74</v>
      </c>
      <c r="X827" s="289">
        <v>-103861.37</v>
      </c>
      <c r="Y827" s="289">
        <v>-101826.01</v>
      </c>
      <c r="Z827" s="289">
        <v>-99790.65</v>
      </c>
      <c r="AA827" s="289">
        <v>-97755.29</v>
      </c>
      <c r="AB827" s="289">
        <v>-95962.82</v>
      </c>
      <c r="AC827" s="289"/>
      <c r="AD827" s="289"/>
      <c r="AE827" s="289">
        <v>-107942.21875</v>
      </c>
      <c r="AF827" s="299"/>
      <c r="AG827" s="300"/>
      <c r="AH827" s="291"/>
      <c r="AI827" s="291"/>
      <c r="AJ827" s="291"/>
      <c r="AK827" s="292"/>
      <c r="AL827" s="291">
        <v>0</v>
      </c>
      <c r="AM827" s="293">
        <v>-107942.21875</v>
      </c>
      <c r="AN827" s="291"/>
      <c r="AO827" s="294">
        <v>-107942.21875</v>
      </c>
      <c r="AP827" s="291"/>
      <c r="AQ827" s="295">
        <v>-95962.82</v>
      </c>
      <c r="AR827" s="291"/>
      <c r="AS827" s="291"/>
      <c r="AT827" s="291"/>
      <c r="AU827" s="291"/>
      <c r="AV827" s="296">
        <v>0</v>
      </c>
      <c r="AW827" s="291">
        <v>-95962.82</v>
      </c>
      <c r="AX827" s="291"/>
      <c r="AY827" s="293">
        <v>-95962.82</v>
      </c>
      <c r="AZ827" s="297"/>
      <c r="BA827" s="298">
        <f t="shared" si="112"/>
        <v>0</v>
      </c>
      <c r="BB827" s="43"/>
      <c r="BC827" s="288" t="str">
        <f t="shared" si="113"/>
        <v/>
      </c>
      <c r="BD827" s="288" t="str">
        <f t="shared" si="113"/>
        <v/>
      </c>
      <c r="BE827" s="288" t="str">
        <f t="shared" si="113"/>
        <v/>
      </c>
      <c r="BF827" s="288" t="str">
        <f t="shared" si="113"/>
        <v/>
      </c>
      <c r="BG827" s="288" t="str">
        <f t="shared" si="111"/>
        <v>W/C</v>
      </c>
      <c r="BH827" s="288" t="str">
        <f t="shared" si="111"/>
        <v>NO</v>
      </c>
      <c r="BI827" s="288" t="str">
        <f t="shared" si="109"/>
        <v>W/C</v>
      </c>
      <c r="BJ827" s="43"/>
      <c r="BK827" s="288" t="b">
        <f t="shared" si="110"/>
        <v>1</v>
      </c>
      <c r="BL827" s="288" t="b">
        <f t="shared" si="110"/>
        <v>1</v>
      </c>
      <c r="BM827" s="288" t="b">
        <f t="shared" si="110"/>
        <v>1</v>
      </c>
      <c r="BN827" s="288" t="b">
        <f t="shared" si="110"/>
        <v>1</v>
      </c>
      <c r="BO827" s="288" t="b">
        <f t="shared" si="110"/>
        <v>1</v>
      </c>
      <c r="BP827" s="288" t="b">
        <f t="shared" si="110"/>
        <v>1</v>
      </c>
      <c r="BQ827" s="288" t="b">
        <f t="shared" si="110"/>
        <v>1</v>
      </c>
    </row>
    <row r="828" spans="1:69" ht="12" customHeight="1" x14ac:dyDescent="0.25">
      <c r="A828" s="286">
        <v>19000132</v>
      </c>
      <c r="B828" s="287" t="s">
        <v>2920</v>
      </c>
      <c r="C828" s="16" t="s">
        <v>1036</v>
      </c>
      <c r="D828" s="13" t="s">
        <v>182</v>
      </c>
      <c r="E828" s="13"/>
      <c r="F828" s="303">
        <v>43070</v>
      </c>
      <c r="G828" s="13"/>
      <c r="H828" s="288" t="s">
        <v>2129</v>
      </c>
      <c r="I828" s="288" t="s">
        <v>2129</v>
      </c>
      <c r="J828" s="288" t="s">
        <v>2129</v>
      </c>
      <c r="K828" s="288" t="s">
        <v>182</v>
      </c>
      <c r="L828" s="288" t="s">
        <v>2130</v>
      </c>
      <c r="M828" s="288" t="s">
        <v>2130</v>
      </c>
      <c r="N828" s="288" t="s">
        <v>2129</v>
      </c>
      <c r="P828" s="289">
        <v>350919645.93000001</v>
      </c>
      <c r="Q828" s="289">
        <v>350919645.93000001</v>
      </c>
      <c r="R828" s="289">
        <v>350919645.93000001</v>
      </c>
      <c r="S828" s="289">
        <v>348655919.51999998</v>
      </c>
      <c r="T828" s="289">
        <v>347888377.29000002</v>
      </c>
      <c r="U828" s="289">
        <v>347096269.11000001</v>
      </c>
      <c r="V828" s="289">
        <v>346306130.41000003</v>
      </c>
      <c r="W828" s="289">
        <v>345539040.33999997</v>
      </c>
      <c r="X828" s="289">
        <v>344759182.94</v>
      </c>
      <c r="Y828" s="289">
        <v>297229772.77999997</v>
      </c>
      <c r="Z828" s="289">
        <v>296428791.99000001</v>
      </c>
      <c r="AA828" s="289">
        <v>295688522.87</v>
      </c>
      <c r="AB828" s="289">
        <v>341225135.17000002</v>
      </c>
      <c r="AC828" s="289"/>
      <c r="AD828" s="289"/>
      <c r="AE828" s="289">
        <v>334791974.13833332</v>
      </c>
      <c r="AF828" s="299"/>
      <c r="AG828" s="300"/>
      <c r="AH828" s="291"/>
      <c r="AI828" s="291"/>
      <c r="AJ828" s="291"/>
      <c r="AK828" s="292">
        <v>334791974.13833332</v>
      </c>
      <c r="AL828" s="291">
        <v>334791974.13833332</v>
      </c>
      <c r="AM828" s="293"/>
      <c r="AN828" s="291"/>
      <c r="AO828" s="294">
        <v>0</v>
      </c>
      <c r="AP828" s="291"/>
      <c r="AQ828" s="295">
        <v>341225135.17000002</v>
      </c>
      <c r="AR828" s="291"/>
      <c r="AS828" s="291"/>
      <c r="AT828" s="291"/>
      <c r="AU828" s="291">
        <v>341225135.17000002</v>
      </c>
      <c r="AV828" s="296">
        <v>341225135.17000002</v>
      </c>
      <c r="AW828" s="291"/>
      <c r="AX828" s="291"/>
      <c r="AY828" s="293">
        <v>0</v>
      </c>
      <c r="AZ828" s="297" t="s">
        <v>667</v>
      </c>
      <c r="BA828" s="298">
        <f t="shared" si="112"/>
        <v>0</v>
      </c>
      <c r="BB828" s="43"/>
      <c r="BC828" s="288" t="str">
        <f t="shared" si="113"/>
        <v/>
      </c>
      <c r="BD828" s="288" t="str">
        <f t="shared" si="113"/>
        <v/>
      </c>
      <c r="BE828" s="288" t="str">
        <f t="shared" si="113"/>
        <v/>
      </c>
      <c r="BF828" s="288" t="str">
        <f t="shared" si="113"/>
        <v>Non-Op</v>
      </c>
      <c r="BG828" s="288" t="str">
        <f t="shared" si="111"/>
        <v>NO</v>
      </c>
      <c r="BH828" s="288" t="str">
        <f t="shared" si="111"/>
        <v>NO</v>
      </c>
      <c r="BI828" s="288" t="str">
        <f t="shared" si="109"/>
        <v/>
      </c>
      <c r="BJ828" s="43"/>
      <c r="BK828" s="288" t="b">
        <f t="shared" si="110"/>
        <v>1</v>
      </c>
      <c r="BL828" s="288" t="b">
        <f t="shared" si="110"/>
        <v>1</v>
      </c>
      <c r="BM828" s="288" t="b">
        <f t="shared" si="110"/>
        <v>1</v>
      </c>
      <c r="BN828" s="288" t="b">
        <f t="shared" si="110"/>
        <v>1</v>
      </c>
      <c r="BO828" s="288" t="b">
        <f t="shared" si="110"/>
        <v>1</v>
      </c>
      <c r="BP828" s="288" t="b">
        <f t="shared" si="110"/>
        <v>1</v>
      </c>
      <c r="BQ828" s="288" t="b">
        <f t="shared" si="110"/>
        <v>1</v>
      </c>
    </row>
    <row r="829" spans="1:69" ht="12" customHeight="1" x14ac:dyDescent="0.25">
      <c r="A829" s="286">
        <v>19000133</v>
      </c>
      <c r="B829" s="287" t="s">
        <v>2921</v>
      </c>
      <c r="C829" s="16" t="s">
        <v>1037</v>
      </c>
      <c r="D829" s="13" t="s">
        <v>2922</v>
      </c>
      <c r="E829" s="13"/>
      <c r="F829" s="16"/>
      <c r="G829" s="13"/>
      <c r="H829" s="288" t="s">
        <v>2129</v>
      </c>
      <c r="I829" s="288" t="s">
        <v>2129</v>
      </c>
      <c r="J829" s="288" t="s">
        <v>71</v>
      </c>
      <c r="K829" s="288" t="s">
        <v>182</v>
      </c>
      <c r="L829" s="288" t="s">
        <v>2130</v>
      </c>
      <c r="M829" s="288" t="s">
        <v>2130</v>
      </c>
      <c r="N829" s="288" t="s">
        <v>2129</v>
      </c>
      <c r="P829" s="289">
        <v>9385828.8499999996</v>
      </c>
      <c r="Q829" s="289">
        <v>9440918.5600000005</v>
      </c>
      <c r="R829" s="289">
        <v>9469895.4600000009</v>
      </c>
      <c r="S829" s="289">
        <v>9524993.2599999998</v>
      </c>
      <c r="T829" s="289">
        <v>9575088.7300000004</v>
      </c>
      <c r="U829" s="289">
        <v>9630080.4800000004</v>
      </c>
      <c r="V829" s="289">
        <v>9685072.25</v>
      </c>
      <c r="W829" s="289">
        <v>9740064.0199999996</v>
      </c>
      <c r="X829" s="289">
        <v>9794845.2300000004</v>
      </c>
      <c r="Y829" s="289">
        <v>9846971.5899999999</v>
      </c>
      <c r="Z829" s="289">
        <v>9899426</v>
      </c>
      <c r="AA829" s="289">
        <v>9940390.2300000004</v>
      </c>
      <c r="AB829" s="289">
        <v>9254222.1799999997</v>
      </c>
      <c r="AC829" s="289"/>
      <c r="AD829" s="289"/>
      <c r="AE829" s="289">
        <v>9655647.6104166675</v>
      </c>
      <c r="AF829" s="299"/>
      <c r="AG829" s="300"/>
      <c r="AH829" s="291"/>
      <c r="AI829" s="291"/>
      <c r="AJ829" s="291" t="s">
        <v>71</v>
      </c>
      <c r="AK829" s="292">
        <v>9655647.6104166675</v>
      </c>
      <c r="AL829" s="291">
        <v>9655647.6104166675</v>
      </c>
      <c r="AM829" s="293"/>
      <c r="AN829" s="291"/>
      <c r="AO829" s="294">
        <v>0</v>
      </c>
      <c r="AP829" s="291"/>
      <c r="AQ829" s="295">
        <v>9254222.1799999997</v>
      </c>
      <c r="AR829" s="291"/>
      <c r="AS829" s="291"/>
      <c r="AT829" s="291" t="s">
        <v>71</v>
      </c>
      <c r="AU829" s="291">
        <v>9254222.1799999997</v>
      </c>
      <c r="AV829" s="296">
        <v>9254222.1799999997</v>
      </c>
      <c r="AW829" s="291"/>
      <c r="AX829" s="291"/>
      <c r="AY829" s="293">
        <v>0</v>
      </c>
      <c r="AZ829" s="297" t="s">
        <v>1019</v>
      </c>
      <c r="BA829" s="298">
        <f t="shared" si="112"/>
        <v>0</v>
      </c>
      <c r="BB829" s="43"/>
      <c r="BC829" s="288" t="str">
        <f t="shared" si="113"/>
        <v/>
      </c>
      <c r="BD829" s="288" t="str">
        <f t="shared" si="113"/>
        <v/>
      </c>
      <c r="BE829" s="288" t="s">
        <v>71</v>
      </c>
      <c r="BF829" s="288" t="str">
        <f t="shared" si="113"/>
        <v>Non-Op</v>
      </c>
      <c r="BG829" s="288" t="str">
        <f t="shared" si="111"/>
        <v>NO</v>
      </c>
      <c r="BH829" s="288" t="str">
        <f t="shared" si="111"/>
        <v>NO</v>
      </c>
      <c r="BI829" s="288" t="str">
        <f t="shared" si="109"/>
        <v/>
      </c>
      <c r="BJ829" s="43"/>
      <c r="BK829" s="288" t="b">
        <f t="shared" si="110"/>
        <v>1</v>
      </c>
      <c r="BL829" s="288" t="b">
        <f t="shared" si="110"/>
        <v>1</v>
      </c>
      <c r="BM829" s="288" t="b">
        <f t="shared" si="110"/>
        <v>1</v>
      </c>
      <c r="BN829" s="288" t="b">
        <f t="shared" si="110"/>
        <v>1</v>
      </c>
      <c r="BO829" s="288" t="b">
        <f t="shared" si="110"/>
        <v>1</v>
      </c>
      <c r="BP829" s="288" t="b">
        <f t="shared" si="110"/>
        <v>1</v>
      </c>
      <c r="BQ829" s="288" t="b">
        <f t="shared" si="110"/>
        <v>1</v>
      </c>
    </row>
    <row r="830" spans="1:69" ht="12" customHeight="1" x14ac:dyDescent="0.25">
      <c r="A830" s="286">
        <v>19000142</v>
      </c>
      <c r="B830" s="287" t="s">
        <v>2923</v>
      </c>
      <c r="C830" s="16" t="s">
        <v>1038</v>
      </c>
      <c r="D830" s="13" t="s">
        <v>2924</v>
      </c>
      <c r="E830" s="13"/>
      <c r="F830" s="303">
        <v>43160</v>
      </c>
      <c r="G830" s="13"/>
      <c r="H830" s="288" t="s">
        <v>2129</v>
      </c>
      <c r="I830" s="288" t="s">
        <v>2129</v>
      </c>
      <c r="J830" s="288" t="s">
        <v>71</v>
      </c>
      <c r="K830" s="288" t="s">
        <v>2129</v>
      </c>
      <c r="L830" s="288" t="s">
        <v>183</v>
      </c>
      <c r="M830" s="288" t="s">
        <v>2130</v>
      </c>
      <c r="N830" s="288" t="s">
        <v>183</v>
      </c>
      <c r="P830" s="289">
        <v>0</v>
      </c>
      <c r="Q830" s="289">
        <v>0</v>
      </c>
      <c r="R830" s="289">
        <v>0</v>
      </c>
      <c r="S830" s="289">
        <v>1779785.07</v>
      </c>
      <c r="T830" s="289">
        <v>2210025.5099999998</v>
      </c>
      <c r="U830" s="289">
        <v>2210025.5099999998</v>
      </c>
      <c r="V830" s="289">
        <v>2210025.5099999998</v>
      </c>
      <c r="W830" s="289">
        <v>2210025.5099999998</v>
      </c>
      <c r="X830" s="289">
        <v>2210025.5099999998</v>
      </c>
      <c r="Y830" s="289">
        <v>2210025.5099999998</v>
      </c>
      <c r="Z830" s="289">
        <v>2210025.5099999998</v>
      </c>
      <c r="AA830" s="289">
        <v>2210025.5099999998</v>
      </c>
      <c r="AB830" s="289">
        <v>2210025.5099999998</v>
      </c>
      <c r="AC830" s="289"/>
      <c r="AD830" s="289"/>
      <c r="AE830" s="289">
        <v>1713750.1587499997</v>
      </c>
      <c r="AF830" s="299"/>
      <c r="AG830" s="300"/>
      <c r="AH830" s="291"/>
      <c r="AI830" s="291"/>
      <c r="AJ830" s="291"/>
      <c r="AK830" s="292"/>
      <c r="AL830" s="291"/>
      <c r="AM830" s="293">
        <v>1713750.1587499997</v>
      </c>
      <c r="AN830" s="291"/>
      <c r="AO830" s="294">
        <v>1713750.1587499997</v>
      </c>
      <c r="AP830" s="291"/>
      <c r="AQ830" s="295">
        <v>2210025.5099999998</v>
      </c>
      <c r="AR830" s="291"/>
      <c r="AS830" s="291"/>
      <c r="AT830" s="291"/>
      <c r="AU830" s="291"/>
      <c r="AV830" s="296"/>
      <c r="AW830" s="291">
        <v>2210025.5099999998</v>
      </c>
      <c r="AX830" s="291"/>
      <c r="AY830" s="293">
        <v>2210025.5099999998</v>
      </c>
      <c r="AZ830" s="297"/>
      <c r="BA830" s="298">
        <f t="shared" si="112"/>
        <v>0</v>
      </c>
      <c r="BB830" s="43"/>
      <c r="BC830" s="288" t="str">
        <f t="shared" si="113"/>
        <v/>
      </c>
      <c r="BD830" s="288" t="str">
        <f t="shared" si="113"/>
        <v/>
      </c>
      <c r="BE830" s="288" t="s">
        <v>71</v>
      </c>
      <c r="BF830" s="288" t="str">
        <f t="shared" si="113"/>
        <v/>
      </c>
      <c r="BG830" s="288" t="str">
        <f t="shared" si="111"/>
        <v>W/C</v>
      </c>
      <c r="BH830" s="288" t="str">
        <f t="shared" si="111"/>
        <v>NO</v>
      </c>
      <c r="BI830" s="288" t="str">
        <f t="shared" si="109"/>
        <v>W/C</v>
      </c>
      <c r="BJ830" s="43"/>
      <c r="BK830" s="288" t="b">
        <f t="shared" si="110"/>
        <v>1</v>
      </c>
      <c r="BL830" s="288" t="b">
        <f t="shared" si="110"/>
        <v>1</v>
      </c>
      <c r="BM830" s="288" t="b">
        <f t="shared" si="110"/>
        <v>1</v>
      </c>
      <c r="BN830" s="288" t="b">
        <f t="shared" si="110"/>
        <v>1</v>
      </c>
      <c r="BO830" s="288" t="b">
        <f t="shared" si="110"/>
        <v>1</v>
      </c>
      <c r="BP830" s="288" t="b">
        <f t="shared" si="110"/>
        <v>1</v>
      </c>
      <c r="BQ830" s="288" t="b">
        <f t="shared" si="110"/>
        <v>1</v>
      </c>
    </row>
    <row r="831" spans="1:69" ht="12" customHeight="1" x14ac:dyDescent="0.25">
      <c r="A831" s="311">
        <v>19000151</v>
      </c>
      <c r="B831" s="312" t="s">
        <v>2925</v>
      </c>
      <c r="C831" s="16" t="s">
        <v>1039</v>
      </c>
      <c r="D831" s="13" t="s">
        <v>180</v>
      </c>
      <c r="E831" s="13"/>
      <c r="F831" s="16"/>
      <c r="G831" s="13"/>
      <c r="H831" s="288" t="s">
        <v>2129</v>
      </c>
      <c r="I831" s="288" t="s">
        <v>180</v>
      </c>
      <c r="J831" s="288" t="s">
        <v>2129</v>
      </c>
      <c r="K831" s="288" t="s">
        <v>2129</v>
      </c>
      <c r="L831" s="288" t="s">
        <v>2130</v>
      </c>
      <c r="M831" s="288" t="s">
        <v>2130</v>
      </c>
      <c r="N831" s="288" t="s">
        <v>2129</v>
      </c>
      <c r="P831" s="289">
        <v>114382.82</v>
      </c>
      <c r="Q831" s="289">
        <v>107519.85</v>
      </c>
      <c r="R831" s="289">
        <v>100656.88</v>
      </c>
      <c r="S831" s="289">
        <v>93793.91</v>
      </c>
      <c r="T831" s="289">
        <v>86930.94</v>
      </c>
      <c r="U831" s="289">
        <v>80067.97</v>
      </c>
      <c r="V831" s="289">
        <v>73205</v>
      </c>
      <c r="W831" s="289">
        <v>66342.03</v>
      </c>
      <c r="X831" s="289">
        <v>59479.06</v>
      </c>
      <c r="Y831" s="289">
        <v>52616.09</v>
      </c>
      <c r="Z831" s="289">
        <v>45753.08</v>
      </c>
      <c r="AA831" s="289">
        <v>45753.08</v>
      </c>
      <c r="AB831" s="289">
        <v>45753.08</v>
      </c>
      <c r="AC831" s="289"/>
      <c r="AD831" s="289"/>
      <c r="AE831" s="289">
        <v>74348.820000000007</v>
      </c>
      <c r="AF831" s="299" t="s">
        <v>1040</v>
      </c>
      <c r="AG831" s="300"/>
      <c r="AH831" s="291"/>
      <c r="AI831" s="291">
        <v>74348.820000000007</v>
      </c>
      <c r="AJ831" s="291"/>
      <c r="AK831" s="292"/>
      <c r="AL831" s="291">
        <v>74348.820000000007</v>
      </c>
      <c r="AM831" s="293"/>
      <c r="AN831" s="291"/>
      <c r="AO831" s="294">
        <v>0</v>
      </c>
      <c r="AP831" s="291"/>
      <c r="AQ831" s="295">
        <v>45753.08</v>
      </c>
      <c r="AR831" s="291"/>
      <c r="AS831" s="291">
        <v>45753.08</v>
      </c>
      <c r="AT831" s="291"/>
      <c r="AU831" s="291"/>
      <c r="AV831" s="296">
        <v>45753.08</v>
      </c>
      <c r="AW831" s="291"/>
      <c r="AX831" s="291"/>
      <c r="AY831" s="293">
        <v>0</v>
      </c>
      <c r="AZ831" s="297"/>
      <c r="BA831" s="298">
        <f t="shared" si="112"/>
        <v>0</v>
      </c>
      <c r="BB831" s="43"/>
      <c r="BC831" s="288" t="str">
        <f t="shared" si="113"/>
        <v/>
      </c>
      <c r="BD831" s="288" t="str">
        <f t="shared" si="113"/>
        <v>ERB</v>
      </c>
      <c r="BE831" s="288" t="str">
        <f>IF(VALUE(AT831),BE$7,IF(ISBLANK(AT831),"",BE$7))</f>
        <v/>
      </c>
      <c r="BF831" s="288" t="str">
        <f t="shared" si="113"/>
        <v/>
      </c>
      <c r="BG831" s="288" t="str">
        <f t="shared" si="111"/>
        <v>NO</v>
      </c>
      <c r="BH831" s="288" t="str">
        <f t="shared" si="111"/>
        <v>NO</v>
      </c>
      <c r="BI831" s="288" t="str">
        <f t="shared" si="109"/>
        <v/>
      </c>
      <c r="BJ831" s="43"/>
      <c r="BK831" s="288" t="b">
        <f t="shared" si="110"/>
        <v>1</v>
      </c>
      <c r="BL831" s="288" t="b">
        <f t="shared" si="110"/>
        <v>1</v>
      </c>
      <c r="BM831" s="288" t="b">
        <f t="shared" si="110"/>
        <v>1</v>
      </c>
      <c r="BN831" s="288" t="b">
        <f t="shared" si="110"/>
        <v>1</v>
      </c>
      <c r="BO831" s="288" t="b">
        <f t="shared" si="110"/>
        <v>1</v>
      </c>
      <c r="BP831" s="288" t="b">
        <f t="shared" si="110"/>
        <v>1</v>
      </c>
      <c r="BQ831" s="288" t="b">
        <f t="shared" si="110"/>
        <v>1</v>
      </c>
    </row>
    <row r="832" spans="1:69" ht="12" customHeight="1" x14ac:dyDescent="0.25">
      <c r="A832" s="286">
        <v>19000181</v>
      </c>
      <c r="B832" s="287" t="s">
        <v>2926</v>
      </c>
      <c r="C832" s="16" t="s">
        <v>1041</v>
      </c>
      <c r="D832" s="13" t="s">
        <v>2924</v>
      </c>
      <c r="E832" s="13"/>
      <c r="F832" s="303"/>
      <c r="G832" s="13"/>
      <c r="H832" s="288" t="s">
        <v>2129</v>
      </c>
      <c r="I832" s="288" t="s">
        <v>2129</v>
      </c>
      <c r="J832" s="288" t="s">
        <v>71</v>
      </c>
      <c r="K832" s="288" t="s">
        <v>2129</v>
      </c>
      <c r="L832" s="288" t="s">
        <v>183</v>
      </c>
      <c r="M832" s="288" t="s">
        <v>2130</v>
      </c>
      <c r="N832" s="288" t="s">
        <v>183</v>
      </c>
      <c r="P832" s="289">
        <v>-2040031.54</v>
      </c>
      <c r="Q832" s="289">
        <v>-2039209.39</v>
      </c>
      <c r="R832" s="289">
        <v>-1981772.42</v>
      </c>
      <c r="S832" s="289">
        <v>-1935276.06</v>
      </c>
      <c r="T832" s="289">
        <v>-1903574.34</v>
      </c>
      <c r="U832" s="289">
        <v>-1875422.41</v>
      </c>
      <c r="V832" s="289">
        <v>-1854708.84</v>
      </c>
      <c r="W832" s="289">
        <v>-1830901.2</v>
      </c>
      <c r="X832" s="289">
        <v>-1834725.7</v>
      </c>
      <c r="Y832" s="289">
        <v>-1692322.31</v>
      </c>
      <c r="Z832" s="289">
        <v>-1566097.55</v>
      </c>
      <c r="AA832" s="289">
        <v>-1547367.31</v>
      </c>
      <c r="AB832" s="289">
        <v>-1416924.15</v>
      </c>
      <c r="AC832" s="289"/>
      <c r="AD832" s="289"/>
      <c r="AE832" s="289">
        <v>-1815821.2812499998</v>
      </c>
      <c r="AF832" s="299"/>
      <c r="AG832" s="300"/>
      <c r="AH832" s="291"/>
      <c r="AI832" s="291"/>
      <c r="AJ832" s="291"/>
      <c r="AK832" s="292"/>
      <c r="AL832" s="291">
        <v>0</v>
      </c>
      <c r="AM832" s="293">
        <v>-1815821.2812499998</v>
      </c>
      <c r="AN832" s="291"/>
      <c r="AO832" s="294">
        <v>-1815821.2812499998</v>
      </c>
      <c r="AP832" s="291"/>
      <c r="AQ832" s="295">
        <v>-1416924.15</v>
      </c>
      <c r="AR832" s="291"/>
      <c r="AS832" s="291"/>
      <c r="AT832" s="291"/>
      <c r="AU832" s="291"/>
      <c r="AV832" s="296">
        <v>0</v>
      </c>
      <c r="AW832" s="291">
        <v>-1416924.15</v>
      </c>
      <c r="AX832" s="291"/>
      <c r="AY832" s="293">
        <v>-1416924.15</v>
      </c>
      <c r="AZ832" s="297"/>
      <c r="BA832" s="298">
        <f t="shared" si="112"/>
        <v>0</v>
      </c>
      <c r="BB832" s="43"/>
      <c r="BC832" s="288" t="str">
        <f t="shared" si="113"/>
        <v/>
      </c>
      <c r="BD832" s="288" t="str">
        <f t="shared" si="113"/>
        <v/>
      </c>
      <c r="BE832" s="288" t="s">
        <v>71</v>
      </c>
      <c r="BF832" s="288" t="str">
        <f t="shared" si="113"/>
        <v/>
      </c>
      <c r="BG832" s="288" t="str">
        <f t="shared" si="111"/>
        <v>W/C</v>
      </c>
      <c r="BH832" s="288" t="str">
        <f t="shared" si="111"/>
        <v>NO</v>
      </c>
      <c r="BI832" s="288" t="str">
        <f t="shared" si="109"/>
        <v>W/C</v>
      </c>
      <c r="BJ832" s="43"/>
      <c r="BK832" s="288" t="b">
        <f t="shared" si="110"/>
        <v>1</v>
      </c>
      <c r="BL832" s="288" t="b">
        <f t="shared" si="110"/>
        <v>1</v>
      </c>
      <c r="BM832" s="288" t="b">
        <f t="shared" si="110"/>
        <v>1</v>
      </c>
      <c r="BN832" s="288" t="b">
        <f t="shared" si="110"/>
        <v>1</v>
      </c>
      <c r="BO832" s="288" t="b">
        <f t="shared" si="110"/>
        <v>1</v>
      </c>
      <c r="BP832" s="288" t="b">
        <f t="shared" si="110"/>
        <v>1</v>
      </c>
      <c r="BQ832" s="288" t="b">
        <f t="shared" si="110"/>
        <v>1</v>
      </c>
    </row>
    <row r="833" spans="1:69" ht="12" customHeight="1" x14ac:dyDescent="0.25">
      <c r="A833" s="286">
        <v>19000193</v>
      </c>
      <c r="B833" s="287" t="s">
        <v>2927</v>
      </c>
      <c r="C833" s="16" t="s">
        <v>1042</v>
      </c>
      <c r="D833" s="13" t="s">
        <v>2922</v>
      </c>
      <c r="E833" s="13"/>
      <c r="F833" s="16"/>
      <c r="G833" s="13"/>
      <c r="H833" s="288" t="s">
        <v>2129</v>
      </c>
      <c r="I833" s="288" t="s">
        <v>2129</v>
      </c>
      <c r="J833" s="288" t="s">
        <v>71</v>
      </c>
      <c r="K833" s="288" t="s">
        <v>182</v>
      </c>
      <c r="L833" s="288" t="s">
        <v>2130</v>
      </c>
      <c r="M833" s="288" t="s">
        <v>2130</v>
      </c>
      <c r="N833" s="288" t="s">
        <v>2129</v>
      </c>
      <c r="P833" s="289">
        <v>0.13</v>
      </c>
      <c r="Q833" s="289">
        <v>0.13</v>
      </c>
      <c r="R833" s="289">
        <v>0.13</v>
      </c>
      <c r="S833" s="289">
        <v>0.13</v>
      </c>
      <c r="T833" s="289">
        <v>0.13</v>
      </c>
      <c r="U833" s="289">
        <v>0.13</v>
      </c>
      <c r="V833" s="289">
        <v>0.13</v>
      </c>
      <c r="W833" s="289">
        <v>0.13</v>
      </c>
      <c r="X833" s="289">
        <v>0.13</v>
      </c>
      <c r="Y833" s="289">
        <v>0.13</v>
      </c>
      <c r="Z833" s="289">
        <v>0.13</v>
      </c>
      <c r="AA833" s="289">
        <v>0.13</v>
      </c>
      <c r="AB833" s="289">
        <v>0</v>
      </c>
      <c r="AC833" s="289"/>
      <c r="AD833" s="289"/>
      <c r="AE833" s="289">
        <v>0.12458333333333331</v>
      </c>
      <c r="AF833" s="307"/>
      <c r="AG833" s="308"/>
      <c r="AH833" s="291"/>
      <c r="AI833" s="291"/>
      <c r="AJ833" s="291" t="s">
        <v>71</v>
      </c>
      <c r="AK833" s="292">
        <v>0.12458333333333331</v>
      </c>
      <c r="AL833" s="291">
        <v>0.12458333333333331</v>
      </c>
      <c r="AM833" s="293"/>
      <c r="AN833" s="291"/>
      <c r="AO833" s="294">
        <v>0</v>
      </c>
      <c r="AP833" s="291"/>
      <c r="AQ833" s="295">
        <v>0</v>
      </c>
      <c r="AR833" s="291"/>
      <c r="AS833" s="291"/>
      <c r="AT833" s="291" t="s">
        <v>71</v>
      </c>
      <c r="AU833" s="291">
        <v>0</v>
      </c>
      <c r="AV833" s="296">
        <v>0</v>
      </c>
      <c r="AW833" s="291"/>
      <c r="AX833" s="291"/>
      <c r="AY833" s="293">
        <v>0</v>
      </c>
      <c r="AZ833" s="297" t="s">
        <v>219</v>
      </c>
      <c r="BA833" s="298">
        <f t="shared" si="112"/>
        <v>0</v>
      </c>
      <c r="BB833" s="43"/>
      <c r="BC833" s="288" t="str">
        <f t="shared" si="113"/>
        <v/>
      </c>
      <c r="BD833" s="288" t="str">
        <f t="shared" si="113"/>
        <v/>
      </c>
      <c r="BE833" s="288" t="s">
        <v>71</v>
      </c>
      <c r="BF833" s="288" t="str">
        <f t="shared" si="113"/>
        <v>Non-Op</v>
      </c>
      <c r="BG833" s="288" t="str">
        <f t="shared" si="111"/>
        <v>NO</v>
      </c>
      <c r="BH833" s="288" t="str">
        <f t="shared" si="111"/>
        <v>NO</v>
      </c>
      <c r="BI833" s="288" t="str">
        <f t="shared" si="109"/>
        <v/>
      </c>
      <c r="BJ833" s="43"/>
      <c r="BK833" s="288" t="b">
        <f t="shared" si="110"/>
        <v>1</v>
      </c>
      <c r="BL833" s="288" t="b">
        <f t="shared" si="110"/>
        <v>1</v>
      </c>
      <c r="BM833" s="288" t="b">
        <f t="shared" si="110"/>
        <v>1</v>
      </c>
      <c r="BN833" s="288" t="b">
        <f t="shared" si="110"/>
        <v>1</v>
      </c>
      <c r="BO833" s="288" t="b">
        <f t="shared" si="110"/>
        <v>1</v>
      </c>
      <c r="BP833" s="288" t="b">
        <f t="shared" si="110"/>
        <v>1</v>
      </c>
      <c r="BQ833" s="288" t="b">
        <f t="shared" si="110"/>
        <v>1</v>
      </c>
    </row>
    <row r="834" spans="1:69" ht="12" customHeight="1" x14ac:dyDescent="0.25">
      <c r="A834" s="286">
        <v>19000251</v>
      </c>
      <c r="B834" s="287" t="s">
        <v>2928</v>
      </c>
      <c r="C834" s="16" t="s">
        <v>1043</v>
      </c>
      <c r="D834" s="13" t="s">
        <v>183</v>
      </c>
      <c r="E834" s="13"/>
      <c r="F834" s="16"/>
      <c r="G834" s="13"/>
      <c r="H834" s="288" t="s">
        <v>2129</v>
      </c>
      <c r="I834" s="288" t="s">
        <v>2129</v>
      </c>
      <c r="J834" s="288" t="s">
        <v>2129</v>
      </c>
      <c r="K834" s="288" t="s">
        <v>2129</v>
      </c>
      <c r="L834" s="288" t="s">
        <v>183</v>
      </c>
      <c r="M834" s="288" t="s">
        <v>2130</v>
      </c>
      <c r="N834" s="288" t="s">
        <v>183</v>
      </c>
      <c r="P834" s="289">
        <v>1961.44</v>
      </c>
      <c r="Q834" s="289">
        <v>1814.35</v>
      </c>
      <c r="R834" s="289">
        <v>1667.25</v>
      </c>
      <c r="S834" s="289">
        <v>1520.16</v>
      </c>
      <c r="T834" s="289">
        <v>1373.06</v>
      </c>
      <c r="U834" s="289">
        <v>1225.68</v>
      </c>
      <c r="V834" s="289">
        <v>1198.53</v>
      </c>
      <c r="W834" s="289">
        <v>1171.3800000000001</v>
      </c>
      <c r="X834" s="289">
        <v>1144.22</v>
      </c>
      <c r="Y834" s="289">
        <v>1117.07</v>
      </c>
      <c r="Z834" s="289">
        <v>1089.92</v>
      </c>
      <c r="AA834" s="289">
        <v>1062.77</v>
      </c>
      <c r="AB834" s="289">
        <v>1035.6199999999999</v>
      </c>
      <c r="AC834" s="289"/>
      <c r="AD834" s="289"/>
      <c r="AE834" s="289">
        <v>1323.5766666666666</v>
      </c>
      <c r="AF834" s="307"/>
      <c r="AG834" s="308"/>
      <c r="AH834" s="291"/>
      <c r="AI834" s="291"/>
      <c r="AJ834" s="291"/>
      <c r="AK834" s="292"/>
      <c r="AL834" s="291">
        <v>0</v>
      </c>
      <c r="AM834" s="293">
        <v>1323.5766666666666</v>
      </c>
      <c r="AN834" s="291"/>
      <c r="AO834" s="294">
        <v>1323.5766666666666</v>
      </c>
      <c r="AP834" s="291"/>
      <c r="AQ834" s="295">
        <v>1035.6199999999999</v>
      </c>
      <c r="AR834" s="291"/>
      <c r="AS834" s="291"/>
      <c r="AT834" s="291"/>
      <c r="AU834" s="291"/>
      <c r="AV834" s="296">
        <v>0</v>
      </c>
      <c r="AW834" s="291">
        <v>1035.6199999999999</v>
      </c>
      <c r="AX834" s="291"/>
      <c r="AY834" s="293">
        <v>1035.6199999999999</v>
      </c>
      <c r="AZ834" s="297"/>
      <c r="BA834" s="298">
        <f t="shared" si="112"/>
        <v>0</v>
      </c>
      <c r="BB834" s="43"/>
      <c r="BC834" s="288" t="str">
        <f t="shared" si="113"/>
        <v/>
      </c>
      <c r="BD834" s="288" t="str">
        <f t="shared" si="113"/>
        <v/>
      </c>
      <c r="BE834" s="288" t="str">
        <f>IF(VALUE(AT834),BE$7,IF(ISBLANK(AT834),"",BE$7))</f>
        <v/>
      </c>
      <c r="BF834" s="288" t="str">
        <f t="shared" si="113"/>
        <v/>
      </c>
      <c r="BG834" s="288" t="str">
        <f t="shared" si="111"/>
        <v>W/C</v>
      </c>
      <c r="BH834" s="288" t="str">
        <f t="shared" si="111"/>
        <v>NO</v>
      </c>
      <c r="BI834" s="288" t="str">
        <f t="shared" si="109"/>
        <v>W/C</v>
      </c>
      <c r="BJ834" s="43"/>
      <c r="BK834" s="288" t="b">
        <f t="shared" si="110"/>
        <v>1</v>
      </c>
      <c r="BL834" s="288" t="b">
        <f t="shared" si="110"/>
        <v>1</v>
      </c>
      <c r="BM834" s="288" t="b">
        <f t="shared" si="110"/>
        <v>1</v>
      </c>
      <c r="BN834" s="288" t="b">
        <f t="shared" si="110"/>
        <v>1</v>
      </c>
      <c r="BO834" s="288" t="b">
        <f t="shared" si="110"/>
        <v>1</v>
      </c>
      <c r="BP834" s="288" t="b">
        <f t="shared" si="110"/>
        <v>1</v>
      </c>
      <c r="BQ834" s="288" t="b">
        <f t="shared" si="110"/>
        <v>1</v>
      </c>
    </row>
    <row r="835" spans="1:69" ht="12" customHeight="1" x14ac:dyDescent="0.3">
      <c r="A835" s="286" t="s">
        <v>1044</v>
      </c>
      <c r="B835" s="287"/>
      <c r="C835" s="316" t="s">
        <v>1045</v>
      </c>
      <c r="D835" s="13" t="s">
        <v>2922</v>
      </c>
      <c r="E835" s="13"/>
      <c r="F835" s="303">
        <v>43313</v>
      </c>
      <c r="G835" s="13"/>
      <c r="H835" s="288" t="s">
        <v>2129</v>
      </c>
      <c r="I835" s="288" t="s">
        <v>2129</v>
      </c>
      <c r="J835" s="288" t="s">
        <v>71</v>
      </c>
      <c r="K835" s="288" t="s">
        <v>182</v>
      </c>
      <c r="L835" s="288" t="s">
        <v>2130</v>
      </c>
      <c r="M835" s="288" t="s">
        <v>2130</v>
      </c>
      <c r="N835" s="288" t="s">
        <v>2129</v>
      </c>
      <c r="P835" s="289"/>
      <c r="Q835" s="289"/>
      <c r="R835" s="289"/>
      <c r="S835" s="289"/>
      <c r="T835" s="289"/>
      <c r="U835" s="289"/>
      <c r="V835" s="289"/>
      <c r="W835" s="289"/>
      <c r="X835" s="289">
        <v>31500</v>
      </c>
      <c r="Y835" s="289">
        <v>31500</v>
      </c>
      <c r="Z835" s="289">
        <v>31500</v>
      </c>
      <c r="AA835" s="289">
        <v>31500</v>
      </c>
      <c r="AB835" s="289">
        <v>31500</v>
      </c>
      <c r="AC835" s="289"/>
      <c r="AD835" s="289"/>
      <c r="AE835" s="289">
        <v>11812.5</v>
      </c>
      <c r="AF835" s="307"/>
      <c r="AG835" s="308"/>
      <c r="AH835" s="291"/>
      <c r="AI835" s="291"/>
      <c r="AJ835" s="291"/>
      <c r="AK835" s="292">
        <v>11812.5</v>
      </c>
      <c r="AL835" s="291">
        <v>11812.5</v>
      </c>
      <c r="AM835" s="293"/>
      <c r="AN835" s="291"/>
      <c r="AO835" s="294">
        <v>0</v>
      </c>
      <c r="AP835" s="291"/>
      <c r="AQ835" s="295">
        <v>31500</v>
      </c>
      <c r="AR835" s="291"/>
      <c r="AS835" s="291"/>
      <c r="AT835" s="291"/>
      <c r="AU835" s="291">
        <v>31500</v>
      </c>
      <c r="AV835" s="296">
        <v>31500</v>
      </c>
      <c r="AW835" s="291"/>
      <c r="AX835" s="291"/>
      <c r="AY835" s="293">
        <v>0</v>
      </c>
      <c r="AZ835" s="297" t="s">
        <v>219</v>
      </c>
      <c r="BA835" s="298">
        <f t="shared" si="112"/>
        <v>0</v>
      </c>
      <c r="BB835" s="43"/>
      <c r="BC835" s="288"/>
      <c r="BD835" s="288"/>
      <c r="BE835" s="288"/>
      <c r="BF835" s="288"/>
      <c r="BG835" s="288"/>
      <c r="BH835" s="288"/>
      <c r="BI835" s="288"/>
      <c r="BJ835" s="43"/>
      <c r="BK835" s="288"/>
      <c r="BL835" s="288"/>
      <c r="BM835" s="288"/>
      <c r="BN835" s="288"/>
      <c r="BO835" s="288"/>
      <c r="BP835" s="288"/>
      <c r="BQ835" s="288"/>
    </row>
    <row r="836" spans="1:69" ht="12" customHeight="1" x14ac:dyDescent="0.3">
      <c r="A836" s="286" t="s">
        <v>1046</v>
      </c>
      <c r="B836" s="287"/>
      <c r="C836" s="316" t="s">
        <v>1047</v>
      </c>
      <c r="D836" s="13" t="s">
        <v>2922</v>
      </c>
      <c r="E836" s="13"/>
      <c r="F836" s="303">
        <v>43435</v>
      </c>
      <c r="G836" s="13"/>
      <c r="H836" s="288" t="s">
        <v>2129</v>
      </c>
      <c r="I836" s="288" t="s">
        <v>2129</v>
      </c>
      <c r="J836" s="288" t="s">
        <v>71</v>
      </c>
      <c r="K836" s="288" t="s">
        <v>182</v>
      </c>
      <c r="L836" s="288" t="s">
        <v>2130</v>
      </c>
      <c r="M836" s="288" t="s">
        <v>2130</v>
      </c>
      <c r="N836" s="288" t="s">
        <v>2129</v>
      </c>
      <c r="P836" s="289"/>
      <c r="Q836" s="289"/>
      <c r="R836" s="289"/>
      <c r="S836" s="289"/>
      <c r="T836" s="289"/>
      <c r="U836" s="289"/>
      <c r="V836" s="289"/>
      <c r="W836" s="289"/>
      <c r="X836" s="289"/>
      <c r="Y836" s="289"/>
      <c r="Z836" s="289"/>
      <c r="AA836" s="289"/>
      <c r="AB836" s="289">
        <v>-2727087.72</v>
      </c>
      <c r="AC836" s="289"/>
      <c r="AD836" s="289"/>
      <c r="AE836" s="289">
        <v>-113628.65500000001</v>
      </c>
      <c r="AF836" s="307"/>
      <c r="AG836" s="308"/>
      <c r="AH836" s="291"/>
      <c r="AI836" s="291"/>
      <c r="AJ836" s="291"/>
      <c r="AK836" s="292">
        <v>-113628.65500000001</v>
      </c>
      <c r="AL836" s="291">
        <v>-113628.65500000001</v>
      </c>
      <c r="AM836" s="293"/>
      <c r="AN836" s="291"/>
      <c r="AO836" s="294">
        <v>0</v>
      </c>
      <c r="AP836" s="291"/>
      <c r="AQ836" s="295">
        <v>-2727087.72</v>
      </c>
      <c r="AR836" s="291"/>
      <c r="AS836" s="291"/>
      <c r="AT836" s="291"/>
      <c r="AU836" s="291">
        <v>-2727087.72</v>
      </c>
      <c r="AV836" s="296">
        <v>-2727087.72</v>
      </c>
      <c r="AW836" s="291"/>
      <c r="AX836" s="291"/>
      <c r="AY836" s="293">
        <v>0</v>
      </c>
      <c r="AZ836" s="297" t="s">
        <v>1048</v>
      </c>
      <c r="BA836" s="298">
        <f t="shared" si="112"/>
        <v>0</v>
      </c>
      <c r="BB836" s="43"/>
      <c r="BC836" s="288"/>
      <c r="BD836" s="288"/>
      <c r="BE836" s="288"/>
      <c r="BF836" s="288"/>
      <c r="BG836" s="288"/>
      <c r="BH836" s="288"/>
      <c r="BI836" s="288"/>
      <c r="BJ836" s="43"/>
      <c r="BK836" s="288"/>
      <c r="BL836" s="288"/>
      <c r="BM836" s="288"/>
      <c r="BN836" s="288"/>
      <c r="BO836" s="288"/>
      <c r="BP836" s="288"/>
      <c r="BQ836" s="288"/>
    </row>
    <row r="837" spans="1:69" ht="12" customHeight="1" x14ac:dyDescent="0.25">
      <c r="A837" s="286">
        <v>19000283</v>
      </c>
      <c r="B837" s="287" t="s">
        <v>2929</v>
      </c>
      <c r="C837" s="16" t="s">
        <v>1049</v>
      </c>
      <c r="D837" s="13" t="s">
        <v>2922</v>
      </c>
      <c r="E837" s="13"/>
      <c r="F837" s="16"/>
      <c r="G837" s="13"/>
      <c r="H837" s="288" t="s">
        <v>2129</v>
      </c>
      <c r="I837" s="288" t="s">
        <v>2129</v>
      </c>
      <c r="J837" s="288" t="s">
        <v>71</v>
      </c>
      <c r="K837" s="288" t="s">
        <v>182</v>
      </c>
      <c r="L837" s="288" t="s">
        <v>2130</v>
      </c>
      <c r="M837" s="288" t="s">
        <v>2130</v>
      </c>
      <c r="N837" s="288" t="s">
        <v>2129</v>
      </c>
      <c r="P837" s="289">
        <v>6630260.9100000001</v>
      </c>
      <c r="Q837" s="289">
        <v>6745365.2699999996</v>
      </c>
      <c r="R837" s="289">
        <v>7064661.8700000001</v>
      </c>
      <c r="S837" s="289">
        <v>4555122.55</v>
      </c>
      <c r="T837" s="289">
        <v>4737128.5</v>
      </c>
      <c r="U837" s="289">
        <v>4919134.45</v>
      </c>
      <c r="V837" s="289">
        <v>5063508.21</v>
      </c>
      <c r="W837" s="289">
        <v>5243299.29</v>
      </c>
      <c r="X837" s="289">
        <v>5423090.3700000001</v>
      </c>
      <c r="Y837" s="289">
        <v>5604368.7400000002</v>
      </c>
      <c r="Z837" s="289">
        <v>5784226.3899999997</v>
      </c>
      <c r="AA837" s="289">
        <v>5964084.04</v>
      </c>
      <c r="AB837" s="289">
        <v>7824685.75</v>
      </c>
      <c r="AC837" s="289"/>
      <c r="AD837" s="289"/>
      <c r="AE837" s="289">
        <v>5694288.5841666674</v>
      </c>
      <c r="AF837" s="299"/>
      <c r="AG837" s="300"/>
      <c r="AH837" s="291"/>
      <c r="AI837" s="291"/>
      <c r="AJ837" s="291" t="s">
        <v>71</v>
      </c>
      <c r="AK837" s="292">
        <v>5694288.5841666674</v>
      </c>
      <c r="AL837" s="291">
        <v>5694288.5841666674</v>
      </c>
      <c r="AM837" s="293"/>
      <c r="AN837" s="291"/>
      <c r="AO837" s="294">
        <v>0</v>
      </c>
      <c r="AP837" s="291"/>
      <c r="AQ837" s="295">
        <v>7824685.75</v>
      </c>
      <c r="AR837" s="291"/>
      <c r="AS837" s="291"/>
      <c r="AT837" s="291" t="s">
        <v>71</v>
      </c>
      <c r="AU837" s="291">
        <v>7824685.75</v>
      </c>
      <c r="AV837" s="296">
        <v>7824685.75</v>
      </c>
      <c r="AW837" s="291"/>
      <c r="AX837" s="291"/>
      <c r="AY837" s="293">
        <v>0</v>
      </c>
      <c r="AZ837" s="297" t="s">
        <v>1019</v>
      </c>
      <c r="BA837" s="298">
        <f t="shared" si="112"/>
        <v>0</v>
      </c>
      <c r="BB837" s="43"/>
      <c r="BC837" s="288" t="str">
        <f t="shared" si="113"/>
        <v/>
      </c>
      <c r="BD837" s="288" t="str">
        <f t="shared" si="113"/>
        <v/>
      </c>
      <c r="BE837" s="288" t="s">
        <v>71</v>
      </c>
      <c r="BF837" s="288" t="str">
        <f t="shared" si="113"/>
        <v>Non-Op</v>
      </c>
      <c r="BG837" s="288" t="str">
        <f t="shared" si="111"/>
        <v>NO</v>
      </c>
      <c r="BH837" s="288" t="str">
        <f t="shared" si="111"/>
        <v>NO</v>
      </c>
      <c r="BI837" s="288" t="str">
        <f t="shared" si="109"/>
        <v/>
      </c>
      <c r="BJ837" s="43"/>
      <c r="BK837" s="288" t="b">
        <f t="shared" ref="BK837:BQ868" si="114">BC837=H837</f>
        <v>1</v>
      </c>
      <c r="BL837" s="288" t="b">
        <f t="shared" si="114"/>
        <v>1</v>
      </c>
      <c r="BM837" s="288" t="b">
        <f t="shared" si="114"/>
        <v>1</v>
      </c>
      <c r="BN837" s="288" t="b">
        <f t="shared" si="114"/>
        <v>1</v>
      </c>
      <c r="BO837" s="288" t="b">
        <f t="shared" si="114"/>
        <v>1</v>
      </c>
      <c r="BP837" s="288" t="b">
        <f t="shared" si="114"/>
        <v>1</v>
      </c>
      <c r="BQ837" s="288" t="b">
        <f t="shared" si="114"/>
        <v>1</v>
      </c>
    </row>
    <row r="838" spans="1:69" ht="12" customHeight="1" x14ac:dyDescent="0.25">
      <c r="A838" s="286">
        <v>19000361</v>
      </c>
      <c r="B838" s="287" t="s">
        <v>2930</v>
      </c>
      <c r="C838" s="16" t="s">
        <v>1050</v>
      </c>
      <c r="D838" s="13" t="s">
        <v>183</v>
      </c>
      <c r="E838" s="13"/>
      <c r="F838" s="16"/>
      <c r="G838" s="13"/>
      <c r="H838" s="288" t="s">
        <v>2129</v>
      </c>
      <c r="I838" s="288" t="s">
        <v>2129</v>
      </c>
      <c r="J838" s="288" t="s">
        <v>2129</v>
      </c>
      <c r="K838" s="288" t="s">
        <v>2129</v>
      </c>
      <c r="L838" s="288" t="s">
        <v>183</v>
      </c>
      <c r="M838" s="288" t="s">
        <v>2130</v>
      </c>
      <c r="N838" s="288" t="s">
        <v>183</v>
      </c>
      <c r="P838" s="289">
        <v>159437</v>
      </c>
      <c r="Q838" s="289">
        <v>159437</v>
      </c>
      <c r="R838" s="289">
        <v>159437</v>
      </c>
      <c r="S838" s="289">
        <v>159437</v>
      </c>
      <c r="T838" s="289">
        <v>159437</v>
      </c>
      <c r="U838" s="289">
        <v>159437</v>
      </c>
      <c r="V838" s="289">
        <v>159437</v>
      </c>
      <c r="W838" s="289">
        <v>159437</v>
      </c>
      <c r="X838" s="289">
        <v>159437</v>
      </c>
      <c r="Y838" s="289">
        <v>159437</v>
      </c>
      <c r="Z838" s="289">
        <v>159437</v>
      </c>
      <c r="AA838" s="289">
        <v>159437</v>
      </c>
      <c r="AB838" s="289">
        <v>159437</v>
      </c>
      <c r="AC838" s="289"/>
      <c r="AD838" s="289"/>
      <c r="AE838" s="289">
        <v>159437</v>
      </c>
      <c r="AF838" s="299"/>
      <c r="AG838" s="300"/>
      <c r="AH838" s="291"/>
      <c r="AI838" s="291"/>
      <c r="AJ838" s="291"/>
      <c r="AK838" s="292"/>
      <c r="AL838" s="291">
        <v>0</v>
      </c>
      <c r="AM838" s="293">
        <v>159437</v>
      </c>
      <c r="AN838" s="291"/>
      <c r="AO838" s="294">
        <v>159437</v>
      </c>
      <c r="AP838" s="291"/>
      <c r="AQ838" s="295">
        <v>159437</v>
      </c>
      <c r="AR838" s="291"/>
      <c r="AS838" s="291"/>
      <c r="AT838" s="291"/>
      <c r="AU838" s="291"/>
      <c r="AV838" s="296">
        <v>0</v>
      </c>
      <c r="AW838" s="291">
        <v>159437</v>
      </c>
      <c r="AX838" s="291"/>
      <c r="AY838" s="293">
        <v>159437</v>
      </c>
      <c r="AZ838" s="297"/>
      <c r="BA838" s="298">
        <f t="shared" si="112"/>
        <v>0</v>
      </c>
      <c r="BB838" s="43"/>
      <c r="BC838" s="288" t="str">
        <f t="shared" si="113"/>
        <v/>
      </c>
      <c r="BD838" s="288" t="str">
        <f t="shared" si="113"/>
        <v/>
      </c>
      <c r="BE838" s="288" t="str">
        <f t="shared" si="113"/>
        <v/>
      </c>
      <c r="BF838" s="288" t="str">
        <f t="shared" si="113"/>
        <v/>
      </c>
      <c r="BG838" s="288" t="str">
        <f t="shared" si="111"/>
        <v>W/C</v>
      </c>
      <c r="BH838" s="288" t="str">
        <f t="shared" si="111"/>
        <v>NO</v>
      </c>
      <c r="BI838" s="288" t="str">
        <f t="shared" si="109"/>
        <v>W/C</v>
      </c>
      <c r="BJ838" s="43"/>
      <c r="BK838" s="288" t="b">
        <f t="shared" si="114"/>
        <v>1</v>
      </c>
      <c r="BL838" s="288" t="b">
        <f t="shared" si="114"/>
        <v>1</v>
      </c>
      <c r="BM838" s="288" t="b">
        <f t="shared" si="114"/>
        <v>1</v>
      </c>
      <c r="BN838" s="288" t="b">
        <f t="shared" si="114"/>
        <v>1</v>
      </c>
      <c r="BO838" s="288" t="b">
        <f t="shared" si="114"/>
        <v>1</v>
      </c>
      <c r="BP838" s="288" t="b">
        <f t="shared" si="114"/>
        <v>1</v>
      </c>
      <c r="BQ838" s="288" t="b">
        <f t="shared" si="114"/>
        <v>1</v>
      </c>
    </row>
    <row r="839" spans="1:69" ht="12" customHeight="1" x14ac:dyDescent="0.25">
      <c r="A839" s="286">
        <v>19000371</v>
      </c>
      <c r="B839" s="287" t="s">
        <v>2931</v>
      </c>
      <c r="C839" s="16" t="s">
        <v>1051</v>
      </c>
      <c r="D839" s="13" t="s">
        <v>183</v>
      </c>
      <c r="E839" s="13"/>
      <c r="F839" s="16"/>
      <c r="G839" s="13"/>
      <c r="H839" s="288" t="s">
        <v>2129</v>
      </c>
      <c r="I839" s="288" t="s">
        <v>2129</v>
      </c>
      <c r="J839" s="288" t="s">
        <v>2129</v>
      </c>
      <c r="K839" s="288" t="s">
        <v>2129</v>
      </c>
      <c r="L839" s="288" t="s">
        <v>183</v>
      </c>
      <c r="M839" s="288" t="s">
        <v>2130</v>
      </c>
      <c r="N839" s="288" t="s">
        <v>183</v>
      </c>
      <c r="P839" s="289">
        <v>12834.94</v>
      </c>
      <c r="Q839" s="289">
        <v>13103.31</v>
      </c>
      <c r="R839" s="289">
        <v>11769.04</v>
      </c>
      <c r="S839" s="289">
        <v>12723.64</v>
      </c>
      <c r="T839" s="289">
        <v>11702.32</v>
      </c>
      <c r="U839" s="289">
        <v>9856.25</v>
      </c>
      <c r="V839" s="289">
        <v>10921.65</v>
      </c>
      <c r="W839" s="289">
        <v>44590.8</v>
      </c>
      <c r="X839" s="289">
        <v>12666.73</v>
      </c>
      <c r="Y839" s="289">
        <v>16606.38</v>
      </c>
      <c r="Z839" s="289">
        <v>20010.36</v>
      </c>
      <c r="AA839" s="289">
        <v>20188.919999999998</v>
      </c>
      <c r="AB839" s="289">
        <v>17311.740000000002</v>
      </c>
      <c r="AC839" s="289"/>
      <c r="AD839" s="289"/>
      <c r="AE839" s="289">
        <v>16601.061666666665</v>
      </c>
      <c r="AF839" s="299"/>
      <c r="AG839" s="300"/>
      <c r="AH839" s="291"/>
      <c r="AI839" s="291"/>
      <c r="AJ839" s="291"/>
      <c r="AK839" s="292"/>
      <c r="AL839" s="291">
        <v>0</v>
      </c>
      <c r="AM839" s="293">
        <v>16601.061666666665</v>
      </c>
      <c r="AN839" s="291"/>
      <c r="AO839" s="294">
        <v>16601.061666666665</v>
      </c>
      <c r="AP839" s="291"/>
      <c r="AQ839" s="295">
        <v>17311.740000000002</v>
      </c>
      <c r="AR839" s="291"/>
      <c r="AS839" s="291"/>
      <c r="AT839" s="291"/>
      <c r="AU839" s="291"/>
      <c r="AV839" s="296">
        <v>0</v>
      </c>
      <c r="AW839" s="291">
        <v>17311.740000000002</v>
      </c>
      <c r="AX839" s="291"/>
      <c r="AY839" s="293">
        <v>17311.740000000002</v>
      </c>
      <c r="AZ839" s="297"/>
      <c r="BA839" s="298">
        <f t="shared" si="112"/>
        <v>0</v>
      </c>
      <c r="BB839" s="43"/>
      <c r="BC839" s="288" t="str">
        <f t="shared" si="113"/>
        <v/>
      </c>
      <c r="BD839" s="288" t="str">
        <f t="shared" si="113"/>
        <v/>
      </c>
      <c r="BE839" s="288" t="str">
        <f t="shared" si="113"/>
        <v/>
      </c>
      <c r="BF839" s="288" t="str">
        <f t="shared" si="113"/>
        <v/>
      </c>
      <c r="BG839" s="288" t="str">
        <f t="shared" si="111"/>
        <v>W/C</v>
      </c>
      <c r="BH839" s="288" t="str">
        <f t="shared" si="111"/>
        <v>NO</v>
      </c>
      <c r="BI839" s="288" t="str">
        <f t="shared" si="109"/>
        <v>W/C</v>
      </c>
      <c r="BJ839" s="43"/>
      <c r="BK839" s="288" t="b">
        <f t="shared" si="114"/>
        <v>1</v>
      </c>
      <c r="BL839" s="288" t="b">
        <f t="shared" si="114"/>
        <v>1</v>
      </c>
      <c r="BM839" s="288" t="b">
        <f t="shared" si="114"/>
        <v>1</v>
      </c>
      <c r="BN839" s="288" t="b">
        <f t="shared" si="114"/>
        <v>1</v>
      </c>
      <c r="BO839" s="288" t="b">
        <f t="shared" si="114"/>
        <v>1</v>
      </c>
      <c r="BP839" s="288" t="b">
        <f t="shared" si="114"/>
        <v>1</v>
      </c>
      <c r="BQ839" s="288" t="b">
        <f t="shared" si="114"/>
        <v>1</v>
      </c>
    </row>
    <row r="840" spans="1:69" ht="12" customHeight="1" x14ac:dyDescent="0.25">
      <c r="A840" s="286">
        <v>19000403</v>
      </c>
      <c r="B840" s="287" t="s">
        <v>2932</v>
      </c>
      <c r="C840" s="16" t="s">
        <v>1052</v>
      </c>
      <c r="D840" s="13" t="s">
        <v>179</v>
      </c>
      <c r="E840" s="13"/>
      <c r="F840" s="16"/>
      <c r="G840" s="13"/>
      <c r="H840" s="288" t="s">
        <v>179</v>
      </c>
      <c r="I840" s="288" t="s">
        <v>2129</v>
      </c>
      <c r="J840" s="288" t="s">
        <v>2129</v>
      </c>
      <c r="K840" s="288" t="s">
        <v>2129</v>
      </c>
      <c r="L840" s="288" t="s">
        <v>2130</v>
      </c>
      <c r="M840" s="288" t="s">
        <v>2130</v>
      </c>
      <c r="N840" s="288" t="s">
        <v>2129</v>
      </c>
      <c r="P840" s="289">
        <v>139985.9</v>
      </c>
      <c r="Q840" s="289">
        <v>139612.73000000001</v>
      </c>
      <c r="R840" s="289">
        <v>139239.56</v>
      </c>
      <c r="S840" s="289">
        <v>138866.39000000001</v>
      </c>
      <c r="T840" s="289">
        <v>138493.22</v>
      </c>
      <c r="U840" s="289">
        <v>138120.04999999999</v>
      </c>
      <c r="V840" s="289">
        <v>137746.88</v>
      </c>
      <c r="W840" s="289">
        <v>137373.71</v>
      </c>
      <c r="X840" s="289">
        <v>137000.54</v>
      </c>
      <c r="Y840" s="289">
        <v>136627.37</v>
      </c>
      <c r="Z840" s="289">
        <v>136254.20000000001</v>
      </c>
      <c r="AA840" s="289">
        <v>135881.03</v>
      </c>
      <c r="AB840" s="289">
        <v>135507.85999999999</v>
      </c>
      <c r="AC840" s="289"/>
      <c r="AD840" s="289"/>
      <c r="AE840" s="289">
        <v>137746.87999999998</v>
      </c>
      <c r="AF840" s="299"/>
      <c r="AG840" s="300"/>
      <c r="AH840" s="291">
        <v>137746.87999999998</v>
      </c>
      <c r="AI840" s="291"/>
      <c r="AJ840" s="291"/>
      <c r="AK840" s="292"/>
      <c r="AL840" s="291">
        <v>0</v>
      </c>
      <c r="AM840" s="293"/>
      <c r="AN840" s="291"/>
      <c r="AO840" s="294">
        <v>0</v>
      </c>
      <c r="AP840" s="291"/>
      <c r="AQ840" s="295">
        <v>135507.85999999999</v>
      </c>
      <c r="AR840" s="291">
        <v>135507.85999999999</v>
      </c>
      <c r="AS840" s="291"/>
      <c r="AT840" s="291"/>
      <c r="AU840" s="291"/>
      <c r="AV840" s="296">
        <v>0</v>
      </c>
      <c r="AW840" s="291"/>
      <c r="AX840" s="291"/>
      <c r="AY840" s="293">
        <v>0</v>
      </c>
      <c r="AZ840" s="297"/>
      <c r="BA840" s="78">
        <f t="shared" si="112"/>
        <v>135507.85999999999</v>
      </c>
      <c r="BB840" s="43"/>
      <c r="BC840" s="288" t="str">
        <f t="shared" si="113"/>
        <v>AIC</v>
      </c>
      <c r="BD840" s="288" t="str">
        <f t="shared" si="113"/>
        <v/>
      </c>
      <c r="BE840" s="288" t="str">
        <f t="shared" si="113"/>
        <v/>
      </c>
      <c r="BF840" s="288" t="str">
        <f t="shared" si="113"/>
        <v/>
      </c>
      <c r="BG840" s="288" t="str">
        <f t="shared" si="111"/>
        <v>NO</v>
      </c>
      <c r="BH840" s="288" t="str">
        <f t="shared" si="111"/>
        <v>NO</v>
      </c>
      <c r="BI840" s="288" t="str">
        <f t="shared" si="109"/>
        <v/>
      </c>
      <c r="BJ840" s="43"/>
      <c r="BK840" s="288" t="b">
        <f t="shared" si="114"/>
        <v>1</v>
      </c>
      <c r="BL840" s="288" t="b">
        <f t="shared" si="114"/>
        <v>1</v>
      </c>
      <c r="BM840" s="288" t="b">
        <f t="shared" si="114"/>
        <v>1</v>
      </c>
      <c r="BN840" s="288" t="b">
        <f t="shared" si="114"/>
        <v>1</v>
      </c>
      <c r="BO840" s="288" t="b">
        <f t="shared" si="114"/>
        <v>1</v>
      </c>
      <c r="BP840" s="288" t="b">
        <f t="shared" si="114"/>
        <v>1</v>
      </c>
      <c r="BQ840" s="288" t="b">
        <f t="shared" si="114"/>
        <v>1</v>
      </c>
    </row>
    <row r="841" spans="1:69" ht="12" customHeight="1" x14ac:dyDescent="0.25">
      <c r="A841" s="286">
        <v>19000441</v>
      </c>
      <c r="B841" s="287" t="s">
        <v>2933</v>
      </c>
      <c r="C841" s="16" t="s">
        <v>1053</v>
      </c>
      <c r="D841" s="13" t="s">
        <v>180</v>
      </c>
      <c r="E841" s="13"/>
      <c r="F841" s="16"/>
      <c r="G841" s="13"/>
      <c r="H841" s="288" t="s">
        <v>2129</v>
      </c>
      <c r="I841" s="288" t="s">
        <v>180</v>
      </c>
      <c r="J841" s="288" t="s">
        <v>2129</v>
      </c>
      <c r="K841" s="288" t="s">
        <v>2129</v>
      </c>
      <c r="L841" s="288" t="s">
        <v>2130</v>
      </c>
      <c r="M841" s="288" t="s">
        <v>2130</v>
      </c>
      <c r="N841" s="288" t="s">
        <v>2129</v>
      </c>
      <c r="P841" s="289">
        <v>11264226.609999999</v>
      </c>
      <c r="Q841" s="289">
        <v>11479124.529999999</v>
      </c>
      <c r="R841" s="289">
        <v>7566942.6699999999</v>
      </c>
      <c r="S841" s="289">
        <v>7772294.9500000002</v>
      </c>
      <c r="T841" s="289">
        <v>8199928.6600000001</v>
      </c>
      <c r="U841" s="289">
        <v>8627829.6999999993</v>
      </c>
      <c r="V841" s="289">
        <v>8976550.4499999993</v>
      </c>
      <c r="W841" s="289">
        <v>9362698.0299999993</v>
      </c>
      <c r="X841" s="289">
        <v>9648149.5600000005</v>
      </c>
      <c r="Y841" s="289">
        <v>9979739.9800000004</v>
      </c>
      <c r="Z841" s="289">
        <v>10009372.029999999</v>
      </c>
      <c r="AA841" s="289">
        <v>10615913.560000001</v>
      </c>
      <c r="AB841" s="289">
        <v>10862126.380000001</v>
      </c>
      <c r="AC841" s="289"/>
      <c r="AD841" s="289"/>
      <c r="AE841" s="289">
        <v>9441810.0512500014</v>
      </c>
      <c r="AF841" s="299" t="s">
        <v>1054</v>
      </c>
      <c r="AG841" s="300"/>
      <c r="AH841" s="291"/>
      <c r="AI841" s="291">
        <v>9441810.0512500014</v>
      </c>
      <c r="AJ841" s="291"/>
      <c r="AK841" s="292"/>
      <c r="AL841" s="291">
        <v>9441810.0512500014</v>
      </c>
      <c r="AM841" s="293"/>
      <c r="AN841" s="291"/>
      <c r="AO841" s="294">
        <v>0</v>
      </c>
      <c r="AP841" s="291"/>
      <c r="AQ841" s="295">
        <v>10862126.380000001</v>
      </c>
      <c r="AR841" s="291"/>
      <c r="AS841" s="291">
        <v>10862126.380000001</v>
      </c>
      <c r="AT841" s="291"/>
      <c r="AU841" s="291"/>
      <c r="AV841" s="296">
        <v>10862126.380000001</v>
      </c>
      <c r="AW841" s="291"/>
      <c r="AX841" s="291"/>
      <c r="AY841" s="293">
        <v>0</v>
      </c>
      <c r="AZ841" s="297"/>
      <c r="BA841" s="298">
        <f t="shared" si="112"/>
        <v>0</v>
      </c>
      <c r="BB841" s="43"/>
      <c r="BC841" s="288" t="str">
        <f t="shared" si="113"/>
        <v/>
      </c>
      <c r="BD841" s="288" t="str">
        <f t="shared" si="113"/>
        <v>ERB</v>
      </c>
      <c r="BE841" s="288" t="str">
        <f t="shared" si="113"/>
        <v/>
      </c>
      <c r="BF841" s="288" t="str">
        <f t="shared" si="113"/>
        <v/>
      </c>
      <c r="BG841" s="288" t="str">
        <f t="shared" si="111"/>
        <v>NO</v>
      </c>
      <c r="BH841" s="288" t="str">
        <f t="shared" si="111"/>
        <v>NO</v>
      </c>
      <c r="BI841" s="288" t="str">
        <f t="shared" si="109"/>
        <v/>
      </c>
      <c r="BJ841" s="43"/>
      <c r="BK841" s="288" t="b">
        <f t="shared" si="114"/>
        <v>1</v>
      </c>
      <c r="BL841" s="288" t="b">
        <f t="shared" si="114"/>
        <v>1</v>
      </c>
      <c r="BM841" s="288" t="b">
        <f t="shared" si="114"/>
        <v>1</v>
      </c>
      <c r="BN841" s="288" t="b">
        <f t="shared" si="114"/>
        <v>1</v>
      </c>
      <c r="BO841" s="288" t="b">
        <f t="shared" si="114"/>
        <v>1</v>
      </c>
      <c r="BP841" s="288" t="b">
        <f t="shared" si="114"/>
        <v>1</v>
      </c>
      <c r="BQ841" s="288" t="b">
        <f t="shared" si="114"/>
        <v>1</v>
      </c>
    </row>
    <row r="842" spans="1:69" ht="12" customHeight="1" x14ac:dyDescent="0.25">
      <c r="A842" s="286">
        <v>19000443</v>
      </c>
      <c r="B842" s="287" t="s">
        <v>2934</v>
      </c>
      <c r="C842" s="334" t="s">
        <v>1055</v>
      </c>
      <c r="D842" s="13" t="s">
        <v>182</v>
      </c>
      <c r="E842" s="13"/>
      <c r="F842" s="334"/>
      <c r="G842" s="13"/>
      <c r="H842" s="288" t="s">
        <v>2129</v>
      </c>
      <c r="I842" s="288" t="s">
        <v>2129</v>
      </c>
      <c r="J842" s="288" t="s">
        <v>2129</v>
      </c>
      <c r="K842" s="288" t="s">
        <v>182</v>
      </c>
      <c r="L842" s="288" t="s">
        <v>2130</v>
      </c>
      <c r="M842" s="288" t="s">
        <v>2130</v>
      </c>
      <c r="N842" s="288" t="s">
        <v>2129</v>
      </c>
      <c r="P842" s="289">
        <v>37599375.450000003</v>
      </c>
      <c r="Q842" s="289">
        <v>37372820.450000003</v>
      </c>
      <c r="R842" s="289">
        <v>37146265.450000003</v>
      </c>
      <c r="S842" s="289">
        <v>36919710.450000003</v>
      </c>
      <c r="T842" s="289">
        <v>36693155.450000003</v>
      </c>
      <c r="U842" s="289">
        <v>36466600.450000003</v>
      </c>
      <c r="V842" s="289">
        <v>36240045.450000003</v>
      </c>
      <c r="W842" s="289">
        <v>36013490.450000003</v>
      </c>
      <c r="X842" s="289">
        <v>35786935.460000001</v>
      </c>
      <c r="Y842" s="289">
        <v>36335797</v>
      </c>
      <c r="Z842" s="289">
        <v>36102272.740000002</v>
      </c>
      <c r="AA842" s="289">
        <v>35868748.490000002</v>
      </c>
      <c r="AB842" s="289">
        <v>47283672.659999996</v>
      </c>
      <c r="AC842" s="289"/>
      <c r="AD842" s="289"/>
      <c r="AE842" s="289">
        <v>36948947.157916665</v>
      </c>
      <c r="AF842" s="299"/>
      <c r="AG842" s="300"/>
      <c r="AH842" s="291"/>
      <c r="AI842" s="291"/>
      <c r="AJ842" s="291"/>
      <c r="AK842" s="292">
        <v>36948947.157916665</v>
      </c>
      <c r="AL842" s="291">
        <v>36948947.157916665</v>
      </c>
      <c r="AM842" s="293"/>
      <c r="AN842" s="291"/>
      <c r="AO842" s="294">
        <v>0</v>
      </c>
      <c r="AP842" s="291"/>
      <c r="AQ842" s="295">
        <v>47283672.659999996</v>
      </c>
      <c r="AR842" s="291"/>
      <c r="AS842" s="291"/>
      <c r="AT842" s="291"/>
      <c r="AU842" s="291">
        <v>47283672.659999996</v>
      </c>
      <c r="AV842" s="296">
        <v>47283672.659999996</v>
      </c>
      <c r="AW842" s="291"/>
      <c r="AX842" s="291"/>
      <c r="AY842" s="293">
        <v>0</v>
      </c>
      <c r="AZ842" s="297" t="s">
        <v>1019</v>
      </c>
      <c r="BA842" s="298">
        <f t="shared" si="112"/>
        <v>0</v>
      </c>
      <c r="BB842" s="43"/>
      <c r="BC842" s="288" t="str">
        <f t="shared" si="113"/>
        <v/>
      </c>
      <c r="BD842" s="288" t="str">
        <f t="shared" si="113"/>
        <v/>
      </c>
      <c r="BE842" s="288" t="str">
        <f t="shared" si="113"/>
        <v/>
      </c>
      <c r="BF842" s="288" t="str">
        <f t="shared" si="113"/>
        <v>Non-Op</v>
      </c>
      <c r="BG842" s="288" t="str">
        <f t="shared" si="111"/>
        <v>NO</v>
      </c>
      <c r="BH842" s="288" t="str">
        <f t="shared" si="111"/>
        <v>NO</v>
      </c>
      <c r="BI842" s="288" t="str">
        <f t="shared" si="109"/>
        <v/>
      </c>
      <c r="BJ842" s="43"/>
      <c r="BK842" s="288" t="b">
        <f t="shared" si="114"/>
        <v>1</v>
      </c>
      <c r="BL842" s="288" t="b">
        <f t="shared" si="114"/>
        <v>1</v>
      </c>
      <c r="BM842" s="288" t="b">
        <f t="shared" si="114"/>
        <v>1</v>
      </c>
      <c r="BN842" s="288" t="b">
        <f t="shared" si="114"/>
        <v>1</v>
      </c>
      <c r="BO842" s="288" t="b">
        <f t="shared" si="114"/>
        <v>1</v>
      </c>
      <c r="BP842" s="288" t="b">
        <f t="shared" si="114"/>
        <v>1</v>
      </c>
      <c r="BQ842" s="288" t="b">
        <f t="shared" si="114"/>
        <v>1</v>
      </c>
    </row>
    <row r="843" spans="1:69" ht="12" customHeight="1" x14ac:dyDescent="0.25">
      <c r="A843" s="286">
        <v>19000453</v>
      </c>
      <c r="B843" s="287" t="s">
        <v>2935</v>
      </c>
      <c r="C843" s="334" t="s">
        <v>1056</v>
      </c>
      <c r="D843" s="13" t="s">
        <v>182</v>
      </c>
      <c r="E843" s="13"/>
      <c r="F843" s="334"/>
      <c r="G843" s="13"/>
      <c r="H843" s="288" t="s">
        <v>2129</v>
      </c>
      <c r="I843" s="288" t="s">
        <v>2129</v>
      </c>
      <c r="J843" s="288" t="s">
        <v>2129</v>
      </c>
      <c r="K843" s="288" t="s">
        <v>182</v>
      </c>
      <c r="L843" s="288" t="s">
        <v>2130</v>
      </c>
      <c r="M843" s="288" t="s">
        <v>2130</v>
      </c>
      <c r="N843" s="288" t="s">
        <v>2129</v>
      </c>
      <c r="P843" s="289">
        <v>2639809.62</v>
      </c>
      <c r="Q843" s="289">
        <v>2605261.64</v>
      </c>
      <c r="R843" s="289">
        <v>2570713.67</v>
      </c>
      <c r="S843" s="289">
        <v>2536165.69</v>
      </c>
      <c r="T843" s="289">
        <v>2501617.7200000002</v>
      </c>
      <c r="U843" s="289">
        <v>2467069.7400000002</v>
      </c>
      <c r="V843" s="289">
        <v>2432521.77</v>
      </c>
      <c r="W843" s="289">
        <v>2397973.79</v>
      </c>
      <c r="X843" s="289">
        <v>2363425.81</v>
      </c>
      <c r="Y843" s="289">
        <v>2328877.84</v>
      </c>
      <c r="Z843" s="289">
        <v>2294329.86</v>
      </c>
      <c r="AA843" s="289">
        <v>2259781.89</v>
      </c>
      <c r="AB843" s="289">
        <v>2595572.41</v>
      </c>
      <c r="AC843" s="289"/>
      <c r="AD843" s="289"/>
      <c r="AE843" s="289">
        <v>2447952.5362499999</v>
      </c>
      <c r="AF843" s="299"/>
      <c r="AG843" s="300"/>
      <c r="AH843" s="291"/>
      <c r="AI843" s="291"/>
      <c r="AJ843" s="291"/>
      <c r="AK843" s="292">
        <v>2447952.5362499999</v>
      </c>
      <c r="AL843" s="291">
        <v>2447952.5362499999</v>
      </c>
      <c r="AM843" s="293"/>
      <c r="AN843" s="291"/>
      <c r="AO843" s="294">
        <v>0</v>
      </c>
      <c r="AP843" s="291"/>
      <c r="AQ843" s="295">
        <v>2595572.41</v>
      </c>
      <c r="AR843" s="291"/>
      <c r="AS843" s="291"/>
      <c r="AT843" s="291"/>
      <c r="AU843" s="291">
        <v>2595572.41</v>
      </c>
      <c r="AV843" s="296">
        <v>2595572.41</v>
      </c>
      <c r="AW843" s="291"/>
      <c r="AX843" s="291"/>
      <c r="AY843" s="293">
        <v>0</v>
      </c>
      <c r="AZ843" s="297" t="s">
        <v>1019</v>
      </c>
      <c r="BA843" s="298">
        <f t="shared" si="112"/>
        <v>0</v>
      </c>
      <c r="BB843" s="43"/>
      <c r="BC843" s="288" t="str">
        <f t="shared" si="113"/>
        <v/>
      </c>
      <c r="BD843" s="288" t="str">
        <f t="shared" si="113"/>
        <v/>
      </c>
      <c r="BE843" s="288" t="str">
        <f t="shared" si="113"/>
        <v/>
      </c>
      <c r="BF843" s="288" t="str">
        <f t="shared" si="113"/>
        <v>Non-Op</v>
      </c>
      <c r="BG843" s="288" t="str">
        <f t="shared" si="111"/>
        <v>NO</v>
      </c>
      <c r="BH843" s="288" t="str">
        <f t="shared" si="111"/>
        <v>NO</v>
      </c>
      <c r="BI843" s="288" t="str">
        <f t="shared" si="109"/>
        <v/>
      </c>
      <c r="BJ843" s="43"/>
      <c r="BK843" s="288" t="b">
        <f t="shared" si="114"/>
        <v>1</v>
      </c>
      <c r="BL843" s="288" t="b">
        <f t="shared" si="114"/>
        <v>1</v>
      </c>
      <c r="BM843" s="288" t="b">
        <f t="shared" si="114"/>
        <v>1</v>
      </c>
      <c r="BN843" s="288" t="b">
        <f t="shared" si="114"/>
        <v>1</v>
      </c>
      <c r="BO843" s="288" t="b">
        <f t="shared" si="114"/>
        <v>1</v>
      </c>
      <c r="BP843" s="288" t="b">
        <f t="shared" si="114"/>
        <v>1</v>
      </c>
      <c r="BQ843" s="288" t="b">
        <f t="shared" si="114"/>
        <v>1</v>
      </c>
    </row>
    <row r="844" spans="1:69" ht="12" customHeight="1" x14ac:dyDescent="0.25">
      <c r="A844" s="286">
        <v>19000463</v>
      </c>
      <c r="B844" s="287" t="s">
        <v>2936</v>
      </c>
      <c r="C844" s="334" t="s">
        <v>1057</v>
      </c>
      <c r="D844" s="13" t="s">
        <v>182</v>
      </c>
      <c r="E844" s="13"/>
      <c r="F844" s="334"/>
      <c r="G844" s="13"/>
      <c r="H844" s="288" t="s">
        <v>2129</v>
      </c>
      <c r="I844" s="288" t="s">
        <v>2129</v>
      </c>
      <c r="J844" s="288" t="s">
        <v>2129</v>
      </c>
      <c r="K844" s="288" t="s">
        <v>182</v>
      </c>
      <c r="L844" s="288" t="s">
        <v>2130</v>
      </c>
      <c r="M844" s="288" t="s">
        <v>2130</v>
      </c>
      <c r="N844" s="288" t="s">
        <v>2129</v>
      </c>
      <c r="P844" s="289">
        <v>-867299.93</v>
      </c>
      <c r="Q844" s="289">
        <v>-859827.43</v>
      </c>
      <c r="R844" s="289">
        <v>-852354.93</v>
      </c>
      <c r="S844" s="289">
        <v>-844882.43</v>
      </c>
      <c r="T844" s="289">
        <v>-837409.92</v>
      </c>
      <c r="U844" s="289">
        <v>-829937.42</v>
      </c>
      <c r="V844" s="289">
        <v>-822464.92</v>
      </c>
      <c r="W844" s="289">
        <v>-814992.42</v>
      </c>
      <c r="X844" s="289">
        <v>-807519.92</v>
      </c>
      <c r="Y844" s="289">
        <v>-784402.43</v>
      </c>
      <c r="Z844" s="289">
        <v>-777104.93</v>
      </c>
      <c r="AA844" s="289">
        <v>-769807.43</v>
      </c>
      <c r="AB844" s="289">
        <v>-663179.93000000005</v>
      </c>
      <c r="AC844" s="289"/>
      <c r="AD844" s="289"/>
      <c r="AE844" s="289">
        <v>-813828.67583333328</v>
      </c>
      <c r="AF844" s="299"/>
      <c r="AG844" s="300"/>
      <c r="AH844" s="291"/>
      <c r="AI844" s="291"/>
      <c r="AJ844" s="291"/>
      <c r="AK844" s="292">
        <v>-813828.67583333328</v>
      </c>
      <c r="AL844" s="291">
        <v>-813828.67583333328</v>
      </c>
      <c r="AM844" s="293"/>
      <c r="AN844" s="291"/>
      <c r="AO844" s="294">
        <v>0</v>
      </c>
      <c r="AP844" s="291"/>
      <c r="AQ844" s="295">
        <v>-663179.93000000005</v>
      </c>
      <c r="AR844" s="291"/>
      <c r="AS844" s="291"/>
      <c r="AT844" s="291"/>
      <c r="AU844" s="291">
        <v>-663179.93000000005</v>
      </c>
      <c r="AV844" s="296">
        <v>-663179.93000000005</v>
      </c>
      <c r="AW844" s="291"/>
      <c r="AX844" s="291"/>
      <c r="AY844" s="293">
        <v>0</v>
      </c>
      <c r="AZ844" s="297" t="s">
        <v>1019</v>
      </c>
      <c r="BA844" s="298">
        <f t="shared" si="112"/>
        <v>0</v>
      </c>
      <c r="BB844" s="43"/>
      <c r="BC844" s="288" t="str">
        <f t="shared" si="113"/>
        <v/>
      </c>
      <c r="BD844" s="288" t="str">
        <f t="shared" si="113"/>
        <v/>
      </c>
      <c r="BE844" s="288" t="str">
        <f t="shared" si="113"/>
        <v/>
      </c>
      <c r="BF844" s="288" t="str">
        <f t="shared" si="113"/>
        <v>Non-Op</v>
      </c>
      <c r="BG844" s="288" t="str">
        <f t="shared" si="111"/>
        <v>NO</v>
      </c>
      <c r="BH844" s="288" t="str">
        <f t="shared" si="111"/>
        <v>NO</v>
      </c>
      <c r="BI844" s="288" t="str">
        <f t="shared" si="109"/>
        <v/>
      </c>
      <c r="BJ844" s="43"/>
      <c r="BK844" s="288" t="b">
        <f t="shared" si="114"/>
        <v>1</v>
      </c>
      <c r="BL844" s="288" t="b">
        <f t="shared" si="114"/>
        <v>1</v>
      </c>
      <c r="BM844" s="288" t="b">
        <f t="shared" si="114"/>
        <v>1</v>
      </c>
      <c r="BN844" s="288" t="b">
        <f t="shared" si="114"/>
        <v>1</v>
      </c>
      <c r="BO844" s="288" t="b">
        <f t="shared" si="114"/>
        <v>1</v>
      </c>
      <c r="BP844" s="288" t="b">
        <f t="shared" si="114"/>
        <v>1</v>
      </c>
      <c r="BQ844" s="288" t="b">
        <f t="shared" si="114"/>
        <v>1</v>
      </c>
    </row>
    <row r="845" spans="1:69" ht="12" customHeight="1" x14ac:dyDescent="0.25">
      <c r="A845" s="286">
        <v>19000471</v>
      </c>
      <c r="B845" s="287" t="s">
        <v>2937</v>
      </c>
      <c r="C845" s="16" t="s">
        <v>1058</v>
      </c>
      <c r="D845" s="13" t="s">
        <v>183</v>
      </c>
      <c r="E845" s="13"/>
      <c r="F845" s="16"/>
      <c r="G845" s="13"/>
      <c r="H845" s="288" t="s">
        <v>2129</v>
      </c>
      <c r="I845" s="288" t="s">
        <v>2129</v>
      </c>
      <c r="J845" s="288" t="s">
        <v>2129</v>
      </c>
      <c r="K845" s="288" t="s">
        <v>2129</v>
      </c>
      <c r="L845" s="288" t="s">
        <v>183</v>
      </c>
      <c r="M845" s="288" t="s">
        <v>2130</v>
      </c>
      <c r="N845" s="288" t="s">
        <v>183</v>
      </c>
      <c r="P845" s="289">
        <v>4147857.24</v>
      </c>
      <c r="Q845" s="289">
        <v>4151898.13</v>
      </c>
      <c r="R845" s="289">
        <v>4175184.51</v>
      </c>
      <c r="S845" s="289">
        <v>4183448.43</v>
      </c>
      <c r="T845" s="289">
        <v>4195166.03</v>
      </c>
      <c r="U845" s="289">
        <v>4182606.96</v>
      </c>
      <c r="V845" s="289">
        <v>3777662.82</v>
      </c>
      <c r="W845" s="289">
        <v>3752507.08</v>
      </c>
      <c r="X845" s="289">
        <v>3735191.56</v>
      </c>
      <c r="Y845" s="289">
        <v>3709880.26</v>
      </c>
      <c r="Z845" s="289">
        <v>3676991.03</v>
      </c>
      <c r="AA845" s="289">
        <v>3662092.51</v>
      </c>
      <c r="AB845" s="289">
        <v>3637309.95</v>
      </c>
      <c r="AC845" s="289"/>
      <c r="AD845" s="289"/>
      <c r="AE845" s="289">
        <v>3924601.0762499999</v>
      </c>
      <c r="AF845" s="299"/>
      <c r="AG845" s="300"/>
      <c r="AH845" s="291"/>
      <c r="AI845" s="291"/>
      <c r="AJ845" s="291"/>
      <c r="AK845" s="292"/>
      <c r="AL845" s="291">
        <v>0</v>
      </c>
      <c r="AM845" s="293">
        <v>3924601.0762499999</v>
      </c>
      <c r="AN845" s="291"/>
      <c r="AO845" s="294">
        <v>3924601.0762499999</v>
      </c>
      <c r="AP845" s="291"/>
      <c r="AQ845" s="295">
        <v>3637309.95</v>
      </c>
      <c r="AR845" s="291"/>
      <c r="AS845" s="291"/>
      <c r="AT845" s="291"/>
      <c r="AU845" s="291"/>
      <c r="AV845" s="296">
        <v>0</v>
      </c>
      <c r="AW845" s="291">
        <v>3637309.95</v>
      </c>
      <c r="AX845" s="291"/>
      <c r="AY845" s="293">
        <v>3637309.95</v>
      </c>
      <c r="AZ845" s="297"/>
      <c r="BA845" s="298">
        <f t="shared" si="112"/>
        <v>0</v>
      </c>
      <c r="BB845" s="43"/>
      <c r="BC845" s="288" t="str">
        <f t="shared" si="113"/>
        <v/>
      </c>
      <c r="BD845" s="288" t="str">
        <f t="shared" si="113"/>
        <v/>
      </c>
      <c r="BE845" s="288" t="str">
        <f t="shared" si="113"/>
        <v/>
      </c>
      <c r="BF845" s="288" t="str">
        <f t="shared" si="113"/>
        <v/>
      </c>
      <c r="BG845" s="288" t="str">
        <f t="shared" si="111"/>
        <v>W/C</v>
      </c>
      <c r="BH845" s="288" t="str">
        <f t="shared" si="111"/>
        <v>NO</v>
      </c>
      <c r="BI845" s="288" t="str">
        <f t="shared" si="109"/>
        <v>W/C</v>
      </c>
      <c r="BJ845" s="43"/>
      <c r="BK845" s="288" t="b">
        <f t="shared" si="114"/>
        <v>1</v>
      </c>
      <c r="BL845" s="288" t="b">
        <f t="shared" si="114"/>
        <v>1</v>
      </c>
      <c r="BM845" s="288" t="b">
        <f t="shared" si="114"/>
        <v>1</v>
      </c>
      <c r="BN845" s="288" t="b">
        <f t="shared" si="114"/>
        <v>1</v>
      </c>
      <c r="BO845" s="288" t="b">
        <f t="shared" si="114"/>
        <v>1</v>
      </c>
      <c r="BP845" s="288" t="b">
        <f t="shared" si="114"/>
        <v>1</v>
      </c>
      <c r="BQ845" s="288" t="b">
        <f t="shared" si="114"/>
        <v>1</v>
      </c>
    </row>
    <row r="846" spans="1:69" ht="12" customHeight="1" x14ac:dyDescent="0.25">
      <c r="A846" s="286">
        <v>19000473</v>
      </c>
      <c r="B846" s="287" t="s">
        <v>2938</v>
      </c>
      <c r="C846" s="16" t="s">
        <v>1059</v>
      </c>
      <c r="D846" s="13" t="s">
        <v>183</v>
      </c>
      <c r="E846" s="13"/>
      <c r="F846" s="16"/>
      <c r="G846" s="13"/>
      <c r="H846" s="288" t="s">
        <v>2129</v>
      </c>
      <c r="I846" s="288" t="s">
        <v>2129</v>
      </c>
      <c r="J846" s="288" t="s">
        <v>2129</v>
      </c>
      <c r="K846" s="288" t="s">
        <v>2129</v>
      </c>
      <c r="L846" s="288" t="s">
        <v>183</v>
      </c>
      <c r="M846" s="288" t="s">
        <v>2130</v>
      </c>
      <c r="N846" s="288" t="s">
        <v>183</v>
      </c>
      <c r="P846" s="289">
        <v>2562568</v>
      </c>
      <c r="Q846" s="289">
        <v>2562568</v>
      </c>
      <c r="R846" s="289">
        <v>2562568</v>
      </c>
      <c r="S846" s="289">
        <v>1921926</v>
      </c>
      <c r="T846" s="289">
        <v>1708379</v>
      </c>
      <c r="U846" s="289">
        <v>1494832</v>
      </c>
      <c r="V846" s="289">
        <v>1281285</v>
      </c>
      <c r="W846" s="289">
        <v>1067736.67</v>
      </c>
      <c r="X846" s="289">
        <v>854189.33</v>
      </c>
      <c r="Y846" s="289">
        <v>640641.99</v>
      </c>
      <c r="Z846" s="289">
        <v>427094.99</v>
      </c>
      <c r="AA846" s="289">
        <v>213547.99</v>
      </c>
      <c r="AB846" s="289">
        <v>0</v>
      </c>
      <c r="AC846" s="289"/>
      <c r="AD846" s="289"/>
      <c r="AE846" s="289">
        <v>1334671.0808333333</v>
      </c>
      <c r="AF846" s="299"/>
      <c r="AG846" s="300"/>
      <c r="AH846" s="291"/>
      <c r="AI846" s="291"/>
      <c r="AJ846" s="291"/>
      <c r="AK846" s="292"/>
      <c r="AL846" s="291">
        <v>0</v>
      </c>
      <c r="AM846" s="293">
        <v>1334671.0808333333</v>
      </c>
      <c r="AN846" s="291"/>
      <c r="AO846" s="294">
        <v>1334671.0808333333</v>
      </c>
      <c r="AP846" s="291"/>
      <c r="AQ846" s="295">
        <v>0</v>
      </c>
      <c r="AR846" s="291"/>
      <c r="AS846" s="291"/>
      <c r="AT846" s="291"/>
      <c r="AU846" s="291"/>
      <c r="AV846" s="296">
        <v>0</v>
      </c>
      <c r="AW846" s="291">
        <v>0</v>
      </c>
      <c r="AX846" s="291"/>
      <c r="AY846" s="293">
        <v>0</v>
      </c>
      <c r="AZ846" s="297"/>
      <c r="BA846" s="298">
        <f t="shared" si="112"/>
        <v>0</v>
      </c>
      <c r="BB846" s="43"/>
      <c r="BC846" s="288" t="str">
        <f t="shared" si="113"/>
        <v/>
      </c>
      <c r="BD846" s="288" t="str">
        <f t="shared" si="113"/>
        <v/>
      </c>
      <c r="BE846" s="288" t="str">
        <f t="shared" si="113"/>
        <v/>
      </c>
      <c r="BF846" s="288" t="str">
        <f t="shared" si="113"/>
        <v/>
      </c>
      <c r="BG846" s="288" t="str">
        <f t="shared" si="111"/>
        <v>W/C</v>
      </c>
      <c r="BH846" s="288" t="str">
        <f t="shared" si="111"/>
        <v>NO</v>
      </c>
      <c r="BI846" s="288" t="str">
        <f t="shared" si="109"/>
        <v>W/C</v>
      </c>
      <c r="BJ846" s="43"/>
      <c r="BK846" s="288" t="b">
        <f t="shared" si="114"/>
        <v>1</v>
      </c>
      <c r="BL846" s="288" t="b">
        <f t="shared" si="114"/>
        <v>1</v>
      </c>
      <c r="BM846" s="288" t="b">
        <f t="shared" si="114"/>
        <v>1</v>
      </c>
      <c r="BN846" s="288" t="b">
        <f t="shared" si="114"/>
        <v>1</v>
      </c>
      <c r="BO846" s="288" t="b">
        <f t="shared" si="114"/>
        <v>1</v>
      </c>
      <c r="BP846" s="288" t="b">
        <f t="shared" si="114"/>
        <v>1</v>
      </c>
      <c r="BQ846" s="288" t="b">
        <f t="shared" si="114"/>
        <v>1</v>
      </c>
    </row>
    <row r="847" spans="1:69" ht="12" customHeight="1" x14ac:dyDescent="0.25">
      <c r="A847" s="286">
        <v>19000491</v>
      </c>
      <c r="B847" s="287" t="s">
        <v>2939</v>
      </c>
      <c r="C847" s="16" t="s">
        <v>1060</v>
      </c>
      <c r="D847" s="13" t="s">
        <v>182</v>
      </c>
      <c r="E847" s="13"/>
      <c r="F847" s="16"/>
      <c r="G847" s="13"/>
      <c r="H847" s="288" t="s">
        <v>2129</v>
      </c>
      <c r="I847" s="288" t="s">
        <v>2129</v>
      </c>
      <c r="J847" s="288" t="s">
        <v>2129</v>
      </c>
      <c r="K847" s="288" t="s">
        <v>182</v>
      </c>
      <c r="L847" s="288" t="s">
        <v>2130</v>
      </c>
      <c r="M847" s="288" t="s">
        <v>2130</v>
      </c>
      <c r="N847" s="288" t="s">
        <v>2129</v>
      </c>
      <c r="P847" s="289">
        <v>1123288.53</v>
      </c>
      <c r="Q847" s="289">
        <v>1118446.77</v>
      </c>
      <c r="R847" s="289">
        <v>1113605.01</v>
      </c>
      <c r="S847" s="289">
        <v>1108763.25</v>
      </c>
      <c r="T847" s="289">
        <v>1103921.49</v>
      </c>
      <c r="U847" s="289">
        <v>1099079.73</v>
      </c>
      <c r="V847" s="289">
        <v>1094237.97</v>
      </c>
      <c r="W847" s="289">
        <v>1089396.21</v>
      </c>
      <c r="X847" s="289">
        <v>1084554.45</v>
      </c>
      <c r="Y847" s="289">
        <v>1079712.69</v>
      </c>
      <c r="Z847" s="289">
        <v>1074870.93</v>
      </c>
      <c r="AA847" s="289">
        <v>1070029.17</v>
      </c>
      <c r="AB847" s="289">
        <v>1065187.4099999999</v>
      </c>
      <c r="AC847" s="289"/>
      <c r="AD847" s="289"/>
      <c r="AE847" s="289">
        <v>1094237.97</v>
      </c>
      <c r="AF847" s="335"/>
      <c r="AG847" s="336"/>
      <c r="AH847" s="337"/>
      <c r="AI847" s="291"/>
      <c r="AJ847" s="291"/>
      <c r="AK847" s="292">
        <v>1094237.97</v>
      </c>
      <c r="AL847" s="291">
        <v>1094237.97</v>
      </c>
      <c r="AM847" s="338"/>
      <c r="AN847" s="337"/>
      <c r="AO847" s="294">
        <v>0</v>
      </c>
      <c r="AP847" s="291"/>
      <c r="AQ847" s="295">
        <v>1065187.4099999999</v>
      </c>
      <c r="AR847" s="337"/>
      <c r="AS847" s="291"/>
      <c r="AT847" s="291"/>
      <c r="AU847" s="291">
        <v>1065187.4099999999</v>
      </c>
      <c r="AV847" s="296">
        <v>1065187.4099999999</v>
      </c>
      <c r="AW847" s="337"/>
      <c r="AX847" s="337"/>
      <c r="AY847" s="293">
        <v>0</v>
      </c>
      <c r="AZ847" s="297" t="s">
        <v>1061</v>
      </c>
      <c r="BA847" s="298">
        <f t="shared" si="112"/>
        <v>0</v>
      </c>
      <c r="BB847" s="339"/>
      <c r="BC847" s="288" t="str">
        <f t="shared" si="113"/>
        <v/>
      </c>
      <c r="BD847" s="288" t="str">
        <f t="shared" si="113"/>
        <v/>
      </c>
      <c r="BE847" s="288" t="str">
        <f t="shared" si="113"/>
        <v/>
      </c>
      <c r="BF847" s="288" t="str">
        <f t="shared" si="113"/>
        <v>Non-Op</v>
      </c>
      <c r="BG847" s="288" t="str">
        <f t="shared" si="111"/>
        <v>NO</v>
      </c>
      <c r="BH847" s="288" t="str">
        <f t="shared" si="111"/>
        <v>NO</v>
      </c>
      <c r="BI847" s="288" t="str">
        <f t="shared" si="109"/>
        <v/>
      </c>
      <c r="BJ847" s="339"/>
      <c r="BK847" s="288" t="b">
        <f t="shared" si="114"/>
        <v>1</v>
      </c>
      <c r="BL847" s="288" t="b">
        <f t="shared" si="114"/>
        <v>1</v>
      </c>
      <c r="BM847" s="288" t="b">
        <f t="shared" si="114"/>
        <v>1</v>
      </c>
      <c r="BN847" s="288" t="b">
        <f t="shared" si="114"/>
        <v>1</v>
      </c>
      <c r="BO847" s="288" t="b">
        <f t="shared" si="114"/>
        <v>1</v>
      </c>
      <c r="BP847" s="288" t="b">
        <f t="shared" si="114"/>
        <v>1</v>
      </c>
      <c r="BQ847" s="288" t="b">
        <f t="shared" si="114"/>
        <v>1</v>
      </c>
    </row>
    <row r="848" spans="1:69" ht="12" customHeight="1" x14ac:dyDescent="0.25">
      <c r="A848" s="286">
        <v>19000551</v>
      </c>
      <c r="B848" s="287" t="s">
        <v>2940</v>
      </c>
      <c r="C848" s="16" t="s">
        <v>1062</v>
      </c>
      <c r="D848" s="13" t="s">
        <v>182</v>
      </c>
      <c r="E848" s="13"/>
      <c r="F848" s="16"/>
      <c r="G848" s="13"/>
      <c r="H848" s="288" t="s">
        <v>2129</v>
      </c>
      <c r="I848" s="288" t="s">
        <v>2129</v>
      </c>
      <c r="J848" s="288" t="s">
        <v>2129</v>
      </c>
      <c r="K848" s="288" t="s">
        <v>182</v>
      </c>
      <c r="L848" s="288" t="s">
        <v>2130</v>
      </c>
      <c r="M848" s="288" t="s">
        <v>2130</v>
      </c>
      <c r="N848" s="288" t="s">
        <v>2129</v>
      </c>
      <c r="P848" s="289">
        <v>0</v>
      </c>
      <c r="Q848" s="289">
        <v>0</v>
      </c>
      <c r="R848" s="289">
        <v>0</v>
      </c>
      <c r="S848" s="289">
        <v>0</v>
      </c>
      <c r="T848" s="289">
        <v>0</v>
      </c>
      <c r="U848" s="289">
        <v>0</v>
      </c>
      <c r="V848" s="289">
        <v>0</v>
      </c>
      <c r="W848" s="289">
        <v>0</v>
      </c>
      <c r="X848" s="289">
        <v>0</v>
      </c>
      <c r="Y848" s="289">
        <v>0</v>
      </c>
      <c r="Z848" s="289">
        <v>0</v>
      </c>
      <c r="AA848" s="289">
        <v>0</v>
      </c>
      <c r="AB848" s="289">
        <v>0</v>
      </c>
      <c r="AC848" s="289"/>
      <c r="AD848" s="289"/>
      <c r="AE848" s="289">
        <v>0</v>
      </c>
      <c r="AF848" s="307"/>
      <c r="AG848" s="308"/>
      <c r="AH848" s="291"/>
      <c r="AI848" s="291"/>
      <c r="AJ848" s="291"/>
      <c r="AK848" s="292">
        <v>0</v>
      </c>
      <c r="AL848" s="291">
        <v>0</v>
      </c>
      <c r="AM848" s="293"/>
      <c r="AN848" s="291"/>
      <c r="AO848" s="294">
        <v>0</v>
      </c>
      <c r="AP848" s="291"/>
      <c r="AQ848" s="295">
        <v>0</v>
      </c>
      <c r="AR848" s="291"/>
      <c r="AS848" s="291"/>
      <c r="AT848" s="291"/>
      <c r="AU848" s="291">
        <v>0</v>
      </c>
      <c r="AV848" s="296">
        <v>0</v>
      </c>
      <c r="AW848" s="291"/>
      <c r="AX848" s="291"/>
      <c r="AY848" s="293">
        <v>0</v>
      </c>
      <c r="AZ848" s="297" t="s">
        <v>978</v>
      </c>
      <c r="BA848" s="298">
        <f t="shared" si="112"/>
        <v>0</v>
      </c>
      <c r="BB848" s="43"/>
      <c r="BC848" s="288" t="str">
        <f t="shared" si="113"/>
        <v/>
      </c>
      <c r="BD848" s="288" t="str">
        <f t="shared" si="113"/>
        <v/>
      </c>
      <c r="BE848" s="288" t="str">
        <f t="shared" si="113"/>
        <v/>
      </c>
      <c r="BF848" s="288" t="str">
        <f t="shared" si="113"/>
        <v>Non-Op</v>
      </c>
      <c r="BG848" s="288" t="str">
        <f t="shared" si="111"/>
        <v>NO</v>
      </c>
      <c r="BH848" s="288" t="str">
        <f t="shared" si="111"/>
        <v>NO</v>
      </c>
      <c r="BI848" s="288" t="str">
        <f t="shared" si="109"/>
        <v/>
      </c>
      <c r="BJ848" s="43"/>
      <c r="BK848" s="288" t="b">
        <f t="shared" si="114"/>
        <v>1</v>
      </c>
      <c r="BL848" s="288" t="b">
        <f t="shared" si="114"/>
        <v>1</v>
      </c>
      <c r="BM848" s="288" t="b">
        <f t="shared" si="114"/>
        <v>1</v>
      </c>
      <c r="BN848" s="288" t="b">
        <f t="shared" si="114"/>
        <v>1</v>
      </c>
      <c r="BO848" s="288" t="b">
        <f t="shared" si="114"/>
        <v>1</v>
      </c>
      <c r="BP848" s="288" t="b">
        <f t="shared" si="114"/>
        <v>1</v>
      </c>
      <c r="BQ848" s="288" t="b">
        <f t="shared" si="114"/>
        <v>1</v>
      </c>
    </row>
    <row r="849" spans="1:69" ht="12" customHeight="1" x14ac:dyDescent="0.25">
      <c r="A849" s="286">
        <v>19000552</v>
      </c>
      <c r="B849" s="287" t="s">
        <v>2941</v>
      </c>
      <c r="C849" s="16" t="s">
        <v>1063</v>
      </c>
      <c r="D849" s="13" t="s">
        <v>183</v>
      </c>
      <c r="E849" s="13"/>
      <c r="F849" s="16"/>
      <c r="G849" s="13"/>
      <c r="H849" s="288" t="s">
        <v>2129</v>
      </c>
      <c r="I849" s="288" t="s">
        <v>2129</v>
      </c>
      <c r="J849" s="288" t="s">
        <v>2129</v>
      </c>
      <c r="K849" s="288" t="s">
        <v>2129</v>
      </c>
      <c r="L849" s="288" t="s">
        <v>183</v>
      </c>
      <c r="M849" s="288" t="s">
        <v>2130</v>
      </c>
      <c r="N849" s="288" t="s">
        <v>183</v>
      </c>
      <c r="P849" s="289">
        <v>363905.6</v>
      </c>
      <c r="Q849" s="289">
        <v>386147.48</v>
      </c>
      <c r="R849" s="289">
        <v>393666.3</v>
      </c>
      <c r="S849" s="289">
        <v>404537.83</v>
      </c>
      <c r="T849" s="289">
        <v>411178.03</v>
      </c>
      <c r="U849" s="289">
        <v>403943.01</v>
      </c>
      <c r="V849" s="289">
        <v>395956.46</v>
      </c>
      <c r="W849" s="289">
        <v>357665.95</v>
      </c>
      <c r="X849" s="289">
        <v>328289.75</v>
      </c>
      <c r="Y849" s="289">
        <v>250398.01</v>
      </c>
      <c r="Z849" s="289">
        <v>273306.76</v>
      </c>
      <c r="AA849" s="289">
        <v>270541.05</v>
      </c>
      <c r="AB849" s="289">
        <v>271405.05</v>
      </c>
      <c r="AC849" s="289"/>
      <c r="AD849" s="289"/>
      <c r="AE849" s="289">
        <v>349440.49625000003</v>
      </c>
      <c r="AF849" s="299"/>
      <c r="AG849" s="300"/>
      <c r="AH849" s="291"/>
      <c r="AI849" s="291"/>
      <c r="AJ849" s="291"/>
      <c r="AK849" s="292"/>
      <c r="AL849" s="291">
        <v>0</v>
      </c>
      <c r="AM849" s="293">
        <v>349440.49625000003</v>
      </c>
      <c r="AN849" s="291"/>
      <c r="AO849" s="294">
        <v>349440.49625000003</v>
      </c>
      <c r="AP849" s="291"/>
      <c r="AQ849" s="295">
        <v>271405.05</v>
      </c>
      <c r="AR849" s="291"/>
      <c r="AS849" s="291"/>
      <c r="AT849" s="291"/>
      <c r="AU849" s="291"/>
      <c r="AV849" s="296">
        <v>0</v>
      </c>
      <c r="AW849" s="291">
        <v>271405.05</v>
      </c>
      <c r="AX849" s="291"/>
      <c r="AY849" s="293">
        <v>271405.05</v>
      </c>
      <c r="AZ849" s="297"/>
      <c r="BA849" s="298">
        <f t="shared" si="112"/>
        <v>0</v>
      </c>
      <c r="BB849" s="43"/>
      <c r="BC849" s="288" t="str">
        <f t="shared" si="113"/>
        <v/>
      </c>
      <c r="BD849" s="288" t="str">
        <f t="shared" si="113"/>
        <v/>
      </c>
      <c r="BE849" s="288" t="str">
        <f t="shared" si="113"/>
        <v/>
      </c>
      <c r="BF849" s="288" t="str">
        <f t="shared" si="113"/>
        <v/>
      </c>
      <c r="BG849" s="288" t="str">
        <f t="shared" si="111"/>
        <v>W/C</v>
      </c>
      <c r="BH849" s="288" t="str">
        <f t="shared" si="111"/>
        <v>NO</v>
      </c>
      <c r="BI849" s="288" t="str">
        <f t="shared" si="109"/>
        <v>W/C</v>
      </c>
      <c r="BJ849" s="43"/>
      <c r="BK849" s="288" t="b">
        <f t="shared" si="114"/>
        <v>1</v>
      </c>
      <c r="BL849" s="288" t="b">
        <f t="shared" si="114"/>
        <v>1</v>
      </c>
      <c r="BM849" s="288" t="b">
        <f t="shared" si="114"/>
        <v>1</v>
      </c>
      <c r="BN849" s="288" t="b">
        <f t="shared" si="114"/>
        <v>1</v>
      </c>
      <c r="BO849" s="288" t="b">
        <f t="shared" si="114"/>
        <v>1</v>
      </c>
      <c r="BP849" s="288" t="b">
        <f t="shared" si="114"/>
        <v>1</v>
      </c>
      <c r="BQ849" s="288" t="b">
        <f t="shared" si="114"/>
        <v>1</v>
      </c>
    </row>
    <row r="850" spans="1:69" ht="12" customHeight="1" x14ac:dyDescent="0.25">
      <c r="A850" s="317">
        <v>19000553</v>
      </c>
      <c r="B850" s="318" t="s">
        <v>2942</v>
      </c>
      <c r="C850" s="318" t="s">
        <v>1064</v>
      </c>
      <c r="D850" s="13" t="s">
        <v>2133</v>
      </c>
      <c r="E850" s="13"/>
      <c r="F850" s="318"/>
      <c r="G850" s="13"/>
      <c r="H850" s="288" t="s">
        <v>2129</v>
      </c>
      <c r="I850" s="288" t="s">
        <v>180</v>
      </c>
      <c r="J850" s="288" t="s">
        <v>181</v>
      </c>
      <c r="K850" s="288" t="s">
        <v>2129</v>
      </c>
      <c r="L850" s="288" t="s">
        <v>2130</v>
      </c>
      <c r="M850" s="288" t="s">
        <v>2130</v>
      </c>
      <c r="N850" s="288" t="s">
        <v>2129</v>
      </c>
      <c r="P850" s="289">
        <v>49647.08</v>
      </c>
      <c r="Q850" s="289">
        <v>45391.61</v>
      </c>
      <c r="R850" s="289">
        <v>41136.160000000003</v>
      </c>
      <c r="S850" s="289">
        <v>36880.699999999997</v>
      </c>
      <c r="T850" s="289">
        <v>32625.23</v>
      </c>
      <c r="U850" s="289">
        <v>28369.77</v>
      </c>
      <c r="V850" s="289">
        <v>24114.31</v>
      </c>
      <c r="W850" s="289">
        <v>19858.87</v>
      </c>
      <c r="X850" s="289">
        <v>19858.87</v>
      </c>
      <c r="Y850" s="289">
        <v>19858.87</v>
      </c>
      <c r="Z850" s="289">
        <v>19858.87</v>
      </c>
      <c r="AA850" s="289">
        <v>19858.87</v>
      </c>
      <c r="AB850" s="289">
        <v>19858.87</v>
      </c>
      <c r="AC850" s="289"/>
      <c r="AD850" s="289"/>
      <c r="AE850" s="289">
        <v>28547.092083333333</v>
      </c>
      <c r="AF850" s="333" t="s">
        <v>1033</v>
      </c>
      <c r="AG850" s="299" t="s">
        <v>1034</v>
      </c>
      <c r="AH850" s="291"/>
      <c r="AI850" s="291">
        <v>18895.320249958335</v>
      </c>
      <c r="AJ850" s="291">
        <v>9651.7718333749999</v>
      </c>
      <c r="AK850" s="292"/>
      <c r="AL850" s="291">
        <v>28547.092083333337</v>
      </c>
      <c r="AM850" s="293"/>
      <c r="AN850" s="291"/>
      <c r="AO850" s="294">
        <v>0</v>
      </c>
      <c r="AP850" s="291"/>
      <c r="AQ850" s="295">
        <v>19858.87</v>
      </c>
      <c r="AR850" s="291"/>
      <c r="AS850" s="291">
        <v>13144.586053000001</v>
      </c>
      <c r="AT850" s="291">
        <v>6714.2839469999999</v>
      </c>
      <c r="AU850" s="291"/>
      <c r="AV850" s="296">
        <v>19858.870000000003</v>
      </c>
      <c r="AW850" s="291"/>
      <c r="AX850" s="291"/>
      <c r="AY850" s="293">
        <v>0</v>
      </c>
      <c r="AZ850" s="297"/>
      <c r="BA850" s="298">
        <f t="shared" si="112"/>
        <v>-3.637978807091713E-12</v>
      </c>
      <c r="BB850" s="43"/>
      <c r="BC850" s="288" t="str">
        <f t="shared" si="113"/>
        <v/>
      </c>
      <c r="BD850" s="288" t="str">
        <f t="shared" si="113"/>
        <v>ERB</v>
      </c>
      <c r="BE850" s="288" t="str">
        <f t="shared" si="113"/>
        <v>GRB</v>
      </c>
      <c r="BF850" s="288" t="str">
        <f t="shared" si="113"/>
        <v/>
      </c>
      <c r="BG850" s="288" t="str">
        <f t="shared" si="111"/>
        <v>NO</v>
      </c>
      <c r="BH850" s="288" t="str">
        <f t="shared" si="111"/>
        <v>NO</v>
      </c>
      <c r="BI850" s="288" t="str">
        <f t="shared" si="109"/>
        <v/>
      </c>
      <c r="BJ850" s="43"/>
      <c r="BK850" s="288" t="b">
        <f t="shared" si="114"/>
        <v>1</v>
      </c>
      <c r="BL850" s="288" t="b">
        <f t="shared" si="114"/>
        <v>1</v>
      </c>
      <c r="BM850" s="288" t="b">
        <f t="shared" si="114"/>
        <v>1</v>
      </c>
      <c r="BN850" s="288" t="b">
        <f t="shared" si="114"/>
        <v>1</v>
      </c>
      <c r="BO850" s="288" t="b">
        <f t="shared" si="114"/>
        <v>1</v>
      </c>
      <c r="BP850" s="288" t="b">
        <f t="shared" si="114"/>
        <v>1</v>
      </c>
      <c r="BQ850" s="288" t="b">
        <f t="shared" si="114"/>
        <v>1</v>
      </c>
    </row>
    <row r="851" spans="1:69" ht="12" customHeight="1" x14ac:dyDescent="0.25">
      <c r="A851" s="286">
        <v>19000562</v>
      </c>
      <c r="B851" s="287" t="s">
        <v>2943</v>
      </c>
      <c r="C851" s="16" t="s">
        <v>1065</v>
      </c>
      <c r="D851" s="13" t="s">
        <v>183</v>
      </c>
      <c r="E851" s="13"/>
      <c r="F851" s="16"/>
      <c r="G851" s="13"/>
      <c r="H851" s="288" t="s">
        <v>2129</v>
      </c>
      <c r="I851" s="288" t="s">
        <v>2129</v>
      </c>
      <c r="J851" s="288" t="s">
        <v>2129</v>
      </c>
      <c r="K851" s="288" t="s">
        <v>2129</v>
      </c>
      <c r="L851" s="288" t="s">
        <v>183</v>
      </c>
      <c r="M851" s="288" t="s">
        <v>2130</v>
      </c>
      <c r="N851" s="288" t="s">
        <v>183</v>
      </c>
      <c r="P851" s="289">
        <v>1286866.46</v>
      </c>
      <c r="Q851" s="289">
        <v>1274155.44</v>
      </c>
      <c r="R851" s="289">
        <v>1261444.42</v>
      </c>
      <c r="S851" s="289">
        <v>1248733.3999999999</v>
      </c>
      <c r="T851" s="289">
        <v>1236022.3799999999</v>
      </c>
      <c r="U851" s="289">
        <v>1223311.3600000001</v>
      </c>
      <c r="V851" s="289">
        <v>1236340.67</v>
      </c>
      <c r="W851" s="289">
        <v>1227919.69</v>
      </c>
      <c r="X851" s="289">
        <v>1219498.71</v>
      </c>
      <c r="Y851" s="289">
        <v>1296878.47</v>
      </c>
      <c r="Z851" s="289">
        <v>1288457.49</v>
      </c>
      <c r="AA851" s="289">
        <v>1280036.51</v>
      </c>
      <c r="AB851" s="289">
        <v>1271615.42</v>
      </c>
      <c r="AC851" s="289"/>
      <c r="AD851" s="289"/>
      <c r="AE851" s="289">
        <v>1256003.29</v>
      </c>
      <c r="AF851" s="299"/>
      <c r="AG851" s="300"/>
      <c r="AH851" s="291"/>
      <c r="AI851" s="291"/>
      <c r="AJ851" s="291"/>
      <c r="AK851" s="292"/>
      <c r="AL851" s="291">
        <v>0</v>
      </c>
      <c r="AM851" s="293">
        <v>1256003.29</v>
      </c>
      <c r="AN851" s="291"/>
      <c r="AO851" s="294">
        <v>1256003.29</v>
      </c>
      <c r="AP851" s="291"/>
      <c r="AQ851" s="295">
        <v>1271615.42</v>
      </c>
      <c r="AR851" s="291"/>
      <c r="AS851" s="291"/>
      <c r="AT851" s="291"/>
      <c r="AU851" s="291"/>
      <c r="AV851" s="296">
        <v>0</v>
      </c>
      <c r="AW851" s="291">
        <v>1271615.42</v>
      </c>
      <c r="AX851" s="291"/>
      <c r="AY851" s="293">
        <v>1271615.42</v>
      </c>
      <c r="AZ851" s="297"/>
      <c r="BA851" s="298">
        <f t="shared" si="112"/>
        <v>0</v>
      </c>
      <c r="BB851" s="43"/>
      <c r="BC851" s="288" t="str">
        <f t="shared" si="113"/>
        <v/>
      </c>
      <c r="BD851" s="288" t="str">
        <f t="shared" si="113"/>
        <v/>
      </c>
      <c r="BE851" s="288" t="str">
        <f t="shared" si="113"/>
        <v/>
      </c>
      <c r="BF851" s="288" t="str">
        <f t="shared" si="113"/>
        <v/>
      </c>
      <c r="BG851" s="288" t="str">
        <f t="shared" si="111"/>
        <v>W/C</v>
      </c>
      <c r="BH851" s="288" t="str">
        <f t="shared" si="111"/>
        <v>NO</v>
      </c>
      <c r="BI851" s="288" t="str">
        <f t="shared" si="109"/>
        <v>W/C</v>
      </c>
      <c r="BJ851" s="43"/>
      <c r="BK851" s="288" t="b">
        <f t="shared" si="114"/>
        <v>1</v>
      </c>
      <c r="BL851" s="288" t="b">
        <f t="shared" si="114"/>
        <v>1</v>
      </c>
      <c r="BM851" s="288" t="b">
        <f t="shared" si="114"/>
        <v>1</v>
      </c>
      <c r="BN851" s="288" t="b">
        <f t="shared" si="114"/>
        <v>1</v>
      </c>
      <c r="BO851" s="288" t="b">
        <f t="shared" si="114"/>
        <v>1</v>
      </c>
      <c r="BP851" s="288" t="b">
        <f t="shared" si="114"/>
        <v>1</v>
      </c>
      <c r="BQ851" s="288" t="b">
        <f t="shared" si="114"/>
        <v>1</v>
      </c>
    </row>
    <row r="852" spans="1:69" ht="12" customHeight="1" x14ac:dyDescent="0.25">
      <c r="A852" s="317">
        <v>19000563</v>
      </c>
      <c r="B852" s="318" t="s">
        <v>2944</v>
      </c>
      <c r="C852" s="318" t="s">
        <v>1066</v>
      </c>
      <c r="D852" s="13" t="s">
        <v>183</v>
      </c>
      <c r="E852" s="13"/>
      <c r="F852" s="16"/>
      <c r="G852" s="13"/>
      <c r="H852" s="288" t="s">
        <v>2129</v>
      </c>
      <c r="I852" s="288" t="s">
        <v>2129</v>
      </c>
      <c r="J852" s="288" t="s">
        <v>2129</v>
      </c>
      <c r="K852" s="288" t="s">
        <v>2129</v>
      </c>
      <c r="L852" s="288" t="s">
        <v>183</v>
      </c>
      <c r="M852" s="288" t="s">
        <v>2130</v>
      </c>
      <c r="N852" s="288" t="s">
        <v>183</v>
      </c>
      <c r="P852" s="289">
        <v>0</v>
      </c>
      <c r="Q852" s="289">
        <v>0</v>
      </c>
      <c r="R852" s="289">
        <v>0</v>
      </c>
      <c r="S852" s="289">
        <v>0</v>
      </c>
      <c r="T852" s="289">
        <v>0</v>
      </c>
      <c r="U852" s="289">
        <v>0</v>
      </c>
      <c r="V852" s="289">
        <v>0</v>
      </c>
      <c r="W852" s="289">
        <v>0</v>
      </c>
      <c r="X852" s="289">
        <v>0</v>
      </c>
      <c r="Y852" s="289">
        <v>0</v>
      </c>
      <c r="Z852" s="289">
        <v>0</v>
      </c>
      <c r="AA852" s="289">
        <v>373.79</v>
      </c>
      <c r="AB852" s="289">
        <v>-19242.21</v>
      </c>
      <c r="AC852" s="289"/>
      <c r="AD852" s="289"/>
      <c r="AE852" s="289">
        <v>-770.60958333333326</v>
      </c>
      <c r="AF852" s="333"/>
      <c r="AG852" s="299"/>
      <c r="AH852" s="291"/>
      <c r="AI852" s="291"/>
      <c r="AJ852" s="291"/>
      <c r="AK852" s="292"/>
      <c r="AL852" s="291">
        <v>0</v>
      </c>
      <c r="AM852" s="293">
        <v>-770.60958333333326</v>
      </c>
      <c r="AN852" s="291"/>
      <c r="AO852" s="294">
        <v>-770.60958333333326</v>
      </c>
      <c r="AP852" s="291"/>
      <c r="AQ852" s="295">
        <v>-19242.21</v>
      </c>
      <c r="AR852" s="291"/>
      <c r="AS852" s="291"/>
      <c r="AT852" s="291"/>
      <c r="AU852" s="291"/>
      <c r="AV852" s="296">
        <v>0</v>
      </c>
      <c r="AW852" s="291">
        <v>-19242.21</v>
      </c>
      <c r="AX852" s="291"/>
      <c r="AY852" s="293">
        <v>-19242.21</v>
      </c>
      <c r="AZ852" s="297"/>
      <c r="BA852" s="298">
        <f>AQ852-AV852-AY852</f>
        <v>0</v>
      </c>
      <c r="BB852" s="43"/>
      <c r="BC852" s="288" t="str">
        <f t="shared" si="113"/>
        <v/>
      </c>
      <c r="BD852" s="288" t="str">
        <f t="shared" si="113"/>
        <v/>
      </c>
      <c r="BE852" s="288" t="str">
        <f t="shared" si="113"/>
        <v/>
      </c>
      <c r="BF852" s="288" t="str">
        <f t="shared" si="113"/>
        <v/>
      </c>
      <c r="BG852" s="288" t="str">
        <f t="shared" si="111"/>
        <v>W/C</v>
      </c>
      <c r="BH852" s="288" t="str">
        <f t="shared" si="111"/>
        <v>NO</v>
      </c>
      <c r="BI852" s="288" t="str">
        <f t="shared" si="109"/>
        <v>W/C</v>
      </c>
      <c r="BJ852" s="43"/>
      <c r="BK852" s="288" t="b">
        <f t="shared" si="114"/>
        <v>1</v>
      </c>
      <c r="BL852" s="288" t="b">
        <f t="shared" si="114"/>
        <v>1</v>
      </c>
      <c r="BM852" s="288" t="b">
        <f t="shared" si="114"/>
        <v>1</v>
      </c>
      <c r="BN852" s="288" t="b">
        <f t="shared" si="114"/>
        <v>1</v>
      </c>
      <c r="BO852" s="288" t="b">
        <f t="shared" si="114"/>
        <v>1</v>
      </c>
      <c r="BP852" s="288" t="b">
        <f t="shared" si="114"/>
        <v>1</v>
      </c>
      <c r="BQ852" s="288" t="b">
        <f t="shared" si="114"/>
        <v>1</v>
      </c>
    </row>
    <row r="853" spans="1:69" ht="12" customHeight="1" x14ac:dyDescent="0.25">
      <c r="A853" s="286">
        <v>19000572</v>
      </c>
      <c r="B853" s="287" t="s">
        <v>2945</v>
      </c>
      <c r="C853" s="16" t="s">
        <v>1067</v>
      </c>
      <c r="D853" s="13" t="s">
        <v>183</v>
      </c>
      <c r="E853" s="13"/>
      <c r="F853" s="16"/>
      <c r="G853" s="13"/>
      <c r="H853" s="288" t="s">
        <v>2129</v>
      </c>
      <c r="I853" s="288" t="s">
        <v>2129</v>
      </c>
      <c r="J853" s="288" t="s">
        <v>2129</v>
      </c>
      <c r="K853" s="288" t="s">
        <v>2129</v>
      </c>
      <c r="L853" s="288" t="s">
        <v>183</v>
      </c>
      <c r="M853" s="288" t="s">
        <v>2130</v>
      </c>
      <c r="N853" s="288" t="s">
        <v>183</v>
      </c>
      <c r="P853" s="289">
        <v>268860.56</v>
      </c>
      <c r="Q853" s="289">
        <v>262955.2</v>
      </c>
      <c r="R853" s="289">
        <v>257049.84</v>
      </c>
      <c r="S853" s="289">
        <v>251144.49</v>
      </c>
      <c r="T853" s="289">
        <v>245239.13</v>
      </c>
      <c r="U853" s="289">
        <v>239333.77</v>
      </c>
      <c r="V853" s="289">
        <v>233428.41</v>
      </c>
      <c r="W853" s="289">
        <v>227523.06</v>
      </c>
      <c r="X853" s="289">
        <v>254151.55</v>
      </c>
      <c r="Y853" s="289">
        <v>333647.68</v>
      </c>
      <c r="Z853" s="289">
        <v>331808.96999999997</v>
      </c>
      <c r="AA853" s="289">
        <v>329970.26</v>
      </c>
      <c r="AB853" s="289">
        <v>328131.87</v>
      </c>
      <c r="AC853" s="289"/>
      <c r="AD853" s="289"/>
      <c r="AE853" s="289">
        <v>272062.38124999992</v>
      </c>
      <c r="AF853" s="299"/>
      <c r="AG853" s="300"/>
      <c r="AH853" s="291"/>
      <c r="AI853" s="291"/>
      <c r="AJ853" s="291"/>
      <c r="AK853" s="292"/>
      <c r="AL853" s="291">
        <v>0</v>
      </c>
      <c r="AM853" s="293">
        <v>272062.38124999992</v>
      </c>
      <c r="AN853" s="291"/>
      <c r="AO853" s="294">
        <v>272062.38124999992</v>
      </c>
      <c r="AP853" s="291"/>
      <c r="AQ853" s="295">
        <v>328131.87</v>
      </c>
      <c r="AR853" s="291"/>
      <c r="AS853" s="291"/>
      <c r="AT853" s="291"/>
      <c r="AU853" s="291"/>
      <c r="AV853" s="296">
        <v>0</v>
      </c>
      <c r="AW853" s="291">
        <v>328131.87</v>
      </c>
      <c r="AX853" s="291"/>
      <c r="AY853" s="293">
        <v>328131.87</v>
      </c>
      <c r="AZ853" s="297"/>
      <c r="BA853" s="298">
        <f t="shared" si="112"/>
        <v>0</v>
      </c>
      <c r="BB853" s="43"/>
      <c r="BC853" s="288" t="str">
        <f t="shared" si="113"/>
        <v/>
      </c>
      <c r="BD853" s="288" t="str">
        <f t="shared" si="113"/>
        <v/>
      </c>
      <c r="BE853" s="288" t="str">
        <f t="shared" si="113"/>
        <v/>
      </c>
      <c r="BF853" s="288" t="str">
        <f t="shared" si="113"/>
        <v/>
      </c>
      <c r="BG853" s="288" t="str">
        <f t="shared" si="111"/>
        <v>W/C</v>
      </c>
      <c r="BH853" s="288" t="str">
        <f t="shared" si="111"/>
        <v>NO</v>
      </c>
      <c r="BI853" s="288" t="str">
        <f t="shared" si="109"/>
        <v>W/C</v>
      </c>
      <c r="BJ853" s="43"/>
      <c r="BK853" s="288" t="b">
        <f t="shared" si="114"/>
        <v>1</v>
      </c>
      <c r="BL853" s="288" t="b">
        <f t="shared" si="114"/>
        <v>1</v>
      </c>
      <c r="BM853" s="288" t="b">
        <f t="shared" si="114"/>
        <v>1</v>
      </c>
      <c r="BN853" s="288" t="b">
        <f t="shared" si="114"/>
        <v>1</v>
      </c>
      <c r="BO853" s="288" t="b">
        <f t="shared" si="114"/>
        <v>1</v>
      </c>
      <c r="BP853" s="288" t="b">
        <f t="shared" si="114"/>
        <v>1</v>
      </c>
      <c r="BQ853" s="288" t="b">
        <f t="shared" si="114"/>
        <v>1</v>
      </c>
    </row>
    <row r="854" spans="1:69" ht="12" customHeight="1" x14ac:dyDescent="0.25">
      <c r="A854" s="286">
        <v>19000573</v>
      </c>
      <c r="B854" s="287" t="s">
        <v>2946</v>
      </c>
      <c r="C854" s="16" t="s">
        <v>1068</v>
      </c>
      <c r="D854" s="13" t="s">
        <v>2133</v>
      </c>
      <c r="E854" s="13"/>
      <c r="F854" s="16"/>
      <c r="G854" s="13"/>
      <c r="H854" s="288" t="s">
        <v>2129</v>
      </c>
      <c r="I854" s="288" t="s">
        <v>180</v>
      </c>
      <c r="J854" s="288" t="s">
        <v>181</v>
      </c>
      <c r="K854" s="288" t="s">
        <v>2129</v>
      </c>
      <c r="L854" s="288" t="s">
        <v>2130</v>
      </c>
      <c r="M854" s="288" t="s">
        <v>2130</v>
      </c>
      <c r="N854" s="288" t="s">
        <v>2129</v>
      </c>
      <c r="P854" s="289">
        <v>168726.39</v>
      </c>
      <c r="Q854" s="289">
        <v>166316.01999999999</v>
      </c>
      <c r="R854" s="289">
        <v>163905.64000000001</v>
      </c>
      <c r="S854" s="289">
        <v>161495.26999999999</v>
      </c>
      <c r="T854" s="289">
        <v>159084.89000000001</v>
      </c>
      <c r="U854" s="289">
        <v>156674.51</v>
      </c>
      <c r="V854" s="289">
        <v>154264.13</v>
      </c>
      <c r="W854" s="289">
        <v>151853.76000000001</v>
      </c>
      <c r="X854" s="289">
        <v>149443.39000000001</v>
      </c>
      <c r="Y854" s="289">
        <v>147033.01</v>
      </c>
      <c r="Z854" s="289">
        <v>144622.64000000001</v>
      </c>
      <c r="AA854" s="289">
        <v>142212.25</v>
      </c>
      <c r="AB854" s="289">
        <v>139801.88</v>
      </c>
      <c r="AC854" s="289"/>
      <c r="AD854" s="289"/>
      <c r="AE854" s="289">
        <v>154264.13708333336</v>
      </c>
      <c r="AF854" s="299" t="s">
        <v>1069</v>
      </c>
      <c r="AG854" s="299" t="s">
        <v>1034</v>
      </c>
      <c r="AH854" s="291"/>
      <c r="AI854" s="291">
        <v>102107.43233545836</v>
      </c>
      <c r="AJ854" s="291">
        <v>52156.70474787501</v>
      </c>
      <c r="AK854" s="292"/>
      <c r="AL854" s="291">
        <v>154264.13708333336</v>
      </c>
      <c r="AM854" s="293"/>
      <c r="AN854" s="291"/>
      <c r="AO854" s="294">
        <v>0</v>
      </c>
      <c r="AP854" s="291"/>
      <c r="AQ854" s="295">
        <v>139801.88</v>
      </c>
      <c r="AR854" s="291"/>
      <c r="AS854" s="291">
        <v>92534.864372000011</v>
      </c>
      <c r="AT854" s="291">
        <v>47267.015628000001</v>
      </c>
      <c r="AU854" s="291"/>
      <c r="AV854" s="296">
        <v>139801.88</v>
      </c>
      <c r="AW854" s="291"/>
      <c r="AX854" s="291"/>
      <c r="AY854" s="293">
        <v>0</v>
      </c>
      <c r="AZ854" s="297"/>
      <c r="BA854" s="298">
        <f t="shared" si="112"/>
        <v>0</v>
      </c>
      <c r="BB854" s="43"/>
      <c r="BC854" s="288" t="str">
        <f t="shared" si="113"/>
        <v/>
      </c>
      <c r="BD854" s="288" t="str">
        <f t="shared" si="113"/>
        <v>ERB</v>
      </c>
      <c r="BE854" s="288" t="str">
        <f t="shared" si="113"/>
        <v>GRB</v>
      </c>
      <c r="BF854" s="288" t="str">
        <f t="shared" si="113"/>
        <v/>
      </c>
      <c r="BG854" s="288" t="str">
        <f t="shared" si="111"/>
        <v>NO</v>
      </c>
      <c r="BH854" s="288" t="str">
        <f t="shared" si="111"/>
        <v>NO</v>
      </c>
      <c r="BI854" s="288" t="str">
        <f t="shared" si="109"/>
        <v/>
      </c>
      <c r="BJ854" s="43"/>
      <c r="BK854" s="288" t="b">
        <f t="shared" si="114"/>
        <v>1</v>
      </c>
      <c r="BL854" s="288" t="b">
        <f t="shared" si="114"/>
        <v>1</v>
      </c>
      <c r="BM854" s="288" t="b">
        <f t="shared" si="114"/>
        <v>1</v>
      </c>
      <c r="BN854" s="288" t="b">
        <f t="shared" si="114"/>
        <v>1</v>
      </c>
      <c r="BO854" s="288" t="b">
        <f t="shared" si="114"/>
        <v>1</v>
      </c>
      <c r="BP854" s="288" t="b">
        <f t="shared" si="114"/>
        <v>1</v>
      </c>
      <c r="BQ854" s="288" t="b">
        <f t="shared" si="114"/>
        <v>1</v>
      </c>
    </row>
    <row r="855" spans="1:69" ht="12" customHeight="1" x14ac:dyDescent="0.25">
      <c r="A855" s="317">
        <v>19000581</v>
      </c>
      <c r="B855" s="318" t="s">
        <v>2947</v>
      </c>
      <c r="C855" s="318" t="s">
        <v>1070</v>
      </c>
      <c r="D855" s="13" t="s">
        <v>182</v>
      </c>
      <c r="E855" s="13"/>
      <c r="F855" s="318"/>
      <c r="G855" s="13"/>
      <c r="H855" s="288" t="s">
        <v>2129</v>
      </c>
      <c r="I855" s="288" t="s">
        <v>2129</v>
      </c>
      <c r="J855" s="288" t="s">
        <v>2129</v>
      </c>
      <c r="K855" s="288" t="s">
        <v>182</v>
      </c>
      <c r="L855" s="288" t="s">
        <v>2130</v>
      </c>
      <c r="M855" s="288" t="s">
        <v>2130</v>
      </c>
      <c r="N855" s="288" t="s">
        <v>2129</v>
      </c>
      <c r="P855" s="289">
        <v>1350606.75</v>
      </c>
      <c r="Q855" s="289">
        <v>1335124.0900000001</v>
      </c>
      <c r="R855" s="289">
        <v>1319641.43</v>
      </c>
      <c r="S855" s="289">
        <v>1304158.77</v>
      </c>
      <c r="T855" s="289">
        <v>1288676.1000000001</v>
      </c>
      <c r="U855" s="289">
        <v>1273193.44</v>
      </c>
      <c r="V855" s="289">
        <v>1257710.78</v>
      </c>
      <c r="W855" s="289">
        <v>1242228.1200000001</v>
      </c>
      <c r="X855" s="289">
        <v>1226745.46</v>
      </c>
      <c r="Y855" s="289">
        <v>1211262.8</v>
      </c>
      <c r="Z855" s="289">
        <v>1195780.1299999999</v>
      </c>
      <c r="AA855" s="289">
        <v>1180297.47</v>
      </c>
      <c r="AB855" s="289">
        <v>1164814.81</v>
      </c>
      <c r="AC855" s="289"/>
      <c r="AD855" s="289"/>
      <c r="AE855" s="289">
        <v>1257710.7808333335</v>
      </c>
      <c r="AF855" s="299"/>
      <c r="AG855" s="300"/>
      <c r="AH855" s="291"/>
      <c r="AI855" s="291"/>
      <c r="AJ855" s="291"/>
      <c r="AK855" s="292">
        <v>1257710.7808333335</v>
      </c>
      <c r="AL855" s="291">
        <v>1257710.7808333335</v>
      </c>
      <c r="AM855" s="293"/>
      <c r="AN855" s="291"/>
      <c r="AO855" s="294">
        <v>0</v>
      </c>
      <c r="AP855" s="291"/>
      <c r="AQ855" s="295">
        <v>1164814.81</v>
      </c>
      <c r="AR855" s="291"/>
      <c r="AS855" s="291"/>
      <c r="AT855" s="291"/>
      <c r="AU855" s="291">
        <v>1164814.81</v>
      </c>
      <c r="AV855" s="296">
        <v>1164814.81</v>
      </c>
      <c r="AW855" s="291"/>
      <c r="AX855" s="291"/>
      <c r="AY855" s="293">
        <v>0</v>
      </c>
      <c r="AZ855" s="297" t="s">
        <v>1061</v>
      </c>
      <c r="BA855" s="298">
        <f t="shared" si="112"/>
        <v>0</v>
      </c>
      <c r="BB855" s="43"/>
      <c r="BC855" s="288" t="str">
        <f t="shared" si="113"/>
        <v/>
      </c>
      <c r="BD855" s="288" t="str">
        <f t="shared" si="113"/>
        <v/>
      </c>
      <c r="BE855" s="288" t="str">
        <f t="shared" si="113"/>
        <v/>
      </c>
      <c r="BF855" s="288" t="str">
        <f t="shared" si="113"/>
        <v>Non-Op</v>
      </c>
      <c r="BG855" s="288" t="str">
        <f t="shared" si="111"/>
        <v>NO</v>
      </c>
      <c r="BH855" s="288" t="str">
        <f t="shared" si="111"/>
        <v>NO</v>
      </c>
      <c r="BI855" s="288" t="str">
        <f t="shared" si="109"/>
        <v/>
      </c>
      <c r="BJ855" s="43"/>
      <c r="BK855" s="288" t="b">
        <f t="shared" si="114"/>
        <v>1</v>
      </c>
      <c r="BL855" s="288" t="b">
        <f t="shared" si="114"/>
        <v>1</v>
      </c>
      <c r="BM855" s="288" t="b">
        <f t="shared" si="114"/>
        <v>1</v>
      </c>
      <c r="BN855" s="288" t="b">
        <f t="shared" si="114"/>
        <v>1</v>
      </c>
      <c r="BO855" s="288" t="b">
        <f t="shared" si="114"/>
        <v>1</v>
      </c>
      <c r="BP855" s="288" t="b">
        <f t="shared" si="114"/>
        <v>1</v>
      </c>
      <c r="BQ855" s="288" t="b">
        <f t="shared" si="114"/>
        <v>1</v>
      </c>
    </row>
    <row r="856" spans="1:69" ht="12" customHeight="1" x14ac:dyDescent="0.25">
      <c r="A856" s="286">
        <v>19000592</v>
      </c>
      <c r="B856" s="287" t="s">
        <v>2948</v>
      </c>
      <c r="C856" s="16" t="s">
        <v>1071</v>
      </c>
      <c r="D856" s="13" t="s">
        <v>181</v>
      </c>
      <c r="E856" s="13"/>
      <c r="F856" s="16"/>
      <c r="G856" s="13"/>
      <c r="H856" s="288" t="s">
        <v>2129</v>
      </c>
      <c r="I856" s="288" t="s">
        <v>2129</v>
      </c>
      <c r="J856" s="288" t="s">
        <v>181</v>
      </c>
      <c r="K856" s="288" t="s">
        <v>2129</v>
      </c>
      <c r="L856" s="288" t="s">
        <v>2130</v>
      </c>
      <c r="M856" s="288" t="s">
        <v>2130</v>
      </c>
      <c r="N856" s="288" t="s">
        <v>2129</v>
      </c>
      <c r="P856" s="289">
        <v>196273.15</v>
      </c>
      <c r="Q856" s="289">
        <v>-394403.01</v>
      </c>
      <c r="R856" s="289">
        <v>125420.16</v>
      </c>
      <c r="S856" s="289">
        <v>128519.55</v>
      </c>
      <c r="T856" s="289">
        <v>131619.35999999999</v>
      </c>
      <c r="U856" s="289">
        <v>134719.38</v>
      </c>
      <c r="V856" s="289">
        <v>137819.60999999999</v>
      </c>
      <c r="W856" s="289">
        <v>140919.84</v>
      </c>
      <c r="X856" s="289">
        <v>144020.49</v>
      </c>
      <c r="Y856" s="289">
        <v>147121.14000000001</v>
      </c>
      <c r="Z856" s="289">
        <v>147708.51</v>
      </c>
      <c r="AA856" s="289">
        <v>153323.28</v>
      </c>
      <c r="AB856" s="289">
        <v>120415.86</v>
      </c>
      <c r="AC856" s="289"/>
      <c r="AD856" s="289"/>
      <c r="AE856" s="289">
        <v>96261.067916666667</v>
      </c>
      <c r="AF856" s="333" t="s">
        <v>71</v>
      </c>
      <c r="AG856" s="299" t="s">
        <v>1030</v>
      </c>
      <c r="AH856" s="291"/>
      <c r="AI856" s="291"/>
      <c r="AJ856" s="291">
        <v>96261.067916666667</v>
      </c>
      <c r="AK856" s="292"/>
      <c r="AL856" s="291">
        <v>96261.067916666667</v>
      </c>
      <c r="AM856" s="293"/>
      <c r="AN856" s="291"/>
      <c r="AO856" s="294">
        <v>0</v>
      </c>
      <c r="AP856" s="291"/>
      <c r="AQ856" s="295">
        <v>120415.86</v>
      </c>
      <c r="AR856" s="291"/>
      <c r="AS856" s="291"/>
      <c r="AT856" s="291">
        <v>120415.86</v>
      </c>
      <c r="AU856" s="291"/>
      <c r="AV856" s="296">
        <v>120415.86</v>
      </c>
      <c r="AW856" s="291"/>
      <c r="AX856" s="291"/>
      <c r="AY856" s="293">
        <v>0</v>
      </c>
      <c r="AZ856" s="297"/>
      <c r="BA856" s="298">
        <f t="shared" si="112"/>
        <v>0</v>
      </c>
      <c r="BB856" s="43"/>
      <c r="BC856" s="288" t="str">
        <f t="shared" si="113"/>
        <v/>
      </c>
      <c r="BD856" s="288" t="str">
        <f t="shared" si="113"/>
        <v/>
      </c>
      <c r="BE856" s="288" t="str">
        <f t="shared" si="113"/>
        <v>GRB</v>
      </c>
      <c r="BF856" s="288" t="str">
        <f t="shared" si="113"/>
        <v/>
      </c>
      <c r="BG856" s="288" t="str">
        <f t="shared" si="111"/>
        <v>NO</v>
      </c>
      <c r="BH856" s="288" t="str">
        <f t="shared" si="111"/>
        <v>NO</v>
      </c>
      <c r="BI856" s="288" t="str">
        <f t="shared" si="109"/>
        <v/>
      </c>
      <c r="BJ856" s="43"/>
      <c r="BK856" s="288" t="b">
        <f t="shared" si="114"/>
        <v>1</v>
      </c>
      <c r="BL856" s="288" t="b">
        <f t="shared" si="114"/>
        <v>1</v>
      </c>
      <c r="BM856" s="288" t="b">
        <f t="shared" si="114"/>
        <v>1</v>
      </c>
      <c r="BN856" s="288" t="b">
        <f t="shared" si="114"/>
        <v>1</v>
      </c>
      <c r="BO856" s="288" t="b">
        <f t="shared" si="114"/>
        <v>1</v>
      </c>
      <c r="BP856" s="288" t="b">
        <f t="shared" si="114"/>
        <v>1</v>
      </c>
      <c r="BQ856" s="288" t="b">
        <f t="shared" si="114"/>
        <v>1</v>
      </c>
    </row>
    <row r="857" spans="1:69" ht="12" customHeight="1" x14ac:dyDescent="0.25">
      <c r="A857" s="286">
        <v>19000601</v>
      </c>
      <c r="B857" s="287" t="s">
        <v>2949</v>
      </c>
      <c r="C857" s="16" t="s">
        <v>1072</v>
      </c>
      <c r="D857" s="13" t="s">
        <v>182</v>
      </c>
      <c r="E857" s="13"/>
      <c r="F857" s="16"/>
      <c r="G857" s="13"/>
      <c r="H857" s="288" t="s">
        <v>2129</v>
      </c>
      <c r="I857" s="288" t="s">
        <v>2129</v>
      </c>
      <c r="J857" s="288" t="s">
        <v>2129</v>
      </c>
      <c r="K857" s="288" t="s">
        <v>182</v>
      </c>
      <c r="L857" s="288" t="s">
        <v>2130</v>
      </c>
      <c r="M857" s="288" t="s">
        <v>2130</v>
      </c>
      <c r="N857" s="288" t="s">
        <v>2129</v>
      </c>
      <c r="P857" s="289">
        <v>187617117</v>
      </c>
      <c r="Q857" s="289">
        <v>173761861</v>
      </c>
      <c r="R857" s="289">
        <v>165188650</v>
      </c>
      <c r="S857" s="289">
        <v>153184276.33000001</v>
      </c>
      <c r="T857" s="289">
        <v>146091246.5</v>
      </c>
      <c r="U857" s="289">
        <v>146873091.53999999</v>
      </c>
      <c r="V857" s="289">
        <v>147184483.34</v>
      </c>
      <c r="W857" s="289">
        <v>143907356.63999999</v>
      </c>
      <c r="X857" s="289">
        <v>144751798.88</v>
      </c>
      <c r="Y857" s="289">
        <v>143577196.86000001</v>
      </c>
      <c r="Z857" s="289">
        <v>140964059.86000001</v>
      </c>
      <c r="AA857" s="289">
        <v>130492946.86</v>
      </c>
      <c r="AB857" s="289">
        <v>121616100.86</v>
      </c>
      <c r="AC857" s="289"/>
      <c r="AD857" s="289"/>
      <c r="AE857" s="289">
        <v>149216131.39500001</v>
      </c>
      <c r="AF857" s="340"/>
      <c r="AG857" s="308"/>
      <c r="AH857" s="291"/>
      <c r="AI857" s="291"/>
      <c r="AJ857" s="291"/>
      <c r="AK857" s="292">
        <v>149216131.39500001</v>
      </c>
      <c r="AL857" s="291">
        <v>149216131.39500001</v>
      </c>
      <c r="AM857" s="293"/>
      <c r="AN857" s="291"/>
      <c r="AO857" s="294">
        <v>0</v>
      </c>
      <c r="AP857" s="291"/>
      <c r="AQ857" s="295">
        <v>121616100.86</v>
      </c>
      <c r="AR857" s="291"/>
      <c r="AS857" s="291"/>
      <c r="AT857" s="291"/>
      <c r="AU857" s="291">
        <v>121616100.86</v>
      </c>
      <c r="AV857" s="296">
        <v>121616100.86</v>
      </c>
      <c r="AW857" s="291"/>
      <c r="AX857" s="291"/>
      <c r="AY857" s="293">
        <v>0</v>
      </c>
      <c r="AZ857" s="297" t="s">
        <v>978</v>
      </c>
      <c r="BA857" s="298">
        <f t="shared" si="112"/>
        <v>0</v>
      </c>
      <c r="BB857" s="43"/>
      <c r="BC857" s="288" t="str">
        <f t="shared" ref="BC857:BF884" si="115">IF(VALUE(AR857),BC$7,IF(ISBLANK(AR857),"",BC$7))</f>
        <v/>
      </c>
      <c r="BD857" s="288" t="str">
        <f t="shared" si="115"/>
        <v/>
      </c>
      <c r="BE857" s="288" t="str">
        <f t="shared" si="115"/>
        <v/>
      </c>
      <c r="BF857" s="288" t="str">
        <f t="shared" si="115"/>
        <v>Non-Op</v>
      </c>
      <c r="BG857" s="288" t="str">
        <f t="shared" si="111"/>
        <v>NO</v>
      </c>
      <c r="BH857" s="288" t="str">
        <f t="shared" si="111"/>
        <v>NO</v>
      </c>
      <c r="BI857" s="288" t="str">
        <f t="shared" si="109"/>
        <v/>
      </c>
      <c r="BJ857" s="43"/>
      <c r="BK857" s="288" t="b">
        <f t="shared" si="114"/>
        <v>1</v>
      </c>
      <c r="BL857" s="288" t="b">
        <f t="shared" si="114"/>
        <v>1</v>
      </c>
      <c r="BM857" s="288" t="b">
        <f t="shared" si="114"/>
        <v>1</v>
      </c>
      <c r="BN857" s="288" t="b">
        <f t="shared" si="114"/>
        <v>1</v>
      </c>
      <c r="BO857" s="288" t="b">
        <f t="shared" si="114"/>
        <v>1</v>
      </c>
      <c r="BP857" s="288" t="b">
        <f t="shared" si="114"/>
        <v>1</v>
      </c>
      <c r="BQ857" s="288" t="b">
        <f t="shared" si="114"/>
        <v>1</v>
      </c>
    </row>
    <row r="858" spans="1:69" ht="12" customHeight="1" x14ac:dyDescent="0.25">
      <c r="A858" s="286">
        <v>19000621</v>
      </c>
      <c r="B858" s="287" t="s">
        <v>2950</v>
      </c>
      <c r="C858" s="16" t="s">
        <v>1073</v>
      </c>
      <c r="D858" s="13" t="s">
        <v>182</v>
      </c>
      <c r="E858" s="13"/>
      <c r="F858" s="16"/>
      <c r="G858" s="13"/>
      <c r="H858" s="288" t="s">
        <v>2129</v>
      </c>
      <c r="I858" s="288" t="s">
        <v>2129</v>
      </c>
      <c r="J858" s="288" t="s">
        <v>2129</v>
      </c>
      <c r="K858" s="288" t="s">
        <v>182</v>
      </c>
      <c r="L858" s="288" t="s">
        <v>2130</v>
      </c>
      <c r="M858" s="288" t="s">
        <v>2130</v>
      </c>
      <c r="N858" s="288" t="s">
        <v>2129</v>
      </c>
      <c r="P858" s="289">
        <v>30213579.850000001</v>
      </c>
      <c r="Q858" s="289">
        <v>26530537.059999999</v>
      </c>
      <c r="R858" s="289">
        <v>24251581.989999998</v>
      </c>
      <c r="S858" s="289">
        <v>21060546.100000001</v>
      </c>
      <c r="T858" s="289">
        <v>19175057.149999999</v>
      </c>
      <c r="U858" s="289">
        <v>19382889.539999999</v>
      </c>
      <c r="V858" s="289">
        <v>19465664.59</v>
      </c>
      <c r="W858" s="289">
        <v>18594529.66</v>
      </c>
      <c r="X858" s="289">
        <v>18819001.66</v>
      </c>
      <c r="Y858" s="289">
        <v>18870971.579999998</v>
      </c>
      <c r="Z858" s="289">
        <v>17812135.199999999</v>
      </c>
      <c r="AA858" s="289">
        <v>15028674.869999999</v>
      </c>
      <c r="AB858" s="289">
        <v>12669006.93</v>
      </c>
      <c r="AC858" s="289"/>
      <c r="AD858" s="289"/>
      <c r="AE858" s="289">
        <v>20036073.56583333</v>
      </c>
      <c r="AF858" s="307"/>
      <c r="AG858" s="308"/>
      <c r="AH858" s="291"/>
      <c r="AI858" s="291"/>
      <c r="AJ858" s="291"/>
      <c r="AK858" s="292">
        <v>20036073.56583333</v>
      </c>
      <c r="AL858" s="291">
        <v>20036073.56583333</v>
      </c>
      <c r="AM858" s="293"/>
      <c r="AN858" s="291"/>
      <c r="AO858" s="294">
        <v>0</v>
      </c>
      <c r="AP858" s="291"/>
      <c r="AQ858" s="295">
        <v>12669006.93</v>
      </c>
      <c r="AR858" s="291"/>
      <c r="AS858" s="291"/>
      <c r="AT858" s="291"/>
      <c r="AU858" s="291">
        <v>12669006.93</v>
      </c>
      <c r="AV858" s="296">
        <v>12669006.93</v>
      </c>
      <c r="AW858" s="291"/>
      <c r="AX858" s="291"/>
      <c r="AY858" s="293">
        <v>0</v>
      </c>
      <c r="AZ858" s="297" t="s">
        <v>978</v>
      </c>
      <c r="BA858" s="298">
        <f t="shared" si="112"/>
        <v>0</v>
      </c>
      <c r="BB858" s="43"/>
      <c r="BC858" s="288" t="str">
        <f t="shared" si="115"/>
        <v/>
      </c>
      <c r="BD858" s="288" t="str">
        <f t="shared" si="115"/>
        <v/>
      </c>
      <c r="BE858" s="288" t="str">
        <f t="shared" si="115"/>
        <v/>
      </c>
      <c r="BF858" s="288" t="str">
        <f t="shared" si="115"/>
        <v>Non-Op</v>
      </c>
      <c r="BG858" s="288" t="str">
        <f t="shared" si="111"/>
        <v>NO</v>
      </c>
      <c r="BH858" s="288" t="str">
        <f t="shared" si="111"/>
        <v>NO</v>
      </c>
      <c r="BI858" s="288" t="str">
        <f t="shared" si="109"/>
        <v/>
      </c>
      <c r="BJ858" s="43"/>
      <c r="BK858" s="288" t="b">
        <f t="shared" si="114"/>
        <v>1</v>
      </c>
      <c r="BL858" s="288" t="b">
        <f t="shared" si="114"/>
        <v>1</v>
      </c>
      <c r="BM858" s="288" t="b">
        <f t="shared" si="114"/>
        <v>1</v>
      </c>
      <c r="BN858" s="288" t="b">
        <f t="shared" si="114"/>
        <v>1</v>
      </c>
      <c r="BO858" s="288" t="b">
        <f t="shared" si="114"/>
        <v>1</v>
      </c>
      <c r="BP858" s="288" t="b">
        <f t="shared" si="114"/>
        <v>1</v>
      </c>
      <c r="BQ858" s="288" t="b">
        <f t="shared" si="114"/>
        <v>1</v>
      </c>
    </row>
    <row r="859" spans="1:69" ht="12" customHeight="1" x14ac:dyDescent="0.25">
      <c r="A859" s="286">
        <v>19000641</v>
      </c>
      <c r="B859" s="287" t="s">
        <v>2951</v>
      </c>
      <c r="C859" s="16" t="s">
        <v>1074</v>
      </c>
      <c r="D859" s="13" t="s">
        <v>182</v>
      </c>
      <c r="E859" s="13"/>
      <c r="F859" s="16"/>
      <c r="G859" s="13"/>
      <c r="H859" s="288" t="s">
        <v>2129</v>
      </c>
      <c r="I859" s="288" t="s">
        <v>2129</v>
      </c>
      <c r="J859" s="288" t="s">
        <v>2129</v>
      </c>
      <c r="K859" s="288" t="s">
        <v>182</v>
      </c>
      <c r="L859" s="288" t="s">
        <v>2130</v>
      </c>
      <c r="M859" s="288" t="s">
        <v>2130</v>
      </c>
      <c r="N859" s="288" t="s">
        <v>2129</v>
      </c>
      <c r="P859" s="289">
        <v>418679.8</v>
      </c>
      <c r="Q859" s="289">
        <v>298055.12</v>
      </c>
      <c r="R859" s="289">
        <v>326187.99</v>
      </c>
      <c r="S859" s="289">
        <v>341050.1</v>
      </c>
      <c r="T859" s="289">
        <v>359451.36</v>
      </c>
      <c r="U859" s="289">
        <v>359193.15</v>
      </c>
      <c r="V859" s="289">
        <v>356420.5</v>
      </c>
      <c r="W859" s="289">
        <v>385173.13</v>
      </c>
      <c r="X859" s="289">
        <v>383106.5</v>
      </c>
      <c r="Y859" s="289">
        <v>381154.72</v>
      </c>
      <c r="Z859" s="289">
        <v>411504.32</v>
      </c>
      <c r="AA859" s="289">
        <v>411251.36</v>
      </c>
      <c r="AB859" s="289">
        <v>445565.49</v>
      </c>
      <c r="AC859" s="289"/>
      <c r="AD859" s="289"/>
      <c r="AE859" s="289">
        <v>370389.24124999996</v>
      </c>
      <c r="AF859" s="307"/>
      <c r="AG859" s="308"/>
      <c r="AH859" s="291"/>
      <c r="AI859" s="291"/>
      <c r="AJ859" s="291"/>
      <c r="AK859" s="292">
        <v>370389.24124999996</v>
      </c>
      <c r="AL859" s="291">
        <v>370389.24124999996</v>
      </c>
      <c r="AM859" s="293"/>
      <c r="AN859" s="291"/>
      <c r="AO859" s="294">
        <v>0</v>
      </c>
      <c r="AP859" s="291"/>
      <c r="AQ859" s="295">
        <v>445565.49</v>
      </c>
      <c r="AR859" s="291"/>
      <c r="AS859" s="291"/>
      <c r="AT859" s="291"/>
      <c r="AU859" s="291">
        <v>445565.49</v>
      </c>
      <c r="AV859" s="296">
        <v>445565.49</v>
      </c>
      <c r="AW859" s="291"/>
      <c r="AX859" s="291"/>
      <c r="AY859" s="293">
        <v>0</v>
      </c>
      <c r="AZ859" s="297" t="s">
        <v>253</v>
      </c>
      <c r="BA859" s="298">
        <f t="shared" si="112"/>
        <v>0</v>
      </c>
      <c r="BB859" s="43"/>
      <c r="BC859" s="288" t="str">
        <f t="shared" si="115"/>
        <v/>
      </c>
      <c r="BD859" s="288" t="str">
        <f t="shared" si="115"/>
        <v/>
      </c>
      <c r="BE859" s="288" t="str">
        <f t="shared" si="115"/>
        <v/>
      </c>
      <c r="BF859" s="288" t="str">
        <f t="shared" si="115"/>
        <v>Non-Op</v>
      </c>
      <c r="BG859" s="288" t="str">
        <f t="shared" si="111"/>
        <v>NO</v>
      </c>
      <c r="BH859" s="288" t="str">
        <f t="shared" si="111"/>
        <v>NO</v>
      </c>
      <c r="BI859" s="288" t="str">
        <f t="shared" si="109"/>
        <v/>
      </c>
      <c r="BJ859" s="43"/>
      <c r="BK859" s="288" t="b">
        <f t="shared" si="114"/>
        <v>1</v>
      </c>
      <c r="BL859" s="288" t="b">
        <f t="shared" si="114"/>
        <v>1</v>
      </c>
      <c r="BM859" s="288" t="b">
        <f t="shared" si="114"/>
        <v>1</v>
      </c>
      <c r="BN859" s="288" t="b">
        <f t="shared" si="114"/>
        <v>1</v>
      </c>
      <c r="BO859" s="288" t="b">
        <f t="shared" si="114"/>
        <v>1</v>
      </c>
      <c r="BP859" s="288" t="b">
        <f t="shared" si="114"/>
        <v>1</v>
      </c>
      <c r="BQ859" s="288" t="b">
        <f t="shared" si="114"/>
        <v>1</v>
      </c>
    </row>
    <row r="860" spans="1:69" ht="12" customHeight="1" x14ac:dyDescent="0.25">
      <c r="A860" s="286">
        <v>19000671</v>
      </c>
      <c r="B860" s="287" t="s">
        <v>2952</v>
      </c>
      <c r="C860" s="16" t="s">
        <v>1075</v>
      </c>
      <c r="D860" s="13" t="s">
        <v>182</v>
      </c>
      <c r="E860" s="13"/>
      <c r="F860" s="16"/>
      <c r="G860" s="13"/>
      <c r="H860" s="288" t="s">
        <v>2129</v>
      </c>
      <c r="I860" s="288" t="s">
        <v>2129</v>
      </c>
      <c r="J860" s="288" t="s">
        <v>2129</v>
      </c>
      <c r="K860" s="288" t="s">
        <v>182</v>
      </c>
      <c r="L860" s="288" t="s">
        <v>2130</v>
      </c>
      <c r="M860" s="288" t="s">
        <v>2130</v>
      </c>
      <c r="N860" s="288" t="s">
        <v>2129</v>
      </c>
      <c r="P860" s="289">
        <v>19659322.870000001</v>
      </c>
      <c r="Q860" s="289">
        <v>19659322.870000001</v>
      </c>
      <c r="R860" s="289">
        <v>19659322.870000001</v>
      </c>
      <c r="S860" s="289">
        <v>19659322.870000001</v>
      </c>
      <c r="T860" s="289">
        <v>19659322.870000001</v>
      </c>
      <c r="U860" s="289">
        <v>19659322.870000001</v>
      </c>
      <c r="V860" s="289">
        <v>19659322.870000001</v>
      </c>
      <c r="W860" s="289">
        <v>19659322.870000001</v>
      </c>
      <c r="X860" s="289">
        <v>19659322.870000001</v>
      </c>
      <c r="Y860" s="289">
        <v>19659322.870000001</v>
      </c>
      <c r="Z860" s="289">
        <v>19659322.870000001</v>
      </c>
      <c r="AA860" s="289">
        <v>19659322.870000001</v>
      </c>
      <c r="AB860" s="289">
        <v>19659322.870000001</v>
      </c>
      <c r="AC860" s="289"/>
      <c r="AD860" s="289"/>
      <c r="AE860" s="289">
        <v>19659322.870000001</v>
      </c>
      <c r="AF860" s="307"/>
      <c r="AG860" s="308"/>
      <c r="AH860" s="291"/>
      <c r="AI860" s="291"/>
      <c r="AJ860" s="291"/>
      <c r="AK860" s="292">
        <v>19659322.870000001</v>
      </c>
      <c r="AL860" s="291">
        <v>19659322.870000001</v>
      </c>
      <c r="AM860" s="293"/>
      <c r="AN860" s="291"/>
      <c r="AO860" s="294">
        <v>0</v>
      </c>
      <c r="AP860" s="291"/>
      <c r="AQ860" s="295">
        <v>19659322.870000001</v>
      </c>
      <c r="AR860" s="291"/>
      <c r="AS860" s="291"/>
      <c r="AT860" s="291"/>
      <c r="AU860" s="291">
        <v>19659322.870000001</v>
      </c>
      <c r="AV860" s="296">
        <v>19659322.870000001</v>
      </c>
      <c r="AW860" s="291"/>
      <c r="AX860" s="291"/>
      <c r="AY860" s="293">
        <v>0</v>
      </c>
      <c r="AZ860" s="297" t="s">
        <v>978</v>
      </c>
      <c r="BA860" s="298">
        <f t="shared" si="112"/>
        <v>0</v>
      </c>
      <c r="BB860" s="43"/>
      <c r="BC860" s="288" t="str">
        <f t="shared" si="115"/>
        <v/>
      </c>
      <c r="BD860" s="288" t="str">
        <f t="shared" si="115"/>
        <v/>
      </c>
      <c r="BE860" s="288" t="str">
        <f t="shared" si="115"/>
        <v/>
      </c>
      <c r="BF860" s="288" t="str">
        <f t="shared" si="115"/>
        <v>Non-Op</v>
      </c>
      <c r="BG860" s="288" t="str">
        <f t="shared" si="111"/>
        <v>NO</v>
      </c>
      <c r="BH860" s="288" t="str">
        <f t="shared" si="111"/>
        <v>NO</v>
      </c>
      <c r="BI860" s="288" t="str">
        <f t="shared" ref="BI860:BI925" si="116">IF(OR(CONCATENATE(BG860,BH860)="NOW/C",CONCATENATE(BG860,BH860)="W/CNO"),"W/C","")</f>
        <v/>
      </c>
      <c r="BJ860" s="43"/>
      <c r="BK860" s="288" t="b">
        <f t="shared" si="114"/>
        <v>1</v>
      </c>
      <c r="BL860" s="288" t="b">
        <f t="shared" si="114"/>
        <v>1</v>
      </c>
      <c r="BM860" s="288" t="b">
        <f t="shared" si="114"/>
        <v>1</v>
      </c>
      <c r="BN860" s="288" t="b">
        <f t="shared" si="114"/>
        <v>1</v>
      </c>
      <c r="BO860" s="288" t="b">
        <f t="shared" si="114"/>
        <v>1</v>
      </c>
      <c r="BP860" s="288" t="b">
        <f t="shared" si="114"/>
        <v>1</v>
      </c>
      <c r="BQ860" s="288" t="b">
        <f t="shared" si="114"/>
        <v>1</v>
      </c>
    </row>
    <row r="861" spans="1:69" ht="12" customHeight="1" x14ac:dyDescent="0.25">
      <c r="A861" s="286">
        <v>19000691</v>
      </c>
      <c r="B861" s="287" t="s">
        <v>2953</v>
      </c>
      <c r="C861" s="16" t="s">
        <v>1076</v>
      </c>
      <c r="D861" s="13" t="s">
        <v>183</v>
      </c>
      <c r="E861" s="13"/>
      <c r="F861" s="16"/>
      <c r="G861" s="13"/>
      <c r="H861" s="288" t="s">
        <v>2129</v>
      </c>
      <c r="I861" s="288" t="s">
        <v>2129</v>
      </c>
      <c r="J861" s="288" t="s">
        <v>2129</v>
      </c>
      <c r="K861" s="288" t="s">
        <v>2129</v>
      </c>
      <c r="L861" s="288" t="s">
        <v>183</v>
      </c>
      <c r="M861" s="288" t="s">
        <v>2130</v>
      </c>
      <c r="N861" s="288" t="s">
        <v>183</v>
      </c>
      <c r="P861" s="289">
        <v>49000</v>
      </c>
      <c r="Q861" s="289">
        <v>49000</v>
      </c>
      <c r="R861" s="289">
        <v>49000</v>
      </c>
      <c r="S861" s="289">
        <v>114100</v>
      </c>
      <c r="T861" s="289">
        <v>114100</v>
      </c>
      <c r="U861" s="289">
        <v>114100</v>
      </c>
      <c r="V861" s="289">
        <v>135100</v>
      </c>
      <c r="W861" s="289">
        <v>135100</v>
      </c>
      <c r="X861" s="289">
        <v>135100</v>
      </c>
      <c r="Y861" s="289">
        <v>61600</v>
      </c>
      <c r="Z861" s="289">
        <v>61600</v>
      </c>
      <c r="AA861" s="289">
        <v>61600</v>
      </c>
      <c r="AB861" s="289">
        <v>82600</v>
      </c>
      <c r="AC861" s="289"/>
      <c r="AD861" s="289"/>
      <c r="AE861" s="289">
        <v>91350</v>
      </c>
      <c r="AF861" s="299"/>
      <c r="AG861" s="300"/>
      <c r="AH861" s="291"/>
      <c r="AI861" s="291"/>
      <c r="AJ861" s="291"/>
      <c r="AK861" s="292"/>
      <c r="AL861" s="291">
        <v>0</v>
      </c>
      <c r="AM861" s="293">
        <v>91350</v>
      </c>
      <c r="AN861" s="291"/>
      <c r="AO861" s="294">
        <v>91350</v>
      </c>
      <c r="AP861" s="291"/>
      <c r="AQ861" s="295">
        <v>82600</v>
      </c>
      <c r="AR861" s="291"/>
      <c r="AS861" s="291"/>
      <c r="AT861" s="291"/>
      <c r="AU861" s="291"/>
      <c r="AV861" s="296">
        <v>0</v>
      </c>
      <c r="AW861" s="291">
        <v>82600</v>
      </c>
      <c r="AX861" s="291"/>
      <c r="AY861" s="293">
        <v>82600</v>
      </c>
      <c r="AZ861" s="297"/>
      <c r="BA861" s="298">
        <f t="shared" si="112"/>
        <v>0</v>
      </c>
      <c r="BB861" s="43"/>
      <c r="BC861" s="288" t="str">
        <f t="shared" si="115"/>
        <v/>
      </c>
      <c r="BD861" s="288" t="str">
        <f t="shared" si="115"/>
        <v/>
      </c>
      <c r="BE861" s="288" t="str">
        <f t="shared" si="115"/>
        <v/>
      </c>
      <c r="BF861" s="288" t="str">
        <f t="shared" si="115"/>
        <v/>
      </c>
      <c r="BG861" s="288" t="str">
        <f t="shared" si="111"/>
        <v>W/C</v>
      </c>
      <c r="BH861" s="288" t="str">
        <f t="shared" si="111"/>
        <v>NO</v>
      </c>
      <c r="BI861" s="288" t="str">
        <f t="shared" si="116"/>
        <v>W/C</v>
      </c>
      <c r="BJ861" s="43"/>
      <c r="BK861" s="288" t="b">
        <f t="shared" si="114"/>
        <v>1</v>
      </c>
      <c r="BL861" s="288" t="b">
        <f t="shared" si="114"/>
        <v>1</v>
      </c>
      <c r="BM861" s="288" t="b">
        <f t="shared" si="114"/>
        <v>1</v>
      </c>
      <c r="BN861" s="288" t="b">
        <f t="shared" si="114"/>
        <v>1</v>
      </c>
      <c r="BO861" s="288" t="b">
        <f t="shared" si="114"/>
        <v>1</v>
      </c>
      <c r="BP861" s="288" t="b">
        <f t="shared" si="114"/>
        <v>1</v>
      </c>
      <c r="BQ861" s="288" t="b">
        <f t="shared" si="114"/>
        <v>1</v>
      </c>
    </row>
    <row r="862" spans="1:69" ht="12" customHeight="1" x14ac:dyDescent="0.25">
      <c r="A862" s="286">
        <v>19000692</v>
      </c>
      <c r="B862" s="287" t="s">
        <v>2954</v>
      </c>
      <c r="C862" s="16" t="s">
        <v>1077</v>
      </c>
      <c r="D862" s="13" t="s">
        <v>183</v>
      </c>
      <c r="E862" s="13"/>
      <c r="F862" s="16"/>
      <c r="G862" s="13"/>
      <c r="H862" s="288" t="s">
        <v>2129</v>
      </c>
      <c r="I862" s="288" t="s">
        <v>2129</v>
      </c>
      <c r="J862" s="288" t="s">
        <v>2129</v>
      </c>
      <c r="K862" s="288" t="s">
        <v>2129</v>
      </c>
      <c r="L862" s="288" t="s">
        <v>183</v>
      </c>
      <c r="M862" s="288" t="s">
        <v>2130</v>
      </c>
      <c r="N862" s="288" t="s">
        <v>183</v>
      </c>
      <c r="P862" s="289">
        <v>752500</v>
      </c>
      <c r="Q862" s="289">
        <v>752500</v>
      </c>
      <c r="R862" s="289">
        <v>752500</v>
      </c>
      <c r="S862" s="289">
        <v>752500</v>
      </c>
      <c r="T862" s="289">
        <v>752500</v>
      </c>
      <c r="U862" s="289">
        <v>480738.48</v>
      </c>
      <c r="V862" s="289">
        <v>723100</v>
      </c>
      <c r="W862" s="289">
        <v>723100</v>
      </c>
      <c r="X862" s="289">
        <v>723100</v>
      </c>
      <c r="Y862" s="289">
        <v>308350</v>
      </c>
      <c r="Z862" s="289">
        <v>308350</v>
      </c>
      <c r="AA862" s="289">
        <v>308350</v>
      </c>
      <c r="AB862" s="289">
        <v>190750</v>
      </c>
      <c r="AC862" s="289"/>
      <c r="AD862" s="289"/>
      <c r="AE862" s="289">
        <v>588059.45666666667</v>
      </c>
      <c r="AF862" s="299"/>
      <c r="AG862" s="300"/>
      <c r="AH862" s="291"/>
      <c r="AI862" s="291"/>
      <c r="AJ862" s="291"/>
      <c r="AK862" s="292"/>
      <c r="AL862" s="291">
        <v>0</v>
      </c>
      <c r="AM862" s="293">
        <v>588059.45666666667</v>
      </c>
      <c r="AN862" s="291"/>
      <c r="AO862" s="294">
        <v>588059.45666666667</v>
      </c>
      <c r="AP862" s="291"/>
      <c r="AQ862" s="295">
        <v>190750</v>
      </c>
      <c r="AR862" s="291"/>
      <c r="AS862" s="291"/>
      <c r="AT862" s="291"/>
      <c r="AU862" s="291"/>
      <c r="AV862" s="296">
        <v>0</v>
      </c>
      <c r="AW862" s="291">
        <v>190750</v>
      </c>
      <c r="AX862" s="291"/>
      <c r="AY862" s="293">
        <v>190750</v>
      </c>
      <c r="AZ862" s="297"/>
      <c r="BA862" s="298">
        <f t="shared" si="112"/>
        <v>0</v>
      </c>
      <c r="BB862" s="43"/>
      <c r="BC862" s="288" t="str">
        <f t="shared" si="115"/>
        <v/>
      </c>
      <c r="BD862" s="288" t="str">
        <f t="shared" si="115"/>
        <v/>
      </c>
      <c r="BE862" s="288" t="str">
        <f t="shared" si="115"/>
        <v/>
      </c>
      <c r="BF862" s="288" t="str">
        <f t="shared" si="115"/>
        <v/>
      </c>
      <c r="BG862" s="288" t="str">
        <f t="shared" si="111"/>
        <v>W/C</v>
      </c>
      <c r="BH862" s="288" t="str">
        <f t="shared" si="111"/>
        <v>NO</v>
      </c>
      <c r="BI862" s="288" t="str">
        <f t="shared" si="116"/>
        <v>W/C</v>
      </c>
      <c r="BJ862" s="43"/>
      <c r="BK862" s="288" t="b">
        <f t="shared" si="114"/>
        <v>1</v>
      </c>
      <c r="BL862" s="288" t="b">
        <f t="shared" si="114"/>
        <v>1</v>
      </c>
      <c r="BM862" s="288" t="b">
        <f t="shared" si="114"/>
        <v>1</v>
      </c>
      <c r="BN862" s="288" t="b">
        <f t="shared" si="114"/>
        <v>1</v>
      </c>
      <c r="BO862" s="288" t="b">
        <f t="shared" si="114"/>
        <v>1</v>
      </c>
      <c r="BP862" s="288" t="b">
        <f t="shared" si="114"/>
        <v>1</v>
      </c>
      <c r="BQ862" s="288" t="b">
        <f t="shared" si="114"/>
        <v>1</v>
      </c>
    </row>
    <row r="863" spans="1:69" ht="12" customHeight="1" x14ac:dyDescent="0.25">
      <c r="A863" s="286">
        <v>19000711</v>
      </c>
      <c r="B863" s="287" t="s">
        <v>2955</v>
      </c>
      <c r="C863" s="16" t="s">
        <v>1078</v>
      </c>
      <c r="D863" s="13" t="s">
        <v>180</v>
      </c>
      <c r="E863" s="13"/>
      <c r="F863" s="16"/>
      <c r="G863" s="13"/>
      <c r="H863" s="288" t="s">
        <v>2129</v>
      </c>
      <c r="I863" s="288" t="s">
        <v>180</v>
      </c>
      <c r="J863" s="288" t="s">
        <v>2129</v>
      </c>
      <c r="K863" s="288" t="s">
        <v>2129</v>
      </c>
      <c r="L863" s="288" t="s">
        <v>2130</v>
      </c>
      <c r="M863" s="288" t="s">
        <v>2130</v>
      </c>
      <c r="N863" s="288" t="s">
        <v>2129</v>
      </c>
      <c r="P863" s="289">
        <v>156807.69</v>
      </c>
      <c r="Q863" s="289">
        <v>147399.23000000001</v>
      </c>
      <c r="R863" s="289">
        <v>137990.76999999999</v>
      </c>
      <c r="S863" s="289">
        <v>128582.32</v>
      </c>
      <c r="T863" s="289">
        <v>119173.86</v>
      </c>
      <c r="U863" s="289">
        <v>109765.4</v>
      </c>
      <c r="V863" s="289">
        <v>100356.94</v>
      </c>
      <c r="W863" s="289">
        <v>90948.49</v>
      </c>
      <c r="X863" s="289">
        <v>81540.03</v>
      </c>
      <c r="Y863" s="289">
        <v>72131.570000000007</v>
      </c>
      <c r="Z863" s="289">
        <v>62723.02</v>
      </c>
      <c r="AA863" s="289">
        <v>62723.02</v>
      </c>
      <c r="AB863" s="289">
        <v>62723.02</v>
      </c>
      <c r="AC863" s="289"/>
      <c r="AD863" s="289"/>
      <c r="AE863" s="289">
        <v>101925.00041666668</v>
      </c>
      <c r="AF863" s="299" t="s">
        <v>1079</v>
      </c>
      <c r="AG863" s="300"/>
      <c r="AH863" s="291"/>
      <c r="AI863" s="291">
        <v>101925.00041666668</v>
      </c>
      <c r="AJ863" s="291"/>
      <c r="AK863" s="292"/>
      <c r="AL863" s="291">
        <v>101925.00041666668</v>
      </c>
      <c r="AM863" s="293"/>
      <c r="AN863" s="291"/>
      <c r="AO863" s="294">
        <v>0</v>
      </c>
      <c r="AP863" s="291"/>
      <c r="AQ863" s="295">
        <v>62723.02</v>
      </c>
      <c r="AR863" s="291"/>
      <c r="AS863" s="291">
        <v>62723.02</v>
      </c>
      <c r="AT863" s="291"/>
      <c r="AU863" s="291"/>
      <c r="AV863" s="296">
        <v>62723.02</v>
      </c>
      <c r="AW863" s="291"/>
      <c r="AX863" s="291"/>
      <c r="AY863" s="293">
        <v>0</v>
      </c>
      <c r="AZ863" s="297"/>
      <c r="BA863" s="298">
        <f t="shared" si="112"/>
        <v>0</v>
      </c>
      <c r="BB863" s="43"/>
      <c r="BC863" s="288" t="str">
        <f t="shared" si="115"/>
        <v/>
      </c>
      <c r="BD863" s="288" t="str">
        <f t="shared" si="115"/>
        <v>ERB</v>
      </c>
      <c r="BE863" s="288" t="str">
        <f t="shared" si="115"/>
        <v/>
      </c>
      <c r="BF863" s="288" t="str">
        <f t="shared" si="115"/>
        <v/>
      </c>
      <c r="BG863" s="288" t="str">
        <f t="shared" si="111"/>
        <v>NO</v>
      </c>
      <c r="BH863" s="288" t="str">
        <f t="shared" si="111"/>
        <v>NO</v>
      </c>
      <c r="BI863" s="288" t="str">
        <f t="shared" si="116"/>
        <v/>
      </c>
      <c r="BJ863" s="43"/>
      <c r="BK863" s="288" t="b">
        <f t="shared" si="114"/>
        <v>1</v>
      </c>
      <c r="BL863" s="288" t="b">
        <f t="shared" si="114"/>
        <v>1</v>
      </c>
      <c r="BM863" s="288" t="b">
        <f t="shared" si="114"/>
        <v>1</v>
      </c>
      <c r="BN863" s="288" t="b">
        <f t="shared" si="114"/>
        <v>1</v>
      </c>
      <c r="BO863" s="288" t="b">
        <f t="shared" si="114"/>
        <v>1</v>
      </c>
      <c r="BP863" s="288" t="b">
        <f t="shared" si="114"/>
        <v>1</v>
      </c>
      <c r="BQ863" s="288" t="b">
        <f t="shared" si="114"/>
        <v>1</v>
      </c>
    </row>
    <row r="864" spans="1:69" ht="12" customHeight="1" x14ac:dyDescent="0.25">
      <c r="A864" s="286">
        <v>19000721</v>
      </c>
      <c r="B864" s="287" t="s">
        <v>2956</v>
      </c>
      <c r="C864" s="16" t="s">
        <v>1080</v>
      </c>
      <c r="D864" s="13" t="s">
        <v>183</v>
      </c>
      <c r="E864" s="13"/>
      <c r="F864" s="16"/>
      <c r="G864" s="13"/>
      <c r="H864" s="288" t="s">
        <v>2129</v>
      </c>
      <c r="I864" s="288" t="s">
        <v>2129</v>
      </c>
      <c r="J864" s="288" t="s">
        <v>2129</v>
      </c>
      <c r="K864" s="288" t="s">
        <v>2129</v>
      </c>
      <c r="L864" s="288" t="s">
        <v>183</v>
      </c>
      <c r="M864" s="288" t="s">
        <v>2130</v>
      </c>
      <c r="N864" s="288" t="s">
        <v>183</v>
      </c>
      <c r="P864" s="289">
        <v>10869.86</v>
      </c>
      <c r="Q864" s="289">
        <v>10869.86</v>
      </c>
      <c r="R864" s="289">
        <v>10869.86</v>
      </c>
      <c r="S864" s="289">
        <v>10869.86</v>
      </c>
      <c r="T864" s="289">
        <v>10869.86</v>
      </c>
      <c r="U864" s="289">
        <v>10869.86</v>
      </c>
      <c r="V864" s="289">
        <v>10869.86</v>
      </c>
      <c r="W864" s="289">
        <v>10869.86</v>
      </c>
      <c r="X864" s="289">
        <v>10869.86</v>
      </c>
      <c r="Y864" s="289">
        <v>10869.86</v>
      </c>
      <c r="Z864" s="289">
        <v>10869.86</v>
      </c>
      <c r="AA864" s="289">
        <v>10869.86</v>
      </c>
      <c r="AB864" s="289">
        <v>10869.86</v>
      </c>
      <c r="AC864" s="289"/>
      <c r="AD864" s="289"/>
      <c r="AE864" s="289">
        <v>10869.86</v>
      </c>
      <c r="AF864" s="299"/>
      <c r="AG864" s="300"/>
      <c r="AH864" s="291"/>
      <c r="AI864" s="291"/>
      <c r="AJ864" s="291"/>
      <c r="AK864" s="292"/>
      <c r="AL864" s="291">
        <v>0</v>
      </c>
      <c r="AM864" s="293">
        <v>10869.86</v>
      </c>
      <c r="AN864" s="291"/>
      <c r="AO864" s="294">
        <v>10869.86</v>
      </c>
      <c r="AP864" s="291"/>
      <c r="AQ864" s="295">
        <v>10869.86</v>
      </c>
      <c r="AR864" s="291"/>
      <c r="AS864" s="291"/>
      <c r="AT864" s="291"/>
      <c r="AU864" s="291"/>
      <c r="AV864" s="296">
        <v>0</v>
      </c>
      <c r="AW864" s="291">
        <v>10869.86</v>
      </c>
      <c r="AX864" s="291"/>
      <c r="AY864" s="293">
        <v>10869.86</v>
      </c>
      <c r="AZ864" s="297"/>
      <c r="BA864" s="298">
        <f t="shared" si="112"/>
        <v>0</v>
      </c>
      <c r="BB864" s="43"/>
      <c r="BC864" s="288" t="str">
        <f t="shared" si="115"/>
        <v/>
      </c>
      <c r="BD864" s="288" t="str">
        <f t="shared" si="115"/>
        <v/>
      </c>
      <c r="BE864" s="288" t="str">
        <f t="shared" si="115"/>
        <v/>
      </c>
      <c r="BF864" s="288" t="str">
        <f t="shared" si="115"/>
        <v/>
      </c>
      <c r="BG864" s="288" t="str">
        <f t="shared" si="111"/>
        <v>W/C</v>
      </c>
      <c r="BH864" s="288" t="str">
        <f t="shared" si="111"/>
        <v>NO</v>
      </c>
      <c r="BI864" s="288" t="str">
        <f t="shared" si="116"/>
        <v>W/C</v>
      </c>
      <c r="BJ864" s="43"/>
      <c r="BK864" s="288" t="b">
        <f t="shared" si="114"/>
        <v>1</v>
      </c>
      <c r="BL864" s="288" t="b">
        <f t="shared" si="114"/>
        <v>1</v>
      </c>
      <c r="BM864" s="288" t="b">
        <f t="shared" si="114"/>
        <v>1</v>
      </c>
      <c r="BN864" s="288" t="b">
        <f t="shared" si="114"/>
        <v>1</v>
      </c>
      <c r="BO864" s="288" t="b">
        <f t="shared" si="114"/>
        <v>1</v>
      </c>
      <c r="BP864" s="288" t="b">
        <f t="shared" si="114"/>
        <v>1</v>
      </c>
      <c r="BQ864" s="288" t="b">
        <f t="shared" si="114"/>
        <v>1</v>
      </c>
    </row>
    <row r="865" spans="1:69" ht="12" customHeight="1" x14ac:dyDescent="0.25">
      <c r="A865" s="286">
        <v>19000731</v>
      </c>
      <c r="B865" s="287" t="s">
        <v>2957</v>
      </c>
      <c r="C865" s="16" t="s">
        <v>1081</v>
      </c>
      <c r="D865" s="13" t="s">
        <v>182</v>
      </c>
      <c r="E865" s="13"/>
      <c r="F865" s="16"/>
      <c r="G865" s="13"/>
      <c r="H865" s="288" t="s">
        <v>2129</v>
      </c>
      <c r="I865" s="288" t="s">
        <v>2129</v>
      </c>
      <c r="J865" s="288" t="s">
        <v>2129</v>
      </c>
      <c r="K865" s="288" t="s">
        <v>182</v>
      </c>
      <c r="L865" s="288" t="s">
        <v>2130</v>
      </c>
      <c r="M865" s="288" t="s">
        <v>2130</v>
      </c>
      <c r="N865" s="288" t="s">
        <v>2129</v>
      </c>
      <c r="P865" s="289">
        <v>0</v>
      </c>
      <c r="Q865" s="289">
        <v>0</v>
      </c>
      <c r="R865" s="289">
        <v>0</v>
      </c>
      <c r="S865" s="289">
        <v>0</v>
      </c>
      <c r="T865" s="289">
        <v>0</v>
      </c>
      <c r="U865" s="289">
        <v>0</v>
      </c>
      <c r="V865" s="289">
        <v>0</v>
      </c>
      <c r="W865" s="289">
        <v>0</v>
      </c>
      <c r="X865" s="289">
        <v>0</v>
      </c>
      <c r="Y865" s="289">
        <v>0</v>
      </c>
      <c r="Z865" s="289">
        <v>0</v>
      </c>
      <c r="AA865" s="289">
        <v>0</v>
      </c>
      <c r="AB865" s="289">
        <v>0</v>
      </c>
      <c r="AC865" s="289"/>
      <c r="AD865" s="289"/>
      <c r="AE865" s="289">
        <v>0</v>
      </c>
      <c r="AF865" s="299"/>
      <c r="AG865" s="300"/>
      <c r="AH865" s="291"/>
      <c r="AI865" s="291"/>
      <c r="AJ865" s="291"/>
      <c r="AK865" s="292">
        <v>0</v>
      </c>
      <c r="AL865" s="291">
        <v>0</v>
      </c>
      <c r="AM865" s="293"/>
      <c r="AN865" s="291"/>
      <c r="AO865" s="294">
        <v>0</v>
      </c>
      <c r="AP865" s="291"/>
      <c r="AQ865" s="295">
        <v>0</v>
      </c>
      <c r="AR865" s="291"/>
      <c r="AS865" s="291"/>
      <c r="AT865" s="291"/>
      <c r="AU865" s="291">
        <v>0</v>
      </c>
      <c r="AV865" s="296">
        <v>0</v>
      </c>
      <c r="AW865" s="291"/>
      <c r="AX865" s="291"/>
      <c r="AY865" s="293">
        <v>0</v>
      </c>
      <c r="AZ865" s="297" t="s">
        <v>219</v>
      </c>
      <c r="BA865" s="298">
        <f t="shared" si="112"/>
        <v>0</v>
      </c>
      <c r="BB865" s="43"/>
      <c r="BC865" s="288" t="str">
        <f t="shared" si="115"/>
        <v/>
      </c>
      <c r="BD865" s="288" t="str">
        <f t="shared" si="115"/>
        <v/>
      </c>
      <c r="BE865" s="288" t="str">
        <f t="shared" si="115"/>
        <v/>
      </c>
      <c r="BF865" s="288" t="str">
        <f t="shared" si="115"/>
        <v>Non-Op</v>
      </c>
      <c r="BG865" s="288" t="str">
        <f t="shared" si="111"/>
        <v>NO</v>
      </c>
      <c r="BH865" s="288" t="str">
        <f t="shared" si="111"/>
        <v>NO</v>
      </c>
      <c r="BI865" s="288" t="str">
        <f t="shared" si="116"/>
        <v/>
      </c>
      <c r="BJ865" s="43"/>
      <c r="BK865" s="288" t="b">
        <f t="shared" si="114"/>
        <v>1</v>
      </c>
      <c r="BL865" s="288" t="b">
        <f t="shared" si="114"/>
        <v>1</v>
      </c>
      <c r="BM865" s="288" t="b">
        <f t="shared" si="114"/>
        <v>1</v>
      </c>
      <c r="BN865" s="288" t="b">
        <f t="shared" si="114"/>
        <v>1</v>
      </c>
      <c r="BO865" s="288" t="b">
        <f t="shared" si="114"/>
        <v>1</v>
      </c>
      <c r="BP865" s="288" t="b">
        <f t="shared" si="114"/>
        <v>1</v>
      </c>
      <c r="BQ865" s="288" t="b">
        <f t="shared" si="114"/>
        <v>1</v>
      </c>
    </row>
    <row r="866" spans="1:69" ht="12" customHeight="1" x14ac:dyDescent="0.25">
      <c r="A866" s="286">
        <v>19000732</v>
      </c>
      <c r="B866" s="287" t="s">
        <v>2958</v>
      </c>
      <c r="C866" s="16" t="s">
        <v>1082</v>
      </c>
      <c r="D866" s="13" t="s">
        <v>182</v>
      </c>
      <c r="E866" s="13"/>
      <c r="F866" s="16"/>
      <c r="G866" s="13"/>
      <c r="H866" s="288" t="s">
        <v>2129</v>
      </c>
      <c r="I866" s="288" t="s">
        <v>2129</v>
      </c>
      <c r="J866" s="288" t="s">
        <v>2129</v>
      </c>
      <c r="K866" s="288" t="s">
        <v>182</v>
      </c>
      <c r="L866" s="288" t="s">
        <v>2130</v>
      </c>
      <c r="M866" s="288" t="s">
        <v>2130</v>
      </c>
      <c r="N866" s="288" t="s">
        <v>2129</v>
      </c>
      <c r="P866" s="289">
        <v>0</v>
      </c>
      <c r="Q866" s="289">
        <v>0</v>
      </c>
      <c r="R866" s="289">
        <v>0</v>
      </c>
      <c r="S866" s="289">
        <v>0</v>
      </c>
      <c r="T866" s="289">
        <v>0</v>
      </c>
      <c r="U866" s="289">
        <v>0</v>
      </c>
      <c r="V866" s="289">
        <v>0</v>
      </c>
      <c r="W866" s="289">
        <v>0</v>
      </c>
      <c r="X866" s="289">
        <v>0</v>
      </c>
      <c r="Y866" s="289">
        <v>0</v>
      </c>
      <c r="Z866" s="289">
        <v>0</v>
      </c>
      <c r="AA866" s="289">
        <v>0</v>
      </c>
      <c r="AB866" s="289">
        <v>0</v>
      </c>
      <c r="AC866" s="289"/>
      <c r="AD866" s="289"/>
      <c r="AE866" s="289">
        <v>0</v>
      </c>
      <c r="AF866" s="299"/>
      <c r="AG866" s="300"/>
      <c r="AH866" s="291"/>
      <c r="AI866" s="291"/>
      <c r="AJ866" s="291"/>
      <c r="AK866" s="292">
        <v>0</v>
      </c>
      <c r="AL866" s="291">
        <v>0</v>
      </c>
      <c r="AM866" s="293"/>
      <c r="AN866" s="291"/>
      <c r="AO866" s="294">
        <v>0</v>
      </c>
      <c r="AP866" s="291"/>
      <c r="AQ866" s="295">
        <v>0</v>
      </c>
      <c r="AR866" s="291"/>
      <c r="AS866" s="291"/>
      <c r="AT866" s="291"/>
      <c r="AU866" s="291">
        <v>0</v>
      </c>
      <c r="AV866" s="296">
        <v>0</v>
      </c>
      <c r="AW866" s="291"/>
      <c r="AX866" s="291"/>
      <c r="AY866" s="293">
        <v>0</v>
      </c>
      <c r="AZ866" s="297" t="s">
        <v>219</v>
      </c>
      <c r="BA866" s="298">
        <f t="shared" si="112"/>
        <v>0</v>
      </c>
      <c r="BB866" s="43"/>
      <c r="BC866" s="288" t="str">
        <f t="shared" si="115"/>
        <v/>
      </c>
      <c r="BD866" s="288" t="str">
        <f t="shared" si="115"/>
        <v/>
      </c>
      <c r="BE866" s="288" t="str">
        <f t="shared" si="115"/>
        <v/>
      </c>
      <c r="BF866" s="288" t="str">
        <f t="shared" si="115"/>
        <v>Non-Op</v>
      </c>
      <c r="BG866" s="288" t="str">
        <f t="shared" si="111"/>
        <v>NO</v>
      </c>
      <c r="BH866" s="288" t="str">
        <f t="shared" si="111"/>
        <v>NO</v>
      </c>
      <c r="BI866" s="288" t="str">
        <f t="shared" si="116"/>
        <v/>
      </c>
      <c r="BJ866" s="43"/>
      <c r="BK866" s="288" t="b">
        <f t="shared" si="114"/>
        <v>1</v>
      </c>
      <c r="BL866" s="288" t="b">
        <f t="shared" si="114"/>
        <v>1</v>
      </c>
      <c r="BM866" s="288" t="b">
        <f t="shared" si="114"/>
        <v>1</v>
      </c>
      <c r="BN866" s="288" t="b">
        <f t="shared" si="114"/>
        <v>1</v>
      </c>
      <c r="BO866" s="288" t="b">
        <f t="shared" si="114"/>
        <v>1</v>
      </c>
      <c r="BP866" s="288" t="b">
        <f t="shared" si="114"/>
        <v>1</v>
      </c>
      <c r="BQ866" s="288" t="b">
        <f t="shared" si="114"/>
        <v>1</v>
      </c>
    </row>
    <row r="867" spans="1:69" ht="12" customHeight="1" x14ac:dyDescent="0.25">
      <c r="A867" s="286">
        <v>19000741</v>
      </c>
      <c r="B867" s="287" t="s">
        <v>2959</v>
      </c>
      <c r="C867" s="16" t="s">
        <v>1083</v>
      </c>
      <c r="D867" s="13" t="s">
        <v>183</v>
      </c>
      <c r="E867" s="13"/>
      <c r="F867" s="16"/>
      <c r="G867" s="13"/>
      <c r="H867" s="288" t="s">
        <v>2129</v>
      </c>
      <c r="I867" s="288" t="s">
        <v>2129</v>
      </c>
      <c r="J867" s="288" t="s">
        <v>2129</v>
      </c>
      <c r="K867" s="288" t="s">
        <v>2129</v>
      </c>
      <c r="L867" s="288" t="s">
        <v>183</v>
      </c>
      <c r="M867" s="288" t="s">
        <v>2130</v>
      </c>
      <c r="N867" s="288" t="s">
        <v>183</v>
      </c>
      <c r="P867" s="289">
        <v>0</v>
      </c>
      <c r="Q867" s="289">
        <v>0</v>
      </c>
      <c r="R867" s="289">
        <v>0</v>
      </c>
      <c r="S867" s="289">
        <v>0</v>
      </c>
      <c r="T867" s="289">
        <v>0</v>
      </c>
      <c r="U867" s="289">
        <v>0</v>
      </c>
      <c r="V867" s="289">
        <v>0</v>
      </c>
      <c r="W867" s="289">
        <v>0</v>
      </c>
      <c r="X867" s="289">
        <v>0</v>
      </c>
      <c r="Y867" s="289">
        <v>0</v>
      </c>
      <c r="Z867" s="289">
        <v>0</v>
      </c>
      <c r="AA867" s="289">
        <v>0</v>
      </c>
      <c r="AB867" s="289">
        <v>0</v>
      </c>
      <c r="AC867" s="289"/>
      <c r="AD867" s="289"/>
      <c r="AE867" s="289">
        <v>0</v>
      </c>
      <c r="AF867" s="307"/>
      <c r="AG867" s="308"/>
      <c r="AH867" s="291"/>
      <c r="AI867" s="291"/>
      <c r="AJ867" s="291"/>
      <c r="AK867" s="292"/>
      <c r="AL867" s="291">
        <v>0</v>
      </c>
      <c r="AM867" s="293">
        <v>0</v>
      </c>
      <c r="AN867" s="291"/>
      <c r="AO867" s="294">
        <v>0</v>
      </c>
      <c r="AP867" s="291"/>
      <c r="AQ867" s="295">
        <v>0</v>
      </c>
      <c r="AR867" s="291"/>
      <c r="AS867" s="291"/>
      <c r="AT867" s="291"/>
      <c r="AU867" s="291"/>
      <c r="AV867" s="296">
        <v>0</v>
      </c>
      <c r="AW867" s="291">
        <v>0</v>
      </c>
      <c r="AX867" s="291"/>
      <c r="AY867" s="293">
        <v>0</v>
      </c>
      <c r="AZ867" s="297"/>
      <c r="BA867" s="298">
        <f t="shared" si="112"/>
        <v>0</v>
      </c>
      <c r="BB867" s="43"/>
      <c r="BC867" s="288" t="str">
        <f t="shared" si="115"/>
        <v/>
      </c>
      <c r="BD867" s="288" t="str">
        <f t="shared" si="115"/>
        <v/>
      </c>
      <c r="BE867" s="288" t="str">
        <f t="shared" si="115"/>
        <v/>
      </c>
      <c r="BF867" s="288" t="str">
        <f t="shared" si="115"/>
        <v/>
      </c>
      <c r="BG867" s="288" t="str">
        <f t="shared" si="111"/>
        <v>W/C</v>
      </c>
      <c r="BH867" s="288" t="str">
        <f t="shared" si="111"/>
        <v>NO</v>
      </c>
      <c r="BI867" s="288" t="str">
        <f t="shared" si="116"/>
        <v>W/C</v>
      </c>
      <c r="BJ867" s="43"/>
      <c r="BK867" s="288" t="b">
        <f t="shared" si="114"/>
        <v>1</v>
      </c>
      <c r="BL867" s="288" t="b">
        <f t="shared" si="114"/>
        <v>1</v>
      </c>
      <c r="BM867" s="288" t="b">
        <f t="shared" si="114"/>
        <v>1</v>
      </c>
      <c r="BN867" s="288" t="b">
        <f t="shared" si="114"/>
        <v>1</v>
      </c>
      <c r="BO867" s="288" t="b">
        <f t="shared" si="114"/>
        <v>1</v>
      </c>
      <c r="BP867" s="288" t="b">
        <f t="shared" si="114"/>
        <v>1</v>
      </c>
      <c r="BQ867" s="288" t="b">
        <f t="shared" si="114"/>
        <v>1</v>
      </c>
    </row>
    <row r="868" spans="1:69" ht="12" customHeight="1" x14ac:dyDescent="0.25">
      <c r="A868" s="286">
        <v>19000751</v>
      </c>
      <c r="B868" s="287" t="s">
        <v>2960</v>
      </c>
      <c r="C868" s="16" t="s">
        <v>1084</v>
      </c>
      <c r="D868" s="13" t="s">
        <v>183</v>
      </c>
      <c r="E868" s="13"/>
      <c r="F868" s="16"/>
      <c r="G868" s="13"/>
      <c r="H868" s="288" t="s">
        <v>2129</v>
      </c>
      <c r="I868" s="288" t="s">
        <v>2129</v>
      </c>
      <c r="J868" s="288" t="s">
        <v>2129</v>
      </c>
      <c r="K868" s="288" t="s">
        <v>2129</v>
      </c>
      <c r="L868" s="288" t="s">
        <v>183</v>
      </c>
      <c r="M868" s="288" t="s">
        <v>2130</v>
      </c>
      <c r="N868" s="288" t="s">
        <v>183</v>
      </c>
      <c r="P868" s="289">
        <v>1017576</v>
      </c>
      <c r="Q868" s="289">
        <v>999619.11</v>
      </c>
      <c r="R868" s="289">
        <v>981662.22</v>
      </c>
      <c r="S868" s="289">
        <v>963705.33</v>
      </c>
      <c r="T868" s="289">
        <v>945748.44</v>
      </c>
      <c r="U868" s="289">
        <v>927791.55</v>
      </c>
      <c r="V868" s="289">
        <v>909834.66</v>
      </c>
      <c r="W868" s="289">
        <v>891877.77</v>
      </c>
      <c r="X868" s="289">
        <v>873920.88</v>
      </c>
      <c r="Y868" s="289">
        <v>855963.99</v>
      </c>
      <c r="Z868" s="289">
        <v>838007.1</v>
      </c>
      <c r="AA868" s="289">
        <v>820050.21</v>
      </c>
      <c r="AB868" s="289">
        <v>802093.32</v>
      </c>
      <c r="AC868" s="289"/>
      <c r="AD868" s="289"/>
      <c r="AE868" s="289">
        <v>909834.66000000015</v>
      </c>
      <c r="AF868" s="299"/>
      <c r="AG868" s="300"/>
      <c r="AH868" s="291"/>
      <c r="AI868" s="291"/>
      <c r="AJ868" s="291"/>
      <c r="AK868" s="292"/>
      <c r="AL868" s="291">
        <v>0</v>
      </c>
      <c r="AM868" s="293">
        <v>909834.66000000015</v>
      </c>
      <c r="AN868" s="291"/>
      <c r="AO868" s="294">
        <v>909834.66000000015</v>
      </c>
      <c r="AP868" s="291"/>
      <c r="AQ868" s="295">
        <v>802093.32</v>
      </c>
      <c r="AR868" s="291"/>
      <c r="AS868" s="291"/>
      <c r="AT868" s="291"/>
      <c r="AU868" s="291"/>
      <c r="AV868" s="296">
        <v>0</v>
      </c>
      <c r="AW868" s="291">
        <v>802093.32</v>
      </c>
      <c r="AX868" s="291"/>
      <c r="AY868" s="293">
        <v>802093.32</v>
      </c>
      <c r="AZ868" s="297"/>
      <c r="BA868" s="298">
        <f t="shared" si="112"/>
        <v>0</v>
      </c>
      <c r="BB868" s="43"/>
      <c r="BC868" s="288" t="str">
        <f t="shared" si="115"/>
        <v/>
      </c>
      <c r="BD868" s="288" t="str">
        <f t="shared" si="115"/>
        <v/>
      </c>
      <c r="BE868" s="288" t="str">
        <f t="shared" si="115"/>
        <v/>
      </c>
      <c r="BF868" s="288" t="str">
        <f t="shared" si="115"/>
        <v/>
      </c>
      <c r="BG868" s="288" t="str">
        <f t="shared" si="111"/>
        <v>W/C</v>
      </c>
      <c r="BH868" s="288" t="str">
        <f t="shared" si="111"/>
        <v>NO</v>
      </c>
      <c r="BI868" s="288" t="str">
        <f t="shared" si="116"/>
        <v>W/C</v>
      </c>
      <c r="BJ868" s="43"/>
      <c r="BK868" s="288" t="b">
        <f t="shared" si="114"/>
        <v>1</v>
      </c>
      <c r="BL868" s="288" t="b">
        <f t="shared" si="114"/>
        <v>1</v>
      </c>
      <c r="BM868" s="288" t="b">
        <f t="shared" si="114"/>
        <v>1</v>
      </c>
      <c r="BN868" s="288" t="b">
        <f t="shared" si="114"/>
        <v>1</v>
      </c>
      <c r="BO868" s="288" t="b">
        <f t="shared" si="114"/>
        <v>1</v>
      </c>
      <c r="BP868" s="288" t="b">
        <f t="shared" si="114"/>
        <v>1</v>
      </c>
      <c r="BQ868" s="288" t="b">
        <f t="shared" si="114"/>
        <v>1</v>
      </c>
    </row>
    <row r="869" spans="1:69" ht="12" customHeight="1" x14ac:dyDescent="0.25">
      <c r="A869" s="286">
        <v>19000752</v>
      </c>
      <c r="B869" s="287" t="s">
        <v>2961</v>
      </c>
      <c r="C869" s="16" t="s">
        <v>1085</v>
      </c>
      <c r="D869" s="13" t="s">
        <v>183</v>
      </c>
      <c r="E869" s="13"/>
      <c r="F869" s="16"/>
      <c r="G869" s="13"/>
      <c r="H869" s="288" t="s">
        <v>2129</v>
      </c>
      <c r="I869" s="288" t="s">
        <v>2129</v>
      </c>
      <c r="J869" s="288" t="s">
        <v>2129</v>
      </c>
      <c r="K869" s="288" t="s">
        <v>2129</v>
      </c>
      <c r="L869" s="288" t="s">
        <v>183</v>
      </c>
      <c r="M869" s="288" t="s">
        <v>2130</v>
      </c>
      <c r="N869" s="288" t="s">
        <v>183</v>
      </c>
      <c r="P869" s="289">
        <v>544299</v>
      </c>
      <c r="Q869" s="289">
        <v>534693.39</v>
      </c>
      <c r="R869" s="289">
        <v>525087.78</v>
      </c>
      <c r="S869" s="289">
        <v>515482.17</v>
      </c>
      <c r="T869" s="289">
        <v>505876.56</v>
      </c>
      <c r="U869" s="289">
        <v>496270.95</v>
      </c>
      <c r="V869" s="289">
        <v>486665.34</v>
      </c>
      <c r="W869" s="289">
        <v>477059.73</v>
      </c>
      <c r="X869" s="289">
        <v>467454.12</v>
      </c>
      <c r="Y869" s="289">
        <v>457848.51</v>
      </c>
      <c r="Z869" s="289">
        <v>448242.9</v>
      </c>
      <c r="AA869" s="289">
        <v>438637.29</v>
      </c>
      <c r="AB869" s="289">
        <v>429031.67999999999</v>
      </c>
      <c r="AC869" s="289"/>
      <c r="AD869" s="289"/>
      <c r="AE869" s="289">
        <v>486665.34</v>
      </c>
      <c r="AF869" s="299"/>
      <c r="AG869" s="300"/>
      <c r="AH869" s="291"/>
      <c r="AI869" s="291"/>
      <c r="AJ869" s="291"/>
      <c r="AK869" s="292"/>
      <c r="AL869" s="291">
        <v>0</v>
      </c>
      <c r="AM869" s="293">
        <v>486665.34</v>
      </c>
      <c r="AN869" s="291"/>
      <c r="AO869" s="294">
        <v>486665.34</v>
      </c>
      <c r="AP869" s="291"/>
      <c r="AQ869" s="295">
        <v>429031.67999999999</v>
      </c>
      <c r="AR869" s="291"/>
      <c r="AS869" s="291"/>
      <c r="AT869" s="291"/>
      <c r="AU869" s="291"/>
      <c r="AV869" s="296">
        <v>0</v>
      </c>
      <c r="AW869" s="291">
        <v>429031.67999999999</v>
      </c>
      <c r="AX869" s="291"/>
      <c r="AY869" s="293">
        <v>429031.67999999999</v>
      </c>
      <c r="AZ869" s="297"/>
      <c r="BA869" s="298">
        <f t="shared" si="112"/>
        <v>0</v>
      </c>
      <c r="BB869" s="43"/>
      <c r="BC869" s="288" t="str">
        <f t="shared" si="115"/>
        <v/>
      </c>
      <c r="BD869" s="288" t="str">
        <f t="shared" si="115"/>
        <v/>
      </c>
      <c r="BE869" s="288" t="str">
        <f t="shared" si="115"/>
        <v/>
      </c>
      <c r="BF869" s="288" t="str">
        <f t="shared" si="115"/>
        <v/>
      </c>
      <c r="BG869" s="288" t="str">
        <f t="shared" si="111"/>
        <v>W/C</v>
      </c>
      <c r="BH869" s="288" t="str">
        <f t="shared" si="111"/>
        <v>NO</v>
      </c>
      <c r="BI869" s="288" t="str">
        <f t="shared" si="116"/>
        <v>W/C</v>
      </c>
      <c r="BJ869" s="43"/>
      <c r="BK869" s="288" t="b">
        <f t="shared" ref="BK869:BQ900" si="117">BC869=H869</f>
        <v>1</v>
      </c>
      <c r="BL869" s="288" t="b">
        <f t="shared" si="117"/>
        <v>1</v>
      </c>
      <c r="BM869" s="288" t="b">
        <f t="shared" si="117"/>
        <v>1</v>
      </c>
      <c r="BN869" s="288" t="b">
        <f t="shared" si="117"/>
        <v>1</v>
      </c>
      <c r="BO869" s="288" t="b">
        <f t="shared" si="117"/>
        <v>1</v>
      </c>
      <c r="BP869" s="288" t="b">
        <f t="shared" si="117"/>
        <v>1</v>
      </c>
      <c r="BQ869" s="288" t="b">
        <f t="shared" si="117"/>
        <v>1</v>
      </c>
    </row>
    <row r="870" spans="1:69" ht="12" customHeight="1" x14ac:dyDescent="0.25">
      <c r="A870" s="286">
        <v>19000781</v>
      </c>
      <c r="B870" s="287" t="s">
        <v>2962</v>
      </c>
      <c r="C870" s="16" t="s">
        <v>1086</v>
      </c>
      <c r="D870" s="13" t="s">
        <v>183</v>
      </c>
      <c r="E870" s="13"/>
      <c r="F870" s="16"/>
      <c r="G870" s="13"/>
      <c r="H870" s="288" t="s">
        <v>2129</v>
      </c>
      <c r="I870" s="288" t="s">
        <v>2129</v>
      </c>
      <c r="J870" s="288" t="s">
        <v>2129</v>
      </c>
      <c r="K870" s="288" t="s">
        <v>2129</v>
      </c>
      <c r="L870" s="288" t="s">
        <v>183</v>
      </c>
      <c r="M870" s="288" t="s">
        <v>2130</v>
      </c>
      <c r="N870" s="288" t="s">
        <v>183</v>
      </c>
      <c r="P870" s="289">
        <v>2751355.47</v>
      </c>
      <c r="Q870" s="289">
        <v>2279311.08</v>
      </c>
      <c r="R870" s="289">
        <v>2316978.9500000002</v>
      </c>
      <c r="S870" s="289">
        <v>2940985.03</v>
      </c>
      <c r="T870" s="289">
        <v>2497382.2999999998</v>
      </c>
      <c r="U870" s="289">
        <v>2611336.9700000002</v>
      </c>
      <c r="V870" s="289">
        <v>3100430.46</v>
      </c>
      <c r="W870" s="289">
        <v>2439529.44</v>
      </c>
      <c r="X870" s="289">
        <v>2329410.84</v>
      </c>
      <c r="Y870" s="289">
        <v>2700063.54</v>
      </c>
      <c r="Z870" s="289">
        <v>2124553.7000000002</v>
      </c>
      <c r="AA870" s="289">
        <v>2222020.27</v>
      </c>
      <c r="AB870" s="289">
        <v>2740520.05</v>
      </c>
      <c r="AC870" s="289"/>
      <c r="AD870" s="289"/>
      <c r="AE870" s="289">
        <v>2525661.6949999998</v>
      </c>
      <c r="AF870" s="299"/>
      <c r="AG870" s="300"/>
      <c r="AH870" s="291"/>
      <c r="AI870" s="291"/>
      <c r="AJ870" s="291"/>
      <c r="AK870" s="292"/>
      <c r="AL870" s="291">
        <v>0</v>
      </c>
      <c r="AM870" s="293">
        <v>2525661.6949999998</v>
      </c>
      <c r="AN870" s="291"/>
      <c r="AO870" s="294">
        <v>2525661.6949999998</v>
      </c>
      <c r="AP870" s="291"/>
      <c r="AQ870" s="295">
        <v>2740520.05</v>
      </c>
      <c r="AR870" s="291"/>
      <c r="AS870" s="291"/>
      <c r="AT870" s="291"/>
      <c r="AU870" s="291"/>
      <c r="AV870" s="296">
        <v>0</v>
      </c>
      <c r="AW870" s="291">
        <v>2740520.05</v>
      </c>
      <c r="AX870" s="291"/>
      <c r="AY870" s="293">
        <v>2740520.05</v>
      </c>
      <c r="AZ870" s="297"/>
      <c r="BA870" s="298">
        <f t="shared" si="112"/>
        <v>0</v>
      </c>
      <c r="BB870" s="43"/>
      <c r="BC870" s="288" t="str">
        <f t="shared" si="115"/>
        <v/>
      </c>
      <c r="BD870" s="288" t="str">
        <f t="shared" si="115"/>
        <v/>
      </c>
      <c r="BE870" s="288" t="str">
        <f t="shared" si="115"/>
        <v/>
      </c>
      <c r="BF870" s="288" t="str">
        <f t="shared" si="115"/>
        <v/>
      </c>
      <c r="BG870" s="288" t="str">
        <f t="shared" si="111"/>
        <v>W/C</v>
      </c>
      <c r="BH870" s="288" t="str">
        <f t="shared" si="111"/>
        <v>NO</v>
      </c>
      <c r="BI870" s="288" t="str">
        <f t="shared" si="116"/>
        <v>W/C</v>
      </c>
      <c r="BJ870" s="43"/>
      <c r="BK870" s="288" t="b">
        <f t="shared" si="117"/>
        <v>1</v>
      </c>
      <c r="BL870" s="288" t="b">
        <f t="shared" si="117"/>
        <v>1</v>
      </c>
      <c r="BM870" s="288" t="b">
        <f t="shared" si="117"/>
        <v>1</v>
      </c>
      <c r="BN870" s="288" t="b">
        <f t="shared" si="117"/>
        <v>1</v>
      </c>
      <c r="BO870" s="288" t="b">
        <f t="shared" si="117"/>
        <v>1</v>
      </c>
      <c r="BP870" s="288" t="b">
        <f t="shared" si="117"/>
        <v>1</v>
      </c>
      <c r="BQ870" s="288" t="b">
        <f t="shared" si="117"/>
        <v>1</v>
      </c>
    </row>
    <row r="871" spans="1:69" ht="12" customHeight="1" x14ac:dyDescent="0.25">
      <c r="A871" s="286">
        <v>19000791</v>
      </c>
      <c r="B871" s="287" t="s">
        <v>2963</v>
      </c>
      <c r="C871" s="16" t="s">
        <v>1087</v>
      </c>
      <c r="D871" s="13" t="s">
        <v>182</v>
      </c>
      <c r="E871" s="13"/>
      <c r="F871" s="16"/>
      <c r="G871" s="13"/>
      <c r="H871" s="288" t="s">
        <v>2129</v>
      </c>
      <c r="I871" s="288" t="s">
        <v>2129</v>
      </c>
      <c r="J871" s="288" t="s">
        <v>2129</v>
      </c>
      <c r="K871" s="288" t="s">
        <v>182</v>
      </c>
      <c r="L871" s="288" t="s">
        <v>2130</v>
      </c>
      <c r="M871" s="288" t="s">
        <v>2130</v>
      </c>
      <c r="N871" s="288" t="s">
        <v>2129</v>
      </c>
      <c r="P871" s="289">
        <v>-5260.6</v>
      </c>
      <c r="Q871" s="289">
        <v>102982.21</v>
      </c>
      <c r="R871" s="289">
        <v>92292.93</v>
      </c>
      <c r="S871" s="289">
        <v>81910.64</v>
      </c>
      <c r="T871" s="289">
        <v>72779.600000000006</v>
      </c>
      <c r="U871" s="289">
        <v>64600.03</v>
      </c>
      <c r="V871" s="289">
        <v>56569.32</v>
      </c>
      <c r="W871" s="289">
        <v>47650.91</v>
      </c>
      <c r="X871" s="289">
        <v>39145.61</v>
      </c>
      <c r="Y871" s="289">
        <v>31338.19</v>
      </c>
      <c r="Z871" s="289">
        <v>22229.97</v>
      </c>
      <c r="AA871" s="289">
        <v>12209.42</v>
      </c>
      <c r="AB871" s="289">
        <v>537.04999999999995</v>
      </c>
      <c r="AC871" s="289"/>
      <c r="AD871" s="289"/>
      <c r="AE871" s="289">
        <v>51778.921249999992</v>
      </c>
      <c r="AF871" s="307"/>
      <c r="AG871" s="308"/>
      <c r="AH871" s="291"/>
      <c r="AI871" s="291"/>
      <c r="AJ871" s="291"/>
      <c r="AK871" s="292">
        <v>51778.921249999992</v>
      </c>
      <c r="AL871" s="291">
        <v>51778.921249999992</v>
      </c>
      <c r="AM871" s="293"/>
      <c r="AN871" s="291"/>
      <c r="AO871" s="294">
        <v>0</v>
      </c>
      <c r="AP871" s="291"/>
      <c r="AQ871" s="295">
        <v>537.04999999999995</v>
      </c>
      <c r="AR871" s="291"/>
      <c r="AS871" s="291"/>
      <c r="AT871" s="291"/>
      <c r="AU871" s="291">
        <v>537.04999999999995</v>
      </c>
      <c r="AV871" s="296">
        <v>537.04999999999995</v>
      </c>
      <c r="AW871" s="291"/>
      <c r="AX871" s="291"/>
      <c r="AY871" s="293">
        <v>0</v>
      </c>
      <c r="AZ871" s="297" t="s">
        <v>253</v>
      </c>
      <c r="BA871" s="298">
        <f t="shared" si="112"/>
        <v>0</v>
      </c>
      <c r="BB871" s="43"/>
      <c r="BC871" s="288" t="str">
        <f t="shared" si="115"/>
        <v/>
      </c>
      <c r="BD871" s="288" t="str">
        <f t="shared" si="115"/>
        <v/>
      </c>
      <c r="BE871" s="288" t="str">
        <f t="shared" si="115"/>
        <v/>
      </c>
      <c r="BF871" s="288" t="str">
        <f t="shared" si="115"/>
        <v>Non-Op</v>
      </c>
      <c r="BG871" s="288" t="str">
        <f t="shared" si="111"/>
        <v>NO</v>
      </c>
      <c r="BH871" s="288" t="str">
        <f t="shared" si="111"/>
        <v>NO</v>
      </c>
      <c r="BI871" s="288" t="str">
        <f t="shared" si="116"/>
        <v/>
      </c>
      <c r="BJ871" s="43"/>
      <c r="BK871" s="288" t="b">
        <f t="shared" si="117"/>
        <v>1</v>
      </c>
      <c r="BL871" s="288" t="b">
        <f t="shared" si="117"/>
        <v>1</v>
      </c>
      <c r="BM871" s="288" t="b">
        <f t="shared" si="117"/>
        <v>1</v>
      </c>
      <c r="BN871" s="288" t="b">
        <f t="shared" si="117"/>
        <v>1</v>
      </c>
      <c r="BO871" s="288" t="b">
        <f t="shared" si="117"/>
        <v>1</v>
      </c>
      <c r="BP871" s="288" t="b">
        <f t="shared" si="117"/>
        <v>1</v>
      </c>
      <c r="BQ871" s="288" t="b">
        <f t="shared" si="117"/>
        <v>1</v>
      </c>
    </row>
    <row r="872" spans="1:69" ht="12" customHeight="1" x14ac:dyDescent="0.25">
      <c r="A872" s="286">
        <v>19000801</v>
      </c>
      <c r="B872" s="287" t="s">
        <v>2964</v>
      </c>
      <c r="C872" s="16" t="s">
        <v>1088</v>
      </c>
      <c r="D872" s="13" t="s">
        <v>182</v>
      </c>
      <c r="E872" s="13"/>
      <c r="F872" s="16"/>
      <c r="G872" s="13"/>
      <c r="H872" s="288" t="s">
        <v>2129</v>
      </c>
      <c r="I872" s="288" t="s">
        <v>2129</v>
      </c>
      <c r="J872" s="288" t="s">
        <v>2129</v>
      </c>
      <c r="K872" s="288" t="s">
        <v>182</v>
      </c>
      <c r="L872" s="288" t="s">
        <v>2130</v>
      </c>
      <c r="M872" s="288" t="s">
        <v>2130</v>
      </c>
      <c r="N872" s="288" t="s">
        <v>2129</v>
      </c>
      <c r="P872" s="289">
        <v>10034.280000000001</v>
      </c>
      <c r="Q872" s="289">
        <v>16317.29</v>
      </c>
      <c r="R872" s="289">
        <v>15176.27</v>
      </c>
      <c r="S872" s="289">
        <v>14023.52</v>
      </c>
      <c r="T872" s="289">
        <v>13007.94</v>
      </c>
      <c r="U872" s="289">
        <v>12089.79</v>
      </c>
      <c r="V872" s="289">
        <v>11194.43</v>
      </c>
      <c r="W872" s="289">
        <v>10070.719999999999</v>
      </c>
      <c r="X872" s="289">
        <v>8961.7000000000007</v>
      </c>
      <c r="Y872" s="289">
        <v>7914.05</v>
      </c>
      <c r="Z872" s="289">
        <v>6620.09</v>
      </c>
      <c r="AA872" s="289">
        <v>5133.13</v>
      </c>
      <c r="AB872" s="289">
        <v>3332.79</v>
      </c>
      <c r="AC872" s="289"/>
      <c r="AD872" s="289"/>
      <c r="AE872" s="289">
        <v>10599.372083333334</v>
      </c>
      <c r="AF872" s="307"/>
      <c r="AG872" s="308"/>
      <c r="AH872" s="291"/>
      <c r="AI872" s="291"/>
      <c r="AJ872" s="291"/>
      <c r="AK872" s="292">
        <v>10599.372083333334</v>
      </c>
      <c r="AL872" s="291">
        <v>10599.372083333334</v>
      </c>
      <c r="AM872" s="293"/>
      <c r="AN872" s="291"/>
      <c r="AO872" s="294">
        <v>0</v>
      </c>
      <c r="AP872" s="291"/>
      <c r="AQ872" s="295">
        <v>3332.79</v>
      </c>
      <c r="AR872" s="291"/>
      <c r="AS872" s="291"/>
      <c r="AT872" s="291"/>
      <c r="AU872" s="291">
        <v>3332.79</v>
      </c>
      <c r="AV872" s="296">
        <v>3332.79</v>
      </c>
      <c r="AW872" s="291"/>
      <c r="AX872" s="291"/>
      <c r="AY872" s="293">
        <v>0</v>
      </c>
      <c r="AZ872" s="297" t="s">
        <v>253</v>
      </c>
      <c r="BA872" s="298">
        <f t="shared" si="112"/>
        <v>0</v>
      </c>
      <c r="BB872" s="43"/>
      <c r="BC872" s="288" t="str">
        <f t="shared" si="115"/>
        <v/>
      </c>
      <c r="BD872" s="288" t="str">
        <f t="shared" si="115"/>
        <v/>
      </c>
      <c r="BE872" s="288" t="str">
        <f t="shared" si="115"/>
        <v/>
      </c>
      <c r="BF872" s="288" t="str">
        <f t="shared" si="115"/>
        <v>Non-Op</v>
      </c>
      <c r="BG872" s="288" t="str">
        <f t="shared" si="111"/>
        <v>NO</v>
      </c>
      <c r="BH872" s="288" t="str">
        <f t="shared" si="111"/>
        <v>NO</v>
      </c>
      <c r="BI872" s="288" t="str">
        <f t="shared" si="116"/>
        <v/>
      </c>
      <c r="BJ872" s="43"/>
      <c r="BK872" s="288" t="b">
        <f t="shared" si="117"/>
        <v>1</v>
      </c>
      <c r="BL872" s="288" t="b">
        <f t="shared" si="117"/>
        <v>1</v>
      </c>
      <c r="BM872" s="288" t="b">
        <f t="shared" si="117"/>
        <v>1</v>
      </c>
      <c r="BN872" s="288" t="b">
        <f t="shared" si="117"/>
        <v>1</v>
      </c>
      <c r="BO872" s="288" t="b">
        <f t="shared" si="117"/>
        <v>1</v>
      </c>
      <c r="BP872" s="288" t="b">
        <f t="shared" si="117"/>
        <v>1</v>
      </c>
      <c r="BQ872" s="288" t="b">
        <f t="shared" si="117"/>
        <v>1</v>
      </c>
    </row>
    <row r="873" spans="1:69" ht="12" customHeight="1" x14ac:dyDescent="0.25">
      <c r="A873" s="286">
        <v>19000811</v>
      </c>
      <c r="B873" s="287" t="s">
        <v>2965</v>
      </c>
      <c r="C873" s="16" t="s">
        <v>1089</v>
      </c>
      <c r="D873" s="13" t="s">
        <v>182</v>
      </c>
      <c r="E873" s="13"/>
      <c r="F873" s="16"/>
      <c r="G873" s="13"/>
      <c r="H873" s="288" t="s">
        <v>2129</v>
      </c>
      <c r="I873" s="288" t="s">
        <v>2129</v>
      </c>
      <c r="J873" s="288" t="s">
        <v>2129</v>
      </c>
      <c r="K873" s="288" t="s">
        <v>182</v>
      </c>
      <c r="L873" s="288" t="s">
        <v>2130</v>
      </c>
      <c r="M873" s="288" t="s">
        <v>2130</v>
      </c>
      <c r="N873" s="288" t="s">
        <v>2129</v>
      </c>
      <c r="P873" s="289">
        <v>14686.44</v>
      </c>
      <c r="Q873" s="289">
        <v>9227.64</v>
      </c>
      <c r="R873" s="289">
        <v>10034.06</v>
      </c>
      <c r="S873" s="289">
        <v>10960.33</v>
      </c>
      <c r="T873" s="289">
        <v>11979.32</v>
      </c>
      <c r="U873" s="289">
        <v>13048.89</v>
      </c>
      <c r="V873" s="289">
        <v>14118.45</v>
      </c>
      <c r="W873" s="289">
        <v>15251.99</v>
      </c>
      <c r="X873" s="289">
        <v>16459.91</v>
      </c>
      <c r="Y873" s="289">
        <v>17656.63</v>
      </c>
      <c r="Z873" s="289">
        <v>18932.509999999998</v>
      </c>
      <c r="AA873" s="289">
        <v>20292.29</v>
      </c>
      <c r="AB873" s="289">
        <v>21747.01</v>
      </c>
      <c r="AC873" s="289"/>
      <c r="AD873" s="289"/>
      <c r="AE873" s="289">
        <v>14681.562083333336</v>
      </c>
      <c r="AF873" s="307"/>
      <c r="AG873" s="308"/>
      <c r="AH873" s="291"/>
      <c r="AI873" s="291"/>
      <c r="AJ873" s="291"/>
      <c r="AK873" s="292">
        <v>14681.562083333336</v>
      </c>
      <c r="AL873" s="291">
        <v>14681.562083333336</v>
      </c>
      <c r="AM873" s="293"/>
      <c r="AN873" s="291"/>
      <c r="AO873" s="294">
        <v>0</v>
      </c>
      <c r="AP873" s="291"/>
      <c r="AQ873" s="295">
        <v>21747.01</v>
      </c>
      <c r="AR873" s="291"/>
      <c r="AS873" s="291"/>
      <c r="AT873" s="291"/>
      <c r="AU873" s="291">
        <v>21747.01</v>
      </c>
      <c r="AV873" s="296">
        <v>21747.01</v>
      </c>
      <c r="AW873" s="291"/>
      <c r="AX873" s="291"/>
      <c r="AY873" s="293">
        <v>0</v>
      </c>
      <c r="AZ873" s="297" t="s">
        <v>253</v>
      </c>
      <c r="BA873" s="298">
        <f t="shared" si="112"/>
        <v>0</v>
      </c>
      <c r="BB873" s="43"/>
      <c r="BC873" s="288" t="str">
        <f t="shared" si="115"/>
        <v/>
      </c>
      <c r="BD873" s="288" t="str">
        <f t="shared" si="115"/>
        <v/>
      </c>
      <c r="BE873" s="288" t="str">
        <f t="shared" si="115"/>
        <v/>
      </c>
      <c r="BF873" s="288" t="str">
        <f t="shared" si="115"/>
        <v>Non-Op</v>
      </c>
      <c r="BG873" s="288" t="str">
        <f t="shared" si="111"/>
        <v>NO</v>
      </c>
      <c r="BH873" s="288" t="str">
        <f t="shared" si="111"/>
        <v>NO</v>
      </c>
      <c r="BI873" s="288" t="str">
        <f t="shared" si="116"/>
        <v/>
      </c>
      <c r="BJ873" s="43"/>
      <c r="BK873" s="288" t="b">
        <f t="shared" si="117"/>
        <v>1</v>
      </c>
      <c r="BL873" s="288" t="b">
        <f t="shared" si="117"/>
        <v>1</v>
      </c>
      <c r="BM873" s="288" t="b">
        <f t="shared" si="117"/>
        <v>1</v>
      </c>
      <c r="BN873" s="288" t="b">
        <f t="shared" si="117"/>
        <v>1</v>
      </c>
      <c r="BO873" s="288" t="b">
        <f t="shared" si="117"/>
        <v>1</v>
      </c>
      <c r="BP873" s="288" t="b">
        <f t="shared" si="117"/>
        <v>1</v>
      </c>
      <c r="BQ873" s="288" t="b">
        <f t="shared" si="117"/>
        <v>1</v>
      </c>
    </row>
    <row r="874" spans="1:69" ht="12" customHeight="1" x14ac:dyDescent="0.25">
      <c r="A874" s="286">
        <v>19000821</v>
      </c>
      <c r="B874" s="287" t="s">
        <v>2966</v>
      </c>
      <c r="C874" s="16" t="s">
        <v>1090</v>
      </c>
      <c r="D874" s="13" t="s">
        <v>182</v>
      </c>
      <c r="E874" s="13"/>
      <c r="F874" s="16"/>
      <c r="G874" s="13"/>
      <c r="H874" s="288" t="s">
        <v>2129</v>
      </c>
      <c r="I874" s="288" t="s">
        <v>2129</v>
      </c>
      <c r="J874" s="288" t="s">
        <v>2129</v>
      </c>
      <c r="K874" s="288" t="s">
        <v>182</v>
      </c>
      <c r="L874" s="288" t="s">
        <v>2130</v>
      </c>
      <c r="M874" s="288" t="s">
        <v>2130</v>
      </c>
      <c r="N874" s="288" t="s">
        <v>2129</v>
      </c>
      <c r="P874" s="289">
        <v>0</v>
      </c>
      <c r="Q874" s="289">
        <v>0</v>
      </c>
      <c r="R874" s="289">
        <v>0</v>
      </c>
      <c r="S874" s="289">
        <v>0</v>
      </c>
      <c r="T874" s="289">
        <v>0</v>
      </c>
      <c r="U874" s="289">
        <v>0</v>
      </c>
      <c r="V874" s="289">
        <v>0</v>
      </c>
      <c r="W874" s="289">
        <v>0</v>
      </c>
      <c r="X874" s="289">
        <v>0</v>
      </c>
      <c r="Y874" s="289">
        <v>0</v>
      </c>
      <c r="Z874" s="289">
        <v>0</v>
      </c>
      <c r="AA874" s="289">
        <v>0</v>
      </c>
      <c r="AB874" s="289">
        <v>0</v>
      </c>
      <c r="AC874" s="289"/>
      <c r="AD874" s="289"/>
      <c r="AE874" s="289">
        <v>0</v>
      </c>
      <c r="AF874" s="299"/>
      <c r="AG874" s="300"/>
      <c r="AH874" s="291"/>
      <c r="AI874" s="291"/>
      <c r="AJ874" s="291"/>
      <c r="AK874" s="292">
        <v>0</v>
      </c>
      <c r="AL874" s="291">
        <v>0</v>
      </c>
      <c r="AM874" s="293"/>
      <c r="AN874" s="291"/>
      <c r="AO874" s="294">
        <v>0</v>
      </c>
      <c r="AP874" s="291"/>
      <c r="AQ874" s="295">
        <v>0</v>
      </c>
      <c r="AR874" s="291"/>
      <c r="AS874" s="291"/>
      <c r="AT874" s="291"/>
      <c r="AU874" s="291">
        <v>0</v>
      </c>
      <c r="AV874" s="296">
        <v>0</v>
      </c>
      <c r="AW874" s="291"/>
      <c r="AX874" s="291"/>
      <c r="AY874" s="293">
        <v>0</v>
      </c>
      <c r="AZ874" s="297" t="s">
        <v>219</v>
      </c>
      <c r="BA874" s="298">
        <f t="shared" si="112"/>
        <v>0</v>
      </c>
      <c r="BB874" s="43"/>
      <c r="BC874" s="288" t="str">
        <f t="shared" si="115"/>
        <v/>
      </c>
      <c r="BD874" s="288" t="str">
        <f t="shared" si="115"/>
        <v/>
      </c>
      <c r="BE874" s="288" t="str">
        <f t="shared" si="115"/>
        <v/>
      </c>
      <c r="BF874" s="288" t="str">
        <f t="shared" si="115"/>
        <v>Non-Op</v>
      </c>
      <c r="BG874" s="288" t="str">
        <f t="shared" si="111"/>
        <v>NO</v>
      </c>
      <c r="BH874" s="288" t="str">
        <f t="shared" si="111"/>
        <v>NO</v>
      </c>
      <c r="BI874" s="288" t="str">
        <f t="shared" si="116"/>
        <v/>
      </c>
      <c r="BJ874" s="43"/>
      <c r="BK874" s="288" t="b">
        <f t="shared" si="117"/>
        <v>1</v>
      </c>
      <c r="BL874" s="288" t="b">
        <f t="shared" si="117"/>
        <v>1</v>
      </c>
      <c r="BM874" s="288" t="b">
        <f t="shared" si="117"/>
        <v>1</v>
      </c>
      <c r="BN874" s="288" t="b">
        <f t="shared" si="117"/>
        <v>1</v>
      </c>
      <c r="BO874" s="288" t="b">
        <f t="shared" si="117"/>
        <v>1</v>
      </c>
      <c r="BP874" s="288" t="b">
        <f t="shared" si="117"/>
        <v>1</v>
      </c>
      <c r="BQ874" s="288" t="b">
        <f t="shared" si="117"/>
        <v>1</v>
      </c>
    </row>
    <row r="875" spans="1:69" ht="12" customHeight="1" x14ac:dyDescent="0.25">
      <c r="A875" s="286">
        <v>19000831</v>
      </c>
      <c r="B875" s="287" t="s">
        <v>2967</v>
      </c>
      <c r="C875" s="16" t="s">
        <v>1091</v>
      </c>
      <c r="D875" s="13" t="s">
        <v>182</v>
      </c>
      <c r="E875" s="13"/>
      <c r="F875" s="16"/>
      <c r="G875" s="13"/>
      <c r="H875" s="288" t="s">
        <v>2129</v>
      </c>
      <c r="I875" s="288" t="s">
        <v>2129</v>
      </c>
      <c r="J875" s="288" t="s">
        <v>2129</v>
      </c>
      <c r="K875" s="288" t="s">
        <v>182</v>
      </c>
      <c r="L875" s="288" t="s">
        <v>2130</v>
      </c>
      <c r="M875" s="288" t="s">
        <v>2130</v>
      </c>
      <c r="N875" s="288" t="s">
        <v>2129</v>
      </c>
      <c r="P875" s="289">
        <v>208401.79</v>
      </c>
      <c r="Q875" s="289">
        <v>198928.98</v>
      </c>
      <c r="R875" s="289">
        <v>189456.17</v>
      </c>
      <c r="S875" s="289">
        <v>179983.35</v>
      </c>
      <c r="T875" s="289">
        <v>170510.54</v>
      </c>
      <c r="U875" s="289">
        <v>161037.73000000001</v>
      </c>
      <c r="V875" s="289">
        <v>151564.92000000001</v>
      </c>
      <c r="W875" s="289">
        <v>142092.1</v>
      </c>
      <c r="X875" s="289">
        <v>132619.29</v>
      </c>
      <c r="Y875" s="289">
        <v>123146.48</v>
      </c>
      <c r="Z875" s="289">
        <v>113673.67</v>
      </c>
      <c r="AA875" s="289">
        <v>104200.85</v>
      </c>
      <c r="AB875" s="289">
        <v>94728.04</v>
      </c>
      <c r="AC875" s="289"/>
      <c r="AD875" s="289"/>
      <c r="AE875" s="289">
        <v>151564.91625000001</v>
      </c>
      <c r="AF875" s="299" t="s">
        <v>71</v>
      </c>
      <c r="AG875" s="300"/>
      <c r="AH875" s="291"/>
      <c r="AI875" s="291"/>
      <c r="AJ875" s="291"/>
      <c r="AK875" s="292">
        <v>151564.91625000001</v>
      </c>
      <c r="AL875" s="291">
        <v>151564.91625000001</v>
      </c>
      <c r="AM875" s="293"/>
      <c r="AN875" s="291"/>
      <c r="AO875" s="294">
        <v>0</v>
      </c>
      <c r="AP875" s="291"/>
      <c r="AQ875" s="295">
        <v>94728.04</v>
      </c>
      <c r="AR875" s="291"/>
      <c r="AS875" s="291"/>
      <c r="AT875" s="291"/>
      <c r="AU875" s="291">
        <v>94728.04</v>
      </c>
      <c r="AV875" s="296">
        <v>94728.04</v>
      </c>
      <c r="AW875" s="291"/>
      <c r="AX875" s="291"/>
      <c r="AY875" s="293">
        <v>0</v>
      </c>
      <c r="AZ875" s="297" t="s">
        <v>1061</v>
      </c>
      <c r="BA875" s="298">
        <f t="shared" si="112"/>
        <v>0</v>
      </c>
      <c r="BB875" s="43"/>
      <c r="BC875" s="288" t="str">
        <f t="shared" si="115"/>
        <v/>
      </c>
      <c r="BD875" s="288" t="str">
        <f t="shared" si="115"/>
        <v/>
      </c>
      <c r="BE875" s="288" t="str">
        <f t="shared" si="115"/>
        <v/>
      </c>
      <c r="BF875" s="288" t="str">
        <f t="shared" si="115"/>
        <v>Non-Op</v>
      </c>
      <c r="BG875" s="288" t="str">
        <f t="shared" si="111"/>
        <v>NO</v>
      </c>
      <c r="BH875" s="288" t="str">
        <f t="shared" si="111"/>
        <v>NO</v>
      </c>
      <c r="BI875" s="288" t="str">
        <f t="shared" si="116"/>
        <v/>
      </c>
      <c r="BJ875" s="43"/>
      <c r="BK875" s="288" t="b">
        <f t="shared" si="117"/>
        <v>1</v>
      </c>
      <c r="BL875" s="288" t="b">
        <f t="shared" si="117"/>
        <v>1</v>
      </c>
      <c r="BM875" s="288" t="b">
        <f t="shared" si="117"/>
        <v>1</v>
      </c>
      <c r="BN875" s="288" t="b">
        <f t="shared" si="117"/>
        <v>1</v>
      </c>
      <c r="BO875" s="288" t="b">
        <f t="shared" si="117"/>
        <v>1</v>
      </c>
      <c r="BP875" s="288" t="b">
        <f t="shared" si="117"/>
        <v>1</v>
      </c>
      <c r="BQ875" s="288" t="b">
        <f t="shared" si="117"/>
        <v>1</v>
      </c>
    </row>
    <row r="876" spans="1:69" ht="12" customHeight="1" x14ac:dyDescent="0.25">
      <c r="A876" s="286">
        <v>19000841</v>
      </c>
      <c r="B876" s="287" t="s">
        <v>2968</v>
      </c>
      <c r="C876" s="16" t="s">
        <v>1092</v>
      </c>
      <c r="D876" s="13" t="s">
        <v>182</v>
      </c>
      <c r="E876" s="13"/>
      <c r="F876" s="16"/>
      <c r="G876" s="13"/>
      <c r="H876" s="288" t="s">
        <v>2129</v>
      </c>
      <c r="I876" s="288" t="s">
        <v>2129</v>
      </c>
      <c r="J876" s="288" t="s">
        <v>2129</v>
      </c>
      <c r="K876" s="288" t="s">
        <v>182</v>
      </c>
      <c r="L876" s="288" t="s">
        <v>2130</v>
      </c>
      <c r="M876" s="288" t="s">
        <v>2130</v>
      </c>
      <c r="N876" s="288" t="s">
        <v>2129</v>
      </c>
      <c r="P876" s="289">
        <v>-72655.509999999995</v>
      </c>
      <c r="Q876" s="289">
        <v>-95467.15</v>
      </c>
      <c r="R876" s="289">
        <v>-91671.14</v>
      </c>
      <c r="S876" s="289">
        <v>-95696.33</v>
      </c>
      <c r="T876" s="289">
        <v>-117802.77</v>
      </c>
      <c r="U876" s="289">
        <v>-46579.86</v>
      </c>
      <c r="V876" s="289">
        <v>-76423.360000000001</v>
      </c>
      <c r="W876" s="289">
        <v>-91436.02</v>
      </c>
      <c r="X876" s="289">
        <v>-110118.63</v>
      </c>
      <c r="Y876" s="289">
        <v>-136716.38</v>
      </c>
      <c r="Z876" s="289">
        <v>142406.31</v>
      </c>
      <c r="AA876" s="289">
        <v>-13019.11</v>
      </c>
      <c r="AB876" s="289">
        <v>-49774.400000000001</v>
      </c>
      <c r="AC876" s="289"/>
      <c r="AD876" s="289"/>
      <c r="AE876" s="289">
        <v>-66144.949583333335</v>
      </c>
      <c r="AF876" s="299"/>
      <c r="AG876" s="300"/>
      <c r="AH876" s="291"/>
      <c r="AI876" s="291"/>
      <c r="AJ876" s="291"/>
      <c r="AK876" s="292">
        <v>-66144.949583333335</v>
      </c>
      <c r="AL876" s="291">
        <v>-66144.949583333335</v>
      </c>
      <c r="AM876" s="293"/>
      <c r="AN876" s="291"/>
      <c r="AO876" s="294">
        <v>0</v>
      </c>
      <c r="AP876" s="291"/>
      <c r="AQ876" s="295">
        <v>-49774.400000000001</v>
      </c>
      <c r="AR876" s="291"/>
      <c r="AS876" s="291"/>
      <c r="AT876" s="291"/>
      <c r="AU876" s="291">
        <v>-49774.400000000001</v>
      </c>
      <c r="AV876" s="296">
        <v>-49774.400000000001</v>
      </c>
      <c r="AW876" s="291"/>
      <c r="AX876" s="291"/>
      <c r="AY876" s="293">
        <v>0</v>
      </c>
      <c r="AZ876" s="297" t="s">
        <v>219</v>
      </c>
      <c r="BA876" s="298">
        <f t="shared" si="112"/>
        <v>0</v>
      </c>
      <c r="BB876" s="43"/>
      <c r="BC876" s="288" t="str">
        <f t="shared" si="115"/>
        <v/>
      </c>
      <c r="BD876" s="288" t="str">
        <f t="shared" si="115"/>
        <v/>
      </c>
      <c r="BE876" s="288" t="str">
        <f t="shared" si="115"/>
        <v/>
      </c>
      <c r="BF876" s="288" t="str">
        <f t="shared" si="115"/>
        <v>Non-Op</v>
      </c>
      <c r="BG876" s="288" t="str">
        <f t="shared" si="111"/>
        <v>NO</v>
      </c>
      <c r="BH876" s="288" t="str">
        <f t="shared" si="111"/>
        <v>NO</v>
      </c>
      <c r="BI876" s="288" t="str">
        <f t="shared" si="116"/>
        <v/>
      </c>
      <c r="BJ876" s="43"/>
      <c r="BK876" s="288" t="b">
        <f t="shared" si="117"/>
        <v>1</v>
      </c>
      <c r="BL876" s="288" t="b">
        <f t="shared" si="117"/>
        <v>1</v>
      </c>
      <c r="BM876" s="288" t="b">
        <f t="shared" si="117"/>
        <v>1</v>
      </c>
      <c r="BN876" s="288" t="b">
        <f t="shared" si="117"/>
        <v>1</v>
      </c>
      <c r="BO876" s="288" t="b">
        <f t="shared" si="117"/>
        <v>1</v>
      </c>
      <c r="BP876" s="288" t="b">
        <f t="shared" si="117"/>
        <v>1</v>
      </c>
      <c r="BQ876" s="288" t="b">
        <f t="shared" si="117"/>
        <v>1</v>
      </c>
    </row>
    <row r="877" spans="1:69" ht="12" customHeight="1" x14ac:dyDescent="0.25">
      <c r="A877" s="286">
        <v>19000851</v>
      </c>
      <c r="B877" s="287" t="s">
        <v>2969</v>
      </c>
      <c r="C877" s="16" t="s">
        <v>1093</v>
      </c>
      <c r="D877" s="13" t="s">
        <v>182</v>
      </c>
      <c r="E877" s="13"/>
      <c r="F877" s="16"/>
      <c r="G877" s="13"/>
      <c r="H877" s="288" t="s">
        <v>2129</v>
      </c>
      <c r="I877" s="288" t="s">
        <v>2129</v>
      </c>
      <c r="J877" s="288" t="s">
        <v>2129</v>
      </c>
      <c r="K877" s="288" t="s">
        <v>182</v>
      </c>
      <c r="L877" s="288" t="s">
        <v>2130</v>
      </c>
      <c r="M877" s="288" t="s">
        <v>2130</v>
      </c>
      <c r="N877" s="288" t="s">
        <v>2129</v>
      </c>
      <c r="P877" s="289">
        <v>152396.29</v>
      </c>
      <c r="Q877" s="289">
        <v>137156.66</v>
      </c>
      <c r="R877" s="289">
        <v>121917.04</v>
      </c>
      <c r="S877" s="289">
        <v>106677.41</v>
      </c>
      <c r="T877" s="289">
        <v>91437.78</v>
      </c>
      <c r="U877" s="289">
        <v>76198.16</v>
      </c>
      <c r="V877" s="289">
        <v>60958.53</v>
      </c>
      <c r="W877" s="289">
        <v>45718.9</v>
      </c>
      <c r="X877" s="289">
        <v>30479.279999999999</v>
      </c>
      <c r="Y877" s="289">
        <v>15239.65</v>
      </c>
      <c r="Z877" s="289">
        <v>0.01</v>
      </c>
      <c r="AA877" s="289">
        <v>0.01</v>
      </c>
      <c r="AB877" s="289">
        <v>0</v>
      </c>
      <c r="AC877" s="289"/>
      <c r="AD877" s="289"/>
      <c r="AE877" s="289">
        <v>63498.464583333349</v>
      </c>
      <c r="AF877" s="299"/>
      <c r="AG877" s="300"/>
      <c r="AH877" s="291"/>
      <c r="AI877" s="291"/>
      <c r="AJ877" s="291"/>
      <c r="AK877" s="292">
        <v>63498.464583333349</v>
      </c>
      <c r="AL877" s="291">
        <v>63498.464583333349</v>
      </c>
      <c r="AM877" s="293"/>
      <c r="AN877" s="291"/>
      <c r="AO877" s="294">
        <v>0</v>
      </c>
      <c r="AP877" s="291"/>
      <c r="AQ877" s="295">
        <v>0</v>
      </c>
      <c r="AR877" s="291"/>
      <c r="AS877" s="291"/>
      <c r="AT877" s="291"/>
      <c r="AU877" s="291">
        <v>0</v>
      </c>
      <c r="AV877" s="296">
        <v>0</v>
      </c>
      <c r="AW877" s="291"/>
      <c r="AX877" s="291"/>
      <c r="AY877" s="293">
        <v>0</v>
      </c>
      <c r="AZ877" s="297" t="s">
        <v>1061</v>
      </c>
      <c r="BA877" s="298">
        <f t="shared" si="112"/>
        <v>0</v>
      </c>
      <c r="BB877" s="43"/>
      <c r="BC877" s="288" t="str">
        <f t="shared" si="115"/>
        <v/>
      </c>
      <c r="BD877" s="288" t="str">
        <f t="shared" si="115"/>
        <v/>
      </c>
      <c r="BE877" s="288" t="str">
        <f t="shared" si="115"/>
        <v/>
      </c>
      <c r="BF877" s="288" t="str">
        <f t="shared" si="115"/>
        <v>Non-Op</v>
      </c>
      <c r="BG877" s="288" t="str">
        <f t="shared" si="111"/>
        <v>NO</v>
      </c>
      <c r="BH877" s="288" t="str">
        <f t="shared" si="111"/>
        <v>NO</v>
      </c>
      <c r="BI877" s="288" t="str">
        <f t="shared" si="116"/>
        <v/>
      </c>
      <c r="BJ877" s="43"/>
      <c r="BK877" s="288" t="b">
        <f t="shared" si="117"/>
        <v>1</v>
      </c>
      <c r="BL877" s="288" t="b">
        <f t="shared" si="117"/>
        <v>1</v>
      </c>
      <c r="BM877" s="288" t="b">
        <f t="shared" si="117"/>
        <v>1</v>
      </c>
      <c r="BN877" s="288" t="b">
        <f t="shared" si="117"/>
        <v>1</v>
      </c>
      <c r="BO877" s="288" t="b">
        <f t="shared" si="117"/>
        <v>1</v>
      </c>
      <c r="BP877" s="288" t="b">
        <f t="shared" si="117"/>
        <v>1</v>
      </c>
      <c r="BQ877" s="288" t="b">
        <f t="shared" si="117"/>
        <v>1</v>
      </c>
    </row>
    <row r="878" spans="1:69" ht="12" customHeight="1" x14ac:dyDescent="0.25">
      <c r="A878" s="286">
        <v>19000861</v>
      </c>
      <c r="B878" s="287" t="s">
        <v>2970</v>
      </c>
      <c r="C878" s="16" t="s">
        <v>1094</v>
      </c>
      <c r="D878" s="13" t="s">
        <v>182</v>
      </c>
      <c r="E878" s="13"/>
      <c r="F878" s="16"/>
      <c r="G878" s="13"/>
      <c r="H878" s="288" t="s">
        <v>2129</v>
      </c>
      <c r="I878" s="288" t="s">
        <v>2129</v>
      </c>
      <c r="J878" s="288" t="s">
        <v>2129</v>
      </c>
      <c r="K878" s="288" t="s">
        <v>182</v>
      </c>
      <c r="L878" s="288" t="s">
        <v>2130</v>
      </c>
      <c r="M878" s="288" t="s">
        <v>2130</v>
      </c>
      <c r="N878" s="288" t="s">
        <v>2129</v>
      </c>
      <c r="P878" s="289">
        <v>38318.949999999997</v>
      </c>
      <c r="Q878" s="289">
        <v>34487.06</v>
      </c>
      <c r="R878" s="289">
        <v>30655.16</v>
      </c>
      <c r="S878" s="289">
        <v>26823.27</v>
      </c>
      <c r="T878" s="289">
        <v>22991.38</v>
      </c>
      <c r="U878" s="289">
        <v>19159.48</v>
      </c>
      <c r="V878" s="289">
        <v>15327.59</v>
      </c>
      <c r="W878" s="289">
        <v>11495.7</v>
      </c>
      <c r="X878" s="289">
        <v>7663.81</v>
      </c>
      <c r="Y878" s="289">
        <v>3831.91</v>
      </c>
      <c r="Z878" s="289">
        <v>0.01</v>
      </c>
      <c r="AA878" s="289">
        <v>0.01</v>
      </c>
      <c r="AB878" s="289">
        <v>0</v>
      </c>
      <c r="AC878" s="289"/>
      <c r="AD878" s="289"/>
      <c r="AE878" s="289">
        <v>15966.237916666671</v>
      </c>
      <c r="AF878" s="299"/>
      <c r="AG878" s="300"/>
      <c r="AH878" s="291"/>
      <c r="AI878" s="291"/>
      <c r="AJ878" s="291"/>
      <c r="AK878" s="292">
        <v>15966.237916666671</v>
      </c>
      <c r="AL878" s="291">
        <v>15966.237916666671</v>
      </c>
      <c r="AM878" s="293"/>
      <c r="AN878" s="291"/>
      <c r="AO878" s="294">
        <v>0</v>
      </c>
      <c r="AP878" s="291"/>
      <c r="AQ878" s="295">
        <v>0</v>
      </c>
      <c r="AR878" s="291"/>
      <c r="AS878" s="291"/>
      <c r="AT878" s="291"/>
      <c r="AU878" s="291">
        <v>0</v>
      </c>
      <c r="AV878" s="296">
        <v>0</v>
      </c>
      <c r="AW878" s="291"/>
      <c r="AX878" s="291"/>
      <c r="AY878" s="293">
        <v>0</v>
      </c>
      <c r="AZ878" s="297" t="s">
        <v>1061</v>
      </c>
      <c r="BA878" s="298">
        <f t="shared" si="112"/>
        <v>0</v>
      </c>
      <c r="BB878" s="43"/>
      <c r="BC878" s="288" t="str">
        <f t="shared" si="115"/>
        <v/>
      </c>
      <c r="BD878" s="288" t="str">
        <f t="shared" si="115"/>
        <v/>
      </c>
      <c r="BE878" s="288" t="str">
        <f t="shared" si="115"/>
        <v/>
      </c>
      <c r="BF878" s="288" t="str">
        <f t="shared" si="115"/>
        <v>Non-Op</v>
      </c>
      <c r="BG878" s="288" t="str">
        <f t="shared" ref="BG878:BH897" si="118">IF(VALUE(AW878),"W/C",IF(ISBLANK(AW878),"NO","W/C"))</f>
        <v>NO</v>
      </c>
      <c r="BH878" s="288" t="str">
        <f t="shared" si="118"/>
        <v>NO</v>
      </c>
      <c r="BI878" s="288" t="str">
        <f t="shared" si="116"/>
        <v/>
      </c>
      <c r="BJ878" s="43"/>
      <c r="BK878" s="288" t="b">
        <f t="shared" si="117"/>
        <v>1</v>
      </c>
      <c r="BL878" s="288" t="b">
        <f t="shared" si="117"/>
        <v>1</v>
      </c>
      <c r="BM878" s="288" t="b">
        <f t="shared" si="117"/>
        <v>1</v>
      </c>
      <c r="BN878" s="288" t="b">
        <f t="shared" si="117"/>
        <v>1</v>
      </c>
      <c r="BO878" s="288" t="b">
        <f t="shared" si="117"/>
        <v>1</v>
      </c>
      <c r="BP878" s="288" t="b">
        <f t="shared" si="117"/>
        <v>1</v>
      </c>
      <c r="BQ878" s="288" t="b">
        <f t="shared" si="117"/>
        <v>1</v>
      </c>
    </row>
    <row r="879" spans="1:69" ht="12" customHeight="1" x14ac:dyDescent="0.25">
      <c r="A879" s="12">
        <v>19000871</v>
      </c>
      <c r="B879" s="13" t="s">
        <v>2971</v>
      </c>
      <c r="C879" s="16" t="s">
        <v>1095</v>
      </c>
      <c r="D879" s="13" t="s">
        <v>182</v>
      </c>
      <c r="E879" s="13"/>
      <c r="F879" s="16"/>
      <c r="G879" s="13"/>
      <c r="H879" s="288" t="s">
        <v>2129</v>
      </c>
      <c r="I879" s="288" t="s">
        <v>2129</v>
      </c>
      <c r="J879" s="288" t="s">
        <v>2129</v>
      </c>
      <c r="K879" s="288" t="s">
        <v>182</v>
      </c>
      <c r="L879" s="288" t="s">
        <v>2130</v>
      </c>
      <c r="M879" s="288" t="s">
        <v>2130</v>
      </c>
      <c r="N879" s="288" t="s">
        <v>2129</v>
      </c>
      <c r="P879" s="289">
        <v>1549497.81</v>
      </c>
      <c r="Q879" s="289">
        <v>1549497.81</v>
      </c>
      <c r="R879" s="289">
        <v>1549497.81</v>
      </c>
      <c r="S879" s="289">
        <v>1522953.6</v>
      </c>
      <c r="T879" s="289">
        <v>1522953.6</v>
      </c>
      <c r="U879" s="289">
        <v>1522953.6</v>
      </c>
      <c r="V879" s="289">
        <v>1667388.66</v>
      </c>
      <c r="W879" s="289">
        <v>1667388.66</v>
      </c>
      <c r="X879" s="289">
        <v>1667388.66</v>
      </c>
      <c r="Y879" s="289">
        <v>1895164.32</v>
      </c>
      <c r="Z879" s="289">
        <v>1895164.32</v>
      </c>
      <c r="AA879" s="289">
        <v>1895164.32</v>
      </c>
      <c r="AB879" s="289">
        <v>2032606.59</v>
      </c>
      <c r="AC879" s="289"/>
      <c r="AD879" s="289"/>
      <c r="AE879" s="289">
        <v>1678880.63</v>
      </c>
      <c r="AF879" s="299"/>
      <c r="AG879" s="300"/>
      <c r="AH879" s="291"/>
      <c r="AI879" s="291"/>
      <c r="AJ879" s="291"/>
      <c r="AK879" s="292">
        <v>1678880.63</v>
      </c>
      <c r="AL879" s="291">
        <v>1678880.63</v>
      </c>
      <c r="AM879" s="293"/>
      <c r="AN879" s="291"/>
      <c r="AO879" s="294">
        <v>0</v>
      </c>
      <c r="AP879" s="291"/>
      <c r="AQ879" s="295">
        <v>2032606.59</v>
      </c>
      <c r="AR879" s="291"/>
      <c r="AS879" s="291"/>
      <c r="AT879" s="291"/>
      <c r="AU879" s="291">
        <v>2032606.59</v>
      </c>
      <c r="AV879" s="296">
        <v>2032606.59</v>
      </c>
      <c r="AW879" s="291"/>
      <c r="AX879" s="291"/>
      <c r="AY879" s="293">
        <v>0</v>
      </c>
      <c r="AZ879" s="297" t="s">
        <v>292</v>
      </c>
      <c r="BA879" s="298">
        <f t="shared" si="112"/>
        <v>0</v>
      </c>
      <c r="BB879" s="43"/>
      <c r="BC879" s="288" t="str">
        <f t="shared" si="115"/>
        <v/>
      </c>
      <c r="BD879" s="288" t="str">
        <f t="shared" si="115"/>
        <v/>
      </c>
      <c r="BE879" s="288" t="str">
        <f t="shared" si="115"/>
        <v/>
      </c>
      <c r="BF879" s="288" t="str">
        <f t="shared" si="115"/>
        <v>Non-Op</v>
      </c>
      <c r="BG879" s="288" t="str">
        <f t="shared" si="118"/>
        <v>NO</v>
      </c>
      <c r="BH879" s="288" t="str">
        <f t="shared" si="118"/>
        <v>NO</v>
      </c>
      <c r="BI879" s="288" t="str">
        <f t="shared" si="116"/>
        <v/>
      </c>
      <c r="BJ879" s="43"/>
      <c r="BK879" s="288" t="b">
        <f t="shared" si="117"/>
        <v>1</v>
      </c>
      <c r="BL879" s="288" t="b">
        <f t="shared" si="117"/>
        <v>1</v>
      </c>
      <c r="BM879" s="288" t="b">
        <f t="shared" si="117"/>
        <v>1</v>
      </c>
      <c r="BN879" s="288" t="b">
        <f t="shared" si="117"/>
        <v>1</v>
      </c>
      <c r="BO879" s="288" t="b">
        <f t="shared" si="117"/>
        <v>1</v>
      </c>
      <c r="BP879" s="288" t="b">
        <f t="shared" si="117"/>
        <v>1</v>
      </c>
      <c r="BQ879" s="288" t="b">
        <f t="shared" si="117"/>
        <v>1</v>
      </c>
    </row>
    <row r="880" spans="1:69" ht="12" customHeight="1" x14ac:dyDescent="0.25">
      <c r="A880" s="12">
        <v>19000881</v>
      </c>
      <c r="B880" s="13" t="s">
        <v>2972</v>
      </c>
      <c r="C880" s="16" t="s">
        <v>1096</v>
      </c>
      <c r="D880" s="13" t="s">
        <v>182</v>
      </c>
      <c r="E880" s="13"/>
      <c r="F880" s="303">
        <v>42752</v>
      </c>
      <c r="G880" s="13"/>
      <c r="H880" s="288" t="s">
        <v>2129</v>
      </c>
      <c r="I880" s="288" t="s">
        <v>2129</v>
      </c>
      <c r="J880" s="288" t="s">
        <v>2129</v>
      </c>
      <c r="K880" s="288" t="s">
        <v>182</v>
      </c>
      <c r="L880" s="288" t="s">
        <v>2130</v>
      </c>
      <c r="M880" s="288" t="s">
        <v>2130</v>
      </c>
      <c r="N880" s="288" t="s">
        <v>2129</v>
      </c>
      <c r="P880" s="289">
        <v>-739489.53</v>
      </c>
      <c r="Q880" s="289">
        <v>-1331497.8899999999</v>
      </c>
      <c r="R880" s="289">
        <v>-960342.61</v>
      </c>
      <c r="S880" s="289">
        <v>-793560.06</v>
      </c>
      <c r="T880" s="289">
        <v>710056.17</v>
      </c>
      <c r="U880" s="289">
        <v>547223.75</v>
      </c>
      <c r="V880" s="289">
        <v>662604.52</v>
      </c>
      <c r="W880" s="289">
        <v>1049705.26</v>
      </c>
      <c r="X880" s="289">
        <v>1131822.0900000001</v>
      </c>
      <c r="Y880" s="289">
        <v>984116.62</v>
      </c>
      <c r="Z880" s="289">
        <v>1189596.96</v>
      </c>
      <c r="AA880" s="289">
        <v>776332.44</v>
      </c>
      <c r="AB880" s="289">
        <v>197602.91</v>
      </c>
      <c r="AC880" s="289"/>
      <c r="AD880" s="289"/>
      <c r="AE880" s="289">
        <v>307926.16166666668</v>
      </c>
      <c r="AF880" s="299"/>
      <c r="AG880" s="300"/>
      <c r="AH880" s="291"/>
      <c r="AI880" s="291"/>
      <c r="AJ880" s="291"/>
      <c r="AK880" s="292">
        <v>307926.16166666668</v>
      </c>
      <c r="AL880" s="291">
        <v>307926.16166666668</v>
      </c>
      <c r="AM880" s="293"/>
      <c r="AN880" s="291"/>
      <c r="AO880" s="294">
        <v>0</v>
      </c>
      <c r="AP880" s="291"/>
      <c r="AQ880" s="295">
        <v>197602.91</v>
      </c>
      <c r="AR880" s="291"/>
      <c r="AS880" s="291"/>
      <c r="AT880" s="291"/>
      <c r="AU880" s="291">
        <v>197602.91</v>
      </c>
      <c r="AV880" s="296">
        <v>197602.91</v>
      </c>
      <c r="AW880" s="291"/>
      <c r="AX880" s="291"/>
      <c r="AY880" s="293">
        <v>0</v>
      </c>
      <c r="AZ880" s="297" t="s">
        <v>679</v>
      </c>
      <c r="BA880" s="298">
        <f t="shared" si="112"/>
        <v>0</v>
      </c>
      <c r="BB880" s="43"/>
      <c r="BC880" s="288" t="str">
        <f t="shared" si="115"/>
        <v/>
      </c>
      <c r="BD880" s="288" t="str">
        <f t="shared" si="115"/>
        <v/>
      </c>
      <c r="BE880" s="288" t="str">
        <f t="shared" si="115"/>
        <v/>
      </c>
      <c r="BF880" s="288" t="str">
        <f t="shared" si="115"/>
        <v>Non-Op</v>
      </c>
      <c r="BG880" s="288" t="str">
        <f t="shared" si="118"/>
        <v>NO</v>
      </c>
      <c r="BH880" s="288" t="str">
        <f t="shared" si="118"/>
        <v>NO</v>
      </c>
      <c r="BI880" s="288" t="str">
        <f t="shared" si="116"/>
        <v/>
      </c>
      <c r="BJ880" s="43"/>
      <c r="BK880" s="288" t="b">
        <f t="shared" si="117"/>
        <v>1</v>
      </c>
      <c r="BL880" s="288" t="b">
        <f t="shared" si="117"/>
        <v>1</v>
      </c>
      <c r="BM880" s="288" t="b">
        <f t="shared" si="117"/>
        <v>1</v>
      </c>
      <c r="BN880" s="288" t="b">
        <f t="shared" si="117"/>
        <v>1</v>
      </c>
      <c r="BO880" s="288" t="b">
        <f t="shared" si="117"/>
        <v>1</v>
      </c>
      <c r="BP880" s="288" t="b">
        <f t="shared" si="117"/>
        <v>1</v>
      </c>
      <c r="BQ880" s="288" t="b">
        <f t="shared" si="117"/>
        <v>1</v>
      </c>
    </row>
    <row r="881" spans="1:69" ht="12" customHeight="1" x14ac:dyDescent="0.25">
      <c r="A881" s="12">
        <v>19000891</v>
      </c>
      <c r="B881" s="13" t="s">
        <v>2973</v>
      </c>
      <c r="C881" s="16" t="s">
        <v>1097</v>
      </c>
      <c r="D881" s="13" t="s">
        <v>182</v>
      </c>
      <c r="E881" s="13"/>
      <c r="F881" s="303">
        <v>43070</v>
      </c>
      <c r="G881" s="13"/>
      <c r="H881" s="288" t="s">
        <v>2129</v>
      </c>
      <c r="I881" s="288" t="s">
        <v>2129</v>
      </c>
      <c r="J881" s="288" t="s">
        <v>2129</v>
      </c>
      <c r="K881" s="288" t="s">
        <v>182</v>
      </c>
      <c r="L881" s="288" t="s">
        <v>2130</v>
      </c>
      <c r="M881" s="288" t="s">
        <v>2130</v>
      </c>
      <c r="N881" s="288" t="s">
        <v>2129</v>
      </c>
      <c r="P881" s="289">
        <v>662137876</v>
      </c>
      <c r="Q881" s="289">
        <v>662137876</v>
      </c>
      <c r="R881" s="289">
        <v>662137876</v>
      </c>
      <c r="S881" s="289">
        <v>654621802.50999999</v>
      </c>
      <c r="T881" s="289">
        <v>652307335.46000004</v>
      </c>
      <c r="U881" s="289">
        <v>649911677.36000001</v>
      </c>
      <c r="V881" s="289">
        <v>649293233.22000003</v>
      </c>
      <c r="W881" s="289">
        <v>647409056.13999999</v>
      </c>
      <c r="X881" s="289">
        <v>644761041.76999998</v>
      </c>
      <c r="Y881" s="289">
        <v>691441389.55999994</v>
      </c>
      <c r="Z881" s="289">
        <v>689171150.25</v>
      </c>
      <c r="AA881" s="289">
        <v>686980181.71000004</v>
      </c>
      <c r="AB881" s="289">
        <v>635356819.67999995</v>
      </c>
      <c r="AC881" s="289"/>
      <c r="AD881" s="289"/>
      <c r="AE881" s="289">
        <v>661576663.98500001</v>
      </c>
      <c r="AF881" s="299"/>
      <c r="AG881" s="300"/>
      <c r="AH881" s="291"/>
      <c r="AI881" s="291"/>
      <c r="AJ881" s="291"/>
      <c r="AK881" s="292">
        <v>661576663.98500001</v>
      </c>
      <c r="AL881" s="291">
        <v>661576663.98500001</v>
      </c>
      <c r="AM881" s="293"/>
      <c r="AN881" s="291"/>
      <c r="AO881" s="294">
        <v>0</v>
      </c>
      <c r="AP881" s="291"/>
      <c r="AQ881" s="295">
        <v>635356819.67999995</v>
      </c>
      <c r="AR881" s="291"/>
      <c r="AS881" s="291"/>
      <c r="AT881" s="291"/>
      <c r="AU881" s="291">
        <v>635356819.67999995</v>
      </c>
      <c r="AV881" s="296">
        <v>635356819.67999995</v>
      </c>
      <c r="AW881" s="291"/>
      <c r="AX881" s="291"/>
      <c r="AY881" s="293">
        <v>0</v>
      </c>
      <c r="AZ881" s="297" t="s">
        <v>667</v>
      </c>
      <c r="BA881" s="298">
        <f t="shared" si="112"/>
        <v>0</v>
      </c>
      <c r="BB881" s="43"/>
      <c r="BC881" s="288" t="str">
        <f t="shared" si="115"/>
        <v/>
      </c>
      <c r="BD881" s="288" t="str">
        <f t="shared" si="115"/>
        <v/>
      </c>
      <c r="BE881" s="288" t="str">
        <f t="shared" si="115"/>
        <v/>
      </c>
      <c r="BF881" s="288" t="str">
        <f t="shared" si="115"/>
        <v>Non-Op</v>
      </c>
      <c r="BG881" s="288" t="str">
        <f t="shared" si="118"/>
        <v>NO</v>
      </c>
      <c r="BH881" s="288" t="str">
        <f t="shared" si="118"/>
        <v>NO</v>
      </c>
      <c r="BI881" s="288" t="str">
        <f t="shared" si="116"/>
        <v/>
      </c>
      <c r="BJ881" s="43"/>
      <c r="BK881" s="288" t="b">
        <f t="shared" si="117"/>
        <v>1</v>
      </c>
      <c r="BL881" s="288" t="b">
        <f t="shared" si="117"/>
        <v>1</v>
      </c>
      <c r="BM881" s="288" t="b">
        <f t="shared" si="117"/>
        <v>1</v>
      </c>
      <c r="BN881" s="288" t="b">
        <f t="shared" si="117"/>
        <v>1</v>
      </c>
      <c r="BO881" s="288" t="b">
        <f t="shared" si="117"/>
        <v>1</v>
      </c>
      <c r="BP881" s="288" t="b">
        <f t="shared" si="117"/>
        <v>1</v>
      </c>
      <c r="BQ881" s="288" t="b">
        <f t="shared" si="117"/>
        <v>1</v>
      </c>
    </row>
    <row r="882" spans="1:69" ht="12" customHeight="1" x14ac:dyDescent="0.25">
      <c r="A882" s="309">
        <v>19000901</v>
      </c>
      <c r="B882" s="309" t="s">
        <v>2974</v>
      </c>
      <c r="C882" s="43" t="s">
        <v>1098</v>
      </c>
      <c r="D882" s="13" t="s">
        <v>182</v>
      </c>
      <c r="E882" s="13"/>
      <c r="F882" s="310">
        <v>43101</v>
      </c>
      <c r="G882" s="13"/>
      <c r="H882" s="288" t="s">
        <v>2129</v>
      </c>
      <c r="I882" s="288" t="s">
        <v>2129</v>
      </c>
      <c r="J882" s="288" t="s">
        <v>2129</v>
      </c>
      <c r="K882" s="288" t="s">
        <v>182</v>
      </c>
      <c r="L882" s="288" t="s">
        <v>2130</v>
      </c>
      <c r="M882" s="288" t="s">
        <v>2130</v>
      </c>
      <c r="N882" s="288" t="s">
        <v>2129</v>
      </c>
      <c r="P882" s="289">
        <v>0</v>
      </c>
      <c r="Q882" s="289">
        <v>1750000</v>
      </c>
      <c r="R882" s="289">
        <v>1750000</v>
      </c>
      <c r="S882" s="289">
        <v>1750000</v>
      </c>
      <c r="T882" s="289">
        <v>1750000</v>
      </c>
      <c r="U882" s="289">
        <v>1750000</v>
      </c>
      <c r="V882" s="289">
        <v>1750000</v>
      </c>
      <c r="W882" s="289">
        <v>1750000</v>
      </c>
      <c r="X882" s="289">
        <v>1750000</v>
      </c>
      <c r="Y882" s="289">
        <v>1750000</v>
      </c>
      <c r="Z882" s="289">
        <v>1750000</v>
      </c>
      <c r="AA882" s="289">
        <v>1750000</v>
      </c>
      <c r="AB882" s="289">
        <v>1750000</v>
      </c>
      <c r="AC882" s="289"/>
      <c r="AD882" s="289"/>
      <c r="AE882" s="289">
        <v>1677083.3333333333</v>
      </c>
      <c r="AF882" s="299"/>
      <c r="AG882" s="300"/>
      <c r="AH882" s="291"/>
      <c r="AI882" s="291"/>
      <c r="AJ882" s="291"/>
      <c r="AK882" s="292">
        <v>1677083.3333333333</v>
      </c>
      <c r="AL882" s="291">
        <v>1677083.3333333333</v>
      </c>
      <c r="AM882" s="293"/>
      <c r="AN882" s="291"/>
      <c r="AO882" s="294">
        <v>0</v>
      </c>
      <c r="AP882" s="291"/>
      <c r="AQ882" s="295">
        <v>1750000</v>
      </c>
      <c r="AR882" s="291"/>
      <c r="AS882" s="291"/>
      <c r="AT882" s="291"/>
      <c r="AU882" s="291">
        <v>1750000</v>
      </c>
      <c r="AV882" s="296">
        <v>1750000</v>
      </c>
      <c r="AW882" s="291"/>
      <c r="AX882" s="291"/>
      <c r="AY882" s="293">
        <v>0</v>
      </c>
      <c r="AZ882" s="297" t="s">
        <v>978</v>
      </c>
      <c r="BA882" s="298">
        <f t="shared" si="112"/>
        <v>0</v>
      </c>
      <c r="BB882" s="43"/>
      <c r="BC882" s="288" t="str">
        <f t="shared" si="115"/>
        <v/>
      </c>
      <c r="BD882" s="288" t="str">
        <f t="shared" si="115"/>
        <v/>
      </c>
      <c r="BE882" s="288" t="str">
        <f t="shared" si="115"/>
        <v/>
      </c>
      <c r="BF882" s="288" t="str">
        <f t="shared" si="115"/>
        <v>Non-Op</v>
      </c>
      <c r="BG882" s="288" t="str">
        <f t="shared" si="118"/>
        <v>NO</v>
      </c>
      <c r="BH882" s="288" t="str">
        <f t="shared" si="118"/>
        <v>NO</v>
      </c>
      <c r="BI882" s="288" t="str">
        <f t="shared" si="116"/>
        <v/>
      </c>
      <c r="BJ882" s="43"/>
      <c r="BK882" s="288" t="b">
        <f t="shared" si="117"/>
        <v>1</v>
      </c>
      <c r="BL882" s="288" t="b">
        <f t="shared" si="117"/>
        <v>1</v>
      </c>
      <c r="BM882" s="288" t="b">
        <f t="shared" si="117"/>
        <v>1</v>
      </c>
      <c r="BN882" s="288" t="b">
        <f t="shared" si="117"/>
        <v>1</v>
      </c>
      <c r="BO882" s="288" t="b">
        <f t="shared" si="117"/>
        <v>1</v>
      </c>
      <c r="BP882" s="288" t="b">
        <f t="shared" si="117"/>
        <v>1</v>
      </c>
      <c r="BQ882" s="288" t="b">
        <f t="shared" si="117"/>
        <v>1</v>
      </c>
    </row>
    <row r="883" spans="1:69" ht="12" customHeight="1" x14ac:dyDescent="0.3">
      <c r="A883" s="309" t="s">
        <v>1099</v>
      </c>
      <c r="B883" s="309"/>
      <c r="C883" s="316" t="s">
        <v>1100</v>
      </c>
      <c r="D883" s="13" t="s">
        <v>183</v>
      </c>
      <c r="E883" s="13"/>
      <c r="F883" s="310">
        <v>43221</v>
      </c>
      <c r="G883" s="13"/>
      <c r="H883" s="288" t="s">
        <v>2129</v>
      </c>
      <c r="I883" s="288" t="s">
        <v>2129</v>
      </c>
      <c r="J883" s="288" t="s">
        <v>2129</v>
      </c>
      <c r="K883" s="288" t="s">
        <v>2129</v>
      </c>
      <c r="L883" s="288" t="s">
        <v>183</v>
      </c>
      <c r="M883" s="288" t="s">
        <v>2130</v>
      </c>
      <c r="N883" s="288" t="s">
        <v>183</v>
      </c>
      <c r="P883" s="289"/>
      <c r="Q883" s="289"/>
      <c r="R883" s="289"/>
      <c r="S883" s="289"/>
      <c r="T883" s="289"/>
      <c r="U883" s="289">
        <v>5051459.49</v>
      </c>
      <c r="V883" s="289">
        <v>5051459.49</v>
      </c>
      <c r="W883" s="289">
        <v>5051459.49</v>
      </c>
      <c r="X883" s="289">
        <v>5051459.49</v>
      </c>
      <c r="Y883" s="289">
        <v>5051459.49</v>
      </c>
      <c r="Z883" s="289">
        <v>5051459.49</v>
      </c>
      <c r="AA883" s="289">
        <v>5051459.49</v>
      </c>
      <c r="AB883" s="289">
        <v>5051459.49</v>
      </c>
      <c r="AC883" s="289"/>
      <c r="AD883" s="289"/>
      <c r="AE883" s="289">
        <v>3157162.1812500004</v>
      </c>
      <c r="AF883" s="299"/>
      <c r="AG883" s="300"/>
      <c r="AH883" s="291"/>
      <c r="AI883" s="291"/>
      <c r="AJ883" s="291"/>
      <c r="AK883" s="292"/>
      <c r="AL883" s="291">
        <v>0</v>
      </c>
      <c r="AM883" s="293">
        <v>3157162.1812500004</v>
      </c>
      <c r="AN883" s="291"/>
      <c r="AO883" s="294">
        <v>3157162.1812500004</v>
      </c>
      <c r="AP883" s="291"/>
      <c r="AQ883" s="295">
        <v>5051459.49</v>
      </c>
      <c r="AR883" s="291"/>
      <c r="AS883" s="291"/>
      <c r="AT883" s="291"/>
      <c r="AU883" s="291"/>
      <c r="AV883" s="296">
        <v>0</v>
      </c>
      <c r="AW883" s="291">
        <v>5051459.49</v>
      </c>
      <c r="AX883" s="291"/>
      <c r="AY883" s="293">
        <v>5051459.49</v>
      </c>
      <c r="AZ883" s="297"/>
      <c r="BA883" s="298">
        <f t="shared" si="112"/>
        <v>0</v>
      </c>
      <c r="BB883" s="43"/>
      <c r="BC883" s="288" t="str">
        <f t="shared" si="115"/>
        <v/>
      </c>
      <c r="BD883" s="288" t="str">
        <f t="shared" si="115"/>
        <v/>
      </c>
      <c r="BE883" s="288" t="str">
        <f t="shared" si="115"/>
        <v/>
      </c>
      <c r="BF883" s="288" t="str">
        <f t="shared" si="115"/>
        <v/>
      </c>
      <c r="BG883" s="288" t="str">
        <f t="shared" si="118"/>
        <v>W/C</v>
      </c>
      <c r="BH883" s="288" t="str">
        <f t="shared" si="118"/>
        <v>NO</v>
      </c>
      <c r="BI883" s="288" t="str">
        <f t="shared" si="116"/>
        <v>W/C</v>
      </c>
      <c r="BJ883" s="43"/>
      <c r="BK883" s="288" t="b">
        <f t="shared" si="117"/>
        <v>1</v>
      </c>
      <c r="BL883" s="288" t="b">
        <f t="shared" si="117"/>
        <v>1</v>
      </c>
      <c r="BM883" s="288" t="b">
        <f t="shared" si="117"/>
        <v>1</v>
      </c>
      <c r="BN883" s="288" t="b">
        <f t="shared" si="117"/>
        <v>1</v>
      </c>
      <c r="BO883" s="288" t="b">
        <f t="shared" si="117"/>
        <v>1</v>
      </c>
      <c r="BP883" s="288" t="b">
        <f t="shared" si="117"/>
        <v>1</v>
      </c>
      <c r="BQ883" s="288" t="b">
        <f t="shared" si="117"/>
        <v>1</v>
      </c>
    </row>
    <row r="884" spans="1:69" ht="12" customHeight="1" x14ac:dyDescent="0.3">
      <c r="A884" s="309" t="s">
        <v>1101</v>
      </c>
      <c r="B884" s="309"/>
      <c r="C884" s="316" t="s">
        <v>1102</v>
      </c>
      <c r="D884" s="13" t="s">
        <v>183</v>
      </c>
      <c r="E884" s="13"/>
      <c r="F884" s="310">
        <v>43252</v>
      </c>
      <c r="G884" s="13"/>
      <c r="H884" s="288"/>
      <c r="I884" s="288"/>
      <c r="J884" s="288"/>
      <c r="K884" s="288" t="s">
        <v>2129</v>
      </c>
      <c r="L884" s="288" t="s">
        <v>183</v>
      </c>
      <c r="M884" s="288" t="s">
        <v>2130</v>
      </c>
      <c r="N884" s="288" t="s">
        <v>183</v>
      </c>
      <c r="P884" s="289"/>
      <c r="Q884" s="289"/>
      <c r="R884" s="289"/>
      <c r="S884" s="289"/>
      <c r="T884" s="289"/>
      <c r="U884" s="289"/>
      <c r="V884" s="289">
        <v>612519.17000000004</v>
      </c>
      <c r="W884" s="289">
        <v>799747.09</v>
      </c>
      <c r="X884" s="289">
        <v>82927.73</v>
      </c>
      <c r="Y884" s="289">
        <v>1483094.93</v>
      </c>
      <c r="Z884" s="289">
        <v>864669.59</v>
      </c>
      <c r="AA884" s="289">
        <v>730342.89</v>
      </c>
      <c r="AB884" s="289">
        <v>645540.30000000005</v>
      </c>
      <c r="AC884" s="289"/>
      <c r="AD884" s="289"/>
      <c r="AE884" s="289">
        <v>408005.96249999997</v>
      </c>
      <c r="AF884" s="299"/>
      <c r="AG884" s="300"/>
      <c r="AH884" s="291"/>
      <c r="AI884" s="291"/>
      <c r="AJ884" s="291"/>
      <c r="AK884" s="292"/>
      <c r="AL884" s="291">
        <v>0</v>
      </c>
      <c r="AM884" s="293">
        <v>408005.96249999997</v>
      </c>
      <c r="AN884" s="291"/>
      <c r="AO884" s="294">
        <v>408005.96249999997</v>
      </c>
      <c r="AP884" s="291"/>
      <c r="AQ884" s="295">
        <v>645540.30000000005</v>
      </c>
      <c r="AR884" s="291"/>
      <c r="AS884" s="291"/>
      <c r="AT884" s="291"/>
      <c r="AU884" s="291"/>
      <c r="AV884" s="296">
        <v>0</v>
      </c>
      <c r="AW884" s="291">
        <v>645540.30000000005</v>
      </c>
      <c r="AX884" s="291"/>
      <c r="AY884" s="293">
        <v>645540.30000000005</v>
      </c>
      <c r="AZ884" s="297"/>
      <c r="BA884" s="298">
        <f t="shared" si="112"/>
        <v>0</v>
      </c>
      <c r="BB884" s="43"/>
      <c r="BC884" s="288"/>
      <c r="BD884" s="288"/>
      <c r="BE884" s="288"/>
      <c r="BF884" s="288" t="str">
        <f t="shared" si="115"/>
        <v/>
      </c>
      <c r="BG884" s="288" t="str">
        <f t="shared" si="118"/>
        <v>W/C</v>
      </c>
      <c r="BH884" s="288" t="str">
        <f t="shared" si="118"/>
        <v>NO</v>
      </c>
      <c r="BI884" s="288" t="str">
        <f t="shared" si="116"/>
        <v>W/C</v>
      </c>
      <c r="BJ884" s="43"/>
      <c r="BK884" s="288" t="b">
        <f t="shared" si="117"/>
        <v>1</v>
      </c>
      <c r="BL884" s="288" t="b">
        <f t="shared" si="117"/>
        <v>1</v>
      </c>
      <c r="BM884" s="288" t="b">
        <f t="shared" si="117"/>
        <v>1</v>
      </c>
      <c r="BN884" s="288" t="b">
        <f t="shared" si="117"/>
        <v>1</v>
      </c>
      <c r="BO884" s="288" t="b">
        <f t="shared" si="117"/>
        <v>1</v>
      </c>
      <c r="BP884" s="288" t="b">
        <f t="shared" si="117"/>
        <v>1</v>
      </c>
      <c r="BQ884" s="288" t="b">
        <f t="shared" si="117"/>
        <v>1</v>
      </c>
    </row>
    <row r="885" spans="1:69" ht="12" customHeight="1" x14ac:dyDescent="0.25">
      <c r="A885" s="286">
        <v>19002003</v>
      </c>
      <c r="B885" s="287" t="s">
        <v>2975</v>
      </c>
      <c r="C885" s="16" t="s">
        <v>1103</v>
      </c>
      <c r="D885" s="13" t="s">
        <v>2133</v>
      </c>
      <c r="E885" s="13"/>
      <c r="F885" s="16"/>
      <c r="G885" s="13"/>
      <c r="H885" s="288" t="s">
        <v>2129</v>
      </c>
      <c r="I885" s="288" t="s">
        <v>180</v>
      </c>
      <c r="J885" s="288" t="s">
        <v>181</v>
      </c>
      <c r="K885" s="288" t="s">
        <v>2129</v>
      </c>
      <c r="L885" s="288" t="s">
        <v>2130</v>
      </c>
      <c r="M885" s="288" t="s">
        <v>2130</v>
      </c>
      <c r="N885" s="288" t="s">
        <v>2129</v>
      </c>
      <c r="P885" s="289">
        <v>0.42</v>
      </c>
      <c r="Q885" s="289">
        <v>0</v>
      </c>
      <c r="R885" s="289">
        <v>0</v>
      </c>
      <c r="S885" s="289">
        <v>0</v>
      </c>
      <c r="T885" s="289">
        <v>0</v>
      </c>
      <c r="U885" s="289">
        <v>0</v>
      </c>
      <c r="V885" s="289">
        <v>0</v>
      </c>
      <c r="W885" s="289">
        <v>0.17</v>
      </c>
      <c r="X885" s="289">
        <v>0.17</v>
      </c>
      <c r="Y885" s="289">
        <v>0.01</v>
      </c>
      <c r="Z885" s="289">
        <v>0.01</v>
      </c>
      <c r="AA885" s="289">
        <v>0.01</v>
      </c>
      <c r="AB885" s="289">
        <v>-0.01</v>
      </c>
      <c r="AC885" s="289"/>
      <c r="AD885" s="289"/>
      <c r="AE885" s="289">
        <v>4.791666666666667E-2</v>
      </c>
      <c r="AF885" s="299" t="s">
        <v>1104</v>
      </c>
      <c r="AG885" s="300" t="s">
        <v>1105</v>
      </c>
      <c r="AH885" s="291"/>
      <c r="AI885" s="291">
        <v>4.093172908385357E-2</v>
      </c>
      <c r="AJ885" s="291">
        <v>6.9849375828131E-3</v>
      </c>
      <c r="AK885" s="292"/>
      <c r="AL885" s="291">
        <v>4.791666666666667E-2</v>
      </c>
      <c r="AM885" s="293"/>
      <c r="AN885" s="291"/>
      <c r="AO885" s="294">
        <v>0</v>
      </c>
      <c r="AP885" s="291"/>
      <c r="AQ885" s="295">
        <v>-0.01</v>
      </c>
      <c r="AR885" s="291"/>
      <c r="AS885" s="291">
        <v>-8.5422738957607446E-3</v>
      </c>
      <c r="AT885" s="291">
        <v>-1.4577261042392556E-3</v>
      </c>
      <c r="AU885" s="291"/>
      <c r="AV885" s="296">
        <v>-0.01</v>
      </c>
      <c r="AW885" s="291"/>
      <c r="AX885" s="291"/>
      <c r="AY885" s="293">
        <v>0</v>
      </c>
      <c r="AZ885" s="297"/>
      <c r="BA885" s="298">
        <f t="shared" si="112"/>
        <v>0</v>
      </c>
      <c r="BB885" s="43"/>
      <c r="BC885" s="288" t="str">
        <f t="shared" ref="BC885:BF897" si="119">IF(VALUE(AR885),BC$7,IF(ISBLANK(AR885),"",BC$7))</f>
        <v/>
      </c>
      <c r="BD885" s="288" t="str">
        <f t="shared" si="119"/>
        <v>ERB</v>
      </c>
      <c r="BE885" s="288" t="str">
        <f t="shared" si="119"/>
        <v>GRB</v>
      </c>
      <c r="BF885" s="288" t="str">
        <f t="shared" si="119"/>
        <v/>
      </c>
      <c r="BG885" s="288" t="str">
        <f t="shared" si="118"/>
        <v>NO</v>
      </c>
      <c r="BH885" s="288" t="str">
        <f t="shared" si="118"/>
        <v>NO</v>
      </c>
      <c r="BI885" s="288" t="str">
        <f t="shared" si="116"/>
        <v/>
      </c>
      <c r="BJ885" s="43"/>
      <c r="BK885" s="288" t="b">
        <f t="shared" si="117"/>
        <v>1</v>
      </c>
      <c r="BL885" s="288" t="b">
        <f t="shared" si="117"/>
        <v>1</v>
      </c>
      <c r="BM885" s="288" t="b">
        <f t="shared" si="117"/>
        <v>1</v>
      </c>
      <c r="BN885" s="288" t="b">
        <f t="shared" si="117"/>
        <v>1</v>
      </c>
      <c r="BO885" s="288" t="b">
        <f t="shared" si="117"/>
        <v>1</v>
      </c>
      <c r="BP885" s="288" t="b">
        <f t="shared" si="117"/>
        <v>1</v>
      </c>
      <c r="BQ885" s="288" t="b">
        <f t="shared" si="117"/>
        <v>1</v>
      </c>
    </row>
    <row r="886" spans="1:69" ht="12" customHeight="1" x14ac:dyDescent="0.25">
      <c r="A886" s="286">
        <v>19003011</v>
      </c>
      <c r="B886" s="287" t="s">
        <v>2976</v>
      </c>
      <c r="C886" s="16" t="s">
        <v>1106</v>
      </c>
      <c r="D886" s="13" t="s">
        <v>180</v>
      </c>
      <c r="E886" s="13"/>
      <c r="F886" s="16"/>
      <c r="G886" s="13"/>
      <c r="H886" s="288" t="s">
        <v>2129</v>
      </c>
      <c r="I886" s="288" t="s">
        <v>180</v>
      </c>
      <c r="J886" s="288" t="s">
        <v>2129</v>
      </c>
      <c r="K886" s="288" t="s">
        <v>2129</v>
      </c>
      <c r="L886" s="288" t="s">
        <v>2130</v>
      </c>
      <c r="M886" s="288" t="s">
        <v>2130</v>
      </c>
      <c r="N886" s="288" t="s">
        <v>2129</v>
      </c>
      <c r="P886" s="289">
        <v>483649.6</v>
      </c>
      <c r="Q886" s="289">
        <v>454630.75</v>
      </c>
      <c r="R886" s="289">
        <v>425611.9</v>
      </c>
      <c r="S886" s="289">
        <v>396593.05</v>
      </c>
      <c r="T886" s="289">
        <v>367574.2</v>
      </c>
      <c r="U886" s="289">
        <v>338555.35</v>
      </c>
      <c r="V886" s="289">
        <v>309536.5</v>
      </c>
      <c r="W886" s="289">
        <v>280517.65000000002</v>
      </c>
      <c r="X886" s="289">
        <v>251498.8</v>
      </c>
      <c r="Y886" s="289">
        <v>222479.95</v>
      </c>
      <c r="Z886" s="289">
        <v>193459.84</v>
      </c>
      <c r="AA886" s="289">
        <v>193459.84</v>
      </c>
      <c r="AB886" s="289">
        <v>193459.84</v>
      </c>
      <c r="AC886" s="289"/>
      <c r="AD886" s="289"/>
      <c r="AE886" s="289">
        <v>314372.71249999997</v>
      </c>
      <c r="AF886" s="299" t="s">
        <v>1107</v>
      </c>
      <c r="AG886" s="300"/>
      <c r="AH886" s="291"/>
      <c r="AI886" s="291">
        <v>314372.71249999997</v>
      </c>
      <c r="AJ886" s="291"/>
      <c r="AK886" s="292"/>
      <c r="AL886" s="291">
        <v>314372.71249999997</v>
      </c>
      <c r="AM886" s="293"/>
      <c r="AN886" s="291"/>
      <c r="AO886" s="294">
        <v>0</v>
      </c>
      <c r="AP886" s="291"/>
      <c r="AQ886" s="295">
        <v>193459.84</v>
      </c>
      <c r="AR886" s="291"/>
      <c r="AS886" s="291">
        <v>193459.84</v>
      </c>
      <c r="AT886" s="291"/>
      <c r="AU886" s="291"/>
      <c r="AV886" s="296">
        <v>193459.84</v>
      </c>
      <c r="AW886" s="291"/>
      <c r="AX886" s="291"/>
      <c r="AY886" s="293">
        <v>0</v>
      </c>
      <c r="AZ886" s="297"/>
      <c r="BA886" s="298">
        <f t="shared" ref="BA886:BA897" si="120">AQ886-AV886-AY886</f>
        <v>0</v>
      </c>
      <c r="BB886" s="43"/>
      <c r="BC886" s="288" t="str">
        <f t="shared" si="119"/>
        <v/>
      </c>
      <c r="BD886" s="288" t="str">
        <f t="shared" si="119"/>
        <v>ERB</v>
      </c>
      <c r="BE886" s="288" t="str">
        <f t="shared" si="119"/>
        <v/>
      </c>
      <c r="BF886" s="288" t="str">
        <f t="shared" si="119"/>
        <v/>
      </c>
      <c r="BG886" s="288" t="str">
        <f t="shared" si="118"/>
        <v>NO</v>
      </c>
      <c r="BH886" s="288" t="str">
        <f t="shared" si="118"/>
        <v>NO</v>
      </c>
      <c r="BI886" s="288" t="str">
        <f t="shared" si="116"/>
        <v/>
      </c>
      <c r="BJ886" s="43"/>
      <c r="BK886" s="288" t="b">
        <f t="shared" si="117"/>
        <v>1</v>
      </c>
      <c r="BL886" s="288" t="b">
        <f t="shared" si="117"/>
        <v>1</v>
      </c>
      <c r="BM886" s="288" t="b">
        <f t="shared" si="117"/>
        <v>1</v>
      </c>
      <c r="BN886" s="288" t="b">
        <f t="shared" si="117"/>
        <v>1</v>
      </c>
      <c r="BO886" s="288" t="b">
        <f t="shared" si="117"/>
        <v>1</v>
      </c>
      <c r="BP886" s="288" t="b">
        <f t="shared" si="117"/>
        <v>1</v>
      </c>
      <c r="BQ886" s="288" t="b">
        <f t="shared" si="117"/>
        <v>1</v>
      </c>
    </row>
    <row r="887" spans="1:69" ht="12" customHeight="1" x14ac:dyDescent="0.25">
      <c r="A887" s="286">
        <v>19003021</v>
      </c>
      <c r="B887" s="287" t="s">
        <v>2977</v>
      </c>
      <c r="C887" s="16" t="s">
        <v>1108</v>
      </c>
      <c r="D887" s="13" t="s">
        <v>180</v>
      </c>
      <c r="E887" s="13"/>
      <c r="F887" s="16"/>
      <c r="G887" s="13"/>
      <c r="H887" s="288" t="s">
        <v>2129</v>
      </c>
      <c r="I887" s="288" t="s">
        <v>180</v>
      </c>
      <c r="J887" s="288" t="s">
        <v>2129</v>
      </c>
      <c r="K887" s="288" t="s">
        <v>2129</v>
      </c>
      <c r="L887" s="288" t="s">
        <v>2130</v>
      </c>
      <c r="M887" s="288" t="s">
        <v>2130</v>
      </c>
      <c r="N887" s="288" t="s">
        <v>2129</v>
      </c>
      <c r="P887" s="289">
        <v>140010.15</v>
      </c>
      <c r="Q887" s="289">
        <v>131609.73000000001</v>
      </c>
      <c r="R887" s="289">
        <v>123209.31</v>
      </c>
      <c r="S887" s="289">
        <v>114808.89</v>
      </c>
      <c r="T887" s="289">
        <v>106408.47</v>
      </c>
      <c r="U887" s="289">
        <v>98008.05</v>
      </c>
      <c r="V887" s="289">
        <v>89607.63</v>
      </c>
      <c r="W887" s="289">
        <v>81207.210000000006</v>
      </c>
      <c r="X887" s="289">
        <v>72806.789999999994</v>
      </c>
      <c r="Y887" s="289">
        <v>64406.37</v>
      </c>
      <c r="Z887" s="289">
        <v>56004.06</v>
      </c>
      <c r="AA887" s="289">
        <v>56004.06</v>
      </c>
      <c r="AB887" s="289">
        <v>56004.06</v>
      </c>
      <c r="AC887" s="289"/>
      <c r="AD887" s="289"/>
      <c r="AE887" s="289">
        <v>91007.306250000009</v>
      </c>
      <c r="AF887" s="299" t="s">
        <v>1107</v>
      </c>
      <c r="AG887" s="300"/>
      <c r="AH887" s="291"/>
      <c r="AI887" s="291">
        <v>91007.306250000009</v>
      </c>
      <c r="AJ887" s="291"/>
      <c r="AK887" s="292"/>
      <c r="AL887" s="291">
        <v>91007.306250000009</v>
      </c>
      <c r="AM887" s="293"/>
      <c r="AN887" s="291"/>
      <c r="AO887" s="294">
        <v>0</v>
      </c>
      <c r="AP887" s="291"/>
      <c r="AQ887" s="295">
        <v>56004.06</v>
      </c>
      <c r="AR887" s="291"/>
      <c r="AS887" s="291">
        <v>56004.06</v>
      </c>
      <c r="AT887" s="291"/>
      <c r="AU887" s="291"/>
      <c r="AV887" s="296">
        <v>56004.06</v>
      </c>
      <c r="AW887" s="291"/>
      <c r="AX887" s="291"/>
      <c r="AY887" s="293">
        <v>0</v>
      </c>
      <c r="AZ887" s="297"/>
      <c r="BA887" s="298">
        <f t="shared" si="120"/>
        <v>0</v>
      </c>
      <c r="BB887" s="43"/>
      <c r="BC887" s="288" t="str">
        <f t="shared" si="119"/>
        <v/>
      </c>
      <c r="BD887" s="288" t="str">
        <f t="shared" si="119"/>
        <v>ERB</v>
      </c>
      <c r="BE887" s="288" t="str">
        <f t="shared" si="119"/>
        <v/>
      </c>
      <c r="BF887" s="288" t="str">
        <f t="shared" si="119"/>
        <v/>
      </c>
      <c r="BG887" s="288" t="str">
        <f t="shared" si="118"/>
        <v>NO</v>
      </c>
      <c r="BH887" s="288" t="str">
        <f t="shared" si="118"/>
        <v>NO</v>
      </c>
      <c r="BI887" s="288" t="str">
        <f t="shared" si="116"/>
        <v/>
      </c>
      <c r="BJ887" s="43"/>
      <c r="BK887" s="288" t="b">
        <f t="shared" si="117"/>
        <v>1</v>
      </c>
      <c r="BL887" s="288" t="b">
        <f t="shared" si="117"/>
        <v>1</v>
      </c>
      <c r="BM887" s="288" t="b">
        <f t="shared" si="117"/>
        <v>1</v>
      </c>
      <c r="BN887" s="288" t="b">
        <f t="shared" si="117"/>
        <v>1</v>
      </c>
      <c r="BO887" s="288" t="b">
        <f t="shared" si="117"/>
        <v>1</v>
      </c>
      <c r="BP887" s="288" t="b">
        <f t="shared" si="117"/>
        <v>1</v>
      </c>
      <c r="BQ887" s="288" t="b">
        <f t="shared" si="117"/>
        <v>1</v>
      </c>
    </row>
    <row r="888" spans="1:69" ht="12" customHeight="1" x14ac:dyDescent="0.25">
      <c r="A888" s="12">
        <v>19003031</v>
      </c>
      <c r="B888" s="13" t="s">
        <v>2978</v>
      </c>
      <c r="C888" s="16" t="s">
        <v>1109</v>
      </c>
      <c r="D888" s="13" t="s">
        <v>182</v>
      </c>
      <c r="E888" s="13"/>
      <c r="F888" s="16"/>
      <c r="G888" s="13"/>
      <c r="H888" s="288" t="s">
        <v>2129</v>
      </c>
      <c r="I888" s="288" t="s">
        <v>2129</v>
      </c>
      <c r="J888" s="288" t="s">
        <v>2129</v>
      </c>
      <c r="K888" s="288" t="s">
        <v>182</v>
      </c>
      <c r="L888" s="288" t="s">
        <v>2130</v>
      </c>
      <c r="M888" s="288" t="s">
        <v>2130</v>
      </c>
      <c r="N888" s="288" t="s">
        <v>2129</v>
      </c>
      <c r="P888" s="289">
        <v>0</v>
      </c>
      <c r="Q888" s="289">
        <v>0</v>
      </c>
      <c r="R888" s="289">
        <v>0</v>
      </c>
      <c r="S888" s="289">
        <v>0</v>
      </c>
      <c r="T888" s="289">
        <v>0</v>
      </c>
      <c r="U888" s="289">
        <v>0</v>
      </c>
      <c r="V888" s="289">
        <v>0</v>
      </c>
      <c r="W888" s="289">
        <v>0</v>
      </c>
      <c r="X888" s="289">
        <v>0</v>
      </c>
      <c r="Y888" s="289">
        <v>0</v>
      </c>
      <c r="Z888" s="289">
        <v>0</v>
      </c>
      <c r="AA888" s="289">
        <v>0</v>
      </c>
      <c r="AB888" s="289">
        <v>0</v>
      </c>
      <c r="AC888" s="289"/>
      <c r="AD888" s="289"/>
      <c r="AE888" s="289">
        <v>0</v>
      </c>
      <c r="AF888" s="299"/>
      <c r="AG888" s="300"/>
      <c r="AH888" s="291"/>
      <c r="AI888" s="291"/>
      <c r="AJ888" s="291"/>
      <c r="AK888" s="292">
        <v>0</v>
      </c>
      <c r="AL888" s="291">
        <v>0</v>
      </c>
      <c r="AM888" s="293"/>
      <c r="AN888" s="291"/>
      <c r="AO888" s="294">
        <v>0</v>
      </c>
      <c r="AP888" s="291"/>
      <c r="AQ888" s="295">
        <v>0</v>
      </c>
      <c r="AR888" s="291"/>
      <c r="AS888" s="291"/>
      <c r="AT888" s="291"/>
      <c r="AU888" s="291">
        <v>0</v>
      </c>
      <c r="AV888" s="296">
        <v>0</v>
      </c>
      <c r="AW888" s="291"/>
      <c r="AX888" s="291"/>
      <c r="AY888" s="293">
        <v>0</v>
      </c>
      <c r="AZ888" s="297" t="s">
        <v>1110</v>
      </c>
      <c r="BA888" s="298">
        <f t="shared" si="120"/>
        <v>0</v>
      </c>
      <c r="BB888" s="43"/>
      <c r="BC888" s="288" t="str">
        <f t="shared" si="119"/>
        <v/>
      </c>
      <c r="BD888" s="288" t="str">
        <f t="shared" si="119"/>
        <v/>
      </c>
      <c r="BE888" s="288" t="str">
        <f t="shared" si="119"/>
        <v/>
      </c>
      <c r="BF888" s="288" t="str">
        <f t="shared" si="119"/>
        <v>Non-Op</v>
      </c>
      <c r="BG888" s="288" t="str">
        <f t="shared" si="118"/>
        <v>NO</v>
      </c>
      <c r="BH888" s="288" t="str">
        <f t="shared" si="118"/>
        <v>NO</v>
      </c>
      <c r="BI888" s="288" t="str">
        <f t="shared" si="116"/>
        <v/>
      </c>
      <c r="BJ888" s="43"/>
      <c r="BK888" s="288" t="b">
        <f t="shared" si="117"/>
        <v>1</v>
      </c>
      <c r="BL888" s="288" t="b">
        <f t="shared" si="117"/>
        <v>1</v>
      </c>
      <c r="BM888" s="288" t="b">
        <f t="shared" si="117"/>
        <v>1</v>
      </c>
      <c r="BN888" s="288" t="b">
        <f t="shared" si="117"/>
        <v>1</v>
      </c>
      <c r="BO888" s="288" t="b">
        <f t="shared" si="117"/>
        <v>1</v>
      </c>
      <c r="BP888" s="288" t="b">
        <f t="shared" si="117"/>
        <v>1</v>
      </c>
      <c r="BQ888" s="288" t="b">
        <f t="shared" si="117"/>
        <v>1</v>
      </c>
    </row>
    <row r="889" spans="1:69" ht="12" customHeight="1" x14ac:dyDescent="0.25">
      <c r="A889" s="12">
        <v>19003032</v>
      </c>
      <c r="B889" s="13" t="s">
        <v>2979</v>
      </c>
      <c r="C889" s="16" t="s">
        <v>1111</v>
      </c>
      <c r="D889" s="13" t="s">
        <v>182</v>
      </c>
      <c r="E889" s="13"/>
      <c r="F889" s="16"/>
      <c r="G889" s="13"/>
      <c r="H889" s="288" t="s">
        <v>2129</v>
      </c>
      <c r="I889" s="288" t="s">
        <v>2129</v>
      </c>
      <c r="J889" s="288" t="s">
        <v>2129</v>
      </c>
      <c r="K889" s="288" t="s">
        <v>182</v>
      </c>
      <c r="L889" s="288" t="s">
        <v>2130</v>
      </c>
      <c r="M889" s="288" t="s">
        <v>2130</v>
      </c>
      <c r="N889" s="288" t="s">
        <v>2129</v>
      </c>
      <c r="P889" s="289">
        <v>0</v>
      </c>
      <c r="Q889" s="289">
        <v>0</v>
      </c>
      <c r="R889" s="289">
        <v>0</v>
      </c>
      <c r="S889" s="289">
        <v>0</v>
      </c>
      <c r="T889" s="289">
        <v>0</v>
      </c>
      <c r="U889" s="289">
        <v>0</v>
      </c>
      <c r="V889" s="289">
        <v>0</v>
      </c>
      <c r="W889" s="289">
        <v>0</v>
      </c>
      <c r="X889" s="289">
        <v>51313.52</v>
      </c>
      <c r="Y889" s="289">
        <v>60788.58</v>
      </c>
      <c r="Z889" s="289">
        <v>101457.3</v>
      </c>
      <c r="AA889" s="289">
        <v>136160.18</v>
      </c>
      <c r="AB889" s="289">
        <v>175425.16</v>
      </c>
      <c r="AC889" s="289"/>
      <c r="AD889" s="289"/>
      <c r="AE889" s="289">
        <v>36452.68</v>
      </c>
      <c r="AF889" s="299"/>
      <c r="AG889" s="300"/>
      <c r="AH889" s="291"/>
      <c r="AI889" s="291"/>
      <c r="AJ889" s="291"/>
      <c r="AK889" s="292">
        <v>36452.68</v>
      </c>
      <c r="AL889" s="291">
        <v>36452.68</v>
      </c>
      <c r="AM889" s="293"/>
      <c r="AN889" s="291"/>
      <c r="AO889" s="294">
        <v>0</v>
      </c>
      <c r="AP889" s="291"/>
      <c r="AQ889" s="295">
        <v>175425.16</v>
      </c>
      <c r="AR889" s="291"/>
      <c r="AS889" s="291"/>
      <c r="AT889" s="291"/>
      <c r="AU889" s="291">
        <v>175425.16</v>
      </c>
      <c r="AV889" s="296">
        <v>175425.16</v>
      </c>
      <c r="AW889" s="291"/>
      <c r="AX889" s="291"/>
      <c r="AY889" s="293">
        <v>0</v>
      </c>
      <c r="AZ889" s="297" t="s">
        <v>1110</v>
      </c>
      <c r="BA889" s="298">
        <f t="shared" si="120"/>
        <v>0</v>
      </c>
      <c r="BB889" s="43"/>
      <c r="BC889" s="288" t="str">
        <f t="shared" si="119"/>
        <v/>
      </c>
      <c r="BD889" s="288" t="str">
        <f t="shared" si="119"/>
        <v/>
      </c>
      <c r="BE889" s="288" t="str">
        <f t="shared" si="119"/>
        <v/>
      </c>
      <c r="BF889" s="288" t="str">
        <f t="shared" si="119"/>
        <v>Non-Op</v>
      </c>
      <c r="BG889" s="288" t="str">
        <f t="shared" si="118"/>
        <v>NO</v>
      </c>
      <c r="BH889" s="288" t="str">
        <f t="shared" si="118"/>
        <v>NO</v>
      </c>
      <c r="BI889" s="288" t="str">
        <f t="shared" si="116"/>
        <v/>
      </c>
      <c r="BJ889" s="43"/>
      <c r="BK889" s="288" t="b">
        <f t="shared" si="117"/>
        <v>1</v>
      </c>
      <c r="BL889" s="288" t="b">
        <f t="shared" si="117"/>
        <v>1</v>
      </c>
      <c r="BM889" s="288" t="b">
        <f t="shared" si="117"/>
        <v>1</v>
      </c>
      <c r="BN889" s="288" t="b">
        <f t="shared" si="117"/>
        <v>1</v>
      </c>
      <c r="BO889" s="288" t="b">
        <f t="shared" si="117"/>
        <v>1</v>
      </c>
      <c r="BP889" s="288" t="b">
        <f t="shared" si="117"/>
        <v>1</v>
      </c>
      <c r="BQ889" s="288" t="b">
        <f t="shared" si="117"/>
        <v>1</v>
      </c>
    </row>
    <row r="890" spans="1:69" ht="12" customHeight="1" x14ac:dyDescent="0.25">
      <c r="A890" s="14">
        <v>19003041</v>
      </c>
      <c r="B890" s="15" t="s">
        <v>2980</v>
      </c>
      <c r="C890" s="16" t="s">
        <v>1112</v>
      </c>
      <c r="D890" s="13" t="s">
        <v>182</v>
      </c>
      <c r="E890" s="13"/>
      <c r="F890" s="16"/>
      <c r="G890" s="13"/>
      <c r="H890" s="288" t="s">
        <v>2129</v>
      </c>
      <c r="I890" s="288" t="s">
        <v>2129</v>
      </c>
      <c r="J890" s="288" t="s">
        <v>2129</v>
      </c>
      <c r="K890" s="288" t="s">
        <v>182</v>
      </c>
      <c r="L890" s="288" t="s">
        <v>2130</v>
      </c>
      <c r="M890" s="288" t="s">
        <v>2130</v>
      </c>
      <c r="N890" s="288" t="s">
        <v>2129</v>
      </c>
      <c r="P890" s="289">
        <v>2163000</v>
      </c>
      <c r="Q890" s="289">
        <v>2163000</v>
      </c>
      <c r="R890" s="289">
        <v>2163000</v>
      </c>
      <c r="S890" s="289">
        <v>2478000</v>
      </c>
      <c r="T890" s="289">
        <v>1990163.28</v>
      </c>
      <c r="U890" s="289">
        <v>0</v>
      </c>
      <c r="V890" s="289">
        <v>0</v>
      </c>
      <c r="W890" s="289">
        <v>0</v>
      </c>
      <c r="X890" s="289">
        <v>0</v>
      </c>
      <c r="Y890" s="289">
        <v>0</v>
      </c>
      <c r="Z890" s="289">
        <v>0</v>
      </c>
      <c r="AA890" s="289">
        <v>0</v>
      </c>
      <c r="AB890" s="289">
        <v>0</v>
      </c>
      <c r="AC890" s="289"/>
      <c r="AD890" s="289"/>
      <c r="AE890" s="289">
        <v>822971.94</v>
      </c>
      <c r="AF890" s="307"/>
      <c r="AG890" s="308"/>
      <c r="AH890" s="291"/>
      <c r="AI890" s="291"/>
      <c r="AJ890" s="291"/>
      <c r="AK890" s="292">
        <v>822971.94</v>
      </c>
      <c r="AL890" s="291">
        <v>822971.94</v>
      </c>
      <c r="AM890" s="293"/>
      <c r="AN890" s="291"/>
      <c r="AO890" s="294">
        <v>0</v>
      </c>
      <c r="AP890" s="291"/>
      <c r="AQ890" s="295">
        <v>0</v>
      </c>
      <c r="AR890" s="291"/>
      <c r="AS890" s="291"/>
      <c r="AT890" s="291"/>
      <c r="AU890" s="291">
        <v>0</v>
      </c>
      <c r="AV890" s="296">
        <v>0</v>
      </c>
      <c r="AW890" s="291"/>
      <c r="AX890" s="291"/>
      <c r="AY890" s="293">
        <v>0</v>
      </c>
      <c r="AZ890" s="297" t="s">
        <v>755</v>
      </c>
      <c r="BA890" s="298">
        <f t="shared" si="120"/>
        <v>0</v>
      </c>
      <c r="BB890" s="43"/>
      <c r="BC890" s="288" t="str">
        <f t="shared" si="119"/>
        <v/>
      </c>
      <c r="BD890" s="288" t="str">
        <f t="shared" si="119"/>
        <v/>
      </c>
      <c r="BE890" s="288" t="str">
        <f t="shared" si="119"/>
        <v/>
      </c>
      <c r="BF890" s="288" t="str">
        <f t="shared" si="119"/>
        <v>Non-Op</v>
      </c>
      <c r="BG890" s="288" t="str">
        <f t="shared" si="118"/>
        <v>NO</v>
      </c>
      <c r="BH890" s="288" t="str">
        <f t="shared" si="118"/>
        <v>NO</v>
      </c>
      <c r="BI890" s="288" t="str">
        <f t="shared" si="116"/>
        <v/>
      </c>
      <c r="BJ890" s="43"/>
      <c r="BK890" s="288" t="b">
        <f t="shared" si="117"/>
        <v>1</v>
      </c>
      <c r="BL890" s="288" t="b">
        <f t="shared" si="117"/>
        <v>1</v>
      </c>
      <c r="BM890" s="288" t="b">
        <f t="shared" si="117"/>
        <v>1</v>
      </c>
      <c r="BN890" s="288" t="b">
        <f t="shared" si="117"/>
        <v>1</v>
      </c>
      <c r="BO890" s="288" t="b">
        <f t="shared" si="117"/>
        <v>1</v>
      </c>
      <c r="BP890" s="288" t="b">
        <f t="shared" si="117"/>
        <v>1</v>
      </c>
      <c r="BQ890" s="288" t="b">
        <f t="shared" si="117"/>
        <v>1</v>
      </c>
    </row>
    <row r="891" spans="1:69" ht="12" customHeight="1" x14ac:dyDescent="0.25">
      <c r="A891" s="286">
        <v>19003042</v>
      </c>
      <c r="B891" s="287" t="s">
        <v>2981</v>
      </c>
      <c r="C891" s="16" t="s">
        <v>1113</v>
      </c>
      <c r="D891" s="13" t="s">
        <v>182</v>
      </c>
      <c r="E891" s="13"/>
      <c r="F891" s="16"/>
      <c r="G891" s="13"/>
      <c r="H891" s="288" t="s">
        <v>2129</v>
      </c>
      <c r="I891" s="288" t="s">
        <v>2129</v>
      </c>
      <c r="J891" s="288" t="s">
        <v>2129</v>
      </c>
      <c r="K891" s="288" t="s">
        <v>182</v>
      </c>
      <c r="L891" s="288" t="s">
        <v>2130</v>
      </c>
      <c r="M891" s="288" t="s">
        <v>2130</v>
      </c>
      <c r="N891" s="288" t="s">
        <v>2129</v>
      </c>
      <c r="P891" s="289">
        <v>1701000</v>
      </c>
      <c r="Q891" s="289">
        <v>1701000</v>
      </c>
      <c r="R891" s="289">
        <v>1701000</v>
      </c>
      <c r="S891" s="289">
        <v>987000</v>
      </c>
      <c r="T891" s="289">
        <v>987000</v>
      </c>
      <c r="U891" s="289">
        <v>0</v>
      </c>
      <c r="V891" s="289">
        <v>0</v>
      </c>
      <c r="W891" s="289">
        <v>0</v>
      </c>
      <c r="X891" s="289">
        <v>0</v>
      </c>
      <c r="Y891" s="289">
        <v>0</v>
      </c>
      <c r="Z891" s="289">
        <v>0</v>
      </c>
      <c r="AA891" s="289">
        <v>0</v>
      </c>
      <c r="AB891" s="289">
        <v>0</v>
      </c>
      <c r="AC891" s="289"/>
      <c r="AD891" s="289"/>
      <c r="AE891" s="289">
        <v>518875</v>
      </c>
      <c r="AF891" s="307"/>
      <c r="AG891" s="308"/>
      <c r="AH891" s="291"/>
      <c r="AI891" s="291"/>
      <c r="AJ891" s="291"/>
      <c r="AK891" s="292">
        <v>518875</v>
      </c>
      <c r="AL891" s="291">
        <v>518875</v>
      </c>
      <c r="AM891" s="293"/>
      <c r="AN891" s="291"/>
      <c r="AO891" s="294">
        <v>0</v>
      </c>
      <c r="AP891" s="291"/>
      <c r="AQ891" s="295">
        <v>0</v>
      </c>
      <c r="AR891" s="291"/>
      <c r="AS891" s="291"/>
      <c r="AT891" s="291"/>
      <c r="AU891" s="291">
        <v>0</v>
      </c>
      <c r="AV891" s="296">
        <v>0</v>
      </c>
      <c r="AW891" s="291"/>
      <c r="AX891" s="291"/>
      <c r="AY891" s="293">
        <v>0</v>
      </c>
      <c r="AZ891" s="297" t="s">
        <v>755</v>
      </c>
      <c r="BA891" s="298">
        <f t="shared" si="120"/>
        <v>0</v>
      </c>
      <c r="BB891" s="43"/>
      <c r="BC891" s="288" t="str">
        <f t="shared" si="119"/>
        <v/>
      </c>
      <c r="BD891" s="288" t="str">
        <f t="shared" si="119"/>
        <v/>
      </c>
      <c r="BE891" s="288" t="str">
        <f t="shared" si="119"/>
        <v/>
      </c>
      <c r="BF891" s="288" t="str">
        <f t="shared" si="119"/>
        <v>Non-Op</v>
      </c>
      <c r="BG891" s="288" t="str">
        <f t="shared" si="118"/>
        <v>NO</v>
      </c>
      <c r="BH891" s="288" t="str">
        <f t="shared" si="118"/>
        <v>NO</v>
      </c>
      <c r="BI891" s="288" t="str">
        <f t="shared" si="116"/>
        <v/>
      </c>
      <c r="BJ891" s="43"/>
      <c r="BK891" s="288" t="b">
        <f t="shared" si="117"/>
        <v>1</v>
      </c>
      <c r="BL891" s="288" t="b">
        <f t="shared" si="117"/>
        <v>1</v>
      </c>
      <c r="BM891" s="288" t="b">
        <f t="shared" si="117"/>
        <v>1</v>
      </c>
      <c r="BN891" s="288" t="b">
        <f t="shared" si="117"/>
        <v>1</v>
      </c>
      <c r="BO891" s="288" t="b">
        <f t="shared" si="117"/>
        <v>1</v>
      </c>
      <c r="BP891" s="288" t="b">
        <f t="shared" si="117"/>
        <v>1</v>
      </c>
      <c r="BQ891" s="288" t="b">
        <f t="shared" si="117"/>
        <v>1</v>
      </c>
    </row>
    <row r="892" spans="1:69" ht="12" customHeight="1" x14ac:dyDescent="0.25">
      <c r="A892" s="286">
        <v>19100012</v>
      </c>
      <c r="B892" s="287" t="s">
        <v>2982</v>
      </c>
      <c r="C892" s="16" t="s">
        <v>1114</v>
      </c>
      <c r="D892" s="13" t="s">
        <v>182</v>
      </c>
      <c r="E892" s="13"/>
      <c r="F892" s="16"/>
      <c r="G892" s="13"/>
      <c r="H892" s="288" t="s">
        <v>2129</v>
      </c>
      <c r="I892" s="288" t="s">
        <v>2129</v>
      </c>
      <c r="J892" s="288" t="s">
        <v>2129</v>
      </c>
      <c r="K892" s="288" t="s">
        <v>182</v>
      </c>
      <c r="L892" s="288" t="s">
        <v>2130</v>
      </c>
      <c r="M892" s="288" t="s">
        <v>2130</v>
      </c>
      <c r="N892" s="288" t="s">
        <v>2129</v>
      </c>
      <c r="P892" s="289">
        <v>630515.52</v>
      </c>
      <c r="Q892" s="289">
        <v>-4216486.12</v>
      </c>
      <c r="R892" s="289">
        <v>-10216957.43</v>
      </c>
      <c r="S892" s="289">
        <v>-13686696.32</v>
      </c>
      <c r="T892" s="289">
        <v>-13931829.720000001</v>
      </c>
      <c r="U892" s="289">
        <v>-9169059.7300000004</v>
      </c>
      <c r="V892" s="289">
        <v>-4155658.75</v>
      </c>
      <c r="W892" s="289">
        <v>2398821.84</v>
      </c>
      <c r="X892" s="289">
        <v>8411939.8100000005</v>
      </c>
      <c r="Y892" s="289">
        <v>13780230.35</v>
      </c>
      <c r="Z892" s="289">
        <v>15254201.15</v>
      </c>
      <c r="AA892" s="289">
        <v>13727081.83</v>
      </c>
      <c r="AB892" s="289">
        <v>6663061.3300000001</v>
      </c>
      <c r="AC892" s="289"/>
      <c r="AD892" s="289"/>
      <c r="AE892" s="289">
        <v>153531.27791666667</v>
      </c>
      <c r="AF892" s="299"/>
      <c r="AG892" s="300"/>
      <c r="AH892" s="291"/>
      <c r="AI892" s="291"/>
      <c r="AJ892" s="291"/>
      <c r="AK892" s="292">
        <v>153531.27791666667</v>
      </c>
      <c r="AL892" s="291">
        <v>153531.27791666667</v>
      </c>
      <c r="AM892" s="293"/>
      <c r="AN892" s="291"/>
      <c r="AO892" s="294">
        <v>0</v>
      </c>
      <c r="AP892" s="291"/>
      <c r="AQ892" s="295">
        <v>6663061.3300000001</v>
      </c>
      <c r="AR892" s="291"/>
      <c r="AS892" s="291"/>
      <c r="AT892" s="291"/>
      <c r="AU892" s="291">
        <v>6663061.3300000001</v>
      </c>
      <c r="AV892" s="296">
        <v>6663061.3300000001</v>
      </c>
      <c r="AW892" s="291"/>
      <c r="AX892" s="291"/>
      <c r="AY892" s="293">
        <v>0</v>
      </c>
      <c r="AZ892" s="297" t="s">
        <v>554</v>
      </c>
      <c r="BA892" s="298">
        <f t="shared" si="120"/>
        <v>0</v>
      </c>
      <c r="BB892" s="43"/>
      <c r="BC892" s="288" t="str">
        <f t="shared" si="119"/>
        <v/>
      </c>
      <c r="BD892" s="288" t="str">
        <f t="shared" si="119"/>
        <v/>
      </c>
      <c r="BE892" s="288" t="str">
        <f t="shared" si="119"/>
        <v/>
      </c>
      <c r="BF892" s="288" t="str">
        <f t="shared" si="119"/>
        <v>Non-Op</v>
      </c>
      <c r="BG892" s="288" t="str">
        <f t="shared" si="118"/>
        <v>NO</v>
      </c>
      <c r="BH892" s="288" t="str">
        <f t="shared" si="118"/>
        <v>NO</v>
      </c>
      <c r="BI892" s="288" t="str">
        <f t="shared" si="116"/>
        <v/>
      </c>
      <c r="BJ892" s="43"/>
      <c r="BK892" s="288" t="b">
        <f t="shared" si="117"/>
        <v>1</v>
      </c>
      <c r="BL892" s="288" t="b">
        <f t="shared" si="117"/>
        <v>1</v>
      </c>
      <c r="BM892" s="288" t="b">
        <f t="shared" si="117"/>
        <v>1</v>
      </c>
      <c r="BN892" s="288" t="b">
        <f t="shared" si="117"/>
        <v>1</v>
      </c>
      <c r="BO892" s="288" t="b">
        <f t="shared" si="117"/>
        <v>1</v>
      </c>
      <c r="BP892" s="288" t="b">
        <f t="shared" si="117"/>
        <v>1</v>
      </c>
      <c r="BQ892" s="288" t="b">
        <f t="shared" si="117"/>
        <v>1</v>
      </c>
    </row>
    <row r="893" spans="1:69" ht="12" customHeight="1" x14ac:dyDescent="0.25">
      <c r="A893" s="286">
        <v>19100022</v>
      </c>
      <c r="B893" s="287" t="s">
        <v>2983</v>
      </c>
      <c r="C893" s="16" t="s">
        <v>1115</v>
      </c>
      <c r="D893" s="13" t="s">
        <v>182</v>
      </c>
      <c r="E893" s="13"/>
      <c r="F893" s="16"/>
      <c r="G893" s="13"/>
      <c r="H893" s="288" t="s">
        <v>2129</v>
      </c>
      <c r="I893" s="288" t="s">
        <v>2129</v>
      </c>
      <c r="J893" s="288" t="s">
        <v>2129</v>
      </c>
      <c r="K893" s="288" t="s">
        <v>182</v>
      </c>
      <c r="L893" s="288" t="s">
        <v>2130</v>
      </c>
      <c r="M893" s="288" t="s">
        <v>2130</v>
      </c>
      <c r="N893" s="288" t="s">
        <v>2129</v>
      </c>
      <c r="P893" s="289">
        <v>-5134890.42</v>
      </c>
      <c r="Q893" s="289">
        <v>-7881615.9000000004</v>
      </c>
      <c r="R893" s="289">
        <v>-8771563.4100000001</v>
      </c>
      <c r="S893" s="289">
        <v>-14218877.59</v>
      </c>
      <c r="T893" s="289">
        <v>-20752442.780000001</v>
      </c>
      <c r="U893" s="289">
        <v>-25576556.170000002</v>
      </c>
      <c r="V893" s="289">
        <v>-30934592.670000002</v>
      </c>
      <c r="W893" s="289">
        <v>-36870711.409999996</v>
      </c>
      <c r="X893" s="289">
        <v>-43173728.950000003</v>
      </c>
      <c r="Y893" s="289">
        <v>-47216677.130000003</v>
      </c>
      <c r="Z893" s="289">
        <v>-50047410.479999997</v>
      </c>
      <c r="AA893" s="289">
        <v>25459600.120000001</v>
      </c>
      <c r="AB893" s="289">
        <v>45741131.039999999</v>
      </c>
      <c r="AC893" s="289"/>
      <c r="AD893" s="289"/>
      <c r="AE893" s="289">
        <v>-19973454.671666667</v>
      </c>
      <c r="AF893" s="299"/>
      <c r="AG893" s="300"/>
      <c r="AH893" s="291"/>
      <c r="AI893" s="291"/>
      <c r="AJ893" s="291"/>
      <c r="AK893" s="292">
        <v>-19973454.671666667</v>
      </c>
      <c r="AL893" s="291">
        <v>-19973454.671666667</v>
      </c>
      <c r="AM893" s="293"/>
      <c r="AN893" s="291"/>
      <c r="AO893" s="294">
        <v>0</v>
      </c>
      <c r="AP893" s="291"/>
      <c r="AQ893" s="295">
        <v>45741131.039999999</v>
      </c>
      <c r="AR893" s="291"/>
      <c r="AS893" s="291"/>
      <c r="AT893" s="291"/>
      <c r="AU893" s="291">
        <v>45741131.039999999</v>
      </c>
      <c r="AV893" s="296">
        <v>45741131.039999999</v>
      </c>
      <c r="AW893" s="291"/>
      <c r="AX893" s="291"/>
      <c r="AY893" s="293">
        <v>0</v>
      </c>
      <c r="AZ893" s="297" t="s">
        <v>554</v>
      </c>
      <c r="BA893" s="298">
        <f t="shared" si="120"/>
        <v>0</v>
      </c>
      <c r="BB893" s="43"/>
      <c r="BC893" s="288" t="str">
        <f t="shared" si="119"/>
        <v/>
      </c>
      <c r="BD893" s="288" t="str">
        <f t="shared" si="119"/>
        <v/>
      </c>
      <c r="BE893" s="288" t="str">
        <f t="shared" si="119"/>
        <v/>
      </c>
      <c r="BF893" s="288" t="str">
        <f t="shared" si="119"/>
        <v>Non-Op</v>
      </c>
      <c r="BG893" s="288" t="str">
        <f t="shared" si="118"/>
        <v>NO</v>
      </c>
      <c r="BH893" s="288" t="str">
        <f t="shared" si="118"/>
        <v>NO</v>
      </c>
      <c r="BI893" s="288" t="str">
        <f t="shared" si="116"/>
        <v/>
      </c>
      <c r="BJ893" s="43"/>
      <c r="BK893" s="288" t="b">
        <f t="shared" si="117"/>
        <v>1</v>
      </c>
      <c r="BL893" s="288" t="b">
        <f t="shared" si="117"/>
        <v>1</v>
      </c>
      <c r="BM893" s="288" t="b">
        <f t="shared" si="117"/>
        <v>1</v>
      </c>
      <c r="BN893" s="288" t="b">
        <f t="shared" si="117"/>
        <v>1</v>
      </c>
      <c r="BO893" s="288" t="b">
        <f t="shared" si="117"/>
        <v>1</v>
      </c>
      <c r="BP893" s="288" t="b">
        <f t="shared" si="117"/>
        <v>1</v>
      </c>
      <c r="BQ893" s="288" t="b">
        <f t="shared" si="117"/>
        <v>1</v>
      </c>
    </row>
    <row r="894" spans="1:69" ht="12" customHeight="1" x14ac:dyDescent="0.25">
      <c r="A894" s="286">
        <v>19100132</v>
      </c>
      <c r="B894" s="287" t="s">
        <v>2984</v>
      </c>
      <c r="C894" s="16" t="s">
        <v>1116</v>
      </c>
      <c r="D894" s="13" t="s">
        <v>182</v>
      </c>
      <c r="E894" s="13"/>
      <c r="F894" s="16"/>
      <c r="G894" s="13"/>
      <c r="H894" s="288" t="s">
        <v>2129</v>
      </c>
      <c r="I894" s="288" t="s">
        <v>2129</v>
      </c>
      <c r="J894" s="288" t="s">
        <v>2129</v>
      </c>
      <c r="K894" s="288" t="s">
        <v>182</v>
      </c>
      <c r="L894" s="288" t="s">
        <v>2130</v>
      </c>
      <c r="M894" s="288" t="s">
        <v>2130</v>
      </c>
      <c r="N894" s="288" t="s">
        <v>2129</v>
      </c>
      <c r="P894" s="289">
        <v>-50661.81</v>
      </c>
      <c r="Q894" s="289">
        <v>-69516.479999999996</v>
      </c>
      <c r="R894" s="289">
        <v>-95316.33</v>
      </c>
      <c r="S894" s="289">
        <v>-127612.35</v>
      </c>
      <c r="T894" s="289">
        <v>-180652.25</v>
      </c>
      <c r="U894" s="289">
        <v>-260028.41</v>
      </c>
      <c r="V894" s="289">
        <v>-354652.15</v>
      </c>
      <c r="W894" s="289">
        <v>-478636.28</v>
      </c>
      <c r="X894" s="289">
        <v>-626312.81999999995</v>
      </c>
      <c r="Y894" s="289">
        <v>-743258.16</v>
      </c>
      <c r="Z894" s="289">
        <v>-992547.93</v>
      </c>
      <c r="AA894" s="289">
        <v>20438.02</v>
      </c>
      <c r="AB894" s="289">
        <v>130445.27</v>
      </c>
      <c r="AC894" s="289"/>
      <c r="AD894" s="289"/>
      <c r="AE894" s="289">
        <v>-322350.28416666674</v>
      </c>
      <c r="AF894" s="299"/>
      <c r="AG894" s="300"/>
      <c r="AH894" s="291"/>
      <c r="AI894" s="291"/>
      <c r="AJ894" s="291"/>
      <c r="AK894" s="292">
        <v>-322350.28416666674</v>
      </c>
      <c r="AL894" s="291">
        <v>-322350.28416666674</v>
      </c>
      <c r="AM894" s="293"/>
      <c r="AN894" s="291"/>
      <c r="AO894" s="294">
        <v>0</v>
      </c>
      <c r="AP894" s="291"/>
      <c r="AQ894" s="295">
        <v>130445.27</v>
      </c>
      <c r="AR894" s="291"/>
      <c r="AS894" s="291"/>
      <c r="AT894" s="291"/>
      <c r="AU894" s="291">
        <v>130445.27</v>
      </c>
      <c r="AV894" s="296">
        <v>130445.27</v>
      </c>
      <c r="AW894" s="291"/>
      <c r="AX894" s="291"/>
      <c r="AY894" s="293">
        <v>0</v>
      </c>
      <c r="AZ894" s="297" t="s">
        <v>554</v>
      </c>
      <c r="BA894" s="298">
        <f t="shared" si="120"/>
        <v>0</v>
      </c>
      <c r="BB894" s="43"/>
      <c r="BC894" s="288" t="str">
        <f t="shared" si="119"/>
        <v/>
      </c>
      <c r="BD894" s="288" t="str">
        <f t="shared" si="119"/>
        <v/>
      </c>
      <c r="BE894" s="288" t="str">
        <f t="shared" si="119"/>
        <v/>
      </c>
      <c r="BF894" s="288" t="str">
        <f t="shared" si="119"/>
        <v>Non-Op</v>
      </c>
      <c r="BG894" s="288" t="str">
        <f t="shared" si="118"/>
        <v>NO</v>
      </c>
      <c r="BH894" s="288" t="str">
        <f t="shared" si="118"/>
        <v>NO</v>
      </c>
      <c r="BI894" s="288" t="str">
        <f t="shared" si="116"/>
        <v/>
      </c>
      <c r="BJ894" s="43"/>
      <c r="BK894" s="288" t="b">
        <f t="shared" si="117"/>
        <v>1</v>
      </c>
      <c r="BL894" s="288" t="b">
        <f t="shared" si="117"/>
        <v>1</v>
      </c>
      <c r="BM894" s="288" t="b">
        <f t="shared" si="117"/>
        <v>1</v>
      </c>
      <c r="BN894" s="288" t="b">
        <f t="shared" si="117"/>
        <v>1</v>
      </c>
      <c r="BO894" s="288" t="b">
        <f t="shared" si="117"/>
        <v>1</v>
      </c>
      <c r="BP894" s="288" t="b">
        <f t="shared" si="117"/>
        <v>1</v>
      </c>
      <c r="BQ894" s="288" t="b">
        <f t="shared" si="117"/>
        <v>1</v>
      </c>
    </row>
    <row r="895" spans="1:69" ht="12" customHeight="1" x14ac:dyDescent="0.25">
      <c r="A895" s="286">
        <v>19100142</v>
      </c>
      <c r="B895" s="287" t="s">
        <v>2985</v>
      </c>
      <c r="C895" s="16" t="s">
        <v>1117</v>
      </c>
      <c r="D895" s="13" t="s">
        <v>182</v>
      </c>
      <c r="E895" s="13"/>
      <c r="F895" s="16"/>
      <c r="G895" s="13"/>
      <c r="H895" s="288" t="s">
        <v>2129</v>
      </c>
      <c r="I895" s="288" t="s">
        <v>2129</v>
      </c>
      <c r="J895" s="288" t="s">
        <v>2129</v>
      </c>
      <c r="K895" s="288" t="s">
        <v>182</v>
      </c>
      <c r="L895" s="288" t="s">
        <v>2130</v>
      </c>
      <c r="M895" s="288" t="s">
        <v>2130</v>
      </c>
      <c r="N895" s="288" t="s">
        <v>2129</v>
      </c>
      <c r="P895" s="289">
        <v>46941.33</v>
      </c>
      <c r="Q895" s="289">
        <v>48652.86</v>
      </c>
      <c r="R895" s="289">
        <v>34207.279999999999</v>
      </c>
      <c r="S895" s="289">
        <v>-3075.75</v>
      </c>
      <c r="T895" s="289">
        <v>-53390.32</v>
      </c>
      <c r="U895" s="289">
        <v>-105698.38</v>
      </c>
      <c r="V895" s="289">
        <v>-138771.28</v>
      </c>
      <c r="W895" s="289">
        <v>-154482.26</v>
      </c>
      <c r="X895" s="289">
        <v>-144154.42000000001</v>
      </c>
      <c r="Y895" s="289">
        <v>-111038.33</v>
      </c>
      <c r="Z895" s="289">
        <v>-52787.4</v>
      </c>
      <c r="AA895" s="289">
        <v>9192.07</v>
      </c>
      <c r="AB895" s="289">
        <v>66058.880000000005</v>
      </c>
      <c r="AC895" s="289"/>
      <c r="AD895" s="289"/>
      <c r="AE895" s="289">
        <v>-51237.152083333342</v>
      </c>
      <c r="AF895" s="299"/>
      <c r="AG895" s="300"/>
      <c r="AH895" s="291"/>
      <c r="AI895" s="291"/>
      <c r="AJ895" s="291"/>
      <c r="AK895" s="292">
        <v>-51237.152083333342</v>
      </c>
      <c r="AL895" s="291">
        <v>-51237.152083333342</v>
      </c>
      <c r="AM895" s="293"/>
      <c r="AN895" s="291"/>
      <c r="AO895" s="294">
        <v>0</v>
      </c>
      <c r="AP895" s="291"/>
      <c r="AQ895" s="295">
        <v>66058.880000000005</v>
      </c>
      <c r="AR895" s="291"/>
      <c r="AS895" s="291"/>
      <c r="AT895" s="291"/>
      <c r="AU895" s="291">
        <v>66058.880000000005</v>
      </c>
      <c r="AV895" s="296">
        <v>66058.880000000005</v>
      </c>
      <c r="AW895" s="291"/>
      <c r="AX895" s="291"/>
      <c r="AY895" s="293">
        <v>0</v>
      </c>
      <c r="AZ895" s="297" t="s">
        <v>554</v>
      </c>
      <c r="BA895" s="298">
        <f t="shared" si="120"/>
        <v>0</v>
      </c>
      <c r="BB895" s="43"/>
      <c r="BC895" s="288" t="str">
        <f t="shared" si="119"/>
        <v/>
      </c>
      <c r="BD895" s="288" t="str">
        <f t="shared" si="119"/>
        <v/>
      </c>
      <c r="BE895" s="288" t="str">
        <f t="shared" si="119"/>
        <v/>
      </c>
      <c r="BF895" s="288" t="str">
        <f t="shared" si="119"/>
        <v>Non-Op</v>
      </c>
      <c r="BG895" s="288" t="str">
        <f t="shared" si="118"/>
        <v>NO</v>
      </c>
      <c r="BH895" s="288" t="str">
        <f t="shared" si="118"/>
        <v>NO</v>
      </c>
      <c r="BI895" s="288" t="str">
        <f t="shared" si="116"/>
        <v/>
      </c>
      <c r="BJ895" s="43"/>
      <c r="BK895" s="288" t="b">
        <f t="shared" si="117"/>
        <v>1</v>
      </c>
      <c r="BL895" s="288" t="b">
        <f t="shared" si="117"/>
        <v>1</v>
      </c>
      <c r="BM895" s="288" t="b">
        <f t="shared" si="117"/>
        <v>1</v>
      </c>
      <c r="BN895" s="288" t="b">
        <f t="shared" si="117"/>
        <v>1</v>
      </c>
      <c r="BO895" s="288" t="b">
        <f t="shared" si="117"/>
        <v>1</v>
      </c>
      <c r="BP895" s="288" t="b">
        <f t="shared" si="117"/>
        <v>1</v>
      </c>
      <c r="BQ895" s="288" t="b">
        <f t="shared" si="117"/>
        <v>1</v>
      </c>
    </row>
    <row r="896" spans="1:69" ht="12" customHeight="1" x14ac:dyDescent="0.25">
      <c r="A896" s="286">
        <v>19100152</v>
      </c>
      <c r="B896" s="287" t="s">
        <v>2986</v>
      </c>
      <c r="C896" s="16" t="s">
        <v>1118</v>
      </c>
      <c r="D896" s="13" t="s">
        <v>182</v>
      </c>
      <c r="E896" s="13"/>
      <c r="F896" s="16"/>
      <c r="G896" s="13"/>
      <c r="H896" s="288" t="s">
        <v>2129</v>
      </c>
      <c r="I896" s="288" t="s">
        <v>2129</v>
      </c>
      <c r="J896" s="288" t="s">
        <v>2129</v>
      </c>
      <c r="K896" s="288" t="s">
        <v>182</v>
      </c>
      <c r="L896" s="288" t="s">
        <v>2130</v>
      </c>
      <c r="M896" s="288" t="s">
        <v>2130</v>
      </c>
      <c r="N896" s="288" t="s">
        <v>2129</v>
      </c>
      <c r="P896" s="289">
        <v>-152574.91</v>
      </c>
      <c r="Q896" s="289">
        <v>-168710.12</v>
      </c>
      <c r="R896" s="289">
        <v>-184386.33</v>
      </c>
      <c r="S896" s="289">
        <v>-199622.56</v>
      </c>
      <c r="T896" s="289">
        <v>-212228.27</v>
      </c>
      <c r="U896" s="289">
        <v>-214693.6</v>
      </c>
      <c r="V896" s="289">
        <v>-217836.91</v>
      </c>
      <c r="W896" s="289">
        <v>-226718.76</v>
      </c>
      <c r="X896" s="289">
        <v>-235817.63</v>
      </c>
      <c r="Y896" s="289">
        <v>-245143.2</v>
      </c>
      <c r="Z896" s="289">
        <v>-257856.94</v>
      </c>
      <c r="AA896" s="289">
        <v>-243596.92</v>
      </c>
      <c r="AB896" s="289">
        <v>-217501.91</v>
      </c>
      <c r="AC896" s="289"/>
      <c r="AD896" s="289"/>
      <c r="AE896" s="289">
        <v>-215970.8041666667</v>
      </c>
      <c r="AF896" s="299"/>
      <c r="AG896" s="300"/>
      <c r="AH896" s="291"/>
      <c r="AI896" s="291"/>
      <c r="AJ896" s="291"/>
      <c r="AK896" s="292">
        <v>-215970.8041666667</v>
      </c>
      <c r="AL896" s="291">
        <v>-215970.8041666667</v>
      </c>
      <c r="AM896" s="293"/>
      <c r="AN896" s="291"/>
      <c r="AO896" s="294">
        <v>0</v>
      </c>
      <c r="AP896" s="291"/>
      <c r="AQ896" s="295">
        <v>-217501.91</v>
      </c>
      <c r="AR896" s="291"/>
      <c r="AS896" s="291"/>
      <c r="AT896" s="291"/>
      <c r="AU896" s="291">
        <v>-217501.91</v>
      </c>
      <c r="AV896" s="296">
        <v>-217501.91</v>
      </c>
      <c r="AW896" s="291"/>
      <c r="AX896" s="291"/>
      <c r="AY896" s="293">
        <v>0</v>
      </c>
      <c r="AZ896" s="297" t="s">
        <v>554</v>
      </c>
      <c r="BA896" s="298">
        <f t="shared" si="120"/>
        <v>0</v>
      </c>
      <c r="BB896" s="43"/>
      <c r="BC896" s="288" t="str">
        <f t="shared" si="119"/>
        <v/>
      </c>
      <c r="BD896" s="288" t="str">
        <f t="shared" si="119"/>
        <v/>
      </c>
      <c r="BE896" s="288" t="str">
        <f t="shared" si="119"/>
        <v/>
      </c>
      <c r="BF896" s="288" t="str">
        <f t="shared" si="119"/>
        <v>Non-Op</v>
      </c>
      <c r="BG896" s="288" t="str">
        <f t="shared" si="118"/>
        <v>NO</v>
      </c>
      <c r="BH896" s="288" t="str">
        <f t="shared" si="118"/>
        <v>NO</v>
      </c>
      <c r="BI896" s="288" t="str">
        <f t="shared" si="116"/>
        <v/>
      </c>
      <c r="BJ896" s="43"/>
      <c r="BK896" s="288" t="b">
        <f t="shared" si="117"/>
        <v>1</v>
      </c>
      <c r="BL896" s="288" t="b">
        <f t="shared" si="117"/>
        <v>1</v>
      </c>
      <c r="BM896" s="288" t="b">
        <f t="shared" si="117"/>
        <v>1</v>
      </c>
      <c r="BN896" s="288" t="b">
        <f t="shared" si="117"/>
        <v>1</v>
      </c>
      <c r="BO896" s="288" t="b">
        <f t="shared" si="117"/>
        <v>1</v>
      </c>
      <c r="BP896" s="288" t="b">
        <f t="shared" si="117"/>
        <v>1</v>
      </c>
      <c r="BQ896" s="288" t="b">
        <f t="shared" si="117"/>
        <v>1</v>
      </c>
    </row>
    <row r="897" spans="1:69" ht="12" customHeight="1" x14ac:dyDescent="0.25">
      <c r="A897" s="286">
        <v>19100162</v>
      </c>
      <c r="B897" s="287" t="s">
        <v>2987</v>
      </c>
      <c r="C897" s="341" t="s">
        <v>1119</v>
      </c>
      <c r="D897" s="342" t="s">
        <v>182</v>
      </c>
      <c r="E897" s="342"/>
      <c r="F897" s="341"/>
      <c r="G897" s="342"/>
      <c r="H897" s="343" t="s">
        <v>2129</v>
      </c>
      <c r="I897" s="343" t="s">
        <v>2129</v>
      </c>
      <c r="J897" s="343" t="s">
        <v>2129</v>
      </c>
      <c r="K897" s="343" t="s">
        <v>182</v>
      </c>
      <c r="L897" s="343" t="s">
        <v>2130</v>
      </c>
      <c r="M897" s="343" t="s">
        <v>2130</v>
      </c>
      <c r="N897" s="343" t="s">
        <v>2129</v>
      </c>
      <c r="P897" s="289">
        <v>-11390293.1</v>
      </c>
      <c r="Q897" s="289">
        <v>-9348139.9600000009</v>
      </c>
      <c r="R897" s="289">
        <v>-7289177.6299999999</v>
      </c>
      <c r="S897" s="289">
        <v>-5427031.8399999999</v>
      </c>
      <c r="T897" s="289">
        <v>-4160378.14</v>
      </c>
      <c r="U897" s="289">
        <v>-3494790.36</v>
      </c>
      <c r="V897" s="289">
        <v>-2843705.57</v>
      </c>
      <c r="W897" s="289">
        <v>-2450841.19</v>
      </c>
      <c r="X897" s="289">
        <v>-1966768.26</v>
      </c>
      <c r="Y897" s="289">
        <v>-1425655.79</v>
      </c>
      <c r="Z897" s="289">
        <v>-307347.51</v>
      </c>
      <c r="AA897" s="289">
        <v>-49675920.670000002</v>
      </c>
      <c r="AB897" s="289">
        <v>-42461207.020000003</v>
      </c>
      <c r="AC897" s="289"/>
      <c r="AD897" s="289"/>
      <c r="AE897" s="289">
        <v>-9609625.5816666652</v>
      </c>
      <c r="AF897" s="299"/>
      <c r="AG897" s="300"/>
      <c r="AH897" s="291"/>
      <c r="AI897" s="291"/>
      <c r="AJ897" s="291"/>
      <c r="AK897" s="292">
        <v>-9609625.5816666652</v>
      </c>
      <c r="AL897" s="291">
        <v>-9609625.5816666652</v>
      </c>
      <c r="AM897" s="293"/>
      <c r="AN897" s="291"/>
      <c r="AO897" s="294">
        <v>0</v>
      </c>
      <c r="AP897" s="291"/>
      <c r="AQ897" s="295">
        <v>-42461207.020000003</v>
      </c>
      <c r="AR897" s="291"/>
      <c r="AS897" s="291"/>
      <c r="AT897" s="291"/>
      <c r="AU897" s="291">
        <v>-42461207.020000003</v>
      </c>
      <c r="AV897" s="296">
        <v>-42461207.020000003</v>
      </c>
      <c r="AW897" s="291"/>
      <c r="AX897" s="291"/>
      <c r="AY897" s="293">
        <v>0</v>
      </c>
      <c r="AZ897" s="297" t="s">
        <v>554</v>
      </c>
      <c r="BA897" s="298">
        <f t="shared" si="120"/>
        <v>0</v>
      </c>
      <c r="BB897" s="43"/>
      <c r="BC897" s="343" t="str">
        <f t="shared" si="119"/>
        <v/>
      </c>
      <c r="BD897" s="343" t="str">
        <f t="shared" si="119"/>
        <v/>
      </c>
      <c r="BE897" s="343" t="str">
        <f t="shared" si="119"/>
        <v/>
      </c>
      <c r="BF897" s="343" t="str">
        <f t="shared" si="119"/>
        <v>Non-Op</v>
      </c>
      <c r="BG897" s="343" t="str">
        <f t="shared" si="118"/>
        <v>NO</v>
      </c>
      <c r="BH897" s="343" t="str">
        <f t="shared" si="118"/>
        <v>NO</v>
      </c>
      <c r="BI897" s="343" t="str">
        <f t="shared" si="116"/>
        <v/>
      </c>
      <c r="BJ897" s="43"/>
      <c r="BK897" s="343" t="b">
        <f t="shared" si="117"/>
        <v>1</v>
      </c>
      <c r="BL897" s="343" t="b">
        <f t="shared" si="117"/>
        <v>1</v>
      </c>
      <c r="BM897" s="343" t="b">
        <f t="shared" si="117"/>
        <v>1</v>
      </c>
      <c r="BN897" s="343" t="b">
        <f t="shared" si="117"/>
        <v>1</v>
      </c>
      <c r="BO897" s="343" t="b">
        <f t="shared" si="117"/>
        <v>1</v>
      </c>
      <c r="BP897" s="343" t="b">
        <f t="shared" si="117"/>
        <v>1</v>
      </c>
      <c r="BQ897" s="343" t="b">
        <f t="shared" si="117"/>
        <v>1</v>
      </c>
    </row>
    <row r="898" spans="1:69" ht="12" customHeight="1" thickBot="1" x14ac:dyDescent="0.3">
      <c r="A898" s="344" t="s">
        <v>1120</v>
      </c>
      <c r="B898" s="345" t="s">
        <v>1120</v>
      </c>
      <c r="C898" s="346"/>
      <c r="D898" s="347" t="s">
        <v>2988</v>
      </c>
      <c r="E898" s="347"/>
      <c r="F898" s="346"/>
      <c r="G898" s="347"/>
      <c r="H898" s="348" t="s">
        <v>71</v>
      </c>
      <c r="I898" s="348" t="s">
        <v>71</v>
      </c>
      <c r="J898" s="348" t="s">
        <v>71</v>
      </c>
      <c r="K898" s="348" t="s">
        <v>71</v>
      </c>
      <c r="L898" s="348" t="s">
        <v>71</v>
      </c>
      <c r="M898" s="348" t="s">
        <v>71</v>
      </c>
      <c r="N898" s="348" t="s">
        <v>2129</v>
      </c>
      <c r="P898" s="349">
        <v>12625792218.959986</v>
      </c>
      <c r="Q898" s="349">
        <v>12604473198.450003</v>
      </c>
      <c r="R898" s="349">
        <v>12602024652.320011</v>
      </c>
      <c r="S898" s="349">
        <v>12541851064.239986</v>
      </c>
      <c r="T898" s="349">
        <v>12456431093.990002</v>
      </c>
      <c r="U898" s="349">
        <v>12414895662.369999</v>
      </c>
      <c r="V898" s="349">
        <v>12432450872.95998</v>
      </c>
      <c r="W898" s="349">
        <v>12488909379.349998</v>
      </c>
      <c r="X898" s="349">
        <v>12510155829.599981</v>
      </c>
      <c r="Y898" s="349">
        <v>12549509246.580017</v>
      </c>
      <c r="Z898" s="349">
        <v>12755070345.660015</v>
      </c>
      <c r="AA898" s="349">
        <v>13028285353.000006</v>
      </c>
      <c r="AB898" s="349">
        <v>12964100505.320021</v>
      </c>
      <c r="AC898" s="350"/>
      <c r="AD898" s="350"/>
      <c r="AE898" s="349">
        <v>12598250255.054998</v>
      </c>
      <c r="AF898" s="351"/>
      <c r="AG898" s="351"/>
      <c r="AH898" s="352">
        <v>76493193.214166656</v>
      </c>
      <c r="AI898" s="352">
        <v>6804704621.6442032</v>
      </c>
      <c r="AJ898" s="352">
        <v>2544513378.9328828</v>
      </c>
      <c r="AK898" s="353">
        <v>2245326343.7183342</v>
      </c>
      <c r="AL898" s="352">
        <v>11594544344.295435</v>
      </c>
      <c r="AM898" s="354">
        <v>927212717.54541612</v>
      </c>
      <c r="AN898" s="352">
        <v>0</v>
      </c>
      <c r="AO898" s="355">
        <v>927212717.54541612</v>
      </c>
      <c r="AP898" s="337"/>
      <c r="AQ898" s="352">
        <v>12964100505.320021</v>
      </c>
      <c r="AR898" s="352">
        <v>76182930.409999996</v>
      </c>
      <c r="AS898" s="352">
        <v>6964966563.24716</v>
      </c>
      <c r="AT898" s="352">
        <v>2688865058.1028409</v>
      </c>
      <c r="AU898" s="352">
        <v>2181489667.4199996</v>
      </c>
      <c r="AV898" s="356">
        <v>11835321288.770006</v>
      </c>
      <c r="AW898" s="352">
        <v>1052596286.1399996</v>
      </c>
      <c r="AX898" s="352">
        <v>0</v>
      </c>
      <c r="AY898" s="354">
        <v>1052596286.1399996</v>
      </c>
      <c r="AZ898" s="297"/>
      <c r="BA898" s="16"/>
      <c r="BB898" s="16"/>
      <c r="BC898" s="348" t="s">
        <v>71</v>
      </c>
      <c r="BD898" s="348" t="s">
        <v>71</v>
      </c>
      <c r="BE898" s="348" t="s">
        <v>71</v>
      </c>
      <c r="BF898" s="348" t="s">
        <v>71</v>
      </c>
      <c r="BG898" s="348" t="s">
        <v>71</v>
      </c>
      <c r="BH898" s="348" t="s">
        <v>71</v>
      </c>
      <c r="BI898" s="348" t="str">
        <f t="shared" si="116"/>
        <v/>
      </c>
      <c r="BJ898" s="16"/>
      <c r="BK898" s="348" t="b">
        <f t="shared" si="117"/>
        <v>1</v>
      </c>
      <c r="BL898" s="348" t="b">
        <f t="shared" si="117"/>
        <v>1</v>
      </c>
      <c r="BM898" s="348" t="b">
        <f t="shared" si="117"/>
        <v>1</v>
      </c>
      <c r="BN898" s="348" t="b">
        <f t="shared" si="117"/>
        <v>1</v>
      </c>
      <c r="BO898" s="348" t="b">
        <f t="shared" si="117"/>
        <v>1</v>
      </c>
      <c r="BP898" s="348" t="b">
        <f t="shared" si="117"/>
        <v>1</v>
      </c>
      <c r="BQ898" s="348" t="b">
        <f t="shared" si="117"/>
        <v>1</v>
      </c>
    </row>
    <row r="899" spans="1:69" ht="12" customHeight="1" x14ac:dyDescent="0.25">
      <c r="A899" s="286">
        <v>20100023</v>
      </c>
      <c r="B899" s="287" t="s">
        <v>2989</v>
      </c>
      <c r="C899" s="16" t="s">
        <v>1121</v>
      </c>
      <c r="D899" s="13" t="s">
        <v>179</v>
      </c>
      <c r="E899" s="13"/>
      <c r="F899" s="16"/>
      <c r="G899" s="13"/>
      <c r="H899" s="288" t="s">
        <v>179</v>
      </c>
      <c r="I899" s="288" t="s">
        <v>2129</v>
      </c>
      <c r="J899" s="288" t="s">
        <v>2129</v>
      </c>
      <c r="K899" s="288" t="s">
        <v>2129</v>
      </c>
      <c r="L899" s="288" t="s">
        <v>2130</v>
      </c>
      <c r="M899" s="288" t="s">
        <v>2130</v>
      </c>
      <c r="N899" s="288" t="s">
        <v>2129</v>
      </c>
      <c r="P899" s="289">
        <v>-859037.91</v>
      </c>
      <c r="Q899" s="289">
        <v>-859037.91</v>
      </c>
      <c r="R899" s="289">
        <v>-859037.91</v>
      </c>
      <c r="S899" s="289">
        <v>-859037.91</v>
      </c>
      <c r="T899" s="289">
        <v>-859037.91</v>
      </c>
      <c r="U899" s="289">
        <v>-859037.91</v>
      </c>
      <c r="V899" s="289">
        <v>-859037.91</v>
      </c>
      <c r="W899" s="289">
        <v>-859037.91</v>
      </c>
      <c r="X899" s="289">
        <v>-859037.91</v>
      </c>
      <c r="Y899" s="289">
        <v>-859037.91</v>
      </c>
      <c r="Z899" s="289">
        <v>-859037.91</v>
      </c>
      <c r="AA899" s="289">
        <v>-859037.91</v>
      </c>
      <c r="AB899" s="289">
        <v>-859037.91</v>
      </c>
      <c r="AC899" s="289"/>
      <c r="AD899" s="289"/>
      <c r="AE899" s="289">
        <v>-859037.91</v>
      </c>
      <c r="AF899" s="299"/>
      <c r="AG899" s="300"/>
      <c r="AH899" s="291">
        <v>-859037.91</v>
      </c>
      <c r="AI899" s="291"/>
      <c r="AJ899" s="291"/>
      <c r="AK899" s="292"/>
      <c r="AL899" s="291">
        <v>0</v>
      </c>
      <c r="AM899" s="293"/>
      <c r="AN899" s="291"/>
      <c r="AO899" s="294">
        <v>0</v>
      </c>
      <c r="AP899" s="291"/>
      <c r="AQ899" s="295">
        <v>-859037.91</v>
      </c>
      <c r="AR899" s="291">
        <v>-859037.91</v>
      </c>
      <c r="AS899" s="291"/>
      <c r="AT899" s="291"/>
      <c r="AU899" s="292"/>
      <c r="AV899" s="291">
        <v>0</v>
      </c>
      <c r="AW899" s="293"/>
      <c r="AX899" s="291"/>
      <c r="AY899" s="293">
        <v>0</v>
      </c>
      <c r="AZ899" s="297"/>
      <c r="BA899" s="295"/>
      <c r="BB899" s="295"/>
      <c r="BC899" s="288" t="str">
        <f t="shared" ref="BC899:BF939" si="121">IF(VALUE(AR899),BC$7,IF(ISBLANK(AR899),"",BC$7))</f>
        <v>AIC</v>
      </c>
      <c r="BD899" s="288" t="str">
        <f t="shared" si="121"/>
        <v/>
      </c>
      <c r="BE899" s="288" t="str">
        <f t="shared" si="121"/>
        <v/>
      </c>
      <c r="BF899" s="288" t="str">
        <f t="shared" si="121"/>
        <v/>
      </c>
      <c r="BG899" s="288" t="str">
        <f t="shared" ref="BG899:BH963" si="122">IF(VALUE(AW899),"W/C",IF(ISBLANK(AW899),"NO","W/C"))</f>
        <v>NO</v>
      </c>
      <c r="BH899" s="288" t="str">
        <f t="shared" si="122"/>
        <v>NO</v>
      </c>
      <c r="BI899" s="288" t="str">
        <f t="shared" si="116"/>
        <v/>
      </c>
      <c r="BJ899" s="43"/>
      <c r="BK899" s="288" t="b">
        <f t="shared" si="117"/>
        <v>1</v>
      </c>
      <c r="BL899" s="288" t="b">
        <f t="shared" si="117"/>
        <v>1</v>
      </c>
      <c r="BM899" s="288" t="b">
        <f t="shared" si="117"/>
        <v>1</v>
      </c>
      <c r="BN899" s="288" t="b">
        <f t="shared" si="117"/>
        <v>1</v>
      </c>
      <c r="BO899" s="288" t="b">
        <f t="shared" si="117"/>
        <v>1</v>
      </c>
      <c r="BP899" s="288" t="b">
        <f t="shared" si="117"/>
        <v>1</v>
      </c>
      <c r="BQ899" s="288" t="b">
        <f t="shared" si="117"/>
        <v>1</v>
      </c>
    </row>
    <row r="900" spans="1:69" ht="12" customHeight="1" x14ac:dyDescent="0.25">
      <c r="A900" s="286">
        <v>20700003</v>
      </c>
      <c r="B900" s="287" t="s">
        <v>2990</v>
      </c>
      <c r="C900" s="16" t="s">
        <v>1122</v>
      </c>
      <c r="D900" s="13" t="s">
        <v>179</v>
      </c>
      <c r="E900" s="13"/>
      <c r="F900" s="16"/>
      <c r="G900" s="13"/>
      <c r="H900" s="288" t="s">
        <v>179</v>
      </c>
      <c r="I900" s="288" t="s">
        <v>2129</v>
      </c>
      <c r="J900" s="288" t="s">
        <v>2129</v>
      </c>
      <c r="K900" s="288" t="s">
        <v>2129</v>
      </c>
      <c r="L900" s="288" t="s">
        <v>2130</v>
      </c>
      <c r="M900" s="288" t="s">
        <v>2130</v>
      </c>
      <c r="N900" s="288" t="s">
        <v>2129</v>
      </c>
      <c r="P900" s="289">
        <v>-122847945.22</v>
      </c>
      <c r="Q900" s="289">
        <v>-122847945.22</v>
      </c>
      <c r="R900" s="289">
        <v>-122847945.22</v>
      </c>
      <c r="S900" s="289">
        <v>-122847945.22</v>
      </c>
      <c r="T900" s="289">
        <v>-122847945.22</v>
      </c>
      <c r="U900" s="289">
        <v>-122847945.22</v>
      </c>
      <c r="V900" s="289">
        <v>-122847945.22</v>
      </c>
      <c r="W900" s="289">
        <v>-122847945.22</v>
      </c>
      <c r="X900" s="289">
        <v>-122847945.22</v>
      </c>
      <c r="Y900" s="289">
        <v>-122847945.22</v>
      </c>
      <c r="Z900" s="289">
        <v>-122847945.22</v>
      </c>
      <c r="AA900" s="289">
        <v>-122847945.22</v>
      </c>
      <c r="AB900" s="289">
        <v>-122847945.22</v>
      </c>
      <c r="AC900" s="289"/>
      <c r="AD900" s="289"/>
      <c r="AE900" s="289">
        <v>-122847945.22000001</v>
      </c>
      <c r="AF900" s="299"/>
      <c r="AG900" s="300"/>
      <c r="AH900" s="291">
        <v>-122847945.22000001</v>
      </c>
      <c r="AI900" s="291"/>
      <c r="AJ900" s="291"/>
      <c r="AK900" s="292"/>
      <c r="AL900" s="291">
        <v>0</v>
      </c>
      <c r="AM900" s="293"/>
      <c r="AN900" s="291"/>
      <c r="AO900" s="294">
        <v>0</v>
      </c>
      <c r="AP900" s="291"/>
      <c r="AQ900" s="295">
        <v>-122847945.22</v>
      </c>
      <c r="AR900" s="291">
        <v>-122847945.22</v>
      </c>
      <c r="AS900" s="291"/>
      <c r="AT900" s="291"/>
      <c r="AU900" s="292"/>
      <c r="AV900" s="291">
        <v>0</v>
      </c>
      <c r="AW900" s="293"/>
      <c r="AX900" s="291"/>
      <c r="AY900" s="293">
        <v>0</v>
      </c>
      <c r="AZ900" s="297"/>
      <c r="BA900" s="295"/>
      <c r="BB900" s="43"/>
      <c r="BC900" s="288" t="str">
        <f t="shared" si="121"/>
        <v>AIC</v>
      </c>
      <c r="BD900" s="288" t="str">
        <f t="shared" si="121"/>
        <v/>
      </c>
      <c r="BE900" s="288" t="str">
        <f t="shared" si="121"/>
        <v/>
      </c>
      <c r="BF900" s="288" t="str">
        <f t="shared" si="121"/>
        <v/>
      </c>
      <c r="BG900" s="288" t="str">
        <f t="shared" si="122"/>
        <v>NO</v>
      </c>
      <c r="BH900" s="288" t="str">
        <f t="shared" si="122"/>
        <v>NO</v>
      </c>
      <c r="BI900" s="288" t="str">
        <f t="shared" si="116"/>
        <v/>
      </c>
      <c r="BJ900" s="43"/>
      <c r="BK900" s="288" t="b">
        <f t="shared" si="117"/>
        <v>1</v>
      </c>
      <c r="BL900" s="288" t="b">
        <f t="shared" si="117"/>
        <v>1</v>
      </c>
      <c r="BM900" s="288" t="b">
        <f t="shared" si="117"/>
        <v>1</v>
      </c>
      <c r="BN900" s="288" t="b">
        <f t="shared" si="117"/>
        <v>1</v>
      </c>
      <c r="BO900" s="288" t="b">
        <f t="shared" si="117"/>
        <v>1</v>
      </c>
      <c r="BP900" s="288" t="b">
        <f t="shared" si="117"/>
        <v>1</v>
      </c>
      <c r="BQ900" s="288" t="b">
        <f t="shared" si="117"/>
        <v>1</v>
      </c>
    </row>
    <row r="901" spans="1:69" ht="12" customHeight="1" x14ac:dyDescent="0.25">
      <c r="A901" s="286">
        <v>20700013</v>
      </c>
      <c r="B901" s="287" t="s">
        <v>2991</v>
      </c>
      <c r="C901" s="16" t="s">
        <v>1123</v>
      </c>
      <c r="D901" s="13" t="s">
        <v>179</v>
      </c>
      <c r="E901" s="13"/>
      <c r="F901" s="16"/>
      <c r="G901" s="13"/>
      <c r="H901" s="288" t="s">
        <v>179</v>
      </c>
      <c r="I901" s="288" t="s">
        <v>2129</v>
      </c>
      <c r="J901" s="288" t="s">
        <v>2129</v>
      </c>
      <c r="K901" s="288" t="s">
        <v>2129</v>
      </c>
      <c r="L901" s="288" t="s">
        <v>2130</v>
      </c>
      <c r="M901" s="288" t="s">
        <v>2130</v>
      </c>
      <c r="N901" s="288" t="s">
        <v>2129</v>
      </c>
      <c r="P901" s="289">
        <v>-338395484.31</v>
      </c>
      <c r="Q901" s="289">
        <v>-338395484.31</v>
      </c>
      <c r="R901" s="289">
        <v>-338395484.31</v>
      </c>
      <c r="S901" s="289">
        <v>-338395484.31</v>
      </c>
      <c r="T901" s="289">
        <v>-338395484.31</v>
      </c>
      <c r="U901" s="289">
        <v>-338395484.31</v>
      </c>
      <c r="V901" s="289">
        <v>-338395484.31</v>
      </c>
      <c r="W901" s="289">
        <v>-338395484.31</v>
      </c>
      <c r="X901" s="289">
        <v>-338395484.31</v>
      </c>
      <c r="Y901" s="289">
        <v>-338395484.31</v>
      </c>
      <c r="Z901" s="289">
        <v>-338395484.31</v>
      </c>
      <c r="AA901" s="289">
        <v>-338395484.31</v>
      </c>
      <c r="AB901" s="289">
        <v>-338395484.31</v>
      </c>
      <c r="AC901" s="289"/>
      <c r="AD901" s="289"/>
      <c r="AE901" s="289">
        <v>-338395484.31</v>
      </c>
      <c r="AF901" s="299"/>
      <c r="AG901" s="300"/>
      <c r="AH901" s="291">
        <v>-338395484.31</v>
      </c>
      <c r="AI901" s="291"/>
      <c r="AJ901" s="291"/>
      <c r="AK901" s="292"/>
      <c r="AL901" s="291">
        <v>0</v>
      </c>
      <c r="AM901" s="293"/>
      <c r="AN901" s="291"/>
      <c r="AO901" s="294">
        <v>0</v>
      </c>
      <c r="AP901" s="291"/>
      <c r="AQ901" s="295">
        <v>-338395484.31</v>
      </c>
      <c r="AR901" s="291">
        <v>-338395484.31</v>
      </c>
      <c r="AS901" s="291"/>
      <c r="AT901" s="291"/>
      <c r="AU901" s="292"/>
      <c r="AV901" s="291">
        <v>0</v>
      </c>
      <c r="AW901" s="293"/>
      <c r="AX901" s="291"/>
      <c r="AY901" s="293">
        <v>0</v>
      </c>
      <c r="AZ901" s="297"/>
      <c r="BA901" s="295"/>
      <c r="BB901" s="43"/>
      <c r="BC901" s="288" t="str">
        <f t="shared" si="121"/>
        <v>AIC</v>
      </c>
      <c r="BD901" s="288" t="str">
        <f t="shared" si="121"/>
        <v/>
      </c>
      <c r="BE901" s="288" t="str">
        <f t="shared" si="121"/>
        <v/>
      </c>
      <c r="BF901" s="288" t="str">
        <f t="shared" si="121"/>
        <v/>
      </c>
      <c r="BG901" s="288" t="str">
        <f t="shared" si="122"/>
        <v>NO</v>
      </c>
      <c r="BH901" s="288" t="str">
        <f t="shared" si="122"/>
        <v>NO</v>
      </c>
      <c r="BI901" s="288" t="str">
        <f t="shared" si="116"/>
        <v/>
      </c>
      <c r="BJ901" s="43"/>
      <c r="BK901" s="288" t="b">
        <f t="shared" ref="BK901:BQ932" si="123">BC901=H901</f>
        <v>1</v>
      </c>
      <c r="BL901" s="288" t="b">
        <f t="shared" si="123"/>
        <v>1</v>
      </c>
      <c r="BM901" s="288" t="b">
        <f t="shared" si="123"/>
        <v>1</v>
      </c>
      <c r="BN901" s="288" t="b">
        <f t="shared" si="123"/>
        <v>1</v>
      </c>
      <c r="BO901" s="288" t="b">
        <f t="shared" si="123"/>
        <v>1</v>
      </c>
      <c r="BP901" s="288" t="b">
        <f t="shared" si="123"/>
        <v>1</v>
      </c>
      <c r="BQ901" s="288" t="b">
        <f t="shared" si="123"/>
        <v>1</v>
      </c>
    </row>
    <row r="902" spans="1:69" ht="12" customHeight="1" x14ac:dyDescent="0.25">
      <c r="A902" s="286">
        <v>20700023</v>
      </c>
      <c r="B902" s="287" t="s">
        <v>2992</v>
      </c>
      <c r="C902" s="16" t="s">
        <v>1124</v>
      </c>
      <c r="D902" s="13" t="s">
        <v>179</v>
      </c>
      <c r="E902" s="13"/>
      <c r="F902" s="16"/>
      <c r="G902" s="13"/>
      <c r="H902" s="288" t="s">
        <v>179</v>
      </c>
      <c r="I902" s="288" t="s">
        <v>2129</v>
      </c>
      <c r="J902" s="288" t="s">
        <v>2129</v>
      </c>
      <c r="K902" s="288" t="s">
        <v>2129</v>
      </c>
      <c r="L902" s="288" t="s">
        <v>2130</v>
      </c>
      <c r="M902" s="288" t="s">
        <v>2130</v>
      </c>
      <c r="N902" s="288" t="s">
        <v>2129</v>
      </c>
      <c r="P902" s="289">
        <v>-16901820.34</v>
      </c>
      <c r="Q902" s="289">
        <v>-16901820.34</v>
      </c>
      <c r="R902" s="289">
        <v>-16901820.34</v>
      </c>
      <c r="S902" s="289">
        <v>-16901820.34</v>
      </c>
      <c r="T902" s="289">
        <v>-16901820.34</v>
      </c>
      <c r="U902" s="289">
        <v>-16901820.34</v>
      </c>
      <c r="V902" s="289">
        <v>-16901820.34</v>
      </c>
      <c r="W902" s="289">
        <v>-16901820.34</v>
      </c>
      <c r="X902" s="289">
        <v>-16901820.34</v>
      </c>
      <c r="Y902" s="289">
        <v>-16901820.34</v>
      </c>
      <c r="Z902" s="289">
        <v>-16901820.34</v>
      </c>
      <c r="AA902" s="289">
        <v>-16901820.34</v>
      </c>
      <c r="AB902" s="289">
        <v>-16901820.34</v>
      </c>
      <c r="AC902" s="289"/>
      <c r="AD902" s="289"/>
      <c r="AE902" s="289">
        <v>-16901820.34</v>
      </c>
      <c r="AF902" s="299"/>
      <c r="AG902" s="300"/>
      <c r="AH902" s="291">
        <v>-16901820.34</v>
      </c>
      <c r="AI902" s="291"/>
      <c r="AJ902" s="291"/>
      <c r="AK902" s="292"/>
      <c r="AL902" s="291">
        <v>0</v>
      </c>
      <c r="AM902" s="293"/>
      <c r="AN902" s="291"/>
      <c r="AO902" s="294">
        <v>0</v>
      </c>
      <c r="AP902" s="291"/>
      <c r="AQ902" s="295">
        <v>-16901820.34</v>
      </c>
      <c r="AR902" s="291">
        <v>-16901820.34</v>
      </c>
      <c r="AS902" s="291"/>
      <c r="AT902" s="291"/>
      <c r="AU902" s="292"/>
      <c r="AV902" s="291">
        <v>0</v>
      </c>
      <c r="AW902" s="293"/>
      <c r="AX902" s="291"/>
      <c r="AY902" s="293">
        <v>0</v>
      </c>
      <c r="AZ902" s="297"/>
      <c r="BA902" s="295"/>
      <c r="BB902" s="43"/>
      <c r="BC902" s="288" t="str">
        <f t="shared" si="121"/>
        <v>AIC</v>
      </c>
      <c r="BD902" s="288" t="str">
        <f t="shared" si="121"/>
        <v/>
      </c>
      <c r="BE902" s="288" t="str">
        <f t="shared" si="121"/>
        <v/>
      </c>
      <c r="BF902" s="288" t="str">
        <f t="shared" si="121"/>
        <v/>
      </c>
      <c r="BG902" s="288" t="str">
        <f t="shared" si="122"/>
        <v>NO</v>
      </c>
      <c r="BH902" s="288" t="str">
        <f t="shared" si="122"/>
        <v>NO</v>
      </c>
      <c r="BI902" s="288" t="str">
        <f t="shared" si="116"/>
        <v/>
      </c>
      <c r="BJ902" s="43"/>
      <c r="BK902" s="288" t="b">
        <f t="shared" si="123"/>
        <v>1</v>
      </c>
      <c r="BL902" s="288" t="b">
        <f t="shared" si="123"/>
        <v>1</v>
      </c>
      <c r="BM902" s="288" t="b">
        <f t="shared" si="123"/>
        <v>1</v>
      </c>
      <c r="BN902" s="288" t="b">
        <f t="shared" si="123"/>
        <v>1</v>
      </c>
      <c r="BO902" s="288" t="b">
        <f t="shared" si="123"/>
        <v>1</v>
      </c>
      <c r="BP902" s="288" t="b">
        <f t="shared" si="123"/>
        <v>1</v>
      </c>
      <c r="BQ902" s="288" t="b">
        <f t="shared" si="123"/>
        <v>1</v>
      </c>
    </row>
    <row r="903" spans="1:69" ht="12" customHeight="1" x14ac:dyDescent="0.25">
      <c r="A903" s="286">
        <v>21100003</v>
      </c>
      <c r="B903" s="287" t="s">
        <v>2993</v>
      </c>
      <c r="C903" s="16" t="s">
        <v>1125</v>
      </c>
      <c r="D903" s="13" t="s">
        <v>179</v>
      </c>
      <c r="E903" s="13"/>
      <c r="F903" s="16"/>
      <c r="G903" s="13"/>
      <c r="H903" s="288" t="s">
        <v>179</v>
      </c>
      <c r="I903" s="288" t="s">
        <v>2129</v>
      </c>
      <c r="J903" s="288" t="s">
        <v>2129</v>
      </c>
      <c r="K903" s="288" t="s">
        <v>2129</v>
      </c>
      <c r="L903" s="288" t="s">
        <v>2130</v>
      </c>
      <c r="M903" s="288" t="s">
        <v>2130</v>
      </c>
      <c r="N903" s="288" t="s">
        <v>2129</v>
      </c>
      <c r="P903" s="289">
        <v>-2803605116.4699998</v>
      </c>
      <c r="Q903" s="289">
        <v>-2803605116.4699998</v>
      </c>
      <c r="R903" s="289">
        <v>-2803605116.4699998</v>
      </c>
      <c r="S903" s="289">
        <v>-2803605116.4699998</v>
      </c>
      <c r="T903" s="289">
        <v>-2803605116.4699998</v>
      </c>
      <c r="U903" s="289">
        <v>-2803605116.4699998</v>
      </c>
      <c r="V903" s="289">
        <v>-2803605116.4699998</v>
      </c>
      <c r="W903" s="289">
        <v>-2803605116.4699998</v>
      </c>
      <c r="X903" s="289">
        <v>-2803605116.4699998</v>
      </c>
      <c r="Y903" s="289">
        <v>-2803605116.4699998</v>
      </c>
      <c r="Z903" s="289">
        <v>-2803605116.4699998</v>
      </c>
      <c r="AA903" s="289">
        <v>-2803605116.4699998</v>
      </c>
      <c r="AB903" s="289">
        <v>-2803605116.4699998</v>
      </c>
      <c r="AC903" s="289"/>
      <c r="AD903" s="289"/>
      <c r="AE903" s="289">
        <v>-2803605116.4700003</v>
      </c>
      <c r="AF903" s="299"/>
      <c r="AG903" s="300"/>
      <c r="AH903" s="291">
        <v>-2803605116.4700003</v>
      </c>
      <c r="AI903" s="291"/>
      <c r="AJ903" s="291"/>
      <c r="AK903" s="292"/>
      <c r="AL903" s="291">
        <v>0</v>
      </c>
      <c r="AM903" s="293"/>
      <c r="AN903" s="291"/>
      <c r="AO903" s="294">
        <v>0</v>
      </c>
      <c r="AP903" s="291"/>
      <c r="AQ903" s="295">
        <v>-2803605116.4699998</v>
      </c>
      <c r="AR903" s="291">
        <v>-2803605116.4699998</v>
      </c>
      <c r="AS903" s="291"/>
      <c r="AT903" s="291"/>
      <c r="AU903" s="292"/>
      <c r="AV903" s="291">
        <v>0</v>
      </c>
      <c r="AW903" s="293"/>
      <c r="AX903" s="291"/>
      <c r="AY903" s="293">
        <v>0</v>
      </c>
      <c r="AZ903" s="297"/>
      <c r="BA903" s="295"/>
      <c r="BB903" s="43"/>
      <c r="BC903" s="288" t="str">
        <f t="shared" si="121"/>
        <v>AIC</v>
      </c>
      <c r="BD903" s="288" t="str">
        <f t="shared" si="121"/>
        <v/>
      </c>
      <c r="BE903" s="288" t="str">
        <f t="shared" si="121"/>
        <v/>
      </c>
      <c r="BF903" s="288" t="str">
        <f t="shared" si="121"/>
        <v/>
      </c>
      <c r="BG903" s="288" t="str">
        <f t="shared" si="122"/>
        <v>NO</v>
      </c>
      <c r="BH903" s="288" t="str">
        <f t="shared" si="122"/>
        <v>NO</v>
      </c>
      <c r="BI903" s="288" t="str">
        <f t="shared" si="116"/>
        <v/>
      </c>
      <c r="BJ903" s="43"/>
      <c r="BK903" s="288" t="b">
        <f t="shared" si="123"/>
        <v>1</v>
      </c>
      <c r="BL903" s="288" t="b">
        <f t="shared" si="123"/>
        <v>1</v>
      </c>
      <c r="BM903" s="288" t="b">
        <f t="shared" si="123"/>
        <v>1</v>
      </c>
      <c r="BN903" s="288" t="b">
        <f t="shared" si="123"/>
        <v>1</v>
      </c>
      <c r="BO903" s="288" t="b">
        <f t="shared" si="123"/>
        <v>1</v>
      </c>
      <c r="BP903" s="288" t="b">
        <f t="shared" si="123"/>
        <v>1</v>
      </c>
      <c r="BQ903" s="288" t="b">
        <f t="shared" si="123"/>
        <v>1</v>
      </c>
    </row>
    <row r="904" spans="1:69" ht="12" customHeight="1" x14ac:dyDescent="0.25">
      <c r="A904" s="286">
        <v>21100383</v>
      </c>
      <c r="B904" s="287" t="s">
        <v>2994</v>
      </c>
      <c r="C904" s="330" t="s">
        <v>1126</v>
      </c>
      <c r="D904" s="13" t="s">
        <v>182</v>
      </c>
      <c r="E904" s="13"/>
      <c r="F904" s="330"/>
      <c r="G904" s="13"/>
      <c r="H904" s="288" t="s">
        <v>2129</v>
      </c>
      <c r="I904" s="288" t="s">
        <v>2129</v>
      </c>
      <c r="J904" s="288" t="s">
        <v>2129</v>
      </c>
      <c r="K904" s="288" t="s">
        <v>182</v>
      </c>
      <c r="L904" s="288" t="s">
        <v>2130</v>
      </c>
      <c r="M904" s="288" t="s">
        <v>2130</v>
      </c>
      <c r="N904" s="288" t="s">
        <v>2129</v>
      </c>
      <c r="P904" s="289">
        <v>-491575</v>
      </c>
      <c r="Q904" s="289">
        <v>-491575</v>
      </c>
      <c r="R904" s="289">
        <v>-491575</v>
      </c>
      <c r="S904" s="289">
        <v>-491575</v>
      </c>
      <c r="T904" s="289">
        <v>-491575</v>
      </c>
      <c r="U904" s="289">
        <v>-491575</v>
      </c>
      <c r="V904" s="289">
        <v>-491575</v>
      </c>
      <c r="W904" s="289">
        <v>-491575</v>
      </c>
      <c r="X904" s="289">
        <v>-491575</v>
      </c>
      <c r="Y904" s="289">
        <v>-491575</v>
      </c>
      <c r="Z904" s="289">
        <v>-491575</v>
      </c>
      <c r="AA904" s="289">
        <v>-491575</v>
      </c>
      <c r="AB904" s="289">
        <v>-491575</v>
      </c>
      <c r="AC904" s="289"/>
      <c r="AD904" s="289"/>
      <c r="AE904" s="289">
        <v>-491575</v>
      </c>
      <c r="AF904" s="299"/>
      <c r="AG904" s="300"/>
      <c r="AH904" s="291"/>
      <c r="AI904" s="291"/>
      <c r="AJ904" s="291"/>
      <c r="AK904" s="292">
        <v>-491575</v>
      </c>
      <c r="AL904" s="291">
        <v>-491575</v>
      </c>
      <c r="AM904" s="293"/>
      <c r="AN904" s="291"/>
      <c r="AO904" s="294">
        <v>0</v>
      </c>
      <c r="AP904" s="291"/>
      <c r="AQ904" s="295">
        <v>-491575</v>
      </c>
      <c r="AR904" s="291"/>
      <c r="AS904" s="291"/>
      <c r="AT904" s="291"/>
      <c r="AU904" s="292">
        <v>-491575</v>
      </c>
      <c r="AV904" s="291">
        <v>-491575</v>
      </c>
      <c r="AW904" s="293"/>
      <c r="AX904" s="291"/>
      <c r="AY904" s="293">
        <v>0</v>
      </c>
      <c r="AZ904" s="297" t="s">
        <v>1019</v>
      </c>
      <c r="BA904" s="295"/>
      <c r="BB904" s="43"/>
      <c r="BC904" s="288" t="str">
        <f t="shared" si="121"/>
        <v/>
      </c>
      <c r="BD904" s="288" t="str">
        <f t="shared" si="121"/>
        <v/>
      </c>
      <c r="BE904" s="288" t="str">
        <f t="shared" si="121"/>
        <v/>
      </c>
      <c r="BF904" s="288" t="str">
        <f t="shared" si="121"/>
        <v>Non-Op</v>
      </c>
      <c r="BG904" s="288" t="str">
        <f t="shared" si="122"/>
        <v>NO</v>
      </c>
      <c r="BH904" s="288" t="str">
        <f t="shared" si="122"/>
        <v>NO</v>
      </c>
      <c r="BI904" s="288" t="str">
        <f t="shared" si="116"/>
        <v/>
      </c>
      <c r="BJ904" s="43"/>
      <c r="BK904" s="288" t="b">
        <f t="shared" si="123"/>
        <v>1</v>
      </c>
      <c r="BL904" s="288" t="b">
        <f t="shared" si="123"/>
        <v>1</v>
      </c>
      <c r="BM904" s="288" t="b">
        <f t="shared" si="123"/>
        <v>1</v>
      </c>
      <c r="BN904" s="288" t="b">
        <f t="shared" si="123"/>
        <v>1</v>
      </c>
      <c r="BO904" s="288" t="b">
        <f t="shared" si="123"/>
        <v>1</v>
      </c>
      <c r="BP904" s="288" t="b">
        <f t="shared" si="123"/>
        <v>1</v>
      </c>
      <c r="BQ904" s="288" t="b">
        <f t="shared" si="123"/>
        <v>1</v>
      </c>
    </row>
    <row r="905" spans="1:69" ht="12" customHeight="1" x14ac:dyDescent="0.25">
      <c r="A905" s="286">
        <v>21400013</v>
      </c>
      <c r="B905" s="287" t="s">
        <v>2995</v>
      </c>
      <c r="C905" s="16" t="s">
        <v>1127</v>
      </c>
      <c r="D905" s="13" t="s">
        <v>179</v>
      </c>
      <c r="E905" s="13"/>
      <c r="F905" s="16"/>
      <c r="G905" s="13"/>
      <c r="H905" s="288" t="s">
        <v>179</v>
      </c>
      <c r="I905" s="288" t="s">
        <v>2129</v>
      </c>
      <c r="J905" s="288" t="s">
        <v>2129</v>
      </c>
      <c r="K905" s="288" t="s">
        <v>2129</v>
      </c>
      <c r="L905" s="288" t="s">
        <v>2130</v>
      </c>
      <c r="M905" s="288" t="s">
        <v>2130</v>
      </c>
      <c r="N905" s="288" t="s">
        <v>2129</v>
      </c>
      <c r="P905" s="289">
        <v>2148854.7200000002</v>
      </c>
      <c r="Q905" s="289">
        <v>2148854.7200000002</v>
      </c>
      <c r="R905" s="289">
        <v>2148854.7200000002</v>
      </c>
      <c r="S905" s="289">
        <v>2148854.7200000002</v>
      </c>
      <c r="T905" s="289">
        <v>2148854.7200000002</v>
      </c>
      <c r="U905" s="289">
        <v>2148854.7200000002</v>
      </c>
      <c r="V905" s="289">
        <v>2148854.7200000002</v>
      </c>
      <c r="W905" s="289">
        <v>2148854.7200000002</v>
      </c>
      <c r="X905" s="289">
        <v>2148854.7200000002</v>
      </c>
      <c r="Y905" s="289">
        <v>2148854.7200000002</v>
      </c>
      <c r="Z905" s="289">
        <v>2148854.7200000002</v>
      </c>
      <c r="AA905" s="289">
        <v>2148854.7200000002</v>
      </c>
      <c r="AB905" s="289">
        <v>2148854.7200000002</v>
      </c>
      <c r="AC905" s="289"/>
      <c r="AD905" s="289"/>
      <c r="AE905" s="289">
        <v>2148854.7199999997</v>
      </c>
      <c r="AF905" s="299"/>
      <c r="AG905" s="300"/>
      <c r="AH905" s="291">
        <v>2148854.7199999997</v>
      </c>
      <c r="AI905" s="291"/>
      <c r="AJ905" s="291"/>
      <c r="AK905" s="292"/>
      <c r="AL905" s="291">
        <v>0</v>
      </c>
      <c r="AM905" s="293"/>
      <c r="AN905" s="291"/>
      <c r="AO905" s="294">
        <v>0</v>
      </c>
      <c r="AP905" s="291"/>
      <c r="AQ905" s="295">
        <v>2148854.7200000002</v>
      </c>
      <c r="AR905" s="291">
        <v>2148854.7200000002</v>
      </c>
      <c r="AS905" s="291"/>
      <c r="AT905" s="291"/>
      <c r="AU905" s="292"/>
      <c r="AV905" s="291">
        <v>0</v>
      </c>
      <c r="AW905" s="293"/>
      <c r="AX905" s="291"/>
      <c r="AY905" s="293">
        <v>0</v>
      </c>
      <c r="AZ905" s="297"/>
      <c r="BA905" s="295"/>
      <c r="BB905" s="43"/>
      <c r="BC905" s="288" t="str">
        <f t="shared" si="121"/>
        <v>AIC</v>
      </c>
      <c r="BD905" s="288" t="str">
        <f t="shared" si="121"/>
        <v/>
      </c>
      <c r="BE905" s="288" t="str">
        <f t="shared" si="121"/>
        <v/>
      </c>
      <c r="BF905" s="288" t="str">
        <f t="shared" si="121"/>
        <v/>
      </c>
      <c r="BG905" s="288" t="str">
        <f t="shared" si="122"/>
        <v>NO</v>
      </c>
      <c r="BH905" s="288" t="str">
        <f t="shared" si="122"/>
        <v>NO</v>
      </c>
      <c r="BI905" s="288" t="str">
        <f t="shared" si="116"/>
        <v/>
      </c>
      <c r="BJ905" s="43"/>
      <c r="BK905" s="288" t="b">
        <f t="shared" si="123"/>
        <v>1</v>
      </c>
      <c r="BL905" s="288" t="b">
        <f t="shared" si="123"/>
        <v>1</v>
      </c>
      <c r="BM905" s="288" t="b">
        <f t="shared" si="123"/>
        <v>1</v>
      </c>
      <c r="BN905" s="288" t="b">
        <f t="shared" si="123"/>
        <v>1</v>
      </c>
      <c r="BO905" s="288" t="b">
        <f t="shared" si="123"/>
        <v>1</v>
      </c>
      <c r="BP905" s="288" t="b">
        <f t="shared" si="123"/>
        <v>1</v>
      </c>
      <c r="BQ905" s="288" t="b">
        <f t="shared" si="123"/>
        <v>1</v>
      </c>
    </row>
    <row r="906" spans="1:69" ht="12" customHeight="1" x14ac:dyDescent="0.25">
      <c r="A906" s="286">
        <v>21400033</v>
      </c>
      <c r="B906" s="287" t="s">
        <v>2996</v>
      </c>
      <c r="C906" s="16" t="s">
        <v>1128</v>
      </c>
      <c r="D906" s="13" t="s">
        <v>179</v>
      </c>
      <c r="E906" s="13"/>
      <c r="F906" s="16"/>
      <c r="G906" s="13"/>
      <c r="H906" s="288" t="s">
        <v>179</v>
      </c>
      <c r="I906" s="288" t="s">
        <v>2129</v>
      </c>
      <c r="J906" s="288" t="s">
        <v>2129</v>
      </c>
      <c r="K906" s="288" t="s">
        <v>2129</v>
      </c>
      <c r="L906" s="288" t="s">
        <v>2130</v>
      </c>
      <c r="M906" s="288" t="s">
        <v>2130</v>
      </c>
      <c r="N906" s="288" t="s">
        <v>2129</v>
      </c>
      <c r="P906" s="289">
        <v>4985024.68</v>
      </c>
      <c r="Q906" s="289">
        <v>4985024.68</v>
      </c>
      <c r="R906" s="289">
        <v>4985024.68</v>
      </c>
      <c r="S906" s="289">
        <v>4985024.68</v>
      </c>
      <c r="T906" s="289">
        <v>4985024.68</v>
      </c>
      <c r="U906" s="289">
        <v>4985024.68</v>
      </c>
      <c r="V906" s="289">
        <v>4985024.68</v>
      </c>
      <c r="W906" s="289">
        <v>4985024.68</v>
      </c>
      <c r="X906" s="289">
        <v>4985024.68</v>
      </c>
      <c r="Y906" s="289">
        <v>4985024.68</v>
      </c>
      <c r="Z906" s="289">
        <v>4985024.68</v>
      </c>
      <c r="AA906" s="289">
        <v>4985024.68</v>
      </c>
      <c r="AB906" s="289">
        <v>4985024.68</v>
      </c>
      <c r="AC906" s="289"/>
      <c r="AD906" s="289"/>
      <c r="AE906" s="289">
        <v>4985024.68</v>
      </c>
      <c r="AF906" s="299"/>
      <c r="AG906" s="300"/>
      <c r="AH906" s="291">
        <v>4985024.68</v>
      </c>
      <c r="AI906" s="291"/>
      <c r="AJ906" s="291"/>
      <c r="AK906" s="292"/>
      <c r="AL906" s="291">
        <v>0</v>
      </c>
      <c r="AM906" s="293"/>
      <c r="AN906" s="291"/>
      <c r="AO906" s="294">
        <v>0</v>
      </c>
      <c r="AP906" s="291"/>
      <c r="AQ906" s="295">
        <v>4985024.68</v>
      </c>
      <c r="AR906" s="291">
        <v>4985024.68</v>
      </c>
      <c r="AS906" s="291"/>
      <c r="AT906" s="291"/>
      <c r="AU906" s="292"/>
      <c r="AV906" s="291">
        <v>0</v>
      </c>
      <c r="AW906" s="293"/>
      <c r="AX906" s="291"/>
      <c r="AY906" s="293">
        <v>0</v>
      </c>
      <c r="AZ906" s="297"/>
      <c r="BA906" s="295"/>
      <c r="BB906" s="43"/>
      <c r="BC906" s="288" t="str">
        <f t="shared" si="121"/>
        <v>AIC</v>
      </c>
      <c r="BD906" s="288" t="str">
        <f t="shared" si="121"/>
        <v/>
      </c>
      <c r="BE906" s="288" t="str">
        <f t="shared" si="121"/>
        <v/>
      </c>
      <c r="BF906" s="288" t="str">
        <f t="shared" si="121"/>
        <v/>
      </c>
      <c r="BG906" s="288" t="str">
        <f t="shared" si="122"/>
        <v>NO</v>
      </c>
      <c r="BH906" s="288" t="str">
        <f t="shared" si="122"/>
        <v>NO</v>
      </c>
      <c r="BI906" s="288" t="str">
        <f t="shared" si="116"/>
        <v/>
      </c>
      <c r="BJ906" s="43"/>
      <c r="BK906" s="288" t="b">
        <f t="shared" si="123"/>
        <v>1</v>
      </c>
      <c r="BL906" s="288" t="b">
        <f t="shared" si="123"/>
        <v>1</v>
      </c>
      <c r="BM906" s="288" t="b">
        <f t="shared" si="123"/>
        <v>1</v>
      </c>
      <c r="BN906" s="288" t="b">
        <f t="shared" si="123"/>
        <v>1</v>
      </c>
      <c r="BO906" s="288" t="b">
        <f t="shared" si="123"/>
        <v>1</v>
      </c>
      <c r="BP906" s="288" t="b">
        <f t="shared" si="123"/>
        <v>1</v>
      </c>
      <c r="BQ906" s="288" t="b">
        <f t="shared" si="123"/>
        <v>1</v>
      </c>
    </row>
    <row r="907" spans="1:69" ht="12" customHeight="1" x14ac:dyDescent="0.25">
      <c r="A907" s="286">
        <v>21500023</v>
      </c>
      <c r="B907" s="287" t="s">
        <v>2997</v>
      </c>
      <c r="C907" s="16" t="s">
        <v>1129</v>
      </c>
      <c r="D907" s="13" t="s">
        <v>179</v>
      </c>
      <c r="E907" s="13"/>
      <c r="F907" s="16"/>
      <c r="G907" s="13"/>
      <c r="H907" s="288" t="s">
        <v>179</v>
      </c>
      <c r="I907" s="288" t="s">
        <v>2129</v>
      </c>
      <c r="J907" s="288" t="s">
        <v>2129</v>
      </c>
      <c r="K907" s="288" t="s">
        <v>2129</v>
      </c>
      <c r="L907" s="288" t="s">
        <v>2130</v>
      </c>
      <c r="M907" s="288" t="s">
        <v>2130</v>
      </c>
      <c r="N907" s="288" t="s">
        <v>2129</v>
      </c>
      <c r="P907" s="289">
        <v>-14443200</v>
      </c>
      <c r="Q907" s="289">
        <v>-14443200</v>
      </c>
      <c r="R907" s="289">
        <v>-14443200</v>
      </c>
      <c r="S907" s="289">
        <v>-14443200</v>
      </c>
      <c r="T907" s="289">
        <v>-14443200</v>
      </c>
      <c r="U907" s="289">
        <v>-14443200</v>
      </c>
      <c r="V907" s="289">
        <v>-14443200</v>
      </c>
      <c r="W907" s="289">
        <v>-14443200</v>
      </c>
      <c r="X907" s="289">
        <v>-17494898.27</v>
      </c>
      <c r="Y907" s="289">
        <v>-17494898.27</v>
      </c>
      <c r="Z907" s="289">
        <v>-17494898.27</v>
      </c>
      <c r="AA907" s="289">
        <v>-17494898.27</v>
      </c>
      <c r="AB907" s="289">
        <v>-17494898.27</v>
      </c>
      <c r="AC907" s="289"/>
      <c r="AD907" s="289"/>
      <c r="AE907" s="289">
        <v>-15587586.85125</v>
      </c>
      <c r="AF907" s="299"/>
      <c r="AG907" s="300"/>
      <c r="AH907" s="291">
        <v>-15587586.85125</v>
      </c>
      <c r="AI907" s="291"/>
      <c r="AJ907" s="291"/>
      <c r="AK907" s="292"/>
      <c r="AL907" s="291">
        <v>0</v>
      </c>
      <c r="AM907" s="293"/>
      <c r="AN907" s="291"/>
      <c r="AO907" s="294">
        <v>0</v>
      </c>
      <c r="AP907" s="291"/>
      <c r="AQ907" s="295">
        <v>-17494898.27</v>
      </c>
      <c r="AR907" s="291">
        <v>-17494898.27</v>
      </c>
      <c r="AS907" s="291"/>
      <c r="AT907" s="291"/>
      <c r="AU907" s="292"/>
      <c r="AV907" s="291">
        <v>0</v>
      </c>
      <c r="AW907" s="293"/>
      <c r="AX907" s="291"/>
      <c r="AY907" s="293">
        <v>0</v>
      </c>
      <c r="AZ907" s="297"/>
      <c r="BA907" s="295"/>
      <c r="BB907" s="43"/>
      <c r="BC907" s="288" t="str">
        <f t="shared" si="121"/>
        <v>AIC</v>
      </c>
      <c r="BD907" s="288" t="str">
        <f t="shared" si="121"/>
        <v/>
      </c>
      <c r="BE907" s="288" t="str">
        <f t="shared" si="121"/>
        <v/>
      </c>
      <c r="BF907" s="288" t="str">
        <f t="shared" si="121"/>
        <v/>
      </c>
      <c r="BG907" s="288" t="str">
        <f t="shared" si="122"/>
        <v>NO</v>
      </c>
      <c r="BH907" s="288" t="str">
        <f t="shared" si="122"/>
        <v>NO</v>
      </c>
      <c r="BI907" s="288" t="str">
        <f t="shared" si="116"/>
        <v/>
      </c>
      <c r="BJ907" s="43"/>
      <c r="BK907" s="288" t="b">
        <f t="shared" si="123"/>
        <v>1</v>
      </c>
      <c r="BL907" s="288" t="b">
        <f t="shared" si="123"/>
        <v>1</v>
      </c>
      <c r="BM907" s="288" t="b">
        <f t="shared" si="123"/>
        <v>1</v>
      </c>
      <c r="BN907" s="288" t="b">
        <f t="shared" si="123"/>
        <v>1</v>
      </c>
      <c r="BO907" s="288" t="b">
        <f t="shared" si="123"/>
        <v>1</v>
      </c>
      <c r="BP907" s="288" t="b">
        <f t="shared" si="123"/>
        <v>1</v>
      </c>
      <c r="BQ907" s="288" t="b">
        <f t="shared" si="123"/>
        <v>1</v>
      </c>
    </row>
    <row r="908" spans="1:69" ht="12" customHeight="1" x14ac:dyDescent="0.25">
      <c r="A908" s="286">
        <v>21500033</v>
      </c>
      <c r="B908" s="287" t="s">
        <v>2998</v>
      </c>
      <c r="C908" s="16" t="s">
        <v>1130</v>
      </c>
      <c r="D908" s="13" t="s">
        <v>179</v>
      </c>
      <c r="E908" s="13"/>
      <c r="F908" s="16"/>
      <c r="G908" s="13"/>
      <c r="H908" s="288" t="s">
        <v>179</v>
      </c>
      <c r="I908" s="288" t="s">
        <v>2129</v>
      </c>
      <c r="J908" s="288" t="s">
        <v>2129</v>
      </c>
      <c r="K908" s="288" t="s">
        <v>2129</v>
      </c>
      <c r="L908" s="288" t="s">
        <v>2130</v>
      </c>
      <c r="M908" s="288" t="s">
        <v>2130</v>
      </c>
      <c r="N908" s="288" t="s">
        <v>2129</v>
      </c>
      <c r="P908" s="289">
        <v>-8111172</v>
      </c>
      <c r="Q908" s="289">
        <v>-8111172</v>
      </c>
      <c r="R908" s="289">
        <v>-8111172</v>
      </c>
      <c r="S908" s="289">
        <v>-8111172</v>
      </c>
      <c r="T908" s="289">
        <v>-8111172</v>
      </c>
      <c r="U908" s="289">
        <v>-8111172</v>
      </c>
      <c r="V908" s="289">
        <v>-8111172</v>
      </c>
      <c r="W908" s="289">
        <v>-8111172</v>
      </c>
      <c r="X908" s="289">
        <v>-11287481.35</v>
      </c>
      <c r="Y908" s="289">
        <v>-11287481.35</v>
      </c>
      <c r="Z908" s="289">
        <v>-11287481.35</v>
      </c>
      <c r="AA908" s="289">
        <v>-11287481.35</v>
      </c>
      <c r="AB908" s="289">
        <v>-11287481.35</v>
      </c>
      <c r="AC908" s="289"/>
      <c r="AD908" s="289"/>
      <c r="AE908" s="289">
        <v>-9302288.0062499978</v>
      </c>
      <c r="AF908" s="299"/>
      <c r="AG908" s="300"/>
      <c r="AH908" s="291">
        <v>-9302288.0062499978</v>
      </c>
      <c r="AI908" s="291"/>
      <c r="AJ908" s="291"/>
      <c r="AK908" s="292"/>
      <c r="AL908" s="291">
        <v>0</v>
      </c>
      <c r="AM908" s="293"/>
      <c r="AN908" s="291"/>
      <c r="AO908" s="294">
        <v>0</v>
      </c>
      <c r="AP908" s="291"/>
      <c r="AQ908" s="295">
        <v>-11287481.35</v>
      </c>
      <c r="AR908" s="291">
        <v>-11287481.35</v>
      </c>
      <c r="AS908" s="291"/>
      <c r="AT908" s="291"/>
      <c r="AU908" s="292"/>
      <c r="AV908" s="291">
        <v>0</v>
      </c>
      <c r="AW908" s="293"/>
      <c r="AX908" s="291"/>
      <c r="AY908" s="293">
        <v>0</v>
      </c>
      <c r="AZ908" s="297"/>
      <c r="BA908" s="295"/>
      <c r="BB908" s="43"/>
      <c r="BC908" s="288" t="str">
        <f t="shared" si="121"/>
        <v>AIC</v>
      </c>
      <c r="BD908" s="288" t="str">
        <f t="shared" si="121"/>
        <v/>
      </c>
      <c r="BE908" s="288" t="str">
        <f t="shared" si="121"/>
        <v/>
      </c>
      <c r="BF908" s="288" t="str">
        <f t="shared" si="121"/>
        <v/>
      </c>
      <c r="BG908" s="288" t="str">
        <f t="shared" si="122"/>
        <v>NO</v>
      </c>
      <c r="BH908" s="288" t="str">
        <f t="shared" si="122"/>
        <v>NO</v>
      </c>
      <c r="BI908" s="288" t="str">
        <f t="shared" si="116"/>
        <v/>
      </c>
      <c r="BJ908" s="43"/>
      <c r="BK908" s="288" t="b">
        <f t="shared" si="123"/>
        <v>1</v>
      </c>
      <c r="BL908" s="288" t="b">
        <f t="shared" si="123"/>
        <v>1</v>
      </c>
      <c r="BM908" s="288" t="b">
        <f t="shared" si="123"/>
        <v>1</v>
      </c>
      <c r="BN908" s="288" t="b">
        <f t="shared" si="123"/>
        <v>1</v>
      </c>
      <c r="BO908" s="288" t="b">
        <f t="shared" si="123"/>
        <v>1</v>
      </c>
      <c r="BP908" s="288" t="b">
        <f t="shared" si="123"/>
        <v>1</v>
      </c>
      <c r="BQ908" s="288" t="b">
        <f t="shared" si="123"/>
        <v>1</v>
      </c>
    </row>
    <row r="909" spans="1:69" ht="12" customHeight="1" x14ac:dyDescent="0.25">
      <c r="A909" s="286">
        <v>21600003</v>
      </c>
      <c r="B909" s="287" t="s">
        <v>2999</v>
      </c>
      <c r="C909" s="16" t="s">
        <v>1131</v>
      </c>
      <c r="D909" s="13" t="s">
        <v>179</v>
      </c>
      <c r="E909" s="13"/>
      <c r="F909" s="16"/>
      <c r="G909" s="13"/>
      <c r="H909" s="288" t="s">
        <v>179</v>
      </c>
      <c r="I909" s="288" t="s">
        <v>2129</v>
      </c>
      <c r="J909" s="288" t="s">
        <v>2129</v>
      </c>
      <c r="K909" s="288" t="s">
        <v>2129</v>
      </c>
      <c r="L909" s="288" t="s">
        <v>2130</v>
      </c>
      <c r="M909" s="288" t="s">
        <v>2130</v>
      </c>
      <c r="N909" s="288" t="s">
        <v>2129</v>
      </c>
      <c r="P909" s="289">
        <v>-476778454.24000001</v>
      </c>
      <c r="Q909" s="289">
        <v>-575839305.55999994</v>
      </c>
      <c r="R909" s="289">
        <v>-576747555.69000006</v>
      </c>
      <c r="S909" s="289">
        <v>-573385784.59000003</v>
      </c>
      <c r="T909" s="289">
        <v>-546002227.39999998</v>
      </c>
      <c r="U909" s="289">
        <v>-567625678.71000004</v>
      </c>
      <c r="V909" s="289">
        <v>-567780012.27999997</v>
      </c>
      <c r="W909" s="289">
        <v>-564711117.78999996</v>
      </c>
      <c r="X909" s="289">
        <v>-556893172.38999999</v>
      </c>
      <c r="Y909" s="289">
        <v>-550590789.36000001</v>
      </c>
      <c r="Z909" s="289">
        <v>-483373563.52999997</v>
      </c>
      <c r="AA909" s="289">
        <v>-458840342.05000001</v>
      </c>
      <c r="AB909" s="289">
        <v>-535441300.89999998</v>
      </c>
      <c r="AC909" s="289"/>
      <c r="AD909" s="289"/>
      <c r="AE909" s="289">
        <v>-543991618.90999997</v>
      </c>
      <c r="AF909" s="299"/>
      <c r="AG909" s="300"/>
      <c r="AH909" s="291">
        <v>-543991618.90999997</v>
      </c>
      <c r="AI909" s="291"/>
      <c r="AJ909" s="291"/>
      <c r="AK909" s="292"/>
      <c r="AL909" s="291">
        <v>0</v>
      </c>
      <c r="AM909" s="293"/>
      <c r="AN909" s="291"/>
      <c r="AO909" s="294">
        <v>0</v>
      </c>
      <c r="AP909" s="291"/>
      <c r="AQ909" s="295">
        <v>-535441300.89999998</v>
      </c>
      <c r="AR909" s="291">
        <v>-535441300.89999998</v>
      </c>
      <c r="AS909" s="291"/>
      <c r="AT909" s="291"/>
      <c r="AU909" s="292"/>
      <c r="AV909" s="291">
        <v>0</v>
      </c>
      <c r="AW909" s="293"/>
      <c r="AX909" s="291"/>
      <c r="AY909" s="293">
        <v>0</v>
      </c>
      <c r="AZ909" s="297"/>
      <c r="BA909" s="295"/>
      <c r="BB909" s="43"/>
      <c r="BC909" s="288" t="str">
        <f t="shared" si="121"/>
        <v>AIC</v>
      </c>
      <c r="BD909" s="288" t="str">
        <f t="shared" si="121"/>
        <v/>
      </c>
      <c r="BE909" s="288" t="str">
        <f t="shared" si="121"/>
        <v/>
      </c>
      <c r="BF909" s="288" t="str">
        <f t="shared" si="121"/>
        <v/>
      </c>
      <c r="BG909" s="288" t="str">
        <f t="shared" si="122"/>
        <v>NO</v>
      </c>
      <c r="BH909" s="288" t="str">
        <f t="shared" si="122"/>
        <v>NO</v>
      </c>
      <c r="BI909" s="288" t="str">
        <f t="shared" si="116"/>
        <v/>
      </c>
      <c r="BJ909" s="43"/>
      <c r="BK909" s="288" t="b">
        <f t="shared" si="123"/>
        <v>1</v>
      </c>
      <c r="BL909" s="288" t="b">
        <f t="shared" si="123"/>
        <v>1</v>
      </c>
      <c r="BM909" s="288" t="b">
        <f t="shared" si="123"/>
        <v>1</v>
      </c>
      <c r="BN909" s="288" t="b">
        <f t="shared" si="123"/>
        <v>1</v>
      </c>
      <c r="BO909" s="288" t="b">
        <f t="shared" si="123"/>
        <v>1</v>
      </c>
      <c r="BP909" s="288" t="b">
        <f t="shared" si="123"/>
        <v>1</v>
      </c>
      <c r="BQ909" s="288" t="b">
        <f t="shared" si="123"/>
        <v>1</v>
      </c>
    </row>
    <row r="910" spans="1:69" ht="12" customHeight="1" x14ac:dyDescent="0.25">
      <c r="A910" s="357" t="s">
        <v>1132</v>
      </c>
      <c r="B910" s="16" t="s">
        <v>1132</v>
      </c>
      <c r="C910" s="16"/>
      <c r="D910" s="13" t="s">
        <v>179</v>
      </c>
      <c r="E910" s="13"/>
      <c r="F910" s="16"/>
      <c r="G910" s="13"/>
      <c r="H910" s="288" t="s">
        <v>179</v>
      </c>
      <c r="I910" s="288" t="s">
        <v>2129</v>
      </c>
      <c r="J910" s="288" t="s">
        <v>2129</v>
      </c>
      <c r="K910" s="288" t="s">
        <v>2129</v>
      </c>
      <c r="L910" s="288" t="s">
        <v>2130</v>
      </c>
      <c r="M910" s="288" t="s">
        <v>2130</v>
      </c>
      <c r="N910" s="288" t="s">
        <v>2129</v>
      </c>
      <c r="P910" s="289">
        <v>-320054043.67000002</v>
      </c>
      <c r="Q910" s="289">
        <v>-65649263.079999998</v>
      </c>
      <c r="R910" s="289">
        <v>-115235101.8</v>
      </c>
      <c r="S910" s="289">
        <v>-163037442.33000001</v>
      </c>
      <c r="T910" s="289">
        <v>-179762156.53999999</v>
      </c>
      <c r="U910" s="289">
        <v>-193549374.97</v>
      </c>
      <c r="V910" s="289">
        <v>-189817219.87</v>
      </c>
      <c r="W910" s="289">
        <v>-194292537.11000001</v>
      </c>
      <c r="X910" s="289">
        <v>-187104971.74000001</v>
      </c>
      <c r="Y910" s="289">
        <v>-193707411.69</v>
      </c>
      <c r="Z910" s="289">
        <v>-277696022.42000002</v>
      </c>
      <c r="AA910" s="289">
        <v>-351229680.63999999</v>
      </c>
      <c r="AB910" s="289">
        <v>-317163808.49000001</v>
      </c>
      <c r="AC910" s="289"/>
      <c r="AD910" s="289"/>
      <c r="AE910" s="289">
        <v>-202474175.68916667</v>
      </c>
      <c r="AF910" s="299"/>
      <c r="AG910" s="299"/>
      <c r="AH910" s="291">
        <v>-202474175.68916667</v>
      </c>
      <c r="AI910" s="291"/>
      <c r="AJ910" s="291"/>
      <c r="AK910" s="292"/>
      <c r="AL910" s="291">
        <v>0</v>
      </c>
      <c r="AM910" s="293"/>
      <c r="AN910" s="291"/>
      <c r="AO910" s="294">
        <v>0</v>
      </c>
      <c r="AP910" s="291"/>
      <c r="AQ910" s="295">
        <v>-317163808.49000001</v>
      </c>
      <c r="AR910" s="291">
        <v>-317163808.49000001</v>
      </c>
      <c r="AS910" s="291"/>
      <c r="AT910" s="291"/>
      <c r="AU910" s="292"/>
      <c r="AV910" s="291">
        <v>0</v>
      </c>
      <c r="AW910" s="293"/>
      <c r="AX910" s="291"/>
      <c r="AY910" s="293">
        <v>0</v>
      </c>
      <c r="AZ910" s="297"/>
      <c r="BA910" s="295"/>
      <c r="BB910" s="43"/>
      <c r="BC910" s="288" t="str">
        <f t="shared" si="121"/>
        <v>AIC</v>
      </c>
      <c r="BD910" s="288" t="str">
        <f t="shared" si="121"/>
        <v/>
      </c>
      <c r="BE910" s="288" t="str">
        <f t="shared" si="121"/>
        <v/>
      </c>
      <c r="BF910" s="288" t="str">
        <f t="shared" si="121"/>
        <v/>
      </c>
      <c r="BG910" s="288" t="str">
        <f t="shared" si="122"/>
        <v>NO</v>
      </c>
      <c r="BH910" s="288" t="str">
        <f t="shared" si="122"/>
        <v>NO</v>
      </c>
      <c r="BI910" s="288" t="str">
        <f t="shared" si="116"/>
        <v/>
      </c>
      <c r="BJ910" s="43"/>
      <c r="BK910" s="288" t="b">
        <f t="shared" si="123"/>
        <v>1</v>
      </c>
      <c r="BL910" s="288" t="b">
        <f t="shared" si="123"/>
        <v>1</v>
      </c>
      <c r="BM910" s="288" t="b">
        <f t="shared" si="123"/>
        <v>1</v>
      </c>
      <c r="BN910" s="288" t="b">
        <f t="shared" si="123"/>
        <v>1</v>
      </c>
      <c r="BO910" s="288" t="b">
        <f t="shared" si="123"/>
        <v>1</v>
      </c>
      <c r="BP910" s="288" t="b">
        <f t="shared" si="123"/>
        <v>1</v>
      </c>
      <c r="BQ910" s="288" t="b">
        <f t="shared" si="123"/>
        <v>1</v>
      </c>
    </row>
    <row r="911" spans="1:69" ht="12" customHeight="1" x14ac:dyDescent="0.25">
      <c r="A911" s="286">
        <v>43800003</v>
      </c>
      <c r="B911" s="287" t="s">
        <v>3000</v>
      </c>
      <c r="C911" s="16" t="s">
        <v>1133</v>
      </c>
      <c r="D911" s="13" t="s">
        <v>179</v>
      </c>
      <c r="E911" s="13"/>
      <c r="F911" s="16"/>
      <c r="G911" s="13"/>
      <c r="H911" s="288" t="s">
        <v>179</v>
      </c>
      <c r="I911" s="288" t="s">
        <v>2129</v>
      </c>
      <c r="J911" s="288" t="s">
        <v>2129</v>
      </c>
      <c r="K911" s="288" t="s">
        <v>2129</v>
      </c>
      <c r="L911" s="288" t="s">
        <v>2130</v>
      </c>
      <c r="M911" s="288" t="s">
        <v>2130</v>
      </c>
      <c r="N911" s="288" t="s">
        <v>2129</v>
      </c>
      <c r="P911" s="289">
        <v>227784248</v>
      </c>
      <c r="Q911" s="289">
        <v>12656250</v>
      </c>
      <c r="R911" s="289">
        <v>12656250</v>
      </c>
      <c r="S911" s="289">
        <v>58611458</v>
      </c>
      <c r="T911" s="289">
        <v>58611458</v>
      </c>
      <c r="U911" s="289">
        <v>65911458</v>
      </c>
      <c r="V911" s="289">
        <v>102455756.09999999</v>
      </c>
      <c r="W911" s="289">
        <v>115112006.09999999</v>
      </c>
      <c r="X911" s="289">
        <v>115112006.09999999</v>
      </c>
      <c r="Y911" s="289">
        <v>151315006.09999999</v>
      </c>
      <c r="Z911" s="289">
        <v>151315006.09999999</v>
      </c>
      <c r="AA911" s="289">
        <v>158615006.09999999</v>
      </c>
      <c r="AB911" s="289">
        <v>173716006.09999999</v>
      </c>
      <c r="AC911" s="289"/>
      <c r="AD911" s="289"/>
      <c r="AE911" s="289">
        <v>100260148.97083335</v>
      </c>
      <c r="AF911" s="299"/>
      <c r="AG911" s="299"/>
      <c r="AH911" s="291">
        <v>100260148.97083335</v>
      </c>
      <c r="AI911" s="291"/>
      <c r="AJ911" s="291"/>
      <c r="AK911" s="292"/>
      <c r="AL911" s="291">
        <v>0</v>
      </c>
      <c r="AM911" s="293"/>
      <c r="AN911" s="291"/>
      <c r="AO911" s="294">
        <v>0</v>
      </c>
      <c r="AP911" s="291"/>
      <c r="AQ911" s="295">
        <v>173716006.09999999</v>
      </c>
      <c r="AR911" s="291">
        <v>173716006.09999999</v>
      </c>
      <c r="AS911" s="291"/>
      <c r="AT911" s="291"/>
      <c r="AU911" s="292"/>
      <c r="AV911" s="291">
        <v>0</v>
      </c>
      <c r="AW911" s="293"/>
      <c r="AX911" s="291"/>
      <c r="AY911" s="293">
        <v>0</v>
      </c>
      <c r="AZ911" s="297"/>
      <c r="BA911" s="295"/>
      <c r="BB911" s="43"/>
      <c r="BC911" s="288" t="str">
        <f t="shared" si="121"/>
        <v>AIC</v>
      </c>
      <c r="BD911" s="288" t="str">
        <f t="shared" si="121"/>
        <v/>
      </c>
      <c r="BE911" s="288" t="str">
        <f t="shared" si="121"/>
        <v/>
      </c>
      <c r="BF911" s="288" t="str">
        <f t="shared" si="121"/>
        <v/>
      </c>
      <c r="BG911" s="288" t="str">
        <f t="shared" si="122"/>
        <v>NO</v>
      </c>
      <c r="BH911" s="288" t="str">
        <f t="shared" si="122"/>
        <v>NO</v>
      </c>
      <c r="BI911" s="288" t="str">
        <f t="shared" si="116"/>
        <v/>
      </c>
      <c r="BJ911" s="43"/>
      <c r="BK911" s="288" t="b">
        <f t="shared" si="123"/>
        <v>1</v>
      </c>
      <c r="BL911" s="288" t="b">
        <f t="shared" si="123"/>
        <v>1</v>
      </c>
      <c r="BM911" s="288" t="b">
        <f t="shared" si="123"/>
        <v>1</v>
      </c>
      <c r="BN911" s="288" t="b">
        <f t="shared" si="123"/>
        <v>1</v>
      </c>
      <c r="BO911" s="288" t="b">
        <f t="shared" si="123"/>
        <v>1</v>
      </c>
      <c r="BP911" s="288" t="b">
        <f t="shared" si="123"/>
        <v>1</v>
      </c>
      <c r="BQ911" s="288" t="b">
        <f t="shared" si="123"/>
        <v>1</v>
      </c>
    </row>
    <row r="912" spans="1:69" ht="12" customHeight="1" x14ac:dyDescent="0.25">
      <c r="A912" s="311">
        <v>43900003</v>
      </c>
      <c r="B912" s="312" t="s">
        <v>3001</v>
      </c>
      <c r="C912" s="16" t="s">
        <v>1134</v>
      </c>
      <c r="D912" s="13" t="s">
        <v>182</v>
      </c>
      <c r="E912" s="13"/>
      <c r="F912" s="16"/>
      <c r="G912" s="13"/>
      <c r="H912" s="288" t="s">
        <v>2129</v>
      </c>
      <c r="I912" s="288" t="s">
        <v>2129</v>
      </c>
      <c r="J912" s="288" t="s">
        <v>2129</v>
      </c>
      <c r="K912" s="288" t="s">
        <v>182</v>
      </c>
      <c r="L912" s="288" t="s">
        <v>2130</v>
      </c>
      <c r="M912" s="288" t="s">
        <v>2130</v>
      </c>
      <c r="N912" s="288" t="s">
        <v>2129</v>
      </c>
      <c r="P912" s="289">
        <v>5848610</v>
      </c>
      <c r="Q912" s="289">
        <v>5848610</v>
      </c>
      <c r="R912" s="289">
        <v>5848610</v>
      </c>
      <c r="S912" s="289">
        <v>-21484570.550000001</v>
      </c>
      <c r="T912" s="289">
        <v>-21484570.550000001</v>
      </c>
      <c r="U912" s="289">
        <v>-21484570.550000001</v>
      </c>
      <c r="V912" s="289">
        <v>-21484570.550000001</v>
      </c>
      <c r="W912" s="289">
        <v>-21484570.550000001</v>
      </c>
      <c r="X912" s="289">
        <v>-21484570.550000001</v>
      </c>
      <c r="Y912" s="289">
        <v>-21484570.550000001</v>
      </c>
      <c r="Z912" s="289">
        <v>-21484570.550000001</v>
      </c>
      <c r="AA912" s="289">
        <v>-21484570.550000001</v>
      </c>
      <c r="AB912" s="289">
        <v>-21484570.550000001</v>
      </c>
      <c r="AC912" s="289"/>
      <c r="AD912" s="289"/>
      <c r="AE912" s="289">
        <v>-15790157.935416669</v>
      </c>
      <c r="AF912" s="299"/>
      <c r="AG912" s="300"/>
      <c r="AH912" s="291"/>
      <c r="AI912" s="291"/>
      <c r="AJ912" s="291"/>
      <c r="AK912" s="292">
        <v>-15790157.935416669</v>
      </c>
      <c r="AL912" s="291">
        <v>-15790157.935416669</v>
      </c>
      <c r="AM912" s="293"/>
      <c r="AN912" s="291"/>
      <c r="AO912" s="294">
        <v>0</v>
      </c>
      <c r="AP912" s="291"/>
      <c r="AQ912" s="295">
        <v>-21484570.550000001</v>
      </c>
      <c r="AR912" s="291"/>
      <c r="AS912" s="291"/>
      <c r="AT912" s="291"/>
      <c r="AU912" s="292">
        <v>-21484570.550000001</v>
      </c>
      <c r="AV912" s="291">
        <v>-21484570.550000001</v>
      </c>
      <c r="AW912" s="293"/>
      <c r="AX912" s="291"/>
      <c r="AY912" s="293">
        <v>0</v>
      </c>
      <c r="AZ912" s="297" t="s">
        <v>287</v>
      </c>
      <c r="BA912" s="295"/>
      <c r="BB912" s="43"/>
      <c r="BC912" s="288" t="str">
        <f t="shared" si="121"/>
        <v/>
      </c>
      <c r="BD912" s="288" t="str">
        <f t="shared" si="121"/>
        <v/>
      </c>
      <c r="BE912" s="288" t="str">
        <f t="shared" si="121"/>
        <v/>
      </c>
      <c r="BF912" s="288" t="str">
        <f t="shared" si="121"/>
        <v>Non-Op</v>
      </c>
      <c r="BG912" s="288" t="str">
        <f t="shared" si="122"/>
        <v>NO</v>
      </c>
      <c r="BH912" s="288" t="str">
        <f t="shared" si="122"/>
        <v>NO</v>
      </c>
      <c r="BI912" s="288" t="str">
        <f t="shared" si="116"/>
        <v/>
      </c>
      <c r="BJ912" s="43"/>
      <c r="BK912" s="288" t="b">
        <f t="shared" si="123"/>
        <v>1</v>
      </c>
      <c r="BL912" s="288" t="b">
        <f t="shared" si="123"/>
        <v>1</v>
      </c>
      <c r="BM912" s="288" t="b">
        <f t="shared" si="123"/>
        <v>1</v>
      </c>
      <c r="BN912" s="288" t="b">
        <f t="shared" si="123"/>
        <v>1</v>
      </c>
      <c r="BO912" s="288" t="b">
        <f t="shared" si="123"/>
        <v>1</v>
      </c>
      <c r="BP912" s="288" t="b">
        <f t="shared" si="123"/>
        <v>1</v>
      </c>
      <c r="BQ912" s="288" t="b">
        <f t="shared" si="123"/>
        <v>1</v>
      </c>
    </row>
    <row r="913" spans="1:69" ht="12" customHeight="1" x14ac:dyDescent="0.25">
      <c r="A913" s="286">
        <v>21600011</v>
      </c>
      <c r="B913" s="287" t="s">
        <v>3002</v>
      </c>
      <c r="C913" s="16" t="s">
        <v>1135</v>
      </c>
      <c r="D913" s="13" t="s">
        <v>182</v>
      </c>
      <c r="E913" s="13"/>
      <c r="F913" s="16"/>
      <c r="G913" s="13"/>
      <c r="H913" s="288" t="s">
        <v>2129</v>
      </c>
      <c r="I913" s="288" t="s">
        <v>2129</v>
      </c>
      <c r="J913" s="288" t="s">
        <v>2129</v>
      </c>
      <c r="K913" s="288" t="s">
        <v>182</v>
      </c>
      <c r="L913" s="288" t="s">
        <v>2130</v>
      </c>
      <c r="M913" s="288" t="s">
        <v>2130</v>
      </c>
      <c r="N913" s="288" t="s">
        <v>2129</v>
      </c>
      <c r="P913" s="289">
        <v>17329518.510000002</v>
      </c>
      <c r="Q913" s="289">
        <v>24120574.16</v>
      </c>
      <c r="R913" s="289">
        <v>25028824.289999999</v>
      </c>
      <c r="S913" s="289">
        <v>21534947.190000001</v>
      </c>
      <c r="T913" s="289">
        <v>-5848610</v>
      </c>
      <c r="U913" s="289">
        <v>15774841.310000001</v>
      </c>
      <c r="V913" s="289">
        <v>16075312.880000001</v>
      </c>
      <c r="W913" s="289">
        <v>13006418.390000001</v>
      </c>
      <c r="X913" s="289">
        <v>11416480.609999999</v>
      </c>
      <c r="Y913" s="289">
        <v>4979072.58</v>
      </c>
      <c r="Z913" s="289">
        <v>-62238153.25</v>
      </c>
      <c r="AA913" s="289">
        <v>-86771374.730000004</v>
      </c>
      <c r="AB913" s="289">
        <v>-10590854.880000001</v>
      </c>
      <c r="AC913" s="289"/>
      <c r="AD913" s="289"/>
      <c r="AE913" s="289">
        <v>-1629361.2295833339</v>
      </c>
      <c r="AF913" s="299"/>
      <c r="AG913" s="300"/>
      <c r="AH913" s="291"/>
      <c r="AI913" s="291"/>
      <c r="AJ913" s="291"/>
      <c r="AK913" s="292">
        <v>-1629361.2295833339</v>
      </c>
      <c r="AL913" s="291">
        <v>-1629361.2295833339</v>
      </c>
      <c r="AM913" s="293"/>
      <c r="AN913" s="291"/>
      <c r="AO913" s="294">
        <v>0</v>
      </c>
      <c r="AP913" s="291"/>
      <c r="AQ913" s="295">
        <v>-10590854.880000001</v>
      </c>
      <c r="AR913" s="291"/>
      <c r="AS913" s="291"/>
      <c r="AT913" s="291"/>
      <c r="AU913" s="292">
        <v>-10590854.880000001</v>
      </c>
      <c r="AV913" s="291">
        <v>-10590854.880000001</v>
      </c>
      <c r="AW913" s="293"/>
      <c r="AX913" s="291"/>
      <c r="AY913" s="293">
        <v>0</v>
      </c>
      <c r="AZ913" s="297" t="s">
        <v>616</v>
      </c>
      <c r="BA913" s="295"/>
      <c r="BB913" s="43"/>
      <c r="BC913" s="288" t="str">
        <f t="shared" si="121"/>
        <v/>
      </c>
      <c r="BD913" s="288" t="str">
        <f t="shared" si="121"/>
        <v/>
      </c>
      <c r="BE913" s="288" t="str">
        <f t="shared" si="121"/>
        <v/>
      </c>
      <c r="BF913" s="288" t="str">
        <f t="shared" si="121"/>
        <v>Non-Op</v>
      </c>
      <c r="BG913" s="288" t="str">
        <f t="shared" si="122"/>
        <v>NO</v>
      </c>
      <c r="BH913" s="288" t="str">
        <f t="shared" si="122"/>
        <v>NO</v>
      </c>
      <c r="BI913" s="288" t="str">
        <f t="shared" si="116"/>
        <v/>
      </c>
      <c r="BJ913" s="43"/>
      <c r="BK913" s="288" t="b">
        <f t="shared" si="123"/>
        <v>1</v>
      </c>
      <c r="BL913" s="288" t="b">
        <f t="shared" si="123"/>
        <v>1</v>
      </c>
      <c r="BM913" s="288" t="b">
        <f t="shared" si="123"/>
        <v>1</v>
      </c>
      <c r="BN913" s="288" t="b">
        <f t="shared" si="123"/>
        <v>1</v>
      </c>
      <c r="BO913" s="288" t="b">
        <f t="shared" si="123"/>
        <v>1</v>
      </c>
      <c r="BP913" s="288" t="b">
        <f t="shared" si="123"/>
        <v>1</v>
      </c>
      <c r="BQ913" s="288" t="b">
        <f t="shared" si="123"/>
        <v>1</v>
      </c>
    </row>
    <row r="914" spans="1:69" ht="12" customHeight="1" x14ac:dyDescent="0.25">
      <c r="A914" s="286">
        <v>21600013</v>
      </c>
      <c r="B914" s="287" t="s">
        <v>3003</v>
      </c>
      <c r="C914" s="16" t="s">
        <v>1136</v>
      </c>
      <c r="D914" s="13" t="s">
        <v>179</v>
      </c>
      <c r="E914" s="13"/>
      <c r="F914" s="16"/>
      <c r="G914" s="13"/>
      <c r="H914" s="288" t="s">
        <v>179</v>
      </c>
      <c r="I914" s="288" t="s">
        <v>2129</v>
      </c>
      <c r="J914" s="288" t="s">
        <v>2129</v>
      </c>
      <c r="K914" s="288" t="s">
        <v>2129</v>
      </c>
      <c r="L914" s="288" t="s">
        <v>2130</v>
      </c>
      <c r="M914" s="288" t="s">
        <v>2130</v>
      </c>
      <c r="N914" s="288" t="s">
        <v>2129</v>
      </c>
      <c r="P914" s="289">
        <v>77562549.519999996</v>
      </c>
      <c r="Q914" s="289">
        <v>77562549.519999996</v>
      </c>
      <c r="R914" s="289">
        <v>77562549.519999996</v>
      </c>
      <c r="S914" s="289">
        <v>77562549.519999996</v>
      </c>
      <c r="T914" s="289">
        <v>77562549.519999996</v>
      </c>
      <c r="U914" s="289">
        <v>77562549.519999996</v>
      </c>
      <c r="V914" s="289">
        <v>77562549.519999996</v>
      </c>
      <c r="W914" s="289">
        <v>77562549.519999996</v>
      </c>
      <c r="X914" s="289">
        <v>77562549.519999996</v>
      </c>
      <c r="Y914" s="289">
        <v>77562549.519999996</v>
      </c>
      <c r="Z914" s="289">
        <v>77562549.519999996</v>
      </c>
      <c r="AA914" s="289">
        <v>77562549.519999996</v>
      </c>
      <c r="AB914" s="289">
        <v>77562549.519999996</v>
      </c>
      <c r="AC914" s="289"/>
      <c r="AD914" s="289"/>
      <c r="AE914" s="289">
        <v>77562549.519999996</v>
      </c>
      <c r="AF914" s="299"/>
      <c r="AG914" s="300"/>
      <c r="AH914" s="291">
        <v>77562549.519999996</v>
      </c>
      <c r="AI914" s="291"/>
      <c r="AJ914" s="291"/>
      <c r="AK914" s="292"/>
      <c r="AL914" s="291">
        <v>0</v>
      </c>
      <c r="AM914" s="293"/>
      <c r="AN914" s="291"/>
      <c r="AO914" s="294">
        <v>0</v>
      </c>
      <c r="AP914" s="291"/>
      <c r="AQ914" s="295">
        <v>77562549.519999996</v>
      </c>
      <c r="AR914" s="291">
        <v>77562549.519999996</v>
      </c>
      <c r="AS914" s="291"/>
      <c r="AT914" s="291"/>
      <c r="AU914" s="292"/>
      <c r="AV914" s="291">
        <v>0</v>
      </c>
      <c r="AW914" s="293"/>
      <c r="AX914" s="291"/>
      <c r="AY914" s="293">
        <v>0</v>
      </c>
      <c r="AZ914" s="297"/>
      <c r="BA914" s="295"/>
      <c r="BB914" s="43"/>
      <c r="BC914" s="288" t="str">
        <f t="shared" si="121"/>
        <v>AIC</v>
      </c>
      <c r="BD914" s="288" t="str">
        <f t="shared" si="121"/>
        <v/>
      </c>
      <c r="BE914" s="288" t="str">
        <f t="shared" si="121"/>
        <v/>
      </c>
      <c r="BF914" s="288" t="str">
        <f t="shared" si="121"/>
        <v/>
      </c>
      <c r="BG914" s="288" t="str">
        <f t="shared" si="122"/>
        <v>NO</v>
      </c>
      <c r="BH914" s="288" t="str">
        <f t="shared" si="122"/>
        <v>NO</v>
      </c>
      <c r="BI914" s="288" t="str">
        <f t="shared" si="116"/>
        <v/>
      </c>
      <c r="BJ914" s="43"/>
      <c r="BK914" s="288" t="b">
        <f t="shared" si="123"/>
        <v>1</v>
      </c>
      <c r="BL914" s="288" t="b">
        <f t="shared" si="123"/>
        <v>1</v>
      </c>
      <c r="BM914" s="288" t="b">
        <f t="shared" si="123"/>
        <v>1</v>
      </c>
      <c r="BN914" s="288" t="b">
        <f t="shared" si="123"/>
        <v>1</v>
      </c>
      <c r="BO914" s="288" t="b">
        <f t="shared" si="123"/>
        <v>1</v>
      </c>
      <c r="BP914" s="288" t="b">
        <f t="shared" si="123"/>
        <v>1</v>
      </c>
      <c r="BQ914" s="288" t="b">
        <f t="shared" si="123"/>
        <v>1</v>
      </c>
    </row>
    <row r="915" spans="1:69" ht="12" customHeight="1" x14ac:dyDescent="0.25">
      <c r="A915" s="286">
        <v>21600023</v>
      </c>
      <c r="B915" s="287" t="s">
        <v>3004</v>
      </c>
      <c r="C915" s="16" t="s">
        <v>1137</v>
      </c>
      <c r="D915" s="13" t="s">
        <v>179</v>
      </c>
      <c r="E915" s="13"/>
      <c r="F915" s="16"/>
      <c r="G915" s="13"/>
      <c r="H915" s="288" t="s">
        <v>179</v>
      </c>
      <c r="I915" s="288" t="s">
        <v>2129</v>
      </c>
      <c r="J915" s="288" t="s">
        <v>2129</v>
      </c>
      <c r="K915" s="288" t="s">
        <v>2129</v>
      </c>
      <c r="L915" s="288" t="s">
        <v>2130</v>
      </c>
      <c r="M915" s="288" t="s">
        <v>2130</v>
      </c>
      <c r="N915" s="288" t="s">
        <v>2129</v>
      </c>
      <c r="P915" s="289">
        <v>1755001.25</v>
      </c>
      <c r="Q915" s="289">
        <v>1755001.25</v>
      </c>
      <c r="R915" s="289">
        <v>1755001.25</v>
      </c>
      <c r="S915" s="289">
        <v>1755001.25</v>
      </c>
      <c r="T915" s="289">
        <v>1755001.25</v>
      </c>
      <c r="U915" s="289">
        <v>1755001.25</v>
      </c>
      <c r="V915" s="289">
        <v>1755001.25</v>
      </c>
      <c r="W915" s="289">
        <v>1755001.25</v>
      </c>
      <c r="X915" s="289">
        <v>1755001.25</v>
      </c>
      <c r="Y915" s="289">
        <v>1755001.25</v>
      </c>
      <c r="Z915" s="289">
        <v>1755001.25</v>
      </c>
      <c r="AA915" s="289">
        <v>1755001.25</v>
      </c>
      <c r="AB915" s="289">
        <v>1755001.25</v>
      </c>
      <c r="AC915" s="289"/>
      <c r="AD915" s="289"/>
      <c r="AE915" s="289">
        <v>1755001.25</v>
      </c>
      <c r="AF915" s="299"/>
      <c r="AG915" s="300"/>
      <c r="AH915" s="291">
        <v>1755001.25</v>
      </c>
      <c r="AI915" s="291"/>
      <c r="AJ915" s="291"/>
      <c r="AK915" s="292"/>
      <c r="AL915" s="291">
        <v>0</v>
      </c>
      <c r="AM915" s="293"/>
      <c r="AN915" s="291"/>
      <c r="AO915" s="294">
        <v>0</v>
      </c>
      <c r="AP915" s="291"/>
      <c r="AQ915" s="295">
        <v>1755001.25</v>
      </c>
      <c r="AR915" s="291">
        <v>1755001.25</v>
      </c>
      <c r="AS915" s="291"/>
      <c r="AT915" s="291"/>
      <c r="AU915" s="292"/>
      <c r="AV915" s="291">
        <v>0</v>
      </c>
      <c r="AW915" s="293"/>
      <c r="AX915" s="291"/>
      <c r="AY915" s="293">
        <v>0</v>
      </c>
      <c r="AZ915" s="297"/>
      <c r="BA915" s="295"/>
      <c r="BB915" s="43"/>
      <c r="BC915" s="288" t="str">
        <f t="shared" si="121"/>
        <v>AIC</v>
      </c>
      <c r="BD915" s="288" t="str">
        <f t="shared" si="121"/>
        <v/>
      </c>
      <c r="BE915" s="288" t="str">
        <f t="shared" si="121"/>
        <v/>
      </c>
      <c r="BF915" s="288" t="str">
        <f t="shared" si="121"/>
        <v/>
      </c>
      <c r="BG915" s="288" t="str">
        <f t="shared" si="122"/>
        <v>NO</v>
      </c>
      <c r="BH915" s="288" t="str">
        <f t="shared" si="122"/>
        <v>NO</v>
      </c>
      <c r="BI915" s="288" t="str">
        <f t="shared" si="116"/>
        <v/>
      </c>
      <c r="BJ915" s="43"/>
      <c r="BK915" s="288" t="b">
        <f t="shared" si="123"/>
        <v>1</v>
      </c>
      <c r="BL915" s="288" t="b">
        <f t="shared" si="123"/>
        <v>1</v>
      </c>
      <c r="BM915" s="288" t="b">
        <f t="shared" si="123"/>
        <v>1</v>
      </c>
      <c r="BN915" s="288" t="b">
        <f t="shared" si="123"/>
        <v>1</v>
      </c>
      <c r="BO915" s="288" t="b">
        <f t="shared" si="123"/>
        <v>1</v>
      </c>
      <c r="BP915" s="288" t="b">
        <f t="shared" si="123"/>
        <v>1</v>
      </c>
      <c r="BQ915" s="288" t="b">
        <f t="shared" si="123"/>
        <v>1</v>
      </c>
    </row>
    <row r="916" spans="1:69" ht="12" customHeight="1" x14ac:dyDescent="0.25">
      <c r="A916" s="286">
        <v>21600033</v>
      </c>
      <c r="B916" s="287" t="s">
        <v>3005</v>
      </c>
      <c r="C916" s="16" t="s">
        <v>1138</v>
      </c>
      <c r="D916" s="13" t="s">
        <v>179</v>
      </c>
      <c r="E916" s="13"/>
      <c r="F916" s="16"/>
      <c r="G916" s="13"/>
      <c r="H916" s="288" t="s">
        <v>179</v>
      </c>
      <c r="I916" s="288" t="s">
        <v>2129</v>
      </c>
      <c r="J916" s="288" t="s">
        <v>2129</v>
      </c>
      <c r="K916" s="288" t="s">
        <v>2129</v>
      </c>
      <c r="L916" s="288" t="s">
        <v>2130</v>
      </c>
      <c r="M916" s="288" t="s">
        <v>2130</v>
      </c>
      <c r="N916" s="288" t="s">
        <v>2129</v>
      </c>
      <c r="P916" s="289">
        <v>1471103.62</v>
      </c>
      <c r="Q916" s="289">
        <v>1471103.62</v>
      </c>
      <c r="R916" s="289">
        <v>1471103.62</v>
      </c>
      <c r="S916" s="289">
        <v>1471103.62</v>
      </c>
      <c r="T916" s="289">
        <v>1471103.62</v>
      </c>
      <c r="U916" s="289">
        <v>1471103.62</v>
      </c>
      <c r="V916" s="289">
        <v>1471103.62</v>
      </c>
      <c r="W916" s="289">
        <v>1471103.62</v>
      </c>
      <c r="X916" s="289">
        <v>1471103.62</v>
      </c>
      <c r="Y916" s="289">
        <v>1471103.62</v>
      </c>
      <c r="Z916" s="289">
        <v>1471103.62</v>
      </c>
      <c r="AA916" s="289">
        <v>1471103.62</v>
      </c>
      <c r="AB916" s="289">
        <v>1471103.62</v>
      </c>
      <c r="AC916" s="289"/>
      <c r="AD916" s="289"/>
      <c r="AE916" s="289">
        <v>1471103.6200000003</v>
      </c>
      <c r="AF916" s="299"/>
      <c r="AG916" s="300"/>
      <c r="AH916" s="291">
        <v>1471103.6200000003</v>
      </c>
      <c r="AI916" s="291"/>
      <c r="AJ916" s="291"/>
      <c r="AK916" s="292"/>
      <c r="AL916" s="291">
        <v>0</v>
      </c>
      <c r="AM916" s="293"/>
      <c r="AN916" s="291"/>
      <c r="AO916" s="294">
        <v>0</v>
      </c>
      <c r="AP916" s="291"/>
      <c r="AQ916" s="295">
        <v>1471103.62</v>
      </c>
      <c r="AR916" s="291">
        <v>1471103.62</v>
      </c>
      <c r="AS916" s="291"/>
      <c r="AT916" s="291"/>
      <c r="AU916" s="292"/>
      <c r="AV916" s="291">
        <v>0</v>
      </c>
      <c r="AW916" s="293"/>
      <c r="AX916" s="291"/>
      <c r="AY916" s="293">
        <v>0</v>
      </c>
      <c r="AZ916" s="297"/>
      <c r="BA916" s="295"/>
      <c r="BB916" s="43"/>
      <c r="BC916" s="288" t="str">
        <f t="shared" si="121"/>
        <v>AIC</v>
      </c>
      <c r="BD916" s="288" t="str">
        <f t="shared" si="121"/>
        <v/>
      </c>
      <c r="BE916" s="288" t="str">
        <f t="shared" si="121"/>
        <v/>
      </c>
      <c r="BF916" s="288" t="str">
        <f t="shared" si="121"/>
        <v/>
      </c>
      <c r="BG916" s="288" t="str">
        <f t="shared" si="122"/>
        <v>NO</v>
      </c>
      <c r="BH916" s="288" t="str">
        <f t="shared" si="122"/>
        <v>NO</v>
      </c>
      <c r="BI916" s="288" t="str">
        <f t="shared" si="116"/>
        <v/>
      </c>
      <c r="BJ916" s="43"/>
      <c r="BK916" s="288" t="b">
        <f t="shared" si="123"/>
        <v>1</v>
      </c>
      <c r="BL916" s="288" t="b">
        <f t="shared" si="123"/>
        <v>1</v>
      </c>
      <c r="BM916" s="288" t="b">
        <f t="shared" si="123"/>
        <v>1</v>
      </c>
      <c r="BN916" s="288" t="b">
        <f t="shared" si="123"/>
        <v>1</v>
      </c>
      <c r="BO916" s="288" t="b">
        <f t="shared" si="123"/>
        <v>1</v>
      </c>
      <c r="BP916" s="288" t="b">
        <f t="shared" si="123"/>
        <v>1</v>
      </c>
      <c r="BQ916" s="288" t="b">
        <f t="shared" si="123"/>
        <v>1</v>
      </c>
    </row>
    <row r="917" spans="1:69" ht="12" customHeight="1" x14ac:dyDescent="0.25">
      <c r="A917" s="286">
        <v>21600053</v>
      </c>
      <c r="B917" s="287" t="s">
        <v>3006</v>
      </c>
      <c r="C917" s="16" t="s">
        <v>1139</v>
      </c>
      <c r="D917" s="13" t="s">
        <v>179</v>
      </c>
      <c r="E917" s="13"/>
      <c r="F917" s="16"/>
      <c r="G917" s="13"/>
      <c r="H917" s="288" t="s">
        <v>179</v>
      </c>
      <c r="I917" s="288" t="s">
        <v>2129</v>
      </c>
      <c r="J917" s="288" t="s">
        <v>2129</v>
      </c>
      <c r="K917" s="288" t="s">
        <v>2129</v>
      </c>
      <c r="L917" s="288" t="s">
        <v>2130</v>
      </c>
      <c r="M917" s="288" t="s">
        <v>2130</v>
      </c>
      <c r="N917" s="288" t="s">
        <v>2129</v>
      </c>
      <c r="P917" s="289">
        <v>16359946.109999999</v>
      </c>
      <c r="Q917" s="289">
        <v>16359946.109999999</v>
      </c>
      <c r="R917" s="289">
        <v>16359946.109999999</v>
      </c>
      <c r="S917" s="289">
        <v>16359946.109999999</v>
      </c>
      <c r="T917" s="289">
        <v>16359946.109999999</v>
      </c>
      <c r="U917" s="289">
        <v>16359946.109999999</v>
      </c>
      <c r="V917" s="289">
        <v>16359946.109999999</v>
      </c>
      <c r="W917" s="289">
        <v>16359946.109999999</v>
      </c>
      <c r="X917" s="289">
        <v>16359946.109999999</v>
      </c>
      <c r="Y917" s="289">
        <v>16359946.109999999</v>
      </c>
      <c r="Z917" s="289">
        <v>16359946.109999999</v>
      </c>
      <c r="AA917" s="289">
        <v>16359946.109999999</v>
      </c>
      <c r="AB917" s="289">
        <v>16359946.109999999</v>
      </c>
      <c r="AC917" s="289"/>
      <c r="AD917" s="289"/>
      <c r="AE917" s="289">
        <v>16359946.110000005</v>
      </c>
      <c r="AF917" s="299"/>
      <c r="AG917" s="300"/>
      <c r="AH917" s="291">
        <v>16359946.110000005</v>
      </c>
      <c r="AI917" s="291"/>
      <c r="AJ917" s="291"/>
      <c r="AK917" s="292"/>
      <c r="AL917" s="291">
        <v>0</v>
      </c>
      <c r="AM917" s="293"/>
      <c r="AN917" s="291"/>
      <c r="AO917" s="294">
        <v>0</v>
      </c>
      <c r="AP917" s="291"/>
      <c r="AQ917" s="295">
        <v>16359946.109999999</v>
      </c>
      <c r="AR917" s="291">
        <v>16359946.109999999</v>
      </c>
      <c r="AS917" s="291"/>
      <c r="AT917" s="291"/>
      <c r="AU917" s="292"/>
      <c r="AV917" s="291">
        <v>0</v>
      </c>
      <c r="AW917" s="293"/>
      <c r="AX917" s="291"/>
      <c r="AY917" s="293">
        <v>0</v>
      </c>
      <c r="AZ917" s="297"/>
      <c r="BA917" s="295"/>
      <c r="BB917" s="43"/>
      <c r="BC917" s="288" t="str">
        <f t="shared" si="121"/>
        <v>AIC</v>
      </c>
      <c r="BD917" s="288" t="str">
        <f t="shared" si="121"/>
        <v/>
      </c>
      <c r="BE917" s="288" t="str">
        <f t="shared" si="121"/>
        <v/>
      </c>
      <c r="BF917" s="288" t="str">
        <f t="shared" si="121"/>
        <v/>
      </c>
      <c r="BG917" s="288" t="str">
        <f t="shared" si="122"/>
        <v>NO</v>
      </c>
      <c r="BH917" s="288" t="str">
        <f t="shared" si="122"/>
        <v>NO</v>
      </c>
      <c r="BI917" s="288" t="str">
        <f t="shared" si="116"/>
        <v/>
      </c>
      <c r="BJ917" s="43"/>
      <c r="BK917" s="288" t="b">
        <f t="shared" si="123"/>
        <v>1</v>
      </c>
      <c r="BL917" s="288" t="b">
        <f t="shared" si="123"/>
        <v>1</v>
      </c>
      <c r="BM917" s="288" t="b">
        <f t="shared" si="123"/>
        <v>1</v>
      </c>
      <c r="BN917" s="288" t="b">
        <f t="shared" si="123"/>
        <v>1</v>
      </c>
      <c r="BO917" s="288" t="b">
        <f t="shared" si="123"/>
        <v>1</v>
      </c>
      <c r="BP917" s="288" t="b">
        <f t="shared" si="123"/>
        <v>1</v>
      </c>
      <c r="BQ917" s="288" t="b">
        <f t="shared" si="123"/>
        <v>1</v>
      </c>
    </row>
    <row r="918" spans="1:69" ht="12" customHeight="1" x14ac:dyDescent="0.25">
      <c r="A918" s="286">
        <v>21610013</v>
      </c>
      <c r="B918" s="287" t="s">
        <v>3007</v>
      </c>
      <c r="C918" s="16" t="s">
        <v>1140</v>
      </c>
      <c r="D918" s="13" t="s">
        <v>179</v>
      </c>
      <c r="E918" s="13"/>
      <c r="F918" s="16"/>
      <c r="G918" s="13"/>
      <c r="H918" s="288" t="s">
        <v>179</v>
      </c>
      <c r="I918" s="288" t="s">
        <v>2129</v>
      </c>
      <c r="J918" s="288" t="s">
        <v>2129</v>
      </c>
      <c r="K918" s="288" t="s">
        <v>2129</v>
      </c>
      <c r="L918" s="288" t="s">
        <v>2130</v>
      </c>
      <c r="M918" s="288" t="s">
        <v>2130</v>
      </c>
      <c r="N918" s="288" t="s">
        <v>2129</v>
      </c>
      <c r="P918" s="289">
        <v>19215436</v>
      </c>
      <c r="Q918" s="289">
        <v>19215436</v>
      </c>
      <c r="R918" s="289">
        <v>19215436</v>
      </c>
      <c r="S918" s="289">
        <v>19347542</v>
      </c>
      <c r="T918" s="289">
        <v>19347542</v>
      </c>
      <c r="U918" s="289">
        <v>19347542</v>
      </c>
      <c r="V918" s="289">
        <v>19201404</v>
      </c>
      <c r="W918" s="289">
        <v>19201404</v>
      </c>
      <c r="X918" s="289">
        <v>19201404</v>
      </c>
      <c r="Y918" s="289">
        <v>19336429</v>
      </c>
      <c r="Z918" s="289">
        <v>19336429</v>
      </c>
      <c r="AA918" s="289">
        <v>19336429</v>
      </c>
      <c r="AB918" s="289">
        <v>19756868</v>
      </c>
      <c r="AC918" s="289"/>
      <c r="AD918" s="289"/>
      <c r="AE918" s="289">
        <v>19297762.416666668</v>
      </c>
      <c r="AF918" s="299"/>
      <c r="AG918" s="300"/>
      <c r="AH918" s="291">
        <v>19297762.416666668</v>
      </c>
      <c r="AI918" s="291"/>
      <c r="AJ918" s="291"/>
      <c r="AK918" s="292"/>
      <c r="AL918" s="291">
        <v>0</v>
      </c>
      <c r="AM918" s="293"/>
      <c r="AN918" s="291"/>
      <c r="AO918" s="294">
        <v>0</v>
      </c>
      <c r="AP918" s="291"/>
      <c r="AQ918" s="295">
        <v>19756868</v>
      </c>
      <c r="AR918" s="291">
        <v>19756868</v>
      </c>
      <c r="AS918" s="291"/>
      <c r="AT918" s="291"/>
      <c r="AU918" s="292"/>
      <c r="AV918" s="291">
        <v>0</v>
      </c>
      <c r="AW918" s="293"/>
      <c r="AX918" s="291"/>
      <c r="AY918" s="293">
        <v>0</v>
      </c>
      <c r="AZ918" s="297"/>
      <c r="BA918" s="295"/>
      <c r="BB918" s="43"/>
      <c r="BC918" s="288" t="str">
        <f t="shared" si="121"/>
        <v>AIC</v>
      </c>
      <c r="BD918" s="288" t="str">
        <f t="shared" si="121"/>
        <v/>
      </c>
      <c r="BE918" s="288" t="str">
        <f t="shared" si="121"/>
        <v/>
      </c>
      <c r="BF918" s="288" t="str">
        <f t="shared" si="121"/>
        <v/>
      </c>
      <c r="BG918" s="288" t="str">
        <f t="shared" si="122"/>
        <v>NO</v>
      </c>
      <c r="BH918" s="288" t="str">
        <f t="shared" si="122"/>
        <v>NO</v>
      </c>
      <c r="BI918" s="288" t="str">
        <f t="shared" si="116"/>
        <v/>
      </c>
      <c r="BJ918" s="43"/>
      <c r="BK918" s="288" t="b">
        <f t="shared" si="123"/>
        <v>1</v>
      </c>
      <c r="BL918" s="288" t="b">
        <f t="shared" si="123"/>
        <v>1</v>
      </c>
      <c r="BM918" s="288" t="b">
        <f t="shared" si="123"/>
        <v>1</v>
      </c>
      <c r="BN918" s="288" t="b">
        <f t="shared" si="123"/>
        <v>1</v>
      </c>
      <c r="BO918" s="288" t="b">
        <f t="shared" si="123"/>
        <v>1</v>
      </c>
      <c r="BP918" s="288" t="b">
        <f t="shared" si="123"/>
        <v>1</v>
      </c>
      <c r="BQ918" s="288" t="b">
        <f t="shared" si="123"/>
        <v>1</v>
      </c>
    </row>
    <row r="919" spans="1:69" ht="12" customHeight="1" x14ac:dyDescent="0.25">
      <c r="A919" s="286">
        <v>21900103</v>
      </c>
      <c r="B919" s="287" t="s">
        <v>3008</v>
      </c>
      <c r="C919" s="16" t="s">
        <v>1141</v>
      </c>
      <c r="D919" s="13" t="s">
        <v>179</v>
      </c>
      <c r="E919" s="13"/>
      <c r="F919" s="16"/>
      <c r="G919" s="13"/>
      <c r="H919" s="288" t="s">
        <v>179</v>
      </c>
      <c r="I919" s="288" t="s">
        <v>2129</v>
      </c>
      <c r="J919" s="288" t="s">
        <v>2129</v>
      </c>
      <c r="K919" s="288" t="s">
        <v>2129</v>
      </c>
      <c r="L919" s="288" t="s">
        <v>2130</v>
      </c>
      <c r="M919" s="288" t="s">
        <v>2130</v>
      </c>
      <c r="N919" s="288" t="s">
        <v>2129</v>
      </c>
      <c r="P919" s="289">
        <v>-13147711.1</v>
      </c>
      <c r="Q919" s="289">
        <v>-13088487.1</v>
      </c>
      <c r="R919" s="289">
        <v>-13029263.1</v>
      </c>
      <c r="S919" s="289">
        <v>-12970039.1</v>
      </c>
      <c r="T919" s="289">
        <v>-12910815.1</v>
      </c>
      <c r="U919" s="289">
        <v>-12851591.1</v>
      </c>
      <c r="V919" s="289">
        <v>-12792367.1</v>
      </c>
      <c r="W919" s="289">
        <v>-12733143.1</v>
      </c>
      <c r="X919" s="289">
        <v>-12673919.1</v>
      </c>
      <c r="Y919" s="289">
        <v>-12614695.1</v>
      </c>
      <c r="Z919" s="289">
        <v>-12555471.1</v>
      </c>
      <c r="AA919" s="289">
        <v>-12496247.1</v>
      </c>
      <c r="AB919" s="289">
        <v>-12437023.1</v>
      </c>
      <c r="AC919" s="289"/>
      <c r="AD919" s="289"/>
      <c r="AE919" s="289">
        <v>-12792367.099999996</v>
      </c>
      <c r="AF919" s="299"/>
      <c r="AG919" s="300"/>
      <c r="AH919" s="291">
        <v>-12792367.099999996</v>
      </c>
      <c r="AI919" s="291"/>
      <c r="AJ919" s="291"/>
      <c r="AK919" s="292"/>
      <c r="AL919" s="291">
        <v>0</v>
      </c>
      <c r="AM919" s="293"/>
      <c r="AN919" s="291"/>
      <c r="AO919" s="294">
        <v>0</v>
      </c>
      <c r="AP919" s="291"/>
      <c r="AQ919" s="295">
        <v>-12437023.1</v>
      </c>
      <c r="AR919" s="291">
        <v>-12437023.1</v>
      </c>
      <c r="AS919" s="291"/>
      <c r="AT919" s="291"/>
      <c r="AU919" s="292"/>
      <c r="AV919" s="291">
        <v>0</v>
      </c>
      <c r="AW919" s="293"/>
      <c r="AX919" s="291"/>
      <c r="AY919" s="293">
        <v>0</v>
      </c>
      <c r="AZ919" s="297"/>
      <c r="BA919" s="295"/>
      <c r="BB919" s="43"/>
      <c r="BC919" s="288" t="str">
        <f t="shared" si="121"/>
        <v>AIC</v>
      </c>
      <c r="BD919" s="288" t="str">
        <f t="shared" si="121"/>
        <v/>
      </c>
      <c r="BE919" s="288" t="str">
        <f t="shared" si="121"/>
        <v/>
      </c>
      <c r="BF919" s="288" t="str">
        <f t="shared" si="121"/>
        <v/>
      </c>
      <c r="BG919" s="288" t="str">
        <f t="shared" si="122"/>
        <v>NO</v>
      </c>
      <c r="BH919" s="288" t="str">
        <f t="shared" si="122"/>
        <v>NO</v>
      </c>
      <c r="BI919" s="288" t="str">
        <f t="shared" si="116"/>
        <v/>
      </c>
      <c r="BJ919" s="43"/>
      <c r="BK919" s="288" t="b">
        <f t="shared" si="123"/>
        <v>1</v>
      </c>
      <c r="BL919" s="288" t="b">
        <f t="shared" si="123"/>
        <v>1</v>
      </c>
      <c r="BM919" s="288" t="b">
        <f t="shared" si="123"/>
        <v>1</v>
      </c>
      <c r="BN919" s="288" t="b">
        <f t="shared" si="123"/>
        <v>1</v>
      </c>
      <c r="BO919" s="288" t="b">
        <f t="shared" si="123"/>
        <v>1</v>
      </c>
      <c r="BP919" s="288" t="b">
        <f t="shared" si="123"/>
        <v>1</v>
      </c>
      <c r="BQ919" s="288" t="b">
        <f t="shared" si="123"/>
        <v>1</v>
      </c>
    </row>
    <row r="920" spans="1:69" ht="12" customHeight="1" x14ac:dyDescent="0.25">
      <c r="A920" s="286">
        <v>21900113</v>
      </c>
      <c r="B920" s="287" t="s">
        <v>3009</v>
      </c>
      <c r="C920" s="16" t="s">
        <v>1142</v>
      </c>
      <c r="D920" s="13" t="s">
        <v>179</v>
      </c>
      <c r="E920" s="13"/>
      <c r="F920" s="16"/>
      <c r="G920" s="13"/>
      <c r="H920" s="288" t="s">
        <v>179</v>
      </c>
      <c r="I920" s="288" t="s">
        <v>2129</v>
      </c>
      <c r="J920" s="288" t="s">
        <v>2129</v>
      </c>
      <c r="K920" s="288" t="s">
        <v>2129</v>
      </c>
      <c r="L920" s="288" t="s">
        <v>2130</v>
      </c>
      <c r="M920" s="288" t="s">
        <v>2130</v>
      </c>
      <c r="N920" s="288" t="s">
        <v>2129</v>
      </c>
      <c r="P920" s="289">
        <v>20499588.300000001</v>
      </c>
      <c r="Q920" s="289">
        <v>20401504.300000001</v>
      </c>
      <c r="R920" s="289">
        <v>20303420.300000001</v>
      </c>
      <c r="S920" s="289">
        <v>20205336.300000001</v>
      </c>
      <c r="T920" s="289">
        <v>20107252.300000001</v>
      </c>
      <c r="U920" s="289">
        <v>20009168.300000001</v>
      </c>
      <c r="V920" s="289">
        <v>19911084.300000001</v>
      </c>
      <c r="W920" s="289">
        <v>19813000.300000001</v>
      </c>
      <c r="X920" s="289">
        <v>19714916.300000001</v>
      </c>
      <c r="Y920" s="289">
        <v>19616832.300000001</v>
      </c>
      <c r="Z920" s="289">
        <v>19518748.300000001</v>
      </c>
      <c r="AA920" s="289">
        <v>19420664.300000001</v>
      </c>
      <c r="AB920" s="289">
        <v>19322580.300000001</v>
      </c>
      <c r="AC920" s="289"/>
      <c r="AD920" s="289"/>
      <c r="AE920" s="289">
        <v>19911084.300000004</v>
      </c>
      <c r="AF920" s="299"/>
      <c r="AG920" s="300"/>
      <c r="AH920" s="291">
        <v>19911084.300000004</v>
      </c>
      <c r="AI920" s="291"/>
      <c r="AJ920" s="291"/>
      <c r="AK920" s="292"/>
      <c r="AL920" s="291">
        <v>0</v>
      </c>
      <c r="AM920" s="293"/>
      <c r="AN920" s="291"/>
      <c r="AO920" s="294">
        <v>0</v>
      </c>
      <c r="AP920" s="291"/>
      <c r="AQ920" s="295">
        <v>19322580.300000001</v>
      </c>
      <c r="AR920" s="291">
        <v>19322580.300000001</v>
      </c>
      <c r="AS920" s="291"/>
      <c r="AT920" s="291"/>
      <c r="AU920" s="292"/>
      <c r="AV920" s="291">
        <v>0</v>
      </c>
      <c r="AW920" s="293"/>
      <c r="AX920" s="291"/>
      <c r="AY920" s="293">
        <v>0</v>
      </c>
      <c r="AZ920" s="297"/>
      <c r="BA920" s="295"/>
      <c r="BB920" s="43"/>
      <c r="BC920" s="288" t="str">
        <f t="shared" si="121"/>
        <v>AIC</v>
      </c>
      <c r="BD920" s="288" t="str">
        <f t="shared" si="121"/>
        <v/>
      </c>
      <c r="BE920" s="288" t="str">
        <f t="shared" si="121"/>
        <v/>
      </c>
      <c r="BF920" s="288" t="str">
        <f t="shared" si="121"/>
        <v/>
      </c>
      <c r="BG920" s="288" t="str">
        <f t="shared" si="122"/>
        <v>NO</v>
      </c>
      <c r="BH920" s="288" t="str">
        <f t="shared" si="122"/>
        <v>NO</v>
      </c>
      <c r="BI920" s="288" t="str">
        <f t="shared" si="116"/>
        <v/>
      </c>
      <c r="BJ920" s="43"/>
      <c r="BK920" s="288" t="b">
        <f t="shared" si="123"/>
        <v>1</v>
      </c>
      <c r="BL920" s="288" t="b">
        <f t="shared" si="123"/>
        <v>1</v>
      </c>
      <c r="BM920" s="288" t="b">
        <f t="shared" si="123"/>
        <v>1</v>
      </c>
      <c r="BN920" s="288" t="b">
        <f t="shared" si="123"/>
        <v>1</v>
      </c>
      <c r="BO920" s="288" t="b">
        <f t="shared" si="123"/>
        <v>1</v>
      </c>
      <c r="BP920" s="288" t="b">
        <f t="shared" si="123"/>
        <v>1</v>
      </c>
      <c r="BQ920" s="288" t="b">
        <f t="shared" si="123"/>
        <v>1</v>
      </c>
    </row>
    <row r="921" spans="1:69" ht="12" customHeight="1" x14ac:dyDescent="0.25">
      <c r="A921" s="286">
        <v>21900133</v>
      </c>
      <c r="B921" s="287" t="s">
        <v>3010</v>
      </c>
      <c r="C921" s="16" t="s">
        <v>1143</v>
      </c>
      <c r="D921" s="13" t="s">
        <v>179</v>
      </c>
      <c r="E921" s="13"/>
      <c r="F921" s="16"/>
      <c r="G921" s="13"/>
      <c r="H921" s="288" t="s">
        <v>179</v>
      </c>
      <c r="I921" s="288" t="s">
        <v>2129</v>
      </c>
      <c r="J921" s="288" t="s">
        <v>2129</v>
      </c>
      <c r="K921" s="288" t="s">
        <v>2129</v>
      </c>
      <c r="L921" s="288" t="s">
        <v>2130</v>
      </c>
      <c r="M921" s="288" t="s">
        <v>2130</v>
      </c>
      <c r="N921" s="288" t="s">
        <v>2129</v>
      </c>
      <c r="P921" s="289">
        <v>399959.7</v>
      </c>
      <c r="Q921" s="289">
        <v>398182.7</v>
      </c>
      <c r="R921" s="289">
        <v>396405.7</v>
      </c>
      <c r="S921" s="289">
        <v>394628.7</v>
      </c>
      <c r="T921" s="289">
        <v>392851.7</v>
      </c>
      <c r="U921" s="289">
        <v>391074.7</v>
      </c>
      <c r="V921" s="289">
        <v>389297.7</v>
      </c>
      <c r="W921" s="289">
        <v>387520.7</v>
      </c>
      <c r="X921" s="289">
        <v>385743.7</v>
      </c>
      <c r="Y921" s="289">
        <v>383966.7</v>
      </c>
      <c r="Z921" s="289">
        <v>382189.7</v>
      </c>
      <c r="AA921" s="289">
        <v>380412.7</v>
      </c>
      <c r="AB921" s="289">
        <v>378635.7</v>
      </c>
      <c r="AC921" s="289"/>
      <c r="AD921" s="289"/>
      <c r="AE921" s="289">
        <v>389297.70000000013</v>
      </c>
      <c r="AF921" s="299"/>
      <c r="AG921" s="300"/>
      <c r="AH921" s="291">
        <v>389297.70000000013</v>
      </c>
      <c r="AI921" s="291"/>
      <c r="AJ921" s="291"/>
      <c r="AK921" s="292"/>
      <c r="AL921" s="291">
        <v>0</v>
      </c>
      <c r="AM921" s="293"/>
      <c r="AN921" s="291"/>
      <c r="AO921" s="294">
        <v>0</v>
      </c>
      <c r="AP921" s="291"/>
      <c r="AQ921" s="295">
        <v>378635.7</v>
      </c>
      <c r="AR921" s="291">
        <v>378635.7</v>
      </c>
      <c r="AS921" s="291"/>
      <c r="AT921" s="291"/>
      <c r="AU921" s="292"/>
      <c r="AV921" s="291">
        <v>0</v>
      </c>
      <c r="AW921" s="293"/>
      <c r="AX921" s="291"/>
      <c r="AY921" s="293">
        <v>0</v>
      </c>
      <c r="AZ921" s="297"/>
      <c r="BA921" s="295"/>
      <c r="BB921" s="43"/>
      <c r="BC921" s="288" t="str">
        <f t="shared" si="121"/>
        <v>AIC</v>
      </c>
      <c r="BD921" s="288" t="str">
        <f t="shared" si="121"/>
        <v/>
      </c>
      <c r="BE921" s="288" t="str">
        <f t="shared" si="121"/>
        <v/>
      </c>
      <c r="BF921" s="288" t="str">
        <f t="shared" si="121"/>
        <v/>
      </c>
      <c r="BG921" s="288" t="str">
        <f t="shared" si="122"/>
        <v>NO</v>
      </c>
      <c r="BH921" s="288" t="str">
        <f t="shared" si="122"/>
        <v>NO</v>
      </c>
      <c r="BI921" s="288" t="str">
        <f t="shared" si="116"/>
        <v/>
      </c>
      <c r="BJ921" s="43"/>
      <c r="BK921" s="288" t="b">
        <f t="shared" si="123"/>
        <v>1</v>
      </c>
      <c r="BL921" s="288" t="b">
        <f t="shared" si="123"/>
        <v>1</v>
      </c>
      <c r="BM921" s="288" t="b">
        <f t="shared" si="123"/>
        <v>1</v>
      </c>
      <c r="BN921" s="288" t="b">
        <f t="shared" si="123"/>
        <v>1</v>
      </c>
      <c r="BO921" s="288" t="b">
        <f t="shared" si="123"/>
        <v>1</v>
      </c>
      <c r="BP921" s="288" t="b">
        <f t="shared" si="123"/>
        <v>1</v>
      </c>
      <c r="BQ921" s="288" t="b">
        <f t="shared" si="123"/>
        <v>1</v>
      </c>
    </row>
    <row r="922" spans="1:69" ht="12" customHeight="1" x14ac:dyDescent="0.25">
      <c r="A922" s="286">
        <v>21900143</v>
      </c>
      <c r="B922" s="287" t="s">
        <v>3011</v>
      </c>
      <c r="C922" s="334" t="s">
        <v>1144</v>
      </c>
      <c r="D922" s="13" t="s">
        <v>182</v>
      </c>
      <c r="E922" s="13"/>
      <c r="F922" s="334"/>
      <c r="G922" s="13"/>
      <c r="H922" s="288" t="s">
        <v>2129</v>
      </c>
      <c r="I922" s="288" t="s">
        <v>2129</v>
      </c>
      <c r="J922" s="288" t="s">
        <v>2129</v>
      </c>
      <c r="K922" s="288" t="s">
        <v>182</v>
      </c>
      <c r="L922" s="288" t="s">
        <v>2130</v>
      </c>
      <c r="M922" s="288" t="s">
        <v>2130</v>
      </c>
      <c r="N922" s="288" t="s">
        <v>2129</v>
      </c>
      <c r="P922" s="289">
        <v>179044645</v>
      </c>
      <c r="Q922" s="289">
        <v>177965811.66999999</v>
      </c>
      <c r="R922" s="289">
        <v>176886978.34</v>
      </c>
      <c r="S922" s="289">
        <v>175808145.00999999</v>
      </c>
      <c r="T922" s="289">
        <v>174729311.68000001</v>
      </c>
      <c r="U922" s="289">
        <v>173650478.34999999</v>
      </c>
      <c r="V922" s="289">
        <v>172571645.02000001</v>
      </c>
      <c r="W922" s="289">
        <v>171492811.69</v>
      </c>
      <c r="X922" s="289">
        <v>170413978.36000001</v>
      </c>
      <c r="Y922" s="289">
        <v>173027604.75</v>
      </c>
      <c r="Z922" s="289">
        <v>171915584.5</v>
      </c>
      <c r="AA922" s="289">
        <v>170803564.25</v>
      </c>
      <c r="AB922" s="289">
        <v>225160346</v>
      </c>
      <c r="AC922" s="289"/>
      <c r="AD922" s="289"/>
      <c r="AE922" s="289">
        <v>175947367.42666665</v>
      </c>
      <c r="AF922" s="299"/>
      <c r="AG922" s="300"/>
      <c r="AH922" s="291"/>
      <c r="AI922" s="291"/>
      <c r="AJ922" s="291"/>
      <c r="AK922" s="292">
        <v>175947367.42666665</v>
      </c>
      <c r="AL922" s="291">
        <v>175947367.42666665</v>
      </c>
      <c r="AM922" s="293"/>
      <c r="AN922" s="291"/>
      <c r="AO922" s="294">
        <v>0</v>
      </c>
      <c r="AP922" s="291"/>
      <c r="AQ922" s="295">
        <v>225160346</v>
      </c>
      <c r="AR922" s="291"/>
      <c r="AS922" s="291"/>
      <c r="AT922" s="291"/>
      <c r="AU922" s="292">
        <v>225160346</v>
      </c>
      <c r="AV922" s="291">
        <v>225160346</v>
      </c>
      <c r="AW922" s="293"/>
      <c r="AX922" s="291"/>
      <c r="AY922" s="293">
        <v>0</v>
      </c>
      <c r="AZ922" s="297" t="s">
        <v>1145</v>
      </c>
      <c r="BA922" s="295"/>
      <c r="BB922" s="43"/>
      <c r="BC922" s="288" t="str">
        <f t="shared" si="121"/>
        <v/>
      </c>
      <c r="BD922" s="288" t="str">
        <f t="shared" si="121"/>
        <v/>
      </c>
      <c r="BE922" s="288" t="str">
        <f t="shared" si="121"/>
        <v/>
      </c>
      <c r="BF922" s="288" t="str">
        <f t="shared" si="121"/>
        <v>Non-Op</v>
      </c>
      <c r="BG922" s="288" t="str">
        <f t="shared" si="122"/>
        <v>NO</v>
      </c>
      <c r="BH922" s="288" t="str">
        <f t="shared" si="122"/>
        <v>NO</v>
      </c>
      <c r="BI922" s="288" t="str">
        <f t="shared" si="116"/>
        <v/>
      </c>
      <c r="BJ922" s="43"/>
      <c r="BK922" s="288" t="b">
        <f t="shared" si="123"/>
        <v>1</v>
      </c>
      <c r="BL922" s="288" t="b">
        <f t="shared" si="123"/>
        <v>1</v>
      </c>
      <c r="BM922" s="288" t="b">
        <f t="shared" si="123"/>
        <v>1</v>
      </c>
      <c r="BN922" s="288" t="b">
        <f t="shared" si="123"/>
        <v>1</v>
      </c>
      <c r="BO922" s="288" t="b">
        <f t="shared" si="123"/>
        <v>1</v>
      </c>
      <c r="BP922" s="288" t="b">
        <f t="shared" si="123"/>
        <v>1</v>
      </c>
      <c r="BQ922" s="288" t="b">
        <f t="shared" si="123"/>
        <v>1</v>
      </c>
    </row>
    <row r="923" spans="1:69" ht="12" customHeight="1" x14ac:dyDescent="0.25">
      <c r="A923" s="286">
        <v>21900153</v>
      </c>
      <c r="B923" s="287" t="s">
        <v>3012</v>
      </c>
      <c r="C923" s="334" t="s">
        <v>1146</v>
      </c>
      <c r="D923" s="13" t="s">
        <v>182</v>
      </c>
      <c r="E923" s="13"/>
      <c r="F923" s="334"/>
      <c r="G923" s="13"/>
      <c r="H923" s="288" t="s">
        <v>2129</v>
      </c>
      <c r="I923" s="288" t="s">
        <v>2129</v>
      </c>
      <c r="J923" s="288" t="s">
        <v>2129</v>
      </c>
      <c r="K923" s="288" t="s">
        <v>182</v>
      </c>
      <c r="L923" s="288" t="s">
        <v>2130</v>
      </c>
      <c r="M923" s="288" t="s">
        <v>2130</v>
      </c>
      <c r="N923" s="288" t="s">
        <v>2129</v>
      </c>
      <c r="P923" s="289">
        <v>-62665625.740000002</v>
      </c>
      <c r="Q923" s="289">
        <v>-62665625.740000002</v>
      </c>
      <c r="R923" s="289">
        <v>-62665625.740000002</v>
      </c>
      <c r="S923" s="289">
        <v>-36919710.439999998</v>
      </c>
      <c r="T923" s="289">
        <v>-36693155.439999998</v>
      </c>
      <c r="U923" s="289">
        <v>-36466600.439999998</v>
      </c>
      <c r="V923" s="289">
        <v>-36240045.439999998</v>
      </c>
      <c r="W923" s="289">
        <v>-36013490.439999998</v>
      </c>
      <c r="X923" s="289">
        <v>-35786935.450000003</v>
      </c>
      <c r="Y923" s="289">
        <v>-36335796.990000002</v>
      </c>
      <c r="Z923" s="289">
        <v>-36102272.729999997</v>
      </c>
      <c r="AA923" s="289">
        <v>-35868748.479999997</v>
      </c>
      <c r="AB923" s="289">
        <v>-47283672.649999999</v>
      </c>
      <c r="AC923" s="289"/>
      <c r="AD923" s="289"/>
      <c r="AE923" s="289">
        <v>-42227721.377083339</v>
      </c>
      <c r="AF923" s="299"/>
      <c r="AG923" s="300"/>
      <c r="AH923" s="291"/>
      <c r="AI923" s="291"/>
      <c r="AJ923" s="291"/>
      <c r="AK923" s="292">
        <v>-42227721.377083339</v>
      </c>
      <c r="AL923" s="291">
        <v>-42227721.377083339</v>
      </c>
      <c r="AM923" s="293"/>
      <c r="AN923" s="291"/>
      <c r="AO923" s="294">
        <v>0</v>
      </c>
      <c r="AP923" s="291"/>
      <c r="AQ923" s="295">
        <v>-47283672.649999999</v>
      </c>
      <c r="AR923" s="291"/>
      <c r="AS923" s="291"/>
      <c r="AT923" s="291"/>
      <c r="AU923" s="292">
        <v>-47283672.649999999</v>
      </c>
      <c r="AV923" s="291">
        <v>-47283672.649999999</v>
      </c>
      <c r="AW923" s="293"/>
      <c r="AX923" s="291"/>
      <c r="AY923" s="293">
        <v>0</v>
      </c>
      <c r="AZ923" s="297" t="s">
        <v>1145</v>
      </c>
      <c r="BA923" s="295"/>
      <c r="BB923" s="43"/>
      <c r="BC923" s="288" t="str">
        <f t="shared" si="121"/>
        <v/>
      </c>
      <c r="BD923" s="288" t="str">
        <f t="shared" si="121"/>
        <v/>
      </c>
      <c r="BE923" s="288" t="str">
        <f t="shared" si="121"/>
        <v/>
      </c>
      <c r="BF923" s="288" t="str">
        <f t="shared" si="121"/>
        <v>Non-Op</v>
      </c>
      <c r="BG923" s="288" t="str">
        <f t="shared" si="122"/>
        <v>NO</v>
      </c>
      <c r="BH923" s="288" t="str">
        <f t="shared" si="122"/>
        <v>NO</v>
      </c>
      <c r="BI923" s="288" t="str">
        <f t="shared" si="116"/>
        <v/>
      </c>
      <c r="BJ923" s="43"/>
      <c r="BK923" s="288" t="b">
        <f t="shared" si="123"/>
        <v>1</v>
      </c>
      <c r="BL923" s="288" t="b">
        <f t="shared" si="123"/>
        <v>1</v>
      </c>
      <c r="BM923" s="288" t="b">
        <f t="shared" si="123"/>
        <v>1</v>
      </c>
      <c r="BN923" s="288" t="b">
        <f t="shared" si="123"/>
        <v>1</v>
      </c>
      <c r="BO923" s="288" t="b">
        <f t="shared" si="123"/>
        <v>1</v>
      </c>
      <c r="BP923" s="288" t="b">
        <f t="shared" si="123"/>
        <v>1</v>
      </c>
      <c r="BQ923" s="288" t="b">
        <f t="shared" si="123"/>
        <v>1</v>
      </c>
    </row>
    <row r="924" spans="1:69" ht="12" customHeight="1" x14ac:dyDescent="0.25">
      <c r="A924" s="286">
        <v>21900163</v>
      </c>
      <c r="B924" s="287" t="s">
        <v>3013</v>
      </c>
      <c r="C924" s="334" t="s">
        <v>1147</v>
      </c>
      <c r="D924" s="13" t="s">
        <v>182</v>
      </c>
      <c r="E924" s="13"/>
      <c r="F924" s="334"/>
      <c r="G924" s="13"/>
      <c r="H924" s="288" t="s">
        <v>2129</v>
      </c>
      <c r="I924" s="288" t="s">
        <v>2129</v>
      </c>
      <c r="J924" s="288" t="s">
        <v>2129</v>
      </c>
      <c r="K924" s="288" t="s">
        <v>182</v>
      </c>
      <c r="L924" s="288" t="s">
        <v>2130</v>
      </c>
      <c r="M924" s="288" t="s">
        <v>2130</v>
      </c>
      <c r="N924" s="288" t="s">
        <v>2129</v>
      </c>
      <c r="P924" s="289">
        <v>12570522</v>
      </c>
      <c r="Q924" s="289">
        <v>12406007.83</v>
      </c>
      <c r="R924" s="289">
        <v>12241493.66</v>
      </c>
      <c r="S924" s="289">
        <v>12076979.49</v>
      </c>
      <c r="T924" s="289">
        <v>11912465.32</v>
      </c>
      <c r="U924" s="289">
        <v>11747951.15</v>
      </c>
      <c r="V924" s="289">
        <v>11583436.98</v>
      </c>
      <c r="W924" s="289">
        <v>11418922.810000001</v>
      </c>
      <c r="X924" s="289">
        <v>11254408.640000001</v>
      </c>
      <c r="Y924" s="289">
        <v>11089894.470000001</v>
      </c>
      <c r="Z924" s="289">
        <v>10925380.300000001</v>
      </c>
      <c r="AA924" s="289">
        <v>10760866.130000001</v>
      </c>
      <c r="AB924" s="289">
        <v>12359870</v>
      </c>
      <c r="AC924" s="289"/>
      <c r="AD924" s="289"/>
      <c r="AE924" s="289">
        <v>11656916.898333333</v>
      </c>
      <c r="AF924" s="299"/>
      <c r="AG924" s="300"/>
      <c r="AH924" s="291"/>
      <c r="AI924" s="291"/>
      <c r="AJ924" s="291"/>
      <c r="AK924" s="292">
        <v>11656916.898333333</v>
      </c>
      <c r="AL924" s="291">
        <v>11656916.898333333</v>
      </c>
      <c r="AM924" s="293"/>
      <c r="AN924" s="291"/>
      <c r="AO924" s="294">
        <v>0</v>
      </c>
      <c r="AP924" s="291"/>
      <c r="AQ924" s="295">
        <v>12359870</v>
      </c>
      <c r="AR924" s="291"/>
      <c r="AS924" s="291"/>
      <c r="AT924" s="291"/>
      <c r="AU924" s="292">
        <v>12359870</v>
      </c>
      <c r="AV924" s="291">
        <v>12359870</v>
      </c>
      <c r="AW924" s="293"/>
      <c r="AX924" s="291"/>
      <c r="AY924" s="293">
        <v>0</v>
      </c>
      <c r="AZ924" s="297" t="s">
        <v>1019</v>
      </c>
      <c r="BA924" s="295"/>
      <c r="BB924" s="43"/>
      <c r="BC924" s="288" t="str">
        <f t="shared" si="121"/>
        <v/>
      </c>
      <c r="BD924" s="288" t="str">
        <f t="shared" si="121"/>
        <v/>
      </c>
      <c r="BE924" s="288" t="str">
        <f t="shared" si="121"/>
        <v/>
      </c>
      <c r="BF924" s="288" t="str">
        <f t="shared" si="121"/>
        <v>Non-Op</v>
      </c>
      <c r="BG924" s="288" t="str">
        <f t="shared" si="122"/>
        <v>NO</v>
      </c>
      <c r="BH924" s="288" t="str">
        <f t="shared" si="122"/>
        <v>NO</v>
      </c>
      <c r="BI924" s="288" t="str">
        <f t="shared" si="116"/>
        <v/>
      </c>
      <c r="BJ924" s="43"/>
      <c r="BK924" s="288" t="b">
        <f t="shared" si="123"/>
        <v>1</v>
      </c>
      <c r="BL924" s="288" t="b">
        <f t="shared" si="123"/>
        <v>1</v>
      </c>
      <c r="BM924" s="288" t="b">
        <f t="shared" si="123"/>
        <v>1</v>
      </c>
      <c r="BN924" s="288" t="b">
        <f t="shared" si="123"/>
        <v>1</v>
      </c>
      <c r="BO924" s="288" t="b">
        <f t="shared" si="123"/>
        <v>1</v>
      </c>
      <c r="BP924" s="288" t="b">
        <f t="shared" si="123"/>
        <v>1</v>
      </c>
      <c r="BQ924" s="288" t="b">
        <f t="shared" si="123"/>
        <v>1</v>
      </c>
    </row>
    <row r="925" spans="1:69" ht="12" customHeight="1" x14ac:dyDescent="0.25">
      <c r="A925" s="286">
        <v>21900173</v>
      </c>
      <c r="B925" s="287" t="s">
        <v>3014</v>
      </c>
      <c r="C925" s="334" t="s">
        <v>1148</v>
      </c>
      <c r="D925" s="13" t="s">
        <v>182</v>
      </c>
      <c r="E925" s="13"/>
      <c r="F925" s="334"/>
      <c r="G925" s="13"/>
      <c r="H925" s="288" t="s">
        <v>2129</v>
      </c>
      <c r="I925" s="288" t="s">
        <v>2129</v>
      </c>
      <c r="J925" s="288" t="s">
        <v>2129</v>
      </c>
      <c r="K925" s="288" t="s">
        <v>182</v>
      </c>
      <c r="L925" s="288" t="s">
        <v>2130</v>
      </c>
      <c r="M925" s="288" t="s">
        <v>2130</v>
      </c>
      <c r="N925" s="288" t="s">
        <v>2129</v>
      </c>
      <c r="P925" s="289">
        <v>-4399682.66</v>
      </c>
      <c r="Q925" s="289">
        <v>-4399682.66</v>
      </c>
      <c r="R925" s="289">
        <v>-4399682.66</v>
      </c>
      <c r="S925" s="289">
        <v>-2536165.65</v>
      </c>
      <c r="T925" s="289">
        <v>-2501617.6800000002</v>
      </c>
      <c r="U925" s="289">
        <v>-2467069.7000000002</v>
      </c>
      <c r="V925" s="289">
        <v>-2432521.73</v>
      </c>
      <c r="W925" s="289">
        <v>-2397973.75</v>
      </c>
      <c r="X925" s="289">
        <v>-2363425.77</v>
      </c>
      <c r="Y925" s="289">
        <v>-2328877.7999999998</v>
      </c>
      <c r="Z925" s="289">
        <v>-2294329.8199999998</v>
      </c>
      <c r="AA925" s="289">
        <v>-2259781.85</v>
      </c>
      <c r="AB925" s="289">
        <v>-2595572.37</v>
      </c>
      <c r="AC925" s="289"/>
      <c r="AD925" s="289"/>
      <c r="AE925" s="289">
        <v>-2823229.7154166666</v>
      </c>
      <c r="AF925" s="299"/>
      <c r="AG925" s="300"/>
      <c r="AH925" s="291"/>
      <c r="AI925" s="291"/>
      <c r="AJ925" s="291"/>
      <c r="AK925" s="292">
        <v>-2823229.7154166666</v>
      </c>
      <c r="AL925" s="291">
        <v>-2823229.7154166666</v>
      </c>
      <c r="AM925" s="293"/>
      <c r="AN925" s="291"/>
      <c r="AO925" s="294">
        <v>0</v>
      </c>
      <c r="AP925" s="291"/>
      <c r="AQ925" s="295">
        <v>-2595572.37</v>
      </c>
      <c r="AR925" s="291"/>
      <c r="AS925" s="291"/>
      <c r="AT925" s="291"/>
      <c r="AU925" s="292">
        <v>-2595572.37</v>
      </c>
      <c r="AV925" s="291">
        <v>-2595572.37</v>
      </c>
      <c r="AW925" s="293"/>
      <c r="AX925" s="291"/>
      <c r="AY925" s="293">
        <v>0</v>
      </c>
      <c r="AZ925" s="297" t="s">
        <v>1019</v>
      </c>
      <c r="BA925" s="295"/>
      <c r="BB925" s="43"/>
      <c r="BC925" s="288" t="str">
        <f t="shared" si="121"/>
        <v/>
      </c>
      <c r="BD925" s="288" t="str">
        <f t="shared" si="121"/>
        <v/>
      </c>
      <c r="BE925" s="288" t="str">
        <f t="shared" si="121"/>
        <v/>
      </c>
      <c r="BF925" s="288" t="str">
        <f t="shared" si="121"/>
        <v>Non-Op</v>
      </c>
      <c r="BG925" s="288" t="str">
        <f t="shared" si="122"/>
        <v>NO</v>
      </c>
      <c r="BH925" s="288" t="str">
        <f t="shared" si="122"/>
        <v>NO</v>
      </c>
      <c r="BI925" s="288" t="str">
        <f t="shared" si="116"/>
        <v/>
      </c>
      <c r="BJ925" s="43"/>
      <c r="BK925" s="288" t="b">
        <f t="shared" si="123"/>
        <v>1</v>
      </c>
      <c r="BL925" s="288" t="b">
        <f t="shared" si="123"/>
        <v>1</v>
      </c>
      <c r="BM925" s="288" t="b">
        <f t="shared" si="123"/>
        <v>1</v>
      </c>
      <c r="BN925" s="288" t="b">
        <f t="shared" si="123"/>
        <v>1</v>
      </c>
      <c r="BO925" s="288" t="b">
        <f t="shared" si="123"/>
        <v>1</v>
      </c>
      <c r="BP925" s="288" t="b">
        <f t="shared" si="123"/>
        <v>1</v>
      </c>
      <c r="BQ925" s="288" t="b">
        <f t="shared" si="123"/>
        <v>1</v>
      </c>
    </row>
    <row r="926" spans="1:69" ht="12" customHeight="1" x14ac:dyDescent="0.25">
      <c r="A926" s="286">
        <v>21900183</v>
      </c>
      <c r="B926" s="287" t="s">
        <v>3015</v>
      </c>
      <c r="C926" s="334" t="s">
        <v>1149</v>
      </c>
      <c r="D926" s="13" t="s">
        <v>182</v>
      </c>
      <c r="E926" s="13"/>
      <c r="F926" s="334"/>
      <c r="G926" s="13"/>
      <c r="H926" s="288" t="s">
        <v>2129</v>
      </c>
      <c r="I926" s="288" t="s">
        <v>2129</v>
      </c>
      <c r="J926" s="288" t="s">
        <v>2129</v>
      </c>
      <c r="K926" s="288" t="s">
        <v>182</v>
      </c>
      <c r="L926" s="288" t="s">
        <v>2130</v>
      </c>
      <c r="M926" s="288" t="s">
        <v>2130</v>
      </c>
      <c r="N926" s="288" t="s">
        <v>2129</v>
      </c>
      <c r="P926" s="289">
        <v>-4130000</v>
      </c>
      <c r="Q926" s="289">
        <v>-4094416.67</v>
      </c>
      <c r="R926" s="289">
        <v>-4058833.32</v>
      </c>
      <c r="S926" s="289">
        <v>-4023249.98</v>
      </c>
      <c r="T926" s="289">
        <v>-3987666.64</v>
      </c>
      <c r="U926" s="289">
        <v>-3952083.3</v>
      </c>
      <c r="V926" s="289">
        <v>-3916499.96</v>
      </c>
      <c r="W926" s="289">
        <v>-3880916.62</v>
      </c>
      <c r="X926" s="289">
        <v>-3845333.28</v>
      </c>
      <c r="Y926" s="289">
        <v>-3735250</v>
      </c>
      <c r="Z926" s="289">
        <v>-3700500</v>
      </c>
      <c r="AA926" s="289">
        <v>-3665750</v>
      </c>
      <c r="AB926" s="289">
        <v>-3158000</v>
      </c>
      <c r="AC926" s="289"/>
      <c r="AD926" s="289"/>
      <c r="AE926" s="289">
        <v>-3875374.9808333335</v>
      </c>
      <c r="AF926" s="299"/>
      <c r="AG926" s="300"/>
      <c r="AH926" s="291"/>
      <c r="AI926" s="291"/>
      <c r="AJ926" s="291"/>
      <c r="AK926" s="292">
        <v>-3875374.9808333335</v>
      </c>
      <c r="AL926" s="291">
        <v>-3875374.9808333335</v>
      </c>
      <c r="AM926" s="293"/>
      <c r="AN926" s="291"/>
      <c r="AO926" s="294">
        <v>0</v>
      </c>
      <c r="AP926" s="291"/>
      <c r="AQ926" s="295">
        <v>-3158000</v>
      </c>
      <c r="AR926" s="291"/>
      <c r="AS926" s="291"/>
      <c r="AT926" s="291"/>
      <c r="AU926" s="292">
        <v>-3158000</v>
      </c>
      <c r="AV926" s="291">
        <v>-3158000</v>
      </c>
      <c r="AW926" s="293"/>
      <c r="AX926" s="291"/>
      <c r="AY926" s="293">
        <v>0</v>
      </c>
      <c r="AZ926" s="297" t="s">
        <v>1019</v>
      </c>
      <c r="BA926" s="295"/>
      <c r="BB926" s="43"/>
      <c r="BC926" s="288" t="str">
        <f t="shared" si="121"/>
        <v/>
      </c>
      <c r="BD926" s="288" t="str">
        <f t="shared" si="121"/>
        <v/>
      </c>
      <c r="BE926" s="288" t="str">
        <f t="shared" si="121"/>
        <v/>
      </c>
      <c r="BF926" s="288" t="str">
        <f t="shared" si="121"/>
        <v>Non-Op</v>
      </c>
      <c r="BG926" s="288" t="str">
        <f t="shared" si="122"/>
        <v>NO</v>
      </c>
      <c r="BH926" s="288" t="str">
        <f t="shared" si="122"/>
        <v>NO</v>
      </c>
      <c r="BI926" s="288" t="str">
        <f t="shared" ref="BI926:BI939" si="124">IF(OR(CONCATENATE(BG926,BH926)="NOW/C",CONCATENATE(BG926,BH926)="W/CNO"),"W/C","")</f>
        <v/>
      </c>
      <c r="BJ926" s="43"/>
      <c r="BK926" s="288" t="b">
        <f t="shared" si="123"/>
        <v>1</v>
      </c>
      <c r="BL926" s="288" t="b">
        <f t="shared" si="123"/>
        <v>1</v>
      </c>
      <c r="BM926" s="288" t="b">
        <f t="shared" si="123"/>
        <v>1</v>
      </c>
      <c r="BN926" s="288" t="b">
        <f t="shared" si="123"/>
        <v>1</v>
      </c>
      <c r="BO926" s="288" t="b">
        <f t="shared" si="123"/>
        <v>1</v>
      </c>
      <c r="BP926" s="288" t="b">
        <f t="shared" si="123"/>
        <v>1</v>
      </c>
      <c r="BQ926" s="288" t="b">
        <f t="shared" si="123"/>
        <v>1</v>
      </c>
    </row>
    <row r="927" spans="1:69" ht="12" customHeight="1" x14ac:dyDescent="0.25">
      <c r="A927" s="286">
        <v>21900193</v>
      </c>
      <c r="B927" s="287" t="s">
        <v>3016</v>
      </c>
      <c r="C927" s="334" t="s">
        <v>1150</v>
      </c>
      <c r="D927" s="13" t="s">
        <v>182</v>
      </c>
      <c r="E927" s="13"/>
      <c r="F927" s="334"/>
      <c r="G927" s="13"/>
      <c r="H927" s="288" t="s">
        <v>2129</v>
      </c>
      <c r="I927" s="288" t="s">
        <v>2129</v>
      </c>
      <c r="J927" s="288" t="s">
        <v>2129</v>
      </c>
      <c r="K927" s="288" t="s">
        <v>182</v>
      </c>
      <c r="L927" s="288" t="s">
        <v>2130</v>
      </c>
      <c r="M927" s="288" t="s">
        <v>2130</v>
      </c>
      <c r="N927" s="288" t="s">
        <v>2129</v>
      </c>
      <c r="P927" s="289">
        <v>1445499.47</v>
      </c>
      <c r="Q927" s="289">
        <v>1445499.47</v>
      </c>
      <c r="R927" s="289">
        <v>1445499.47</v>
      </c>
      <c r="S927" s="289">
        <v>844881.97</v>
      </c>
      <c r="T927" s="289">
        <v>837409.46</v>
      </c>
      <c r="U927" s="289">
        <v>829936.96</v>
      </c>
      <c r="V927" s="289">
        <v>822464.46</v>
      </c>
      <c r="W927" s="289">
        <v>814991.96</v>
      </c>
      <c r="X927" s="289">
        <v>807519.46</v>
      </c>
      <c r="Y927" s="289">
        <v>784401.97</v>
      </c>
      <c r="Z927" s="289">
        <v>777104.47</v>
      </c>
      <c r="AA927" s="289">
        <v>769806.97</v>
      </c>
      <c r="AB927" s="289">
        <v>663179.47</v>
      </c>
      <c r="AC927" s="289"/>
      <c r="AD927" s="289"/>
      <c r="AE927" s="289">
        <v>936154.67416666681</v>
      </c>
      <c r="AF927" s="299"/>
      <c r="AG927" s="300"/>
      <c r="AH927" s="291"/>
      <c r="AI927" s="291"/>
      <c r="AJ927" s="291"/>
      <c r="AK927" s="292">
        <v>936154.67416666681</v>
      </c>
      <c r="AL927" s="291">
        <v>936154.67416666681</v>
      </c>
      <c r="AM927" s="293"/>
      <c r="AN927" s="291"/>
      <c r="AO927" s="294">
        <v>0</v>
      </c>
      <c r="AP927" s="291"/>
      <c r="AQ927" s="295">
        <v>663179.47</v>
      </c>
      <c r="AR927" s="291"/>
      <c r="AS927" s="291"/>
      <c r="AT927" s="291"/>
      <c r="AU927" s="292">
        <v>663179.47</v>
      </c>
      <c r="AV927" s="291">
        <v>663179.47</v>
      </c>
      <c r="AW927" s="293"/>
      <c r="AX927" s="291"/>
      <c r="AY927" s="293">
        <v>0</v>
      </c>
      <c r="AZ927" s="297" t="s">
        <v>1019</v>
      </c>
      <c r="BA927" s="295"/>
      <c r="BB927" s="43"/>
      <c r="BC927" s="288" t="str">
        <f t="shared" si="121"/>
        <v/>
      </c>
      <c r="BD927" s="288" t="str">
        <f t="shared" si="121"/>
        <v/>
      </c>
      <c r="BE927" s="288" t="str">
        <f t="shared" si="121"/>
        <v/>
      </c>
      <c r="BF927" s="288" t="str">
        <f t="shared" si="121"/>
        <v>Non-Op</v>
      </c>
      <c r="BG927" s="288" t="str">
        <f t="shared" si="122"/>
        <v>NO</v>
      </c>
      <c r="BH927" s="288" t="str">
        <f t="shared" si="122"/>
        <v>NO</v>
      </c>
      <c r="BI927" s="288" t="str">
        <f t="shared" si="124"/>
        <v/>
      </c>
      <c r="BJ927" s="43"/>
      <c r="BK927" s="288" t="b">
        <f t="shared" si="123"/>
        <v>1</v>
      </c>
      <c r="BL927" s="288" t="b">
        <f t="shared" si="123"/>
        <v>1</v>
      </c>
      <c r="BM927" s="288" t="b">
        <f t="shared" si="123"/>
        <v>1</v>
      </c>
      <c r="BN927" s="288" t="b">
        <f t="shared" si="123"/>
        <v>1</v>
      </c>
      <c r="BO927" s="288" t="b">
        <f t="shared" si="123"/>
        <v>1</v>
      </c>
      <c r="BP927" s="288" t="b">
        <f t="shared" si="123"/>
        <v>1</v>
      </c>
      <c r="BQ927" s="288" t="b">
        <f t="shared" si="123"/>
        <v>1</v>
      </c>
    </row>
    <row r="928" spans="1:69" ht="12" customHeight="1" x14ac:dyDescent="0.25">
      <c r="A928" s="311">
        <v>21900223</v>
      </c>
      <c r="B928" s="312" t="s">
        <v>3017</v>
      </c>
      <c r="C928" s="16" t="s">
        <v>1151</v>
      </c>
      <c r="D928" s="13" t="s">
        <v>179</v>
      </c>
      <c r="E928" s="13"/>
      <c r="F928" s="16"/>
      <c r="G928" s="13"/>
      <c r="H928" s="288" t="s">
        <v>179</v>
      </c>
      <c r="I928" s="288" t="s">
        <v>2129</v>
      </c>
      <c r="J928" s="288" t="s">
        <v>2129</v>
      </c>
      <c r="K928" s="288" t="s">
        <v>2129</v>
      </c>
      <c r="L928" s="288" t="s">
        <v>2130</v>
      </c>
      <c r="M928" s="288" t="s">
        <v>2130</v>
      </c>
      <c r="N928" s="288" t="s">
        <v>2129</v>
      </c>
      <c r="P928" s="289">
        <v>-139985.9</v>
      </c>
      <c r="Q928" s="289">
        <v>-139612.73000000001</v>
      </c>
      <c r="R928" s="289">
        <v>-139239.56</v>
      </c>
      <c r="S928" s="289">
        <v>-82872.03</v>
      </c>
      <c r="T928" s="289">
        <v>-82498.86</v>
      </c>
      <c r="U928" s="289">
        <v>-82125.69</v>
      </c>
      <c r="V928" s="289">
        <v>-81752.52</v>
      </c>
      <c r="W928" s="289">
        <v>-81379.350000000006</v>
      </c>
      <c r="X928" s="289">
        <v>-81006.179999999993</v>
      </c>
      <c r="Y928" s="289">
        <v>-80633.009999999995</v>
      </c>
      <c r="Z928" s="289">
        <v>-80259.839999999997</v>
      </c>
      <c r="AA928" s="289">
        <v>-79886.67</v>
      </c>
      <c r="AB928" s="289">
        <v>-79513.5</v>
      </c>
      <c r="AC928" s="289"/>
      <c r="AD928" s="289"/>
      <c r="AE928" s="289">
        <v>-93418.011666666673</v>
      </c>
      <c r="AF928" s="299"/>
      <c r="AG928" s="300"/>
      <c r="AH928" s="291">
        <v>-93418.011666666673</v>
      </c>
      <c r="AI928" s="291"/>
      <c r="AJ928" s="291"/>
      <c r="AK928" s="292"/>
      <c r="AL928" s="291">
        <v>0</v>
      </c>
      <c r="AM928" s="293"/>
      <c r="AN928" s="291"/>
      <c r="AO928" s="294">
        <v>0</v>
      </c>
      <c r="AP928" s="291"/>
      <c r="AQ928" s="295">
        <v>-79513.5</v>
      </c>
      <c r="AR928" s="291">
        <v>-79513.5</v>
      </c>
      <c r="AS928" s="291"/>
      <c r="AT928" s="291"/>
      <c r="AU928" s="292"/>
      <c r="AV928" s="291">
        <v>0</v>
      </c>
      <c r="AW928" s="293"/>
      <c r="AX928" s="291"/>
      <c r="AY928" s="293">
        <v>0</v>
      </c>
      <c r="AZ928" s="297"/>
      <c r="BA928" s="295"/>
      <c r="BB928" s="43"/>
      <c r="BC928" s="288" t="str">
        <f t="shared" si="121"/>
        <v>AIC</v>
      </c>
      <c r="BD928" s="288" t="str">
        <f t="shared" si="121"/>
        <v/>
      </c>
      <c r="BE928" s="288" t="str">
        <f t="shared" si="121"/>
        <v/>
      </c>
      <c r="BF928" s="288" t="str">
        <f t="shared" si="121"/>
        <v/>
      </c>
      <c r="BG928" s="288" t="str">
        <f t="shared" si="122"/>
        <v>NO</v>
      </c>
      <c r="BH928" s="288" t="str">
        <f t="shared" si="122"/>
        <v>NO</v>
      </c>
      <c r="BI928" s="288" t="str">
        <f t="shared" si="124"/>
        <v/>
      </c>
      <c r="BJ928" s="43"/>
      <c r="BK928" s="288" t="b">
        <f t="shared" si="123"/>
        <v>1</v>
      </c>
      <c r="BL928" s="288" t="b">
        <f t="shared" si="123"/>
        <v>1</v>
      </c>
      <c r="BM928" s="288" t="b">
        <f t="shared" si="123"/>
        <v>1</v>
      </c>
      <c r="BN928" s="288" t="b">
        <f t="shared" si="123"/>
        <v>1</v>
      </c>
      <c r="BO928" s="288" t="b">
        <f t="shared" si="123"/>
        <v>1</v>
      </c>
      <c r="BP928" s="288" t="b">
        <f t="shared" si="123"/>
        <v>1</v>
      </c>
      <c r="BQ928" s="288" t="b">
        <f t="shared" si="123"/>
        <v>1</v>
      </c>
    </row>
    <row r="929" spans="1:69" ht="12" customHeight="1" x14ac:dyDescent="0.25">
      <c r="A929" s="311">
        <v>21900233</v>
      </c>
      <c r="B929" s="312" t="s">
        <v>3018</v>
      </c>
      <c r="C929" s="16" t="s">
        <v>1152</v>
      </c>
      <c r="D929" s="13" t="s">
        <v>179</v>
      </c>
      <c r="E929" s="13"/>
      <c r="F929" s="16"/>
      <c r="G929" s="13"/>
      <c r="H929" s="288" t="s">
        <v>179</v>
      </c>
      <c r="I929" s="288" t="s">
        <v>2129</v>
      </c>
      <c r="J929" s="288" t="s">
        <v>2129</v>
      </c>
      <c r="K929" s="288" t="s">
        <v>2129</v>
      </c>
      <c r="L929" s="288" t="s">
        <v>2130</v>
      </c>
      <c r="M929" s="288" t="s">
        <v>2130</v>
      </c>
      <c r="N929" s="288" t="s">
        <v>2129</v>
      </c>
      <c r="P929" s="289">
        <v>4601698.8899999997</v>
      </c>
      <c r="Q929" s="289">
        <v>4589261.8499999996</v>
      </c>
      <c r="R929" s="289">
        <v>4576824.8099999996</v>
      </c>
      <c r="S929" s="289">
        <v>2723708.22</v>
      </c>
      <c r="T929" s="289">
        <v>2711271.18</v>
      </c>
      <c r="U929" s="289">
        <v>2698834.14</v>
      </c>
      <c r="V929" s="289">
        <v>2686397.1</v>
      </c>
      <c r="W929" s="289">
        <v>2673960.06</v>
      </c>
      <c r="X929" s="289">
        <v>2661523.02</v>
      </c>
      <c r="Y929" s="289">
        <v>2649085.98</v>
      </c>
      <c r="Z929" s="289">
        <v>2636648.94</v>
      </c>
      <c r="AA929" s="289">
        <v>2624211.9</v>
      </c>
      <c r="AB929" s="289">
        <v>2611774.86</v>
      </c>
      <c r="AC929" s="289"/>
      <c r="AD929" s="289"/>
      <c r="AE929" s="289">
        <v>3069872.0062500001</v>
      </c>
      <c r="AF929" s="299"/>
      <c r="AG929" s="300"/>
      <c r="AH929" s="291">
        <v>3069872.0062500001</v>
      </c>
      <c r="AI929" s="291"/>
      <c r="AJ929" s="291"/>
      <c r="AK929" s="292"/>
      <c r="AL929" s="291">
        <v>0</v>
      </c>
      <c r="AM929" s="293"/>
      <c r="AN929" s="291"/>
      <c r="AO929" s="294">
        <v>0</v>
      </c>
      <c r="AP929" s="291"/>
      <c r="AQ929" s="295">
        <v>2611774.86</v>
      </c>
      <c r="AR929" s="291">
        <v>2611774.86</v>
      </c>
      <c r="AS929" s="291"/>
      <c r="AT929" s="291"/>
      <c r="AU929" s="292"/>
      <c r="AV929" s="291">
        <v>0</v>
      </c>
      <c r="AW929" s="293"/>
      <c r="AX929" s="291"/>
      <c r="AY929" s="293">
        <v>0</v>
      </c>
      <c r="AZ929" s="297"/>
      <c r="BA929" s="295"/>
      <c r="BB929" s="43"/>
      <c r="BC929" s="288" t="str">
        <f t="shared" si="121"/>
        <v>AIC</v>
      </c>
      <c r="BD929" s="288" t="str">
        <f t="shared" si="121"/>
        <v/>
      </c>
      <c r="BE929" s="288" t="str">
        <f t="shared" si="121"/>
        <v/>
      </c>
      <c r="BF929" s="288" t="str">
        <f t="shared" si="121"/>
        <v/>
      </c>
      <c r="BG929" s="288" t="str">
        <f t="shared" si="122"/>
        <v>NO</v>
      </c>
      <c r="BH929" s="288" t="str">
        <f t="shared" si="122"/>
        <v>NO</v>
      </c>
      <c r="BI929" s="288" t="str">
        <f t="shared" si="124"/>
        <v/>
      </c>
      <c r="BJ929" s="43"/>
      <c r="BK929" s="288" t="b">
        <f t="shared" si="123"/>
        <v>1</v>
      </c>
      <c r="BL929" s="288" t="b">
        <f t="shared" si="123"/>
        <v>1</v>
      </c>
      <c r="BM929" s="288" t="b">
        <f t="shared" si="123"/>
        <v>1</v>
      </c>
      <c r="BN929" s="288" t="b">
        <f t="shared" si="123"/>
        <v>1</v>
      </c>
      <c r="BO929" s="288" t="b">
        <f t="shared" si="123"/>
        <v>1</v>
      </c>
      <c r="BP929" s="288" t="b">
        <f t="shared" si="123"/>
        <v>1</v>
      </c>
      <c r="BQ929" s="288" t="b">
        <f t="shared" si="123"/>
        <v>1</v>
      </c>
    </row>
    <row r="930" spans="1:69" ht="12" customHeight="1" x14ac:dyDescent="0.25">
      <c r="A930" s="311">
        <v>21900243</v>
      </c>
      <c r="B930" s="312" t="s">
        <v>3019</v>
      </c>
      <c r="C930" s="16" t="s">
        <v>1153</v>
      </c>
      <c r="D930" s="13" t="s">
        <v>179</v>
      </c>
      <c r="E930" s="13"/>
      <c r="F930" s="16"/>
      <c r="G930" s="13"/>
      <c r="H930" s="288" t="s">
        <v>179</v>
      </c>
      <c r="I930" s="288" t="s">
        <v>2129</v>
      </c>
      <c r="J930" s="288" t="s">
        <v>2129</v>
      </c>
      <c r="K930" s="288" t="s">
        <v>2129</v>
      </c>
      <c r="L930" s="288" t="s">
        <v>2130</v>
      </c>
      <c r="M930" s="288" t="s">
        <v>2130</v>
      </c>
      <c r="N930" s="288" t="s">
        <v>2129</v>
      </c>
      <c r="P930" s="289">
        <v>-7174855.9400000004</v>
      </c>
      <c r="Q930" s="289">
        <v>-7154258.2999999998</v>
      </c>
      <c r="R930" s="289">
        <v>-7133660.6600000001</v>
      </c>
      <c r="S930" s="289">
        <v>-4243120.66</v>
      </c>
      <c r="T930" s="289">
        <v>-4222523.0199999996</v>
      </c>
      <c r="U930" s="289">
        <v>-4201925.38</v>
      </c>
      <c r="V930" s="289">
        <v>-4181327.74</v>
      </c>
      <c r="W930" s="289">
        <v>-4160730.1</v>
      </c>
      <c r="X930" s="289">
        <v>-4140132.46</v>
      </c>
      <c r="Y930" s="289">
        <v>-4119534.82</v>
      </c>
      <c r="Z930" s="289">
        <v>-4098937.18</v>
      </c>
      <c r="AA930" s="289">
        <v>-4078339.54</v>
      </c>
      <c r="AB930" s="289">
        <v>-4057741.9</v>
      </c>
      <c r="AC930" s="289"/>
      <c r="AD930" s="289"/>
      <c r="AE930" s="289">
        <v>-4779232.3983333334</v>
      </c>
      <c r="AF930" s="299"/>
      <c r="AG930" s="300"/>
      <c r="AH930" s="291">
        <v>-4779232.3983333334</v>
      </c>
      <c r="AI930" s="291"/>
      <c r="AJ930" s="291"/>
      <c r="AK930" s="292"/>
      <c r="AL930" s="291">
        <v>0</v>
      </c>
      <c r="AM930" s="293"/>
      <c r="AN930" s="291"/>
      <c r="AO930" s="294">
        <v>0</v>
      </c>
      <c r="AP930" s="291"/>
      <c r="AQ930" s="295">
        <v>-4057741.9</v>
      </c>
      <c r="AR930" s="291">
        <v>-4057741.9</v>
      </c>
      <c r="AS930" s="291"/>
      <c r="AT930" s="291"/>
      <c r="AU930" s="292"/>
      <c r="AV930" s="291">
        <v>0</v>
      </c>
      <c r="AW930" s="293"/>
      <c r="AX930" s="291"/>
      <c r="AY930" s="293">
        <v>0</v>
      </c>
      <c r="AZ930" s="297"/>
      <c r="BA930" s="295"/>
      <c r="BB930" s="43"/>
      <c r="BC930" s="288" t="str">
        <f t="shared" si="121"/>
        <v>AIC</v>
      </c>
      <c r="BD930" s="288" t="str">
        <f t="shared" si="121"/>
        <v/>
      </c>
      <c r="BE930" s="288" t="str">
        <f t="shared" si="121"/>
        <v/>
      </c>
      <c r="BF930" s="288" t="str">
        <f t="shared" si="121"/>
        <v/>
      </c>
      <c r="BG930" s="288" t="str">
        <f t="shared" si="122"/>
        <v>NO</v>
      </c>
      <c r="BH930" s="288" t="str">
        <f t="shared" si="122"/>
        <v>NO</v>
      </c>
      <c r="BI930" s="288" t="str">
        <f t="shared" si="124"/>
        <v/>
      </c>
      <c r="BJ930" s="43"/>
      <c r="BK930" s="288" t="b">
        <f t="shared" si="123"/>
        <v>1</v>
      </c>
      <c r="BL930" s="288" t="b">
        <f t="shared" si="123"/>
        <v>1</v>
      </c>
      <c r="BM930" s="288" t="b">
        <f t="shared" si="123"/>
        <v>1</v>
      </c>
      <c r="BN930" s="288" t="b">
        <f t="shared" si="123"/>
        <v>1</v>
      </c>
      <c r="BO930" s="288" t="b">
        <f t="shared" si="123"/>
        <v>1</v>
      </c>
      <c r="BP930" s="288" t="b">
        <f t="shared" si="123"/>
        <v>1</v>
      </c>
      <c r="BQ930" s="288" t="b">
        <f t="shared" si="123"/>
        <v>1</v>
      </c>
    </row>
    <row r="931" spans="1:69" ht="12" customHeight="1" x14ac:dyDescent="0.25">
      <c r="A931" s="286">
        <v>22100393</v>
      </c>
      <c r="B931" s="287" t="s">
        <v>3020</v>
      </c>
      <c r="C931" s="16" t="s">
        <v>1154</v>
      </c>
      <c r="D931" s="13" t="s">
        <v>179</v>
      </c>
      <c r="E931" s="13"/>
      <c r="F931" s="16"/>
      <c r="G931" s="13"/>
      <c r="H931" s="288" t="s">
        <v>179</v>
      </c>
      <c r="I931" s="288" t="s">
        <v>2129</v>
      </c>
      <c r="J931" s="288" t="s">
        <v>2129</v>
      </c>
      <c r="K931" s="288" t="s">
        <v>2129</v>
      </c>
      <c r="L931" s="288" t="s">
        <v>2130</v>
      </c>
      <c r="M931" s="288" t="s">
        <v>2130</v>
      </c>
      <c r="N931" s="288" t="s">
        <v>2129</v>
      </c>
      <c r="P931" s="289">
        <v>-15000000</v>
      </c>
      <c r="Q931" s="289">
        <v>-15000000</v>
      </c>
      <c r="R931" s="289">
        <v>-15000000</v>
      </c>
      <c r="S931" s="289">
        <v>-15000000</v>
      </c>
      <c r="T931" s="289">
        <v>-15000000</v>
      </c>
      <c r="U931" s="289">
        <v>-15000000</v>
      </c>
      <c r="V931" s="289">
        <v>-15000000</v>
      </c>
      <c r="W931" s="289">
        <v>-15000000</v>
      </c>
      <c r="X931" s="289">
        <v>-15000000</v>
      </c>
      <c r="Y931" s="289">
        <v>-15000000</v>
      </c>
      <c r="Z931" s="289">
        <v>-15000000</v>
      </c>
      <c r="AA931" s="289">
        <v>-15000000</v>
      </c>
      <c r="AB931" s="289">
        <v>-15000000</v>
      </c>
      <c r="AC931" s="289"/>
      <c r="AD931" s="289"/>
      <c r="AE931" s="289">
        <v>-15000000</v>
      </c>
      <c r="AF931" s="299"/>
      <c r="AG931" s="300"/>
      <c r="AH931" s="291">
        <v>-15000000</v>
      </c>
      <c r="AI931" s="291"/>
      <c r="AJ931" s="291"/>
      <c r="AK931" s="292"/>
      <c r="AL931" s="291">
        <v>0</v>
      </c>
      <c r="AM931" s="293"/>
      <c r="AN931" s="291"/>
      <c r="AO931" s="294">
        <v>0</v>
      </c>
      <c r="AP931" s="291"/>
      <c r="AQ931" s="295">
        <v>-15000000</v>
      </c>
      <c r="AR931" s="291">
        <v>-15000000</v>
      </c>
      <c r="AS931" s="291"/>
      <c r="AT931" s="291"/>
      <c r="AU931" s="292"/>
      <c r="AV931" s="291">
        <v>0</v>
      </c>
      <c r="AW931" s="293"/>
      <c r="AX931" s="291"/>
      <c r="AY931" s="293">
        <v>0</v>
      </c>
      <c r="AZ931" s="297"/>
      <c r="BA931" s="295"/>
      <c r="BB931" s="43"/>
      <c r="BC931" s="288" t="str">
        <f t="shared" si="121"/>
        <v>AIC</v>
      </c>
      <c r="BD931" s="288" t="str">
        <f t="shared" si="121"/>
        <v/>
      </c>
      <c r="BE931" s="288" t="str">
        <f t="shared" si="121"/>
        <v/>
      </c>
      <c r="BF931" s="288" t="str">
        <f t="shared" si="121"/>
        <v/>
      </c>
      <c r="BG931" s="288" t="str">
        <f t="shared" si="122"/>
        <v>NO</v>
      </c>
      <c r="BH931" s="288" t="str">
        <f t="shared" si="122"/>
        <v>NO</v>
      </c>
      <c r="BI931" s="288" t="str">
        <f t="shared" si="124"/>
        <v/>
      </c>
      <c r="BJ931" s="43"/>
      <c r="BK931" s="288" t="b">
        <f t="shared" si="123"/>
        <v>1</v>
      </c>
      <c r="BL931" s="288" t="b">
        <f t="shared" si="123"/>
        <v>1</v>
      </c>
      <c r="BM931" s="288" t="b">
        <f t="shared" si="123"/>
        <v>1</v>
      </c>
      <c r="BN931" s="288" t="b">
        <f t="shared" si="123"/>
        <v>1</v>
      </c>
      <c r="BO931" s="288" t="b">
        <f t="shared" si="123"/>
        <v>1</v>
      </c>
      <c r="BP931" s="288" t="b">
        <f t="shared" si="123"/>
        <v>1</v>
      </c>
      <c r="BQ931" s="288" t="b">
        <f t="shared" si="123"/>
        <v>1</v>
      </c>
    </row>
    <row r="932" spans="1:69" ht="12" customHeight="1" x14ac:dyDescent="0.25">
      <c r="A932" s="286">
        <v>22100413</v>
      </c>
      <c r="B932" s="287" t="s">
        <v>3021</v>
      </c>
      <c r="C932" s="16" t="s">
        <v>1155</v>
      </c>
      <c r="D932" s="13" t="s">
        <v>179</v>
      </c>
      <c r="E932" s="13"/>
      <c r="F932" s="16"/>
      <c r="G932" s="13"/>
      <c r="H932" s="288" t="s">
        <v>179</v>
      </c>
      <c r="I932" s="288" t="s">
        <v>2129</v>
      </c>
      <c r="J932" s="288" t="s">
        <v>2129</v>
      </c>
      <c r="K932" s="288" t="s">
        <v>2129</v>
      </c>
      <c r="L932" s="288" t="s">
        <v>2130</v>
      </c>
      <c r="M932" s="288" t="s">
        <v>2130</v>
      </c>
      <c r="N932" s="288" t="s">
        <v>2129</v>
      </c>
      <c r="P932" s="289">
        <v>-2000000</v>
      </c>
      <c r="Q932" s="289">
        <v>-2000000</v>
      </c>
      <c r="R932" s="289">
        <v>-2000000</v>
      </c>
      <c r="S932" s="289">
        <v>-2000000</v>
      </c>
      <c r="T932" s="289">
        <v>-2000000</v>
      </c>
      <c r="U932" s="289">
        <v>-2000000</v>
      </c>
      <c r="V932" s="289">
        <v>-2000000</v>
      </c>
      <c r="W932" s="289">
        <v>-2000000</v>
      </c>
      <c r="X932" s="289">
        <v>-2000000</v>
      </c>
      <c r="Y932" s="289">
        <v>-2000000</v>
      </c>
      <c r="Z932" s="289">
        <v>-2000000</v>
      </c>
      <c r="AA932" s="289">
        <v>-2000000</v>
      </c>
      <c r="AB932" s="289">
        <v>-2000000</v>
      </c>
      <c r="AC932" s="289"/>
      <c r="AD932" s="289"/>
      <c r="AE932" s="289">
        <v>-2000000</v>
      </c>
      <c r="AF932" s="299"/>
      <c r="AG932" s="300"/>
      <c r="AH932" s="291">
        <v>-2000000</v>
      </c>
      <c r="AI932" s="291"/>
      <c r="AJ932" s="291"/>
      <c r="AK932" s="292"/>
      <c r="AL932" s="291">
        <v>0</v>
      </c>
      <c r="AM932" s="293"/>
      <c r="AN932" s="291"/>
      <c r="AO932" s="294">
        <v>0</v>
      </c>
      <c r="AP932" s="291"/>
      <c r="AQ932" s="295">
        <v>-2000000</v>
      </c>
      <c r="AR932" s="291">
        <v>-2000000</v>
      </c>
      <c r="AS932" s="291"/>
      <c r="AT932" s="291"/>
      <c r="AU932" s="292"/>
      <c r="AV932" s="291">
        <v>0</v>
      </c>
      <c r="AW932" s="293"/>
      <c r="AX932" s="291"/>
      <c r="AY932" s="293">
        <v>0</v>
      </c>
      <c r="AZ932" s="297"/>
      <c r="BA932" s="295"/>
      <c r="BB932" s="43"/>
      <c r="BC932" s="288" t="str">
        <f t="shared" si="121"/>
        <v>AIC</v>
      </c>
      <c r="BD932" s="288" t="str">
        <f t="shared" si="121"/>
        <v/>
      </c>
      <c r="BE932" s="288" t="str">
        <f t="shared" si="121"/>
        <v/>
      </c>
      <c r="BF932" s="288" t="str">
        <f t="shared" si="121"/>
        <v/>
      </c>
      <c r="BG932" s="288" t="str">
        <f t="shared" si="122"/>
        <v>NO</v>
      </c>
      <c r="BH932" s="288" t="str">
        <f t="shared" si="122"/>
        <v>NO</v>
      </c>
      <c r="BI932" s="288" t="str">
        <f t="shared" si="124"/>
        <v/>
      </c>
      <c r="BJ932" s="43"/>
      <c r="BK932" s="288" t="b">
        <f t="shared" si="123"/>
        <v>1</v>
      </c>
      <c r="BL932" s="288" t="b">
        <f t="shared" si="123"/>
        <v>1</v>
      </c>
      <c r="BM932" s="288" t="b">
        <f t="shared" si="123"/>
        <v>1</v>
      </c>
      <c r="BN932" s="288" t="b">
        <f t="shared" si="123"/>
        <v>1</v>
      </c>
      <c r="BO932" s="288" t="b">
        <f t="shared" si="123"/>
        <v>1</v>
      </c>
      <c r="BP932" s="288" t="b">
        <f t="shared" si="123"/>
        <v>1</v>
      </c>
      <c r="BQ932" s="288" t="b">
        <f t="shared" si="123"/>
        <v>1</v>
      </c>
    </row>
    <row r="933" spans="1:69" ht="12" customHeight="1" x14ac:dyDescent="0.25">
      <c r="A933" s="286">
        <v>22100713</v>
      </c>
      <c r="B933" s="287" t="s">
        <v>3022</v>
      </c>
      <c r="C933" s="16" t="s">
        <v>1156</v>
      </c>
      <c r="D933" s="13" t="s">
        <v>179</v>
      </c>
      <c r="E933" s="13"/>
      <c r="F933" s="16"/>
      <c r="G933" s="13"/>
      <c r="H933" s="288" t="s">
        <v>179</v>
      </c>
      <c r="I933" s="288" t="s">
        <v>2129</v>
      </c>
      <c r="J933" s="288" t="s">
        <v>2129</v>
      </c>
      <c r="K933" s="288" t="s">
        <v>2129</v>
      </c>
      <c r="L933" s="288" t="s">
        <v>2130</v>
      </c>
      <c r="M933" s="288" t="s">
        <v>2130</v>
      </c>
      <c r="N933" s="288" t="s">
        <v>2129</v>
      </c>
      <c r="P933" s="289">
        <v>-300000000</v>
      </c>
      <c r="Q933" s="289">
        <v>-300000000</v>
      </c>
      <c r="R933" s="289">
        <v>-300000000</v>
      </c>
      <c r="S933" s="289">
        <v>-300000000</v>
      </c>
      <c r="T933" s="289">
        <v>-300000000</v>
      </c>
      <c r="U933" s="289">
        <v>-300000000</v>
      </c>
      <c r="V933" s="289">
        <v>-300000000</v>
      </c>
      <c r="W933" s="289">
        <v>-300000000</v>
      </c>
      <c r="X933" s="289">
        <v>-300000000</v>
      </c>
      <c r="Y933" s="289">
        <v>-300000000</v>
      </c>
      <c r="Z933" s="289">
        <v>-300000000</v>
      </c>
      <c r="AA933" s="289">
        <v>-300000000</v>
      </c>
      <c r="AB933" s="289">
        <v>-300000000</v>
      </c>
      <c r="AC933" s="289"/>
      <c r="AD933" s="289"/>
      <c r="AE933" s="289">
        <v>-300000000</v>
      </c>
      <c r="AF933" s="299"/>
      <c r="AG933" s="300"/>
      <c r="AH933" s="291">
        <v>-300000000</v>
      </c>
      <c r="AI933" s="291"/>
      <c r="AJ933" s="291"/>
      <c r="AK933" s="292"/>
      <c r="AL933" s="291">
        <v>0</v>
      </c>
      <c r="AM933" s="293"/>
      <c r="AN933" s="291"/>
      <c r="AO933" s="294">
        <v>0</v>
      </c>
      <c r="AP933" s="291"/>
      <c r="AQ933" s="295">
        <v>-300000000</v>
      </c>
      <c r="AR933" s="291">
        <v>-300000000</v>
      </c>
      <c r="AS933" s="291"/>
      <c r="AT933" s="291"/>
      <c r="AU933" s="292"/>
      <c r="AV933" s="291">
        <v>0</v>
      </c>
      <c r="AW933" s="293"/>
      <c r="AX933" s="291"/>
      <c r="AY933" s="293">
        <v>0</v>
      </c>
      <c r="AZ933" s="297"/>
      <c r="BA933" s="295"/>
      <c r="BB933" s="43"/>
      <c r="BC933" s="288" t="str">
        <f t="shared" si="121"/>
        <v>AIC</v>
      </c>
      <c r="BD933" s="288" t="str">
        <f t="shared" si="121"/>
        <v/>
      </c>
      <c r="BE933" s="288" t="str">
        <f t="shared" si="121"/>
        <v/>
      </c>
      <c r="BF933" s="288" t="str">
        <f t="shared" si="121"/>
        <v/>
      </c>
      <c r="BG933" s="288" t="str">
        <f t="shared" si="122"/>
        <v>NO</v>
      </c>
      <c r="BH933" s="288" t="str">
        <f t="shared" si="122"/>
        <v>NO</v>
      </c>
      <c r="BI933" s="288" t="str">
        <f t="shared" si="124"/>
        <v/>
      </c>
      <c r="BJ933" s="43"/>
      <c r="BK933" s="288" t="b">
        <f t="shared" ref="BK933:BQ954" si="125">BC933=H933</f>
        <v>1</v>
      </c>
      <c r="BL933" s="288" t="b">
        <f t="shared" si="125"/>
        <v>1</v>
      </c>
      <c r="BM933" s="288" t="b">
        <f t="shared" si="125"/>
        <v>1</v>
      </c>
      <c r="BN933" s="288" t="b">
        <f t="shared" si="125"/>
        <v>1</v>
      </c>
      <c r="BO933" s="288" t="b">
        <f t="shared" si="125"/>
        <v>1</v>
      </c>
      <c r="BP933" s="288" t="b">
        <f t="shared" si="125"/>
        <v>1</v>
      </c>
      <c r="BQ933" s="288" t="b">
        <f t="shared" si="125"/>
        <v>1</v>
      </c>
    </row>
    <row r="934" spans="1:69" ht="12" customHeight="1" x14ac:dyDescent="0.25">
      <c r="A934" s="286">
        <v>22100723</v>
      </c>
      <c r="B934" s="287" t="s">
        <v>3023</v>
      </c>
      <c r="C934" s="16" t="s">
        <v>1157</v>
      </c>
      <c r="D934" s="13" t="s">
        <v>179</v>
      </c>
      <c r="E934" s="13"/>
      <c r="F934" s="16"/>
      <c r="G934" s="13"/>
      <c r="H934" s="288" t="s">
        <v>179</v>
      </c>
      <c r="I934" s="288" t="s">
        <v>2129</v>
      </c>
      <c r="J934" s="288" t="s">
        <v>2129</v>
      </c>
      <c r="K934" s="288" t="s">
        <v>2129</v>
      </c>
      <c r="L934" s="288" t="s">
        <v>2130</v>
      </c>
      <c r="M934" s="288" t="s">
        <v>2130</v>
      </c>
      <c r="N934" s="288" t="s">
        <v>2129</v>
      </c>
      <c r="P934" s="289">
        <v>-200000000</v>
      </c>
      <c r="Q934" s="289">
        <v>-200000000</v>
      </c>
      <c r="R934" s="289">
        <v>-200000000</v>
      </c>
      <c r="S934" s="289">
        <v>-200000000</v>
      </c>
      <c r="T934" s="289">
        <v>-200000000</v>
      </c>
      <c r="U934" s="289">
        <v>-200000000</v>
      </c>
      <c r="V934" s="289">
        <v>0</v>
      </c>
      <c r="W934" s="289">
        <v>0</v>
      </c>
      <c r="X934" s="289">
        <v>0</v>
      </c>
      <c r="Y934" s="289">
        <v>0</v>
      </c>
      <c r="Z934" s="289">
        <v>0</v>
      </c>
      <c r="AA934" s="289">
        <v>0</v>
      </c>
      <c r="AB934" s="289">
        <v>0</v>
      </c>
      <c r="AC934" s="289"/>
      <c r="AD934" s="289"/>
      <c r="AE934" s="289">
        <v>-91666666.666666672</v>
      </c>
      <c r="AF934" s="299"/>
      <c r="AG934" s="300"/>
      <c r="AH934" s="291">
        <v>-91666666.666666672</v>
      </c>
      <c r="AI934" s="291"/>
      <c r="AJ934" s="291"/>
      <c r="AK934" s="292"/>
      <c r="AL934" s="291">
        <v>0</v>
      </c>
      <c r="AM934" s="293"/>
      <c r="AN934" s="291"/>
      <c r="AO934" s="294">
        <v>0</v>
      </c>
      <c r="AP934" s="291"/>
      <c r="AQ934" s="295">
        <v>0</v>
      </c>
      <c r="AR934" s="291">
        <v>0</v>
      </c>
      <c r="AS934" s="291"/>
      <c r="AT934" s="291"/>
      <c r="AU934" s="292"/>
      <c r="AV934" s="291">
        <v>0</v>
      </c>
      <c r="AW934" s="293"/>
      <c r="AX934" s="291"/>
      <c r="AY934" s="293">
        <v>0</v>
      </c>
      <c r="AZ934" s="297"/>
      <c r="BA934" s="295"/>
      <c r="BB934" s="43"/>
      <c r="BC934" s="288" t="str">
        <f t="shared" si="121"/>
        <v>AIC</v>
      </c>
      <c r="BD934" s="288" t="str">
        <f t="shared" si="121"/>
        <v/>
      </c>
      <c r="BE934" s="288" t="str">
        <f t="shared" si="121"/>
        <v/>
      </c>
      <c r="BF934" s="288" t="str">
        <f t="shared" si="121"/>
        <v/>
      </c>
      <c r="BG934" s="288" t="str">
        <f t="shared" si="122"/>
        <v>NO</v>
      </c>
      <c r="BH934" s="288" t="str">
        <f t="shared" si="122"/>
        <v>NO</v>
      </c>
      <c r="BI934" s="288" t="str">
        <f t="shared" si="124"/>
        <v/>
      </c>
      <c r="BJ934" s="43"/>
      <c r="BK934" s="288" t="b">
        <f t="shared" si="125"/>
        <v>1</v>
      </c>
      <c r="BL934" s="288" t="b">
        <f t="shared" si="125"/>
        <v>1</v>
      </c>
      <c r="BM934" s="288" t="b">
        <f t="shared" si="125"/>
        <v>1</v>
      </c>
      <c r="BN934" s="288" t="b">
        <f t="shared" si="125"/>
        <v>1</v>
      </c>
      <c r="BO934" s="288" t="b">
        <f t="shared" si="125"/>
        <v>1</v>
      </c>
      <c r="BP934" s="288" t="b">
        <f t="shared" si="125"/>
        <v>1</v>
      </c>
      <c r="BQ934" s="288" t="b">
        <f t="shared" si="125"/>
        <v>1</v>
      </c>
    </row>
    <row r="935" spans="1:69" ht="12" customHeight="1" x14ac:dyDescent="0.25">
      <c r="A935" s="286">
        <v>22100743</v>
      </c>
      <c r="B935" s="287" t="s">
        <v>3024</v>
      </c>
      <c r="C935" s="16" t="s">
        <v>1158</v>
      </c>
      <c r="D935" s="13" t="s">
        <v>179</v>
      </c>
      <c r="E935" s="13"/>
      <c r="F935" s="16"/>
      <c r="G935" s="13"/>
      <c r="H935" s="288" t="s">
        <v>179</v>
      </c>
      <c r="I935" s="288" t="s">
        <v>2129</v>
      </c>
      <c r="J935" s="288" t="s">
        <v>2129</v>
      </c>
      <c r="K935" s="288" t="s">
        <v>2129</v>
      </c>
      <c r="L935" s="288" t="s">
        <v>2130</v>
      </c>
      <c r="M935" s="288" t="s">
        <v>2130</v>
      </c>
      <c r="N935" s="288" t="s">
        <v>2129</v>
      </c>
      <c r="P935" s="289">
        <v>-100000000</v>
      </c>
      <c r="Q935" s="289">
        <v>-100000000</v>
      </c>
      <c r="R935" s="289">
        <v>-100000000</v>
      </c>
      <c r="S935" s="289">
        <v>-100000000</v>
      </c>
      <c r="T935" s="289">
        <v>-100000000</v>
      </c>
      <c r="U935" s="289">
        <v>-100000000</v>
      </c>
      <c r="V935" s="289">
        <v>-100000000</v>
      </c>
      <c r="W935" s="289">
        <v>-100000000</v>
      </c>
      <c r="X935" s="289">
        <v>-100000000</v>
      </c>
      <c r="Y935" s="289">
        <v>-100000000</v>
      </c>
      <c r="Z935" s="289">
        <v>-100000000</v>
      </c>
      <c r="AA935" s="289">
        <v>-100000000</v>
      </c>
      <c r="AB935" s="289">
        <v>-100000000</v>
      </c>
      <c r="AC935" s="289"/>
      <c r="AD935" s="289"/>
      <c r="AE935" s="289">
        <v>-100000000</v>
      </c>
      <c r="AF935" s="299"/>
      <c r="AG935" s="300"/>
      <c r="AH935" s="291">
        <v>-100000000</v>
      </c>
      <c r="AI935" s="291"/>
      <c r="AJ935" s="291"/>
      <c r="AK935" s="292"/>
      <c r="AL935" s="291">
        <v>0</v>
      </c>
      <c r="AM935" s="293"/>
      <c r="AN935" s="291"/>
      <c r="AO935" s="294">
        <v>0</v>
      </c>
      <c r="AP935" s="291"/>
      <c r="AQ935" s="295">
        <v>-100000000</v>
      </c>
      <c r="AR935" s="291">
        <v>-100000000</v>
      </c>
      <c r="AS935" s="291"/>
      <c r="AT935" s="291"/>
      <c r="AU935" s="292"/>
      <c r="AV935" s="291">
        <v>0</v>
      </c>
      <c r="AW935" s="293"/>
      <c r="AX935" s="291"/>
      <c r="AY935" s="293">
        <v>0</v>
      </c>
      <c r="AZ935" s="297"/>
      <c r="BA935" s="295"/>
      <c r="BB935" s="43"/>
      <c r="BC935" s="288" t="str">
        <f t="shared" si="121"/>
        <v>AIC</v>
      </c>
      <c r="BD935" s="288" t="str">
        <f t="shared" si="121"/>
        <v/>
      </c>
      <c r="BE935" s="288" t="str">
        <f t="shared" si="121"/>
        <v/>
      </c>
      <c r="BF935" s="288" t="str">
        <f t="shared" si="121"/>
        <v/>
      </c>
      <c r="BG935" s="288" t="str">
        <f t="shared" si="122"/>
        <v>NO</v>
      </c>
      <c r="BH935" s="288" t="str">
        <f t="shared" si="122"/>
        <v>NO</v>
      </c>
      <c r="BI935" s="288" t="str">
        <f t="shared" si="124"/>
        <v/>
      </c>
      <c r="BJ935" s="43"/>
      <c r="BK935" s="288" t="b">
        <f t="shared" si="125"/>
        <v>1</v>
      </c>
      <c r="BL935" s="288" t="b">
        <f t="shared" si="125"/>
        <v>1</v>
      </c>
      <c r="BM935" s="288" t="b">
        <f t="shared" si="125"/>
        <v>1</v>
      </c>
      <c r="BN935" s="288" t="b">
        <f t="shared" si="125"/>
        <v>1</v>
      </c>
      <c r="BO935" s="288" t="b">
        <f t="shared" si="125"/>
        <v>1</v>
      </c>
      <c r="BP935" s="288" t="b">
        <f t="shared" si="125"/>
        <v>1</v>
      </c>
      <c r="BQ935" s="288" t="b">
        <f t="shared" si="125"/>
        <v>1</v>
      </c>
    </row>
    <row r="936" spans="1:69" ht="12" customHeight="1" x14ac:dyDescent="0.25">
      <c r="A936" s="286">
        <v>22100823</v>
      </c>
      <c r="B936" s="287" t="s">
        <v>3025</v>
      </c>
      <c r="C936" s="16" t="s">
        <v>622</v>
      </c>
      <c r="D936" s="13" t="s">
        <v>179</v>
      </c>
      <c r="E936" s="13"/>
      <c r="F936" s="16"/>
      <c r="G936" s="13"/>
      <c r="H936" s="288" t="s">
        <v>179</v>
      </c>
      <c r="I936" s="288" t="s">
        <v>2129</v>
      </c>
      <c r="J936" s="288" t="s">
        <v>2129</v>
      </c>
      <c r="K936" s="288" t="s">
        <v>2129</v>
      </c>
      <c r="L936" s="288" t="s">
        <v>2130</v>
      </c>
      <c r="M936" s="288" t="s">
        <v>2130</v>
      </c>
      <c r="N936" s="288" t="s">
        <v>2129</v>
      </c>
      <c r="P936" s="289">
        <v>-250000000</v>
      </c>
      <c r="Q936" s="289">
        <v>-250000000</v>
      </c>
      <c r="R936" s="289">
        <v>-250000000</v>
      </c>
      <c r="S936" s="289">
        <v>-250000000</v>
      </c>
      <c r="T936" s="289">
        <v>-250000000</v>
      </c>
      <c r="U936" s="289">
        <v>-250000000</v>
      </c>
      <c r="V936" s="289">
        <v>-250000000</v>
      </c>
      <c r="W936" s="289">
        <v>-250000000</v>
      </c>
      <c r="X936" s="289">
        <v>-250000000</v>
      </c>
      <c r="Y936" s="289">
        <v>-250000000</v>
      </c>
      <c r="Z936" s="289">
        <v>-250000000</v>
      </c>
      <c r="AA936" s="289">
        <v>-250000000</v>
      </c>
      <c r="AB936" s="289">
        <v>-250000000</v>
      </c>
      <c r="AC936" s="289"/>
      <c r="AD936" s="289"/>
      <c r="AE936" s="289">
        <v>-250000000</v>
      </c>
      <c r="AF936" s="299"/>
      <c r="AG936" s="300"/>
      <c r="AH936" s="291">
        <v>-250000000</v>
      </c>
      <c r="AI936" s="291"/>
      <c r="AJ936" s="291"/>
      <c r="AK936" s="292"/>
      <c r="AL936" s="291">
        <v>0</v>
      </c>
      <c r="AM936" s="293"/>
      <c r="AN936" s="291"/>
      <c r="AO936" s="294">
        <v>0</v>
      </c>
      <c r="AP936" s="291"/>
      <c r="AQ936" s="295">
        <v>-250000000</v>
      </c>
      <c r="AR936" s="291">
        <v>-250000000</v>
      </c>
      <c r="AS936" s="291"/>
      <c r="AT936" s="291"/>
      <c r="AU936" s="292"/>
      <c r="AV936" s="291">
        <v>0</v>
      </c>
      <c r="AW936" s="293"/>
      <c r="AX936" s="291"/>
      <c r="AY936" s="293">
        <v>0</v>
      </c>
      <c r="AZ936" s="297"/>
      <c r="BA936" s="295"/>
      <c r="BB936" s="43"/>
      <c r="BC936" s="288" t="str">
        <f t="shared" si="121"/>
        <v>AIC</v>
      </c>
      <c r="BD936" s="288" t="str">
        <f t="shared" si="121"/>
        <v/>
      </c>
      <c r="BE936" s="288" t="str">
        <f t="shared" si="121"/>
        <v/>
      </c>
      <c r="BF936" s="288" t="str">
        <f t="shared" si="121"/>
        <v/>
      </c>
      <c r="BG936" s="288" t="str">
        <f t="shared" si="122"/>
        <v>NO</v>
      </c>
      <c r="BH936" s="288" t="str">
        <f t="shared" si="122"/>
        <v>NO</v>
      </c>
      <c r="BI936" s="288" t="str">
        <f t="shared" si="124"/>
        <v/>
      </c>
      <c r="BJ936" s="43"/>
      <c r="BK936" s="288" t="b">
        <f t="shared" si="125"/>
        <v>1</v>
      </c>
      <c r="BL936" s="288" t="b">
        <f t="shared" si="125"/>
        <v>1</v>
      </c>
      <c r="BM936" s="288" t="b">
        <f t="shared" si="125"/>
        <v>1</v>
      </c>
      <c r="BN936" s="288" t="b">
        <f t="shared" si="125"/>
        <v>1</v>
      </c>
      <c r="BO936" s="288" t="b">
        <f t="shared" si="125"/>
        <v>1</v>
      </c>
      <c r="BP936" s="288" t="b">
        <f t="shared" si="125"/>
        <v>1</v>
      </c>
      <c r="BQ936" s="288" t="b">
        <f t="shared" si="125"/>
        <v>1</v>
      </c>
    </row>
    <row r="937" spans="1:69" ht="12" customHeight="1" x14ac:dyDescent="0.25">
      <c r="A937" s="286">
        <v>22100833</v>
      </c>
      <c r="B937" s="287" t="s">
        <v>3026</v>
      </c>
      <c r="C937" s="16" t="s">
        <v>1159</v>
      </c>
      <c r="D937" s="13" t="s">
        <v>179</v>
      </c>
      <c r="E937" s="13"/>
      <c r="F937" s="16"/>
      <c r="G937" s="13"/>
      <c r="H937" s="288" t="s">
        <v>179</v>
      </c>
      <c r="I937" s="288" t="s">
        <v>2129</v>
      </c>
      <c r="J937" s="288" t="s">
        <v>2129</v>
      </c>
      <c r="K937" s="288" t="s">
        <v>2129</v>
      </c>
      <c r="L937" s="288" t="s">
        <v>2130</v>
      </c>
      <c r="M937" s="288" t="s">
        <v>2130</v>
      </c>
      <c r="N937" s="288" t="s">
        <v>2129</v>
      </c>
      <c r="P937" s="289">
        <v>-138460000</v>
      </c>
      <c r="Q937" s="289">
        <v>-138460000</v>
      </c>
      <c r="R937" s="289">
        <v>-138460000</v>
      </c>
      <c r="S937" s="289">
        <v>-138460000</v>
      </c>
      <c r="T937" s="289">
        <v>-138460000</v>
      </c>
      <c r="U937" s="289">
        <v>-138460000</v>
      </c>
      <c r="V937" s="289">
        <v>-138460000</v>
      </c>
      <c r="W937" s="289">
        <v>-138460000</v>
      </c>
      <c r="X937" s="289">
        <v>-138460000</v>
      </c>
      <c r="Y937" s="289">
        <v>-138460000</v>
      </c>
      <c r="Z937" s="289">
        <v>-138460000</v>
      </c>
      <c r="AA937" s="289">
        <v>-138460000</v>
      </c>
      <c r="AB937" s="289">
        <v>-138460000</v>
      </c>
      <c r="AC937" s="289"/>
      <c r="AD937" s="289"/>
      <c r="AE937" s="289">
        <v>-138460000</v>
      </c>
      <c r="AF937" s="299"/>
      <c r="AG937" s="300"/>
      <c r="AH937" s="291">
        <v>-138460000</v>
      </c>
      <c r="AI937" s="291"/>
      <c r="AJ937" s="291"/>
      <c r="AK937" s="292"/>
      <c r="AL937" s="291">
        <v>0</v>
      </c>
      <c r="AM937" s="293"/>
      <c r="AN937" s="291"/>
      <c r="AO937" s="294">
        <v>0</v>
      </c>
      <c r="AP937" s="291"/>
      <c r="AQ937" s="295">
        <v>-138460000</v>
      </c>
      <c r="AR937" s="291">
        <v>-138460000</v>
      </c>
      <c r="AS937" s="291"/>
      <c r="AT937" s="291"/>
      <c r="AU937" s="292"/>
      <c r="AV937" s="291">
        <v>0</v>
      </c>
      <c r="AW937" s="293"/>
      <c r="AX937" s="291"/>
      <c r="AY937" s="293">
        <v>0</v>
      </c>
      <c r="AZ937" s="297"/>
      <c r="BA937" s="295"/>
      <c r="BB937" s="43"/>
      <c r="BC937" s="288" t="str">
        <f t="shared" si="121"/>
        <v>AIC</v>
      </c>
      <c r="BD937" s="288" t="str">
        <f t="shared" si="121"/>
        <v/>
      </c>
      <c r="BE937" s="288" t="str">
        <f t="shared" si="121"/>
        <v/>
      </c>
      <c r="BF937" s="288" t="str">
        <f t="shared" si="121"/>
        <v/>
      </c>
      <c r="BG937" s="288" t="str">
        <f t="shared" si="122"/>
        <v>NO</v>
      </c>
      <c r="BH937" s="288" t="str">
        <f t="shared" si="122"/>
        <v>NO</v>
      </c>
      <c r="BI937" s="288" t="str">
        <f t="shared" si="124"/>
        <v/>
      </c>
      <c r="BJ937" s="43"/>
      <c r="BK937" s="288" t="b">
        <f t="shared" si="125"/>
        <v>1</v>
      </c>
      <c r="BL937" s="288" t="b">
        <f t="shared" si="125"/>
        <v>1</v>
      </c>
      <c r="BM937" s="288" t="b">
        <f t="shared" si="125"/>
        <v>1</v>
      </c>
      <c r="BN937" s="288" t="b">
        <f t="shared" si="125"/>
        <v>1</v>
      </c>
      <c r="BO937" s="288" t="b">
        <f t="shared" si="125"/>
        <v>1</v>
      </c>
      <c r="BP937" s="288" t="b">
        <f t="shared" si="125"/>
        <v>1</v>
      </c>
      <c r="BQ937" s="288" t="b">
        <f t="shared" si="125"/>
        <v>1</v>
      </c>
    </row>
    <row r="938" spans="1:69" ht="12" customHeight="1" x14ac:dyDescent="0.25">
      <c r="A938" s="286">
        <v>22100843</v>
      </c>
      <c r="B938" s="287" t="s">
        <v>3027</v>
      </c>
      <c r="C938" s="16" t="s">
        <v>625</v>
      </c>
      <c r="D938" s="13" t="s">
        <v>179</v>
      </c>
      <c r="E938" s="13"/>
      <c r="F938" s="16"/>
      <c r="G938" s="13"/>
      <c r="H938" s="288" t="s">
        <v>179</v>
      </c>
      <c r="I938" s="288" t="s">
        <v>2129</v>
      </c>
      <c r="J938" s="288" t="s">
        <v>2129</v>
      </c>
      <c r="K938" s="288" t="s">
        <v>2129</v>
      </c>
      <c r="L938" s="288" t="s">
        <v>2130</v>
      </c>
      <c r="M938" s="288" t="s">
        <v>2130</v>
      </c>
      <c r="N938" s="288" t="s">
        <v>2129</v>
      </c>
      <c r="P938" s="289">
        <v>-23400000</v>
      </c>
      <c r="Q938" s="289">
        <v>-23400000</v>
      </c>
      <c r="R938" s="289">
        <v>-23400000</v>
      </c>
      <c r="S938" s="289">
        <v>-23400000</v>
      </c>
      <c r="T938" s="289">
        <v>-23400000</v>
      </c>
      <c r="U938" s="289">
        <v>-23400000</v>
      </c>
      <c r="V938" s="289">
        <v>-23400000</v>
      </c>
      <c r="W938" s="289">
        <v>-23400000</v>
      </c>
      <c r="X938" s="289">
        <v>-23400000</v>
      </c>
      <c r="Y938" s="289">
        <v>-23400000</v>
      </c>
      <c r="Z938" s="289">
        <v>-23400000</v>
      </c>
      <c r="AA938" s="289">
        <v>-23400000</v>
      </c>
      <c r="AB938" s="289">
        <v>-23400000</v>
      </c>
      <c r="AC938" s="289"/>
      <c r="AD938" s="289"/>
      <c r="AE938" s="289">
        <v>-23400000</v>
      </c>
      <c r="AF938" s="299"/>
      <c r="AG938" s="300"/>
      <c r="AH938" s="291">
        <v>-23400000</v>
      </c>
      <c r="AI938" s="291"/>
      <c r="AJ938" s="291"/>
      <c r="AK938" s="292"/>
      <c r="AL938" s="291">
        <v>0</v>
      </c>
      <c r="AM938" s="293"/>
      <c r="AN938" s="291"/>
      <c r="AO938" s="294">
        <v>0</v>
      </c>
      <c r="AP938" s="291"/>
      <c r="AQ938" s="295">
        <v>-23400000</v>
      </c>
      <c r="AR938" s="291">
        <v>-23400000</v>
      </c>
      <c r="AS938" s="291"/>
      <c r="AT938" s="291"/>
      <c r="AU938" s="292"/>
      <c r="AV938" s="291">
        <v>0</v>
      </c>
      <c r="AW938" s="293"/>
      <c r="AX938" s="291"/>
      <c r="AY938" s="293">
        <v>0</v>
      </c>
      <c r="AZ938" s="297"/>
      <c r="BA938" s="295"/>
      <c r="BB938" s="43"/>
      <c r="BC938" s="288" t="str">
        <f t="shared" si="121"/>
        <v>AIC</v>
      </c>
      <c r="BD938" s="288" t="str">
        <f t="shared" si="121"/>
        <v/>
      </c>
      <c r="BE938" s="288" t="str">
        <f t="shared" si="121"/>
        <v/>
      </c>
      <c r="BF938" s="288" t="str">
        <f t="shared" si="121"/>
        <v/>
      </c>
      <c r="BG938" s="288" t="str">
        <f t="shared" si="122"/>
        <v>NO</v>
      </c>
      <c r="BH938" s="288" t="str">
        <f t="shared" si="122"/>
        <v>NO</v>
      </c>
      <c r="BI938" s="288" t="str">
        <f t="shared" si="124"/>
        <v/>
      </c>
      <c r="BJ938" s="43"/>
      <c r="BK938" s="288" t="b">
        <f t="shared" si="125"/>
        <v>1</v>
      </c>
      <c r="BL938" s="288" t="b">
        <f t="shared" si="125"/>
        <v>1</v>
      </c>
      <c r="BM938" s="288" t="b">
        <f t="shared" si="125"/>
        <v>1</v>
      </c>
      <c r="BN938" s="288" t="b">
        <f t="shared" si="125"/>
        <v>1</v>
      </c>
      <c r="BO938" s="288" t="b">
        <f t="shared" si="125"/>
        <v>1</v>
      </c>
      <c r="BP938" s="288" t="b">
        <f t="shared" si="125"/>
        <v>1</v>
      </c>
      <c r="BQ938" s="288" t="b">
        <f t="shared" si="125"/>
        <v>1</v>
      </c>
    </row>
    <row r="939" spans="1:69" ht="12" customHeight="1" x14ac:dyDescent="0.25">
      <c r="A939" s="286">
        <v>22100853</v>
      </c>
      <c r="B939" s="287" t="s">
        <v>3028</v>
      </c>
      <c r="C939" s="16" t="s">
        <v>1160</v>
      </c>
      <c r="D939" s="13" t="s">
        <v>179</v>
      </c>
      <c r="E939" s="13"/>
      <c r="F939" s="16"/>
      <c r="G939" s="13"/>
      <c r="H939" s="288" t="s">
        <v>179</v>
      </c>
      <c r="I939" s="288" t="s">
        <v>2129</v>
      </c>
      <c r="J939" s="288" t="s">
        <v>2129</v>
      </c>
      <c r="K939" s="288" t="s">
        <v>2129</v>
      </c>
      <c r="L939" s="288" t="s">
        <v>2130</v>
      </c>
      <c r="M939" s="288" t="s">
        <v>2130</v>
      </c>
      <c r="N939" s="288" t="s">
        <v>2129</v>
      </c>
      <c r="P939" s="289">
        <v>-425000000</v>
      </c>
      <c r="Q939" s="289">
        <v>-425000000</v>
      </c>
      <c r="R939" s="289">
        <v>-425000000</v>
      </c>
      <c r="S939" s="289">
        <v>-425000000</v>
      </c>
      <c r="T939" s="289">
        <v>-425000000</v>
      </c>
      <c r="U939" s="289">
        <v>-425000000</v>
      </c>
      <c r="V939" s="289">
        <v>-425000000</v>
      </c>
      <c r="W939" s="289">
        <v>-425000000</v>
      </c>
      <c r="X939" s="289">
        <v>-425000000</v>
      </c>
      <c r="Y939" s="289">
        <v>-425000000</v>
      </c>
      <c r="Z939" s="289">
        <v>-425000000</v>
      </c>
      <c r="AA939" s="289">
        <v>-425000000</v>
      </c>
      <c r="AB939" s="289">
        <v>-425000000</v>
      </c>
      <c r="AC939" s="289"/>
      <c r="AD939" s="289"/>
      <c r="AE939" s="289">
        <v>-425000000</v>
      </c>
      <c r="AF939" s="299"/>
      <c r="AG939" s="300"/>
      <c r="AH939" s="291">
        <v>-425000000</v>
      </c>
      <c r="AI939" s="291"/>
      <c r="AJ939" s="291"/>
      <c r="AK939" s="292"/>
      <c r="AL939" s="291">
        <v>0</v>
      </c>
      <c r="AM939" s="293"/>
      <c r="AN939" s="291"/>
      <c r="AO939" s="294">
        <v>0</v>
      </c>
      <c r="AP939" s="291"/>
      <c r="AQ939" s="295">
        <v>-425000000</v>
      </c>
      <c r="AR939" s="291">
        <v>-425000000</v>
      </c>
      <c r="AS939" s="291"/>
      <c r="AT939" s="291"/>
      <c r="AU939" s="292"/>
      <c r="AV939" s="291">
        <v>0</v>
      </c>
      <c r="AW939" s="293"/>
      <c r="AX939" s="291"/>
      <c r="AY939" s="293">
        <v>0</v>
      </c>
      <c r="AZ939" s="297"/>
      <c r="BA939" s="295"/>
      <c r="BB939" s="43"/>
      <c r="BC939" s="288" t="str">
        <f t="shared" si="121"/>
        <v>AIC</v>
      </c>
      <c r="BD939" s="288" t="str">
        <f t="shared" si="121"/>
        <v/>
      </c>
      <c r="BE939" s="288" t="str">
        <f t="shared" si="121"/>
        <v/>
      </c>
      <c r="BF939" s="288" t="str">
        <f t="shared" si="121"/>
        <v/>
      </c>
      <c r="BG939" s="288" t="str">
        <f t="shared" si="122"/>
        <v>NO</v>
      </c>
      <c r="BH939" s="288" t="str">
        <f t="shared" si="122"/>
        <v>NO</v>
      </c>
      <c r="BI939" s="288" t="str">
        <f t="shared" si="124"/>
        <v/>
      </c>
      <c r="BJ939" s="43"/>
      <c r="BK939" s="288" t="b">
        <f t="shared" si="125"/>
        <v>1</v>
      </c>
      <c r="BL939" s="288" t="b">
        <f t="shared" si="125"/>
        <v>1</v>
      </c>
      <c r="BM939" s="288" t="b">
        <f t="shared" si="125"/>
        <v>1</v>
      </c>
      <c r="BN939" s="288" t="b">
        <f t="shared" si="125"/>
        <v>1</v>
      </c>
      <c r="BO939" s="288" t="b">
        <f t="shared" si="125"/>
        <v>1</v>
      </c>
      <c r="BP939" s="288" t="b">
        <f t="shared" si="125"/>
        <v>1</v>
      </c>
      <c r="BQ939" s="288" t="b">
        <f t="shared" si="125"/>
        <v>1</v>
      </c>
    </row>
    <row r="940" spans="1:69" ht="12" customHeight="1" x14ac:dyDescent="0.25">
      <c r="A940" s="286" t="s">
        <v>1161</v>
      </c>
      <c r="B940" s="287"/>
      <c r="C940" s="16" t="s">
        <v>1162</v>
      </c>
      <c r="D940" s="13" t="s">
        <v>179</v>
      </c>
      <c r="E940" s="13"/>
      <c r="F940" s="303">
        <v>43252</v>
      </c>
      <c r="G940" s="13"/>
      <c r="H940" s="288" t="s">
        <v>179</v>
      </c>
      <c r="I940" s="288"/>
      <c r="J940" s="288"/>
      <c r="K940" s="288"/>
      <c r="L940" s="288" t="s">
        <v>2130</v>
      </c>
      <c r="M940" s="288" t="s">
        <v>2130</v>
      </c>
      <c r="N940" s="288"/>
      <c r="P940" s="289"/>
      <c r="Q940" s="289"/>
      <c r="R940" s="289"/>
      <c r="S940" s="289"/>
      <c r="T940" s="289"/>
      <c r="U940" s="289"/>
      <c r="V940" s="289">
        <v>-600000000</v>
      </c>
      <c r="W940" s="289">
        <v>-600000000</v>
      </c>
      <c r="X940" s="289">
        <v>-600000000</v>
      </c>
      <c r="Y940" s="289">
        <v>-600000000</v>
      </c>
      <c r="Z940" s="289">
        <v>-600000000</v>
      </c>
      <c r="AA940" s="289">
        <v>-600000000</v>
      </c>
      <c r="AB940" s="289">
        <v>-600000000</v>
      </c>
      <c r="AC940" s="289"/>
      <c r="AD940" s="289"/>
      <c r="AE940" s="289">
        <v>-325000000</v>
      </c>
      <c r="AF940" s="299"/>
      <c r="AG940" s="300"/>
      <c r="AH940" s="291">
        <v>-325000000</v>
      </c>
      <c r="AI940" s="291"/>
      <c r="AJ940" s="291"/>
      <c r="AK940" s="292"/>
      <c r="AL940" s="291">
        <v>0</v>
      </c>
      <c r="AM940" s="293"/>
      <c r="AN940" s="291"/>
      <c r="AO940" s="294">
        <v>0</v>
      </c>
      <c r="AP940" s="291"/>
      <c r="AQ940" s="295">
        <v>-600000000</v>
      </c>
      <c r="AR940" s="291">
        <v>-600000000</v>
      </c>
      <c r="AS940" s="291"/>
      <c r="AT940" s="291"/>
      <c r="AU940" s="292"/>
      <c r="AV940" s="291">
        <v>0</v>
      </c>
      <c r="AW940" s="293"/>
      <c r="AX940" s="291"/>
      <c r="AY940" s="293">
        <v>0</v>
      </c>
      <c r="AZ940" s="297"/>
      <c r="BA940" s="295"/>
      <c r="BB940" s="43"/>
      <c r="BC940" s="288" t="str">
        <f t="shared" ref="BC940:BF972" si="126">IF(VALUE(AR940),BC$7,IF(ISBLANK(AR940),"",BC$7))</f>
        <v>AIC</v>
      </c>
      <c r="BD940" s="288"/>
      <c r="BE940" s="288"/>
      <c r="BF940" s="288"/>
      <c r="BG940" s="288" t="str">
        <f t="shared" si="122"/>
        <v>NO</v>
      </c>
      <c r="BH940" s="288" t="str">
        <f t="shared" si="122"/>
        <v>NO</v>
      </c>
      <c r="BI940" s="288"/>
      <c r="BJ940" s="43"/>
      <c r="BK940" s="288" t="b">
        <f t="shared" si="125"/>
        <v>1</v>
      </c>
      <c r="BL940" s="288" t="b">
        <f t="shared" si="125"/>
        <v>1</v>
      </c>
      <c r="BM940" s="288" t="b">
        <f t="shared" si="125"/>
        <v>1</v>
      </c>
      <c r="BN940" s="288" t="b">
        <f t="shared" si="125"/>
        <v>1</v>
      </c>
      <c r="BO940" s="288" t="b">
        <f t="shared" si="125"/>
        <v>1</v>
      </c>
      <c r="BP940" s="288" t="b">
        <f t="shared" si="125"/>
        <v>1</v>
      </c>
      <c r="BQ940" s="288" t="b">
        <f t="shared" si="125"/>
        <v>1</v>
      </c>
    </row>
    <row r="941" spans="1:69" ht="12" customHeight="1" x14ac:dyDescent="0.25">
      <c r="A941" s="286">
        <v>22100923</v>
      </c>
      <c r="B941" s="287" t="s">
        <v>3029</v>
      </c>
      <c r="C941" s="16" t="s">
        <v>633</v>
      </c>
      <c r="D941" s="13" t="s">
        <v>179</v>
      </c>
      <c r="E941" s="13"/>
      <c r="F941" s="16"/>
      <c r="G941" s="13"/>
      <c r="H941" s="288" t="s">
        <v>179</v>
      </c>
      <c r="I941" s="288" t="s">
        <v>2129</v>
      </c>
      <c r="J941" s="288" t="s">
        <v>2129</v>
      </c>
      <c r="K941" s="288" t="s">
        <v>2129</v>
      </c>
      <c r="L941" s="288" t="s">
        <v>2130</v>
      </c>
      <c r="M941" s="288" t="s">
        <v>2130</v>
      </c>
      <c r="N941" s="288" t="s">
        <v>2129</v>
      </c>
      <c r="P941" s="289">
        <v>-250000000</v>
      </c>
      <c r="Q941" s="289">
        <v>-250000000</v>
      </c>
      <c r="R941" s="289">
        <v>-250000000</v>
      </c>
      <c r="S941" s="289">
        <v>-250000000</v>
      </c>
      <c r="T941" s="289">
        <v>-250000000</v>
      </c>
      <c r="U941" s="289">
        <v>-250000000</v>
      </c>
      <c r="V941" s="289">
        <v>-250000000</v>
      </c>
      <c r="W941" s="289">
        <v>-250000000</v>
      </c>
      <c r="X941" s="289">
        <v>-250000000</v>
      </c>
      <c r="Y941" s="289">
        <v>-250000000</v>
      </c>
      <c r="Z941" s="289">
        <v>-250000000</v>
      </c>
      <c r="AA941" s="289">
        <v>-250000000</v>
      </c>
      <c r="AB941" s="289">
        <v>-250000000</v>
      </c>
      <c r="AC941" s="289"/>
      <c r="AD941" s="289"/>
      <c r="AE941" s="289">
        <v>-250000000</v>
      </c>
      <c r="AF941" s="299"/>
      <c r="AG941" s="300"/>
      <c r="AH941" s="291">
        <v>-250000000</v>
      </c>
      <c r="AI941" s="291"/>
      <c r="AJ941" s="291"/>
      <c r="AK941" s="292"/>
      <c r="AL941" s="291">
        <v>0</v>
      </c>
      <c r="AM941" s="293"/>
      <c r="AN941" s="291"/>
      <c r="AO941" s="294">
        <v>0</v>
      </c>
      <c r="AP941" s="291"/>
      <c r="AQ941" s="295">
        <v>-250000000</v>
      </c>
      <c r="AR941" s="291">
        <v>-250000000</v>
      </c>
      <c r="AS941" s="291"/>
      <c r="AT941" s="291"/>
      <c r="AU941" s="292"/>
      <c r="AV941" s="291">
        <v>0</v>
      </c>
      <c r="AW941" s="293"/>
      <c r="AX941" s="291"/>
      <c r="AY941" s="293">
        <v>0</v>
      </c>
      <c r="AZ941" s="297"/>
      <c r="BA941" s="295"/>
      <c r="BB941" s="43"/>
      <c r="BC941" s="288" t="str">
        <f t="shared" si="126"/>
        <v>AIC</v>
      </c>
      <c r="BD941" s="288" t="str">
        <f t="shared" si="126"/>
        <v/>
      </c>
      <c r="BE941" s="288" t="str">
        <f t="shared" si="126"/>
        <v/>
      </c>
      <c r="BF941" s="288" t="str">
        <f t="shared" si="126"/>
        <v/>
      </c>
      <c r="BG941" s="288" t="str">
        <f t="shared" si="122"/>
        <v>NO</v>
      </c>
      <c r="BH941" s="288" t="str">
        <f t="shared" si="122"/>
        <v>NO</v>
      </c>
      <c r="BI941" s="288" t="str">
        <f t="shared" ref="BI941:BI949" si="127">IF(OR(CONCATENATE(BG941,BH941)="NOW/C",CONCATENATE(BG941,BH941)="W/CNO"),"W/C","")</f>
        <v/>
      </c>
      <c r="BJ941" s="43"/>
      <c r="BK941" s="288" t="b">
        <f t="shared" si="125"/>
        <v>1</v>
      </c>
      <c r="BL941" s="288" t="b">
        <f t="shared" si="125"/>
        <v>1</v>
      </c>
      <c r="BM941" s="288" t="b">
        <f t="shared" si="125"/>
        <v>1</v>
      </c>
      <c r="BN941" s="288" t="b">
        <f t="shared" si="125"/>
        <v>1</v>
      </c>
      <c r="BO941" s="288" t="b">
        <f t="shared" si="125"/>
        <v>1</v>
      </c>
      <c r="BP941" s="288" t="b">
        <f t="shared" si="125"/>
        <v>1</v>
      </c>
      <c r="BQ941" s="288" t="b">
        <f t="shared" si="125"/>
        <v>1</v>
      </c>
    </row>
    <row r="942" spans="1:69" ht="12" customHeight="1" x14ac:dyDescent="0.25">
      <c r="A942" s="286">
        <v>22100933</v>
      </c>
      <c r="B942" s="287" t="s">
        <v>3030</v>
      </c>
      <c r="C942" s="16" t="s">
        <v>634</v>
      </c>
      <c r="D942" s="13" t="s">
        <v>179</v>
      </c>
      <c r="E942" s="13"/>
      <c r="F942" s="16"/>
      <c r="G942" s="13"/>
      <c r="H942" s="288" t="s">
        <v>179</v>
      </c>
      <c r="I942" s="288" t="s">
        <v>2129</v>
      </c>
      <c r="J942" s="288" t="s">
        <v>2129</v>
      </c>
      <c r="K942" s="288" t="s">
        <v>2129</v>
      </c>
      <c r="L942" s="288" t="s">
        <v>2130</v>
      </c>
      <c r="M942" s="288" t="s">
        <v>2130</v>
      </c>
      <c r="N942" s="288" t="s">
        <v>2129</v>
      </c>
      <c r="P942" s="289">
        <v>-45000000</v>
      </c>
      <c r="Q942" s="289">
        <v>-45000000</v>
      </c>
      <c r="R942" s="289">
        <v>-45000000</v>
      </c>
      <c r="S942" s="289">
        <v>-45000000</v>
      </c>
      <c r="T942" s="289">
        <v>-45000000</v>
      </c>
      <c r="U942" s="289">
        <v>-45000000</v>
      </c>
      <c r="V942" s="289">
        <v>-45000000</v>
      </c>
      <c r="W942" s="289">
        <v>-45000000</v>
      </c>
      <c r="X942" s="289">
        <v>-45000000</v>
      </c>
      <c r="Y942" s="289">
        <v>-45000000</v>
      </c>
      <c r="Z942" s="289">
        <v>-45000000</v>
      </c>
      <c r="AA942" s="289">
        <v>-45000000</v>
      </c>
      <c r="AB942" s="289">
        <v>-45000000</v>
      </c>
      <c r="AC942" s="289"/>
      <c r="AD942" s="289"/>
      <c r="AE942" s="289">
        <v>-45000000</v>
      </c>
      <c r="AF942" s="299"/>
      <c r="AG942" s="300"/>
      <c r="AH942" s="291">
        <v>-45000000</v>
      </c>
      <c r="AI942" s="291"/>
      <c r="AJ942" s="291"/>
      <c r="AK942" s="292"/>
      <c r="AL942" s="291">
        <v>0</v>
      </c>
      <c r="AM942" s="293"/>
      <c r="AN942" s="291"/>
      <c r="AO942" s="294">
        <v>0</v>
      </c>
      <c r="AP942" s="291"/>
      <c r="AQ942" s="295">
        <v>-45000000</v>
      </c>
      <c r="AR942" s="291">
        <v>-45000000</v>
      </c>
      <c r="AS942" s="291"/>
      <c r="AT942" s="291"/>
      <c r="AU942" s="292"/>
      <c r="AV942" s="291">
        <v>0</v>
      </c>
      <c r="AW942" s="293"/>
      <c r="AX942" s="291"/>
      <c r="AY942" s="293">
        <v>0</v>
      </c>
      <c r="AZ942" s="297"/>
      <c r="BA942" s="295"/>
      <c r="BB942" s="43"/>
      <c r="BC942" s="288" t="str">
        <f t="shared" si="126"/>
        <v>AIC</v>
      </c>
      <c r="BD942" s="288" t="str">
        <f t="shared" si="126"/>
        <v/>
      </c>
      <c r="BE942" s="288" t="str">
        <f t="shared" si="126"/>
        <v/>
      </c>
      <c r="BF942" s="288" t="str">
        <f t="shared" si="126"/>
        <v/>
      </c>
      <c r="BG942" s="288" t="str">
        <f t="shared" si="122"/>
        <v>NO</v>
      </c>
      <c r="BH942" s="288" t="str">
        <f t="shared" si="122"/>
        <v>NO</v>
      </c>
      <c r="BI942" s="288" t="str">
        <f t="shared" si="127"/>
        <v/>
      </c>
      <c r="BJ942" s="43"/>
      <c r="BK942" s="288" t="b">
        <f t="shared" si="125"/>
        <v>1</v>
      </c>
      <c r="BL942" s="288" t="b">
        <f t="shared" si="125"/>
        <v>1</v>
      </c>
      <c r="BM942" s="288" t="b">
        <f t="shared" si="125"/>
        <v>1</v>
      </c>
      <c r="BN942" s="288" t="b">
        <f t="shared" si="125"/>
        <v>1</v>
      </c>
      <c r="BO942" s="288" t="b">
        <f t="shared" si="125"/>
        <v>1</v>
      </c>
      <c r="BP942" s="288" t="b">
        <f t="shared" si="125"/>
        <v>1</v>
      </c>
      <c r="BQ942" s="288" t="b">
        <f t="shared" si="125"/>
        <v>1</v>
      </c>
    </row>
    <row r="943" spans="1:69" ht="12" customHeight="1" x14ac:dyDescent="0.25">
      <c r="A943" s="304">
        <v>22101023</v>
      </c>
      <c r="B943" s="305" t="s">
        <v>3031</v>
      </c>
      <c r="C943" s="358" t="s">
        <v>1163</v>
      </c>
      <c r="D943" s="13" t="s">
        <v>179</v>
      </c>
      <c r="E943" s="13"/>
      <c r="F943" s="358"/>
      <c r="G943" s="13"/>
      <c r="H943" s="288" t="s">
        <v>179</v>
      </c>
      <c r="I943" s="288" t="s">
        <v>2129</v>
      </c>
      <c r="J943" s="288" t="s">
        <v>2129</v>
      </c>
      <c r="K943" s="288" t="s">
        <v>2129</v>
      </c>
      <c r="L943" s="288" t="s">
        <v>2130</v>
      </c>
      <c r="M943" s="288" t="s">
        <v>2130</v>
      </c>
      <c r="N943" s="288" t="s">
        <v>2129</v>
      </c>
      <c r="P943" s="289">
        <v>-250000000</v>
      </c>
      <c r="Q943" s="289">
        <v>-250000000</v>
      </c>
      <c r="R943" s="289">
        <v>-250000000</v>
      </c>
      <c r="S943" s="289">
        <v>-250000000</v>
      </c>
      <c r="T943" s="289">
        <v>-250000000</v>
      </c>
      <c r="U943" s="289">
        <v>-250000000</v>
      </c>
      <c r="V943" s="289">
        <v>-250000000</v>
      </c>
      <c r="W943" s="289">
        <v>-250000000</v>
      </c>
      <c r="X943" s="289">
        <v>-250000000</v>
      </c>
      <c r="Y943" s="289">
        <v>-250000000</v>
      </c>
      <c r="Z943" s="289">
        <v>-250000000</v>
      </c>
      <c r="AA943" s="289">
        <v>-250000000</v>
      </c>
      <c r="AB943" s="289">
        <v>-250000000</v>
      </c>
      <c r="AC943" s="289"/>
      <c r="AD943" s="289"/>
      <c r="AE943" s="289">
        <v>-250000000</v>
      </c>
      <c r="AF943" s="299"/>
      <c r="AG943" s="300"/>
      <c r="AH943" s="291">
        <v>-250000000</v>
      </c>
      <c r="AI943" s="291"/>
      <c r="AJ943" s="291"/>
      <c r="AK943" s="292"/>
      <c r="AL943" s="291">
        <v>0</v>
      </c>
      <c r="AM943" s="293"/>
      <c r="AN943" s="291"/>
      <c r="AO943" s="294">
        <v>0</v>
      </c>
      <c r="AP943" s="291"/>
      <c r="AQ943" s="295">
        <v>-250000000</v>
      </c>
      <c r="AR943" s="291">
        <v>-250000000</v>
      </c>
      <c r="AS943" s="291"/>
      <c r="AT943" s="291"/>
      <c r="AU943" s="292"/>
      <c r="AV943" s="291">
        <v>0</v>
      </c>
      <c r="AW943" s="293"/>
      <c r="AX943" s="291"/>
      <c r="AY943" s="293">
        <v>0</v>
      </c>
      <c r="AZ943" s="297"/>
      <c r="BA943" s="295"/>
      <c r="BB943" s="43"/>
      <c r="BC943" s="288" t="str">
        <f t="shared" si="126"/>
        <v>AIC</v>
      </c>
      <c r="BD943" s="288" t="str">
        <f t="shared" si="126"/>
        <v/>
      </c>
      <c r="BE943" s="288" t="str">
        <f t="shared" si="126"/>
        <v/>
      </c>
      <c r="BF943" s="288" t="str">
        <f t="shared" si="126"/>
        <v/>
      </c>
      <c r="BG943" s="288" t="str">
        <f t="shared" si="122"/>
        <v>NO</v>
      </c>
      <c r="BH943" s="288" t="str">
        <f t="shared" si="122"/>
        <v>NO</v>
      </c>
      <c r="BI943" s="288" t="str">
        <f t="shared" si="127"/>
        <v/>
      </c>
      <c r="BJ943" s="43"/>
      <c r="BK943" s="288" t="b">
        <f t="shared" si="125"/>
        <v>1</v>
      </c>
      <c r="BL943" s="288" t="b">
        <f t="shared" si="125"/>
        <v>1</v>
      </c>
      <c r="BM943" s="288" t="b">
        <f t="shared" si="125"/>
        <v>1</v>
      </c>
      <c r="BN943" s="288" t="b">
        <f t="shared" si="125"/>
        <v>1</v>
      </c>
      <c r="BO943" s="288" t="b">
        <f t="shared" si="125"/>
        <v>1</v>
      </c>
      <c r="BP943" s="288" t="b">
        <f t="shared" si="125"/>
        <v>1</v>
      </c>
      <c r="BQ943" s="288" t="b">
        <f t="shared" si="125"/>
        <v>1</v>
      </c>
    </row>
    <row r="944" spans="1:69" ht="12" customHeight="1" x14ac:dyDescent="0.25">
      <c r="A944" s="304">
        <v>22101033</v>
      </c>
      <c r="B944" s="305" t="s">
        <v>3032</v>
      </c>
      <c r="C944" s="358" t="s">
        <v>1164</v>
      </c>
      <c r="D944" s="13" t="s">
        <v>179</v>
      </c>
      <c r="E944" s="13"/>
      <c r="F944" s="358"/>
      <c r="G944" s="13"/>
      <c r="H944" s="288" t="s">
        <v>179</v>
      </c>
      <c r="I944" s="288" t="s">
        <v>2129</v>
      </c>
      <c r="J944" s="288" t="s">
        <v>2129</v>
      </c>
      <c r="K944" s="288" t="s">
        <v>2129</v>
      </c>
      <c r="L944" s="288" t="s">
        <v>2130</v>
      </c>
      <c r="M944" s="288" t="s">
        <v>2130</v>
      </c>
      <c r="N944" s="288" t="s">
        <v>2129</v>
      </c>
      <c r="P944" s="289">
        <v>-300000000</v>
      </c>
      <c r="Q944" s="289">
        <v>-300000000</v>
      </c>
      <c r="R944" s="289">
        <v>-300000000</v>
      </c>
      <c r="S944" s="289">
        <v>-300000000</v>
      </c>
      <c r="T944" s="289">
        <v>-300000000</v>
      </c>
      <c r="U944" s="289">
        <v>-300000000</v>
      </c>
      <c r="V944" s="289">
        <v>-300000000</v>
      </c>
      <c r="W944" s="289">
        <v>-300000000</v>
      </c>
      <c r="X944" s="289">
        <v>-300000000</v>
      </c>
      <c r="Y944" s="289">
        <v>-300000000</v>
      </c>
      <c r="Z944" s="289">
        <v>-300000000</v>
      </c>
      <c r="AA944" s="289">
        <v>-300000000</v>
      </c>
      <c r="AB944" s="289">
        <v>-300000000</v>
      </c>
      <c r="AC944" s="289"/>
      <c r="AD944" s="289"/>
      <c r="AE944" s="289">
        <v>-300000000</v>
      </c>
      <c r="AF944" s="299"/>
      <c r="AG944" s="300"/>
      <c r="AH944" s="291">
        <v>-300000000</v>
      </c>
      <c r="AI944" s="291"/>
      <c r="AJ944" s="291"/>
      <c r="AK944" s="292"/>
      <c r="AL944" s="291">
        <v>0</v>
      </c>
      <c r="AM944" s="293"/>
      <c r="AN944" s="291"/>
      <c r="AO944" s="294">
        <v>0</v>
      </c>
      <c r="AP944" s="291"/>
      <c r="AQ944" s="295">
        <v>-300000000</v>
      </c>
      <c r="AR944" s="291">
        <v>-300000000</v>
      </c>
      <c r="AS944" s="291"/>
      <c r="AT944" s="291"/>
      <c r="AU944" s="292"/>
      <c r="AV944" s="291">
        <v>0</v>
      </c>
      <c r="AW944" s="293"/>
      <c r="AX944" s="291"/>
      <c r="AY944" s="293">
        <v>0</v>
      </c>
      <c r="AZ944" s="297"/>
      <c r="BA944" s="295"/>
      <c r="BB944" s="43"/>
      <c r="BC944" s="288" t="str">
        <f t="shared" si="126"/>
        <v>AIC</v>
      </c>
      <c r="BD944" s="288" t="str">
        <f t="shared" si="126"/>
        <v/>
      </c>
      <c r="BE944" s="288" t="str">
        <f t="shared" si="126"/>
        <v/>
      </c>
      <c r="BF944" s="288" t="str">
        <f t="shared" si="126"/>
        <v/>
      </c>
      <c r="BG944" s="288" t="str">
        <f t="shared" si="122"/>
        <v>NO</v>
      </c>
      <c r="BH944" s="288" t="str">
        <f t="shared" si="122"/>
        <v>NO</v>
      </c>
      <c r="BI944" s="288" t="str">
        <f t="shared" si="127"/>
        <v/>
      </c>
      <c r="BJ944" s="43"/>
      <c r="BK944" s="288" t="b">
        <f t="shared" si="125"/>
        <v>1</v>
      </c>
      <c r="BL944" s="288" t="b">
        <f t="shared" si="125"/>
        <v>1</v>
      </c>
      <c r="BM944" s="288" t="b">
        <f t="shared" si="125"/>
        <v>1</v>
      </c>
      <c r="BN944" s="288" t="b">
        <f t="shared" si="125"/>
        <v>1</v>
      </c>
      <c r="BO944" s="288" t="b">
        <f t="shared" si="125"/>
        <v>1</v>
      </c>
      <c r="BP944" s="288" t="b">
        <f t="shared" si="125"/>
        <v>1</v>
      </c>
      <c r="BQ944" s="288" t="b">
        <f t="shared" si="125"/>
        <v>1</v>
      </c>
    </row>
    <row r="945" spans="1:69" ht="12" customHeight="1" x14ac:dyDescent="0.25">
      <c r="A945" s="286">
        <v>22101053</v>
      </c>
      <c r="B945" s="287" t="s">
        <v>3033</v>
      </c>
      <c r="C945" s="327" t="s">
        <v>638</v>
      </c>
      <c r="D945" s="13" t="s">
        <v>179</v>
      </c>
      <c r="E945" s="13"/>
      <c r="F945" s="322"/>
      <c r="G945" s="13"/>
      <c r="H945" s="288" t="s">
        <v>179</v>
      </c>
      <c r="I945" s="288" t="s">
        <v>2129</v>
      </c>
      <c r="J945" s="288" t="s">
        <v>2129</v>
      </c>
      <c r="K945" s="288" t="s">
        <v>2129</v>
      </c>
      <c r="L945" s="288" t="s">
        <v>2130</v>
      </c>
      <c r="M945" s="288" t="s">
        <v>2130</v>
      </c>
      <c r="N945" s="288" t="s">
        <v>2129</v>
      </c>
      <c r="P945" s="289">
        <v>-250000000</v>
      </c>
      <c r="Q945" s="289">
        <v>-250000000</v>
      </c>
      <c r="R945" s="289">
        <v>-250000000</v>
      </c>
      <c r="S945" s="289">
        <v>-56553000</v>
      </c>
      <c r="T945" s="289">
        <v>0</v>
      </c>
      <c r="U945" s="289">
        <v>0</v>
      </c>
      <c r="V945" s="289">
        <v>0</v>
      </c>
      <c r="W945" s="289">
        <v>0</v>
      </c>
      <c r="X945" s="289">
        <v>0</v>
      </c>
      <c r="Y945" s="289">
        <v>0</v>
      </c>
      <c r="Z945" s="289">
        <v>0</v>
      </c>
      <c r="AA945" s="289">
        <v>0</v>
      </c>
      <c r="AB945" s="289">
        <v>0</v>
      </c>
      <c r="AC945" s="289"/>
      <c r="AD945" s="289"/>
      <c r="AE945" s="289">
        <v>-56796083.333333336</v>
      </c>
      <c r="AF945" s="299"/>
      <c r="AG945" s="300"/>
      <c r="AH945" s="291">
        <v>-56796083.333333336</v>
      </c>
      <c r="AI945" s="291"/>
      <c r="AJ945" s="291"/>
      <c r="AK945" s="292"/>
      <c r="AL945" s="291">
        <v>0</v>
      </c>
      <c r="AM945" s="293"/>
      <c r="AN945" s="291"/>
      <c r="AO945" s="294">
        <v>0</v>
      </c>
      <c r="AP945" s="291"/>
      <c r="AQ945" s="295">
        <v>0</v>
      </c>
      <c r="AR945" s="291">
        <v>0</v>
      </c>
      <c r="AS945" s="291"/>
      <c r="AT945" s="291"/>
      <c r="AU945" s="292"/>
      <c r="AV945" s="291">
        <v>0</v>
      </c>
      <c r="AW945" s="293"/>
      <c r="AX945" s="291"/>
      <c r="AY945" s="293">
        <v>0</v>
      </c>
      <c r="AZ945" s="297"/>
      <c r="BA945" s="295"/>
      <c r="BB945" s="43"/>
      <c r="BC945" s="288" t="str">
        <f t="shared" si="126"/>
        <v>AIC</v>
      </c>
      <c r="BD945" s="288" t="str">
        <f t="shared" si="126"/>
        <v/>
      </c>
      <c r="BE945" s="288" t="str">
        <f t="shared" si="126"/>
        <v/>
      </c>
      <c r="BF945" s="288" t="str">
        <f t="shared" si="126"/>
        <v/>
      </c>
      <c r="BG945" s="288" t="str">
        <f t="shared" si="122"/>
        <v>NO</v>
      </c>
      <c r="BH945" s="288" t="str">
        <f t="shared" si="122"/>
        <v>NO</v>
      </c>
      <c r="BI945" s="288" t="str">
        <f t="shared" si="127"/>
        <v/>
      </c>
      <c r="BJ945" s="43"/>
      <c r="BK945" s="288" t="b">
        <f t="shared" si="125"/>
        <v>1</v>
      </c>
      <c r="BL945" s="288" t="b">
        <f t="shared" si="125"/>
        <v>1</v>
      </c>
      <c r="BM945" s="288" t="b">
        <f t="shared" si="125"/>
        <v>1</v>
      </c>
      <c r="BN945" s="288" t="b">
        <f t="shared" si="125"/>
        <v>1</v>
      </c>
      <c r="BO945" s="288" t="b">
        <f t="shared" si="125"/>
        <v>1</v>
      </c>
      <c r="BP945" s="288" t="b">
        <f t="shared" si="125"/>
        <v>1</v>
      </c>
      <c r="BQ945" s="288" t="b">
        <f t="shared" si="125"/>
        <v>1</v>
      </c>
    </row>
    <row r="946" spans="1:69" ht="12" customHeight="1" x14ac:dyDescent="0.25">
      <c r="A946" s="286">
        <v>22101113</v>
      </c>
      <c r="B946" s="287" t="s">
        <v>3034</v>
      </c>
      <c r="C946" s="16" t="s">
        <v>1165</v>
      </c>
      <c r="D946" s="13" t="s">
        <v>179</v>
      </c>
      <c r="E946" s="13"/>
      <c r="F946" s="16"/>
      <c r="G946" s="13"/>
      <c r="H946" s="288" t="s">
        <v>179</v>
      </c>
      <c r="I946" s="288" t="s">
        <v>2129</v>
      </c>
      <c r="J946" s="288" t="s">
        <v>2129</v>
      </c>
      <c r="K946" s="288" t="s">
        <v>2129</v>
      </c>
      <c r="L946" s="288" t="s">
        <v>2130</v>
      </c>
      <c r="M946" s="288" t="s">
        <v>2130</v>
      </c>
      <c r="N946" s="288" t="s">
        <v>2129</v>
      </c>
      <c r="P946" s="289">
        <v>-350000000</v>
      </c>
      <c r="Q946" s="289">
        <v>-350000000</v>
      </c>
      <c r="R946" s="289">
        <v>-350000000</v>
      </c>
      <c r="S946" s="289">
        <v>-350000000</v>
      </c>
      <c r="T946" s="289">
        <v>-350000000</v>
      </c>
      <c r="U946" s="289">
        <v>-350000000</v>
      </c>
      <c r="V946" s="289">
        <v>-350000000</v>
      </c>
      <c r="W946" s="289">
        <v>-350000000</v>
      </c>
      <c r="X946" s="289">
        <v>-350000000</v>
      </c>
      <c r="Y946" s="289">
        <v>-350000000</v>
      </c>
      <c r="Z946" s="289">
        <v>-350000000</v>
      </c>
      <c r="AA946" s="289">
        <v>-350000000</v>
      </c>
      <c r="AB946" s="289">
        <v>-350000000</v>
      </c>
      <c r="AC946" s="289"/>
      <c r="AD946" s="289"/>
      <c r="AE946" s="289">
        <v>-350000000</v>
      </c>
      <c r="AF946" s="299"/>
      <c r="AG946" s="300"/>
      <c r="AH946" s="291">
        <v>-350000000</v>
      </c>
      <c r="AI946" s="291"/>
      <c r="AJ946" s="291"/>
      <c r="AK946" s="292"/>
      <c r="AL946" s="291">
        <v>0</v>
      </c>
      <c r="AM946" s="293"/>
      <c r="AN946" s="291"/>
      <c r="AO946" s="294">
        <v>0</v>
      </c>
      <c r="AP946" s="291"/>
      <c r="AQ946" s="295">
        <v>-350000000</v>
      </c>
      <c r="AR946" s="291">
        <v>-350000000</v>
      </c>
      <c r="AS946" s="291"/>
      <c r="AT946" s="291"/>
      <c r="AU946" s="292"/>
      <c r="AV946" s="291">
        <v>0</v>
      </c>
      <c r="AW946" s="293"/>
      <c r="AX946" s="291"/>
      <c r="AY946" s="293">
        <v>0</v>
      </c>
      <c r="AZ946" s="297"/>
      <c r="BA946" s="295"/>
      <c r="BB946" s="43"/>
      <c r="BC946" s="288" t="str">
        <f t="shared" si="126"/>
        <v>AIC</v>
      </c>
      <c r="BD946" s="288" t="str">
        <f t="shared" si="126"/>
        <v/>
      </c>
      <c r="BE946" s="288" t="str">
        <f t="shared" si="126"/>
        <v/>
      </c>
      <c r="BF946" s="288" t="str">
        <f t="shared" si="126"/>
        <v/>
      </c>
      <c r="BG946" s="288" t="str">
        <f t="shared" si="122"/>
        <v>NO</v>
      </c>
      <c r="BH946" s="288" t="str">
        <f t="shared" si="122"/>
        <v>NO</v>
      </c>
      <c r="BI946" s="288" t="str">
        <f t="shared" si="127"/>
        <v/>
      </c>
      <c r="BJ946" s="43"/>
      <c r="BK946" s="288" t="b">
        <f t="shared" si="125"/>
        <v>1</v>
      </c>
      <c r="BL946" s="288" t="b">
        <f t="shared" si="125"/>
        <v>1</v>
      </c>
      <c r="BM946" s="288" t="b">
        <f t="shared" si="125"/>
        <v>1</v>
      </c>
      <c r="BN946" s="288" t="b">
        <f t="shared" si="125"/>
        <v>1</v>
      </c>
      <c r="BO946" s="288" t="b">
        <f t="shared" si="125"/>
        <v>1</v>
      </c>
      <c r="BP946" s="288" t="b">
        <f t="shared" si="125"/>
        <v>1</v>
      </c>
      <c r="BQ946" s="288" t="b">
        <f t="shared" si="125"/>
        <v>1</v>
      </c>
    </row>
    <row r="947" spans="1:69" ht="12" customHeight="1" x14ac:dyDescent="0.25">
      <c r="A947" s="286">
        <v>22101123</v>
      </c>
      <c r="B947" s="287" t="s">
        <v>3035</v>
      </c>
      <c r="C947" s="16" t="s">
        <v>642</v>
      </c>
      <c r="D947" s="13" t="s">
        <v>179</v>
      </c>
      <c r="E947" s="13"/>
      <c r="F947" s="16"/>
      <c r="G947" s="13"/>
      <c r="H947" s="288" t="s">
        <v>179</v>
      </c>
      <c r="I947" s="288" t="s">
        <v>2129</v>
      </c>
      <c r="J947" s="288" t="s">
        <v>2129</v>
      </c>
      <c r="K947" s="288" t="s">
        <v>2129</v>
      </c>
      <c r="L947" s="288" t="s">
        <v>2130</v>
      </c>
      <c r="M947" s="288" t="s">
        <v>2130</v>
      </c>
      <c r="N947" s="288" t="s">
        <v>2129</v>
      </c>
      <c r="P947" s="289">
        <v>-325000000</v>
      </c>
      <c r="Q947" s="289">
        <v>-325000000</v>
      </c>
      <c r="R947" s="289">
        <v>-325000000</v>
      </c>
      <c r="S947" s="289">
        <v>-325000000</v>
      </c>
      <c r="T947" s="289">
        <v>-325000000</v>
      </c>
      <c r="U947" s="289">
        <v>-325000000</v>
      </c>
      <c r="V947" s="289">
        <v>-325000000</v>
      </c>
      <c r="W947" s="289">
        <v>-325000000</v>
      </c>
      <c r="X947" s="289">
        <v>-325000000</v>
      </c>
      <c r="Y947" s="289">
        <v>-325000000</v>
      </c>
      <c r="Z947" s="289">
        <v>-325000000</v>
      </c>
      <c r="AA947" s="289">
        <v>-325000000</v>
      </c>
      <c r="AB947" s="289">
        <v>-325000000</v>
      </c>
      <c r="AC947" s="289"/>
      <c r="AD947" s="289"/>
      <c r="AE947" s="289">
        <v>-325000000</v>
      </c>
      <c r="AF947" s="299"/>
      <c r="AG947" s="300"/>
      <c r="AH947" s="291">
        <v>-325000000</v>
      </c>
      <c r="AI947" s="291"/>
      <c r="AJ947" s="291"/>
      <c r="AK947" s="292"/>
      <c r="AL947" s="291">
        <v>0</v>
      </c>
      <c r="AM947" s="293"/>
      <c r="AN947" s="291"/>
      <c r="AO947" s="294">
        <v>0</v>
      </c>
      <c r="AP947" s="291"/>
      <c r="AQ947" s="295">
        <v>-325000000</v>
      </c>
      <c r="AR947" s="291">
        <v>-325000000</v>
      </c>
      <c r="AS947" s="291"/>
      <c r="AT947" s="291"/>
      <c r="AU947" s="292"/>
      <c r="AV947" s="291">
        <v>0</v>
      </c>
      <c r="AW947" s="293"/>
      <c r="AX947" s="291"/>
      <c r="AY947" s="293">
        <v>0</v>
      </c>
      <c r="AZ947" s="297"/>
      <c r="BA947" s="295"/>
      <c r="BB947" s="43"/>
      <c r="BC947" s="288" t="str">
        <f t="shared" si="126"/>
        <v>AIC</v>
      </c>
      <c r="BD947" s="288" t="str">
        <f t="shared" si="126"/>
        <v/>
      </c>
      <c r="BE947" s="288" t="str">
        <f t="shared" si="126"/>
        <v/>
      </c>
      <c r="BF947" s="288" t="str">
        <f t="shared" si="126"/>
        <v/>
      </c>
      <c r="BG947" s="288" t="str">
        <f t="shared" si="122"/>
        <v>NO</v>
      </c>
      <c r="BH947" s="288" t="str">
        <f t="shared" si="122"/>
        <v>NO</v>
      </c>
      <c r="BI947" s="288" t="str">
        <f t="shared" si="127"/>
        <v/>
      </c>
      <c r="BJ947" s="43"/>
      <c r="BK947" s="288" t="b">
        <f t="shared" si="125"/>
        <v>1</v>
      </c>
      <c r="BL947" s="288" t="b">
        <f t="shared" si="125"/>
        <v>1</v>
      </c>
      <c r="BM947" s="288" t="b">
        <f t="shared" si="125"/>
        <v>1</v>
      </c>
      <c r="BN947" s="288" t="b">
        <f t="shared" si="125"/>
        <v>1</v>
      </c>
      <c r="BO947" s="288" t="b">
        <f t="shared" si="125"/>
        <v>1</v>
      </c>
      <c r="BP947" s="288" t="b">
        <f t="shared" si="125"/>
        <v>1</v>
      </c>
      <c r="BQ947" s="288" t="b">
        <f t="shared" si="125"/>
        <v>1</v>
      </c>
    </row>
    <row r="948" spans="1:69" ht="12" customHeight="1" x14ac:dyDescent="0.25">
      <c r="A948" s="286">
        <v>22101133</v>
      </c>
      <c r="B948" s="287" t="s">
        <v>3036</v>
      </c>
      <c r="C948" s="16" t="s">
        <v>1166</v>
      </c>
      <c r="D948" s="13" t="s">
        <v>179</v>
      </c>
      <c r="E948" s="13"/>
      <c r="F948" s="16"/>
      <c r="G948" s="13"/>
      <c r="H948" s="288" t="s">
        <v>179</v>
      </c>
      <c r="I948" s="288" t="s">
        <v>2129</v>
      </c>
      <c r="J948" s="288" t="s">
        <v>2129</v>
      </c>
      <c r="K948" s="288" t="s">
        <v>2129</v>
      </c>
      <c r="L948" s="288" t="s">
        <v>2130</v>
      </c>
      <c r="M948" s="288" t="s">
        <v>2130</v>
      </c>
      <c r="N948" s="288" t="s">
        <v>2129</v>
      </c>
      <c r="P948" s="289">
        <v>-250000000</v>
      </c>
      <c r="Q948" s="289">
        <v>-250000000</v>
      </c>
      <c r="R948" s="289">
        <v>-250000000</v>
      </c>
      <c r="S948" s="289">
        <v>-250000000</v>
      </c>
      <c r="T948" s="289">
        <v>-250000000</v>
      </c>
      <c r="U948" s="289">
        <v>-250000000</v>
      </c>
      <c r="V948" s="289">
        <v>-250000000</v>
      </c>
      <c r="W948" s="289">
        <v>-250000000</v>
      </c>
      <c r="X948" s="289">
        <v>-250000000</v>
      </c>
      <c r="Y948" s="289">
        <v>-250000000</v>
      </c>
      <c r="Z948" s="289">
        <v>-250000000</v>
      </c>
      <c r="AA948" s="289">
        <v>-250000000</v>
      </c>
      <c r="AB948" s="289">
        <v>-250000000</v>
      </c>
      <c r="AC948" s="289"/>
      <c r="AD948" s="289"/>
      <c r="AE948" s="289">
        <v>-250000000</v>
      </c>
      <c r="AF948" s="299"/>
      <c r="AG948" s="300"/>
      <c r="AH948" s="291">
        <v>-250000000</v>
      </c>
      <c r="AI948" s="291"/>
      <c r="AJ948" s="291"/>
      <c r="AK948" s="292"/>
      <c r="AL948" s="291">
        <v>0</v>
      </c>
      <c r="AM948" s="293"/>
      <c r="AN948" s="291"/>
      <c r="AO948" s="294">
        <v>0</v>
      </c>
      <c r="AP948" s="291"/>
      <c r="AQ948" s="295">
        <v>-250000000</v>
      </c>
      <c r="AR948" s="291">
        <v>-250000000</v>
      </c>
      <c r="AS948" s="291"/>
      <c r="AT948" s="291"/>
      <c r="AU948" s="292"/>
      <c r="AV948" s="291">
        <v>0</v>
      </c>
      <c r="AW948" s="293"/>
      <c r="AX948" s="291"/>
      <c r="AY948" s="293">
        <v>0</v>
      </c>
      <c r="AZ948" s="297"/>
      <c r="BA948" s="295"/>
      <c r="BB948" s="43"/>
      <c r="BC948" s="288" t="str">
        <f t="shared" si="126"/>
        <v>AIC</v>
      </c>
      <c r="BD948" s="288" t="str">
        <f t="shared" si="126"/>
        <v/>
      </c>
      <c r="BE948" s="288" t="str">
        <f t="shared" si="126"/>
        <v/>
      </c>
      <c r="BF948" s="288" t="str">
        <f t="shared" si="126"/>
        <v/>
      </c>
      <c r="BG948" s="288" t="str">
        <f t="shared" si="122"/>
        <v>NO</v>
      </c>
      <c r="BH948" s="288" t="str">
        <f t="shared" si="122"/>
        <v>NO</v>
      </c>
      <c r="BI948" s="288" t="str">
        <f t="shared" si="127"/>
        <v/>
      </c>
      <c r="BJ948" s="43"/>
      <c r="BK948" s="288" t="b">
        <f t="shared" si="125"/>
        <v>1</v>
      </c>
      <c r="BL948" s="288" t="b">
        <f t="shared" si="125"/>
        <v>1</v>
      </c>
      <c r="BM948" s="288" t="b">
        <f t="shared" si="125"/>
        <v>1</v>
      </c>
      <c r="BN948" s="288" t="b">
        <f t="shared" si="125"/>
        <v>1</v>
      </c>
      <c r="BO948" s="288" t="b">
        <f t="shared" si="125"/>
        <v>1</v>
      </c>
      <c r="BP948" s="288" t="b">
        <f t="shared" si="125"/>
        <v>1</v>
      </c>
      <c r="BQ948" s="288" t="b">
        <f t="shared" si="125"/>
        <v>1</v>
      </c>
    </row>
    <row r="949" spans="1:69" ht="12" customHeight="1" x14ac:dyDescent="0.25">
      <c r="A949" s="286">
        <v>22101143</v>
      </c>
      <c r="B949" s="287" t="s">
        <v>3037</v>
      </c>
      <c r="C949" s="16" t="s">
        <v>644</v>
      </c>
      <c r="D949" s="13" t="s">
        <v>179</v>
      </c>
      <c r="E949" s="13"/>
      <c r="F949" s="16"/>
      <c r="G949" s="13"/>
      <c r="H949" s="288" t="s">
        <v>179</v>
      </c>
      <c r="I949" s="288" t="s">
        <v>2129</v>
      </c>
      <c r="J949" s="288" t="s">
        <v>2129</v>
      </c>
      <c r="K949" s="288" t="s">
        <v>2129</v>
      </c>
      <c r="L949" s="288" t="s">
        <v>2130</v>
      </c>
      <c r="M949" s="288" t="s">
        <v>2130</v>
      </c>
      <c r="N949" s="288" t="s">
        <v>2129</v>
      </c>
      <c r="P949" s="289">
        <v>-300000000</v>
      </c>
      <c r="Q949" s="289">
        <v>-300000000</v>
      </c>
      <c r="R949" s="289">
        <v>-300000000</v>
      </c>
      <c r="S949" s="289">
        <v>-300000000</v>
      </c>
      <c r="T949" s="289">
        <v>-300000000</v>
      </c>
      <c r="U949" s="289">
        <v>-300000000</v>
      </c>
      <c r="V949" s="289">
        <v>-300000000</v>
      </c>
      <c r="W949" s="289">
        <v>-300000000</v>
      </c>
      <c r="X949" s="289">
        <v>-300000000</v>
      </c>
      <c r="Y949" s="289">
        <v>-300000000</v>
      </c>
      <c r="Z949" s="289">
        <v>-300000000</v>
      </c>
      <c r="AA949" s="289">
        <v>-300000000</v>
      </c>
      <c r="AB949" s="289">
        <v>-300000000</v>
      </c>
      <c r="AC949" s="289"/>
      <c r="AD949" s="289"/>
      <c r="AE949" s="289">
        <v>-300000000</v>
      </c>
      <c r="AF949" s="299"/>
      <c r="AG949" s="300"/>
      <c r="AH949" s="291">
        <v>-300000000</v>
      </c>
      <c r="AI949" s="291"/>
      <c r="AJ949" s="291"/>
      <c r="AK949" s="292"/>
      <c r="AL949" s="291">
        <v>0</v>
      </c>
      <c r="AM949" s="293"/>
      <c r="AN949" s="291"/>
      <c r="AO949" s="294">
        <v>0</v>
      </c>
      <c r="AP949" s="291"/>
      <c r="AQ949" s="295">
        <v>-300000000</v>
      </c>
      <c r="AR949" s="291">
        <v>-300000000</v>
      </c>
      <c r="AS949" s="291"/>
      <c r="AT949" s="291"/>
      <c r="AU949" s="292"/>
      <c r="AV949" s="291">
        <v>0</v>
      </c>
      <c r="AW949" s="293"/>
      <c r="AX949" s="291"/>
      <c r="AY949" s="293">
        <v>0</v>
      </c>
      <c r="AZ949" s="297"/>
      <c r="BA949" s="295"/>
      <c r="BB949" s="43"/>
      <c r="BC949" s="288" t="str">
        <f t="shared" si="126"/>
        <v>AIC</v>
      </c>
      <c r="BD949" s="288" t="str">
        <f t="shared" si="126"/>
        <v/>
      </c>
      <c r="BE949" s="288" t="str">
        <f t="shared" si="126"/>
        <v/>
      </c>
      <c r="BF949" s="288" t="str">
        <f t="shared" si="126"/>
        <v/>
      </c>
      <c r="BG949" s="288" t="str">
        <f t="shared" si="122"/>
        <v>NO</v>
      </c>
      <c r="BH949" s="288" t="str">
        <f t="shared" si="122"/>
        <v>NO</v>
      </c>
      <c r="BI949" s="288" t="str">
        <f t="shared" si="127"/>
        <v/>
      </c>
      <c r="BJ949" s="43"/>
      <c r="BK949" s="288" t="b">
        <f t="shared" si="125"/>
        <v>1</v>
      </c>
      <c r="BL949" s="288" t="b">
        <f t="shared" si="125"/>
        <v>1</v>
      </c>
      <c r="BM949" s="288" t="b">
        <f t="shared" si="125"/>
        <v>1</v>
      </c>
      <c r="BN949" s="288" t="b">
        <f t="shared" si="125"/>
        <v>1</v>
      </c>
      <c r="BO949" s="288" t="b">
        <f t="shared" si="125"/>
        <v>1</v>
      </c>
      <c r="BP949" s="288" t="b">
        <f t="shared" si="125"/>
        <v>1</v>
      </c>
      <c r="BQ949" s="288" t="b">
        <f t="shared" si="125"/>
        <v>1</v>
      </c>
    </row>
    <row r="950" spans="1:69" ht="12" customHeight="1" x14ac:dyDescent="0.25">
      <c r="A950" s="286" t="s">
        <v>1167</v>
      </c>
      <c r="B950" s="287"/>
      <c r="C950" s="16" t="s">
        <v>1162</v>
      </c>
      <c r="D950" s="13" t="s">
        <v>179</v>
      </c>
      <c r="E950" s="13"/>
      <c r="F950" s="303">
        <v>43252</v>
      </c>
      <c r="G950" s="13"/>
      <c r="H950" s="288" t="s">
        <v>179</v>
      </c>
      <c r="I950" s="288"/>
      <c r="J950" s="288"/>
      <c r="K950" s="288"/>
      <c r="L950" s="288" t="s">
        <v>2130</v>
      </c>
      <c r="M950" s="288" t="s">
        <v>2130</v>
      </c>
      <c r="N950" s="288"/>
      <c r="P950" s="289"/>
      <c r="Q950" s="289"/>
      <c r="R950" s="289"/>
      <c r="S950" s="289"/>
      <c r="T950" s="289"/>
      <c r="U950" s="289"/>
      <c r="V950" s="289">
        <v>5257291.67</v>
      </c>
      <c r="W950" s="289">
        <v>5228125</v>
      </c>
      <c r="X950" s="289">
        <v>5213541.67</v>
      </c>
      <c r="Y950" s="289">
        <v>5198958.34</v>
      </c>
      <c r="Z950" s="289">
        <v>5184375.01</v>
      </c>
      <c r="AA950" s="289">
        <v>5169791.68</v>
      </c>
      <c r="AB950" s="289">
        <v>5155208.3499999996</v>
      </c>
      <c r="AC950" s="289"/>
      <c r="AD950" s="289"/>
      <c r="AE950" s="289">
        <v>2819140.6287499997</v>
      </c>
      <c r="AF950" s="299"/>
      <c r="AG950" s="300"/>
      <c r="AH950" s="291">
        <v>2819140.6287499997</v>
      </c>
      <c r="AI950" s="291"/>
      <c r="AJ950" s="291"/>
      <c r="AK950" s="292"/>
      <c r="AL950" s="291">
        <v>0</v>
      </c>
      <c r="AM950" s="293"/>
      <c r="AN950" s="291"/>
      <c r="AO950" s="294">
        <v>0</v>
      </c>
      <c r="AP950" s="291"/>
      <c r="AQ950" s="295">
        <v>5155208.3499999996</v>
      </c>
      <c r="AR950" s="291">
        <v>5155208.3499999996</v>
      </c>
      <c r="AS950" s="291"/>
      <c r="AT950" s="291"/>
      <c r="AU950" s="292"/>
      <c r="AV950" s="291">
        <v>0</v>
      </c>
      <c r="AW950" s="293"/>
      <c r="AX950" s="291"/>
      <c r="AY950" s="293">
        <v>0</v>
      </c>
      <c r="AZ950" s="297"/>
      <c r="BA950" s="295"/>
      <c r="BB950" s="43"/>
      <c r="BC950" s="288" t="str">
        <f t="shared" si="126"/>
        <v>AIC</v>
      </c>
      <c r="BD950" s="288"/>
      <c r="BE950" s="288"/>
      <c r="BF950" s="288"/>
      <c r="BG950" s="288" t="str">
        <f t="shared" si="122"/>
        <v>NO</v>
      </c>
      <c r="BH950" s="288" t="str">
        <f t="shared" si="122"/>
        <v>NO</v>
      </c>
      <c r="BI950" s="288"/>
      <c r="BJ950" s="43"/>
      <c r="BK950" s="288" t="b">
        <f t="shared" si="125"/>
        <v>1</v>
      </c>
      <c r="BL950" s="288" t="b">
        <f t="shared" si="125"/>
        <v>1</v>
      </c>
      <c r="BM950" s="288" t="b">
        <f t="shared" si="125"/>
        <v>1</v>
      </c>
      <c r="BN950" s="288" t="b">
        <f t="shared" si="125"/>
        <v>1</v>
      </c>
      <c r="BO950" s="288" t="b">
        <f t="shared" si="125"/>
        <v>1</v>
      </c>
      <c r="BP950" s="288" t="b">
        <f t="shared" si="125"/>
        <v>1</v>
      </c>
      <c r="BQ950" s="288" t="b">
        <f t="shared" si="125"/>
        <v>1</v>
      </c>
    </row>
    <row r="951" spans="1:69" ht="12" customHeight="1" x14ac:dyDescent="0.25">
      <c r="A951" s="286">
        <v>22600083</v>
      </c>
      <c r="B951" s="287" t="s">
        <v>3038</v>
      </c>
      <c r="C951" s="16" t="s">
        <v>1168</v>
      </c>
      <c r="D951" s="13" t="s">
        <v>179</v>
      </c>
      <c r="E951" s="13"/>
      <c r="F951" s="16"/>
      <c r="G951" s="13"/>
      <c r="H951" s="288" t="s">
        <v>179</v>
      </c>
      <c r="I951" s="288" t="s">
        <v>2129</v>
      </c>
      <c r="J951" s="288" t="s">
        <v>2129</v>
      </c>
      <c r="K951" s="288" t="s">
        <v>2129</v>
      </c>
      <c r="L951" s="288" t="s">
        <v>2130</v>
      </c>
      <c r="M951" s="288" t="s">
        <v>2130</v>
      </c>
      <c r="N951" s="288" t="s">
        <v>2129</v>
      </c>
      <c r="P951" s="289">
        <v>11632.92</v>
      </c>
      <c r="Q951" s="289">
        <v>11591.07</v>
      </c>
      <c r="R951" s="289">
        <v>11549.22</v>
      </c>
      <c r="S951" s="289">
        <v>11507.37</v>
      </c>
      <c r="T951" s="289">
        <v>11465.52</v>
      </c>
      <c r="U951" s="289">
        <v>11423.67</v>
      </c>
      <c r="V951" s="289">
        <v>11381.82</v>
      </c>
      <c r="W951" s="289">
        <v>11339.97</v>
      </c>
      <c r="X951" s="289">
        <v>11298.12</v>
      </c>
      <c r="Y951" s="289">
        <v>11256.27</v>
      </c>
      <c r="Z951" s="289">
        <v>11214.42</v>
      </c>
      <c r="AA951" s="289">
        <v>11172.57</v>
      </c>
      <c r="AB951" s="289">
        <v>11130.72</v>
      </c>
      <c r="AC951" s="289"/>
      <c r="AD951" s="289"/>
      <c r="AE951" s="289">
        <v>11381.820000000002</v>
      </c>
      <c r="AF951" s="299"/>
      <c r="AG951" s="300"/>
      <c r="AH951" s="291">
        <v>11381.820000000002</v>
      </c>
      <c r="AI951" s="291"/>
      <c r="AJ951" s="291"/>
      <c r="AK951" s="292"/>
      <c r="AL951" s="291">
        <v>0</v>
      </c>
      <c r="AM951" s="293"/>
      <c r="AN951" s="291"/>
      <c r="AO951" s="294">
        <v>0</v>
      </c>
      <c r="AP951" s="291"/>
      <c r="AQ951" s="295">
        <v>11130.72</v>
      </c>
      <c r="AR951" s="291">
        <v>11130.72</v>
      </c>
      <c r="AS951" s="291"/>
      <c r="AT951" s="291"/>
      <c r="AU951" s="292"/>
      <c r="AV951" s="291">
        <v>0</v>
      </c>
      <c r="AW951" s="293"/>
      <c r="AX951" s="291"/>
      <c r="AY951" s="293">
        <v>0</v>
      </c>
      <c r="AZ951" s="297"/>
      <c r="BA951" s="295"/>
      <c r="BB951" s="43"/>
      <c r="BC951" s="288" t="str">
        <f t="shared" si="126"/>
        <v>AIC</v>
      </c>
      <c r="BD951" s="288" t="str">
        <f t="shared" si="126"/>
        <v/>
      </c>
      <c r="BE951" s="288" t="str">
        <f t="shared" si="126"/>
        <v/>
      </c>
      <c r="BF951" s="288" t="str">
        <f t="shared" si="126"/>
        <v/>
      </c>
      <c r="BG951" s="288" t="str">
        <f t="shared" si="122"/>
        <v>NO</v>
      </c>
      <c r="BH951" s="288" t="str">
        <f t="shared" si="122"/>
        <v>NO</v>
      </c>
      <c r="BI951" s="288" t="str">
        <f t="shared" ref="BI951:BI1017" si="128">IF(OR(CONCATENATE(BG951,BH951)="NOW/C",CONCATENATE(BG951,BH951)="W/CNO"),"W/C","")</f>
        <v/>
      </c>
      <c r="BJ951" s="43"/>
      <c r="BK951" s="288" t="b">
        <f t="shared" si="125"/>
        <v>1</v>
      </c>
      <c r="BL951" s="288" t="b">
        <f t="shared" si="125"/>
        <v>1</v>
      </c>
      <c r="BM951" s="288" t="b">
        <f t="shared" si="125"/>
        <v>1</v>
      </c>
      <c r="BN951" s="288" t="b">
        <f t="shared" si="125"/>
        <v>1</v>
      </c>
      <c r="BO951" s="288" t="b">
        <f t="shared" si="125"/>
        <v>1</v>
      </c>
      <c r="BP951" s="288" t="b">
        <f t="shared" si="125"/>
        <v>1</v>
      </c>
      <c r="BQ951" s="288" t="b">
        <f t="shared" si="125"/>
        <v>1</v>
      </c>
    </row>
    <row r="952" spans="1:69" ht="12" customHeight="1" x14ac:dyDescent="0.25">
      <c r="A952" s="286">
        <v>22600093</v>
      </c>
      <c r="B952" s="287" t="s">
        <v>3039</v>
      </c>
      <c r="C952" s="16" t="s">
        <v>1169</v>
      </c>
      <c r="D952" s="13" t="s">
        <v>179</v>
      </c>
      <c r="E952" s="13"/>
      <c r="F952" s="16"/>
      <c r="G952" s="13"/>
      <c r="H952" s="288" t="s">
        <v>179</v>
      </c>
      <c r="I952" s="288" t="s">
        <v>2129</v>
      </c>
      <c r="J952" s="288" t="s">
        <v>2129</v>
      </c>
      <c r="K952" s="288" t="s">
        <v>2129</v>
      </c>
      <c r="L952" s="288" t="s">
        <v>2130</v>
      </c>
      <c r="M952" s="288" t="s">
        <v>2130</v>
      </c>
      <c r="N952" s="288" t="s">
        <v>2129</v>
      </c>
      <c r="P952" s="289">
        <v>1746927.08</v>
      </c>
      <c r="Q952" s="289">
        <v>1741614.58</v>
      </c>
      <c r="R952" s="289">
        <v>1736302.08</v>
      </c>
      <c r="S952" s="289">
        <v>1730989.58</v>
      </c>
      <c r="T952" s="289">
        <v>1725677.08</v>
      </c>
      <c r="U952" s="289">
        <v>1720364.58</v>
      </c>
      <c r="V952" s="289">
        <v>1715052.08</v>
      </c>
      <c r="W952" s="289">
        <v>1709739.58</v>
      </c>
      <c r="X952" s="289">
        <v>1704427.08</v>
      </c>
      <c r="Y952" s="289">
        <v>1699114.58</v>
      </c>
      <c r="Z952" s="289">
        <v>1693802.08</v>
      </c>
      <c r="AA952" s="289">
        <v>1688489.58</v>
      </c>
      <c r="AB952" s="289">
        <v>1683177.08</v>
      </c>
      <c r="AC952" s="289"/>
      <c r="AD952" s="289"/>
      <c r="AE952" s="289">
        <v>1715052.08</v>
      </c>
      <c r="AF952" s="299"/>
      <c r="AG952" s="300"/>
      <c r="AH952" s="291">
        <v>1715052.08</v>
      </c>
      <c r="AI952" s="291"/>
      <c r="AJ952" s="291"/>
      <c r="AK952" s="292"/>
      <c r="AL952" s="291">
        <v>0</v>
      </c>
      <c r="AM952" s="293"/>
      <c r="AN952" s="291"/>
      <c r="AO952" s="294">
        <v>0</v>
      </c>
      <c r="AP952" s="291"/>
      <c r="AQ952" s="295">
        <v>1683177.08</v>
      </c>
      <c r="AR952" s="291">
        <v>1683177.08</v>
      </c>
      <c r="AS952" s="291"/>
      <c r="AT952" s="291"/>
      <c r="AU952" s="292"/>
      <c r="AV952" s="291">
        <v>0</v>
      </c>
      <c r="AW952" s="293"/>
      <c r="AX952" s="291"/>
      <c r="AY952" s="293">
        <v>0</v>
      </c>
      <c r="AZ952" s="297"/>
      <c r="BA952" s="295"/>
      <c r="BB952" s="43"/>
      <c r="BC952" s="288" t="str">
        <f t="shared" si="126"/>
        <v>AIC</v>
      </c>
      <c r="BD952" s="288" t="str">
        <f t="shared" si="126"/>
        <v/>
      </c>
      <c r="BE952" s="288" t="str">
        <f t="shared" si="126"/>
        <v/>
      </c>
      <c r="BF952" s="288" t="str">
        <f t="shared" si="126"/>
        <v/>
      </c>
      <c r="BG952" s="288" t="str">
        <f t="shared" si="122"/>
        <v>NO</v>
      </c>
      <c r="BH952" s="288" t="str">
        <f t="shared" si="122"/>
        <v>NO</v>
      </c>
      <c r="BI952" s="288" t="str">
        <f t="shared" si="128"/>
        <v/>
      </c>
      <c r="BJ952" s="43"/>
      <c r="BK952" s="288" t="b">
        <f t="shared" si="125"/>
        <v>1</v>
      </c>
      <c r="BL952" s="288" t="b">
        <f t="shared" si="125"/>
        <v>1</v>
      </c>
      <c r="BM952" s="288" t="b">
        <f t="shared" si="125"/>
        <v>1</v>
      </c>
      <c r="BN952" s="288" t="b">
        <f t="shared" si="125"/>
        <v>1</v>
      </c>
      <c r="BO952" s="288" t="b">
        <f t="shared" si="125"/>
        <v>1</v>
      </c>
      <c r="BP952" s="288" t="b">
        <f t="shared" si="125"/>
        <v>1</v>
      </c>
      <c r="BQ952" s="288" t="b">
        <f t="shared" si="125"/>
        <v>1</v>
      </c>
    </row>
    <row r="953" spans="1:69" ht="12" customHeight="1" x14ac:dyDescent="0.25">
      <c r="A953" s="286">
        <v>22700013</v>
      </c>
      <c r="B953" s="287" t="s">
        <v>3040</v>
      </c>
      <c r="C953" s="16" t="s">
        <v>1170</v>
      </c>
      <c r="D953" s="13" t="s">
        <v>182</v>
      </c>
      <c r="E953" s="13"/>
      <c r="F953" s="303">
        <v>43070</v>
      </c>
      <c r="G953" s="13"/>
      <c r="H953" s="288" t="s">
        <v>2129</v>
      </c>
      <c r="I953" s="288" t="s">
        <v>2129</v>
      </c>
      <c r="J953" s="288" t="s">
        <v>2129</v>
      </c>
      <c r="K953" s="288" t="s">
        <v>182</v>
      </c>
      <c r="L953" s="288" t="s">
        <v>2130</v>
      </c>
      <c r="M953" s="288" t="s">
        <v>2130</v>
      </c>
      <c r="N953" s="288" t="s">
        <v>2129</v>
      </c>
      <c r="P953" s="289">
        <v>-619538.37</v>
      </c>
      <c r="Q953" s="289">
        <v>-619538.37</v>
      </c>
      <c r="R953" s="289">
        <v>-937662.37</v>
      </c>
      <c r="S953" s="289">
        <v>-775533.14</v>
      </c>
      <c r="T953" s="289">
        <v>-775533.14</v>
      </c>
      <c r="U953" s="289">
        <v>-775533.14</v>
      </c>
      <c r="V953" s="289">
        <v>-671204.18</v>
      </c>
      <c r="W953" s="289">
        <v>-671204.18</v>
      </c>
      <c r="X953" s="289">
        <v>-671204.18</v>
      </c>
      <c r="Y953" s="289">
        <v>-919220.02</v>
      </c>
      <c r="Z953" s="289">
        <v>-919220.02</v>
      </c>
      <c r="AA953" s="289">
        <v>-919220.02</v>
      </c>
      <c r="AB953" s="289">
        <v>-789154.3</v>
      </c>
      <c r="AC953" s="289"/>
      <c r="AD953" s="289"/>
      <c r="AE953" s="289">
        <v>-779951.59124999994</v>
      </c>
      <c r="AF953" s="299"/>
      <c r="AG953" s="300"/>
      <c r="AH953" s="291"/>
      <c r="AI953" s="291"/>
      <c r="AJ953" s="291"/>
      <c r="AK953" s="292">
        <v>-779951.59124999994</v>
      </c>
      <c r="AL953" s="291">
        <v>-779951.59124999994</v>
      </c>
      <c r="AM953" s="293"/>
      <c r="AN953" s="291"/>
      <c r="AO953" s="294"/>
      <c r="AP953" s="291"/>
      <c r="AQ953" s="295">
        <v>-789154.3</v>
      </c>
      <c r="AR953" s="291"/>
      <c r="AS953" s="291"/>
      <c r="AT953" s="291"/>
      <c r="AU953" s="292">
        <v>-789154.3</v>
      </c>
      <c r="AV953" s="291">
        <v>-789154.3</v>
      </c>
      <c r="AW953" s="293"/>
      <c r="AX953" s="291"/>
      <c r="AY953" s="293"/>
      <c r="AZ953" s="297" t="s">
        <v>219</v>
      </c>
      <c r="BA953" s="295"/>
      <c r="BB953" s="43"/>
      <c r="BC953" s="288" t="str">
        <f t="shared" si="126"/>
        <v/>
      </c>
      <c r="BD953" s="288" t="str">
        <f t="shared" si="126"/>
        <v/>
      </c>
      <c r="BE953" s="288" t="str">
        <f t="shared" si="126"/>
        <v/>
      </c>
      <c r="BF953" s="288" t="str">
        <f t="shared" si="126"/>
        <v>Non-Op</v>
      </c>
      <c r="BG953" s="288" t="str">
        <f t="shared" si="122"/>
        <v>NO</v>
      </c>
      <c r="BH953" s="288" t="str">
        <f t="shared" si="122"/>
        <v>NO</v>
      </c>
      <c r="BI953" s="288" t="str">
        <f t="shared" si="128"/>
        <v/>
      </c>
      <c r="BJ953" s="43"/>
      <c r="BK953" s="288" t="b">
        <f t="shared" si="125"/>
        <v>1</v>
      </c>
      <c r="BL953" s="288" t="b">
        <f t="shared" si="125"/>
        <v>1</v>
      </c>
      <c r="BM953" s="288" t="b">
        <f t="shared" si="125"/>
        <v>1</v>
      </c>
      <c r="BN953" s="288" t="b">
        <f t="shared" si="125"/>
        <v>1</v>
      </c>
      <c r="BO953" s="288" t="b">
        <f t="shared" si="125"/>
        <v>1</v>
      </c>
      <c r="BP953" s="288" t="b">
        <f t="shared" si="125"/>
        <v>1</v>
      </c>
      <c r="BQ953" s="288" t="b">
        <f t="shared" si="125"/>
        <v>1</v>
      </c>
    </row>
    <row r="954" spans="1:69" ht="12" customHeight="1" x14ac:dyDescent="0.25">
      <c r="A954" s="286">
        <v>22820011</v>
      </c>
      <c r="B954" s="287" t="s">
        <v>3041</v>
      </c>
      <c r="C954" s="16" t="s">
        <v>1171</v>
      </c>
      <c r="D954" s="13" t="s">
        <v>183</v>
      </c>
      <c r="E954" s="13"/>
      <c r="F954" s="16"/>
      <c r="G954" s="13"/>
      <c r="H954" s="288" t="s">
        <v>2129</v>
      </c>
      <c r="I954" s="288" t="s">
        <v>2129</v>
      </c>
      <c r="J954" s="288" t="s">
        <v>2129</v>
      </c>
      <c r="K954" s="288" t="s">
        <v>2129</v>
      </c>
      <c r="L954" s="288" t="s">
        <v>2130</v>
      </c>
      <c r="M954" s="288" t="s">
        <v>183</v>
      </c>
      <c r="N954" s="288" t="s">
        <v>183</v>
      </c>
      <c r="P954" s="289">
        <v>-140000</v>
      </c>
      <c r="Q954" s="289">
        <v>-140000</v>
      </c>
      <c r="R954" s="289">
        <v>-140000</v>
      </c>
      <c r="S954" s="289">
        <v>-450000</v>
      </c>
      <c r="T954" s="289">
        <v>-450000</v>
      </c>
      <c r="U954" s="289">
        <v>-450000</v>
      </c>
      <c r="V954" s="289">
        <v>-550000</v>
      </c>
      <c r="W954" s="289">
        <v>-550000</v>
      </c>
      <c r="X954" s="289">
        <v>-550000</v>
      </c>
      <c r="Y954" s="289">
        <v>-200000</v>
      </c>
      <c r="Z954" s="289">
        <v>-200000</v>
      </c>
      <c r="AA954" s="289">
        <v>-200000</v>
      </c>
      <c r="AB954" s="289">
        <v>-300000</v>
      </c>
      <c r="AC954" s="289"/>
      <c r="AD954" s="289"/>
      <c r="AE954" s="289">
        <v>-341666.66666666669</v>
      </c>
      <c r="AF954" s="299"/>
      <c r="AG954" s="300"/>
      <c r="AH954" s="291"/>
      <c r="AI954" s="291"/>
      <c r="AJ954" s="291"/>
      <c r="AK954" s="292"/>
      <c r="AL954" s="291">
        <v>0</v>
      </c>
      <c r="AM954" s="293"/>
      <c r="AN954" s="291">
        <v>-341666.66666666669</v>
      </c>
      <c r="AO954" s="294">
        <v>-341666.66666666669</v>
      </c>
      <c r="AP954" s="291"/>
      <c r="AQ954" s="295">
        <v>-300000</v>
      </c>
      <c r="AR954" s="291"/>
      <c r="AS954" s="291"/>
      <c r="AT954" s="291"/>
      <c r="AU954" s="292"/>
      <c r="AV954" s="291">
        <v>0</v>
      </c>
      <c r="AW954" s="293"/>
      <c r="AX954" s="291">
        <v>-300000</v>
      </c>
      <c r="AY954" s="293">
        <v>-300000</v>
      </c>
      <c r="AZ954" s="297"/>
      <c r="BA954" s="295"/>
      <c r="BB954" s="43"/>
      <c r="BC954" s="288" t="str">
        <f t="shared" si="126"/>
        <v/>
      </c>
      <c r="BD954" s="288" t="str">
        <f t="shared" si="126"/>
        <v/>
      </c>
      <c r="BE954" s="288" t="str">
        <f t="shared" si="126"/>
        <v/>
      </c>
      <c r="BF954" s="288" t="str">
        <f t="shared" si="126"/>
        <v/>
      </c>
      <c r="BG954" s="288" t="str">
        <f t="shared" si="122"/>
        <v>NO</v>
      </c>
      <c r="BH954" s="288" t="str">
        <f t="shared" si="122"/>
        <v>W/C</v>
      </c>
      <c r="BI954" s="288" t="str">
        <f t="shared" si="128"/>
        <v>W/C</v>
      </c>
      <c r="BJ954" s="43"/>
      <c r="BK954" s="288" t="b">
        <f t="shared" si="125"/>
        <v>1</v>
      </c>
      <c r="BL954" s="288" t="b">
        <f t="shared" si="125"/>
        <v>1</v>
      </c>
      <c r="BM954" s="288" t="b">
        <f t="shared" si="125"/>
        <v>1</v>
      </c>
      <c r="BN954" s="288" t="b">
        <f t="shared" si="125"/>
        <v>1</v>
      </c>
      <c r="BO954" s="288" t="b">
        <f t="shared" si="125"/>
        <v>1</v>
      </c>
      <c r="BP954" s="288" t="b">
        <f t="shared" si="125"/>
        <v>1</v>
      </c>
      <c r="BQ954" s="288" t="b">
        <f t="shared" si="125"/>
        <v>1</v>
      </c>
    </row>
    <row r="955" spans="1:69" ht="12" customHeight="1" x14ac:dyDescent="0.3">
      <c r="A955" s="286" t="s">
        <v>1172</v>
      </c>
      <c r="B955" s="287"/>
      <c r="C955" s="316" t="s">
        <v>1173</v>
      </c>
      <c r="D955" s="13" t="s">
        <v>183</v>
      </c>
      <c r="E955" s="13"/>
      <c r="F955" s="303">
        <v>43344</v>
      </c>
      <c r="G955" s="13"/>
      <c r="H955" s="288" t="s">
        <v>2129</v>
      </c>
      <c r="I955" s="288" t="s">
        <v>2129</v>
      </c>
      <c r="J955" s="288" t="s">
        <v>2129</v>
      </c>
      <c r="K955" s="288" t="s">
        <v>2129</v>
      </c>
      <c r="L955" s="288" t="s">
        <v>2130</v>
      </c>
      <c r="M955" s="288" t="s">
        <v>183</v>
      </c>
      <c r="N955" s="288" t="s">
        <v>183</v>
      </c>
      <c r="P955" s="289"/>
      <c r="Q955" s="289"/>
      <c r="R955" s="289"/>
      <c r="S955" s="289"/>
      <c r="T955" s="289"/>
      <c r="U955" s="289"/>
      <c r="V955" s="289"/>
      <c r="W955" s="289"/>
      <c r="X955" s="289"/>
      <c r="Y955" s="289">
        <v>2700000</v>
      </c>
      <c r="Z955" s="289">
        <v>2700000</v>
      </c>
      <c r="AA955" s="289">
        <v>2700000</v>
      </c>
      <c r="AB955" s="289">
        <v>3250000</v>
      </c>
      <c r="AC955" s="289"/>
      <c r="AD955" s="289"/>
      <c r="AE955" s="289">
        <v>810416.66666666663</v>
      </c>
      <c r="AF955" s="299"/>
      <c r="AG955" s="300"/>
      <c r="AH955" s="291"/>
      <c r="AI955" s="291"/>
      <c r="AJ955" s="291"/>
      <c r="AK955" s="292"/>
      <c r="AL955" s="291">
        <v>0</v>
      </c>
      <c r="AM955" s="293"/>
      <c r="AN955" s="291">
        <v>810416.66666666663</v>
      </c>
      <c r="AO955" s="294">
        <v>810416.66666666663</v>
      </c>
      <c r="AP955" s="291"/>
      <c r="AQ955" s="295">
        <v>3250000</v>
      </c>
      <c r="AR955" s="291"/>
      <c r="AS955" s="291"/>
      <c r="AT955" s="291"/>
      <c r="AU955" s="292"/>
      <c r="AV955" s="291">
        <v>0</v>
      </c>
      <c r="AW955" s="293"/>
      <c r="AX955" s="291">
        <v>3250000</v>
      </c>
      <c r="AY955" s="293">
        <v>3250000</v>
      </c>
      <c r="AZ955" s="297"/>
      <c r="BA955" s="295"/>
      <c r="BB955" s="43"/>
      <c r="BC955" s="288"/>
      <c r="BD955" s="288"/>
      <c r="BE955" s="288"/>
      <c r="BF955" s="288"/>
      <c r="BG955" s="288"/>
      <c r="BH955" s="288"/>
      <c r="BI955" s="288"/>
      <c r="BJ955" s="43"/>
      <c r="BK955" s="288"/>
      <c r="BL955" s="288"/>
      <c r="BM955" s="288"/>
      <c r="BN955" s="288"/>
      <c r="BO955" s="288"/>
      <c r="BP955" s="288"/>
      <c r="BQ955" s="288"/>
    </row>
    <row r="956" spans="1:69" ht="12" customHeight="1" x14ac:dyDescent="0.25">
      <c r="A956" s="286">
        <v>22820012</v>
      </c>
      <c r="B956" s="287" t="s">
        <v>3042</v>
      </c>
      <c r="C956" s="16" t="s">
        <v>1174</v>
      </c>
      <c r="D956" s="13" t="s">
        <v>183</v>
      </c>
      <c r="E956" s="13"/>
      <c r="F956" s="16"/>
      <c r="G956" s="13"/>
      <c r="H956" s="288" t="s">
        <v>2129</v>
      </c>
      <c r="I956" s="288" t="s">
        <v>2129</v>
      </c>
      <c r="J956" s="288" t="s">
        <v>2129</v>
      </c>
      <c r="K956" s="288" t="s">
        <v>2129</v>
      </c>
      <c r="L956" s="288" t="s">
        <v>2130</v>
      </c>
      <c r="M956" s="288" t="s">
        <v>183</v>
      </c>
      <c r="N956" s="288" t="s">
        <v>183</v>
      </c>
      <c r="P956" s="289">
        <v>-2150000</v>
      </c>
      <c r="Q956" s="289">
        <v>-2150000</v>
      </c>
      <c r="R956" s="289">
        <v>-2150000</v>
      </c>
      <c r="S956" s="289">
        <v>-2150000</v>
      </c>
      <c r="T956" s="289">
        <v>-2150000</v>
      </c>
      <c r="U956" s="289">
        <v>-855897.52</v>
      </c>
      <c r="V956" s="289">
        <v>-2010000</v>
      </c>
      <c r="W956" s="289">
        <v>-2010000</v>
      </c>
      <c r="X956" s="289">
        <v>-2010000</v>
      </c>
      <c r="Y956" s="289">
        <v>-2735000</v>
      </c>
      <c r="Z956" s="289">
        <v>-2735000</v>
      </c>
      <c r="AA956" s="289">
        <v>-2735000</v>
      </c>
      <c r="AB956" s="289">
        <v>-2725000</v>
      </c>
      <c r="AC956" s="289"/>
      <c r="AD956" s="289"/>
      <c r="AE956" s="289">
        <v>-2177366.46</v>
      </c>
      <c r="AF956" s="299"/>
      <c r="AG956" s="300"/>
      <c r="AH956" s="291"/>
      <c r="AI956" s="291"/>
      <c r="AJ956" s="291"/>
      <c r="AK956" s="292"/>
      <c r="AL956" s="291">
        <v>0</v>
      </c>
      <c r="AM956" s="293"/>
      <c r="AN956" s="291">
        <v>-2177366.46</v>
      </c>
      <c r="AO956" s="294">
        <v>-2177366.46</v>
      </c>
      <c r="AP956" s="291"/>
      <c r="AQ956" s="295">
        <v>-2725000</v>
      </c>
      <c r="AR956" s="291"/>
      <c r="AS956" s="291"/>
      <c r="AT956" s="291"/>
      <c r="AU956" s="292"/>
      <c r="AV956" s="291">
        <v>0</v>
      </c>
      <c r="AW956" s="293"/>
      <c r="AX956" s="291">
        <v>-2725000</v>
      </c>
      <c r="AY956" s="293">
        <v>-2725000</v>
      </c>
      <c r="AZ956" s="297"/>
      <c r="BA956" s="295"/>
      <c r="BB956" s="43"/>
      <c r="BC956" s="288" t="str">
        <f t="shared" si="126"/>
        <v/>
      </c>
      <c r="BD956" s="288" t="str">
        <f t="shared" si="126"/>
        <v/>
      </c>
      <c r="BE956" s="288" t="str">
        <f t="shared" si="126"/>
        <v/>
      </c>
      <c r="BF956" s="288" t="str">
        <f t="shared" si="126"/>
        <v/>
      </c>
      <c r="BG956" s="288" t="str">
        <f t="shared" si="122"/>
        <v>NO</v>
      </c>
      <c r="BH956" s="288" t="str">
        <f t="shared" si="122"/>
        <v>W/C</v>
      </c>
      <c r="BI956" s="288" t="str">
        <f t="shared" si="128"/>
        <v>W/C</v>
      </c>
      <c r="BJ956" s="43"/>
      <c r="BK956" s="288" t="b">
        <f t="shared" ref="BK956:BQ987" si="129">BC956=H956</f>
        <v>1</v>
      </c>
      <c r="BL956" s="288" t="b">
        <f t="shared" si="129"/>
        <v>1</v>
      </c>
      <c r="BM956" s="288" t="b">
        <f t="shared" si="129"/>
        <v>1</v>
      </c>
      <c r="BN956" s="288" t="b">
        <f t="shared" si="129"/>
        <v>1</v>
      </c>
      <c r="BO956" s="288" t="b">
        <f t="shared" si="129"/>
        <v>1</v>
      </c>
      <c r="BP956" s="288" t="b">
        <f t="shared" si="129"/>
        <v>1</v>
      </c>
      <c r="BQ956" s="288" t="b">
        <f t="shared" si="129"/>
        <v>1</v>
      </c>
    </row>
    <row r="957" spans="1:69" ht="12" customHeight="1" x14ac:dyDescent="0.25">
      <c r="A957" s="286">
        <v>22830003</v>
      </c>
      <c r="B957" s="287" t="s">
        <v>3043</v>
      </c>
      <c r="C957" s="16" t="s">
        <v>1175</v>
      </c>
      <c r="D957" s="13" t="s">
        <v>182</v>
      </c>
      <c r="E957" s="13"/>
      <c r="F957" s="16"/>
      <c r="G957" s="13"/>
      <c r="H957" s="288" t="s">
        <v>2129</v>
      </c>
      <c r="I957" s="288" t="s">
        <v>2129</v>
      </c>
      <c r="J957" s="288" t="s">
        <v>2129</v>
      </c>
      <c r="K957" s="288" t="s">
        <v>182</v>
      </c>
      <c r="L957" s="288" t="s">
        <v>2130</v>
      </c>
      <c r="M957" s="288" t="s">
        <v>2130</v>
      </c>
      <c r="N957" s="288" t="s">
        <v>2129</v>
      </c>
      <c r="P957" s="289">
        <v>-57264943.439999998</v>
      </c>
      <c r="Q957" s="289">
        <v>-57362761.210000001</v>
      </c>
      <c r="R957" s="289">
        <v>-57336232.270000003</v>
      </c>
      <c r="S957" s="289">
        <v>-57434088.600000001</v>
      </c>
      <c r="T957" s="289">
        <v>-57508124.270000003</v>
      </c>
      <c r="U957" s="289">
        <v>-57605475.640000001</v>
      </c>
      <c r="V957" s="289">
        <v>-57702827.009999998</v>
      </c>
      <c r="W957" s="289">
        <v>-57800178.380000003</v>
      </c>
      <c r="X957" s="289">
        <v>-57896527.130000003</v>
      </c>
      <c r="Y957" s="289">
        <v>-57980233.719999999</v>
      </c>
      <c r="Z957" s="289">
        <v>-58065502.460000001</v>
      </c>
      <c r="AA957" s="289">
        <v>-58096056.049999997</v>
      </c>
      <c r="AB957" s="289">
        <v>-57219142</v>
      </c>
      <c r="AC957" s="289"/>
      <c r="AD957" s="289"/>
      <c r="AE957" s="289">
        <v>-57669170.788333334</v>
      </c>
      <c r="AF957" s="299"/>
      <c r="AG957" s="299"/>
      <c r="AH957" s="291"/>
      <c r="AI957" s="291"/>
      <c r="AJ957" s="291"/>
      <c r="AK957" s="292">
        <v>-57669170.788333334</v>
      </c>
      <c r="AL957" s="291">
        <v>-57669170.788333334</v>
      </c>
      <c r="AM957" s="293"/>
      <c r="AN957" s="291"/>
      <c r="AO957" s="294">
        <v>0</v>
      </c>
      <c r="AP957" s="291"/>
      <c r="AQ957" s="295">
        <v>-57219142</v>
      </c>
      <c r="AR957" s="291"/>
      <c r="AS957" s="291"/>
      <c r="AT957" s="291"/>
      <c r="AU957" s="292">
        <v>-57219142</v>
      </c>
      <c r="AV957" s="291">
        <v>-57219142</v>
      </c>
      <c r="AW957" s="293"/>
      <c r="AX957" s="291"/>
      <c r="AY957" s="293">
        <v>0</v>
      </c>
      <c r="AZ957" s="297" t="s">
        <v>1019</v>
      </c>
      <c r="BA957" s="295"/>
      <c r="BB957" s="43"/>
      <c r="BC957" s="288" t="str">
        <f t="shared" si="126"/>
        <v/>
      </c>
      <c r="BD957" s="288" t="str">
        <f t="shared" si="126"/>
        <v/>
      </c>
      <c r="BE957" s="288" t="str">
        <f t="shared" si="126"/>
        <v/>
      </c>
      <c r="BF957" s="288" t="str">
        <f t="shared" si="126"/>
        <v>Non-Op</v>
      </c>
      <c r="BG957" s="288" t="str">
        <f t="shared" si="122"/>
        <v>NO</v>
      </c>
      <c r="BH957" s="288" t="str">
        <f t="shared" si="122"/>
        <v>NO</v>
      </c>
      <c r="BI957" s="288" t="str">
        <f t="shared" si="128"/>
        <v/>
      </c>
      <c r="BJ957" s="43"/>
      <c r="BK957" s="288" t="b">
        <f t="shared" si="129"/>
        <v>1</v>
      </c>
      <c r="BL957" s="288" t="b">
        <f t="shared" si="129"/>
        <v>1</v>
      </c>
      <c r="BM957" s="288" t="b">
        <f t="shared" si="129"/>
        <v>1</v>
      </c>
      <c r="BN957" s="288" t="b">
        <f t="shared" si="129"/>
        <v>1</v>
      </c>
      <c r="BO957" s="288" t="b">
        <f t="shared" si="129"/>
        <v>1</v>
      </c>
      <c r="BP957" s="288" t="b">
        <f t="shared" si="129"/>
        <v>1</v>
      </c>
      <c r="BQ957" s="288" t="b">
        <f t="shared" si="129"/>
        <v>1</v>
      </c>
    </row>
    <row r="958" spans="1:69" ht="12" customHeight="1" x14ac:dyDescent="0.25">
      <c r="A958" s="286">
        <v>22830013</v>
      </c>
      <c r="B958" s="287" t="s">
        <v>3044</v>
      </c>
      <c r="C958" s="16" t="s">
        <v>1176</v>
      </c>
      <c r="D958" s="13" t="s">
        <v>182</v>
      </c>
      <c r="E958" s="13"/>
      <c r="F958" s="16"/>
      <c r="G958" s="13"/>
      <c r="H958" s="288" t="s">
        <v>2129</v>
      </c>
      <c r="I958" s="288" t="s">
        <v>2129</v>
      </c>
      <c r="J958" s="288" t="s">
        <v>2129</v>
      </c>
      <c r="K958" s="288" t="s">
        <v>182</v>
      </c>
      <c r="L958" s="288" t="s">
        <v>2130</v>
      </c>
      <c r="M958" s="288" t="s">
        <v>2130</v>
      </c>
      <c r="N958" s="288" t="s">
        <v>2129</v>
      </c>
      <c r="P958" s="289">
        <v>-2785863.64</v>
      </c>
      <c r="Q958" s="289">
        <v>-2780091.14</v>
      </c>
      <c r="R958" s="289">
        <v>-2755995.1</v>
      </c>
      <c r="S958" s="289">
        <v>-2731695.85</v>
      </c>
      <c r="T958" s="289">
        <v>-2791427.65</v>
      </c>
      <c r="U958" s="289">
        <v>-2748211.96</v>
      </c>
      <c r="V958" s="289">
        <v>-2743711.97</v>
      </c>
      <c r="W958" s="289">
        <v>-2701380.71</v>
      </c>
      <c r="X958" s="289">
        <v>-2677919.11</v>
      </c>
      <c r="Y958" s="289">
        <v>-2756644.67</v>
      </c>
      <c r="Z958" s="289">
        <v>-2732839.67</v>
      </c>
      <c r="AA958" s="289">
        <v>-2709949.07</v>
      </c>
      <c r="AB958" s="289">
        <v>-3165000</v>
      </c>
      <c r="AC958" s="289"/>
      <c r="AD958" s="289"/>
      <c r="AE958" s="289">
        <v>-2758774.8933333331</v>
      </c>
      <c r="AF958" s="299"/>
      <c r="AG958" s="299"/>
      <c r="AH958" s="291"/>
      <c r="AI958" s="291"/>
      <c r="AJ958" s="291"/>
      <c r="AK958" s="292">
        <v>-2758774.8933333331</v>
      </c>
      <c r="AL958" s="291">
        <v>-2758774.8933333331</v>
      </c>
      <c r="AM958" s="293"/>
      <c r="AN958" s="291"/>
      <c r="AO958" s="294">
        <v>0</v>
      </c>
      <c r="AP958" s="291"/>
      <c r="AQ958" s="295">
        <v>-3165000</v>
      </c>
      <c r="AR958" s="291"/>
      <c r="AS958" s="291"/>
      <c r="AT958" s="291"/>
      <c r="AU958" s="292">
        <v>-3165000</v>
      </c>
      <c r="AV958" s="291">
        <v>-3165000</v>
      </c>
      <c r="AW958" s="293"/>
      <c r="AX958" s="291"/>
      <c r="AY958" s="293">
        <v>0</v>
      </c>
      <c r="AZ958" s="297" t="s">
        <v>1019</v>
      </c>
      <c r="BA958" s="295"/>
      <c r="BB958" s="43"/>
      <c r="BC958" s="288" t="str">
        <f t="shared" si="126"/>
        <v/>
      </c>
      <c r="BD958" s="288" t="str">
        <f t="shared" si="126"/>
        <v/>
      </c>
      <c r="BE958" s="288" t="str">
        <f t="shared" si="126"/>
        <v/>
      </c>
      <c r="BF958" s="288" t="str">
        <f t="shared" si="126"/>
        <v>Non-Op</v>
      </c>
      <c r="BG958" s="288" t="str">
        <f t="shared" si="122"/>
        <v>NO</v>
      </c>
      <c r="BH958" s="288" t="str">
        <f t="shared" si="122"/>
        <v>NO</v>
      </c>
      <c r="BI958" s="288" t="str">
        <f t="shared" si="128"/>
        <v/>
      </c>
      <c r="BJ958" s="43"/>
      <c r="BK958" s="288" t="b">
        <f t="shared" si="129"/>
        <v>1</v>
      </c>
      <c r="BL958" s="288" t="b">
        <f t="shared" si="129"/>
        <v>1</v>
      </c>
      <c r="BM958" s="288" t="b">
        <f t="shared" si="129"/>
        <v>1</v>
      </c>
      <c r="BN958" s="288" t="b">
        <f t="shared" si="129"/>
        <v>1</v>
      </c>
      <c r="BO958" s="288" t="b">
        <f t="shared" si="129"/>
        <v>1</v>
      </c>
      <c r="BP958" s="288" t="b">
        <f t="shared" si="129"/>
        <v>1</v>
      </c>
      <c r="BQ958" s="288" t="b">
        <f t="shared" si="129"/>
        <v>1</v>
      </c>
    </row>
    <row r="959" spans="1:69" ht="12" customHeight="1" x14ac:dyDescent="0.25">
      <c r="A959" s="286">
        <v>22830023</v>
      </c>
      <c r="B959" s="287" t="s">
        <v>3045</v>
      </c>
      <c r="C959" s="16" t="s">
        <v>1177</v>
      </c>
      <c r="D959" s="13" t="s">
        <v>182</v>
      </c>
      <c r="E959" s="13"/>
      <c r="F959" s="16"/>
      <c r="G959" s="13"/>
      <c r="H959" s="288" t="s">
        <v>2129</v>
      </c>
      <c r="I959" s="288" t="s">
        <v>2129</v>
      </c>
      <c r="J959" s="288" t="s">
        <v>2129</v>
      </c>
      <c r="K959" s="288" t="s">
        <v>182</v>
      </c>
      <c r="L959" s="288" t="s">
        <v>2130</v>
      </c>
      <c r="M959" s="288" t="s">
        <v>2130</v>
      </c>
      <c r="N959" s="288" t="s">
        <v>2129</v>
      </c>
      <c r="P959" s="289">
        <v>3878983</v>
      </c>
      <c r="Q959" s="289">
        <v>4000233</v>
      </c>
      <c r="R959" s="289">
        <v>4121483</v>
      </c>
      <c r="S959" s="289">
        <v>8742733</v>
      </c>
      <c r="T959" s="289">
        <v>8863983</v>
      </c>
      <c r="U959" s="289">
        <v>8985233</v>
      </c>
      <c r="V959" s="289">
        <v>13606483</v>
      </c>
      <c r="W959" s="289">
        <v>13727733</v>
      </c>
      <c r="X959" s="289">
        <v>13848983</v>
      </c>
      <c r="Y959" s="289">
        <v>13522906</v>
      </c>
      <c r="Z959" s="289">
        <v>13537913.25</v>
      </c>
      <c r="AA959" s="289">
        <v>13552920.5</v>
      </c>
      <c r="AB959" s="289">
        <v>-37400874</v>
      </c>
      <c r="AC959" s="289"/>
      <c r="AD959" s="289"/>
      <c r="AE959" s="289">
        <v>8312471.520833333</v>
      </c>
      <c r="AF959" s="299"/>
      <c r="AG959" s="300"/>
      <c r="AH959" s="291"/>
      <c r="AI959" s="291"/>
      <c r="AJ959" s="291"/>
      <c r="AK959" s="292">
        <v>8312471.520833333</v>
      </c>
      <c r="AL959" s="291">
        <v>8312471.520833333</v>
      </c>
      <c r="AM959" s="293"/>
      <c r="AN959" s="291"/>
      <c r="AO959" s="294">
        <v>0</v>
      </c>
      <c r="AP959" s="291"/>
      <c r="AQ959" s="295">
        <v>-37400874</v>
      </c>
      <c r="AR959" s="291"/>
      <c r="AS959" s="291"/>
      <c r="AT959" s="291"/>
      <c r="AU959" s="292">
        <v>-37400874</v>
      </c>
      <c r="AV959" s="291">
        <v>-37400874</v>
      </c>
      <c r="AW959" s="293"/>
      <c r="AX959" s="291"/>
      <c r="AY959" s="293">
        <v>0</v>
      </c>
      <c r="AZ959" s="297" t="s">
        <v>1145</v>
      </c>
      <c r="BA959" s="295"/>
      <c r="BB959" s="43"/>
      <c r="BC959" s="288" t="str">
        <f t="shared" si="126"/>
        <v/>
      </c>
      <c r="BD959" s="288" t="str">
        <f t="shared" si="126"/>
        <v/>
      </c>
      <c r="BE959" s="288" t="str">
        <f t="shared" si="126"/>
        <v/>
      </c>
      <c r="BF959" s="288" t="str">
        <f t="shared" si="126"/>
        <v>Non-Op</v>
      </c>
      <c r="BG959" s="288" t="str">
        <f t="shared" si="122"/>
        <v>NO</v>
      </c>
      <c r="BH959" s="288" t="str">
        <f t="shared" si="122"/>
        <v>NO</v>
      </c>
      <c r="BI959" s="288" t="str">
        <f t="shared" si="128"/>
        <v/>
      </c>
      <c r="BJ959" s="43"/>
      <c r="BK959" s="288" t="b">
        <f t="shared" si="129"/>
        <v>1</v>
      </c>
      <c r="BL959" s="288" t="b">
        <f t="shared" si="129"/>
        <v>1</v>
      </c>
      <c r="BM959" s="288" t="b">
        <f t="shared" si="129"/>
        <v>1</v>
      </c>
      <c r="BN959" s="288" t="b">
        <f t="shared" si="129"/>
        <v>1</v>
      </c>
      <c r="BO959" s="288" t="b">
        <f t="shared" si="129"/>
        <v>1</v>
      </c>
      <c r="BP959" s="288" t="b">
        <f t="shared" si="129"/>
        <v>1</v>
      </c>
      <c r="BQ959" s="288" t="b">
        <f t="shared" si="129"/>
        <v>1</v>
      </c>
    </row>
    <row r="960" spans="1:69" ht="12" customHeight="1" x14ac:dyDescent="0.25">
      <c r="A960" s="286">
        <v>22830033</v>
      </c>
      <c r="B960" s="287" t="s">
        <v>3046</v>
      </c>
      <c r="C960" s="16" t="s">
        <v>1178</v>
      </c>
      <c r="D960" s="13" t="s">
        <v>183</v>
      </c>
      <c r="E960" s="13"/>
      <c r="F960" s="16"/>
      <c r="G960" s="13"/>
      <c r="H960" s="288" t="s">
        <v>2129</v>
      </c>
      <c r="I960" s="288" t="s">
        <v>2129</v>
      </c>
      <c r="J960" s="288" t="s">
        <v>2129</v>
      </c>
      <c r="K960" s="288" t="s">
        <v>2129</v>
      </c>
      <c r="L960" s="288" t="s">
        <v>2130</v>
      </c>
      <c r="M960" s="288" t="s">
        <v>183</v>
      </c>
      <c r="N960" s="288" t="s">
        <v>183</v>
      </c>
      <c r="P960" s="289">
        <v>-683103.32</v>
      </c>
      <c r="Q960" s="289">
        <v>-573010.06999999995</v>
      </c>
      <c r="R960" s="289">
        <v>-633133.22</v>
      </c>
      <c r="S960" s="289">
        <v>-538200</v>
      </c>
      <c r="T960" s="289">
        <v>-707660.96</v>
      </c>
      <c r="U960" s="289">
        <v>-711944</v>
      </c>
      <c r="V960" s="289">
        <v>-794831</v>
      </c>
      <c r="W960" s="289">
        <v>-794247</v>
      </c>
      <c r="X960" s="289">
        <v>-810610</v>
      </c>
      <c r="Y960" s="289">
        <v>-786777</v>
      </c>
      <c r="Z960" s="289">
        <v>-801743</v>
      </c>
      <c r="AA960" s="289">
        <v>-817418</v>
      </c>
      <c r="AB960" s="289">
        <v>-870152</v>
      </c>
      <c r="AC960" s="289"/>
      <c r="AD960" s="289"/>
      <c r="AE960" s="289">
        <v>-728850.15916666668</v>
      </c>
      <c r="AF960" s="299"/>
      <c r="AG960" s="300"/>
      <c r="AH960" s="291"/>
      <c r="AI960" s="291"/>
      <c r="AJ960" s="291"/>
      <c r="AK960" s="292"/>
      <c r="AL960" s="291">
        <v>0</v>
      </c>
      <c r="AM960" s="293"/>
      <c r="AN960" s="291">
        <v>-728850.15916666668</v>
      </c>
      <c r="AO960" s="294">
        <v>-728850.15916666668</v>
      </c>
      <c r="AP960" s="291"/>
      <c r="AQ960" s="295">
        <v>-870152</v>
      </c>
      <c r="AR960" s="291"/>
      <c r="AS960" s="291"/>
      <c r="AT960" s="291"/>
      <c r="AU960" s="292"/>
      <c r="AV960" s="291">
        <v>0</v>
      </c>
      <c r="AW960" s="293"/>
      <c r="AX960" s="291">
        <v>-870152</v>
      </c>
      <c r="AY960" s="293">
        <v>-870152</v>
      </c>
      <c r="AZ960" s="297"/>
      <c r="BA960" s="295"/>
      <c r="BB960" s="43"/>
      <c r="BC960" s="288" t="str">
        <f t="shared" si="126"/>
        <v/>
      </c>
      <c r="BD960" s="288" t="str">
        <f t="shared" si="126"/>
        <v/>
      </c>
      <c r="BE960" s="288" t="str">
        <f t="shared" si="126"/>
        <v/>
      </c>
      <c r="BF960" s="288" t="str">
        <f t="shared" si="126"/>
        <v/>
      </c>
      <c r="BG960" s="288" t="str">
        <f t="shared" si="122"/>
        <v>NO</v>
      </c>
      <c r="BH960" s="288" t="str">
        <f t="shared" si="122"/>
        <v>W/C</v>
      </c>
      <c r="BI960" s="288" t="str">
        <f t="shared" si="128"/>
        <v>W/C</v>
      </c>
      <c r="BJ960" s="43"/>
      <c r="BK960" s="288" t="b">
        <f t="shared" si="129"/>
        <v>1</v>
      </c>
      <c r="BL960" s="288" t="b">
        <f t="shared" si="129"/>
        <v>1</v>
      </c>
      <c r="BM960" s="288" t="b">
        <f t="shared" si="129"/>
        <v>1</v>
      </c>
      <c r="BN960" s="288" t="b">
        <f t="shared" si="129"/>
        <v>1</v>
      </c>
      <c r="BO960" s="288" t="b">
        <f t="shared" si="129"/>
        <v>1</v>
      </c>
      <c r="BP960" s="288" t="b">
        <f t="shared" si="129"/>
        <v>1</v>
      </c>
      <c r="BQ960" s="288" t="b">
        <f t="shared" si="129"/>
        <v>1</v>
      </c>
    </row>
    <row r="961" spans="1:69" ht="12" customHeight="1" x14ac:dyDescent="0.25">
      <c r="A961" s="286">
        <v>22830043</v>
      </c>
      <c r="B961" s="287" t="s">
        <v>3047</v>
      </c>
      <c r="C961" s="16" t="s">
        <v>1179</v>
      </c>
      <c r="D961" s="13" t="s">
        <v>183</v>
      </c>
      <c r="E961" s="13"/>
      <c r="F961" s="16"/>
      <c r="G961" s="13"/>
      <c r="H961" s="288" t="s">
        <v>2129</v>
      </c>
      <c r="I961" s="288" t="s">
        <v>2129</v>
      </c>
      <c r="J961" s="288" t="s">
        <v>2129</v>
      </c>
      <c r="K961" s="288" t="s">
        <v>2129</v>
      </c>
      <c r="L961" s="288" t="s">
        <v>2130</v>
      </c>
      <c r="M961" s="288" t="s">
        <v>183</v>
      </c>
      <c r="N961" s="288" t="s">
        <v>183</v>
      </c>
      <c r="P961" s="289">
        <v>-705.13</v>
      </c>
      <c r="Q961" s="289">
        <v>21507.24</v>
      </c>
      <c r="R961" s="289">
        <v>48822.64</v>
      </c>
      <c r="S961" s="289">
        <v>75562.86</v>
      </c>
      <c r="T961" s="289">
        <v>-200564.92</v>
      </c>
      <c r="U961" s="289">
        <v>-148330.71</v>
      </c>
      <c r="V961" s="289">
        <v>-122290.67</v>
      </c>
      <c r="W961" s="289">
        <v>-100305.9</v>
      </c>
      <c r="X961" s="289">
        <v>-55286.93</v>
      </c>
      <c r="Y961" s="289">
        <v>-38481.58</v>
      </c>
      <c r="Z961" s="289">
        <v>-22170.04</v>
      </c>
      <c r="AA961" s="289">
        <v>-5684.58</v>
      </c>
      <c r="AB961" s="289">
        <v>12945.24</v>
      </c>
      <c r="AC961" s="289"/>
      <c r="AD961" s="289"/>
      <c r="AE961" s="289">
        <v>-45091.877916666657</v>
      </c>
      <c r="AF961" s="299"/>
      <c r="AG961" s="300"/>
      <c r="AH961" s="291"/>
      <c r="AI961" s="291"/>
      <c r="AJ961" s="291"/>
      <c r="AK961" s="292"/>
      <c r="AL961" s="291">
        <v>0</v>
      </c>
      <c r="AM961" s="293"/>
      <c r="AN961" s="291">
        <v>-45091.877916666657</v>
      </c>
      <c r="AO961" s="294">
        <v>-45091.877916666657</v>
      </c>
      <c r="AP961" s="291"/>
      <c r="AQ961" s="295">
        <v>12945.24</v>
      </c>
      <c r="AR961" s="291"/>
      <c r="AS961" s="291"/>
      <c r="AT961" s="291"/>
      <c r="AU961" s="292"/>
      <c r="AV961" s="291">
        <v>0</v>
      </c>
      <c r="AW961" s="293"/>
      <c r="AX961" s="291">
        <v>12945.24</v>
      </c>
      <c r="AY961" s="293">
        <v>12945.24</v>
      </c>
      <c r="AZ961" s="297"/>
      <c r="BA961" s="295"/>
      <c r="BB961" s="43"/>
      <c r="BC961" s="288" t="str">
        <f t="shared" si="126"/>
        <v/>
      </c>
      <c r="BD961" s="288" t="str">
        <f t="shared" si="126"/>
        <v/>
      </c>
      <c r="BE961" s="288" t="str">
        <f t="shared" si="126"/>
        <v/>
      </c>
      <c r="BF961" s="288" t="str">
        <f t="shared" si="126"/>
        <v/>
      </c>
      <c r="BG961" s="288" t="str">
        <f t="shared" si="122"/>
        <v>NO</v>
      </c>
      <c r="BH961" s="288" t="str">
        <f t="shared" si="122"/>
        <v>W/C</v>
      </c>
      <c r="BI961" s="288" t="str">
        <f t="shared" si="128"/>
        <v>W/C</v>
      </c>
      <c r="BJ961" s="43"/>
      <c r="BK961" s="288" t="b">
        <f t="shared" si="129"/>
        <v>1</v>
      </c>
      <c r="BL961" s="288" t="b">
        <f t="shared" si="129"/>
        <v>1</v>
      </c>
      <c r="BM961" s="288" t="b">
        <f t="shared" si="129"/>
        <v>1</v>
      </c>
      <c r="BN961" s="288" t="b">
        <f t="shared" si="129"/>
        <v>1</v>
      </c>
      <c r="BO961" s="288" t="b">
        <f t="shared" si="129"/>
        <v>1</v>
      </c>
      <c r="BP961" s="288" t="b">
        <f t="shared" si="129"/>
        <v>1</v>
      </c>
      <c r="BQ961" s="288" t="b">
        <f t="shared" si="129"/>
        <v>1</v>
      </c>
    </row>
    <row r="962" spans="1:69" ht="12" customHeight="1" x14ac:dyDescent="0.25">
      <c r="A962" s="286">
        <v>22830053</v>
      </c>
      <c r="B962" s="287" t="s">
        <v>3048</v>
      </c>
      <c r="C962" s="16" t="s">
        <v>1180</v>
      </c>
      <c r="D962" s="13" t="s">
        <v>183</v>
      </c>
      <c r="E962" s="13"/>
      <c r="F962" s="16"/>
      <c r="G962" s="13"/>
      <c r="H962" s="288" t="s">
        <v>2129</v>
      </c>
      <c r="I962" s="288" t="s">
        <v>2129</v>
      </c>
      <c r="J962" s="288" t="s">
        <v>2129</v>
      </c>
      <c r="K962" s="288" t="s">
        <v>2129</v>
      </c>
      <c r="L962" s="288" t="s">
        <v>2130</v>
      </c>
      <c r="M962" s="288" t="s">
        <v>183</v>
      </c>
      <c r="N962" s="288" t="s">
        <v>183</v>
      </c>
      <c r="P962" s="289">
        <v>-1792121.63</v>
      </c>
      <c r="Q962" s="289">
        <v>-1957264</v>
      </c>
      <c r="R962" s="289">
        <v>-1936482.62</v>
      </c>
      <c r="S962" s="289">
        <v>-1838700</v>
      </c>
      <c r="T962" s="289">
        <v>-2294614.85</v>
      </c>
      <c r="U962" s="289">
        <v>-2228102.02</v>
      </c>
      <c r="V962" s="289">
        <v>-2134425</v>
      </c>
      <c r="W962" s="289">
        <v>-2088275</v>
      </c>
      <c r="X962" s="289">
        <v>-2106774.15</v>
      </c>
      <c r="Y962" s="289">
        <v>-2117808</v>
      </c>
      <c r="Z962" s="289">
        <v>-2180449</v>
      </c>
      <c r="AA962" s="289">
        <v>-2272897</v>
      </c>
      <c r="AB962" s="289">
        <v>-2255401</v>
      </c>
      <c r="AC962" s="289"/>
      <c r="AD962" s="289"/>
      <c r="AE962" s="289">
        <v>-2098296.0795833333</v>
      </c>
      <c r="AF962" s="299"/>
      <c r="AG962" s="300"/>
      <c r="AH962" s="291"/>
      <c r="AI962" s="291"/>
      <c r="AJ962" s="291"/>
      <c r="AK962" s="292"/>
      <c r="AL962" s="291">
        <v>0</v>
      </c>
      <c r="AM962" s="293"/>
      <c r="AN962" s="291">
        <v>-2098296.0795833333</v>
      </c>
      <c r="AO962" s="294">
        <v>-2098296.0795833333</v>
      </c>
      <c r="AP962" s="291"/>
      <c r="AQ962" s="295">
        <v>-2255401</v>
      </c>
      <c r="AR962" s="291"/>
      <c r="AS962" s="291"/>
      <c r="AT962" s="291"/>
      <c r="AU962" s="292"/>
      <c r="AV962" s="291">
        <v>0</v>
      </c>
      <c r="AW962" s="293"/>
      <c r="AX962" s="291">
        <v>-2255401</v>
      </c>
      <c r="AY962" s="293">
        <v>-2255401</v>
      </c>
      <c r="AZ962" s="297"/>
      <c r="BA962" s="295"/>
      <c r="BB962" s="43"/>
      <c r="BC962" s="288" t="str">
        <f t="shared" si="126"/>
        <v/>
      </c>
      <c r="BD962" s="288" t="str">
        <f t="shared" si="126"/>
        <v/>
      </c>
      <c r="BE962" s="288" t="str">
        <f t="shared" si="126"/>
        <v/>
      </c>
      <c r="BF962" s="288" t="str">
        <f t="shared" si="126"/>
        <v/>
      </c>
      <c r="BG962" s="288" t="str">
        <f t="shared" si="122"/>
        <v>NO</v>
      </c>
      <c r="BH962" s="288" t="str">
        <f t="shared" si="122"/>
        <v>W/C</v>
      </c>
      <c r="BI962" s="288" t="str">
        <f t="shared" si="128"/>
        <v>W/C</v>
      </c>
      <c r="BJ962" s="43"/>
      <c r="BK962" s="288" t="b">
        <f t="shared" si="129"/>
        <v>1</v>
      </c>
      <c r="BL962" s="288" t="b">
        <f t="shared" si="129"/>
        <v>1</v>
      </c>
      <c r="BM962" s="288" t="b">
        <f t="shared" si="129"/>
        <v>1</v>
      </c>
      <c r="BN962" s="288" t="b">
        <f t="shared" si="129"/>
        <v>1</v>
      </c>
      <c r="BO962" s="288" t="b">
        <f t="shared" si="129"/>
        <v>1</v>
      </c>
      <c r="BP962" s="288" t="b">
        <f t="shared" si="129"/>
        <v>1</v>
      </c>
      <c r="BQ962" s="288" t="b">
        <f t="shared" si="129"/>
        <v>1</v>
      </c>
    </row>
    <row r="963" spans="1:69" ht="12" customHeight="1" x14ac:dyDescent="0.25">
      <c r="A963" s="286">
        <v>22830063</v>
      </c>
      <c r="B963" s="287" t="s">
        <v>3049</v>
      </c>
      <c r="C963" s="16" t="s">
        <v>1181</v>
      </c>
      <c r="D963" s="13" t="s">
        <v>183</v>
      </c>
      <c r="E963" s="13"/>
      <c r="F963" s="16"/>
      <c r="G963" s="13"/>
      <c r="H963" s="288" t="s">
        <v>2129</v>
      </c>
      <c r="I963" s="288" t="s">
        <v>2129</v>
      </c>
      <c r="J963" s="288" t="s">
        <v>2129</v>
      </c>
      <c r="K963" s="288" t="s">
        <v>2129</v>
      </c>
      <c r="L963" s="288" t="s">
        <v>2130</v>
      </c>
      <c r="M963" s="288" t="s">
        <v>183</v>
      </c>
      <c r="N963" s="288" t="s">
        <v>183</v>
      </c>
      <c r="P963" s="289">
        <v>-63434.85</v>
      </c>
      <c r="Q963" s="289">
        <v>-63434.85</v>
      </c>
      <c r="R963" s="289">
        <v>-63434.85</v>
      </c>
      <c r="S963" s="289">
        <v>-63434.85</v>
      </c>
      <c r="T963" s="289">
        <v>-63434.85</v>
      </c>
      <c r="U963" s="289">
        <v>-63434.85</v>
      </c>
      <c r="V963" s="289">
        <v>-63434.85</v>
      </c>
      <c r="W963" s="289">
        <v>-63434.85</v>
      </c>
      <c r="X963" s="289">
        <v>-63434.85</v>
      </c>
      <c r="Y963" s="289">
        <v>-63434.85</v>
      </c>
      <c r="Z963" s="289">
        <v>-63434.85</v>
      </c>
      <c r="AA963" s="289">
        <v>-63434.85</v>
      </c>
      <c r="AB963" s="289">
        <v>-63434.85</v>
      </c>
      <c r="AC963" s="289"/>
      <c r="AD963" s="289"/>
      <c r="AE963" s="289">
        <v>-63434.849999999984</v>
      </c>
      <c r="AF963" s="299"/>
      <c r="AG963" s="300"/>
      <c r="AH963" s="291"/>
      <c r="AI963" s="291"/>
      <c r="AJ963" s="291"/>
      <c r="AK963" s="292"/>
      <c r="AL963" s="291">
        <v>0</v>
      </c>
      <c r="AM963" s="293"/>
      <c r="AN963" s="291">
        <v>-63434.849999999984</v>
      </c>
      <c r="AO963" s="294">
        <v>-63434.849999999984</v>
      </c>
      <c r="AP963" s="291"/>
      <c r="AQ963" s="295">
        <v>-63434.85</v>
      </c>
      <c r="AR963" s="291"/>
      <c r="AS963" s="291"/>
      <c r="AT963" s="291"/>
      <c r="AU963" s="292"/>
      <c r="AV963" s="291">
        <v>0</v>
      </c>
      <c r="AW963" s="293"/>
      <c r="AX963" s="291">
        <v>-63434.85</v>
      </c>
      <c r="AY963" s="293">
        <v>-63434.85</v>
      </c>
      <c r="AZ963" s="297"/>
      <c r="BA963" s="295"/>
      <c r="BB963" s="43"/>
      <c r="BC963" s="288" t="str">
        <f t="shared" si="126"/>
        <v/>
      </c>
      <c r="BD963" s="288" t="str">
        <f t="shared" si="126"/>
        <v/>
      </c>
      <c r="BE963" s="288" t="str">
        <f t="shared" si="126"/>
        <v/>
      </c>
      <c r="BF963" s="288" t="str">
        <f t="shared" si="126"/>
        <v/>
      </c>
      <c r="BG963" s="288" t="str">
        <f t="shared" si="122"/>
        <v>NO</v>
      </c>
      <c r="BH963" s="288" t="str">
        <f t="shared" si="122"/>
        <v>W/C</v>
      </c>
      <c r="BI963" s="288" t="str">
        <f t="shared" si="128"/>
        <v>W/C</v>
      </c>
      <c r="BJ963" s="43"/>
      <c r="BK963" s="288" t="b">
        <f t="shared" si="129"/>
        <v>1</v>
      </c>
      <c r="BL963" s="288" t="b">
        <f t="shared" si="129"/>
        <v>1</v>
      </c>
      <c r="BM963" s="288" t="b">
        <f t="shared" si="129"/>
        <v>1</v>
      </c>
      <c r="BN963" s="288" t="b">
        <f t="shared" si="129"/>
        <v>1</v>
      </c>
      <c r="BO963" s="288" t="b">
        <f t="shared" si="129"/>
        <v>1</v>
      </c>
      <c r="BP963" s="288" t="b">
        <f t="shared" si="129"/>
        <v>1</v>
      </c>
      <c r="BQ963" s="288" t="b">
        <f t="shared" si="129"/>
        <v>1</v>
      </c>
    </row>
    <row r="964" spans="1:69" ht="12" customHeight="1" x14ac:dyDescent="0.25">
      <c r="A964" s="286">
        <v>22830073</v>
      </c>
      <c r="B964" s="287" t="s">
        <v>3050</v>
      </c>
      <c r="C964" s="16" t="s">
        <v>1182</v>
      </c>
      <c r="D964" s="13" t="s">
        <v>183</v>
      </c>
      <c r="E964" s="13"/>
      <c r="F964" s="16"/>
      <c r="G964" s="13"/>
      <c r="H964" s="288" t="s">
        <v>2129</v>
      </c>
      <c r="I964" s="288" t="s">
        <v>2129</v>
      </c>
      <c r="J964" s="288" t="s">
        <v>2129</v>
      </c>
      <c r="K964" s="288" t="s">
        <v>2129</v>
      </c>
      <c r="L964" s="288" t="s">
        <v>2130</v>
      </c>
      <c r="M964" s="288" t="s">
        <v>183</v>
      </c>
      <c r="N964" s="288" t="s">
        <v>183</v>
      </c>
      <c r="P964" s="289">
        <v>-128833.15</v>
      </c>
      <c r="Q964" s="289">
        <v>-128833.15</v>
      </c>
      <c r="R964" s="289">
        <v>-128833.15</v>
      </c>
      <c r="S964" s="289">
        <v>-128833.15</v>
      </c>
      <c r="T964" s="289">
        <v>-128833.15</v>
      </c>
      <c r="U964" s="289">
        <v>-128833.15</v>
      </c>
      <c r="V964" s="289">
        <v>-128833.15</v>
      </c>
      <c r="W964" s="289">
        <v>-128833.15</v>
      </c>
      <c r="X964" s="289">
        <v>-128833.15</v>
      </c>
      <c r="Y964" s="289">
        <v>-128833.15</v>
      </c>
      <c r="Z964" s="289">
        <v>-128833.15</v>
      </c>
      <c r="AA964" s="289">
        <v>-128833.15</v>
      </c>
      <c r="AB964" s="289">
        <v>-128833.15</v>
      </c>
      <c r="AC964" s="289"/>
      <c r="AD964" s="289"/>
      <c r="AE964" s="289">
        <v>-128833.14999999998</v>
      </c>
      <c r="AF964" s="299"/>
      <c r="AG964" s="300"/>
      <c r="AH964" s="291"/>
      <c r="AI964" s="291"/>
      <c r="AJ964" s="291"/>
      <c r="AK964" s="292"/>
      <c r="AL964" s="291">
        <v>0</v>
      </c>
      <c r="AM964" s="293"/>
      <c r="AN964" s="291">
        <v>-128833.14999999998</v>
      </c>
      <c r="AO964" s="294">
        <v>-128833.14999999998</v>
      </c>
      <c r="AP964" s="291"/>
      <c r="AQ964" s="295">
        <v>-128833.15</v>
      </c>
      <c r="AR964" s="291"/>
      <c r="AS964" s="291"/>
      <c r="AT964" s="291"/>
      <c r="AU964" s="292"/>
      <c r="AV964" s="291">
        <v>0</v>
      </c>
      <c r="AW964" s="293"/>
      <c r="AX964" s="291">
        <v>-128833.15</v>
      </c>
      <c r="AY964" s="293">
        <v>-128833.15</v>
      </c>
      <c r="AZ964" s="297"/>
      <c r="BA964" s="295"/>
      <c r="BB964" s="43"/>
      <c r="BC964" s="288" t="str">
        <f t="shared" si="126"/>
        <v/>
      </c>
      <c r="BD964" s="288" t="str">
        <f t="shared" si="126"/>
        <v/>
      </c>
      <c r="BE964" s="288" t="str">
        <f t="shared" si="126"/>
        <v/>
      </c>
      <c r="BF964" s="288" t="str">
        <f t="shared" si="126"/>
        <v/>
      </c>
      <c r="BG964" s="288" t="str">
        <f t="shared" ref="BG964:BH1028" si="130">IF(VALUE(AW964),"W/C",IF(ISBLANK(AW964),"NO","W/C"))</f>
        <v>NO</v>
      </c>
      <c r="BH964" s="288" t="str">
        <f t="shared" si="130"/>
        <v>W/C</v>
      </c>
      <c r="BI964" s="288" t="str">
        <f t="shared" si="128"/>
        <v>W/C</v>
      </c>
      <c r="BJ964" s="43"/>
      <c r="BK964" s="288" t="b">
        <f t="shared" si="129"/>
        <v>1</v>
      </c>
      <c r="BL964" s="288" t="b">
        <f t="shared" si="129"/>
        <v>1</v>
      </c>
      <c r="BM964" s="288" t="b">
        <f t="shared" si="129"/>
        <v>1</v>
      </c>
      <c r="BN964" s="288" t="b">
        <f t="shared" si="129"/>
        <v>1</v>
      </c>
      <c r="BO964" s="288" t="b">
        <f t="shared" si="129"/>
        <v>1</v>
      </c>
      <c r="BP964" s="288" t="b">
        <f t="shared" si="129"/>
        <v>1</v>
      </c>
      <c r="BQ964" s="288" t="b">
        <f t="shared" si="129"/>
        <v>1</v>
      </c>
    </row>
    <row r="965" spans="1:69" ht="12" customHeight="1" x14ac:dyDescent="0.25">
      <c r="A965" s="286">
        <v>22840012</v>
      </c>
      <c r="B965" s="287" t="s">
        <v>3051</v>
      </c>
      <c r="C965" s="16" t="s">
        <v>961</v>
      </c>
      <c r="D965" s="13" t="s">
        <v>182</v>
      </c>
      <c r="E965" s="13"/>
      <c r="F965" s="16"/>
      <c r="G965" s="13"/>
      <c r="H965" s="288" t="s">
        <v>2129</v>
      </c>
      <c r="I965" s="288" t="s">
        <v>2129</v>
      </c>
      <c r="J965" s="288" t="s">
        <v>2129</v>
      </c>
      <c r="K965" s="288" t="s">
        <v>182</v>
      </c>
      <c r="L965" s="288" t="s">
        <v>2130</v>
      </c>
      <c r="M965" s="288" t="s">
        <v>2130</v>
      </c>
      <c r="N965" s="288" t="s">
        <v>2129</v>
      </c>
      <c r="P965" s="289">
        <v>-640000</v>
      </c>
      <c r="Q965" s="289">
        <v>-640000</v>
      </c>
      <c r="R965" s="289">
        <v>-640000</v>
      </c>
      <c r="S965" s="289">
        <v>-634289.26</v>
      </c>
      <c r="T965" s="289">
        <v>-634289.26</v>
      </c>
      <c r="U965" s="289">
        <v>-634289.26</v>
      </c>
      <c r="V965" s="289">
        <v>-623649.55000000005</v>
      </c>
      <c r="W965" s="289">
        <v>-623649.55000000005</v>
      </c>
      <c r="X965" s="289">
        <v>-623649.55000000005</v>
      </c>
      <c r="Y965" s="289">
        <v>-601972.18000000005</v>
      </c>
      <c r="Z965" s="289">
        <v>-601972.18000000005</v>
      </c>
      <c r="AA965" s="289">
        <v>-601972.18000000005</v>
      </c>
      <c r="AB965" s="289">
        <v>-1244425</v>
      </c>
      <c r="AC965" s="289"/>
      <c r="AD965" s="289"/>
      <c r="AE965" s="289">
        <v>-650162.12249999994</v>
      </c>
      <c r="AF965" s="299"/>
      <c r="AG965" s="300"/>
      <c r="AH965" s="291"/>
      <c r="AI965" s="291"/>
      <c r="AJ965" s="291"/>
      <c r="AK965" s="292">
        <v>-650162.12249999994</v>
      </c>
      <c r="AL965" s="291">
        <v>-650162.12249999994</v>
      </c>
      <c r="AM965" s="293"/>
      <c r="AN965" s="291"/>
      <c r="AO965" s="294">
        <v>0</v>
      </c>
      <c r="AP965" s="291"/>
      <c r="AQ965" s="295">
        <v>-1244425</v>
      </c>
      <c r="AR965" s="291"/>
      <c r="AS965" s="291"/>
      <c r="AT965" s="291"/>
      <c r="AU965" s="292">
        <v>-1244425</v>
      </c>
      <c r="AV965" s="291">
        <v>-1244425</v>
      </c>
      <c r="AW965" s="293"/>
      <c r="AX965" s="291"/>
      <c r="AY965" s="293">
        <v>0</v>
      </c>
      <c r="AZ965" s="297" t="s">
        <v>682</v>
      </c>
      <c r="BA965" s="295"/>
      <c r="BB965" s="43"/>
      <c r="BC965" s="288" t="str">
        <f t="shared" si="126"/>
        <v/>
      </c>
      <c r="BD965" s="288" t="str">
        <f t="shared" si="126"/>
        <v/>
      </c>
      <c r="BE965" s="288" t="str">
        <f t="shared" si="126"/>
        <v/>
      </c>
      <c r="BF965" s="288" t="str">
        <f t="shared" si="126"/>
        <v>Non-Op</v>
      </c>
      <c r="BG965" s="288" t="str">
        <f t="shared" si="130"/>
        <v>NO</v>
      </c>
      <c r="BH965" s="288" t="str">
        <f t="shared" si="130"/>
        <v>NO</v>
      </c>
      <c r="BI965" s="288" t="str">
        <f t="shared" si="128"/>
        <v/>
      </c>
      <c r="BJ965" s="43"/>
      <c r="BK965" s="288" t="b">
        <f t="shared" si="129"/>
        <v>1</v>
      </c>
      <c r="BL965" s="288" t="b">
        <f t="shared" si="129"/>
        <v>1</v>
      </c>
      <c r="BM965" s="288" t="b">
        <f t="shared" si="129"/>
        <v>1</v>
      </c>
      <c r="BN965" s="288" t="b">
        <f t="shared" si="129"/>
        <v>1</v>
      </c>
      <c r="BO965" s="288" t="b">
        <f t="shared" si="129"/>
        <v>1</v>
      </c>
      <c r="BP965" s="288" t="b">
        <f t="shared" si="129"/>
        <v>1</v>
      </c>
      <c r="BQ965" s="288" t="b">
        <f t="shared" si="129"/>
        <v>1</v>
      </c>
    </row>
    <row r="966" spans="1:69" ht="12" customHeight="1" x14ac:dyDescent="0.25">
      <c r="A966" s="286">
        <v>22840021</v>
      </c>
      <c r="B966" s="287" t="s">
        <v>3052</v>
      </c>
      <c r="C966" s="16" t="s">
        <v>1183</v>
      </c>
      <c r="D966" s="13" t="s">
        <v>182</v>
      </c>
      <c r="E966" s="13"/>
      <c r="F966" s="16"/>
      <c r="G966" s="13"/>
      <c r="H966" s="288" t="s">
        <v>2129</v>
      </c>
      <c r="I966" s="288" t="s">
        <v>2129</v>
      </c>
      <c r="J966" s="288" t="s">
        <v>2129</v>
      </c>
      <c r="K966" s="288" t="s">
        <v>182</v>
      </c>
      <c r="L966" s="288" t="s">
        <v>2130</v>
      </c>
      <c r="M966" s="288" t="s">
        <v>2130</v>
      </c>
      <c r="N966" s="288" t="s">
        <v>2129</v>
      </c>
      <c r="P966" s="289">
        <v>-200000</v>
      </c>
      <c r="Q966" s="289">
        <v>-200000</v>
      </c>
      <c r="R966" s="289">
        <v>-200000</v>
      </c>
      <c r="S966" s="289">
        <v>-197670.25</v>
      </c>
      <c r="T966" s="289">
        <v>-197670.25</v>
      </c>
      <c r="U966" s="289">
        <v>-197670.25</v>
      </c>
      <c r="V966" s="289">
        <v>-197670.25</v>
      </c>
      <c r="W966" s="289">
        <v>-197670.25</v>
      </c>
      <c r="X966" s="289">
        <v>-197670.25</v>
      </c>
      <c r="Y966" s="289">
        <v>-197670.25</v>
      </c>
      <c r="Z966" s="289">
        <v>-197670.25</v>
      </c>
      <c r="AA966" s="289">
        <v>-197670.25</v>
      </c>
      <c r="AB966" s="289">
        <v>-50000</v>
      </c>
      <c r="AC966" s="289"/>
      <c r="AD966" s="289"/>
      <c r="AE966" s="289">
        <v>-192002.6875</v>
      </c>
      <c r="AF966" s="299"/>
      <c r="AG966" s="300"/>
      <c r="AH966" s="291"/>
      <c r="AI966" s="291"/>
      <c r="AJ966" s="291"/>
      <c r="AK966" s="292">
        <v>-192002.6875</v>
      </c>
      <c r="AL966" s="291">
        <v>-192002.6875</v>
      </c>
      <c r="AM966" s="293"/>
      <c r="AN966" s="291"/>
      <c r="AO966" s="294">
        <v>0</v>
      </c>
      <c r="AP966" s="291"/>
      <c r="AQ966" s="295">
        <v>-50000</v>
      </c>
      <c r="AR966" s="291"/>
      <c r="AS966" s="291"/>
      <c r="AT966" s="291"/>
      <c r="AU966" s="292">
        <v>-50000</v>
      </c>
      <c r="AV966" s="291">
        <v>-50000</v>
      </c>
      <c r="AW966" s="293"/>
      <c r="AX966" s="291"/>
      <c r="AY966" s="293">
        <v>0</v>
      </c>
      <c r="AZ966" s="297" t="s">
        <v>682</v>
      </c>
      <c r="BA966" s="295"/>
      <c r="BB966" s="43"/>
      <c r="BC966" s="288" t="str">
        <f t="shared" si="126"/>
        <v/>
      </c>
      <c r="BD966" s="288" t="str">
        <f t="shared" si="126"/>
        <v/>
      </c>
      <c r="BE966" s="288" t="str">
        <f t="shared" si="126"/>
        <v/>
      </c>
      <c r="BF966" s="288" t="str">
        <f t="shared" si="126"/>
        <v>Non-Op</v>
      </c>
      <c r="BG966" s="288" t="str">
        <f t="shared" si="130"/>
        <v>NO</v>
      </c>
      <c r="BH966" s="288" t="str">
        <f t="shared" si="130"/>
        <v>NO</v>
      </c>
      <c r="BI966" s="288" t="str">
        <f t="shared" si="128"/>
        <v/>
      </c>
      <c r="BJ966" s="43"/>
      <c r="BK966" s="288" t="b">
        <f t="shared" si="129"/>
        <v>1</v>
      </c>
      <c r="BL966" s="288" t="b">
        <f t="shared" si="129"/>
        <v>1</v>
      </c>
      <c r="BM966" s="288" t="b">
        <f t="shared" si="129"/>
        <v>1</v>
      </c>
      <c r="BN966" s="288" t="b">
        <f t="shared" si="129"/>
        <v>1</v>
      </c>
      <c r="BO966" s="288" t="b">
        <f t="shared" si="129"/>
        <v>1</v>
      </c>
      <c r="BP966" s="288" t="b">
        <f t="shared" si="129"/>
        <v>1</v>
      </c>
      <c r="BQ966" s="288" t="b">
        <f t="shared" si="129"/>
        <v>1</v>
      </c>
    </row>
    <row r="967" spans="1:69" ht="12" customHeight="1" x14ac:dyDescent="0.25">
      <c r="A967" s="286">
        <v>22840022</v>
      </c>
      <c r="B967" s="287" t="s">
        <v>3053</v>
      </c>
      <c r="C967" s="16" t="s">
        <v>962</v>
      </c>
      <c r="D967" s="13" t="s">
        <v>182</v>
      </c>
      <c r="E967" s="13"/>
      <c r="F967" s="16"/>
      <c r="G967" s="13"/>
      <c r="H967" s="288" t="s">
        <v>2129</v>
      </c>
      <c r="I967" s="288" t="s">
        <v>2129</v>
      </c>
      <c r="J967" s="288" t="s">
        <v>2129</v>
      </c>
      <c r="K967" s="288" t="s">
        <v>182</v>
      </c>
      <c r="L967" s="288" t="s">
        <v>2130</v>
      </c>
      <c r="M967" s="288" t="s">
        <v>2130</v>
      </c>
      <c r="N967" s="288" t="s">
        <v>2129</v>
      </c>
      <c r="P967" s="289">
        <v>-556500</v>
      </c>
      <c r="Q967" s="289">
        <v>-556500</v>
      </c>
      <c r="R967" s="289">
        <v>-556500</v>
      </c>
      <c r="S967" s="289">
        <v>-555870</v>
      </c>
      <c r="T967" s="289">
        <v>-555870</v>
      </c>
      <c r="U967" s="289">
        <v>-555870</v>
      </c>
      <c r="V967" s="289">
        <v>-555870</v>
      </c>
      <c r="W967" s="289">
        <v>-555870</v>
      </c>
      <c r="X967" s="289">
        <v>-555870</v>
      </c>
      <c r="Y967" s="289">
        <v>-555870</v>
      </c>
      <c r="Z967" s="289">
        <v>-555870</v>
      </c>
      <c r="AA967" s="289">
        <v>-555870</v>
      </c>
      <c r="AB967" s="289">
        <v>-550500</v>
      </c>
      <c r="AC967" s="289"/>
      <c r="AD967" s="289"/>
      <c r="AE967" s="289">
        <v>-555777.5</v>
      </c>
      <c r="AF967" s="299"/>
      <c r="AG967" s="300"/>
      <c r="AH967" s="291"/>
      <c r="AI967" s="291"/>
      <c r="AJ967" s="291"/>
      <c r="AK967" s="292">
        <v>-555777.5</v>
      </c>
      <c r="AL967" s="291">
        <v>-555777.5</v>
      </c>
      <c r="AM967" s="293"/>
      <c r="AN967" s="291"/>
      <c r="AO967" s="294">
        <v>0</v>
      </c>
      <c r="AP967" s="291"/>
      <c r="AQ967" s="295">
        <v>-550500</v>
      </c>
      <c r="AR967" s="291"/>
      <c r="AS967" s="291"/>
      <c r="AT967" s="291"/>
      <c r="AU967" s="292">
        <v>-550500</v>
      </c>
      <c r="AV967" s="291">
        <v>-550500</v>
      </c>
      <c r="AW967" s="293"/>
      <c r="AX967" s="291"/>
      <c r="AY967" s="293">
        <v>0</v>
      </c>
      <c r="AZ967" s="297" t="s">
        <v>682</v>
      </c>
      <c r="BA967" s="295"/>
      <c r="BB967" s="43"/>
      <c r="BC967" s="288" t="str">
        <f t="shared" si="126"/>
        <v/>
      </c>
      <c r="BD967" s="288" t="str">
        <f t="shared" si="126"/>
        <v/>
      </c>
      <c r="BE967" s="288" t="str">
        <f t="shared" si="126"/>
        <v/>
      </c>
      <c r="BF967" s="288" t="str">
        <f t="shared" si="126"/>
        <v>Non-Op</v>
      </c>
      <c r="BG967" s="288" t="str">
        <f t="shared" si="130"/>
        <v>NO</v>
      </c>
      <c r="BH967" s="288" t="str">
        <f t="shared" si="130"/>
        <v>NO</v>
      </c>
      <c r="BI967" s="288" t="str">
        <f t="shared" si="128"/>
        <v/>
      </c>
      <c r="BJ967" s="43"/>
      <c r="BK967" s="288" t="b">
        <f t="shared" si="129"/>
        <v>1</v>
      </c>
      <c r="BL967" s="288" t="b">
        <f t="shared" si="129"/>
        <v>1</v>
      </c>
      <c r="BM967" s="288" t="b">
        <f t="shared" si="129"/>
        <v>1</v>
      </c>
      <c r="BN967" s="288" t="b">
        <f t="shared" si="129"/>
        <v>1</v>
      </c>
      <c r="BO967" s="288" t="b">
        <f t="shared" si="129"/>
        <v>1</v>
      </c>
      <c r="BP967" s="288" t="b">
        <f t="shared" si="129"/>
        <v>1</v>
      </c>
      <c r="BQ967" s="288" t="b">
        <f t="shared" si="129"/>
        <v>1</v>
      </c>
    </row>
    <row r="968" spans="1:69" ht="12" customHeight="1" x14ac:dyDescent="0.25">
      <c r="A968" s="286">
        <v>22840031</v>
      </c>
      <c r="B968" s="287" t="s">
        <v>3054</v>
      </c>
      <c r="C968" s="16" t="s">
        <v>1184</v>
      </c>
      <c r="D968" s="13" t="s">
        <v>183</v>
      </c>
      <c r="E968" s="13"/>
      <c r="F968" s="16"/>
      <c r="G968" s="13"/>
      <c r="H968" s="288" t="s">
        <v>2129</v>
      </c>
      <c r="I968" s="288" t="s">
        <v>2129</v>
      </c>
      <c r="J968" s="288" t="s">
        <v>2129</v>
      </c>
      <c r="K968" s="288" t="s">
        <v>2129</v>
      </c>
      <c r="L968" s="288" t="s">
        <v>2130</v>
      </c>
      <c r="M968" s="288" t="s">
        <v>183</v>
      </c>
      <c r="N968" s="288" t="s">
        <v>183</v>
      </c>
      <c r="P968" s="289">
        <v>-258000</v>
      </c>
      <c r="Q968" s="289">
        <v>-258000</v>
      </c>
      <c r="R968" s="289">
        <v>-258000</v>
      </c>
      <c r="S968" s="289">
        <v>-258000</v>
      </c>
      <c r="T968" s="289">
        <v>-258000</v>
      </c>
      <c r="U968" s="289">
        <v>-258000</v>
      </c>
      <c r="V968" s="289">
        <v>-258000</v>
      </c>
      <c r="W968" s="289">
        <v>-258000</v>
      </c>
      <c r="X968" s="289">
        <v>-258000</v>
      </c>
      <c r="Y968" s="289">
        <v>-258000</v>
      </c>
      <c r="Z968" s="289">
        <v>-258000</v>
      </c>
      <c r="AA968" s="289">
        <v>-258000</v>
      </c>
      <c r="AB968" s="289">
        <v>-100000</v>
      </c>
      <c r="AC968" s="289"/>
      <c r="AD968" s="289"/>
      <c r="AE968" s="289">
        <v>-251416.66666666666</v>
      </c>
      <c r="AF968" s="299"/>
      <c r="AG968" s="300"/>
      <c r="AH968" s="291"/>
      <c r="AI968" s="291"/>
      <c r="AJ968" s="291"/>
      <c r="AK968" s="292"/>
      <c r="AL968" s="291">
        <v>0</v>
      </c>
      <c r="AM968" s="293"/>
      <c r="AN968" s="291">
        <v>-251416.66666666666</v>
      </c>
      <c r="AO968" s="294">
        <v>-251416.66666666666</v>
      </c>
      <c r="AP968" s="291"/>
      <c r="AQ968" s="295">
        <v>-100000</v>
      </c>
      <c r="AR968" s="291"/>
      <c r="AS968" s="291"/>
      <c r="AT968" s="291"/>
      <c r="AU968" s="292"/>
      <c r="AV968" s="291">
        <v>0</v>
      </c>
      <c r="AW968" s="293"/>
      <c r="AX968" s="291">
        <v>-100000</v>
      </c>
      <c r="AY968" s="293">
        <v>-100000</v>
      </c>
      <c r="AZ968" s="297"/>
      <c r="BA968" s="295"/>
      <c r="BB968" s="43"/>
      <c r="BC968" s="288" t="str">
        <f t="shared" si="126"/>
        <v/>
      </c>
      <c r="BD968" s="288" t="str">
        <f t="shared" si="126"/>
        <v/>
      </c>
      <c r="BE968" s="288" t="str">
        <f t="shared" si="126"/>
        <v/>
      </c>
      <c r="BF968" s="288" t="str">
        <f t="shared" si="126"/>
        <v/>
      </c>
      <c r="BG968" s="288" t="str">
        <f t="shared" si="130"/>
        <v>NO</v>
      </c>
      <c r="BH968" s="288" t="str">
        <f t="shared" si="130"/>
        <v>W/C</v>
      </c>
      <c r="BI968" s="288" t="str">
        <f t="shared" si="128"/>
        <v>W/C</v>
      </c>
      <c r="BJ968" s="43"/>
      <c r="BK968" s="288" t="b">
        <f t="shared" si="129"/>
        <v>1</v>
      </c>
      <c r="BL968" s="288" t="b">
        <f t="shared" si="129"/>
        <v>1</v>
      </c>
      <c r="BM968" s="288" t="b">
        <f t="shared" si="129"/>
        <v>1</v>
      </c>
      <c r="BN968" s="288" t="b">
        <f t="shared" si="129"/>
        <v>1</v>
      </c>
      <c r="BO968" s="288" t="b">
        <f t="shared" si="129"/>
        <v>1</v>
      </c>
      <c r="BP968" s="288" t="b">
        <f t="shared" si="129"/>
        <v>1</v>
      </c>
      <c r="BQ968" s="288" t="b">
        <f t="shared" si="129"/>
        <v>1</v>
      </c>
    </row>
    <row r="969" spans="1:69" ht="12" customHeight="1" x14ac:dyDescent="0.25">
      <c r="A969" s="286">
        <v>22840032</v>
      </c>
      <c r="B969" s="287" t="s">
        <v>3055</v>
      </c>
      <c r="C969" s="16" t="s">
        <v>963</v>
      </c>
      <c r="D969" s="13" t="s">
        <v>182</v>
      </c>
      <c r="E969" s="13"/>
      <c r="F969" s="16"/>
      <c r="G969" s="13"/>
      <c r="H969" s="288" t="s">
        <v>2129</v>
      </c>
      <c r="I969" s="288" t="s">
        <v>2129</v>
      </c>
      <c r="J969" s="288" t="s">
        <v>2129</v>
      </c>
      <c r="K969" s="288" t="s">
        <v>182</v>
      </c>
      <c r="L969" s="288" t="s">
        <v>2130</v>
      </c>
      <c r="M969" s="288" t="s">
        <v>2130</v>
      </c>
      <c r="N969" s="288" t="s">
        <v>2129</v>
      </c>
      <c r="P969" s="289">
        <v>-2475000</v>
      </c>
      <c r="Q969" s="289">
        <v>-2475000</v>
      </c>
      <c r="R969" s="289">
        <v>-2475000</v>
      </c>
      <c r="S969" s="289">
        <v>-2475000</v>
      </c>
      <c r="T969" s="289">
        <v>-2475000</v>
      </c>
      <c r="U969" s="289">
        <v>-2475000</v>
      </c>
      <c r="V969" s="289">
        <v>-2475233.63</v>
      </c>
      <c r="W969" s="289">
        <v>-2475233.63</v>
      </c>
      <c r="X969" s="289">
        <v>-2475233.63</v>
      </c>
      <c r="Y969" s="289">
        <v>-2475233.63</v>
      </c>
      <c r="Z969" s="289">
        <v>-2475233.63</v>
      </c>
      <c r="AA969" s="289">
        <v>-2475233.63</v>
      </c>
      <c r="AB969" s="289">
        <v>-2475000</v>
      </c>
      <c r="AC969" s="289"/>
      <c r="AD969" s="289"/>
      <c r="AE969" s="289">
        <v>-2475116.8149999995</v>
      </c>
      <c r="AF969" s="299"/>
      <c r="AG969" s="300"/>
      <c r="AH969" s="291"/>
      <c r="AI969" s="291"/>
      <c r="AJ969" s="291"/>
      <c r="AK969" s="292">
        <v>-2475116.8149999995</v>
      </c>
      <c r="AL969" s="291">
        <v>-2475116.8149999995</v>
      </c>
      <c r="AM969" s="293"/>
      <c r="AN969" s="291"/>
      <c r="AO969" s="294">
        <v>0</v>
      </c>
      <c r="AP969" s="291"/>
      <c r="AQ969" s="295">
        <v>-2475000</v>
      </c>
      <c r="AR969" s="291"/>
      <c r="AS969" s="291"/>
      <c r="AT969" s="291"/>
      <c r="AU969" s="292">
        <v>-2475000</v>
      </c>
      <c r="AV969" s="291">
        <v>-2475000</v>
      </c>
      <c r="AW969" s="293"/>
      <c r="AX969" s="291"/>
      <c r="AY969" s="293">
        <v>0</v>
      </c>
      <c r="AZ969" s="297" t="s">
        <v>682</v>
      </c>
      <c r="BA969" s="295"/>
      <c r="BB969" s="43"/>
      <c r="BC969" s="288" t="str">
        <f t="shared" si="126"/>
        <v/>
      </c>
      <c r="BD969" s="288" t="str">
        <f t="shared" si="126"/>
        <v/>
      </c>
      <c r="BE969" s="288" t="str">
        <f t="shared" si="126"/>
        <v/>
      </c>
      <c r="BF969" s="288" t="str">
        <f t="shared" si="126"/>
        <v>Non-Op</v>
      </c>
      <c r="BG969" s="288" t="str">
        <f t="shared" si="130"/>
        <v>NO</v>
      </c>
      <c r="BH969" s="288" t="str">
        <f t="shared" si="130"/>
        <v>NO</v>
      </c>
      <c r="BI969" s="288" t="str">
        <f t="shared" si="128"/>
        <v/>
      </c>
      <c r="BJ969" s="43"/>
      <c r="BK969" s="288" t="b">
        <f t="shared" si="129"/>
        <v>1</v>
      </c>
      <c r="BL969" s="288" t="b">
        <f t="shared" si="129"/>
        <v>1</v>
      </c>
      <c r="BM969" s="288" t="b">
        <f t="shared" si="129"/>
        <v>1</v>
      </c>
      <c r="BN969" s="288" t="b">
        <f t="shared" si="129"/>
        <v>1</v>
      </c>
      <c r="BO969" s="288" t="b">
        <f t="shared" si="129"/>
        <v>1</v>
      </c>
      <c r="BP969" s="288" t="b">
        <f t="shared" si="129"/>
        <v>1</v>
      </c>
      <c r="BQ969" s="288" t="b">
        <f t="shared" si="129"/>
        <v>1</v>
      </c>
    </row>
    <row r="970" spans="1:69" ht="12" customHeight="1" x14ac:dyDescent="0.25">
      <c r="A970" s="286">
        <v>22840042</v>
      </c>
      <c r="B970" s="287" t="s">
        <v>3056</v>
      </c>
      <c r="C970" s="16" t="s">
        <v>964</v>
      </c>
      <c r="D970" s="13" t="s">
        <v>182</v>
      </c>
      <c r="E970" s="13"/>
      <c r="F970" s="16"/>
      <c r="G970" s="13"/>
      <c r="H970" s="288" t="s">
        <v>2129</v>
      </c>
      <c r="I970" s="288" t="s">
        <v>2129</v>
      </c>
      <c r="J970" s="288" t="s">
        <v>2129</v>
      </c>
      <c r="K970" s="288" t="s">
        <v>182</v>
      </c>
      <c r="L970" s="288" t="s">
        <v>2130</v>
      </c>
      <c r="M970" s="288" t="s">
        <v>2130</v>
      </c>
      <c r="N970" s="288" t="s">
        <v>2129</v>
      </c>
      <c r="P970" s="289">
        <v>-212200</v>
      </c>
      <c r="Q970" s="289">
        <v>-212200</v>
      </c>
      <c r="R970" s="289">
        <v>-212200</v>
      </c>
      <c r="S970" s="289">
        <v>-212200</v>
      </c>
      <c r="T970" s="289">
        <v>-212200</v>
      </c>
      <c r="U970" s="289">
        <v>-212200</v>
      </c>
      <c r="V970" s="289">
        <v>-212200</v>
      </c>
      <c r="W970" s="289">
        <v>-212200</v>
      </c>
      <c r="X970" s="289">
        <v>-212200</v>
      </c>
      <c r="Y970" s="289">
        <v>-205572.6</v>
      </c>
      <c r="Z970" s="289">
        <v>-205572.6</v>
      </c>
      <c r="AA970" s="289">
        <v>-205572.6</v>
      </c>
      <c r="AB970" s="289">
        <v>-239000</v>
      </c>
      <c r="AC970" s="289"/>
      <c r="AD970" s="289"/>
      <c r="AE970" s="289">
        <v>-211659.81666666668</v>
      </c>
      <c r="AF970" s="299"/>
      <c r="AG970" s="300"/>
      <c r="AH970" s="291"/>
      <c r="AI970" s="291"/>
      <c r="AJ970" s="291"/>
      <c r="AK970" s="292">
        <v>-211659.81666666668</v>
      </c>
      <c r="AL970" s="291">
        <v>-211659.81666666668</v>
      </c>
      <c r="AM970" s="293"/>
      <c r="AN970" s="291"/>
      <c r="AO970" s="294">
        <v>0</v>
      </c>
      <c r="AP970" s="291"/>
      <c r="AQ970" s="295">
        <v>-239000</v>
      </c>
      <c r="AR970" s="291"/>
      <c r="AS970" s="291"/>
      <c r="AT970" s="291"/>
      <c r="AU970" s="292">
        <v>-239000</v>
      </c>
      <c r="AV970" s="291">
        <v>-239000</v>
      </c>
      <c r="AW970" s="293"/>
      <c r="AX970" s="291"/>
      <c r="AY970" s="293">
        <v>0</v>
      </c>
      <c r="AZ970" s="297" t="s">
        <v>682</v>
      </c>
      <c r="BA970" s="295"/>
      <c r="BB970" s="43"/>
      <c r="BC970" s="288" t="str">
        <f t="shared" si="126"/>
        <v/>
      </c>
      <c r="BD970" s="288" t="str">
        <f t="shared" si="126"/>
        <v/>
      </c>
      <c r="BE970" s="288" t="str">
        <f t="shared" si="126"/>
        <v/>
      </c>
      <c r="BF970" s="288" t="str">
        <f t="shared" si="126"/>
        <v>Non-Op</v>
      </c>
      <c r="BG970" s="288" t="str">
        <f t="shared" si="130"/>
        <v>NO</v>
      </c>
      <c r="BH970" s="288" t="str">
        <f t="shared" si="130"/>
        <v>NO</v>
      </c>
      <c r="BI970" s="288" t="str">
        <f t="shared" si="128"/>
        <v/>
      </c>
      <c r="BJ970" s="43"/>
      <c r="BK970" s="288" t="b">
        <f t="shared" si="129"/>
        <v>1</v>
      </c>
      <c r="BL970" s="288" t="b">
        <f t="shared" si="129"/>
        <v>1</v>
      </c>
      <c r="BM970" s="288" t="b">
        <f t="shared" si="129"/>
        <v>1</v>
      </c>
      <c r="BN970" s="288" t="b">
        <f t="shared" si="129"/>
        <v>1</v>
      </c>
      <c r="BO970" s="288" t="b">
        <f t="shared" si="129"/>
        <v>1</v>
      </c>
      <c r="BP970" s="288" t="b">
        <f t="shared" si="129"/>
        <v>1</v>
      </c>
      <c r="BQ970" s="288" t="b">
        <f t="shared" si="129"/>
        <v>1</v>
      </c>
    </row>
    <row r="971" spans="1:69" ht="12" customHeight="1" x14ac:dyDescent="0.25">
      <c r="A971" s="286">
        <v>22840051</v>
      </c>
      <c r="B971" s="287" t="s">
        <v>3057</v>
      </c>
      <c r="C971" s="16" t="s">
        <v>1185</v>
      </c>
      <c r="D971" s="13" t="s">
        <v>182</v>
      </c>
      <c r="E971" s="13"/>
      <c r="F971" s="16"/>
      <c r="G971" s="13"/>
      <c r="H971" s="288" t="s">
        <v>2129</v>
      </c>
      <c r="I971" s="288" t="s">
        <v>2129</v>
      </c>
      <c r="J971" s="288" t="s">
        <v>2129</v>
      </c>
      <c r="K971" s="288" t="s">
        <v>182</v>
      </c>
      <c r="L971" s="288" t="s">
        <v>2130</v>
      </c>
      <c r="M971" s="288" t="s">
        <v>2130</v>
      </c>
      <c r="N971" s="288" t="s">
        <v>2129</v>
      </c>
      <c r="P971" s="289">
        <v>-30000</v>
      </c>
      <c r="Q971" s="289">
        <v>-30000</v>
      </c>
      <c r="R971" s="289">
        <v>-30000</v>
      </c>
      <c r="S971" s="289">
        <v>-30000</v>
      </c>
      <c r="T971" s="289">
        <v>-30000</v>
      </c>
      <c r="U971" s="289">
        <v>-30000</v>
      </c>
      <c r="V971" s="289">
        <v>-30000</v>
      </c>
      <c r="W971" s="289">
        <v>-30000</v>
      </c>
      <c r="X971" s="289">
        <v>-30000</v>
      </c>
      <c r="Y971" s="289">
        <v>-30000</v>
      </c>
      <c r="Z971" s="289">
        <v>-30000</v>
      </c>
      <c r="AA971" s="289">
        <v>-30000</v>
      </c>
      <c r="AB971" s="289">
        <v>-32000</v>
      </c>
      <c r="AC971" s="289"/>
      <c r="AD971" s="289"/>
      <c r="AE971" s="289">
        <v>-30083.333333333332</v>
      </c>
      <c r="AF971" s="299"/>
      <c r="AG971" s="300"/>
      <c r="AH971" s="291"/>
      <c r="AI971" s="291"/>
      <c r="AJ971" s="291"/>
      <c r="AK971" s="292">
        <v>-30083.333333333332</v>
      </c>
      <c r="AL971" s="291">
        <v>-30083.333333333332</v>
      </c>
      <c r="AM971" s="293"/>
      <c r="AN971" s="291"/>
      <c r="AO971" s="294">
        <v>0</v>
      </c>
      <c r="AP971" s="291"/>
      <c r="AQ971" s="295">
        <v>-32000</v>
      </c>
      <c r="AR971" s="291"/>
      <c r="AS971" s="291"/>
      <c r="AT971" s="291"/>
      <c r="AU971" s="292">
        <v>-32000</v>
      </c>
      <c r="AV971" s="291">
        <v>-32000</v>
      </c>
      <c r="AW971" s="293"/>
      <c r="AX971" s="291"/>
      <c r="AY971" s="293">
        <v>0</v>
      </c>
      <c r="AZ971" s="297" t="s">
        <v>682</v>
      </c>
      <c r="BA971" s="295"/>
      <c r="BB971" s="43"/>
      <c r="BC971" s="288" t="str">
        <f t="shared" si="126"/>
        <v/>
      </c>
      <c r="BD971" s="288" t="str">
        <f t="shared" si="126"/>
        <v/>
      </c>
      <c r="BE971" s="288" t="str">
        <f t="shared" si="126"/>
        <v/>
      </c>
      <c r="BF971" s="288" t="str">
        <f t="shared" si="126"/>
        <v>Non-Op</v>
      </c>
      <c r="BG971" s="288" t="str">
        <f t="shared" si="130"/>
        <v>NO</v>
      </c>
      <c r="BH971" s="288" t="str">
        <f t="shared" si="130"/>
        <v>NO</v>
      </c>
      <c r="BI971" s="288" t="str">
        <f t="shared" si="128"/>
        <v/>
      </c>
      <c r="BJ971" s="43"/>
      <c r="BK971" s="288" t="b">
        <f t="shared" si="129"/>
        <v>1</v>
      </c>
      <c r="BL971" s="288" t="b">
        <f t="shared" si="129"/>
        <v>1</v>
      </c>
      <c r="BM971" s="288" t="b">
        <f t="shared" si="129"/>
        <v>1</v>
      </c>
      <c r="BN971" s="288" t="b">
        <f t="shared" si="129"/>
        <v>1</v>
      </c>
      <c r="BO971" s="288" t="b">
        <f t="shared" si="129"/>
        <v>1</v>
      </c>
      <c r="BP971" s="288" t="b">
        <f t="shared" si="129"/>
        <v>1</v>
      </c>
      <c r="BQ971" s="288" t="b">
        <f t="shared" si="129"/>
        <v>1</v>
      </c>
    </row>
    <row r="972" spans="1:69" ht="12" customHeight="1" x14ac:dyDescent="0.25">
      <c r="A972" s="286">
        <v>22840062</v>
      </c>
      <c r="B972" s="287" t="s">
        <v>3058</v>
      </c>
      <c r="C972" s="16" t="s">
        <v>965</v>
      </c>
      <c r="D972" s="13" t="s">
        <v>182</v>
      </c>
      <c r="E972" s="13"/>
      <c r="F972" s="16"/>
      <c r="G972" s="13"/>
      <c r="H972" s="288" t="s">
        <v>2129</v>
      </c>
      <c r="I972" s="288" t="s">
        <v>2129</v>
      </c>
      <c r="J972" s="288" t="s">
        <v>2129</v>
      </c>
      <c r="K972" s="288" t="s">
        <v>182</v>
      </c>
      <c r="L972" s="288" t="s">
        <v>2130</v>
      </c>
      <c r="M972" s="288" t="s">
        <v>2130</v>
      </c>
      <c r="N972" s="288" t="s">
        <v>2129</v>
      </c>
      <c r="P972" s="289">
        <v>-1270000</v>
      </c>
      <c r="Q972" s="289">
        <v>-1270000</v>
      </c>
      <c r="R972" s="289">
        <v>-1270000</v>
      </c>
      <c r="S972" s="289">
        <v>-1270000</v>
      </c>
      <c r="T972" s="289">
        <v>-1270000</v>
      </c>
      <c r="U972" s="289">
        <v>-1270000</v>
      </c>
      <c r="V972" s="289">
        <v>-1270000</v>
      </c>
      <c r="W972" s="289">
        <v>-1270000</v>
      </c>
      <c r="X972" s="289">
        <v>-1270000</v>
      </c>
      <c r="Y972" s="289">
        <v>-1270000</v>
      </c>
      <c r="Z972" s="289">
        <v>-1270000</v>
      </c>
      <c r="AA972" s="289">
        <v>-1270000</v>
      </c>
      <c r="AB972" s="289">
        <v>-1270000</v>
      </c>
      <c r="AC972" s="289"/>
      <c r="AD972" s="289"/>
      <c r="AE972" s="289">
        <v>-1270000</v>
      </c>
      <c r="AF972" s="299"/>
      <c r="AG972" s="300"/>
      <c r="AH972" s="291"/>
      <c r="AI972" s="291"/>
      <c r="AJ972" s="291"/>
      <c r="AK972" s="292">
        <v>-1270000</v>
      </c>
      <c r="AL972" s="291">
        <v>-1270000</v>
      </c>
      <c r="AM972" s="293"/>
      <c r="AN972" s="291"/>
      <c r="AO972" s="294">
        <v>0</v>
      </c>
      <c r="AP972" s="291"/>
      <c r="AQ972" s="295">
        <v>-1270000</v>
      </c>
      <c r="AR972" s="291"/>
      <c r="AS972" s="291"/>
      <c r="AT972" s="291"/>
      <c r="AU972" s="292">
        <v>-1270000</v>
      </c>
      <c r="AV972" s="291">
        <v>-1270000</v>
      </c>
      <c r="AW972" s="293"/>
      <c r="AX972" s="291"/>
      <c r="AY972" s="293">
        <v>0</v>
      </c>
      <c r="AZ972" s="297" t="s">
        <v>682</v>
      </c>
      <c r="BA972" s="295"/>
      <c r="BB972" s="43"/>
      <c r="BC972" s="288" t="str">
        <f t="shared" si="126"/>
        <v/>
      </c>
      <c r="BD972" s="288" t="str">
        <f t="shared" si="126"/>
        <v/>
      </c>
      <c r="BE972" s="288" t="str">
        <f t="shared" si="126"/>
        <v/>
      </c>
      <c r="BF972" s="288" t="str">
        <f t="shared" si="126"/>
        <v>Non-Op</v>
      </c>
      <c r="BG972" s="288" t="str">
        <f t="shared" si="130"/>
        <v>NO</v>
      </c>
      <c r="BH972" s="288" t="str">
        <f t="shared" si="130"/>
        <v>NO</v>
      </c>
      <c r="BI972" s="288" t="str">
        <f t="shared" si="128"/>
        <v/>
      </c>
      <c r="BJ972" s="43"/>
      <c r="BK972" s="288" t="b">
        <f t="shared" si="129"/>
        <v>1</v>
      </c>
      <c r="BL972" s="288" t="b">
        <f t="shared" si="129"/>
        <v>1</v>
      </c>
      <c r="BM972" s="288" t="b">
        <f t="shared" si="129"/>
        <v>1</v>
      </c>
      <c r="BN972" s="288" t="b">
        <f t="shared" si="129"/>
        <v>1</v>
      </c>
      <c r="BO972" s="288" t="b">
        <f t="shared" si="129"/>
        <v>1</v>
      </c>
      <c r="BP972" s="288" t="b">
        <f t="shared" si="129"/>
        <v>1</v>
      </c>
      <c r="BQ972" s="288" t="b">
        <f t="shared" si="129"/>
        <v>1</v>
      </c>
    </row>
    <row r="973" spans="1:69" ht="12" customHeight="1" x14ac:dyDescent="0.25">
      <c r="A973" s="286">
        <v>22840081</v>
      </c>
      <c r="B973" s="287" t="s">
        <v>3059</v>
      </c>
      <c r="C973" s="16" t="s">
        <v>1186</v>
      </c>
      <c r="D973" s="13" t="s">
        <v>183</v>
      </c>
      <c r="E973" s="13"/>
      <c r="F973" s="16"/>
      <c r="G973" s="13"/>
      <c r="H973" s="288" t="s">
        <v>2129</v>
      </c>
      <c r="I973" s="288" t="s">
        <v>2129</v>
      </c>
      <c r="J973" s="288" t="s">
        <v>2129</v>
      </c>
      <c r="K973" s="288" t="s">
        <v>2129</v>
      </c>
      <c r="L973" s="288" t="s">
        <v>2130</v>
      </c>
      <c r="M973" s="288" t="s">
        <v>183</v>
      </c>
      <c r="N973" s="288" t="s">
        <v>183</v>
      </c>
      <c r="P973" s="289">
        <v>-550000</v>
      </c>
      <c r="Q973" s="289">
        <v>-550000</v>
      </c>
      <c r="R973" s="289">
        <v>-550000</v>
      </c>
      <c r="S973" s="289">
        <v>-550000</v>
      </c>
      <c r="T973" s="289">
        <v>-550000</v>
      </c>
      <c r="U973" s="289">
        <v>-550000</v>
      </c>
      <c r="V973" s="289">
        <v>-550000</v>
      </c>
      <c r="W973" s="289">
        <v>-550000</v>
      </c>
      <c r="X973" s="289">
        <v>-550000</v>
      </c>
      <c r="Y973" s="289">
        <v>-550000</v>
      </c>
      <c r="Z973" s="289">
        <v>-550000</v>
      </c>
      <c r="AA973" s="289">
        <v>-550000</v>
      </c>
      <c r="AB973" s="289">
        <v>-586000</v>
      </c>
      <c r="AC973" s="289"/>
      <c r="AD973" s="289"/>
      <c r="AE973" s="289">
        <v>-551500</v>
      </c>
      <c r="AF973" s="299"/>
      <c r="AG973" s="300"/>
      <c r="AH973" s="291"/>
      <c r="AI973" s="291"/>
      <c r="AJ973" s="291"/>
      <c r="AK973" s="292"/>
      <c r="AL973" s="291">
        <v>0</v>
      </c>
      <c r="AM973" s="293"/>
      <c r="AN973" s="291">
        <v>-551500</v>
      </c>
      <c r="AO973" s="294">
        <v>-551500</v>
      </c>
      <c r="AP973" s="291"/>
      <c r="AQ973" s="295">
        <v>-586000</v>
      </c>
      <c r="AR973" s="291"/>
      <c r="AS973" s="291"/>
      <c r="AT973" s="291"/>
      <c r="AU973" s="292"/>
      <c r="AV973" s="291">
        <v>0</v>
      </c>
      <c r="AW973" s="293"/>
      <c r="AX973" s="291">
        <v>-586000</v>
      </c>
      <c r="AY973" s="293">
        <v>-586000</v>
      </c>
      <c r="AZ973" s="297"/>
      <c r="BA973" s="295"/>
      <c r="BB973" s="43"/>
      <c r="BC973" s="288" t="str">
        <f t="shared" ref="BC973:BF1004" si="131">IF(VALUE(AR973),BC$7,IF(ISBLANK(AR973),"",BC$7))</f>
        <v/>
      </c>
      <c r="BD973" s="288" t="str">
        <f t="shared" si="131"/>
        <v/>
      </c>
      <c r="BE973" s="288" t="str">
        <f t="shared" si="131"/>
        <v/>
      </c>
      <c r="BF973" s="288" t="str">
        <f t="shared" si="131"/>
        <v/>
      </c>
      <c r="BG973" s="288" t="str">
        <f t="shared" si="130"/>
        <v>NO</v>
      </c>
      <c r="BH973" s="288" t="str">
        <f t="shared" si="130"/>
        <v>W/C</v>
      </c>
      <c r="BI973" s="288" t="str">
        <f t="shared" si="128"/>
        <v>W/C</v>
      </c>
      <c r="BJ973" s="43"/>
      <c r="BK973" s="288" t="b">
        <f t="shared" si="129"/>
        <v>1</v>
      </c>
      <c r="BL973" s="288" t="b">
        <f t="shared" si="129"/>
        <v>1</v>
      </c>
      <c r="BM973" s="288" t="b">
        <f t="shared" si="129"/>
        <v>1</v>
      </c>
      <c r="BN973" s="288" t="b">
        <f t="shared" si="129"/>
        <v>1</v>
      </c>
      <c r="BO973" s="288" t="b">
        <f t="shared" si="129"/>
        <v>1</v>
      </c>
      <c r="BP973" s="288" t="b">
        <f t="shared" si="129"/>
        <v>1</v>
      </c>
      <c r="BQ973" s="288" t="b">
        <f t="shared" si="129"/>
        <v>1</v>
      </c>
    </row>
    <row r="974" spans="1:69" ht="12" customHeight="1" x14ac:dyDescent="0.25">
      <c r="A974" s="286">
        <v>22840082</v>
      </c>
      <c r="B974" s="287" t="s">
        <v>3060</v>
      </c>
      <c r="C974" s="16" t="s">
        <v>966</v>
      </c>
      <c r="D974" s="13" t="s">
        <v>182</v>
      </c>
      <c r="E974" s="13"/>
      <c r="F974" s="16"/>
      <c r="G974" s="13"/>
      <c r="H974" s="288" t="s">
        <v>2129</v>
      </c>
      <c r="I974" s="288" t="s">
        <v>2129</v>
      </c>
      <c r="J974" s="288" t="s">
        <v>2129</v>
      </c>
      <c r="K974" s="288" t="s">
        <v>182</v>
      </c>
      <c r="L974" s="288" t="s">
        <v>2130</v>
      </c>
      <c r="M974" s="288" t="s">
        <v>2130</v>
      </c>
      <c r="N974" s="288" t="s">
        <v>2129</v>
      </c>
      <c r="P974" s="289">
        <v>-7300000</v>
      </c>
      <c r="Q974" s="289">
        <v>-7300000</v>
      </c>
      <c r="R974" s="289">
        <v>-7300000</v>
      </c>
      <c r="S974" s="289">
        <v>-7218478.1900000004</v>
      </c>
      <c r="T974" s="289">
        <v>-7218478.1900000004</v>
      </c>
      <c r="U974" s="289">
        <v>-7218478.1900000004</v>
      </c>
      <c r="V974" s="289">
        <v>-7139858.9400000004</v>
      </c>
      <c r="W974" s="289">
        <v>-7139858.9400000004</v>
      </c>
      <c r="X974" s="289">
        <v>-7139858.9400000004</v>
      </c>
      <c r="Y974" s="289">
        <v>-7056245.5899999999</v>
      </c>
      <c r="Z974" s="289">
        <v>-7056245.5899999999</v>
      </c>
      <c r="AA974" s="289">
        <v>-7056245.5899999999</v>
      </c>
      <c r="AB974" s="289">
        <v>-7600000</v>
      </c>
      <c r="AC974" s="289"/>
      <c r="AD974" s="289"/>
      <c r="AE974" s="289">
        <v>-7191145.6799999997</v>
      </c>
      <c r="AF974" s="299"/>
      <c r="AG974" s="300"/>
      <c r="AH974" s="291"/>
      <c r="AI974" s="291"/>
      <c r="AJ974" s="291"/>
      <c r="AK974" s="292">
        <v>-7191145.6799999997</v>
      </c>
      <c r="AL974" s="291">
        <v>-7191145.6799999997</v>
      </c>
      <c r="AM974" s="293"/>
      <c r="AN974" s="291"/>
      <c r="AO974" s="294">
        <v>0</v>
      </c>
      <c r="AP974" s="291"/>
      <c r="AQ974" s="295">
        <v>-7600000</v>
      </c>
      <c r="AR974" s="291"/>
      <c r="AS974" s="291"/>
      <c r="AT974" s="291"/>
      <c r="AU974" s="292">
        <v>-7600000</v>
      </c>
      <c r="AV974" s="291">
        <v>-7600000</v>
      </c>
      <c r="AW974" s="293"/>
      <c r="AX974" s="291"/>
      <c r="AY974" s="293">
        <v>0</v>
      </c>
      <c r="AZ974" s="297" t="s">
        <v>682</v>
      </c>
      <c r="BA974" s="295"/>
      <c r="BB974" s="43"/>
      <c r="BC974" s="288" t="str">
        <f t="shared" si="131"/>
        <v/>
      </c>
      <c r="BD974" s="288" t="str">
        <f t="shared" si="131"/>
        <v/>
      </c>
      <c r="BE974" s="288" t="str">
        <f t="shared" si="131"/>
        <v/>
      </c>
      <c r="BF974" s="288" t="str">
        <f t="shared" si="131"/>
        <v>Non-Op</v>
      </c>
      <c r="BG974" s="288" t="str">
        <f t="shared" si="130"/>
        <v>NO</v>
      </c>
      <c r="BH974" s="288" t="str">
        <f t="shared" si="130"/>
        <v>NO</v>
      </c>
      <c r="BI974" s="288" t="str">
        <f t="shared" si="128"/>
        <v/>
      </c>
      <c r="BJ974" s="43"/>
      <c r="BK974" s="288" t="b">
        <f t="shared" si="129"/>
        <v>1</v>
      </c>
      <c r="BL974" s="288" t="b">
        <f t="shared" si="129"/>
        <v>1</v>
      </c>
      <c r="BM974" s="288" t="b">
        <f t="shared" si="129"/>
        <v>1</v>
      </c>
      <c r="BN974" s="288" t="b">
        <f t="shared" si="129"/>
        <v>1</v>
      </c>
      <c r="BO974" s="288" t="b">
        <f t="shared" si="129"/>
        <v>1</v>
      </c>
      <c r="BP974" s="288" t="b">
        <f t="shared" si="129"/>
        <v>1</v>
      </c>
      <c r="BQ974" s="288" t="b">
        <f t="shared" si="129"/>
        <v>1</v>
      </c>
    </row>
    <row r="975" spans="1:69" ht="12" customHeight="1" x14ac:dyDescent="0.25">
      <c r="A975" s="286">
        <v>22840092</v>
      </c>
      <c r="B975" s="287" t="s">
        <v>3061</v>
      </c>
      <c r="C975" s="16" t="s">
        <v>967</v>
      </c>
      <c r="D975" s="13" t="s">
        <v>182</v>
      </c>
      <c r="E975" s="13"/>
      <c r="F975" s="16"/>
      <c r="G975" s="13"/>
      <c r="H975" s="288" t="s">
        <v>2129</v>
      </c>
      <c r="I975" s="288" t="s">
        <v>2129</v>
      </c>
      <c r="J975" s="288" t="s">
        <v>2129</v>
      </c>
      <c r="K975" s="288" t="s">
        <v>182</v>
      </c>
      <c r="L975" s="288" t="s">
        <v>2130</v>
      </c>
      <c r="M975" s="288" t="s">
        <v>2130</v>
      </c>
      <c r="N975" s="288" t="s">
        <v>2129</v>
      </c>
      <c r="P975" s="289">
        <v>-2380000</v>
      </c>
      <c r="Q975" s="289">
        <v>-2380000</v>
      </c>
      <c r="R975" s="289">
        <v>-2380000</v>
      </c>
      <c r="S975" s="289">
        <v>-2204025.1800000002</v>
      </c>
      <c r="T975" s="289">
        <v>-2204025.1800000002</v>
      </c>
      <c r="U975" s="289">
        <v>-2204025.1800000002</v>
      </c>
      <c r="V975" s="289">
        <v>-2800000</v>
      </c>
      <c r="W975" s="289">
        <v>-2800000</v>
      </c>
      <c r="X975" s="289">
        <v>-2800000</v>
      </c>
      <c r="Y975" s="289">
        <v>-2689598.69</v>
      </c>
      <c r="Z975" s="289">
        <v>-2689598.69</v>
      </c>
      <c r="AA975" s="289">
        <v>-2689598.69</v>
      </c>
      <c r="AB975" s="289">
        <v>-2180000</v>
      </c>
      <c r="AC975" s="289"/>
      <c r="AD975" s="289"/>
      <c r="AE975" s="289">
        <v>-2510072.6341666668</v>
      </c>
      <c r="AF975" s="299"/>
      <c r="AG975" s="300"/>
      <c r="AH975" s="291"/>
      <c r="AI975" s="291"/>
      <c r="AJ975" s="291"/>
      <c r="AK975" s="292">
        <v>-2510072.6341666668</v>
      </c>
      <c r="AL975" s="291">
        <v>-2510072.6341666668</v>
      </c>
      <c r="AM975" s="293"/>
      <c r="AN975" s="291"/>
      <c r="AO975" s="294">
        <v>0</v>
      </c>
      <c r="AP975" s="291"/>
      <c r="AQ975" s="295">
        <v>-2180000</v>
      </c>
      <c r="AR975" s="291"/>
      <c r="AS975" s="291"/>
      <c r="AT975" s="291"/>
      <c r="AU975" s="292">
        <v>-2180000</v>
      </c>
      <c r="AV975" s="291">
        <v>-2180000</v>
      </c>
      <c r="AW975" s="293"/>
      <c r="AX975" s="291"/>
      <c r="AY975" s="293">
        <v>0</v>
      </c>
      <c r="AZ975" s="297" t="s">
        <v>682</v>
      </c>
      <c r="BA975" s="295"/>
      <c r="BB975" s="43"/>
      <c r="BC975" s="288" t="str">
        <f t="shared" si="131"/>
        <v/>
      </c>
      <c r="BD975" s="288" t="str">
        <f t="shared" si="131"/>
        <v/>
      </c>
      <c r="BE975" s="288" t="str">
        <f t="shared" si="131"/>
        <v/>
      </c>
      <c r="BF975" s="288" t="str">
        <f t="shared" si="131"/>
        <v>Non-Op</v>
      </c>
      <c r="BG975" s="288" t="str">
        <f t="shared" si="130"/>
        <v>NO</v>
      </c>
      <c r="BH975" s="288" t="str">
        <f t="shared" si="130"/>
        <v>NO</v>
      </c>
      <c r="BI975" s="288" t="str">
        <f t="shared" si="128"/>
        <v/>
      </c>
      <c r="BJ975" s="43"/>
      <c r="BK975" s="288" t="b">
        <f t="shared" si="129"/>
        <v>1</v>
      </c>
      <c r="BL975" s="288" t="b">
        <f t="shared" si="129"/>
        <v>1</v>
      </c>
      <c r="BM975" s="288" t="b">
        <f t="shared" si="129"/>
        <v>1</v>
      </c>
      <c r="BN975" s="288" t="b">
        <f t="shared" si="129"/>
        <v>1</v>
      </c>
      <c r="BO975" s="288" t="b">
        <f t="shared" si="129"/>
        <v>1</v>
      </c>
      <c r="BP975" s="288" t="b">
        <f t="shared" si="129"/>
        <v>1</v>
      </c>
      <c r="BQ975" s="288" t="b">
        <f t="shared" si="129"/>
        <v>1</v>
      </c>
    </row>
    <row r="976" spans="1:69" ht="12" customHeight="1" x14ac:dyDescent="0.25">
      <c r="A976" s="286">
        <v>22840102</v>
      </c>
      <c r="B976" s="287" t="s">
        <v>3062</v>
      </c>
      <c r="C976" s="16" t="s">
        <v>968</v>
      </c>
      <c r="D976" s="13" t="s">
        <v>182</v>
      </c>
      <c r="E976" s="13"/>
      <c r="F976" s="16"/>
      <c r="G976" s="13"/>
      <c r="H976" s="288" t="s">
        <v>2129</v>
      </c>
      <c r="I976" s="288" t="s">
        <v>2129</v>
      </c>
      <c r="J976" s="288" t="s">
        <v>2129</v>
      </c>
      <c r="K976" s="288" t="s">
        <v>182</v>
      </c>
      <c r="L976" s="288" t="s">
        <v>2130</v>
      </c>
      <c r="M976" s="288" t="s">
        <v>2130</v>
      </c>
      <c r="N976" s="288" t="s">
        <v>2129</v>
      </c>
      <c r="P976" s="289">
        <v>-484500</v>
      </c>
      <c r="Q976" s="289">
        <v>-484500</v>
      </c>
      <c r="R976" s="289">
        <v>-484500</v>
      </c>
      <c r="S976" s="289">
        <v>-463501.93</v>
      </c>
      <c r="T976" s="289">
        <v>-463501.93</v>
      </c>
      <c r="U976" s="289">
        <v>-463501.93</v>
      </c>
      <c r="V976" s="289">
        <v>-423244.87</v>
      </c>
      <c r="W976" s="289">
        <v>-423244.87</v>
      </c>
      <c r="X976" s="289">
        <v>-423244.87</v>
      </c>
      <c r="Y976" s="289">
        <v>-399502.68</v>
      </c>
      <c r="Z976" s="289">
        <v>-399502.68</v>
      </c>
      <c r="AA976" s="289">
        <v>-399502.68</v>
      </c>
      <c r="AB976" s="289">
        <v>-611800</v>
      </c>
      <c r="AC976" s="289"/>
      <c r="AD976" s="289"/>
      <c r="AE976" s="289">
        <v>-447991.53666666668</v>
      </c>
      <c r="AF976" s="299"/>
      <c r="AG976" s="300"/>
      <c r="AH976" s="291"/>
      <c r="AI976" s="291"/>
      <c r="AJ976" s="291"/>
      <c r="AK976" s="292">
        <v>-447991.53666666668</v>
      </c>
      <c r="AL976" s="291">
        <v>-447991.53666666668</v>
      </c>
      <c r="AM976" s="293"/>
      <c r="AN976" s="291"/>
      <c r="AO976" s="294">
        <v>0</v>
      </c>
      <c r="AP976" s="291"/>
      <c r="AQ976" s="295">
        <v>-611800</v>
      </c>
      <c r="AR976" s="291"/>
      <c r="AS976" s="291"/>
      <c r="AT976" s="291"/>
      <c r="AU976" s="292">
        <v>-611800</v>
      </c>
      <c r="AV976" s="291">
        <v>-611800</v>
      </c>
      <c r="AW976" s="293"/>
      <c r="AX976" s="291"/>
      <c r="AY976" s="293">
        <v>0</v>
      </c>
      <c r="AZ976" s="297" t="s">
        <v>682</v>
      </c>
      <c r="BA976" s="295"/>
      <c r="BB976" s="43"/>
      <c r="BC976" s="288" t="str">
        <f t="shared" si="131"/>
        <v/>
      </c>
      <c r="BD976" s="288" t="str">
        <f t="shared" si="131"/>
        <v/>
      </c>
      <c r="BE976" s="288" t="str">
        <f t="shared" si="131"/>
        <v/>
      </c>
      <c r="BF976" s="288" t="str">
        <f t="shared" si="131"/>
        <v>Non-Op</v>
      </c>
      <c r="BG976" s="288" t="str">
        <f t="shared" si="130"/>
        <v>NO</v>
      </c>
      <c r="BH976" s="288" t="str">
        <f t="shared" si="130"/>
        <v>NO</v>
      </c>
      <c r="BI976" s="288" t="str">
        <f t="shared" si="128"/>
        <v/>
      </c>
      <c r="BJ976" s="43"/>
      <c r="BK976" s="288" t="b">
        <f t="shared" si="129"/>
        <v>1</v>
      </c>
      <c r="BL976" s="288" t="b">
        <f t="shared" si="129"/>
        <v>1</v>
      </c>
      <c r="BM976" s="288" t="b">
        <f t="shared" si="129"/>
        <v>1</v>
      </c>
      <c r="BN976" s="288" t="b">
        <f t="shared" si="129"/>
        <v>1</v>
      </c>
      <c r="BO976" s="288" t="b">
        <f t="shared" si="129"/>
        <v>1</v>
      </c>
      <c r="BP976" s="288" t="b">
        <f t="shared" si="129"/>
        <v>1</v>
      </c>
      <c r="BQ976" s="288" t="b">
        <f t="shared" si="129"/>
        <v>1</v>
      </c>
    </row>
    <row r="977" spans="1:69" ht="12" customHeight="1" x14ac:dyDescent="0.25">
      <c r="A977" s="286">
        <v>22840111</v>
      </c>
      <c r="B977" s="287" t="s">
        <v>3063</v>
      </c>
      <c r="C977" s="16" t="s">
        <v>1187</v>
      </c>
      <c r="D977" s="13" t="s">
        <v>183</v>
      </c>
      <c r="E977" s="13"/>
      <c r="F977" s="16"/>
      <c r="G977" s="13"/>
      <c r="H977" s="288" t="s">
        <v>2129</v>
      </c>
      <c r="I977" s="288" t="s">
        <v>2129</v>
      </c>
      <c r="J977" s="288" t="s">
        <v>2129</v>
      </c>
      <c r="K977" s="288" t="s">
        <v>2129</v>
      </c>
      <c r="L977" s="288" t="s">
        <v>2130</v>
      </c>
      <c r="M977" s="288" t="s">
        <v>183</v>
      </c>
      <c r="N977" s="288" t="s">
        <v>183</v>
      </c>
      <c r="P977" s="289">
        <v>-20000</v>
      </c>
      <c r="Q977" s="289">
        <v>-20000</v>
      </c>
      <c r="R977" s="289">
        <v>-20000</v>
      </c>
      <c r="S977" s="289">
        <v>-20000</v>
      </c>
      <c r="T977" s="289">
        <v>-20000</v>
      </c>
      <c r="U977" s="289">
        <v>-20000</v>
      </c>
      <c r="V977" s="289">
        <v>-20000</v>
      </c>
      <c r="W977" s="289">
        <v>-20000</v>
      </c>
      <c r="X977" s="289">
        <v>-20000</v>
      </c>
      <c r="Y977" s="289">
        <v>-20000</v>
      </c>
      <c r="Z977" s="289">
        <v>-20000</v>
      </c>
      <c r="AA977" s="289">
        <v>-20000</v>
      </c>
      <c r="AB977" s="289">
        <v>-21000</v>
      </c>
      <c r="AC977" s="289"/>
      <c r="AD977" s="289"/>
      <c r="AE977" s="289">
        <v>-20041.666666666668</v>
      </c>
      <c r="AF977" s="299"/>
      <c r="AG977" s="300"/>
      <c r="AH977" s="291"/>
      <c r="AI977" s="291"/>
      <c r="AJ977" s="291"/>
      <c r="AK977" s="292"/>
      <c r="AL977" s="291">
        <v>0</v>
      </c>
      <c r="AM977" s="293"/>
      <c r="AN977" s="291">
        <v>-20041.666666666668</v>
      </c>
      <c r="AO977" s="294">
        <v>-20041.666666666668</v>
      </c>
      <c r="AP977" s="291"/>
      <c r="AQ977" s="295">
        <v>-21000</v>
      </c>
      <c r="AR977" s="291"/>
      <c r="AS977" s="291"/>
      <c r="AT977" s="291"/>
      <c r="AU977" s="292"/>
      <c r="AV977" s="291">
        <v>0</v>
      </c>
      <c r="AW977" s="293"/>
      <c r="AX977" s="291">
        <v>-21000</v>
      </c>
      <c r="AY977" s="293">
        <v>-21000</v>
      </c>
      <c r="AZ977" s="297"/>
      <c r="BA977" s="295"/>
      <c r="BB977" s="43"/>
      <c r="BC977" s="288" t="str">
        <f t="shared" si="131"/>
        <v/>
      </c>
      <c r="BD977" s="288" t="str">
        <f t="shared" si="131"/>
        <v/>
      </c>
      <c r="BE977" s="288" t="str">
        <f t="shared" si="131"/>
        <v/>
      </c>
      <c r="BF977" s="288" t="str">
        <f t="shared" si="131"/>
        <v/>
      </c>
      <c r="BG977" s="288" t="str">
        <f t="shared" si="130"/>
        <v>NO</v>
      </c>
      <c r="BH977" s="288" t="str">
        <f t="shared" si="130"/>
        <v>W/C</v>
      </c>
      <c r="BI977" s="288" t="str">
        <f t="shared" si="128"/>
        <v>W/C</v>
      </c>
      <c r="BJ977" s="43"/>
      <c r="BK977" s="288" t="b">
        <f t="shared" si="129"/>
        <v>1</v>
      </c>
      <c r="BL977" s="288" t="b">
        <f t="shared" si="129"/>
        <v>1</v>
      </c>
      <c r="BM977" s="288" t="b">
        <f t="shared" si="129"/>
        <v>1</v>
      </c>
      <c r="BN977" s="288" t="b">
        <f t="shared" si="129"/>
        <v>1</v>
      </c>
      <c r="BO977" s="288" t="b">
        <f t="shared" si="129"/>
        <v>1</v>
      </c>
      <c r="BP977" s="288" t="b">
        <f t="shared" si="129"/>
        <v>1</v>
      </c>
      <c r="BQ977" s="288" t="b">
        <f t="shared" si="129"/>
        <v>1</v>
      </c>
    </row>
    <row r="978" spans="1:69" ht="12" customHeight="1" x14ac:dyDescent="0.25">
      <c r="A978" s="286">
        <v>22840112</v>
      </c>
      <c r="B978" s="287" t="s">
        <v>3064</v>
      </c>
      <c r="C978" s="16" t="s">
        <v>969</v>
      </c>
      <c r="D978" s="13" t="s">
        <v>182</v>
      </c>
      <c r="E978" s="13"/>
      <c r="F978" s="16"/>
      <c r="G978" s="13"/>
      <c r="H978" s="288" t="s">
        <v>2129</v>
      </c>
      <c r="I978" s="288" t="s">
        <v>2129</v>
      </c>
      <c r="J978" s="288" t="s">
        <v>2129</v>
      </c>
      <c r="K978" s="288" t="s">
        <v>182</v>
      </c>
      <c r="L978" s="288" t="s">
        <v>2130</v>
      </c>
      <c r="M978" s="288" t="s">
        <v>2130</v>
      </c>
      <c r="N978" s="288" t="s">
        <v>2129</v>
      </c>
      <c r="P978" s="289">
        <v>-200000</v>
      </c>
      <c r="Q978" s="289">
        <v>-200000</v>
      </c>
      <c r="R978" s="289">
        <v>-200000</v>
      </c>
      <c r="S978" s="289">
        <v>-200000</v>
      </c>
      <c r="T978" s="289">
        <v>-200000</v>
      </c>
      <c r="U978" s="289">
        <v>-200000</v>
      </c>
      <c r="V978" s="289">
        <v>-200000</v>
      </c>
      <c r="W978" s="289">
        <v>-200000</v>
      </c>
      <c r="X978" s="289">
        <v>-200000</v>
      </c>
      <c r="Y978" s="289">
        <v>-200000</v>
      </c>
      <c r="Z978" s="289">
        <v>-200000</v>
      </c>
      <c r="AA978" s="289">
        <v>-200000</v>
      </c>
      <c r="AB978" s="289">
        <v>-215000</v>
      </c>
      <c r="AC978" s="289"/>
      <c r="AD978" s="289"/>
      <c r="AE978" s="289">
        <v>-200625</v>
      </c>
      <c r="AF978" s="299"/>
      <c r="AG978" s="300"/>
      <c r="AH978" s="291"/>
      <c r="AI978" s="291"/>
      <c r="AJ978" s="291"/>
      <c r="AK978" s="292">
        <v>-200625</v>
      </c>
      <c r="AL978" s="291">
        <v>-200625</v>
      </c>
      <c r="AM978" s="293"/>
      <c r="AN978" s="291"/>
      <c r="AO978" s="294">
        <v>0</v>
      </c>
      <c r="AP978" s="291"/>
      <c r="AQ978" s="295">
        <v>-215000</v>
      </c>
      <c r="AR978" s="291"/>
      <c r="AS978" s="291"/>
      <c r="AT978" s="291"/>
      <c r="AU978" s="292">
        <v>-215000</v>
      </c>
      <c r="AV978" s="291">
        <v>-215000</v>
      </c>
      <c r="AW978" s="293"/>
      <c r="AX978" s="291"/>
      <c r="AY978" s="293">
        <v>0</v>
      </c>
      <c r="AZ978" s="297" t="s">
        <v>682</v>
      </c>
      <c r="BA978" s="295"/>
      <c r="BB978" s="43"/>
      <c r="BC978" s="288" t="str">
        <f t="shared" si="131"/>
        <v/>
      </c>
      <c r="BD978" s="288" t="str">
        <f t="shared" si="131"/>
        <v/>
      </c>
      <c r="BE978" s="288" t="str">
        <f t="shared" si="131"/>
        <v/>
      </c>
      <c r="BF978" s="288" t="str">
        <f t="shared" si="131"/>
        <v>Non-Op</v>
      </c>
      <c r="BG978" s="288" t="str">
        <f t="shared" si="130"/>
        <v>NO</v>
      </c>
      <c r="BH978" s="288" t="str">
        <f t="shared" si="130"/>
        <v>NO</v>
      </c>
      <c r="BI978" s="288" t="str">
        <f t="shared" si="128"/>
        <v/>
      </c>
      <c r="BJ978" s="43"/>
      <c r="BK978" s="288" t="b">
        <f t="shared" si="129"/>
        <v>1</v>
      </c>
      <c r="BL978" s="288" t="b">
        <f t="shared" si="129"/>
        <v>1</v>
      </c>
      <c r="BM978" s="288" t="b">
        <f t="shared" si="129"/>
        <v>1</v>
      </c>
      <c r="BN978" s="288" t="b">
        <f t="shared" si="129"/>
        <v>1</v>
      </c>
      <c r="BO978" s="288" t="b">
        <f t="shared" si="129"/>
        <v>1</v>
      </c>
      <c r="BP978" s="288" t="b">
        <f t="shared" si="129"/>
        <v>1</v>
      </c>
      <c r="BQ978" s="288" t="b">
        <f t="shared" si="129"/>
        <v>1</v>
      </c>
    </row>
    <row r="979" spans="1:69" ht="12" customHeight="1" x14ac:dyDescent="0.25">
      <c r="A979" s="286">
        <v>22840122</v>
      </c>
      <c r="B979" s="287" t="s">
        <v>3065</v>
      </c>
      <c r="C979" s="16" t="s">
        <v>970</v>
      </c>
      <c r="D979" s="13" t="s">
        <v>182</v>
      </c>
      <c r="E979" s="13"/>
      <c r="F979" s="16"/>
      <c r="G979" s="13"/>
      <c r="H979" s="288" t="s">
        <v>2129</v>
      </c>
      <c r="I979" s="288" t="s">
        <v>2129</v>
      </c>
      <c r="J979" s="288" t="s">
        <v>2129</v>
      </c>
      <c r="K979" s="288" t="s">
        <v>182</v>
      </c>
      <c r="L979" s="288" t="s">
        <v>2130</v>
      </c>
      <c r="M979" s="288" t="s">
        <v>2130</v>
      </c>
      <c r="N979" s="288" t="s">
        <v>2129</v>
      </c>
      <c r="P979" s="289">
        <v>-140000</v>
      </c>
      <c r="Q979" s="289">
        <v>-140000</v>
      </c>
      <c r="R979" s="289">
        <v>-140000</v>
      </c>
      <c r="S979" s="289">
        <v>-140000</v>
      </c>
      <c r="T979" s="289">
        <v>-140000</v>
      </c>
      <c r="U979" s="289">
        <v>-140000</v>
      </c>
      <c r="V979" s="289">
        <v>-140000</v>
      </c>
      <c r="W979" s="289">
        <v>-140000</v>
      </c>
      <c r="X979" s="289">
        <v>-140000</v>
      </c>
      <c r="Y979" s="289">
        <v>-140000</v>
      </c>
      <c r="Z979" s="289">
        <v>-140000</v>
      </c>
      <c r="AA979" s="289">
        <v>-140000</v>
      </c>
      <c r="AB979" s="289">
        <v>-149000</v>
      </c>
      <c r="AC979" s="289"/>
      <c r="AD979" s="289"/>
      <c r="AE979" s="289">
        <v>-140375</v>
      </c>
      <c r="AF979" s="299"/>
      <c r="AG979" s="300"/>
      <c r="AH979" s="291"/>
      <c r="AI979" s="291"/>
      <c r="AJ979" s="291"/>
      <c r="AK979" s="292">
        <v>-140375</v>
      </c>
      <c r="AL979" s="291">
        <v>-140375</v>
      </c>
      <c r="AM979" s="293"/>
      <c r="AN979" s="291"/>
      <c r="AO979" s="294">
        <v>0</v>
      </c>
      <c r="AP979" s="291"/>
      <c r="AQ979" s="295">
        <v>-149000</v>
      </c>
      <c r="AR979" s="291"/>
      <c r="AS979" s="291"/>
      <c r="AT979" s="291"/>
      <c r="AU979" s="292">
        <v>-149000</v>
      </c>
      <c r="AV979" s="291">
        <v>-149000</v>
      </c>
      <c r="AW979" s="293"/>
      <c r="AX979" s="291"/>
      <c r="AY979" s="293">
        <v>0</v>
      </c>
      <c r="AZ979" s="297" t="s">
        <v>682</v>
      </c>
      <c r="BA979" s="295"/>
      <c r="BB979" s="43"/>
      <c r="BC979" s="288" t="str">
        <f t="shared" si="131"/>
        <v/>
      </c>
      <c r="BD979" s="288" t="str">
        <f t="shared" si="131"/>
        <v/>
      </c>
      <c r="BE979" s="288" t="str">
        <f t="shared" si="131"/>
        <v/>
      </c>
      <c r="BF979" s="288" t="str">
        <f t="shared" si="131"/>
        <v>Non-Op</v>
      </c>
      <c r="BG979" s="288" t="str">
        <f t="shared" si="130"/>
        <v>NO</v>
      </c>
      <c r="BH979" s="288" t="str">
        <f t="shared" si="130"/>
        <v>NO</v>
      </c>
      <c r="BI979" s="288" t="str">
        <f t="shared" si="128"/>
        <v/>
      </c>
      <c r="BJ979" s="43"/>
      <c r="BK979" s="288" t="b">
        <f t="shared" si="129"/>
        <v>1</v>
      </c>
      <c r="BL979" s="288" t="b">
        <f t="shared" si="129"/>
        <v>1</v>
      </c>
      <c r="BM979" s="288" t="b">
        <f t="shared" si="129"/>
        <v>1</v>
      </c>
      <c r="BN979" s="288" t="b">
        <f t="shared" si="129"/>
        <v>1</v>
      </c>
      <c r="BO979" s="288" t="b">
        <f t="shared" si="129"/>
        <v>1</v>
      </c>
      <c r="BP979" s="288" t="b">
        <f t="shared" si="129"/>
        <v>1</v>
      </c>
      <c r="BQ979" s="288" t="b">
        <f t="shared" si="129"/>
        <v>1</v>
      </c>
    </row>
    <row r="980" spans="1:69" ht="12" customHeight="1" x14ac:dyDescent="0.25">
      <c r="A980" s="286">
        <v>22840131</v>
      </c>
      <c r="B980" s="287" t="s">
        <v>3066</v>
      </c>
      <c r="C980" s="16" t="s">
        <v>1188</v>
      </c>
      <c r="D980" s="13" t="s">
        <v>182</v>
      </c>
      <c r="E980" s="13"/>
      <c r="F980" s="16"/>
      <c r="G980" s="13"/>
      <c r="H980" s="288" t="s">
        <v>2129</v>
      </c>
      <c r="I980" s="288" t="s">
        <v>2129</v>
      </c>
      <c r="J980" s="288" t="s">
        <v>2129</v>
      </c>
      <c r="K980" s="288" t="s">
        <v>182</v>
      </c>
      <c r="L980" s="288" t="s">
        <v>2130</v>
      </c>
      <c r="M980" s="288" t="s">
        <v>2130</v>
      </c>
      <c r="N980" s="288" t="s">
        <v>2129</v>
      </c>
      <c r="P980" s="289">
        <v>-500000</v>
      </c>
      <c r="Q980" s="289">
        <v>-500000</v>
      </c>
      <c r="R980" s="289">
        <v>-500000</v>
      </c>
      <c r="S980" s="289">
        <v>-500000</v>
      </c>
      <c r="T980" s="289">
        <v>-500000</v>
      </c>
      <c r="U980" s="289">
        <v>-500000</v>
      </c>
      <c r="V980" s="289">
        <v>-500000</v>
      </c>
      <c r="W980" s="289">
        <v>-500000</v>
      </c>
      <c r="X980" s="289">
        <v>-500000</v>
      </c>
      <c r="Y980" s="289">
        <v>-500000</v>
      </c>
      <c r="Z980" s="289">
        <v>-500000</v>
      </c>
      <c r="AA980" s="289">
        <v>-485072.85</v>
      </c>
      <c r="AB980" s="289">
        <v>-580000</v>
      </c>
      <c r="AC980" s="289"/>
      <c r="AD980" s="289"/>
      <c r="AE980" s="289">
        <v>-502089.40416666662</v>
      </c>
      <c r="AF980" s="299"/>
      <c r="AG980" s="300"/>
      <c r="AH980" s="291"/>
      <c r="AI980" s="291"/>
      <c r="AJ980" s="291"/>
      <c r="AK980" s="292">
        <v>-502089.40416666662</v>
      </c>
      <c r="AL980" s="291">
        <v>-502089.40416666662</v>
      </c>
      <c r="AM980" s="293"/>
      <c r="AN980" s="291"/>
      <c r="AO980" s="294">
        <v>0</v>
      </c>
      <c r="AP980" s="291"/>
      <c r="AQ980" s="295">
        <v>-580000</v>
      </c>
      <c r="AR980" s="291"/>
      <c r="AS980" s="291"/>
      <c r="AT980" s="291"/>
      <c r="AU980" s="292">
        <v>-580000</v>
      </c>
      <c r="AV980" s="291">
        <v>-580000</v>
      </c>
      <c r="AW980" s="293"/>
      <c r="AX980" s="291"/>
      <c r="AY980" s="293">
        <v>0</v>
      </c>
      <c r="AZ980" s="297" t="s">
        <v>682</v>
      </c>
      <c r="BA980" s="295"/>
      <c r="BB980" s="43"/>
      <c r="BC980" s="288" t="str">
        <f t="shared" si="131"/>
        <v/>
      </c>
      <c r="BD980" s="288" t="str">
        <f t="shared" si="131"/>
        <v/>
      </c>
      <c r="BE980" s="288" t="str">
        <f t="shared" si="131"/>
        <v/>
      </c>
      <c r="BF980" s="288" t="str">
        <f t="shared" si="131"/>
        <v>Non-Op</v>
      </c>
      <c r="BG980" s="288" t="str">
        <f t="shared" si="130"/>
        <v>NO</v>
      </c>
      <c r="BH980" s="288" t="str">
        <f t="shared" si="130"/>
        <v>NO</v>
      </c>
      <c r="BI980" s="288" t="str">
        <f t="shared" si="128"/>
        <v/>
      </c>
      <c r="BJ980" s="43"/>
      <c r="BK980" s="288" t="b">
        <f t="shared" si="129"/>
        <v>1</v>
      </c>
      <c r="BL980" s="288" t="b">
        <f t="shared" si="129"/>
        <v>1</v>
      </c>
      <c r="BM980" s="288" t="b">
        <f t="shared" si="129"/>
        <v>1</v>
      </c>
      <c r="BN980" s="288" t="b">
        <f t="shared" si="129"/>
        <v>1</v>
      </c>
      <c r="BO980" s="288" t="b">
        <f t="shared" si="129"/>
        <v>1</v>
      </c>
      <c r="BP980" s="288" t="b">
        <f t="shared" si="129"/>
        <v>1</v>
      </c>
      <c r="BQ980" s="288" t="b">
        <f t="shared" si="129"/>
        <v>1</v>
      </c>
    </row>
    <row r="981" spans="1:69" ht="12" customHeight="1" x14ac:dyDescent="0.25">
      <c r="A981" s="286">
        <v>22840132</v>
      </c>
      <c r="B981" s="287" t="s">
        <v>3067</v>
      </c>
      <c r="C981" s="16" t="s">
        <v>971</v>
      </c>
      <c r="D981" s="13" t="s">
        <v>182</v>
      </c>
      <c r="E981" s="13"/>
      <c r="F981" s="16"/>
      <c r="G981" s="13"/>
      <c r="H981" s="288" t="s">
        <v>2129</v>
      </c>
      <c r="I981" s="288" t="s">
        <v>2129</v>
      </c>
      <c r="J981" s="288" t="s">
        <v>2129</v>
      </c>
      <c r="K981" s="288" t="s">
        <v>182</v>
      </c>
      <c r="L981" s="288" t="s">
        <v>2130</v>
      </c>
      <c r="M981" s="288" t="s">
        <v>2130</v>
      </c>
      <c r="N981" s="288" t="s">
        <v>2129</v>
      </c>
      <c r="P981" s="289">
        <v>-100000</v>
      </c>
      <c r="Q981" s="289">
        <v>-100000</v>
      </c>
      <c r="R981" s="289">
        <v>-100000</v>
      </c>
      <c r="S981" s="289">
        <v>-100000</v>
      </c>
      <c r="T981" s="289">
        <v>-100000</v>
      </c>
      <c r="U981" s="289">
        <v>-100000</v>
      </c>
      <c r="V981" s="289">
        <v>-100000</v>
      </c>
      <c r="W981" s="289">
        <v>-100000</v>
      </c>
      <c r="X981" s="289">
        <v>-100000</v>
      </c>
      <c r="Y981" s="289">
        <v>-100000</v>
      </c>
      <c r="Z981" s="289">
        <v>-100000</v>
      </c>
      <c r="AA981" s="289">
        <v>-100000</v>
      </c>
      <c r="AB981" s="289">
        <v>-107000</v>
      </c>
      <c r="AC981" s="289"/>
      <c r="AD981" s="289"/>
      <c r="AE981" s="289">
        <v>-100291.66666666667</v>
      </c>
      <c r="AF981" s="299"/>
      <c r="AG981" s="300"/>
      <c r="AH981" s="291"/>
      <c r="AI981" s="291"/>
      <c r="AJ981" s="291"/>
      <c r="AK981" s="292">
        <v>-100291.66666666667</v>
      </c>
      <c r="AL981" s="291">
        <v>-100291.66666666667</v>
      </c>
      <c r="AM981" s="293"/>
      <c r="AN981" s="291"/>
      <c r="AO981" s="294">
        <v>0</v>
      </c>
      <c r="AP981" s="291"/>
      <c r="AQ981" s="295">
        <v>-107000</v>
      </c>
      <c r="AR981" s="291"/>
      <c r="AS981" s="291"/>
      <c r="AT981" s="291"/>
      <c r="AU981" s="292">
        <v>-107000</v>
      </c>
      <c r="AV981" s="291">
        <v>-107000</v>
      </c>
      <c r="AW981" s="293"/>
      <c r="AX981" s="291"/>
      <c r="AY981" s="293">
        <v>0</v>
      </c>
      <c r="AZ981" s="297" t="s">
        <v>682</v>
      </c>
      <c r="BA981" s="295"/>
      <c r="BB981" s="43"/>
      <c r="BC981" s="288" t="str">
        <f t="shared" si="131"/>
        <v/>
      </c>
      <c r="BD981" s="288" t="str">
        <f t="shared" si="131"/>
        <v/>
      </c>
      <c r="BE981" s="288" t="str">
        <f t="shared" si="131"/>
        <v/>
      </c>
      <c r="BF981" s="288" t="str">
        <f t="shared" si="131"/>
        <v>Non-Op</v>
      </c>
      <c r="BG981" s="288" t="str">
        <f t="shared" si="130"/>
        <v>NO</v>
      </c>
      <c r="BH981" s="288" t="str">
        <f t="shared" si="130"/>
        <v>NO</v>
      </c>
      <c r="BI981" s="288" t="str">
        <f t="shared" si="128"/>
        <v/>
      </c>
      <c r="BJ981" s="43"/>
      <c r="BK981" s="288" t="b">
        <f t="shared" si="129"/>
        <v>1</v>
      </c>
      <c r="BL981" s="288" t="b">
        <f t="shared" si="129"/>
        <v>1</v>
      </c>
      <c r="BM981" s="288" t="b">
        <f t="shared" si="129"/>
        <v>1</v>
      </c>
      <c r="BN981" s="288" t="b">
        <f t="shared" si="129"/>
        <v>1</v>
      </c>
      <c r="BO981" s="288" t="b">
        <f t="shared" si="129"/>
        <v>1</v>
      </c>
      <c r="BP981" s="288" t="b">
        <f t="shared" si="129"/>
        <v>1</v>
      </c>
      <c r="BQ981" s="288" t="b">
        <f t="shared" si="129"/>
        <v>1</v>
      </c>
    </row>
    <row r="982" spans="1:69" ht="12" customHeight="1" x14ac:dyDescent="0.25">
      <c r="A982" s="12">
        <v>22840161</v>
      </c>
      <c r="B982" s="13" t="s">
        <v>3068</v>
      </c>
      <c r="C982" s="16" t="s">
        <v>1189</v>
      </c>
      <c r="D982" s="13" t="s">
        <v>182</v>
      </c>
      <c r="E982" s="13"/>
      <c r="F982" s="16"/>
      <c r="G982" s="13"/>
      <c r="H982" s="288" t="s">
        <v>2129</v>
      </c>
      <c r="I982" s="288" t="s">
        <v>2129</v>
      </c>
      <c r="J982" s="288" t="s">
        <v>2129</v>
      </c>
      <c r="K982" s="288" t="s">
        <v>182</v>
      </c>
      <c r="L982" s="288" t="s">
        <v>2130</v>
      </c>
      <c r="M982" s="288" t="s">
        <v>2130</v>
      </c>
      <c r="N982" s="288" t="s">
        <v>2129</v>
      </c>
      <c r="P982" s="289">
        <v>-350000</v>
      </c>
      <c r="Q982" s="289">
        <v>-350000</v>
      </c>
      <c r="R982" s="289">
        <v>-350000</v>
      </c>
      <c r="S982" s="289">
        <v>-345600.85</v>
      </c>
      <c r="T982" s="289">
        <v>-345600.85</v>
      </c>
      <c r="U982" s="289">
        <v>-345600.85</v>
      </c>
      <c r="V982" s="289">
        <v>-342133.2</v>
      </c>
      <c r="W982" s="289">
        <v>-342133.2</v>
      </c>
      <c r="X982" s="289">
        <v>-342133.2</v>
      </c>
      <c r="Y982" s="289">
        <v>-334496.37</v>
      </c>
      <c r="Z982" s="289">
        <v>-334496.37</v>
      </c>
      <c r="AA982" s="289">
        <v>-334496.37</v>
      </c>
      <c r="AB982" s="289">
        <v>-350000</v>
      </c>
      <c r="AC982" s="289"/>
      <c r="AD982" s="289"/>
      <c r="AE982" s="289">
        <v>-343057.60500000004</v>
      </c>
      <c r="AF982" s="299"/>
      <c r="AG982" s="300"/>
      <c r="AH982" s="291"/>
      <c r="AI982" s="291"/>
      <c r="AJ982" s="291"/>
      <c r="AK982" s="292">
        <v>-343057.60500000004</v>
      </c>
      <c r="AL982" s="291">
        <v>-343057.60500000004</v>
      </c>
      <c r="AM982" s="293"/>
      <c r="AN982" s="291"/>
      <c r="AO982" s="294">
        <v>0</v>
      </c>
      <c r="AP982" s="291"/>
      <c r="AQ982" s="295">
        <v>-350000</v>
      </c>
      <c r="AR982" s="291"/>
      <c r="AS982" s="291"/>
      <c r="AT982" s="291"/>
      <c r="AU982" s="292">
        <v>-350000</v>
      </c>
      <c r="AV982" s="291">
        <v>-350000</v>
      </c>
      <c r="AW982" s="293"/>
      <c r="AX982" s="291"/>
      <c r="AY982" s="293">
        <v>0</v>
      </c>
      <c r="AZ982" s="297" t="s">
        <v>682</v>
      </c>
      <c r="BA982" s="295"/>
      <c r="BB982" s="43"/>
      <c r="BC982" s="288" t="str">
        <f t="shared" si="131"/>
        <v/>
      </c>
      <c r="BD982" s="288" t="str">
        <f t="shared" si="131"/>
        <v/>
      </c>
      <c r="BE982" s="288" t="str">
        <f t="shared" si="131"/>
        <v/>
      </c>
      <c r="BF982" s="288" t="str">
        <f t="shared" si="131"/>
        <v>Non-Op</v>
      </c>
      <c r="BG982" s="288" t="str">
        <f t="shared" si="130"/>
        <v>NO</v>
      </c>
      <c r="BH982" s="288" t="str">
        <f t="shared" si="130"/>
        <v>NO</v>
      </c>
      <c r="BI982" s="288" t="str">
        <f t="shared" si="128"/>
        <v/>
      </c>
      <c r="BJ982" s="43"/>
      <c r="BK982" s="288" t="b">
        <f t="shared" si="129"/>
        <v>1</v>
      </c>
      <c r="BL982" s="288" t="b">
        <f t="shared" si="129"/>
        <v>1</v>
      </c>
      <c r="BM982" s="288" t="b">
        <f t="shared" si="129"/>
        <v>1</v>
      </c>
      <c r="BN982" s="288" t="b">
        <f t="shared" si="129"/>
        <v>1</v>
      </c>
      <c r="BO982" s="288" t="b">
        <f t="shared" si="129"/>
        <v>1</v>
      </c>
      <c r="BP982" s="288" t="b">
        <f t="shared" si="129"/>
        <v>1</v>
      </c>
      <c r="BQ982" s="288" t="b">
        <f t="shared" si="129"/>
        <v>1</v>
      </c>
    </row>
    <row r="983" spans="1:69" ht="12" customHeight="1" x14ac:dyDescent="0.25">
      <c r="A983" s="12">
        <v>22840162</v>
      </c>
      <c r="B983" s="13" t="s">
        <v>3069</v>
      </c>
      <c r="C983" s="16" t="s">
        <v>1190</v>
      </c>
      <c r="D983" s="13" t="s">
        <v>182</v>
      </c>
      <c r="E983" s="13"/>
      <c r="F983" s="16"/>
      <c r="G983" s="13"/>
      <c r="H983" s="288" t="s">
        <v>2129</v>
      </c>
      <c r="I983" s="288" t="s">
        <v>2129</v>
      </c>
      <c r="J983" s="288" t="s">
        <v>2129</v>
      </c>
      <c r="K983" s="288" t="s">
        <v>182</v>
      </c>
      <c r="L983" s="288" t="s">
        <v>2130</v>
      </c>
      <c r="M983" s="288" t="s">
        <v>2130</v>
      </c>
      <c r="N983" s="288" t="s">
        <v>2129</v>
      </c>
      <c r="P983" s="289">
        <v>-100000</v>
      </c>
      <c r="Q983" s="289">
        <v>-100000</v>
      </c>
      <c r="R983" s="289">
        <v>-100000</v>
      </c>
      <c r="S983" s="289">
        <v>-100000</v>
      </c>
      <c r="T983" s="289">
        <v>-100000</v>
      </c>
      <c r="U983" s="289">
        <v>-100000</v>
      </c>
      <c r="V983" s="289">
        <v>-75226.92</v>
      </c>
      <c r="W983" s="289">
        <v>-75226.92</v>
      </c>
      <c r="X983" s="289">
        <v>-75226.92</v>
      </c>
      <c r="Y983" s="289">
        <v>-59900.23</v>
      </c>
      <c r="Z983" s="289">
        <v>-59900.23</v>
      </c>
      <c r="AA983" s="289">
        <v>-59900.23</v>
      </c>
      <c r="AB983" s="289">
        <v>-100000</v>
      </c>
      <c r="AC983" s="289"/>
      <c r="AD983" s="289"/>
      <c r="AE983" s="289">
        <v>-83781.787500000006</v>
      </c>
      <c r="AF983" s="299"/>
      <c r="AG983" s="300"/>
      <c r="AH983" s="291"/>
      <c r="AI983" s="291"/>
      <c r="AJ983" s="291"/>
      <c r="AK983" s="292">
        <v>-83781.787500000006</v>
      </c>
      <c r="AL983" s="291">
        <v>-83781.787500000006</v>
      </c>
      <c r="AM983" s="293"/>
      <c r="AN983" s="291"/>
      <c r="AO983" s="294">
        <v>0</v>
      </c>
      <c r="AP983" s="291"/>
      <c r="AQ983" s="295">
        <v>-100000</v>
      </c>
      <c r="AR983" s="291"/>
      <c r="AS983" s="291"/>
      <c r="AT983" s="291"/>
      <c r="AU983" s="292">
        <v>-100000</v>
      </c>
      <c r="AV983" s="291">
        <v>-100000</v>
      </c>
      <c r="AW983" s="293"/>
      <c r="AX983" s="291"/>
      <c r="AY983" s="293">
        <v>0</v>
      </c>
      <c r="AZ983" s="297" t="s">
        <v>682</v>
      </c>
      <c r="BA983" s="295"/>
      <c r="BB983" s="43"/>
      <c r="BC983" s="288" t="str">
        <f t="shared" si="131"/>
        <v/>
      </c>
      <c r="BD983" s="288" t="str">
        <f t="shared" si="131"/>
        <v/>
      </c>
      <c r="BE983" s="288" t="str">
        <f t="shared" si="131"/>
        <v/>
      </c>
      <c r="BF983" s="288" t="str">
        <f t="shared" si="131"/>
        <v>Non-Op</v>
      </c>
      <c r="BG983" s="288" t="str">
        <f t="shared" si="130"/>
        <v>NO</v>
      </c>
      <c r="BH983" s="288" t="str">
        <f t="shared" si="130"/>
        <v>NO</v>
      </c>
      <c r="BI983" s="288" t="str">
        <f t="shared" si="128"/>
        <v/>
      </c>
      <c r="BJ983" s="43"/>
      <c r="BK983" s="288" t="b">
        <f t="shared" si="129"/>
        <v>1</v>
      </c>
      <c r="BL983" s="288" t="b">
        <f t="shared" si="129"/>
        <v>1</v>
      </c>
      <c r="BM983" s="288" t="b">
        <f t="shared" si="129"/>
        <v>1</v>
      </c>
      <c r="BN983" s="288" t="b">
        <f t="shared" si="129"/>
        <v>1</v>
      </c>
      <c r="BO983" s="288" t="b">
        <f t="shared" si="129"/>
        <v>1</v>
      </c>
      <c r="BP983" s="288" t="b">
        <f t="shared" si="129"/>
        <v>1</v>
      </c>
      <c r="BQ983" s="288" t="b">
        <f t="shared" si="129"/>
        <v>1</v>
      </c>
    </row>
    <row r="984" spans="1:69" ht="12" customHeight="1" x14ac:dyDescent="0.25">
      <c r="A984" s="12">
        <v>22840171</v>
      </c>
      <c r="B984" s="13" t="s">
        <v>3070</v>
      </c>
      <c r="C984" s="16" t="s">
        <v>1191</v>
      </c>
      <c r="D984" s="13" t="s">
        <v>183</v>
      </c>
      <c r="E984" s="13"/>
      <c r="F984" s="16"/>
      <c r="G984" s="13"/>
      <c r="H984" s="288" t="s">
        <v>2129</v>
      </c>
      <c r="I984" s="288" t="s">
        <v>2129</v>
      </c>
      <c r="J984" s="288" t="s">
        <v>2129</v>
      </c>
      <c r="K984" s="288" t="s">
        <v>2129</v>
      </c>
      <c r="L984" s="288" t="s">
        <v>2130</v>
      </c>
      <c r="M984" s="288" t="s">
        <v>183</v>
      </c>
      <c r="N984" s="288" t="s">
        <v>183</v>
      </c>
      <c r="P984" s="289">
        <v>-50000</v>
      </c>
      <c r="Q984" s="289">
        <v>-50000</v>
      </c>
      <c r="R984" s="289">
        <v>-50000</v>
      </c>
      <c r="S984" s="289">
        <v>-50000</v>
      </c>
      <c r="T984" s="289">
        <v>-50000</v>
      </c>
      <c r="U984" s="289">
        <v>-50000</v>
      </c>
      <c r="V984" s="289">
        <v>-50000</v>
      </c>
      <c r="W984" s="289">
        <v>-50000</v>
      </c>
      <c r="X984" s="289">
        <v>-50000</v>
      </c>
      <c r="Y984" s="289">
        <v>-50000</v>
      </c>
      <c r="Z984" s="289">
        <v>-50000</v>
      </c>
      <c r="AA984" s="289">
        <v>-50000</v>
      </c>
      <c r="AB984" s="289">
        <v>-53000</v>
      </c>
      <c r="AC984" s="289"/>
      <c r="AD984" s="289"/>
      <c r="AE984" s="289">
        <v>-50125</v>
      </c>
      <c r="AF984" s="299"/>
      <c r="AG984" s="300"/>
      <c r="AH984" s="291"/>
      <c r="AI984" s="291"/>
      <c r="AJ984" s="291"/>
      <c r="AK984" s="292"/>
      <c r="AL984" s="291">
        <v>0</v>
      </c>
      <c r="AM984" s="293"/>
      <c r="AN984" s="291">
        <v>-50125</v>
      </c>
      <c r="AO984" s="294">
        <v>-50125</v>
      </c>
      <c r="AP984" s="291"/>
      <c r="AQ984" s="295">
        <v>-53000</v>
      </c>
      <c r="AR984" s="291"/>
      <c r="AS984" s="291"/>
      <c r="AT984" s="291"/>
      <c r="AU984" s="292"/>
      <c r="AV984" s="291">
        <v>0</v>
      </c>
      <c r="AW984" s="293"/>
      <c r="AX984" s="291">
        <v>-53000</v>
      </c>
      <c r="AY984" s="293">
        <v>-53000</v>
      </c>
      <c r="AZ984" s="297"/>
      <c r="BA984" s="295"/>
      <c r="BB984" s="43"/>
      <c r="BC984" s="288" t="str">
        <f t="shared" si="131"/>
        <v/>
      </c>
      <c r="BD984" s="288" t="str">
        <f t="shared" si="131"/>
        <v/>
      </c>
      <c r="BE984" s="288" t="str">
        <f t="shared" si="131"/>
        <v/>
      </c>
      <c r="BF984" s="288" t="str">
        <f t="shared" si="131"/>
        <v/>
      </c>
      <c r="BG984" s="288" t="str">
        <f t="shared" si="130"/>
        <v>NO</v>
      </c>
      <c r="BH984" s="288" t="str">
        <f t="shared" si="130"/>
        <v>W/C</v>
      </c>
      <c r="BI984" s="288" t="str">
        <f t="shared" si="128"/>
        <v>W/C</v>
      </c>
      <c r="BJ984" s="43"/>
      <c r="BK984" s="288" t="b">
        <f t="shared" si="129"/>
        <v>1</v>
      </c>
      <c r="BL984" s="288" t="b">
        <f t="shared" si="129"/>
        <v>1</v>
      </c>
      <c r="BM984" s="288" t="b">
        <f t="shared" si="129"/>
        <v>1</v>
      </c>
      <c r="BN984" s="288" t="b">
        <f t="shared" si="129"/>
        <v>1</v>
      </c>
      <c r="BO984" s="288" t="b">
        <f t="shared" si="129"/>
        <v>1</v>
      </c>
      <c r="BP984" s="288" t="b">
        <f t="shared" si="129"/>
        <v>1</v>
      </c>
      <c r="BQ984" s="288" t="b">
        <f t="shared" si="129"/>
        <v>1</v>
      </c>
    </row>
    <row r="985" spans="1:69" ht="12" customHeight="1" x14ac:dyDescent="0.25">
      <c r="A985" s="12">
        <v>22840181</v>
      </c>
      <c r="B985" s="13" t="s">
        <v>3071</v>
      </c>
      <c r="C985" s="16" t="s">
        <v>1192</v>
      </c>
      <c r="D985" s="13" t="s">
        <v>182</v>
      </c>
      <c r="E985" s="13"/>
      <c r="F985" s="16"/>
      <c r="G985" s="13"/>
      <c r="H985" s="288" t="s">
        <v>2129</v>
      </c>
      <c r="I985" s="288" t="s">
        <v>2129</v>
      </c>
      <c r="J985" s="288" t="s">
        <v>2129</v>
      </c>
      <c r="K985" s="288" t="s">
        <v>182</v>
      </c>
      <c r="L985" s="288" t="s">
        <v>2130</v>
      </c>
      <c r="M985" s="288" t="s">
        <v>2130</v>
      </c>
      <c r="N985" s="288" t="s">
        <v>2129</v>
      </c>
      <c r="P985" s="289">
        <v>-5625000</v>
      </c>
      <c r="Q985" s="289">
        <v>-5625000</v>
      </c>
      <c r="R985" s="289">
        <v>-5625000</v>
      </c>
      <c r="S985" s="289">
        <v>-5495618.5700000003</v>
      </c>
      <c r="T985" s="289">
        <v>-5495618.5700000003</v>
      </c>
      <c r="U985" s="289">
        <v>-5495618.5700000003</v>
      </c>
      <c r="V985" s="289">
        <v>-5458295.9100000001</v>
      </c>
      <c r="W985" s="289">
        <v>-5458295.9100000001</v>
      </c>
      <c r="X985" s="289">
        <v>-5458295.9100000001</v>
      </c>
      <c r="Y985" s="289">
        <v>-5391609.25</v>
      </c>
      <c r="Z985" s="289">
        <v>-5391609.25</v>
      </c>
      <c r="AA985" s="289">
        <v>-5391609.25</v>
      </c>
      <c r="AB985" s="289">
        <v>-6165000</v>
      </c>
      <c r="AC985" s="289"/>
      <c r="AD985" s="289"/>
      <c r="AE985" s="289">
        <v>-5515130.9325000001</v>
      </c>
      <c r="AF985" s="299"/>
      <c r="AG985" s="300"/>
      <c r="AH985" s="291"/>
      <c r="AI985" s="291"/>
      <c r="AJ985" s="291"/>
      <c r="AK985" s="292">
        <v>-5515130.9325000001</v>
      </c>
      <c r="AL985" s="291">
        <v>-5515130.9325000001</v>
      </c>
      <c r="AM985" s="293"/>
      <c r="AN985" s="291"/>
      <c r="AO985" s="294">
        <v>0</v>
      </c>
      <c r="AP985" s="291"/>
      <c r="AQ985" s="295">
        <v>-6165000</v>
      </c>
      <c r="AR985" s="291"/>
      <c r="AS985" s="291"/>
      <c r="AT985" s="291"/>
      <c r="AU985" s="292">
        <v>-6165000</v>
      </c>
      <c r="AV985" s="291">
        <v>-6165000</v>
      </c>
      <c r="AW985" s="293"/>
      <c r="AX985" s="291"/>
      <c r="AY985" s="293">
        <v>0</v>
      </c>
      <c r="AZ985" s="297" t="s">
        <v>682</v>
      </c>
      <c r="BA985" s="295"/>
      <c r="BB985" s="43"/>
      <c r="BC985" s="288" t="str">
        <f t="shared" si="131"/>
        <v/>
      </c>
      <c r="BD985" s="288" t="str">
        <f t="shared" si="131"/>
        <v/>
      </c>
      <c r="BE985" s="288" t="str">
        <f t="shared" si="131"/>
        <v/>
      </c>
      <c r="BF985" s="288" t="str">
        <f t="shared" si="131"/>
        <v>Non-Op</v>
      </c>
      <c r="BG985" s="288" t="str">
        <f t="shared" si="130"/>
        <v>NO</v>
      </c>
      <c r="BH985" s="288" t="str">
        <f t="shared" si="130"/>
        <v>NO</v>
      </c>
      <c r="BI985" s="288" t="str">
        <f t="shared" si="128"/>
        <v/>
      </c>
      <c r="BJ985" s="43"/>
      <c r="BK985" s="288" t="b">
        <f t="shared" si="129"/>
        <v>1</v>
      </c>
      <c r="BL985" s="288" t="b">
        <f t="shared" si="129"/>
        <v>1</v>
      </c>
      <c r="BM985" s="288" t="b">
        <f t="shared" si="129"/>
        <v>1</v>
      </c>
      <c r="BN985" s="288" t="b">
        <f t="shared" si="129"/>
        <v>1</v>
      </c>
      <c r="BO985" s="288" t="b">
        <f t="shared" si="129"/>
        <v>1</v>
      </c>
      <c r="BP985" s="288" t="b">
        <f t="shared" si="129"/>
        <v>1</v>
      </c>
      <c r="BQ985" s="288" t="b">
        <f t="shared" si="129"/>
        <v>1</v>
      </c>
    </row>
    <row r="986" spans="1:69" ht="12" customHeight="1" x14ac:dyDescent="0.25">
      <c r="A986" s="12">
        <v>22840191</v>
      </c>
      <c r="B986" s="13" t="s">
        <v>3072</v>
      </c>
      <c r="C986" s="16" t="s">
        <v>1193</v>
      </c>
      <c r="D986" s="13" t="s">
        <v>182</v>
      </c>
      <c r="E986" s="13"/>
      <c r="F986" s="16"/>
      <c r="G986" s="13"/>
      <c r="H986" s="288" t="s">
        <v>2129</v>
      </c>
      <c r="I986" s="288" t="s">
        <v>2129</v>
      </c>
      <c r="J986" s="288" t="s">
        <v>2129</v>
      </c>
      <c r="K986" s="288" t="s">
        <v>182</v>
      </c>
      <c r="L986" s="288" t="s">
        <v>2130</v>
      </c>
      <c r="M986" s="288" t="s">
        <v>2130</v>
      </c>
      <c r="N986" s="288" t="s">
        <v>2129</v>
      </c>
      <c r="P986" s="289">
        <v>-250000</v>
      </c>
      <c r="Q986" s="289">
        <v>-250000</v>
      </c>
      <c r="R986" s="289">
        <v>-250000</v>
      </c>
      <c r="S986" s="289">
        <v>-250000</v>
      </c>
      <c r="T986" s="289">
        <v>-250000</v>
      </c>
      <c r="U986" s="289">
        <v>-250000</v>
      </c>
      <c r="V986" s="289">
        <v>-250000</v>
      </c>
      <c r="W986" s="289">
        <v>-250000</v>
      </c>
      <c r="X986" s="289">
        <v>-250000</v>
      </c>
      <c r="Y986" s="289">
        <v>-250000</v>
      </c>
      <c r="Z986" s="289">
        <v>-250000</v>
      </c>
      <c r="AA986" s="289">
        <v>-250000</v>
      </c>
      <c r="AB986" s="289">
        <v>-267000</v>
      </c>
      <c r="AC986" s="289"/>
      <c r="AD986" s="289"/>
      <c r="AE986" s="289">
        <v>-250708.33333333334</v>
      </c>
      <c r="AF986" s="299"/>
      <c r="AG986" s="300"/>
      <c r="AH986" s="291"/>
      <c r="AI986" s="291"/>
      <c r="AJ986" s="291"/>
      <c r="AK986" s="292">
        <v>-250708.33333333334</v>
      </c>
      <c r="AL986" s="291">
        <v>-250708.33333333334</v>
      </c>
      <c r="AM986" s="293"/>
      <c r="AN986" s="291"/>
      <c r="AO986" s="294">
        <v>0</v>
      </c>
      <c r="AP986" s="291"/>
      <c r="AQ986" s="295">
        <v>-267000</v>
      </c>
      <c r="AR986" s="291"/>
      <c r="AS986" s="291"/>
      <c r="AT986" s="291"/>
      <c r="AU986" s="292">
        <v>-267000</v>
      </c>
      <c r="AV986" s="291">
        <v>-267000</v>
      </c>
      <c r="AW986" s="293"/>
      <c r="AX986" s="291"/>
      <c r="AY986" s="293">
        <v>0</v>
      </c>
      <c r="AZ986" s="297" t="s">
        <v>682</v>
      </c>
      <c r="BA986" s="295"/>
      <c r="BB986" s="43"/>
      <c r="BC986" s="288" t="str">
        <f t="shared" si="131"/>
        <v/>
      </c>
      <c r="BD986" s="288" t="str">
        <f t="shared" si="131"/>
        <v/>
      </c>
      <c r="BE986" s="288" t="str">
        <f t="shared" si="131"/>
        <v/>
      </c>
      <c r="BF986" s="288" t="str">
        <f t="shared" si="131"/>
        <v>Non-Op</v>
      </c>
      <c r="BG986" s="288" t="str">
        <f t="shared" si="130"/>
        <v>NO</v>
      </c>
      <c r="BH986" s="288" t="str">
        <f t="shared" si="130"/>
        <v>NO</v>
      </c>
      <c r="BI986" s="288" t="str">
        <f t="shared" si="128"/>
        <v/>
      </c>
      <c r="BJ986" s="43"/>
      <c r="BK986" s="288" t="b">
        <f t="shared" si="129"/>
        <v>1</v>
      </c>
      <c r="BL986" s="288" t="b">
        <f t="shared" si="129"/>
        <v>1</v>
      </c>
      <c r="BM986" s="288" t="b">
        <f t="shared" si="129"/>
        <v>1</v>
      </c>
      <c r="BN986" s="288" t="b">
        <f t="shared" si="129"/>
        <v>1</v>
      </c>
      <c r="BO986" s="288" t="b">
        <f t="shared" si="129"/>
        <v>1</v>
      </c>
      <c r="BP986" s="288" t="b">
        <f t="shared" si="129"/>
        <v>1</v>
      </c>
      <c r="BQ986" s="288" t="b">
        <f t="shared" si="129"/>
        <v>1</v>
      </c>
    </row>
    <row r="987" spans="1:69" ht="12" customHeight="1" x14ac:dyDescent="0.25">
      <c r="A987" s="12">
        <v>22840221</v>
      </c>
      <c r="B987" s="13" t="s">
        <v>3073</v>
      </c>
      <c r="C987" s="16" t="s">
        <v>1194</v>
      </c>
      <c r="D987" s="13" t="s">
        <v>182</v>
      </c>
      <c r="E987" s="13"/>
      <c r="F987" s="16"/>
      <c r="G987" s="13"/>
      <c r="H987" s="288" t="s">
        <v>2129</v>
      </c>
      <c r="I987" s="288" t="s">
        <v>2129</v>
      </c>
      <c r="J987" s="288" t="s">
        <v>2129</v>
      </c>
      <c r="K987" s="288" t="s">
        <v>182</v>
      </c>
      <c r="L987" s="288" t="s">
        <v>2130</v>
      </c>
      <c r="M987" s="288" t="s">
        <v>2130</v>
      </c>
      <c r="N987" s="288" t="s">
        <v>2129</v>
      </c>
      <c r="P987" s="289">
        <v>-150000</v>
      </c>
      <c r="Q987" s="289">
        <v>-150000</v>
      </c>
      <c r="R987" s="289">
        <v>-150000</v>
      </c>
      <c r="S987" s="289">
        <v>-87847.75</v>
      </c>
      <c r="T987" s="289">
        <v>-87847.75</v>
      </c>
      <c r="U987" s="289">
        <v>-87847.75</v>
      </c>
      <c r="V987" s="289">
        <v>-110868.66</v>
      </c>
      <c r="W987" s="289">
        <v>-110868.66</v>
      </c>
      <c r="X987" s="289">
        <v>-110868.66</v>
      </c>
      <c r="Y987" s="289">
        <v>-75282.86</v>
      </c>
      <c r="Z987" s="289">
        <v>-75282.86</v>
      </c>
      <c r="AA987" s="289">
        <v>-75282.86</v>
      </c>
      <c r="AB987" s="289">
        <v>-160000</v>
      </c>
      <c r="AC987" s="289"/>
      <c r="AD987" s="289"/>
      <c r="AE987" s="289">
        <v>-106416.48416666668</v>
      </c>
      <c r="AF987" s="299"/>
      <c r="AG987" s="300"/>
      <c r="AH987" s="291"/>
      <c r="AI987" s="291"/>
      <c r="AJ987" s="291"/>
      <c r="AK987" s="292">
        <v>-106416.48416666668</v>
      </c>
      <c r="AL987" s="291">
        <v>-106416.48416666668</v>
      </c>
      <c r="AM987" s="293"/>
      <c r="AN987" s="291"/>
      <c r="AO987" s="294">
        <v>0</v>
      </c>
      <c r="AP987" s="291"/>
      <c r="AQ987" s="295">
        <v>-160000</v>
      </c>
      <c r="AR987" s="291"/>
      <c r="AS987" s="291"/>
      <c r="AT987" s="291"/>
      <c r="AU987" s="292">
        <v>-160000</v>
      </c>
      <c r="AV987" s="291">
        <v>-160000</v>
      </c>
      <c r="AW987" s="293"/>
      <c r="AX987" s="291"/>
      <c r="AY987" s="293">
        <v>0</v>
      </c>
      <c r="AZ987" s="297" t="s">
        <v>682</v>
      </c>
      <c r="BA987" s="295"/>
      <c r="BB987" s="43"/>
      <c r="BC987" s="288" t="str">
        <f t="shared" si="131"/>
        <v/>
      </c>
      <c r="BD987" s="288" t="str">
        <f t="shared" si="131"/>
        <v/>
      </c>
      <c r="BE987" s="288" t="str">
        <f t="shared" si="131"/>
        <v/>
      </c>
      <c r="BF987" s="288" t="str">
        <f t="shared" si="131"/>
        <v>Non-Op</v>
      </c>
      <c r="BG987" s="288" t="str">
        <f t="shared" si="130"/>
        <v>NO</v>
      </c>
      <c r="BH987" s="288" t="str">
        <f t="shared" si="130"/>
        <v>NO</v>
      </c>
      <c r="BI987" s="288" t="str">
        <f t="shared" si="128"/>
        <v/>
      </c>
      <c r="BJ987" s="43"/>
      <c r="BK987" s="288" t="b">
        <f t="shared" si="129"/>
        <v>1</v>
      </c>
      <c r="BL987" s="288" t="b">
        <f t="shared" si="129"/>
        <v>1</v>
      </c>
      <c r="BM987" s="288" t="b">
        <f t="shared" si="129"/>
        <v>1</v>
      </c>
      <c r="BN987" s="288" t="b">
        <f t="shared" si="129"/>
        <v>1</v>
      </c>
      <c r="BO987" s="288" t="b">
        <f t="shared" si="129"/>
        <v>1</v>
      </c>
      <c r="BP987" s="288" t="b">
        <f t="shared" si="129"/>
        <v>1</v>
      </c>
      <c r="BQ987" s="288" t="b">
        <f t="shared" si="129"/>
        <v>1</v>
      </c>
    </row>
    <row r="988" spans="1:69" ht="12" customHeight="1" x14ac:dyDescent="0.25">
      <c r="A988" s="12">
        <v>22840231</v>
      </c>
      <c r="B988" s="13" t="s">
        <v>3074</v>
      </c>
      <c r="C988" s="16" t="s">
        <v>1195</v>
      </c>
      <c r="D988" s="13" t="s">
        <v>182</v>
      </c>
      <c r="E988" s="13"/>
      <c r="F988" s="16"/>
      <c r="G988" s="13"/>
      <c r="H988" s="288" t="s">
        <v>2129</v>
      </c>
      <c r="I988" s="288" t="s">
        <v>2129</v>
      </c>
      <c r="J988" s="288" t="s">
        <v>2129</v>
      </c>
      <c r="K988" s="288" t="s">
        <v>182</v>
      </c>
      <c r="L988" s="288" t="s">
        <v>2130</v>
      </c>
      <c r="M988" s="288" t="s">
        <v>2130</v>
      </c>
      <c r="N988" s="288" t="s">
        <v>2129</v>
      </c>
      <c r="P988" s="289">
        <v>-75000</v>
      </c>
      <c r="Q988" s="289">
        <v>-75000</v>
      </c>
      <c r="R988" s="289">
        <v>-75000</v>
      </c>
      <c r="S988" s="289">
        <v>-75000</v>
      </c>
      <c r="T988" s="289">
        <v>-75000</v>
      </c>
      <c r="U988" s="289">
        <v>-75000</v>
      </c>
      <c r="V988" s="289">
        <v>-75000</v>
      </c>
      <c r="W988" s="289">
        <v>-75000</v>
      </c>
      <c r="X988" s="289">
        <v>-75000</v>
      </c>
      <c r="Y988" s="289">
        <v>-75000</v>
      </c>
      <c r="Z988" s="289">
        <v>-75000</v>
      </c>
      <c r="AA988" s="289">
        <v>-75000</v>
      </c>
      <c r="AB988" s="289">
        <v>-80000</v>
      </c>
      <c r="AC988" s="289"/>
      <c r="AD988" s="289"/>
      <c r="AE988" s="289">
        <v>-75208.333333333328</v>
      </c>
      <c r="AF988" s="299"/>
      <c r="AG988" s="300"/>
      <c r="AH988" s="291"/>
      <c r="AI988" s="291"/>
      <c r="AJ988" s="291"/>
      <c r="AK988" s="292">
        <v>-75208.333333333328</v>
      </c>
      <c r="AL988" s="291">
        <v>-75208.333333333328</v>
      </c>
      <c r="AM988" s="293"/>
      <c r="AN988" s="291"/>
      <c r="AO988" s="294">
        <v>0</v>
      </c>
      <c r="AP988" s="291"/>
      <c r="AQ988" s="295">
        <v>-80000</v>
      </c>
      <c r="AR988" s="291"/>
      <c r="AS988" s="291"/>
      <c r="AT988" s="291"/>
      <c r="AU988" s="292">
        <v>-80000</v>
      </c>
      <c r="AV988" s="291">
        <v>-80000</v>
      </c>
      <c r="AW988" s="293"/>
      <c r="AX988" s="291"/>
      <c r="AY988" s="293">
        <v>0</v>
      </c>
      <c r="AZ988" s="297" t="s">
        <v>682</v>
      </c>
      <c r="BA988" s="295"/>
      <c r="BB988" s="43"/>
      <c r="BC988" s="288" t="str">
        <f t="shared" si="131"/>
        <v/>
      </c>
      <c r="BD988" s="288" t="str">
        <f t="shared" si="131"/>
        <v/>
      </c>
      <c r="BE988" s="288" t="str">
        <f t="shared" si="131"/>
        <v/>
      </c>
      <c r="BF988" s="288" t="str">
        <f t="shared" si="131"/>
        <v>Non-Op</v>
      </c>
      <c r="BG988" s="288" t="str">
        <f t="shared" si="130"/>
        <v>NO</v>
      </c>
      <c r="BH988" s="288" t="str">
        <f t="shared" si="130"/>
        <v>NO</v>
      </c>
      <c r="BI988" s="288" t="str">
        <f t="shared" si="128"/>
        <v/>
      </c>
      <c r="BJ988" s="43"/>
      <c r="BK988" s="288" t="b">
        <f t="shared" ref="BK988:BQ1019" si="132">BC988=H988</f>
        <v>1</v>
      </c>
      <c r="BL988" s="288" t="b">
        <f t="shared" si="132"/>
        <v>1</v>
      </c>
      <c r="BM988" s="288" t="b">
        <f t="shared" si="132"/>
        <v>1</v>
      </c>
      <c r="BN988" s="288" t="b">
        <f t="shared" si="132"/>
        <v>1</v>
      </c>
      <c r="BO988" s="288" t="b">
        <f t="shared" si="132"/>
        <v>1</v>
      </c>
      <c r="BP988" s="288" t="b">
        <f t="shared" si="132"/>
        <v>1</v>
      </c>
      <c r="BQ988" s="288" t="b">
        <f t="shared" si="132"/>
        <v>1</v>
      </c>
    </row>
    <row r="989" spans="1:69" ht="12" customHeight="1" x14ac:dyDescent="0.25">
      <c r="A989" s="286">
        <v>22840251</v>
      </c>
      <c r="B989" s="287" t="s">
        <v>3075</v>
      </c>
      <c r="C989" s="16" t="s">
        <v>1196</v>
      </c>
      <c r="D989" s="13" t="s">
        <v>182</v>
      </c>
      <c r="E989" s="13"/>
      <c r="F989" s="16"/>
      <c r="G989" s="13"/>
      <c r="H989" s="288" t="s">
        <v>2129</v>
      </c>
      <c r="I989" s="288" t="s">
        <v>2129</v>
      </c>
      <c r="J989" s="288" t="s">
        <v>2129</v>
      </c>
      <c r="K989" s="288" t="s">
        <v>182</v>
      </c>
      <c r="L989" s="288" t="s">
        <v>2130</v>
      </c>
      <c r="M989" s="288" t="s">
        <v>2130</v>
      </c>
      <c r="N989" s="288" t="s">
        <v>2129</v>
      </c>
      <c r="P989" s="289">
        <v>-5973891</v>
      </c>
      <c r="Q989" s="289">
        <v>-3106425</v>
      </c>
      <c r="R989" s="289">
        <v>-3106425</v>
      </c>
      <c r="S989" s="289">
        <v>-3106425</v>
      </c>
      <c r="T989" s="289">
        <v>-3106425</v>
      </c>
      <c r="U989" s="289">
        <v>-3106425</v>
      </c>
      <c r="V989" s="289">
        <v>-3106425</v>
      </c>
      <c r="W989" s="289">
        <v>-3106425</v>
      </c>
      <c r="X989" s="289">
        <v>-3106425</v>
      </c>
      <c r="Y989" s="289">
        <v>-3106425</v>
      </c>
      <c r="Z989" s="289">
        <v>-3106425</v>
      </c>
      <c r="AA989" s="289">
        <v>-3106425</v>
      </c>
      <c r="AB989" s="289">
        <v>-3106425</v>
      </c>
      <c r="AC989" s="289"/>
      <c r="AD989" s="289"/>
      <c r="AE989" s="289">
        <v>-3225902.75</v>
      </c>
      <c r="AF989" s="299"/>
      <c r="AG989" s="300"/>
      <c r="AH989" s="291"/>
      <c r="AI989" s="291"/>
      <c r="AJ989" s="291"/>
      <c r="AK989" s="292">
        <v>-3225902.75</v>
      </c>
      <c r="AL989" s="291">
        <v>-3225902.75</v>
      </c>
      <c r="AM989" s="293"/>
      <c r="AN989" s="291"/>
      <c r="AO989" s="294">
        <v>0</v>
      </c>
      <c r="AP989" s="291"/>
      <c r="AQ989" s="295">
        <v>-3106425</v>
      </c>
      <c r="AR989" s="291"/>
      <c r="AS989" s="291"/>
      <c r="AT989" s="291"/>
      <c r="AU989" s="292">
        <v>-3106425</v>
      </c>
      <c r="AV989" s="291">
        <v>-3106425</v>
      </c>
      <c r="AW989" s="293"/>
      <c r="AX989" s="291"/>
      <c r="AY989" s="293">
        <v>0</v>
      </c>
      <c r="AZ989" s="297" t="s">
        <v>365</v>
      </c>
      <c r="BA989" s="295"/>
      <c r="BB989" s="43"/>
      <c r="BC989" s="288" t="str">
        <f t="shared" si="131"/>
        <v/>
      </c>
      <c r="BD989" s="288" t="str">
        <f t="shared" si="131"/>
        <v/>
      </c>
      <c r="BE989" s="288" t="str">
        <f t="shared" si="131"/>
        <v/>
      </c>
      <c r="BF989" s="288" t="str">
        <f t="shared" si="131"/>
        <v>Non-Op</v>
      </c>
      <c r="BG989" s="288" t="str">
        <f t="shared" si="130"/>
        <v>NO</v>
      </c>
      <c r="BH989" s="288" t="str">
        <f t="shared" si="130"/>
        <v>NO</v>
      </c>
      <c r="BI989" s="288" t="str">
        <f t="shared" si="128"/>
        <v/>
      </c>
      <c r="BJ989" s="43"/>
      <c r="BK989" s="288" t="b">
        <f t="shared" si="132"/>
        <v>1</v>
      </c>
      <c r="BL989" s="288" t="b">
        <f t="shared" si="132"/>
        <v>1</v>
      </c>
      <c r="BM989" s="288" t="b">
        <f t="shared" si="132"/>
        <v>1</v>
      </c>
      <c r="BN989" s="288" t="b">
        <f t="shared" si="132"/>
        <v>1</v>
      </c>
      <c r="BO989" s="288" t="b">
        <f t="shared" si="132"/>
        <v>1</v>
      </c>
      <c r="BP989" s="288" t="b">
        <f t="shared" si="132"/>
        <v>1</v>
      </c>
      <c r="BQ989" s="288" t="b">
        <f t="shared" si="132"/>
        <v>1</v>
      </c>
    </row>
    <row r="990" spans="1:69" ht="12" customHeight="1" x14ac:dyDescent="0.25">
      <c r="A990" s="286">
        <v>22840281</v>
      </c>
      <c r="B990" s="287" t="s">
        <v>3076</v>
      </c>
      <c r="C990" s="16" t="s">
        <v>1197</v>
      </c>
      <c r="D990" s="13" t="s">
        <v>182</v>
      </c>
      <c r="E990" s="13"/>
      <c r="F990" s="16"/>
      <c r="G990" s="13"/>
      <c r="H990" s="288" t="s">
        <v>2129</v>
      </c>
      <c r="I990" s="288" t="s">
        <v>2129</v>
      </c>
      <c r="J990" s="288" t="s">
        <v>2129</v>
      </c>
      <c r="K990" s="288" t="s">
        <v>182</v>
      </c>
      <c r="L990" s="288" t="s">
        <v>2130</v>
      </c>
      <c r="M990" s="288" t="s">
        <v>2130</v>
      </c>
      <c r="N990" s="288" t="s">
        <v>2129</v>
      </c>
      <c r="P990" s="289">
        <v>-50000</v>
      </c>
      <c r="Q990" s="289">
        <v>-50000</v>
      </c>
      <c r="R990" s="289">
        <v>-50000</v>
      </c>
      <c r="S990" s="289">
        <v>-50000</v>
      </c>
      <c r="T990" s="289">
        <v>-50000</v>
      </c>
      <c r="U990" s="289">
        <v>-50000</v>
      </c>
      <c r="V990" s="289">
        <v>-50000</v>
      </c>
      <c r="W990" s="289">
        <v>-50000</v>
      </c>
      <c r="X990" s="289">
        <v>-50000</v>
      </c>
      <c r="Y990" s="289">
        <v>-50000</v>
      </c>
      <c r="Z990" s="289">
        <v>-50000</v>
      </c>
      <c r="AA990" s="289">
        <v>-50000</v>
      </c>
      <c r="AB990" s="289">
        <v>-53000</v>
      </c>
      <c r="AC990" s="289"/>
      <c r="AD990" s="289"/>
      <c r="AE990" s="289">
        <v>-50125</v>
      </c>
      <c r="AF990" s="299"/>
      <c r="AG990" s="300"/>
      <c r="AH990" s="291"/>
      <c r="AI990" s="291"/>
      <c r="AJ990" s="291"/>
      <c r="AK990" s="292">
        <v>-50125</v>
      </c>
      <c r="AL990" s="291">
        <v>-50125</v>
      </c>
      <c r="AM990" s="293"/>
      <c r="AN990" s="291"/>
      <c r="AO990" s="294">
        <v>0</v>
      </c>
      <c r="AP990" s="291"/>
      <c r="AQ990" s="295">
        <v>-53000</v>
      </c>
      <c r="AR990" s="291"/>
      <c r="AS990" s="291"/>
      <c r="AT990" s="291"/>
      <c r="AU990" s="292">
        <v>-53000</v>
      </c>
      <c r="AV990" s="291">
        <v>-53000</v>
      </c>
      <c r="AW990" s="293"/>
      <c r="AX990" s="291"/>
      <c r="AY990" s="293">
        <v>0</v>
      </c>
      <c r="AZ990" s="297" t="s">
        <v>682</v>
      </c>
      <c r="BA990" s="295"/>
      <c r="BB990" s="43"/>
      <c r="BC990" s="288" t="str">
        <f t="shared" si="131"/>
        <v/>
      </c>
      <c r="BD990" s="288" t="str">
        <f t="shared" si="131"/>
        <v/>
      </c>
      <c r="BE990" s="288" t="str">
        <f t="shared" si="131"/>
        <v/>
      </c>
      <c r="BF990" s="288" t="str">
        <f t="shared" si="131"/>
        <v>Non-Op</v>
      </c>
      <c r="BG990" s="288" t="str">
        <f t="shared" si="130"/>
        <v>NO</v>
      </c>
      <c r="BH990" s="288" t="str">
        <f t="shared" si="130"/>
        <v>NO</v>
      </c>
      <c r="BI990" s="288" t="str">
        <f t="shared" si="128"/>
        <v/>
      </c>
      <c r="BJ990" s="43"/>
      <c r="BK990" s="288" t="b">
        <f t="shared" si="132"/>
        <v>1</v>
      </c>
      <c r="BL990" s="288" t="b">
        <f t="shared" si="132"/>
        <v>1</v>
      </c>
      <c r="BM990" s="288" t="b">
        <f t="shared" si="132"/>
        <v>1</v>
      </c>
      <c r="BN990" s="288" t="b">
        <f t="shared" si="132"/>
        <v>1</v>
      </c>
      <c r="BO990" s="288" t="b">
        <f t="shared" si="132"/>
        <v>1</v>
      </c>
      <c r="BP990" s="288" t="b">
        <f t="shared" si="132"/>
        <v>1</v>
      </c>
      <c r="BQ990" s="288" t="b">
        <f t="shared" si="132"/>
        <v>1</v>
      </c>
    </row>
    <row r="991" spans="1:69" ht="12" customHeight="1" x14ac:dyDescent="0.25">
      <c r="A991" s="286">
        <v>22840301</v>
      </c>
      <c r="B991" s="287" t="s">
        <v>3077</v>
      </c>
      <c r="C991" s="16" t="s">
        <v>1198</v>
      </c>
      <c r="D991" s="13" t="s">
        <v>182</v>
      </c>
      <c r="E991" s="13"/>
      <c r="F991" s="16"/>
      <c r="G991" s="13"/>
      <c r="H991" s="288" t="s">
        <v>2129</v>
      </c>
      <c r="I991" s="288" t="s">
        <v>2129</v>
      </c>
      <c r="J991" s="288" t="s">
        <v>2129</v>
      </c>
      <c r="K991" s="288" t="s">
        <v>182</v>
      </c>
      <c r="L991" s="288" t="s">
        <v>2130</v>
      </c>
      <c r="M991" s="288" t="s">
        <v>2130</v>
      </c>
      <c r="N991" s="288" t="s">
        <v>2129</v>
      </c>
      <c r="P991" s="289">
        <v>0</v>
      </c>
      <c r="Q991" s="289">
        <v>0</v>
      </c>
      <c r="R991" s="289">
        <v>0</v>
      </c>
      <c r="S991" s="289">
        <v>0</v>
      </c>
      <c r="T991" s="289">
        <v>0</v>
      </c>
      <c r="U991" s="289">
        <v>0</v>
      </c>
      <c r="V991" s="289">
        <v>0</v>
      </c>
      <c r="W991" s="289">
        <v>0</v>
      </c>
      <c r="X991" s="289">
        <v>0</v>
      </c>
      <c r="Y991" s="289">
        <v>4686.41</v>
      </c>
      <c r="Z991" s="289">
        <v>4686.41</v>
      </c>
      <c r="AA991" s="289">
        <v>4686.41</v>
      </c>
      <c r="AB991" s="289">
        <v>5686.41</v>
      </c>
      <c r="AC991" s="289"/>
      <c r="AD991" s="289"/>
      <c r="AE991" s="289">
        <v>1408.5362499999999</v>
      </c>
      <c r="AF991" s="299"/>
      <c r="AG991" s="300"/>
      <c r="AH991" s="291"/>
      <c r="AI991" s="291"/>
      <c r="AJ991" s="291"/>
      <c r="AK991" s="292">
        <v>1408.5362499999999</v>
      </c>
      <c r="AL991" s="291">
        <v>1408.5362499999999</v>
      </c>
      <c r="AM991" s="293"/>
      <c r="AN991" s="291"/>
      <c r="AO991" s="294">
        <v>0</v>
      </c>
      <c r="AP991" s="291"/>
      <c r="AQ991" s="295">
        <v>5686.41</v>
      </c>
      <c r="AR991" s="291"/>
      <c r="AS991" s="291"/>
      <c r="AT991" s="291"/>
      <c r="AU991" s="292">
        <v>5686.41</v>
      </c>
      <c r="AV991" s="291">
        <v>5686.41</v>
      </c>
      <c r="AW991" s="293"/>
      <c r="AX991" s="291"/>
      <c r="AY991" s="293">
        <v>0</v>
      </c>
      <c r="AZ991" s="297" t="s">
        <v>682</v>
      </c>
      <c r="BA991" s="295"/>
      <c r="BB991" s="43"/>
      <c r="BC991" s="288" t="str">
        <f t="shared" si="131"/>
        <v/>
      </c>
      <c r="BD991" s="288" t="str">
        <f t="shared" si="131"/>
        <v/>
      </c>
      <c r="BE991" s="288" t="str">
        <f t="shared" si="131"/>
        <v/>
      </c>
      <c r="BF991" s="288" t="str">
        <f t="shared" si="131"/>
        <v>Non-Op</v>
      </c>
      <c r="BG991" s="288" t="str">
        <f t="shared" si="130"/>
        <v>NO</v>
      </c>
      <c r="BH991" s="288" t="str">
        <f t="shared" si="130"/>
        <v>NO</v>
      </c>
      <c r="BI991" s="288" t="str">
        <f t="shared" si="128"/>
        <v/>
      </c>
      <c r="BJ991" s="43"/>
      <c r="BK991" s="288" t="b">
        <f t="shared" si="132"/>
        <v>1</v>
      </c>
      <c r="BL991" s="288" t="b">
        <f t="shared" si="132"/>
        <v>1</v>
      </c>
      <c r="BM991" s="288" t="b">
        <f t="shared" si="132"/>
        <v>1</v>
      </c>
      <c r="BN991" s="288" t="b">
        <f t="shared" si="132"/>
        <v>1</v>
      </c>
      <c r="BO991" s="288" t="b">
        <f t="shared" si="132"/>
        <v>1</v>
      </c>
      <c r="BP991" s="288" t="b">
        <f t="shared" si="132"/>
        <v>1</v>
      </c>
      <c r="BQ991" s="288" t="b">
        <f t="shared" si="132"/>
        <v>1</v>
      </c>
    </row>
    <row r="992" spans="1:69" ht="12" customHeight="1" x14ac:dyDescent="0.25">
      <c r="A992" s="286">
        <v>22840311</v>
      </c>
      <c r="B992" s="287" t="s">
        <v>3078</v>
      </c>
      <c r="C992" s="16" t="s">
        <v>1199</v>
      </c>
      <c r="D992" s="13" t="s">
        <v>182</v>
      </c>
      <c r="E992" s="13"/>
      <c r="F992" s="16"/>
      <c r="G992" s="13"/>
      <c r="H992" s="288" t="s">
        <v>2129</v>
      </c>
      <c r="I992" s="288" t="s">
        <v>2129</v>
      </c>
      <c r="J992" s="288" t="s">
        <v>2129</v>
      </c>
      <c r="K992" s="288" t="s">
        <v>182</v>
      </c>
      <c r="L992" s="288" t="s">
        <v>2130</v>
      </c>
      <c r="M992" s="288" t="s">
        <v>2130</v>
      </c>
      <c r="N992" s="288" t="s">
        <v>2129</v>
      </c>
      <c r="P992" s="289">
        <v>-96000</v>
      </c>
      <c r="Q992" s="289">
        <v>-96000</v>
      </c>
      <c r="R992" s="289">
        <v>-96000</v>
      </c>
      <c r="S992" s="289">
        <v>-96000</v>
      </c>
      <c r="T992" s="289">
        <v>-96000</v>
      </c>
      <c r="U992" s="289">
        <v>-96000</v>
      </c>
      <c r="V992" s="289">
        <v>-96000</v>
      </c>
      <c r="W992" s="289">
        <v>-96000</v>
      </c>
      <c r="X992" s="289">
        <v>-96000</v>
      </c>
      <c r="Y992" s="289">
        <v>-3456.24</v>
      </c>
      <c r="Z992" s="289">
        <v>-3456.24</v>
      </c>
      <c r="AA992" s="289">
        <v>-3456.24</v>
      </c>
      <c r="AB992" s="289">
        <v>-102000</v>
      </c>
      <c r="AC992" s="289"/>
      <c r="AD992" s="289"/>
      <c r="AE992" s="289">
        <v>-73114.06</v>
      </c>
      <c r="AF992" s="299"/>
      <c r="AG992" s="300"/>
      <c r="AH992" s="291"/>
      <c r="AI992" s="291"/>
      <c r="AJ992" s="291"/>
      <c r="AK992" s="292">
        <v>-73114.06</v>
      </c>
      <c r="AL992" s="291">
        <v>-73114.06</v>
      </c>
      <c r="AM992" s="293"/>
      <c r="AN992" s="291"/>
      <c r="AO992" s="294">
        <v>0</v>
      </c>
      <c r="AP992" s="291"/>
      <c r="AQ992" s="295">
        <v>-102000</v>
      </c>
      <c r="AR992" s="291"/>
      <c r="AS992" s="291"/>
      <c r="AT992" s="291"/>
      <c r="AU992" s="292">
        <v>-102000</v>
      </c>
      <c r="AV992" s="291">
        <v>-102000</v>
      </c>
      <c r="AW992" s="293"/>
      <c r="AX992" s="291"/>
      <c r="AY992" s="293">
        <v>0</v>
      </c>
      <c r="AZ992" s="297" t="s">
        <v>682</v>
      </c>
      <c r="BA992" s="295"/>
      <c r="BB992" s="43"/>
      <c r="BC992" s="288" t="str">
        <f t="shared" si="131"/>
        <v/>
      </c>
      <c r="BD992" s="288" t="str">
        <f t="shared" si="131"/>
        <v/>
      </c>
      <c r="BE992" s="288" t="str">
        <f t="shared" si="131"/>
        <v/>
      </c>
      <c r="BF992" s="288" t="str">
        <f t="shared" si="131"/>
        <v>Non-Op</v>
      </c>
      <c r="BG992" s="288" t="str">
        <f t="shared" si="130"/>
        <v>NO</v>
      </c>
      <c r="BH992" s="288" t="str">
        <f t="shared" si="130"/>
        <v>NO</v>
      </c>
      <c r="BI992" s="288" t="str">
        <f t="shared" si="128"/>
        <v/>
      </c>
      <c r="BJ992" s="43"/>
      <c r="BK992" s="288" t="b">
        <f t="shared" si="132"/>
        <v>1</v>
      </c>
      <c r="BL992" s="288" t="b">
        <f t="shared" si="132"/>
        <v>1</v>
      </c>
      <c r="BM992" s="288" t="b">
        <f t="shared" si="132"/>
        <v>1</v>
      </c>
      <c r="BN992" s="288" t="b">
        <f t="shared" si="132"/>
        <v>1</v>
      </c>
      <c r="BO992" s="288" t="b">
        <f t="shared" si="132"/>
        <v>1</v>
      </c>
      <c r="BP992" s="288" t="b">
        <f t="shared" si="132"/>
        <v>1</v>
      </c>
      <c r="BQ992" s="288" t="b">
        <f t="shared" si="132"/>
        <v>1</v>
      </c>
    </row>
    <row r="993" spans="1:69" ht="12" customHeight="1" x14ac:dyDescent="0.25">
      <c r="A993" s="286">
        <v>22840321</v>
      </c>
      <c r="B993" s="287" t="s">
        <v>3079</v>
      </c>
      <c r="C993" s="16" t="s">
        <v>1200</v>
      </c>
      <c r="D993" s="13" t="s">
        <v>182</v>
      </c>
      <c r="E993" s="13"/>
      <c r="F993" s="16"/>
      <c r="G993" s="13"/>
      <c r="H993" s="288" t="s">
        <v>2129</v>
      </c>
      <c r="I993" s="288" t="s">
        <v>2129</v>
      </c>
      <c r="J993" s="288" t="s">
        <v>2129</v>
      </c>
      <c r="K993" s="288" t="s">
        <v>182</v>
      </c>
      <c r="L993" s="288" t="s">
        <v>2130</v>
      </c>
      <c r="M993" s="288" t="s">
        <v>2130</v>
      </c>
      <c r="N993" s="288" t="s">
        <v>2129</v>
      </c>
      <c r="P993" s="289">
        <v>-104341173</v>
      </c>
      <c r="Q993" s="289">
        <v>-83815040</v>
      </c>
      <c r="R993" s="289">
        <v>-83815040</v>
      </c>
      <c r="S993" s="289">
        <v>-83815040</v>
      </c>
      <c r="T993" s="289">
        <v>-83815040</v>
      </c>
      <c r="U993" s="289">
        <v>-83815040</v>
      </c>
      <c r="V993" s="289">
        <v>-83815040</v>
      </c>
      <c r="W993" s="289">
        <v>-83815040</v>
      </c>
      <c r="X993" s="289">
        <v>-83815040</v>
      </c>
      <c r="Y993" s="289">
        <v>-83815040</v>
      </c>
      <c r="Z993" s="289">
        <v>-83815040</v>
      </c>
      <c r="AA993" s="289">
        <v>-83815040</v>
      </c>
      <c r="AB993" s="289">
        <v>-83815040</v>
      </c>
      <c r="AC993" s="289"/>
      <c r="AD993" s="289"/>
      <c r="AE993" s="289">
        <v>-84670295.541666672</v>
      </c>
      <c r="AF993" s="299"/>
      <c r="AG993" s="300"/>
      <c r="AH993" s="291"/>
      <c r="AI993" s="291"/>
      <c r="AJ993" s="291"/>
      <c r="AK993" s="292">
        <v>-84670295.541666672</v>
      </c>
      <c r="AL993" s="291">
        <v>-84670295.541666672</v>
      </c>
      <c r="AM993" s="293"/>
      <c r="AN993" s="291"/>
      <c r="AO993" s="294">
        <v>0</v>
      </c>
      <c r="AP993" s="291"/>
      <c r="AQ993" s="295">
        <v>-83815040</v>
      </c>
      <c r="AR993" s="291"/>
      <c r="AS993" s="291"/>
      <c r="AT993" s="291"/>
      <c r="AU993" s="292">
        <v>-83815040</v>
      </c>
      <c r="AV993" s="291">
        <v>-83815040</v>
      </c>
      <c r="AW993" s="293"/>
      <c r="AX993" s="291"/>
      <c r="AY993" s="293">
        <v>0</v>
      </c>
      <c r="AZ993" s="297" t="s">
        <v>365</v>
      </c>
      <c r="BA993" s="295"/>
      <c r="BB993" s="43"/>
      <c r="BC993" s="288" t="str">
        <f t="shared" si="131"/>
        <v/>
      </c>
      <c r="BD993" s="288" t="str">
        <f t="shared" si="131"/>
        <v/>
      </c>
      <c r="BE993" s="288" t="str">
        <f t="shared" si="131"/>
        <v/>
      </c>
      <c r="BF993" s="288" t="str">
        <f t="shared" si="131"/>
        <v>Non-Op</v>
      </c>
      <c r="BG993" s="288" t="str">
        <f t="shared" si="130"/>
        <v>NO</v>
      </c>
      <c r="BH993" s="288" t="str">
        <f t="shared" si="130"/>
        <v>NO</v>
      </c>
      <c r="BI993" s="288" t="str">
        <f t="shared" si="128"/>
        <v/>
      </c>
      <c r="BJ993" s="43"/>
      <c r="BK993" s="288" t="b">
        <f t="shared" si="132"/>
        <v>1</v>
      </c>
      <c r="BL993" s="288" t="b">
        <f t="shared" si="132"/>
        <v>1</v>
      </c>
      <c r="BM993" s="288" t="b">
        <f t="shared" si="132"/>
        <v>1</v>
      </c>
      <c r="BN993" s="288" t="b">
        <f t="shared" si="132"/>
        <v>1</v>
      </c>
      <c r="BO993" s="288" t="b">
        <f t="shared" si="132"/>
        <v>1</v>
      </c>
      <c r="BP993" s="288" t="b">
        <f t="shared" si="132"/>
        <v>1</v>
      </c>
      <c r="BQ993" s="288" t="b">
        <f t="shared" si="132"/>
        <v>1</v>
      </c>
    </row>
    <row r="994" spans="1:69" ht="12" customHeight="1" x14ac:dyDescent="0.25">
      <c r="A994" s="286">
        <v>22840331</v>
      </c>
      <c r="B994" s="287" t="s">
        <v>3080</v>
      </c>
      <c r="C994" s="16" t="s">
        <v>1201</v>
      </c>
      <c r="D994" s="13" t="s">
        <v>180</v>
      </c>
      <c r="E994" s="13"/>
      <c r="F994" s="16"/>
      <c r="G994" s="13"/>
      <c r="H994" s="288" t="s">
        <v>2129</v>
      </c>
      <c r="I994" s="288" t="s">
        <v>180</v>
      </c>
      <c r="J994" s="288" t="s">
        <v>2129</v>
      </c>
      <c r="K994" s="288" t="s">
        <v>2129</v>
      </c>
      <c r="L994" s="288" t="s">
        <v>2130</v>
      </c>
      <c r="M994" s="288" t="s">
        <v>2130</v>
      </c>
      <c r="N994" s="288" t="s">
        <v>2129</v>
      </c>
      <c r="P994" s="289">
        <v>0</v>
      </c>
      <c r="Q994" s="289">
        <v>0</v>
      </c>
      <c r="R994" s="289">
        <v>0</v>
      </c>
      <c r="S994" s="289">
        <v>0</v>
      </c>
      <c r="T994" s="289">
        <v>0</v>
      </c>
      <c r="U994" s="289">
        <v>0</v>
      </c>
      <c r="V994" s="289">
        <v>0</v>
      </c>
      <c r="W994" s="289">
        <v>0</v>
      </c>
      <c r="X994" s="289">
        <v>0</v>
      </c>
      <c r="Y994" s="289">
        <v>0</v>
      </c>
      <c r="Z994" s="289">
        <v>0</v>
      </c>
      <c r="AA994" s="289">
        <v>0</v>
      </c>
      <c r="AB994" s="289">
        <v>0</v>
      </c>
      <c r="AC994" s="289"/>
      <c r="AD994" s="289"/>
      <c r="AE994" s="289">
        <v>0</v>
      </c>
      <c r="AF994" s="299" t="s">
        <v>1107</v>
      </c>
      <c r="AG994" s="300"/>
      <c r="AH994" s="291"/>
      <c r="AI994" s="291">
        <v>0</v>
      </c>
      <c r="AJ994" s="291"/>
      <c r="AK994" s="292"/>
      <c r="AL994" s="291">
        <v>0</v>
      </c>
      <c r="AM994" s="293"/>
      <c r="AN994" s="291"/>
      <c r="AO994" s="294">
        <v>0</v>
      </c>
      <c r="AP994" s="291"/>
      <c r="AQ994" s="295">
        <v>0</v>
      </c>
      <c r="AR994" s="291"/>
      <c r="AS994" s="291">
        <v>0</v>
      </c>
      <c r="AT994" s="291"/>
      <c r="AU994" s="292"/>
      <c r="AV994" s="291">
        <v>0</v>
      </c>
      <c r="AW994" s="293"/>
      <c r="AX994" s="291"/>
      <c r="AY994" s="293">
        <v>0</v>
      </c>
      <c r="AZ994" s="297"/>
      <c r="BA994" s="295"/>
      <c r="BB994" s="43"/>
      <c r="BC994" s="288" t="str">
        <f t="shared" si="131"/>
        <v/>
      </c>
      <c r="BD994" s="288" t="str">
        <f t="shared" si="131"/>
        <v>ERB</v>
      </c>
      <c r="BE994" s="288" t="str">
        <f t="shared" si="131"/>
        <v/>
      </c>
      <c r="BF994" s="288" t="str">
        <f t="shared" si="131"/>
        <v/>
      </c>
      <c r="BG994" s="288" t="str">
        <f t="shared" si="130"/>
        <v>NO</v>
      </c>
      <c r="BH994" s="288" t="str">
        <f t="shared" si="130"/>
        <v>NO</v>
      </c>
      <c r="BI994" s="288" t="str">
        <f t="shared" si="128"/>
        <v/>
      </c>
      <c r="BJ994" s="43"/>
      <c r="BK994" s="288" t="b">
        <f t="shared" si="132"/>
        <v>1</v>
      </c>
      <c r="BL994" s="288" t="b">
        <f t="shared" si="132"/>
        <v>1</v>
      </c>
      <c r="BM994" s="288" t="b">
        <f t="shared" si="132"/>
        <v>1</v>
      </c>
      <c r="BN994" s="288" t="b">
        <f t="shared" si="132"/>
        <v>1</v>
      </c>
      <c r="BO994" s="288" t="b">
        <f t="shared" si="132"/>
        <v>1</v>
      </c>
      <c r="BP994" s="288" t="b">
        <f t="shared" si="132"/>
        <v>1</v>
      </c>
      <c r="BQ994" s="288" t="b">
        <f t="shared" si="132"/>
        <v>1</v>
      </c>
    </row>
    <row r="995" spans="1:69" ht="12" customHeight="1" x14ac:dyDescent="0.25">
      <c r="A995" s="286">
        <v>22840332</v>
      </c>
      <c r="B995" s="287" t="s">
        <v>3081</v>
      </c>
      <c r="C995" s="16" t="s">
        <v>1202</v>
      </c>
      <c r="D995" s="13" t="s">
        <v>182</v>
      </c>
      <c r="E995" s="13"/>
      <c r="F995" s="16"/>
      <c r="G995" s="13"/>
      <c r="H995" s="288" t="s">
        <v>2129</v>
      </c>
      <c r="I995" s="288" t="s">
        <v>2129</v>
      </c>
      <c r="J995" s="288" t="s">
        <v>2129</v>
      </c>
      <c r="K995" s="288" t="s">
        <v>182</v>
      </c>
      <c r="L995" s="288" t="s">
        <v>2130</v>
      </c>
      <c r="M995" s="288" t="s">
        <v>2130</v>
      </c>
      <c r="N995" s="288" t="s">
        <v>2129</v>
      </c>
      <c r="P995" s="289">
        <v>-23000000</v>
      </c>
      <c r="Q995" s="289">
        <v>-23000000</v>
      </c>
      <c r="R995" s="289">
        <v>-23000000</v>
      </c>
      <c r="S995" s="289">
        <v>-22522605.75</v>
      </c>
      <c r="T995" s="289">
        <v>-22522605.75</v>
      </c>
      <c r="U995" s="289">
        <v>-22522605.75</v>
      </c>
      <c r="V995" s="289">
        <v>-24000000</v>
      </c>
      <c r="W995" s="289">
        <v>-24000000</v>
      </c>
      <c r="X995" s="289">
        <v>-24000000</v>
      </c>
      <c r="Y995" s="289">
        <v>-23577937.170000002</v>
      </c>
      <c r="Z995" s="289">
        <v>-23577937.170000002</v>
      </c>
      <c r="AA995" s="289">
        <v>-23577937.170000002</v>
      </c>
      <c r="AB995" s="289">
        <v>-26000000</v>
      </c>
      <c r="AC995" s="289"/>
      <c r="AD995" s="289"/>
      <c r="AE995" s="289">
        <v>-23400135.730000004</v>
      </c>
      <c r="AF995" s="299"/>
      <c r="AG995" s="300"/>
      <c r="AH995" s="291"/>
      <c r="AI995" s="291"/>
      <c r="AJ995" s="291"/>
      <c r="AK995" s="292">
        <v>-23400135.730000004</v>
      </c>
      <c r="AL995" s="291">
        <v>-23400135.730000004</v>
      </c>
      <c r="AM995" s="293"/>
      <c r="AN995" s="291"/>
      <c r="AO995" s="294">
        <v>0</v>
      </c>
      <c r="AP995" s="291"/>
      <c r="AQ995" s="295">
        <v>-26000000</v>
      </c>
      <c r="AR995" s="291"/>
      <c r="AS995" s="291"/>
      <c r="AT995" s="291"/>
      <c r="AU995" s="292">
        <v>-26000000</v>
      </c>
      <c r="AV995" s="291">
        <v>-26000000</v>
      </c>
      <c r="AW995" s="293"/>
      <c r="AX995" s="291"/>
      <c r="AY995" s="293">
        <v>0</v>
      </c>
      <c r="AZ995" s="297" t="s">
        <v>682</v>
      </c>
      <c r="BA995" s="295"/>
      <c r="BB995" s="43"/>
      <c r="BC995" s="288" t="str">
        <f t="shared" si="131"/>
        <v/>
      </c>
      <c r="BD995" s="288" t="str">
        <f t="shared" si="131"/>
        <v/>
      </c>
      <c r="BE995" s="288" t="str">
        <f t="shared" si="131"/>
        <v/>
      </c>
      <c r="BF995" s="288" t="str">
        <f t="shared" si="131"/>
        <v>Non-Op</v>
      </c>
      <c r="BG995" s="288" t="str">
        <f t="shared" si="130"/>
        <v>NO</v>
      </c>
      <c r="BH995" s="288" t="str">
        <f t="shared" si="130"/>
        <v>NO</v>
      </c>
      <c r="BI995" s="288" t="str">
        <f t="shared" si="128"/>
        <v/>
      </c>
      <c r="BJ995" s="43"/>
      <c r="BK995" s="288" t="b">
        <f t="shared" si="132"/>
        <v>1</v>
      </c>
      <c r="BL995" s="288" t="b">
        <f t="shared" si="132"/>
        <v>1</v>
      </c>
      <c r="BM995" s="288" t="b">
        <f t="shared" si="132"/>
        <v>1</v>
      </c>
      <c r="BN995" s="288" t="b">
        <f t="shared" si="132"/>
        <v>1</v>
      </c>
      <c r="BO995" s="288" t="b">
        <f t="shared" si="132"/>
        <v>1</v>
      </c>
      <c r="BP995" s="288" t="b">
        <f t="shared" si="132"/>
        <v>1</v>
      </c>
      <c r="BQ995" s="288" t="b">
        <f t="shared" si="132"/>
        <v>1</v>
      </c>
    </row>
    <row r="996" spans="1:69" ht="12" customHeight="1" x14ac:dyDescent="0.25">
      <c r="A996" s="286">
        <v>22840341</v>
      </c>
      <c r="B996" s="287" t="s">
        <v>3082</v>
      </c>
      <c r="C996" s="16" t="s">
        <v>1203</v>
      </c>
      <c r="D996" s="13" t="s">
        <v>180</v>
      </c>
      <c r="E996" s="13"/>
      <c r="F996" s="16"/>
      <c r="G996" s="13"/>
      <c r="H996" s="288" t="s">
        <v>2129</v>
      </c>
      <c r="I996" s="288" t="s">
        <v>180</v>
      </c>
      <c r="J996" s="288" t="s">
        <v>2129</v>
      </c>
      <c r="K996" s="288" t="s">
        <v>2129</v>
      </c>
      <c r="L996" s="288" t="s">
        <v>2130</v>
      </c>
      <c r="M996" s="288" t="s">
        <v>2130</v>
      </c>
      <c r="N996" s="288" t="s">
        <v>2129</v>
      </c>
      <c r="P996" s="289">
        <v>0</v>
      </c>
      <c r="Q996" s="289">
        <v>0</v>
      </c>
      <c r="R996" s="289">
        <v>0</v>
      </c>
      <c r="S996" s="289">
        <v>0</v>
      </c>
      <c r="T996" s="289">
        <v>0</v>
      </c>
      <c r="U996" s="289">
        <v>0</v>
      </c>
      <c r="V996" s="289">
        <v>0</v>
      </c>
      <c r="W996" s="289">
        <v>0</v>
      </c>
      <c r="X996" s="289">
        <v>0</v>
      </c>
      <c r="Y996" s="289">
        <v>0</v>
      </c>
      <c r="Z996" s="289">
        <v>0</v>
      </c>
      <c r="AA996" s="289">
        <v>0</v>
      </c>
      <c r="AB996" s="289">
        <v>0</v>
      </c>
      <c r="AC996" s="289"/>
      <c r="AD996" s="289"/>
      <c r="AE996" s="289">
        <v>0</v>
      </c>
      <c r="AF996" s="299" t="s">
        <v>1107</v>
      </c>
      <c r="AG996" s="300"/>
      <c r="AH996" s="291"/>
      <c r="AI996" s="291">
        <v>0</v>
      </c>
      <c r="AJ996" s="291"/>
      <c r="AK996" s="292"/>
      <c r="AL996" s="291">
        <v>0</v>
      </c>
      <c r="AM996" s="293"/>
      <c r="AN996" s="291"/>
      <c r="AO996" s="294">
        <v>0</v>
      </c>
      <c r="AP996" s="291"/>
      <c r="AQ996" s="295">
        <v>0</v>
      </c>
      <c r="AR996" s="291"/>
      <c r="AS996" s="291">
        <v>0</v>
      </c>
      <c r="AT996" s="291"/>
      <c r="AU996" s="292"/>
      <c r="AV996" s="291">
        <v>0</v>
      </c>
      <c r="AW996" s="293"/>
      <c r="AX996" s="291"/>
      <c r="AY996" s="293">
        <v>0</v>
      </c>
      <c r="AZ996" s="297"/>
      <c r="BA996" s="295"/>
      <c r="BB996" s="43"/>
      <c r="BC996" s="288" t="str">
        <f t="shared" si="131"/>
        <v/>
      </c>
      <c r="BD996" s="288" t="str">
        <f t="shared" si="131"/>
        <v>ERB</v>
      </c>
      <c r="BE996" s="288" t="str">
        <f t="shared" si="131"/>
        <v/>
      </c>
      <c r="BF996" s="288" t="str">
        <f t="shared" si="131"/>
        <v/>
      </c>
      <c r="BG996" s="288" t="str">
        <f t="shared" si="130"/>
        <v>NO</v>
      </c>
      <c r="BH996" s="288" t="str">
        <f t="shared" si="130"/>
        <v>NO</v>
      </c>
      <c r="BI996" s="288" t="str">
        <f t="shared" si="128"/>
        <v/>
      </c>
      <c r="BJ996" s="43"/>
      <c r="BK996" s="288" t="b">
        <f t="shared" si="132"/>
        <v>1</v>
      </c>
      <c r="BL996" s="288" t="b">
        <f t="shared" si="132"/>
        <v>1</v>
      </c>
      <c r="BM996" s="288" t="b">
        <f t="shared" si="132"/>
        <v>1</v>
      </c>
      <c r="BN996" s="288" t="b">
        <f t="shared" si="132"/>
        <v>1</v>
      </c>
      <c r="BO996" s="288" t="b">
        <f t="shared" si="132"/>
        <v>1</v>
      </c>
      <c r="BP996" s="288" t="b">
        <f t="shared" si="132"/>
        <v>1</v>
      </c>
      <c r="BQ996" s="288" t="b">
        <f t="shared" si="132"/>
        <v>1</v>
      </c>
    </row>
    <row r="997" spans="1:69" ht="12" customHeight="1" x14ac:dyDescent="0.25">
      <c r="A997" s="286">
        <v>22840351</v>
      </c>
      <c r="B997" s="287" t="s">
        <v>3083</v>
      </c>
      <c r="C997" s="16" t="s">
        <v>1204</v>
      </c>
      <c r="D997" s="13" t="s">
        <v>182</v>
      </c>
      <c r="E997" s="13"/>
      <c r="F997" s="16"/>
      <c r="G997" s="13"/>
      <c r="H997" s="288" t="s">
        <v>2129</v>
      </c>
      <c r="I997" s="288" t="s">
        <v>2129</v>
      </c>
      <c r="J997" s="288" t="s">
        <v>2129</v>
      </c>
      <c r="K997" s="288" t="s">
        <v>182</v>
      </c>
      <c r="L997" s="288" t="s">
        <v>2130</v>
      </c>
      <c r="M997" s="288" t="s">
        <v>2130</v>
      </c>
      <c r="N997" s="288" t="s">
        <v>2129</v>
      </c>
      <c r="P997" s="289">
        <v>-465000</v>
      </c>
      <c r="Q997" s="289">
        <v>-465000</v>
      </c>
      <c r="R997" s="289">
        <v>-465000</v>
      </c>
      <c r="S997" s="289">
        <v>0</v>
      </c>
      <c r="T997" s="289">
        <v>0</v>
      </c>
      <c r="U997" s="289">
        <v>0</v>
      </c>
      <c r="V997" s="289">
        <v>0</v>
      </c>
      <c r="W997" s="289">
        <v>0</v>
      </c>
      <c r="X997" s="289">
        <v>0</v>
      </c>
      <c r="Y997" s="289">
        <v>0</v>
      </c>
      <c r="Z997" s="289">
        <v>0</v>
      </c>
      <c r="AA997" s="289">
        <v>0</v>
      </c>
      <c r="AB997" s="289">
        <v>0</v>
      </c>
      <c r="AC997" s="289"/>
      <c r="AD997" s="289"/>
      <c r="AE997" s="289">
        <v>-96875</v>
      </c>
      <c r="AF997" s="299"/>
      <c r="AG997" s="300"/>
      <c r="AH997" s="291"/>
      <c r="AI997" s="291"/>
      <c r="AJ997" s="291"/>
      <c r="AK997" s="292">
        <v>-96875</v>
      </c>
      <c r="AL997" s="291">
        <v>-96875</v>
      </c>
      <c r="AM997" s="293"/>
      <c r="AN997" s="291"/>
      <c r="AO997" s="294">
        <v>0</v>
      </c>
      <c r="AP997" s="291"/>
      <c r="AQ997" s="295">
        <v>0</v>
      </c>
      <c r="AR997" s="291"/>
      <c r="AS997" s="291"/>
      <c r="AT997" s="291"/>
      <c r="AU997" s="292">
        <v>0</v>
      </c>
      <c r="AV997" s="291">
        <v>0</v>
      </c>
      <c r="AW997" s="293"/>
      <c r="AX997" s="291"/>
      <c r="AY997" s="293">
        <v>0</v>
      </c>
      <c r="AZ997" s="297" t="s">
        <v>682</v>
      </c>
      <c r="BA997" s="295"/>
      <c r="BB997" s="43"/>
      <c r="BC997" s="288" t="str">
        <f t="shared" si="131"/>
        <v/>
      </c>
      <c r="BD997" s="288" t="str">
        <f t="shared" si="131"/>
        <v/>
      </c>
      <c r="BE997" s="288" t="str">
        <f t="shared" si="131"/>
        <v/>
      </c>
      <c r="BF997" s="288" t="str">
        <f t="shared" si="131"/>
        <v>Non-Op</v>
      </c>
      <c r="BG997" s="288" t="str">
        <f t="shared" si="130"/>
        <v>NO</v>
      </c>
      <c r="BH997" s="288" t="str">
        <f t="shared" si="130"/>
        <v>NO</v>
      </c>
      <c r="BI997" s="288" t="str">
        <f t="shared" si="128"/>
        <v/>
      </c>
      <c r="BJ997" s="43"/>
      <c r="BK997" s="288" t="b">
        <f t="shared" si="132"/>
        <v>1</v>
      </c>
      <c r="BL997" s="288" t="b">
        <f t="shared" si="132"/>
        <v>1</v>
      </c>
      <c r="BM997" s="288" t="b">
        <f t="shared" si="132"/>
        <v>1</v>
      </c>
      <c r="BN997" s="288" t="b">
        <f t="shared" si="132"/>
        <v>1</v>
      </c>
      <c r="BO997" s="288" t="b">
        <f t="shared" si="132"/>
        <v>1</v>
      </c>
      <c r="BP997" s="288" t="b">
        <f t="shared" si="132"/>
        <v>1</v>
      </c>
      <c r="BQ997" s="288" t="b">
        <f t="shared" si="132"/>
        <v>1</v>
      </c>
    </row>
    <row r="998" spans="1:69" ht="12" customHeight="1" x14ac:dyDescent="0.25">
      <c r="A998" s="14">
        <v>22840361</v>
      </c>
      <c r="B998" s="15" t="s">
        <v>3084</v>
      </c>
      <c r="C998" s="16" t="s">
        <v>1205</v>
      </c>
      <c r="D998" s="13" t="s">
        <v>182</v>
      </c>
      <c r="E998" s="13"/>
      <c r="F998" s="310">
        <v>42995</v>
      </c>
      <c r="G998" s="13"/>
      <c r="H998" s="288" t="s">
        <v>2129</v>
      </c>
      <c r="I998" s="288" t="s">
        <v>2129</v>
      </c>
      <c r="J998" s="288" t="s">
        <v>2129</v>
      </c>
      <c r="K998" s="288" t="s">
        <v>182</v>
      </c>
      <c r="L998" s="288" t="s">
        <v>2130</v>
      </c>
      <c r="M998" s="288" t="s">
        <v>2130</v>
      </c>
      <c r="N998" s="288" t="s">
        <v>2129</v>
      </c>
      <c r="P998" s="289">
        <v>-45000</v>
      </c>
      <c r="Q998" s="289">
        <v>-45000</v>
      </c>
      <c r="R998" s="289">
        <v>-45000</v>
      </c>
      <c r="S998" s="289">
        <v>-45000</v>
      </c>
      <c r="T998" s="289">
        <v>-45000</v>
      </c>
      <c r="U998" s="289">
        <v>-45000</v>
      </c>
      <c r="V998" s="289">
        <v>-45000</v>
      </c>
      <c r="W998" s="289">
        <v>-45000</v>
      </c>
      <c r="X998" s="289">
        <v>-45000</v>
      </c>
      <c r="Y998" s="289">
        <v>-45000</v>
      </c>
      <c r="Z998" s="289">
        <v>-45000</v>
      </c>
      <c r="AA998" s="289">
        <v>-45000</v>
      </c>
      <c r="AB998" s="289">
        <v>-45000</v>
      </c>
      <c r="AC998" s="289"/>
      <c r="AD998" s="289"/>
      <c r="AE998" s="289">
        <v>-45000</v>
      </c>
      <c r="AF998" s="299"/>
      <c r="AG998" s="300"/>
      <c r="AH998" s="291"/>
      <c r="AI998" s="291"/>
      <c r="AJ998" s="291"/>
      <c r="AK998" s="292">
        <v>-45000</v>
      </c>
      <c r="AL998" s="291">
        <v>-45000</v>
      </c>
      <c r="AM998" s="293"/>
      <c r="AN998" s="291"/>
      <c r="AO998" s="294">
        <v>0</v>
      </c>
      <c r="AP998" s="291"/>
      <c r="AQ998" s="295">
        <v>-45000</v>
      </c>
      <c r="AR998" s="291"/>
      <c r="AS998" s="291"/>
      <c r="AT998" s="291"/>
      <c r="AU998" s="292">
        <v>-45000</v>
      </c>
      <c r="AV998" s="291">
        <v>-45000</v>
      </c>
      <c r="AW998" s="293"/>
      <c r="AX998" s="291"/>
      <c r="AY998" s="293">
        <v>0</v>
      </c>
      <c r="AZ998" s="297" t="s">
        <v>682</v>
      </c>
      <c r="BA998" s="295"/>
      <c r="BB998" s="43"/>
      <c r="BC998" s="288" t="str">
        <f t="shared" si="131"/>
        <v/>
      </c>
      <c r="BD998" s="288" t="str">
        <f t="shared" si="131"/>
        <v/>
      </c>
      <c r="BE998" s="288" t="str">
        <f t="shared" si="131"/>
        <v/>
      </c>
      <c r="BF998" s="288" t="str">
        <f t="shared" si="131"/>
        <v>Non-Op</v>
      </c>
      <c r="BG998" s="288" t="str">
        <f t="shared" si="130"/>
        <v>NO</v>
      </c>
      <c r="BH998" s="288" t="str">
        <f t="shared" si="130"/>
        <v>NO</v>
      </c>
      <c r="BI998" s="288" t="str">
        <f t="shared" si="128"/>
        <v/>
      </c>
      <c r="BJ998" s="43"/>
      <c r="BK998" s="288" t="b">
        <f t="shared" si="132"/>
        <v>1</v>
      </c>
      <c r="BL998" s="288" t="b">
        <f t="shared" si="132"/>
        <v>1</v>
      </c>
      <c r="BM998" s="288" t="b">
        <f t="shared" si="132"/>
        <v>1</v>
      </c>
      <c r="BN998" s="288" t="b">
        <f t="shared" si="132"/>
        <v>1</v>
      </c>
      <c r="BO998" s="288" t="b">
        <f t="shared" si="132"/>
        <v>1</v>
      </c>
      <c r="BP998" s="288" t="b">
        <f t="shared" si="132"/>
        <v>1</v>
      </c>
      <c r="BQ998" s="288" t="b">
        <f t="shared" si="132"/>
        <v>1</v>
      </c>
    </row>
    <row r="999" spans="1:69" ht="12" customHeight="1" x14ac:dyDescent="0.25">
      <c r="A999" s="14">
        <v>22840371</v>
      </c>
      <c r="B999" s="15" t="s">
        <v>3085</v>
      </c>
      <c r="C999" s="16" t="s">
        <v>1206</v>
      </c>
      <c r="D999" s="13" t="s">
        <v>182</v>
      </c>
      <c r="E999" s="13"/>
      <c r="F999" s="310">
        <v>42995</v>
      </c>
      <c r="G999" s="13"/>
      <c r="H999" s="288" t="s">
        <v>2129</v>
      </c>
      <c r="I999" s="288" t="s">
        <v>2129</v>
      </c>
      <c r="J999" s="288" t="s">
        <v>2129</v>
      </c>
      <c r="K999" s="288" t="s">
        <v>182</v>
      </c>
      <c r="L999" s="288" t="s">
        <v>2130</v>
      </c>
      <c r="M999" s="288" t="s">
        <v>2130</v>
      </c>
      <c r="N999" s="288" t="s">
        <v>2129</v>
      </c>
      <c r="P999" s="289">
        <v>-192000</v>
      </c>
      <c r="Q999" s="289">
        <v>-192000</v>
      </c>
      <c r="R999" s="289">
        <v>-192000</v>
      </c>
      <c r="S999" s="289">
        <v>-177107.89</v>
      </c>
      <c r="T999" s="289">
        <v>-177107.89</v>
      </c>
      <c r="U999" s="289">
        <v>-177107.89</v>
      </c>
      <c r="V999" s="289">
        <v>-168725.89</v>
      </c>
      <c r="W999" s="289">
        <v>-168725.89</v>
      </c>
      <c r="X999" s="289">
        <v>-168725.89</v>
      </c>
      <c r="Y999" s="289">
        <v>-103538.93</v>
      </c>
      <c r="Z999" s="289">
        <v>-103538.93</v>
      </c>
      <c r="AA999" s="289">
        <v>-103538.93</v>
      </c>
      <c r="AB999" s="289">
        <v>-185000</v>
      </c>
      <c r="AC999" s="289"/>
      <c r="AD999" s="289"/>
      <c r="AE999" s="289">
        <v>-160051.51083333333</v>
      </c>
      <c r="AF999" s="299"/>
      <c r="AG999" s="300"/>
      <c r="AH999" s="291"/>
      <c r="AI999" s="291"/>
      <c r="AJ999" s="291"/>
      <c r="AK999" s="292">
        <v>-160051.51083333333</v>
      </c>
      <c r="AL999" s="291">
        <v>-160051.51083333333</v>
      </c>
      <c r="AM999" s="293"/>
      <c r="AN999" s="291"/>
      <c r="AO999" s="294">
        <v>0</v>
      </c>
      <c r="AP999" s="291"/>
      <c r="AQ999" s="295">
        <v>-185000</v>
      </c>
      <c r="AR999" s="291"/>
      <c r="AS999" s="291"/>
      <c r="AT999" s="291"/>
      <c r="AU999" s="292">
        <v>-185000</v>
      </c>
      <c r="AV999" s="291">
        <v>-185000</v>
      </c>
      <c r="AW999" s="293"/>
      <c r="AX999" s="291"/>
      <c r="AY999" s="293">
        <v>0</v>
      </c>
      <c r="AZ999" s="297" t="s">
        <v>682</v>
      </c>
      <c r="BA999" s="295"/>
      <c r="BB999" s="43"/>
      <c r="BC999" s="288" t="str">
        <f t="shared" si="131"/>
        <v/>
      </c>
      <c r="BD999" s="288" t="str">
        <f t="shared" si="131"/>
        <v/>
      </c>
      <c r="BE999" s="288" t="str">
        <f t="shared" si="131"/>
        <v/>
      </c>
      <c r="BF999" s="288" t="str">
        <f t="shared" si="131"/>
        <v>Non-Op</v>
      </c>
      <c r="BG999" s="288" t="str">
        <f t="shared" si="130"/>
        <v>NO</v>
      </c>
      <c r="BH999" s="288" t="str">
        <f t="shared" si="130"/>
        <v>NO</v>
      </c>
      <c r="BI999" s="288" t="str">
        <f t="shared" si="128"/>
        <v/>
      </c>
      <c r="BJ999" s="43"/>
      <c r="BK999" s="288" t="b">
        <f t="shared" si="132"/>
        <v>1</v>
      </c>
      <c r="BL999" s="288" t="b">
        <f t="shared" si="132"/>
        <v>1</v>
      </c>
      <c r="BM999" s="288" t="b">
        <f t="shared" si="132"/>
        <v>1</v>
      </c>
      <c r="BN999" s="288" t="b">
        <f t="shared" si="132"/>
        <v>1</v>
      </c>
      <c r="BO999" s="288" t="b">
        <f t="shared" si="132"/>
        <v>1</v>
      </c>
      <c r="BP999" s="288" t="b">
        <f t="shared" si="132"/>
        <v>1</v>
      </c>
      <c r="BQ999" s="288" t="b">
        <f t="shared" si="132"/>
        <v>1</v>
      </c>
    </row>
    <row r="1000" spans="1:69" ht="12" customHeight="1" x14ac:dyDescent="0.25">
      <c r="A1000" s="286">
        <v>22841001</v>
      </c>
      <c r="B1000" s="287" t="s">
        <v>3086</v>
      </c>
      <c r="C1000" s="16" t="s">
        <v>1207</v>
      </c>
      <c r="D1000" s="13" t="s">
        <v>183</v>
      </c>
      <c r="E1000" s="13"/>
      <c r="F1000" s="16"/>
      <c r="G1000" s="13"/>
      <c r="H1000" s="288" t="s">
        <v>2129</v>
      </c>
      <c r="I1000" s="288" t="s">
        <v>2129</v>
      </c>
      <c r="J1000" s="288" t="s">
        <v>2129</v>
      </c>
      <c r="K1000" s="288" t="s">
        <v>2129</v>
      </c>
      <c r="L1000" s="288" t="s">
        <v>2130</v>
      </c>
      <c r="M1000" s="288" t="s">
        <v>183</v>
      </c>
      <c r="N1000" s="288" t="s">
        <v>183</v>
      </c>
      <c r="P1000" s="289">
        <v>-2866722.27</v>
      </c>
      <c r="Q1000" s="289">
        <v>-2866722.27</v>
      </c>
      <c r="R1000" s="289">
        <v>-2866722.27</v>
      </c>
      <c r="S1000" s="289">
        <v>-2428589.7200000002</v>
      </c>
      <c r="T1000" s="289">
        <v>-2428589.7200000002</v>
      </c>
      <c r="U1000" s="289">
        <v>-2428589.7200000002</v>
      </c>
      <c r="V1000" s="289">
        <v>-2428589.7200000002</v>
      </c>
      <c r="W1000" s="289">
        <v>-2428589.7200000002</v>
      </c>
      <c r="X1000" s="289">
        <v>-2428589.7200000002</v>
      </c>
      <c r="Y1000" s="289">
        <v>-2428589.7200000002</v>
      </c>
      <c r="Z1000" s="289">
        <v>-2428589.7200000002</v>
      </c>
      <c r="AA1000" s="289">
        <v>-2428589.7200000002</v>
      </c>
      <c r="AB1000" s="289">
        <v>-2428589.7200000002</v>
      </c>
      <c r="AC1000" s="289"/>
      <c r="AD1000" s="289"/>
      <c r="AE1000" s="289">
        <v>-2519867.3345833332</v>
      </c>
      <c r="AF1000" s="299"/>
      <c r="AG1000" s="300"/>
      <c r="AH1000" s="291"/>
      <c r="AI1000" s="291"/>
      <c r="AJ1000" s="291"/>
      <c r="AK1000" s="292"/>
      <c r="AL1000" s="291">
        <v>0</v>
      </c>
      <c r="AM1000" s="293"/>
      <c r="AN1000" s="291">
        <v>-2519867.3345833332</v>
      </c>
      <c r="AO1000" s="294">
        <v>-2519867.3345833332</v>
      </c>
      <c r="AP1000" s="291"/>
      <c r="AQ1000" s="295">
        <v>-2428589.7200000002</v>
      </c>
      <c r="AR1000" s="291"/>
      <c r="AS1000" s="291"/>
      <c r="AT1000" s="291"/>
      <c r="AU1000" s="292"/>
      <c r="AV1000" s="291">
        <v>0</v>
      </c>
      <c r="AW1000" s="293"/>
      <c r="AX1000" s="291">
        <v>-2428589.7200000002</v>
      </c>
      <c r="AY1000" s="293">
        <v>-2428589.7200000002</v>
      </c>
      <c r="AZ1000" s="297"/>
      <c r="BA1000" s="295"/>
      <c r="BB1000" s="43"/>
      <c r="BC1000" s="288" t="str">
        <f t="shared" si="131"/>
        <v/>
      </c>
      <c r="BD1000" s="288" t="str">
        <f t="shared" si="131"/>
        <v/>
      </c>
      <c r="BE1000" s="288" t="str">
        <f t="shared" si="131"/>
        <v/>
      </c>
      <c r="BF1000" s="288" t="str">
        <f t="shared" si="131"/>
        <v/>
      </c>
      <c r="BG1000" s="288" t="str">
        <f t="shared" si="130"/>
        <v>NO</v>
      </c>
      <c r="BH1000" s="288" t="str">
        <f t="shared" si="130"/>
        <v>W/C</v>
      </c>
      <c r="BI1000" s="288" t="str">
        <f t="shared" si="128"/>
        <v>W/C</v>
      </c>
      <c r="BJ1000" s="43"/>
      <c r="BK1000" s="288" t="b">
        <f t="shared" si="132"/>
        <v>1</v>
      </c>
      <c r="BL1000" s="288" t="b">
        <f t="shared" si="132"/>
        <v>1</v>
      </c>
      <c r="BM1000" s="288" t="b">
        <f t="shared" si="132"/>
        <v>1</v>
      </c>
      <c r="BN1000" s="288" t="b">
        <f t="shared" si="132"/>
        <v>1</v>
      </c>
      <c r="BO1000" s="288" t="b">
        <f t="shared" si="132"/>
        <v>1</v>
      </c>
      <c r="BP1000" s="288" t="b">
        <f t="shared" si="132"/>
        <v>1</v>
      </c>
      <c r="BQ1000" s="288" t="b">
        <f t="shared" si="132"/>
        <v>1</v>
      </c>
    </row>
    <row r="1001" spans="1:69" ht="12" customHeight="1" x14ac:dyDescent="0.25">
      <c r="A1001" s="309">
        <v>22900001</v>
      </c>
      <c r="B1001" s="309" t="s">
        <v>3087</v>
      </c>
      <c r="C1001" s="43" t="s">
        <v>1208</v>
      </c>
      <c r="D1001" s="13" t="s">
        <v>183</v>
      </c>
      <c r="E1001" s="13"/>
      <c r="F1001" s="310">
        <v>43132</v>
      </c>
      <c r="G1001" s="13"/>
      <c r="H1001" s="288" t="s">
        <v>2129</v>
      </c>
      <c r="I1001" s="288" t="s">
        <v>2129</v>
      </c>
      <c r="J1001" s="288" t="s">
        <v>2129</v>
      </c>
      <c r="K1001" s="288" t="s">
        <v>2129</v>
      </c>
      <c r="L1001" s="288" t="s">
        <v>2130</v>
      </c>
      <c r="M1001" s="288" t="s">
        <v>183</v>
      </c>
      <c r="N1001" s="288" t="s">
        <v>183</v>
      </c>
      <c r="P1001" s="289">
        <v>0</v>
      </c>
      <c r="Q1001" s="289">
        <v>0</v>
      </c>
      <c r="R1001" s="289">
        <v>-13254826</v>
      </c>
      <c r="S1001" s="289">
        <v>-18931683</v>
      </c>
      <c r="T1001" s="289">
        <v>-24054569</v>
      </c>
      <c r="U1001" s="289">
        <v>-24054569</v>
      </c>
      <c r="V1001" s="289">
        <v>-24054569</v>
      </c>
      <c r="W1001" s="289">
        <v>-24054569</v>
      </c>
      <c r="X1001" s="289">
        <v>-24054569</v>
      </c>
      <c r="Y1001" s="289">
        <v>-24054569</v>
      </c>
      <c r="Z1001" s="289">
        <v>-24054569</v>
      </c>
      <c r="AA1001" s="289">
        <v>-24054569</v>
      </c>
      <c r="AB1001" s="289">
        <v>-24054569</v>
      </c>
      <c r="AC1001" s="289"/>
      <c r="AD1001" s="289"/>
      <c r="AE1001" s="289">
        <v>-19720862.125</v>
      </c>
      <c r="AF1001" s="299"/>
      <c r="AG1001" s="300"/>
      <c r="AH1001" s="291"/>
      <c r="AI1001" s="291"/>
      <c r="AJ1001" s="291"/>
      <c r="AK1001" s="292"/>
      <c r="AL1001" s="291">
        <v>0</v>
      </c>
      <c r="AM1001" s="293"/>
      <c r="AN1001" s="291">
        <v>-19720862.125</v>
      </c>
      <c r="AO1001" s="294">
        <v>-19720862.125</v>
      </c>
      <c r="AP1001" s="291"/>
      <c r="AQ1001" s="295">
        <v>-24054569</v>
      </c>
      <c r="AR1001" s="291"/>
      <c r="AS1001" s="291"/>
      <c r="AT1001" s="291"/>
      <c r="AU1001" s="292"/>
      <c r="AV1001" s="291">
        <v>0</v>
      </c>
      <c r="AW1001" s="293"/>
      <c r="AX1001" s="291">
        <v>-24054569</v>
      </c>
      <c r="AY1001" s="293">
        <v>-24054569</v>
      </c>
      <c r="AZ1001" s="297"/>
      <c r="BA1001" s="295"/>
      <c r="BB1001" s="43"/>
      <c r="BC1001" s="288" t="str">
        <f t="shared" si="131"/>
        <v/>
      </c>
      <c r="BD1001" s="288" t="str">
        <f t="shared" si="131"/>
        <v/>
      </c>
      <c r="BE1001" s="288" t="str">
        <f t="shared" si="131"/>
        <v/>
      </c>
      <c r="BF1001" s="288" t="str">
        <f t="shared" si="131"/>
        <v/>
      </c>
      <c r="BG1001" s="288" t="str">
        <f t="shared" si="130"/>
        <v>NO</v>
      </c>
      <c r="BH1001" s="288" t="str">
        <f t="shared" si="130"/>
        <v>W/C</v>
      </c>
      <c r="BI1001" s="288" t="str">
        <f t="shared" si="128"/>
        <v>W/C</v>
      </c>
      <c r="BJ1001" s="43"/>
      <c r="BK1001" s="288" t="b">
        <f t="shared" si="132"/>
        <v>1</v>
      </c>
      <c r="BL1001" s="288" t="b">
        <f t="shared" si="132"/>
        <v>1</v>
      </c>
      <c r="BM1001" s="288" t="b">
        <f t="shared" si="132"/>
        <v>1</v>
      </c>
      <c r="BN1001" s="288" t="b">
        <f t="shared" si="132"/>
        <v>1</v>
      </c>
      <c r="BO1001" s="288" t="b">
        <f t="shared" si="132"/>
        <v>1</v>
      </c>
      <c r="BP1001" s="288" t="b">
        <f t="shared" si="132"/>
        <v>1</v>
      </c>
      <c r="BQ1001" s="288" t="b">
        <f t="shared" si="132"/>
        <v>1</v>
      </c>
    </row>
    <row r="1002" spans="1:69" ht="12" customHeight="1" x14ac:dyDescent="0.25">
      <c r="A1002" s="309">
        <v>22900002</v>
      </c>
      <c r="B1002" s="309" t="s">
        <v>3088</v>
      </c>
      <c r="C1002" s="43" t="s">
        <v>1209</v>
      </c>
      <c r="D1002" s="13" t="s">
        <v>183</v>
      </c>
      <c r="E1002" s="13"/>
      <c r="F1002" s="310">
        <v>43132</v>
      </c>
      <c r="G1002" s="13"/>
      <c r="H1002" s="288" t="s">
        <v>2129</v>
      </c>
      <c r="I1002" s="288" t="s">
        <v>2129</v>
      </c>
      <c r="J1002" s="288" t="s">
        <v>2129</v>
      </c>
      <c r="K1002" s="288" t="s">
        <v>2129</v>
      </c>
      <c r="L1002" s="288" t="s">
        <v>2130</v>
      </c>
      <c r="M1002" s="288" t="s">
        <v>183</v>
      </c>
      <c r="N1002" s="288" t="s">
        <v>183</v>
      </c>
      <c r="P1002" s="289">
        <v>0</v>
      </c>
      <c r="Q1002" s="289">
        <v>0</v>
      </c>
      <c r="R1002" s="289">
        <v>-6183076</v>
      </c>
      <c r="S1002" s="289">
        <v>-8475167</v>
      </c>
      <c r="T1002" s="289">
        <v>-10523931</v>
      </c>
      <c r="U1002" s="289">
        <v>-10523931</v>
      </c>
      <c r="V1002" s="289">
        <v>-10523931</v>
      </c>
      <c r="W1002" s="289">
        <v>-10523931</v>
      </c>
      <c r="X1002" s="289">
        <v>-10523931</v>
      </c>
      <c r="Y1002" s="289">
        <v>-10523931</v>
      </c>
      <c r="Z1002" s="289">
        <v>-10523931</v>
      </c>
      <c r="AA1002" s="289">
        <v>-10523931</v>
      </c>
      <c r="AB1002" s="289">
        <v>-10523931</v>
      </c>
      <c r="AC1002" s="289"/>
      <c r="AD1002" s="289"/>
      <c r="AE1002" s="289">
        <v>-8675971.375</v>
      </c>
      <c r="AF1002" s="299"/>
      <c r="AG1002" s="300"/>
      <c r="AH1002" s="291"/>
      <c r="AI1002" s="291"/>
      <c r="AJ1002" s="291"/>
      <c r="AK1002" s="292"/>
      <c r="AL1002" s="291">
        <v>0</v>
      </c>
      <c r="AM1002" s="293"/>
      <c r="AN1002" s="291">
        <v>-8675971.375</v>
      </c>
      <c r="AO1002" s="294">
        <v>-8675971.375</v>
      </c>
      <c r="AP1002" s="291"/>
      <c r="AQ1002" s="295">
        <v>-10523931</v>
      </c>
      <c r="AR1002" s="291"/>
      <c r="AS1002" s="291"/>
      <c r="AT1002" s="291"/>
      <c r="AU1002" s="292"/>
      <c r="AV1002" s="291">
        <v>0</v>
      </c>
      <c r="AW1002" s="293"/>
      <c r="AX1002" s="291">
        <v>-10523931</v>
      </c>
      <c r="AY1002" s="293">
        <v>-10523931</v>
      </c>
      <c r="AZ1002" s="297"/>
      <c r="BA1002" s="295"/>
      <c r="BB1002" s="43"/>
      <c r="BC1002" s="288" t="str">
        <f t="shared" si="131"/>
        <v/>
      </c>
      <c r="BD1002" s="288" t="str">
        <f t="shared" si="131"/>
        <v/>
      </c>
      <c r="BE1002" s="288" t="str">
        <f t="shared" si="131"/>
        <v/>
      </c>
      <c r="BF1002" s="288" t="str">
        <f t="shared" si="131"/>
        <v/>
      </c>
      <c r="BG1002" s="288" t="str">
        <f t="shared" si="130"/>
        <v>NO</v>
      </c>
      <c r="BH1002" s="288" t="str">
        <f t="shared" si="130"/>
        <v>W/C</v>
      </c>
      <c r="BI1002" s="288" t="str">
        <f t="shared" si="128"/>
        <v>W/C</v>
      </c>
      <c r="BJ1002" s="43"/>
      <c r="BK1002" s="288" t="b">
        <f t="shared" si="132"/>
        <v>1</v>
      </c>
      <c r="BL1002" s="288" t="b">
        <f t="shared" si="132"/>
        <v>1</v>
      </c>
      <c r="BM1002" s="288" t="b">
        <f t="shared" si="132"/>
        <v>1</v>
      </c>
      <c r="BN1002" s="288" t="b">
        <f t="shared" si="132"/>
        <v>1</v>
      </c>
      <c r="BO1002" s="288" t="b">
        <f t="shared" si="132"/>
        <v>1</v>
      </c>
      <c r="BP1002" s="288" t="b">
        <f t="shared" si="132"/>
        <v>1</v>
      </c>
      <c r="BQ1002" s="288" t="b">
        <f t="shared" si="132"/>
        <v>1</v>
      </c>
    </row>
    <row r="1003" spans="1:69" ht="12" customHeight="1" x14ac:dyDescent="0.25">
      <c r="A1003" s="286">
        <v>23001021</v>
      </c>
      <c r="B1003" s="287" t="s">
        <v>3089</v>
      </c>
      <c r="C1003" s="16" t="s">
        <v>1210</v>
      </c>
      <c r="D1003" s="13" t="s">
        <v>180</v>
      </c>
      <c r="E1003" s="13"/>
      <c r="F1003" s="16"/>
      <c r="G1003" s="13"/>
      <c r="H1003" s="288" t="s">
        <v>2129</v>
      </c>
      <c r="I1003" s="288" t="s">
        <v>180</v>
      </c>
      <c r="J1003" s="288" t="s">
        <v>2129</v>
      </c>
      <c r="K1003" s="288" t="s">
        <v>2129</v>
      </c>
      <c r="L1003" s="288" t="s">
        <v>2130</v>
      </c>
      <c r="M1003" s="288" t="s">
        <v>2130</v>
      </c>
      <c r="N1003" s="288" t="s">
        <v>2129</v>
      </c>
      <c r="P1003" s="289">
        <v>-61587958.560000002</v>
      </c>
      <c r="Q1003" s="289">
        <v>-61749085.979999997</v>
      </c>
      <c r="R1003" s="289">
        <v>-61910812.07</v>
      </c>
      <c r="S1003" s="289">
        <v>-62072961.740000002</v>
      </c>
      <c r="T1003" s="289">
        <v>-62235536.109999999</v>
      </c>
      <c r="U1003" s="289">
        <v>-62398536.270000003</v>
      </c>
      <c r="V1003" s="289">
        <v>-62560724.530000001</v>
      </c>
      <c r="W1003" s="289">
        <v>-62724544.009999998</v>
      </c>
      <c r="X1003" s="289">
        <v>-62888823.43</v>
      </c>
      <c r="Y1003" s="289">
        <v>-63048522.57</v>
      </c>
      <c r="Z1003" s="289">
        <v>-63197770.439999998</v>
      </c>
      <c r="AA1003" s="289">
        <v>-63305369.549999997</v>
      </c>
      <c r="AB1003" s="289">
        <v>-52488362.479999997</v>
      </c>
      <c r="AC1003" s="289"/>
      <c r="AD1003" s="289"/>
      <c r="AE1003" s="289">
        <v>-62094237.268333316</v>
      </c>
      <c r="AF1003" s="359">
        <v>4</v>
      </c>
      <c r="AG1003" s="359"/>
      <c r="AH1003" s="291"/>
      <c r="AI1003" s="291">
        <v>-62094237.268333316</v>
      </c>
      <c r="AJ1003" s="291"/>
      <c r="AK1003" s="292"/>
      <c r="AL1003" s="291">
        <v>-62094237.268333316</v>
      </c>
      <c r="AM1003" s="293"/>
      <c r="AN1003" s="291"/>
      <c r="AO1003" s="294">
        <v>0</v>
      </c>
      <c r="AP1003" s="291"/>
      <c r="AQ1003" s="295">
        <v>-52488362.479999997</v>
      </c>
      <c r="AR1003" s="291"/>
      <c r="AS1003" s="291">
        <v>-52488362.479999997</v>
      </c>
      <c r="AT1003" s="291"/>
      <c r="AU1003" s="292"/>
      <c r="AV1003" s="291">
        <v>-52488362.479999997</v>
      </c>
      <c r="AW1003" s="293"/>
      <c r="AX1003" s="291"/>
      <c r="AY1003" s="293">
        <v>0</v>
      </c>
      <c r="AZ1003" s="297"/>
      <c r="BA1003" s="295"/>
      <c r="BB1003" s="43"/>
      <c r="BC1003" s="288" t="str">
        <f t="shared" si="131"/>
        <v/>
      </c>
      <c r="BD1003" s="288" t="str">
        <f t="shared" si="131"/>
        <v>ERB</v>
      </c>
      <c r="BE1003" s="288" t="str">
        <f t="shared" si="131"/>
        <v/>
      </c>
      <c r="BF1003" s="288" t="str">
        <f t="shared" si="131"/>
        <v/>
      </c>
      <c r="BG1003" s="288" t="str">
        <f t="shared" si="130"/>
        <v>NO</v>
      </c>
      <c r="BH1003" s="288" t="str">
        <f t="shared" si="130"/>
        <v>NO</v>
      </c>
      <c r="BI1003" s="288" t="str">
        <f t="shared" si="128"/>
        <v/>
      </c>
      <c r="BJ1003" s="43"/>
      <c r="BK1003" s="288" t="b">
        <f t="shared" si="132"/>
        <v>1</v>
      </c>
      <c r="BL1003" s="288" t="b">
        <f t="shared" si="132"/>
        <v>1</v>
      </c>
      <c r="BM1003" s="288" t="b">
        <f t="shared" si="132"/>
        <v>1</v>
      </c>
      <c r="BN1003" s="288" t="b">
        <f t="shared" si="132"/>
        <v>1</v>
      </c>
      <c r="BO1003" s="288" t="b">
        <f t="shared" si="132"/>
        <v>1</v>
      </c>
      <c r="BP1003" s="288" t="b">
        <f t="shared" si="132"/>
        <v>1</v>
      </c>
      <c r="BQ1003" s="288" t="b">
        <f t="shared" si="132"/>
        <v>1</v>
      </c>
    </row>
    <row r="1004" spans="1:69" ht="12" customHeight="1" x14ac:dyDescent="0.25">
      <c r="A1004" s="286">
        <v>23001031</v>
      </c>
      <c r="B1004" s="287" t="s">
        <v>3090</v>
      </c>
      <c r="C1004" s="16" t="s">
        <v>1211</v>
      </c>
      <c r="D1004" s="13" t="s">
        <v>180</v>
      </c>
      <c r="E1004" s="13"/>
      <c r="F1004" s="16"/>
      <c r="G1004" s="13"/>
      <c r="H1004" s="288" t="s">
        <v>2129</v>
      </c>
      <c r="I1004" s="288" t="s">
        <v>180</v>
      </c>
      <c r="J1004" s="288" t="s">
        <v>2129</v>
      </c>
      <c r="K1004" s="288" t="s">
        <v>2129</v>
      </c>
      <c r="L1004" s="288" t="s">
        <v>2130</v>
      </c>
      <c r="M1004" s="288" t="s">
        <v>2130</v>
      </c>
      <c r="N1004" s="288" t="s">
        <v>2129</v>
      </c>
      <c r="P1004" s="289">
        <v>-41788359.140000001</v>
      </c>
      <c r="Q1004" s="289">
        <v>-41902069.460000001</v>
      </c>
      <c r="R1004" s="289">
        <v>-42014179.93</v>
      </c>
      <c r="S1004" s="289">
        <v>-41066547.009999998</v>
      </c>
      <c r="T1004" s="289">
        <v>-41176422.009999998</v>
      </c>
      <c r="U1004" s="289">
        <v>-41286591</v>
      </c>
      <c r="V1004" s="289">
        <v>-41019971.270000003</v>
      </c>
      <c r="W1004" s="289">
        <v>-40929387.530000001</v>
      </c>
      <c r="X1004" s="289">
        <v>-40358281.350000001</v>
      </c>
      <c r="Y1004" s="289">
        <v>-40010906.030000001</v>
      </c>
      <c r="Z1004" s="289">
        <v>-39814091.539999999</v>
      </c>
      <c r="AA1004" s="289">
        <v>-39248418.25</v>
      </c>
      <c r="AB1004" s="289">
        <v>-40212666.649999999</v>
      </c>
      <c r="AC1004" s="289"/>
      <c r="AD1004" s="289"/>
      <c r="AE1004" s="289">
        <v>-40818948.189583339</v>
      </c>
      <c r="AF1004" s="359">
        <v>4</v>
      </c>
      <c r="AG1004" s="359"/>
      <c r="AH1004" s="291"/>
      <c r="AI1004" s="291">
        <v>-40818948.189583339</v>
      </c>
      <c r="AJ1004" s="291"/>
      <c r="AK1004" s="292"/>
      <c r="AL1004" s="291">
        <v>-40818948.189583339</v>
      </c>
      <c r="AM1004" s="293"/>
      <c r="AN1004" s="291"/>
      <c r="AO1004" s="294">
        <v>0</v>
      </c>
      <c r="AP1004" s="291"/>
      <c r="AQ1004" s="295">
        <v>-40212666.649999999</v>
      </c>
      <c r="AR1004" s="291"/>
      <c r="AS1004" s="291">
        <v>-40212666.649999999</v>
      </c>
      <c r="AT1004" s="291"/>
      <c r="AU1004" s="292"/>
      <c r="AV1004" s="291">
        <v>-40212666.649999999</v>
      </c>
      <c r="AW1004" s="293"/>
      <c r="AX1004" s="291"/>
      <c r="AY1004" s="293">
        <v>0</v>
      </c>
      <c r="AZ1004" s="297"/>
      <c r="BA1004" s="295"/>
      <c r="BB1004" s="43"/>
      <c r="BC1004" s="288" t="str">
        <f t="shared" si="131"/>
        <v/>
      </c>
      <c r="BD1004" s="288" t="str">
        <f t="shared" si="131"/>
        <v>ERB</v>
      </c>
      <c r="BE1004" s="288" t="str">
        <f t="shared" si="131"/>
        <v/>
      </c>
      <c r="BF1004" s="288" t="str">
        <f t="shared" si="131"/>
        <v/>
      </c>
      <c r="BG1004" s="288" t="str">
        <f t="shared" si="130"/>
        <v>NO</v>
      </c>
      <c r="BH1004" s="288" t="str">
        <f t="shared" si="130"/>
        <v>NO</v>
      </c>
      <c r="BI1004" s="288" t="str">
        <f t="shared" si="128"/>
        <v/>
      </c>
      <c r="BJ1004" s="43"/>
      <c r="BK1004" s="288" t="b">
        <f t="shared" si="132"/>
        <v>1</v>
      </c>
      <c r="BL1004" s="288" t="b">
        <f t="shared" si="132"/>
        <v>1</v>
      </c>
      <c r="BM1004" s="288" t="b">
        <f t="shared" si="132"/>
        <v>1</v>
      </c>
      <c r="BN1004" s="288" t="b">
        <f t="shared" si="132"/>
        <v>1</v>
      </c>
      <c r="BO1004" s="288" t="b">
        <f t="shared" si="132"/>
        <v>1</v>
      </c>
      <c r="BP1004" s="288" t="b">
        <f t="shared" si="132"/>
        <v>1</v>
      </c>
      <c r="BQ1004" s="288" t="b">
        <f t="shared" si="132"/>
        <v>1</v>
      </c>
    </row>
    <row r="1005" spans="1:69" ht="12" customHeight="1" x14ac:dyDescent="0.25">
      <c r="A1005" s="286">
        <v>23001041</v>
      </c>
      <c r="B1005" s="287" t="s">
        <v>3091</v>
      </c>
      <c r="C1005" s="16" t="s">
        <v>1212</v>
      </c>
      <c r="D1005" s="13" t="s">
        <v>180</v>
      </c>
      <c r="E1005" s="13"/>
      <c r="F1005" s="16"/>
      <c r="G1005" s="13"/>
      <c r="H1005" s="288" t="s">
        <v>2129</v>
      </c>
      <c r="I1005" s="288" t="s">
        <v>180</v>
      </c>
      <c r="J1005" s="288" t="s">
        <v>2129</v>
      </c>
      <c r="K1005" s="288" t="s">
        <v>2129</v>
      </c>
      <c r="L1005" s="288" t="s">
        <v>2130</v>
      </c>
      <c r="M1005" s="288" t="s">
        <v>2130</v>
      </c>
      <c r="N1005" s="288" t="s">
        <v>2129</v>
      </c>
      <c r="P1005" s="289">
        <v>-13932930.6</v>
      </c>
      <c r="Q1005" s="289">
        <v>-13972433.24</v>
      </c>
      <c r="R1005" s="289">
        <v>-14011672.49</v>
      </c>
      <c r="S1005" s="289">
        <v>-14051021.939999999</v>
      </c>
      <c r="T1005" s="289">
        <v>-14090481.9</v>
      </c>
      <c r="U1005" s="289">
        <v>-14130052.67</v>
      </c>
      <c r="V1005" s="289">
        <v>-14169734.57</v>
      </c>
      <c r="W1005" s="289">
        <v>-14209527.91</v>
      </c>
      <c r="X1005" s="289">
        <v>-14249433</v>
      </c>
      <c r="Y1005" s="289">
        <v>-14289450.16</v>
      </c>
      <c r="Z1005" s="289">
        <v>-14329579.699999999</v>
      </c>
      <c r="AA1005" s="289">
        <v>-14369821.939999999</v>
      </c>
      <c r="AB1005" s="289">
        <v>-14410177.189999999</v>
      </c>
      <c r="AC1005" s="289"/>
      <c r="AD1005" s="289"/>
      <c r="AE1005" s="289">
        <v>-14170396.95125</v>
      </c>
      <c r="AF1005" s="359">
        <v>4</v>
      </c>
      <c r="AG1005" s="359"/>
      <c r="AH1005" s="291"/>
      <c r="AI1005" s="291">
        <v>-14170396.95125</v>
      </c>
      <c r="AJ1005" s="291"/>
      <c r="AK1005" s="292"/>
      <c r="AL1005" s="291">
        <v>-14170396.95125</v>
      </c>
      <c r="AM1005" s="293"/>
      <c r="AN1005" s="291"/>
      <c r="AO1005" s="294">
        <v>0</v>
      </c>
      <c r="AP1005" s="291"/>
      <c r="AQ1005" s="295">
        <v>-14410177.189999999</v>
      </c>
      <c r="AR1005" s="291"/>
      <c r="AS1005" s="291">
        <v>-14410177.189999999</v>
      </c>
      <c r="AT1005" s="291"/>
      <c r="AU1005" s="292"/>
      <c r="AV1005" s="291">
        <v>-14410177.189999999</v>
      </c>
      <c r="AW1005" s="293"/>
      <c r="AX1005" s="291"/>
      <c r="AY1005" s="293">
        <v>0</v>
      </c>
      <c r="AZ1005" s="297"/>
      <c r="BA1005" s="295"/>
      <c r="BB1005" s="43"/>
      <c r="BC1005" s="288" t="str">
        <f t="shared" ref="BC1005:BF1037" si="133">IF(VALUE(AR1005),BC$7,IF(ISBLANK(AR1005),"",BC$7))</f>
        <v/>
      </c>
      <c r="BD1005" s="288" t="str">
        <f t="shared" si="133"/>
        <v>ERB</v>
      </c>
      <c r="BE1005" s="288" t="str">
        <f t="shared" si="133"/>
        <v/>
      </c>
      <c r="BF1005" s="288" t="str">
        <f t="shared" si="133"/>
        <v/>
      </c>
      <c r="BG1005" s="288" t="str">
        <f t="shared" si="130"/>
        <v>NO</v>
      </c>
      <c r="BH1005" s="288" t="str">
        <f t="shared" si="130"/>
        <v>NO</v>
      </c>
      <c r="BI1005" s="288" t="str">
        <f t="shared" si="128"/>
        <v/>
      </c>
      <c r="BJ1005" s="43"/>
      <c r="BK1005" s="288" t="b">
        <f t="shared" si="132"/>
        <v>1</v>
      </c>
      <c r="BL1005" s="288" t="b">
        <f t="shared" si="132"/>
        <v>1</v>
      </c>
      <c r="BM1005" s="288" t="b">
        <f t="shared" si="132"/>
        <v>1</v>
      </c>
      <c r="BN1005" s="288" t="b">
        <f t="shared" si="132"/>
        <v>1</v>
      </c>
      <c r="BO1005" s="288" t="b">
        <f t="shared" si="132"/>
        <v>1</v>
      </c>
      <c r="BP1005" s="288" t="b">
        <f t="shared" si="132"/>
        <v>1</v>
      </c>
      <c r="BQ1005" s="288" t="b">
        <f t="shared" si="132"/>
        <v>1</v>
      </c>
    </row>
    <row r="1006" spans="1:69" ht="12" customHeight="1" x14ac:dyDescent="0.25">
      <c r="A1006" s="286">
        <v>23001043</v>
      </c>
      <c r="B1006" s="287" t="s">
        <v>69</v>
      </c>
      <c r="C1006" s="16" t="s">
        <v>70</v>
      </c>
      <c r="D1006" s="13" t="s">
        <v>2133</v>
      </c>
      <c r="E1006" s="13"/>
      <c r="F1006" s="16"/>
      <c r="G1006" s="13"/>
      <c r="H1006" s="288" t="s">
        <v>2129</v>
      </c>
      <c r="I1006" s="288" t="s">
        <v>180</v>
      </c>
      <c r="J1006" s="288" t="s">
        <v>181</v>
      </c>
      <c r="K1006" s="288" t="s">
        <v>2129</v>
      </c>
      <c r="L1006" s="288" t="s">
        <v>2130</v>
      </c>
      <c r="M1006" s="288" t="s">
        <v>2130</v>
      </c>
      <c r="N1006" s="288" t="s">
        <v>2129</v>
      </c>
      <c r="P1006" s="289">
        <v>0</v>
      </c>
      <c r="Q1006" s="289">
        <v>0</v>
      </c>
      <c r="R1006" s="289">
        <v>0</v>
      </c>
      <c r="S1006" s="289">
        <v>0</v>
      </c>
      <c r="T1006" s="289">
        <v>0</v>
      </c>
      <c r="U1006" s="289">
        <v>0</v>
      </c>
      <c r="V1006" s="289">
        <v>0</v>
      </c>
      <c r="W1006" s="289">
        <v>0</v>
      </c>
      <c r="X1006" s="289">
        <v>0</v>
      </c>
      <c r="Y1006" s="289">
        <v>0</v>
      </c>
      <c r="Z1006" s="289">
        <v>0</v>
      </c>
      <c r="AA1006" s="289">
        <v>0</v>
      </c>
      <c r="AB1006" s="289">
        <v>0</v>
      </c>
      <c r="AC1006" s="289"/>
      <c r="AD1006" s="289"/>
      <c r="AE1006" s="289">
        <v>0</v>
      </c>
      <c r="AF1006" s="359">
        <v>5</v>
      </c>
      <c r="AG1006" s="359">
        <v>1</v>
      </c>
      <c r="AH1006" s="291"/>
      <c r="AI1006" s="291">
        <v>0</v>
      </c>
      <c r="AJ1006" s="291">
        <v>0</v>
      </c>
      <c r="AK1006" s="292"/>
      <c r="AL1006" s="291">
        <v>0</v>
      </c>
      <c r="AM1006" s="293"/>
      <c r="AN1006" s="291"/>
      <c r="AO1006" s="294">
        <v>0</v>
      </c>
      <c r="AP1006" s="291"/>
      <c r="AQ1006" s="295">
        <v>0</v>
      </c>
      <c r="AR1006" s="291"/>
      <c r="AS1006" s="291">
        <v>0</v>
      </c>
      <c r="AT1006" s="291">
        <v>0</v>
      </c>
      <c r="AU1006" s="292"/>
      <c r="AV1006" s="291">
        <v>0</v>
      </c>
      <c r="AW1006" s="293"/>
      <c r="AX1006" s="291"/>
      <c r="AY1006" s="293">
        <v>0</v>
      </c>
      <c r="AZ1006" s="297"/>
      <c r="BA1006" s="295"/>
      <c r="BB1006" s="43"/>
      <c r="BC1006" s="288" t="str">
        <f t="shared" si="133"/>
        <v/>
      </c>
      <c r="BD1006" s="288" t="str">
        <f t="shared" si="133"/>
        <v>ERB</v>
      </c>
      <c r="BE1006" s="288" t="str">
        <f t="shared" si="133"/>
        <v>GRB</v>
      </c>
      <c r="BF1006" s="288" t="str">
        <f t="shared" si="133"/>
        <v/>
      </c>
      <c r="BG1006" s="288" t="str">
        <f t="shared" si="130"/>
        <v>NO</v>
      </c>
      <c r="BH1006" s="288" t="str">
        <f t="shared" si="130"/>
        <v>NO</v>
      </c>
      <c r="BI1006" s="288" t="str">
        <f t="shared" si="128"/>
        <v/>
      </c>
      <c r="BJ1006" s="43"/>
      <c r="BK1006" s="288" t="b">
        <f t="shared" si="132"/>
        <v>1</v>
      </c>
      <c r="BL1006" s="288" t="b">
        <f t="shared" si="132"/>
        <v>1</v>
      </c>
      <c r="BM1006" s="288" t="b">
        <f t="shared" si="132"/>
        <v>1</v>
      </c>
      <c r="BN1006" s="288" t="b">
        <f t="shared" si="132"/>
        <v>1</v>
      </c>
      <c r="BO1006" s="288" t="b">
        <f t="shared" si="132"/>
        <v>1</v>
      </c>
      <c r="BP1006" s="288" t="b">
        <f t="shared" si="132"/>
        <v>1</v>
      </c>
      <c r="BQ1006" s="288" t="b">
        <f t="shared" si="132"/>
        <v>1</v>
      </c>
    </row>
    <row r="1007" spans="1:69" ht="12" customHeight="1" x14ac:dyDescent="0.25">
      <c r="A1007" s="286">
        <v>23001061</v>
      </c>
      <c r="B1007" s="287" t="s">
        <v>3092</v>
      </c>
      <c r="C1007" s="16" t="s">
        <v>1213</v>
      </c>
      <c r="D1007" s="13" t="s">
        <v>180</v>
      </c>
      <c r="E1007" s="13"/>
      <c r="F1007" s="16"/>
      <c r="G1007" s="13"/>
      <c r="H1007" s="288" t="s">
        <v>2129</v>
      </c>
      <c r="I1007" s="288" t="s">
        <v>180</v>
      </c>
      <c r="J1007" s="288" t="s">
        <v>2129</v>
      </c>
      <c r="K1007" s="288" t="s">
        <v>2129</v>
      </c>
      <c r="L1007" s="288" t="s">
        <v>2130</v>
      </c>
      <c r="M1007" s="288" t="s">
        <v>2130</v>
      </c>
      <c r="N1007" s="288" t="s">
        <v>2129</v>
      </c>
      <c r="P1007" s="289">
        <v>-3831129.47</v>
      </c>
      <c r="Q1007" s="289">
        <v>-3832502.32</v>
      </c>
      <c r="R1007" s="289">
        <v>-3833875.63</v>
      </c>
      <c r="S1007" s="289">
        <v>-3835249.4</v>
      </c>
      <c r="T1007" s="289">
        <v>-3836623.69</v>
      </c>
      <c r="U1007" s="289">
        <v>-3837998.45</v>
      </c>
      <c r="V1007" s="289">
        <v>-3839373.74</v>
      </c>
      <c r="W1007" s="289">
        <v>-3840749.52</v>
      </c>
      <c r="X1007" s="289">
        <v>-3842125.78</v>
      </c>
      <c r="Y1007" s="289">
        <v>-3843502.54</v>
      </c>
      <c r="Z1007" s="289">
        <v>-3844879.77</v>
      </c>
      <c r="AA1007" s="289">
        <v>-3846257.48</v>
      </c>
      <c r="AB1007" s="289">
        <v>-4532108.43</v>
      </c>
      <c r="AC1007" s="289"/>
      <c r="AD1007" s="289"/>
      <c r="AE1007" s="289">
        <v>-3867896.4391666669</v>
      </c>
      <c r="AF1007" s="359">
        <v>4</v>
      </c>
      <c r="AG1007" s="359"/>
      <c r="AH1007" s="291"/>
      <c r="AI1007" s="291">
        <v>-3867896.4391666669</v>
      </c>
      <c r="AJ1007" s="291"/>
      <c r="AK1007" s="292"/>
      <c r="AL1007" s="291">
        <v>-3867896.4391666669</v>
      </c>
      <c r="AM1007" s="293"/>
      <c r="AN1007" s="291"/>
      <c r="AO1007" s="294">
        <v>0</v>
      </c>
      <c r="AP1007" s="291"/>
      <c r="AQ1007" s="295">
        <v>-4532108.43</v>
      </c>
      <c r="AR1007" s="291"/>
      <c r="AS1007" s="291">
        <v>-4532108.43</v>
      </c>
      <c r="AT1007" s="291"/>
      <c r="AU1007" s="292"/>
      <c r="AV1007" s="291">
        <v>-4532108.43</v>
      </c>
      <c r="AW1007" s="293"/>
      <c r="AX1007" s="291"/>
      <c r="AY1007" s="293">
        <v>0</v>
      </c>
      <c r="AZ1007" s="297"/>
      <c r="BA1007" s="295"/>
      <c r="BB1007" s="43"/>
      <c r="BC1007" s="288" t="str">
        <f t="shared" si="133"/>
        <v/>
      </c>
      <c r="BD1007" s="288" t="str">
        <f t="shared" si="133"/>
        <v>ERB</v>
      </c>
      <c r="BE1007" s="288" t="str">
        <f t="shared" si="133"/>
        <v/>
      </c>
      <c r="BF1007" s="288" t="str">
        <f t="shared" si="133"/>
        <v/>
      </c>
      <c r="BG1007" s="288" t="str">
        <f t="shared" si="130"/>
        <v>NO</v>
      </c>
      <c r="BH1007" s="288" t="str">
        <f t="shared" si="130"/>
        <v>NO</v>
      </c>
      <c r="BI1007" s="288" t="str">
        <f t="shared" si="128"/>
        <v/>
      </c>
      <c r="BJ1007" s="43"/>
      <c r="BK1007" s="288" t="b">
        <f t="shared" si="132"/>
        <v>1</v>
      </c>
      <c r="BL1007" s="288" t="b">
        <f t="shared" si="132"/>
        <v>1</v>
      </c>
      <c r="BM1007" s="288" t="b">
        <f t="shared" si="132"/>
        <v>1</v>
      </c>
      <c r="BN1007" s="288" t="b">
        <f t="shared" si="132"/>
        <v>1</v>
      </c>
      <c r="BO1007" s="288" t="b">
        <f t="shared" si="132"/>
        <v>1</v>
      </c>
      <c r="BP1007" s="288" t="b">
        <f t="shared" si="132"/>
        <v>1</v>
      </c>
      <c r="BQ1007" s="288" t="b">
        <f t="shared" si="132"/>
        <v>1</v>
      </c>
    </row>
    <row r="1008" spans="1:69" ht="12" customHeight="1" x14ac:dyDescent="0.25">
      <c r="A1008" s="286">
        <v>23001071</v>
      </c>
      <c r="B1008" s="287" t="s">
        <v>3093</v>
      </c>
      <c r="C1008" s="16" t="s">
        <v>1214</v>
      </c>
      <c r="D1008" s="13" t="s">
        <v>180</v>
      </c>
      <c r="E1008" s="13"/>
      <c r="F1008" s="16"/>
      <c r="G1008" s="13"/>
      <c r="H1008" s="288" t="s">
        <v>2129</v>
      </c>
      <c r="I1008" s="288" t="s">
        <v>180</v>
      </c>
      <c r="J1008" s="288" t="s">
        <v>2129</v>
      </c>
      <c r="K1008" s="288" t="s">
        <v>2129</v>
      </c>
      <c r="L1008" s="288" t="s">
        <v>2130</v>
      </c>
      <c r="M1008" s="288" t="s">
        <v>2130</v>
      </c>
      <c r="N1008" s="288" t="s">
        <v>2129</v>
      </c>
      <c r="P1008" s="289">
        <v>-9888713.8800000008</v>
      </c>
      <c r="Q1008" s="289">
        <v>-9891500.9399999995</v>
      </c>
      <c r="R1008" s="289">
        <v>-9894288.7599999998</v>
      </c>
      <c r="S1008" s="289">
        <v>-9897077.4100000001</v>
      </c>
      <c r="T1008" s="289">
        <v>-9899866.8800000008</v>
      </c>
      <c r="U1008" s="289">
        <v>-9902657.1400000006</v>
      </c>
      <c r="V1008" s="289">
        <v>-9905448.2100000009</v>
      </c>
      <c r="W1008" s="289">
        <v>-9908240.1899999995</v>
      </c>
      <c r="X1008" s="289">
        <v>-9911033.0500000007</v>
      </c>
      <c r="Y1008" s="289">
        <v>-9913826.6099999994</v>
      </c>
      <c r="Z1008" s="289">
        <v>-9916621.0299999993</v>
      </c>
      <c r="AA1008" s="289">
        <v>-9919416.2200000007</v>
      </c>
      <c r="AB1008" s="289">
        <v>-8852463.3499999996</v>
      </c>
      <c r="AC1008" s="289"/>
      <c r="AD1008" s="289"/>
      <c r="AE1008" s="289">
        <v>-9860880.4212499987</v>
      </c>
      <c r="AF1008" s="359">
        <v>4</v>
      </c>
      <c r="AG1008" s="359"/>
      <c r="AH1008" s="291"/>
      <c r="AI1008" s="291">
        <v>-9860880.4212499987</v>
      </c>
      <c r="AJ1008" s="291"/>
      <c r="AK1008" s="292"/>
      <c r="AL1008" s="291">
        <v>-9860880.4212499987</v>
      </c>
      <c r="AM1008" s="293"/>
      <c r="AN1008" s="291"/>
      <c r="AO1008" s="294">
        <v>0</v>
      </c>
      <c r="AP1008" s="291"/>
      <c r="AQ1008" s="295">
        <v>-8852463.3499999996</v>
      </c>
      <c r="AR1008" s="291"/>
      <c r="AS1008" s="291">
        <v>-8852463.3499999996</v>
      </c>
      <c r="AT1008" s="291"/>
      <c r="AU1008" s="292"/>
      <c r="AV1008" s="291">
        <v>-8852463.3499999996</v>
      </c>
      <c r="AW1008" s="293"/>
      <c r="AX1008" s="291"/>
      <c r="AY1008" s="293">
        <v>0</v>
      </c>
      <c r="AZ1008" s="297"/>
      <c r="BA1008" s="295"/>
      <c r="BB1008" s="43"/>
      <c r="BC1008" s="288" t="str">
        <f t="shared" si="133"/>
        <v/>
      </c>
      <c r="BD1008" s="288" t="str">
        <f t="shared" si="133"/>
        <v>ERB</v>
      </c>
      <c r="BE1008" s="288" t="str">
        <f t="shared" si="133"/>
        <v/>
      </c>
      <c r="BF1008" s="288" t="str">
        <f t="shared" si="133"/>
        <v/>
      </c>
      <c r="BG1008" s="288" t="str">
        <f t="shared" si="130"/>
        <v>NO</v>
      </c>
      <c r="BH1008" s="288" t="str">
        <f t="shared" si="130"/>
        <v>NO</v>
      </c>
      <c r="BI1008" s="288" t="str">
        <f t="shared" si="128"/>
        <v/>
      </c>
      <c r="BJ1008" s="43"/>
      <c r="BK1008" s="288" t="b">
        <f t="shared" si="132"/>
        <v>1</v>
      </c>
      <c r="BL1008" s="288" t="b">
        <f t="shared" si="132"/>
        <v>1</v>
      </c>
      <c r="BM1008" s="288" t="b">
        <f t="shared" si="132"/>
        <v>1</v>
      </c>
      <c r="BN1008" s="288" t="b">
        <f t="shared" si="132"/>
        <v>1</v>
      </c>
      <c r="BO1008" s="288" t="b">
        <f t="shared" si="132"/>
        <v>1</v>
      </c>
      <c r="BP1008" s="288" t="b">
        <f t="shared" si="132"/>
        <v>1</v>
      </c>
      <c r="BQ1008" s="288" t="b">
        <f t="shared" si="132"/>
        <v>1</v>
      </c>
    </row>
    <row r="1009" spans="1:69" ht="12" customHeight="1" x14ac:dyDescent="0.25">
      <c r="A1009" s="286">
        <v>23001092</v>
      </c>
      <c r="B1009" s="287" t="s">
        <v>3094</v>
      </c>
      <c r="C1009" s="16" t="s">
        <v>50</v>
      </c>
      <c r="D1009" s="13" t="s">
        <v>181</v>
      </c>
      <c r="E1009" s="13"/>
      <c r="F1009" s="16"/>
      <c r="G1009" s="13"/>
      <c r="H1009" s="288" t="s">
        <v>2129</v>
      </c>
      <c r="I1009" s="288" t="s">
        <v>2129</v>
      </c>
      <c r="J1009" s="288" t="s">
        <v>181</v>
      </c>
      <c r="K1009" s="288" t="s">
        <v>2129</v>
      </c>
      <c r="L1009" s="288" t="s">
        <v>2130</v>
      </c>
      <c r="M1009" s="288" t="s">
        <v>2130</v>
      </c>
      <c r="N1009" s="288" t="s">
        <v>2129</v>
      </c>
      <c r="P1009" s="289">
        <v>-9172901.0099999998</v>
      </c>
      <c r="Q1009" s="289">
        <v>-9176704.4000000004</v>
      </c>
      <c r="R1009" s="289">
        <v>-9179494.0800000001</v>
      </c>
      <c r="S1009" s="289">
        <v>-9182284.5500000007</v>
      </c>
      <c r="T1009" s="289">
        <v>-9185075.9100000001</v>
      </c>
      <c r="U1009" s="289">
        <v>-9187868.1400000006</v>
      </c>
      <c r="V1009" s="289">
        <v>-9190661.1899999995</v>
      </c>
      <c r="W1009" s="289">
        <v>-9193455.2300000004</v>
      </c>
      <c r="X1009" s="289">
        <v>-9196250.0999999996</v>
      </c>
      <c r="Y1009" s="289">
        <v>-9199045.8100000005</v>
      </c>
      <c r="Z1009" s="289">
        <v>-9201842.2899999991</v>
      </c>
      <c r="AA1009" s="289">
        <v>-9204639.7100000009</v>
      </c>
      <c r="AB1009" s="289">
        <v>-9941119.6899999995</v>
      </c>
      <c r="AC1009" s="289"/>
      <c r="AD1009" s="289"/>
      <c r="AE1009" s="289">
        <v>-9221194.3133333325</v>
      </c>
      <c r="AF1009" s="359"/>
      <c r="AG1009" s="359">
        <v>1</v>
      </c>
      <c r="AH1009" s="291"/>
      <c r="AI1009" s="291"/>
      <c r="AJ1009" s="291">
        <v>-9221194.3133333325</v>
      </c>
      <c r="AK1009" s="292"/>
      <c r="AL1009" s="291">
        <v>-9221194.3133333325</v>
      </c>
      <c r="AM1009" s="293"/>
      <c r="AN1009" s="291"/>
      <c r="AO1009" s="294">
        <v>0</v>
      </c>
      <c r="AP1009" s="291"/>
      <c r="AQ1009" s="295">
        <v>-9941119.6899999995</v>
      </c>
      <c r="AR1009" s="291"/>
      <c r="AS1009" s="291"/>
      <c r="AT1009" s="291">
        <v>-9941119.6899999995</v>
      </c>
      <c r="AU1009" s="292"/>
      <c r="AV1009" s="291">
        <v>-9941119.6899999995</v>
      </c>
      <c r="AW1009" s="293"/>
      <c r="AX1009" s="291"/>
      <c r="AY1009" s="293">
        <v>0</v>
      </c>
      <c r="AZ1009" s="297"/>
      <c r="BA1009" s="295"/>
      <c r="BB1009" s="43"/>
      <c r="BC1009" s="288" t="str">
        <f t="shared" si="133"/>
        <v/>
      </c>
      <c r="BD1009" s="288" t="str">
        <f t="shared" si="133"/>
        <v/>
      </c>
      <c r="BE1009" s="288" t="str">
        <f t="shared" si="133"/>
        <v>GRB</v>
      </c>
      <c r="BF1009" s="288" t="str">
        <f t="shared" si="133"/>
        <v/>
      </c>
      <c r="BG1009" s="288" t="str">
        <f t="shared" si="130"/>
        <v>NO</v>
      </c>
      <c r="BH1009" s="288" t="str">
        <f t="shared" si="130"/>
        <v>NO</v>
      </c>
      <c r="BI1009" s="288" t="str">
        <f t="shared" si="128"/>
        <v/>
      </c>
      <c r="BJ1009" s="43"/>
      <c r="BK1009" s="288" t="b">
        <f t="shared" si="132"/>
        <v>1</v>
      </c>
      <c r="BL1009" s="288" t="b">
        <f t="shared" si="132"/>
        <v>1</v>
      </c>
      <c r="BM1009" s="288" t="b">
        <f t="shared" si="132"/>
        <v>1</v>
      </c>
      <c r="BN1009" s="288" t="b">
        <f t="shared" si="132"/>
        <v>1</v>
      </c>
      <c r="BO1009" s="288" t="b">
        <f t="shared" si="132"/>
        <v>1</v>
      </c>
      <c r="BP1009" s="288" t="b">
        <f t="shared" si="132"/>
        <v>1</v>
      </c>
      <c r="BQ1009" s="288" t="b">
        <f t="shared" si="132"/>
        <v>1</v>
      </c>
    </row>
    <row r="1010" spans="1:69" ht="12" customHeight="1" x14ac:dyDescent="0.25">
      <c r="A1010" s="14">
        <v>23001122</v>
      </c>
      <c r="B1010" s="15" t="s">
        <v>3095</v>
      </c>
      <c r="C1010" s="16" t="s">
        <v>60</v>
      </c>
      <c r="D1010" s="13" t="s">
        <v>181</v>
      </c>
      <c r="E1010" s="13"/>
      <c r="F1010" s="310">
        <v>42995</v>
      </c>
      <c r="G1010" s="13"/>
      <c r="H1010" s="288" t="s">
        <v>2129</v>
      </c>
      <c r="I1010" s="288" t="s">
        <v>2129</v>
      </c>
      <c r="J1010" s="288" t="s">
        <v>181</v>
      </c>
      <c r="K1010" s="288" t="s">
        <v>2129</v>
      </c>
      <c r="L1010" s="288" t="s">
        <v>2130</v>
      </c>
      <c r="M1010" s="288" t="s">
        <v>2130</v>
      </c>
      <c r="N1010" s="288" t="s">
        <v>2129</v>
      </c>
      <c r="P1010" s="289">
        <v>-2681712.79</v>
      </c>
      <c r="Q1010" s="289">
        <v>-2690743.35</v>
      </c>
      <c r="R1010" s="289">
        <v>-2699804.32</v>
      </c>
      <c r="S1010" s="289">
        <v>-3063208.16</v>
      </c>
      <c r="T1010" s="289">
        <v>-3073520.16</v>
      </c>
      <c r="U1010" s="289">
        <v>-3083866.88</v>
      </c>
      <c r="V1010" s="289">
        <v>-3232128.58</v>
      </c>
      <c r="W1010" s="289">
        <v>-3243008.12</v>
      </c>
      <c r="X1010" s="289">
        <v>-3253924.28</v>
      </c>
      <c r="Y1010" s="289">
        <v>-3318671.79</v>
      </c>
      <c r="Z1010" s="289">
        <v>-3329842.23</v>
      </c>
      <c r="AA1010" s="289">
        <v>-3341050.26</v>
      </c>
      <c r="AB1010" s="289">
        <v>-1785083.86</v>
      </c>
      <c r="AC1010" s="289"/>
      <c r="AD1010" s="289"/>
      <c r="AE1010" s="289">
        <v>-3046930.5379166673</v>
      </c>
      <c r="AF1010" s="359"/>
      <c r="AG1010" s="359">
        <v>1</v>
      </c>
      <c r="AH1010" s="291"/>
      <c r="AI1010" s="291"/>
      <c r="AJ1010" s="291">
        <v>-3046930.5379166673</v>
      </c>
      <c r="AK1010" s="292"/>
      <c r="AL1010" s="291">
        <v>-3046930.5379166673</v>
      </c>
      <c r="AM1010" s="293"/>
      <c r="AN1010" s="291"/>
      <c r="AO1010" s="294">
        <v>0</v>
      </c>
      <c r="AP1010" s="291"/>
      <c r="AQ1010" s="295">
        <v>-1785083.86</v>
      </c>
      <c r="AR1010" s="291"/>
      <c r="AS1010" s="291"/>
      <c r="AT1010" s="291">
        <v>-1785083.86</v>
      </c>
      <c r="AU1010" s="292"/>
      <c r="AV1010" s="291">
        <v>-1785083.86</v>
      </c>
      <c r="AW1010" s="293"/>
      <c r="AX1010" s="291"/>
      <c r="AY1010" s="293">
        <v>0</v>
      </c>
      <c r="AZ1010" s="297"/>
      <c r="BA1010" s="295"/>
      <c r="BB1010" s="43"/>
      <c r="BC1010" s="288" t="str">
        <f t="shared" si="133"/>
        <v/>
      </c>
      <c r="BD1010" s="288" t="str">
        <f t="shared" si="133"/>
        <v/>
      </c>
      <c r="BE1010" s="288" t="str">
        <f t="shared" si="133"/>
        <v>GRB</v>
      </c>
      <c r="BF1010" s="288" t="str">
        <f t="shared" si="133"/>
        <v/>
      </c>
      <c r="BG1010" s="288" t="str">
        <f t="shared" si="130"/>
        <v>NO</v>
      </c>
      <c r="BH1010" s="288" t="str">
        <f t="shared" si="130"/>
        <v>NO</v>
      </c>
      <c r="BI1010" s="288" t="str">
        <f t="shared" si="128"/>
        <v/>
      </c>
      <c r="BJ1010" s="43"/>
      <c r="BK1010" s="288" t="b">
        <f t="shared" si="132"/>
        <v>1</v>
      </c>
      <c r="BL1010" s="288" t="b">
        <f t="shared" si="132"/>
        <v>1</v>
      </c>
      <c r="BM1010" s="288" t="b">
        <f t="shared" si="132"/>
        <v>1</v>
      </c>
      <c r="BN1010" s="288" t="b">
        <f t="shared" si="132"/>
        <v>1</v>
      </c>
      <c r="BO1010" s="288" t="b">
        <f t="shared" si="132"/>
        <v>1</v>
      </c>
      <c r="BP1010" s="288" t="b">
        <f t="shared" si="132"/>
        <v>1</v>
      </c>
      <c r="BQ1010" s="288" t="b">
        <f t="shared" si="132"/>
        <v>1</v>
      </c>
    </row>
    <row r="1011" spans="1:69" ht="12" customHeight="1" x14ac:dyDescent="0.25">
      <c r="A1011" s="286">
        <v>23001131</v>
      </c>
      <c r="B1011" s="287" t="s">
        <v>3096</v>
      </c>
      <c r="C1011" s="16" t="s">
        <v>1215</v>
      </c>
      <c r="D1011" s="13" t="s">
        <v>180</v>
      </c>
      <c r="E1011" s="13"/>
      <c r="F1011" s="16"/>
      <c r="G1011" s="13"/>
      <c r="H1011" s="288" t="s">
        <v>2129</v>
      </c>
      <c r="I1011" s="288" t="s">
        <v>180</v>
      </c>
      <c r="J1011" s="288" t="s">
        <v>2129</v>
      </c>
      <c r="K1011" s="288" t="s">
        <v>2129</v>
      </c>
      <c r="L1011" s="288" t="s">
        <v>2130</v>
      </c>
      <c r="M1011" s="288" t="s">
        <v>2130</v>
      </c>
      <c r="N1011" s="288" t="s">
        <v>2129</v>
      </c>
      <c r="P1011" s="289">
        <v>-19356199.379999999</v>
      </c>
      <c r="Q1011" s="289">
        <v>-19420441.379999999</v>
      </c>
      <c r="R1011" s="289">
        <v>-19483557.809999999</v>
      </c>
      <c r="S1011" s="289">
        <v>-19546879.370000001</v>
      </c>
      <c r="T1011" s="289">
        <v>-19610406.719999999</v>
      </c>
      <c r="U1011" s="289">
        <v>-19674140.539999999</v>
      </c>
      <c r="V1011" s="289">
        <v>-19738081.489999998</v>
      </c>
      <c r="W1011" s="289">
        <v>-19802230.25</v>
      </c>
      <c r="X1011" s="289">
        <v>-19866587.489999998</v>
      </c>
      <c r="Y1011" s="289">
        <v>-19931153.899999999</v>
      </c>
      <c r="Z1011" s="289">
        <v>-19995930.149999999</v>
      </c>
      <c r="AA1011" s="289">
        <v>-20060916.920000002</v>
      </c>
      <c r="AB1011" s="289">
        <v>-20126114.899999999</v>
      </c>
      <c r="AC1011" s="289"/>
      <c r="AD1011" s="289"/>
      <c r="AE1011" s="289">
        <v>-19739290.263333336</v>
      </c>
      <c r="AF1011" s="359">
        <v>4</v>
      </c>
      <c r="AG1011" s="359"/>
      <c r="AH1011" s="291"/>
      <c r="AI1011" s="291">
        <v>-19739290.263333336</v>
      </c>
      <c r="AJ1011" s="291"/>
      <c r="AK1011" s="292"/>
      <c r="AL1011" s="291">
        <v>-19739290.263333336</v>
      </c>
      <c r="AM1011" s="293"/>
      <c r="AN1011" s="291"/>
      <c r="AO1011" s="294">
        <v>0</v>
      </c>
      <c r="AP1011" s="291"/>
      <c r="AQ1011" s="295">
        <v>-20126114.899999999</v>
      </c>
      <c r="AR1011" s="291"/>
      <c r="AS1011" s="291">
        <v>-20126114.899999999</v>
      </c>
      <c r="AT1011" s="291"/>
      <c r="AU1011" s="292"/>
      <c r="AV1011" s="291">
        <v>-20126114.899999999</v>
      </c>
      <c r="AW1011" s="293"/>
      <c r="AX1011" s="291"/>
      <c r="AY1011" s="293">
        <v>0</v>
      </c>
      <c r="AZ1011" s="297"/>
      <c r="BA1011" s="295"/>
      <c r="BB1011" s="43"/>
      <c r="BC1011" s="288" t="str">
        <f t="shared" si="133"/>
        <v/>
      </c>
      <c r="BD1011" s="288" t="str">
        <f t="shared" si="133"/>
        <v>ERB</v>
      </c>
      <c r="BE1011" s="288" t="str">
        <f t="shared" si="133"/>
        <v/>
      </c>
      <c r="BF1011" s="288" t="str">
        <f t="shared" si="133"/>
        <v/>
      </c>
      <c r="BG1011" s="288" t="str">
        <f t="shared" si="130"/>
        <v>NO</v>
      </c>
      <c r="BH1011" s="288" t="str">
        <f t="shared" si="130"/>
        <v>NO</v>
      </c>
      <c r="BI1011" s="288" t="str">
        <f t="shared" si="128"/>
        <v/>
      </c>
      <c r="BJ1011" s="43"/>
      <c r="BK1011" s="288" t="b">
        <f t="shared" si="132"/>
        <v>1</v>
      </c>
      <c r="BL1011" s="288" t="b">
        <f t="shared" si="132"/>
        <v>1</v>
      </c>
      <c r="BM1011" s="288" t="b">
        <f t="shared" si="132"/>
        <v>1</v>
      </c>
      <c r="BN1011" s="288" t="b">
        <f t="shared" si="132"/>
        <v>1</v>
      </c>
      <c r="BO1011" s="288" t="b">
        <f t="shared" si="132"/>
        <v>1</v>
      </c>
      <c r="BP1011" s="288" t="b">
        <f t="shared" si="132"/>
        <v>1</v>
      </c>
      <c r="BQ1011" s="288" t="b">
        <f t="shared" si="132"/>
        <v>1</v>
      </c>
    </row>
    <row r="1012" spans="1:69" ht="12" customHeight="1" x14ac:dyDescent="0.25">
      <c r="A1012" s="286">
        <v>23001141</v>
      </c>
      <c r="B1012" s="287" t="s">
        <v>3097</v>
      </c>
      <c r="C1012" s="16" t="s">
        <v>1216</v>
      </c>
      <c r="D1012" s="13" t="s">
        <v>180</v>
      </c>
      <c r="E1012" s="13"/>
      <c r="F1012" s="16"/>
      <c r="G1012" s="13"/>
      <c r="H1012" s="288" t="s">
        <v>2129</v>
      </c>
      <c r="I1012" s="288" t="s">
        <v>180</v>
      </c>
      <c r="J1012" s="288" t="s">
        <v>2129</v>
      </c>
      <c r="K1012" s="288" t="s">
        <v>2129</v>
      </c>
      <c r="L1012" s="288" t="s">
        <v>2130</v>
      </c>
      <c r="M1012" s="288" t="s">
        <v>2130</v>
      </c>
      <c r="N1012" s="288" t="s">
        <v>2129</v>
      </c>
      <c r="P1012" s="289">
        <v>-577431.92000000004</v>
      </c>
      <c r="Q1012" s="289">
        <v>-578379.39</v>
      </c>
      <c r="R1012" s="289">
        <v>-579328.41</v>
      </c>
      <c r="S1012" s="289">
        <v>-580278.99</v>
      </c>
      <c r="T1012" s="289">
        <v>-581231.13</v>
      </c>
      <c r="U1012" s="289">
        <v>-582184.82999999996</v>
      </c>
      <c r="V1012" s="289">
        <v>-583140.1</v>
      </c>
      <c r="W1012" s="289">
        <v>-584096.93999999994</v>
      </c>
      <c r="X1012" s="289">
        <v>-585055.35</v>
      </c>
      <c r="Y1012" s="289">
        <v>-586015.32999999996</v>
      </c>
      <c r="Z1012" s="289">
        <v>-586976.88</v>
      </c>
      <c r="AA1012" s="289">
        <v>-587940.01</v>
      </c>
      <c r="AB1012" s="289">
        <v>-588904.72</v>
      </c>
      <c r="AC1012" s="289"/>
      <c r="AD1012" s="289"/>
      <c r="AE1012" s="289">
        <v>-583149.64</v>
      </c>
      <c r="AF1012" s="359">
        <v>4</v>
      </c>
      <c r="AG1012" s="359"/>
      <c r="AH1012" s="291"/>
      <c r="AI1012" s="291">
        <v>-583149.64</v>
      </c>
      <c r="AJ1012" s="291"/>
      <c r="AK1012" s="292"/>
      <c r="AL1012" s="291">
        <v>-583149.64</v>
      </c>
      <c r="AM1012" s="293"/>
      <c r="AN1012" s="291"/>
      <c r="AO1012" s="294">
        <v>0</v>
      </c>
      <c r="AP1012" s="291"/>
      <c r="AQ1012" s="295">
        <v>-588904.72</v>
      </c>
      <c r="AR1012" s="291"/>
      <c r="AS1012" s="291">
        <v>-588904.72</v>
      </c>
      <c r="AT1012" s="291"/>
      <c r="AU1012" s="292"/>
      <c r="AV1012" s="291">
        <v>-588904.72</v>
      </c>
      <c r="AW1012" s="293"/>
      <c r="AX1012" s="291"/>
      <c r="AY1012" s="293">
        <v>0</v>
      </c>
      <c r="AZ1012" s="297"/>
      <c r="BA1012" s="295"/>
      <c r="BB1012" s="43"/>
      <c r="BC1012" s="288" t="str">
        <f t="shared" si="133"/>
        <v/>
      </c>
      <c r="BD1012" s="288" t="str">
        <f t="shared" si="133"/>
        <v>ERB</v>
      </c>
      <c r="BE1012" s="288" t="str">
        <f t="shared" si="133"/>
        <v/>
      </c>
      <c r="BF1012" s="288" t="str">
        <f t="shared" si="133"/>
        <v/>
      </c>
      <c r="BG1012" s="288" t="str">
        <f t="shared" si="130"/>
        <v>NO</v>
      </c>
      <c r="BH1012" s="288" t="str">
        <f t="shared" si="130"/>
        <v>NO</v>
      </c>
      <c r="BI1012" s="288" t="str">
        <f t="shared" si="128"/>
        <v/>
      </c>
      <c r="BJ1012" s="43"/>
      <c r="BK1012" s="288" t="b">
        <f t="shared" si="132"/>
        <v>1</v>
      </c>
      <c r="BL1012" s="288" t="b">
        <f t="shared" si="132"/>
        <v>1</v>
      </c>
      <c r="BM1012" s="288" t="b">
        <f t="shared" si="132"/>
        <v>1</v>
      </c>
      <c r="BN1012" s="288" t="b">
        <f t="shared" si="132"/>
        <v>1</v>
      </c>
      <c r="BO1012" s="288" t="b">
        <f t="shared" si="132"/>
        <v>1</v>
      </c>
      <c r="BP1012" s="288" t="b">
        <f t="shared" si="132"/>
        <v>1</v>
      </c>
      <c r="BQ1012" s="288" t="b">
        <f t="shared" si="132"/>
        <v>1</v>
      </c>
    </row>
    <row r="1013" spans="1:69" ht="12" customHeight="1" x14ac:dyDescent="0.25">
      <c r="A1013" s="286">
        <v>23001151</v>
      </c>
      <c r="B1013" s="287" t="s">
        <v>3098</v>
      </c>
      <c r="C1013" s="16" t="s">
        <v>1217</v>
      </c>
      <c r="D1013" s="13" t="s">
        <v>180</v>
      </c>
      <c r="E1013" s="13"/>
      <c r="F1013" s="16"/>
      <c r="G1013" s="13"/>
      <c r="H1013" s="288" t="s">
        <v>2129</v>
      </c>
      <c r="I1013" s="288" t="s">
        <v>180</v>
      </c>
      <c r="J1013" s="288" t="s">
        <v>2129</v>
      </c>
      <c r="K1013" s="288" t="s">
        <v>2129</v>
      </c>
      <c r="L1013" s="288" t="s">
        <v>2130</v>
      </c>
      <c r="M1013" s="288" t="s">
        <v>2130</v>
      </c>
      <c r="N1013" s="288" t="s">
        <v>2129</v>
      </c>
      <c r="P1013" s="289">
        <v>-121758.84</v>
      </c>
      <c r="Q1013" s="289">
        <v>-121953.35</v>
      </c>
      <c r="R1013" s="289">
        <v>-122148.17</v>
      </c>
      <c r="S1013" s="289">
        <v>-122343.3</v>
      </c>
      <c r="T1013" s="289">
        <v>-122538.74</v>
      </c>
      <c r="U1013" s="289">
        <v>-122734.5</v>
      </c>
      <c r="V1013" s="289">
        <v>-122930.57</v>
      </c>
      <c r="W1013" s="289">
        <v>-123126.95</v>
      </c>
      <c r="X1013" s="289">
        <v>-123323.65</v>
      </c>
      <c r="Y1013" s="289">
        <v>-123520.66</v>
      </c>
      <c r="Z1013" s="289">
        <v>-123717.98</v>
      </c>
      <c r="AA1013" s="289">
        <v>-123915.62</v>
      </c>
      <c r="AB1013" s="289">
        <v>-124113.58</v>
      </c>
      <c r="AC1013" s="289"/>
      <c r="AD1013" s="289"/>
      <c r="AE1013" s="289">
        <v>-122932.47500000002</v>
      </c>
      <c r="AF1013" s="359">
        <v>4</v>
      </c>
      <c r="AG1013" s="359"/>
      <c r="AH1013" s="291"/>
      <c r="AI1013" s="291">
        <v>-122932.47500000002</v>
      </c>
      <c r="AJ1013" s="291"/>
      <c r="AK1013" s="292"/>
      <c r="AL1013" s="291">
        <v>-122932.47500000002</v>
      </c>
      <c r="AM1013" s="293"/>
      <c r="AN1013" s="291"/>
      <c r="AO1013" s="294">
        <v>0</v>
      </c>
      <c r="AP1013" s="291"/>
      <c r="AQ1013" s="295">
        <v>-124113.58</v>
      </c>
      <c r="AR1013" s="291"/>
      <c r="AS1013" s="291">
        <v>-124113.58</v>
      </c>
      <c r="AT1013" s="291"/>
      <c r="AU1013" s="292"/>
      <c r="AV1013" s="291">
        <v>-124113.58</v>
      </c>
      <c r="AW1013" s="293"/>
      <c r="AX1013" s="291"/>
      <c r="AY1013" s="293">
        <v>0</v>
      </c>
      <c r="AZ1013" s="297"/>
      <c r="BA1013" s="295"/>
      <c r="BB1013" s="43"/>
      <c r="BC1013" s="288" t="str">
        <f t="shared" si="133"/>
        <v/>
      </c>
      <c r="BD1013" s="288" t="str">
        <f t="shared" si="133"/>
        <v>ERB</v>
      </c>
      <c r="BE1013" s="288" t="str">
        <f t="shared" si="133"/>
        <v/>
      </c>
      <c r="BF1013" s="288" t="str">
        <f t="shared" si="133"/>
        <v/>
      </c>
      <c r="BG1013" s="288" t="str">
        <f t="shared" si="130"/>
        <v>NO</v>
      </c>
      <c r="BH1013" s="288" t="str">
        <f t="shared" si="130"/>
        <v>NO</v>
      </c>
      <c r="BI1013" s="288" t="str">
        <f t="shared" si="128"/>
        <v/>
      </c>
      <c r="BJ1013" s="43"/>
      <c r="BK1013" s="288" t="b">
        <f t="shared" si="132"/>
        <v>1</v>
      </c>
      <c r="BL1013" s="288" t="b">
        <f t="shared" si="132"/>
        <v>1</v>
      </c>
      <c r="BM1013" s="288" t="b">
        <f t="shared" si="132"/>
        <v>1</v>
      </c>
      <c r="BN1013" s="288" t="b">
        <f t="shared" si="132"/>
        <v>1</v>
      </c>
      <c r="BO1013" s="288" t="b">
        <f t="shared" si="132"/>
        <v>1</v>
      </c>
      <c r="BP1013" s="288" t="b">
        <f t="shared" si="132"/>
        <v>1</v>
      </c>
      <c r="BQ1013" s="288" t="b">
        <f t="shared" si="132"/>
        <v>1</v>
      </c>
    </row>
    <row r="1014" spans="1:69" ht="12" customHeight="1" x14ac:dyDescent="0.25">
      <c r="A1014" s="286">
        <v>23001231</v>
      </c>
      <c r="B1014" s="287" t="s">
        <v>3099</v>
      </c>
      <c r="C1014" s="16" t="s">
        <v>1218</v>
      </c>
      <c r="D1014" s="13" t="s">
        <v>180</v>
      </c>
      <c r="E1014" s="13"/>
      <c r="F1014" s="16"/>
      <c r="G1014" s="13"/>
      <c r="H1014" s="288" t="s">
        <v>2129</v>
      </c>
      <c r="I1014" s="288" t="s">
        <v>180</v>
      </c>
      <c r="J1014" s="288" t="s">
        <v>2129</v>
      </c>
      <c r="K1014" s="288" t="s">
        <v>2129</v>
      </c>
      <c r="L1014" s="288" t="s">
        <v>2130</v>
      </c>
      <c r="M1014" s="288" t="s">
        <v>2130</v>
      </c>
      <c r="N1014" s="288" t="s">
        <v>2129</v>
      </c>
      <c r="P1014" s="289">
        <v>-1247650.98</v>
      </c>
      <c r="Q1014" s="289">
        <v>-1251643.46</v>
      </c>
      <c r="R1014" s="289">
        <v>-1255648.72</v>
      </c>
      <c r="S1014" s="289">
        <v>-1259666.8</v>
      </c>
      <c r="T1014" s="289">
        <v>-1263697.73</v>
      </c>
      <c r="U1014" s="289">
        <v>-1267741.56</v>
      </c>
      <c r="V1014" s="289">
        <v>-1271798.33</v>
      </c>
      <c r="W1014" s="289">
        <v>-1275868.08</v>
      </c>
      <c r="X1014" s="289">
        <v>-1279950.8600000001</v>
      </c>
      <c r="Y1014" s="289">
        <v>-1284046.7</v>
      </c>
      <c r="Z1014" s="289">
        <v>-1288155.6499999999</v>
      </c>
      <c r="AA1014" s="289">
        <v>-1292277.75</v>
      </c>
      <c r="AB1014" s="289">
        <v>-1296413.04</v>
      </c>
      <c r="AC1014" s="289"/>
      <c r="AD1014" s="289"/>
      <c r="AE1014" s="289">
        <v>-1271877.3041666665</v>
      </c>
      <c r="AF1014" s="359">
        <v>4</v>
      </c>
      <c r="AG1014" s="359"/>
      <c r="AH1014" s="291"/>
      <c r="AI1014" s="291">
        <v>-1271877.3041666665</v>
      </c>
      <c r="AJ1014" s="291"/>
      <c r="AK1014" s="292"/>
      <c r="AL1014" s="291">
        <v>-1271877.3041666665</v>
      </c>
      <c r="AM1014" s="293"/>
      <c r="AN1014" s="291"/>
      <c r="AO1014" s="294">
        <v>0</v>
      </c>
      <c r="AP1014" s="291"/>
      <c r="AQ1014" s="295">
        <v>-1296413.04</v>
      </c>
      <c r="AR1014" s="291"/>
      <c r="AS1014" s="291">
        <v>-1296413.04</v>
      </c>
      <c r="AT1014" s="291"/>
      <c r="AU1014" s="292"/>
      <c r="AV1014" s="291">
        <v>-1296413.04</v>
      </c>
      <c r="AW1014" s="293"/>
      <c r="AX1014" s="291"/>
      <c r="AY1014" s="293">
        <v>0</v>
      </c>
      <c r="AZ1014" s="297"/>
      <c r="BA1014" s="295"/>
      <c r="BB1014" s="43"/>
      <c r="BC1014" s="288" t="str">
        <f t="shared" si="133"/>
        <v/>
      </c>
      <c r="BD1014" s="288" t="str">
        <f t="shared" si="133"/>
        <v>ERB</v>
      </c>
      <c r="BE1014" s="288" t="str">
        <f t="shared" si="133"/>
        <v/>
      </c>
      <c r="BF1014" s="288" t="str">
        <f t="shared" si="133"/>
        <v/>
      </c>
      <c r="BG1014" s="288" t="str">
        <f t="shared" si="130"/>
        <v>NO</v>
      </c>
      <c r="BH1014" s="288" t="str">
        <f t="shared" si="130"/>
        <v>NO</v>
      </c>
      <c r="BI1014" s="288" t="str">
        <f t="shared" si="128"/>
        <v/>
      </c>
      <c r="BJ1014" s="43"/>
      <c r="BK1014" s="288" t="b">
        <f t="shared" si="132"/>
        <v>1</v>
      </c>
      <c r="BL1014" s="288" t="b">
        <f t="shared" si="132"/>
        <v>1</v>
      </c>
      <c r="BM1014" s="288" t="b">
        <f t="shared" si="132"/>
        <v>1</v>
      </c>
      <c r="BN1014" s="288" t="b">
        <f t="shared" si="132"/>
        <v>1</v>
      </c>
      <c r="BO1014" s="288" t="b">
        <f t="shared" si="132"/>
        <v>1</v>
      </c>
      <c r="BP1014" s="288" t="b">
        <f t="shared" si="132"/>
        <v>1</v>
      </c>
      <c r="BQ1014" s="288" t="b">
        <f t="shared" si="132"/>
        <v>1</v>
      </c>
    </row>
    <row r="1015" spans="1:69" ht="12" customHeight="1" x14ac:dyDescent="0.25">
      <c r="A1015" s="286">
        <v>23002011</v>
      </c>
      <c r="B1015" s="287" t="s">
        <v>3100</v>
      </c>
      <c r="C1015" s="16" t="s">
        <v>1219</v>
      </c>
      <c r="D1015" s="13" t="s">
        <v>180</v>
      </c>
      <c r="E1015" s="13"/>
      <c r="F1015" s="16"/>
      <c r="G1015" s="13"/>
      <c r="H1015" s="288" t="s">
        <v>2129</v>
      </c>
      <c r="I1015" s="288" t="s">
        <v>180</v>
      </c>
      <c r="J1015" s="288" t="s">
        <v>2129</v>
      </c>
      <c r="K1015" s="288" t="s">
        <v>2129</v>
      </c>
      <c r="L1015" s="288" t="s">
        <v>2130</v>
      </c>
      <c r="M1015" s="288" t="s">
        <v>2130</v>
      </c>
      <c r="N1015" s="288" t="s">
        <v>2129</v>
      </c>
      <c r="P1015" s="289">
        <v>-1011314.31</v>
      </c>
      <c r="Q1015" s="289">
        <v>-1016452.54</v>
      </c>
      <c r="R1015" s="289">
        <v>-1021616.89</v>
      </c>
      <c r="S1015" s="289">
        <v>-1026807.47</v>
      </c>
      <c r="T1015" s="289">
        <v>-1032024.42</v>
      </c>
      <c r="U1015" s="289">
        <v>-1037267.87</v>
      </c>
      <c r="V1015" s="289">
        <v>-1042537.96</v>
      </c>
      <c r="W1015" s="289">
        <v>-1047834.84</v>
      </c>
      <c r="X1015" s="289">
        <v>-1053158.6499999999</v>
      </c>
      <c r="Y1015" s="289">
        <v>-1058509.49</v>
      </c>
      <c r="Z1015" s="289">
        <v>-1063887.52</v>
      </c>
      <c r="AA1015" s="289">
        <v>-1069292.8799999999</v>
      </c>
      <c r="AB1015" s="289">
        <v>-1074725.69</v>
      </c>
      <c r="AC1015" s="289"/>
      <c r="AD1015" s="289"/>
      <c r="AE1015" s="289">
        <v>-1042700.8775000001</v>
      </c>
      <c r="AF1015" s="359">
        <v>4</v>
      </c>
      <c r="AG1015" s="359"/>
      <c r="AH1015" s="291"/>
      <c r="AI1015" s="291">
        <v>-1042700.8775000001</v>
      </c>
      <c r="AJ1015" s="291"/>
      <c r="AK1015" s="292"/>
      <c r="AL1015" s="291">
        <v>-1042700.8775000001</v>
      </c>
      <c r="AM1015" s="293"/>
      <c r="AN1015" s="291"/>
      <c r="AO1015" s="294">
        <v>0</v>
      </c>
      <c r="AP1015" s="291"/>
      <c r="AQ1015" s="295">
        <v>-1074725.69</v>
      </c>
      <c r="AR1015" s="291"/>
      <c r="AS1015" s="291">
        <v>-1074725.69</v>
      </c>
      <c r="AT1015" s="291"/>
      <c r="AU1015" s="292"/>
      <c r="AV1015" s="291">
        <v>-1074725.69</v>
      </c>
      <c r="AW1015" s="293"/>
      <c r="AX1015" s="291"/>
      <c r="AY1015" s="293">
        <v>0</v>
      </c>
      <c r="AZ1015" s="297"/>
      <c r="BA1015" s="295"/>
      <c r="BB1015" s="43"/>
      <c r="BC1015" s="288" t="str">
        <f t="shared" si="133"/>
        <v/>
      </c>
      <c r="BD1015" s="288" t="str">
        <f t="shared" si="133"/>
        <v>ERB</v>
      </c>
      <c r="BE1015" s="288" t="str">
        <f t="shared" si="133"/>
        <v/>
      </c>
      <c r="BF1015" s="288" t="str">
        <f t="shared" si="133"/>
        <v/>
      </c>
      <c r="BG1015" s="288" t="str">
        <f t="shared" si="130"/>
        <v>NO</v>
      </c>
      <c r="BH1015" s="288" t="str">
        <f t="shared" si="130"/>
        <v>NO</v>
      </c>
      <c r="BI1015" s="288" t="str">
        <f t="shared" si="128"/>
        <v/>
      </c>
      <c r="BJ1015" s="43"/>
      <c r="BK1015" s="288" t="b">
        <f t="shared" si="132"/>
        <v>1</v>
      </c>
      <c r="BL1015" s="288" t="b">
        <f t="shared" si="132"/>
        <v>1</v>
      </c>
      <c r="BM1015" s="288" t="b">
        <f t="shared" si="132"/>
        <v>1</v>
      </c>
      <c r="BN1015" s="288" t="b">
        <f t="shared" si="132"/>
        <v>1</v>
      </c>
      <c r="BO1015" s="288" t="b">
        <f t="shared" si="132"/>
        <v>1</v>
      </c>
      <c r="BP1015" s="288" t="b">
        <f t="shared" si="132"/>
        <v>1</v>
      </c>
      <c r="BQ1015" s="288" t="b">
        <f t="shared" si="132"/>
        <v>1</v>
      </c>
    </row>
    <row r="1016" spans="1:69" ht="12" customHeight="1" x14ac:dyDescent="0.25">
      <c r="A1016" s="311">
        <v>23002041</v>
      </c>
      <c r="B1016" s="312" t="s">
        <v>3101</v>
      </c>
      <c r="C1016" s="16" t="s">
        <v>1220</v>
      </c>
      <c r="D1016" s="13" t="s">
        <v>180</v>
      </c>
      <c r="E1016" s="13"/>
      <c r="F1016" s="16"/>
      <c r="G1016" s="13"/>
      <c r="H1016" s="288" t="s">
        <v>2129</v>
      </c>
      <c r="I1016" s="288" t="s">
        <v>180</v>
      </c>
      <c r="J1016" s="288" t="s">
        <v>2129</v>
      </c>
      <c r="K1016" s="288" t="s">
        <v>2129</v>
      </c>
      <c r="L1016" s="288" t="s">
        <v>2130</v>
      </c>
      <c r="M1016" s="288" t="s">
        <v>2130</v>
      </c>
      <c r="N1016" s="288" t="s">
        <v>2129</v>
      </c>
      <c r="P1016" s="289">
        <v>-23735669.940000001</v>
      </c>
      <c r="Q1016" s="289">
        <v>-23803567.550000001</v>
      </c>
      <c r="R1016" s="289">
        <v>-23870973.300000001</v>
      </c>
      <c r="S1016" s="289">
        <v>-23938569.920000002</v>
      </c>
      <c r="T1016" s="289">
        <v>-24006357.960000001</v>
      </c>
      <c r="U1016" s="289">
        <v>-24074337.949999999</v>
      </c>
      <c r="V1016" s="289">
        <v>-24142510.449999999</v>
      </c>
      <c r="W1016" s="289">
        <v>-24210876</v>
      </c>
      <c r="X1016" s="289">
        <v>-24279435.140000001</v>
      </c>
      <c r="Y1016" s="289">
        <v>-24348188.43</v>
      </c>
      <c r="Z1016" s="289">
        <v>-24417136.41</v>
      </c>
      <c r="AA1016" s="289">
        <v>-24486279.640000001</v>
      </c>
      <c r="AB1016" s="289">
        <v>-24555618.670000002</v>
      </c>
      <c r="AC1016" s="289"/>
      <c r="AD1016" s="289"/>
      <c r="AE1016" s="289">
        <v>-24143656.421250004</v>
      </c>
      <c r="AF1016" s="359">
        <v>4</v>
      </c>
      <c r="AG1016" s="359"/>
      <c r="AH1016" s="291"/>
      <c r="AI1016" s="291">
        <v>-24143656.421250004</v>
      </c>
      <c r="AJ1016" s="291"/>
      <c r="AK1016" s="292"/>
      <c r="AL1016" s="291">
        <v>-24143656.421250004</v>
      </c>
      <c r="AM1016" s="293"/>
      <c r="AN1016" s="291"/>
      <c r="AO1016" s="294">
        <v>0</v>
      </c>
      <c r="AP1016" s="291"/>
      <c r="AQ1016" s="295">
        <v>-24555618.670000002</v>
      </c>
      <c r="AR1016" s="291"/>
      <c r="AS1016" s="291">
        <v>-24555618.670000002</v>
      </c>
      <c r="AT1016" s="291"/>
      <c r="AU1016" s="292"/>
      <c r="AV1016" s="291">
        <v>-24555618.670000002</v>
      </c>
      <c r="AW1016" s="293"/>
      <c r="AX1016" s="291"/>
      <c r="AY1016" s="293">
        <v>0</v>
      </c>
      <c r="AZ1016" s="297"/>
      <c r="BA1016" s="295"/>
      <c r="BB1016" s="43"/>
      <c r="BC1016" s="288" t="str">
        <f t="shared" si="133"/>
        <v/>
      </c>
      <c r="BD1016" s="288" t="str">
        <f t="shared" si="133"/>
        <v>ERB</v>
      </c>
      <c r="BE1016" s="288" t="str">
        <f t="shared" si="133"/>
        <v/>
      </c>
      <c r="BF1016" s="288" t="str">
        <f t="shared" si="133"/>
        <v/>
      </c>
      <c r="BG1016" s="288" t="str">
        <f t="shared" si="130"/>
        <v>NO</v>
      </c>
      <c r="BH1016" s="288" t="str">
        <f t="shared" si="130"/>
        <v>NO</v>
      </c>
      <c r="BI1016" s="288" t="str">
        <f t="shared" si="128"/>
        <v/>
      </c>
      <c r="BJ1016" s="43"/>
      <c r="BK1016" s="288" t="b">
        <f t="shared" si="132"/>
        <v>1</v>
      </c>
      <c r="BL1016" s="288" t="b">
        <f t="shared" si="132"/>
        <v>1</v>
      </c>
      <c r="BM1016" s="288" t="b">
        <f t="shared" si="132"/>
        <v>1</v>
      </c>
      <c r="BN1016" s="288" t="b">
        <f t="shared" si="132"/>
        <v>1</v>
      </c>
      <c r="BO1016" s="288" t="b">
        <f t="shared" si="132"/>
        <v>1</v>
      </c>
      <c r="BP1016" s="288" t="b">
        <f t="shared" si="132"/>
        <v>1</v>
      </c>
      <c r="BQ1016" s="288" t="b">
        <f t="shared" si="132"/>
        <v>1</v>
      </c>
    </row>
    <row r="1017" spans="1:69" ht="12" customHeight="1" x14ac:dyDescent="0.25">
      <c r="A1017" s="286">
        <v>23002061</v>
      </c>
      <c r="B1017" s="287" t="s">
        <v>3102</v>
      </c>
      <c r="C1017" s="16" t="s">
        <v>1221</v>
      </c>
      <c r="D1017" s="13" t="s">
        <v>180</v>
      </c>
      <c r="E1017" s="13"/>
      <c r="F1017" s="16"/>
      <c r="G1017" s="13"/>
      <c r="H1017" s="288" t="s">
        <v>2129</v>
      </c>
      <c r="I1017" s="288" t="s">
        <v>180</v>
      </c>
      <c r="J1017" s="288" t="s">
        <v>2129</v>
      </c>
      <c r="K1017" s="288" t="s">
        <v>2129</v>
      </c>
      <c r="L1017" s="288" t="s">
        <v>2130</v>
      </c>
      <c r="M1017" s="288" t="s">
        <v>2130</v>
      </c>
      <c r="N1017" s="288" t="s">
        <v>2129</v>
      </c>
      <c r="P1017" s="289">
        <v>45435.94</v>
      </c>
      <c r="Q1017" s="289">
        <v>45435.94</v>
      </c>
      <c r="R1017" s="289">
        <v>45435.94</v>
      </c>
      <c r="S1017" s="289">
        <v>45435.94</v>
      </c>
      <c r="T1017" s="289">
        <v>45435.94</v>
      </c>
      <c r="U1017" s="289">
        <v>45435.94</v>
      </c>
      <c r="V1017" s="289">
        <v>45435.94</v>
      </c>
      <c r="W1017" s="289">
        <v>45435.94</v>
      </c>
      <c r="X1017" s="289">
        <v>45435.94</v>
      </c>
      <c r="Y1017" s="289">
        <v>45435.94</v>
      </c>
      <c r="Z1017" s="289">
        <v>45435.94</v>
      </c>
      <c r="AA1017" s="289">
        <v>45435.94</v>
      </c>
      <c r="AB1017" s="289">
        <v>55509.52</v>
      </c>
      <c r="AC1017" s="289"/>
      <c r="AD1017" s="289"/>
      <c r="AE1017" s="289">
        <v>45855.672500000008</v>
      </c>
      <c r="AF1017" s="359">
        <v>4</v>
      </c>
      <c r="AG1017" s="360"/>
      <c r="AH1017" s="291"/>
      <c r="AI1017" s="291">
        <v>45855.672500000008</v>
      </c>
      <c r="AJ1017" s="291"/>
      <c r="AK1017" s="292"/>
      <c r="AL1017" s="291">
        <v>45855.672500000008</v>
      </c>
      <c r="AM1017" s="293"/>
      <c r="AN1017" s="291"/>
      <c r="AO1017" s="294">
        <v>0</v>
      </c>
      <c r="AP1017" s="291"/>
      <c r="AQ1017" s="295">
        <v>55509.52</v>
      </c>
      <c r="AR1017" s="291"/>
      <c r="AS1017" s="291">
        <v>55509.52</v>
      </c>
      <c r="AT1017" s="291"/>
      <c r="AU1017" s="292"/>
      <c r="AV1017" s="291">
        <v>55509.52</v>
      </c>
      <c r="AW1017" s="293"/>
      <c r="AX1017" s="291"/>
      <c r="AY1017" s="293">
        <v>0</v>
      </c>
      <c r="AZ1017" s="297"/>
      <c r="BA1017" s="295"/>
      <c r="BB1017" s="43"/>
      <c r="BC1017" s="288" t="str">
        <f t="shared" si="133"/>
        <v/>
      </c>
      <c r="BD1017" s="288" t="str">
        <f t="shared" si="133"/>
        <v>ERB</v>
      </c>
      <c r="BE1017" s="288" t="str">
        <f t="shared" si="133"/>
        <v/>
      </c>
      <c r="BF1017" s="288" t="str">
        <f t="shared" si="133"/>
        <v/>
      </c>
      <c r="BG1017" s="288" t="str">
        <f t="shared" si="130"/>
        <v>NO</v>
      </c>
      <c r="BH1017" s="288" t="str">
        <f t="shared" si="130"/>
        <v>NO</v>
      </c>
      <c r="BI1017" s="288" t="str">
        <f t="shared" si="128"/>
        <v/>
      </c>
      <c r="BJ1017" s="43"/>
      <c r="BK1017" s="288" t="b">
        <f t="shared" si="132"/>
        <v>1</v>
      </c>
      <c r="BL1017" s="288" t="b">
        <f t="shared" si="132"/>
        <v>1</v>
      </c>
      <c r="BM1017" s="288" t="b">
        <f t="shared" si="132"/>
        <v>1</v>
      </c>
      <c r="BN1017" s="288" t="b">
        <f t="shared" si="132"/>
        <v>1</v>
      </c>
      <c r="BO1017" s="288" t="b">
        <f t="shared" si="132"/>
        <v>1</v>
      </c>
      <c r="BP1017" s="288" t="b">
        <f t="shared" si="132"/>
        <v>1</v>
      </c>
      <c r="BQ1017" s="288" t="b">
        <f t="shared" si="132"/>
        <v>1</v>
      </c>
    </row>
    <row r="1018" spans="1:69" ht="12" customHeight="1" x14ac:dyDescent="0.25">
      <c r="A1018" s="286">
        <v>23002071</v>
      </c>
      <c r="B1018" s="287" t="s">
        <v>3103</v>
      </c>
      <c r="C1018" s="16" t="s">
        <v>1222</v>
      </c>
      <c r="D1018" s="13" t="s">
        <v>180</v>
      </c>
      <c r="E1018" s="13"/>
      <c r="F1018" s="16"/>
      <c r="G1018" s="13"/>
      <c r="H1018" s="288" t="s">
        <v>2129</v>
      </c>
      <c r="I1018" s="288" t="s">
        <v>180</v>
      </c>
      <c r="J1018" s="288" t="s">
        <v>2129</v>
      </c>
      <c r="K1018" s="288" t="s">
        <v>2129</v>
      </c>
      <c r="L1018" s="288" t="s">
        <v>2130</v>
      </c>
      <c r="M1018" s="288" t="s">
        <v>2130</v>
      </c>
      <c r="N1018" s="288" t="s">
        <v>2129</v>
      </c>
      <c r="P1018" s="289">
        <v>284355.01</v>
      </c>
      <c r="Q1018" s="289">
        <v>284355.01</v>
      </c>
      <c r="R1018" s="289">
        <v>284355.01</v>
      </c>
      <c r="S1018" s="289">
        <v>284355.01</v>
      </c>
      <c r="T1018" s="289">
        <v>284355.01</v>
      </c>
      <c r="U1018" s="289">
        <v>284355.01</v>
      </c>
      <c r="V1018" s="289">
        <v>284355.01</v>
      </c>
      <c r="W1018" s="289">
        <v>284355.01</v>
      </c>
      <c r="X1018" s="289">
        <v>284355.01</v>
      </c>
      <c r="Y1018" s="289">
        <v>284355.01</v>
      </c>
      <c r="Z1018" s="289">
        <v>284355.01</v>
      </c>
      <c r="AA1018" s="289">
        <v>284355.01</v>
      </c>
      <c r="AB1018" s="289">
        <v>194084.5</v>
      </c>
      <c r="AC1018" s="289"/>
      <c r="AD1018" s="289"/>
      <c r="AE1018" s="289">
        <v>280593.73874999996</v>
      </c>
      <c r="AF1018" s="359">
        <v>4</v>
      </c>
      <c r="AG1018" s="360"/>
      <c r="AH1018" s="291"/>
      <c r="AI1018" s="291">
        <v>280593.73874999996</v>
      </c>
      <c r="AJ1018" s="291"/>
      <c r="AK1018" s="292"/>
      <c r="AL1018" s="291">
        <v>280593.73874999996</v>
      </c>
      <c r="AM1018" s="293"/>
      <c r="AN1018" s="291"/>
      <c r="AO1018" s="294">
        <v>0</v>
      </c>
      <c r="AP1018" s="291"/>
      <c r="AQ1018" s="295">
        <v>194084.5</v>
      </c>
      <c r="AR1018" s="291"/>
      <c r="AS1018" s="291">
        <v>194084.5</v>
      </c>
      <c r="AT1018" s="291"/>
      <c r="AU1018" s="292"/>
      <c r="AV1018" s="291">
        <v>194084.5</v>
      </c>
      <c r="AW1018" s="293"/>
      <c r="AX1018" s="291"/>
      <c r="AY1018" s="293">
        <v>0</v>
      </c>
      <c r="AZ1018" s="297"/>
      <c r="BA1018" s="295"/>
      <c r="BB1018" s="43"/>
      <c r="BC1018" s="288" t="str">
        <f t="shared" si="133"/>
        <v/>
      </c>
      <c r="BD1018" s="288" t="str">
        <f t="shared" si="133"/>
        <v>ERB</v>
      </c>
      <c r="BE1018" s="288" t="str">
        <f t="shared" si="133"/>
        <v/>
      </c>
      <c r="BF1018" s="288" t="str">
        <f t="shared" si="133"/>
        <v/>
      </c>
      <c r="BG1018" s="288" t="str">
        <f t="shared" si="130"/>
        <v>NO</v>
      </c>
      <c r="BH1018" s="288" t="str">
        <f t="shared" si="130"/>
        <v>NO</v>
      </c>
      <c r="BI1018" s="288" t="str">
        <f t="shared" ref="BI1018:BI1084" si="134">IF(OR(CONCATENATE(BG1018,BH1018)="NOW/C",CONCATENATE(BG1018,BH1018)="W/CNO"),"W/C","")</f>
        <v/>
      </c>
      <c r="BJ1018" s="43"/>
      <c r="BK1018" s="288" t="b">
        <f t="shared" si="132"/>
        <v>1</v>
      </c>
      <c r="BL1018" s="288" t="b">
        <f t="shared" si="132"/>
        <v>1</v>
      </c>
      <c r="BM1018" s="288" t="b">
        <f t="shared" si="132"/>
        <v>1</v>
      </c>
      <c r="BN1018" s="288" t="b">
        <f t="shared" si="132"/>
        <v>1</v>
      </c>
      <c r="BO1018" s="288" t="b">
        <f t="shared" si="132"/>
        <v>1</v>
      </c>
      <c r="BP1018" s="288" t="b">
        <f t="shared" si="132"/>
        <v>1</v>
      </c>
      <c r="BQ1018" s="288" t="b">
        <f t="shared" si="132"/>
        <v>1</v>
      </c>
    </row>
    <row r="1019" spans="1:69" ht="12" customHeight="1" x14ac:dyDescent="0.25">
      <c r="A1019" s="286">
        <v>23002072</v>
      </c>
      <c r="B1019" s="287" t="s">
        <v>58</v>
      </c>
      <c r="C1019" s="16" t="s">
        <v>59</v>
      </c>
      <c r="D1019" s="13" t="s">
        <v>181</v>
      </c>
      <c r="E1019" s="13"/>
      <c r="F1019" s="16"/>
      <c r="G1019" s="13"/>
      <c r="H1019" s="288" t="s">
        <v>2129</v>
      </c>
      <c r="I1019" s="288" t="s">
        <v>2129</v>
      </c>
      <c r="J1019" s="288" t="s">
        <v>181</v>
      </c>
      <c r="K1019" s="288" t="s">
        <v>2129</v>
      </c>
      <c r="L1019" s="288" t="s">
        <v>2130</v>
      </c>
      <c r="M1019" s="288" t="s">
        <v>2130</v>
      </c>
      <c r="N1019" s="288" t="s">
        <v>2129</v>
      </c>
      <c r="P1019" s="289">
        <v>31920.65</v>
      </c>
      <c r="Q1019" s="289">
        <v>31920.65</v>
      </c>
      <c r="R1019" s="289">
        <v>31920.65</v>
      </c>
      <c r="S1019" s="289">
        <v>31920.65</v>
      </c>
      <c r="T1019" s="289">
        <v>31920.65</v>
      </c>
      <c r="U1019" s="289">
        <v>31920.65</v>
      </c>
      <c r="V1019" s="289">
        <v>31920.65</v>
      </c>
      <c r="W1019" s="289">
        <v>31920.65</v>
      </c>
      <c r="X1019" s="289">
        <v>31920.65</v>
      </c>
      <c r="Y1019" s="289">
        <v>31920.65</v>
      </c>
      <c r="Z1019" s="289">
        <v>31920.65</v>
      </c>
      <c r="AA1019" s="289">
        <v>31920.65</v>
      </c>
      <c r="AB1019" s="289">
        <v>84812.03</v>
      </c>
      <c r="AC1019" s="289"/>
      <c r="AD1019" s="289"/>
      <c r="AE1019" s="289">
        <v>34124.457499999997</v>
      </c>
      <c r="AF1019" s="359" t="s">
        <v>71</v>
      </c>
      <c r="AG1019" s="360">
        <v>1</v>
      </c>
      <c r="AH1019" s="291"/>
      <c r="AI1019" s="291"/>
      <c r="AJ1019" s="291">
        <v>34124.457499999997</v>
      </c>
      <c r="AK1019" s="292"/>
      <c r="AL1019" s="291">
        <v>34124.457499999997</v>
      </c>
      <c r="AM1019" s="293"/>
      <c r="AN1019" s="291"/>
      <c r="AO1019" s="294">
        <v>0</v>
      </c>
      <c r="AP1019" s="291"/>
      <c r="AQ1019" s="295">
        <v>84812.03</v>
      </c>
      <c r="AR1019" s="291"/>
      <c r="AS1019" s="291"/>
      <c r="AT1019" s="291">
        <v>84812.03</v>
      </c>
      <c r="AU1019" s="292"/>
      <c r="AV1019" s="291">
        <v>84812.03</v>
      </c>
      <c r="AW1019" s="293"/>
      <c r="AX1019" s="291"/>
      <c r="AY1019" s="293">
        <v>0</v>
      </c>
      <c r="AZ1019" s="297"/>
      <c r="BA1019" s="295"/>
      <c r="BB1019" s="43"/>
      <c r="BC1019" s="288" t="str">
        <f t="shared" si="133"/>
        <v/>
      </c>
      <c r="BD1019" s="288" t="str">
        <f t="shared" si="133"/>
        <v/>
      </c>
      <c r="BE1019" s="288" t="str">
        <f t="shared" si="133"/>
        <v>GRB</v>
      </c>
      <c r="BF1019" s="288" t="str">
        <f t="shared" si="133"/>
        <v/>
      </c>
      <c r="BG1019" s="288" t="str">
        <f t="shared" si="130"/>
        <v>NO</v>
      </c>
      <c r="BH1019" s="288" t="str">
        <f t="shared" si="130"/>
        <v>NO</v>
      </c>
      <c r="BI1019" s="288" t="str">
        <f t="shared" si="134"/>
        <v/>
      </c>
      <c r="BJ1019" s="43"/>
      <c r="BK1019" s="288" t="b">
        <f t="shared" si="132"/>
        <v>1</v>
      </c>
      <c r="BL1019" s="288" t="b">
        <f t="shared" si="132"/>
        <v>1</v>
      </c>
      <c r="BM1019" s="288" t="b">
        <f t="shared" si="132"/>
        <v>1</v>
      </c>
      <c r="BN1019" s="288" t="b">
        <f t="shared" si="132"/>
        <v>1</v>
      </c>
      <c r="BO1019" s="288" t="b">
        <f t="shared" si="132"/>
        <v>1</v>
      </c>
      <c r="BP1019" s="288" t="b">
        <f t="shared" si="132"/>
        <v>1</v>
      </c>
      <c r="BQ1019" s="288" t="b">
        <f t="shared" si="132"/>
        <v>1</v>
      </c>
    </row>
    <row r="1020" spans="1:69" ht="12" customHeight="1" x14ac:dyDescent="0.25">
      <c r="A1020" s="286">
        <v>23002091</v>
      </c>
      <c r="B1020" s="287" t="s">
        <v>3104</v>
      </c>
      <c r="C1020" s="16" t="s">
        <v>1223</v>
      </c>
      <c r="D1020" s="13" t="s">
        <v>180</v>
      </c>
      <c r="E1020" s="13"/>
      <c r="F1020" s="16"/>
      <c r="G1020" s="13"/>
      <c r="H1020" s="288" t="s">
        <v>2129</v>
      </c>
      <c r="I1020" s="288" t="s">
        <v>180</v>
      </c>
      <c r="J1020" s="288" t="s">
        <v>2129</v>
      </c>
      <c r="K1020" s="288" t="s">
        <v>2129</v>
      </c>
      <c r="L1020" s="288" t="s">
        <v>2130</v>
      </c>
      <c r="M1020" s="288" t="s">
        <v>2130</v>
      </c>
      <c r="N1020" s="288" t="s">
        <v>2129</v>
      </c>
      <c r="P1020" s="289">
        <v>-6134443.9500000002</v>
      </c>
      <c r="Q1020" s="289">
        <v>-6134443.9500000002</v>
      </c>
      <c r="R1020" s="289">
        <v>-6134443.9500000002</v>
      </c>
      <c r="S1020" s="289">
        <v>-6134443.9500000002</v>
      </c>
      <c r="T1020" s="289">
        <v>-6134443.9500000002</v>
      </c>
      <c r="U1020" s="289">
        <v>-6134443.9500000002</v>
      </c>
      <c r="V1020" s="289">
        <v>-6134443.9500000002</v>
      </c>
      <c r="W1020" s="289">
        <v>-6134443.9500000002</v>
      </c>
      <c r="X1020" s="289">
        <v>-6134443.9500000002</v>
      </c>
      <c r="Y1020" s="289">
        <v>-6134443.9500000002</v>
      </c>
      <c r="Z1020" s="289">
        <v>-6134443.9500000002</v>
      </c>
      <c r="AA1020" s="289">
        <v>-6134443.9500000002</v>
      </c>
      <c r="AB1020" s="289">
        <v>-5395042.0199999996</v>
      </c>
      <c r="AC1020" s="289"/>
      <c r="AD1020" s="289"/>
      <c r="AE1020" s="289">
        <v>-6103635.5362500018</v>
      </c>
      <c r="AF1020" s="359">
        <v>4</v>
      </c>
      <c r="AG1020" s="360"/>
      <c r="AH1020" s="291"/>
      <c r="AI1020" s="291">
        <v>-6103635.5362500018</v>
      </c>
      <c r="AJ1020" s="291"/>
      <c r="AK1020" s="292"/>
      <c r="AL1020" s="291">
        <v>-6103635.5362500018</v>
      </c>
      <c r="AM1020" s="293"/>
      <c r="AN1020" s="291"/>
      <c r="AO1020" s="294">
        <v>0</v>
      </c>
      <c r="AP1020" s="291"/>
      <c r="AQ1020" s="295">
        <v>-5395042.0199999996</v>
      </c>
      <c r="AR1020" s="291"/>
      <c r="AS1020" s="291">
        <v>-5395042.0199999996</v>
      </c>
      <c r="AT1020" s="291"/>
      <c r="AU1020" s="292"/>
      <c r="AV1020" s="291">
        <v>-5395042.0199999996</v>
      </c>
      <c r="AW1020" s="293"/>
      <c r="AX1020" s="291"/>
      <c r="AY1020" s="293">
        <v>0</v>
      </c>
      <c r="AZ1020" s="297"/>
      <c r="BA1020" s="295"/>
      <c r="BB1020" s="43"/>
      <c r="BC1020" s="288" t="str">
        <f t="shared" si="133"/>
        <v/>
      </c>
      <c r="BD1020" s="288" t="str">
        <f t="shared" si="133"/>
        <v>ERB</v>
      </c>
      <c r="BE1020" s="288" t="str">
        <f t="shared" si="133"/>
        <v/>
      </c>
      <c r="BF1020" s="288" t="str">
        <f t="shared" si="133"/>
        <v/>
      </c>
      <c r="BG1020" s="288" t="str">
        <f t="shared" si="130"/>
        <v>NO</v>
      </c>
      <c r="BH1020" s="288" t="str">
        <f t="shared" si="130"/>
        <v>NO</v>
      </c>
      <c r="BI1020" s="288" t="str">
        <f t="shared" si="134"/>
        <v/>
      </c>
      <c r="BJ1020" s="43"/>
      <c r="BK1020" s="288" t="b">
        <f t="shared" ref="BK1020:BQ1040" si="135">BC1020=H1020</f>
        <v>1</v>
      </c>
      <c r="BL1020" s="288" t="b">
        <f t="shared" si="135"/>
        <v>1</v>
      </c>
      <c r="BM1020" s="288" t="b">
        <f t="shared" si="135"/>
        <v>1</v>
      </c>
      <c r="BN1020" s="288" t="b">
        <f t="shared" si="135"/>
        <v>1</v>
      </c>
      <c r="BO1020" s="288" t="b">
        <f t="shared" si="135"/>
        <v>1</v>
      </c>
      <c r="BP1020" s="288" t="b">
        <f t="shared" si="135"/>
        <v>1</v>
      </c>
      <c r="BQ1020" s="288" t="b">
        <f t="shared" si="135"/>
        <v>1</v>
      </c>
    </row>
    <row r="1021" spans="1:69" ht="12" customHeight="1" x14ac:dyDescent="0.25">
      <c r="A1021" s="286">
        <v>23002092</v>
      </c>
      <c r="B1021" s="287" t="s">
        <v>3105</v>
      </c>
      <c r="C1021" s="16" t="s">
        <v>55</v>
      </c>
      <c r="D1021" s="13" t="s">
        <v>181</v>
      </c>
      <c r="E1021" s="13"/>
      <c r="F1021" s="16"/>
      <c r="G1021" s="13"/>
      <c r="H1021" s="288" t="s">
        <v>2129</v>
      </c>
      <c r="I1021" s="288" t="s">
        <v>2129</v>
      </c>
      <c r="J1021" s="288" t="s">
        <v>181</v>
      </c>
      <c r="K1021" s="288" t="s">
        <v>2129</v>
      </c>
      <c r="L1021" s="288" t="s">
        <v>2130</v>
      </c>
      <c r="M1021" s="288" t="s">
        <v>2130</v>
      </c>
      <c r="N1021" s="288" t="s">
        <v>2129</v>
      </c>
      <c r="P1021" s="289">
        <v>-31920.65</v>
      </c>
      <c r="Q1021" s="289">
        <v>-31920.65</v>
      </c>
      <c r="R1021" s="289">
        <v>-31920.65</v>
      </c>
      <c r="S1021" s="289">
        <v>-31920.65</v>
      </c>
      <c r="T1021" s="289">
        <v>-31920.65</v>
      </c>
      <c r="U1021" s="289">
        <v>-31920.65</v>
      </c>
      <c r="V1021" s="289">
        <v>-31920.65</v>
      </c>
      <c r="W1021" s="289">
        <v>-31920.65</v>
      </c>
      <c r="X1021" s="289">
        <v>-31920.65</v>
      </c>
      <c r="Y1021" s="289">
        <v>-31920.65</v>
      </c>
      <c r="Z1021" s="289">
        <v>-31920.65</v>
      </c>
      <c r="AA1021" s="289">
        <v>-31920.65</v>
      </c>
      <c r="AB1021" s="289">
        <v>-84812.03</v>
      </c>
      <c r="AC1021" s="289"/>
      <c r="AD1021" s="289"/>
      <c r="AE1021" s="289">
        <v>-34124.457499999997</v>
      </c>
      <c r="AF1021" s="359"/>
      <c r="AG1021" s="360">
        <v>1</v>
      </c>
      <c r="AH1021" s="291"/>
      <c r="AI1021" s="291"/>
      <c r="AJ1021" s="291">
        <v>-34124.457499999997</v>
      </c>
      <c r="AK1021" s="292"/>
      <c r="AL1021" s="291">
        <v>-34124.457499999997</v>
      </c>
      <c r="AM1021" s="293"/>
      <c r="AN1021" s="291"/>
      <c r="AO1021" s="294">
        <v>0</v>
      </c>
      <c r="AP1021" s="291"/>
      <c r="AQ1021" s="295">
        <v>-84812.03</v>
      </c>
      <c r="AR1021" s="291"/>
      <c r="AS1021" s="291"/>
      <c r="AT1021" s="291">
        <v>-84812.03</v>
      </c>
      <c r="AU1021" s="292"/>
      <c r="AV1021" s="291">
        <v>-84812.03</v>
      </c>
      <c r="AW1021" s="293"/>
      <c r="AX1021" s="291"/>
      <c r="AY1021" s="293">
        <v>0</v>
      </c>
      <c r="AZ1021" s="297"/>
      <c r="BA1021" s="295"/>
      <c r="BB1021" s="43"/>
      <c r="BC1021" s="288" t="str">
        <f t="shared" si="133"/>
        <v/>
      </c>
      <c r="BD1021" s="288" t="str">
        <f t="shared" si="133"/>
        <v/>
      </c>
      <c r="BE1021" s="288" t="str">
        <f t="shared" si="133"/>
        <v>GRB</v>
      </c>
      <c r="BF1021" s="288" t="str">
        <f t="shared" si="133"/>
        <v/>
      </c>
      <c r="BG1021" s="288" t="str">
        <f t="shared" si="130"/>
        <v>NO</v>
      </c>
      <c r="BH1021" s="288" t="str">
        <f t="shared" si="130"/>
        <v>NO</v>
      </c>
      <c r="BI1021" s="288" t="str">
        <f t="shared" si="134"/>
        <v/>
      </c>
      <c r="BJ1021" s="43"/>
      <c r="BK1021" s="288" t="b">
        <f t="shared" si="135"/>
        <v>1</v>
      </c>
      <c r="BL1021" s="288" t="b">
        <f t="shared" si="135"/>
        <v>1</v>
      </c>
      <c r="BM1021" s="288" t="b">
        <f t="shared" si="135"/>
        <v>1</v>
      </c>
      <c r="BN1021" s="288" t="b">
        <f t="shared" si="135"/>
        <v>1</v>
      </c>
      <c r="BO1021" s="288" t="b">
        <f t="shared" si="135"/>
        <v>1</v>
      </c>
      <c r="BP1021" s="288" t="b">
        <f t="shared" si="135"/>
        <v>1</v>
      </c>
      <c r="BQ1021" s="288" t="b">
        <f t="shared" si="135"/>
        <v>1</v>
      </c>
    </row>
    <row r="1022" spans="1:69" ht="12" customHeight="1" x14ac:dyDescent="0.25">
      <c r="A1022" s="286" t="s">
        <v>1224</v>
      </c>
      <c r="B1022" s="287"/>
      <c r="C1022" s="16" t="s">
        <v>1225</v>
      </c>
      <c r="D1022" s="13" t="s">
        <v>2133</v>
      </c>
      <c r="E1022" s="13"/>
      <c r="F1022" s="310">
        <v>43435</v>
      </c>
      <c r="G1022" s="13"/>
      <c r="H1022" s="288" t="s">
        <v>2129</v>
      </c>
      <c r="I1022" s="288" t="s">
        <v>180</v>
      </c>
      <c r="J1022" s="288" t="s">
        <v>181</v>
      </c>
      <c r="K1022" s="288" t="s">
        <v>2129</v>
      </c>
      <c r="L1022" s="288" t="s">
        <v>2130</v>
      </c>
      <c r="M1022" s="288" t="s">
        <v>2130</v>
      </c>
      <c r="N1022" s="288" t="s">
        <v>2129</v>
      </c>
      <c r="P1022" s="289"/>
      <c r="Q1022" s="289"/>
      <c r="R1022" s="289"/>
      <c r="S1022" s="289"/>
      <c r="T1022" s="289"/>
      <c r="U1022" s="289"/>
      <c r="V1022" s="289"/>
      <c r="W1022" s="289"/>
      <c r="X1022" s="289"/>
      <c r="Y1022" s="289"/>
      <c r="Z1022" s="289"/>
      <c r="AA1022" s="289"/>
      <c r="AB1022" s="289">
        <v>-501176.74</v>
      </c>
      <c r="AC1022" s="289"/>
      <c r="AD1022" s="289"/>
      <c r="AE1022" s="289">
        <v>-20882.364166666666</v>
      </c>
      <c r="AF1022" s="359">
        <v>5</v>
      </c>
      <c r="AG1022" s="359">
        <v>1</v>
      </c>
      <c r="AH1022" s="291"/>
      <c r="AI1022" s="291">
        <v>-13822.036841916668</v>
      </c>
      <c r="AJ1022" s="291">
        <v>-7060.3273247500001</v>
      </c>
      <c r="AK1022" s="292"/>
      <c r="AL1022" s="291">
        <v>-20882.364166666666</v>
      </c>
      <c r="AM1022" s="293"/>
      <c r="AN1022" s="291"/>
      <c r="AO1022" s="294">
        <v>0</v>
      </c>
      <c r="AP1022" s="291"/>
      <c r="AQ1022" s="295">
        <v>-501176.74</v>
      </c>
      <c r="AR1022" s="291"/>
      <c r="AS1022" s="291">
        <v>-331728.88420600002</v>
      </c>
      <c r="AT1022" s="291">
        <v>-169447.855794</v>
      </c>
      <c r="AU1022" s="292"/>
      <c r="AV1022" s="291">
        <v>-501176.74</v>
      </c>
      <c r="AW1022" s="293"/>
      <c r="AX1022" s="291"/>
      <c r="AY1022" s="293">
        <v>0</v>
      </c>
      <c r="AZ1022" s="297"/>
      <c r="BA1022" s="295"/>
      <c r="BB1022" s="43"/>
      <c r="BC1022" s="288"/>
      <c r="BD1022" s="288"/>
      <c r="BE1022" s="288"/>
      <c r="BF1022" s="288"/>
      <c r="BG1022" s="288"/>
      <c r="BH1022" s="288"/>
      <c r="BI1022" s="288"/>
      <c r="BJ1022" s="43"/>
      <c r="BK1022" s="288"/>
      <c r="BL1022" s="288"/>
      <c r="BM1022" s="288"/>
      <c r="BN1022" s="288"/>
      <c r="BO1022" s="288"/>
      <c r="BP1022" s="288"/>
      <c r="BQ1022" s="288"/>
    </row>
    <row r="1023" spans="1:69" ht="12" customHeight="1" x14ac:dyDescent="0.25">
      <c r="A1023" s="14">
        <v>23003021</v>
      </c>
      <c r="B1023" s="15" t="s">
        <v>3106</v>
      </c>
      <c r="C1023" s="16" t="s">
        <v>1226</v>
      </c>
      <c r="D1023" s="13" t="s">
        <v>180</v>
      </c>
      <c r="E1023" s="13"/>
      <c r="F1023" s="310">
        <v>42811</v>
      </c>
      <c r="G1023" s="13"/>
      <c r="H1023" s="288" t="s">
        <v>2129</v>
      </c>
      <c r="I1023" s="288" t="s">
        <v>180</v>
      </c>
      <c r="J1023" s="288" t="s">
        <v>2129</v>
      </c>
      <c r="K1023" s="288" t="s">
        <v>2129</v>
      </c>
      <c r="L1023" s="288" t="s">
        <v>2130</v>
      </c>
      <c r="M1023" s="288" t="s">
        <v>2130</v>
      </c>
      <c r="N1023" s="288" t="s">
        <v>2129</v>
      </c>
      <c r="P1023" s="289">
        <v>344380</v>
      </c>
      <c r="Q1023" s="289">
        <v>344380</v>
      </c>
      <c r="R1023" s="289">
        <v>344380</v>
      </c>
      <c r="S1023" s="289">
        <v>344380</v>
      </c>
      <c r="T1023" s="289">
        <v>344380</v>
      </c>
      <c r="U1023" s="289">
        <v>344380</v>
      </c>
      <c r="V1023" s="289">
        <v>344380</v>
      </c>
      <c r="W1023" s="289">
        <v>344380</v>
      </c>
      <c r="X1023" s="289">
        <v>344380</v>
      </c>
      <c r="Y1023" s="289">
        <v>344380</v>
      </c>
      <c r="Z1023" s="289">
        <v>344380</v>
      </c>
      <c r="AA1023" s="289">
        <v>344380</v>
      </c>
      <c r="AB1023" s="289">
        <v>2503045</v>
      </c>
      <c r="AC1023" s="289"/>
      <c r="AD1023" s="289"/>
      <c r="AE1023" s="289">
        <v>434324.375</v>
      </c>
      <c r="AF1023" s="359">
        <v>4</v>
      </c>
      <c r="AG1023" s="360"/>
      <c r="AH1023" s="291"/>
      <c r="AI1023" s="291">
        <v>434324.375</v>
      </c>
      <c r="AJ1023" s="291"/>
      <c r="AK1023" s="292"/>
      <c r="AL1023" s="291">
        <v>434324.375</v>
      </c>
      <c r="AM1023" s="293"/>
      <c r="AN1023" s="291"/>
      <c r="AO1023" s="294">
        <v>0</v>
      </c>
      <c r="AP1023" s="291"/>
      <c r="AQ1023" s="295">
        <v>2503045</v>
      </c>
      <c r="AR1023" s="291"/>
      <c r="AS1023" s="291">
        <v>2503045</v>
      </c>
      <c r="AT1023" s="291"/>
      <c r="AU1023" s="292"/>
      <c r="AV1023" s="291">
        <v>2503045</v>
      </c>
      <c r="AW1023" s="293"/>
      <c r="AX1023" s="291"/>
      <c r="AY1023" s="293">
        <v>0</v>
      </c>
      <c r="AZ1023" s="297"/>
      <c r="BA1023" s="295"/>
      <c r="BB1023" s="43"/>
      <c r="BC1023" s="288" t="str">
        <f t="shared" si="133"/>
        <v/>
      </c>
      <c r="BD1023" s="288" t="str">
        <f t="shared" si="133"/>
        <v>ERB</v>
      </c>
      <c r="BE1023" s="288" t="str">
        <f t="shared" si="133"/>
        <v/>
      </c>
      <c r="BF1023" s="288" t="str">
        <f t="shared" si="133"/>
        <v/>
      </c>
      <c r="BG1023" s="288" t="str">
        <f t="shared" si="130"/>
        <v>NO</v>
      </c>
      <c r="BH1023" s="288" t="str">
        <f t="shared" si="130"/>
        <v>NO</v>
      </c>
      <c r="BI1023" s="288" t="str">
        <f t="shared" si="134"/>
        <v/>
      </c>
      <c r="BJ1023" s="43"/>
      <c r="BK1023" s="288" t="b">
        <f t="shared" si="135"/>
        <v>1</v>
      </c>
      <c r="BL1023" s="288" t="b">
        <f t="shared" si="135"/>
        <v>1</v>
      </c>
      <c r="BM1023" s="288" t="b">
        <f t="shared" si="135"/>
        <v>1</v>
      </c>
      <c r="BN1023" s="288" t="b">
        <f t="shared" si="135"/>
        <v>1</v>
      </c>
      <c r="BO1023" s="288" t="b">
        <f t="shared" si="135"/>
        <v>1</v>
      </c>
      <c r="BP1023" s="288" t="b">
        <f t="shared" si="135"/>
        <v>1</v>
      </c>
      <c r="BQ1023" s="288" t="b">
        <f t="shared" si="135"/>
        <v>1</v>
      </c>
    </row>
    <row r="1024" spans="1:69" ht="12" customHeight="1" x14ac:dyDescent="0.25">
      <c r="A1024" s="14">
        <v>23003031</v>
      </c>
      <c r="B1024" s="15" t="s">
        <v>3107</v>
      </c>
      <c r="C1024" s="16" t="s">
        <v>1227</v>
      </c>
      <c r="D1024" s="13" t="s">
        <v>180</v>
      </c>
      <c r="E1024" s="13"/>
      <c r="F1024" s="310">
        <v>42811</v>
      </c>
      <c r="G1024" s="13"/>
      <c r="H1024" s="288" t="s">
        <v>2129</v>
      </c>
      <c r="I1024" s="288" t="s">
        <v>180</v>
      </c>
      <c r="J1024" s="288" t="s">
        <v>2129</v>
      </c>
      <c r="K1024" s="288" t="s">
        <v>2129</v>
      </c>
      <c r="L1024" s="288" t="s">
        <v>2130</v>
      </c>
      <c r="M1024" s="288" t="s">
        <v>2130</v>
      </c>
      <c r="N1024" s="288" t="s">
        <v>2129</v>
      </c>
      <c r="P1024" s="289">
        <v>5460273</v>
      </c>
      <c r="Q1024" s="289">
        <v>5460273</v>
      </c>
      <c r="R1024" s="289">
        <v>5460273</v>
      </c>
      <c r="S1024" s="289">
        <v>5460273</v>
      </c>
      <c r="T1024" s="289">
        <v>5460273</v>
      </c>
      <c r="U1024" s="289">
        <v>5460273</v>
      </c>
      <c r="V1024" s="289">
        <v>5460273</v>
      </c>
      <c r="W1024" s="289">
        <v>5460273</v>
      </c>
      <c r="X1024" s="289">
        <v>5460273</v>
      </c>
      <c r="Y1024" s="289">
        <v>5460273</v>
      </c>
      <c r="Z1024" s="289">
        <v>5460273</v>
      </c>
      <c r="AA1024" s="289">
        <v>5460273</v>
      </c>
      <c r="AB1024" s="289">
        <v>2642403</v>
      </c>
      <c r="AC1024" s="289"/>
      <c r="AD1024" s="289"/>
      <c r="AE1024" s="289">
        <v>5342861.75</v>
      </c>
      <c r="AF1024" s="359">
        <v>4</v>
      </c>
      <c r="AG1024" s="360"/>
      <c r="AH1024" s="291"/>
      <c r="AI1024" s="291">
        <v>5342861.75</v>
      </c>
      <c r="AJ1024" s="291"/>
      <c r="AK1024" s="292"/>
      <c r="AL1024" s="291">
        <v>5342861.75</v>
      </c>
      <c r="AM1024" s="293"/>
      <c r="AN1024" s="291"/>
      <c r="AO1024" s="294">
        <v>0</v>
      </c>
      <c r="AP1024" s="291"/>
      <c r="AQ1024" s="295">
        <v>2642403</v>
      </c>
      <c r="AR1024" s="291"/>
      <c r="AS1024" s="291">
        <v>2642403</v>
      </c>
      <c r="AT1024" s="291"/>
      <c r="AU1024" s="292"/>
      <c r="AV1024" s="291">
        <v>2642403</v>
      </c>
      <c r="AW1024" s="293"/>
      <c r="AX1024" s="291"/>
      <c r="AY1024" s="293">
        <v>0</v>
      </c>
      <c r="AZ1024" s="297"/>
      <c r="BA1024" s="295"/>
      <c r="BB1024" s="43"/>
      <c r="BC1024" s="288" t="str">
        <f t="shared" si="133"/>
        <v/>
      </c>
      <c r="BD1024" s="288" t="str">
        <f t="shared" si="133"/>
        <v>ERB</v>
      </c>
      <c r="BE1024" s="288" t="str">
        <f t="shared" si="133"/>
        <v/>
      </c>
      <c r="BF1024" s="288" t="str">
        <f t="shared" si="133"/>
        <v/>
      </c>
      <c r="BG1024" s="288" t="str">
        <f t="shared" si="130"/>
        <v>NO</v>
      </c>
      <c r="BH1024" s="288" t="str">
        <f t="shared" si="130"/>
        <v>NO</v>
      </c>
      <c r="BI1024" s="288" t="str">
        <f t="shared" si="134"/>
        <v/>
      </c>
      <c r="BJ1024" s="43"/>
      <c r="BK1024" s="288" t="b">
        <f t="shared" si="135"/>
        <v>1</v>
      </c>
      <c r="BL1024" s="288" t="b">
        <f t="shared" si="135"/>
        <v>1</v>
      </c>
      <c r="BM1024" s="288" t="b">
        <f t="shared" si="135"/>
        <v>1</v>
      </c>
      <c r="BN1024" s="288" t="b">
        <f t="shared" si="135"/>
        <v>1</v>
      </c>
      <c r="BO1024" s="288" t="b">
        <f t="shared" si="135"/>
        <v>1</v>
      </c>
      <c r="BP1024" s="288" t="b">
        <f t="shared" si="135"/>
        <v>1</v>
      </c>
      <c r="BQ1024" s="288" t="b">
        <f t="shared" si="135"/>
        <v>1</v>
      </c>
    </row>
    <row r="1025" spans="1:69" ht="12" customHeight="1" x14ac:dyDescent="0.25">
      <c r="A1025" s="286">
        <v>23108323</v>
      </c>
      <c r="B1025" s="287" t="s">
        <v>3108</v>
      </c>
      <c r="C1025" s="16" t="s">
        <v>1228</v>
      </c>
      <c r="D1025" s="13" t="s">
        <v>179</v>
      </c>
      <c r="E1025" s="13"/>
      <c r="F1025" s="16"/>
      <c r="G1025" s="13"/>
      <c r="H1025" s="288" t="s">
        <v>179</v>
      </c>
      <c r="I1025" s="288" t="s">
        <v>2129</v>
      </c>
      <c r="J1025" s="288" t="s">
        <v>2129</v>
      </c>
      <c r="K1025" s="288" t="s">
        <v>2129</v>
      </c>
      <c r="L1025" s="288" t="s">
        <v>2130</v>
      </c>
      <c r="M1025" s="288" t="s">
        <v>2130</v>
      </c>
      <c r="N1025" s="288" t="s">
        <v>2129</v>
      </c>
      <c r="P1025" s="289">
        <v>-133250000</v>
      </c>
      <c r="Q1025" s="289">
        <v>-113000000</v>
      </c>
      <c r="R1025" s="289">
        <v>-52050000</v>
      </c>
      <c r="S1025" s="289">
        <v>-126850000</v>
      </c>
      <c r="T1025" s="289">
        <v>-108000000</v>
      </c>
      <c r="U1025" s="289">
        <v>-84000000</v>
      </c>
      <c r="V1025" s="289">
        <v>0</v>
      </c>
      <c r="W1025" s="289">
        <v>-14000000</v>
      </c>
      <c r="X1025" s="289">
        <v>-23000000</v>
      </c>
      <c r="Y1025" s="289">
        <v>-58000000</v>
      </c>
      <c r="Z1025" s="289">
        <v>-55000000</v>
      </c>
      <c r="AA1025" s="289">
        <v>-49000000</v>
      </c>
      <c r="AB1025" s="289">
        <v>-47000000</v>
      </c>
      <c r="AC1025" s="289"/>
      <c r="AD1025" s="289"/>
      <c r="AE1025" s="289">
        <v>-64418750</v>
      </c>
      <c r="AF1025" s="299"/>
      <c r="AG1025" s="300"/>
      <c r="AH1025" s="291">
        <v>-64418750</v>
      </c>
      <c r="AI1025" s="291"/>
      <c r="AJ1025" s="291"/>
      <c r="AK1025" s="292"/>
      <c r="AL1025" s="291">
        <v>0</v>
      </c>
      <c r="AM1025" s="293"/>
      <c r="AN1025" s="291"/>
      <c r="AO1025" s="294">
        <v>0</v>
      </c>
      <c r="AP1025" s="291"/>
      <c r="AQ1025" s="295">
        <v>-47000000</v>
      </c>
      <c r="AR1025" s="291">
        <v>-47000000</v>
      </c>
      <c r="AS1025" s="291"/>
      <c r="AT1025" s="291"/>
      <c r="AU1025" s="292"/>
      <c r="AV1025" s="291">
        <v>0</v>
      </c>
      <c r="AW1025" s="293"/>
      <c r="AX1025" s="291"/>
      <c r="AY1025" s="293">
        <v>0</v>
      </c>
      <c r="AZ1025" s="297"/>
      <c r="BA1025" s="295"/>
      <c r="BB1025" s="43"/>
      <c r="BC1025" s="288" t="str">
        <f t="shared" si="133"/>
        <v>AIC</v>
      </c>
      <c r="BD1025" s="288" t="str">
        <f t="shared" si="133"/>
        <v/>
      </c>
      <c r="BE1025" s="288" t="str">
        <f t="shared" si="133"/>
        <v/>
      </c>
      <c r="BF1025" s="288" t="str">
        <f t="shared" si="133"/>
        <v/>
      </c>
      <c r="BG1025" s="288" t="str">
        <f t="shared" si="130"/>
        <v>NO</v>
      </c>
      <c r="BH1025" s="288" t="str">
        <f t="shared" si="130"/>
        <v>NO</v>
      </c>
      <c r="BI1025" s="288" t="str">
        <f t="shared" si="134"/>
        <v/>
      </c>
      <c r="BJ1025" s="43"/>
      <c r="BK1025" s="288" t="b">
        <f t="shared" si="135"/>
        <v>1</v>
      </c>
      <c r="BL1025" s="288" t="b">
        <f t="shared" si="135"/>
        <v>1</v>
      </c>
      <c r="BM1025" s="288" t="b">
        <f t="shared" si="135"/>
        <v>1</v>
      </c>
      <c r="BN1025" s="288" t="b">
        <f t="shared" si="135"/>
        <v>1</v>
      </c>
      <c r="BO1025" s="288" t="b">
        <f t="shared" si="135"/>
        <v>1</v>
      </c>
      <c r="BP1025" s="288" t="b">
        <f t="shared" si="135"/>
        <v>1</v>
      </c>
      <c r="BQ1025" s="288" t="b">
        <f t="shared" si="135"/>
        <v>1</v>
      </c>
    </row>
    <row r="1026" spans="1:69" ht="12" customHeight="1" x14ac:dyDescent="0.25">
      <c r="A1026" s="286">
        <v>23108363</v>
      </c>
      <c r="B1026" s="287" t="s">
        <v>3109</v>
      </c>
      <c r="C1026" s="16" t="s">
        <v>1229</v>
      </c>
      <c r="D1026" s="13" t="s">
        <v>179</v>
      </c>
      <c r="E1026" s="13"/>
      <c r="F1026" s="16"/>
      <c r="G1026" s="13"/>
      <c r="H1026" s="288" t="s">
        <v>179</v>
      </c>
      <c r="I1026" s="288" t="s">
        <v>2129</v>
      </c>
      <c r="J1026" s="288" t="s">
        <v>2129</v>
      </c>
      <c r="K1026" s="288" t="s">
        <v>2129</v>
      </c>
      <c r="L1026" s="288" t="s">
        <v>2130</v>
      </c>
      <c r="M1026" s="288" t="s">
        <v>2130</v>
      </c>
      <c r="N1026" s="288" t="s">
        <v>2129</v>
      </c>
      <c r="P1026" s="289">
        <v>-111160000</v>
      </c>
      <c r="Q1026" s="289">
        <v>-85500000</v>
      </c>
      <c r="R1026" s="289">
        <v>-67000000</v>
      </c>
      <c r="S1026" s="289">
        <v>-90000000</v>
      </c>
      <c r="T1026" s="289">
        <v>-97000000</v>
      </c>
      <c r="U1026" s="289">
        <v>-76000000</v>
      </c>
      <c r="V1026" s="289">
        <v>-10000000</v>
      </c>
      <c r="W1026" s="289">
        <v>-15000000</v>
      </c>
      <c r="X1026" s="289">
        <v>-26000000</v>
      </c>
      <c r="Y1026" s="289">
        <v>-62000000</v>
      </c>
      <c r="Z1026" s="289">
        <v>-76000000</v>
      </c>
      <c r="AA1026" s="289">
        <v>-136450000</v>
      </c>
      <c r="AB1026" s="289">
        <v>-179450000</v>
      </c>
      <c r="AC1026" s="289"/>
      <c r="AD1026" s="289"/>
      <c r="AE1026" s="289">
        <v>-73854583.333333328</v>
      </c>
      <c r="AF1026" s="299"/>
      <c r="AG1026" s="300"/>
      <c r="AH1026" s="291">
        <v>-73854583.333333328</v>
      </c>
      <c r="AI1026" s="291"/>
      <c r="AJ1026" s="291"/>
      <c r="AK1026" s="292"/>
      <c r="AL1026" s="291">
        <v>0</v>
      </c>
      <c r="AM1026" s="293"/>
      <c r="AN1026" s="291"/>
      <c r="AO1026" s="294">
        <v>0</v>
      </c>
      <c r="AP1026" s="291"/>
      <c r="AQ1026" s="295">
        <v>-179450000</v>
      </c>
      <c r="AR1026" s="291">
        <v>-179450000</v>
      </c>
      <c r="AS1026" s="291"/>
      <c r="AT1026" s="291"/>
      <c r="AU1026" s="292"/>
      <c r="AV1026" s="291">
        <v>0</v>
      </c>
      <c r="AW1026" s="293"/>
      <c r="AX1026" s="291"/>
      <c r="AY1026" s="293">
        <v>0</v>
      </c>
      <c r="AZ1026" s="297"/>
      <c r="BA1026" s="295"/>
      <c r="BB1026" s="43"/>
      <c r="BC1026" s="288" t="str">
        <f t="shared" si="133"/>
        <v>AIC</v>
      </c>
      <c r="BD1026" s="288" t="str">
        <f t="shared" si="133"/>
        <v/>
      </c>
      <c r="BE1026" s="288" t="str">
        <f t="shared" si="133"/>
        <v/>
      </c>
      <c r="BF1026" s="288" t="str">
        <f t="shared" si="133"/>
        <v/>
      </c>
      <c r="BG1026" s="288" t="str">
        <f t="shared" si="130"/>
        <v>NO</v>
      </c>
      <c r="BH1026" s="288" t="str">
        <f t="shared" si="130"/>
        <v>NO</v>
      </c>
      <c r="BI1026" s="288" t="str">
        <f t="shared" si="134"/>
        <v/>
      </c>
      <c r="BJ1026" s="43"/>
      <c r="BK1026" s="288" t="b">
        <f t="shared" si="135"/>
        <v>1</v>
      </c>
      <c r="BL1026" s="288" t="b">
        <f t="shared" si="135"/>
        <v>1</v>
      </c>
      <c r="BM1026" s="288" t="b">
        <f t="shared" si="135"/>
        <v>1</v>
      </c>
      <c r="BN1026" s="288" t="b">
        <f t="shared" si="135"/>
        <v>1</v>
      </c>
      <c r="BO1026" s="288" t="b">
        <f t="shared" si="135"/>
        <v>1</v>
      </c>
      <c r="BP1026" s="288" t="b">
        <f t="shared" si="135"/>
        <v>1</v>
      </c>
      <c r="BQ1026" s="288" t="b">
        <f t="shared" si="135"/>
        <v>1</v>
      </c>
    </row>
    <row r="1027" spans="1:69" ht="12" customHeight="1" x14ac:dyDescent="0.25">
      <c r="A1027" s="286">
        <v>23108383</v>
      </c>
      <c r="B1027" s="287" t="s">
        <v>3110</v>
      </c>
      <c r="C1027" s="16" t="s">
        <v>1230</v>
      </c>
      <c r="D1027" s="13" t="s">
        <v>179</v>
      </c>
      <c r="E1027" s="13"/>
      <c r="F1027" s="16"/>
      <c r="G1027" s="13"/>
      <c r="H1027" s="288" t="s">
        <v>179</v>
      </c>
      <c r="I1027" s="288" t="s">
        <v>2129</v>
      </c>
      <c r="J1027" s="288" t="s">
        <v>2129</v>
      </c>
      <c r="K1027" s="288" t="s">
        <v>2129</v>
      </c>
      <c r="L1027" s="288" t="s">
        <v>2130</v>
      </c>
      <c r="M1027" s="288" t="s">
        <v>2130</v>
      </c>
      <c r="N1027" s="288" t="s">
        <v>2129</v>
      </c>
      <c r="P1027" s="289">
        <v>-85053000</v>
      </c>
      <c r="Q1027" s="289">
        <v>-57000000</v>
      </c>
      <c r="R1027" s="289">
        <v>-34000000</v>
      </c>
      <c r="S1027" s="289">
        <v>-103159000</v>
      </c>
      <c r="T1027" s="289">
        <v>-69000000</v>
      </c>
      <c r="U1027" s="289">
        <v>-91000000</v>
      </c>
      <c r="V1027" s="289">
        <v>-8000000</v>
      </c>
      <c r="W1027" s="289">
        <v>-22000000</v>
      </c>
      <c r="X1027" s="289">
        <v>-28000000</v>
      </c>
      <c r="Y1027" s="289">
        <v>-38000000</v>
      </c>
      <c r="Z1027" s="289">
        <v>-51000000</v>
      </c>
      <c r="AA1027" s="289">
        <v>-55000000</v>
      </c>
      <c r="AB1027" s="289">
        <v>-65000000</v>
      </c>
      <c r="AC1027" s="289"/>
      <c r="AD1027" s="289"/>
      <c r="AE1027" s="289">
        <v>-52598791.666666664</v>
      </c>
      <c r="AF1027" s="299"/>
      <c r="AG1027" s="300"/>
      <c r="AH1027" s="291">
        <v>-52598791.666666664</v>
      </c>
      <c r="AI1027" s="291"/>
      <c r="AJ1027" s="291"/>
      <c r="AK1027" s="292"/>
      <c r="AL1027" s="291">
        <v>0</v>
      </c>
      <c r="AM1027" s="293"/>
      <c r="AN1027" s="291"/>
      <c r="AO1027" s="294">
        <v>0</v>
      </c>
      <c r="AP1027" s="291"/>
      <c r="AQ1027" s="295">
        <v>-65000000</v>
      </c>
      <c r="AR1027" s="291">
        <v>-65000000</v>
      </c>
      <c r="AS1027" s="291"/>
      <c r="AT1027" s="291"/>
      <c r="AU1027" s="292"/>
      <c r="AV1027" s="291">
        <v>0</v>
      </c>
      <c r="AW1027" s="293"/>
      <c r="AX1027" s="291"/>
      <c r="AY1027" s="293">
        <v>0</v>
      </c>
      <c r="AZ1027" s="297"/>
      <c r="BA1027" s="295"/>
      <c r="BB1027" s="43"/>
      <c r="BC1027" s="288" t="str">
        <f t="shared" si="133"/>
        <v>AIC</v>
      </c>
      <c r="BD1027" s="288" t="str">
        <f t="shared" si="133"/>
        <v/>
      </c>
      <c r="BE1027" s="288" t="str">
        <f t="shared" si="133"/>
        <v/>
      </c>
      <c r="BF1027" s="288" t="str">
        <f t="shared" si="133"/>
        <v/>
      </c>
      <c r="BG1027" s="288" t="str">
        <f t="shared" si="130"/>
        <v>NO</v>
      </c>
      <c r="BH1027" s="288" t="str">
        <f t="shared" si="130"/>
        <v>NO</v>
      </c>
      <c r="BI1027" s="288" t="str">
        <f t="shared" si="134"/>
        <v/>
      </c>
      <c r="BJ1027" s="43"/>
      <c r="BK1027" s="288" t="b">
        <f t="shared" si="135"/>
        <v>1</v>
      </c>
      <c r="BL1027" s="288" t="b">
        <f t="shared" si="135"/>
        <v>1</v>
      </c>
      <c r="BM1027" s="288" t="b">
        <f t="shared" si="135"/>
        <v>1</v>
      </c>
      <c r="BN1027" s="288" t="b">
        <f t="shared" si="135"/>
        <v>1</v>
      </c>
      <c r="BO1027" s="288" t="b">
        <f t="shared" si="135"/>
        <v>1</v>
      </c>
      <c r="BP1027" s="288" t="b">
        <f t="shared" si="135"/>
        <v>1</v>
      </c>
      <c r="BQ1027" s="288" t="b">
        <f t="shared" si="135"/>
        <v>1</v>
      </c>
    </row>
    <row r="1028" spans="1:69" ht="12" customHeight="1" x14ac:dyDescent="0.25">
      <c r="A1028" s="286">
        <v>23108393</v>
      </c>
      <c r="B1028" s="287" t="s">
        <v>3111</v>
      </c>
      <c r="C1028" s="16" t="s">
        <v>1231</v>
      </c>
      <c r="D1028" s="13" t="s">
        <v>179</v>
      </c>
      <c r="E1028" s="13"/>
      <c r="F1028" s="310">
        <v>43190</v>
      </c>
      <c r="G1028" s="13"/>
      <c r="H1028" s="288" t="s">
        <v>179</v>
      </c>
      <c r="I1028" s="288" t="s">
        <v>2129</v>
      </c>
      <c r="J1028" s="288" t="s">
        <v>2129</v>
      </c>
      <c r="K1028" s="288" t="s">
        <v>2129</v>
      </c>
      <c r="L1028" s="288" t="s">
        <v>2130</v>
      </c>
      <c r="M1028" s="288" t="s">
        <v>2130</v>
      </c>
      <c r="N1028" s="288" t="s">
        <v>2129</v>
      </c>
      <c r="P1028" s="289">
        <v>0</v>
      </c>
      <c r="Q1028" s="289">
        <v>0</v>
      </c>
      <c r="R1028" s="289">
        <v>0</v>
      </c>
      <c r="S1028" s="289">
        <v>-50680000</v>
      </c>
      <c r="T1028" s="289">
        <v>-117000000</v>
      </c>
      <c r="U1028" s="289">
        <v>-115000000</v>
      </c>
      <c r="V1028" s="289">
        <v>-10000000</v>
      </c>
      <c r="W1028" s="289">
        <v>-29000000</v>
      </c>
      <c r="X1028" s="289">
        <v>-25000000</v>
      </c>
      <c r="Y1028" s="289">
        <v>-48000000</v>
      </c>
      <c r="Z1028" s="289">
        <v>-77000000</v>
      </c>
      <c r="AA1028" s="289">
        <v>-78847000</v>
      </c>
      <c r="AB1028" s="289">
        <v>-87847000</v>
      </c>
      <c r="AC1028" s="289"/>
      <c r="AD1028" s="289"/>
      <c r="AE1028" s="289">
        <v>-49537541.666666664</v>
      </c>
      <c r="AF1028" s="299"/>
      <c r="AG1028" s="300"/>
      <c r="AH1028" s="291">
        <v>-49537541.666666664</v>
      </c>
      <c r="AI1028" s="291"/>
      <c r="AJ1028" s="291"/>
      <c r="AK1028" s="292"/>
      <c r="AL1028" s="291">
        <v>0</v>
      </c>
      <c r="AM1028" s="293"/>
      <c r="AN1028" s="291"/>
      <c r="AO1028" s="294"/>
      <c r="AP1028" s="291"/>
      <c r="AQ1028" s="295">
        <v>-87847000</v>
      </c>
      <c r="AR1028" s="291">
        <v>-87847000</v>
      </c>
      <c r="AS1028" s="291"/>
      <c r="AT1028" s="291"/>
      <c r="AU1028" s="292"/>
      <c r="AV1028" s="291">
        <v>0</v>
      </c>
      <c r="AW1028" s="293"/>
      <c r="AX1028" s="291"/>
      <c r="AY1028" s="293">
        <v>0</v>
      </c>
      <c r="AZ1028" s="297"/>
      <c r="BA1028" s="295"/>
      <c r="BB1028" s="43"/>
      <c r="BC1028" s="288" t="str">
        <f t="shared" si="133"/>
        <v>AIC</v>
      </c>
      <c r="BD1028" s="288" t="str">
        <f t="shared" si="133"/>
        <v/>
      </c>
      <c r="BE1028" s="288" t="str">
        <f t="shared" si="133"/>
        <v/>
      </c>
      <c r="BF1028" s="288" t="str">
        <f t="shared" si="133"/>
        <v/>
      </c>
      <c r="BG1028" s="288" t="str">
        <f t="shared" si="130"/>
        <v>NO</v>
      </c>
      <c r="BH1028" s="288" t="str">
        <f t="shared" si="130"/>
        <v>NO</v>
      </c>
      <c r="BI1028" s="288" t="str">
        <f t="shared" si="134"/>
        <v/>
      </c>
      <c r="BJ1028" s="43"/>
      <c r="BK1028" s="288" t="b">
        <f t="shared" si="135"/>
        <v>1</v>
      </c>
      <c r="BL1028" s="288" t="b">
        <f t="shared" si="135"/>
        <v>1</v>
      </c>
      <c r="BM1028" s="288" t="b">
        <f t="shared" si="135"/>
        <v>1</v>
      </c>
      <c r="BN1028" s="288" t="b">
        <f t="shared" si="135"/>
        <v>1</v>
      </c>
      <c r="BO1028" s="288" t="b">
        <f t="shared" si="135"/>
        <v>1</v>
      </c>
      <c r="BP1028" s="288" t="b">
        <f t="shared" si="135"/>
        <v>1</v>
      </c>
      <c r="BQ1028" s="288" t="b">
        <f t="shared" si="135"/>
        <v>1</v>
      </c>
    </row>
    <row r="1029" spans="1:69" ht="12" customHeight="1" x14ac:dyDescent="0.25">
      <c r="A1029" s="286">
        <v>23200011</v>
      </c>
      <c r="B1029" s="287" t="s">
        <v>3112</v>
      </c>
      <c r="C1029" s="16" t="s">
        <v>1232</v>
      </c>
      <c r="D1029" s="13" t="s">
        <v>183</v>
      </c>
      <c r="E1029" s="13"/>
      <c r="F1029" s="16"/>
      <c r="G1029" s="13"/>
      <c r="H1029" s="288" t="s">
        <v>2129</v>
      </c>
      <c r="I1029" s="288" t="s">
        <v>2129</v>
      </c>
      <c r="J1029" s="288" t="s">
        <v>2129</v>
      </c>
      <c r="K1029" s="288" t="s">
        <v>2129</v>
      </c>
      <c r="L1029" s="288" t="s">
        <v>2130</v>
      </c>
      <c r="M1029" s="288" t="s">
        <v>183</v>
      </c>
      <c r="N1029" s="288" t="s">
        <v>183</v>
      </c>
      <c r="P1029" s="289">
        <v>-6862325.1399999997</v>
      </c>
      <c r="Q1029" s="289">
        <v>-7354404.4800000004</v>
      </c>
      <c r="R1029" s="289">
        <v>-6779107.9199999999</v>
      </c>
      <c r="S1029" s="289">
        <v>-8408661.9900000002</v>
      </c>
      <c r="T1029" s="289">
        <v>-3521916.36</v>
      </c>
      <c r="U1029" s="289">
        <v>-4586664.49</v>
      </c>
      <c r="V1029" s="289">
        <v>-6617649.5300000003</v>
      </c>
      <c r="W1029" s="289">
        <v>-6623775.5499999998</v>
      </c>
      <c r="X1029" s="289">
        <v>-8092480.5599999996</v>
      </c>
      <c r="Y1029" s="289">
        <v>-8357054.9800000004</v>
      </c>
      <c r="Z1029" s="289">
        <v>-8289670.9000000004</v>
      </c>
      <c r="AA1029" s="289">
        <v>-7940681.6699999999</v>
      </c>
      <c r="AB1029" s="289">
        <v>-7956102.8600000003</v>
      </c>
      <c r="AC1029" s="289"/>
      <c r="AD1029" s="289"/>
      <c r="AE1029" s="289">
        <v>-6998440.2025000006</v>
      </c>
      <c r="AF1029" s="299"/>
      <c r="AG1029" s="300"/>
      <c r="AH1029" s="291"/>
      <c r="AI1029" s="291"/>
      <c r="AJ1029" s="291"/>
      <c r="AK1029" s="292"/>
      <c r="AL1029" s="291">
        <v>0</v>
      </c>
      <c r="AM1029" s="293"/>
      <c r="AN1029" s="291">
        <v>-6998440.2025000006</v>
      </c>
      <c r="AO1029" s="294">
        <v>-6998440.2025000006</v>
      </c>
      <c r="AP1029" s="291"/>
      <c r="AQ1029" s="295">
        <v>-7956102.8600000003</v>
      </c>
      <c r="AR1029" s="291"/>
      <c r="AS1029" s="291"/>
      <c r="AT1029" s="291"/>
      <c r="AU1029" s="292"/>
      <c r="AV1029" s="291">
        <v>0</v>
      </c>
      <c r="AW1029" s="293"/>
      <c r="AX1029" s="291">
        <v>-7956102.8600000003</v>
      </c>
      <c r="AY1029" s="293">
        <v>-7956102.8600000003</v>
      </c>
      <c r="AZ1029" s="297"/>
      <c r="BA1029" s="295"/>
      <c r="BB1029" s="43"/>
      <c r="BC1029" s="288" t="str">
        <f t="shared" si="133"/>
        <v/>
      </c>
      <c r="BD1029" s="288" t="str">
        <f t="shared" si="133"/>
        <v/>
      </c>
      <c r="BE1029" s="288" t="str">
        <f t="shared" si="133"/>
        <v/>
      </c>
      <c r="BF1029" s="288" t="str">
        <f t="shared" si="133"/>
        <v/>
      </c>
      <c r="BG1029" s="288" t="str">
        <f t="shared" ref="BG1029:BH1096" si="136">IF(VALUE(AW1029),"W/C",IF(ISBLANK(AW1029),"NO","W/C"))</f>
        <v>NO</v>
      </c>
      <c r="BH1029" s="288" t="str">
        <f t="shared" si="136"/>
        <v>W/C</v>
      </c>
      <c r="BI1029" s="288" t="str">
        <f t="shared" si="134"/>
        <v>W/C</v>
      </c>
      <c r="BJ1029" s="43"/>
      <c r="BK1029" s="288" t="b">
        <f t="shared" si="135"/>
        <v>1</v>
      </c>
      <c r="BL1029" s="288" t="b">
        <f t="shared" si="135"/>
        <v>1</v>
      </c>
      <c r="BM1029" s="288" t="b">
        <f t="shared" si="135"/>
        <v>1</v>
      </c>
      <c r="BN1029" s="288" t="b">
        <f t="shared" si="135"/>
        <v>1</v>
      </c>
      <c r="BO1029" s="288" t="b">
        <f t="shared" si="135"/>
        <v>1</v>
      </c>
      <c r="BP1029" s="288" t="b">
        <f t="shared" si="135"/>
        <v>1</v>
      </c>
      <c r="BQ1029" s="288" t="b">
        <f t="shared" si="135"/>
        <v>1</v>
      </c>
    </row>
    <row r="1030" spans="1:69" ht="12" customHeight="1" x14ac:dyDescent="0.25">
      <c r="A1030" s="286">
        <v>23200031</v>
      </c>
      <c r="B1030" s="287" t="s">
        <v>3113</v>
      </c>
      <c r="C1030" s="16" t="s">
        <v>1233</v>
      </c>
      <c r="D1030" s="13" t="s">
        <v>183</v>
      </c>
      <c r="E1030" s="13"/>
      <c r="F1030" s="16"/>
      <c r="G1030" s="13"/>
      <c r="H1030" s="288" t="s">
        <v>2129</v>
      </c>
      <c r="I1030" s="288" t="s">
        <v>2129</v>
      </c>
      <c r="J1030" s="288" t="s">
        <v>2129</v>
      </c>
      <c r="K1030" s="288" t="s">
        <v>2129</v>
      </c>
      <c r="L1030" s="288" t="s">
        <v>2130</v>
      </c>
      <c r="M1030" s="288" t="s">
        <v>183</v>
      </c>
      <c r="N1030" s="288" t="s">
        <v>183</v>
      </c>
      <c r="P1030" s="289">
        <v>-22412354.539999999</v>
      </c>
      <c r="Q1030" s="289">
        <v>-18909964.010000002</v>
      </c>
      <c r="R1030" s="289">
        <v>-15533886.42</v>
      </c>
      <c r="S1030" s="289">
        <v>-14749054.720000001</v>
      </c>
      <c r="T1030" s="289">
        <v>-15430698.300000001</v>
      </c>
      <c r="U1030" s="289">
        <v>-14684060.220000001</v>
      </c>
      <c r="V1030" s="289">
        <v>-14882798</v>
      </c>
      <c r="W1030" s="289">
        <v>-19587818.91</v>
      </c>
      <c r="X1030" s="289">
        <v>-23182387.23</v>
      </c>
      <c r="Y1030" s="289">
        <v>-20164195.329999998</v>
      </c>
      <c r="Z1030" s="289">
        <v>-21152197.890000001</v>
      </c>
      <c r="AA1030" s="289">
        <v>-56161496.969999999</v>
      </c>
      <c r="AB1030" s="289">
        <v>-54209676.130000003</v>
      </c>
      <c r="AC1030" s="289"/>
      <c r="AD1030" s="289"/>
      <c r="AE1030" s="289">
        <v>-22729131.111249998</v>
      </c>
      <c r="AF1030" s="299"/>
      <c r="AG1030" s="300"/>
      <c r="AH1030" s="291"/>
      <c r="AI1030" s="291"/>
      <c r="AJ1030" s="291"/>
      <c r="AK1030" s="292"/>
      <c r="AL1030" s="291">
        <v>0</v>
      </c>
      <c r="AM1030" s="293"/>
      <c r="AN1030" s="291">
        <v>-22729131.111249998</v>
      </c>
      <c r="AO1030" s="294">
        <v>-22729131.111249998</v>
      </c>
      <c r="AP1030" s="291"/>
      <c r="AQ1030" s="295">
        <v>-54209676.130000003</v>
      </c>
      <c r="AR1030" s="291"/>
      <c r="AS1030" s="291"/>
      <c r="AT1030" s="291"/>
      <c r="AU1030" s="292"/>
      <c r="AV1030" s="291">
        <v>0</v>
      </c>
      <c r="AW1030" s="293"/>
      <c r="AX1030" s="291">
        <v>-54209676.130000003</v>
      </c>
      <c r="AY1030" s="293">
        <v>-54209676.130000003</v>
      </c>
      <c r="AZ1030" s="297"/>
      <c r="BA1030" s="295"/>
      <c r="BB1030" s="43"/>
      <c r="BC1030" s="288" t="str">
        <f t="shared" si="133"/>
        <v/>
      </c>
      <c r="BD1030" s="288" t="str">
        <f t="shared" si="133"/>
        <v/>
      </c>
      <c r="BE1030" s="288" t="str">
        <f t="shared" si="133"/>
        <v/>
      </c>
      <c r="BF1030" s="288" t="str">
        <f t="shared" si="133"/>
        <v/>
      </c>
      <c r="BG1030" s="288" t="str">
        <f t="shared" si="136"/>
        <v>NO</v>
      </c>
      <c r="BH1030" s="288" t="str">
        <f t="shared" si="136"/>
        <v>W/C</v>
      </c>
      <c r="BI1030" s="288" t="str">
        <f t="shared" si="134"/>
        <v>W/C</v>
      </c>
      <c r="BJ1030" s="43"/>
      <c r="BK1030" s="288" t="b">
        <f t="shared" si="135"/>
        <v>1</v>
      </c>
      <c r="BL1030" s="288" t="b">
        <f t="shared" si="135"/>
        <v>1</v>
      </c>
      <c r="BM1030" s="288" t="b">
        <f t="shared" si="135"/>
        <v>1</v>
      </c>
      <c r="BN1030" s="288" t="b">
        <f t="shared" si="135"/>
        <v>1</v>
      </c>
      <c r="BO1030" s="288" t="b">
        <f t="shared" si="135"/>
        <v>1</v>
      </c>
      <c r="BP1030" s="288" t="b">
        <f t="shared" si="135"/>
        <v>1</v>
      </c>
      <c r="BQ1030" s="288" t="b">
        <f t="shared" si="135"/>
        <v>1</v>
      </c>
    </row>
    <row r="1031" spans="1:69" ht="12" customHeight="1" x14ac:dyDescent="0.25">
      <c r="A1031" s="286">
        <v>23200033</v>
      </c>
      <c r="B1031" s="287" t="s">
        <v>3114</v>
      </c>
      <c r="C1031" s="16" t="s">
        <v>1234</v>
      </c>
      <c r="D1031" s="13" t="s">
        <v>183</v>
      </c>
      <c r="E1031" s="13"/>
      <c r="F1031" s="16"/>
      <c r="G1031" s="13"/>
      <c r="H1031" s="288" t="s">
        <v>2129</v>
      </c>
      <c r="I1031" s="288" t="s">
        <v>2129</v>
      </c>
      <c r="J1031" s="288" t="s">
        <v>2129</v>
      </c>
      <c r="K1031" s="288" t="s">
        <v>2129</v>
      </c>
      <c r="L1031" s="288" t="s">
        <v>2130</v>
      </c>
      <c r="M1031" s="288" t="s">
        <v>183</v>
      </c>
      <c r="N1031" s="288" t="s">
        <v>183</v>
      </c>
      <c r="P1031" s="289">
        <v>-647990.68999999994</v>
      </c>
      <c r="Q1031" s="289">
        <v>-418219.83</v>
      </c>
      <c r="R1031" s="289">
        <v>-344045.29</v>
      </c>
      <c r="S1031" s="289">
        <v>-344045.29</v>
      </c>
      <c r="T1031" s="289">
        <v>-344045.29</v>
      </c>
      <c r="U1031" s="289">
        <v>-344045.29</v>
      </c>
      <c r="V1031" s="289">
        <v>-344045.29</v>
      </c>
      <c r="W1031" s="289">
        <v>-344045.29</v>
      </c>
      <c r="X1031" s="289">
        <v>-344045.29</v>
      </c>
      <c r="Y1031" s="289">
        <v>-344045.29</v>
      </c>
      <c r="Z1031" s="289">
        <v>-344045.29</v>
      </c>
      <c r="AA1031" s="289">
        <v>-344045.29</v>
      </c>
      <c r="AB1031" s="289">
        <v>-773730.6</v>
      </c>
      <c r="AC1031" s="289"/>
      <c r="AD1031" s="289"/>
      <c r="AE1031" s="289">
        <v>-380794.44791666669</v>
      </c>
      <c r="AF1031" s="299"/>
      <c r="AG1031" s="300"/>
      <c r="AH1031" s="291"/>
      <c r="AI1031" s="291"/>
      <c r="AJ1031" s="291"/>
      <c r="AK1031" s="292"/>
      <c r="AL1031" s="291">
        <v>0</v>
      </c>
      <c r="AM1031" s="293"/>
      <c r="AN1031" s="291">
        <v>-380794.44791666669</v>
      </c>
      <c r="AO1031" s="294">
        <v>-380794.44791666669</v>
      </c>
      <c r="AP1031" s="291"/>
      <c r="AQ1031" s="295">
        <v>-773730.6</v>
      </c>
      <c r="AR1031" s="291"/>
      <c r="AS1031" s="291"/>
      <c r="AT1031" s="291"/>
      <c r="AU1031" s="292"/>
      <c r="AV1031" s="291">
        <v>0</v>
      </c>
      <c r="AW1031" s="293"/>
      <c r="AX1031" s="291">
        <v>-773730.6</v>
      </c>
      <c r="AY1031" s="293">
        <v>-773730.6</v>
      </c>
      <c r="AZ1031" s="297"/>
      <c r="BA1031" s="295"/>
      <c r="BB1031" s="43"/>
      <c r="BC1031" s="288" t="str">
        <f t="shared" si="133"/>
        <v/>
      </c>
      <c r="BD1031" s="288" t="str">
        <f t="shared" si="133"/>
        <v/>
      </c>
      <c r="BE1031" s="288" t="str">
        <f t="shared" si="133"/>
        <v/>
      </c>
      <c r="BF1031" s="288" t="str">
        <f t="shared" si="133"/>
        <v/>
      </c>
      <c r="BG1031" s="288" t="str">
        <f t="shared" si="136"/>
        <v>NO</v>
      </c>
      <c r="BH1031" s="288" t="str">
        <f t="shared" si="136"/>
        <v>W/C</v>
      </c>
      <c r="BI1031" s="288" t="str">
        <f t="shared" si="134"/>
        <v>W/C</v>
      </c>
      <c r="BJ1031" s="43"/>
      <c r="BK1031" s="288" t="b">
        <f t="shared" si="135"/>
        <v>1</v>
      </c>
      <c r="BL1031" s="288" t="b">
        <f t="shared" si="135"/>
        <v>1</v>
      </c>
      <c r="BM1031" s="288" t="b">
        <f t="shared" si="135"/>
        <v>1</v>
      </c>
      <c r="BN1031" s="288" t="b">
        <f t="shared" si="135"/>
        <v>1</v>
      </c>
      <c r="BO1031" s="288" t="b">
        <f t="shared" si="135"/>
        <v>1</v>
      </c>
      <c r="BP1031" s="288" t="b">
        <f t="shared" si="135"/>
        <v>1</v>
      </c>
      <c r="BQ1031" s="288" t="b">
        <f t="shared" si="135"/>
        <v>1</v>
      </c>
    </row>
    <row r="1032" spans="1:69" ht="12" customHeight="1" x14ac:dyDescent="0.25">
      <c r="A1032" s="286">
        <v>23200041</v>
      </c>
      <c r="B1032" s="287" t="s">
        <v>3115</v>
      </c>
      <c r="C1032" s="16" t="s">
        <v>1235</v>
      </c>
      <c r="D1032" s="13" t="s">
        <v>183</v>
      </c>
      <c r="E1032" s="13"/>
      <c r="F1032" s="16"/>
      <c r="G1032" s="13"/>
      <c r="H1032" s="288" t="s">
        <v>2129</v>
      </c>
      <c r="I1032" s="288" t="s">
        <v>2129</v>
      </c>
      <c r="J1032" s="288" t="s">
        <v>2129</v>
      </c>
      <c r="K1032" s="288" t="s">
        <v>2129</v>
      </c>
      <c r="L1032" s="288" t="s">
        <v>2130</v>
      </c>
      <c r="M1032" s="288" t="s">
        <v>183</v>
      </c>
      <c r="N1032" s="288" t="s">
        <v>183</v>
      </c>
      <c r="P1032" s="289">
        <v>-9053784</v>
      </c>
      <c r="Q1032" s="289">
        <v>-8930789</v>
      </c>
      <c r="R1032" s="289">
        <v>-8971674</v>
      </c>
      <c r="S1032" s="289">
        <v>-8923539</v>
      </c>
      <c r="T1032" s="289">
        <v>-8899597</v>
      </c>
      <c r="U1032" s="289">
        <v>-8815727</v>
      </c>
      <c r="V1032" s="289">
        <v>-9102392</v>
      </c>
      <c r="W1032" s="289">
        <v>-8959633</v>
      </c>
      <c r="X1032" s="289">
        <v>-8945340</v>
      </c>
      <c r="Y1032" s="289">
        <v>-8986188</v>
      </c>
      <c r="Z1032" s="289">
        <v>-9139804</v>
      </c>
      <c r="AA1032" s="289">
        <v>-8953607</v>
      </c>
      <c r="AB1032" s="289">
        <v>-9129260</v>
      </c>
      <c r="AC1032" s="289"/>
      <c r="AD1032" s="289"/>
      <c r="AE1032" s="289">
        <v>-8976651</v>
      </c>
      <c r="AF1032" s="299"/>
      <c r="AG1032" s="299"/>
      <c r="AH1032" s="291"/>
      <c r="AI1032" s="291"/>
      <c r="AJ1032" s="291"/>
      <c r="AK1032" s="292"/>
      <c r="AL1032" s="291">
        <v>0</v>
      </c>
      <c r="AM1032" s="293"/>
      <c r="AN1032" s="291">
        <v>-8976651</v>
      </c>
      <c r="AO1032" s="294">
        <v>-8976651</v>
      </c>
      <c r="AP1032" s="291"/>
      <c r="AQ1032" s="295">
        <v>-9129260</v>
      </c>
      <c r="AR1032" s="291"/>
      <c r="AS1032" s="291"/>
      <c r="AT1032" s="291"/>
      <c r="AU1032" s="292"/>
      <c r="AV1032" s="291">
        <v>0</v>
      </c>
      <c r="AW1032" s="293"/>
      <c r="AX1032" s="291">
        <v>-9129260</v>
      </c>
      <c r="AY1032" s="293">
        <v>-9129260</v>
      </c>
      <c r="AZ1032" s="297"/>
      <c r="BA1032" s="295"/>
      <c r="BB1032" s="43"/>
      <c r="BC1032" s="288" t="str">
        <f t="shared" si="133"/>
        <v/>
      </c>
      <c r="BD1032" s="288" t="str">
        <f t="shared" si="133"/>
        <v/>
      </c>
      <c r="BE1032" s="288" t="str">
        <f t="shared" si="133"/>
        <v/>
      </c>
      <c r="BF1032" s="288" t="str">
        <f t="shared" si="133"/>
        <v/>
      </c>
      <c r="BG1032" s="288" t="str">
        <f t="shared" si="136"/>
        <v>NO</v>
      </c>
      <c r="BH1032" s="288" t="str">
        <f t="shared" si="136"/>
        <v>W/C</v>
      </c>
      <c r="BI1032" s="288" t="str">
        <f t="shared" si="134"/>
        <v>W/C</v>
      </c>
      <c r="BJ1032" s="43"/>
      <c r="BK1032" s="288" t="b">
        <f t="shared" si="135"/>
        <v>1</v>
      </c>
      <c r="BL1032" s="288" t="b">
        <f t="shared" si="135"/>
        <v>1</v>
      </c>
      <c r="BM1032" s="288" t="b">
        <f t="shared" si="135"/>
        <v>1</v>
      </c>
      <c r="BN1032" s="288" t="b">
        <f t="shared" si="135"/>
        <v>1</v>
      </c>
      <c r="BO1032" s="288" t="b">
        <f t="shared" si="135"/>
        <v>1</v>
      </c>
      <c r="BP1032" s="288" t="b">
        <f t="shared" si="135"/>
        <v>1</v>
      </c>
      <c r="BQ1032" s="288" t="b">
        <f t="shared" si="135"/>
        <v>1</v>
      </c>
    </row>
    <row r="1033" spans="1:69" ht="12" customHeight="1" x14ac:dyDescent="0.25">
      <c r="A1033" s="286">
        <v>23200051</v>
      </c>
      <c r="B1033" s="287" t="s">
        <v>3116</v>
      </c>
      <c r="C1033" s="16" t="s">
        <v>1236</v>
      </c>
      <c r="D1033" s="13" t="s">
        <v>183</v>
      </c>
      <c r="E1033" s="13"/>
      <c r="F1033" s="16"/>
      <c r="G1033" s="13"/>
      <c r="H1033" s="288" t="s">
        <v>2129</v>
      </c>
      <c r="I1033" s="288" t="s">
        <v>2129</v>
      </c>
      <c r="J1033" s="288" t="s">
        <v>2129</v>
      </c>
      <c r="K1033" s="288" t="s">
        <v>2129</v>
      </c>
      <c r="L1033" s="288" t="s">
        <v>2130</v>
      </c>
      <c r="M1033" s="288" t="s">
        <v>183</v>
      </c>
      <c r="N1033" s="288" t="s">
        <v>183</v>
      </c>
      <c r="P1033" s="289">
        <v>-14942605.83</v>
      </c>
      <c r="Q1033" s="289">
        <v>-14971466.689999999</v>
      </c>
      <c r="R1033" s="289">
        <v>-14013841.380000001</v>
      </c>
      <c r="S1033" s="289">
        <v>-15030247.23</v>
      </c>
      <c r="T1033" s="289">
        <v>-15211680.560000001</v>
      </c>
      <c r="U1033" s="289">
        <v>-15756669.73</v>
      </c>
      <c r="V1033" s="289">
        <v>-15256349.050000001</v>
      </c>
      <c r="W1033" s="289">
        <v>-15444148.029999999</v>
      </c>
      <c r="X1033" s="289">
        <v>-15303525.699999999</v>
      </c>
      <c r="Y1033" s="289">
        <v>-15066240.4</v>
      </c>
      <c r="Z1033" s="289">
        <v>-16382620.77</v>
      </c>
      <c r="AA1033" s="289">
        <v>-15709453.76</v>
      </c>
      <c r="AB1033" s="289">
        <v>-16508104.699999999</v>
      </c>
      <c r="AC1033" s="289"/>
      <c r="AD1033" s="289"/>
      <c r="AE1033" s="289">
        <v>-15322633.213749999</v>
      </c>
      <c r="AF1033" s="299"/>
      <c r="AG1033" s="299"/>
      <c r="AH1033" s="291"/>
      <c r="AI1033" s="291"/>
      <c r="AJ1033" s="291"/>
      <c r="AK1033" s="292"/>
      <c r="AL1033" s="291">
        <v>0</v>
      </c>
      <c r="AM1033" s="293"/>
      <c r="AN1033" s="291">
        <v>-15322633.213749999</v>
      </c>
      <c r="AO1033" s="294">
        <v>-15322633.213749999</v>
      </c>
      <c r="AP1033" s="291"/>
      <c r="AQ1033" s="295">
        <v>-16508104.699999999</v>
      </c>
      <c r="AR1033" s="291"/>
      <c r="AS1033" s="291"/>
      <c r="AT1033" s="291"/>
      <c r="AU1033" s="292"/>
      <c r="AV1033" s="291">
        <v>0</v>
      </c>
      <c r="AW1033" s="293"/>
      <c r="AX1033" s="291">
        <v>-16508104.699999999</v>
      </c>
      <c r="AY1033" s="293">
        <v>-16508104.699999999</v>
      </c>
      <c r="AZ1033" s="297"/>
      <c r="BA1033" s="295"/>
      <c r="BB1033" s="43"/>
      <c r="BC1033" s="288" t="str">
        <f t="shared" si="133"/>
        <v/>
      </c>
      <c r="BD1033" s="288" t="str">
        <f t="shared" si="133"/>
        <v/>
      </c>
      <c r="BE1033" s="288" t="str">
        <f t="shared" si="133"/>
        <v/>
      </c>
      <c r="BF1033" s="288" t="str">
        <f t="shared" si="133"/>
        <v/>
      </c>
      <c r="BG1033" s="288" t="str">
        <f t="shared" si="136"/>
        <v>NO</v>
      </c>
      <c r="BH1033" s="288" t="str">
        <f t="shared" si="136"/>
        <v>W/C</v>
      </c>
      <c r="BI1033" s="288" t="str">
        <f t="shared" si="134"/>
        <v>W/C</v>
      </c>
      <c r="BJ1033" s="43"/>
      <c r="BK1033" s="288" t="b">
        <f t="shared" si="135"/>
        <v>1</v>
      </c>
      <c r="BL1033" s="288" t="b">
        <f t="shared" si="135"/>
        <v>1</v>
      </c>
      <c r="BM1033" s="288" t="b">
        <f t="shared" si="135"/>
        <v>1</v>
      </c>
      <c r="BN1033" s="288" t="b">
        <f t="shared" si="135"/>
        <v>1</v>
      </c>
      <c r="BO1033" s="288" t="b">
        <f t="shared" si="135"/>
        <v>1</v>
      </c>
      <c r="BP1033" s="288" t="b">
        <f t="shared" si="135"/>
        <v>1</v>
      </c>
      <c r="BQ1033" s="288" t="b">
        <f t="shared" si="135"/>
        <v>1</v>
      </c>
    </row>
    <row r="1034" spans="1:69" ht="12" customHeight="1" x14ac:dyDescent="0.25">
      <c r="A1034" s="286">
        <v>23200061</v>
      </c>
      <c r="B1034" s="287" t="s">
        <v>3117</v>
      </c>
      <c r="C1034" s="16" t="s">
        <v>1237</v>
      </c>
      <c r="D1034" s="13" t="s">
        <v>183</v>
      </c>
      <c r="E1034" s="13"/>
      <c r="F1034" s="16"/>
      <c r="G1034" s="13"/>
      <c r="H1034" s="288" t="s">
        <v>2129</v>
      </c>
      <c r="I1034" s="288" t="s">
        <v>2129</v>
      </c>
      <c r="J1034" s="288" t="s">
        <v>2129</v>
      </c>
      <c r="K1034" s="288" t="s">
        <v>2129</v>
      </c>
      <c r="L1034" s="288" t="s">
        <v>2130</v>
      </c>
      <c r="M1034" s="288" t="s">
        <v>183</v>
      </c>
      <c r="N1034" s="288" t="s">
        <v>183</v>
      </c>
      <c r="P1034" s="289">
        <v>-19804411.199999999</v>
      </c>
      <c r="Q1034" s="289">
        <v>-17147088.379999999</v>
      </c>
      <c r="R1034" s="289">
        <v>-12932322.58</v>
      </c>
      <c r="S1034" s="289">
        <v>-13050482.41</v>
      </c>
      <c r="T1034" s="289">
        <v>-11178989.32</v>
      </c>
      <c r="U1034" s="289">
        <v>-5906511.6699999999</v>
      </c>
      <c r="V1034" s="289">
        <v>-6624635.46</v>
      </c>
      <c r="W1034" s="289">
        <v>-25685687.609999999</v>
      </c>
      <c r="X1034" s="289">
        <v>-18649438.390000001</v>
      </c>
      <c r="Y1034" s="289">
        <v>-6699586.0199999996</v>
      </c>
      <c r="Z1034" s="289">
        <v>-19275497.100000001</v>
      </c>
      <c r="AA1034" s="289">
        <v>-35669133.670000002</v>
      </c>
      <c r="AB1034" s="289">
        <v>-35642962.630000003</v>
      </c>
      <c r="AC1034" s="289"/>
      <c r="AD1034" s="289"/>
      <c r="AE1034" s="289">
        <v>-16711921.627083333</v>
      </c>
      <c r="AF1034" s="299"/>
      <c r="AG1034" s="299"/>
      <c r="AH1034" s="291"/>
      <c r="AI1034" s="291"/>
      <c r="AJ1034" s="291"/>
      <c r="AK1034" s="292"/>
      <c r="AL1034" s="291">
        <v>0</v>
      </c>
      <c r="AM1034" s="293"/>
      <c r="AN1034" s="291">
        <v>-16711921.627083333</v>
      </c>
      <c r="AO1034" s="294">
        <v>-16711921.627083333</v>
      </c>
      <c r="AP1034" s="291"/>
      <c r="AQ1034" s="295">
        <v>-35642962.630000003</v>
      </c>
      <c r="AR1034" s="291"/>
      <c r="AS1034" s="291"/>
      <c r="AT1034" s="291"/>
      <c r="AU1034" s="292"/>
      <c r="AV1034" s="291">
        <v>0</v>
      </c>
      <c r="AW1034" s="293"/>
      <c r="AX1034" s="291">
        <v>-35642962.630000003</v>
      </c>
      <c r="AY1034" s="293">
        <v>-35642962.630000003</v>
      </c>
      <c r="AZ1034" s="297"/>
      <c r="BA1034" s="295"/>
      <c r="BB1034" s="43"/>
      <c r="BC1034" s="288" t="str">
        <f t="shared" si="133"/>
        <v/>
      </c>
      <c r="BD1034" s="288" t="str">
        <f t="shared" si="133"/>
        <v/>
      </c>
      <c r="BE1034" s="288" t="str">
        <f t="shared" si="133"/>
        <v/>
      </c>
      <c r="BF1034" s="288" t="str">
        <f t="shared" si="133"/>
        <v/>
      </c>
      <c r="BG1034" s="288" t="str">
        <f t="shared" si="136"/>
        <v>NO</v>
      </c>
      <c r="BH1034" s="288" t="str">
        <f t="shared" si="136"/>
        <v>W/C</v>
      </c>
      <c r="BI1034" s="288" t="str">
        <f t="shared" si="134"/>
        <v>W/C</v>
      </c>
      <c r="BJ1034" s="43"/>
      <c r="BK1034" s="288" t="b">
        <f t="shared" si="135"/>
        <v>1</v>
      </c>
      <c r="BL1034" s="288" t="b">
        <f t="shared" si="135"/>
        <v>1</v>
      </c>
      <c r="BM1034" s="288" t="b">
        <f t="shared" si="135"/>
        <v>1</v>
      </c>
      <c r="BN1034" s="288" t="b">
        <f t="shared" si="135"/>
        <v>1</v>
      </c>
      <c r="BO1034" s="288" t="b">
        <f t="shared" si="135"/>
        <v>1</v>
      </c>
      <c r="BP1034" s="288" t="b">
        <f t="shared" si="135"/>
        <v>1</v>
      </c>
      <c r="BQ1034" s="288" t="b">
        <f t="shared" si="135"/>
        <v>1</v>
      </c>
    </row>
    <row r="1035" spans="1:69" ht="12" customHeight="1" x14ac:dyDescent="0.25">
      <c r="A1035" s="286">
        <v>23200063</v>
      </c>
      <c r="B1035" s="287" t="s">
        <v>3118</v>
      </c>
      <c r="C1035" s="16" t="s">
        <v>1238</v>
      </c>
      <c r="D1035" s="13" t="s">
        <v>183</v>
      </c>
      <c r="E1035" s="13"/>
      <c r="F1035" s="16"/>
      <c r="G1035" s="13"/>
      <c r="H1035" s="288" t="s">
        <v>2129</v>
      </c>
      <c r="I1035" s="288" t="s">
        <v>2129</v>
      </c>
      <c r="J1035" s="288" t="s">
        <v>2129</v>
      </c>
      <c r="K1035" s="288" t="s">
        <v>2129</v>
      </c>
      <c r="L1035" s="288" t="s">
        <v>2130</v>
      </c>
      <c r="M1035" s="288" t="s">
        <v>183</v>
      </c>
      <c r="N1035" s="288" t="s">
        <v>183</v>
      </c>
      <c r="P1035" s="289">
        <v>0</v>
      </c>
      <c r="Q1035" s="289">
        <v>-3445181.56</v>
      </c>
      <c r="R1035" s="289">
        <v>-3588255.02</v>
      </c>
      <c r="S1035" s="289">
        <v>0</v>
      </c>
      <c r="T1035" s="289">
        <v>0</v>
      </c>
      <c r="U1035" s="289">
        <v>0</v>
      </c>
      <c r="V1035" s="289">
        <v>0</v>
      </c>
      <c r="W1035" s="289">
        <v>-3580762.06</v>
      </c>
      <c r="X1035" s="289">
        <v>0</v>
      </c>
      <c r="Y1035" s="289">
        <v>0</v>
      </c>
      <c r="Z1035" s="289">
        <v>0</v>
      </c>
      <c r="AA1035" s="289">
        <v>0</v>
      </c>
      <c r="AB1035" s="289">
        <v>-3978964.76</v>
      </c>
      <c r="AC1035" s="289"/>
      <c r="AD1035" s="289"/>
      <c r="AE1035" s="289">
        <v>-1050306.7516666667</v>
      </c>
      <c r="AF1035" s="299"/>
      <c r="AG1035" s="300"/>
      <c r="AH1035" s="291"/>
      <c r="AI1035" s="291"/>
      <c r="AJ1035" s="291"/>
      <c r="AK1035" s="292"/>
      <c r="AL1035" s="291">
        <v>0</v>
      </c>
      <c r="AM1035" s="293"/>
      <c r="AN1035" s="291">
        <v>-1050306.7516666667</v>
      </c>
      <c r="AO1035" s="294">
        <v>-1050306.7516666667</v>
      </c>
      <c r="AP1035" s="291"/>
      <c r="AQ1035" s="295">
        <v>-3978964.76</v>
      </c>
      <c r="AR1035" s="291"/>
      <c r="AS1035" s="291"/>
      <c r="AT1035" s="291"/>
      <c r="AU1035" s="292"/>
      <c r="AV1035" s="291">
        <v>0</v>
      </c>
      <c r="AW1035" s="293"/>
      <c r="AX1035" s="291">
        <v>-3978964.76</v>
      </c>
      <c r="AY1035" s="293">
        <v>-3978964.76</v>
      </c>
      <c r="AZ1035" s="297"/>
      <c r="BA1035" s="295"/>
      <c r="BB1035" s="43"/>
      <c r="BC1035" s="288" t="str">
        <f t="shared" si="133"/>
        <v/>
      </c>
      <c r="BD1035" s="288" t="str">
        <f t="shared" si="133"/>
        <v/>
      </c>
      <c r="BE1035" s="288" t="str">
        <f t="shared" si="133"/>
        <v/>
      </c>
      <c r="BF1035" s="288" t="str">
        <f t="shared" si="133"/>
        <v/>
      </c>
      <c r="BG1035" s="288" t="str">
        <f t="shared" si="136"/>
        <v>NO</v>
      </c>
      <c r="BH1035" s="288" t="str">
        <f t="shared" si="136"/>
        <v>W/C</v>
      </c>
      <c r="BI1035" s="288" t="str">
        <f t="shared" si="134"/>
        <v>W/C</v>
      </c>
      <c r="BJ1035" s="43"/>
      <c r="BK1035" s="288" t="b">
        <f t="shared" si="135"/>
        <v>1</v>
      </c>
      <c r="BL1035" s="288" t="b">
        <f t="shared" si="135"/>
        <v>1</v>
      </c>
      <c r="BM1035" s="288" t="b">
        <f t="shared" si="135"/>
        <v>1</v>
      </c>
      <c r="BN1035" s="288" t="b">
        <f t="shared" si="135"/>
        <v>1</v>
      </c>
      <c r="BO1035" s="288" t="b">
        <f t="shared" si="135"/>
        <v>1</v>
      </c>
      <c r="BP1035" s="288" t="b">
        <f t="shared" si="135"/>
        <v>1</v>
      </c>
      <c r="BQ1035" s="288" t="b">
        <f t="shared" si="135"/>
        <v>1</v>
      </c>
    </row>
    <row r="1036" spans="1:69" ht="12" customHeight="1" x14ac:dyDescent="0.25">
      <c r="A1036" s="286">
        <v>23200071</v>
      </c>
      <c r="B1036" s="287" t="s">
        <v>3119</v>
      </c>
      <c r="C1036" s="16" t="s">
        <v>1239</v>
      </c>
      <c r="D1036" s="13" t="s">
        <v>183</v>
      </c>
      <c r="E1036" s="13"/>
      <c r="F1036" s="16"/>
      <c r="G1036" s="13"/>
      <c r="H1036" s="288" t="s">
        <v>2129</v>
      </c>
      <c r="I1036" s="288" t="s">
        <v>2129</v>
      </c>
      <c r="J1036" s="288" t="s">
        <v>2129</v>
      </c>
      <c r="K1036" s="288" t="s">
        <v>2129</v>
      </c>
      <c r="L1036" s="288" t="s">
        <v>2130</v>
      </c>
      <c r="M1036" s="288" t="s">
        <v>183</v>
      </c>
      <c r="N1036" s="288" t="s">
        <v>183</v>
      </c>
      <c r="P1036" s="289">
        <v>-1775116.16</v>
      </c>
      <c r="Q1036" s="289">
        <v>-2692438</v>
      </c>
      <c r="R1036" s="289">
        <v>-2139988.64</v>
      </c>
      <c r="S1036" s="289">
        <v>-1537946.59</v>
      </c>
      <c r="T1036" s="289">
        <v>-2916083.02</v>
      </c>
      <c r="U1036" s="289">
        <v>-3543881.71</v>
      </c>
      <c r="V1036" s="289">
        <v>-2404249.5099999998</v>
      </c>
      <c r="W1036" s="289">
        <v>-1746098.51</v>
      </c>
      <c r="X1036" s="289">
        <v>-1439678.83</v>
      </c>
      <c r="Y1036" s="289">
        <v>-1010350.26</v>
      </c>
      <c r="Z1036" s="289">
        <v>-1217126.08</v>
      </c>
      <c r="AA1036" s="289">
        <v>-2318859.2999999998</v>
      </c>
      <c r="AB1036" s="289">
        <v>-2285329.02</v>
      </c>
      <c r="AC1036" s="289"/>
      <c r="AD1036" s="289"/>
      <c r="AE1036" s="289">
        <v>-2083076.9200000006</v>
      </c>
      <c r="AF1036" s="299"/>
      <c r="AG1036" s="299"/>
      <c r="AH1036" s="291"/>
      <c r="AI1036" s="291"/>
      <c r="AJ1036" s="291"/>
      <c r="AK1036" s="292"/>
      <c r="AL1036" s="291">
        <v>0</v>
      </c>
      <c r="AM1036" s="293"/>
      <c r="AN1036" s="291">
        <v>-2083076.9200000006</v>
      </c>
      <c r="AO1036" s="294">
        <v>-2083076.9200000006</v>
      </c>
      <c r="AP1036" s="291"/>
      <c r="AQ1036" s="295">
        <v>-2285329.02</v>
      </c>
      <c r="AR1036" s="291"/>
      <c r="AS1036" s="291"/>
      <c r="AT1036" s="291"/>
      <c r="AU1036" s="292"/>
      <c r="AV1036" s="291">
        <v>0</v>
      </c>
      <c r="AW1036" s="293"/>
      <c r="AX1036" s="291">
        <v>-2285329.02</v>
      </c>
      <c r="AY1036" s="293">
        <v>-2285329.02</v>
      </c>
      <c r="AZ1036" s="297"/>
      <c r="BA1036" s="295"/>
      <c r="BB1036" s="43"/>
      <c r="BC1036" s="288" t="str">
        <f t="shared" si="133"/>
        <v/>
      </c>
      <c r="BD1036" s="288" t="str">
        <f t="shared" si="133"/>
        <v/>
      </c>
      <c r="BE1036" s="288" t="str">
        <f t="shared" si="133"/>
        <v/>
      </c>
      <c r="BF1036" s="288" t="str">
        <f t="shared" si="133"/>
        <v/>
      </c>
      <c r="BG1036" s="288" t="str">
        <f t="shared" si="136"/>
        <v>NO</v>
      </c>
      <c r="BH1036" s="288" t="str">
        <f t="shared" si="136"/>
        <v>W/C</v>
      </c>
      <c r="BI1036" s="288" t="str">
        <f t="shared" si="134"/>
        <v>W/C</v>
      </c>
      <c r="BJ1036" s="43"/>
      <c r="BK1036" s="288" t="b">
        <f t="shared" si="135"/>
        <v>1</v>
      </c>
      <c r="BL1036" s="288" t="b">
        <f t="shared" si="135"/>
        <v>1</v>
      </c>
      <c r="BM1036" s="288" t="b">
        <f t="shared" si="135"/>
        <v>1</v>
      </c>
      <c r="BN1036" s="288" t="b">
        <f t="shared" si="135"/>
        <v>1</v>
      </c>
      <c r="BO1036" s="288" t="b">
        <f t="shared" si="135"/>
        <v>1</v>
      </c>
      <c r="BP1036" s="288" t="b">
        <f t="shared" si="135"/>
        <v>1</v>
      </c>
      <c r="BQ1036" s="288" t="b">
        <f t="shared" si="135"/>
        <v>1</v>
      </c>
    </row>
    <row r="1037" spans="1:69" ht="12" customHeight="1" x14ac:dyDescent="0.25">
      <c r="A1037" s="286">
        <v>23200081</v>
      </c>
      <c r="B1037" s="287" t="s">
        <v>3120</v>
      </c>
      <c r="C1037" s="16" t="s">
        <v>1240</v>
      </c>
      <c r="D1037" s="13" t="s">
        <v>183</v>
      </c>
      <c r="E1037" s="13"/>
      <c r="F1037" s="16"/>
      <c r="G1037" s="13"/>
      <c r="H1037" s="288" t="s">
        <v>2129</v>
      </c>
      <c r="I1037" s="288" t="s">
        <v>2129</v>
      </c>
      <c r="J1037" s="288" t="s">
        <v>2129</v>
      </c>
      <c r="K1037" s="288" t="s">
        <v>2129</v>
      </c>
      <c r="L1037" s="288" t="s">
        <v>2130</v>
      </c>
      <c r="M1037" s="288" t="s">
        <v>183</v>
      </c>
      <c r="N1037" s="288" t="s">
        <v>183</v>
      </c>
      <c r="P1037" s="289">
        <v>-4452153.75</v>
      </c>
      <c r="Q1037" s="289">
        <v>-4214044.26</v>
      </c>
      <c r="R1037" s="289">
        <v>-4066125.67</v>
      </c>
      <c r="S1037" s="289">
        <v>-4312581.29</v>
      </c>
      <c r="T1037" s="289">
        <v>-3819025.88</v>
      </c>
      <c r="U1037" s="289">
        <v>-3950592.51</v>
      </c>
      <c r="V1037" s="289">
        <v>-3851971.46</v>
      </c>
      <c r="W1037" s="289">
        <v>-4675781.09</v>
      </c>
      <c r="X1037" s="289">
        <v>-4677233.8</v>
      </c>
      <c r="Y1037" s="289">
        <v>-4599698.07</v>
      </c>
      <c r="Z1037" s="289">
        <v>-4528948.29</v>
      </c>
      <c r="AA1037" s="289">
        <v>-4375849.9000000004</v>
      </c>
      <c r="AB1037" s="289">
        <v>-6916464.4800000004</v>
      </c>
      <c r="AC1037" s="289"/>
      <c r="AD1037" s="289"/>
      <c r="AE1037" s="289">
        <v>-4396346.7779166671</v>
      </c>
      <c r="AF1037" s="299"/>
      <c r="AG1037" s="299"/>
      <c r="AH1037" s="291"/>
      <c r="AI1037" s="291"/>
      <c r="AJ1037" s="291"/>
      <c r="AK1037" s="292"/>
      <c r="AL1037" s="291">
        <v>0</v>
      </c>
      <c r="AM1037" s="293"/>
      <c r="AN1037" s="291">
        <v>-4396346.7779166671</v>
      </c>
      <c r="AO1037" s="294">
        <v>-4396346.7779166671</v>
      </c>
      <c r="AP1037" s="291"/>
      <c r="AQ1037" s="295">
        <v>-6916464.4800000004</v>
      </c>
      <c r="AR1037" s="291"/>
      <c r="AS1037" s="291"/>
      <c r="AT1037" s="291"/>
      <c r="AU1037" s="292"/>
      <c r="AV1037" s="291">
        <v>0</v>
      </c>
      <c r="AW1037" s="293"/>
      <c r="AX1037" s="291">
        <v>-6916464.4800000004</v>
      </c>
      <c r="AY1037" s="293">
        <v>-6916464.4800000004</v>
      </c>
      <c r="AZ1037" s="297"/>
      <c r="BA1037" s="295"/>
      <c r="BB1037" s="43"/>
      <c r="BC1037" s="288" t="str">
        <f t="shared" si="133"/>
        <v/>
      </c>
      <c r="BD1037" s="288" t="str">
        <f t="shared" si="133"/>
        <v/>
      </c>
      <c r="BE1037" s="288" t="str">
        <f t="shared" si="133"/>
        <v/>
      </c>
      <c r="BF1037" s="288" t="str">
        <f t="shared" si="133"/>
        <v/>
      </c>
      <c r="BG1037" s="288" t="str">
        <f t="shared" si="136"/>
        <v>NO</v>
      </c>
      <c r="BH1037" s="288" t="str">
        <f t="shared" si="136"/>
        <v>W/C</v>
      </c>
      <c r="BI1037" s="288" t="str">
        <f t="shared" si="134"/>
        <v>W/C</v>
      </c>
      <c r="BJ1037" s="43"/>
      <c r="BK1037" s="288" t="b">
        <f t="shared" si="135"/>
        <v>1</v>
      </c>
      <c r="BL1037" s="288" t="b">
        <f t="shared" si="135"/>
        <v>1</v>
      </c>
      <c r="BM1037" s="288" t="b">
        <f t="shared" si="135"/>
        <v>1</v>
      </c>
      <c r="BN1037" s="288" t="b">
        <f t="shared" si="135"/>
        <v>1</v>
      </c>
      <c r="BO1037" s="288" t="b">
        <f t="shared" si="135"/>
        <v>1</v>
      </c>
      <c r="BP1037" s="288" t="b">
        <f t="shared" si="135"/>
        <v>1</v>
      </c>
      <c r="BQ1037" s="288" t="b">
        <f t="shared" si="135"/>
        <v>1</v>
      </c>
    </row>
    <row r="1038" spans="1:69" ht="12" customHeight="1" x14ac:dyDescent="0.25">
      <c r="A1038" s="286">
        <v>23200101</v>
      </c>
      <c r="B1038" s="287" t="s">
        <v>3121</v>
      </c>
      <c r="C1038" s="16" t="s">
        <v>1241</v>
      </c>
      <c r="D1038" s="13" t="s">
        <v>183</v>
      </c>
      <c r="E1038" s="13"/>
      <c r="F1038" s="16"/>
      <c r="G1038" s="13"/>
      <c r="H1038" s="288" t="s">
        <v>2129</v>
      </c>
      <c r="I1038" s="288" t="s">
        <v>2129</v>
      </c>
      <c r="J1038" s="288" t="s">
        <v>2129</v>
      </c>
      <c r="K1038" s="288" t="s">
        <v>2129</v>
      </c>
      <c r="L1038" s="288" t="s">
        <v>2130</v>
      </c>
      <c r="M1038" s="288" t="s">
        <v>183</v>
      </c>
      <c r="N1038" s="288" t="s">
        <v>183</v>
      </c>
      <c r="P1038" s="289">
        <v>-243961.60000000001</v>
      </c>
      <c r="Q1038" s="289">
        <v>-596969.75</v>
      </c>
      <c r="R1038" s="289">
        <v>-934246.81</v>
      </c>
      <c r="S1038" s="289">
        <v>-562992</v>
      </c>
      <c r="T1038" s="289">
        <v>-143680</v>
      </c>
      <c r="U1038" s="289">
        <v>1184742</v>
      </c>
      <c r="V1038" s="289">
        <v>0</v>
      </c>
      <c r="W1038" s="289">
        <v>-4299880</v>
      </c>
      <c r="X1038" s="289">
        <v>-4206960</v>
      </c>
      <c r="Y1038" s="289">
        <v>-478707</v>
      </c>
      <c r="Z1038" s="289">
        <v>-4360798.79</v>
      </c>
      <c r="AA1038" s="289">
        <v>-7055794.4900000002</v>
      </c>
      <c r="AB1038" s="289">
        <v>-1924094</v>
      </c>
      <c r="AC1038" s="289"/>
      <c r="AD1038" s="289"/>
      <c r="AE1038" s="289">
        <v>-1878276.2200000004</v>
      </c>
      <c r="AF1038" s="299"/>
      <c r="AG1038" s="300"/>
      <c r="AH1038" s="291"/>
      <c r="AI1038" s="291"/>
      <c r="AJ1038" s="291"/>
      <c r="AK1038" s="292"/>
      <c r="AL1038" s="291">
        <v>0</v>
      </c>
      <c r="AM1038" s="293"/>
      <c r="AN1038" s="291">
        <v>-1878276.2200000004</v>
      </c>
      <c r="AO1038" s="294">
        <v>-1878276.2200000004</v>
      </c>
      <c r="AP1038" s="291"/>
      <c r="AQ1038" s="295">
        <v>-1924094</v>
      </c>
      <c r="AR1038" s="291"/>
      <c r="AS1038" s="291"/>
      <c r="AT1038" s="291"/>
      <c r="AU1038" s="292"/>
      <c r="AV1038" s="291">
        <v>0</v>
      </c>
      <c r="AW1038" s="293"/>
      <c r="AX1038" s="291">
        <v>-1924094</v>
      </c>
      <c r="AY1038" s="293">
        <v>-1924094</v>
      </c>
      <c r="AZ1038" s="297"/>
      <c r="BA1038" s="295"/>
      <c r="BB1038" s="43"/>
      <c r="BC1038" s="288" t="str">
        <f t="shared" ref="BC1038:BF1070" si="137">IF(VALUE(AR1038),BC$7,IF(ISBLANK(AR1038),"",BC$7))</f>
        <v/>
      </c>
      <c r="BD1038" s="288" t="str">
        <f t="shared" si="137"/>
        <v/>
      </c>
      <c r="BE1038" s="288" t="str">
        <f t="shared" si="137"/>
        <v/>
      </c>
      <c r="BF1038" s="288" t="str">
        <f t="shared" si="137"/>
        <v/>
      </c>
      <c r="BG1038" s="288" t="str">
        <f t="shared" si="136"/>
        <v>NO</v>
      </c>
      <c r="BH1038" s="288" t="str">
        <f t="shared" si="136"/>
        <v>W/C</v>
      </c>
      <c r="BI1038" s="288" t="str">
        <f t="shared" si="134"/>
        <v>W/C</v>
      </c>
      <c r="BJ1038" s="43"/>
      <c r="BK1038" s="288" t="b">
        <f t="shared" si="135"/>
        <v>1</v>
      </c>
      <c r="BL1038" s="288" t="b">
        <f t="shared" si="135"/>
        <v>1</v>
      </c>
      <c r="BM1038" s="288" t="b">
        <f t="shared" si="135"/>
        <v>1</v>
      </c>
      <c r="BN1038" s="288" t="b">
        <f t="shared" si="135"/>
        <v>1</v>
      </c>
      <c r="BO1038" s="288" t="b">
        <f t="shared" si="135"/>
        <v>1</v>
      </c>
      <c r="BP1038" s="288" t="b">
        <f t="shared" si="135"/>
        <v>1</v>
      </c>
      <c r="BQ1038" s="288" t="b">
        <f t="shared" si="135"/>
        <v>1</v>
      </c>
    </row>
    <row r="1039" spans="1:69" ht="12" customHeight="1" x14ac:dyDescent="0.25">
      <c r="A1039" s="286">
        <v>23200103</v>
      </c>
      <c r="B1039" s="287" t="s">
        <v>3122</v>
      </c>
      <c r="C1039" s="16" t="s">
        <v>1242</v>
      </c>
      <c r="D1039" s="13" t="s">
        <v>183</v>
      </c>
      <c r="E1039" s="13"/>
      <c r="F1039" s="16"/>
      <c r="G1039" s="13"/>
      <c r="H1039" s="288" t="s">
        <v>2129</v>
      </c>
      <c r="I1039" s="288" t="s">
        <v>2129</v>
      </c>
      <c r="J1039" s="288" t="s">
        <v>2129</v>
      </c>
      <c r="K1039" s="288" t="s">
        <v>2129</v>
      </c>
      <c r="L1039" s="288" t="s">
        <v>2130</v>
      </c>
      <c r="M1039" s="288" t="s">
        <v>183</v>
      </c>
      <c r="N1039" s="288" t="s">
        <v>183</v>
      </c>
      <c r="P1039" s="289">
        <v>-83090.789999999994</v>
      </c>
      <c r="Q1039" s="289">
        <v>-72891.73</v>
      </c>
      <c r="R1039" s="289">
        <v>-78645.009999999995</v>
      </c>
      <c r="S1039" s="289">
        <v>-61473.24</v>
      </c>
      <c r="T1039" s="289">
        <v>-75227.179999999993</v>
      </c>
      <c r="U1039" s="289">
        <v>-65849.070000000007</v>
      </c>
      <c r="V1039" s="289">
        <v>-76089.210000000006</v>
      </c>
      <c r="W1039" s="289">
        <v>-76226.679999999993</v>
      </c>
      <c r="X1039" s="289">
        <v>-79970.13</v>
      </c>
      <c r="Y1039" s="289">
        <v>-74835.08</v>
      </c>
      <c r="Z1039" s="289">
        <v>-92998.62</v>
      </c>
      <c r="AA1039" s="289">
        <v>-62846.97</v>
      </c>
      <c r="AB1039" s="289">
        <v>-82773.570000000007</v>
      </c>
      <c r="AC1039" s="289"/>
      <c r="AD1039" s="289"/>
      <c r="AE1039" s="289">
        <v>-74998.758333333317</v>
      </c>
      <c r="AF1039" s="299"/>
      <c r="AG1039" s="300"/>
      <c r="AH1039" s="291"/>
      <c r="AI1039" s="291"/>
      <c r="AJ1039" s="291"/>
      <c r="AK1039" s="292"/>
      <c r="AL1039" s="291">
        <v>0</v>
      </c>
      <c r="AM1039" s="293"/>
      <c r="AN1039" s="291">
        <v>-74998.758333333317</v>
      </c>
      <c r="AO1039" s="294">
        <v>-74998.758333333317</v>
      </c>
      <c r="AP1039" s="291"/>
      <c r="AQ1039" s="295">
        <v>-82773.570000000007</v>
      </c>
      <c r="AR1039" s="291"/>
      <c r="AS1039" s="291"/>
      <c r="AT1039" s="291"/>
      <c r="AU1039" s="292"/>
      <c r="AV1039" s="291">
        <v>0</v>
      </c>
      <c r="AW1039" s="293"/>
      <c r="AX1039" s="291">
        <v>-82773.570000000007</v>
      </c>
      <c r="AY1039" s="293">
        <v>-82773.570000000007</v>
      </c>
      <c r="AZ1039" s="297"/>
      <c r="BA1039" s="295"/>
      <c r="BB1039" s="43"/>
      <c r="BC1039" s="288" t="str">
        <f t="shared" si="137"/>
        <v/>
      </c>
      <c r="BD1039" s="288" t="str">
        <f t="shared" si="137"/>
        <v/>
      </c>
      <c r="BE1039" s="288" t="str">
        <f t="shared" si="137"/>
        <v/>
      </c>
      <c r="BF1039" s="288" t="str">
        <f t="shared" si="137"/>
        <v/>
      </c>
      <c r="BG1039" s="288" t="str">
        <f t="shared" si="136"/>
        <v>NO</v>
      </c>
      <c r="BH1039" s="288" t="str">
        <f t="shared" si="136"/>
        <v>W/C</v>
      </c>
      <c r="BI1039" s="288" t="str">
        <f t="shared" si="134"/>
        <v>W/C</v>
      </c>
      <c r="BJ1039" s="43"/>
      <c r="BK1039" s="288" t="b">
        <f t="shared" si="135"/>
        <v>1</v>
      </c>
      <c r="BL1039" s="288" t="b">
        <f t="shared" si="135"/>
        <v>1</v>
      </c>
      <c r="BM1039" s="288" t="b">
        <f t="shared" si="135"/>
        <v>1</v>
      </c>
      <c r="BN1039" s="288" t="b">
        <f t="shared" si="135"/>
        <v>1</v>
      </c>
      <c r="BO1039" s="288" t="b">
        <f t="shared" si="135"/>
        <v>1</v>
      </c>
      <c r="BP1039" s="288" t="b">
        <f t="shared" si="135"/>
        <v>1</v>
      </c>
      <c r="BQ1039" s="288" t="b">
        <f t="shared" si="135"/>
        <v>1</v>
      </c>
    </row>
    <row r="1040" spans="1:69" ht="12" customHeight="1" x14ac:dyDescent="0.25">
      <c r="A1040" s="286">
        <v>23200111</v>
      </c>
      <c r="B1040" s="287" t="s">
        <v>3123</v>
      </c>
      <c r="C1040" s="16" t="s">
        <v>1243</v>
      </c>
      <c r="D1040" s="13" t="s">
        <v>183</v>
      </c>
      <c r="E1040" s="13"/>
      <c r="F1040" s="16"/>
      <c r="G1040" s="13"/>
      <c r="H1040" s="288" t="s">
        <v>2129</v>
      </c>
      <c r="I1040" s="288" t="s">
        <v>2129</v>
      </c>
      <c r="J1040" s="288" t="s">
        <v>2129</v>
      </c>
      <c r="K1040" s="288" t="s">
        <v>2129</v>
      </c>
      <c r="L1040" s="288" t="s">
        <v>2130</v>
      </c>
      <c r="M1040" s="288" t="s">
        <v>183</v>
      </c>
      <c r="N1040" s="288" t="s">
        <v>183</v>
      </c>
      <c r="P1040" s="289">
        <v>-254851.86</v>
      </c>
      <c r="Q1040" s="289">
        <v>-234218.08</v>
      </c>
      <c r="R1040" s="289">
        <v>-178384.95</v>
      </c>
      <c r="S1040" s="289">
        <v>-236253.6</v>
      </c>
      <c r="T1040" s="289">
        <v>-163555.03</v>
      </c>
      <c r="U1040" s="289">
        <v>-163442.44</v>
      </c>
      <c r="V1040" s="289">
        <v>-169112.92</v>
      </c>
      <c r="W1040" s="289">
        <v>-170123.12</v>
      </c>
      <c r="X1040" s="289">
        <v>-567887.61</v>
      </c>
      <c r="Y1040" s="289">
        <v>-252880.53</v>
      </c>
      <c r="Z1040" s="289">
        <v>-256066.41</v>
      </c>
      <c r="AA1040" s="289">
        <v>-243616.64000000001</v>
      </c>
      <c r="AB1040" s="289">
        <v>-240823.86</v>
      </c>
      <c r="AC1040" s="289"/>
      <c r="AD1040" s="289"/>
      <c r="AE1040" s="289">
        <v>-240281.59916666665</v>
      </c>
      <c r="AF1040" s="299"/>
      <c r="AG1040" s="299"/>
      <c r="AH1040" s="291"/>
      <c r="AI1040" s="291"/>
      <c r="AJ1040" s="291"/>
      <c r="AK1040" s="292"/>
      <c r="AL1040" s="291">
        <v>0</v>
      </c>
      <c r="AM1040" s="293"/>
      <c r="AN1040" s="291">
        <v>-240281.59916666665</v>
      </c>
      <c r="AO1040" s="294">
        <v>-240281.59916666665</v>
      </c>
      <c r="AP1040" s="291"/>
      <c r="AQ1040" s="295">
        <v>-240823.86</v>
      </c>
      <c r="AR1040" s="291"/>
      <c r="AS1040" s="291"/>
      <c r="AT1040" s="291"/>
      <c r="AU1040" s="292"/>
      <c r="AV1040" s="291">
        <v>0</v>
      </c>
      <c r="AW1040" s="293"/>
      <c r="AX1040" s="291">
        <v>-240823.86</v>
      </c>
      <c r="AY1040" s="293">
        <v>-240823.86</v>
      </c>
      <c r="AZ1040" s="297"/>
      <c r="BA1040" s="295"/>
      <c r="BB1040" s="43"/>
      <c r="BC1040" s="288" t="str">
        <f t="shared" si="137"/>
        <v/>
      </c>
      <c r="BD1040" s="288" t="str">
        <f t="shared" si="137"/>
        <v/>
      </c>
      <c r="BE1040" s="288" t="str">
        <f t="shared" si="137"/>
        <v/>
      </c>
      <c r="BF1040" s="288" t="str">
        <f t="shared" si="137"/>
        <v/>
      </c>
      <c r="BG1040" s="288" t="str">
        <f t="shared" si="136"/>
        <v>NO</v>
      </c>
      <c r="BH1040" s="288" t="str">
        <f t="shared" si="136"/>
        <v>W/C</v>
      </c>
      <c r="BI1040" s="288" t="str">
        <f t="shared" si="134"/>
        <v>W/C</v>
      </c>
      <c r="BJ1040" s="43"/>
      <c r="BK1040" s="288" t="b">
        <f t="shared" si="135"/>
        <v>1</v>
      </c>
      <c r="BL1040" s="288" t="b">
        <f t="shared" si="135"/>
        <v>1</v>
      </c>
      <c r="BM1040" s="288" t="b">
        <f t="shared" si="135"/>
        <v>1</v>
      </c>
      <c r="BN1040" s="288" t="b">
        <f t="shared" si="135"/>
        <v>1</v>
      </c>
      <c r="BO1040" s="288" t="b">
        <f t="shared" si="135"/>
        <v>1</v>
      </c>
      <c r="BP1040" s="288" t="b">
        <f t="shared" si="135"/>
        <v>1</v>
      </c>
      <c r="BQ1040" s="288" t="b">
        <f t="shared" si="135"/>
        <v>1</v>
      </c>
    </row>
    <row r="1041" spans="1:69" ht="12" customHeight="1" x14ac:dyDescent="0.25">
      <c r="A1041" s="14" t="s">
        <v>1244</v>
      </c>
      <c r="B1041" s="16"/>
      <c r="C1041" s="13" t="s">
        <v>1245</v>
      </c>
      <c r="D1041" s="13" t="s">
        <v>183</v>
      </c>
      <c r="E1041" s="16"/>
      <c r="F1041" s="310">
        <v>43312</v>
      </c>
      <c r="G1041" s="288"/>
      <c r="H1041" s="288" t="s">
        <v>2129</v>
      </c>
      <c r="I1041" s="288" t="s">
        <v>2129</v>
      </c>
      <c r="J1041" s="288" t="s">
        <v>2129</v>
      </c>
      <c r="K1041" s="288" t="s">
        <v>2129</v>
      </c>
      <c r="L1041" s="288" t="s">
        <v>2130</v>
      </c>
      <c r="M1041" s="288" t="s">
        <v>183</v>
      </c>
      <c r="N1041" s="45" t="s">
        <v>183</v>
      </c>
      <c r="O1041" s="289"/>
      <c r="P1041" s="289"/>
      <c r="Q1041" s="299"/>
      <c r="R1041" s="300"/>
      <c r="S1041" s="291"/>
      <c r="T1041" s="291"/>
      <c r="U1041" s="291"/>
      <c r="V1041" s="292"/>
      <c r="W1041" s="291">
        <v>-98.92</v>
      </c>
      <c r="X1041" s="293">
        <v>0</v>
      </c>
      <c r="Y1041" s="291">
        <v>0</v>
      </c>
      <c r="Z1041" s="291">
        <v>0</v>
      </c>
      <c r="AA1041" s="291">
        <v>0</v>
      </c>
      <c r="AB1041" s="291">
        <v>0</v>
      </c>
      <c r="AC1041" s="291"/>
      <c r="AD1041" s="295"/>
      <c r="AE1041" s="291">
        <v>-8.2433333333333341</v>
      </c>
      <c r="AF1041" s="291"/>
      <c r="AG1041" s="291"/>
      <c r="AH1041" s="291"/>
      <c r="AI1041" s="296"/>
      <c r="AJ1041" s="291"/>
      <c r="AK1041" s="291"/>
      <c r="AL1041" s="296">
        <v>0</v>
      </c>
      <c r="AM1041" s="43"/>
      <c r="AN1041" s="298">
        <v>-8.2433333333333341</v>
      </c>
      <c r="AO1041" s="43">
        <v>-8.2433333333333341</v>
      </c>
      <c r="AP1041" s="43"/>
      <c r="AQ1041" s="43">
        <v>0</v>
      </c>
      <c r="AR1041" s="43"/>
      <c r="AS1041" s="43"/>
      <c r="AT1041" s="43"/>
      <c r="AU1041" s="43"/>
      <c r="AV1041" s="43">
        <v>0</v>
      </c>
      <c r="AW1041" s="43"/>
      <c r="AX1041" s="43">
        <v>0</v>
      </c>
      <c r="AY1041" s="43">
        <v>0</v>
      </c>
      <c r="AZ1041" s="297"/>
      <c r="BA1041" s="43"/>
      <c r="BB1041" s="43"/>
      <c r="BC1041" s="43"/>
      <c r="BD1041" s="43"/>
      <c r="BE1041" s="43"/>
      <c r="BF1041" s="43"/>
      <c r="BG1041" s="43"/>
      <c r="BH1041" s="43"/>
      <c r="BI1041" s="43"/>
      <c r="BJ1041" s="43"/>
      <c r="BK1041" s="43"/>
      <c r="BL1041" s="43"/>
      <c r="BM1041" s="43"/>
      <c r="BN1041" s="43"/>
      <c r="BO1041" s="43"/>
      <c r="BP1041" s="43"/>
      <c r="BQ1041" s="43"/>
    </row>
    <row r="1042" spans="1:69" ht="12" customHeight="1" x14ac:dyDescent="0.25">
      <c r="A1042" s="286">
        <v>23200121</v>
      </c>
      <c r="B1042" s="287" t="s">
        <v>3124</v>
      </c>
      <c r="C1042" s="16" t="s">
        <v>1246</v>
      </c>
      <c r="D1042" s="13" t="s">
        <v>183</v>
      </c>
      <c r="E1042" s="13"/>
      <c r="F1042" s="16"/>
      <c r="G1042" s="13"/>
      <c r="H1042" s="288" t="s">
        <v>2129</v>
      </c>
      <c r="I1042" s="288" t="s">
        <v>2129</v>
      </c>
      <c r="J1042" s="288" t="s">
        <v>2129</v>
      </c>
      <c r="K1042" s="288" t="s">
        <v>2129</v>
      </c>
      <c r="L1042" s="288" t="s">
        <v>2130</v>
      </c>
      <c r="M1042" s="288" t="s">
        <v>183</v>
      </c>
      <c r="N1042" s="288" t="s">
        <v>183</v>
      </c>
      <c r="P1042" s="289">
        <v>-1188218.1599999999</v>
      </c>
      <c r="Q1042" s="289">
        <v>-1064938.73</v>
      </c>
      <c r="R1042" s="289">
        <v>-841299.28</v>
      </c>
      <c r="S1042" s="289">
        <v>-880692.57</v>
      </c>
      <c r="T1042" s="289">
        <v>-816823.69</v>
      </c>
      <c r="U1042" s="289">
        <v>-819200.32</v>
      </c>
      <c r="V1042" s="289">
        <v>-836457.63</v>
      </c>
      <c r="W1042" s="289">
        <v>-835057.63</v>
      </c>
      <c r="X1042" s="289">
        <v>-697231.19</v>
      </c>
      <c r="Y1042" s="289">
        <v>-551456.84</v>
      </c>
      <c r="Z1042" s="289">
        <v>-386065.12</v>
      </c>
      <c r="AA1042" s="289">
        <v>-323354.09000000003</v>
      </c>
      <c r="AB1042" s="289">
        <v>-323354.09000000003</v>
      </c>
      <c r="AC1042" s="289"/>
      <c r="AD1042" s="289"/>
      <c r="AE1042" s="289">
        <v>-734030.26791666669</v>
      </c>
      <c r="AF1042" s="299"/>
      <c r="AG1042" s="299"/>
      <c r="AH1042" s="291"/>
      <c r="AI1042" s="291"/>
      <c r="AJ1042" s="291"/>
      <c r="AK1042" s="292"/>
      <c r="AL1042" s="291">
        <v>0</v>
      </c>
      <c r="AM1042" s="293"/>
      <c r="AN1042" s="291">
        <v>-734030.26791666669</v>
      </c>
      <c r="AO1042" s="294">
        <v>-734030.26791666669</v>
      </c>
      <c r="AP1042" s="291"/>
      <c r="AQ1042" s="295">
        <v>-323354.09000000003</v>
      </c>
      <c r="AR1042" s="291"/>
      <c r="AS1042" s="291"/>
      <c r="AT1042" s="291"/>
      <c r="AU1042" s="292"/>
      <c r="AV1042" s="291">
        <v>0</v>
      </c>
      <c r="AW1042" s="293"/>
      <c r="AX1042" s="291">
        <v>-323354.09000000003</v>
      </c>
      <c r="AY1042" s="293">
        <v>-323354.09000000003</v>
      </c>
      <c r="AZ1042" s="297"/>
      <c r="BA1042" s="295"/>
      <c r="BB1042" s="43"/>
      <c r="BC1042" s="288" t="str">
        <f t="shared" si="137"/>
        <v/>
      </c>
      <c r="BD1042" s="288" t="str">
        <f t="shared" si="137"/>
        <v/>
      </c>
      <c r="BE1042" s="288" t="str">
        <f t="shared" si="137"/>
        <v/>
      </c>
      <c r="BF1042" s="288" t="str">
        <f t="shared" si="137"/>
        <v/>
      </c>
      <c r="BG1042" s="288" t="str">
        <f t="shared" si="136"/>
        <v>NO</v>
      </c>
      <c r="BH1042" s="288" t="str">
        <f t="shared" si="136"/>
        <v>W/C</v>
      </c>
      <c r="BI1042" s="288" t="str">
        <f t="shared" si="134"/>
        <v>W/C</v>
      </c>
      <c r="BJ1042" s="43"/>
      <c r="BK1042" s="288" t="b">
        <f t="shared" ref="BK1042:BQ1057" si="138">BC1042=H1042</f>
        <v>1</v>
      </c>
      <c r="BL1042" s="288" t="b">
        <f t="shared" si="138"/>
        <v>1</v>
      </c>
      <c r="BM1042" s="288" t="b">
        <f t="shared" si="138"/>
        <v>1</v>
      </c>
      <c r="BN1042" s="288" t="b">
        <f t="shared" si="138"/>
        <v>1</v>
      </c>
      <c r="BO1042" s="288" t="b">
        <f t="shared" si="138"/>
        <v>1</v>
      </c>
      <c r="BP1042" s="288" t="b">
        <f t="shared" si="138"/>
        <v>1</v>
      </c>
      <c r="BQ1042" s="288" t="b">
        <f t="shared" si="138"/>
        <v>1</v>
      </c>
    </row>
    <row r="1043" spans="1:69" ht="12" customHeight="1" x14ac:dyDescent="0.25">
      <c r="A1043" s="286">
        <v>23200153</v>
      </c>
      <c r="B1043" s="287" t="s">
        <v>3125</v>
      </c>
      <c r="C1043" s="16" t="s">
        <v>1247</v>
      </c>
      <c r="D1043" s="13" t="s">
        <v>183</v>
      </c>
      <c r="E1043" s="13"/>
      <c r="F1043" s="16"/>
      <c r="G1043" s="13"/>
      <c r="H1043" s="288" t="s">
        <v>2129</v>
      </c>
      <c r="I1043" s="288" t="s">
        <v>2129</v>
      </c>
      <c r="J1043" s="288" t="s">
        <v>2129</v>
      </c>
      <c r="K1043" s="288" t="s">
        <v>2129</v>
      </c>
      <c r="L1043" s="288" t="s">
        <v>2130</v>
      </c>
      <c r="M1043" s="288" t="s">
        <v>183</v>
      </c>
      <c r="N1043" s="288" t="s">
        <v>183</v>
      </c>
      <c r="P1043" s="289">
        <v>0</v>
      </c>
      <c r="Q1043" s="289">
        <v>-12178.14</v>
      </c>
      <c r="R1043" s="289">
        <v>-11421.47</v>
      </c>
      <c r="S1043" s="289">
        <v>0</v>
      </c>
      <c r="T1043" s="289">
        <v>0</v>
      </c>
      <c r="U1043" s="289">
        <v>0</v>
      </c>
      <c r="V1043" s="289">
        <v>0</v>
      </c>
      <c r="W1043" s="289">
        <v>-10273.65</v>
      </c>
      <c r="X1043" s="289">
        <v>0</v>
      </c>
      <c r="Y1043" s="289">
        <v>0</v>
      </c>
      <c r="Z1043" s="289">
        <v>0</v>
      </c>
      <c r="AA1043" s="289">
        <v>0</v>
      </c>
      <c r="AB1043" s="289">
        <v>-9465</v>
      </c>
      <c r="AC1043" s="289"/>
      <c r="AD1043" s="289"/>
      <c r="AE1043" s="289">
        <v>-3217.146666666667</v>
      </c>
      <c r="AF1043" s="290"/>
      <c r="AG1043" s="361"/>
      <c r="AH1043" s="291"/>
      <c r="AI1043" s="291"/>
      <c r="AJ1043" s="291"/>
      <c r="AK1043" s="292"/>
      <c r="AL1043" s="291">
        <v>0</v>
      </c>
      <c r="AM1043" s="293"/>
      <c r="AN1043" s="291">
        <v>-3217.146666666667</v>
      </c>
      <c r="AO1043" s="294">
        <v>-3217.146666666667</v>
      </c>
      <c r="AP1043" s="291"/>
      <c r="AQ1043" s="295">
        <v>-9465</v>
      </c>
      <c r="AR1043" s="291"/>
      <c r="AS1043" s="291"/>
      <c r="AT1043" s="291"/>
      <c r="AU1043" s="292"/>
      <c r="AV1043" s="291">
        <v>0</v>
      </c>
      <c r="AW1043" s="293"/>
      <c r="AX1043" s="291">
        <v>-9465</v>
      </c>
      <c r="AY1043" s="293">
        <v>-9465</v>
      </c>
      <c r="AZ1043" s="297"/>
      <c r="BA1043" s="295"/>
      <c r="BB1043" s="43"/>
      <c r="BC1043" s="288" t="str">
        <f t="shared" si="137"/>
        <v/>
      </c>
      <c r="BD1043" s="288" t="str">
        <f t="shared" si="137"/>
        <v/>
      </c>
      <c r="BE1043" s="288" t="str">
        <f t="shared" si="137"/>
        <v/>
      </c>
      <c r="BF1043" s="288" t="str">
        <f t="shared" si="137"/>
        <v/>
      </c>
      <c r="BG1043" s="288" t="str">
        <f t="shared" si="136"/>
        <v>NO</v>
      </c>
      <c r="BH1043" s="288" t="str">
        <f t="shared" si="136"/>
        <v>W/C</v>
      </c>
      <c r="BI1043" s="288" t="str">
        <f t="shared" si="134"/>
        <v>W/C</v>
      </c>
      <c r="BJ1043" s="43"/>
      <c r="BK1043" s="288" t="b">
        <f t="shared" si="138"/>
        <v>1</v>
      </c>
      <c r="BL1043" s="288" t="b">
        <f t="shared" si="138"/>
        <v>1</v>
      </c>
      <c r="BM1043" s="288" t="b">
        <f t="shared" si="138"/>
        <v>1</v>
      </c>
      <c r="BN1043" s="288" t="b">
        <f t="shared" si="138"/>
        <v>1</v>
      </c>
      <c r="BO1043" s="288" t="b">
        <f t="shared" si="138"/>
        <v>1</v>
      </c>
      <c r="BP1043" s="288" t="b">
        <f t="shared" si="138"/>
        <v>1</v>
      </c>
      <c r="BQ1043" s="288" t="b">
        <f t="shared" si="138"/>
        <v>1</v>
      </c>
    </row>
    <row r="1044" spans="1:69" ht="12" customHeight="1" x14ac:dyDescent="0.25">
      <c r="A1044" s="286">
        <v>23200221</v>
      </c>
      <c r="B1044" s="287" t="s">
        <v>3126</v>
      </c>
      <c r="C1044" s="16" t="s">
        <v>1248</v>
      </c>
      <c r="D1044" s="13" t="s">
        <v>183</v>
      </c>
      <c r="E1044" s="13"/>
      <c r="F1044" s="16"/>
      <c r="G1044" s="13"/>
      <c r="H1044" s="288" t="s">
        <v>2129</v>
      </c>
      <c r="I1044" s="288" t="s">
        <v>2129</v>
      </c>
      <c r="J1044" s="288" t="s">
        <v>2129</v>
      </c>
      <c r="K1044" s="288" t="s">
        <v>2129</v>
      </c>
      <c r="L1044" s="288" t="s">
        <v>2130</v>
      </c>
      <c r="M1044" s="288" t="s">
        <v>183</v>
      </c>
      <c r="N1044" s="288" t="s">
        <v>183</v>
      </c>
      <c r="P1044" s="289">
        <v>-469438.04</v>
      </c>
      <c r="Q1044" s="289">
        <v>-240348.98</v>
      </c>
      <c r="R1044" s="289">
        <v>-527134.65</v>
      </c>
      <c r="S1044" s="289">
        <v>-57964.29</v>
      </c>
      <c r="T1044" s="289">
        <v>-252204.15</v>
      </c>
      <c r="U1044" s="289">
        <v>-180243.25</v>
      </c>
      <c r="V1044" s="289">
        <v>-271761.33</v>
      </c>
      <c r="W1044" s="289">
        <v>-492802.19</v>
      </c>
      <c r="X1044" s="289">
        <v>-175172.1</v>
      </c>
      <c r="Y1044" s="289">
        <v>-309395.53999999998</v>
      </c>
      <c r="Z1044" s="289">
        <v>-381756.24</v>
      </c>
      <c r="AA1044" s="289">
        <v>-189401.9</v>
      </c>
      <c r="AB1044" s="289">
        <v>-793908.38</v>
      </c>
      <c r="AC1044" s="289"/>
      <c r="AD1044" s="289"/>
      <c r="AE1044" s="289">
        <v>-309154.81916666665</v>
      </c>
      <c r="AF1044" s="299"/>
      <c r="AG1044" s="300"/>
      <c r="AH1044" s="291"/>
      <c r="AI1044" s="291"/>
      <c r="AJ1044" s="291"/>
      <c r="AK1044" s="292"/>
      <c r="AL1044" s="291">
        <v>0</v>
      </c>
      <c r="AM1044" s="293"/>
      <c r="AN1044" s="291">
        <v>-309154.81916666665</v>
      </c>
      <c r="AO1044" s="294">
        <v>-309154.81916666665</v>
      </c>
      <c r="AP1044" s="291"/>
      <c r="AQ1044" s="295">
        <v>-793908.38</v>
      </c>
      <c r="AR1044" s="291"/>
      <c r="AS1044" s="291"/>
      <c r="AT1044" s="291"/>
      <c r="AU1044" s="292"/>
      <c r="AV1044" s="291">
        <v>0</v>
      </c>
      <c r="AW1044" s="293"/>
      <c r="AX1044" s="291">
        <v>-793908.38</v>
      </c>
      <c r="AY1044" s="293">
        <v>-793908.38</v>
      </c>
      <c r="AZ1044" s="297"/>
      <c r="BA1044" s="295"/>
      <c r="BB1044" s="43"/>
      <c r="BC1044" s="288" t="str">
        <f t="shared" si="137"/>
        <v/>
      </c>
      <c r="BD1044" s="288" t="str">
        <f t="shared" si="137"/>
        <v/>
      </c>
      <c r="BE1044" s="288" t="str">
        <f t="shared" si="137"/>
        <v/>
      </c>
      <c r="BF1044" s="288" t="str">
        <f t="shared" si="137"/>
        <v/>
      </c>
      <c r="BG1044" s="288" t="str">
        <f t="shared" si="136"/>
        <v>NO</v>
      </c>
      <c r="BH1044" s="288" t="str">
        <f t="shared" si="136"/>
        <v>W/C</v>
      </c>
      <c r="BI1044" s="288" t="str">
        <f t="shared" si="134"/>
        <v>W/C</v>
      </c>
      <c r="BJ1044" s="43"/>
      <c r="BK1044" s="288" t="b">
        <f t="shared" si="138"/>
        <v>1</v>
      </c>
      <c r="BL1044" s="288" t="b">
        <f t="shared" si="138"/>
        <v>1</v>
      </c>
      <c r="BM1044" s="288" t="b">
        <f t="shared" si="138"/>
        <v>1</v>
      </c>
      <c r="BN1044" s="288" t="b">
        <f t="shared" si="138"/>
        <v>1</v>
      </c>
      <c r="BO1044" s="288" t="b">
        <f t="shared" si="138"/>
        <v>1</v>
      </c>
      <c r="BP1044" s="288" t="b">
        <f t="shared" si="138"/>
        <v>1</v>
      </c>
      <c r="BQ1044" s="288" t="b">
        <f t="shared" si="138"/>
        <v>1</v>
      </c>
    </row>
    <row r="1045" spans="1:69" ht="12" customHeight="1" x14ac:dyDescent="0.25">
      <c r="A1045" s="286">
        <v>23200222</v>
      </c>
      <c r="B1045" s="287" t="s">
        <v>3127</v>
      </c>
      <c r="C1045" s="16" t="s">
        <v>1249</v>
      </c>
      <c r="D1045" s="13" t="s">
        <v>183</v>
      </c>
      <c r="E1045" s="13"/>
      <c r="F1045" s="16"/>
      <c r="G1045" s="13"/>
      <c r="H1045" s="288" t="s">
        <v>2129</v>
      </c>
      <c r="I1045" s="288" t="s">
        <v>2129</v>
      </c>
      <c r="J1045" s="288" t="s">
        <v>2129</v>
      </c>
      <c r="K1045" s="288" t="s">
        <v>2129</v>
      </c>
      <c r="L1045" s="288" t="s">
        <v>2130</v>
      </c>
      <c r="M1045" s="288" t="s">
        <v>183</v>
      </c>
      <c r="N1045" s="288" t="s">
        <v>183</v>
      </c>
      <c r="P1045" s="289">
        <v>-10306673.470000001</v>
      </c>
      <c r="Q1045" s="289">
        <v>-10898187.460000001</v>
      </c>
      <c r="R1045" s="289">
        <v>-10192373.810000001</v>
      </c>
      <c r="S1045" s="289">
        <v>-10861141.92</v>
      </c>
      <c r="T1045" s="289">
        <v>-9915349.9000000004</v>
      </c>
      <c r="U1045" s="289">
        <v>-10091004.99</v>
      </c>
      <c r="V1045" s="289">
        <v>-9774368.0199999996</v>
      </c>
      <c r="W1045" s="289">
        <v>-9999904.9499999993</v>
      </c>
      <c r="X1045" s="289">
        <v>-10001624.27</v>
      </c>
      <c r="Y1045" s="289">
        <v>-9989225.0899999999</v>
      </c>
      <c r="Z1045" s="289">
        <v>-10152158.26</v>
      </c>
      <c r="AA1045" s="289">
        <v>-10623919.699999999</v>
      </c>
      <c r="AB1045" s="289">
        <v>-10916907.869999999</v>
      </c>
      <c r="AC1045" s="289"/>
      <c r="AD1045" s="289"/>
      <c r="AE1045" s="289">
        <v>-10259254.086666668</v>
      </c>
      <c r="AF1045" s="299"/>
      <c r="AG1045" s="300"/>
      <c r="AH1045" s="291"/>
      <c r="AI1045" s="291"/>
      <c r="AJ1045" s="291"/>
      <c r="AK1045" s="292"/>
      <c r="AL1045" s="291">
        <v>0</v>
      </c>
      <c r="AM1045" s="293"/>
      <c r="AN1045" s="291">
        <v>-10259254.086666668</v>
      </c>
      <c r="AO1045" s="294">
        <v>-10259254.086666668</v>
      </c>
      <c r="AP1045" s="291"/>
      <c r="AQ1045" s="295">
        <v>-10916907.869999999</v>
      </c>
      <c r="AR1045" s="291"/>
      <c r="AS1045" s="291"/>
      <c r="AT1045" s="291"/>
      <c r="AU1045" s="292"/>
      <c r="AV1045" s="291">
        <v>0</v>
      </c>
      <c r="AW1045" s="293"/>
      <c r="AX1045" s="291">
        <v>-10916907.869999999</v>
      </c>
      <c r="AY1045" s="293">
        <v>-10916907.869999999</v>
      </c>
      <c r="AZ1045" s="297"/>
      <c r="BA1045" s="295"/>
      <c r="BB1045" s="43"/>
      <c r="BC1045" s="288" t="str">
        <f t="shared" si="137"/>
        <v/>
      </c>
      <c r="BD1045" s="288" t="str">
        <f t="shared" si="137"/>
        <v/>
      </c>
      <c r="BE1045" s="288" t="str">
        <f t="shared" si="137"/>
        <v/>
      </c>
      <c r="BF1045" s="288" t="str">
        <f t="shared" si="137"/>
        <v/>
      </c>
      <c r="BG1045" s="288" t="str">
        <f t="shared" si="136"/>
        <v>NO</v>
      </c>
      <c r="BH1045" s="288" t="str">
        <f t="shared" si="136"/>
        <v>W/C</v>
      </c>
      <c r="BI1045" s="288" t="str">
        <f t="shared" si="134"/>
        <v>W/C</v>
      </c>
      <c r="BJ1045" s="43"/>
      <c r="BK1045" s="288" t="b">
        <f t="shared" si="138"/>
        <v>1</v>
      </c>
      <c r="BL1045" s="288" t="b">
        <f t="shared" si="138"/>
        <v>1</v>
      </c>
      <c r="BM1045" s="288" t="b">
        <f t="shared" si="138"/>
        <v>1</v>
      </c>
      <c r="BN1045" s="288" t="b">
        <f t="shared" si="138"/>
        <v>1</v>
      </c>
      <c r="BO1045" s="288" t="b">
        <f t="shared" si="138"/>
        <v>1</v>
      </c>
      <c r="BP1045" s="288" t="b">
        <f t="shared" si="138"/>
        <v>1</v>
      </c>
      <c r="BQ1045" s="288" t="b">
        <f t="shared" si="138"/>
        <v>1</v>
      </c>
    </row>
    <row r="1046" spans="1:69" ht="12" customHeight="1" x14ac:dyDescent="0.25">
      <c r="A1046" s="286">
        <v>23200242</v>
      </c>
      <c r="B1046" s="287" t="s">
        <v>3128</v>
      </c>
      <c r="C1046" s="16" t="s">
        <v>1250</v>
      </c>
      <c r="D1046" s="13" t="s">
        <v>183</v>
      </c>
      <c r="E1046" s="13"/>
      <c r="F1046" s="16"/>
      <c r="G1046" s="13"/>
      <c r="H1046" s="288" t="s">
        <v>2129</v>
      </c>
      <c r="I1046" s="288" t="s">
        <v>2129</v>
      </c>
      <c r="J1046" s="288" t="s">
        <v>2129</v>
      </c>
      <c r="K1046" s="288" t="s">
        <v>2129</v>
      </c>
      <c r="L1046" s="288" t="s">
        <v>2130</v>
      </c>
      <c r="M1046" s="288" t="s">
        <v>183</v>
      </c>
      <c r="N1046" s="288" t="s">
        <v>183</v>
      </c>
      <c r="P1046" s="289">
        <v>-43098740.43</v>
      </c>
      <c r="Q1046" s="289">
        <v>-37968499.130000003</v>
      </c>
      <c r="R1046" s="289">
        <v>-42111986.270000003</v>
      </c>
      <c r="S1046" s="289">
        <v>-34810207.710000001</v>
      </c>
      <c r="T1046" s="289">
        <v>-23944568.449999999</v>
      </c>
      <c r="U1046" s="289">
        <v>-16017490.75</v>
      </c>
      <c r="V1046" s="289">
        <v>-18862123.780000001</v>
      </c>
      <c r="W1046" s="289">
        <v>-17596279.940000001</v>
      </c>
      <c r="X1046" s="289">
        <v>-17277111.239999998</v>
      </c>
      <c r="Y1046" s="289">
        <v>-16193446.65</v>
      </c>
      <c r="Z1046" s="289">
        <v>-26016087.010000002</v>
      </c>
      <c r="AA1046" s="289">
        <v>-71828098.290000007</v>
      </c>
      <c r="AB1046" s="289">
        <v>-83905654.530000001</v>
      </c>
      <c r="AC1046" s="289"/>
      <c r="AD1046" s="289"/>
      <c r="AE1046" s="289">
        <v>-32177341.391666669</v>
      </c>
      <c r="AF1046" s="299"/>
      <c r="AG1046" s="300"/>
      <c r="AH1046" s="291"/>
      <c r="AI1046" s="291"/>
      <c r="AJ1046" s="291"/>
      <c r="AK1046" s="292"/>
      <c r="AL1046" s="291">
        <v>0</v>
      </c>
      <c r="AM1046" s="293"/>
      <c r="AN1046" s="291">
        <v>-32177341.391666669</v>
      </c>
      <c r="AO1046" s="294">
        <v>-32177341.391666669</v>
      </c>
      <c r="AP1046" s="291"/>
      <c r="AQ1046" s="295">
        <v>-83905654.530000001</v>
      </c>
      <c r="AR1046" s="291"/>
      <c r="AS1046" s="291"/>
      <c r="AT1046" s="291"/>
      <c r="AU1046" s="292"/>
      <c r="AV1046" s="291">
        <v>0</v>
      </c>
      <c r="AW1046" s="293"/>
      <c r="AX1046" s="291">
        <v>-83905654.530000001</v>
      </c>
      <c r="AY1046" s="293">
        <v>-83905654.530000001</v>
      </c>
      <c r="AZ1046" s="297"/>
      <c r="BA1046" s="295"/>
      <c r="BB1046" s="43"/>
      <c r="BC1046" s="288" t="str">
        <f t="shared" si="137"/>
        <v/>
      </c>
      <c r="BD1046" s="288" t="str">
        <f t="shared" si="137"/>
        <v/>
      </c>
      <c r="BE1046" s="288" t="str">
        <f t="shared" si="137"/>
        <v/>
      </c>
      <c r="BF1046" s="288" t="str">
        <f t="shared" si="137"/>
        <v/>
      </c>
      <c r="BG1046" s="288" t="str">
        <f t="shared" si="136"/>
        <v>NO</v>
      </c>
      <c r="BH1046" s="288" t="str">
        <f t="shared" si="136"/>
        <v>W/C</v>
      </c>
      <c r="BI1046" s="288" t="str">
        <f t="shared" si="134"/>
        <v>W/C</v>
      </c>
      <c r="BJ1046" s="43"/>
      <c r="BK1046" s="288" t="b">
        <f t="shared" si="138"/>
        <v>1</v>
      </c>
      <c r="BL1046" s="288" t="b">
        <f t="shared" si="138"/>
        <v>1</v>
      </c>
      <c r="BM1046" s="288" t="b">
        <f t="shared" si="138"/>
        <v>1</v>
      </c>
      <c r="BN1046" s="288" t="b">
        <f t="shared" si="138"/>
        <v>1</v>
      </c>
      <c r="BO1046" s="288" t="b">
        <f t="shared" si="138"/>
        <v>1</v>
      </c>
      <c r="BP1046" s="288" t="b">
        <f t="shared" si="138"/>
        <v>1</v>
      </c>
      <c r="BQ1046" s="288" t="b">
        <f t="shared" si="138"/>
        <v>1</v>
      </c>
    </row>
    <row r="1047" spans="1:69" ht="12" customHeight="1" x14ac:dyDescent="0.25">
      <c r="A1047" s="286">
        <v>23200281</v>
      </c>
      <c r="B1047" s="287" t="s">
        <v>3129</v>
      </c>
      <c r="C1047" s="16" t="s">
        <v>1251</v>
      </c>
      <c r="D1047" s="13" t="s">
        <v>183</v>
      </c>
      <c r="E1047" s="13"/>
      <c r="F1047" s="16"/>
      <c r="G1047" s="13"/>
      <c r="H1047" s="288" t="s">
        <v>2129</v>
      </c>
      <c r="I1047" s="288" t="s">
        <v>2129</v>
      </c>
      <c r="J1047" s="288" t="s">
        <v>2129</v>
      </c>
      <c r="K1047" s="288" t="s">
        <v>2129</v>
      </c>
      <c r="L1047" s="288" t="s">
        <v>2130</v>
      </c>
      <c r="M1047" s="288" t="s">
        <v>183</v>
      </c>
      <c r="N1047" s="288" t="s">
        <v>183</v>
      </c>
      <c r="P1047" s="289">
        <v>0</v>
      </c>
      <c r="Q1047" s="289">
        <v>-210.93</v>
      </c>
      <c r="R1047" s="289">
        <v>-196.09</v>
      </c>
      <c r="S1047" s="289">
        <v>0</v>
      </c>
      <c r="T1047" s="289">
        <v>0</v>
      </c>
      <c r="U1047" s="289">
        <v>0</v>
      </c>
      <c r="V1047" s="289">
        <v>0</v>
      </c>
      <c r="W1047" s="289">
        <v>-121.72</v>
      </c>
      <c r="X1047" s="289">
        <v>0</v>
      </c>
      <c r="Y1047" s="289">
        <v>0</v>
      </c>
      <c r="Z1047" s="289">
        <v>0</v>
      </c>
      <c r="AA1047" s="289">
        <v>0</v>
      </c>
      <c r="AB1047" s="289">
        <v>-80.72</v>
      </c>
      <c r="AC1047" s="289"/>
      <c r="AD1047" s="289"/>
      <c r="AE1047" s="289">
        <v>-47.425000000000004</v>
      </c>
      <c r="AF1047" s="299"/>
      <c r="AG1047" s="300"/>
      <c r="AH1047" s="291"/>
      <c r="AI1047" s="291"/>
      <c r="AJ1047" s="291"/>
      <c r="AK1047" s="292"/>
      <c r="AL1047" s="291">
        <v>0</v>
      </c>
      <c r="AM1047" s="293"/>
      <c r="AN1047" s="291">
        <v>-47.425000000000004</v>
      </c>
      <c r="AO1047" s="294">
        <v>-47.425000000000004</v>
      </c>
      <c r="AP1047" s="291"/>
      <c r="AQ1047" s="295">
        <v>-80.72</v>
      </c>
      <c r="AR1047" s="291"/>
      <c r="AS1047" s="291"/>
      <c r="AT1047" s="291"/>
      <c r="AU1047" s="292"/>
      <c r="AV1047" s="291">
        <v>0</v>
      </c>
      <c r="AW1047" s="293"/>
      <c r="AX1047" s="291">
        <v>-80.72</v>
      </c>
      <c r="AY1047" s="293">
        <v>-80.72</v>
      </c>
      <c r="AZ1047" s="297"/>
      <c r="BA1047" s="295"/>
      <c r="BB1047" s="43"/>
      <c r="BC1047" s="288" t="str">
        <f t="shared" si="137"/>
        <v/>
      </c>
      <c r="BD1047" s="288" t="str">
        <f t="shared" si="137"/>
        <v/>
      </c>
      <c r="BE1047" s="288" t="str">
        <f t="shared" si="137"/>
        <v/>
      </c>
      <c r="BF1047" s="288" t="str">
        <f t="shared" si="137"/>
        <v/>
      </c>
      <c r="BG1047" s="288" t="str">
        <f t="shared" si="136"/>
        <v>NO</v>
      </c>
      <c r="BH1047" s="288" t="str">
        <f t="shared" si="136"/>
        <v>W/C</v>
      </c>
      <c r="BI1047" s="288" t="str">
        <f t="shared" si="134"/>
        <v>W/C</v>
      </c>
      <c r="BJ1047" s="43"/>
      <c r="BK1047" s="288" t="b">
        <f t="shared" si="138"/>
        <v>1</v>
      </c>
      <c r="BL1047" s="288" t="b">
        <f t="shared" si="138"/>
        <v>1</v>
      </c>
      <c r="BM1047" s="288" t="b">
        <f t="shared" si="138"/>
        <v>1</v>
      </c>
      <c r="BN1047" s="288" t="b">
        <f t="shared" si="138"/>
        <v>1</v>
      </c>
      <c r="BO1047" s="288" t="b">
        <f t="shared" si="138"/>
        <v>1</v>
      </c>
      <c r="BP1047" s="288" t="b">
        <f t="shared" si="138"/>
        <v>1</v>
      </c>
      <c r="BQ1047" s="288" t="b">
        <f t="shared" si="138"/>
        <v>1</v>
      </c>
    </row>
    <row r="1048" spans="1:69" ht="12" customHeight="1" x14ac:dyDescent="0.25">
      <c r="A1048" s="286">
        <v>23200282</v>
      </c>
      <c r="B1048" s="287" t="s">
        <v>3130</v>
      </c>
      <c r="C1048" s="16" t="s">
        <v>1252</v>
      </c>
      <c r="D1048" s="13" t="s">
        <v>183</v>
      </c>
      <c r="E1048" s="13"/>
      <c r="F1048" s="16"/>
      <c r="G1048" s="13"/>
      <c r="H1048" s="288" t="s">
        <v>2129</v>
      </c>
      <c r="I1048" s="288" t="s">
        <v>2129</v>
      </c>
      <c r="J1048" s="288" t="s">
        <v>2129</v>
      </c>
      <c r="K1048" s="288" t="s">
        <v>2129</v>
      </c>
      <c r="L1048" s="288" t="s">
        <v>2130</v>
      </c>
      <c r="M1048" s="288" t="s">
        <v>183</v>
      </c>
      <c r="N1048" s="288" t="s">
        <v>183</v>
      </c>
      <c r="P1048" s="289">
        <v>0</v>
      </c>
      <c r="Q1048" s="289">
        <v>-5266.12</v>
      </c>
      <c r="R1048" s="289">
        <v>-5342.05</v>
      </c>
      <c r="S1048" s="289">
        <v>0</v>
      </c>
      <c r="T1048" s="289">
        <v>0</v>
      </c>
      <c r="U1048" s="289">
        <v>0</v>
      </c>
      <c r="V1048" s="289">
        <v>0</v>
      </c>
      <c r="W1048" s="289">
        <v>-14955.85</v>
      </c>
      <c r="X1048" s="289">
        <v>0</v>
      </c>
      <c r="Y1048" s="289">
        <v>0</v>
      </c>
      <c r="Z1048" s="289">
        <v>0</v>
      </c>
      <c r="AA1048" s="289">
        <v>0</v>
      </c>
      <c r="AB1048" s="289">
        <v>-5220.67</v>
      </c>
      <c r="AC1048" s="289"/>
      <c r="AD1048" s="289"/>
      <c r="AE1048" s="289">
        <v>-2347.8629166666665</v>
      </c>
      <c r="AF1048" s="299"/>
      <c r="AG1048" s="300"/>
      <c r="AH1048" s="291"/>
      <c r="AI1048" s="291"/>
      <c r="AJ1048" s="291"/>
      <c r="AK1048" s="292"/>
      <c r="AL1048" s="291">
        <v>0</v>
      </c>
      <c r="AM1048" s="293"/>
      <c r="AN1048" s="291">
        <v>-2347.8629166666665</v>
      </c>
      <c r="AO1048" s="294">
        <v>-2347.8629166666665</v>
      </c>
      <c r="AP1048" s="291"/>
      <c r="AQ1048" s="295">
        <v>-5220.67</v>
      </c>
      <c r="AR1048" s="291"/>
      <c r="AS1048" s="291"/>
      <c r="AT1048" s="291"/>
      <c r="AU1048" s="292"/>
      <c r="AV1048" s="291">
        <v>0</v>
      </c>
      <c r="AW1048" s="293"/>
      <c r="AX1048" s="291">
        <v>-5220.67</v>
      </c>
      <c r="AY1048" s="293">
        <v>-5220.67</v>
      </c>
      <c r="AZ1048" s="297"/>
      <c r="BA1048" s="295"/>
      <c r="BB1048" s="43"/>
      <c r="BC1048" s="288" t="str">
        <f t="shared" si="137"/>
        <v/>
      </c>
      <c r="BD1048" s="288" t="str">
        <f t="shared" si="137"/>
        <v/>
      </c>
      <c r="BE1048" s="288" t="str">
        <f t="shared" si="137"/>
        <v/>
      </c>
      <c r="BF1048" s="288" t="str">
        <f t="shared" si="137"/>
        <v/>
      </c>
      <c r="BG1048" s="288" t="str">
        <f t="shared" si="136"/>
        <v>NO</v>
      </c>
      <c r="BH1048" s="288" t="str">
        <f t="shared" si="136"/>
        <v>W/C</v>
      </c>
      <c r="BI1048" s="288" t="str">
        <f t="shared" si="134"/>
        <v>W/C</v>
      </c>
      <c r="BJ1048" s="43"/>
      <c r="BK1048" s="288" t="b">
        <f t="shared" si="138"/>
        <v>1</v>
      </c>
      <c r="BL1048" s="288" t="b">
        <f t="shared" si="138"/>
        <v>1</v>
      </c>
      <c r="BM1048" s="288" t="b">
        <f t="shared" si="138"/>
        <v>1</v>
      </c>
      <c r="BN1048" s="288" t="b">
        <f t="shared" si="138"/>
        <v>1</v>
      </c>
      <c r="BO1048" s="288" t="b">
        <f t="shared" si="138"/>
        <v>1</v>
      </c>
      <c r="BP1048" s="288" t="b">
        <f t="shared" si="138"/>
        <v>1</v>
      </c>
      <c r="BQ1048" s="288" t="b">
        <f t="shared" si="138"/>
        <v>1</v>
      </c>
    </row>
    <row r="1049" spans="1:69" ht="12" customHeight="1" x14ac:dyDescent="0.25">
      <c r="A1049" s="286">
        <v>23200333</v>
      </c>
      <c r="B1049" s="287" t="s">
        <v>3131</v>
      </c>
      <c r="C1049" s="16" t="s">
        <v>1253</v>
      </c>
      <c r="D1049" s="13" t="s">
        <v>183</v>
      </c>
      <c r="E1049" s="13"/>
      <c r="F1049" s="16"/>
      <c r="G1049" s="13"/>
      <c r="H1049" s="288" t="s">
        <v>2129</v>
      </c>
      <c r="I1049" s="288" t="s">
        <v>2129</v>
      </c>
      <c r="J1049" s="288" t="s">
        <v>2129</v>
      </c>
      <c r="K1049" s="288" t="s">
        <v>2129</v>
      </c>
      <c r="L1049" s="288" t="s">
        <v>2130</v>
      </c>
      <c r="M1049" s="288" t="s">
        <v>183</v>
      </c>
      <c r="N1049" s="288" t="s">
        <v>183</v>
      </c>
      <c r="P1049" s="289">
        <v>-13162877.93</v>
      </c>
      <c r="Q1049" s="289">
        <v>-13905880.27</v>
      </c>
      <c r="R1049" s="289">
        <v>-14607232.310000001</v>
      </c>
      <c r="S1049" s="289">
        <v>-15212907.32</v>
      </c>
      <c r="T1049" s="289">
        <v>-15178475.43</v>
      </c>
      <c r="U1049" s="289">
        <v>-15197906.619999999</v>
      </c>
      <c r="V1049" s="289">
        <v>-15166817.449999999</v>
      </c>
      <c r="W1049" s="289">
        <v>-14302280.199999999</v>
      </c>
      <c r="X1049" s="289">
        <v>-13247295.630000001</v>
      </c>
      <c r="Y1049" s="289">
        <v>-13409150.810000001</v>
      </c>
      <c r="Z1049" s="289">
        <v>-13697734.58</v>
      </c>
      <c r="AA1049" s="289">
        <v>-13969595.02</v>
      </c>
      <c r="AB1049" s="289">
        <v>-13378929.73</v>
      </c>
      <c r="AC1049" s="289"/>
      <c r="AD1049" s="289"/>
      <c r="AE1049" s="289">
        <v>-14263848.289166668</v>
      </c>
      <c r="AF1049" s="299"/>
      <c r="AG1049" s="300"/>
      <c r="AH1049" s="291"/>
      <c r="AI1049" s="291"/>
      <c r="AJ1049" s="291"/>
      <c r="AK1049" s="292"/>
      <c r="AL1049" s="291">
        <v>0</v>
      </c>
      <c r="AM1049" s="293"/>
      <c r="AN1049" s="291">
        <v>-14263848.289166668</v>
      </c>
      <c r="AO1049" s="294">
        <v>-14263848.289166668</v>
      </c>
      <c r="AP1049" s="291"/>
      <c r="AQ1049" s="295">
        <v>-13378929.73</v>
      </c>
      <c r="AR1049" s="291"/>
      <c r="AS1049" s="291"/>
      <c r="AT1049" s="291"/>
      <c r="AU1049" s="292"/>
      <c r="AV1049" s="291">
        <v>0</v>
      </c>
      <c r="AW1049" s="293"/>
      <c r="AX1049" s="291">
        <v>-13378929.73</v>
      </c>
      <c r="AY1049" s="293">
        <v>-13378929.73</v>
      </c>
      <c r="AZ1049" s="297"/>
      <c r="BA1049" s="295"/>
      <c r="BB1049" s="43"/>
      <c r="BC1049" s="288" t="str">
        <f t="shared" si="137"/>
        <v/>
      </c>
      <c r="BD1049" s="288" t="str">
        <f t="shared" si="137"/>
        <v/>
      </c>
      <c r="BE1049" s="288" t="str">
        <f t="shared" si="137"/>
        <v/>
      </c>
      <c r="BF1049" s="288" t="str">
        <f t="shared" si="137"/>
        <v/>
      </c>
      <c r="BG1049" s="288" t="str">
        <f t="shared" si="136"/>
        <v>NO</v>
      </c>
      <c r="BH1049" s="288" t="str">
        <f t="shared" si="136"/>
        <v>W/C</v>
      </c>
      <c r="BI1049" s="288" t="str">
        <f t="shared" si="134"/>
        <v>W/C</v>
      </c>
      <c r="BJ1049" s="43"/>
      <c r="BK1049" s="288" t="b">
        <f t="shared" si="138"/>
        <v>1</v>
      </c>
      <c r="BL1049" s="288" t="b">
        <f t="shared" si="138"/>
        <v>1</v>
      </c>
      <c r="BM1049" s="288" t="b">
        <f t="shared" si="138"/>
        <v>1</v>
      </c>
      <c r="BN1049" s="288" t="b">
        <f t="shared" si="138"/>
        <v>1</v>
      </c>
      <c r="BO1049" s="288" t="b">
        <f t="shared" si="138"/>
        <v>1</v>
      </c>
      <c r="BP1049" s="288" t="b">
        <f t="shared" si="138"/>
        <v>1</v>
      </c>
      <c r="BQ1049" s="288" t="b">
        <f t="shared" si="138"/>
        <v>1</v>
      </c>
    </row>
    <row r="1050" spans="1:69" ht="12" customHeight="1" x14ac:dyDescent="0.25">
      <c r="A1050" s="286">
        <v>23200481</v>
      </c>
      <c r="B1050" s="287" t="s">
        <v>3132</v>
      </c>
      <c r="C1050" s="16" t="s">
        <v>1254</v>
      </c>
      <c r="D1050" s="13" t="s">
        <v>182</v>
      </c>
      <c r="E1050" s="13"/>
      <c r="F1050" s="303">
        <v>43070</v>
      </c>
      <c r="G1050" s="13"/>
      <c r="H1050" s="288" t="s">
        <v>2129</v>
      </c>
      <c r="I1050" s="288" t="s">
        <v>2129</v>
      </c>
      <c r="J1050" s="288" t="s">
        <v>2129</v>
      </c>
      <c r="K1050" s="288" t="s">
        <v>182</v>
      </c>
      <c r="L1050" s="288" t="s">
        <v>2130</v>
      </c>
      <c r="M1050" s="288" t="s">
        <v>2130</v>
      </c>
      <c r="N1050" s="288" t="s">
        <v>2129</v>
      </c>
      <c r="P1050" s="289">
        <v>-10000000</v>
      </c>
      <c r="Q1050" s="289">
        <v>-10000000</v>
      </c>
      <c r="R1050" s="289">
        <v>-10000000</v>
      </c>
      <c r="S1050" s="289">
        <v>-10000000</v>
      </c>
      <c r="T1050" s="289">
        <v>-10000000</v>
      </c>
      <c r="U1050" s="289">
        <v>-10000000</v>
      </c>
      <c r="V1050" s="289">
        <v>-10000000</v>
      </c>
      <c r="W1050" s="289">
        <v>-10000000</v>
      </c>
      <c r="X1050" s="289">
        <v>-10000000</v>
      </c>
      <c r="Y1050" s="289">
        <v>-10000000</v>
      </c>
      <c r="Z1050" s="289">
        <v>-10000000</v>
      </c>
      <c r="AA1050" s="289">
        <v>-10000000</v>
      </c>
      <c r="AB1050" s="289">
        <v>-10000000</v>
      </c>
      <c r="AC1050" s="289"/>
      <c r="AD1050" s="289"/>
      <c r="AE1050" s="289">
        <v>-10000000</v>
      </c>
      <c r="AF1050" s="299"/>
      <c r="AG1050" s="300"/>
      <c r="AH1050" s="291"/>
      <c r="AI1050" s="291"/>
      <c r="AJ1050" s="291"/>
      <c r="AK1050" s="292">
        <v>-10000000</v>
      </c>
      <c r="AL1050" s="291">
        <v>-10000000</v>
      </c>
      <c r="AM1050" s="293"/>
      <c r="AN1050" s="291"/>
      <c r="AO1050" s="294">
        <v>0</v>
      </c>
      <c r="AP1050" s="291"/>
      <c r="AQ1050" s="295">
        <v>-10000000</v>
      </c>
      <c r="AR1050" s="291"/>
      <c r="AS1050" s="291"/>
      <c r="AT1050" s="291"/>
      <c r="AU1050" s="292">
        <v>-10000000</v>
      </c>
      <c r="AV1050" s="291">
        <v>-10000000</v>
      </c>
      <c r="AW1050" s="293"/>
      <c r="AX1050" s="291"/>
      <c r="AY1050" s="293">
        <v>0</v>
      </c>
      <c r="AZ1050" s="297" t="s">
        <v>978</v>
      </c>
      <c r="BA1050" s="295"/>
      <c r="BB1050" s="43"/>
      <c r="BC1050" s="288" t="str">
        <f t="shared" si="137"/>
        <v/>
      </c>
      <c r="BD1050" s="288" t="str">
        <f t="shared" si="137"/>
        <v/>
      </c>
      <c r="BE1050" s="288" t="str">
        <f t="shared" si="137"/>
        <v/>
      </c>
      <c r="BF1050" s="288" t="str">
        <f t="shared" si="137"/>
        <v>Non-Op</v>
      </c>
      <c r="BG1050" s="288" t="str">
        <f t="shared" si="136"/>
        <v>NO</v>
      </c>
      <c r="BH1050" s="288" t="str">
        <f t="shared" si="136"/>
        <v>NO</v>
      </c>
      <c r="BI1050" s="288" t="str">
        <f t="shared" si="134"/>
        <v/>
      </c>
      <c r="BJ1050" s="43"/>
      <c r="BK1050" s="288" t="b">
        <f t="shared" si="138"/>
        <v>1</v>
      </c>
      <c r="BL1050" s="288" t="b">
        <f t="shared" si="138"/>
        <v>1</v>
      </c>
      <c r="BM1050" s="288" t="b">
        <f t="shared" si="138"/>
        <v>1</v>
      </c>
      <c r="BN1050" s="288" t="b">
        <f t="shared" si="138"/>
        <v>1</v>
      </c>
      <c r="BO1050" s="288" t="b">
        <f t="shared" si="138"/>
        <v>1</v>
      </c>
      <c r="BP1050" s="288" t="b">
        <f t="shared" si="138"/>
        <v>1</v>
      </c>
      <c r="BQ1050" s="288" t="b">
        <f t="shared" si="138"/>
        <v>1</v>
      </c>
    </row>
    <row r="1051" spans="1:69" ht="12" customHeight="1" x14ac:dyDescent="0.25">
      <c r="A1051" s="286">
        <v>23200483</v>
      </c>
      <c r="B1051" s="287" t="s">
        <v>3133</v>
      </c>
      <c r="C1051" s="16" t="s">
        <v>1255</v>
      </c>
      <c r="D1051" s="13" t="s">
        <v>183</v>
      </c>
      <c r="E1051" s="13"/>
      <c r="F1051" s="16"/>
      <c r="G1051" s="13"/>
      <c r="H1051" s="288" t="s">
        <v>2129</v>
      </c>
      <c r="I1051" s="288" t="s">
        <v>2129</v>
      </c>
      <c r="J1051" s="288" t="s">
        <v>2129</v>
      </c>
      <c r="K1051" s="288" t="s">
        <v>2129</v>
      </c>
      <c r="L1051" s="288" t="s">
        <v>2130</v>
      </c>
      <c r="M1051" s="288" t="s">
        <v>183</v>
      </c>
      <c r="N1051" s="288" t="s">
        <v>183</v>
      </c>
      <c r="P1051" s="289">
        <v>-28003019.690000001</v>
      </c>
      <c r="Q1051" s="289">
        <v>-30236333.800000001</v>
      </c>
      <c r="R1051" s="289">
        <v>-32271036.780000001</v>
      </c>
      <c r="S1051" s="289">
        <v>-7064649.1600000001</v>
      </c>
      <c r="T1051" s="289">
        <v>-9574099.8200000003</v>
      </c>
      <c r="U1051" s="289">
        <v>-12206295.359999999</v>
      </c>
      <c r="V1051" s="289">
        <v>-14572043.18</v>
      </c>
      <c r="W1051" s="289">
        <v>-15496929.220000001</v>
      </c>
      <c r="X1051" s="289">
        <v>-16661516.779999999</v>
      </c>
      <c r="Y1051" s="289">
        <v>-17480515.27</v>
      </c>
      <c r="Z1051" s="289">
        <v>-21850644.079999998</v>
      </c>
      <c r="AA1051" s="289">
        <v>-24283499.300000001</v>
      </c>
      <c r="AB1051" s="289">
        <v>-25026017.510000002</v>
      </c>
      <c r="AC1051" s="289"/>
      <c r="AD1051" s="289"/>
      <c r="AE1051" s="289">
        <v>-19017673.445833333</v>
      </c>
      <c r="AF1051" s="299"/>
      <c r="AG1051" s="300"/>
      <c r="AH1051" s="291"/>
      <c r="AI1051" s="291"/>
      <c r="AJ1051" s="291"/>
      <c r="AK1051" s="292"/>
      <c r="AL1051" s="291">
        <v>0</v>
      </c>
      <c r="AM1051" s="293"/>
      <c r="AN1051" s="291">
        <v>-19017673.445833333</v>
      </c>
      <c r="AO1051" s="294">
        <v>-19017673.445833333</v>
      </c>
      <c r="AP1051" s="291"/>
      <c r="AQ1051" s="295">
        <v>-25026017.510000002</v>
      </c>
      <c r="AR1051" s="291"/>
      <c r="AS1051" s="291"/>
      <c r="AT1051" s="291"/>
      <c r="AU1051" s="292"/>
      <c r="AV1051" s="291">
        <v>0</v>
      </c>
      <c r="AW1051" s="293"/>
      <c r="AX1051" s="291">
        <v>-25026017.510000002</v>
      </c>
      <c r="AY1051" s="293">
        <v>-25026017.510000002</v>
      </c>
      <c r="AZ1051" s="297"/>
      <c r="BA1051" s="295"/>
      <c r="BB1051" s="43"/>
      <c r="BC1051" s="288" t="str">
        <f t="shared" si="137"/>
        <v/>
      </c>
      <c r="BD1051" s="288" t="str">
        <f t="shared" si="137"/>
        <v/>
      </c>
      <c r="BE1051" s="288" t="str">
        <f t="shared" si="137"/>
        <v/>
      </c>
      <c r="BF1051" s="288" t="str">
        <f t="shared" si="137"/>
        <v/>
      </c>
      <c r="BG1051" s="288" t="str">
        <f t="shared" si="136"/>
        <v>NO</v>
      </c>
      <c r="BH1051" s="288" t="str">
        <f t="shared" si="136"/>
        <v>W/C</v>
      </c>
      <c r="BI1051" s="288" t="str">
        <f t="shared" si="134"/>
        <v>W/C</v>
      </c>
      <c r="BJ1051" s="43"/>
      <c r="BK1051" s="288" t="b">
        <f t="shared" si="138"/>
        <v>1</v>
      </c>
      <c r="BL1051" s="288" t="b">
        <f t="shared" si="138"/>
        <v>1</v>
      </c>
      <c r="BM1051" s="288" t="b">
        <f t="shared" si="138"/>
        <v>1</v>
      </c>
      <c r="BN1051" s="288" t="b">
        <f t="shared" si="138"/>
        <v>1</v>
      </c>
      <c r="BO1051" s="288" t="b">
        <f t="shared" si="138"/>
        <v>1</v>
      </c>
      <c r="BP1051" s="288" t="b">
        <f t="shared" si="138"/>
        <v>1</v>
      </c>
      <c r="BQ1051" s="288" t="b">
        <f t="shared" si="138"/>
        <v>1</v>
      </c>
    </row>
    <row r="1052" spans="1:69" ht="12" customHeight="1" x14ac:dyDescent="0.25">
      <c r="A1052" s="286">
        <v>23200493</v>
      </c>
      <c r="B1052" s="287" t="s">
        <v>3134</v>
      </c>
      <c r="C1052" s="16" t="s">
        <v>1256</v>
      </c>
      <c r="D1052" s="13" t="s">
        <v>183</v>
      </c>
      <c r="E1052" s="13"/>
      <c r="F1052" s="16"/>
      <c r="G1052" s="13"/>
      <c r="H1052" s="288" t="s">
        <v>2129</v>
      </c>
      <c r="I1052" s="288" t="s">
        <v>2129</v>
      </c>
      <c r="J1052" s="288" t="s">
        <v>2129</v>
      </c>
      <c r="K1052" s="288" t="s">
        <v>2129</v>
      </c>
      <c r="L1052" s="288" t="s">
        <v>2130</v>
      </c>
      <c r="M1052" s="288" t="s">
        <v>183</v>
      </c>
      <c r="N1052" s="288" t="s">
        <v>183</v>
      </c>
      <c r="P1052" s="289">
        <v>-112318.98</v>
      </c>
      <c r="Q1052" s="289">
        <v>-102201.22</v>
      </c>
      <c r="R1052" s="289">
        <v>-74084.990000000005</v>
      </c>
      <c r="S1052" s="289">
        <v>-42609.02</v>
      </c>
      <c r="T1052" s="289">
        <v>-134083.5</v>
      </c>
      <c r="U1052" s="289">
        <v>-120353.51</v>
      </c>
      <c r="V1052" s="289">
        <v>945.32</v>
      </c>
      <c r="W1052" s="289">
        <v>-18391.32</v>
      </c>
      <c r="X1052" s="289">
        <v>-33354.17</v>
      </c>
      <c r="Y1052" s="289">
        <v>-58704.98</v>
      </c>
      <c r="Z1052" s="289">
        <v>-74331.97</v>
      </c>
      <c r="AA1052" s="289">
        <v>-27861.63</v>
      </c>
      <c r="AB1052" s="289">
        <v>-43643.83</v>
      </c>
      <c r="AC1052" s="289"/>
      <c r="AD1052" s="289"/>
      <c r="AE1052" s="289">
        <v>-63584.366249999999</v>
      </c>
      <c r="AF1052" s="299"/>
      <c r="AG1052" s="300"/>
      <c r="AH1052" s="291"/>
      <c r="AI1052" s="291"/>
      <c r="AJ1052" s="291"/>
      <c r="AK1052" s="292"/>
      <c r="AL1052" s="291">
        <v>0</v>
      </c>
      <c r="AM1052" s="293"/>
      <c r="AN1052" s="291">
        <v>-63584.366249999999</v>
      </c>
      <c r="AO1052" s="294">
        <v>-63584.366249999999</v>
      </c>
      <c r="AP1052" s="291"/>
      <c r="AQ1052" s="295">
        <v>-43643.83</v>
      </c>
      <c r="AR1052" s="291"/>
      <c r="AS1052" s="291"/>
      <c r="AT1052" s="291"/>
      <c r="AU1052" s="292"/>
      <c r="AV1052" s="291">
        <v>0</v>
      </c>
      <c r="AW1052" s="293"/>
      <c r="AX1052" s="291">
        <v>-43643.83</v>
      </c>
      <c r="AY1052" s="293">
        <v>-43643.83</v>
      </c>
      <c r="AZ1052" s="297"/>
      <c r="BA1052" s="295"/>
      <c r="BB1052" s="43"/>
      <c r="BC1052" s="288" t="str">
        <f t="shared" si="137"/>
        <v/>
      </c>
      <c r="BD1052" s="288" t="str">
        <f t="shared" si="137"/>
        <v/>
      </c>
      <c r="BE1052" s="288" t="str">
        <f t="shared" si="137"/>
        <v/>
      </c>
      <c r="BF1052" s="288" t="str">
        <f t="shared" si="137"/>
        <v/>
      </c>
      <c r="BG1052" s="288" t="str">
        <f t="shared" si="136"/>
        <v>NO</v>
      </c>
      <c r="BH1052" s="288" t="str">
        <f t="shared" si="136"/>
        <v>W/C</v>
      </c>
      <c r="BI1052" s="288" t="str">
        <f t="shared" si="134"/>
        <v>W/C</v>
      </c>
      <c r="BJ1052" s="43"/>
      <c r="BK1052" s="288" t="b">
        <f t="shared" si="138"/>
        <v>1</v>
      </c>
      <c r="BL1052" s="288" t="b">
        <f t="shared" si="138"/>
        <v>1</v>
      </c>
      <c r="BM1052" s="288" t="b">
        <f t="shared" si="138"/>
        <v>1</v>
      </c>
      <c r="BN1052" s="288" t="b">
        <f t="shared" si="138"/>
        <v>1</v>
      </c>
      <c r="BO1052" s="288" t="b">
        <f t="shared" si="138"/>
        <v>1</v>
      </c>
      <c r="BP1052" s="288" t="b">
        <f t="shared" si="138"/>
        <v>1</v>
      </c>
      <c r="BQ1052" s="288" t="b">
        <f t="shared" si="138"/>
        <v>1</v>
      </c>
    </row>
    <row r="1053" spans="1:69" ht="12" customHeight="1" x14ac:dyDescent="0.25">
      <c r="A1053" s="286">
        <v>23200543</v>
      </c>
      <c r="B1053" s="287" t="s">
        <v>3135</v>
      </c>
      <c r="C1053" s="16" t="s">
        <v>1257</v>
      </c>
      <c r="D1053" s="13" t="s">
        <v>183</v>
      </c>
      <c r="E1053" s="13"/>
      <c r="F1053" s="16"/>
      <c r="G1053" s="13"/>
      <c r="H1053" s="288" t="s">
        <v>2129</v>
      </c>
      <c r="I1053" s="288" t="s">
        <v>2129</v>
      </c>
      <c r="J1053" s="288" t="s">
        <v>2129</v>
      </c>
      <c r="K1053" s="288" t="s">
        <v>2129</v>
      </c>
      <c r="L1053" s="288" t="s">
        <v>2130</v>
      </c>
      <c r="M1053" s="288" t="s">
        <v>183</v>
      </c>
      <c r="N1053" s="288" t="s">
        <v>183</v>
      </c>
      <c r="P1053" s="289">
        <v>-112124492.06</v>
      </c>
      <c r="Q1053" s="289">
        <v>-101514905.63</v>
      </c>
      <c r="R1053" s="289">
        <v>-108720126.63</v>
      </c>
      <c r="S1053" s="289">
        <v>-109022294.79000001</v>
      </c>
      <c r="T1053" s="289">
        <v>-105638120.51000001</v>
      </c>
      <c r="U1053" s="289">
        <v>-106580500.37</v>
      </c>
      <c r="V1053" s="289">
        <v>-114444729.19</v>
      </c>
      <c r="W1053" s="289">
        <v>-118646498.09</v>
      </c>
      <c r="X1053" s="289">
        <v>-100368164.34999999</v>
      </c>
      <c r="Y1053" s="289">
        <v>-112147660.19</v>
      </c>
      <c r="Z1053" s="289">
        <v>-117965608.91</v>
      </c>
      <c r="AA1053" s="289">
        <v>-113728460.97</v>
      </c>
      <c r="AB1053" s="289">
        <v>-125590000.67</v>
      </c>
      <c r="AC1053" s="289"/>
      <c r="AD1053" s="289"/>
      <c r="AE1053" s="289">
        <v>-110636192.99958335</v>
      </c>
      <c r="AF1053" s="299"/>
      <c r="AG1053" s="300"/>
      <c r="AH1053" s="291"/>
      <c r="AI1053" s="291"/>
      <c r="AJ1053" s="291"/>
      <c r="AK1053" s="292"/>
      <c r="AL1053" s="291">
        <v>0</v>
      </c>
      <c r="AM1053" s="293"/>
      <c r="AN1053" s="291">
        <v>-110636192.99958335</v>
      </c>
      <c r="AO1053" s="294">
        <v>-110636192.99958335</v>
      </c>
      <c r="AP1053" s="291"/>
      <c r="AQ1053" s="295">
        <v>-125590000.67</v>
      </c>
      <c r="AR1053" s="291"/>
      <c r="AS1053" s="291"/>
      <c r="AT1053" s="291"/>
      <c r="AU1053" s="292"/>
      <c r="AV1053" s="291">
        <v>0</v>
      </c>
      <c r="AW1053" s="293"/>
      <c r="AX1053" s="291">
        <v>-125590000.67</v>
      </c>
      <c r="AY1053" s="293">
        <v>-125590000.67</v>
      </c>
      <c r="AZ1053" s="297"/>
      <c r="BA1053" s="295"/>
      <c r="BB1053" s="43"/>
      <c r="BC1053" s="288" t="str">
        <f t="shared" si="137"/>
        <v/>
      </c>
      <c r="BD1053" s="288" t="str">
        <f t="shared" si="137"/>
        <v/>
      </c>
      <c r="BE1053" s="288" t="str">
        <f t="shared" si="137"/>
        <v/>
      </c>
      <c r="BF1053" s="288" t="str">
        <f t="shared" si="137"/>
        <v/>
      </c>
      <c r="BG1053" s="288" t="str">
        <f t="shared" si="136"/>
        <v>NO</v>
      </c>
      <c r="BH1053" s="288" t="str">
        <f t="shared" si="136"/>
        <v>W/C</v>
      </c>
      <c r="BI1053" s="288" t="str">
        <f t="shared" si="134"/>
        <v>W/C</v>
      </c>
      <c r="BJ1053" s="43"/>
      <c r="BK1053" s="288" t="b">
        <f t="shared" si="138"/>
        <v>1</v>
      </c>
      <c r="BL1053" s="288" t="b">
        <f t="shared" si="138"/>
        <v>1</v>
      </c>
      <c r="BM1053" s="288" t="b">
        <f t="shared" si="138"/>
        <v>1</v>
      </c>
      <c r="BN1053" s="288" t="b">
        <f t="shared" si="138"/>
        <v>1</v>
      </c>
      <c r="BO1053" s="288" t="b">
        <f t="shared" si="138"/>
        <v>1</v>
      </c>
      <c r="BP1053" s="288" t="b">
        <f t="shared" si="138"/>
        <v>1</v>
      </c>
      <c r="BQ1053" s="288" t="b">
        <f t="shared" si="138"/>
        <v>1</v>
      </c>
    </row>
    <row r="1054" spans="1:69" ht="12" customHeight="1" x14ac:dyDescent="0.25">
      <c r="A1054" s="286">
        <v>23200643</v>
      </c>
      <c r="B1054" s="287" t="s">
        <v>3136</v>
      </c>
      <c r="C1054" s="16" t="s">
        <v>1258</v>
      </c>
      <c r="D1054" s="13" t="s">
        <v>183</v>
      </c>
      <c r="E1054" s="13"/>
      <c r="F1054" s="16"/>
      <c r="G1054" s="13"/>
      <c r="H1054" s="288" t="s">
        <v>2129</v>
      </c>
      <c r="I1054" s="288" t="s">
        <v>2129</v>
      </c>
      <c r="J1054" s="288" t="s">
        <v>2129</v>
      </c>
      <c r="K1054" s="288" t="s">
        <v>2129</v>
      </c>
      <c r="L1054" s="288" t="s">
        <v>2130</v>
      </c>
      <c r="M1054" s="288" t="s">
        <v>183</v>
      </c>
      <c r="N1054" s="288" t="s">
        <v>183</v>
      </c>
      <c r="P1054" s="289">
        <v>-8651539.2400000002</v>
      </c>
      <c r="Q1054" s="289">
        <v>-7940396.3899999997</v>
      </c>
      <c r="R1054" s="289">
        <v>-7110384.1200000001</v>
      </c>
      <c r="S1054" s="289">
        <v>-8572770.4399999995</v>
      </c>
      <c r="T1054" s="289">
        <v>-8388900.7899999991</v>
      </c>
      <c r="U1054" s="289">
        <v>-9195139.5399999991</v>
      </c>
      <c r="V1054" s="289">
        <v>-9087236.6799999997</v>
      </c>
      <c r="W1054" s="289">
        <v>-8001178.7999999998</v>
      </c>
      <c r="X1054" s="289">
        <v>-8830737.5500000007</v>
      </c>
      <c r="Y1054" s="289">
        <v>-7901155.1200000001</v>
      </c>
      <c r="Z1054" s="289">
        <v>-9154798.5600000005</v>
      </c>
      <c r="AA1054" s="289">
        <v>-9582796.1400000006</v>
      </c>
      <c r="AB1054" s="289">
        <v>-8170923.8499999996</v>
      </c>
      <c r="AC1054" s="289"/>
      <c r="AD1054" s="289"/>
      <c r="AE1054" s="289">
        <v>-8514727.1395833343</v>
      </c>
      <c r="AF1054" s="299"/>
      <c r="AG1054" s="300"/>
      <c r="AH1054" s="291"/>
      <c r="AI1054" s="291"/>
      <c r="AJ1054" s="291"/>
      <c r="AK1054" s="292"/>
      <c r="AL1054" s="291">
        <v>0</v>
      </c>
      <c r="AM1054" s="293"/>
      <c r="AN1054" s="291">
        <v>-8514727.1395833343</v>
      </c>
      <c r="AO1054" s="294">
        <v>-8514727.1395833343</v>
      </c>
      <c r="AP1054" s="291"/>
      <c r="AQ1054" s="295">
        <v>-8170923.8499999996</v>
      </c>
      <c r="AR1054" s="291"/>
      <c r="AS1054" s="291"/>
      <c r="AT1054" s="291"/>
      <c r="AU1054" s="292"/>
      <c r="AV1054" s="291">
        <v>0</v>
      </c>
      <c r="AW1054" s="293"/>
      <c r="AX1054" s="291">
        <v>-8170923.8499999996</v>
      </c>
      <c r="AY1054" s="293">
        <v>-8170923.8499999996</v>
      </c>
      <c r="AZ1054" s="297"/>
      <c r="BA1054" s="295"/>
      <c r="BB1054" s="43"/>
      <c r="BC1054" s="288" t="str">
        <f t="shared" si="137"/>
        <v/>
      </c>
      <c r="BD1054" s="288" t="str">
        <f t="shared" si="137"/>
        <v/>
      </c>
      <c r="BE1054" s="288" t="str">
        <f t="shared" si="137"/>
        <v/>
      </c>
      <c r="BF1054" s="288" t="str">
        <f t="shared" si="137"/>
        <v/>
      </c>
      <c r="BG1054" s="288" t="str">
        <f t="shared" si="136"/>
        <v>NO</v>
      </c>
      <c r="BH1054" s="288" t="str">
        <f t="shared" si="136"/>
        <v>W/C</v>
      </c>
      <c r="BI1054" s="288" t="str">
        <f t="shared" si="134"/>
        <v>W/C</v>
      </c>
      <c r="BJ1054" s="43"/>
      <c r="BK1054" s="288" t="b">
        <f t="shared" si="138"/>
        <v>1</v>
      </c>
      <c r="BL1054" s="288" t="b">
        <f t="shared" si="138"/>
        <v>1</v>
      </c>
      <c r="BM1054" s="288" t="b">
        <f t="shared" si="138"/>
        <v>1</v>
      </c>
      <c r="BN1054" s="288" t="b">
        <f t="shared" si="138"/>
        <v>1</v>
      </c>
      <c r="BO1054" s="288" t="b">
        <f t="shared" si="138"/>
        <v>1</v>
      </c>
      <c r="BP1054" s="288" t="b">
        <f t="shared" si="138"/>
        <v>1</v>
      </c>
      <c r="BQ1054" s="288" t="b">
        <f t="shared" si="138"/>
        <v>1</v>
      </c>
    </row>
    <row r="1055" spans="1:69" ht="12" customHeight="1" x14ac:dyDescent="0.25">
      <c r="A1055" s="286">
        <v>23200653</v>
      </c>
      <c r="B1055" s="287" t="s">
        <v>3137</v>
      </c>
      <c r="C1055" s="16" t="s">
        <v>1259</v>
      </c>
      <c r="D1055" s="13" t="s">
        <v>183</v>
      </c>
      <c r="E1055" s="13"/>
      <c r="F1055" s="16"/>
      <c r="G1055" s="13"/>
      <c r="H1055" s="288" t="s">
        <v>2129</v>
      </c>
      <c r="I1055" s="288" t="s">
        <v>2129</v>
      </c>
      <c r="J1055" s="288" t="s">
        <v>2129</v>
      </c>
      <c r="K1055" s="288" t="s">
        <v>2129</v>
      </c>
      <c r="L1055" s="288" t="s">
        <v>2130</v>
      </c>
      <c r="M1055" s="288" t="s">
        <v>183</v>
      </c>
      <c r="N1055" s="288" t="s">
        <v>183</v>
      </c>
      <c r="P1055" s="289">
        <v>-3402522.69</v>
      </c>
      <c r="Q1055" s="289">
        <v>-865822.92</v>
      </c>
      <c r="R1055" s="289">
        <v>-856009.65</v>
      </c>
      <c r="S1055" s="289">
        <v>-1504852.97</v>
      </c>
      <c r="T1055" s="289">
        <v>-1967752.89</v>
      </c>
      <c r="U1055" s="289">
        <v>-2822382.71</v>
      </c>
      <c r="V1055" s="289">
        <v>-3353850.88</v>
      </c>
      <c r="W1055" s="289">
        <v>-571918.52</v>
      </c>
      <c r="X1055" s="289">
        <v>-1495710.65</v>
      </c>
      <c r="Y1055" s="289">
        <v>-1621131.36</v>
      </c>
      <c r="Z1055" s="289">
        <v>-2577884.1800000002</v>
      </c>
      <c r="AA1055" s="289">
        <v>-3171196.79</v>
      </c>
      <c r="AB1055" s="289">
        <v>-230423.69</v>
      </c>
      <c r="AC1055" s="289"/>
      <c r="AD1055" s="289"/>
      <c r="AE1055" s="289">
        <v>-1885415.5591666668</v>
      </c>
      <c r="AF1055" s="299"/>
      <c r="AG1055" s="300"/>
      <c r="AH1055" s="291"/>
      <c r="AI1055" s="291"/>
      <c r="AJ1055" s="291"/>
      <c r="AK1055" s="292"/>
      <c r="AL1055" s="291">
        <v>0</v>
      </c>
      <c r="AM1055" s="293"/>
      <c r="AN1055" s="291">
        <v>-1885415.5591666668</v>
      </c>
      <c r="AO1055" s="294">
        <v>-1885415.5591666668</v>
      </c>
      <c r="AP1055" s="291"/>
      <c r="AQ1055" s="295">
        <v>-230423.69</v>
      </c>
      <c r="AR1055" s="291"/>
      <c r="AS1055" s="291"/>
      <c r="AT1055" s="291"/>
      <c r="AU1055" s="292"/>
      <c r="AV1055" s="291">
        <v>0</v>
      </c>
      <c r="AW1055" s="293"/>
      <c r="AX1055" s="291">
        <v>-230423.69</v>
      </c>
      <c r="AY1055" s="293">
        <v>-230423.69</v>
      </c>
      <c r="AZ1055" s="297"/>
      <c r="BA1055" s="295"/>
      <c r="BB1055" s="43"/>
      <c r="BC1055" s="288" t="str">
        <f t="shared" si="137"/>
        <v/>
      </c>
      <c r="BD1055" s="288" t="str">
        <f t="shared" si="137"/>
        <v/>
      </c>
      <c r="BE1055" s="288" t="str">
        <f t="shared" si="137"/>
        <v/>
      </c>
      <c r="BF1055" s="288" t="str">
        <f t="shared" si="137"/>
        <v/>
      </c>
      <c r="BG1055" s="288" t="str">
        <f t="shared" si="136"/>
        <v>NO</v>
      </c>
      <c r="BH1055" s="288" t="str">
        <f t="shared" si="136"/>
        <v>W/C</v>
      </c>
      <c r="BI1055" s="288" t="str">
        <f t="shared" si="134"/>
        <v>W/C</v>
      </c>
      <c r="BJ1055" s="43"/>
      <c r="BK1055" s="288" t="b">
        <f t="shared" si="138"/>
        <v>1</v>
      </c>
      <c r="BL1055" s="288" t="b">
        <f t="shared" si="138"/>
        <v>1</v>
      </c>
      <c r="BM1055" s="288" t="b">
        <f t="shared" si="138"/>
        <v>1</v>
      </c>
      <c r="BN1055" s="288" t="b">
        <f t="shared" si="138"/>
        <v>1</v>
      </c>
      <c r="BO1055" s="288" t="b">
        <f t="shared" si="138"/>
        <v>1</v>
      </c>
      <c r="BP1055" s="288" t="b">
        <f t="shared" si="138"/>
        <v>1</v>
      </c>
      <c r="BQ1055" s="288" t="b">
        <f t="shared" si="138"/>
        <v>1</v>
      </c>
    </row>
    <row r="1056" spans="1:69" ht="12" customHeight="1" x14ac:dyDescent="0.25">
      <c r="A1056" s="286">
        <v>23200683</v>
      </c>
      <c r="B1056" s="287" t="s">
        <v>3138</v>
      </c>
      <c r="C1056" s="16" t="s">
        <v>1260</v>
      </c>
      <c r="D1056" s="13" t="s">
        <v>183</v>
      </c>
      <c r="E1056" s="13"/>
      <c r="F1056" s="16"/>
      <c r="G1056" s="13"/>
      <c r="H1056" s="288" t="s">
        <v>2129</v>
      </c>
      <c r="I1056" s="288" t="s">
        <v>2129</v>
      </c>
      <c r="J1056" s="288" t="s">
        <v>2129</v>
      </c>
      <c r="K1056" s="288" t="s">
        <v>2129</v>
      </c>
      <c r="L1056" s="288" t="s">
        <v>2130</v>
      </c>
      <c r="M1056" s="288" t="s">
        <v>183</v>
      </c>
      <c r="N1056" s="288" t="s">
        <v>183</v>
      </c>
      <c r="P1056" s="289">
        <v>0</v>
      </c>
      <c r="Q1056" s="289">
        <v>0</v>
      </c>
      <c r="R1056" s="289">
        <v>0</v>
      </c>
      <c r="S1056" s="289">
        <v>0</v>
      </c>
      <c r="T1056" s="289">
        <v>0</v>
      </c>
      <c r="U1056" s="289">
        <v>0</v>
      </c>
      <c r="V1056" s="289">
        <v>0</v>
      </c>
      <c r="W1056" s="289">
        <v>-3934</v>
      </c>
      <c r="X1056" s="289">
        <v>0</v>
      </c>
      <c r="Y1056" s="289">
        <v>0</v>
      </c>
      <c r="Z1056" s="289">
        <v>0</v>
      </c>
      <c r="AA1056" s="289">
        <v>0</v>
      </c>
      <c r="AB1056" s="289">
        <v>0</v>
      </c>
      <c r="AC1056" s="289"/>
      <c r="AD1056" s="289"/>
      <c r="AE1056" s="289">
        <v>-327.83333333333331</v>
      </c>
      <c r="AF1056" s="299"/>
      <c r="AG1056" s="300"/>
      <c r="AH1056" s="291"/>
      <c r="AI1056" s="291"/>
      <c r="AJ1056" s="291"/>
      <c r="AK1056" s="292"/>
      <c r="AL1056" s="291">
        <v>0</v>
      </c>
      <c r="AM1056" s="293"/>
      <c r="AN1056" s="291">
        <v>-327.83333333333331</v>
      </c>
      <c r="AO1056" s="294">
        <v>-327.83333333333331</v>
      </c>
      <c r="AP1056" s="291"/>
      <c r="AQ1056" s="295">
        <v>0</v>
      </c>
      <c r="AR1056" s="291"/>
      <c r="AS1056" s="291"/>
      <c r="AT1056" s="291"/>
      <c r="AU1056" s="292"/>
      <c r="AV1056" s="291">
        <v>0</v>
      </c>
      <c r="AW1056" s="293"/>
      <c r="AX1056" s="291">
        <v>0</v>
      </c>
      <c r="AY1056" s="293">
        <v>0</v>
      </c>
      <c r="AZ1056" s="297"/>
      <c r="BA1056" s="295"/>
      <c r="BB1056" s="43"/>
      <c r="BC1056" s="288" t="str">
        <f t="shared" si="137"/>
        <v/>
      </c>
      <c r="BD1056" s="288" t="str">
        <f t="shared" si="137"/>
        <v/>
      </c>
      <c r="BE1056" s="288" t="str">
        <f t="shared" si="137"/>
        <v/>
      </c>
      <c r="BF1056" s="288" t="str">
        <f t="shared" si="137"/>
        <v/>
      </c>
      <c r="BG1056" s="288" t="str">
        <f t="shared" si="136"/>
        <v>NO</v>
      </c>
      <c r="BH1056" s="288" t="str">
        <f t="shared" si="136"/>
        <v>W/C</v>
      </c>
      <c r="BI1056" s="288" t="str">
        <f t="shared" si="134"/>
        <v>W/C</v>
      </c>
      <c r="BJ1056" s="43"/>
      <c r="BK1056" s="288" t="b">
        <f t="shared" si="138"/>
        <v>1</v>
      </c>
      <c r="BL1056" s="288" t="b">
        <f t="shared" si="138"/>
        <v>1</v>
      </c>
      <c r="BM1056" s="288" t="b">
        <f t="shared" si="138"/>
        <v>1</v>
      </c>
      <c r="BN1056" s="288" t="b">
        <f t="shared" si="138"/>
        <v>1</v>
      </c>
      <c r="BO1056" s="288" t="b">
        <f t="shared" si="138"/>
        <v>1</v>
      </c>
      <c r="BP1056" s="288" t="b">
        <f t="shared" si="138"/>
        <v>1</v>
      </c>
      <c r="BQ1056" s="288" t="b">
        <f t="shared" si="138"/>
        <v>1</v>
      </c>
    </row>
    <row r="1057" spans="1:69" ht="12" customHeight="1" x14ac:dyDescent="0.25">
      <c r="A1057" s="286">
        <v>23200693</v>
      </c>
      <c r="B1057" s="287" t="s">
        <v>3139</v>
      </c>
      <c r="C1057" s="16" t="s">
        <v>1261</v>
      </c>
      <c r="D1057" s="13" t="s">
        <v>183</v>
      </c>
      <c r="E1057" s="13"/>
      <c r="F1057" s="16"/>
      <c r="G1057" s="13"/>
      <c r="H1057" s="288" t="s">
        <v>2129</v>
      </c>
      <c r="I1057" s="288" t="s">
        <v>2129</v>
      </c>
      <c r="J1057" s="288" t="s">
        <v>2129</v>
      </c>
      <c r="K1057" s="288" t="s">
        <v>2129</v>
      </c>
      <c r="L1057" s="288" t="s">
        <v>2130</v>
      </c>
      <c r="M1057" s="288" t="s">
        <v>183</v>
      </c>
      <c r="N1057" s="288" t="s">
        <v>183</v>
      </c>
      <c r="P1057" s="289">
        <v>360.58</v>
      </c>
      <c r="Q1057" s="289">
        <v>-236389.14</v>
      </c>
      <c r="R1057" s="289">
        <v>-256320.43</v>
      </c>
      <c r="S1057" s="289">
        <v>0</v>
      </c>
      <c r="T1057" s="289">
        <v>49.3</v>
      </c>
      <c r="U1057" s="289">
        <v>-390.48</v>
      </c>
      <c r="V1057" s="289">
        <v>-200.43</v>
      </c>
      <c r="W1057" s="289">
        <v>-239714.76</v>
      </c>
      <c r="X1057" s="289">
        <v>-24.18</v>
      </c>
      <c r="Y1057" s="289">
        <v>60.93</v>
      </c>
      <c r="Z1057" s="289">
        <v>402.54</v>
      </c>
      <c r="AA1057" s="289">
        <v>-48.25</v>
      </c>
      <c r="AB1057" s="289">
        <v>-280722.89</v>
      </c>
      <c r="AC1057" s="289"/>
      <c r="AD1057" s="289"/>
      <c r="AE1057" s="289">
        <v>-72729.671249999999</v>
      </c>
      <c r="AF1057" s="299"/>
      <c r="AG1057" s="300"/>
      <c r="AH1057" s="291"/>
      <c r="AI1057" s="291"/>
      <c r="AJ1057" s="291"/>
      <c r="AK1057" s="292"/>
      <c r="AL1057" s="291">
        <v>0</v>
      </c>
      <c r="AM1057" s="293"/>
      <c r="AN1057" s="291">
        <v>-72729.671249999999</v>
      </c>
      <c r="AO1057" s="294">
        <v>-72729.671249999999</v>
      </c>
      <c r="AP1057" s="291"/>
      <c r="AQ1057" s="295">
        <v>-280722.89</v>
      </c>
      <c r="AR1057" s="291"/>
      <c r="AS1057" s="291"/>
      <c r="AT1057" s="291"/>
      <c r="AU1057" s="292"/>
      <c r="AV1057" s="291">
        <v>0</v>
      </c>
      <c r="AW1057" s="293"/>
      <c r="AX1057" s="291">
        <v>-280722.89</v>
      </c>
      <c r="AY1057" s="293">
        <v>-280722.89</v>
      </c>
      <c r="AZ1057" s="297"/>
      <c r="BA1057" s="295"/>
      <c r="BB1057" s="43"/>
      <c r="BC1057" s="288" t="str">
        <f t="shared" si="137"/>
        <v/>
      </c>
      <c r="BD1057" s="288" t="str">
        <f t="shared" si="137"/>
        <v/>
      </c>
      <c r="BE1057" s="288" t="str">
        <f t="shared" si="137"/>
        <v/>
      </c>
      <c r="BF1057" s="288" t="str">
        <f t="shared" si="137"/>
        <v/>
      </c>
      <c r="BG1057" s="288" t="str">
        <f t="shared" si="136"/>
        <v>NO</v>
      </c>
      <c r="BH1057" s="288" t="str">
        <f t="shared" si="136"/>
        <v>W/C</v>
      </c>
      <c r="BI1057" s="288" t="str">
        <f t="shared" si="134"/>
        <v>W/C</v>
      </c>
      <c r="BJ1057" s="43"/>
      <c r="BK1057" s="288" t="b">
        <f t="shared" si="138"/>
        <v>1</v>
      </c>
      <c r="BL1057" s="288" t="b">
        <f t="shared" si="138"/>
        <v>1</v>
      </c>
      <c r="BM1057" s="288" t="b">
        <f t="shared" si="138"/>
        <v>1</v>
      </c>
      <c r="BN1057" s="288" t="b">
        <f t="shared" si="138"/>
        <v>1</v>
      </c>
      <c r="BO1057" s="288" t="b">
        <f t="shared" si="138"/>
        <v>1</v>
      </c>
      <c r="BP1057" s="288" t="b">
        <f t="shared" si="138"/>
        <v>1</v>
      </c>
      <c r="BQ1057" s="288" t="b">
        <f t="shared" si="138"/>
        <v>1</v>
      </c>
    </row>
    <row r="1058" spans="1:69" ht="12" customHeight="1" x14ac:dyDescent="0.25">
      <c r="A1058" s="286">
        <v>23200733</v>
      </c>
      <c r="B1058" s="287" t="s">
        <v>3140</v>
      </c>
      <c r="C1058" s="16" t="s">
        <v>1262</v>
      </c>
      <c r="D1058" s="13" t="s">
        <v>183</v>
      </c>
      <c r="E1058" s="13"/>
      <c r="F1058" s="16"/>
      <c r="G1058" s="13"/>
      <c r="H1058" s="288" t="s">
        <v>2129</v>
      </c>
      <c r="I1058" s="288" t="s">
        <v>2129</v>
      </c>
      <c r="J1058" s="288" t="s">
        <v>2129</v>
      </c>
      <c r="K1058" s="288" t="s">
        <v>2129</v>
      </c>
      <c r="L1058" s="288" t="s">
        <v>2130</v>
      </c>
      <c r="M1058" s="288" t="s">
        <v>183</v>
      </c>
      <c r="N1058" s="288" t="s">
        <v>183</v>
      </c>
      <c r="P1058" s="289">
        <v>-117894.59</v>
      </c>
      <c r="Q1058" s="289">
        <v>-135201.15</v>
      </c>
      <c r="R1058" s="289">
        <v>-92817.53</v>
      </c>
      <c r="S1058" s="289">
        <v>-7226.71</v>
      </c>
      <c r="T1058" s="289">
        <v>67665.02</v>
      </c>
      <c r="U1058" s="289">
        <v>-30892.33</v>
      </c>
      <c r="V1058" s="289">
        <v>7805.43</v>
      </c>
      <c r="W1058" s="289">
        <v>-98451.6</v>
      </c>
      <c r="X1058" s="289">
        <v>7059.86</v>
      </c>
      <c r="Y1058" s="289">
        <v>-138127.14000000001</v>
      </c>
      <c r="Z1058" s="289">
        <v>-105461.91</v>
      </c>
      <c r="AA1058" s="289">
        <v>-126061.64</v>
      </c>
      <c r="AB1058" s="289">
        <v>-107914.75</v>
      </c>
      <c r="AC1058" s="289"/>
      <c r="AD1058" s="289"/>
      <c r="AE1058" s="289">
        <v>-63717.864166666674</v>
      </c>
      <c r="AF1058" s="299"/>
      <c r="AG1058" s="300"/>
      <c r="AH1058" s="291"/>
      <c r="AI1058" s="291"/>
      <c r="AJ1058" s="291"/>
      <c r="AK1058" s="292"/>
      <c r="AL1058" s="291">
        <v>0</v>
      </c>
      <c r="AM1058" s="293"/>
      <c r="AN1058" s="291">
        <v>-63717.864166666674</v>
      </c>
      <c r="AO1058" s="294">
        <v>-63717.864166666674</v>
      </c>
      <c r="AP1058" s="291"/>
      <c r="AQ1058" s="295">
        <v>-107914.75</v>
      </c>
      <c r="AR1058" s="291"/>
      <c r="AS1058" s="291"/>
      <c r="AT1058" s="291"/>
      <c r="AU1058" s="292"/>
      <c r="AV1058" s="291">
        <v>0</v>
      </c>
      <c r="AW1058" s="293"/>
      <c r="AX1058" s="291">
        <v>-107914.75</v>
      </c>
      <c r="AY1058" s="293">
        <v>-107914.75</v>
      </c>
      <c r="AZ1058" s="297"/>
      <c r="BA1058" s="295"/>
      <c r="BB1058" s="43"/>
      <c r="BC1058" s="288" t="str">
        <f t="shared" si="137"/>
        <v/>
      </c>
      <c r="BD1058" s="288" t="str">
        <f t="shared" si="137"/>
        <v/>
      </c>
      <c r="BE1058" s="288" t="str">
        <f t="shared" si="137"/>
        <v/>
      </c>
      <c r="BF1058" s="288" t="str">
        <f t="shared" si="137"/>
        <v/>
      </c>
      <c r="BG1058" s="288" t="str">
        <f t="shared" si="136"/>
        <v>NO</v>
      </c>
      <c r="BH1058" s="288" t="str">
        <f t="shared" si="136"/>
        <v>W/C</v>
      </c>
      <c r="BI1058" s="288" t="str">
        <f t="shared" si="134"/>
        <v>W/C</v>
      </c>
      <c r="BJ1058" s="43"/>
      <c r="BK1058" s="288" t="b">
        <f t="shared" ref="BK1058:BQ1088" si="139">BC1058=H1058</f>
        <v>1</v>
      </c>
      <c r="BL1058" s="288" t="b">
        <f t="shared" si="139"/>
        <v>1</v>
      </c>
      <c r="BM1058" s="288" t="b">
        <f t="shared" si="139"/>
        <v>1</v>
      </c>
      <c r="BN1058" s="288" t="b">
        <f t="shared" si="139"/>
        <v>1</v>
      </c>
      <c r="BO1058" s="288" t="b">
        <f t="shared" si="139"/>
        <v>1</v>
      </c>
      <c r="BP1058" s="288" t="b">
        <f t="shared" si="139"/>
        <v>1</v>
      </c>
      <c r="BQ1058" s="288" t="b">
        <f t="shared" si="139"/>
        <v>1</v>
      </c>
    </row>
    <row r="1059" spans="1:69" ht="12" customHeight="1" x14ac:dyDescent="0.25">
      <c r="A1059" s="286">
        <v>23200743</v>
      </c>
      <c r="B1059" s="287" t="s">
        <v>3141</v>
      </c>
      <c r="C1059" s="13" t="s">
        <v>1263</v>
      </c>
      <c r="D1059" s="13" t="s">
        <v>183</v>
      </c>
      <c r="E1059" s="13"/>
      <c r="F1059" s="13"/>
      <c r="G1059" s="13"/>
      <c r="H1059" s="288" t="s">
        <v>2129</v>
      </c>
      <c r="I1059" s="288" t="s">
        <v>2129</v>
      </c>
      <c r="J1059" s="288" t="s">
        <v>2129</v>
      </c>
      <c r="K1059" s="288" t="s">
        <v>2129</v>
      </c>
      <c r="L1059" s="288" t="s">
        <v>2130</v>
      </c>
      <c r="M1059" s="288" t="s">
        <v>183</v>
      </c>
      <c r="N1059" s="288" t="s">
        <v>183</v>
      </c>
      <c r="P1059" s="289">
        <v>7895.32</v>
      </c>
      <c r="Q1059" s="289">
        <v>2451.7399999999998</v>
      </c>
      <c r="R1059" s="289">
        <v>1735.43</v>
      </c>
      <c r="S1059" s="289">
        <v>-1620.44</v>
      </c>
      <c r="T1059" s="289">
        <v>-3102.79</v>
      </c>
      <c r="U1059" s="289">
        <v>-3631.26</v>
      </c>
      <c r="V1059" s="289">
        <v>-4710.17</v>
      </c>
      <c r="W1059" s="289">
        <v>-5698.29</v>
      </c>
      <c r="X1059" s="289">
        <v>-6328.21</v>
      </c>
      <c r="Y1059" s="289">
        <v>-7162.43</v>
      </c>
      <c r="Z1059" s="289">
        <v>-8899.51</v>
      </c>
      <c r="AA1059" s="289">
        <v>-9908.26</v>
      </c>
      <c r="AB1059" s="289">
        <v>-2742.95</v>
      </c>
      <c r="AC1059" s="289"/>
      <c r="AD1059" s="289"/>
      <c r="AE1059" s="289">
        <v>-3691.5004166666672</v>
      </c>
      <c r="AF1059" s="299"/>
      <c r="AG1059" s="300"/>
      <c r="AH1059" s="291"/>
      <c r="AI1059" s="291"/>
      <c r="AJ1059" s="291"/>
      <c r="AK1059" s="292"/>
      <c r="AL1059" s="291">
        <v>0</v>
      </c>
      <c r="AM1059" s="293"/>
      <c r="AN1059" s="291">
        <v>-3691.5004166666672</v>
      </c>
      <c r="AO1059" s="294">
        <v>-3691.5004166666672</v>
      </c>
      <c r="AP1059" s="291"/>
      <c r="AQ1059" s="295">
        <v>-2742.95</v>
      </c>
      <c r="AR1059" s="291"/>
      <c r="AS1059" s="291"/>
      <c r="AT1059" s="291"/>
      <c r="AU1059" s="292"/>
      <c r="AV1059" s="291">
        <v>0</v>
      </c>
      <c r="AW1059" s="293"/>
      <c r="AX1059" s="291">
        <v>-2742.95</v>
      </c>
      <c r="AY1059" s="293">
        <v>-2742.95</v>
      </c>
      <c r="AZ1059" s="297"/>
      <c r="BA1059" s="295"/>
      <c r="BB1059" s="43"/>
      <c r="BC1059" s="288" t="str">
        <f t="shared" si="137"/>
        <v/>
      </c>
      <c r="BD1059" s="288" t="str">
        <f t="shared" si="137"/>
        <v/>
      </c>
      <c r="BE1059" s="288" t="str">
        <f t="shared" si="137"/>
        <v/>
      </c>
      <c r="BF1059" s="288" t="str">
        <f t="shared" si="137"/>
        <v/>
      </c>
      <c r="BG1059" s="288" t="str">
        <f t="shared" si="136"/>
        <v>NO</v>
      </c>
      <c r="BH1059" s="288" t="str">
        <f t="shared" si="136"/>
        <v>W/C</v>
      </c>
      <c r="BI1059" s="288" t="str">
        <f t="shared" si="134"/>
        <v>W/C</v>
      </c>
      <c r="BJ1059" s="43"/>
      <c r="BK1059" s="288" t="b">
        <f t="shared" si="139"/>
        <v>1</v>
      </c>
      <c r="BL1059" s="288" t="b">
        <f t="shared" si="139"/>
        <v>1</v>
      </c>
      <c r="BM1059" s="288" t="b">
        <f t="shared" si="139"/>
        <v>1</v>
      </c>
      <c r="BN1059" s="288" t="b">
        <f t="shared" si="139"/>
        <v>1</v>
      </c>
      <c r="BO1059" s="288" t="b">
        <f t="shared" si="139"/>
        <v>1</v>
      </c>
      <c r="BP1059" s="288" t="b">
        <f t="shared" si="139"/>
        <v>1</v>
      </c>
      <c r="BQ1059" s="288" t="b">
        <f t="shared" si="139"/>
        <v>1</v>
      </c>
    </row>
    <row r="1060" spans="1:69" ht="12" customHeight="1" x14ac:dyDescent="0.25">
      <c r="A1060" s="286">
        <v>23200753</v>
      </c>
      <c r="B1060" s="287" t="s">
        <v>3142</v>
      </c>
      <c r="C1060" s="13" t="s">
        <v>1264</v>
      </c>
      <c r="D1060" s="13" t="s">
        <v>183</v>
      </c>
      <c r="E1060" s="13"/>
      <c r="F1060" s="13"/>
      <c r="G1060" s="13"/>
      <c r="H1060" s="288" t="s">
        <v>2129</v>
      </c>
      <c r="I1060" s="288" t="s">
        <v>2129</v>
      </c>
      <c r="J1060" s="288" t="s">
        <v>2129</v>
      </c>
      <c r="K1060" s="288" t="s">
        <v>2129</v>
      </c>
      <c r="L1060" s="288" t="s">
        <v>2130</v>
      </c>
      <c r="M1060" s="288" t="s">
        <v>183</v>
      </c>
      <c r="N1060" s="288" t="s">
        <v>183</v>
      </c>
      <c r="P1060" s="289">
        <v>-732.64</v>
      </c>
      <c r="Q1060" s="289">
        <v>-592.75</v>
      </c>
      <c r="R1060" s="289">
        <v>-430.96</v>
      </c>
      <c r="S1060" s="289">
        <v>-344.33</v>
      </c>
      <c r="T1060" s="289">
        <v>-254.03</v>
      </c>
      <c r="U1060" s="289">
        <v>-129.99</v>
      </c>
      <c r="V1060" s="289">
        <v>-16.07</v>
      </c>
      <c r="W1060" s="289">
        <v>90.9</v>
      </c>
      <c r="X1060" s="289">
        <v>289.12</v>
      </c>
      <c r="Y1060" s="289">
        <v>485.32</v>
      </c>
      <c r="Z1060" s="289">
        <v>578.99</v>
      </c>
      <c r="AA1060" s="289">
        <v>684.23</v>
      </c>
      <c r="AB1060" s="289">
        <v>772.92</v>
      </c>
      <c r="AC1060" s="289"/>
      <c r="AD1060" s="289"/>
      <c r="AE1060" s="289">
        <v>31.714166666666689</v>
      </c>
      <c r="AF1060" s="299"/>
      <c r="AG1060" s="300"/>
      <c r="AH1060" s="291"/>
      <c r="AI1060" s="291"/>
      <c r="AJ1060" s="291"/>
      <c r="AK1060" s="292"/>
      <c r="AL1060" s="291">
        <v>0</v>
      </c>
      <c r="AM1060" s="293"/>
      <c r="AN1060" s="291">
        <v>31.714166666666689</v>
      </c>
      <c r="AO1060" s="294">
        <v>31.714166666666689</v>
      </c>
      <c r="AP1060" s="291"/>
      <c r="AQ1060" s="295">
        <v>772.92</v>
      </c>
      <c r="AR1060" s="291"/>
      <c r="AS1060" s="291"/>
      <c r="AT1060" s="291"/>
      <c r="AU1060" s="292"/>
      <c r="AV1060" s="291">
        <v>0</v>
      </c>
      <c r="AW1060" s="293"/>
      <c r="AX1060" s="291">
        <v>772.92</v>
      </c>
      <c r="AY1060" s="293">
        <v>772.92</v>
      </c>
      <c r="AZ1060" s="297"/>
      <c r="BA1060" s="295"/>
      <c r="BB1060" s="43"/>
      <c r="BC1060" s="288" t="str">
        <f t="shared" si="137"/>
        <v/>
      </c>
      <c r="BD1060" s="288" t="str">
        <f t="shared" si="137"/>
        <v/>
      </c>
      <c r="BE1060" s="288" t="str">
        <f t="shared" si="137"/>
        <v/>
      </c>
      <c r="BF1060" s="288" t="str">
        <f t="shared" si="137"/>
        <v/>
      </c>
      <c r="BG1060" s="288" t="str">
        <f t="shared" si="136"/>
        <v>NO</v>
      </c>
      <c r="BH1060" s="288" t="str">
        <f t="shared" si="136"/>
        <v>W/C</v>
      </c>
      <c r="BI1060" s="288" t="str">
        <f t="shared" si="134"/>
        <v>W/C</v>
      </c>
      <c r="BJ1060" s="43"/>
      <c r="BK1060" s="288" t="b">
        <f t="shared" si="139"/>
        <v>1</v>
      </c>
      <c r="BL1060" s="288" t="b">
        <f t="shared" si="139"/>
        <v>1</v>
      </c>
      <c r="BM1060" s="288" t="b">
        <f t="shared" si="139"/>
        <v>1</v>
      </c>
      <c r="BN1060" s="288" t="b">
        <f t="shared" si="139"/>
        <v>1</v>
      </c>
      <c r="BO1060" s="288" t="b">
        <f t="shared" si="139"/>
        <v>1</v>
      </c>
      <c r="BP1060" s="288" t="b">
        <f t="shared" si="139"/>
        <v>1</v>
      </c>
      <c r="BQ1060" s="288" t="b">
        <f t="shared" si="139"/>
        <v>1</v>
      </c>
    </row>
    <row r="1061" spans="1:69" ht="12" customHeight="1" x14ac:dyDescent="0.25">
      <c r="A1061" s="286">
        <v>23200763</v>
      </c>
      <c r="B1061" s="287" t="s">
        <v>3143</v>
      </c>
      <c r="C1061" s="13" t="s">
        <v>1265</v>
      </c>
      <c r="D1061" s="13" t="s">
        <v>183</v>
      </c>
      <c r="E1061" s="13"/>
      <c r="F1061" s="13"/>
      <c r="G1061" s="13"/>
      <c r="H1061" s="288" t="s">
        <v>2129</v>
      </c>
      <c r="I1061" s="288" t="s">
        <v>2129</v>
      </c>
      <c r="J1061" s="288" t="s">
        <v>2129</v>
      </c>
      <c r="K1061" s="288" t="s">
        <v>2129</v>
      </c>
      <c r="L1061" s="288" t="s">
        <v>2130</v>
      </c>
      <c r="M1061" s="288" t="s">
        <v>183</v>
      </c>
      <c r="N1061" s="288" t="s">
        <v>183</v>
      </c>
      <c r="P1061" s="289">
        <v>15529.48</v>
      </c>
      <c r="Q1061" s="289">
        <v>14377.5</v>
      </c>
      <c r="R1061" s="289">
        <v>14294.51</v>
      </c>
      <c r="S1061" s="289">
        <v>12143.91</v>
      </c>
      <c r="T1061" s="289">
        <v>13319.04</v>
      </c>
      <c r="U1061" s="289">
        <v>13348.97</v>
      </c>
      <c r="V1061" s="289">
        <v>12679.07</v>
      </c>
      <c r="W1061" s="289">
        <v>13979.71</v>
      </c>
      <c r="X1061" s="289">
        <v>13890.26</v>
      </c>
      <c r="Y1061" s="289">
        <v>13595.24</v>
      </c>
      <c r="Z1061" s="289">
        <v>14314.77</v>
      </c>
      <c r="AA1061" s="289">
        <v>13785.78</v>
      </c>
      <c r="AB1061" s="289">
        <v>13449.32</v>
      </c>
      <c r="AC1061" s="289"/>
      <c r="AD1061" s="289"/>
      <c r="AE1061" s="289">
        <v>13684.846666666665</v>
      </c>
      <c r="AF1061" s="299"/>
      <c r="AG1061" s="300"/>
      <c r="AH1061" s="291"/>
      <c r="AI1061" s="291"/>
      <c r="AJ1061" s="291"/>
      <c r="AK1061" s="292"/>
      <c r="AL1061" s="291">
        <v>0</v>
      </c>
      <c r="AM1061" s="293"/>
      <c r="AN1061" s="291">
        <v>13684.846666666665</v>
      </c>
      <c r="AO1061" s="294">
        <v>13684.846666666665</v>
      </c>
      <c r="AP1061" s="291"/>
      <c r="AQ1061" s="295">
        <v>13449.32</v>
      </c>
      <c r="AR1061" s="291"/>
      <c r="AS1061" s="291"/>
      <c r="AT1061" s="291"/>
      <c r="AU1061" s="292"/>
      <c r="AV1061" s="291">
        <v>0</v>
      </c>
      <c r="AW1061" s="293"/>
      <c r="AX1061" s="291">
        <v>13449.32</v>
      </c>
      <c r="AY1061" s="293">
        <v>13449.32</v>
      </c>
      <c r="AZ1061" s="297"/>
      <c r="BA1061" s="295"/>
      <c r="BB1061" s="43"/>
      <c r="BC1061" s="288" t="str">
        <f t="shared" si="137"/>
        <v/>
      </c>
      <c r="BD1061" s="288" t="str">
        <f t="shared" si="137"/>
        <v/>
      </c>
      <c r="BE1061" s="288" t="str">
        <f t="shared" si="137"/>
        <v/>
      </c>
      <c r="BF1061" s="288" t="str">
        <f t="shared" si="137"/>
        <v/>
      </c>
      <c r="BG1061" s="288" t="str">
        <f t="shared" si="136"/>
        <v>NO</v>
      </c>
      <c r="BH1061" s="288" t="str">
        <f t="shared" si="136"/>
        <v>W/C</v>
      </c>
      <c r="BI1061" s="288" t="str">
        <f t="shared" si="134"/>
        <v>W/C</v>
      </c>
      <c r="BJ1061" s="43"/>
      <c r="BK1061" s="288" t="b">
        <f t="shared" si="139"/>
        <v>1</v>
      </c>
      <c r="BL1061" s="288" t="b">
        <f t="shared" si="139"/>
        <v>1</v>
      </c>
      <c r="BM1061" s="288" t="b">
        <f t="shared" si="139"/>
        <v>1</v>
      </c>
      <c r="BN1061" s="288" t="b">
        <f t="shared" si="139"/>
        <v>1</v>
      </c>
      <c r="BO1061" s="288" t="b">
        <f t="shared" si="139"/>
        <v>1</v>
      </c>
      <c r="BP1061" s="288" t="b">
        <f t="shared" si="139"/>
        <v>1</v>
      </c>
      <c r="BQ1061" s="288" t="b">
        <f t="shared" si="139"/>
        <v>1</v>
      </c>
    </row>
    <row r="1062" spans="1:69" ht="12" customHeight="1" x14ac:dyDescent="0.25">
      <c r="A1062" s="286">
        <v>23200773</v>
      </c>
      <c r="B1062" s="287" t="s">
        <v>3144</v>
      </c>
      <c r="C1062" s="13" t="s">
        <v>1266</v>
      </c>
      <c r="D1062" s="13" t="s">
        <v>183</v>
      </c>
      <c r="E1062" s="13"/>
      <c r="F1062" s="13"/>
      <c r="G1062" s="13"/>
      <c r="H1062" s="288" t="s">
        <v>2129</v>
      </c>
      <c r="I1062" s="288" t="s">
        <v>2129</v>
      </c>
      <c r="J1062" s="288" t="s">
        <v>2129</v>
      </c>
      <c r="K1062" s="288" t="s">
        <v>2129</v>
      </c>
      <c r="L1062" s="288" t="s">
        <v>2130</v>
      </c>
      <c r="M1062" s="288" t="s">
        <v>183</v>
      </c>
      <c r="N1062" s="288" t="s">
        <v>183</v>
      </c>
      <c r="P1062" s="289">
        <v>-1102.0999999999999</v>
      </c>
      <c r="Q1062" s="289">
        <v>-1102.0999999999999</v>
      </c>
      <c r="R1062" s="289">
        <v>-7385.3</v>
      </c>
      <c r="S1062" s="289">
        <v>-18956</v>
      </c>
      <c r="T1062" s="289">
        <v>-18994.8</v>
      </c>
      <c r="U1062" s="289">
        <v>-18756.3</v>
      </c>
      <c r="V1062" s="289">
        <v>-18966.900000000001</v>
      </c>
      <c r="W1062" s="289">
        <v>-19213</v>
      </c>
      <c r="X1062" s="289">
        <v>-855.9</v>
      </c>
      <c r="Y1062" s="289">
        <v>-18636.2</v>
      </c>
      <c r="Z1062" s="289">
        <v>-855.9</v>
      </c>
      <c r="AA1062" s="289">
        <v>-18465.900000000001</v>
      </c>
      <c r="AB1062" s="289">
        <v>-855.9</v>
      </c>
      <c r="AC1062" s="289"/>
      <c r="AD1062" s="289"/>
      <c r="AE1062" s="289">
        <v>-11930.608333333332</v>
      </c>
      <c r="AF1062" s="299"/>
      <c r="AG1062" s="300"/>
      <c r="AH1062" s="291"/>
      <c r="AI1062" s="291"/>
      <c r="AJ1062" s="291"/>
      <c r="AK1062" s="292"/>
      <c r="AL1062" s="291">
        <v>0</v>
      </c>
      <c r="AM1062" s="293"/>
      <c r="AN1062" s="291">
        <v>-11930.608333333332</v>
      </c>
      <c r="AO1062" s="294">
        <v>-11930.608333333332</v>
      </c>
      <c r="AP1062" s="291"/>
      <c r="AQ1062" s="295">
        <v>-855.9</v>
      </c>
      <c r="AR1062" s="291"/>
      <c r="AS1062" s="291"/>
      <c r="AT1062" s="291"/>
      <c r="AU1062" s="292"/>
      <c r="AV1062" s="291">
        <v>0</v>
      </c>
      <c r="AW1062" s="293"/>
      <c r="AX1062" s="291">
        <v>-855.9</v>
      </c>
      <c r="AY1062" s="293">
        <v>-855.9</v>
      </c>
      <c r="AZ1062" s="297"/>
      <c r="BA1062" s="295"/>
      <c r="BB1062" s="43"/>
      <c r="BC1062" s="288" t="str">
        <f t="shared" si="137"/>
        <v/>
      </c>
      <c r="BD1062" s="288" t="str">
        <f t="shared" si="137"/>
        <v/>
      </c>
      <c r="BE1062" s="288" t="str">
        <f t="shared" si="137"/>
        <v/>
      </c>
      <c r="BF1062" s="288" t="str">
        <f t="shared" si="137"/>
        <v/>
      </c>
      <c r="BG1062" s="288" t="str">
        <f t="shared" si="136"/>
        <v>NO</v>
      </c>
      <c r="BH1062" s="288" t="str">
        <f t="shared" si="136"/>
        <v>W/C</v>
      </c>
      <c r="BI1062" s="288" t="str">
        <f t="shared" si="134"/>
        <v>W/C</v>
      </c>
      <c r="BJ1062" s="43"/>
      <c r="BK1062" s="288" t="b">
        <f t="shared" si="139"/>
        <v>1</v>
      </c>
      <c r="BL1062" s="288" t="b">
        <f t="shared" si="139"/>
        <v>1</v>
      </c>
      <c r="BM1062" s="288" t="b">
        <f t="shared" si="139"/>
        <v>1</v>
      </c>
      <c r="BN1062" s="288" t="b">
        <f t="shared" si="139"/>
        <v>1</v>
      </c>
      <c r="BO1062" s="288" t="b">
        <f t="shared" si="139"/>
        <v>1</v>
      </c>
      <c r="BP1062" s="288" t="b">
        <f t="shared" si="139"/>
        <v>1</v>
      </c>
      <c r="BQ1062" s="288" t="b">
        <f t="shared" si="139"/>
        <v>1</v>
      </c>
    </row>
    <row r="1063" spans="1:69" ht="12" customHeight="1" x14ac:dyDescent="0.25">
      <c r="A1063" s="286">
        <v>23200813</v>
      </c>
      <c r="B1063" s="287" t="s">
        <v>3145</v>
      </c>
      <c r="C1063" s="16" t="s">
        <v>1267</v>
      </c>
      <c r="D1063" s="13" t="s">
        <v>183</v>
      </c>
      <c r="E1063" s="13"/>
      <c r="F1063" s="16"/>
      <c r="G1063" s="13"/>
      <c r="H1063" s="288" t="s">
        <v>2129</v>
      </c>
      <c r="I1063" s="288" t="s">
        <v>2129</v>
      </c>
      <c r="J1063" s="288" t="s">
        <v>2129</v>
      </c>
      <c r="K1063" s="288" t="s">
        <v>2129</v>
      </c>
      <c r="L1063" s="288" t="s">
        <v>2130</v>
      </c>
      <c r="M1063" s="288" t="s">
        <v>183</v>
      </c>
      <c r="N1063" s="288" t="s">
        <v>183</v>
      </c>
      <c r="P1063" s="289">
        <v>-6699.57</v>
      </c>
      <c r="Q1063" s="289">
        <v>-1139.6600000000001</v>
      </c>
      <c r="R1063" s="289">
        <v>210.34</v>
      </c>
      <c r="S1063" s="289">
        <v>-1139.6600000000001</v>
      </c>
      <c r="T1063" s="289">
        <v>-1139.6600000000001</v>
      </c>
      <c r="U1063" s="289">
        <v>-1556.32</v>
      </c>
      <c r="V1063" s="289">
        <v>-2553</v>
      </c>
      <c r="W1063" s="289">
        <v>-2553</v>
      </c>
      <c r="X1063" s="289">
        <v>-2553</v>
      </c>
      <c r="Y1063" s="289">
        <v>-2553</v>
      </c>
      <c r="Z1063" s="289">
        <v>-2553</v>
      </c>
      <c r="AA1063" s="289">
        <v>-2553</v>
      </c>
      <c r="AB1063" s="289">
        <v>-1688.82</v>
      </c>
      <c r="AC1063" s="289"/>
      <c r="AD1063" s="289"/>
      <c r="AE1063" s="289">
        <v>-2023.0962499999998</v>
      </c>
      <c r="AF1063" s="299"/>
      <c r="AG1063" s="300"/>
      <c r="AH1063" s="291"/>
      <c r="AI1063" s="291"/>
      <c r="AJ1063" s="291"/>
      <c r="AK1063" s="292"/>
      <c r="AL1063" s="291">
        <v>0</v>
      </c>
      <c r="AM1063" s="293"/>
      <c r="AN1063" s="291">
        <v>-2023.0962499999998</v>
      </c>
      <c r="AO1063" s="294">
        <v>-2023.0962499999998</v>
      </c>
      <c r="AP1063" s="291"/>
      <c r="AQ1063" s="295">
        <v>-1688.82</v>
      </c>
      <c r="AR1063" s="291"/>
      <c r="AS1063" s="291"/>
      <c r="AT1063" s="291"/>
      <c r="AU1063" s="292"/>
      <c r="AV1063" s="291">
        <v>0</v>
      </c>
      <c r="AW1063" s="293"/>
      <c r="AX1063" s="291">
        <v>-1688.82</v>
      </c>
      <c r="AY1063" s="293">
        <v>-1688.82</v>
      </c>
      <c r="AZ1063" s="297"/>
      <c r="BA1063" s="295"/>
      <c r="BB1063" s="43"/>
      <c r="BC1063" s="288" t="str">
        <f t="shared" si="137"/>
        <v/>
      </c>
      <c r="BD1063" s="288" t="str">
        <f t="shared" si="137"/>
        <v/>
      </c>
      <c r="BE1063" s="288" t="str">
        <f t="shared" si="137"/>
        <v/>
      </c>
      <c r="BF1063" s="288" t="str">
        <f t="shared" si="137"/>
        <v/>
      </c>
      <c r="BG1063" s="288" t="str">
        <f t="shared" si="136"/>
        <v>NO</v>
      </c>
      <c r="BH1063" s="288" t="str">
        <f t="shared" si="136"/>
        <v>W/C</v>
      </c>
      <c r="BI1063" s="288" t="str">
        <f t="shared" si="134"/>
        <v>W/C</v>
      </c>
      <c r="BJ1063" s="43"/>
      <c r="BK1063" s="288" t="b">
        <f t="shared" si="139"/>
        <v>1</v>
      </c>
      <c r="BL1063" s="288" t="b">
        <f t="shared" si="139"/>
        <v>1</v>
      </c>
      <c r="BM1063" s="288" t="b">
        <f t="shared" si="139"/>
        <v>1</v>
      </c>
      <c r="BN1063" s="288" t="b">
        <f t="shared" si="139"/>
        <v>1</v>
      </c>
      <c r="BO1063" s="288" t="b">
        <f t="shared" si="139"/>
        <v>1</v>
      </c>
      <c r="BP1063" s="288" t="b">
        <f t="shared" si="139"/>
        <v>1</v>
      </c>
      <c r="BQ1063" s="288" t="b">
        <f t="shared" si="139"/>
        <v>1</v>
      </c>
    </row>
    <row r="1064" spans="1:69" ht="12" customHeight="1" x14ac:dyDescent="0.25">
      <c r="A1064" s="286">
        <v>23200823</v>
      </c>
      <c r="B1064" s="287" t="s">
        <v>3146</v>
      </c>
      <c r="C1064" s="13" t="s">
        <v>1268</v>
      </c>
      <c r="D1064" s="13" t="s">
        <v>183</v>
      </c>
      <c r="E1064" s="13"/>
      <c r="F1064" s="13"/>
      <c r="G1064" s="13"/>
      <c r="H1064" s="288" t="s">
        <v>2129</v>
      </c>
      <c r="I1064" s="288" t="s">
        <v>2129</v>
      </c>
      <c r="J1064" s="288" t="s">
        <v>2129</v>
      </c>
      <c r="K1064" s="288" t="s">
        <v>2129</v>
      </c>
      <c r="L1064" s="288" t="s">
        <v>2130</v>
      </c>
      <c r="M1064" s="288" t="s">
        <v>183</v>
      </c>
      <c r="N1064" s="288" t="s">
        <v>183</v>
      </c>
      <c r="P1064" s="289">
        <v>-170582.48</v>
      </c>
      <c r="Q1064" s="289">
        <v>0</v>
      </c>
      <c r="R1064" s="289">
        <v>0</v>
      </c>
      <c r="S1064" s="289">
        <v>0</v>
      </c>
      <c r="T1064" s="289">
        <v>-8279.68</v>
      </c>
      <c r="U1064" s="289">
        <v>-8279.68</v>
      </c>
      <c r="V1064" s="289">
        <v>-8279.68</v>
      </c>
      <c r="W1064" s="289">
        <v>-8279.68</v>
      </c>
      <c r="X1064" s="289">
        <v>-8279.68</v>
      </c>
      <c r="Y1064" s="289">
        <v>-8279.68</v>
      </c>
      <c r="Z1064" s="289">
        <v>-8279.68</v>
      </c>
      <c r="AA1064" s="289">
        <v>-8279.68</v>
      </c>
      <c r="AB1064" s="289">
        <v>-8279.68</v>
      </c>
      <c r="AC1064" s="289"/>
      <c r="AD1064" s="289"/>
      <c r="AE1064" s="289">
        <v>-12972.376666666669</v>
      </c>
      <c r="AF1064" s="299"/>
      <c r="AG1064" s="300"/>
      <c r="AH1064" s="291"/>
      <c r="AI1064" s="291"/>
      <c r="AJ1064" s="291"/>
      <c r="AK1064" s="292"/>
      <c r="AL1064" s="291">
        <v>0</v>
      </c>
      <c r="AM1064" s="293"/>
      <c r="AN1064" s="291">
        <v>-12972.376666666669</v>
      </c>
      <c r="AO1064" s="294">
        <v>-12972.376666666669</v>
      </c>
      <c r="AP1064" s="291"/>
      <c r="AQ1064" s="295">
        <v>-8279.68</v>
      </c>
      <c r="AR1064" s="291"/>
      <c r="AS1064" s="291"/>
      <c r="AT1064" s="291"/>
      <c r="AU1064" s="292"/>
      <c r="AV1064" s="291">
        <v>0</v>
      </c>
      <c r="AW1064" s="293"/>
      <c r="AX1064" s="291">
        <v>-8279.68</v>
      </c>
      <c r="AY1064" s="293">
        <v>-8279.68</v>
      </c>
      <c r="AZ1064" s="297"/>
      <c r="BA1064" s="295"/>
      <c r="BB1064" s="43"/>
      <c r="BC1064" s="288" t="str">
        <f t="shared" si="137"/>
        <v/>
      </c>
      <c r="BD1064" s="288" t="str">
        <f t="shared" si="137"/>
        <v/>
      </c>
      <c r="BE1064" s="288" t="str">
        <f t="shared" si="137"/>
        <v/>
      </c>
      <c r="BF1064" s="288" t="str">
        <f t="shared" si="137"/>
        <v/>
      </c>
      <c r="BG1064" s="288" t="str">
        <f t="shared" si="136"/>
        <v>NO</v>
      </c>
      <c r="BH1064" s="288" t="str">
        <f t="shared" si="136"/>
        <v>W/C</v>
      </c>
      <c r="BI1064" s="288" t="str">
        <f t="shared" si="134"/>
        <v>W/C</v>
      </c>
      <c r="BJ1064" s="43"/>
      <c r="BK1064" s="288" t="b">
        <f t="shared" si="139"/>
        <v>1</v>
      </c>
      <c r="BL1064" s="288" t="b">
        <f t="shared" si="139"/>
        <v>1</v>
      </c>
      <c r="BM1064" s="288" t="b">
        <f t="shared" si="139"/>
        <v>1</v>
      </c>
      <c r="BN1064" s="288" t="b">
        <f t="shared" si="139"/>
        <v>1</v>
      </c>
      <c r="BO1064" s="288" t="b">
        <f t="shared" si="139"/>
        <v>1</v>
      </c>
      <c r="BP1064" s="288" t="b">
        <f t="shared" si="139"/>
        <v>1</v>
      </c>
      <c r="BQ1064" s="288" t="b">
        <f t="shared" si="139"/>
        <v>1</v>
      </c>
    </row>
    <row r="1065" spans="1:69" ht="12" customHeight="1" x14ac:dyDescent="0.25">
      <c r="A1065" s="14">
        <v>23200833</v>
      </c>
      <c r="B1065" s="15" t="s">
        <v>3147</v>
      </c>
      <c r="C1065" s="16" t="s">
        <v>1269</v>
      </c>
      <c r="D1065" s="13" t="s">
        <v>183</v>
      </c>
      <c r="E1065" s="13"/>
      <c r="F1065" s="16"/>
      <c r="G1065" s="13"/>
      <c r="H1065" s="288" t="s">
        <v>2129</v>
      </c>
      <c r="I1065" s="288" t="s">
        <v>2129</v>
      </c>
      <c r="J1065" s="288" t="s">
        <v>2129</v>
      </c>
      <c r="K1065" s="288" t="s">
        <v>2129</v>
      </c>
      <c r="L1065" s="288" t="s">
        <v>2130</v>
      </c>
      <c r="M1065" s="288" t="s">
        <v>183</v>
      </c>
      <c r="N1065" s="288" t="s">
        <v>183</v>
      </c>
      <c r="P1065" s="289">
        <v>1215.5</v>
      </c>
      <c r="Q1065" s="289">
        <v>842.5</v>
      </c>
      <c r="R1065" s="289">
        <v>845.5</v>
      </c>
      <c r="S1065" s="289">
        <v>489.5</v>
      </c>
      <c r="T1065" s="289">
        <v>927.5</v>
      </c>
      <c r="U1065" s="289">
        <v>550.17999999999995</v>
      </c>
      <c r="V1065" s="289">
        <v>259.3</v>
      </c>
      <c r="W1065" s="289">
        <v>1095.42</v>
      </c>
      <c r="X1065" s="289">
        <v>947.09</v>
      </c>
      <c r="Y1065" s="289">
        <v>895.7</v>
      </c>
      <c r="Z1065" s="289">
        <v>1586.42</v>
      </c>
      <c r="AA1065" s="289">
        <v>1779.42</v>
      </c>
      <c r="AB1065" s="289">
        <v>2432.2800000000002</v>
      </c>
      <c r="AC1065" s="289"/>
      <c r="AD1065" s="289"/>
      <c r="AE1065" s="289">
        <v>1003.535</v>
      </c>
      <c r="AF1065" s="299"/>
      <c r="AG1065" s="300"/>
      <c r="AH1065" s="291"/>
      <c r="AI1065" s="291"/>
      <c r="AJ1065" s="291"/>
      <c r="AK1065" s="292"/>
      <c r="AL1065" s="291">
        <v>0</v>
      </c>
      <c r="AM1065" s="293"/>
      <c r="AN1065" s="291">
        <v>1003.535</v>
      </c>
      <c r="AO1065" s="294">
        <v>1003.535</v>
      </c>
      <c r="AP1065" s="291"/>
      <c r="AQ1065" s="295">
        <v>2432.2800000000002</v>
      </c>
      <c r="AR1065" s="291"/>
      <c r="AS1065" s="291"/>
      <c r="AT1065" s="291"/>
      <c r="AU1065" s="292"/>
      <c r="AV1065" s="291">
        <v>0</v>
      </c>
      <c r="AW1065" s="293"/>
      <c r="AX1065" s="291">
        <v>2432.2800000000002</v>
      </c>
      <c r="AY1065" s="293">
        <v>2432.2800000000002</v>
      </c>
      <c r="AZ1065" s="297"/>
      <c r="BA1065" s="295"/>
      <c r="BB1065" s="43"/>
      <c r="BC1065" s="288" t="str">
        <f t="shared" si="137"/>
        <v/>
      </c>
      <c r="BD1065" s="288" t="str">
        <f t="shared" si="137"/>
        <v/>
      </c>
      <c r="BE1065" s="288" t="str">
        <f t="shared" si="137"/>
        <v/>
      </c>
      <c r="BF1065" s="288" t="str">
        <f t="shared" si="137"/>
        <v/>
      </c>
      <c r="BG1065" s="288" t="str">
        <f t="shared" si="136"/>
        <v>NO</v>
      </c>
      <c r="BH1065" s="288" t="str">
        <f t="shared" si="136"/>
        <v>W/C</v>
      </c>
      <c r="BI1065" s="288" t="str">
        <f t="shared" si="134"/>
        <v>W/C</v>
      </c>
      <c r="BJ1065" s="43"/>
      <c r="BK1065" s="288" t="b">
        <f t="shared" si="139"/>
        <v>1</v>
      </c>
      <c r="BL1065" s="288" t="b">
        <f t="shared" si="139"/>
        <v>1</v>
      </c>
      <c r="BM1065" s="288" t="b">
        <f t="shared" si="139"/>
        <v>1</v>
      </c>
      <c r="BN1065" s="288" t="b">
        <f t="shared" si="139"/>
        <v>1</v>
      </c>
      <c r="BO1065" s="288" t="b">
        <f t="shared" si="139"/>
        <v>1</v>
      </c>
      <c r="BP1065" s="288" t="b">
        <f t="shared" si="139"/>
        <v>1</v>
      </c>
      <c r="BQ1065" s="288" t="b">
        <f t="shared" si="139"/>
        <v>1</v>
      </c>
    </row>
    <row r="1066" spans="1:69" ht="12" customHeight="1" x14ac:dyDescent="0.25">
      <c r="A1066" s="286">
        <v>23200873</v>
      </c>
      <c r="B1066" s="287" t="s">
        <v>3148</v>
      </c>
      <c r="C1066" s="16" t="s">
        <v>1270</v>
      </c>
      <c r="D1066" s="13" t="s">
        <v>182</v>
      </c>
      <c r="E1066" s="13"/>
      <c r="F1066" s="16"/>
      <c r="G1066" s="13"/>
      <c r="H1066" s="288" t="s">
        <v>2129</v>
      </c>
      <c r="I1066" s="288" t="s">
        <v>2129</v>
      </c>
      <c r="J1066" s="288" t="s">
        <v>2129</v>
      </c>
      <c r="K1066" s="288" t="s">
        <v>182</v>
      </c>
      <c r="L1066" s="288" t="s">
        <v>2130</v>
      </c>
      <c r="M1066" s="288" t="s">
        <v>2130</v>
      </c>
      <c r="N1066" s="288" t="s">
        <v>2129</v>
      </c>
      <c r="P1066" s="289">
        <v>-6764389.2300000004</v>
      </c>
      <c r="Q1066" s="289">
        <v>-6552061.2199999997</v>
      </c>
      <c r="R1066" s="289">
        <v>-6273916.0899999999</v>
      </c>
      <c r="S1066" s="289">
        <v>-7167420.6399999997</v>
      </c>
      <c r="T1066" s="289">
        <v>-7134247.5</v>
      </c>
      <c r="U1066" s="289">
        <v>-7427322.79</v>
      </c>
      <c r="V1066" s="289">
        <v>-3982038.68</v>
      </c>
      <c r="W1066" s="289">
        <v>-3770955.15</v>
      </c>
      <c r="X1066" s="289">
        <v>-1560024.55</v>
      </c>
      <c r="Y1066" s="289">
        <v>-5059730.97</v>
      </c>
      <c r="Z1066" s="289">
        <v>-4713692.8899999997</v>
      </c>
      <c r="AA1066" s="289">
        <v>-4915529.5</v>
      </c>
      <c r="AB1066" s="289">
        <v>-6343260.0099999998</v>
      </c>
      <c r="AC1066" s="289"/>
      <c r="AD1066" s="289"/>
      <c r="AE1066" s="289">
        <v>-5425897.0499999998</v>
      </c>
      <c r="AF1066" s="299"/>
      <c r="AG1066" s="300"/>
      <c r="AH1066" s="291"/>
      <c r="AI1066" s="291"/>
      <c r="AJ1066" s="291"/>
      <c r="AK1066" s="292">
        <v>-5425897.0499999998</v>
      </c>
      <c r="AL1066" s="291">
        <v>-5425897.0499999998</v>
      </c>
      <c r="AM1066" s="293"/>
      <c r="AN1066" s="291"/>
      <c r="AO1066" s="294">
        <v>0</v>
      </c>
      <c r="AP1066" s="291"/>
      <c r="AQ1066" s="295">
        <v>-6343260.0099999998</v>
      </c>
      <c r="AR1066" s="291"/>
      <c r="AS1066" s="291"/>
      <c r="AT1066" s="291"/>
      <c r="AU1066" s="292">
        <v>-6343260.0099999998</v>
      </c>
      <c r="AV1066" s="291">
        <v>-6343260.0099999998</v>
      </c>
      <c r="AW1066" s="293"/>
      <c r="AX1066" s="291"/>
      <c r="AY1066" s="293">
        <v>0</v>
      </c>
      <c r="AZ1066" s="297" t="s">
        <v>219</v>
      </c>
      <c r="BA1066" s="295"/>
      <c r="BB1066" s="43"/>
      <c r="BC1066" s="288" t="str">
        <f t="shared" si="137"/>
        <v/>
      </c>
      <c r="BD1066" s="288" t="str">
        <f t="shared" si="137"/>
        <v/>
      </c>
      <c r="BE1066" s="288" t="str">
        <f t="shared" si="137"/>
        <v/>
      </c>
      <c r="BF1066" s="288" t="str">
        <f t="shared" si="137"/>
        <v>Non-Op</v>
      </c>
      <c r="BG1066" s="288" t="str">
        <f t="shared" si="136"/>
        <v>NO</v>
      </c>
      <c r="BH1066" s="288" t="str">
        <f t="shared" si="136"/>
        <v>NO</v>
      </c>
      <c r="BI1066" s="288" t="str">
        <f t="shared" si="134"/>
        <v/>
      </c>
      <c r="BJ1066" s="43"/>
      <c r="BK1066" s="288" t="b">
        <f t="shared" si="139"/>
        <v>1</v>
      </c>
      <c r="BL1066" s="288" t="b">
        <f t="shared" si="139"/>
        <v>1</v>
      </c>
      <c r="BM1066" s="288" t="b">
        <f t="shared" si="139"/>
        <v>1</v>
      </c>
      <c r="BN1066" s="288" t="b">
        <f t="shared" si="139"/>
        <v>1</v>
      </c>
      <c r="BO1066" s="288" t="b">
        <f t="shared" si="139"/>
        <v>1</v>
      </c>
      <c r="BP1066" s="288" t="b">
        <f t="shared" si="139"/>
        <v>1</v>
      </c>
      <c r="BQ1066" s="288" t="b">
        <f t="shared" si="139"/>
        <v>1</v>
      </c>
    </row>
    <row r="1067" spans="1:69" ht="12" customHeight="1" x14ac:dyDescent="0.25">
      <c r="A1067" s="14">
        <v>23200953</v>
      </c>
      <c r="B1067" s="15" t="s">
        <v>3149</v>
      </c>
      <c r="C1067" s="16" t="s">
        <v>1271</v>
      </c>
      <c r="D1067" s="13" t="s">
        <v>183</v>
      </c>
      <c r="E1067" s="13" t="s">
        <v>222</v>
      </c>
      <c r="F1067" s="16"/>
      <c r="G1067" s="13"/>
      <c r="H1067" s="288" t="s">
        <v>2129</v>
      </c>
      <c r="I1067" s="288" t="s">
        <v>2129</v>
      </c>
      <c r="J1067" s="288" t="s">
        <v>2129</v>
      </c>
      <c r="K1067" s="288" t="s">
        <v>2129</v>
      </c>
      <c r="L1067" s="288" t="s">
        <v>2130</v>
      </c>
      <c r="M1067" s="288" t="s">
        <v>183</v>
      </c>
      <c r="N1067" s="288" t="s">
        <v>183</v>
      </c>
      <c r="P1067" s="289">
        <v>0</v>
      </c>
      <c r="Q1067" s="289">
        <v>0</v>
      </c>
      <c r="R1067" s="289">
        <v>-0.01</v>
      </c>
      <c r="S1067" s="289">
        <v>0</v>
      </c>
      <c r="T1067" s="289">
        <v>0</v>
      </c>
      <c r="U1067" s="289">
        <v>0</v>
      </c>
      <c r="V1067" s="289">
        <v>0</v>
      </c>
      <c r="W1067" s="289">
        <v>50</v>
      </c>
      <c r="X1067" s="289">
        <v>0</v>
      </c>
      <c r="Y1067" s="289">
        <v>916.84</v>
      </c>
      <c r="Z1067" s="289">
        <v>20.49</v>
      </c>
      <c r="AA1067" s="289">
        <v>0</v>
      </c>
      <c r="AB1067" s="289">
        <v>405.04</v>
      </c>
      <c r="AC1067" s="289"/>
      <c r="AD1067" s="289"/>
      <c r="AE1067" s="289">
        <v>99.15333333333335</v>
      </c>
      <c r="AF1067" s="299"/>
      <c r="AG1067" s="300"/>
      <c r="AH1067" s="291"/>
      <c r="AI1067" s="291"/>
      <c r="AJ1067" s="291"/>
      <c r="AK1067" s="292"/>
      <c r="AL1067" s="291">
        <v>0</v>
      </c>
      <c r="AM1067" s="293"/>
      <c r="AN1067" s="291">
        <v>99.15333333333335</v>
      </c>
      <c r="AO1067" s="294">
        <v>99.15333333333335</v>
      </c>
      <c r="AP1067" s="291"/>
      <c r="AQ1067" s="295">
        <v>405.04</v>
      </c>
      <c r="AR1067" s="291"/>
      <c r="AS1067" s="291"/>
      <c r="AT1067" s="291"/>
      <c r="AU1067" s="292"/>
      <c r="AV1067" s="291">
        <v>0</v>
      </c>
      <c r="AW1067" s="293"/>
      <c r="AX1067" s="291">
        <v>405.04</v>
      </c>
      <c r="AY1067" s="293">
        <v>405.04</v>
      </c>
      <c r="AZ1067" s="297"/>
      <c r="BA1067" s="295"/>
      <c r="BB1067" s="43"/>
      <c r="BC1067" s="288" t="str">
        <f t="shared" si="137"/>
        <v/>
      </c>
      <c r="BD1067" s="288" t="str">
        <f t="shared" si="137"/>
        <v/>
      </c>
      <c r="BE1067" s="288" t="str">
        <f t="shared" si="137"/>
        <v/>
      </c>
      <c r="BF1067" s="288" t="str">
        <f t="shared" si="137"/>
        <v/>
      </c>
      <c r="BG1067" s="288" t="str">
        <f t="shared" si="136"/>
        <v>NO</v>
      </c>
      <c r="BH1067" s="288" t="str">
        <f t="shared" si="136"/>
        <v>W/C</v>
      </c>
      <c r="BI1067" s="288" t="str">
        <f t="shared" si="134"/>
        <v>W/C</v>
      </c>
      <c r="BJ1067" s="43"/>
      <c r="BK1067" s="288" t="b">
        <f t="shared" si="139"/>
        <v>1</v>
      </c>
      <c r="BL1067" s="288" t="b">
        <f t="shared" si="139"/>
        <v>1</v>
      </c>
      <c r="BM1067" s="288" t="b">
        <f t="shared" si="139"/>
        <v>1</v>
      </c>
      <c r="BN1067" s="288" t="b">
        <f t="shared" si="139"/>
        <v>1</v>
      </c>
      <c r="BO1067" s="288" t="b">
        <f t="shared" si="139"/>
        <v>1</v>
      </c>
      <c r="BP1067" s="288" t="b">
        <f t="shared" si="139"/>
        <v>1</v>
      </c>
      <c r="BQ1067" s="288" t="b">
        <f t="shared" si="139"/>
        <v>1</v>
      </c>
    </row>
    <row r="1068" spans="1:69" ht="12" customHeight="1" x14ac:dyDescent="0.25">
      <c r="A1068" s="286">
        <v>23201003</v>
      </c>
      <c r="B1068" s="287" t="s">
        <v>3150</v>
      </c>
      <c r="C1068" s="16" t="s">
        <v>1272</v>
      </c>
      <c r="D1068" s="13" t="s">
        <v>183</v>
      </c>
      <c r="E1068" s="13"/>
      <c r="F1068" s="16"/>
      <c r="G1068" s="13"/>
      <c r="H1068" s="288" t="s">
        <v>2129</v>
      </c>
      <c r="I1068" s="288" t="s">
        <v>2129</v>
      </c>
      <c r="J1068" s="288" t="s">
        <v>2129</v>
      </c>
      <c r="K1068" s="288" t="s">
        <v>2129</v>
      </c>
      <c r="L1068" s="288" t="s">
        <v>2130</v>
      </c>
      <c r="M1068" s="288" t="s">
        <v>183</v>
      </c>
      <c r="N1068" s="288" t="s">
        <v>183</v>
      </c>
      <c r="P1068" s="289">
        <v>-50804403.740000002</v>
      </c>
      <c r="Q1068" s="289">
        <v>-23207769.32</v>
      </c>
      <c r="R1068" s="289">
        <v>-32390972.640000001</v>
      </c>
      <c r="S1068" s="289">
        <v>-32171126.5</v>
      </c>
      <c r="T1068" s="289">
        <v>-33375241.559999999</v>
      </c>
      <c r="U1068" s="289">
        <v>-38385300.210000001</v>
      </c>
      <c r="V1068" s="289">
        <v>-40135141.289999999</v>
      </c>
      <c r="W1068" s="289">
        <v>-25612541.210000001</v>
      </c>
      <c r="X1068" s="289">
        <v>-35739531.479999997</v>
      </c>
      <c r="Y1068" s="289">
        <v>-45753831.609999999</v>
      </c>
      <c r="Z1068" s="289">
        <v>-39156035.030000001</v>
      </c>
      <c r="AA1068" s="289">
        <v>-48320199.200000003</v>
      </c>
      <c r="AB1068" s="289">
        <v>-36573818.299999997</v>
      </c>
      <c r="AC1068" s="289"/>
      <c r="AD1068" s="289"/>
      <c r="AE1068" s="289">
        <v>-36494733.422499999</v>
      </c>
      <c r="AF1068" s="299"/>
      <c r="AG1068" s="300"/>
      <c r="AH1068" s="291"/>
      <c r="AI1068" s="291"/>
      <c r="AJ1068" s="291"/>
      <c r="AK1068" s="292"/>
      <c r="AL1068" s="291">
        <v>0</v>
      </c>
      <c r="AM1068" s="293"/>
      <c r="AN1068" s="291">
        <v>-36494733.422499999</v>
      </c>
      <c r="AO1068" s="294">
        <v>-36494733.422499999</v>
      </c>
      <c r="AP1068" s="291"/>
      <c r="AQ1068" s="295">
        <v>-36573818.299999997</v>
      </c>
      <c r="AR1068" s="291"/>
      <c r="AS1068" s="291"/>
      <c r="AT1068" s="291"/>
      <c r="AU1068" s="292"/>
      <c r="AV1068" s="291">
        <v>0</v>
      </c>
      <c r="AW1068" s="293"/>
      <c r="AX1068" s="291">
        <v>-36573818.299999997</v>
      </c>
      <c r="AY1068" s="293">
        <v>-36573818.299999997</v>
      </c>
      <c r="AZ1068" s="297"/>
      <c r="BA1068" s="295"/>
      <c r="BB1068" s="43"/>
      <c r="BC1068" s="288" t="str">
        <f t="shared" si="137"/>
        <v/>
      </c>
      <c r="BD1068" s="288" t="str">
        <f t="shared" si="137"/>
        <v/>
      </c>
      <c r="BE1068" s="288" t="str">
        <f t="shared" si="137"/>
        <v/>
      </c>
      <c r="BF1068" s="288" t="str">
        <f t="shared" si="137"/>
        <v/>
      </c>
      <c r="BG1068" s="288" t="str">
        <f t="shared" si="136"/>
        <v>NO</v>
      </c>
      <c r="BH1068" s="288" t="str">
        <f t="shared" si="136"/>
        <v>W/C</v>
      </c>
      <c r="BI1068" s="288" t="str">
        <f t="shared" si="134"/>
        <v>W/C</v>
      </c>
      <c r="BJ1068" s="43"/>
      <c r="BK1068" s="288" t="b">
        <f t="shared" si="139"/>
        <v>1</v>
      </c>
      <c r="BL1068" s="288" t="b">
        <f t="shared" si="139"/>
        <v>1</v>
      </c>
      <c r="BM1068" s="288" t="b">
        <f t="shared" si="139"/>
        <v>1</v>
      </c>
      <c r="BN1068" s="288" t="b">
        <f t="shared" si="139"/>
        <v>1</v>
      </c>
      <c r="BO1068" s="288" t="b">
        <f t="shared" si="139"/>
        <v>1</v>
      </c>
      <c r="BP1068" s="288" t="b">
        <f t="shared" si="139"/>
        <v>1</v>
      </c>
      <c r="BQ1068" s="288" t="b">
        <f t="shared" si="139"/>
        <v>1</v>
      </c>
    </row>
    <row r="1069" spans="1:69" ht="12" customHeight="1" x14ac:dyDescent="0.25">
      <c r="A1069" s="286">
        <v>23201013</v>
      </c>
      <c r="B1069" s="287" t="s">
        <v>3151</v>
      </c>
      <c r="C1069" s="16" t="s">
        <v>1273</v>
      </c>
      <c r="D1069" s="13" t="s">
        <v>183</v>
      </c>
      <c r="E1069" s="13"/>
      <c r="F1069" s="16"/>
      <c r="G1069" s="13"/>
      <c r="H1069" s="288" t="s">
        <v>2129</v>
      </c>
      <c r="I1069" s="288" t="s">
        <v>2129</v>
      </c>
      <c r="J1069" s="288" t="s">
        <v>2129</v>
      </c>
      <c r="K1069" s="288" t="s">
        <v>2129</v>
      </c>
      <c r="L1069" s="288" t="s">
        <v>2130</v>
      </c>
      <c r="M1069" s="288" t="s">
        <v>183</v>
      </c>
      <c r="N1069" s="288" t="s">
        <v>183</v>
      </c>
      <c r="P1069" s="289">
        <v>-7851640.3099999996</v>
      </c>
      <c r="Q1069" s="289">
        <v>-17224377.16</v>
      </c>
      <c r="R1069" s="289">
        <v>-10801316.58</v>
      </c>
      <c r="S1069" s="289">
        <v>-22034283.760000002</v>
      </c>
      <c r="T1069" s="289">
        <v>-12182159.369999999</v>
      </c>
      <c r="U1069" s="289">
        <v>-18692267.75</v>
      </c>
      <c r="V1069" s="289">
        <v>-24247682.59</v>
      </c>
      <c r="W1069" s="289">
        <v>-17638845.050000001</v>
      </c>
      <c r="X1069" s="289">
        <v>-23395569.760000002</v>
      </c>
      <c r="Y1069" s="289">
        <v>-16845191.66</v>
      </c>
      <c r="Z1069" s="289">
        <v>-26147817.489999998</v>
      </c>
      <c r="AA1069" s="289">
        <v>-20762975.149999999</v>
      </c>
      <c r="AB1069" s="289">
        <v>-16258488.9</v>
      </c>
      <c r="AC1069" s="289"/>
      <c r="AD1069" s="289"/>
      <c r="AE1069" s="289">
        <v>-18502295.910416666</v>
      </c>
      <c r="AF1069" s="299"/>
      <c r="AG1069" s="300"/>
      <c r="AH1069" s="291"/>
      <c r="AI1069" s="291"/>
      <c r="AJ1069" s="291"/>
      <c r="AK1069" s="292"/>
      <c r="AL1069" s="291">
        <v>0</v>
      </c>
      <c r="AM1069" s="293"/>
      <c r="AN1069" s="291">
        <v>-18502295.910416666</v>
      </c>
      <c r="AO1069" s="294">
        <v>-18502295.910416666</v>
      </c>
      <c r="AP1069" s="291"/>
      <c r="AQ1069" s="295">
        <v>-16258488.9</v>
      </c>
      <c r="AR1069" s="291"/>
      <c r="AS1069" s="291"/>
      <c r="AT1069" s="291"/>
      <c r="AU1069" s="292"/>
      <c r="AV1069" s="291">
        <v>0</v>
      </c>
      <c r="AW1069" s="293"/>
      <c r="AX1069" s="291">
        <v>-16258488.9</v>
      </c>
      <c r="AY1069" s="293">
        <v>-16258488.9</v>
      </c>
      <c r="AZ1069" s="297"/>
      <c r="BA1069" s="295"/>
      <c r="BB1069" s="43"/>
      <c r="BC1069" s="288" t="str">
        <f t="shared" si="137"/>
        <v/>
      </c>
      <c r="BD1069" s="288" t="str">
        <f t="shared" si="137"/>
        <v/>
      </c>
      <c r="BE1069" s="288" t="str">
        <f t="shared" si="137"/>
        <v/>
      </c>
      <c r="BF1069" s="288" t="str">
        <f t="shared" si="137"/>
        <v/>
      </c>
      <c r="BG1069" s="288" t="str">
        <f t="shared" si="136"/>
        <v>NO</v>
      </c>
      <c r="BH1069" s="288" t="str">
        <f t="shared" si="136"/>
        <v>W/C</v>
      </c>
      <c r="BI1069" s="288" t="str">
        <f t="shared" si="134"/>
        <v>W/C</v>
      </c>
      <c r="BJ1069" s="43"/>
      <c r="BK1069" s="288" t="b">
        <f t="shared" si="139"/>
        <v>1</v>
      </c>
      <c r="BL1069" s="288" t="b">
        <f t="shared" si="139"/>
        <v>1</v>
      </c>
      <c r="BM1069" s="288" t="b">
        <f t="shared" si="139"/>
        <v>1</v>
      </c>
      <c r="BN1069" s="288" t="b">
        <f t="shared" si="139"/>
        <v>1</v>
      </c>
      <c r="BO1069" s="288" t="b">
        <f t="shared" si="139"/>
        <v>1</v>
      </c>
      <c r="BP1069" s="288" t="b">
        <f t="shared" si="139"/>
        <v>1</v>
      </c>
      <c r="BQ1069" s="288" t="b">
        <f t="shared" si="139"/>
        <v>1</v>
      </c>
    </row>
    <row r="1070" spans="1:69" ht="12" customHeight="1" x14ac:dyDescent="0.25">
      <c r="A1070" s="286">
        <v>23201033</v>
      </c>
      <c r="B1070" s="287" t="s">
        <v>3152</v>
      </c>
      <c r="C1070" s="16" t="s">
        <v>1274</v>
      </c>
      <c r="D1070" s="13" t="s">
        <v>183</v>
      </c>
      <c r="E1070" s="13"/>
      <c r="F1070" s="16"/>
      <c r="G1070" s="13"/>
      <c r="H1070" s="288" t="s">
        <v>2129</v>
      </c>
      <c r="I1070" s="288" t="s">
        <v>2129</v>
      </c>
      <c r="J1070" s="288" t="s">
        <v>2129</v>
      </c>
      <c r="K1070" s="288" t="s">
        <v>2129</v>
      </c>
      <c r="L1070" s="288" t="s">
        <v>2130</v>
      </c>
      <c r="M1070" s="288" t="s">
        <v>183</v>
      </c>
      <c r="N1070" s="288" t="s">
        <v>183</v>
      </c>
      <c r="P1070" s="289">
        <v>-143293.91</v>
      </c>
      <c r="Q1070" s="289">
        <v>-202624.15</v>
      </c>
      <c r="R1070" s="289">
        <v>-110432.65</v>
      </c>
      <c r="S1070" s="289">
        <v>-162612.29</v>
      </c>
      <c r="T1070" s="289">
        <v>-214362.39</v>
      </c>
      <c r="U1070" s="289">
        <v>-103918.54</v>
      </c>
      <c r="V1070" s="289">
        <v>-154543.28</v>
      </c>
      <c r="W1070" s="289">
        <v>-215803.88</v>
      </c>
      <c r="X1070" s="289">
        <v>-112308.22</v>
      </c>
      <c r="Y1070" s="289">
        <v>-162711.14000000001</v>
      </c>
      <c r="Z1070" s="289">
        <v>-214848.28</v>
      </c>
      <c r="AA1070" s="289">
        <v>-104320.72</v>
      </c>
      <c r="AB1070" s="289">
        <v>-176017.73</v>
      </c>
      <c r="AC1070" s="289"/>
      <c r="AD1070" s="289"/>
      <c r="AE1070" s="289">
        <v>-159845.11333333334</v>
      </c>
      <c r="AF1070" s="299"/>
      <c r="AG1070" s="300"/>
      <c r="AH1070" s="291"/>
      <c r="AI1070" s="291"/>
      <c r="AJ1070" s="291"/>
      <c r="AK1070" s="292"/>
      <c r="AL1070" s="291">
        <v>0</v>
      </c>
      <c r="AM1070" s="293"/>
      <c r="AN1070" s="291">
        <v>-159845.11333333334</v>
      </c>
      <c r="AO1070" s="294">
        <v>-159845.11333333334</v>
      </c>
      <c r="AP1070" s="291"/>
      <c r="AQ1070" s="295">
        <v>-176017.73</v>
      </c>
      <c r="AR1070" s="291"/>
      <c r="AS1070" s="291"/>
      <c r="AT1070" s="291"/>
      <c r="AU1070" s="292"/>
      <c r="AV1070" s="291">
        <v>0</v>
      </c>
      <c r="AW1070" s="293"/>
      <c r="AX1070" s="291">
        <v>-176017.73</v>
      </c>
      <c r="AY1070" s="293">
        <v>-176017.73</v>
      </c>
      <c r="AZ1070" s="297"/>
      <c r="BA1070" s="295"/>
      <c r="BB1070" s="43"/>
      <c r="BC1070" s="288" t="str">
        <f t="shared" si="137"/>
        <v/>
      </c>
      <c r="BD1070" s="288" t="str">
        <f t="shared" si="137"/>
        <v/>
      </c>
      <c r="BE1070" s="288" t="str">
        <f t="shared" si="137"/>
        <v/>
      </c>
      <c r="BF1070" s="288" t="str">
        <f t="shared" si="137"/>
        <v/>
      </c>
      <c r="BG1070" s="288" t="str">
        <f t="shared" si="136"/>
        <v>NO</v>
      </c>
      <c r="BH1070" s="288" t="str">
        <f t="shared" si="136"/>
        <v>W/C</v>
      </c>
      <c r="BI1070" s="288" t="str">
        <f t="shared" si="134"/>
        <v>W/C</v>
      </c>
      <c r="BJ1070" s="43"/>
      <c r="BK1070" s="288" t="b">
        <f t="shared" si="139"/>
        <v>1</v>
      </c>
      <c r="BL1070" s="288" t="b">
        <f t="shared" si="139"/>
        <v>1</v>
      </c>
      <c r="BM1070" s="288" t="b">
        <f t="shared" si="139"/>
        <v>1</v>
      </c>
      <c r="BN1070" s="288" t="b">
        <f t="shared" si="139"/>
        <v>1</v>
      </c>
      <c r="BO1070" s="288" t="b">
        <f t="shared" si="139"/>
        <v>1</v>
      </c>
      <c r="BP1070" s="288" t="b">
        <f t="shared" si="139"/>
        <v>1</v>
      </c>
      <c r="BQ1070" s="288" t="b">
        <f t="shared" si="139"/>
        <v>1</v>
      </c>
    </row>
    <row r="1071" spans="1:69" ht="12" customHeight="1" x14ac:dyDescent="0.25">
      <c r="A1071" s="286">
        <v>23201043</v>
      </c>
      <c r="B1071" s="287" t="s">
        <v>3153</v>
      </c>
      <c r="C1071" s="16" t="s">
        <v>1275</v>
      </c>
      <c r="D1071" s="13" t="s">
        <v>183</v>
      </c>
      <c r="E1071" s="13"/>
      <c r="F1071" s="16"/>
      <c r="G1071" s="13"/>
      <c r="H1071" s="288" t="s">
        <v>2129</v>
      </c>
      <c r="I1071" s="288" t="s">
        <v>2129</v>
      </c>
      <c r="J1071" s="288" t="s">
        <v>2129</v>
      </c>
      <c r="K1071" s="288" t="s">
        <v>2129</v>
      </c>
      <c r="L1071" s="288" t="s">
        <v>2130</v>
      </c>
      <c r="M1071" s="288" t="s">
        <v>183</v>
      </c>
      <c r="N1071" s="288" t="s">
        <v>183</v>
      </c>
      <c r="P1071" s="289">
        <v>-219671.99</v>
      </c>
      <c r="Q1071" s="289">
        <v>-139660.79</v>
      </c>
      <c r="R1071" s="289">
        <v>-113988.23</v>
      </c>
      <c r="S1071" s="289">
        <v>-115953.16</v>
      </c>
      <c r="T1071" s="289">
        <v>-62997.78</v>
      </c>
      <c r="U1071" s="289">
        <v>-92748.54</v>
      </c>
      <c r="V1071" s="289">
        <v>-126312.02</v>
      </c>
      <c r="W1071" s="289">
        <v>-132008.78</v>
      </c>
      <c r="X1071" s="289">
        <v>-160635.84</v>
      </c>
      <c r="Y1071" s="289">
        <v>-231168.64000000001</v>
      </c>
      <c r="Z1071" s="289">
        <v>-247259.5</v>
      </c>
      <c r="AA1071" s="289">
        <v>-259515.48</v>
      </c>
      <c r="AB1071" s="289">
        <v>-227993.06</v>
      </c>
      <c r="AC1071" s="289"/>
      <c r="AD1071" s="289"/>
      <c r="AE1071" s="289">
        <v>-158840.10708333334</v>
      </c>
      <c r="AF1071" s="299"/>
      <c r="AG1071" s="300"/>
      <c r="AH1071" s="291"/>
      <c r="AI1071" s="291"/>
      <c r="AJ1071" s="291"/>
      <c r="AK1071" s="292"/>
      <c r="AL1071" s="291">
        <v>0</v>
      </c>
      <c r="AM1071" s="293"/>
      <c r="AN1071" s="291">
        <v>-158840.10708333334</v>
      </c>
      <c r="AO1071" s="294">
        <v>-158840.10708333334</v>
      </c>
      <c r="AP1071" s="291"/>
      <c r="AQ1071" s="295">
        <v>-227993.06</v>
      </c>
      <c r="AR1071" s="291"/>
      <c r="AS1071" s="291"/>
      <c r="AT1071" s="291"/>
      <c r="AU1071" s="292"/>
      <c r="AV1071" s="291">
        <v>0</v>
      </c>
      <c r="AW1071" s="293"/>
      <c r="AX1071" s="291">
        <v>-227993.06</v>
      </c>
      <c r="AY1071" s="293">
        <v>-227993.06</v>
      </c>
      <c r="AZ1071" s="297"/>
      <c r="BA1071" s="295"/>
      <c r="BB1071" s="43"/>
      <c r="BC1071" s="288" t="str">
        <f t="shared" ref="BC1071:BF1105" si="140">IF(VALUE(AR1071),BC$7,IF(ISBLANK(AR1071),"",BC$7))</f>
        <v/>
      </c>
      <c r="BD1071" s="288" t="str">
        <f t="shared" si="140"/>
        <v/>
      </c>
      <c r="BE1071" s="288" t="str">
        <f t="shared" si="140"/>
        <v/>
      </c>
      <c r="BF1071" s="288" t="str">
        <f t="shared" si="140"/>
        <v/>
      </c>
      <c r="BG1071" s="288" t="str">
        <f t="shared" si="136"/>
        <v>NO</v>
      </c>
      <c r="BH1071" s="288" t="str">
        <f t="shared" si="136"/>
        <v>W/C</v>
      </c>
      <c r="BI1071" s="288" t="str">
        <f t="shared" si="134"/>
        <v>W/C</v>
      </c>
      <c r="BJ1071" s="43"/>
      <c r="BK1071" s="288" t="b">
        <f t="shared" si="139"/>
        <v>1</v>
      </c>
      <c r="BL1071" s="288" t="b">
        <f t="shared" si="139"/>
        <v>1</v>
      </c>
      <c r="BM1071" s="288" t="b">
        <f t="shared" si="139"/>
        <v>1</v>
      </c>
      <c r="BN1071" s="288" t="b">
        <f t="shared" si="139"/>
        <v>1</v>
      </c>
      <c r="BO1071" s="288" t="b">
        <f t="shared" si="139"/>
        <v>1</v>
      </c>
      <c r="BP1071" s="288" t="b">
        <f t="shared" si="139"/>
        <v>1</v>
      </c>
      <c r="BQ1071" s="288" t="b">
        <f t="shared" si="139"/>
        <v>1</v>
      </c>
    </row>
    <row r="1072" spans="1:69" ht="12" customHeight="1" x14ac:dyDescent="0.25">
      <c r="A1072" s="286">
        <v>23201053</v>
      </c>
      <c r="B1072" s="287" t="s">
        <v>3154</v>
      </c>
      <c r="C1072" s="16" t="s">
        <v>1276</v>
      </c>
      <c r="D1072" s="13" t="s">
        <v>183</v>
      </c>
      <c r="E1072" s="13"/>
      <c r="F1072" s="16"/>
      <c r="G1072" s="13"/>
      <c r="H1072" s="288" t="s">
        <v>2129</v>
      </c>
      <c r="I1072" s="288" t="s">
        <v>2129</v>
      </c>
      <c r="J1072" s="288" t="s">
        <v>2129</v>
      </c>
      <c r="K1072" s="288" t="s">
        <v>2129</v>
      </c>
      <c r="L1072" s="288" t="s">
        <v>2130</v>
      </c>
      <c r="M1072" s="288" t="s">
        <v>183</v>
      </c>
      <c r="N1072" s="288" t="s">
        <v>183</v>
      </c>
      <c r="P1072" s="289">
        <v>0</v>
      </c>
      <c r="Q1072" s="289">
        <v>0</v>
      </c>
      <c r="R1072" s="289">
        <v>0</v>
      </c>
      <c r="S1072" s="289">
        <v>0</v>
      </c>
      <c r="T1072" s="289">
        <v>0</v>
      </c>
      <c r="U1072" s="289">
        <v>0</v>
      </c>
      <c r="V1072" s="289">
        <v>0</v>
      </c>
      <c r="W1072" s="289">
        <v>0</v>
      </c>
      <c r="X1072" s="289">
        <v>0</v>
      </c>
      <c r="Y1072" s="289">
        <v>0</v>
      </c>
      <c r="Z1072" s="289">
        <v>0</v>
      </c>
      <c r="AA1072" s="289">
        <v>0</v>
      </c>
      <c r="AB1072" s="289">
        <v>0</v>
      </c>
      <c r="AC1072" s="289"/>
      <c r="AD1072" s="289"/>
      <c r="AE1072" s="289">
        <v>0</v>
      </c>
      <c r="AF1072" s="299"/>
      <c r="AG1072" s="300"/>
      <c r="AH1072" s="291"/>
      <c r="AI1072" s="291"/>
      <c r="AJ1072" s="291"/>
      <c r="AK1072" s="292"/>
      <c r="AL1072" s="291">
        <v>0</v>
      </c>
      <c r="AM1072" s="293"/>
      <c r="AN1072" s="291">
        <v>0</v>
      </c>
      <c r="AO1072" s="294">
        <v>0</v>
      </c>
      <c r="AP1072" s="291"/>
      <c r="AQ1072" s="295">
        <v>0</v>
      </c>
      <c r="AR1072" s="291"/>
      <c r="AS1072" s="291"/>
      <c r="AT1072" s="291"/>
      <c r="AU1072" s="292"/>
      <c r="AV1072" s="291">
        <v>0</v>
      </c>
      <c r="AW1072" s="293"/>
      <c r="AX1072" s="291">
        <v>0</v>
      </c>
      <c r="AY1072" s="293">
        <v>0</v>
      </c>
      <c r="AZ1072" s="297"/>
      <c r="BA1072" s="295"/>
      <c r="BB1072" s="43"/>
      <c r="BC1072" s="288" t="str">
        <f t="shared" si="140"/>
        <v/>
      </c>
      <c r="BD1072" s="288" t="str">
        <f t="shared" si="140"/>
        <v/>
      </c>
      <c r="BE1072" s="288" t="str">
        <f t="shared" si="140"/>
        <v/>
      </c>
      <c r="BF1072" s="288" t="str">
        <f t="shared" si="140"/>
        <v/>
      </c>
      <c r="BG1072" s="288" t="str">
        <f t="shared" si="136"/>
        <v>NO</v>
      </c>
      <c r="BH1072" s="288" t="str">
        <f t="shared" si="136"/>
        <v>W/C</v>
      </c>
      <c r="BI1072" s="288" t="str">
        <f t="shared" si="134"/>
        <v>W/C</v>
      </c>
      <c r="BJ1072" s="43"/>
      <c r="BK1072" s="288" t="b">
        <f t="shared" si="139"/>
        <v>1</v>
      </c>
      <c r="BL1072" s="288" t="b">
        <f t="shared" si="139"/>
        <v>1</v>
      </c>
      <c r="BM1072" s="288" t="b">
        <f t="shared" si="139"/>
        <v>1</v>
      </c>
      <c r="BN1072" s="288" t="b">
        <f t="shared" si="139"/>
        <v>1</v>
      </c>
      <c r="BO1072" s="288" t="b">
        <f t="shared" si="139"/>
        <v>1</v>
      </c>
      <c r="BP1072" s="288" t="b">
        <f t="shared" si="139"/>
        <v>1</v>
      </c>
      <c r="BQ1072" s="288" t="b">
        <f t="shared" si="139"/>
        <v>1</v>
      </c>
    </row>
    <row r="1073" spans="1:69" ht="12" customHeight="1" x14ac:dyDescent="0.25">
      <c r="A1073" s="286">
        <v>23201073</v>
      </c>
      <c r="B1073" s="287" t="s">
        <v>3155</v>
      </c>
      <c r="C1073" s="16" t="s">
        <v>1277</v>
      </c>
      <c r="D1073" s="13" t="s">
        <v>183</v>
      </c>
      <c r="E1073" s="13"/>
      <c r="F1073" s="16"/>
      <c r="G1073" s="13"/>
      <c r="H1073" s="288" t="s">
        <v>2129</v>
      </c>
      <c r="I1073" s="288" t="s">
        <v>2129</v>
      </c>
      <c r="J1073" s="288" t="s">
        <v>2129</v>
      </c>
      <c r="K1073" s="288" t="s">
        <v>2129</v>
      </c>
      <c r="L1073" s="288" t="s">
        <v>2130</v>
      </c>
      <c r="M1073" s="288" t="s">
        <v>183</v>
      </c>
      <c r="N1073" s="288" t="s">
        <v>183</v>
      </c>
      <c r="P1073" s="289">
        <v>2318.14</v>
      </c>
      <c r="Q1073" s="289">
        <v>-499738.24</v>
      </c>
      <c r="R1073" s="289">
        <v>-544770.98</v>
      </c>
      <c r="S1073" s="289">
        <v>0</v>
      </c>
      <c r="T1073" s="289">
        <v>106.81</v>
      </c>
      <c r="U1073" s="289">
        <v>-723.73</v>
      </c>
      <c r="V1073" s="289">
        <v>-324.12</v>
      </c>
      <c r="W1073" s="289">
        <v>-456193.49</v>
      </c>
      <c r="X1073" s="289">
        <v>-32.24</v>
      </c>
      <c r="Y1073" s="289">
        <v>140.04</v>
      </c>
      <c r="Z1073" s="289">
        <v>519.46</v>
      </c>
      <c r="AA1073" s="289">
        <v>-68.06</v>
      </c>
      <c r="AB1073" s="289">
        <v>-632675.21</v>
      </c>
      <c r="AC1073" s="289"/>
      <c r="AD1073" s="289"/>
      <c r="AE1073" s="289">
        <v>-151355.25708333333</v>
      </c>
      <c r="AF1073" s="299"/>
      <c r="AG1073" s="300"/>
      <c r="AH1073" s="291"/>
      <c r="AI1073" s="291"/>
      <c r="AJ1073" s="291"/>
      <c r="AK1073" s="292"/>
      <c r="AL1073" s="291">
        <v>0</v>
      </c>
      <c r="AM1073" s="293"/>
      <c r="AN1073" s="291">
        <v>-151355.25708333333</v>
      </c>
      <c r="AO1073" s="294">
        <v>-151355.25708333333</v>
      </c>
      <c r="AP1073" s="291"/>
      <c r="AQ1073" s="295">
        <v>-632675.21</v>
      </c>
      <c r="AR1073" s="291"/>
      <c r="AS1073" s="291"/>
      <c r="AT1073" s="291"/>
      <c r="AU1073" s="292"/>
      <c r="AV1073" s="291">
        <v>0</v>
      </c>
      <c r="AW1073" s="293"/>
      <c r="AX1073" s="291">
        <v>-632675.21</v>
      </c>
      <c r="AY1073" s="293">
        <v>-632675.21</v>
      </c>
      <c r="AZ1073" s="297"/>
      <c r="BA1073" s="295"/>
      <c r="BB1073" s="43"/>
      <c r="BC1073" s="288" t="str">
        <f t="shared" si="140"/>
        <v/>
      </c>
      <c r="BD1073" s="288" t="str">
        <f t="shared" si="140"/>
        <v/>
      </c>
      <c r="BE1073" s="288" t="str">
        <f t="shared" si="140"/>
        <v/>
      </c>
      <c r="BF1073" s="288" t="str">
        <f t="shared" si="140"/>
        <v/>
      </c>
      <c r="BG1073" s="288" t="str">
        <f t="shared" si="136"/>
        <v>NO</v>
      </c>
      <c r="BH1073" s="288" t="str">
        <f t="shared" si="136"/>
        <v>W/C</v>
      </c>
      <c r="BI1073" s="288" t="str">
        <f t="shared" si="134"/>
        <v>W/C</v>
      </c>
      <c r="BJ1073" s="43"/>
      <c r="BK1073" s="288" t="b">
        <f t="shared" si="139"/>
        <v>1</v>
      </c>
      <c r="BL1073" s="288" t="b">
        <f t="shared" si="139"/>
        <v>1</v>
      </c>
      <c r="BM1073" s="288" t="b">
        <f t="shared" si="139"/>
        <v>1</v>
      </c>
      <c r="BN1073" s="288" t="b">
        <f t="shared" si="139"/>
        <v>1</v>
      </c>
      <c r="BO1073" s="288" t="b">
        <f t="shared" si="139"/>
        <v>1</v>
      </c>
      <c r="BP1073" s="288" t="b">
        <f t="shared" si="139"/>
        <v>1</v>
      </c>
      <c r="BQ1073" s="288" t="b">
        <f t="shared" si="139"/>
        <v>1</v>
      </c>
    </row>
    <row r="1074" spans="1:69" ht="12" customHeight="1" x14ac:dyDescent="0.25">
      <c r="A1074" s="286">
        <v>23201093</v>
      </c>
      <c r="B1074" s="287" t="s">
        <v>3156</v>
      </c>
      <c r="C1074" s="16" t="s">
        <v>1278</v>
      </c>
      <c r="D1074" s="13" t="s">
        <v>183</v>
      </c>
      <c r="E1074" s="13"/>
      <c r="F1074" s="16"/>
      <c r="G1074" s="13"/>
      <c r="H1074" s="288" t="s">
        <v>2129</v>
      </c>
      <c r="I1074" s="288" t="s">
        <v>2129</v>
      </c>
      <c r="J1074" s="288" t="s">
        <v>2129</v>
      </c>
      <c r="K1074" s="288" t="s">
        <v>2129</v>
      </c>
      <c r="L1074" s="288" t="s">
        <v>2130</v>
      </c>
      <c r="M1074" s="288" t="s">
        <v>183</v>
      </c>
      <c r="N1074" s="288" t="s">
        <v>183</v>
      </c>
      <c r="P1074" s="289">
        <v>0</v>
      </c>
      <c r="Q1074" s="289">
        <v>-67965.94</v>
      </c>
      <c r="R1074" s="289">
        <v>-67260.639999999999</v>
      </c>
      <c r="S1074" s="289">
        <v>0</v>
      </c>
      <c r="T1074" s="289">
        <v>0</v>
      </c>
      <c r="U1074" s="289">
        <v>0</v>
      </c>
      <c r="V1074" s="289">
        <v>0</v>
      </c>
      <c r="W1074" s="289">
        <v>-71030.92</v>
      </c>
      <c r="X1074" s="289">
        <v>0</v>
      </c>
      <c r="Y1074" s="289">
        <v>0</v>
      </c>
      <c r="Z1074" s="289">
        <v>0</v>
      </c>
      <c r="AA1074" s="289">
        <v>0</v>
      </c>
      <c r="AB1074" s="289">
        <v>-69360.45</v>
      </c>
      <c r="AC1074" s="289"/>
      <c r="AD1074" s="289"/>
      <c r="AE1074" s="289">
        <v>-20078.143749999999</v>
      </c>
      <c r="AF1074" s="299"/>
      <c r="AG1074" s="300"/>
      <c r="AH1074" s="291"/>
      <c r="AI1074" s="291"/>
      <c r="AJ1074" s="291"/>
      <c r="AK1074" s="292"/>
      <c r="AL1074" s="291">
        <v>0</v>
      </c>
      <c r="AM1074" s="293"/>
      <c r="AN1074" s="291">
        <v>-20078.143749999999</v>
      </c>
      <c r="AO1074" s="294">
        <v>-20078.143749999999</v>
      </c>
      <c r="AP1074" s="291"/>
      <c r="AQ1074" s="295">
        <v>-69360.45</v>
      </c>
      <c r="AR1074" s="291"/>
      <c r="AS1074" s="291"/>
      <c r="AT1074" s="291"/>
      <c r="AU1074" s="292"/>
      <c r="AV1074" s="291">
        <v>0</v>
      </c>
      <c r="AW1074" s="293"/>
      <c r="AX1074" s="291">
        <v>-69360.45</v>
      </c>
      <c r="AY1074" s="293">
        <v>-69360.45</v>
      </c>
      <c r="AZ1074" s="297"/>
      <c r="BA1074" s="295"/>
      <c r="BB1074" s="43"/>
      <c r="BC1074" s="288" t="str">
        <f t="shared" si="140"/>
        <v/>
      </c>
      <c r="BD1074" s="288" t="str">
        <f t="shared" si="140"/>
        <v/>
      </c>
      <c r="BE1074" s="288" t="str">
        <f t="shared" si="140"/>
        <v/>
      </c>
      <c r="BF1074" s="288" t="str">
        <f t="shared" si="140"/>
        <v/>
      </c>
      <c r="BG1074" s="288" t="str">
        <f t="shared" si="136"/>
        <v>NO</v>
      </c>
      <c r="BH1074" s="288" t="str">
        <f t="shared" si="136"/>
        <v>W/C</v>
      </c>
      <c r="BI1074" s="288" t="str">
        <f t="shared" si="134"/>
        <v>W/C</v>
      </c>
      <c r="BJ1074" s="43"/>
      <c r="BK1074" s="288" t="b">
        <f t="shared" si="139"/>
        <v>1</v>
      </c>
      <c r="BL1074" s="288" t="b">
        <f t="shared" si="139"/>
        <v>1</v>
      </c>
      <c r="BM1074" s="288" t="b">
        <f t="shared" si="139"/>
        <v>1</v>
      </c>
      <c r="BN1074" s="288" t="b">
        <f t="shared" si="139"/>
        <v>1</v>
      </c>
      <c r="BO1074" s="288" t="b">
        <f t="shared" si="139"/>
        <v>1</v>
      </c>
      <c r="BP1074" s="288" t="b">
        <f t="shared" si="139"/>
        <v>1</v>
      </c>
      <c r="BQ1074" s="288" t="b">
        <f t="shared" si="139"/>
        <v>1</v>
      </c>
    </row>
    <row r="1075" spans="1:69" ht="12" customHeight="1" x14ac:dyDescent="0.25">
      <c r="A1075" s="362">
        <v>23201113</v>
      </c>
      <c r="B1075" s="363" t="s">
        <v>3157</v>
      </c>
      <c r="C1075" s="16" t="s">
        <v>1279</v>
      </c>
      <c r="D1075" s="13" t="s">
        <v>183</v>
      </c>
      <c r="E1075" s="13"/>
      <c r="F1075" s="16"/>
      <c r="G1075" s="13"/>
      <c r="H1075" s="288" t="s">
        <v>2129</v>
      </c>
      <c r="I1075" s="288" t="s">
        <v>2129</v>
      </c>
      <c r="J1075" s="288" t="s">
        <v>2129</v>
      </c>
      <c r="K1075" s="288" t="s">
        <v>2129</v>
      </c>
      <c r="L1075" s="288" t="s">
        <v>2130</v>
      </c>
      <c r="M1075" s="288" t="s">
        <v>183</v>
      </c>
      <c r="N1075" s="288" t="s">
        <v>183</v>
      </c>
      <c r="P1075" s="289">
        <v>19218.310000000001</v>
      </c>
      <c r="Q1075" s="289">
        <v>11365.35</v>
      </c>
      <c r="R1075" s="289">
        <v>9982.2000000000007</v>
      </c>
      <c r="S1075" s="289">
        <v>7583.69</v>
      </c>
      <c r="T1075" s="289">
        <v>10429.49</v>
      </c>
      <c r="U1075" s="289">
        <v>12931.02</v>
      </c>
      <c r="V1075" s="289">
        <v>10615.02</v>
      </c>
      <c r="W1075" s="289">
        <v>6290.14</v>
      </c>
      <c r="X1075" s="289">
        <v>8976.82</v>
      </c>
      <c r="Y1075" s="289">
        <v>21264.45</v>
      </c>
      <c r="Z1075" s="289">
        <v>19464.599999999999</v>
      </c>
      <c r="AA1075" s="289">
        <v>26959.19</v>
      </c>
      <c r="AB1075" s="289">
        <v>4096.22</v>
      </c>
      <c r="AC1075" s="289"/>
      <c r="AD1075" s="289"/>
      <c r="AE1075" s="289">
        <v>13126.602916666669</v>
      </c>
      <c r="AF1075" s="299"/>
      <c r="AG1075" s="300"/>
      <c r="AH1075" s="291"/>
      <c r="AI1075" s="291"/>
      <c r="AJ1075" s="291"/>
      <c r="AK1075" s="292"/>
      <c r="AL1075" s="291">
        <v>0</v>
      </c>
      <c r="AM1075" s="293"/>
      <c r="AN1075" s="291">
        <v>13126.602916666669</v>
      </c>
      <c r="AO1075" s="294">
        <v>13126.602916666669</v>
      </c>
      <c r="AP1075" s="291"/>
      <c r="AQ1075" s="295">
        <v>4096.22</v>
      </c>
      <c r="AR1075" s="291"/>
      <c r="AS1075" s="291"/>
      <c r="AT1075" s="291"/>
      <c r="AU1075" s="292"/>
      <c r="AV1075" s="291">
        <v>0</v>
      </c>
      <c r="AW1075" s="293"/>
      <c r="AX1075" s="291">
        <v>4096.22</v>
      </c>
      <c r="AY1075" s="293">
        <v>4096.22</v>
      </c>
      <c r="AZ1075" s="297"/>
      <c r="BA1075" s="295"/>
      <c r="BB1075" s="43"/>
      <c r="BC1075" s="288" t="str">
        <f t="shared" si="140"/>
        <v/>
      </c>
      <c r="BD1075" s="288" t="str">
        <f t="shared" si="140"/>
        <v/>
      </c>
      <c r="BE1075" s="288" t="str">
        <f t="shared" si="140"/>
        <v/>
      </c>
      <c r="BF1075" s="288" t="str">
        <f t="shared" si="140"/>
        <v/>
      </c>
      <c r="BG1075" s="288" t="str">
        <f t="shared" si="136"/>
        <v>NO</v>
      </c>
      <c r="BH1075" s="288" t="str">
        <f t="shared" si="136"/>
        <v>W/C</v>
      </c>
      <c r="BI1075" s="288" t="str">
        <f t="shared" si="134"/>
        <v>W/C</v>
      </c>
      <c r="BJ1075" s="43"/>
      <c r="BK1075" s="288" t="b">
        <f t="shared" si="139"/>
        <v>1</v>
      </c>
      <c r="BL1075" s="288" t="b">
        <f t="shared" si="139"/>
        <v>1</v>
      </c>
      <c r="BM1075" s="288" t="b">
        <f t="shared" si="139"/>
        <v>1</v>
      </c>
      <c r="BN1075" s="288" t="b">
        <f t="shared" si="139"/>
        <v>1</v>
      </c>
      <c r="BO1075" s="288" t="b">
        <f t="shared" si="139"/>
        <v>1</v>
      </c>
      <c r="BP1075" s="288" t="b">
        <f t="shared" si="139"/>
        <v>1</v>
      </c>
      <c r="BQ1075" s="288" t="b">
        <f t="shared" si="139"/>
        <v>1</v>
      </c>
    </row>
    <row r="1076" spans="1:69" ht="12" customHeight="1" x14ac:dyDescent="0.25">
      <c r="A1076" s="364">
        <v>23201121</v>
      </c>
      <c r="B1076" s="365" t="s">
        <v>3158</v>
      </c>
      <c r="C1076" s="16" t="s">
        <v>1280</v>
      </c>
      <c r="D1076" s="13" t="s">
        <v>183</v>
      </c>
      <c r="E1076" s="13"/>
      <c r="F1076" s="303">
        <v>42872</v>
      </c>
      <c r="G1076" s="13"/>
      <c r="H1076" s="288" t="s">
        <v>2129</v>
      </c>
      <c r="I1076" s="288" t="s">
        <v>2129</v>
      </c>
      <c r="J1076" s="288" t="s">
        <v>2129</v>
      </c>
      <c r="K1076" s="288" t="s">
        <v>2129</v>
      </c>
      <c r="L1076" s="288" t="s">
        <v>2130</v>
      </c>
      <c r="M1076" s="288" t="s">
        <v>183</v>
      </c>
      <c r="N1076" s="288" t="s">
        <v>183</v>
      </c>
      <c r="P1076" s="289">
        <v>0</v>
      </c>
      <c r="Q1076" s="289">
        <v>0</v>
      </c>
      <c r="R1076" s="289">
        <v>0</v>
      </c>
      <c r="S1076" s="289">
        <v>0</v>
      </c>
      <c r="T1076" s="289">
        <v>0</v>
      </c>
      <c r="U1076" s="289">
        <v>0</v>
      </c>
      <c r="V1076" s="289">
        <v>0</v>
      </c>
      <c r="W1076" s="289">
        <v>0</v>
      </c>
      <c r="X1076" s="289">
        <v>0</v>
      </c>
      <c r="Y1076" s="289">
        <v>0</v>
      </c>
      <c r="Z1076" s="289">
        <v>0</v>
      </c>
      <c r="AA1076" s="289">
        <v>0</v>
      </c>
      <c r="AB1076" s="289">
        <v>0</v>
      </c>
      <c r="AC1076" s="289"/>
      <c r="AD1076" s="289"/>
      <c r="AE1076" s="289">
        <v>0</v>
      </c>
      <c r="AF1076" s="299"/>
      <c r="AG1076" s="300"/>
      <c r="AH1076" s="291"/>
      <c r="AI1076" s="291"/>
      <c r="AJ1076" s="291"/>
      <c r="AK1076" s="292"/>
      <c r="AL1076" s="291">
        <v>0</v>
      </c>
      <c r="AM1076" s="293"/>
      <c r="AN1076" s="291">
        <v>0</v>
      </c>
      <c r="AO1076" s="294">
        <v>0</v>
      </c>
      <c r="AP1076" s="291"/>
      <c r="AQ1076" s="295">
        <v>0</v>
      </c>
      <c r="AR1076" s="291"/>
      <c r="AS1076" s="291"/>
      <c r="AT1076" s="291"/>
      <c r="AU1076" s="292"/>
      <c r="AV1076" s="291">
        <v>0</v>
      </c>
      <c r="AW1076" s="293"/>
      <c r="AX1076" s="291">
        <v>0</v>
      </c>
      <c r="AY1076" s="293">
        <v>0</v>
      </c>
      <c r="AZ1076" s="297"/>
      <c r="BA1076" s="295"/>
      <c r="BB1076" s="43"/>
      <c r="BC1076" s="288" t="str">
        <f t="shared" si="140"/>
        <v/>
      </c>
      <c r="BD1076" s="288" t="str">
        <f t="shared" si="140"/>
        <v/>
      </c>
      <c r="BE1076" s="288" t="str">
        <f t="shared" si="140"/>
        <v/>
      </c>
      <c r="BF1076" s="288" t="str">
        <f t="shared" si="140"/>
        <v/>
      </c>
      <c r="BG1076" s="288" t="str">
        <f t="shared" si="136"/>
        <v>NO</v>
      </c>
      <c r="BH1076" s="288" t="str">
        <f t="shared" si="136"/>
        <v>W/C</v>
      </c>
      <c r="BI1076" s="288" t="str">
        <f t="shared" si="134"/>
        <v>W/C</v>
      </c>
      <c r="BJ1076" s="43"/>
      <c r="BK1076" s="288" t="b">
        <f t="shared" si="139"/>
        <v>1</v>
      </c>
      <c r="BL1076" s="288" t="b">
        <f t="shared" si="139"/>
        <v>1</v>
      </c>
      <c r="BM1076" s="288" t="b">
        <f t="shared" si="139"/>
        <v>1</v>
      </c>
      <c r="BN1076" s="288" t="b">
        <f t="shared" si="139"/>
        <v>1</v>
      </c>
      <c r="BO1076" s="288" t="b">
        <f t="shared" si="139"/>
        <v>1</v>
      </c>
      <c r="BP1076" s="288" t="b">
        <f t="shared" si="139"/>
        <v>1</v>
      </c>
      <c r="BQ1076" s="288" t="b">
        <f t="shared" si="139"/>
        <v>1</v>
      </c>
    </row>
    <row r="1077" spans="1:69" ht="12" customHeight="1" x14ac:dyDescent="0.25">
      <c r="A1077" s="286">
        <v>23201153</v>
      </c>
      <c r="B1077" s="287" t="s">
        <v>3159</v>
      </c>
      <c r="C1077" s="16" t="s">
        <v>1281</v>
      </c>
      <c r="D1077" s="13" t="s">
        <v>183</v>
      </c>
      <c r="E1077" s="13"/>
      <c r="F1077" s="16"/>
      <c r="G1077" s="13"/>
      <c r="H1077" s="288" t="s">
        <v>2129</v>
      </c>
      <c r="I1077" s="288" t="s">
        <v>2129</v>
      </c>
      <c r="J1077" s="288" t="s">
        <v>2129</v>
      </c>
      <c r="K1077" s="288" t="s">
        <v>2129</v>
      </c>
      <c r="L1077" s="288" t="s">
        <v>2130</v>
      </c>
      <c r="M1077" s="288" t="s">
        <v>183</v>
      </c>
      <c r="N1077" s="288" t="s">
        <v>183</v>
      </c>
      <c r="P1077" s="289">
        <v>-8850.0300000000007</v>
      </c>
      <c r="Q1077" s="289">
        <v>-16098.11</v>
      </c>
      <c r="R1077" s="289">
        <v>-15939.05</v>
      </c>
      <c r="S1077" s="289">
        <v>-10783.99</v>
      </c>
      <c r="T1077" s="289">
        <v>-10115.219999999999</v>
      </c>
      <c r="U1077" s="289">
        <v>-10696.62</v>
      </c>
      <c r="V1077" s="289">
        <v>-11099.18</v>
      </c>
      <c r="W1077" s="289">
        <v>-9443.9</v>
      </c>
      <c r="X1077" s="289">
        <v>-8736.19</v>
      </c>
      <c r="Y1077" s="289">
        <v>-7898.04</v>
      </c>
      <c r="Z1077" s="289">
        <v>-7734.45</v>
      </c>
      <c r="AA1077" s="289">
        <v>-8175.19</v>
      </c>
      <c r="AB1077" s="289">
        <v>-9522.18</v>
      </c>
      <c r="AC1077" s="289"/>
      <c r="AD1077" s="289"/>
      <c r="AE1077" s="289">
        <v>-10492.170416666666</v>
      </c>
      <c r="AF1077" s="299"/>
      <c r="AG1077" s="300"/>
      <c r="AH1077" s="291"/>
      <c r="AI1077" s="291"/>
      <c r="AJ1077" s="291"/>
      <c r="AK1077" s="292"/>
      <c r="AL1077" s="291">
        <v>0</v>
      </c>
      <c r="AM1077" s="293"/>
      <c r="AN1077" s="291">
        <v>-10492.170416666666</v>
      </c>
      <c r="AO1077" s="294">
        <v>-10492.170416666666</v>
      </c>
      <c r="AP1077" s="291"/>
      <c r="AQ1077" s="295">
        <v>-9522.18</v>
      </c>
      <c r="AR1077" s="291"/>
      <c r="AS1077" s="291"/>
      <c r="AT1077" s="291"/>
      <c r="AU1077" s="292"/>
      <c r="AV1077" s="291">
        <v>0</v>
      </c>
      <c r="AW1077" s="293"/>
      <c r="AX1077" s="291">
        <v>-9522.18</v>
      </c>
      <c r="AY1077" s="293">
        <v>-9522.18</v>
      </c>
      <c r="AZ1077" s="297"/>
      <c r="BA1077" s="295"/>
      <c r="BB1077" s="43"/>
      <c r="BC1077" s="288" t="str">
        <f t="shared" si="140"/>
        <v/>
      </c>
      <c r="BD1077" s="288" t="str">
        <f t="shared" si="140"/>
        <v/>
      </c>
      <c r="BE1077" s="288" t="str">
        <f t="shared" si="140"/>
        <v/>
      </c>
      <c r="BF1077" s="288" t="str">
        <f t="shared" si="140"/>
        <v/>
      </c>
      <c r="BG1077" s="288" t="str">
        <f t="shared" si="136"/>
        <v>NO</v>
      </c>
      <c r="BH1077" s="288" t="str">
        <f t="shared" si="136"/>
        <v>W/C</v>
      </c>
      <c r="BI1077" s="288" t="str">
        <f t="shared" si="134"/>
        <v>W/C</v>
      </c>
      <c r="BJ1077" s="43"/>
      <c r="BK1077" s="288" t="b">
        <f t="shared" si="139"/>
        <v>1</v>
      </c>
      <c r="BL1077" s="288" t="b">
        <f t="shared" si="139"/>
        <v>1</v>
      </c>
      <c r="BM1077" s="288" t="b">
        <f t="shared" si="139"/>
        <v>1</v>
      </c>
      <c r="BN1077" s="288" t="b">
        <f t="shared" si="139"/>
        <v>1</v>
      </c>
      <c r="BO1077" s="288" t="b">
        <f t="shared" si="139"/>
        <v>1</v>
      </c>
      <c r="BP1077" s="288" t="b">
        <f t="shared" si="139"/>
        <v>1</v>
      </c>
      <c r="BQ1077" s="288" t="b">
        <f t="shared" si="139"/>
        <v>1</v>
      </c>
    </row>
    <row r="1078" spans="1:69" ht="12" customHeight="1" x14ac:dyDescent="0.25">
      <c r="A1078" s="286">
        <v>23201163</v>
      </c>
      <c r="B1078" s="287" t="s">
        <v>3160</v>
      </c>
      <c r="C1078" s="16" t="s">
        <v>1282</v>
      </c>
      <c r="D1078" s="13" t="s">
        <v>183</v>
      </c>
      <c r="E1078" s="13"/>
      <c r="F1078" s="16"/>
      <c r="G1078" s="13"/>
      <c r="H1078" s="288" t="s">
        <v>2129</v>
      </c>
      <c r="I1078" s="288" t="s">
        <v>2129</v>
      </c>
      <c r="J1078" s="288" t="s">
        <v>2129</v>
      </c>
      <c r="K1078" s="288" t="s">
        <v>2129</v>
      </c>
      <c r="L1078" s="288" t="s">
        <v>2130</v>
      </c>
      <c r="M1078" s="288" t="s">
        <v>183</v>
      </c>
      <c r="N1078" s="288" t="s">
        <v>183</v>
      </c>
      <c r="P1078" s="289">
        <v>-52296.15</v>
      </c>
      <c r="Q1078" s="289">
        <v>-52720.04</v>
      </c>
      <c r="R1078" s="289">
        <v>-52626.03</v>
      </c>
      <c r="S1078" s="289">
        <v>-53191.45</v>
      </c>
      <c r="T1078" s="289">
        <v>-52678.76</v>
      </c>
      <c r="U1078" s="289">
        <v>-52787.67</v>
      </c>
      <c r="V1078" s="289">
        <v>-53024.24</v>
      </c>
      <c r="W1078" s="289">
        <v>-52825.37</v>
      </c>
      <c r="X1078" s="289">
        <v>-56132.25</v>
      </c>
      <c r="Y1078" s="289">
        <v>-52848.76</v>
      </c>
      <c r="Z1078" s="289">
        <v>-52631.39</v>
      </c>
      <c r="AA1078" s="289">
        <v>-53018.8</v>
      </c>
      <c r="AB1078" s="289">
        <v>-52291.76</v>
      </c>
      <c r="AC1078" s="289"/>
      <c r="AD1078" s="289"/>
      <c r="AE1078" s="289">
        <v>-53064.892916666664</v>
      </c>
      <c r="AF1078" s="299"/>
      <c r="AG1078" s="300"/>
      <c r="AH1078" s="291"/>
      <c r="AI1078" s="291"/>
      <c r="AJ1078" s="291"/>
      <c r="AK1078" s="292"/>
      <c r="AL1078" s="291">
        <v>0</v>
      </c>
      <c r="AM1078" s="293"/>
      <c r="AN1078" s="291">
        <v>-53064.892916666664</v>
      </c>
      <c r="AO1078" s="294">
        <v>-53064.892916666664</v>
      </c>
      <c r="AP1078" s="291"/>
      <c r="AQ1078" s="295">
        <v>-52291.76</v>
      </c>
      <c r="AR1078" s="291"/>
      <c r="AS1078" s="291"/>
      <c r="AT1078" s="291"/>
      <c r="AU1078" s="292"/>
      <c r="AV1078" s="291">
        <v>0</v>
      </c>
      <c r="AW1078" s="293"/>
      <c r="AX1078" s="291">
        <v>-52291.76</v>
      </c>
      <c r="AY1078" s="293">
        <v>-52291.76</v>
      </c>
      <c r="AZ1078" s="297"/>
      <c r="BA1078" s="295"/>
      <c r="BB1078" s="43"/>
      <c r="BC1078" s="288" t="str">
        <f t="shared" si="140"/>
        <v/>
      </c>
      <c r="BD1078" s="288" t="str">
        <f t="shared" si="140"/>
        <v/>
      </c>
      <c r="BE1078" s="288" t="str">
        <f t="shared" si="140"/>
        <v/>
      </c>
      <c r="BF1078" s="288" t="str">
        <f t="shared" si="140"/>
        <v/>
      </c>
      <c r="BG1078" s="288" t="str">
        <f t="shared" si="136"/>
        <v>NO</v>
      </c>
      <c r="BH1078" s="288" t="str">
        <f t="shared" si="136"/>
        <v>W/C</v>
      </c>
      <c r="BI1078" s="288" t="str">
        <f t="shared" si="134"/>
        <v>W/C</v>
      </c>
      <c r="BJ1078" s="43"/>
      <c r="BK1078" s="288" t="b">
        <f t="shared" si="139"/>
        <v>1</v>
      </c>
      <c r="BL1078" s="288" t="b">
        <f t="shared" si="139"/>
        <v>1</v>
      </c>
      <c r="BM1078" s="288" t="b">
        <f t="shared" si="139"/>
        <v>1</v>
      </c>
      <c r="BN1078" s="288" t="b">
        <f t="shared" si="139"/>
        <v>1</v>
      </c>
      <c r="BO1078" s="288" t="b">
        <f t="shared" si="139"/>
        <v>1</v>
      </c>
      <c r="BP1078" s="288" t="b">
        <f t="shared" si="139"/>
        <v>1</v>
      </c>
      <c r="BQ1078" s="288" t="b">
        <f t="shared" si="139"/>
        <v>1</v>
      </c>
    </row>
    <row r="1079" spans="1:69" ht="12" customHeight="1" x14ac:dyDescent="0.25">
      <c r="A1079" s="286">
        <v>23201173</v>
      </c>
      <c r="B1079" s="287" t="s">
        <v>3161</v>
      </c>
      <c r="C1079" s="16" t="s">
        <v>1283</v>
      </c>
      <c r="D1079" s="13" t="s">
        <v>183</v>
      </c>
      <c r="E1079" s="13"/>
      <c r="F1079" s="16"/>
      <c r="G1079" s="13"/>
      <c r="H1079" s="288" t="s">
        <v>2129</v>
      </c>
      <c r="I1079" s="288" t="s">
        <v>2129</v>
      </c>
      <c r="J1079" s="288" t="s">
        <v>2129</v>
      </c>
      <c r="K1079" s="288" t="s">
        <v>2129</v>
      </c>
      <c r="L1079" s="288" t="s">
        <v>2130</v>
      </c>
      <c r="M1079" s="288" t="s">
        <v>183</v>
      </c>
      <c r="N1079" s="288" t="s">
        <v>183</v>
      </c>
      <c r="P1079" s="289">
        <v>0</v>
      </c>
      <c r="Q1079" s="289">
        <v>126432.24</v>
      </c>
      <c r="R1079" s="289">
        <v>122923.73</v>
      </c>
      <c r="S1079" s="289">
        <v>0</v>
      </c>
      <c r="T1079" s="289">
        <v>-186079.95</v>
      </c>
      <c r="U1079" s="289">
        <v>78302.41</v>
      </c>
      <c r="V1079" s="289">
        <v>0</v>
      </c>
      <c r="W1079" s="289">
        <v>-17944.71</v>
      </c>
      <c r="X1079" s="289">
        <v>-22951.62</v>
      </c>
      <c r="Y1079" s="289">
        <v>0</v>
      </c>
      <c r="Z1079" s="289">
        <v>-94952.66</v>
      </c>
      <c r="AA1079" s="289">
        <v>-283680.19</v>
      </c>
      <c r="AB1079" s="289">
        <v>0</v>
      </c>
      <c r="AC1079" s="289"/>
      <c r="AD1079" s="289"/>
      <c r="AE1079" s="289">
        <v>-23162.5625</v>
      </c>
      <c r="AF1079" s="299"/>
      <c r="AG1079" s="300"/>
      <c r="AH1079" s="291"/>
      <c r="AI1079" s="291"/>
      <c r="AJ1079" s="291"/>
      <c r="AK1079" s="292"/>
      <c r="AL1079" s="291">
        <v>0</v>
      </c>
      <c r="AM1079" s="293"/>
      <c r="AN1079" s="291">
        <v>-23162.5625</v>
      </c>
      <c r="AO1079" s="294">
        <v>-23162.5625</v>
      </c>
      <c r="AP1079" s="291"/>
      <c r="AQ1079" s="295">
        <v>0</v>
      </c>
      <c r="AR1079" s="291"/>
      <c r="AS1079" s="291"/>
      <c r="AT1079" s="291"/>
      <c r="AU1079" s="292"/>
      <c r="AV1079" s="291">
        <v>0</v>
      </c>
      <c r="AW1079" s="293"/>
      <c r="AX1079" s="291">
        <v>0</v>
      </c>
      <c r="AY1079" s="293">
        <v>0</v>
      </c>
      <c r="AZ1079" s="297"/>
      <c r="BA1079" s="295"/>
      <c r="BB1079" s="43"/>
      <c r="BC1079" s="288" t="str">
        <f t="shared" si="140"/>
        <v/>
      </c>
      <c r="BD1079" s="288" t="str">
        <f t="shared" si="140"/>
        <v/>
      </c>
      <c r="BE1079" s="288" t="str">
        <f t="shared" si="140"/>
        <v/>
      </c>
      <c r="BF1079" s="288" t="str">
        <f t="shared" si="140"/>
        <v/>
      </c>
      <c r="BG1079" s="288" t="str">
        <f t="shared" si="136"/>
        <v>NO</v>
      </c>
      <c r="BH1079" s="288" t="str">
        <f t="shared" si="136"/>
        <v>W/C</v>
      </c>
      <c r="BI1079" s="288" t="str">
        <f t="shared" si="134"/>
        <v>W/C</v>
      </c>
      <c r="BJ1079" s="43"/>
      <c r="BK1079" s="288" t="b">
        <f t="shared" si="139"/>
        <v>1</v>
      </c>
      <c r="BL1079" s="288" t="b">
        <f t="shared" si="139"/>
        <v>1</v>
      </c>
      <c r="BM1079" s="288" t="b">
        <f t="shared" si="139"/>
        <v>1</v>
      </c>
      <c r="BN1079" s="288" t="b">
        <f t="shared" si="139"/>
        <v>1</v>
      </c>
      <c r="BO1079" s="288" t="b">
        <f t="shared" si="139"/>
        <v>1</v>
      </c>
      <c r="BP1079" s="288" t="b">
        <f t="shared" si="139"/>
        <v>1</v>
      </c>
      <c r="BQ1079" s="288" t="b">
        <f t="shared" si="139"/>
        <v>1</v>
      </c>
    </row>
    <row r="1080" spans="1:69" ht="12" customHeight="1" x14ac:dyDescent="0.25">
      <c r="A1080" s="286">
        <v>23201193</v>
      </c>
      <c r="B1080" s="287" t="s">
        <v>3162</v>
      </c>
      <c r="C1080" s="16" t="s">
        <v>1284</v>
      </c>
      <c r="D1080" s="13" t="s">
        <v>183</v>
      </c>
      <c r="E1080" s="13"/>
      <c r="F1080" s="16"/>
      <c r="G1080" s="13"/>
      <c r="H1080" s="288" t="s">
        <v>2129</v>
      </c>
      <c r="I1080" s="288" t="s">
        <v>2129</v>
      </c>
      <c r="J1080" s="288" t="s">
        <v>2129</v>
      </c>
      <c r="K1080" s="288" t="s">
        <v>2129</v>
      </c>
      <c r="L1080" s="288" t="s">
        <v>2130</v>
      </c>
      <c r="M1080" s="288" t="s">
        <v>183</v>
      </c>
      <c r="N1080" s="288" t="s">
        <v>183</v>
      </c>
      <c r="P1080" s="289">
        <v>-22187.24</v>
      </c>
      <c r="Q1080" s="289">
        <v>-24934.62</v>
      </c>
      <c r="R1080" s="289">
        <v>-45126.34</v>
      </c>
      <c r="S1080" s="289">
        <v>-103093.75</v>
      </c>
      <c r="T1080" s="289">
        <v>-157517.13</v>
      </c>
      <c r="U1080" s="289">
        <v>-229618.84</v>
      </c>
      <c r="V1080" s="289">
        <v>-288463.11</v>
      </c>
      <c r="W1080" s="289">
        <v>-340246.65</v>
      </c>
      <c r="X1080" s="289">
        <v>-422354.35</v>
      </c>
      <c r="Y1080" s="289">
        <v>-482895.4</v>
      </c>
      <c r="Z1080" s="289">
        <v>-570605.65</v>
      </c>
      <c r="AA1080" s="289">
        <v>-658371.92000000004</v>
      </c>
      <c r="AB1080" s="289">
        <v>-816355.79</v>
      </c>
      <c r="AC1080" s="289"/>
      <c r="AD1080" s="289"/>
      <c r="AE1080" s="289">
        <v>-311874.93958333333</v>
      </c>
      <c r="AF1080" s="299"/>
      <c r="AG1080" s="300"/>
      <c r="AH1080" s="291"/>
      <c r="AI1080" s="291"/>
      <c r="AJ1080" s="291"/>
      <c r="AK1080" s="292"/>
      <c r="AL1080" s="291">
        <v>0</v>
      </c>
      <c r="AM1080" s="293"/>
      <c r="AN1080" s="291">
        <v>-311874.93958333333</v>
      </c>
      <c r="AO1080" s="294">
        <v>-311874.93958333333</v>
      </c>
      <c r="AP1080" s="291"/>
      <c r="AQ1080" s="295">
        <v>-816355.79</v>
      </c>
      <c r="AR1080" s="291"/>
      <c r="AS1080" s="291"/>
      <c r="AT1080" s="291"/>
      <c r="AU1080" s="292"/>
      <c r="AV1080" s="291">
        <v>0</v>
      </c>
      <c r="AW1080" s="293"/>
      <c r="AX1080" s="291">
        <v>-816355.79</v>
      </c>
      <c r="AY1080" s="293">
        <v>-816355.79</v>
      </c>
      <c r="AZ1080" s="297"/>
      <c r="BA1080" s="295"/>
      <c r="BB1080" s="43"/>
      <c r="BC1080" s="288" t="str">
        <f t="shared" si="140"/>
        <v/>
      </c>
      <c r="BD1080" s="288" t="str">
        <f t="shared" si="140"/>
        <v/>
      </c>
      <c r="BE1080" s="288" t="str">
        <f t="shared" si="140"/>
        <v/>
      </c>
      <c r="BF1080" s="288" t="str">
        <f t="shared" si="140"/>
        <v/>
      </c>
      <c r="BG1080" s="288" t="str">
        <f t="shared" si="136"/>
        <v>NO</v>
      </c>
      <c r="BH1080" s="288" t="str">
        <f t="shared" si="136"/>
        <v>W/C</v>
      </c>
      <c r="BI1080" s="288" t="str">
        <f t="shared" si="134"/>
        <v>W/C</v>
      </c>
      <c r="BJ1080" s="43"/>
      <c r="BK1080" s="288" t="b">
        <f t="shared" si="139"/>
        <v>1</v>
      </c>
      <c r="BL1080" s="288" t="b">
        <f t="shared" si="139"/>
        <v>1</v>
      </c>
      <c r="BM1080" s="288" t="b">
        <f t="shared" si="139"/>
        <v>1</v>
      </c>
      <c r="BN1080" s="288" t="b">
        <f t="shared" si="139"/>
        <v>1</v>
      </c>
      <c r="BO1080" s="288" t="b">
        <f t="shared" si="139"/>
        <v>1</v>
      </c>
      <c r="BP1080" s="288" t="b">
        <f t="shared" si="139"/>
        <v>1</v>
      </c>
      <c r="BQ1080" s="288" t="b">
        <f t="shared" si="139"/>
        <v>1</v>
      </c>
    </row>
    <row r="1081" spans="1:69" ht="12" customHeight="1" x14ac:dyDescent="0.25">
      <c r="A1081" s="286">
        <v>23201203</v>
      </c>
      <c r="B1081" s="287" t="s">
        <v>3163</v>
      </c>
      <c r="C1081" s="16" t="s">
        <v>1285</v>
      </c>
      <c r="D1081" s="13" t="s">
        <v>183</v>
      </c>
      <c r="E1081" s="13"/>
      <c r="F1081" s="16"/>
      <c r="G1081" s="13"/>
      <c r="H1081" s="288" t="s">
        <v>2129</v>
      </c>
      <c r="I1081" s="288" t="s">
        <v>2129</v>
      </c>
      <c r="J1081" s="288" t="s">
        <v>2129</v>
      </c>
      <c r="K1081" s="288" t="s">
        <v>2129</v>
      </c>
      <c r="L1081" s="288" t="s">
        <v>2130</v>
      </c>
      <c r="M1081" s="288" t="s">
        <v>183</v>
      </c>
      <c r="N1081" s="288" t="s">
        <v>183</v>
      </c>
      <c r="P1081" s="289">
        <v>-88.44</v>
      </c>
      <c r="Q1081" s="289">
        <v>-88.44</v>
      </c>
      <c r="R1081" s="289">
        <v>-554.80999999999995</v>
      </c>
      <c r="S1081" s="289">
        <v>-88.44</v>
      </c>
      <c r="T1081" s="289">
        <v>-88.44</v>
      </c>
      <c r="U1081" s="289">
        <v>-88.44</v>
      </c>
      <c r="V1081" s="289">
        <v>-123.22</v>
      </c>
      <c r="W1081" s="289">
        <v>-300.72000000000003</v>
      </c>
      <c r="X1081" s="289">
        <v>-88.44</v>
      </c>
      <c r="Y1081" s="289">
        <v>-313.92</v>
      </c>
      <c r="Z1081" s="289">
        <v>-490.71</v>
      </c>
      <c r="AA1081" s="289">
        <v>-318.45</v>
      </c>
      <c r="AB1081" s="289">
        <v>-290.70999999999998</v>
      </c>
      <c r="AC1081" s="289"/>
      <c r="AD1081" s="289"/>
      <c r="AE1081" s="289">
        <v>-227.80041666666668</v>
      </c>
      <c r="AF1081" s="299"/>
      <c r="AG1081" s="300"/>
      <c r="AH1081" s="291"/>
      <c r="AI1081" s="291"/>
      <c r="AJ1081" s="291"/>
      <c r="AK1081" s="292"/>
      <c r="AL1081" s="291">
        <v>0</v>
      </c>
      <c r="AM1081" s="293"/>
      <c r="AN1081" s="291">
        <v>-227.80041666666668</v>
      </c>
      <c r="AO1081" s="294">
        <v>-227.80041666666668</v>
      </c>
      <c r="AP1081" s="291"/>
      <c r="AQ1081" s="295">
        <v>-290.70999999999998</v>
      </c>
      <c r="AR1081" s="291"/>
      <c r="AS1081" s="291"/>
      <c r="AT1081" s="291"/>
      <c r="AU1081" s="292"/>
      <c r="AV1081" s="291">
        <v>0</v>
      </c>
      <c r="AW1081" s="293"/>
      <c r="AX1081" s="291">
        <v>-290.70999999999998</v>
      </c>
      <c r="AY1081" s="293">
        <v>-290.70999999999998</v>
      </c>
      <c r="AZ1081" s="297"/>
      <c r="BA1081" s="295"/>
      <c r="BB1081" s="43"/>
      <c r="BC1081" s="288" t="str">
        <f t="shared" si="140"/>
        <v/>
      </c>
      <c r="BD1081" s="288" t="str">
        <f t="shared" si="140"/>
        <v/>
      </c>
      <c r="BE1081" s="288" t="str">
        <f t="shared" si="140"/>
        <v/>
      </c>
      <c r="BF1081" s="288" t="str">
        <f t="shared" si="140"/>
        <v/>
      </c>
      <c r="BG1081" s="288" t="str">
        <f t="shared" si="136"/>
        <v>NO</v>
      </c>
      <c r="BH1081" s="288" t="str">
        <f t="shared" si="136"/>
        <v>W/C</v>
      </c>
      <c r="BI1081" s="288" t="str">
        <f t="shared" si="134"/>
        <v>W/C</v>
      </c>
      <c r="BJ1081" s="43"/>
      <c r="BK1081" s="288" t="b">
        <f t="shared" si="139"/>
        <v>1</v>
      </c>
      <c r="BL1081" s="288" t="b">
        <f t="shared" si="139"/>
        <v>1</v>
      </c>
      <c r="BM1081" s="288" t="b">
        <f t="shared" si="139"/>
        <v>1</v>
      </c>
      <c r="BN1081" s="288" t="b">
        <f t="shared" si="139"/>
        <v>1</v>
      </c>
      <c r="BO1081" s="288" t="b">
        <f t="shared" si="139"/>
        <v>1</v>
      </c>
      <c r="BP1081" s="288" t="b">
        <f t="shared" si="139"/>
        <v>1</v>
      </c>
      <c r="BQ1081" s="288" t="b">
        <f t="shared" si="139"/>
        <v>1</v>
      </c>
    </row>
    <row r="1082" spans="1:69" ht="12" customHeight="1" x14ac:dyDescent="0.25">
      <c r="A1082" s="286">
        <v>23201213</v>
      </c>
      <c r="B1082" s="287" t="s">
        <v>3164</v>
      </c>
      <c r="C1082" s="16" t="s">
        <v>1286</v>
      </c>
      <c r="D1082" s="13" t="s">
        <v>183</v>
      </c>
      <c r="E1082" s="13"/>
      <c r="F1082" s="16"/>
      <c r="G1082" s="13"/>
      <c r="H1082" s="288" t="s">
        <v>2129</v>
      </c>
      <c r="I1082" s="288" t="s">
        <v>2129</v>
      </c>
      <c r="J1082" s="288" t="s">
        <v>2129</v>
      </c>
      <c r="K1082" s="288" t="s">
        <v>2129</v>
      </c>
      <c r="L1082" s="288" t="s">
        <v>2130</v>
      </c>
      <c r="M1082" s="288" t="s">
        <v>183</v>
      </c>
      <c r="N1082" s="288" t="s">
        <v>183</v>
      </c>
      <c r="P1082" s="289">
        <v>0</v>
      </c>
      <c r="Q1082" s="289">
        <v>0</v>
      </c>
      <c r="R1082" s="289">
        <v>1500</v>
      </c>
      <c r="S1082" s="289">
        <v>1020</v>
      </c>
      <c r="T1082" s="289">
        <v>1000</v>
      </c>
      <c r="U1082" s="289">
        <v>1000</v>
      </c>
      <c r="V1082" s="289">
        <v>20</v>
      </c>
      <c r="W1082" s="289">
        <v>0</v>
      </c>
      <c r="X1082" s="289">
        <v>0</v>
      </c>
      <c r="Y1082" s="289">
        <v>0</v>
      </c>
      <c r="Z1082" s="289">
        <v>0</v>
      </c>
      <c r="AA1082" s="289">
        <v>0</v>
      </c>
      <c r="AB1082" s="289">
        <v>0</v>
      </c>
      <c r="AC1082" s="289"/>
      <c r="AD1082" s="289"/>
      <c r="AE1082" s="289">
        <v>378.33333333333331</v>
      </c>
      <c r="AF1082" s="299"/>
      <c r="AG1082" s="300"/>
      <c r="AH1082" s="291"/>
      <c r="AI1082" s="291"/>
      <c r="AJ1082" s="291"/>
      <c r="AK1082" s="292"/>
      <c r="AL1082" s="291">
        <v>0</v>
      </c>
      <c r="AM1082" s="293"/>
      <c r="AN1082" s="291">
        <v>378.33333333333331</v>
      </c>
      <c r="AO1082" s="294">
        <v>378.33333333333331</v>
      </c>
      <c r="AP1082" s="291"/>
      <c r="AQ1082" s="295">
        <v>0</v>
      </c>
      <c r="AR1082" s="291"/>
      <c r="AS1082" s="291"/>
      <c r="AT1082" s="291"/>
      <c r="AU1082" s="292"/>
      <c r="AV1082" s="291">
        <v>0</v>
      </c>
      <c r="AW1082" s="293"/>
      <c r="AX1082" s="291">
        <v>0</v>
      </c>
      <c r="AY1082" s="293">
        <v>0</v>
      </c>
      <c r="AZ1082" s="297"/>
      <c r="BA1082" s="295"/>
      <c r="BB1082" s="43"/>
      <c r="BC1082" s="288" t="str">
        <f t="shared" si="140"/>
        <v/>
      </c>
      <c r="BD1082" s="288" t="str">
        <f t="shared" si="140"/>
        <v/>
      </c>
      <c r="BE1082" s="288" t="str">
        <f t="shared" si="140"/>
        <v/>
      </c>
      <c r="BF1082" s="288" t="str">
        <f t="shared" si="140"/>
        <v/>
      </c>
      <c r="BG1082" s="288" t="str">
        <f t="shared" si="136"/>
        <v>NO</v>
      </c>
      <c r="BH1082" s="288" t="str">
        <f t="shared" si="136"/>
        <v>W/C</v>
      </c>
      <c r="BI1082" s="288" t="str">
        <f t="shared" si="134"/>
        <v>W/C</v>
      </c>
      <c r="BJ1082" s="43"/>
      <c r="BK1082" s="288" t="b">
        <f t="shared" si="139"/>
        <v>1</v>
      </c>
      <c r="BL1082" s="288" t="b">
        <f t="shared" si="139"/>
        <v>1</v>
      </c>
      <c r="BM1082" s="288" t="b">
        <f t="shared" si="139"/>
        <v>1</v>
      </c>
      <c r="BN1082" s="288" t="b">
        <f t="shared" si="139"/>
        <v>1</v>
      </c>
      <c r="BO1082" s="288" t="b">
        <f t="shared" si="139"/>
        <v>1</v>
      </c>
      <c r="BP1082" s="288" t="b">
        <f t="shared" si="139"/>
        <v>1</v>
      </c>
      <c r="BQ1082" s="288" t="b">
        <f t="shared" si="139"/>
        <v>1</v>
      </c>
    </row>
    <row r="1083" spans="1:69" ht="12" customHeight="1" x14ac:dyDescent="0.25">
      <c r="A1083" s="286">
        <v>23201251</v>
      </c>
      <c r="B1083" s="287" t="s">
        <v>3165</v>
      </c>
      <c r="C1083" s="16" t="s">
        <v>1287</v>
      </c>
      <c r="D1083" s="13" t="s">
        <v>183</v>
      </c>
      <c r="E1083" s="13"/>
      <c r="F1083" s="16"/>
      <c r="G1083" s="13"/>
      <c r="H1083" s="288" t="s">
        <v>2129</v>
      </c>
      <c r="I1083" s="288" t="s">
        <v>2129</v>
      </c>
      <c r="J1083" s="288" t="s">
        <v>2129</v>
      </c>
      <c r="K1083" s="288" t="s">
        <v>2129</v>
      </c>
      <c r="L1083" s="288" t="s">
        <v>2130</v>
      </c>
      <c r="M1083" s="288" t="s">
        <v>183</v>
      </c>
      <c r="N1083" s="288" t="s">
        <v>183</v>
      </c>
      <c r="P1083" s="289">
        <v>-450433</v>
      </c>
      <c r="Q1083" s="289">
        <v>0</v>
      </c>
      <c r="R1083" s="289">
        <v>0</v>
      </c>
      <c r="S1083" s="289">
        <v>-108718</v>
      </c>
      <c r="T1083" s="289">
        <v>-108718</v>
      </c>
      <c r="U1083" s="289">
        <v>-108718</v>
      </c>
      <c r="V1083" s="289">
        <v>-219561</v>
      </c>
      <c r="W1083" s="289">
        <v>-219561</v>
      </c>
      <c r="X1083" s="289">
        <v>-219561</v>
      </c>
      <c r="Y1083" s="289">
        <v>-331011</v>
      </c>
      <c r="Z1083" s="289">
        <v>-331011</v>
      </c>
      <c r="AA1083" s="289">
        <v>-331011</v>
      </c>
      <c r="AB1083" s="289">
        <v>-467416</v>
      </c>
      <c r="AC1083" s="289"/>
      <c r="AD1083" s="289"/>
      <c r="AE1083" s="289">
        <v>-203066.20833333334</v>
      </c>
      <c r="AF1083" s="299"/>
      <c r="AG1083" s="300"/>
      <c r="AH1083" s="291"/>
      <c r="AI1083" s="291"/>
      <c r="AJ1083" s="291"/>
      <c r="AK1083" s="292"/>
      <c r="AL1083" s="291">
        <v>0</v>
      </c>
      <c r="AM1083" s="293"/>
      <c r="AN1083" s="291">
        <v>-203066.20833333334</v>
      </c>
      <c r="AO1083" s="294">
        <v>-203066.20833333334</v>
      </c>
      <c r="AP1083" s="291"/>
      <c r="AQ1083" s="295">
        <v>-467416</v>
      </c>
      <c r="AR1083" s="291"/>
      <c r="AS1083" s="291"/>
      <c r="AT1083" s="291"/>
      <c r="AU1083" s="292"/>
      <c r="AV1083" s="291">
        <v>0</v>
      </c>
      <c r="AW1083" s="293"/>
      <c r="AX1083" s="291">
        <v>-467416</v>
      </c>
      <c r="AY1083" s="293">
        <v>-467416</v>
      </c>
      <c r="AZ1083" s="297"/>
      <c r="BA1083" s="295"/>
      <c r="BB1083" s="43"/>
      <c r="BC1083" s="288" t="str">
        <f t="shared" si="140"/>
        <v/>
      </c>
      <c r="BD1083" s="288" t="str">
        <f t="shared" si="140"/>
        <v/>
      </c>
      <c r="BE1083" s="288" t="str">
        <f t="shared" si="140"/>
        <v/>
      </c>
      <c r="BF1083" s="288" t="str">
        <f t="shared" si="140"/>
        <v/>
      </c>
      <c r="BG1083" s="288" t="str">
        <f t="shared" si="136"/>
        <v>NO</v>
      </c>
      <c r="BH1083" s="288" t="str">
        <f t="shared" si="136"/>
        <v>W/C</v>
      </c>
      <c r="BI1083" s="288" t="str">
        <f t="shared" si="134"/>
        <v>W/C</v>
      </c>
      <c r="BJ1083" s="43"/>
      <c r="BK1083" s="288" t="b">
        <f t="shared" si="139"/>
        <v>1</v>
      </c>
      <c r="BL1083" s="288" t="b">
        <f t="shared" si="139"/>
        <v>1</v>
      </c>
      <c r="BM1083" s="288" t="b">
        <f t="shared" si="139"/>
        <v>1</v>
      </c>
      <c r="BN1083" s="288" t="b">
        <f t="shared" si="139"/>
        <v>1</v>
      </c>
      <c r="BO1083" s="288" t="b">
        <f t="shared" si="139"/>
        <v>1</v>
      </c>
      <c r="BP1083" s="288" t="b">
        <f t="shared" si="139"/>
        <v>1</v>
      </c>
      <c r="BQ1083" s="288" t="b">
        <f t="shared" si="139"/>
        <v>1</v>
      </c>
    </row>
    <row r="1084" spans="1:69" ht="12" customHeight="1" x14ac:dyDescent="0.25">
      <c r="A1084" s="286">
        <v>23202173</v>
      </c>
      <c r="B1084" s="287" t="s">
        <v>3166</v>
      </c>
      <c r="C1084" s="16" t="s">
        <v>1288</v>
      </c>
      <c r="D1084" s="13" t="s">
        <v>183</v>
      </c>
      <c r="E1084" s="13"/>
      <c r="F1084" s="16"/>
      <c r="G1084" s="13"/>
      <c r="H1084" s="288" t="s">
        <v>2129</v>
      </c>
      <c r="I1084" s="288" t="s">
        <v>2129</v>
      </c>
      <c r="J1084" s="288" t="s">
        <v>2129</v>
      </c>
      <c r="K1084" s="288" t="s">
        <v>2129</v>
      </c>
      <c r="L1084" s="288" t="s">
        <v>2130</v>
      </c>
      <c r="M1084" s="288" t="s">
        <v>183</v>
      </c>
      <c r="N1084" s="288" t="s">
        <v>183</v>
      </c>
      <c r="P1084" s="289">
        <v>181.24</v>
      </c>
      <c r="Q1084" s="289">
        <v>121.44</v>
      </c>
      <c r="R1084" s="289">
        <v>161.91999999999999</v>
      </c>
      <c r="S1084" s="289">
        <v>202.4</v>
      </c>
      <c r="T1084" s="289">
        <v>242.88</v>
      </c>
      <c r="U1084" s="289">
        <v>376.61</v>
      </c>
      <c r="V1084" s="289">
        <v>305.75</v>
      </c>
      <c r="W1084" s="289">
        <v>445.51</v>
      </c>
      <c r="X1084" s="289">
        <v>456.16</v>
      </c>
      <c r="Y1084" s="289">
        <v>409.1</v>
      </c>
      <c r="Z1084" s="289">
        <v>443.55</v>
      </c>
      <c r="AA1084" s="289">
        <v>478</v>
      </c>
      <c r="AB1084" s="289">
        <v>512.45000000000005</v>
      </c>
      <c r="AC1084" s="289"/>
      <c r="AD1084" s="289"/>
      <c r="AE1084" s="289">
        <v>332.51375000000002</v>
      </c>
      <c r="AF1084" s="299"/>
      <c r="AG1084" s="300"/>
      <c r="AH1084" s="291"/>
      <c r="AI1084" s="291"/>
      <c r="AJ1084" s="291"/>
      <c r="AK1084" s="292"/>
      <c r="AL1084" s="291">
        <v>0</v>
      </c>
      <c r="AM1084" s="293"/>
      <c r="AN1084" s="291">
        <v>332.51375000000002</v>
      </c>
      <c r="AO1084" s="294">
        <v>332.51375000000002</v>
      </c>
      <c r="AP1084" s="291"/>
      <c r="AQ1084" s="295">
        <v>512.45000000000005</v>
      </c>
      <c r="AR1084" s="291"/>
      <c r="AS1084" s="291"/>
      <c r="AT1084" s="291"/>
      <c r="AU1084" s="292"/>
      <c r="AV1084" s="291">
        <v>0</v>
      </c>
      <c r="AW1084" s="293"/>
      <c r="AX1084" s="291">
        <v>512.45000000000005</v>
      </c>
      <c r="AY1084" s="293">
        <v>512.45000000000005</v>
      </c>
      <c r="AZ1084" s="297"/>
      <c r="BA1084" s="295"/>
      <c r="BB1084" s="43"/>
      <c r="BC1084" s="288" t="str">
        <f t="shared" si="140"/>
        <v/>
      </c>
      <c r="BD1084" s="288" t="str">
        <f t="shared" si="140"/>
        <v/>
      </c>
      <c r="BE1084" s="288" t="str">
        <f t="shared" si="140"/>
        <v/>
      </c>
      <c r="BF1084" s="288" t="str">
        <f t="shared" si="140"/>
        <v/>
      </c>
      <c r="BG1084" s="288" t="str">
        <f t="shared" si="136"/>
        <v>NO</v>
      </c>
      <c r="BH1084" s="288" t="str">
        <f t="shared" si="136"/>
        <v>W/C</v>
      </c>
      <c r="BI1084" s="288" t="str">
        <f t="shared" si="134"/>
        <v>W/C</v>
      </c>
      <c r="BJ1084" s="43"/>
      <c r="BK1084" s="288" t="b">
        <f t="shared" si="139"/>
        <v>1</v>
      </c>
      <c r="BL1084" s="288" t="b">
        <f t="shared" si="139"/>
        <v>1</v>
      </c>
      <c r="BM1084" s="288" t="b">
        <f t="shared" si="139"/>
        <v>1</v>
      </c>
      <c r="BN1084" s="288" t="b">
        <f t="shared" si="139"/>
        <v>1</v>
      </c>
      <c r="BO1084" s="288" t="b">
        <f t="shared" si="139"/>
        <v>1</v>
      </c>
      <c r="BP1084" s="288" t="b">
        <f t="shared" si="139"/>
        <v>1</v>
      </c>
      <c r="BQ1084" s="288" t="b">
        <f t="shared" si="139"/>
        <v>1</v>
      </c>
    </row>
    <row r="1085" spans="1:69" ht="12" customHeight="1" x14ac:dyDescent="0.25">
      <c r="A1085" s="286">
        <v>23202183</v>
      </c>
      <c r="B1085" s="287" t="s">
        <v>3167</v>
      </c>
      <c r="C1085" s="16" t="s">
        <v>1289</v>
      </c>
      <c r="D1085" s="13" t="s">
        <v>183</v>
      </c>
      <c r="E1085" s="13"/>
      <c r="F1085" s="16"/>
      <c r="G1085" s="13"/>
      <c r="H1085" s="288" t="s">
        <v>2129</v>
      </c>
      <c r="I1085" s="288" t="s">
        <v>2129</v>
      </c>
      <c r="J1085" s="288" t="s">
        <v>2129</v>
      </c>
      <c r="K1085" s="288" t="s">
        <v>2129</v>
      </c>
      <c r="L1085" s="288" t="s">
        <v>2130</v>
      </c>
      <c r="M1085" s="288" t="s">
        <v>183</v>
      </c>
      <c r="N1085" s="288" t="s">
        <v>183</v>
      </c>
      <c r="P1085" s="289">
        <v>-190204.3</v>
      </c>
      <c r="Q1085" s="289">
        <v>-727.55</v>
      </c>
      <c r="R1085" s="289">
        <v>0</v>
      </c>
      <c r="S1085" s="289">
        <v>-138306.44</v>
      </c>
      <c r="T1085" s="289">
        <v>-1061.8900000000001</v>
      </c>
      <c r="U1085" s="289">
        <v>-66231.44</v>
      </c>
      <c r="V1085" s="289">
        <v>-71430.570000000007</v>
      </c>
      <c r="W1085" s="289">
        <v>-138587.76</v>
      </c>
      <c r="X1085" s="289">
        <v>-27087.759999999998</v>
      </c>
      <c r="Y1085" s="289">
        <v>-25148.47</v>
      </c>
      <c r="Z1085" s="289">
        <v>-208151.76</v>
      </c>
      <c r="AA1085" s="289">
        <v>-49915.33</v>
      </c>
      <c r="AB1085" s="289">
        <v>-27769.48</v>
      </c>
      <c r="AC1085" s="289"/>
      <c r="AD1085" s="289"/>
      <c r="AE1085" s="289">
        <v>-69636.32166666667</v>
      </c>
      <c r="AF1085" s="299"/>
      <c r="AG1085" s="300"/>
      <c r="AH1085" s="291"/>
      <c r="AI1085" s="291"/>
      <c r="AJ1085" s="291"/>
      <c r="AK1085" s="292"/>
      <c r="AL1085" s="291">
        <v>0</v>
      </c>
      <c r="AM1085" s="293"/>
      <c r="AN1085" s="291">
        <v>-69636.32166666667</v>
      </c>
      <c r="AO1085" s="294">
        <v>-69636.32166666667</v>
      </c>
      <c r="AP1085" s="291"/>
      <c r="AQ1085" s="295">
        <v>-27769.48</v>
      </c>
      <c r="AR1085" s="291"/>
      <c r="AS1085" s="291"/>
      <c r="AT1085" s="291"/>
      <c r="AU1085" s="292"/>
      <c r="AV1085" s="291">
        <v>0</v>
      </c>
      <c r="AW1085" s="293"/>
      <c r="AX1085" s="291">
        <v>-27769.48</v>
      </c>
      <c r="AY1085" s="293">
        <v>-27769.48</v>
      </c>
      <c r="AZ1085" s="297"/>
      <c r="BA1085" s="295"/>
      <c r="BB1085" s="43"/>
      <c r="BC1085" s="288" t="str">
        <f t="shared" si="140"/>
        <v/>
      </c>
      <c r="BD1085" s="288" t="str">
        <f t="shared" si="140"/>
        <v/>
      </c>
      <c r="BE1085" s="288" t="str">
        <f t="shared" si="140"/>
        <v/>
      </c>
      <c r="BF1085" s="288" t="str">
        <f t="shared" si="140"/>
        <v/>
      </c>
      <c r="BG1085" s="288" t="str">
        <f t="shared" si="136"/>
        <v>NO</v>
      </c>
      <c r="BH1085" s="288" t="str">
        <f t="shared" si="136"/>
        <v>W/C</v>
      </c>
      <c r="BI1085" s="288" t="str">
        <f t="shared" ref="BI1085:BI1151" si="141">IF(OR(CONCATENATE(BG1085,BH1085)="NOW/C",CONCATENATE(BG1085,BH1085)="W/CNO"),"W/C","")</f>
        <v>W/C</v>
      </c>
      <c r="BJ1085" s="43"/>
      <c r="BK1085" s="288" t="b">
        <f t="shared" si="139"/>
        <v>1</v>
      </c>
      <c r="BL1085" s="288" t="b">
        <f t="shared" si="139"/>
        <v>1</v>
      </c>
      <c r="BM1085" s="288" t="b">
        <f t="shared" si="139"/>
        <v>1</v>
      </c>
      <c r="BN1085" s="288" t="b">
        <f t="shared" si="139"/>
        <v>1</v>
      </c>
      <c r="BO1085" s="288" t="b">
        <f t="shared" si="139"/>
        <v>1</v>
      </c>
      <c r="BP1085" s="288" t="b">
        <f t="shared" si="139"/>
        <v>1</v>
      </c>
      <c r="BQ1085" s="288" t="b">
        <f t="shared" si="139"/>
        <v>1</v>
      </c>
    </row>
    <row r="1086" spans="1:69" ht="12" customHeight="1" x14ac:dyDescent="0.25">
      <c r="A1086" s="286">
        <v>23202213</v>
      </c>
      <c r="B1086" s="287" t="s">
        <v>3168</v>
      </c>
      <c r="C1086" s="16" t="s">
        <v>1290</v>
      </c>
      <c r="D1086" s="13" t="s">
        <v>183</v>
      </c>
      <c r="E1086" s="13"/>
      <c r="F1086" s="16"/>
      <c r="G1086" s="13"/>
      <c r="H1086" s="288" t="s">
        <v>2129</v>
      </c>
      <c r="I1086" s="288" t="s">
        <v>2129</v>
      </c>
      <c r="J1086" s="288" t="s">
        <v>2129</v>
      </c>
      <c r="K1086" s="288" t="s">
        <v>2129</v>
      </c>
      <c r="L1086" s="288" t="s">
        <v>2130</v>
      </c>
      <c r="M1086" s="288" t="s">
        <v>183</v>
      </c>
      <c r="N1086" s="288" t="s">
        <v>183</v>
      </c>
      <c r="P1086" s="289">
        <v>0</v>
      </c>
      <c r="Q1086" s="289">
        <v>-1745.41</v>
      </c>
      <c r="R1086" s="289">
        <v>-1743.41</v>
      </c>
      <c r="S1086" s="289">
        <v>0</v>
      </c>
      <c r="T1086" s="289">
        <v>0</v>
      </c>
      <c r="U1086" s="289">
        <v>0</v>
      </c>
      <c r="V1086" s="289">
        <v>0</v>
      </c>
      <c r="W1086" s="289">
        <v>-4689.43</v>
      </c>
      <c r="X1086" s="289">
        <v>0</v>
      </c>
      <c r="Y1086" s="289">
        <v>0</v>
      </c>
      <c r="Z1086" s="289">
        <v>0</v>
      </c>
      <c r="AA1086" s="289">
        <v>0</v>
      </c>
      <c r="AB1086" s="289">
        <v>-1525.26</v>
      </c>
      <c r="AC1086" s="289"/>
      <c r="AD1086" s="289"/>
      <c r="AE1086" s="289">
        <v>-745.07333333333327</v>
      </c>
      <c r="AF1086" s="299"/>
      <c r="AG1086" s="300"/>
      <c r="AH1086" s="291"/>
      <c r="AI1086" s="291"/>
      <c r="AJ1086" s="291"/>
      <c r="AK1086" s="292"/>
      <c r="AL1086" s="291">
        <v>0</v>
      </c>
      <c r="AM1086" s="293"/>
      <c r="AN1086" s="291">
        <v>-745.07333333333327</v>
      </c>
      <c r="AO1086" s="294">
        <v>-745.07333333333327</v>
      </c>
      <c r="AP1086" s="291"/>
      <c r="AQ1086" s="295">
        <v>-1525.26</v>
      </c>
      <c r="AR1086" s="291"/>
      <c r="AS1086" s="291"/>
      <c r="AT1086" s="291"/>
      <c r="AU1086" s="292"/>
      <c r="AV1086" s="291">
        <v>0</v>
      </c>
      <c r="AW1086" s="293"/>
      <c r="AX1086" s="291">
        <v>-1525.26</v>
      </c>
      <c r="AY1086" s="293">
        <v>-1525.26</v>
      </c>
      <c r="AZ1086" s="297"/>
      <c r="BA1086" s="295"/>
      <c r="BB1086" s="43"/>
      <c r="BC1086" s="288" t="str">
        <f t="shared" si="140"/>
        <v/>
      </c>
      <c r="BD1086" s="288" t="str">
        <f t="shared" si="140"/>
        <v/>
      </c>
      <c r="BE1086" s="288" t="str">
        <f t="shared" si="140"/>
        <v/>
      </c>
      <c r="BF1086" s="288" t="str">
        <f t="shared" si="140"/>
        <v/>
      </c>
      <c r="BG1086" s="288" t="str">
        <f t="shared" si="136"/>
        <v>NO</v>
      </c>
      <c r="BH1086" s="288" t="str">
        <f t="shared" si="136"/>
        <v>W/C</v>
      </c>
      <c r="BI1086" s="288" t="str">
        <f t="shared" si="141"/>
        <v>W/C</v>
      </c>
      <c r="BJ1086" s="43"/>
      <c r="BK1086" s="288" t="b">
        <f t="shared" si="139"/>
        <v>1</v>
      </c>
      <c r="BL1086" s="288" t="b">
        <f t="shared" si="139"/>
        <v>1</v>
      </c>
      <c r="BM1086" s="288" t="b">
        <f t="shared" si="139"/>
        <v>1</v>
      </c>
      <c r="BN1086" s="288" t="b">
        <f t="shared" si="139"/>
        <v>1</v>
      </c>
      <c r="BO1086" s="288" t="b">
        <f t="shared" si="139"/>
        <v>1</v>
      </c>
      <c r="BP1086" s="288" t="b">
        <f t="shared" si="139"/>
        <v>1</v>
      </c>
      <c r="BQ1086" s="288" t="b">
        <f t="shared" si="139"/>
        <v>1</v>
      </c>
    </row>
    <row r="1087" spans="1:69" ht="12" customHeight="1" x14ac:dyDescent="0.25">
      <c r="A1087" s="286">
        <v>23202233</v>
      </c>
      <c r="B1087" s="287" t="s">
        <v>3169</v>
      </c>
      <c r="C1087" s="16" t="s">
        <v>1291</v>
      </c>
      <c r="D1087" s="13" t="s">
        <v>183</v>
      </c>
      <c r="E1087" s="13"/>
      <c r="F1087" s="16"/>
      <c r="G1087" s="13"/>
      <c r="H1087" s="288" t="s">
        <v>2129</v>
      </c>
      <c r="I1087" s="288" t="s">
        <v>2129</v>
      </c>
      <c r="J1087" s="288" t="s">
        <v>2129</v>
      </c>
      <c r="K1087" s="288" t="s">
        <v>2129</v>
      </c>
      <c r="L1087" s="288" t="s">
        <v>2130</v>
      </c>
      <c r="M1087" s="288" t="s">
        <v>183</v>
      </c>
      <c r="N1087" s="288" t="s">
        <v>183</v>
      </c>
      <c r="P1087" s="289">
        <v>-1449593.5</v>
      </c>
      <c r="Q1087" s="289">
        <v>-731919.12</v>
      </c>
      <c r="R1087" s="289">
        <v>-260962.61</v>
      </c>
      <c r="S1087" s="289">
        <v>362731.75</v>
      </c>
      <c r="T1087" s="289">
        <v>459049.2</v>
      </c>
      <c r="U1087" s="289">
        <v>-97687.56</v>
      </c>
      <c r="V1087" s="289">
        <v>-951930.66</v>
      </c>
      <c r="W1087" s="289">
        <v>-1522552.89</v>
      </c>
      <c r="X1087" s="289">
        <v>-1600086.65</v>
      </c>
      <c r="Y1087" s="289">
        <v>-1730350.43</v>
      </c>
      <c r="Z1087" s="289">
        <v>-1993491.38</v>
      </c>
      <c r="AA1087" s="289">
        <v>-2919672.94</v>
      </c>
      <c r="AB1087" s="289">
        <v>-1891461.84</v>
      </c>
      <c r="AC1087" s="289"/>
      <c r="AD1087" s="289"/>
      <c r="AE1087" s="289">
        <v>-1054783.4133333333</v>
      </c>
      <c r="AF1087" s="299"/>
      <c r="AG1087" s="300"/>
      <c r="AH1087" s="291"/>
      <c r="AI1087" s="291"/>
      <c r="AJ1087" s="291"/>
      <c r="AK1087" s="292"/>
      <c r="AL1087" s="291">
        <v>0</v>
      </c>
      <c r="AM1087" s="293"/>
      <c r="AN1087" s="291">
        <v>-1054783.4133333333</v>
      </c>
      <c r="AO1087" s="294">
        <v>-1054783.4133333333</v>
      </c>
      <c r="AP1087" s="291"/>
      <c r="AQ1087" s="295">
        <v>-1891461.84</v>
      </c>
      <c r="AR1087" s="291"/>
      <c r="AS1087" s="291"/>
      <c r="AT1087" s="291"/>
      <c r="AU1087" s="292"/>
      <c r="AV1087" s="291">
        <v>0</v>
      </c>
      <c r="AW1087" s="293"/>
      <c r="AX1087" s="291">
        <v>-1891461.84</v>
      </c>
      <c r="AY1087" s="293">
        <v>-1891461.84</v>
      </c>
      <c r="AZ1087" s="297"/>
      <c r="BA1087" s="295"/>
      <c r="BB1087" s="43"/>
      <c r="BC1087" s="288" t="str">
        <f t="shared" si="140"/>
        <v/>
      </c>
      <c r="BD1087" s="288" t="str">
        <f t="shared" si="140"/>
        <v/>
      </c>
      <c r="BE1087" s="288" t="str">
        <f t="shared" si="140"/>
        <v/>
      </c>
      <c r="BF1087" s="288" t="str">
        <f t="shared" si="140"/>
        <v/>
      </c>
      <c r="BG1087" s="288" t="str">
        <f t="shared" si="136"/>
        <v>NO</v>
      </c>
      <c r="BH1087" s="288" t="str">
        <f t="shared" si="136"/>
        <v>W/C</v>
      </c>
      <c r="BI1087" s="288" t="str">
        <f t="shared" si="141"/>
        <v>W/C</v>
      </c>
      <c r="BJ1087" s="43"/>
      <c r="BK1087" s="288" t="b">
        <f t="shared" si="139"/>
        <v>1</v>
      </c>
      <c r="BL1087" s="288" t="b">
        <f t="shared" si="139"/>
        <v>1</v>
      </c>
      <c r="BM1087" s="288" t="b">
        <f t="shared" si="139"/>
        <v>1</v>
      </c>
      <c r="BN1087" s="288" t="b">
        <f t="shared" si="139"/>
        <v>1</v>
      </c>
      <c r="BO1087" s="288" t="b">
        <f t="shared" si="139"/>
        <v>1</v>
      </c>
      <c r="BP1087" s="288" t="b">
        <f t="shared" si="139"/>
        <v>1</v>
      </c>
      <c r="BQ1087" s="288" t="b">
        <f t="shared" si="139"/>
        <v>1</v>
      </c>
    </row>
    <row r="1088" spans="1:69" ht="12" customHeight="1" x14ac:dyDescent="0.25">
      <c r="A1088" s="286">
        <v>23202353</v>
      </c>
      <c r="B1088" s="287" t="s">
        <v>3170</v>
      </c>
      <c r="C1088" s="16" t="s">
        <v>1292</v>
      </c>
      <c r="D1088" s="13" t="s">
        <v>183</v>
      </c>
      <c r="E1088" s="13"/>
      <c r="F1088" s="16"/>
      <c r="G1088" s="13"/>
      <c r="H1088" s="288" t="s">
        <v>2129</v>
      </c>
      <c r="I1088" s="288" t="s">
        <v>2129</v>
      </c>
      <c r="J1088" s="288" t="s">
        <v>2129</v>
      </c>
      <c r="K1088" s="288" t="s">
        <v>2129</v>
      </c>
      <c r="L1088" s="288" t="s">
        <v>2130</v>
      </c>
      <c r="M1088" s="288" t="s">
        <v>183</v>
      </c>
      <c r="N1088" s="288" t="s">
        <v>183</v>
      </c>
      <c r="P1088" s="289">
        <v>-17759149.170000002</v>
      </c>
      <c r="Q1088" s="289">
        <v>-19080330.289999999</v>
      </c>
      <c r="R1088" s="289">
        <v>-18633073.870000001</v>
      </c>
      <c r="S1088" s="289">
        <v>-18600066.280000001</v>
      </c>
      <c r="T1088" s="289">
        <v>-18560044.149999999</v>
      </c>
      <c r="U1088" s="289">
        <v>-20323700.57</v>
      </c>
      <c r="V1088" s="289">
        <v>-21182465.879999999</v>
      </c>
      <c r="W1088" s="289">
        <v>-20240010.91</v>
      </c>
      <c r="X1088" s="289">
        <v>-21467764.780000001</v>
      </c>
      <c r="Y1088" s="289">
        <v>-21788195.859999999</v>
      </c>
      <c r="Z1088" s="289">
        <v>-23366815.75</v>
      </c>
      <c r="AA1088" s="289">
        <v>-24514615.120000001</v>
      </c>
      <c r="AB1088" s="289">
        <v>-24336850.09</v>
      </c>
      <c r="AC1088" s="289"/>
      <c r="AD1088" s="289"/>
      <c r="AE1088" s="289">
        <v>-20733756.924166664</v>
      </c>
      <c r="AF1088" s="299"/>
      <c r="AG1088" s="300"/>
      <c r="AH1088" s="291"/>
      <c r="AI1088" s="291"/>
      <c r="AJ1088" s="291"/>
      <c r="AK1088" s="292"/>
      <c r="AL1088" s="291">
        <v>0</v>
      </c>
      <c r="AM1088" s="293"/>
      <c r="AN1088" s="291">
        <v>-20733756.924166664</v>
      </c>
      <c r="AO1088" s="294">
        <v>-20733756.924166664</v>
      </c>
      <c r="AP1088" s="291"/>
      <c r="AQ1088" s="295">
        <v>-24336850.09</v>
      </c>
      <c r="AR1088" s="291"/>
      <c r="AS1088" s="291"/>
      <c r="AT1088" s="291"/>
      <c r="AU1088" s="292"/>
      <c r="AV1088" s="291">
        <v>0</v>
      </c>
      <c r="AW1088" s="293"/>
      <c r="AX1088" s="291">
        <v>-24336850.09</v>
      </c>
      <c r="AY1088" s="293">
        <v>-24336850.09</v>
      </c>
      <c r="AZ1088" s="297"/>
      <c r="BA1088" s="295"/>
      <c r="BB1088" s="43"/>
      <c r="BC1088" s="288" t="str">
        <f t="shared" si="140"/>
        <v/>
      </c>
      <c r="BD1088" s="288" t="str">
        <f t="shared" si="140"/>
        <v/>
      </c>
      <c r="BE1088" s="288" t="str">
        <f t="shared" si="140"/>
        <v/>
      </c>
      <c r="BF1088" s="288" t="str">
        <f t="shared" si="140"/>
        <v/>
      </c>
      <c r="BG1088" s="288" t="str">
        <f t="shared" si="136"/>
        <v>NO</v>
      </c>
      <c r="BH1088" s="288" t="str">
        <f t="shared" si="136"/>
        <v>W/C</v>
      </c>
      <c r="BI1088" s="288" t="str">
        <f t="shared" si="141"/>
        <v>W/C</v>
      </c>
      <c r="BJ1088" s="43"/>
      <c r="BK1088" s="288" t="b">
        <f t="shared" si="139"/>
        <v>1</v>
      </c>
      <c r="BL1088" s="288" t="b">
        <f t="shared" si="139"/>
        <v>1</v>
      </c>
      <c r="BM1088" s="288" t="b">
        <f t="shared" si="139"/>
        <v>1</v>
      </c>
      <c r="BN1088" s="288" t="b">
        <f t="shared" si="139"/>
        <v>1</v>
      </c>
      <c r="BO1088" s="288" t="b">
        <f t="shared" si="139"/>
        <v>1</v>
      </c>
      <c r="BP1088" s="288" t="b">
        <f t="shared" si="139"/>
        <v>1</v>
      </c>
      <c r="BQ1088" s="288" t="b">
        <f t="shared" si="139"/>
        <v>1</v>
      </c>
    </row>
    <row r="1089" spans="1:69" ht="12" customHeight="1" x14ac:dyDescent="0.3">
      <c r="A1089" s="286" t="s">
        <v>1293</v>
      </c>
      <c r="B1089" s="287"/>
      <c r="C1089" s="316" t="s">
        <v>1294</v>
      </c>
      <c r="D1089" s="13" t="s">
        <v>182</v>
      </c>
      <c r="E1089" s="13"/>
      <c r="F1089" s="303">
        <v>43451</v>
      </c>
      <c r="G1089" s="13"/>
      <c r="H1089" s="288" t="s">
        <v>2129</v>
      </c>
      <c r="I1089" s="288" t="s">
        <v>2129</v>
      </c>
      <c r="J1089" s="288" t="s">
        <v>2129</v>
      </c>
      <c r="K1089" s="288" t="s">
        <v>182</v>
      </c>
      <c r="L1089" s="288" t="s">
        <v>2130</v>
      </c>
      <c r="M1089" s="288" t="s">
        <v>2130</v>
      </c>
      <c r="N1089" s="288" t="s">
        <v>2129</v>
      </c>
      <c r="P1089" s="289"/>
      <c r="Q1089" s="289"/>
      <c r="R1089" s="289"/>
      <c r="S1089" s="289"/>
      <c r="T1089" s="289"/>
      <c r="U1089" s="289"/>
      <c r="V1089" s="289"/>
      <c r="W1089" s="289"/>
      <c r="X1089" s="289"/>
      <c r="Y1089" s="289"/>
      <c r="Z1089" s="289"/>
      <c r="AA1089" s="289"/>
      <c r="AB1089" s="289">
        <v>-113371.06</v>
      </c>
      <c r="AC1089" s="289"/>
      <c r="AD1089" s="289"/>
      <c r="AE1089" s="289">
        <v>-4723.7941666666666</v>
      </c>
      <c r="AF1089" s="299"/>
      <c r="AG1089" s="300"/>
      <c r="AH1089" s="291"/>
      <c r="AI1089" s="291"/>
      <c r="AJ1089" s="291"/>
      <c r="AK1089" s="292">
        <v>-4723.7941666666666</v>
      </c>
      <c r="AL1089" s="291">
        <v>-4723.7941666666666</v>
      </c>
      <c r="AM1089" s="293"/>
      <c r="AN1089" s="291"/>
      <c r="AO1089" s="294">
        <v>0</v>
      </c>
      <c r="AP1089" s="291"/>
      <c r="AQ1089" s="295">
        <v>-113371.06</v>
      </c>
      <c r="AR1089" s="291"/>
      <c r="AS1089" s="291"/>
      <c r="AT1089" s="291"/>
      <c r="AU1089" s="292">
        <v>-113371.06</v>
      </c>
      <c r="AV1089" s="291">
        <v>-113371.06</v>
      </c>
      <c r="AW1089" s="293"/>
      <c r="AX1089" s="291"/>
      <c r="AY1089" s="293">
        <v>0</v>
      </c>
      <c r="AZ1089" s="297" t="s">
        <v>219</v>
      </c>
      <c r="BA1089" s="295"/>
      <c r="BB1089" s="43"/>
      <c r="BC1089" s="288"/>
      <c r="BD1089" s="288"/>
      <c r="BE1089" s="288"/>
      <c r="BF1089" s="288"/>
      <c r="BG1089" s="288"/>
      <c r="BH1089" s="288"/>
      <c r="BI1089" s="288"/>
      <c r="BJ1089" s="43"/>
      <c r="BK1089" s="288"/>
      <c r="BL1089" s="288"/>
      <c r="BM1089" s="288"/>
      <c r="BN1089" s="288"/>
      <c r="BO1089" s="288"/>
      <c r="BP1089" s="288"/>
      <c r="BQ1089" s="288"/>
    </row>
    <row r="1090" spans="1:69" ht="12" customHeight="1" x14ac:dyDescent="0.3">
      <c r="A1090" s="286" t="s">
        <v>1295</v>
      </c>
      <c r="B1090" s="287"/>
      <c r="C1090" s="316" t="s">
        <v>1296</v>
      </c>
      <c r="D1090" s="13" t="s">
        <v>182</v>
      </c>
      <c r="E1090" s="13"/>
      <c r="F1090" s="303">
        <v>43298</v>
      </c>
      <c r="G1090" s="13"/>
      <c r="H1090" s="288" t="s">
        <v>2129</v>
      </c>
      <c r="I1090" s="288" t="s">
        <v>2129</v>
      </c>
      <c r="J1090" s="288" t="s">
        <v>2129</v>
      </c>
      <c r="K1090" s="288" t="s">
        <v>182</v>
      </c>
      <c r="L1090" s="288" t="s">
        <v>2130</v>
      </c>
      <c r="M1090" s="288" t="s">
        <v>2130</v>
      </c>
      <c r="N1090" s="288" t="s">
        <v>2129</v>
      </c>
      <c r="P1090" s="289"/>
      <c r="Q1090" s="289"/>
      <c r="R1090" s="289"/>
      <c r="S1090" s="289"/>
      <c r="T1090" s="289"/>
      <c r="U1090" s="289"/>
      <c r="V1090" s="289"/>
      <c r="W1090" s="289">
        <v>-57308.33</v>
      </c>
      <c r="X1090" s="289">
        <v>-57308.33</v>
      </c>
      <c r="Y1090" s="289">
        <v>-57308.33</v>
      </c>
      <c r="Z1090" s="289">
        <v>-57308.33</v>
      </c>
      <c r="AA1090" s="289">
        <v>-57308.33</v>
      </c>
      <c r="AB1090" s="289">
        <v>-57308.33</v>
      </c>
      <c r="AC1090" s="289"/>
      <c r="AD1090" s="289"/>
      <c r="AE1090" s="289">
        <v>-26266.317916666667</v>
      </c>
      <c r="AF1090" s="299"/>
      <c r="AG1090" s="300"/>
      <c r="AH1090" s="291"/>
      <c r="AI1090" s="291"/>
      <c r="AJ1090" s="291"/>
      <c r="AK1090" s="292">
        <v>-26266.317916666667</v>
      </c>
      <c r="AL1090" s="291">
        <v>-26266.317916666667</v>
      </c>
      <c r="AM1090" s="293"/>
      <c r="AN1090" s="291"/>
      <c r="AO1090" s="294">
        <v>0</v>
      </c>
      <c r="AP1090" s="291"/>
      <c r="AQ1090" s="295">
        <v>-57308.33</v>
      </c>
      <c r="AR1090" s="291"/>
      <c r="AS1090" s="291"/>
      <c r="AT1090" s="291"/>
      <c r="AU1090" s="292">
        <v>-57308.33</v>
      </c>
      <c r="AV1090" s="291">
        <v>-57308.33</v>
      </c>
      <c r="AW1090" s="293"/>
      <c r="AX1090" s="291"/>
      <c r="AY1090" s="293">
        <v>0</v>
      </c>
      <c r="AZ1090" s="297" t="s">
        <v>219</v>
      </c>
      <c r="BA1090" s="295"/>
      <c r="BB1090" s="43"/>
      <c r="BC1090" s="288"/>
      <c r="BD1090" s="288"/>
      <c r="BE1090" s="288"/>
      <c r="BF1090" s="288"/>
      <c r="BG1090" s="288"/>
      <c r="BH1090" s="288"/>
      <c r="BI1090" s="288"/>
      <c r="BJ1090" s="43"/>
      <c r="BK1090" s="288"/>
      <c r="BL1090" s="288"/>
      <c r="BM1090" s="288"/>
      <c r="BN1090" s="288"/>
      <c r="BO1090" s="288"/>
      <c r="BP1090" s="288"/>
      <c r="BQ1090" s="288"/>
    </row>
    <row r="1091" spans="1:69" ht="12" customHeight="1" x14ac:dyDescent="0.3">
      <c r="A1091" s="286" t="s">
        <v>1297</v>
      </c>
      <c r="B1091" s="287"/>
      <c r="C1091" s="316" t="s">
        <v>1298</v>
      </c>
      <c r="D1091" s="13" t="s">
        <v>182</v>
      </c>
      <c r="E1091" s="13"/>
      <c r="F1091" s="303">
        <v>43298</v>
      </c>
      <c r="G1091" s="13"/>
      <c r="H1091" s="288" t="s">
        <v>2129</v>
      </c>
      <c r="I1091" s="288" t="s">
        <v>2129</v>
      </c>
      <c r="J1091" s="288" t="s">
        <v>2129</v>
      </c>
      <c r="K1091" s="288" t="s">
        <v>182</v>
      </c>
      <c r="L1091" s="288" t="s">
        <v>2130</v>
      </c>
      <c r="M1091" s="288" t="s">
        <v>2130</v>
      </c>
      <c r="N1091" s="288" t="s">
        <v>2129</v>
      </c>
      <c r="P1091" s="289"/>
      <c r="Q1091" s="289"/>
      <c r="R1091" s="289"/>
      <c r="S1091" s="289"/>
      <c r="T1091" s="289"/>
      <c r="U1091" s="289"/>
      <c r="V1091" s="289"/>
      <c r="W1091" s="289">
        <v>-8816.67</v>
      </c>
      <c r="X1091" s="289">
        <v>-12941.64</v>
      </c>
      <c r="Y1091" s="289">
        <v>-12941.64</v>
      </c>
      <c r="Z1091" s="289">
        <v>-12941.64</v>
      </c>
      <c r="AA1091" s="289">
        <v>-12941.64</v>
      </c>
      <c r="AB1091" s="289">
        <v>-12941.64</v>
      </c>
      <c r="AC1091" s="289"/>
      <c r="AD1091" s="289"/>
      <c r="AE1091" s="289">
        <v>-5587.8374999999987</v>
      </c>
      <c r="AF1091" s="299"/>
      <c r="AG1091" s="300"/>
      <c r="AH1091" s="291"/>
      <c r="AI1091" s="291"/>
      <c r="AJ1091" s="291"/>
      <c r="AK1091" s="292">
        <v>-5587.8374999999987</v>
      </c>
      <c r="AL1091" s="291">
        <v>-5587.8374999999987</v>
      </c>
      <c r="AM1091" s="293"/>
      <c r="AN1091" s="291"/>
      <c r="AO1091" s="294">
        <v>0</v>
      </c>
      <c r="AP1091" s="291"/>
      <c r="AQ1091" s="295">
        <v>-12941.64</v>
      </c>
      <c r="AR1091" s="291"/>
      <c r="AS1091" s="291"/>
      <c r="AT1091" s="291"/>
      <c r="AU1091" s="292">
        <v>-12941.64</v>
      </c>
      <c r="AV1091" s="291">
        <v>-12941.64</v>
      </c>
      <c r="AW1091" s="293"/>
      <c r="AX1091" s="291"/>
      <c r="AY1091" s="293">
        <v>0</v>
      </c>
      <c r="AZ1091" s="297" t="s">
        <v>219</v>
      </c>
      <c r="BA1091" s="295"/>
      <c r="BB1091" s="43"/>
      <c r="BC1091" s="288"/>
      <c r="BD1091" s="288"/>
      <c r="BE1091" s="288"/>
      <c r="BF1091" s="288"/>
      <c r="BG1091" s="288"/>
      <c r="BH1091" s="288"/>
      <c r="BI1091" s="288"/>
      <c r="BJ1091" s="43"/>
      <c r="BK1091" s="288"/>
      <c r="BL1091" s="288"/>
      <c r="BM1091" s="288"/>
      <c r="BN1091" s="288"/>
      <c r="BO1091" s="288"/>
      <c r="BP1091" s="288"/>
      <c r="BQ1091" s="288"/>
    </row>
    <row r="1092" spans="1:69" ht="12" customHeight="1" x14ac:dyDescent="0.25">
      <c r="A1092" s="317">
        <v>23500003</v>
      </c>
      <c r="B1092" s="318" t="s">
        <v>3171</v>
      </c>
      <c r="C1092" s="16" t="s">
        <v>1299</v>
      </c>
      <c r="D1092" s="13" t="s">
        <v>2133</v>
      </c>
      <c r="E1092" s="13"/>
      <c r="F1092" s="16"/>
      <c r="G1092" s="13"/>
      <c r="H1092" s="288" t="s">
        <v>2129</v>
      </c>
      <c r="I1092" s="288" t="s">
        <v>180</v>
      </c>
      <c r="J1092" s="288" t="s">
        <v>181</v>
      </c>
      <c r="K1092" s="288" t="s">
        <v>2129</v>
      </c>
      <c r="L1092" s="288" t="s">
        <v>2130</v>
      </c>
      <c r="M1092" s="288" t="s">
        <v>2130</v>
      </c>
      <c r="N1092" s="288" t="s">
        <v>2129</v>
      </c>
      <c r="P1092" s="289">
        <v>-38144331.890000001</v>
      </c>
      <c r="Q1092" s="289">
        <v>-38050432.270000003</v>
      </c>
      <c r="R1092" s="289">
        <v>-38259272.850000001</v>
      </c>
      <c r="S1092" s="289">
        <v>-38378809.840000004</v>
      </c>
      <c r="T1092" s="289">
        <v>-38658610.049999997</v>
      </c>
      <c r="U1092" s="289">
        <v>-39079683.719999999</v>
      </c>
      <c r="V1092" s="289">
        <v>-39660917.729999997</v>
      </c>
      <c r="W1092" s="289">
        <v>-39930808.579999998</v>
      </c>
      <c r="X1092" s="289">
        <v>-40249294.609999999</v>
      </c>
      <c r="Y1092" s="289">
        <v>-40222152.850000001</v>
      </c>
      <c r="Z1092" s="289">
        <v>-40039034.359999999</v>
      </c>
      <c r="AA1092" s="289">
        <v>-39736122.280000001</v>
      </c>
      <c r="AB1092" s="289">
        <v>-39034010.25</v>
      </c>
      <c r="AC1092" s="289"/>
      <c r="AD1092" s="289"/>
      <c r="AE1092" s="289">
        <v>-39237859.184166662</v>
      </c>
      <c r="AF1092" s="299" t="s">
        <v>1300</v>
      </c>
      <c r="AG1092" s="300" t="s">
        <v>1301</v>
      </c>
      <c r="AH1092" s="291"/>
      <c r="AI1092" s="291">
        <v>-25971538.993999917</v>
      </c>
      <c r="AJ1092" s="291">
        <v>-13266320.190166749</v>
      </c>
      <c r="AK1092" s="292"/>
      <c r="AL1092" s="291">
        <v>-39237859.18416667</v>
      </c>
      <c r="AM1092" s="293"/>
      <c r="AN1092" s="291"/>
      <c r="AO1092" s="294">
        <v>0</v>
      </c>
      <c r="AP1092" s="291"/>
      <c r="AQ1092" s="295">
        <v>-39034010.25</v>
      </c>
      <c r="AR1092" s="291"/>
      <c r="AS1092" s="291">
        <v>-25836611.384475</v>
      </c>
      <c r="AT1092" s="291">
        <v>-13197398.865525</v>
      </c>
      <c r="AU1092" s="292"/>
      <c r="AV1092" s="291">
        <v>-39034010.25</v>
      </c>
      <c r="AW1092" s="293"/>
      <c r="AX1092" s="291"/>
      <c r="AY1092" s="293">
        <v>0</v>
      </c>
      <c r="AZ1092" s="297"/>
      <c r="BA1092" s="295"/>
      <c r="BB1092" s="43"/>
      <c r="BC1092" s="288" t="str">
        <f t="shared" si="140"/>
        <v/>
      </c>
      <c r="BD1092" s="288" t="str">
        <f t="shared" si="140"/>
        <v>ERB</v>
      </c>
      <c r="BE1092" s="288" t="str">
        <f t="shared" si="140"/>
        <v>GRB</v>
      </c>
      <c r="BF1092" s="288" t="str">
        <f t="shared" si="140"/>
        <v/>
      </c>
      <c r="BG1092" s="288" t="str">
        <f t="shared" si="136"/>
        <v>NO</v>
      </c>
      <c r="BH1092" s="288" t="str">
        <f t="shared" si="136"/>
        <v>NO</v>
      </c>
      <c r="BI1092" s="288" t="str">
        <f t="shared" si="141"/>
        <v/>
      </c>
      <c r="BJ1092" s="43"/>
      <c r="BK1092" s="288" t="b">
        <f t="shared" ref="BK1092:BQ1123" si="142">BC1092=H1092</f>
        <v>1</v>
      </c>
      <c r="BL1092" s="288" t="b">
        <f t="shared" si="142"/>
        <v>1</v>
      </c>
      <c r="BM1092" s="288" t="b">
        <f t="shared" si="142"/>
        <v>1</v>
      </c>
      <c r="BN1092" s="288" t="b">
        <f t="shared" si="142"/>
        <v>1</v>
      </c>
      <c r="BO1092" s="288" t="b">
        <f t="shared" si="142"/>
        <v>1</v>
      </c>
      <c r="BP1092" s="288" t="b">
        <f t="shared" si="142"/>
        <v>1</v>
      </c>
      <c r="BQ1092" s="288" t="b">
        <f t="shared" si="142"/>
        <v>1</v>
      </c>
    </row>
    <row r="1093" spans="1:69" ht="12" customHeight="1" x14ac:dyDescent="0.25">
      <c r="A1093" s="362">
        <v>23500011</v>
      </c>
      <c r="B1093" s="363" t="s">
        <v>3172</v>
      </c>
      <c r="C1093" s="16" t="s">
        <v>1302</v>
      </c>
      <c r="D1093" s="13" t="s">
        <v>180</v>
      </c>
      <c r="E1093" s="13"/>
      <c r="F1093" s="16"/>
      <c r="G1093" s="13"/>
      <c r="H1093" s="288" t="s">
        <v>2129</v>
      </c>
      <c r="I1093" s="288" t="s">
        <v>180</v>
      </c>
      <c r="J1093" s="288" t="s">
        <v>2129</v>
      </c>
      <c r="K1093" s="288" t="s">
        <v>2129</v>
      </c>
      <c r="L1093" s="288" t="s">
        <v>2130</v>
      </c>
      <c r="M1093" s="288" t="s">
        <v>2130</v>
      </c>
      <c r="N1093" s="288" t="s">
        <v>2129</v>
      </c>
      <c r="P1093" s="289">
        <v>-6998673.1799999997</v>
      </c>
      <c r="Q1093" s="289">
        <v>-7028673.1799999997</v>
      </c>
      <c r="R1093" s="289">
        <v>-7148673.1799999997</v>
      </c>
      <c r="S1093" s="289">
        <v>-7328673.1799999997</v>
      </c>
      <c r="T1093" s="289">
        <v>-7328673.1799999997</v>
      </c>
      <c r="U1093" s="289">
        <v>-7438673.1799999997</v>
      </c>
      <c r="V1093" s="289">
        <v>-2038423.18</v>
      </c>
      <c r="W1093" s="289">
        <v>-2369923.1800000002</v>
      </c>
      <c r="X1093" s="289">
        <v>-2451923.1800000002</v>
      </c>
      <c r="Y1093" s="289">
        <v>-2621923.1800000002</v>
      </c>
      <c r="Z1093" s="289">
        <v>-2851923.18</v>
      </c>
      <c r="AA1093" s="289">
        <v>-2995643.46</v>
      </c>
      <c r="AB1093" s="289">
        <v>-2995643.46</v>
      </c>
      <c r="AC1093" s="289"/>
      <c r="AD1093" s="289"/>
      <c r="AE1093" s="289">
        <v>-4716690.2983333329</v>
      </c>
      <c r="AF1093" s="299">
        <v>28</v>
      </c>
      <c r="AG1093" s="300"/>
      <c r="AH1093" s="291"/>
      <c r="AI1093" s="291">
        <v>-4716690.2983333329</v>
      </c>
      <c r="AJ1093" s="291"/>
      <c r="AK1093" s="292"/>
      <c r="AL1093" s="291">
        <v>-4716690.2983333329</v>
      </c>
      <c r="AM1093" s="293"/>
      <c r="AN1093" s="291"/>
      <c r="AO1093" s="294">
        <v>0</v>
      </c>
      <c r="AP1093" s="291"/>
      <c r="AQ1093" s="295">
        <v>-2995643.46</v>
      </c>
      <c r="AR1093" s="291"/>
      <c r="AS1093" s="291">
        <v>-2995643.46</v>
      </c>
      <c r="AT1093" s="291"/>
      <c r="AU1093" s="292"/>
      <c r="AV1093" s="291">
        <v>-2995643.46</v>
      </c>
      <c r="AW1093" s="293"/>
      <c r="AX1093" s="291"/>
      <c r="AY1093" s="293">
        <v>0</v>
      </c>
      <c r="AZ1093" s="297"/>
      <c r="BA1093" s="295"/>
      <c r="BB1093" s="43"/>
      <c r="BC1093" s="288" t="str">
        <f t="shared" si="140"/>
        <v/>
      </c>
      <c r="BD1093" s="288" t="str">
        <f t="shared" si="140"/>
        <v>ERB</v>
      </c>
      <c r="BE1093" s="288" t="str">
        <f t="shared" si="140"/>
        <v/>
      </c>
      <c r="BF1093" s="288" t="str">
        <f t="shared" si="140"/>
        <v/>
      </c>
      <c r="BG1093" s="288" t="str">
        <f t="shared" si="136"/>
        <v>NO</v>
      </c>
      <c r="BH1093" s="288" t="str">
        <f t="shared" si="136"/>
        <v>NO</v>
      </c>
      <c r="BI1093" s="288" t="str">
        <f t="shared" si="141"/>
        <v/>
      </c>
      <c r="BJ1093" s="43"/>
      <c r="BK1093" s="288" t="b">
        <f t="shared" si="142"/>
        <v>1</v>
      </c>
      <c r="BL1093" s="288" t="b">
        <f t="shared" si="142"/>
        <v>1</v>
      </c>
      <c r="BM1093" s="288" t="b">
        <f t="shared" si="142"/>
        <v>1</v>
      </c>
      <c r="BN1093" s="288" t="b">
        <f t="shared" si="142"/>
        <v>1</v>
      </c>
      <c r="BO1093" s="288" t="b">
        <f t="shared" si="142"/>
        <v>1</v>
      </c>
      <c r="BP1093" s="288" t="b">
        <f t="shared" si="142"/>
        <v>1</v>
      </c>
      <c r="BQ1093" s="288" t="b">
        <f t="shared" si="142"/>
        <v>1</v>
      </c>
    </row>
    <row r="1094" spans="1:69" ht="12" customHeight="1" x14ac:dyDescent="0.25">
      <c r="A1094" s="286">
        <v>23600021</v>
      </c>
      <c r="B1094" s="287" t="s">
        <v>3173</v>
      </c>
      <c r="C1094" s="16" t="s">
        <v>1303</v>
      </c>
      <c r="D1094" s="13" t="s">
        <v>183</v>
      </c>
      <c r="E1094" s="13"/>
      <c r="F1094" s="16"/>
      <c r="G1094" s="13"/>
      <c r="H1094" s="288" t="s">
        <v>2129</v>
      </c>
      <c r="I1094" s="288" t="s">
        <v>2129</v>
      </c>
      <c r="J1094" s="288" t="s">
        <v>2129</v>
      </c>
      <c r="K1094" s="288" t="s">
        <v>2129</v>
      </c>
      <c r="L1094" s="288" t="s">
        <v>2130</v>
      </c>
      <c r="M1094" s="288" t="s">
        <v>183</v>
      </c>
      <c r="N1094" s="288" t="s">
        <v>183</v>
      </c>
      <c r="P1094" s="289">
        <v>-5946376.9500000002</v>
      </c>
      <c r="Q1094" s="289">
        <v>-5473016.7999999998</v>
      </c>
      <c r="R1094" s="289">
        <v>-5216658.24</v>
      </c>
      <c r="S1094" s="289">
        <v>-4804327.01</v>
      </c>
      <c r="T1094" s="289">
        <v>-4201190.38</v>
      </c>
      <c r="U1094" s="289">
        <v>-3767924.43</v>
      </c>
      <c r="V1094" s="289">
        <v>-3802994.6</v>
      </c>
      <c r="W1094" s="289">
        <v>-4242803.8600000003</v>
      </c>
      <c r="X1094" s="289">
        <v>-3967348.81</v>
      </c>
      <c r="Y1094" s="289">
        <v>-3622932.33</v>
      </c>
      <c r="Z1094" s="289">
        <v>-4394556.37</v>
      </c>
      <c r="AA1094" s="289">
        <v>-5006618.5199999996</v>
      </c>
      <c r="AB1094" s="289">
        <v>-5475377.0599999996</v>
      </c>
      <c r="AC1094" s="289"/>
      <c r="AD1094" s="289"/>
      <c r="AE1094" s="289">
        <v>-4517604.0295833331</v>
      </c>
      <c r="AF1094" s="299"/>
      <c r="AG1094" s="300"/>
      <c r="AH1094" s="291"/>
      <c r="AI1094" s="291"/>
      <c r="AJ1094" s="291"/>
      <c r="AK1094" s="292"/>
      <c r="AL1094" s="291">
        <v>0</v>
      </c>
      <c r="AM1094" s="293"/>
      <c r="AN1094" s="291">
        <v>-4517604.0295833331</v>
      </c>
      <c r="AO1094" s="294">
        <v>-4517604.0295833331</v>
      </c>
      <c r="AP1094" s="291"/>
      <c r="AQ1094" s="295">
        <v>-5475377.0599999996</v>
      </c>
      <c r="AR1094" s="291"/>
      <c r="AS1094" s="291"/>
      <c r="AT1094" s="291"/>
      <c r="AU1094" s="292"/>
      <c r="AV1094" s="291">
        <v>0</v>
      </c>
      <c r="AW1094" s="293"/>
      <c r="AX1094" s="291">
        <v>-5475377.0599999996</v>
      </c>
      <c r="AY1094" s="293">
        <v>-5475377.0599999996</v>
      </c>
      <c r="AZ1094" s="297"/>
      <c r="BA1094" s="295"/>
      <c r="BB1094" s="43"/>
      <c r="BC1094" s="288" t="str">
        <f t="shared" si="140"/>
        <v/>
      </c>
      <c r="BD1094" s="288" t="str">
        <f t="shared" si="140"/>
        <v/>
      </c>
      <c r="BE1094" s="288" t="str">
        <f t="shared" si="140"/>
        <v/>
      </c>
      <c r="BF1094" s="288" t="str">
        <f t="shared" si="140"/>
        <v/>
      </c>
      <c r="BG1094" s="288" t="str">
        <f t="shared" si="136"/>
        <v>NO</v>
      </c>
      <c r="BH1094" s="288" t="str">
        <f t="shared" si="136"/>
        <v>W/C</v>
      </c>
      <c r="BI1094" s="288" t="str">
        <f t="shared" si="141"/>
        <v>W/C</v>
      </c>
      <c r="BJ1094" s="43"/>
      <c r="BK1094" s="288" t="b">
        <f t="shared" si="142"/>
        <v>1</v>
      </c>
      <c r="BL1094" s="288" t="b">
        <f t="shared" si="142"/>
        <v>1</v>
      </c>
      <c r="BM1094" s="288" t="b">
        <f t="shared" si="142"/>
        <v>1</v>
      </c>
      <c r="BN1094" s="288" t="b">
        <f t="shared" si="142"/>
        <v>1</v>
      </c>
      <c r="BO1094" s="288" t="b">
        <f t="shared" si="142"/>
        <v>1</v>
      </c>
      <c r="BP1094" s="288" t="b">
        <f t="shared" si="142"/>
        <v>1</v>
      </c>
      <c r="BQ1094" s="288" t="b">
        <f t="shared" si="142"/>
        <v>1</v>
      </c>
    </row>
    <row r="1095" spans="1:69" ht="12" customHeight="1" x14ac:dyDescent="0.25">
      <c r="A1095" s="286">
        <v>23600022</v>
      </c>
      <c r="B1095" s="287" t="s">
        <v>3174</v>
      </c>
      <c r="C1095" s="16" t="s">
        <v>1304</v>
      </c>
      <c r="D1095" s="13" t="s">
        <v>183</v>
      </c>
      <c r="E1095" s="13"/>
      <c r="F1095" s="16"/>
      <c r="G1095" s="13"/>
      <c r="H1095" s="288" t="s">
        <v>2129</v>
      </c>
      <c r="I1095" s="288" t="s">
        <v>2129</v>
      </c>
      <c r="J1095" s="288" t="s">
        <v>2129</v>
      </c>
      <c r="K1095" s="288" t="s">
        <v>2129</v>
      </c>
      <c r="L1095" s="288" t="s">
        <v>2130</v>
      </c>
      <c r="M1095" s="288" t="s">
        <v>183</v>
      </c>
      <c r="N1095" s="288" t="s">
        <v>183</v>
      </c>
      <c r="P1095" s="289">
        <v>-2645086.54</v>
      </c>
      <c r="Q1095" s="289">
        <v>-2287143.2799999998</v>
      </c>
      <c r="R1095" s="289">
        <v>-2376969.04</v>
      </c>
      <c r="S1095" s="289">
        <v>-1918737.24</v>
      </c>
      <c r="T1095" s="289">
        <v>-1457043.7</v>
      </c>
      <c r="U1095" s="289">
        <v>-972205.18</v>
      </c>
      <c r="V1095" s="289">
        <v>-964205.7</v>
      </c>
      <c r="W1095" s="289">
        <v>-826611.47</v>
      </c>
      <c r="X1095" s="289">
        <v>-870268.85</v>
      </c>
      <c r="Y1095" s="289">
        <v>-982560.8</v>
      </c>
      <c r="Z1095" s="289">
        <v>-1600267.64</v>
      </c>
      <c r="AA1095" s="289">
        <v>-1936311.75</v>
      </c>
      <c r="AB1095" s="289">
        <v>-2318086.25</v>
      </c>
      <c r="AC1095" s="289"/>
      <c r="AD1095" s="289"/>
      <c r="AE1095" s="289">
        <v>-1556159.2537500001</v>
      </c>
      <c r="AF1095" s="299"/>
      <c r="AG1095" s="300"/>
      <c r="AH1095" s="291"/>
      <c r="AI1095" s="291"/>
      <c r="AJ1095" s="291"/>
      <c r="AK1095" s="292"/>
      <c r="AL1095" s="291">
        <v>0</v>
      </c>
      <c r="AM1095" s="293"/>
      <c r="AN1095" s="291">
        <v>-1556159.2537500001</v>
      </c>
      <c r="AO1095" s="294">
        <v>-1556159.2537500001</v>
      </c>
      <c r="AP1095" s="291"/>
      <c r="AQ1095" s="295">
        <v>-2318086.25</v>
      </c>
      <c r="AR1095" s="291"/>
      <c r="AS1095" s="291"/>
      <c r="AT1095" s="291"/>
      <c r="AU1095" s="292"/>
      <c r="AV1095" s="291">
        <v>0</v>
      </c>
      <c r="AW1095" s="293"/>
      <c r="AX1095" s="291">
        <v>-2318086.25</v>
      </c>
      <c r="AY1095" s="293">
        <v>-2318086.25</v>
      </c>
      <c r="AZ1095" s="297"/>
      <c r="BA1095" s="295"/>
      <c r="BB1095" s="43"/>
      <c r="BC1095" s="288" t="str">
        <f t="shared" si="140"/>
        <v/>
      </c>
      <c r="BD1095" s="288" t="str">
        <f t="shared" si="140"/>
        <v/>
      </c>
      <c r="BE1095" s="288" t="str">
        <f t="shared" si="140"/>
        <v/>
      </c>
      <c r="BF1095" s="288" t="str">
        <f t="shared" si="140"/>
        <v/>
      </c>
      <c r="BG1095" s="288" t="str">
        <f t="shared" si="136"/>
        <v>NO</v>
      </c>
      <c r="BH1095" s="288" t="str">
        <f t="shared" si="136"/>
        <v>W/C</v>
      </c>
      <c r="BI1095" s="288" t="str">
        <f t="shared" si="141"/>
        <v>W/C</v>
      </c>
      <c r="BJ1095" s="43"/>
      <c r="BK1095" s="288" t="b">
        <f t="shared" si="142"/>
        <v>1</v>
      </c>
      <c r="BL1095" s="288" t="b">
        <f t="shared" si="142"/>
        <v>1</v>
      </c>
      <c r="BM1095" s="288" t="b">
        <f t="shared" si="142"/>
        <v>1</v>
      </c>
      <c r="BN1095" s="288" t="b">
        <f t="shared" si="142"/>
        <v>1</v>
      </c>
      <c r="BO1095" s="288" t="b">
        <f t="shared" si="142"/>
        <v>1</v>
      </c>
      <c r="BP1095" s="288" t="b">
        <f t="shared" si="142"/>
        <v>1</v>
      </c>
      <c r="BQ1095" s="288" t="b">
        <f t="shared" si="142"/>
        <v>1</v>
      </c>
    </row>
    <row r="1096" spans="1:69" ht="12" customHeight="1" x14ac:dyDescent="0.25">
      <c r="A1096" s="14">
        <v>23600033</v>
      </c>
      <c r="B1096" s="15" t="s">
        <v>3175</v>
      </c>
      <c r="C1096" s="16" t="s">
        <v>1305</v>
      </c>
      <c r="D1096" s="13" t="s">
        <v>183</v>
      </c>
      <c r="E1096" s="13"/>
      <c r="F1096" s="16"/>
      <c r="G1096" s="13"/>
      <c r="H1096" s="288" t="s">
        <v>2129</v>
      </c>
      <c r="I1096" s="288" t="s">
        <v>2129</v>
      </c>
      <c r="J1096" s="288" t="s">
        <v>2129</v>
      </c>
      <c r="K1096" s="288" t="s">
        <v>2129</v>
      </c>
      <c r="L1096" s="288" t="s">
        <v>2130</v>
      </c>
      <c r="M1096" s="288" t="s">
        <v>183</v>
      </c>
      <c r="N1096" s="288" t="s">
        <v>183</v>
      </c>
      <c r="P1096" s="289">
        <v>1930464.6</v>
      </c>
      <c r="Q1096" s="289">
        <v>42123.779999999795</v>
      </c>
      <c r="R1096" s="289">
        <v>-604847.91999999993</v>
      </c>
      <c r="S1096" s="289">
        <v>185819.3900000006</v>
      </c>
      <c r="T1096" s="289">
        <v>525067.81999999983</v>
      </c>
      <c r="U1096" s="289">
        <v>-614757.75</v>
      </c>
      <c r="V1096" s="289">
        <v>1900767.3499999999</v>
      </c>
      <c r="W1096" s="289">
        <v>318406.14</v>
      </c>
      <c r="X1096" s="289">
        <v>-2240490.02</v>
      </c>
      <c r="Y1096" s="289">
        <v>1967111.54</v>
      </c>
      <c r="Z1096" s="289">
        <v>6158906.5199999996</v>
      </c>
      <c r="AA1096" s="289">
        <v>3205125.11</v>
      </c>
      <c r="AB1096" s="289">
        <v>504096.95</v>
      </c>
      <c r="AC1096" s="289"/>
      <c r="AD1096" s="289"/>
      <c r="AE1096" s="289">
        <v>1005042.7279166667</v>
      </c>
      <c r="AF1096" s="299"/>
      <c r="AG1096" s="300"/>
      <c r="AH1096" s="291"/>
      <c r="AI1096" s="291"/>
      <c r="AJ1096" s="291"/>
      <c r="AK1096" s="292"/>
      <c r="AL1096" s="291">
        <v>0</v>
      </c>
      <c r="AM1096" s="293"/>
      <c r="AN1096" s="291">
        <v>1005042.7279166667</v>
      </c>
      <c r="AO1096" s="294">
        <v>1005042.7279166667</v>
      </c>
      <c r="AP1096" s="291"/>
      <c r="AQ1096" s="295">
        <v>504096.95</v>
      </c>
      <c r="AR1096" s="291"/>
      <c r="AS1096" s="291"/>
      <c r="AT1096" s="291"/>
      <c r="AU1096" s="292"/>
      <c r="AV1096" s="291">
        <v>0</v>
      </c>
      <c r="AW1096" s="293"/>
      <c r="AX1096" s="291">
        <v>504096.95</v>
      </c>
      <c r="AY1096" s="293">
        <v>504096.95</v>
      </c>
      <c r="AZ1096" s="297"/>
      <c r="BA1096" s="295"/>
      <c r="BB1096" s="43"/>
      <c r="BC1096" s="288" t="str">
        <f t="shared" si="140"/>
        <v/>
      </c>
      <c r="BD1096" s="288" t="str">
        <f t="shared" si="140"/>
        <v/>
      </c>
      <c r="BE1096" s="288" t="str">
        <f t="shared" si="140"/>
        <v/>
      </c>
      <c r="BF1096" s="288" t="str">
        <f t="shared" si="140"/>
        <v/>
      </c>
      <c r="BG1096" s="288" t="str">
        <f t="shared" si="136"/>
        <v>NO</v>
      </c>
      <c r="BH1096" s="288" t="str">
        <f t="shared" si="136"/>
        <v>W/C</v>
      </c>
      <c r="BI1096" s="288" t="str">
        <f t="shared" si="141"/>
        <v>W/C</v>
      </c>
      <c r="BJ1096" s="43"/>
      <c r="BK1096" s="288" t="b">
        <f t="shared" si="142"/>
        <v>1</v>
      </c>
      <c r="BL1096" s="288" t="b">
        <f t="shared" si="142"/>
        <v>1</v>
      </c>
      <c r="BM1096" s="288" t="b">
        <f t="shared" si="142"/>
        <v>1</v>
      </c>
      <c r="BN1096" s="288" t="b">
        <f t="shared" si="142"/>
        <v>1</v>
      </c>
      <c r="BO1096" s="288" t="b">
        <f t="shared" si="142"/>
        <v>1</v>
      </c>
      <c r="BP1096" s="288" t="b">
        <f t="shared" si="142"/>
        <v>1</v>
      </c>
      <c r="BQ1096" s="288" t="b">
        <f t="shared" si="142"/>
        <v>1</v>
      </c>
    </row>
    <row r="1097" spans="1:69" ht="12" customHeight="1" x14ac:dyDescent="0.25">
      <c r="A1097" s="286">
        <v>23600063</v>
      </c>
      <c r="B1097" s="287" t="s">
        <v>3176</v>
      </c>
      <c r="C1097" s="16" t="s">
        <v>1306</v>
      </c>
      <c r="D1097" s="13" t="s">
        <v>183</v>
      </c>
      <c r="E1097" s="13"/>
      <c r="F1097" s="16"/>
      <c r="G1097" s="13"/>
      <c r="H1097" s="288" t="s">
        <v>2129</v>
      </c>
      <c r="I1097" s="288" t="s">
        <v>2129</v>
      </c>
      <c r="J1097" s="288" t="s">
        <v>2129</v>
      </c>
      <c r="K1097" s="288" t="s">
        <v>2129</v>
      </c>
      <c r="L1097" s="288" t="s">
        <v>2130</v>
      </c>
      <c r="M1097" s="288" t="s">
        <v>183</v>
      </c>
      <c r="N1097" s="288" t="s">
        <v>183</v>
      </c>
      <c r="P1097" s="289">
        <v>0</v>
      </c>
      <c r="Q1097" s="289">
        <v>0</v>
      </c>
      <c r="R1097" s="289">
        <v>0</v>
      </c>
      <c r="S1097" s="289">
        <v>0</v>
      </c>
      <c r="T1097" s="289">
        <v>0</v>
      </c>
      <c r="U1097" s="289">
        <v>0</v>
      </c>
      <c r="V1097" s="289">
        <v>0</v>
      </c>
      <c r="W1097" s="289">
        <v>0</v>
      </c>
      <c r="X1097" s="289">
        <v>0</v>
      </c>
      <c r="Y1097" s="289">
        <v>0</v>
      </c>
      <c r="Z1097" s="289">
        <v>0</v>
      </c>
      <c r="AA1097" s="289">
        <v>0</v>
      </c>
      <c r="AB1097" s="289">
        <v>0</v>
      </c>
      <c r="AC1097" s="289"/>
      <c r="AD1097" s="289"/>
      <c r="AE1097" s="289">
        <v>0</v>
      </c>
      <c r="AF1097" s="299"/>
      <c r="AG1097" s="300"/>
      <c r="AH1097" s="291"/>
      <c r="AI1097" s="291"/>
      <c r="AJ1097" s="291"/>
      <c r="AK1097" s="292"/>
      <c r="AL1097" s="291">
        <v>0</v>
      </c>
      <c r="AM1097" s="293"/>
      <c r="AN1097" s="291">
        <v>0</v>
      </c>
      <c r="AO1097" s="294">
        <v>0</v>
      </c>
      <c r="AP1097" s="291"/>
      <c r="AQ1097" s="295">
        <v>0</v>
      </c>
      <c r="AR1097" s="291"/>
      <c r="AS1097" s="291"/>
      <c r="AT1097" s="291"/>
      <c r="AU1097" s="292"/>
      <c r="AV1097" s="291">
        <v>0</v>
      </c>
      <c r="AW1097" s="293"/>
      <c r="AX1097" s="291">
        <v>0</v>
      </c>
      <c r="AY1097" s="293">
        <v>0</v>
      </c>
      <c r="AZ1097" s="297"/>
      <c r="BA1097" s="295"/>
      <c r="BB1097" s="43"/>
      <c r="BC1097" s="288" t="str">
        <f t="shared" si="140"/>
        <v/>
      </c>
      <c r="BD1097" s="288" t="str">
        <f t="shared" si="140"/>
        <v/>
      </c>
      <c r="BE1097" s="288" t="str">
        <f t="shared" si="140"/>
        <v/>
      </c>
      <c r="BF1097" s="288" t="str">
        <f t="shared" si="140"/>
        <v/>
      </c>
      <c r="BG1097" s="288" t="str">
        <f t="shared" ref="BG1097:BH1160" si="143">IF(VALUE(AW1097),"W/C",IF(ISBLANK(AW1097),"NO","W/C"))</f>
        <v>NO</v>
      </c>
      <c r="BH1097" s="288" t="str">
        <f t="shared" si="143"/>
        <v>W/C</v>
      </c>
      <c r="BI1097" s="288" t="str">
        <f t="shared" si="141"/>
        <v>W/C</v>
      </c>
      <c r="BJ1097" s="43"/>
      <c r="BK1097" s="288" t="b">
        <f t="shared" si="142"/>
        <v>1</v>
      </c>
      <c r="BL1097" s="288" t="b">
        <f t="shared" si="142"/>
        <v>1</v>
      </c>
      <c r="BM1097" s="288" t="b">
        <f t="shared" si="142"/>
        <v>1</v>
      </c>
      <c r="BN1097" s="288" t="b">
        <f t="shared" si="142"/>
        <v>1</v>
      </c>
      <c r="BO1097" s="288" t="b">
        <f t="shared" si="142"/>
        <v>1</v>
      </c>
      <c r="BP1097" s="288" t="b">
        <f t="shared" si="142"/>
        <v>1</v>
      </c>
      <c r="BQ1097" s="288" t="b">
        <f t="shared" si="142"/>
        <v>1</v>
      </c>
    </row>
    <row r="1098" spans="1:69" ht="12" customHeight="1" x14ac:dyDescent="0.25">
      <c r="A1098" s="286">
        <v>23600093</v>
      </c>
      <c r="B1098" s="287" t="s">
        <v>3177</v>
      </c>
      <c r="C1098" s="16" t="s">
        <v>1307</v>
      </c>
      <c r="D1098" s="13" t="s">
        <v>183</v>
      </c>
      <c r="E1098" s="13"/>
      <c r="F1098" s="16"/>
      <c r="G1098" s="13"/>
      <c r="H1098" s="288" t="s">
        <v>2129</v>
      </c>
      <c r="I1098" s="288" t="s">
        <v>2129</v>
      </c>
      <c r="J1098" s="288" t="s">
        <v>2129</v>
      </c>
      <c r="K1098" s="288" t="s">
        <v>2129</v>
      </c>
      <c r="L1098" s="288" t="s">
        <v>2130</v>
      </c>
      <c r="M1098" s="288" t="s">
        <v>183</v>
      </c>
      <c r="N1098" s="288" t="s">
        <v>183</v>
      </c>
      <c r="P1098" s="289">
        <v>0</v>
      </c>
      <c r="Q1098" s="289">
        <v>-378392.01</v>
      </c>
      <c r="R1098" s="289">
        <v>-409876</v>
      </c>
      <c r="S1098" s="289">
        <v>0</v>
      </c>
      <c r="T1098" s="289">
        <v>0</v>
      </c>
      <c r="U1098" s="289">
        <v>0</v>
      </c>
      <c r="V1098" s="289">
        <v>0</v>
      </c>
      <c r="W1098" s="289">
        <v>-367876.69</v>
      </c>
      <c r="X1098" s="289">
        <v>0</v>
      </c>
      <c r="Y1098" s="289">
        <v>0</v>
      </c>
      <c r="Z1098" s="289">
        <v>0</v>
      </c>
      <c r="AA1098" s="289">
        <v>0</v>
      </c>
      <c r="AB1098" s="289">
        <v>-458957.28</v>
      </c>
      <c r="AC1098" s="289"/>
      <c r="AD1098" s="289"/>
      <c r="AE1098" s="289">
        <v>-115468.61166666665</v>
      </c>
      <c r="AF1098" s="299"/>
      <c r="AG1098" s="300"/>
      <c r="AH1098" s="291"/>
      <c r="AI1098" s="291"/>
      <c r="AJ1098" s="291"/>
      <c r="AK1098" s="292"/>
      <c r="AL1098" s="291">
        <v>0</v>
      </c>
      <c r="AM1098" s="293"/>
      <c r="AN1098" s="291">
        <v>-115468.61166666665</v>
      </c>
      <c r="AO1098" s="294">
        <v>-115468.61166666665</v>
      </c>
      <c r="AP1098" s="291"/>
      <c r="AQ1098" s="295">
        <v>-458957.28</v>
      </c>
      <c r="AR1098" s="291"/>
      <c r="AS1098" s="291"/>
      <c r="AT1098" s="291"/>
      <c r="AU1098" s="292"/>
      <c r="AV1098" s="291">
        <v>0</v>
      </c>
      <c r="AW1098" s="293"/>
      <c r="AX1098" s="291">
        <v>-458957.28</v>
      </c>
      <c r="AY1098" s="293">
        <v>-458957.28</v>
      </c>
      <c r="AZ1098" s="297"/>
      <c r="BA1098" s="295"/>
      <c r="BB1098" s="43"/>
      <c r="BC1098" s="288" t="str">
        <f t="shared" si="140"/>
        <v/>
      </c>
      <c r="BD1098" s="288" t="str">
        <f t="shared" si="140"/>
        <v/>
      </c>
      <c r="BE1098" s="288" t="str">
        <f t="shared" si="140"/>
        <v/>
      </c>
      <c r="BF1098" s="288" t="str">
        <f t="shared" si="140"/>
        <v/>
      </c>
      <c r="BG1098" s="288" t="str">
        <f t="shared" si="143"/>
        <v>NO</v>
      </c>
      <c r="BH1098" s="288" t="str">
        <f t="shared" si="143"/>
        <v>W/C</v>
      </c>
      <c r="BI1098" s="288" t="str">
        <f t="shared" si="141"/>
        <v>W/C</v>
      </c>
      <c r="BJ1098" s="43"/>
      <c r="BK1098" s="288" t="b">
        <f t="shared" si="142"/>
        <v>1</v>
      </c>
      <c r="BL1098" s="288" t="b">
        <f t="shared" si="142"/>
        <v>1</v>
      </c>
      <c r="BM1098" s="288" t="b">
        <f t="shared" si="142"/>
        <v>1</v>
      </c>
      <c r="BN1098" s="288" t="b">
        <f t="shared" si="142"/>
        <v>1</v>
      </c>
      <c r="BO1098" s="288" t="b">
        <f t="shared" si="142"/>
        <v>1</v>
      </c>
      <c r="BP1098" s="288" t="b">
        <f t="shared" si="142"/>
        <v>1</v>
      </c>
      <c r="BQ1098" s="288" t="b">
        <f t="shared" si="142"/>
        <v>1</v>
      </c>
    </row>
    <row r="1099" spans="1:69" ht="12" customHeight="1" x14ac:dyDescent="0.25">
      <c r="A1099" s="12">
        <v>23600173</v>
      </c>
      <c r="B1099" s="13" t="s">
        <v>3178</v>
      </c>
      <c r="C1099" s="16" t="s">
        <v>1308</v>
      </c>
      <c r="D1099" s="13" t="s">
        <v>183</v>
      </c>
      <c r="E1099" s="13"/>
      <c r="F1099" s="16"/>
      <c r="G1099" s="13"/>
      <c r="H1099" s="288" t="s">
        <v>2129</v>
      </c>
      <c r="I1099" s="288" t="s">
        <v>2129</v>
      </c>
      <c r="J1099" s="288" t="s">
        <v>2129</v>
      </c>
      <c r="K1099" s="288" t="s">
        <v>2129</v>
      </c>
      <c r="L1099" s="288" t="s">
        <v>2130</v>
      </c>
      <c r="M1099" s="288" t="s">
        <v>183</v>
      </c>
      <c r="N1099" s="288" t="s">
        <v>183</v>
      </c>
      <c r="P1099" s="289">
        <v>-8934.5400000000009</v>
      </c>
      <c r="Q1099" s="289">
        <v>0</v>
      </c>
      <c r="R1099" s="289">
        <v>0</v>
      </c>
      <c r="S1099" s="289">
        <v>-2126.92</v>
      </c>
      <c r="T1099" s="289">
        <v>0</v>
      </c>
      <c r="U1099" s="289">
        <v>0</v>
      </c>
      <c r="V1099" s="289">
        <v>0</v>
      </c>
      <c r="W1099" s="289">
        <v>0</v>
      </c>
      <c r="X1099" s="289">
        <v>0</v>
      </c>
      <c r="Y1099" s="289">
        <v>0</v>
      </c>
      <c r="Z1099" s="289">
        <v>0</v>
      </c>
      <c r="AA1099" s="289">
        <v>0</v>
      </c>
      <c r="AB1099" s="289">
        <v>0</v>
      </c>
      <c r="AC1099" s="289"/>
      <c r="AD1099" s="289"/>
      <c r="AE1099" s="289">
        <v>-549.51583333333338</v>
      </c>
      <c r="AF1099" s="299"/>
      <c r="AG1099" s="300"/>
      <c r="AH1099" s="291"/>
      <c r="AI1099" s="291"/>
      <c r="AJ1099" s="291"/>
      <c r="AK1099" s="292"/>
      <c r="AL1099" s="291">
        <v>0</v>
      </c>
      <c r="AM1099" s="293"/>
      <c r="AN1099" s="291">
        <v>-549.51583333333338</v>
      </c>
      <c r="AO1099" s="294">
        <v>-549.51583333333338</v>
      </c>
      <c r="AP1099" s="291"/>
      <c r="AQ1099" s="295">
        <v>0</v>
      </c>
      <c r="AR1099" s="291"/>
      <c r="AS1099" s="291"/>
      <c r="AT1099" s="291"/>
      <c r="AU1099" s="292"/>
      <c r="AV1099" s="291">
        <v>0</v>
      </c>
      <c r="AW1099" s="293"/>
      <c r="AX1099" s="291">
        <v>0</v>
      </c>
      <c r="AY1099" s="293">
        <v>0</v>
      </c>
      <c r="AZ1099" s="297"/>
      <c r="BA1099" s="295"/>
      <c r="BB1099" s="43"/>
      <c r="BC1099" s="288" t="str">
        <f t="shared" si="140"/>
        <v/>
      </c>
      <c r="BD1099" s="288" t="str">
        <f t="shared" si="140"/>
        <v/>
      </c>
      <c r="BE1099" s="288" t="str">
        <f t="shared" si="140"/>
        <v/>
      </c>
      <c r="BF1099" s="288" t="str">
        <f t="shared" si="140"/>
        <v/>
      </c>
      <c r="BG1099" s="288" t="str">
        <f t="shared" si="143"/>
        <v>NO</v>
      </c>
      <c r="BH1099" s="288" t="str">
        <f t="shared" si="143"/>
        <v>W/C</v>
      </c>
      <c r="BI1099" s="288" t="str">
        <f t="shared" si="141"/>
        <v>W/C</v>
      </c>
      <c r="BJ1099" s="43"/>
      <c r="BK1099" s="288" t="b">
        <f t="shared" si="142"/>
        <v>1</v>
      </c>
      <c r="BL1099" s="288" t="b">
        <f t="shared" si="142"/>
        <v>1</v>
      </c>
      <c r="BM1099" s="288" t="b">
        <f t="shared" si="142"/>
        <v>1</v>
      </c>
      <c r="BN1099" s="288" t="b">
        <f t="shared" si="142"/>
        <v>1</v>
      </c>
      <c r="BO1099" s="288" t="b">
        <f t="shared" si="142"/>
        <v>1</v>
      </c>
      <c r="BP1099" s="288" t="b">
        <f t="shared" si="142"/>
        <v>1</v>
      </c>
      <c r="BQ1099" s="288" t="b">
        <f t="shared" si="142"/>
        <v>1</v>
      </c>
    </row>
    <row r="1100" spans="1:69" ht="12" customHeight="1" x14ac:dyDescent="0.25">
      <c r="A1100" s="286">
        <v>23600201</v>
      </c>
      <c r="B1100" s="287" t="s">
        <v>3179</v>
      </c>
      <c r="C1100" s="16" t="s">
        <v>1309</v>
      </c>
      <c r="D1100" s="13" t="s">
        <v>183</v>
      </c>
      <c r="E1100" s="13"/>
      <c r="F1100" s="16"/>
      <c r="G1100" s="13"/>
      <c r="H1100" s="288" t="s">
        <v>2129</v>
      </c>
      <c r="I1100" s="288" t="s">
        <v>2129</v>
      </c>
      <c r="J1100" s="288" t="s">
        <v>2129</v>
      </c>
      <c r="K1100" s="288" t="s">
        <v>2129</v>
      </c>
      <c r="L1100" s="288" t="s">
        <v>2130</v>
      </c>
      <c r="M1100" s="288" t="s">
        <v>183</v>
      </c>
      <c r="N1100" s="288" t="s">
        <v>183</v>
      </c>
      <c r="P1100" s="289">
        <v>-47617627</v>
      </c>
      <c r="Q1100" s="289">
        <v>-51826323.240000002</v>
      </c>
      <c r="R1100" s="289">
        <v>-56035018.75</v>
      </c>
      <c r="S1100" s="289">
        <v>-61608299.609999999</v>
      </c>
      <c r="T1100" s="289">
        <v>-42029532.490000002</v>
      </c>
      <c r="U1100" s="289">
        <v>-46415161.520000003</v>
      </c>
      <c r="V1100" s="289">
        <v>-50813083.840000004</v>
      </c>
      <c r="W1100" s="289">
        <v>-55198947.659999996</v>
      </c>
      <c r="X1100" s="289">
        <v>-59128072.729999997</v>
      </c>
      <c r="Y1100" s="289">
        <v>-63456845.229999997</v>
      </c>
      <c r="Z1100" s="289">
        <v>-43263838.740000002</v>
      </c>
      <c r="AA1100" s="289">
        <v>-47617105.560000002</v>
      </c>
      <c r="AB1100" s="289">
        <v>-51433379.880000003</v>
      </c>
      <c r="AC1100" s="289"/>
      <c r="AD1100" s="289"/>
      <c r="AE1100" s="289">
        <v>-52243144.400833346</v>
      </c>
      <c r="AF1100" s="299"/>
      <c r="AG1100" s="300"/>
      <c r="AH1100" s="291"/>
      <c r="AI1100" s="291"/>
      <c r="AJ1100" s="291"/>
      <c r="AK1100" s="292"/>
      <c r="AL1100" s="291">
        <v>0</v>
      </c>
      <c r="AM1100" s="293"/>
      <c r="AN1100" s="291">
        <v>-52243144.400833346</v>
      </c>
      <c r="AO1100" s="294">
        <v>-52243144.400833346</v>
      </c>
      <c r="AP1100" s="291"/>
      <c r="AQ1100" s="295">
        <v>-51433379.880000003</v>
      </c>
      <c r="AR1100" s="291"/>
      <c r="AS1100" s="291"/>
      <c r="AT1100" s="291"/>
      <c r="AU1100" s="292"/>
      <c r="AV1100" s="291">
        <v>0</v>
      </c>
      <c r="AW1100" s="293"/>
      <c r="AX1100" s="291">
        <v>-51433379.880000003</v>
      </c>
      <c r="AY1100" s="293">
        <v>-51433379.880000003</v>
      </c>
      <c r="AZ1100" s="297"/>
      <c r="BA1100" s="295"/>
      <c r="BB1100" s="43"/>
      <c r="BC1100" s="288" t="str">
        <f t="shared" si="140"/>
        <v/>
      </c>
      <c r="BD1100" s="288" t="str">
        <f t="shared" si="140"/>
        <v/>
      </c>
      <c r="BE1100" s="288" t="str">
        <f t="shared" si="140"/>
        <v/>
      </c>
      <c r="BF1100" s="288" t="str">
        <f t="shared" si="140"/>
        <v/>
      </c>
      <c r="BG1100" s="288" t="str">
        <f t="shared" si="143"/>
        <v>NO</v>
      </c>
      <c r="BH1100" s="288" t="str">
        <f t="shared" si="143"/>
        <v>W/C</v>
      </c>
      <c r="BI1100" s="288" t="str">
        <f t="shared" si="141"/>
        <v>W/C</v>
      </c>
      <c r="BJ1100" s="43"/>
      <c r="BK1100" s="288" t="b">
        <f t="shared" si="142"/>
        <v>1</v>
      </c>
      <c r="BL1100" s="288" t="b">
        <f t="shared" si="142"/>
        <v>1</v>
      </c>
      <c r="BM1100" s="288" t="b">
        <f t="shared" si="142"/>
        <v>1</v>
      </c>
      <c r="BN1100" s="288" t="b">
        <f t="shared" si="142"/>
        <v>1</v>
      </c>
      <c r="BO1100" s="288" t="b">
        <f t="shared" si="142"/>
        <v>1</v>
      </c>
      <c r="BP1100" s="288" t="b">
        <f t="shared" si="142"/>
        <v>1</v>
      </c>
      <c r="BQ1100" s="288" t="b">
        <f t="shared" si="142"/>
        <v>1</v>
      </c>
    </row>
    <row r="1101" spans="1:69" ht="12" customHeight="1" x14ac:dyDescent="0.25">
      <c r="A1101" s="286">
        <v>23600211</v>
      </c>
      <c r="B1101" s="287" t="s">
        <v>3180</v>
      </c>
      <c r="C1101" s="16" t="s">
        <v>1310</v>
      </c>
      <c r="D1101" s="13" t="s">
        <v>183</v>
      </c>
      <c r="E1101" s="13"/>
      <c r="F1101" s="16"/>
      <c r="G1101" s="13"/>
      <c r="H1101" s="288" t="s">
        <v>2129</v>
      </c>
      <c r="I1101" s="288" t="s">
        <v>2129</v>
      </c>
      <c r="J1101" s="288" t="s">
        <v>2129</v>
      </c>
      <c r="K1101" s="288" t="s">
        <v>2129</v>
      </c>
      <c r="L1101" s="288" t="s">
        <v>2130</v>
      </c>
      <c r="M1101" s="288" t="s">
        <v>183</v>
      </c>
      <c r="N1101" s="288" t="s">
        <v>183</v>
      </c>
      <c r="P1101" s="289">
        <v>-5937352.9100000001</v>
      </c>
      <c r="Q1101" s="289">
        <v>-7019501.9100000001</v>
      </c>
      <c r="R1101" s="289">
        <v>-8101069.3899999997</v>
      </c>
      <c r="S1101" s="289">
        <v>-9183211.75</v>
      </c>
      <c r="T1101" s="289">
        <v>-10265357.15</v>
      </c>
      <c r="U1101" s="289">
        <v>-5410162.2800000003</v>
      </c>
      <c r="V1101" s="289">
        <v>-5538035.0999999996</v>
      </c>
      <c r="W1101" s="289">
        <v>-6459889.54</v>
      </c>
      <c r="X1101" s="289">
        <v>-7383478.7599999998</v>
      </c>
      <c r="Y1101" s="289">
        <v>-8306485.9800000004</v>
      </c>
      <c r="Z1101" s="289">
        <v>-9229494.1999999993</v>
      </c>
      <c r="AA1101" s="289">
        <v>-4608661.74</v>
      </c>
      <c r="AB1101" s="289">
        <v>-5820202.7400000002</v>
      </c>
      <c r="AC1101" s="289"/>
      <c r="AD1101" s="289"/>
      <c r="AE1101" s="289">
        <v>-7282010.46875</v>
      </c>
      <c r="AF1101" s="299"/>
      <c r="AG1101" s="300"/>
      <c r="AH1101" s="291"/>
      <c r="AI1101" s="291"/>
      <c r="AJ1101" s="291"/>
      <c r="AK1101" s="292"/>
      <c r="AL1101" s="291">
        <v>0</v>
      </c>
      <c r="AM1101" s="293"/>
      <c r="AN1101" s="291">
        <v>-7282010.46875</v>
      </c>
      <c r="AO1101" s="294">
        <v>-7282010.46875</v>
      </c>
      <c r="AP1101" s="291"/>
      <c r="AQ1101" s="295">
        <v>-5820202.7400000002</v>
      </c>
      <c r="AR1101" s="291"/>
      <c r="AS1101" s="291"/>
      <c r="AT1101" s="291"/>
      <c r="AU1101" s="292"/>
      <c r="AV1101" s="291">
        <v>0</v>
      </c>
      <c r="AW1101" s="293"/>
      <c r="AX1101" s="291">
        <v>-5820202.7400000002</v>
      </c>
      <c r="AY1101" s="293">
        <v>-5820202.7400000002</v>
      </c>
      <c r="AZ1101" s="297"/>
      <c r="BA1101" s="295"/>
      <c r="BB1101" s="43"/>
      <c r="BC1101" s="288" t="str">
        <f t="shared" si="140"/>
        <v/>
      </c>
      <c r="BD1101" s="288" t="str">
        <f t="shared" si="140"/>
        <v/>
      </c>
      <c r="BE1101" s="288" t="str">
        <f t="shared" si="140"/>
        <v/>
      </c>
      <c r="BF1101" s="288" t="str">
        <f t="shared" si="140"/>
        <v/>
      </c>
      <c r="BG1101" s="288" t="str">
        <f t="shared" si="143"/>
        <v>NO</v>
      </c>
      <c r="BH1101" s="288" t="str">
        <f t="shared" si="143"/>
        <v>W/C</v>
      </c>
      <c r="BI1101" s="288" t="str">
        <f t="shared" si="141"/>
        <v>W/C</v>
      </c>
      <c r="BJ1101" s="43"/>
      <c r="BK1101" s="288" t="b">
        <f t="shared" si="142"/>
        <v>1</v>
      </c>
      <c r="BL1101" s="288" t="b">
        <f t="shared" si="142"/>
        <v>1</v>
      </c>
      <c r="BM1101" s="288" t="b">
        <f t="shared" si="142"/>
        <v>1</v>
      </c>
      <c r="BN1101" s="288" t="b">
        <f t="shared" si="142"/>
        <v>1</v>
      </c>
      <c r="BO1101" s="288" t="b">
        <f t="shared" si="142"/>
        <v>1</v>
      </c>
      <c r="BP1101" s="288" t="b">
        <f t="shared" si="142"/>
        <v>1</v>
      </c>
      <c r="BQ1101" s="288" t="b">
        <f t="shared" si="142"/>
        <v>1</v>
      </c>
    </row>
    <row r="1102" spans="1:69" ht="12" customHeight="1" x14ac:dyDescent="0.25">
      <c r="A1102" s="286">
        <v>23600213</v>
      </c>
      <c r="B1102" s="287" t="s">
        <v>3181</v>
      </c>
      <c r="C1102" s="16" t="s">
        <v>1311</v>
      </c>
      <c r="D1102" s="13" t="s">
        <v>183</v>
      </c>
      <c r="E1102" s="13"/>
      <c r="F1102" s="16"/>
      <c r="G1102" s="13"/>
      <c r="H1102" s="288" t="s">
        <v>2129</v>
      </c>
      <c r="I1102" s="288" t="s">
        <v>2129</v>
      </c>
      <c r="J1102" s="288" t="s">
        <v>2129</v>
      </c>
      <c r="K1102" s="288" t="s">
        <v>2129</v>
      </c>
      <c r="L1102" s="288" t="s">
        <v>2130</v>
      </c>
      <c r="M1102" s="288" t="s">
        <v>183</v>
      </c>
      <c r="N1102" s="288" t="s">
        <v>183</v>
      </c>
      <c r="P1102" s="289">
        <v>-31901.040000000001</v>
      </c>
      <c r="Q1102" s="289">
        <v>-160892.91</v>
      </c>
      <c r="R1102" s="289">
        <v>-297161.98</v>
      </c>
      <c r="S1102" s="289">
        <v>-522432.83</v>
      </c>
      <c r="T1102" s="289">
        <v>-83501.240000000005</v>
      </c>
      <c r="U1102" s="289">
        <v>-139068.44</v>
      </c>
      <c r="V1102" s="289">
        <v>-174333.06</v>
      </c>
      <c r="W1102" s="289">
        <v>-27010.9</v>
      </c>
      <c r="X1102" s="289">
        <v>-39540.910000000003</v>
      </c>
      <c r="Y1102" s="289">
        <v>-48735.91</v>
      </c>
      <c r="Z1102" s="289">
        <v>-7518.33</v>
      </c>
      <c r="AA1102" s="289">
        <v>-13910.57</v>
      </c>
      <c r="AB1102" s="289">
        <v>-42022.2</v>
      </c>
      <c r="AC1102" s="289"/>
      <c r="AD1102" s="289"/>
      <c r="AE1102" s="289">
        <v>-129255.72499999998</v>
      </c>
      <c r="AF1102" s="299"/>
      <c r="AG1102" s="300"/>
      <c r="AH1102" s="291"/>
      <c r="AI1102" s="291"/>
      <c r="AJ1102" s="291"/>
      <c r="AK1102" s="292"/>
      <c r="AL1102" s="291">
        <v>0</v>
      </c>
      <c r="AM1102" s="293"/>
      <c r="AN1102" s="291">
        <v>-129255.72499999998</v>
      </c>
      <c r="AO1102" s="294">
        <v>-129255.72499999998</v>
      </c>
      <c r="AP1102" s="291"/>
      <c r="AQ1102" s="295">
        <v>-42022.2</v>
      </c>
      <c r="AR1102" s="291"/>
      <c r="AS1102" s="291"/>
      <c r="AT1102" s="291"/>
      <c r="AU1102" s="292"/>
      <c r="AV1102" s="291">
        <v>0</v>
      </c>
      <c r="AW1102" s="293"/>
      <c r="AX1102" s="291">
        <v>-42022.2</v>
      </c>
      <c r="AY1102" s="293">
        <v>-42022.2</v>
      </c>
      <c r="AZ1102" s="297"/>
      <c r="BA1102" s="295"/>
      <c r="BB1102" s="43"/>
      <c r="BC1102" s="288" t="str">
        <f t="shared" si="140"/>
        <v/>
      </c>
      <c r="BD1102" s="288" t="str">
        <f t="shared" si="140"/>
        <v/>
      </c>
      <c r="BE1102" s="288" t="str">
        <f t="shared" si="140"/>
        <v/>
      </c>
      <c r="BF1102" s="288" t="str">
        <f t="shared" si="140"/>
        <v/>
      </c>
      <c r="BG1102" s="288" t="str">
        <f t="shared" si="143"/>
        <v>NO</v>
      </c>
      <c r="BH1102" s="288" t="str">
        <f t="shared" si="143"/>
        <v>W/C</v>
      </c>
      <c r="BI1102" s="288" t="str">
        <f t="shared" si="141"/>
        <v>W/C</v>
      </c>
      <c r="BJ1102" s="43"/>
      <c r="BK1102" s="288" t="b">
        <f t="shared" si="142"/>
        <v>1</v>
      </c>
      <c r="BL1102" s="288" t="b">
        <f t="shared" si="142"/>
        <v>1</v>
      </c>
      <c r="BM1102" s="288" t="b">
        <f t="shared" si="142"/>
        <v>1</v>
      </c>
      <c r="BN1102" s="288" t="b">
        <f t="shared" si="142"/>
        <v>1</v>
      </c>
      <c r="BO1102" s="288" t="b">
        <f t="shared" si="142"/>
        <v>1</v>
      </c>
      <c r="BP1102" s="288" t="b">
        <f t="shared" si="142"/>
        <v>1</v>
      </c>
      <c r="BQ1102" s="288" t="b">
        <f t="shared" si="142"/>
        <v>1</v>
      </c>
    </row>
    <row r="1103" spans="1:69" ht="12" customHeight="1" x14ac:dyDescent="0.25">
      <c r="A1103" s="286">
        <v>23600221</v>
      </c>
      <c r="B1103" s="287" t="s">
        <v>3182</v>
      </c>
      <c r="C1103" s="16" t="s">
        <v>1312</v>
      </c>
      <c r="D1103" s="13" t="s">
        <v>183</v>
      </c>
      <c r="E1103" s="13"/>
      <c r="F1103" s="16"/>
      <c r="G1103" s="13"/>
      <c r="H1103" s="288" t="s">
        <v>2129</v>
      </c>
      <c r="I1103" s="288" t="s">
        <v>2129</v>
      </c>
      <c r="J1103" s="288" t="s">
        <v>2129</v>
      </c>
      <c r="K1103" s="288" t="s">
        <v>2129</v>
      </c>
      <c r="L1103" s="288" t="s">
        <v>2130</v>
      </c>
      <c r="M1103" s="288" t="s">
        <v>183</v>
      </c>
      <c r="N1103" s="288" t="s">
        <v>183</v>
      </c>
      <c r="P1103" s="289">
        <v>300595.8</v>
      </c>
      <c r="Q1103" s="289">
        <v>250496.8</v>
      </c>
      <c r="R1103" s="289">
        <v>200399.8</v>
      </c>
      <c r="S1103" s="289">
        <v>150286.97</v>
      </c>
      <c r="T1103" s="289">
        <v>100200.97</v>
      </c>
      <c r="U1103" s="289">
        <v>50102.97</v>
      </c>
      <c r="V1103" s="289">
        <v>0</v>
      </c>
      <c r="W1103" s="289">
        <v>-43377</v>
      </c>
      <c r="X1103" s="289">
        <v>-86754</v>
      </c>
      <c r="Y1103" s="289">
        <v>-130132</v>
      </c>
      <c r="Z1103" s="289">
        <v>-173509</v>
      </c>
      <c r="AA1103" s="289">
        <v>292549.99</v>
      </c>
      <c r="AB1103" s="289">
        <v>250756.99</v>
      </c>
      <c r="AC1103" s="289"/>
      <c r="AD1103" s="289"/>
      <c r="AE1103" s="289">
        <v>73828.491249999992</v>
      </c>
      <c r="AF1103" s="299"/>
      <c r="AG1103" s="300"/>
      <c r="AH1103" s="291"/>
      <c r="AI1103" s="291"/>
      <c r="AJ1103" s="291"/>
      <c r="AK1103" s="292"/>
      <c r="AL1103" s="291">
        <v>0</v>
      </c>
      <c r="AM1103" s="293"/>
      <c r="AN1103" s="291">
        <v>73828.491249999992</v>
      </c>
      <c r="AO1103" s="294">
        <v>73828.491249999992</v>
      </c>
      <c r="AP1103" s="291"/>
      <c r="AQ1103" s="295">
        <v>250756.99</v>
      </c>
      <c r="AR1103" s="291"/>
      <c r="AS1103" s="291"/>
      <c r="AT1103" s="291"/>
      <c r="AU1103" s="292"/>
      <c r="AV1103" s="291">
        <v>0</v>
      </c>
      <c r="AW1103" s="293"/>
      <c r="AX1103" s="291">
        <v>250756.99</v>
      </c>
      <c r="AY1103" s="293">
        <v>250756.99</v>
      </c>
      <c r="AZ1103" s="297"/>
      <c r="BA1103" s="295"/>
      <c r="BB1103" s="43"/>
      <c r="BC1103" s="288" t="str">
        <f t="shared" si="140"/>
        <v/>
      </c>
      <c r="BD1103" s="288" t="str">
        <f t="shared" si="140"/>
        <v/>
      </c>
      <c r="BE1103" s="288" t="str">
        <f t="shared" si="140"/>
        <v/>
      </c>
      <c r="BF1103" s="288" t="str">
        <f t="shared" si="140"/>
        <v/>
      </c>
      <c r="BG1103" s="288" t="str">
        <f t="shared" si="143"/>
        <v>NO</v>
      </c>
      <c r="BH1103" s="288" t="str">
        <f t="shared" si="143"/>
        <v>W/C</v>
      </c>
      <c r="BI1103" s="288" t="str">
        <f t="shared" si="141"/>
        <v>W/C</v>
      </c>
      <c r="BJ1103" s="43"/>
      <c r="BK1103" s="288" t="b">
        <f t="shared" si="142"/>
        <v>1</v>
      </c>
      <c r="BL1103" s="288" t="b">
        <f t="shared" si="142"/>
        <v>1</v>
      </c>
      <c r="BM1103" s="288" t="b">
        <f t="shared" si="142"/>
        <v>1</v>
      </c>
      <c r="BN1103" s="288" t="b">
        <f t="shared" si="142"/>
        <v>1</v>
      </c>
      <c r="BO1103" s="288" t="b">
        <f t="shared" si="142"/>
        <v>1</v>
      </c>
      <c r="BP1103" s="288" t="b">
        <f t="shared" si="142"/>
        <v>1</v>
      </c>
      <c r="BQ1103" s="288" t="b">
        <f t="shared" si="142"/>
        <v>1</v>
      </c>
    </row>
    <row r="1104" spans="1:69" ht="12" customHeight="1" x14ac:dyDescent="0.25">
      <c r="A1104" s="14">
        <v>23600223</v>
      </c>
      <c r="B1104" s="15" t="s">
        <v>3183</v>
      </c>
      <c r="C1104" s="16" t="s">
        <v>1313</v>
      </c>
      <c r="D1104" s="13" t="s">
        <v>183</v>
      </c>
      <c r="E1104" s="13"/>
      <c r="F1104" s="303">
        <v>42842</v>
      </c>
      <c r="G1104" s="13"/>
      <c r="H1104" s="288" t="s">
        <v>2129</v>
      </c>
      <c r="I1104" s="288" t="s">
        <v>2129</v>
      </c>
      <c r="J1104" s="288" t="s">
        <v>2129</v>
      </c>
      <c r="K1104" s="288" t="s">
        <v>2129</v>
      </c>
      <c r="L1104" s="288" t="s">
        <v>2130</v>
      </c>
      <c r="M1104" s="288" t="s">
        <v>183</v>
      </c>
      <c r="N1104" s="288" t="s">
        <v>183</v>
      </c>
      <c r="P1104" s="289">
        <v>-1907.32</v>
      </c>
      <c r="Q1104" s="289">
        <v>-1907.32</v>
      </c>
      <c r="R1104" s="289">
        <v>-1907.32</v>
      </c>
      <c r="S1104" s="289">
        <v>-3982.99</v>
      </c>
      <c r="T1104" s="289">
        <v>-3922.99</v>
      </c>
      <c r="U1104" s="289">
        <v>-3922.99</v>
      </c>
      <c r="V1104" s="289">
        <v>-5500.95</v>
      </c>
      <c r="W1104" s="289">
        <v>-5500.95</v>
      </c>
      <c r="X1104" s="289">
        <v>-5500.95</v>
      </c>
      <c r="Y1104" s="289">
        <v>-7084.42</v>
      </c>
      <c r="Z1104" s="289">
        <v>-7084.42</v>
      </c>
      <c r="AA1104" s="289">
        <v>-7084.42</v>
      </c>
      <c r="AB1104" s="289">
        <v>-8677.48</v>
      </c>
      <c r="AC1104" s="289"/>
      <c r="AD1104" s="289"/>
      <c r="AE1104" s="289">
        <v>-4891.0099999999993</v>
      </c>
      <c r="AF1104" s="299"/>
      <c r="AG1104" s="300"/>
      <c r="AH1104" s="291"/>
      <c r="AI1104" s="291"/>
      <c r="AJ1104" s="291"/>
      <c r="AK1104" s="292"/>
      <c r="AL1104" s="291">
        <v>0</v>
      </c>
      <c r="AM1104" s="293"/>
      <c r="AN1104" s="291">
        <v>-4891.0099999999993</v>
      </c>
      <c r="AO1104" s="294">
        <v>-4891.0099999999993</v>
      </c>
      <c r="AP1104" s="291"/>
      <c r="AQ1104" s="295">
        <v>-8677.48</v>
      </c>
      <c r="AR1104" s="291"/>
      <c r="AS1104" s="291"/>
      <c r="AT1104" s="291"/>
      <c r="AU1104" s="292"/>
      <c r="AV1104" s="291">
        <v>0</v>
      </c>
      <c r="AW1104" s="293"/>
      <c r="AX1104" s="291">
        <v>-8677.48</v>
      </c>
      <c r="AY1104" s="293">
        <v>-8677.48</v>
      </c>
      <c r="AZ1104" s="297"/>
      <c r="BA1104" s="295"/>
      <c r="BB1104" s="43"/>
      <c r="BC1104" s="288" t="str">
        <f t="shared" si="140"/>
        <v/>
      </c>
      <c r="BD1104" s="288" t="str">
        <f t="shared" si="140"/>
        <v/>
      </c>
      <c r="BE1104" s="288" t="str">
        <f t="shared" si="140"/>
        <v/>
      </c>
      <c r="BF1104" s="288" t="str">
        <f t="shared" si="140"/>
        <v/>
      </c>
      <c r="BG1104" s="288" t="str">
        <f t="shared" si="143"/>
        <v>NO</v>
      </c>
      <c r="BH1104" s="288" t="str">
        <f t="shared" si="143"/>
        <v>W/C</v>
      </c>
      <c r="BI1104" s="288" t="str">
        <f t="shared" si="141"/>
        <v>W/C</v>
      </c>
      <c r="BJ1104" s="43"/>
      <c r="BK1104" s="288" t="b">
        <f t="shared" si="142"/>
        <v>1</v>
      </c>
      <c r="BL1104" s="288" t="b">
        <f t="shared" si="142"/>
        <v>1</v>
      </c>
      <c r="BM1104" s="288" t="b">
        <f t="shared" si="142"/>
        <v>1</v>
      </c>
      <c r="BN1104" s="288" t="b">
        <f t="shared" si="142"/>
        <v>1</v>
      </c>
      <c r="BO1104" s="288" t="b">
        <f t="shared" si="142"/>
        <v>1</v>
      </c>
      <c r="BP1104" s="288" t="b">
        <f t="shared" si="142"/>
        <v>1</v>
      </c>
      <c r="BQ1104" s="288" t="b">
        <f t="shared" si="142"/>
        <v>1</v>
      </c>
    </row>
    <row r="1105" spans="1:69" ht="12" customHeight="1" x14ac:dyDescent="0.25">
      <c r="A1105" s="286">
        <v>23600232</v>
      </c>
      <c r="B1105" s="287" t="s">
        <v>3184</v>
      </c>
      <c r="C1105" s="16" t="s">
        <v>1314</v>
      </c>
      <c r="D1105" s="13" t="s">
        <v>183</v>
      </c>
      <c r="E1105" s="13"/>
      <c r="F1105" s="16"/>
      <c r="G1105" s="13"/>
      <c r="H1105" s="288" t="s">
        <v>2129</v>
      </c>
      <c r="I1105" s="288" t="s">
        <v>2129</v>
      </c>
      <c r="J1105" s="288" t="s">
        <v>2129</v>
      </c>
      <c r="K1105" s="288" t="s">
        <v>2129</v>
      </c>
      <c r="L1105" s="288" t="s">
        <v>2130</v>
      </c>
      <c r="M1105" s="288" t="s">
        <v>183</v>
      </c>
      <c r="N1105" s="288" t="s">
        <v>183</v>
      </c>
      <c r="P1105" s="289">
        <v>-21180546.34</v>
      </c>
      <c r="Q1105" s="289">
        <v>-23121503.010000002</v>
      </c>
      <c r="R1105" s="289">
        <v>-25062460.829999998</v>
      </c>
      <c r="S1105" s="289">
        <v>-28106630.260000002</v>
      </c>
      <c r="T1105" s="289">
        <v>-19320381.43</v>
      </c>
      <c r="U1105" s="289">
        <v>-21365149.109999999</v>
      </c>
      <c r="V1105" s="289">
        <v>-23409917.109999999</v>
      </c>
      <c r="W1105" s="289">
        <v>-25454684.75</v>
      </c>
      <c r="X1105" s="289">
        <v>-27536172.239999998</v>
      </c>
      <c r="Y1105" s="289">
        <v>-29585529.969999999</v>
      </c>
      <c r="Z1105" s="289">
        <v>-20493341.510000002</v>
      </c>
      <c r="AA1105" s="289">
        <v>-22543145.84</v>
      </c>
      <c r="AB1105" s="289">
        <v>-24218257.98</v>
      </c>
      <c r="AC1105" s="289"/>
      <c r="AD1105" s="289"/>
      <c r="AE1105" s="289">
        <v>-24058193.185000002</v>
      </c>
      <c r="AF1105" s="299"/>
      <c r="AG1105" s="300"/>
      <c r="AH1105" s="291"/>
      <c r="AI1105" s="291"/>
      <c r="AJ1105" s="291"/>
      <c r="AK1105" s="292"/>
      <c r="AL1105" s="291">
        <v>0</v>
      </c>
      <c r="AM1105" s="293"/>
      <c r="AN1105" s="291">
        <v>-24058193.185000002</v>
      </c>
      <c r="AO1105" s="294">
        <v>-24058193.185000002</v>
      </c>
      <c r="AP1105" s="291"/>
      <c r="AQ1105" s="295">
        <v>-24218257.98</v>
      </c>
      <c r="AR1105" s="291"/>
      <c r="AS1105" s="291"/>
      <c r="AT1105" s="291"/>
      <c r="AU1105" s="292"/>
      <c r="AV1105" s="291">
        <v>0</v>
      </c>
      <c r="AW1105" s="293"/>
      <c r="AX1105" s="291">
        <v>-24218257.98</v>
      </c>
      <c r="AY1105" s="293">
        <v>-24218257.98</v>
      </c>
      <c r="AZ1105" s="297"/>
      <c r="BA1105" s="295"/>
      <c r="BB1105" s="43"/>
      <c r="BC1105" s="288" t="str">
        <f t="shared" si="140"/>
        <v/>
      </c>
      <c r="BD1105" s="288" t="str">
        <f t="shared" si="140"/>
        <v/>
      </c>
      <c r="BE1105" s="288" t="str">
        <f t="shared" si="140"/>
        <v/>
      </c>
      <c r="BF1105" s="288" t="str">
        <f t="shared" si="140"/>
        <v/>
      </c>
      <c r="BG1105" s="288" t="str">
        <f t="shared" si="143"/>
        <v>NO</v>
      </c>
      <c r="BH1105" s="288" t="str">
        <f t="shared" si="143"/>
        <v>W/C</v>
      </c>
      <c r="BI1105" s="288" t="str">
        <f t="shared" si="141"/>
        <v>W/C</v>
      </c>
      <c r="BJ1105" s="43"/>
      <c r="BK1105" s="288" t="b">
        <f t="shared" si="142"/>
        <v>1</v>
      </c>
      <c r="BL1105" s="288" t="b">
        <f t="shared" si="142"/>
        <v>1</v>
      </c>
      <c r="BM1105" s="288" t="b">
        <f t="shared" si="142"/>
        <v>1</v>
      </c>
      <c r="BN1105" s="288" t="b">
        <f t="shared" si="142"/>
        <v>1</v>
      </c>
      <c r="BO1105" s="288" t="b">
        <f t="shared" si="142"/>
        <v>1</v>
      </c>
      <c r="BP1105" s="288" t="b">
        <f t="shared" si="142"/>
        <v>1</v>
      </c>
      <c r="BQ1105" s="288" t="b">
        <f t="shared" si="142"/>
        <v>1</v>
      </c>
    </row>
    <row r="1106" spans="1:69" ht="12" customHeight="1" x14ac:dyDescent="0.25">
      <c r="A1106" s="286">
        <v>23600351</v>
      </c>
      <c r="B1106" s="287" t="s">
        <v>3185</v>
      </c>
      <c r="C1106" s="16" t="s">
        <v>1315</v>
      </c>
      <c r="D1106" s="13" t="s">
        <v>183</v>
      </c>
      <c r="E1106" s="13"/>
      <c r="F1106" s="16"/>
      <c r="G1106" s="13"/>
      <c r="H1106" s="288" t="s">
        <v>2129</v>
      </c>
      <c r="I1106" s="288" t="s">
        <v>2129</v>
      </c>
      <c r="J1106" s="288" t="s">
        <v>2129</v>
      </c>
      <c r="K1106" s="288" t="s">
        <v>2129</v>
      </c>
      <c r="L1106" s="288" t="s">
        <v>2130</v>
      </c>
      <c r="M1106" s="288" t="s">
        <v>183</v>
      </c>
      <c r="N1106" s="288" t="s">
        <v>183</v>
      </c>
      <c r="P1106" s="289">
        <v>-11530331.01</v>
      </c>
      <c r="Q1106" s="289">
        <v>-8702922.3399999999</v>
      </c>
      <c r="R1106" s="289">
        <v>-10353542.810000001</v>
      </c>
      <c r="S1106" s="289">
        <v>-12052337.539999999</v>
      </c>
      <c r="T1106" s="289">
        <v>-7430452.2400000002</v>
      </c>
      <c r="U1106" s="289">
        <v>-8138217.3300000001</v>
      </c>
      <c r="V1106" s="289">
        <v>-9411536.5700000003</v>
      </c>
      <c r="W1106" s="289">
        <v>-5869184.6299999999</v>
      </c>
      <c r="X1106" s="289">
        <v>-7913513.2999999998</v>
      </c>
      <c r="Y1106" s="289">
        <v>-8957164.9299999997</v>
      </c>
      <c r="Z1106" s="289">
        <v>-6181642.0800000001</v>
      </c>
      <c r="AA1106" s="289">
        <v>-8284098.2999999998</v>
      </c>
      <c r="AB1106" s="289">
        <v>-11004879.07</v>
      </c>
      <c r="AC1106" s="289"/>
      <c r="AD1106" s="289"/>
      <c r="AE1106" s="289">
        <v>-8713518.0924999993</v>
      </c>
      <c r="AF1106" s="299"/>
      <c r="AG1106" s="300"/>
      <c r="AH1106" s="291"/>
      <c r="AI1106" s="291"/>
      <c r="AJ1106" s="291"/>
      <c r="AK1106" s="292"/>
      <c r="AL1106" s="291">
        <v>0</v>
      </c>
      <c r="AM1106" s="293"/>
      <c r="AN1106" s="291">
        <v>-8713518.0924999993</v>
      </c>
      <c r="AO1106" s="294">
        <v>-8713518.0924999993</v>
      </c>
      <c r="AP1106" s="291"/>
      <c r="AQ1106" s="295">
        <v>-11004879.07</v>
      </c>
      <c r="AR1106" s="291"/>
      <c r="AS1106" s="291"/>
      <c r="AT1106" s="291"/>
      <c r="AU1106" s="292"/>
      <c r="AV1106" s="291">
        <v>0</v>
      </c>
      <c r="AW1106" s="293"/>
      <c r="AX1106" s="291">
        <v>-11004879.07</v>
      </c>
      <c r="AY1106" s="293">
        <v>-11004879.07</v>
      </c>
      <c r="AZ1106" s="297"/>
      <c r="BA1106" s="295"/>
      <c r="BB1106" s="43"/>
      <c r="BC1106" s="288" t="str">
        <f t="shared" ref="BC1106:BF1130" si="144">IF(VALUE(AR1106),BC$7,IF(ISBLANK(AR1106),"",BC$7))</f>
        <v/>
      </c>
      <c r="BD1106" s="288" t="str">
        <f t="shared" si="144"/>
        <v/>
      </c>
      <c r="BE1106" s="288" t="str">
        <f t="shared" si="144"/>
        <v/>
      </c>
      <c r="BF1106" s="288" t="str">
        <f t="shared" si="144"/>
        <v/>
      </c>
      <c r="BG1106" s="288" t="str">
        <f t="shared" si="143"/>
        <v>NO</v>
      </c>
      <c r="BH1106" s="288" t="str">
        <f t="shared" si="143"/>
        <v>W/C</v>
      </c>
      <c r="BI1106" s="288" t="str">
        <f t="shared" si="141"/>
        <v>W/C</v>
      </c>
      <c r="BJ1106" s="43"/>
      <c r="BK1106" s="288" t="b">
        <f t="shared" si="142"/>
        <v>1</v>
      </c>
      <c r="BL1106" s="288" t="b">
        <f t="shared" si="142"/>
        <v>1</v>
      </c>
      <c r="BM1106" s="288" t="b">
        <f t="shared" si="142"/>
        <v>1</v>
      </c>
      <c r="BN1106" s="288" t="b">
        <f t="shared" si="142"/>
        <v>1</v>
      </c>
      <c r="BO1106" s="288" t="b">
        <f t="shared" si="142"/>
        <v>1</v>
      </c>
      <c r="BP1106" s="288" t="b">
        <f t="shared" si="142"/>
        <v>1</v>
      </c>
      <c r="BQ1106" s="288" t="b">
        <f t="shared" si="142"/>
        <v>1</v>
      </c>
    </row>
    <row r="1107" spans="1:69" ht="12" customHeight="1" x14ac:dyDescent="0.25">
      <c r="A1107" s="286">
        <v>23600391</v>
      </c>
      <c r="B1107" s="287" t="s">
        <v>3186</v>
      </c>
      <c r="C1107" s="16" t="s">
        <v>1316</v>
      </c>
      <c r="D1107" s="13" t="s">
        <v>183</v>
      </c>
      <c r="E1107" s="13"/>
      <c r="F1107" s="16"/>
      <c r="G1107" s="13"/>
      <c r="H1107" s="288" t="s">
        <v>2129</v>
      </c>
      <c r="I1107" s="288" t="s">
        <v>2129</v>
      </c>
      <c r="J1107" s="288" t="s">
        <v>2129</v>
      </c>
      <c r="K1107" s="288" t="s">
        <v>2129</v>
      </c>
      <c r="L1107" s="288" t="s">
        <v>2130</v>
      </c>
      <c r="M1107" s="288" t="s">
        <v>183</v>
      </c>
      <c r="N1107" s="288" t="s">
        <v>183</v>
      </c>
      <c r="P1107" s="289">
        <v>-447736.65</v>
      </c>
      <c r="Q1107" s="289">
        <v>-127401.58</v>
      </c>
      <c r="R1107" s="289">
        <v>-254803.16</v>
      </c>
      <c r="S1107" s="289">
        <v>-382204.74</v>
      </c>
      <c r="T1107" s="289">
        <v>-127401.58</v>
      </c>
      <c r="U1107" s="289">
        <v>-254803.16</v>
      </c>
      <c r="V1107" s="289">
        <v>-382204.74</v>
      </c>
      <c r="W1107" s="289">
        <v>-127401.58</v>
      </c>
      <c r="X1107" s="289">
        <v>-254803.16</v>
      </c>
      <c r="Y1107" s="289">
        <v>-382204.74</v>
      </c>
      <c r="Z1107" s="289">
        <v>-127401.58</v>
      </c>
      <c r="AA1107" s="289">
        <v>-254803.16</v>
      </c>
      <c r="AB1107" s="289">
        <v>-382204.74</v>
      </c>
      <c r="AC1107" s="289"/>
      <c r="AD1107" s="289"/>
      <c r="AE1107" s="289">
        <v>-257533.65625</v>
      </c>
      <c r="AF1107" s="299"/>
      <c r="AG1107" s="300"/>
      <c r="AH1107" s="291"/>
      <c r="AI1107" s="291"/>
      <c r="AJ1107" s="291"/>
      <c r="AK1107" s="292"/>
      <c r="AL1107" s="291">
        <v>0</v>
      </c>
      <c r="AM1107" s="293"/>
      <c r="AN1107" s="291">
        <v>-257533.65625</v>
      </c>
      <c r="AO1107" s="294">
        <v>-257533.65625</v>
      </c>
      <c r="AP1107" s="291"/>
      <c r="AQ1107" s="295">
        <v>-382204.74</v>
      </c>
      <c r="AR1107" s="291"/>
      <c r="AS1107" s="291"/>
      <c r="AT1107" s="291"/>
      <c r="AU1107" s="292"/>
      <c r="AV1107" s="291">
        <v>0</v>
      </c>
      <c r="AW1107" s="293"/>
      <c r="AX1107" s="291">
        <v>-382204.74</v>
      </c>
      <c r="AY1107" s="293">
        <v>-382204.74</v>
      </c>
      <c r="AZ1107" s="297"/>
      <c r="BA1107" s="295"/>
      <c r="BB1107" s="43"/>
      <c r="BC1107" s="288" t="str">
        <f t="shared" si="144"/>
        <v/>
      </c>
      <c r="BD1107" s="288" t="str">
        <f t="shared" si="144"/>
        <v/>
      </c>
      <c r="BE1107" s="288" t="str">
        <f t="shared" si="144"/>
        <v/>
      </c>
      <c r="BF1107" s="288" t="str">
        <f t="shared" si="144"/>
        <v/>
      </c>
      <c r="BG1107" s="288" t="str">
        <f t="shared" si="143"/>
        <v>NO</v>
      </c>
      <c r="BH1107" s="288" t="str">
        <f t="shared" si="143"/>
        <v>W/C</v>
      </c>
      <c r="BI1107" s="288" t="str">
        <f t="shared" si="141"/>
        <v>W/C</v>
      </c>
      <c r="BJ1107" s="43"/>
      <c r="BK1107" s="288" t="b">
        <f t="shared" si="142"/>
        <v>1</v>
      </c>
      <c r="BL1107" s="288" t="b">
        <f t="shared" si="142"/>
        <v>1</v>
      </c>
      <c r="BM1107" s="288" t="b">
        <f t="shared" si="142"/>
        <v>1</v>
      </c>
      <c r="BN1107" s="288" t="b">
        <f t="shared" si="142"/>
        <v>1</v>
      </c>
      <c r="BO1107" s="288" t="b">
        <f t="shared" si="142"/>
        <v>1</v>
      </c>
      <c r="BP1107" s="288" t="b">
        <f t="shared" si="142"/>
        <v>1</v>
      </c>
      <c r="BQ1107" s="288" t="b">
        <f t="shared" si="142"/>
        <v>1</v>
      </c>
    </row>
    <row r="1108" spans="1:69" ht="12" customHeight="1" x14ac:dyDescent="0.25">
      <c r="A1108" s="286">
        <v>23600421</v>
      </c>
      <c r="B1108" s="287" t="s">
        <v>3187</v>
      </c>
      <c r="C1108" s="16" t="s">
        <v>1317</v>
      </c>
      <c r="D1108" s="13" t="s">
        <v>183</v>
      </c>
      <c r="E1108" s="13"/>
      <c r="F1108" s="16"/>
      <c r="G1108" s="13"/>
      <c r="H1108" s="288" t="s">
        <v>2129</v>
      </c>
      <c r="I1108" s="288" t="s">
        <v>2129</v>
      </c>
      <c r="J1108" s="288" t="s">
        <v>2129</v>
      </c>
      <c r="K1108" s="288" t="s">
        <v>2129</v>
      </c>
      <c r="L1108" s="288" t="s">
        <v>2130</v>
      </c>
      <c r="M1108" s="288" t="s">
        <v>183</v>
      </c>
      <c r="N1108" s="288" t="s">
        <v>183</v>
      </c>
      <c r="P1108" s="289">
        <v>0</v>
      </c>
      <c r="Q1108" s="289">
        <v>-13.7</v>
      </c>
      <c r="R1108" s="289">
        <v>-32.32</v>
      </c>
      <c r="S1108" s="289">
        <v>0</v>
      </c>
      <c r="T1108" s="289">
        <v>0</v>
      </c>
      <c r="U1108" s="289">
        <v>0</v>
      </c>
      <c r="V1108" s="289">
        <v>0</v>
      </c>
      <c r="W1108" s="289">
        <v>0</v>
      </c>
      <c r="X1108" s="289">
        <v>0</v>
      </c>
      <c r="Y1108" s="289">
        <v>0</v>
      </c>
      <c r="Z1108" s="289">
        <v>0</v>
      </c>
      <c r="AA1108" s="289">
        <v>0</v>
      </c>
      <c r="AB1108" s="289">
        <v>0</v>
      </c>
      <c r="AC1108" s="289"/>
      <c r="AD1108" s="289"/>
      <c r="AE1108" s="289">
        <v>-3.8349999999999995</v>
      </c>
      <c r="AF1108" s="299"/>
      <c r="AG1108" s="300"/>
      <c r="AH1108" s="291"/>
      <c r="AI1108" s="291"/>
      <c r="AJ1108" s="291"/>
      <c r="AK1108" s="292"/>
      <c r="AL1108" s="291">
        <v>0</v>
      </c>
      <c r="AM1108" s="293"/>
      <c r="AN1108" s="291">
        <v>-3.8349999999999995</v>
      </c>
      <c r="AO1108" s="294">
        <v>-3.8349999999999995</v>
      </c>
      <c r="AP1108" s="291"/>
      <c r="AQ1108" s="295">
        <v>0</v>
      </c>
      <c r="AR1108" s="291"/>
      <c r="AS1108" s="291"/>
      <c r="AT1108" s="291"/>
      <c r="AU1108" s="292"/>
      <c r="AV1108" s="291">
        <v>0</v>
      </c>
      <c r="AW1108" s="293"/>
      <c r="AX1108" s="291">
        <v>0</v>
      </c>
      <c r="AY1108" s="293">
        <v>0</v>
      </c>
      <c r="AZ1108" s="297"/>
      <c r="BA1108" s="295"/>
      <c r="BB1108" s="43"/>
      <c r="BC1108" s="288" t="str">
        <f t="shared" si="144"/>
        <v/>
      </c>
      <c r="BD1108" s="288" t="str">
        <f t="shared" si="144"/>
        <v/>
      </c>
      <c r="BE1108" s="288" t="str">
        <f t="shared" si="144"/>
        <v/>
      </c>
      <c r="BF1108" s="288" t="str">
        <f t="shared" si="144"/>
        <v/>
      </c>
      <c r="BG1108" s="288" t="str">
        <f t="shared" si="143"/>
        <v>NO</v>
      </c>
      <c r="BH1108" s="288" t="str">
        <f t="shared" si="143"/>
        <v>W/C</v>
      </c>
      <c r="BI1108" s="288" t="str">
        <f t="shared" si="141"/>
        <v>W/C</v>
      </c>
      <c r="BJ1108" s="43"/>
      <c r="BK1108" s="288" t="b">
        <f t="shared" si="142"/>
        <v>1</v>
      </c>
      <c r="BL1108" s="288" t="b">
        <f t="shared" si="142"/>
        <v>1</v>
      </c>
      <c r="BM1108" s="288" t="b">
        <f t="shared" si="142"/>
        <v>1</v>
      </c>
      <c r="BN1108" s="288" t="b">
        <f t="shared" si="142"/>
        <v>1</v>
      </c>
      <c r="BO1108" s="288" t="b">
        <f t="shared" si="142"/>
        <v>1</v>
      </c>
      <c r="BP1108" s="288" t="b">
        <f t="shared" si="142"/>
        <v>1</v>
      </c>
      <c r="BQ1108" s="288" t="b">
        <f t="shared" si="142"/>
        <v>1</v>
      </c>
    </row>
    <row r="1109" spans="1:69" ht="12" customHeight="1" x14ac:dyDescent="0.25">
      <c r="A1109" s="286">
        <v>23600431</v>
      </c>
      <c r="B1109" s="287" t="s">
        <v>3188</v>
      </c>
      <c r="C1109" s="16" t="s">
        <v>1318</v>
      </c>
      <c r="D1109" s="13" t="s">
        <v>183</v>
      </c>
      <c r="E1109" s="13"/>
      <c r="F1109" s="16"/>
      <c r="G1109" s="13"/>
      <c r="H1109" s="288" t="s">
        <v>2129</v>
      </c>
      <c r="I1109" s="288" t="s">
        <v>2129</v>
      </c>
      <c r="J1109" s="288" t="s">
        <v>2129</v>
      </c>
      <c r="K1109" s="288" t="s">
        <v>2129</v>
      </c>
      <c r="L1109" s="288" t="s">
        <v>2130</v>
      </c>
      <c r="M1109" s="288" t="s">
        <v>183</v>
      </c>
      <c r="N1109" s="288" t="s">
        <v>183</v>
      </c>
      <c r="P1109" s="289">
        <v>-8092.7</v>
      </c>
      <c r="Q1109" s="289">
        <v>-17498.490000000002</v>
      </c>
      <c r="R1109" s="289">
        <v>-22608.61</v>
      </c>
      <c r="S1109" s="289">
        <v>-31405.96</v>
      </c>
      <c r="T1109" s="289">
        <v>-15611.25</v>
      </c>
      <c r="U1109" s="289">
        <v>-13412.22</v>
      </c>
      <c r="V1109" s="289">
        <v>2459.35</v>
      </c>
      <c r="W1109" s="289">
        <v>1406.56</v>
      </c>
      <c r="X1109" s="289">
        <v>4521.03</v>
      </c>
      <c r="Y1109" s="289">
        <v>-36799.25</v>
      </c>
      <c r="Z1109" s="289">
        <v>39890.019999999997</v>
      </c>
      <c r="AA1109" s="289">
        <v>18829.22</v>
      </c>
      <c r="AB1109" s="289">
        <v>-62754.39</v>
      </c>
      <c r="AC1109" s="289"/>
      <c r="AD1109" s="289"/>
      <c r="AE1109" s="289">
        <v>-8804.4287500000009</v>
      </c>
      <c r="AF1109" s="299"/>
      <c r="AG1109" s="300"/>
      <c r="AH1109" s="291"/>
      <c r="AI1109" s="291"/>
      <c r="AJ1109" s="291"/>
      <c r="AK1109" s="292"/>
      <c r="AL1109" s="291">
        <v>0</v>
      </c>
      <c r="AM1109" s="293"/>
      <c r="AN1109" s="291">
        <v>-8804.4287500000009</v>
      </c>
      <c r="AO1109" s="294">
        <v>-8804.4287500000009</v>
      </c>
      <c r="AP1109" s="291"/>
      <c r="AQ1109" s="295">
        <v>-62754.39</v>
      </c>
      <c r="AR1109" s="291"/>
      <c r="AS1109" s="291"/>
      <c r="AT1109" s="291"/>
      <c r="AU1109" s="292"/>
      <c r="AV1109" s="291">
        <v>0</v>
      </c>
      <c r="AW1109" s="293"/>
      <c r="AX1109" s="291">
        <v>-62754.39</v>
      </c>
      <c r="AY1109" s="293">
        <v>-62754.39</v>
      </c>
      <c r="AZ1109" s="297"/>
      <c r="BA1109" s="295"/>
      <c r="BB1109" s="43"/>
      <c r="BC1109" s="288" t="str">
        <f t="shared" si="144"/>
        <v/>
      </c>
      <c r="BD1109" s="288" t="str">
        <f t="shared" si="144"/>
        <v/>
      </c>
      <c r="BE1109" s="288" t="str">
        <f t="shared" si="144"/>
        <v/>
      </c>
      <c r="BF1109" s="288" t="str">
        <f t="shared" si="144"/>
        <v/>
      </c>
      <c r="BG1109" s="288" t="str">
        <f t="shared" si="143"/>
        <v>NO</v>
      </c>
      <c r="BH1109" s="288" t="str">
        <f t="shared" si="143"/>
        <v>W/C</v>
      </c>
      <c r="BI1109" s="288" t="str">
        <f t="shared" si="141"/>
        <v>W/C</v>
      </c>
      <c r="BJ1109" s="43"/>
      <c r="BK1109" s="288" t="b">
        <f t="shared" si="142"/>
        <v>1</v>
      </c>
      <c r="BL1109" s="288" t="b">
        <f t="shared" si="142"/>
        <v>1</v>
      </c>
      <c r="BM1109" s="288" t="b">
        <f t="shared" si="142"/>
        <v>1</v>
      </c>
      <c r="BN1109" s="288" t="b">
        <f t="shared" si="142"/>
        <v>1</v>
      </c>
      <c r="BO1109" s="288" t="b">
        <f t="shared" si="142"/>
        <v>1</v>
      </c>
      <c r="BP1109" s="288" t="b">
        <f t="shared" si="142"/>
        <v>1</v>
      </c>
      <c r="BQ1109" s="288" t="b">
        <f t="shared" si="142"/>
        <v>1</v>
      </c>
    </row>
    <row r="1110" spans="1:69" ht="12" customHeight="1" x14ac:dyDescent="0.25">
      <c r="A1110" s="286">
        <v>23600451</v>
      </c>
      <c r="B1110" s="287" t="s">
        <v>3189</v>
      </c>
      <c r="C1110" s="16" t="s">
        <v>1319</v>
      </c>
      <c r="D1110" s="13" t="s">
        <v>183</v>
      </c>
      <c r="E1110" s="13" t="s">
        <v>222</v>
      </c>
      <c r="F1110" s="16"/>
      <c r="G1110" s="13"/>
      <c r="H1110" s="288" t="s">
        <v>2129</v>
      </c>
      <c r="I1110" s="288" t="s">
        <v>2129</v>
      </c>
      <c r="J1110" s="288" t="s">
        <v>2129</v>
      </c>
      <c r="K1110" s="288" t="s">
        <v>2129</v>
      </c>
      <c r="L1110" s="288" t="s">
        <v>2130</v>
      </c>
      <c r="M1110" s="288" t="s">
        <v>183</v>
      </c>
      <c r="N1110" s="288" t="s">
        <v>183</v>
      </c>
      <c r="P1110" s="289">
        <v>-1504.98</v>
      </c>
      <c r="Q1110" s="289">
        <v>-170354.06</v>
      </c>
      <c r="R1110" s="289">
        <v>-274831.37</v>
      </c>
      <c r="S1110" s="289">
        <v>-421125.63</v>
      </c>
      <c r="T1110" s="289">
        <v>-507564.69</v>
      </c>
      <c r="U1110" s="289">
        <v>-498033.43</v>
      </c>
      <c r="V1110" s="289">
        <v>-241204.95</v>
      </c>
      <c r="W1110" s="289">
        <v>-281139.89</v>
      </c>
      <c r="X1110" s="289">
        <v>-270844.09999999998</v>
      </c>
      <c r="Y1110" s="289">
        <v>-278762.7</v>
      </c>
      <c r="Z1110" s="289">
        <v>-308055.86</v>
      </c>
      <c r="AA1110" s="289">
        <v>-424252.04</v>
      </c>
      <c r="AB1110" s="289">
        <v>0</v>
      </c>
      <c r="AC1110" s="289"/>
      <c r="AD1110" s="289"/>
      <c r="AE1110" s="289">
        <v>-306410.10083333339</v>
      </c>
      <c r="AF1110" s="299"/>
      <c r="AG1110" s="300"/>
      <c r="AH1110" s="291"/>
      <c r="AI1110" s="291"/>
      <c r="AJ1110" s="291"/>
      <c r="AK1110" s="292"/>
      <c r="AL1110" s="291">
        <v>0</v>
      </c>
      <c r="AM1110" s="293"/>
      <c r="AN1110" s="291">
        <v>-306410.10083333339</v>
      </c>
      <c r="AO1110" s="294">
        <v>-306410.10083333339</v>
      </c>
      <c r="AP1110" s="291"/>
      <c r="AQ1110" s="295">
        <v>0</v>
      </c>
      <c r="AR1110" s="291"/>
      <c r="AS1110" s="291"/>
      <c r="AT1110" s="291"/>
      <c r="AU1110" s="292"/>
      <c r="AV1110" s="291">
        <v>0</v>
      </c>
      <c r="AW1110" s="293"/>
      <c r="AX1110" s="291">
        <v>0</v>
      </c>
      <c r="AY1110" s="293">
        <v>0</v>
      </c>
      <c r="AZ1110" s="297"/>
      <c r="BA1110" s="295"/>
      <c r="BB1110" s="43"/>
      <c r="BC1110" s="288" t="str">
        <f t="shared" si="144"/>
        <v/>
      </c>
      <c r="BD1110" s="288" t="str">
        <f t="shared" si="144"/>
        <v/>
      </c>
      <c r="BE1110" s="288" t="str">
        <f t="shared" si="144"/>
        <v/>
      </c>
      <c r="BF1110" s="288" t="str">
        <f t="shared" si="144"/>
        <v/>
      </c>
      <c r="BG1110" s="288" t="str">
        <f t="shared" si="143"/>
        <v>NO</v>
      </c>
      <c r="BH1110" s="288" t="str">
        <f t="shared" si="143"/>
        <v>W/C</v>
      </c>
      <c r="BI1110" s="288" t="str">
        <f t="shared" si="141"/>
        <v>W/C</v>
      </c>
      <c r="BJ1110" s="43"/>
      <c r="BK1110" s="288" t="b">
        <f t="shared" si="142"/>
        <v>1</v>
      </c>
      <c r="BL1110" s="288" t="b">
        <f t="shared" si="142"/>
        <v>1</v>
      </c>
      <c r="BM1110" s="288" t="b">
        <f t="shared" si="142"/>
        <v>1</v>
      </c>
      <c r="BN1110" s="288" t="b">
        <f t="shared" si="142"/>
        <v>1</v>
      </c>
      <c r="BO1110" s="288" t="b">
        <f t="shared" si="142"/>
        <v>1</v>
      </c>
      <c r="BP1110" s="288" t="b">
        <f t="shared" si="142"/>
        <v>1</v>
      </c>
      <c r="BQ1110" s="288" t="b">
        <f t="shared" si="142"/>
        <v>1</v>
      </c>
    </row>
    <row r="1111" spans="1:69" ht="12" customHeight="1" x14ac:dyDescent="0.25">
      <c r="A1111" s="286">
        <v>23600471</v>
      </c>
      <c r="B1111" s="287" t="s">
        <v>3190</v>
      </c>
      <c r="C1111" s="16" t="s">
        <v>1320</v>
      </c>
      <c r="D1111" s="13" t="s">
        <v>183</v>
      </c>
      <c r="E1111" s="13"/>
      <c r="F1111" s="16"/>
      <c r="G1111" s="13"/>
      <c r="H1111" s="288" t="s">
        <v>2129</v>
      </c>
      <c r="I1111" s="288" t="s">
        <v>2129</v>
      </c>
      <c r="J1111" s="288" t="s">
        <v>2129</v>
      </c>
      <c r="K1111" s="288" t="s">
        <v>2129</v>
      </c>
      <c r="L1111" s="288" t="s">
        <v>2130</v>
      </c>
      <c r="M1111" s="288" t="s">
        <v>183</v>
      </c>
      <c r="N1111" s="288" t="s">
        <v>183</v>
      </c>
      <c r="P1111" s="289">
        <v>-8277936.5499999998</v>
      </c>
      <c r="Q1111" s="289">
        <v>-8297388.4299999997</v>
      </c>
      <c r="R1111" s="289">
        <v>-9673199.0099999998</v>
      </c>
      <c r="S1111" s="289">
        <v>-8425050.5399999991</v>
      </c>
      <c r="T1111" s="289">
        <v>-7414432.0199999996</v>
      </c>
      <c r="U1111" s="289">
        <v>-6260943.8700000001</v>
      </c>
      <c r="V1111" s="289">
        <v>-5731530.7000000002</v>
      </c>
      <c r="W1111" s="289">
        <v>-5970408.6900000004</v>
      </c>
      <c r="X1111" s="289">
        <v>-6477371.8300000001</v>
      </c>
      <c r="Y1111" s="289">
        <v>-5970630.2800000003</v>
      </c>
      <c r="Z1111" s="289">
        <v>461221.2</v>
      </c>
      <c r="AA1111" s="289">
        <v>3047854.06</v>
      </c>
      <c r="AB1111" s="289">
        <v>-7004643.2599999998</v>
      </c>
      <c r="AC1111" s="289"/>
      <c r="AD1111" s="289"/>
      <c r="AE1111" s="289">
        <v>-5696097.5012499988</v>
      </c>
      <c r="AF1111" s="299"/>
      <c r="AG1111" s="300"/>
      <c r="AH1111" s="291"/>
      <c r="AI1111" s="291"/>
      <c r="AJ1111" s="291"/>
      <c r="AK1111" s="292"/>
      <c r="AL1111" s="291">
        <v>0</v>
      </c>
      <c r="AM1111" s="293"/>
      <c r="AN1111" s="291">
        <v>-5696097.5012499988</v>
      </c>
      <c r="AO1111" s="294">
        <v>-5696097.5012499988</v>
      </c>
      <c r="AP1111" s="291"/>
      <c r="AQ1111" s="295">
        <v>-7004643.2599999998</v>
      </c>
      <c r="AR1111" s="291"/>
      <c r="AS1111" s="291"/>
      <c r="AT1111" s="291"/>
      <c r="AU1111" s="292"/>
      <c r="AV1111" s="291">
        <v>0</v>
      </c>
      <c r="AW1111" s="293"/>
      <c r="AX1111" s="291">
        <v>-7004643.2599999998</v>
      </c>
      <c r="AY1111" s="293">
        <v>-7004643.2599999998</v>
      </c>
      <c r="AZ1111" s="297"/>
      <c r="BA1111" s="295"/>
      <c r="BB1111" s="43"/>
      <c r="BC1111" s="288" t="str">
        <f t="shared" si="144"/>
        <v/>
      </c>
      <c r="BD1111" s="288" t="str">
        <f t="shared" si="144"/>
        <v/>
      </c>
      <c r="BE1111" s="288" t="str">
        <f t="shared" si="144"/>
        <v/>
      </c>
      <c r="BF1111" s="288" t="str">
        <f t="shared" si="144"/>
        <v/>
      </c>
      <c r="BG1111" s="288" t="str">
        <f t="shared" si="143"/>
        <v>NO</v>
      </c>
      <c r="BH1111" s="288" t="str">
        <f t="shared" si="143"/>
        <v>W/C</v>
      </c>
      <c r="BI1111" s="288" t="str">
        <f t="shared" si="141"/>
        <v>W/C</v>
      </c>
      <c r="BJ1111" s="43"/>
      <c r="BK1111" s="288" t="b">
        <f t="shared" si="142"/>
        <v>1</v>
      </c>
      <c r="BL1111" s="288" t="b">
        <f t="shared" si="142"/>
        <v>1</v>
      </c>
      <c r="BM1111" s="288" t="b">
        <f t="shared" si="142"/>
        <v>1</v>
      </c>
      <c r="BN1111" s="288" t="b">
        <f t="shared" si="142"/>
        <v>1</v>
      </c>
      <c r="BO1111" s="288" t="b">
        <f t="shared" si="142"/>
        <v>1</v>
      </c>
      <c r="BP1111" s="288" t="b">
        <f t="shared" si="142"/>
        <v>1</v>
      </c>
      <c r="BQ1111" s="288" t="b">
        <f t="shared" si="142"/>
        <v>1</v>
      </c>
    </row>
    <row r="1112" spans="1:69" ht="12" customHeight="1" x14ac:dyDescent="0.25">
      <c r="A1112" s="286">
        <v>23600552</v>
      </c>
      <c r="B1112" s="287" t="s">
        <v>3191</v>
      </c>
      <c r="C1112" s="16" t="s">
        <v>1321</v>
      </c>
      <c r="D1112" s="13" t="s">
        <v>183</v>
      </c>
      <c r="E1112" s="13"/>
      <c r="F1112" s="16"/>
      <c r="G1112" s="13"/>
      <c r="H1112" s="288" t="s">
        <v>2129</v>
      </c>
      <c r="I1112" s="288" t="s">
        <v>2129</v>
      </c>
      <c r="J1112" s="288" t="s">
        <v>2129</v>
      </c>
      <c r="K1112" s="288" t="s">
        <v>2129</v>
      </c>
      <c r="L1112" s="288" t="s">
        <v>2130</v>
      </c>
      <c r="M1112" s="288" t="s">
        <v>183</v>
      </c>
      <c r="N1112" s="288" t="s">
        <v>183</v>
      </c>
      <c r="P1112" s="289">
        <v>-4593883.99</v>
      </c>
      <c r="Q1112" s="289">
        <v>-4296306.41</v>
      </c>
      <c r="R1112" s="289">
        <v>-5292098.3</v>
      </c>
      <c r="S1112" s="289">
        <v>-4594989.93</v>
      </c>
      <c r="T1112" s="289">
        <v>-3501401.56</v>
      </c>
      <c r="U1112" s="289">
        <v>-2259856.9</v>
      </c>
      <c r="V1112" s="289">
        <v>-1614554.14</v>
      </c>
      <c r="W1112" s="289">
        <v>-1409182.96</v>
      </c>
      <c r="X1112" s="289">
        <v>-1350108.43</v>
      </c>
      <c r="Y1112" s="289">
        <v>-1398457.7</v>
      </c>
      <c r="Z1112" s="289">
        <v>-1662444.13</v>
      </c>
      <c r="AA1112" s="289">
        <v>-2878552.17</v>
      </c>
      <c r="AB1112" s="289">
        <v>-3932042.44</v>
      </c>
      <c r="AC1112" s="289"/>
      <c r="AD1112" s="289"/>
      <c r="AE1112" s="289">
        <v>-2876742.9870833331</v>
      </c>
      <c r="AF1112" s="299"/>
      <c r="AG1112" s="300"/>
      <c r="AH1112" s="291"/>
      <c r="AI1112" s="291"/>
      <c r="AJ1112" s="291"/>
      <c r="AK1112" s="292"/>
      <c r="AL1112" s="291">
        <v>0</v>
      </c>
      <c r="AM1112" s="293"/>
      <c r="AN1112" s="291">
        <v>-2876742.9870833331</v>
      </c>
      <c r="AO1112" s="294">
        <v>-2876742.9870833331</v>
      </c>
      <c r="AP1112" s="291"/>
      <c r="AQ1112" s="295">
        <v>-3932042.44</v>
      </c>
      <c r="AR1112" s="291"/>
      <c r="AS1112" s="291"/>
      <c r="AT1112" s="291"/>
      <c r="AU1112" s="292"/>
      <c r="AV1112" s="291">
        <v>0</v>
      </c>
      <c r="AW1112" s="293"/>
      <c r="AX1112" s="291">
        <v>-3932042.44</v>
      </c>
      <c r="AY1112" s="293">
        <v>-3932042.44</v>
      </c>
      <c r="AZ1112" s="297"/>
      <c r="BA1112" s="295"/>
      <c r="BB1112" s="43"/>
      <c r="BC1112" s="288" t="str">
        <f t="shared" si="144"/>
        <v/>
      </c>
      <c r="BD1112" s="288" t="str">
        <f t="shared" si="144"/>
        <v/>
      </c>
      <c r="BE1112" s="288" t="str">
        <f t="shared" si="144"/>
        <v/>
      </c>
      <c r="BF1112" s="288" t="str">
        <f t="shared" si="144"/>
        <v/>
      </c>
      <c r="BG1112" s="288" t="str">
        <f t="shared" si="143"/>
        <v>NO</v>
      </c>
      <c r="BH1112" s="288" t="str">
        <f t="shared" si="143"/>
        <v>W/C</v>
      </c>
      <c r="BI1112" s="288" t="str">
        <f t="shared" si="141"/>
        <v>W/C</v>
      </c>
      <c r="BJ1112" s="43"/>
      <c r="BK1112" s="288" t="b">
        <f t="shared" si="142"/>
        <v>1</v>
      </c>
      <c r="BL1112" s="288" t="b">
        <f t="shared" si="142"/>
        <v>1</v>
      </c>
      <c r="BM1112" s="288" t="b">
        <f t="shared" si="142"/>
        <v>1</v>
      </c>
      <c r="BN1112" s="288" t="b">
        <f t="shared" si="142"/>
        <v>1</v>
      </c>
      <c r="BO1112" s="288" t="b">
        <f t="shared" si="142"/>
        <v>1</v>
      </c>
      <c r="BP1112" s="288" t="b">
        <f t="shared" si="142"/>
        <v>1</v>
      </c>
      <c r="BQ1112" s="288" t="b">
        <f t="shared" si="142"/>
        <v>1</v>
      </c>
    </row>
    <row r="1113" spans="1:69" ht="12" customHeight="1" x14ac:dyDescent="0.25">
      <c r="A1113" s="286">
        <v>23600602</v>
      </c>
      <c r="B1113" s="287" t="s">
        <v>3192</v>
      </c>
      <c r="C1113" s="16" t="s">
        <v>1322</v>
      </c>
      <c r="D1113" s="13" t="s">
        <v>183</v>
      </c>
      <c r="E1113" s="13"/>
      <c r="F1113" s="16"/>
      <c r="G1113" s="13"/>
      <c r="H1113" s="288" t="s">
        <v>2129</v>
      </c>
      <c r="I1113" s="288" t="s">
        <v>2129</v>
      </c>
      <c r="J1113" s="288" t="s">
        <v>2129</v>
      </c>
      <c r="K1113" s="288" t="s">
        <v>2129</v>
      </c>
      <c r="L1113" s="288" t="s">
        <v>2130</v>
      </c>
      <c r="M1113" s="288" t="s">
        <v>183</v>
      </c>
      <c r="N1113" s="288" t="s">
        <v>183</v>
      </c>
      <c r="P1113" s="289">
        <v>-6360987.04</v>
      </c>
      <c r="Q1113" s="289">
        <v>-5852642.1799999997</v>
      </c>
      <c r="R1113" s="289">
        <v>-6364501.25</v>
      </c>
      <c r="S1113" s="289">
        <v>-6862619.7400000002</v>
      </c>
      <c r="T1113" s="289">
        <v>-4260897.22</v>
      </c>
      <c r="U1113" s="289">
        <v>-3370944.65</v>
      </c>
      <c r="V1113" s="289">
        <v>-3034037.48</v>
      </c>
      <c r="W1113" s="289">
        <v>-1651463.59</v>
      </c>
      <c r="X1113" s="289">
        <v>-1899390.48</v>
      </c>
      <c r="Y1113" s="289">
        <v>-2131499.48</v>
      </c>
      <c r="Z1113" s="289">
        <v>-2390153.38</v>
      </c>
      <c r="AA1113" s="289">
        <v>-3673405.3</v>
      </c>
      <c r="AB1113" s="289">
        <v>-5297354.9400000004</v>
      </c>
      <c r="AC1113" s="289"/>
      <c r="AD1113" s="289"/>
      <c r="AE1113" s="289">
        <v>-3943393.811666667</v>
      </c>
      <c r="AF1113" s="299"/>
      <c r="AG1113" s="300"/>
      <c r="AH1113" s="291"/>
      <c r="AI1113" s="291"/>
      <c r="AJ1113" s="291"/>
      <c r="AK1113" s="292"/>
      <c r="AL1113" s="291">
        <v>0</v>
      </c>
      <c r="AM1113" s="293"/>
      <c r="AN1113" s="291">
        <v>-3943393.811666667</v>
      </c>
      <c r="AO1113" s="294">
        <v>-3943393.811666667</v>
      </c>
      <c r="AP1113" s="291"/>
      <c r="AQ1113" s="295">
        <v>-5297354.9400000004</v>
      </c>
      <c r="AR1113" s="291"/>
      <c r="AS1113" s="291"/>
      <c r="AT1113" s="291"/>
      <c r="AU1113" s="292"/>
      <c r="AV1113" s="291">
        <v>0</v>
      </c>
      <c r="AW1113" s="293"/>
      <c r="AX1113" s="291">
        <v>-5297354.9400000004</v>
      </c>
      <c r="AY1113" s="293">
        <v>-5297354.9400000004</v>
      </c>
      <c r="AZ1113" s="297"/>
      <c r="BA1113" s="295"/>
      <c r="BB1113" s="43"/>
      <c r="BC1113" s="288" t="str">
        <f t="shared" si="144"/>
        <v/>
      </c>
      <c r="BD1113" s="288" t="str">
        <f t="shared" si="144"/>
        <v/>
      </c>
      <c r="BE1113" s="288" t="str">
        <f t="shared" si="144"/>
        <v/>
      </c>
      <c r="BF1113" s="288" t="str">
        <f t="shared" si="144"/>
        <v/>
      </c>
      <c r="BG1113" s="288" t="str">
        <f t="shared" si="143"/>
        <v>NO</v>
      </c>
      <c r="BH1113" s="288" t="str">
        <f t="shared" si="143"/>
        <v>W/C</v>
      </c>
      <c r="BI1113" s="288" t="str">
        <f t="shared" si="141"/>
        <v>W/C</v>
      </c>
      <c r="BJ1113" s="43"/>
      <c r="BK1113" s="288" t="b">
        <f t="shared" si="142"/>
        <v>1</v>
      </c>
      <c r="BL1113" s="288" t="b">
        <f t="shared" si="142"/>
        <v>1</v>
      </c>
      <c r="BM1113" s="288" t="b">
        <f t="shared" si="142"/>
        <v>1</v>
      </c>
      <c r="BN1113" s="288" t="b">
        <f t="shared" si="142"/>
        <v>1</v>
      </c>
      <c r="BO1113" s="288" t="b">
        <f t="shared" si="142"/>
        <v>1</v>
      </c>
      <c r="BP1113" s="288" t="b">
        <f t="shared" si="142"/>
        <v>1</v>
      </c>
      <c r="BQ1113" s="288" t="b">
        <f t="shared" si="142"/>
        <v>1</v>
      </c>
    </row>
    <row r="1114" spans="1:69" ht="12" customHeight="1" x14ac:dyDescent="0.25">
      <c r="A1114" s="286">
        <v>23601003</v>
      </c>
      <c r="B1114" s="287" t="s">
        <v>3193</v>
      </c>
      <c r="C1114" s="16" t="s">
        <v>1323</v>
      </c>
      <c r="D1114" s="13" t="s">
        <v>183</v>
      </c>
      <c r="E1114" s="13"/>
      <c r="F1114" s="16"/>
      <c r="G1114" s="13"/>
      <c r="H1114" s="288" t="s">
        <v>2129</v>
      </c>
      <c r="I1114" s="288" t="s">
        <v>2129</v>
      </c>
      <c r="J1114" s="288" t="s">
        <v>2129</v>
      </c>
      <c r="K1114" s="288" t="s">
        <v>2129</v>
      </c>
      <c r="L1114" s="288" t="s">
        <v>2130</v>
      </c>
      <c r="M1114" s="288" t="s">
        <v>183</v>
      </c>
      <c r="N1114" s="288" t="s">
        <v>183</v>
      </c>
      <c r="P1114" s="289">
        <v>-2429013.19</v>
      </c>
      <c r="Q1114" s="289">
        <v>-2449731.11</v>
      </c>
      <c r="R1114" s="289">
        <v>-2297372.02</v>
      </c>
      <c r="S1114" s="289">
        <v>-2554606.42</v>
      </c>
      <c r="T1114" s="289">
        <v>-2447295.4300000002</v>
      </c>
      <c r="U1114" s="289">
        <v>-2453311.04</v>
      </c>
      <c r="V1114" s="289">
        <v>-775548.85</v>
      </c>
      <c r="W1114" s="289">
        <v>-738469.62</v>
      </c>
      <c r="X1114" s="289">
        <v>-783377.83</v>
      </c>
      <c r="Y1114" s="289">
        <v>-725155.36</v>
      </c>
      <c r="Z1114" s="289">
        <v>-931455.53</v>
      </c>
      <c r="AA1114" s="289">
        <v>-741874.22</v>
      </c>
      <c r="AB1114" s="289">
        <v>-528726.38</v>
      </c>
      <c r="AC1114" s="289"/>
      <c r="AD1114" s="289"/>
      <c r="AE1114" s="289">
        <v>-1531422.2679166663</v>
      </c>
      <c r="AF1114" s="299"/>
      <c r="AG1114" s="300"/>
      <c r="AH1114" s="291"/>
      <c r="AI1114" s="291"/>
      <c r="AJ1114" s="291"/>
      <c r="AK1114" s="292"/>
      <c r="AL1114" s="291">
        <v>0</v>
      </c>
      <c r="AM1114" s="293"/>
      <c r="AN1114" s="291">
        <v>-1531422.2679166663</v>
      </c>
      <c r="AO1114" s="294">
        <v>-1531422.2679166663</v>
      </c>
      <c r="AP1114" s="291"/>
      <c r="AQ1114" s="295">
        <v>-528726.38</v>
      </c>
      <c r="AR1114" s="291"/>
      <c r="AS1114" s="291"/>
      <c r="AT1114" s="291"/>
      <c r="AU1114" s="292"/>
      <c r="AV1114" s="291">
        <v>0</v>
      </c>
      <c r="AW1114" s="293"/>
      <c r="AX1114" s="291">
        <v>-528726.38</v>
      </c>
      <c r="AY1114" s="293">
        <v>-528726.38</v>
      </c>
      <c r="AZ1114" s="297"/>
      <c r="BA1114" s="295"/>
      <c r="BB1114" s="43"/>
      <c r="BC1114" s="288" t="str">
        <f t="shared" si="144"/>
        <v/>
      </c>
      <c r="BD1114" s="288" t="str">
        <f t="shared" si="144"/>
        <v/>
      </c>
      <c r="BE1114" s="288" t="str">
        <f t="shared" si="144"/>
        <v/>
      </c>
      <c r="BF1114" s="288" t="str">
        <f t="shared" si="144"/>
        <v/>
      </c>
      <c r="BG1114" s="288" t="str">
        <f t="shared" si="143"/>
        <v>NO</v>
      </c>
      <c r="BH1114" s="288" t="str">
        <f t="shared" si="143"/>
        <v>W/C</v>
      </c>
      <c r="BI1114" s="288" t="str">
        <f t="shared" si="141"/>
        <v>W/C</v>
      </c>
      <c r="BJ1114" s="43"/>
      <c r="BK1114" s="288" t="b">
        <f t="shared" si="142"/>
        <v>1</v>
      </c>
      <c r="BL1114" s="288" t="b">
        <f t="shared" si="142"/>
        <v>1</v>
      </c>
      <c r="BM1114" s="288" t="b">
        <f t="shared" si="142"/>
        <v>1</v>
      </c>
      <c r="BN1114" s="288" t="b">
        <f t="shared" si="142"/>
        <v>1</v>
      </c>
      <c r="BO1114" s="288" t="b">
        <f t="shared" si="142"/>
        <v>1</v>
      </c>
      <c r="BP1114" s="288" t="b">
        <f t="shared" si="142"/>
        <v>1</v>
      </c>
      <c r="BQ1114" s="288" t="b">
        <f t="shared" si="142"/>
        <v>1</v>
      </c>
    </row>
    <row r="1115" spans="1:69" ht="12" customHeight="1" x14ac:dyDescent="0.25">
      <c r="A1115" s="286">
        <v>23601013</v>
      </c>
      <c r="B1115" s="287" t="s">
        <v>3194</v>
      </c>
      <c r="C1115" s="16" t="s">
        <v>1324</v>
      </c>
      <c r="D1115" s="13" t="s">
        <v>183</v>
      </c>
      <c r="E1115" s="13"/>
      <c r="F1115" s="16"/>
      <c r="G1115" s="13"/>
      <c r="H1115" s="288" t="s">
        <v>2129</v>
      </c>
      <c r="I1115" s="288" t="s">
        <v>2129</v>
      </c>
      <c r="J1115" s="288" t="s">
        <v>2129</v>
      </c>
      <c r="K1115" s="288" t="s">
        <v>2129</v>
      </c>
      <c r="L1115" s="288" t="s">
        <v>2130</v>
      </c>
      <c r="M1115" s="288" t="s">
        <v>183</v>
      </c>
      <c r="N1115" s="288" t="s">
        <v>183</v>
      </c>
      <c r="P1115" s="289">
        <v>-8428.32</v>
      </c>
      <c r="Q1115" s="289">
        <v>-102073.66</v>
      </c>
      <c r="R1115" s="289">
        <v>-79572</v>
      </c>
      <c r="S1115" s="289">
        <v>-88161.49</v>
      </c>
      <c r="T1115" s="289">
        <v>-144496.71</v>
      </c>
      <c r="U1115" s="289">
        <v>-131579.24</v>
      </c>
      <c r="V1115" s="289">
        <v>-87522.240000000005</v>
      </c>
      <c r="W1115" s="289">
        <v>-159412.82999999999</v>
      </c>
      <c r="X1115" s="289">
        <v>-149382.18</v>
      </c>
      <c r="Y1115" s="289">
        <v>-120002.54</v>
      </c>
      <c r="Z1115" s="289">
        <v>-155865.68</v>
      </c>
      <c r="AA1115" s="289">
        <v>-150032.12</v>
      </c>
      <c r="AB1115" s="289">
        <v>-92117.55</v>
      </c>
      <c r="AC1115" s="289"/>
      <c r="AD1115" s="289"/>
      <c r="AE1115" s="289">
        <v>-118197.80208333333</v>
      </c>
      <c r="AF1115" s="299"/>
      <c r="AG1115" s="300"/>
      <c r="AH1115" s="291"/>
      <c r="AI1115" s="291"/>
      <c r="AJ1115" s="291"/>
      <c r="AK1115" s="292"/>
      <c r="AL1115" s="291">
        <v>0</v>
      </c>
      <c r="AM1115" s="293"/>
      <c r="AN1115" s="291">
        <v>-118197.80208333333</v>
      </c>
      <c r="AO1115" s="294">
        <v>-118197.80208333333</v>
      </c>
      <c r="AP1115" s="291"/>
      <c r="AQ1115" s="295">
        <v>-92117.55</v>
      </c>
      <c r="AR1115" s="291"/>
      <c r="AS1115" s="291"/>
      <c r="AT1115" s="291"/>
      <c r="AU1115" s="292"/>
      <c r="AV1115" s="291">
        <v>0</v>
      </c>
      <c r="AW1115" s="293"/>
      <c r="AX1115" s="291">
        <v>-92117.55</v>
      </c>
      <c r="AY1115" s="293">
        <v>-92117.55</v>
      </c>
      <c r="AZ1115" s="297"/>
      <c r="BA1115" s="295"/>
      <c r="BB1115" s="43"/>
      <c r="BC1115" s="288" t="str">
        <f t="shared" si="144"/>
        <v/>
      </c>
      <c r="BD1115" s="288" t="str">
        <f t="shared" si="144"/>
        <v/>
      </c>
      <c r="BE1115" s="288" t="str">
        <f t="shared" si="144"/>
        <v/>
      </c>
      <c r="BF1115" s="288" t="str">
        <f t="shared" si="144"/>
        <v/>
      </c>
      <c r="BG1115" s="288" t="str">
        <f t="shared" si="143"/>
        <v>NO</v>
      </c>
      <c r="BH1115" s="288" t="str">
        <f t="shared" si="143"/>
        <v>W/C</v>
      </c>
      <c r="BI1115" s="288" t="str">
        <f t="shared" si="141"/>
        <v>W/C</v>
      </c>
      <c r="BJ1115" s="43"/>
      <c r="BK1115" s="288" t="b">
        <f t="shared" si="142"/>
        <v>1</v>
      </c>
      <c r="BL1115" s="288" t="b">
        <f t="shared" si="142"/>
        <v>1</v>
      </c>
      <c r="BM1115" s="288" t="b">
        <f t="shared" si="142"/>
        <v>1</v>
      </c>
      <c r="BN1115" s="288" t="b">
        <f t="shared" si="142"/>
        <v>1</v>
      </c>
      <c r="BO1115" s="288" t="b">
        <f t="shared" si="142"/>
        <v>1</v>
      </c>
      <c r="BP1115" s="288" t="b">
        <f t="shared" si="142"/>
        <v>1</v>
      </c>
      <c r="BQ1115" s="288" t="b">
        <f t="shared" si="142"/>
        <v>1</v>
      </c>
    </row>
    <row r="1116" spans="1:69" ht="12" customHeight="1" x14ac:dyDescent="0.25">
      <c r="A1116" s="286">
        <v>23601023</v>
      </c>
      <c r="B1116" s="287" t="s">
        <v>3195</v>
      </c>
      <c r="C1116" s="16" t="s">
        <v>1325</v>
      </c>
      <c r="D1116" s="13" t="s">
        <v>183</v>
      </c>
      <c r="E1116" s="13"/>
      <c r="F1116" s="16"/>
      <c r="G1116" s="13"/>
      <c r="H1116" s="288" t="s">
        <v>2129</v>
      </c>
      <c r="I1116" s="288" t="s">
        <v>2129</v>
      </c>
      <c r="J1116" s="288" t="s">
        <v>2129</v>
      </c>
      <c r="K1116" s="288" t="s">
        <v>2129</v>
      </c>
      <c r="L1116" s="288" t="s">
        <v>2130</v>
      </c>
      <c r="M1116" s="288" t="s">
        <v>183</v>
      </c>
      <c r="N1116" s="288" t="s">
        <v>183</v>
      </c>
      <c r="P1116" s="289">
        <v>-40524.92</v>
      </c>
      <c r="Q1116" s="289">
        <v>-3550.6</v>
      </c>
      <c r="R1116" s="289">
        <v>-3000.19</v>
      </c>
      <c r="S1116" s="289">
        <v>-9454.93</v>
      </c>
      <c r="T1116" s="289">
        <v>-2770.03</v>
      </c>
      <c r="U1116" s="289">
        <v>-3019.61</v>
      </c>
      <c r="V1116" s="289">
        <v>-5104.18</v>
      </c>
      <c r="W1116" s="289">
        <v>-2510.13</v>
      </c>
      <c r="X1116" s="289">
        <v>-3074.18</v>
      </c>
      <c r="Y1116" s="289">
        <v>-10630.09</v>
      </c>
      <c r="Z1116" s="289">
        <v>-3547.39</v>
      </c>
      <c r="AA1116" s="289">
        <v>-5892.57</v>
      </c>
      <c r="AB1116" s="289">
        <v>-35459.620000000003</v>
      </c>
      <c r="AC1116" s="289"/>
      <c r="AD1116" s="289"/>
      <c r="AE1116" s="289">
        <v>-7545.5141666666677</v>
      </c>
      <c r="AF1116" s="299"/>
      <c r="AG1116" s="300"/>
      <c r="AH1116" s="291"/>
      <c r="AI1116" s="291"/>
      <c r="AJ1116" s="291"/>
      <c r="AK1116" s="292"/>
      <c r="AL1116" s="291">
        <v>0</v>
      </c>
      <c r="AM1116" s="293"/>
      <c r="AN1116" s="291">
        <v>-7545.5141666666677</v>
      </c>
      <c r="AO1116" s="294">
        <v>-7545.5141666666677</v>
      </c>
      <c r="AP1116" s="291"/>
      <c r="AQ1116" s="295">
        <v>-35459.620000000003</v>
      </c>
      <c r="AR1116" s="291"/>
      <c r="AS1116" s="291"/>
      <c r="AT1116" s="291"/>
      <c r="AU1116" s="292"/>
      <c r="AV1116" s="291">
        <v>0</v>
      </c>
      <c r="AW1116" s="293"/>
      <c r="AX1116" s="291">
        <v>-35459.620000000003</v>
      </c>
      <c r="AY1116" s="293">
        <v>-35459.620000000003</v>
      </c>
      <c r="AZ1116" s="297"/>
      <c r="BA1116" s="295"/>
      <c r="BB1116" s="43"/>
      <c r="BC1116" s="288" t="str">
        <f t="shared" si="144"/>
        <v/>
      </c>
      <c r="BD1116" s="288" t="str">
        <f t="shared" si="144"/>
        <v/>
      </c>
      <c r="BE1116" s="288" t="str">
        <f t="shared" si="144"/>
        <v/>
      </c>
      <c r="BF1116" s="288" t="str">
        <f t="shared" si="144"/>
        <v/>
      </c>
      <c r="BG1116" s="288" t="str">
        <f t="shared" si="143"/>
        <v>NO</v>
      </c>
      <c r="BH1116" s="288" t="str">
        <f t="shared" si="143"/>
        <v>W/C</v>
      </c>
      <c r="BI1116" s="288" t="str">
        <f t="shared" si="141"/>
        <v>W/C</v>
      </c>
      <c r="BJ1116" s="43"/>
      <c r="BK1116" s="288" t="b">
        <f t="shared" si="142"/>
        <v>1</v>
      </c>
      <c r="BL1116" s="288" t="b">
        <f t="shared" si="142"/>
        <v>1</v>
      </c>
      <c r="BM1116" s="288" t="b">
        <f t="shared" si="142"/>
        <v>1</v>
      </c>
      <c r="BN1116" s="288" t="b">
        <f t="shared" si="142"/>
        <v>1</v>
      </c>
      <c r="BO1116" s="288" t="b">
        <f t="shared" si="142"/>
        <v>1</v>
      </c>
      <c r="BP1116" s="288" t="b">
        <f t="shared" si="142"/>
        <v>1</v>
      </c>
      <c r="BQ1116" s="288" t="b">
        <f t="shared" si="142"/>
        <v>1</v>
      </c>
    </row>
    <row r="1117" spans="1:69" ht="12" customHeight="1" x14ac:dyDescent="0.25">
      <c r="A1117" s="286">
        <v>23601043</v>
      </c>
      <c r="B1117" s="287" t="s">
        <v>3196</v>
      </c>
      <c r="C1117" s="16" t="s">
        <v>1326</v>
      </c>
      <c r="D1117" s="13" t="s">
        <v>183</v>
      </c>
      <c r="E1117" s="13"/>
      <c r="F1117" s="16"/>
      <c r="G1117" s="13"/>
      <c r="H1117" s="288" t="s">
        <v>2129</v>
      </c>
      <c r="I1117" s="288" t="s">
        <v>2129</v>
      </c>
      <c r="J1117" s="288" t="s">
        <v>2129</v>
      </c>
      <c r="K1117" s="288" t="s">
        <v>2129</v>
      </c>
      <c r="L1117" s="288" t="s">
        <v>2130</v>
      </c>
      <c r="M1117" s="288" t="s">
        <v>183</v>
      </c>
      <c r="N1117" s="288" t="s">
        <v>183</v>
      </c>
      <c r="P1117" s="289">
        <v>-4035.58</v>
      </c>
      <c r="Q1117" s="289">
        <v>-125278.13</v>
      </c>
      <c r="R1117" s="289">
        <v>-133561.34</v>
      </c>
      <c r="S1117" s="289">
        <v>-136316.84</v>
      </c>
      <c r="T1117" s="289">
        <v>-1542.5</v>
      </c>
      <c r="U1117" s="289">
        <v>-2596.34</v>
      </c>
      <c r="V1117" s="289">
        <v>-3605.87</v>
      </c>
      <c r="W1117" s="289">
        <v>-1579.79</v>
      </c>
      <c r="X1117" s="289">
        <v>-2773.24</v>
      </c>
      <c r="Y1117" s="289">
        <v>-3719.9</v>
      </c>
      <c r="Z1117" s="289">
        <v>-1343.32</v>
      </c>
      <c r="AA1117" s="289">
        <v>-2211.23</v>
      </c>
      <c r="AB1117" s="289">
        <v>-33719.440000000002</v>
      </c>
      <c r="AC1117" s="289"/>
      <c r="AD1117" s="289"/>
      <c r="AE1117" s="289">
        <v>-36117.167500000003</v>
      </c>
      <c r="AF1117" s="299"/>
      <c r="AG1117" s="300"/>
      <c r="AH1117" s="291"/>
      <c r="AI1117" s="291"/>
      <c r="AJ1117" s="291"/>
      <c r="AK1117" s="292"/>
      <c r="AL1117" s="291">
        <v>0</v>
      </c>
      <c r="AM1117" s="293"/>
      <c r="AN1117" s="291">
        <v>-36117.167500000003</v>
      </c>
      <c r="AO1117" s="294">
        <v>-36117.167500000003</v>
      </c>
      <c r="AP1117" s="291"/>
      <c r="AQ1117" s="295">
        <v>-33719.440000000002</v>
      </c>
      <c r="AR1117" s="291"/>
      <c r="AS1117" s="291"/>
      <c r="AT1117" s="291"/>
      <c r="AU1117" s="292"/>
      <c r="AV1117" s="291">
        <v>0</v>
      </c>
      <c r="AW1117" s="293"/>
      <c r="AX1117" s="291">
        <v>-33719.440000000002</v>
      </c>
      <c r="AY1117" s="293">
        <v>-33719.440000000002</v>
      </c>
      <c r="AZ1117" s="297"/>
      <c r="BA1117" s="295"/>
      <c r="BB1117" s="43"/>
      <c r="BC1117" s="288" t="str">
        <f t="shared" si="144"/>
        <v/>
      </c>
      <c r="BD1117" s="288" t="str">
        <f t="shared" si="144"/>
        <v/>
      </c>
      <c r="BE1117" s="288" t="str">
        <f t="shared" si="144"/>
        <v/>
      </c>
      <c r="BF1117" s="288" t="str">
        <f t="shared" si="144"/>
        <v/>
      </c>
      <c r="BG1117" s="288" t="str">
        <f t="shared" si="143"/>
        <v>NO</v>
      </c>
      <c r="BH1117" s="288" t="str">
        <f t="shared" si="143"/>
        <v>W/C</v>
      </c>
      <c r="BI1117" s="288" t="str">
        <f t="shared" si="141"/>
        <v>W/C</v>
      </c>
      <c r="BJ1117" s="43"/>
      <c r="BK1117" s="288" t="b">
        <f t="shared" si="142"/>
        <v>1</v>
      </c>
      <c r="BL1117" s="288" t="b">
        <f t="shared" si="142"/>
        <v>1</v>
      </c>
      <c r="BM1117" s="288" t="b">
        <f t="shared" si="142"/>
        <v>1</v>
      </c>
      <c r="BN1117" s="288" t="b">
        <f t="shared" si="142"/>
        <v>1</v>
      </c>
      <c r="BO1117" s="288" t="b">
        <f t="shared" si="142"/>
        <v>1</v>
      </c>
      <c r="BP1117" s="288" t="b">
        <f t="shared" si="142"/>
        <v>1</v>
      </c>
      <c r="BQ1117" s="288" t="b">
        <f t="shared" si="142"/>
        <v>1</v>
      </c>
    </row>
    <row r="1118" spans="1:69" ht="12" customHeight="1" x14ac:dyDescent="0.25">
      <c r="A1118" s="286">
        <v>23700363</v>
      </c>
      <c r="B1118" s="287" t="s">
        <v>3197</v>
      </c>
      <c r="C1118" s="16" t="s">
        <v>1327</v>
      </c>
      <c r="D1118" s="13" t="s">
        <v>183</v>
      </c>
      <c r="E1118" s="13"/>
      <c r="F1118" s="16"/>
      <c r="G1118" s="13"/>
      <c r="H1118" s="288" t="s">
        <v>2129</v>
      </c>
      <c r="I1118" s="288" t="s">
        <v>2129</v>
      </c>
      <c r="J1118" s="288" t="s">
        <v>2129</v>
      </c>
      <c r="K1118" s="288" t="s">
        <v>2129</v>
      </c>
      <c r="L1118" s="288" t="s">
        <v>2130</v>
      </c>
      <c r="M1118" s="288" t="s">
        <v>183</v>
      </c>
      <c r="N1118" s="288" t="s">
        <v>183</v>
      </c>
      <c r="P1118" s="289">
        <v>-44687.5</v>
      </c>
      <c r="Q1118" s="289">
        <v>-134062.5</v>
      </c>
      <c r="R1118" s="289">
        <v>-223437.5</v>
      </c>
      <c r="S1118" s="289">
        <v>-312812.5</v>
      </c>
      <c r="T1118" s="289">
        <v>-402187.5</v>
      </c>
      <c r="U1118" s="289">
        <v>-491562.5</v>
      </c>
      <c r="V1118" s="289">
        <v>-44687.5</v>
      </c>
      <c r="W1118" s="289">
        <v>-134062.5</v>
      </c>
      <c r="X1118" s="289">
        <v>-223437.5</v>
      </c>
      <c r="Y1118" s="289">
        <v>-312812.5</v>
      </c>
      <c r="Z1118" s="289">
        <v>-402187.5</v>
      </c>
      <c r="AA1118" s="289">
        <v>-491562.5</v>
      </c>
      <c r="AB1118" s="289">
        <v>-44687.5</v>
      </c>
      <c r="AC1118" s="289"/>
      <c r="AD1118" s="289"/>
      <c r="AE1118" s="289">
        <v>-268125</v>
      </c>
      <c r="AF1118" s="299"/>
      <c r="AG1118" s="300"/>
      <c r="AH1118" s="291"/>
      <c r="AI1118" s="291"/>
      <c r="AJ1118" s="291"/>
      <c r="AK1118" s="292"/>
      <c r="AL1118" s="291">
        <v>0</v>
      </c>
      <c r="AM1118" s="293"/>
      <c r="AN1118" s="291">
        <v>-268125</v>
      </c>
      <c r="AO1118" s="294">
        <v>-268125</v>
      </c>
      <c r="AP1118" s="291"/>
      <c r="AQ1118" s="295">
        <v>-44687.5</v>
      </c>
      <c r="AR1118" s="291"/>
      <c r="AS1118" s="291"/>
      <c r="AT1118" s="291"/>
      <c r="AU1118" s="292"/>
      <c r="AV1118" s="291">
        <v>0</v>
      </c>
      <c r="AW1118" s="293"/>
      <c r="AX1118" s="291">
        <v>-44687.5</v>
      </c>
      <c r="AY1118" s="293">
        <v>-44687.5</v>
      </c>
      <c r="AZ1118" s="297"/>
      <c r="BA1118" s="295"/>
      <c r="BB1118" s="43"/>
      <c r="BC1118" s="288" t="str">
        <f t="shared" si="144"/>
        <v/>
      </c>
      <c r="BD1118" s="288" t="str">
        <f t="shared" si="144"/>
        <v/>
      </c>
      <c r="BE1118" s="288" t="str">
        <f t="shared" si="144"/>
        <v/>
      </c>
      <c r="BF1118" s="288" t="str">
        <f t="shared" si="144"/>
        <v/>
      </c>
      <c r="BG1118" s="288" t="str">
        <f t="shared" si="143"/>
        <v>NO</v>
      </c>
      <c r="BH1118" s="288" t="str">
        <f t="shared" si="143"/>
        <v>W/C</v>
      </c>
      <c r="BI1118" s="288" t="str">
        <f t="shared" si="141"/>
        <v>W/C</v>
      </c>
      <c r="BJ1118" s="43"/>
      <c r="BK1118" s="288" t="b">
        <f t="shared" si="142"/>
        <v>1</v>
      </c>
      <c r="BL1118" s="288" t="b">
        <f t="shared" si="142"/>
        <v>1</v>
      </c>
      <c r="BM1118" s="288" t="b">
        <f t="shared" si="142"/>
        <v>1</v>
      </c>
      <c r="BN1118" s="288" t="b">
        <f t="shared" si="142"/>
        <v>1</v>
      </c>
      <c r="BO1118" s="288" t="b">
        <f t="shared" si="142"/>
        <v>1</v>
      </c>
      <c r="BP1118" s="288" t="b">
        <f t="shared" si="142"/>
        <v>1</v>
      </c>
      <c r="BQ1118" s="288" t="b">
        <f t="shared" si="142"/>
        <v>1</v>
      </c>
    </row>
    <row r="1119" spans="1:69" ht="12" customHeight="1" x14ac:dyDescent="0.25">
      <c r="A1119" s="286">
        <v>23700383</v>
      </c>
      <c r="B1119" s="287" t="s">
        <v>3198</v>
      </c>
      <c r="C1119" s="16" t="s">
        <v>1328</v>
      </c>
      <c r="D1119" s="13" t="s">
        <v>183</v>
      </c>
      <c r="E1119" s="13"/>
      <c r="F1119" s="16"/>
      <c r="G1119" s="13"/>
      <c r="H1119" s="288" t="s">
        <v>2129</v>
      </c>
      <c r="I1119" s="288" t="s">
        <v>2129</v>
      </c>
      <c r="J1119" s="288" t="s">
        <v>2129</v>
      </c>
      <c r="K1119" s="288" t="s">
        <v>2129</v>
      </c>
      <c r="L1119" s="288" t="s">
        <v>2130</v>
      </c>
      <c r="M1119" s="288" t="s">
        <v>183</v>
      </c>
      <c r="N1119" s="288" t="s">
        <v>183</v>
      </c>
      <c r="P1119" s="289">
        <v>-6000</v>
      </c>
      <c r="Q1119" s="289">
        <v>-18000</v>
      </c>
      <c r="R1119" s="289">
        <v>-30000</v>
      </c>
      <c r="S1119" s="289">
        <v>-42000</v>
      </c>
      <c r="T1119" s="289">
        <v>-54000</v>
      </c>
      <c r="U1119" s="289">
        <v>-66000</v>
      </c>
      <c r="V1119" s="289">
        <v>-6000</v>
      </c>
      <c r="W1119" s="289">
        <v>-18000</v>
      </c>
      <c r="X1119" s="289">
        <v>-30000</v>
      </c>
      <c r="Y1119" s="289">
        <v>-42000</v>
      </c>
      <c r="Z1119" s="289">
        <v>-54000</v>
      </c>
      <c r="AA1119" s="289">
        <v>-66000</v>
      </c>
      <c r="AB1119" s="289">
        <v>-6000</v>
      </c>
      <c r="AC1119" s="289"/>
      <c r="AD1119" s="289"/>
      <c r="AE1119" s="289">
        <v>-36000</v>
      </c>
      <c r="AF1119" s="299"/>
      <c r="AG1119" s="300"/>
      <c r="AH1119" s="291"/>
      <c r="AI1119" s="291"/>
      <c r="AJ1119" s="291"/>
      <c r="AK1119" s="292"/>
      <c r="AL1119" s="291">
        <v>0</v>
      </c>
      <c r="AM1119" s="293"/>
      <c r="AN1119" s="291">
        <v>-36000</v>
      </c>
      <c r="AO1119" s="294">
        <v>-36000</v>
      </c>
      <c r="AP1119" s="291"/>
      <c r="AQ1119" s="295">
        <v>-6000</v>
      </c>
      <c r="AR1119" s="291"/>
      <c r="AS1119" s="291"/>
      <c r="AT1119" s="291"/>
      <c r="AU1119" s="292"/>
      <c r="AV1119" s="291">
        <v>0</v>
      </c>
      <c r="AW1119" s="293"/>
      <c r="AX1119" s="291">
        <v>-6000</v>
      </c>
      <c r="AY1119" s="293">
        <v>-6000</v>
      </c>
      <c r="AZ1119" s="297"/>
      <c r="BA1119" s="295"/>
      <c r="BB1119" s="43"/>
      <c r="BC1119" s="288" t="str">
        <f t="shared" si="144"/>
        <v/>
      </c>
      <c r="BD1119" s="288" t="str">
        <f t="shared" si="144"/>
        <v/>
      </c>
      <c r="BE1119" s="288" t="str">
        <f t="shared" si="144"/>
        <v/>
      </c>
      <c r="BF1119" s="288" t="str">
        <f t="shared" si="144"/>
        <v/>
      </c>
      <c r="BG1119" s="288" t="str">
        <f t="shared" si="143"/>
        <v>NO</v>
      </c>
      <c r="BH1119" s="288" t="str">
        <f t="shared" si="143"/>
        <v>W/C</v>
      </c>
      <c r="BI1119" s="288" t="str">
        <f t="shared" si="141"/>
        <v>W/C</v>
      </c>
      <c r="BJ1119" s="43"/>
      <c r="BK1119" s="288" t="b">
        <f t="shared" si="142"/>
        <v>1</v>
      </c>
      <c r="BL1119" s="288" t="b">
        <f t="shared" si="142"/>
        <v>1</v>
      </c>
      <c r="BM1119" s="288" t="b">
        <f t="shared" si="142"/>
        <v>1</v>
      </c>
      <c r="BN1119" s="288" t="b">
        <f t="shared" si="142"/>
        <v>1</v>
      </c>
      <c r="BO1119" s="288" t="b">
        <f t="shared" si="142"/>
        <v>1</v>
      </c>
      <c r="BP1119" s="288" t="b">
        <f t="shared" si="142"/>
        <v>1</v>
      </c>
      <c r="BQ1119" s="288" t="b">
        <f t="shared" si="142"/>
        <v>1</v>
      </c>
    </row>
    <row r="1120" spans="1:69" ht="12" customHeight="1" x14ac:dyDescent="0.25">
      <c r="A1120" s="286">
        <v>23700713</v>
      </c>
      <c r="B1120" s="287" t="s">
        <v>3199</v>
      </c>
      <c r="C1120" s="16" t="s">
        <v>1329</v>
      </c>
      <c r="D1120" s="13" t="s">
        <v>183</v>
      </c>
      <c r="E1120" s="13"/>
      <c r="F1120" s="16"/>
      <c r="G1120" s="13"/>
      <c r="H1120" s="288" t="s">
        <v>2129</v>
      </c>
      <c r="I1120" s="288" t="s">
        <v>2129</v>
      </c>
      <c r="J1120" s="288" t="s">
        <v>2129</v>
      </c>
      <c r="K1120" s="288" t="s">
        <v>2129</v>
      </c>
      <c r="L1120" s="288" t="s">
        <v>2130</v>
      </c>
      <c r="M1120" s="288" t="s">
        <v>183</v>
      </c>
      <c r="N1120" s="288" t="s">
        <v>183</v>
      </c>
      <c r="P1120" s="289">
        <v>-10691.43</v>
      </c>
      <c r="Q1120" s="289">
        <v>-10691.43</v>
      </c>
      <c r="R1120" s="289">
        <v>-8135.87</v>
      </c>
      <c r="S1120" s="289">
        <v>-8135.87</v>
      </c>
      <c r="T1120" s="289">
        <v>-8135.87</v>
      </c>
      <c r="U1120" s="289">
        <v>-7935.87</v>
      </c>
      <c r="V1120" s="289">
        <v>-7935.87</v>
      </c>
      <c r="W1120" s="289">
        <v>-7935.87</v>
      </c>
      <c r="X1120" s="289">
        <v>-7935.87</v>
      </c>
      <c r="Y1120" s="289">
        <v>-7935.87</v>
      </c>
      <c r="Z1120" s="289">
        <v>-7935.87</v>
      </c>
      <c r="AA1120" s="289">
        <v>0</v>
      </c>
      <c r="AB1120" s="289">
        <v>0</v>
      </c>
      <c r="AC1120" s="289"/>
      <c r="AD1120" s="289"/>
      <c r="AE1120" s="289">
        <v>-7338.3312499999993</v>
      </c>
      <c r="AF1120" s="299"/>
      <c r="AG1120" s="300"/>
      <c r="AH1120" s="291"/>
      <c r="AI1120" s="291"/>
      <c r="AJ1120" s="291"/>
      <c r="AK1120" s="292"/>
      <c r="AL1120" s="291">
        <v>0</v>
      </c>
      <c r="AM1120" s="293"/>
      <c r="AN1120" s="291">
        <v>-7338.3312499999993</v>
      </c>
      <c r="AO1120" s="294">
        <v>-7338.3312499999993</v>
      </c>
      <c r="AP1120" s="291"/>
      <c r="AQ1120" s="295">
        <v>0</v>
      </c>
      <c r="AR1120" s="291"/>
      <c r="AS1120" s="291"/>
      <c r="AT1120" s="291"/>
      <c r="AU1120" s="292"/>
      <c r="AV1120" s="291">
        <v>0</v>
      </c>
      <c r="AW1120" s="293"/>
      <c r="AX1120" s="291">
        <v>0</v>
      </c>
      <c r="AY1120" s="293">
        <v>0</v>
      </c>
      <c r="AZ1120" s="297"/>
      <c r="BA1120" s="295"/>
      <c r="BB1120" s="43"/>
      <c r="BC1120" s="288" t="str">
        <f t="shared" si="144"/>
        <v/>
      </c>
      <c r="BD1120" s="288" t="str">
        <f t="shared" si="144"/>
        <v/>
      </c>
      <c r="BE1120" s="288" t="str">
        <f t="shared" si="144"/>
        <v/>
      </c>
      <c r="BF1120" s="288" t="str">
        <f t="shared" si="144"/>
        <v/>
      </c>
      <c r="BG1120" s="288" t="str">
        <f t="shared" si="143"/>
        <v>NO</v>
      </c>
      <c r="BH1120" s="288" t="str">
        <f t="shared" si="143"/>
        <v>W/C</v>
      </c>
      <c r="BI1120" s="288" t="str">
        <f t="shared" si="141"/>
        <v>W/C</v>
      </c>
      <c r="BJ1120" s="43"/>
      <c r="BK1120" s="288" t="b">
        <f t="shared" si="142"/>
        <v>1</v>
      </c>
      <c r="BL1120" s="288" t="b">
        <f t="shared" si="142"/>
        <v>1</v>
      </c>
      <c r="BM1120" s="288" t="b">
        <f t="shared" si="142"/>
        <v>1</v>
      </c>
      <c r="BN1120" s="288" t="b">
        <f t="shared" si="142"/>
        <v>1</v>
      </c>
      <c r="BO1120" s="288" t="b">
        <f t="shared" si="142"/>
        <v>1</v>
      </c>
      <c r="BP1120" s="288" t="b">
        <f t="shared" si="142"/>
        <v>1</v>
      </c>
      <c r="BQ1120" s="288" t="b">
        <f t="shared" si="142"/>
        <v>1</v>
      </c>
    </row>
    <row r="1121" spans="1:69" ht="12" customHeight="1" x14ac:dyDescent="0.25">
      <c r="A1121" s="286">
        <v>23700813</v>
      </c>
      <c r="B1121" s="287" t="s">
        <v>3200</v>
      </c>
      <c r="C1121" s="16" t="s">
        <v>1330</v>
      </c>
      <c r="D1121" s="13" t="s">
        <v>183</v>
      </c>
      <c r="E1121" s="13"/>
      <c r="F1121" s="16"/>
      <c r="G1121" s="13"/>
      <c r="H1121" s="288" t="s">
        <v>2129</v>
      </c>
      <c r="I1121" s="288" t="s">
        <v>2129</v>
      </c>
      <c r="J1121" s="288" t="s">
        <v>2129</v>
      </c>
      <c r="K1121" s="288" t="s">
        <v>2129</v>
      </c>
      <c r="L1121" s="288" t="s">
        <v>2130</v>
      </c>
      <c r="M1121" s="288" t="s">
        <v>183</v>
      </c>
      <c r="N1121" s="288" t="s">
        <v>183</v>
      </c>
      <c r="P1121" s="289">
        <v>-1458333.04</v>
      </c>
      <c r="Q1121" s="289">
        <v>-2041666.37</v>
      </c>
      <c r="R1121" s="289">
        <v>-2624999.7000000002</v>
      </c>
      <c r="S1121" s="289">
        <v>-3208333.03</v>
      </c>
      <c r="T1121" s="289">
        <v>-291666.36</v>
      </c>
      <c r="U1121" s="289">
        <v>-874999.69</v>
      </c>
      <c r="V1121" s="289">
        <v>-1458333.02</v>
      </c>
      <c r="W1121" s="289">
        <v>-2041666.35</v>
      </c>
      <c r="X1121" s="289">
        <v>-2624999.6800000002</v>
      </c>
      <c r="Y1121" s="289">
        <v>-3208333.01</v>
      </c>
      <c r="Z1121" s="289">
        <v>-291666.34000000003</v>
      </c>
      <c r="AA1121" s="289">
        <v>-874999.67</v>
      </c>
      <c r="AB1121" s="289">
        <v>-1458333</v>
      </c>
      <c r="AC1121" s="289"/>
      <c r="AD1121" s="289"/>
      <c r="AE1121" s="289">
        <v>-1749999.6866666668</v>
      </c>
      <c r="AF1121" s="299"/>
      <c r="AG1121" s="300"/>
      <c r="AH1121" s="291"/>
      <c r="AI1121" s="291"/>
      <c r="AJ1121" s="291"/>
      <c r="AK1121" s="292"/>
      <c r="AL1121" s="291">
        <v>0</v>
      </c>
      <c r="AM1121" s="293"/>
      <c r="AN1121" s="291">
        <v>-1749999.6866666668</v>
      </c>
      <c r="AO1121" s="294">
        <v>-1749999.6866666668</v>
      </c>
      <c r="AP1121" s="291"/>
      <c r="AQ1121" s="295">
        <v>-1458333</v>
      </c>
      <c r="AR1121" s="291"/>
      <c r="AS1121" s="291"/>
      <c r="AT1121" s="291"/>
      <c r="AU1121" s="292"/>
      <c r="AV1121" s="291">
        <v>0</v>
      </c>
      <c r="AW1121" s="293"/>
      <c r="AX1121" s="291">
        <v>-1458333</v>
      </c>
      <c r="AY1121" s="293">
        <v>-1458333</v>
      </c>
      <c r="AZ1121" s="297"/>
      <c r="BA1121" s="295"/>
      <c r="BB1121" s="43"/>
      <c r="BC1121" s="288" t="str">
        <f t="shared" si="144"/>
        <v/>
      </c>
      <c r="BD1121" s="288" t="str">
        <f t="shared" si="144"/>
        <v/>
      </c>
      <c r="BE1121" s="288" t="str">
        <f t="shared" si="144"/>
        <v/>
      </c>
      <c r="BF1121" s="288" t="str">
        <f t="shared" si="144"/>
        <v/>
      </c>
      <c r="BG1121" s="288" t="str">
        <f t="shared" si="143"/>
        <v>NO</v>
      </c>
      <c r="BH1121" s="288" t="str">
        <f t="shared" si="143"/>
        <v>W/C</v>
      </c>
      <c r="BI1121" s="288" t="str">
        <f t="shared" si="141"/>
        <v>W/C</v>
      </c>
      <c r="BJ1121" s="43"/>
      <c r="BK1121" s="288" t="b">
        <f t="shared" si="142"/>
        <v>1</v>
      </c>
      <c r="BL1121" s="288" t="b">
        <f t="shared" si="142"/>
        <v>1</v>
      </c>
      <c r="BM1121" s="288" t="b">
        <f t="shared" si="142"/>
        <v>1</v>
      </c>
      <c r="BN1121" s="288" t="b">
        <f t="shared" si="142"/>
        <v>1</v>
      </c>
      <c r="BO1121" s="288" t="b">
        <f t="shared" si="142"/>
        <v>1</v>
      </c>
      <c r="BP1121" s="288" t="b">
        <f t="shared" si="142"/>
        <v>1</v>
      </c>
      <c r="BQ1121" s="288" t="b">
        <f t="shared" si="142"/>
        <v>1</v>
      </c>
    </row>
    <row r="1122" spans="1:69" ht="12" customHeight="1" x14ac:dyDescent="0.25">
      <c r="A1122" s="286">
        <v>23700823</v>
      </c>
      <c r="B1122" s="287" t="s">
        <v>3201</v>
      </c>
      <c r="C1122" s="16" t="s">
        <v>1331</v>
      </c>
      <c r="D1122" s="13" t="s">
        <v>183</v>
      </c>
      <c r="E1122" s="13"/>
      <c r="F1122" s="16"/>
      <c r="G1122" s="13"/>
      <c r="H1122" s="288" t="s">
        <v>2129</v>
      </c>
      <c r="I1122" s="288" t="s">
        <v>2129</v>
      </c>
      <c r="J1122" s="288" t="s">
        <v>2129</v>
      </c>
      <c r="K1122" s="288" t="s">
        <v>2129</v>
      </c>
      <c r="L1122" s="288" t="s">
        <v>2130</v>
      </c>
      <c r="M1122" s="288" t="s">
        <v>183</v>
      </c>
      <c r="N1122" s="288" t="s">
        <v>183</v>
      </c>
      <c r="P1122" s="289">
        <v>-3931666.37</v>
      </c>
      <c r="Q1122" s="289">
        <v>-5054999.7</v>
      </c>
      <c r="R1122" s="289">
        <v>-6178333.0300000003</v>
      </c>
      <c r="S1122" s="289">
        <v>-561666.36</v>
      </c>
      <c r="T1122" s="289">
        <v>-1684999.69</v>
      </c>
      <c r="U1122" s="289">
        <v>-2808333.02</v>
      </c>
      <c r="V1122" s="289">
        <v>0</v>
      </c>
      <c r="W1122" s="289">
        <v>0</v>
      </c>
      <c r="X1122" s="289">
        <v>0</v>
      </c>
      <c r="Y1122" s="289">
        <v>0</v>
      </c>
      <c r="Z1122" s="289">
        <v>0</v>
      </c>
      <c r="AA1122" s="289">
        <v>0</v>
      </c>
      <c r="AB1122" s="289">
        <v>0</v>
      </c>
      <c r="AC1122" s="289"/>
      <c r="AD1122" s="289"/>
      <c r="AE1122" s="289">
        <v>-1521180.4154166665</v>
      </c>
      <c r="AF1122" s="299"/>
      <c r="AG1122" s="300"/>
      <c r="AH1122" s="291"/>
      <c r="AI1122" s="291"/>
      <c r="AJ1122" s="291"/>
      <c r="AK1122" s="292"/>
      <c r="AL1122" s="291">
        <v>0</v>
      </c>
      <c r="AM1122" s="293"/>
      <c r="AN1122" s="291">
        <v>-1521180.4154166665</v>
      </c>
      <c r="AO1122" s="294">
        <v>-1521180.4154166665</v>
      </c>
      <c r="AP1122" s="291"/>
      <c r="AQ1122" s="295">
        <v>0</v>
      </c>
      <c r="AR1122" s="291"/>
      <c r="AS1122" s="291"/>
      <c r="AT1122" s="291"/>
      <c r="AU1122" s="292"/>
      <c r="AV1122" s="291">
        <v>0</v>
      </c>
      <c r="AW1122" s="293"/>
      <c r="AX1122" s="291">
        <v>0</v>
      </c>
      <c r="AY1122" s="293">
        <v>0</v>
      </c>
      <c r="AZ1122" s="297"/>
      <c r="BA1122" s="295"/>
      <c r="BB1122" s="43"/>
      <c r="BC1122" s="288" t="str">
        <f t="shared" si="144"/>
        <v/>
      </c>
      <c r="BD1122" s="288" t="str">
        <f t="shared" si="144"/>
        <v/>
      </c>
      <c r="BE1122" s="288" t="str">
        <f t="shared" si="144"/>
        <v/>
      </c>
      <c r="BF1122" s="288" t="str">
        <f t="shared" si="144"/>
        <v/>
      </c>
      <c r="BG1122" s="288" t="str">
        <f t="shared" si="143"/>
        <v>NO</v>
      </c>
      <c r="BH1122" s="288" t="str">
        <f t="shared" si="143"/>
        <v>W/C</v>
      </c>
      <c r="BI1122" s="288" t="str">
        <f t="shared" si="141"/>
        <v>W/C</v>
      </c>
      <c r="BJ1122" s="43"/>
      <c r="BK1122" s="288" t="b">
        <f t="shared" si="142"/>
        <v>1</v>
      </c>
      <c r="BL1122" s="288" t="b">
        <f t="shared" si="142"/>
        <v>1</v>
      </c>
      <c r="BM1122" s="288" t="b">
        <f t="shared" si="142"/>
        <v>1</v>
      </c>
      <c r="BN1122" s="288" t="b">
        <f t="shared" si="142"/>
        <v>1</v>
      </c>
      <c r="BO1122" s="288" t="b">
        <f t="shared" si="142"/>
        <v>1</v>
      </c>
      <c r="BP1122" s="288" t="b">
        <f t="shared" si="142"/>
        <v>1</v>
      </c>
      <c r="BQ1122" s="288" t="b">
        <f t="shared" si="142"/>
        <v>1</v>
      </c>
    </row>
    <row r="1123" spans="1:69" ht="12" customHeight="1" x14ac:dyDescent="0.25">
      <c r="A1123" s="286">
        <v>23700841</v>
      </c>
      <c r="B1123" s="287" t="s">
        <v>3202</v>
      </c>
      <c r="C1123" s="16" t="s">
        <v>1332</v>
      </c>
      <c r="D1123" s="13" t="s">
        <v>183</v>
      </c>
      <c r="E1123" s="13"/>
      <c r="F1123" s="16"/>
      <c r="G1123" s="13"/>
      <c r="H1123" s="288" t="s">
        <v>2129</v>
      </c>
      <c r="I1123" s="288" t="s">
        <v>2129</v>
      </c>
      <c r="J1123" s="288" t="s">
        <v>2129</v>
      </c>
      <c r="K1123" s="288" t="s">
        <v>2129</v>
      </c>
      <c r="L1123" s="288" t="s">
        <v>2130</v>
      </c>
      <c r="M1123" s="288" t="s">
        <v>183</v>
      </c>
      <c r="N1123" s="288" t="s">
        <v>183</v>
      </c>
      <c r="P1123" s="289">
        <v>-896542.13</v>
      </c>
      <c r="Q1123" s="289">
        <v>-896542.13</v>
      </c>
      <c r="R1123" s="289">
        <v>-896542.13</v>
      </c>
      <c r="S1123" s="289">
        <v>-980445.2</v>
      </c>
      <c r="T1123" s="289">
        <v>-980445.2</v>
      </c>
      <c r="U1123" s="289">
        <v>-980445.2</v>
      </c>
      <c r="V1123" s="289">
        <v>-321141.55</v>
      </c>
      <c r="W1123" s="289">
        <v>-383043.11</v>
      </c>
      <c r="X1123" s="289">
        <v>-383043.11</v>
      </c>
      <c r="Y1123" s="289">
        <v>-416282.5</v>
      </c>
      <c r="Z1123" s="289">
        <v>-416282.5</v>
      </c>
      <c r="AA1123" s="289">
        <v>-416282.5</v>
      </c>
      <c r="AB1123" s="289">
        <v>-458709.33</v>
      </c>
      <c r="AC1123" s="289"/>
      <c r="AD1123" s="289"/>
      <c r="AE1123" s="289">
        <v>-645676.7383333334</v>
      </c>
      <c r="AF1123" s="299"/>
      <c r="AG1123" s="300"/>
      <c r="AH1123" s="291"/>
      <c r="AI1123" s="291"/>
      <c r="AJ1123" s="291"/>
      <c r="AK1123" s="292"/>
      <c r="AL1123" s="291">
        <v>0</v>
      </c>
      <c r="AM1123" s="293"/>
      <c r="AN1123" s="291">
        <v>-645676.7383333334</v>
      </c>
      <c r="AO1123" s="294">
        <v>-645676.7383333334</v>
      </c>
      <c r="AP1123" s="291"/>
      <c r="AQ1123" s="295">
        <v>-458709.33</v>
      </c>
      <c r="AR1123" s="291"/>
      <c r="AS1123" s="291"/>
      <c r="AT1123" s="291"/>
      <c r="AU1123" s="292"/>
      <c r="AV1123" s="291">
        <v>0</v>
      </c>
      <c r="AW1123" s="293"/>
      <c r="AX1123" s="291">
        <v>-458709.33</v>
      </c>
      <c r="AY1123" s="293">
        <v>-458709.33</v>
      </c>
      <c r="AZ1123" s="297"/>
      <c r="BA1123" s="295"/>
      <c r="BB1123" s="43"/>
      <c r="BC1123" s="288" t="str">
        <f t="shared" si="144"/>
        <v/>
      </c>
      <c r="BD1123" s="288" t="str">
        <f t="shared" si="144"/>
        <v/>
      </c>
      <c r="BE1123" s="288" t="str">
        <f t="shared" si="144"/>
        <v/>
      </c>
      <c r="BF1123" s="288" t="str">
        <f t="shared" si="144"/>
        <v/>
      </c>
      <c r="BG1123" s="288" t="str">
        <f t="shared" si="143"/>
        <v>NO</v>
      </c>
      <c r="BH1123" s="288" t="str">
        <f t="shared" si="143"/>
        <v>W/C</v>
      </c>
      <c r="BI1123" s="288" t="str">
        <f t="shared" si="141"/>
        <v>W/C</v>
      </c>
      <c r="BJ1123" s="43"/>
      <c r="BK1123" s="288" t="b">
        <f t="shared" si="142"/>
        <v>1</v>
      </c>
      <c r="BL1123" s="288" t="b">
        <f t="shared" si="142"/>
        <v>1</v>
      </c>
      <c r="BM1123" s="288" t="b">
        <f t="shared" si="142"/>
        <v>1</v>
      </c>
      <c r="BN1123" s="288" t="b">
        <f t="shared" si="142"/>
        <v>1</v>
      </c>
      <c r="BO1123" s="288" t="b">
        <f t="shared" si="142"/>
        <v>1</v>
      </c>
      <c r="BP1123" s="288" t="b">
        <f t="shared" si="142"/>
        <v>1</v>
      </c>
      <c r="BQ1123" s="288" t="b">
        <f t="shared" si="142"/>
        <v>1</v>
      </c>
    </row>
    <row r="1124" spans="1:69" ht="12" customHeight="1" x14ac:dyDescent="0.25">
      <c r="A1124" s="286">
        <v>23700873</v>
      </c>
      <c r="B1124" s="287" t="s">
        <v>3203</v>
      </c>
      <c r="C1124" s="16" t="s">
        <v>1333</v>
      </c>
      <c r="D1124" s="13" t="s">
        <v>183</v>
      </c>
      <c r="E1124" s="13"/>
      <c r="F1124" s="16"/>
      <c r="G1124" s="13"/>
      <c r="H1124" s="288" t="s">
        <v>2129</v>
      </c>
      <c r="I1124" s="288" t="s">
        <v>2129</v>
      </c>
      <c r="J1124" s="288" t="s">
        <v>2129</v>
      </c>
      <c r="K1124" s="288" t="s">
        <v>2129</v>
      </c>
      <c r="L1124" s="288" t="s">
        <v>2130</v>
      </c>
      <c r="M1124" s="288" t="s">
        <v>183</v>
      </c>
      <c r="N1124" s="288" t="s">
        <v>183</v>
      </c>
      <c r="P1124" s="289">
        <v>-6142500</v>
      </c>
      <c r="Q1124" s="289">
        <v>-7897500</v>
      </c>
      <c r="R1124" s="289">
        <v>-9652500</v>
      </c>
      <c r="S1124" s="289">
        <v>-877500</v>
      </c>
      <c r="T1124" s="289">
        <v>-2632500</v>
      </c>
      <c r="U1124" s="289">
        <v>-4387500</v>
      </c>
      <c r="V1124" s="289">
        <v>-6142500</v>
      </c>
      <c r="W1124" s="289">
        <v>-7897500</v>
      </c>
      <c r="X1124" s="289">
        <v>-9652500</v>
      </c>
      <c r="Y1124" s="289">
        <v>-877500</v>
      </c>
      <c r="Z1124" s="289">
        <v>-2632500</v>
      </c>
      <c r="AA1124" s="289">
        <v>-4387500</v>
      </c>
      <c r="AB1124" s="289">
        <v>-6142500</v>
      </c>
      <c r="AC1124" s="289"/>
      <c r="AD1124" s="289"/>
      <c r="AE1124" s="289">
        <v>-5265000</v>
      </c>
      <c r="AF1124" s="299"/>
      <c r="AG1124" s="300"/>
      <c r="AH1124" s="291"/>
      <c r="AI1124" s="291"/>
      <c r="AJ1124" s="291"/>
      <c r="AK1124" s="292"/>
      <c r="AL1124" s="291">
        <v>0</v>
      </c>
      <c r="AM1124" s="293"/>
      <c r="AN1124" s="291">
        <v>-5265000</v>
      </c>
      <c r="AO1124" s="294">
        <v>-5265000</v>
      </c>
      <c r="AP1124" s="291"/>
      <c r="AQ1124" s="295">
        <v>-6142500</v>
      </c>
      <c r="AR1124" s="291"/>
      <c r="AS1124" s="291"/>
      <c r="AT1124" s="291"/>
      <c r="AU1124" s="292"/>
      <c r="AV1124" s="291">
        <v>0</v>
      </c>
      <c r="AW1124" s="293"/>
      <c r="AX1124" s="291">
        <v>-6142500</v>
      </c>
      <c r="AY1124" s="293">
        <v>-6142500</v>
      </c>
      <c r="AZ1124" s="297"/>
      <c r="BA1124" s="295"/>
      <c r="BB1124" s="43"/>
      <c r="BC1124" s="288" t="str">
        <f t="shared" si="144"/>
        <v/>
      </c>
      <c r="BD1124" s="288" t="str">
        <f t="shared" si="144"/>
        <v/>
      </c>
      <c r="BE1124" s="288" t="str">
        <f t="shared" si="144"/>
        <v/>
      </c>
      <c r="BF1124" s="288" t="str">
        <f t="shared" si="144"/>
        <v/>
      </c>
      <c r="BG1124" s="288" t="str">
        <f t="shared" si="143"/>
        <v>NO</v>
      </c>
      <c r="BH1124" s="288" t="str">
        <f t="shared" si="143"/>
        <v>W/C</v>
      </c>
      <c r="BI1124" s="288" t="str">
        <f t="shared" si="141"/>
        <v>W/C</v>
      </c>
      <c r="BJ1124" s="43"/>
      <c r="BK1124" s="288" t="b">
        <f t="shared" ref="BK1124:BQ1155" si="145">BC1124=H1124</f>
        <v>1</v>
      </c>
      <c r="BL1124" s="288" t="b">
        <f t="shared" si="145"/>
        <v>1</v>
      </c>
      <c r="BM1124" s="288" t="b">
        <f t="shared" si="145"/>
        <v>1</v>
      </c>
      <c r="BN1124" s="288" t="b">
        <f t="shared" si="145"/>
        <v>1</v>
      </c>
      <c r="BO1124" s="288" t="b">
        <f t="shared" si="145"/>
        <v>1</v>
      </c>
      <c r="BP1124" s="288" t="b">
        <f t="shared" si="145"/>
        <v>1</v>
      </c>
      <c r="BQ1124" s="288" t="b">
        <f t="shared" si="145"/>
        <v>1</v>
      </c>
    </row>
    <row r="1125" spans="1:69" ht="12" customHeight="1" x14ac:dyDescent="0.25">
      <c r="A1125" s="286">
        <v>23700963</v>
      </c>
      <c r="B1125" s="287" t="s">
        <v>3204</v>
      </c>
      <c r="C1125" s="16" t="s">
        <v>1334</v>
      </c>
      <c r="D1125" s="13" t="s">
        <v>183</v>
      </c>
      <c r="E1125" s="13"/>
      <c r="F1125" s="16"/>
      <c r="G1125" s="13"/>
      <c r="H1125" s="288" t="s">
        <v>2129</v>
      </c>
      <c r="I1125" s="288" t="s">
        <v>2129</v>
      </c>
      <c r="J1125" s="288" t="s">
        <v>2129</v>
      </c>
      <c r="K1125" s="288" t="s">
        <v>2129</v>
      </c>
      <c r="L1125" s="288" t="s">
        <v>2130</v>
      </c>
      <c r="M1125" s="288" t="s">
        <v>183</v>
      </c>
      <c r="N1125" s="288" t="s">
        <v>183</v>
      </c>
      <c r="P1125" s="289">
        <v>-1180368.46</v>
      </c>
      <c r="Q1125" s="289">
        <v>-2322660.13</v>
      </c>
      <c r="R1125" s="289">
        <v>-3464951.8</v>
      </c>
      <c r="S1125" s="289">
        <v>-4607243.47</v>
      </c>
      <c r="T1125" s="289">
        <v>-5749535.1399999997</v>
      </c>
      <c r="U1125" s="289">
        <v>-6891826.8099999996</v>
      </c>
      <c r="V1125" s="289">
        <v>-1180368.48</v>
      </c>
      <c r="W1125" s="289">
        <v>-2322660.15</v>
      </c>
      <c r="X1125" s="289">
        <v>-3464951.82</v>
      </c>
      <c r="Y1125" s="289">
        <v>-4607243.49</v>
      </c>
      <c r="Z1125" s="289">
        <v>-5749535.1600000001</v>
      </c>
      <c r="AA1125" s="289">
        <v>-6891826.8300000001</v>
      </c>
      <c r="AB1125" s="289">
        <v>-1180368.5</v>
      </c>
      <c r="AC1125" s="289"/>
      <c r="AD1125" s="289"/>
      <c r="AE1125" s="289">
        <v>-4036097.6466666665</v>
      </c>
      <c r="AF1125" s="299"/>
      <c r="AG1125" s="300"/>
      <c r="AH1125" s="291"/>
      <c r="AI1125" s="291"/>
      <c r="AJ1125" s="291"/>
      <c r="AK1125" s="292"/>
      <c r="AL1125" s="291">
        <v>0</v>
      </c>
      <c r="AM1125" s="293"/>
      <c r="AN1125" s="291">
        <v>-4036097.6466666665</v>
      </c>
      <c r="AO1125" s="294">
        <v>-4036097.6466666665</v>
      </c>
      <c r="AP1125" s="291"/>
      <c r="AQ1125" s="295">
        <v>-1180368.5</v>
      </c>
      <c r="AR1125" s="291"/>
      <c r="AS1125" s="291"/>
      <c r="AT1125" s="291"/>
      <c r="AU1125" s="292"/>
      <c r="AV1125" s="291">
        <v>0</v>
      </c>
      <c r="AW1125" s="293"/>
      <c r="AX1125" s="291">
        <v>-1180368.5</v>
      </c>
      <c r="AY1125" s="293">
        <v>-1180368.5</v>
      </c>
      <c r="AZ1125" s="297"/>
      <c r="BA1125" s="295"/>
      <c r="BB1125" s="43"/>
      <c r="BC1125" s="288" t="str">
        <f t="shared" si="144"/>
        <v/>
      </c>
      <c r="BD1125" s="288" t="str">
        <f t="shared" si="144"/>
        <v/>
      </c>
      <c r="BE1125" s="288" t="str">
        <f t="shared" si="144"/>
        <v/>
      </c>
      <c r="BF1125" s="288" t="str">
        <f t="shared" si="144"/>
        <v/>
      </c>
      <c r="BG1125" s="288" t="str">
        <f t="shared" si="143"/>
        <v>NO</v>
      </c>
      <c r="BH1125" s="288" t="str">
        <f t="shared" si="143"/>
        <v>W/C</v>
      </c>
      <c r="BI1125" s="288" t="str">
        <f t="shared" si="141"/>
        <v>W/C</v>
      </c>
      <c r="BJ1125" s="43"/>
      <c r="BK1125" s="288" t="b">
        <f t="shared" si="145"/>
        <v>1</v>
      </c>
      <c r="BL1125" s="288" t="b">
        <f t="shared" si="145"/>
        <v>1</v>
      </c>
      <c r="BM1125" s="288" t="b">
        <f t="shared" si="145"/>
        <v>1</v>
      </c>
      <c r="BN1125" s="288" t="b">
        <f t="shared" si="145"/>
        <v>1</v>
      </c>
      <c r="BO1125" s="288" t="b">
        <f t="shared" si="145"/>
        <v>1</v>
      </c>
      <c r="BP1125" s="288" t="b">
        <f t="shared" si="145"/>
        <v>1</v>
      </c>
      <c r="BQ1125" s="288" t="b">
        <f t="shared" si="145"/>
        <v>1</v>
      </c>
    </row>
    <row r="1126" spans="1:69" ht="12" customHeight="1" x14ac:dyDescent="0.25">
      <c r="A1126" s="304">
        <v>23701013</v>
      </c>
      <c r="B1126" s="305" t="s">
        <v>3205</v>
      </c>
      <c r="C1126" s="358" t="s">
        <v>1335</v>
      </c>
      <c r="D1126" s="13" t="s">
        <v>183</v>
      </c>
      <c r="E1126" s="13"/>
      <c r="F1126" s="358"/>
      <c r="G1126" s="13"/>
      <c r="H1126" s="288" t="s">
        <v>2129</v>
      </c>
      <c r="I1126" s="288" t="s">
        <v>2129</v>
      </c>
      <c r="J1126" s="288" t="s">
        <v>2129</v>
      </c>
      <c r="K1126" s="288" t="s">
        <v>2129</v>
      </c>
      <c r="L1126" s="288" t="s">
        <v>2130</v>
      </c>
      <c r="M1126" s="288" t="s">
        <v>183</v>
      </c>
      <c r="N1126" s="288" t="s">
        <v>183</v>
      </c>
      <c r="P1126" s="289">
        <v>0</v>
      </c>
      <c r="Q1126" s="289">
        <v>0</v>
      </c>
      <c r="R1126" s="289">
        <v>0</v>
      </c>
      <c r="S1126" s="289">
        <v>0</v>
      </c>
      <c r="T1126" s="289">
        <v>0</v>
      </c>
      <c r="U1126" s="289">
        <v>0</v>
      </c>
      <c r="V1126" s="289">
        <v>0</v>
      </c>
      <c r="W1126" s="289">
        <v>0</v>
      </c>
      <c r="X1126" s="289">
        <v>0</v>
      </c>
      <c r="Y1126" s="289">
        <v>0</v>
      </c>
      <c r="Z1126" s="289">
        <v>0</v>
      </c>
      <c r="AA1126" s="289">
        <v>0</v>
      </c>
      <c r="AB1126" s="289">
        <v>0</v>
      </c>
      <c r="AC1126" s="289"/>
      <c r="AD1126" s="289"/>
      <c r="AE1126" s="289">
        <v>0</v>
      </c>
      <c r="AF1126" s="299"/>
      <c r="AG1126" s="300"/>
      <c r="AH1126" s="291"/>
      <c r="AI1126" s="291"/>
      <c r="AJ1126" s="291"/>
      <c r="AK1126" s="292"/>
      <c r="AL1126" s="291">
        <v>0</v>
      </c>
      <c r="AM1126" s="293"/>
      <c r="AN1126" s="291">
        <v>0</v>
      </c>
      <c r="AO1126" s="294">
        <v>0</v>
      </c>
      <c r="AP1126" s="291"/>
      <c r="AQ1126" s="295">
        <v>0</v>
      </c>
      <c r="AR1126" s="291"/>
      <c r="AS1126" s="291"/>
      <c r="AT1126" s="291"/>
      <c r="AU1126" s="292"/>
      <c r="AV1126" s="291">
        <v>0</v>
      </c>
      <c r="AW1126" s="293"/>
      <c r="AX1126" s="291">
        <v>0</v>
      </c>
      <c r="AY1126" s="293">
        <v>0</v>
      </c>
      <c r="AZ1126" s="297"/>
      <c r="BA1126" s="295"/>
      <c r="BB1126" s="43"/>
      <c r="BC1126" s="288" t="str">
        <f t="shared" si="144"/>
        <v/>
      </c>
      <c r="BD1126" s="288" t="str">
        <f t="shared" si="144"/>
        <v/>
      </c>
      <c r="BE1126" s="288" t="str">
        <f t="shared" si="144"/>
        <v/>
      </c>
      <c r="BF1126" s="288" t="str">
        <f t="shared" si="144"/>
        <v/>
      </c>
      <c r="BG1126" s="288" t="str">
        <f t="shared" si="143"/>
        <v>NO</v>
      </c>
      <c r="BH1126" s="288" t="str">
        <f t="shared" si="143"/>
        <v>W/C</v>
      </c>
      <c r="BI1126" s="288" t="str">
        <f t="shared" si="141"/>
        <v>W/C</v>
      </c>
      <c r="BJ1126" s="43"/>
      <c r="BK1126" s="288" t="b">
        <f t="shared" si="145"/>
        <v>1</v>
      </c>
      <c r="BL1126" s="288" t="b">
        <f t="shared" si="145"/>
        <v>1</v>
      </c>
      <c r="BM1126" s="288" t="b">
        <f t="shared" si="145"/>
        <v>1</v>
      </c>
      <c r="BN1126" s="288" t="b">
        <f t="shared" si="145"/>
        <v>1</v>
      </c>
      <c r="BO1126" s="288" t="b">
        <f t="shared" si="145"/>
        <v>1</v>
      </c>
      <c r="BP1126" s="288" t="b">
        <f t="shared" si="145"/>
        <v>1</v>
      </c>
      <c r="BQ1126" s="288" t="b">
        <f t="shared" si="145"/>
        <v>1</v>
      </c>
    </row>
    <row r="1127" spans="1:69" ht="12" customHeight="1" x14ac:dyDescent="0.25">
      <c r="A1127" s="304">
        <v>23701023</v>
      </c>
      <c r="B1127" s="305" t="s">
        <v>3206</v>
      </c>
      <c r="C1127" s="358" t="s">
        <v>1336</v>
      </c>
      <c r="D1127" s="13" t="s">
        <v>183</v>
      </c>
      <c r="E1127" s="13"/>
      <c r="F1127" s="358"/>
      <c r="G1127" s="13"/>
      <c r="H1127" s="288" t="s">
        <v>2129</v>
      </c>
      <c r="I1127" s="288" t="s">
        <v>2129</v>
      </c>
      <c r="J1127" s="288" t="s">
        <v>2129</v>
      </c>
      <c r="K1127" s="288" t="s">
        <v>2129</v>
      </c>
      <c r="L1127" s="288" t="s">
        <v>2130</v>
      </c>
      <c r="M1127" s="288" t="s">
        <v>183</v>
      </c>
      <c r="N1127" s="288" t="s">
        <v>183</v>
      </c>
      <c r="P1127" s="289">
        <v>-746471.03</v>
      </c>
      <c r="Q1127" s="289">
        <v>-2147304.36</v>
      </c>
      <c r="R1127" s="289">
        <v>-3548137.69</v>
      </c>
      <c r="S1127" s="289">
        <v>-4948971.0199999996</v>
      </c>
      <c r="T1127" s="289">
        <v>-6349804.3499999996</v>
      </c>
      <c r="U1127" s="289">
        <v>-7750637.6799999997</v>
      </c>
      <c r="V1127" s="289">
        <v>-746471.01</v>
      </c>
      <c r="W1127" s="289">
        <v>-2147304.34</v>
      </c>
      <c r="X1127" s="289">
        <v>-3548137.67</v>
      </c>
      <c r="Y1127" s="289">
        <v>-4948971</v>
      </c>
      <c r="Z1127" s="289">
        <v>-6349804.3300000001</v>
      </c>
      <c r="AA1127" s="289">
        <v>-7750637.6600000001</v>
      </c>
      <c r="AB1127" s="289">
        <v>-746470.99</v>
      </c>
      <c r="AC1127" s="289"/>
      <c r="AD1127" s="289"/>
      <c r="AE1127" s="289">
        <v>-4248554.3433333328</v>
      </c>
      <c r="AF1127" s="299"/>
      <c r="AG1127" s="300"/>
      <c r="AH1127" s="291"/>
      <c r="AI1127" s="291"/>
      <c r="AJ1127" s="291"/>
      <c r="AK1127" s="292"/>
      <c r="AL1127" s="291">
        <v>0</v>
      </c>
      <c r="AM1127" s="293"/>
      <c r="AN1127" s="291">
        <v>-4248554.3433333328</v>
      </c>
      <c r="AO1127" s="294">
        <v>-4248554.3433333328</v>
      </c>
      <c r="AP1127" s="291"/>
      <c r="AQ1127" s="295">
        <v>-746470.99</v>
      </c>
      <c r="AR1127" s="291"/>
      <c r="AS1127" s="291"/>
      <c r="AT1127" s="291"/>
      <c r="AU1127" s="292"/>
      <c r="AV1127" s="291">
        <v>0</v>
      </c>
      <c r="AW1127" s="293"/>
      <c r="AX1127" s="291">
        <v>-746470.99</v>
      </c>
      <c r="AY1127" s="293">
        <v>-746470.99</v>
      </c>
      <c r="AZ1127" s="297"/>
      <c r="BA1127" s="295"/>
      <c r="BB1127" s="43"/>
      <c r="BC1127" s="288" t="str">
        <f t="shared" si="144"/>
        <v/>
      </c>
      <c r="BD1127" s="288" t="str">
        <f t="shared" si="144"/>
        <v/>
      </c>
      <c r="BE1127" s="288" t="str">
        <f t="shared" si="144"/>
        <v/>
      </c>
      <c r="BF1127" s="288" t="str">
        <f t="shared" si="144"/>
        <v/>
      </c>
      <c r="BG1127" s="288" t="str">
        <f t="shared" si="143"/>
        <v>NO</v>
      </c>
      <c r="BH1127" s="288" t="str">
        <f t="shared" si="143"/>
        <v>W/C</v>
      </c>
      <c r="BI1127" s="288" t="str">
        <f t="shared" si="141"/>
        <v>W/C</v>
      </c>
      <c r="BJ1127" s="43"/>
      <c r="BK1127" s="288" t="b">
        <f t="shared" si="145"/>
        <v>1</v>
      </c>
      <c r="BL1127" s="288" t="b">
        <f t="shared" si="145"/>
        <v>1</v>
      </c>
      <c r="BM1127" s="288" t="b">
        <f t="shared" si="145"/>
        <v>1</v>
      </c>
      <c r="BN1127" s="288" t="b">
        <f t="shared" si="145"/>
        <v>1</v>
      </c>
      <c r="BO1127" s="288" t="b">
        <f t="shared" si="145"/>
        <v>1</v>
      </c>
      <c r="BP1127" s="288" t="b">
        <f t="shared" si="145"/>
        <v>1</v>
      </c>
      <c r="BQ1127" s="288" t="b">
        <f t="shared" si="145"/>
        <v>1</v>
      </c>
    </row>
    <row r="1128" spans="1:69" ht="12" customHeight="1" x14ac:dyDescent="0.25">
      <c r="A1128" s="304">
        <v>23701033</v>
      </c>
      <c r="B1128" s="305" t="s">
        <v>3207</v>
      </c>
      <c r="C1128" s="366" t="s">
        <v>1337</v>
      </c>
      <c r="D1128" s="13" t="s">
        <v>183</v>
      </c>
      <c r="E1128" s="13"/>
      <c r="F1128" s="366"/>
      <c r="G1128" s="13"/>
      <c r="H1128" s="288" t="s">
        <v>2129</v>
      </c>
      <c r="I1128" s="288" t="s">
        <v>2129</v>
      </c>
      <c r="J1128" s="288" t="s">
        <v>2129</v>
      </c>
      <c r="K1128" s="288" t="s">
        <v>2129</v>
      </c>
      <c r="L1128" s="288" t="s">
        <v>2130</v>
      </c>
      <c r="M1128" s="288" t="s">
        <v>183</v>
      </c>
      <c r="N1128" s="288" t="s">
        <v>183</v>
      </c>
      <c r="P1128" s="289">
        <v>-5542033.3300000001</v>
      </c>
      <c r="Q1128" s="289">
        <v>-7110533.3300000001</v>
      </c>
      <c r="R1128" s="289">
        <v>-8679033.3300000001</v>
      </c>
      <c r="S1128" s="289">
        <v>-836533.33</v>
      </c>
      <c r="T1128" s="289">
        <v>-2405033.33</v>
      </c>
      <c r="U1128" s="289">
        <v>-3973533.33</v>
      </c>
      <c r="V1128" s="289">
        <v>-5542033.3300000001</v>
      </c>
      <c r="W1128" s="289">
        <v>-7110533.3300000001</v>
      </c>
      <c r="X1128" s="289">
        <v>-8679033.3300000001</v>
      </c>
      <c r="Y1128" s="289">
        <v>-836533.33</v>
      </c>
      <c r="Z1128" s="289">
        <v>-2405033.33</v>
      </c>
      <c r="AA1128" s="289">
        <v>-3973533.33</v>
      </c>
      <c r="AB1128" s="289">
        <v>-5542033.3300000001</v>
      </c>
      <c r="AC1128" s="289"/>
      <c r="AD1128" s="289"/>
      <c r="AE1128" s="289">
        <v>-4757783.3299999991</v>
      </c>
      <c r="AF1128" s="299"/>
      <c r="AG1128" s="300"/>
      <c r="AH1128" s="291"/>
      <c r="AI1128" s="291"/>
      <c r="AJ1128" s="291"/>
      <c r="AK1128" s="292"/>
      <c r="AL1128" s="291">
        <v>0</v>
      </c>
      <c r="AM1128" s="293"/>
      <c r="AN1128" s="291">
        <v>-4757783.3299999991</v>
      </c>
      <c r="AO1128" s="294">
        <v>-4757783.3299999991</v>
      </c>
      <c r="AP1128" s="291"/>
      <c r="AQ1128" s="295">
        <v>-5542033.3300000001</v>
      </c>
      <c r="AR1128" s="291"/>
      <c r="AS1128" s="291"/>
      <c r="AT1128" s="291"/>
      <c r="AU1128" s="292"/>
      <c r="AV1128" s="291">
        <v>0</v>
      </c>
      <c r="AW1128" s="293"/>
      <c r="AX1128" s="291">
        <v>-5542033.3300000001</v>
      </c>
      <c r="AY1128" s="293">
        <v>-5542033.3300000001</v>
      </c>
      <c r="AZ1128" s="297"/>
      <c r="BA1128" s="295"/>
      <c r="BB1128" s="43"/>
      <c r="BC1128" s="288" t="str">
        <f t="shared" si="144"/>
        <v/>
      </c>
      <c r="BD1128" s="288" t="str">
        <f t="shared" si="144"/>
        <v/>
      </c>
      <c r="BE1128" s="288" t="str">
        <f t="shared" si="144"/>
        <v/>
      </c>
      <c r="BF1128" s="288" t="str">
        <f t="shared" si="144"/>
        <v/>
      </c>
      <c r="BG1128" s="288" t="str">
        <f t="shared" si="143"/>
        <v>NO</v>
      </c>
      <c r="BH1128" s="288" t="str">
        <f t="shared" si="143"/>
        <v>W/C</v>
      </c>
      <c r="BI1128" s="288" t="str">
        <f t="shared" si="141"/>
        <v>W/C</v>
      </c>
      <c r="BJ1128" s="43"/>
      <c r="BK1128" s="288" t="b">
        <f t="shared" si="145"/>
        <v>1</v>
      </c>
      <c r="BL1128" s="288" t="b">
        <f t="shared" si="145"/>
        <v>1</v>
      </c>
      <c r="BM1128" s="288" t="b">
        <f t="shared" si="145"/>
        <v>1</v>
      </c>
      <c r="BN1128" s="288" t="b">
        <f t="shared" si="145"/>
        <v>1</v>
      </c>
      <c r="BO1128" s="288" t="b">
        <f t="shared" si="145"/>
        <v>1</v>
      </c>
      <c r="BP1128" s="288" t="b">
        <f t="shared" si="145"/>
        <v>1</v>
      </c>
      <c r="BQ1128" s="288" t="b">
        <f t="shared" si="145"/>
        <v>1</v>
      </c>
    </row>
    <row r="1129" spans="1:69" ht="12" customHeight="1" x14ac:dyDescent="0.25">
      <c r="A1129" s="367">
        <v>23701053</v>
      </c>
      <c r="B1129" s="368" t="s">
        <v>3208</v>
      </c>
      <c r="C1129" s="327" t="s">
        <v>638</v>
      </c>
      <c r="D1129" s="13" t="s">
        <v>183</v>
      </c>
      <c r="E1129" s="13"/>
      <c r="F1129" s="322"/>
      <c r="G1129" s="13"/>
      <c r="H1129" s="288" t="s">
        <v>2129</v>
      </c>
      <c r="I1129" s="288" t="s">
        <v>2129</v>
      </c>
      <c r="J1129" s="288" t="s">
        <v>2129</v>
      </c>
      <c r="K1129" s="288" t="s">
        <v>2129</v>
      </c>
      <c r="L1129" s="288" t="s">
        <v>2130</v>
      </c>
      <c r="M1129" s="288" t="s">
        <v>183</v>
      </c>
      <c r="N1129" s="288" t="s">
        <v>183</v>
      </c>
      <c r="P1129" s="289">
        <v>-863399.75</v>
      </c>
      <c r="Q1129" s="289">
        <v>-1726799.26</v>
      </c>
      <c r="R1129" s="289">
        <v>-2506643.98</v>
      </c>
      <c r="S1129" s="289">
        <v>-220908.43</v>
      </c>
      <c r="T1129" s="289">
        <v>0</v>
      </c>
      <c r="U1129" s="289">
        <v>0</v>
      </c>
      <c r="V1129" s="289">
        <v>0</v>
      </c>
      <c r="W1129" s="289">
        <v>0</v>
      </c>
      <c r="X1129" s="289">
        <v>0</v>
      </c>
      <c r="Y1129" s="289">
        <v>0</v>
      </c>
      <c r="Z1129" s="289">
        <v>0</v>
      </c>
      <c r="AA1129" s="289">
        <v>0</v>
      </c>
      <c r="AB1129" s="289">
        <v>0</v>
      </c>
      <c r="AC1129" s="289"/>
      <c r="AD1129" s="289"/>
      <c r="AE1129" s="289">
        <v>-407170.96208333335</v>
      </c>
      <c r="AF1129" s="299"/>
      <c r="AG1129" s="300"/>
      <c r="AH1129" s="291"/>
      <c r="AI1129" s="291"/>
      <c r="AJ1129" s="291"/>
      <c r="AK1129" s="292"/>
      <c r="AL1129" s="291">
        <v>0</v>
      </c>
      <c r="AM1129" s="293"/>
      <c r="AN1129" s="291">
        <v>-407170.96208333335</v>
      </c>
      <c r="AO1129" s="294">
        <v>-407170.96208333335</v>
      </c>
      <c r="AP1129" s="291"/>
      <c r="AQ1129" s="295">
        <v>0</v>
      </c>
      <c r="AR1129" s="291"/>
      <c r="AS1129" s="291"/>
      <c r="AT1129" s="291"/>
      <c r="AU1129" s="292"/>
      <c r="AV1129" s="291">
        <v>0</v>
      </c>
      <c r="AW1129" s="293"/>
      <c r="AX1129" s="291">
        <v>0</v>
      </c>
      <c r="AY1129" s="293">
        <v>0</v>
      </c>
      <c r="AZ1129" s="297"/>
      <c r="BA1129" s="295"/>
      <c r="BB1129" s="43"/>
      <c r="BC1129" s="288" t="str">
        <f t="shared" si="144"/>
        <v/>
      </c>
      <c r="BD1129" s="288" t="str">
        <f t="shared" si="144"/>
        <v/>
      </c>
      <c r="BE1129" s="288" t="str">
        <f t="shared" si="144"/>
        <v/>
      </c>
      <c r="BF1129" s="288" t="str">
        <f t="shared" si="144"/>
        <v/>
      </c>
      <c r="BG1129" s="288" t="str">
        <f t="shared" si="143"/>
        <v>NO</v>
      </c>
      <c r="BH1129" s="288" t="str">
        <f t="shared" si="143"/>
        <v>W/C</v>
      </c>
      <c r="BI1129" s="288" t="str">
        <f t="shared" si="141"/>
        <v>W/C</v>
      </c>
      <c r="BJ1129" s="43"/>
      <c r="BK1129" s="288" t="b">
        <f t="shared" si="145"/>
        <v>1</v>
      </c>
      <c r="BL1129" s="288" t="b">
        <f t="shared" si="145"/>
        <v>1</v>
      </c>
      <c r="BM1129" s="288" t="b">
        <f t="shared" si="145"/>
        <v>1</v>
      </c>
      <c r="BN1129" s="288" t="b">
        <f t="shared" si="145"/>
        <v>1</v>
      </c>
      <c r="BO1129" s="288" t="b">
        <f t="shared" si="145"/>
        <v>1</v>
      </c>
      <c r="BP1129" s="288" t="b">
        <f t="shared" si="145"/>
        <v>1</v>
      </c>
      <c r="BQ1129" s="288" t="b">
        <f t="shared" si="145"/>
        <v>1</v>
      </c>
    </row>
    <row r="1130" spans="1:69" ht="12" customHeight="1" x14ac:dyDescent="0.25">
      <c r="A1130" s="286">
        <v>23701063</v>
      </c>
      <c r="B1130" s="287" t="s">
        <v>3209</v>
      </c>
      <c r="C1130" s="16" t="s">
        <v>1338</v>
      </c>
      <c r="D1130" s="13" t="s">
        <v>183</v>
      </c>
      <c r="E1130" s="13"/>
      <c r="F1130" s="16"/>
      <c r="G1130" s="13"/>
      <c r="H1130" s="288" t="s">
        <v>2129</v>
      </c>
      <c r="I1130" s="288" t="s">
        <v>2129</v>
      </c>
      <c r="J1130" s="288" t="s">
        <v>2129</v>
      </c>
      <c r="K1130" s="288" t="s">
        <v>2129</v>
      </c>
      <c r="L1130" s="288" t="s">
        <v>2130</v>
      </c>
      <c r="M1130" s="288" t="s">
        <v>183</v>
      </c>
      <c r="N1130" s="288" t="s">
        <v>183</v>
      </c>
      <c r="P1130" s="289">
        <v>-16567.43</v>
      </c>
      <c r="Q1130" s="289">
        <v>-131872.15</v>
      </c>
      <c r="R1130" s="289">
        <v>-243190.15</v>
      </c>
      <c r="S1130" s="289">
        <v>-12545.26</v>
      </c>
      <c r="T1130" s="289">
        <v>-124047.57</v>
      </c>
      <c r="U1130" s="289">
        <v>-245929.57</v>
      </c>
      <c r="V1130" s="289">
        <v>-12670.79</v>
      </c>
      <c r="W1130" s="289">
        <v>-127790.79</v>
      </c>
      <c r="X1130" s="289">
        <v>-250910.79</v>
      </c>
      <c r="Y1130" s="289">
        <v>-16170.9</v>
      </c>
      <c r="Z1130" s="289">
        <v>-132081.96</v>
      </c>
      <c r="AA1130" s="289">
        <v>-251230.96</v>
      </c>
      <c r="AB1130" s="289">
        <v>-8795.4</v>
      </c>
      <c r="AC1130" s="289"/>
      <c r="AD1130" s="289"/>
      <c r="AE1130" s="289">
        <v>-130093.52541666666</v>
      </c>
      <c r="AF1130" s="299"/>
      <c r="AG1130" s="300"/>
      <c r="AH1130" s="291"/>
      <c r="AI1130" s="291"/>
      <c r="AJ1130" s="291"/>
      <c r="AK1130" s="292"/>
      <c r="AL1130" s="291">
        <v>0</v>
      </c>
      <c r="AM1130" s="293"/>
      <c r="AN1130" s="291">
        <v>-130093.52541666666</v>
      </c>
      <c r="AO1130" s="294">
        <v>-130093.52541666666</v>
      </c>
      <c r="AP1130" s="291"/>
      <c r="AQ1130" s="295">
        <v>-8795.4</v>
      </c>
      <c r="AR1130" s="291"/>
      <c r="AS1130" s="291"/>
      <c r="AT1130" s="291"/>
      <c r="AU1130" s="292"/>
      <c r="AV1130" s="291">
        <v>0</v>
      </c>
      <c r="AW1130" s="293"/>
      <c r="AX1130" s="291">
        <v>-8795.4</v>
      </c>
      <c r="AY1130" s="293">
        <v>-8795.4</v>
      </c>
      <c r="AZ1130" s="297"/>
      <c r="BA1130" s="295"/>
      <c r="BB1130" s="43"/>
      <c r="BC1130" s="288" t="str">
        <f t="shared" si="144"/>
        <v/>
      </c>
      <c r="BD1130" s="288" t="str">
        <f t="shared" si="144"/>
        <v/>
      </c>
      <c r="BE1130" s="288" t="str">
        <f t="shared" si="144"/>
        <v/>
      </c>
      <c r="BF1130" s="288" t="str">
        <f t="shared" si="144"/>
        <v/>
      </c>
      <c r="BG1130" s="288" t="str">
        <f t="shared" si="143"/>
        <v>NO</v>
      </c>
      <c r="BH1130" s="288" t="str">
        <f t="shared" si="143"/>
        <v>W/C</v>
      </c>
      <c r="BI1130" s="288" t="str">
        <f t="shared" si="141"/>
        <v>W/C</v>
      </c>
      <c r="BJ1130" s="43"/>
      <c r="BK1130" s="288" t="b">
        <f t="shared" si="145"/>
        <v>1</v>
      </c>
      <c r="BL1130" s="288" t="b">
        <f t="shared" si="145"/>
        <v>1</v>
      </c>
      <c r="BM1130" s="288" t="b">
        <f t="shared" si="145"/>
        <v>1</v>
      </c>
      <c r="BN1130" s="288" t="b">
        <f t="shared" si="145"/>
        <v>1</v>
      </c>
      <c r="BO1130" s="288" t="b">
        <f t="shared" si="145"/>
        <v>1</v>
      </c>
      <c r="BP1130" s="288" t="b">
        <f t="shared" si="145"/>
        <v>1</v>
      </c>
      <c r="BQ1130" s="288" t="b">
        <f t="shared" si="145"/>
        <v>1</v>
      </c>
    </row>
    <row r="1131" spans="1:69" ht="12" customHeight="1" x14ac:dyDescent="0.25">
      <c r="A1131" s="286" t="s">
        <v>1339</v>
      </c>
      <c r="B1131" s="287"/>
      <c r="C1131" s="16" t="s">
        <v>1340</v>
      </c>
      <c r="D1131" s="13" t="s">
        <v>183</v>
      </c>
      <c r="E1131" s="13"/>
      <c r="F1131" s="303">
        <v>43268</v>
      </c>
      <c r="G1131" s="13"/>
      <c r="H1131" s="288"/>
      <c r="I1131" s="288"/>
      <c r="J1131" s="288"/>
      <c r="K1131" s="288"/>
      <c r="L1131" s="288" t="s">
        <v>2130</v>
      </c>
      <c r="M1131" s="288" t="s">
        <v>183</v>
      </c>
      <c r="N1131" s="288" t="s">
        <v>183</v>
      </c>
      <c r="P1131" s="289"/>
      <c r="Q1131" s="289"/>
      <c r="R1131" s="289"/>
      <c r="S1131" s="289"/>
      <c r="T1131" s="289"/>
      <c r="U1131" s="289"/>
      <c r="V1131" s="289">
        <v>-1126133.33</v>
      </c>
      <c r="W1131" s="289">
        <v>-3237633.33</v>
      </c>
      <c r="X1131" s="289">
        <v>-5349133.33</v>
      </c>
      <c r="Y1131" s="289">
        <v>-7460633.3300000001</v>
      </c>
      <c r="Z1131" s="289">
        <v>-9572133.3300000001</v>
      </c>
      <c r="AA1131" s="289">
        <v>-11683633.33</v>
      </c>
      <c r="AB1131" s="289">
        <v>-1055750</v>
      </c>
      <c r="AC1131" s="289"/>
      <c r="AD1131" s="289"/>
      <c r="AE1131" s="289">
        <v>-3246431.2483333331</v>
      </c>
      <c r="AF1131" s="299"/>
      <c r="AG1131" s="300"/>
      <c r="AH1131" s="291"/>
      <c r="AI1131" s="291"/>
      <c r="AJ1131" s="291"/>
      <c r="AK1131" s="292"/>
      <c r="AL1131" s="291">
        <v>0</v>
      </c>
      <c r="AM1131" s="293"/>
      <c r="AN1131" s="291">
        <v>-3246431.2483333331</v>
      </c>
      <c r="AO1131" s="294">
        <v>-3246431.2483333331</v>
      </c>
      <c r="AP1131" s="291"/>
      <c r="AQ1131" s="295">
        <v>-1055750</v>
      </c>
      <c r="AR1131" s="291"/>
      <c r="AS1131" s="291"/>
      <c r="AT1131" s="291"/>
      <c r="AU1131" s="292"/>
      <c r="AV1131" s="291">
        <v>0</v>
      </c>
      <c r="AW1131" s="293"/>
      <c r="AX1131" s="291">
        <v>-1055750</v>
      </c>
      <c r="AY1131" s="293">
        <v>-1055750</v>
      </c>
      <c r="AZ1131" s="297"/>
      <c r="BA1131" s="295"/>
      <c r="BB1131" s="43"/>
      <c r="BC1131" s="288"/>
      <c r="BD1131" s="288"/>
      <c r="BE1131" s="288"/>
      <c r="BF1131" s="288"/>
      <c r="BG1131" s="288" t="str">
        <f t="shared" si="143"/>
        <v>NO</v>
      </c>
      <c r="BH1131" s="288" t="str">
        <f t="shared" si="143"/>
        <v>W/C</v>
      </c>
      <c r="BI1131" s="288" t="str">
        <f t="shared" si="141"/>
        <v>W/C</v>
      </c>
      <c r="BJ1131" s="43"/>
      <c r="BK1131" s="288" t="b">
        <f t="shared" si="145"/>
        <v>1</v>
      </c>
      <c r="BL1131" s="288" t="b">
        <f t="shared" si="145"/>
        <v>1</v>
      </c>
      <c r="BM1131" s="288" t="b">
        <f t="shared" si="145"/>
        <v>1</v>
      </c>
      <c r="BN1131" s="288" t="b">
        <f t="shared" si="145"/>
        <v>1</v>
      </c>
      <c r="BO1131" s="288" t="b">
        <f t="shared" si="145"/>
        <v>1</v>
      </c>
      <c r="BP1131" s="288" t="b">
        <f t="shared" si="145"/>
        <v>1</v>
      </c>
      <c r="BQ1131" s="288" t="b">
        <f t="shared" si="145"/>
        <v>1</v>
      </c>
    </row>
    <row r="1132" spans="1:69" ht="12" customHeight="1" x14ac:dyDescent="0.25">
      <c r="A1132" s="286">
        <v>23701113</v>
      </c>
      <c r="B1132" s="287" t="s">
        <v>3210</v>
      </c>
      <c r="C1132" s="16" t="s">
        <v>1341</v>
      </c>
      <c r="D1132" s="13" t="s">
        <v>183</v>
      </c>
      <c r="E1132" s="13"/>
      <c r="F1132" s="16"/>
      <c r="G1132" s="13"/>
      <c r="H1132" s="288" t="s">
        <v>2129</v>
      </c>
      <c r="I1132" s="288" t="s">
        <v>2129</v>
      </c>
      <c r="J1132" s="288" t="s">
        <v>2129</v>
      </c>
      <c r="K1132" s="288" t="s">
        <v>2129</v>
      </c>
      <c r="L1132" s="288" t="s">
        <v>2130</v>
      </c>
      <c r="M1132" s="288" t="s">
        <v>183</v>
      </c>
      <c r="N1132" s="288" t="s">
        <v>183</v>
      </c>
      <c r="P1132" s="289">
        <v>-5037375</v>
      </c>
      <c r="Q1132" s="289">
        <v>-6716500</v>
      </c>
      <c r="R1132" s="289">
        <v>-8395625</v>
      </c>
      <c r="S1132" s="289">
        <v>-10074750</v>
      </c>
      <c r="T1132" s="289">
        <v>-1679125</v>
      </c>
      <c r="U1132" s="289">
        <v>-3358250</v>
      </c>
      <c r="V1132" s="289">
        <v>-5037375</v>
      </c>
      <c r="W1132" s="289">
        <v>-6716500</v>
      </c>
      <c r="X1132" s="289">
        <v>-8395625</v>
      </c>
      <c r="Y1132" s="289">
        <v>-10074750</v>
      </c>
      <c r="Z1132" s="289">
        <v>-1679125</v>
      </c>
      <c r="AA1132" s="289">
        <v>-3358250</v>
      </c>
      <c r="AB1132" s="289">
        <v>-5037375</v>
      </c>
      <c r="AC1132" s="289"/>
      <c r="AD1132" s="289"/>
      <c r="AE1132" s="289">
        <v>-5876937.5</v>
      </c>
      <c r="AF1132" s="299"/>
      <c r="AG1132" s="300"/>
      <c r="AH1132" s="291"/>
      <c r="AI1132" s="291"/>
      <c r="AJ1132" s="291"/>
      <c r="AK1132" s="292"/>
      <c r="AL1132" s="291">
        <v>0</v>
      </c>
      <c r="AM1132" s="293"/>
      <c r="AN1132" s="291">
        <v>-5876937.5</v>
      </c>
      <c r="AO1132" s="294">
        <v>-5876937.5</v>
      </c>
      <c r="AP1132" s="291"/>
      <c r="AQ1132" s="295">
        <v>-5037375</v>
      </c>
      <c r="AR1132" s="291"/>
      <c r="AS1132" s="291"/>
      <c r="AT1132" s="291"/>
      <c r="AU1132" s="292"/>
      <c r="AV1132" s="291">
        <v>0</v>
      </c>
      <c r="AW1132" s="293"/>
      <c r="AX1132" s="291">
        <v>-5037375</v>
      </c>
      <c r="AY1132" s="293">
        <v>-5037375</v>
      </c>
      <c r="AZ1132" s="297"/>
      <c r="BA1132" s="295"/>
      <c r="BB1132" s="43"/>
      <c r="BC1132" s="288" t="str">
        <f t="shared" ref="BC1132:BF1163" si="146">IF(VALUE(AR1132),BC$7,IF(ISBLANK(AR1132),"",BC$7))</f>
        <v/>
      </c>
      <c r="BD1132" s="288" t="str">
        <f t="shared" si="146"/>
        <v/>
      </c>
      <c r="BE1132" s="288" t="str">
        <f t="shared" si="146"/>
        <v/>
      </c>
      <c r="BF1132" s="288" t="str">
        <f t="shared" si="146"/>
        <v/>
      </c>
      <c r="BG1132" s="288" t="str">
        <f t="shared" si="143"/>
        <v>NO</v>
      </c>
      <c r="BH1132" s="288" t="str">
        <f t="shared" si="143"/>
        <v>W/C</v>
      </c>
      <c r="BI1132" s="288" t="str">
        <f t="shared" si="141"/>
        <v>W/C</v>
      </c>
      <c r="BJ1132" s="43"/>
      <c r="BK1132" s="288" t="b">
        <f t="shared" si="145"/>
        <v>1</v>
      </c>
      <c r="BL1132" s="288" t="b">
        <f t="shared" si="145"/>
        <v>1</v>
      </c>
      <c r="BM1132" s="288" t="b">
        <f t="shared" si="145"/>
        <v>1</v>
      </c>
      <c r="BN1132" s="288" t="b">
        <f t="shared" si="145"/>
        <v>1</v>
      </c>
      <c r="BO1132" s="288" t="b">
        <f t="shared" si="145"/>
        <v>1</v>
      </c>
      <c r="BP1132" s="288" t="b">
        <f t="shared" si="145"/>
        <v>1</v>
      </c>
      <c r="BQ1132" s="288" t="b">
        <f t="shared" si="145"/>
        <v>1</v>
      </c>
    </row>
    <row r="1133" spans="1:69" ht="12" customHeight="1" x14ac:dyDescent="0.25">
      <c r="A1133" s="286">
        <v>23701123</v>
      </c>
      <c r="B1133" s="287" t="s">
        <v>3211</v>
      </c>
      <c r="C1133" s="16" t="s">
        <v>642</v>
      </c>
      <c r="D1133" s="13" t="s">
        <v>183</v>
      </c>
      <c r="E1133" s="13"/>
      <c r="F1133" s="16"/>
      <c r="G1133" s="13"/>
      <c r="H1133" s="288" t="s">
        <v>2129</v>
      </c>
      <c r="I1133" s="288" t="s">
        <v>2129</v>
      </c>
      <c r="J1133" s="288" t="s">
        <v>2129</v>
      </c>
      <c r="K1133" s="288" t="s">
        <v>2129</v>
      </c>
      <c r="L1133" s="288" t="s">
        <v>2130</v>
      </c>
      <c r="M1133" s="288" t="s">
        <v>183</v>
      </c>
      <c r="N1133" s="288" t="s">
        <v>183</v>
      </c>
      <c r="P1133" s="289">
        <v>-5597809.2400000002</v>
      </c>
      <c r="Q1133" s="289">
        <v>-7167288.4100000001</v>
      </c>
      <c r="R1133" s="289">
        <v>-8736767.5800000001</v>
      </c>
      <c r="S1133" s="289">
        <v>-889371.75</v>
      </c>
      <c r="T1133" s="289">
        <v>-2458850.92</v>
      </c>
      <c r="U1133" s="289">
        <v>-4028330.09</v>
      </c>
      <c r="V1133" s="289">
        <v>-5597809.2599999998</v>
      </c>
      <c r="W1133" s="289">
        <v>-7167288.4299999997</v>
      </c>
      <c r="X1133" s="289">
        <v>-8736767.5999999996</v>
      </c>
      <c r="Y1133" s="289">
        <v>-889371.77</v>
      </c>
      <c r="Z1133" s="289">
        <v>-2458850.94</v>
      </c>
      <c r="AA1133" s="289">
        <v>-4028330.11</v>
      </c>
      <c r="AB1133" s="289">
        <v>-5597809.2800000003</v>
      </c>
      <c r="AC1133" s="289"/>
      <c r="AD1133" s="289"/>
      <c r="AE1133" s="289">
        <v>-4813069.6766666668</v>
      </c>
      <c r="AF1133" s="299"/>
      <c r="AG1133" s="300"/>
      <c r="AH1133" s="291"/>
      <c r="AI1133" s="291"/>
      <c r="AJ1133" s="291"/>
      <c r="AK1133" s="292"/>
      <c r="AL1133" s="291">
        <v>0</v>
      </c>
      <c r="AM1133" s="293"/>
      <c r="AN1133" s="291">
        <v>-4813069.6766666668</v>
      </c>
      <c r="AO1133" s="294">
        <v>-4813069.6766666668</v>
      </c>
      <c r="AP1133" s="291"/>
      <c r="AQ1133" s="295">
        <v>-5597809.2800000003</v>
      </c>
      <c r="AR1133" s="291"/>
      <c r="AS1133" s="291"/>
      <c r="AT1133" s="291"/>
      <c r="AU1133" s="292"/>
      <c r="AV1133" s="291">
        <v>0</v>
      </c>
      <c r="AW1133" s="293"/>
      <c r="AX1133" s="291">
        <v>-5597809.2800000003</v>
      </c>
      <c r="AY1133" s="293">
        <v>-5597809.2800000003</v>
      </c>
      <c r="AZ1133" s="297"/>
      <c r="BA1133" s="295"/>
      <c r="BB1133" s="43"/>
      <c r="BC1133" s="288" t="str">
        <f t="shared" si="146"/>
        <v/>
      </c>
      <c r="BD1133" s="288" t="str">
        <f t="shared" si="146"/>
        <v/>
      </c>
      <c r="BE1133" s="288" t="str">
        <f t="shared" si="146"/>
        <v/>
      </c>
      <c r="BF1133" s="288" t="str">
        <f t="shared" si="146"/>
        <v/>
      </c>
      <c r="BG1133" s="288" t="str">
        <f t="shared" si="143"/>
        <v>NO</v>
      </c>
      <c r="BH1133" s="288" t="str">
        <f t="shared" si="143"/>
        <v>W/C</v>
      </c>
      <c r="BI1133" s="288" t="str">
        <f t="shared" si="141"/>
        <v>W/C</v>
      </c>
      <c r="BJ1133" s="43"/>
      <c r="BK1133" s="288" t="b">
        <f t="shared" si="145"/>
        <v>1</v>
      </c>
      <c r="BL1133" s="288" t="b">
        <f t="shared" si="145"/>
        <v>1</v>
      </c>
      <c r="BM1133" s="288" t="b">
        <f t="shared" si="145"/>
        <v>1</v>
      </c>
      <c r="BN1133" s="288" t="b">
        <f t="shared" si="145"/>
        <v>1</v>
      </c>
      <c r="BO1133" s="288" t="b">
        <f t="shared" si="145"/>
        <v>1</v>
      </c>
      <c r="BP1133" s="288" t="b">
        <f t="shared" si="145"/>
        <v>1</v>
      </c>
      <c r="BQ1133" s="288" t="b">
        <f t="shared" si="145"/>
        <v>1</v>
      </c>
    </row>
    <row r="1134" spans="1:69" ht="12" customHeight="1" x14ac:dyDescent="0.25">
      <c r="A1134" s="286">
        <v>23701133</v>
      </c>
      <c r="B1134" s="287" t="s">
        <v>3212</v>
      </c>
      <c r="C1134" s="16" t="s">
        <v>643</v>
      </c>
      <c r="D1134" s="13" t="s">
        <v>183</v>
      </c>
      <c r="E1134" s="13"/>
      <c r="F1134" s="16"/>
      <c r="G1134" s="13"/>
      <c r="H1134" s="288" t="s">
        <v>2129</v>
      </c>
      <c r="I1134" s="288" t="s">
        <v>2129</v>
      </c>
      <c r="J1134" s="288" t="s">
        <v>2129</v>
      </c>
      <c r="K1134" s="288" t="s">
        <v>2129</v>
      </c>
      <c r="L1134" s="288" t="s">
        <v>2130</v>
      </c>
      <c r="M1134" s="288" t="s">
        <v>183</v>
      </c>
      <c r="N1134" s="288" t="s">
        <v>183</v>
      </c>
      <c r="P1134" s="289">
        <v>-6644610.7999999998</v>
      </c>
      <c r="Q1134" s="289">
        <v>-640444.13</v>
      </c>
      <c r="R1134" s="289">
        <v>-1841277.46</v>
      </c>
      <c r="S1134" s="289">
        <v>-3042110.79</v>
      </c>
      <c r="T1134" s="289">
        <v>-4242944.12</v>
      </c>
      <c r="U1134" s="289">
        <v>-5443777.4500000002</v>
      </c>
      <c r="V1134" s="289">
        <v>-6644610.7800000003</v>
      </c>
      <c r="W1134" s="289">
        <v>-640444.11</v>
      </c>
      <c r="X1134" s="289">
        <v>-1841277.44</v>
      </c>
      <c r="Y1134" s="289">
        <v>-3042110.77</v>
      </c>
      <c r="Z1134" s="289">
        <v>-4242944.0999999996</v>
      </c>
      <c r="AA1134" s="289">
        <v>-5443777.4299999997</v>
      </c>
      <c r="AB1134" s="289">
        <v>-6644610.7599999998</v>
      </c>
      <c r="AC1134" s="289"/>
      <c r="AD1134" s="289"/>
      <c r="AE1134" s="289">
        <v>-3642527.4466666668</v>
      </c>
      <c r="AF1134" s="299"/>
      <c r="AG1134" s="300"/>
      <c r="AH1134" s="291"/>
      <c r="AI1134" s="291"/>
      <c r="AJ1134" s="291"/>
      <c r="AK1134" s="292"/>
      <c r="AL1134" s="291">
        <v>0</v>
      </c>
      <c r="AM1134" s="293"/>
      <c r="AN1134" s="291">
        <v>-3642527.4466666668</v>
      </c>
      <c r="AO1134" s="294">
        <v>-3642527.4466666668</v>
      </c>
      <c r="AP1134" s="291"/>
      <c r="AQ1134" s="295">
        <v>-6644610.7599999998</v>
      </c>
      <c r="AR1134" s="291"/>
      <c r="AS1134" s="291"/>
      <c r="AT1134" s="291"/>
      <c r="AU1134" s="292"/>
      <c r="AV1134" s="291">
        <v>0</v>
      </c>
      <c r="AW1134" s="293"/>
      <c r="AX1134" s="291">
        <v>-6644610.7599999998</v>
      </c>
      <c r="AY1134" s="293">
        <v>-6644610.7599999998</v>
      </c>
      <c r="AZ1134" s="297"/>
      <c r="BA1134" s="295"/>
      <c r="BB1134" s="43"/>
      <c r="BC1134" s="288" t="str">
        <f t="shared" si="146"/>
        <v/>
      </c>
      <c r="BD1134" s="288" t="str">
        <f t="shared" si="146"/>
        <v/>
      </c>
      <c r="BE1134" s="288" t="str">
        <f t="shared" si="146"/>
        <v/>
      </c>
      <c r="BF1134" s="288" t="str">
        <f t="shared" si="146"/>
        <v/>
      </c>
      <c r="BG1134" s="288" t="str">
        <f t="shared" si="143"/>
        <v>NO</v>
      </c>
      <c r="BH1134" s="288" t="str">
        <f t="shared" si="143"/>
        <v>W/C</v>
      </c>
      <c r="BI1134" s="288" t="str">
        <f t="shared" si="141"/>
        <v>W/C</v>
      </c>
      <c r="BJ1134" s="43"/>
      <c r="BK1134" s="288" t="b">
        <f t="shared" si="145"/>
        <v>1</v>
      </c>
      <c r="BL1134" s="288" t="b">
        <f t="shared" si="145"/>
        <v>1</v>
      </c>
      <c r="BM1134" s="288" t="b">
        <f t="shared" si="145"/>
        <v>1</v>
      </c>
      <c r="BN1134" s="288" t="b">
        <f t="shared" si="145"/>
        <v>1</v>
      </c>
      <c r="BO1134" s="288" t="b">
        <f t="shared" si="145"/>
        <v>1</v>
      </c>
      <c r="BP1134" s="288" t="b">
        <f t="shared" si="145"/>
        <v>1</v>
      </c>
      <c r="BQ1134" s="288" t="b">
        <f t="shared" si="145"/>
        <v>1</v>
      </c>
    </row>
    <row r="1135" spans="1:69" ht="12" customHeight="1" x14ac:dyDescent="0.25">
      <c r="A1135" s="286">
        <v>23701143</v>
      </c>
      <c r="B1135" s="287" t="s">
        <v>3213</v>
      </c>
      <c r="C1135" s="16" t="s">
        <v>644</v>
      </c>
      <c r="D1135" s="13" t="s">
        <v>183</v>
      </c>
      <c r="E1135" s="13"/>
      <c r="F1135" s="16"/>
      <c r="G1135" s="13"/>
      <c r="H1135" s="288" t="s">
        <v>2129</v>
      </c>
      <c r="I1135" s="288" t="s">
        <v>2129</v>
      </c>
      <c r="J1135" s="288" t="s">
        <v>2129</v>
      </c>
      <c r="K1135" s="288" t="s">
        <v>2129</v>
      </c>
      <c r="L1135" s="288" t="s">
        <v>2130</v>
      </c>
      <c r="M1135" s="288" t="s">
        <v>183</v>
      </c>
      <c r="N1135" s="288" t="s">
        <v>183</v>
      </c>
      <c r="P1135" s="289">
        <v>-3617716.66</v>
      </c>
      <c r="Q1135" s="289">
        <v>-5027216.66</v>
      </c>
      <c r="R1135" s="289">
        <v>-6436716.6600000001</v>
      </c>
      <c r="S1135" s="289">
        <v>-7846216.6600000001</v>
      </c>
      <c r="T1135" s="289">
        <v>-798716.66</v>
      </c>
      <c r="U1135" s="289">
        <v>-2208216.66</v>
      </c>
      <c r="V1135" s="289">
        <v>-3617716.66</v>
      </c>
      <c r="W1135" s="289">
        <v>-5027216.66</v>
      </c>
      <c r="X1135" s="289">
        <v>-6436716.6600000001</v>
      </c>
      <c r="Y1135" s="289">
        <v>-7846216.6600000001</v>
      </c>
      <c r="Z1135" s="289">
        <v>-798716.66</v>
      </c>
      <c r="AA1135" s="289">
        <v>-2208216.66</v>
      </c>
      <c r="AB1135" s="289">
        <v>-3617716.66</v>
      </c>
      <c r="AC1135" s="289"/>
      <c r="AD1135" s="289"/>
      <c r="AE1135" s="289">
        <v>-4322466.6599999992</v>
      </c>
      <c r="AF1135" s="299"/>
      <c r="AG1135" s="300"/>
      <c r="AH1135" s="291"/>
      <c r="AI1135" s="291"/>
      <c r="AJ1135" s="291"/>
      <c r="AK1135" s="292"/>
      <c r="AL1135" s="291">
        <v>0</v>
      </c>
      <c r="AM1135" s="293"/>
      <c r="AN1135" s="291">
        <v>-4322466.6599999992</v>
      </c>
      <c r="AO1135" s="294">
        <v>-4322466.6599999992</v>
      </c>
      <c r="AP1135" s="291"/>
      <c r="AQ1135" s="295">
        <v>-3617716.66</v>
      </c>
      <c r="AR1135" s="291"/>
      <c r="AS1135" s="291"/>
      <c r="AT1135" s="291"/>
      <c r="AU1135" s="292"/>
      <c r="AV1135" s="291">
        <v>0</v>
      </c>
      <c r="AW1135" s="293"/>
      <c r="AX1135" s="291">
        <v>-3617716.66</v>
      </c>
      <c r="AY1135" s="293">
        <v>-3617716.66</v>
      </c>
      <c r="AZ1135" s="297"/>
      <c r="BA1135" s="295"/>
      <c r="BB1135" s="43"/>
      <c r="BC1135" s="288" t="str">
        <f t="shared" si="146"/>
        <v/>
      </c>
      <c r="BD1135" s="288" t="str">
        <f t="shared" si="146"/>
        <v/>
      </c>
      <c r="BE1135" s="288" t="str">
        <f t="shared" si="146"/>
        <v/>
      </c>
      <c r="BF1135" s="288" t="str">
        <f t="shared" si="146"/>
        <v/>
      </c>
      <c r="BG1135" s="288" t="str">
        <f t="shared" si="143"/>
        <v>NO</v>
      </c>
      <c r="BH1135" s="288" t="str">
        <f t="shared" si="143"/>
        <v>W/C</v>
      </c>
      <c r="BI1135" s="288" t="str">
        <f t="shared" si="141"/>
        <v>W/C</v>
      </c>
      <c r="BJ1135" s="43"/>
      <c r="BK1135" s="288" t="b">
        <f t="shared" si="145"/>
        <v>1</v>
      </c>
      <c r="BL1135" s="288" t="b">
        <f t="shared" si="145"/>
        <v>1</v>
      </c>
      <c r="BM1135" s="288" t="b">
        <f t="shared" si="145"/>
        <v>1</v>
      </c>
      <c r="BN1135" s="288" t="b">
        <f t="shared" si="145"/>
        <v>1</v>
      </c>
      <c r="BO1135" s="288" t="b">
        <f t="shared" si="145"/>
        <v>1</v>
      </c>
      <c r="BP1135" s="288" t="b">
        <f t="shared" si="145"/>
        <v>1</v>
      </c>
      <c r="BQ1135" s="288" t="b">
        <f t="shared" si="145"/>
        <v>1</v>
      </c>
    </row>
    <row r="1136" spans="1:69" ht="12" customHeight="1" x14ac:dyDescent="0.25">
      <c r="A1136" s="286">
        <v>23701153</v>
      </c>
      <c r="B1136" s="287" t="s">
        <v>3214</v>
      </c>
      <c r="C1136" s="16" t="s">
        <v>1342</v>
      </c>
      <c r="D1136" s="13" t="s">
        <v>183</v>
      </c>
      <c r="E1136" s="13"/>
      <c r="F1136" s="16"/>
      <c r="G1136" s="13"/>
      <c r="H1136" s="288" t="s">
        <v>2129</v>
      </c>
      <c r="I1136" s="288" t="s">
        <v>2129</v>
      </c>
      <c r="J1136" s="288" t="s">
        <v>2129</v>
      </c>
      <c r="K1136" s="288" t="s">
        <v>2129</v>
      </c>
      <c r="L1136" s="288" t="s">
        <v>2130</v>
      </c>
      <c r="M1136" s="288" t="s">
        <v>183</v>
      </c>
      <c r="N1136" s="288" t="s">
        <v>183</v>
      </c>
      <c r="P1136" s="289">
        <v>-1416416.67</v>
      </c>
      <c r="Q1136" s="289">
        <v>-2340166.67</v>
      </c>
      <c r="R1136" s="289">
        <v>-3263916.67</v>
      </c>
      <c r="S1136" s="289">
        <v>-4187666.67</v>
      </c>
      <c r="T1136" s="289">
        <v>-5111416.67</v>
      </c>
      <c r="U1136" s="289">
        <v>-492666.67</v>
      </c>
      <c r="V1136" s="289">
        <v>-1416416.67</v>
      </c>
      <c r="W1136" s="289">
        <v>-2340166.67</v>
      </c>
      <c r="X1136" s="289">
        <v>-3263916.67</v>
      </c>
      <c r="Y1136" s="289">
        <v>-4187666.67</v>
      </c>
      <c r="Z1136" s="289">
        <v>-5111416.67</v>
      </c>
      <c r="AA1136" s="289">
        <v>-492666.67</v>
      </c>
      <c r="AB1136" s="289">
        <v>-1416416.67</v>
      </c>
      <c r="AC1136" s="289"/>
      <c r="AD1136" s="289"/>
      <c r="AE1136" s="289">
        <v>-2802041.6700000004</v>
      </c>
      <c r="AF1136" s="299"/>
      <c r="AG1136" s="300"/>
      <c r="AH1136" s="291"/>
      <c r="AI1136" s="291"/>
      <c r="AJ1136" s="291"/>
      <c r="AK1136" s="292"/>
      <c r="AL1136" s="291">
        <v>0</v>
      </c>
      <c r="AM1136" s="293"/>
      <c r="AN1136" s="291">
        <v>-2802041.6700000004</v>
      </c>
      <c r="AO1136" s="294">
        <v>-2802041.6700000004</v>
      </c>
      <c r="AP1136" s="291"/>
      <c r="AQ1136" s="295">
        <v>-1416416.67</v>
      </c>
      <c r="AR1136" s="291"/>
      <c r="AS1136" s="291"/>
      <c r="AT1136" s="291"/>
      <c r="AU1136" s="292"/>
      <c r="AV1136" s="291">
        <v>0</v>
      </c>
      <c r="AW1136" s="293"/>
      <c r="AX1136" s="291">
        <v>-1416416.67</v>
      </c>
      <c r="AY1136" s="293">
        <v>-1416416.67</v>
      </c>
      <c r="AZ1136" s="297"/>
      <c r="BA1136" s="295"/>
      <c r="BB1136" s="43"/>
      <c r="BC1136" s="288" t="str">
        <f t="shared" si="146"/>
        <v/>
      </c>
      <c r="BD1136" s="288" t="str">
        <f t="shared" si="146"/>
        <v/>
      </c>
      <c r="BE1136" s="288" t="str">
        <f t="shared" si="146"/>
        <v/>
      </c>
      <c r="BF1136" s="288" t="str">
        <f t="shared" si="146"/>
        <v/>
      </c>
      <c r="BG1136" s="288" t="str">
        <f t="shared" si="143"/>
        <v>NO</v>
      </c>
      <c r="BH1136" s="288" t="str">
        <f t="shared" si="143"/>
        <v>W/C</v>
      </c>
      <c r="BI1136" s="288" t="str">
        <f t="shared" si="141"/>
        <v>W/C</v>
      </c>
      <c r="BJ1136" s="43"/>
      <c r="BK1136" s="288" t="b">
        <f t="shared" si="145"/>
        <v>1</v>
      </c>
      <c r="BL1136" s="288" t="b">
        <f t="shared" si="145"/>
        <v>1</v>
      </c>
      <c r="BM1136" s="288" t="b">
        <f t="shared" si="145"/>
        <v>1</v>
      </c>
      <c r="BN1136" s="288" t="b">
        <f t="shared" si="145"/>
        <v>1</v>
      </c>
      <c r="BO1136" s="288" t="b">
        <f t="shared" si="145"/>
        <v>1</v>
      </c>
      <c r="BP1136" s="288" t="b">
        <f t="shared" si="145"/>
        <v>1</v>
      </c>
      <c r="BQ1136" s="288" t="b">
        <f t="shared" si="145"/>
        <v>1</v>
      </c>
    </row>
    <row r="1137" spans="1:69" ht="12" customHeight="1" x14ac:dyDescent="0.25">
      <c r="A1137" s="286">
        <v>23701163</v>
      </c>
      <c r="B1137" s="287" t="s">
        <v>3215</v>
      </c>
      <c r="C1137" s="16" t="s">
        <v>1343</v>
      </c>
      <c r="D1137" s="13" t="s">
        <v>183</v>
      </c>
      <c r="E1137" s="13"/>
      <c r="F1137" s="16"/>
      <c r="G1137" s="13"/>
      <c r="H1137" s="288" t="s">
        <v>2129</v>
      </c>
      <c r="I1137" s="288" t="s">
        <v>2129</v>
      </c>
      <c r="J1137" s="288" t="s">
        <v>2129</v>
      </c>
      <c r="K1137" s="288" t="s">
        <v>2129</v>
      </c>
      <c r="L1137" s="288" t="s">
        <v>2130</v>
      </c>
      <c r="M1137" s="288" t="s">
        <v>183</v>
      </c>
      <c r="N1137" s="288" t="s">
        <v>183</v>
      </c>
      <c r="P1137" s="289">
        <v>-270250</v>
      </c>
      <c r="Q1137" s="289">
        <v>-446500</v>
      </c>
      <c r="R1137" s="289">
        <v>-622750</v>
      </c>
      <c r="S1137" s="289">
        <v>-799000</v>
      </c>
      <c r="T1137" s="289">
        <v>-975250</v>
      </c>
      <c r="U1137" s="289">
        <v>-94000</v>
      </c>
      <c r="V1137" s="289">
        <v>-270250</v>
      </c>
      <c r="W1137" s="289">
        <v>-446500</v>
      </c>
      <c r="X1137" s="289">
        <v>-622750</v>
      </c>
      <c r="Y1137" s="289">
        <v>-799000</v>
      </c>
      <c r="Z1137" s="289">
        <v>-975250</v>
      </c>
      <c r="AA1137" s="289">
        <v>-94000</v>
      </c>
      <c r="AB1137" s="289">
        <v>-270250</v>
      </c>
      <c r="AC1137" s="289"/>
      <c r="AD1137" s="289"/>
      <c r="AE1137" s="289">
        <v>-534625</v>
      </c>
      <c r="AF1137" s="299"/>
      <c r="AG1137" s="300"/>
      <c r="AH1137" s="291"/>
      <c r="AI1137" s="291"/>
      <c r="AJ1137" s="291"/>
      <c r="AK1137" s="292"/>
      <c r="AL1137" s="291">
        <v>0</v>
      </c>
      <c r="AM1137" s="293"/>
      <c r="AN1137" s="291">
        <v>-534625</v>
      </c>
      <c r="AO1137" s="294">
        <v>-534625</v>
      </c>
      <c r="AP1137" s="291"/>
      <c r="AQ1137" s="295">
        <v>-270250</v>
      </c>
      <c r="AR1137" s="291"/>
      <c r="AS1137" s="291"/>
      <c r="AT1137" s="291"/>
      <c r="AU1137" s="292"/>
      <c r="AV1137" s="291">
        <v>0</v>
      </c>
      <c r="AW1137" s="293"/>
      <c r="AX1137" s="291">
        <v>-270250</v>
      </c>
      <c r="AY1137" s="293">
        <v>-270250</v>
      </c>
      <c r="AZ1137" s="297"/>
      <c r="BA1137" s="295"/>
      <c r="BB1137" s="43"/>
      <c r="BC1137" s="288" t="str">
        <f t="shared" si="146"/>
        <v/>
      </c>
      <c r="BD1137" s="288" t="str">
        <f t="shared" si="146"/>
        <v/>
      </c>
      <c r="BE1137" s="288" t="str">
        <f t="shared" si="146"/>
        <v/>
      </c>
      <c r="BF1137" s="288" t="str">
        <f t="shared" si="146"/>
        <v/>
      </c>
      <c r="BG1137" s="288" t="str">
        <f t="shared" si="143"/>
        <v>NO</v>
      </c>
      <c r="BH1137" s="288" t="str">
        <f t="shared" si="143"/>
        <v>W/C</v>
      </c>
      <c r="BI1137" s="288" t="str">
        <f t="shared" si="141"/>
        <v>W/C</v>
      </c>
      <c r="BJ1137" s="43"/>
      <c r="BK1137" s="288" t="b">
        <f t="shared" si="145"/>
        <v>1</v>
      </c>
      <c r="BL1137" s="288" t="b">
        <f t="shared" si="145"/>
        <v>1</v>
      </c>
      <c r="BM1137" s="288" t="b">
        <f t="shared" si="145"/>
        <v>1</v>
      </c>
      <c r="BN1137" s="288" t="b">
        <f t="shared" si="145"/>
        <v>1</v>
      </c>
      <c r="BO1137" s="288" t="b">
        <f t="shared" si="145"/>
        <v>1</v>
      </c>
      <c r="BP1137" s="288" t="b">
        <f t="shared" si="145"/>
        <v>1</v>
      </c>
      <c r="BQ1137" s="288" t="b">
        <f t="shared" si="145"/>
        <v>1</v>
      </c>
    </row>
    <row r="1138" spans="1:69" ht="12" customHeight="1" x14ac:dyDescent="0.25">
      <c r="A1138" s="286">
        <v>23701173</v>
      </c>
      <c r="B1138" s="287" t="s">
        <v>3216</v>
      </c>
      <c r="C1138" s="16" t="s">
        <v>1344</v>
      </c>
      <c r="D1138" s="13" t="s">
        <v>183</v>
      </c>
      <c r="E1138" s="13"/>
      <c r="F1138" s="16"/>
      <c r="G1138" s="13"/>
      <c r="H1138" s="288" t="s">
        <v>2129</v>
      </c>
      <c r="I1138" s="288" t="s">
        <v>2129</v>
      </c>
      <c r="J1138" s="288" t="s">
        <v>2129</v>
      </c>
      <c r="K1138" s="288" t="s">
        <v>2129</v>
      </c>
      <c r="L1138" s="288" t="s">
        <v>2130</v>
      </c>
      <c r="M1138" s="288" t="s">
        <v>183</v>
      </c>
      <c r="N1138" s="288" t="s">
        <v>183</v>
      </c>
      <c r="P1138" s="289">
        <v>-202295.47</v>
      </c>
      <c r="Q1138" s="289">
        <v>-52565.27</v>
      </c>
      <c r="R1138" s="289">
        <v>-104804.4</v>
      </c>
      <c r="S1138" s="289">
        <v>-154479.69</v>
      </c>
      <c r="T1138" s="289">
        <v>-201662.55</v>
      </c>
      <c r="U1138" s="289">
        <v>-246178.23</v>
      </c>
      <c r="V1138" s="289">
        <v>-288487.39</v>
      </c>
      <c r="W1138" s="289">
        <v>-332286.21999999997</v>
      </c>
      <c r="X1138" s="289">
        <v>-372154.65</v>
      </c>
      <c r="Y1138" s="289">
        <v>-410714.04</v>
      </c>
      <c r="Z1138" s="289">
        <v>-443796.63</v>
      </c>
      <c r="AA1138" s="289">
        <v>-479626.63</v>
      </c>
      <c r="AB1138" s="289">
        <v>-511843.78</v>
      </c>
      <c r="AC1138" s="289"/>
      <c r="AD1138" s="289"/>
      <c r="AE1138" s="289">
        <v>-286985.44374999998</v>
      </c>
      <c r="AF1138" s="299"/>
      <c r="AG1138" s="300"/>
      <c r="AH1138" s="291"/>
      <c r="AI1138" s="291"/>
      <c r="AJ1138" s="291"/>
      <c r="AK1138" s="292"/>
      <c r="AL1138" s="291">
        <v>0</v>
      </c>
      <c r="AM1138" s="293"/>
      <c r="AN1138" s="291">
        <v>-286985.44374999998</v>
      </c>
      <c r="AO1138" s="294">
        <v>-286985.44374999998</v>
      </c>
      <c r="AP1138" s="291"/>
      <c r="AQ1138" s="295">
        <v>-511843.78</v>
      </c>
      <c r="AR1138" s="291"/>
      <c r="AS1138" s="291"/>
      <c r="AT1138" s="291"/>
      <c r="AU1138" s="292"/>
      <c r="AV1138" s="291">
        <v>0</v>
      </c>
      <c r="AW1138" s="293"/>
      <c r="AX1138" s="291">
        <v>-511843.78</v>
      </c>
      <c r="AY1138" s="293">
        <v>-511843.78</v>
      </c>
      <c r="AZ1138" s="297"/>
      <c r="BA1138" s="295"/>
      <c r="BB1138" s="43"/>
      <c r="BC1138" s="288" t="str">
        <f t="shared" si="146"/>
        <v/>
      </c>
      <c r="BD1138" s="288" t="str">
        <f t="shared" si="146"/>
        <v/>
      </c>
      <c r="BE1138" s="288" t="str">
        <f t="shared" si="146"/>
        <v/>
      </c>
      <c r="BF1138" s="288" t="str">
        <f t="shared" si="146"/>
        <v/>
      </c>
      <c r="BG1138" s="288" t="str">
        <f t="shared" si="143"/>
        <v>NO</v>
      </c>
      <c r="BH1138" s="288" t="str">
        <f t="shared" si="143"/>
        <v>W/C</v>
      </c>
      <c r="BI1138" s="288" t="str">
        <f t="shared" si="141"/>
        <v>W/C</v>
      </c>
      <c r="BJ1138" s="43"/>
      <c r="BK1138" s="288" t="b">
        <f t="shared" si="145"/>
        <v>1</v>
      </c>
      <c r="BL1138" s="288" t="b">
        <f t="shared" si="145"/>
        <v>1</v>
      </c>
      <c r="BM1138" s="288" t="b">
        <f t="shared" si="145"/>
        <v>1</v>
      </c>
      <c r="BN1138" s="288" t="b">
        <f t="shared" si="145"/>
        <v>1</v>
      </c>
      <c r="BO1138" s="288" t="b">
        <f t="shared" si="145"/>
        <v>1</v>
      </c>
      <c r="BP1138" s="288" t="b">
        <f t="shared" si="145"/>
        <v>1</v>
      </c>
      <c r="BQ1138" s="288" t="b">
        <f t="shared" si="145"/>
        <v>1</v>
      </c>
    </row>
    <row r="1139" spans="1:69" ht="12" customHeight="1" x14ac:dyDescent="0.25">
      <c r="A1139" s="286">
        <v>23701183</v>
      </c>
      <c r="B1139" s="287" t="s">
        <v>3217</v>
      </c>
      <c r="C1139" s="16" t="s">
        <v>1159</v>
      </c>
      <c r="D1139" s="13" t="s">
        <v>183</v>
      </c>
      <c r="E1139" s="13"/>
      <c r="F1139" s="16"/>
      <c r="G1139" s="13"/>
      <c r="H1139" s="288" t="s">
        <v>2129</v>
      </c>
      <c r="I1139" s="288" t="s">
        <v>2129</v>
      </c>
      <c r="J1139" s="288" t="s">
        <v>2129</v>
      </c>
      <c r="K1139" s="288" t="s">
        <v>2129</v>
      </c>
      <c r="L1139" s="288" t="s">
        <v>2130</v>
      </c>
      <c r="M1139" s="288" t="s">
        <v>183</v>
      </c>
      <c r="N1139" s="288" t="s">
        <v>183</v>
      </c>
      <c r="P1139" s="289">
        <v>-1814979.83</v>
      </c>
      <c r="Q1139" s="289">
        <v>-2264974.83</v>
      </c>
      <c r="R1139" s="289">
        <v>-2714969.83</v>
      </c>
      <c r="S1139" s="289">
        <v>-464994.83</v>
      </c>
      <c r="T1139" s="289">
        <v>-914989.83</v>
      </c>
      <c r="U1139" s="289">
        <v>-1364984.83</v>
      </c>
      <c r="V1139" s="289">
        <v>-1814979.83</v>
      </c>
      <c r="W1139" s="289">
        <v>-2264974.83</v>
      </c>
      <c r="X1139" s="289">
        <v>-2714969.83</v>
      </c>
      <c r="Y1139" s="289">
        <v>-464994.83</v>
      </c>
      <c r="Z1139" s="289">
        <v>-914989.83</v>
      </c>
      <c r="AA1139" s="289">
        <v>-1364984.83</v>
      </c>
      <c r="AB1139" s="289">
        <v>-1814979.83</v>
      </c>
      <c r="AC1139" s="289"/>
      <c r="AD1139" s="289"/>
      <c r="AE1139" s="289">
        <v>-1589982.33</v>
      </c>
      <c r="AF1139" s="299"/>
      <c r="AG1139" s="300"/>
      <c r="AH1139" s="291"/>
      <c r="AI1139" s="291"/>
      <c r="AJ1139" s="291"/>
      <c r="AK1139" s="292"/>
      <c r="AL1139" s="291">
        <v>0</v>
      </c>
      <c r="AM1139" s="293"/>
      <c r="AN1139" s="291">
        <v>-1589982.33</v>
      </c>
      <c r="AO1139" s="294">
        <v>-1589982.33</v>
      </c>
      <c r="AP1139" s="291"/>
      <c r="AQ1139" s="295">
        <v>-1814979.83</v>
      </c>
      <c r="AR1139" s="291"/>
      <c r="AS1139" s="291"/>
      <c r="AT1139" s="291"/>
      <c r="AU1139" s="292"/>
      <c r="AV1139" s="291">
        <v>0</v>
      </c>
      <c r="AW1139" s="293"/>
      <c r="AX1139" s="291">
        <v>-1814979.83</v>
      </c>
      <c r="AY1139" s="293">
        <v>-1814979.83</v>
      </c>
      <c r="AZ1139" s="297"/>
      <c r="BA1139" s="295"/>
      <c r="BB1139" s="43"/>
      <c r="BC1139" s="288" t="str">
        <f t="shared" si="146"/>
        <v/>
      </c>
      <c r="BD1139" s="288" t="str">
        <f t="shared" si="146"/>
        <v/>
      </c>
      <c r="BE1139" s="288" t="str">
        <f t="shared" si="146"/>
        <v/>
      </c>
      <c r="BF1139" s="288" t="str">
        <f t="shared" si="146"/>
        <v/>
      </c>
      <c r="BG1139" s="288" t="str">
        <f t="shared" si="143"/>
        <v>NO</v>
      </c>
      <c r="BH1139" s="288" t="str">
        <f t="shared" si="143"/>
        <v>W/C</v>
      </c>
      <c r="BI1139" s="288" t="str">
        <f t="shared" si="141"/>
        <v>W/C</v>
      </c>
      <c r="BJ1139" s="43"/>
      <c r="BK1139" s="288" t="b">
        <f t="shared" si="145"/>
        <v>1</v>
      </c>
      <c r="BL1139" s="288" t="b">
        <f t="shared" si="145"/>
        <v>1</v>
      </c>
      <c r="BM1139" s="288" t="b">
        <f t="shared" si="145"/>
        <v>1</v>
      </c>
      <c r="BN1139" s="288" t="b">
        <f t="shared" si="145"/>
        <v>1</v>
      </c>
      <c r="BO1139" s="288" t="b">
        <f t="shared" si="145"/>
        <v>1</v>
      </c>
      <c r="BP1139" s="288" t="b">
        <f t="shared" si="145"/>
        <v>1</v>
      </c>
      <c r="BQ1139" s="288" t="b">
        <f t="shared" si="145"/>
        <v>1</v>
      </c>
    </row>
    <row r="1140" spans="1:69" ht="12" customHeight="1" x14ac:dyDescent="0.25">
      <c r="A1140" s="286">
        <v>23701193</v>
      </c>
      <c r="B1140" s="287" t="s">
        <v>3218</v>
      </c>
      <c r="C1140" s="16" t="s">
        <v>1345</v>
      </c>
      <c r="D1140" s="13" t="s">
        <v>183</v>
      </c>
      <c r="E1140" s="13"/>
      <c r="F1140" s="16"/>
      <c r="G1140" s="13"/>
      <c r="H1140" s="288" t="s">
        <v>2129</v>
      </c>
      <c r="I1140" s="288" t="s">
        <v>2129</v>
      </c>
      <c r="J1140" s="288" t="s">
        <v>2129</v>
      </c>
      <c r="K1140" s="288" t="s">
        <v>2129</v>
      </c>
      <c r="L1140" s="288" t="s">
        <v>2130</v>
      </c>
      <c r="M1140" s="288" t="s">
        <v>183</v>
      </c>
      <c r="N1140" s="288" t="s">
        <v>183</v>
      </c>
      <c r="P1140" s="289">
        <v>-314600</v>
      </c>
      <c r="Q1140" s="289">
        <v>-392600</v>
      </c>
      <c r="R1140" s="289">
        <v>-470600</v>
      </c>
      <c r="S1140" s="289">
        <v>-80600</v>
      </c>
      <c r="T1140" s="289">
        <v>-158600</v>
      </c>
      <c r="U1140" s="289">
        <v>-236600</v>
      </c>
      <c r="V1140" s="289">
        <v>-314600</v>
      </c>
      <c r="W1140" s="289">
        <v>-392600</v>
      </c>
      <c r="X1140" s="289">
        <v>-470600</v>
      </c>
      <c r="Y1140" s="289">
        <v>-80600</v>
      </c>
      <c r="Z1140" s="289">
        <v>-158600</v>
      </c>
      <c r="AA1140" s="289">
        <v>-236600</v>
      </c>
      <c r="AB1140" s="289">
        <v>-314600</v>
      </c>
      <c r="AC1140" s="289"/>
      <c r="AD1140" s="289"/>
      <c r="AE1140" s="289">
        <v>-275600</v>
      </c>
      <c r="AF1140" s="299"/>
      <c r="AG1140" s="300"/>
      <c r="AH1140" s="291"/>
      <c r="AI1140" s="291"/>
      <c r="AJ1140" s="291"/>
      <c r="AK1140" s="292"/>
      <c r="AL1140" s="291">
        <v>0</v>
      </c>
      <c r="AM1140" s="293"/>
      <c r="AN1140" s="291">
        <v>-275600</v>
      </c>
      <c r="AO1140" s="294">
        <v>-275600</v>
      </c>
      <c r="AP1140" s="291"/>
      <c r="AQ1140" s="295">
        <v>-314600</v>
      </c>
      <c r="AR1140" s="291"/>
      <c r="AS1140" s="291"/>
      <c r="AT1140" s="291"/>
      <c r="AU1140" s="292"/>
      <c r="AV1140" s="291">
        <v>0</v>
      </c>
      <c r="AW1140" s="293"/>
      <c r="AX1140" s="291">
        <v>-314600</v>
      </c>
      <c r="AY1140" s="293">
        <v>-314600</v>
      </c>
      <c r="AZ1140" s="297"/>
      <c r="BA1140" s="295"/>
      <c r="BB1140" s="43"/>
      <c r="BC1140" s="288" t="str">
        <f t="shared" si="146"/>
        <v/>
      </c>
      <c r="BD1140" s="288" t="str">
        <f t="shared" si="146"/>
        <v/>
      </c>
      <c r="BE1140" s="288" t="str">
        <f t="shared" si="146"/>
        <v/>
      </c>
      <c r="BF1140" s="288" t="str">
        <f t="shared" si="146"/>
        <v/>
      </c>
      <c r="BG1140" s="288" t="str">
        <f t="shared" si="143"/>
        <v>NO</v>
      </c>
      <c r="BH1140" s="288" t="str">
        <f t="shared" si="143"/>
        <v>W/C</v>
      </c>
      <c r="BI1140" s="288" t="str">
        <f t="shared" si="141"/>
        <v>W/C</v>
      </c>
      <c r="BJ1140" s="43"/>
      <c r="BK1140" s="288" t="b">
        <f t="shared" si="145"/>
        <v>1</v>
      </c>
      <c r="BL1140" s="288" t="b">
        <f t="shared" si="145"/>
        <v>1</v>
      </c>
      <c r="BM1140" s="288" t="b">
        <f t="shared" si="145"/>
        <v>1</v>
      </c>
      <c r="BN1140" s="288" t="b">
        <f t="shared" si="145"/>
        <v>1</v>
      </c>
      <c r="BO1140" s="288" t="b">
        <f t="shared" si="145"/>
        <v>1</v>
      </c>
      <c r="BP1140" s="288" t="b">
        <f t="shared" si="145"/>
        <v>1</v>
      </c>
      <c r="BQ1140" s="288" t="b">
        <f t="shared" si="145"/>
        <v>1</v>
      </c>
    </row>
    <row r="1141" spans="1:69" ht="12" customHeight="1" x14ac:dyDescent="0.25">
      <c r="A1141" s="14">
        <v>23701203</v>
      </c>
      <c r="B1141" s="15" t="s">
        <v>3219</v>
      </c>
      <c r="C1141" s="16" t="s">
        <v>1346</v>
      </c>
      <c r="D1141" s="13" t="s">
        <v>183</v>
      </c>
      <c r="E1141" s="13"/>
      <c r="F1141" s="16"/>
      <c r="G1141" s="13"/>
      <c r="H1141" s="288" t="s">
        <v>2129</v>
      </c>
      <c r="I1141" s="288" t="s">
        <v>2129</v>
      </c>
      <c r="J1141" s="288" t="s">
        <v>2129</v>
      </c>
      <c r="K1141" s="288" t="s">
        <v>2129</v>
      </c>
      <c r="L1141" s="288" t="s">
        <v>2130</v>
      </c>
      <c r="M1141" s="288" t="s">
        <v>183</v>
      </c>
      <c r="N1141" s="288" t="s">
        <v>183</v>
      </c>
      <c r="P1141" s="289">
        <v>-2081319.54</v>
      </c>
      <c r="Q1141" s="289">
        <v>-3604236.21</v>
      </c>
      <c r="R1141" s="289">
        <v>-5127152.88</v>
      </c>
      <c r="S1141" s="289">
        <v>-6650069.5499999998</v>
      </c>
      <c r="T1141" s="289">
        <v>-8172986.2199999997</v>
      </c>
      <c r="U1141" s="289">
        <v>-558402.89</v>
      </c>
      <c r="V1141" s="289">
        <v>-2081319.56</v>
      </c>
      <c r="W1141" s="289">
        <v>-3604236.23</v>
      </c>
      <c r="X1141" s="289">
        <v>-5127152.9000000004</v>
      </c>
      <c r="Y1141" s="289">
        <v>-6650069.5700000003</v>
      </c>
      <c r="Z1141" s="289">
        <v>-8172986.2400000002</v>
      </c>
      <c r="AA1141" s="289">
        <v>-558402.91</v>
      </c>
      <c r="AB1141" s="289">
        <v>-2081319.58</v>
      </c>
      <c r="AC1141" s="289"/>
      <c r="AD1141" s="289"/>
      <c r="AE1141" s="289">
        <v>-4365694.5599999996</v>
      </c>
      <c r="AF1141" s="299"/>
      <c r="AG1141" s="300"/>
      <c r="AH1141" s="291"/>
      <c r="AI1141" s="291"/>
      <c r="AJ1141" s="291"/>
      <c r="AK1141" s="292"/>
      <c r="AL1141" s="291">
        <v>0</v>
      </c>
      <c r="AM1141" s="293"/>
      <c r="AN1141" s="291">
        <v>-4365694.5599999996</v>
      </c>
      <c r="AO1141" s="294">
        <v>-4365694.5599999996</v>
      </c>
      <c r="AP1141" s="291"/>
      <c r="AQ1141" s="295">
        <v>-2081319.58</v>
      </c>
      <c r="AR1141" s="291"/>
      <c r="AS1141" s="291"/>
      <c r="AT1141" s="291"/>
      <c r="AU1141" s="292"/>
      <c r="AV1141" s="291">
        <v>0</v>
      </c>
      <c r="AW1141" s="293"/>
      <c r="AX1141" s="291">
        <v>-2081319.58</v>
      </c>
      <c r="AY1141" s="293">
        <v>-2081319.58</v>
      </c>
      <c r="AZ1141" s="297"/>
      <c r="BA1141" s="295"/>
      <c r="BB1141" s="43"/>
      <c r="BC1141" s="288" t="str">
        <f t="shared" si="146"/>
        <v/>
      </c>
      <c r="BD1141" s="288" t="str">
        <f t="shared" si="146"/>
        <v/>
      </c>
      <c r="BE1141" s="288" t="str">
        <f t="shared" si="146"/>
        <v/>
      </c>
      <c r="BF1141" s="288" t="str">
        <f t="shared" si="146"/>
        <v/>
      </c>
      <c r="BG1141" s="288" t="str">
        <f t="shared" si="143"/>
        <v>NO</v>
      </c>
      <c r="BH1141" s="288" t="str">
        <f t="shared" si="143"/>
        <v>W/C</v>
      </c>
      <c r="BI1141" s="288" t="str">
        <f t="shared" si="141"/>
        <v>W/C</v>
      </c>
      <c r="BJ1141" s="43"/>
      <c r="BK1141" s="288" t="b">
        <f t="shared" si="145"/>
        <v>1</v>
      </c>
      <c r="BL1141" s="288" t="b">
        <f t="shared" si="145"/>
        <v>1</v>
      </c>
      <c r="BM1141" s="288" t="b">
        <f t="shared" si="145"/>
        <v>1</v>
      </c>
      <c r="BN1141" s="288" t="b">
        <f t="shared" si="145"/>
        <v>1</v>
      </c>
      <c r="BO1141" s="288" t="b">
        <f t="shared" si="145"/>
        <v>1</v>
      </c>
      <c r="BP1141" s="288" t="b">
        <f t="shared" si="145"/>
        <v>1</v>
      </c>
      <c r="BQ1141" s="288" t="b">
        <f t="shared" si="145"/>
        <v>1</v>
      </c>
    </row>
    <row r="1142" spans="1:69" ht="12" customHeight="1" x14ac:dyDescent="0.25">
      <c r="A1142" s="286">
        <v>24100043</v>
      </c>
      <c r="B1142" s="287" t="s">
        <v>3220</v>
      </c>
      <c r="C1142" s="16" t="s">
        <v>1347</v>
      </c>
      <c r="D1142" s="13" t="s">
        <v>183</v>
      </c>
      <c r="E1142" s="13"/>
      <c r="F1142" s="16"/>
      <c r="G1142" s="13"/>
      <c r="H1142" s="288" t="s">
        <v>2129</v>
      </c>
      <c r="I1142" s="288" t="s">
        <v>2129</v>
      </c>
      <c r="J1142" s="288" t="s">
        <v>2129</v>
      </c>
      <c r="K1142" s="288" t="s">
        <v>2129</v>
      </c>
      <c r="L1142" s="288" t="s">
        <v>2130</v>
      </c>
      <c r="M1142" s="288" t="s">
        <v>183</v>
      </c>
      <c r="N1142" s="288" t="s">
        <v>183</v>
      </c>
      <c r="P1142" s="289">
        <v>0</v>
      </c>
      <c r="Q1142" s="289">
        <v>-378392.01</v>
      </c>
      <c r="R1142" s="289">
        <v>-409876</v>
      </c>
      <c r="S1142" s="289">
        <v>0</v>
      </c>
      <c r="T1142" s="289">
        <v>0</v>
      </c>
      <c r="U1142" s="289">
        <v>0</v>
      </c>
      <c r="V1142" s="289">
        <v>0</v>
      </c>
      <c r="W1142" s="289">
        <v>-367876.69</v>
      </c>
      <c r="X1142" s="289">
        <v>0</v>
      </c>
      <c r="Y1142" s="289">
        <v>0</v>
      </c>
      <c r="Z1142" s="289">
        <v>0</v>
      </c>
      <c r="AA1142" s="289">
        <v>0</v>
      </c>
      <c r="AB1142" s="289">
        <v>-458957.28</v>
      </c>
      <c r="AC1142" s="289"/>
      <c r="AD1142" s="289"/>
      <c r="AE1142" s="289">
        <v>-115468.61166666665</v>
      </c>
      <c r="AF1142" s="299"/>
      <c r="AG1142" s="300"/>
      <c r="AH1142" s="291"/>
      <c r="AI1142" s="291"/>
      <c r="AJ1142" s="291"/>
      <c r="AK1142" s="292"/>
      <c r="AL1142" s="291">
        <v>0</v>
      </c>
      <c r="AM1142" s="293"/>
      <c r="AN1142" s="291">
        <v>-115468.61166666665</v>
      </c>
      <c r="AO1142" s="294">
        <v>-115468.61166666665</v>
      </c>
      <c r="AP1142" s="291"/>
      <c r="AQ1142" s="295">
        <v>-458957.28</v>
      </c>
      <c r="AR1142" s="291"/>
      <c r="AS1142" s="291"/>
      <c r="AT1142" s="291"/>
      <c r="AU1142" s="292"/>
      <c r="AV1142" s="291">
        <v>0</v>
      </c>
      <c r="AW1142" s="293"/>
      <c r="AX1142" s="291">
        <v>-458957.28</v>
      </c>
      <c r="AY1142" s="293">
        <v>-458957.28</v>
      </c>
      <c r="AZ1142" s="297"/>
      <c r="BA1142" s="295"/>
      <c r="BB1142" s="43"/>
      <c r="BC1142" s="288" t="str">
        <f t="shared" si="146"/>
        <v/>
      </c>
      <c r="BD1142" s="288" t="str">
        <f t="shared" si="146"/>
        <v/>
      </c>
      <c r="BE1142" s="288" t="str">
        <f t="shared" si="146"/>
        <v/>
      </c>
      <c r="BF1142" s="288" t="str">
        <f t="shared" si="146"/>
        <v/>
      </c>
      <c r="BG1142" s="288" t="str">
        <f t="shared" si="143"/>
        <v>NO</v>
      </c>
      <c r="BH1142" s="288" t="str">
        <f t="shared" si="143"/>
        <v>W/C</v>
      </c>
      <c r="BI1142" s="288" t="str">
        <f t="shared" si="141"/>
        <v>W/C</v>
      </c>
      <c r="BJ1142" s="43"/>
      <c r="BK1142" s="288" t="b">
        <f t="shared" si="145"/>
        <v>1</v>
      </c>
      <c r="BL1142" s="288" t="b">
        <f t="shared" si="145"/>
        <v>1</v>
      </c>
      <c r="BM1142" s="288" t="b">
        <f t="shared" si="145"/>
        <v>1</v>
      </c>
      <c r="BN1142" s="288" t="b">
        <f t="shared" si="145"/>
        <v>1</v>
      </c>
      <c r="BO1142" s="288" t="b">
        <f t="shared" si="145"/>
        <v>1</v>
      </c>
      <c r="BP1142" s="288" t="b">
        <f t="shared" si="145"/>
        <v>1</v>
      </c>
      <c r="BQ1142" s="288" t="b">
        <f t="shared" si="145"/>
        <v>1</v>
      </c>
    </row>
    <row r="1143" spans="1:69" ht="12" customHeight="1" x14ac:dyDescent="0.25">
      <c r="A1143" s="286">
        <v>24100063</v>
      </c>
      <c r="B1143" s="287" t="s">
        <v>3221</v>
      </c>
      <c r="C1143" s="16" t="s">
        <v>1348</v>
      </c>
      <c r="D1143" s="13" t="s">
        <v>183</v>
      </c>
      <c r="E1143" s="13"/>
      <c r="F1143" s="16"/>
      <c r="G1143" s="13"/>
      <c r="H1143" s="288" t="s">
        <v>2129</v>
      </c>
      <c r="I1143" s="288" t="s">
        <v>2129</v>
      </c>
      <c r="J1143" s="288" t="s">
        <v>2129</v>
      </c>
      <c r="K1143" s="288" t="s">
        <v>2129</v>
      </c>
      <c r="L1143" s="288" t="s">
        <v>2130</v>
      </c>
      <c r="M1143" s="288" t="s">
        <v>183</v>
      </c>
      <c r="N1143" s="288" t="s">
        <v>183</v>
      </c>
      <c r="P1143" s="289">
        <v>103.86</v>
      </c>
      <c r="Q1143" s="289">
        <v>-901.96</v>
      </c>
      <c r="R1143" s="289">
        <v>-90</v>
      </c>
      <c r="S1143" s="289">
        <v>-348</v>
      </c>
      <c r="T1143" s="289">
        <v>-63.5</v>
      </c>
      <c r="U1143" s="289">
        <v>-357.59</v>
      </c>
      <c r="V1143" s="289">
        <v>-350.94</v>
      </c>
      <c r="W1143" s="289">
        <v>-1201.1500000000001</v>
      </c>
      <c r="X1143" s="289">
        <v>-1205.32</v>
      </c>
      <c r="Y1143" s="289">
        <v>-149.47</v>
      </c>
      <c r="Z1143" s="289">
        <v>-327.9</v>
      </c>
      <c r="AA1143" s="289">
        <v>142</v>
      </c>
      <c r="AB1143" s="289">
        <v>267.06</v>
      </c>
      <c r="AC1143" s="289"/>
      <c r="AD1143" s="289"/>
      <c r="AE1143" s="289">
        <v>-389.03083333333331</v>
      </c>
      <c r="AF1143" s="299"/>
      <c r="AG1143" s="300"/>
      <c r="AH1143" s="291"/>
      <c r="AI1143" s="291"/>
      <c r="AJ1143" s="291"/>
      <c r="AK1143" s="292"/>
      <c r="AL1143" s="291">
        <v>0</v>
      </c>
      <c r="AM1143" s="293"/>
      <c r="AN1143" s="291">
        <v>-389.03083333333331</v>
      </c>
      <c r="AO1143" s="294">
        <v>-389.03083333333331</v>
      </c>
      <c r="AP1143" s="291"/>
      <c r="AQ1143" s="295">
        <v>267.06</v>
      </c>
      <c r="AR1143" s="291"/>
      <c r="AS1143" s="291"/>
      <c r="AT1143" s="291"/>
      <c r="AU1143" s="292"/>
      <c r="AV1143" s="291">
        <v>0</v>
      </c>
      <c r="AW1143" s="293"/>
      <c r="AX1143" s="291">
        <v>267.06</v>
      </c>
      <c r="AY1143" s="293">
        <v>267.06</v>
      </c>
      <c r="AZ1143" s="297"/>
      <c r="BA1143" s="295"/>
      <c r="BB1143" s="43"/>
      <c r="BC1143" s="288" t="str">
        <f t="shared" si="146"/>
        <v/>
      </c>
      <c r="BD1143" s="288" t="str">
        <f t="shared" si="146"/>
        <v/>
      </c>
      <c r="BE1143" s="288" t="str">
        <f t="shared" si="146"/>
        <v/>
      </c>
      <c r="BF1143" s="288" t="str">
        <f t="shared" si="146"/>
        <v/>
      </c>
      <c r="BG1143" s="288" t="str">
        <f t="shared" si="143"/>
        <v>NO</v>
      </c>
      <c r="BH1143" s="288" t="str">
        <f t="shared" si="143"/>
        <v>W/C</v>
      </c>
      <c r="BI1143" s="288" t="str">
        <f t="shared" si="141"/>
        <v>W/C</v>
      </c>
      <c r="BJ1143" s="43"/>
      <c r="BK1143" s="288" t="b">
        <f t="shared" si="145"/>
        <v>1</v>
      </c>
      <c r="BL1143" s="288" t="b">
        <f t="shared" si="145"/>
        <v>1</v>
      </c>
      <c r="BM1143" s="288" t="b">
        <f t="shared" si="145"/>
        <v>1</v>
      </c>
      <c r="BN1143" s="288" t="b">
        <f t="shared" si="145"/>
        <v>1</v>
      </c>
      <c r="BO1143" s="288" t="b">
        <f t="shared" si="145"/>
        <v>1</v>
      </c>
      <c r="BP1143" s="288" t="b">
        <f t="shared" si="145"/>
        <v>1</v>
      </c>
      <c r="BQ1143" s="288" t="b">
        <f t="shared" si="145"/>
        <v>1</v>
      </c>
    </row>
    <row r="1144" spans="1:69" ht="12" customHeight="1" x14ac:dyDescent="0.25">
      <c r="A1144" s="286">
        <v>24100143</v>
      </c>
      <c r="B1144" s="287" t="s">
        <v>3222</v>
      </c>
      <c r="C1144" s="16" t="s">
        <v>1349</v>
      </c>
      <c r="D1144" s="13" t="s">
        <v>183</v>
      </c>
      <c r="E1144" s="13"/>
      <c r="F1144" s="16"/>
      <c r="G1144" s="13"/>
      <c r="H1144" s="288" t="s">
        <v>2129</v>
      </c>
      <c r="I1144" s="288" t="s">
        <v>2129</v>
      </c>
      <c r="J1144" s="288" t="s">
        <v>2129</v>
      </c>
      <c r="K1144" s="288" t="s">
        <v>2129</v>
      </c>
      <c r="L1144" s="288" t="s">
        <v>2130</v>
      </c>
      <c r="M1144" s="288" t="s">
        <v>183</v>
      </c>
      <c r="N1144" s="288" t="s">
        <v>183</v>
      </c>
      <c r="P1144" s="289">
        <v>0</v>
      </c>
      <c r="Q1144" s="289">
        <v>-487510.33</v>
      </c>
      <c r="R1144" s="289">
        <v>-681299.41</v>
      </c>
      <c r="S1144" s="289">
        <v>0</v>
      </c>
      <c r="T1144" s="289">
        <v>0</v>
      </c>
      <c r="U1144" s="289">
        <v>0</v>
      </c>
      <c r="V1144" s="289">
        <v>0</v>
      </c>
      <c r="W1144" s="289">
        <v>-650957.05000000005</v>
      </c>
      <c r="X1144" s="289">
        <v>0</v>
      </c>
      <c r="Y1144" s="289">
        <v>0</v>
      </c>
      <c r="Z1144" s="289">
        <v>0</v>
      </c>
      <c r="AA1144" s="289">
        <v>293.77</v>
      </c>
      <c r="AB1144" s="289">
        <v>-827797.92</v>
      </c>
      <c r="AC1144" s="289"/>
      <c r="AD1144" s="289"/>
      <c r="AE1144" s="289">
        <v>-186114.33166666667</v>
      </c>
      <c r="AF1144" s="299"/>
      <c r="AG1144" s="300"/>
      <c r="AH1144" s="291"/>
      <c r="AI1144" s="291"/>
      <c r="AJ1144" s="291"/>
      <c r="AK1144" s="292"/>
      <c r="AL1144" s="291">
        <v>0</v>
      </c>
      <c r="AM1144" s="293"/>
      <c r="AN1144" s="291">
        <v>-186114.33166666667</v>
      </c>
      <c r="AO1144" s="294">
        <v>-186114.33166666667</v>
      </c>
      <c r="AP1144" s="291"/>
      <c r="AQ1144" s="295">
        <v>-827797.92</v>
      </c>
      <c r="AR1144" s="291"/>
      <c r="AS1144" s="291"/>
      <c r="AT1144" s="291"/>
      <c r="AU1144" s="292"/>
      <c r="AV1144" s="291">
        <v>0</v>
      </c>
      <c r="AW1144" s="293"/>
      <c r="AX1144" s="291">
        <v>-827797.92</v>
      </c>
      <c r="AY1144" s="293">
        <v>-827797.92</v>
      </c>
      <c r="AZ1144" s="297"/>
      <c r="BA1144" s="295"/>
      <c r="BB1144" s="43"/>
      <c r="BC1144" s="288" t="str">
        <f t="shared" si="146"/>
        <v/>
      </c>
      <c r="BD1144" s="288" t="str">
        <f t="shared" si="146"/>
        <v/>
      </c>
      <c r="BE1144" s="288" t="str">
        <f t="shared" si="146"/>
        <v/>
      </c>
      <c r="BF1144" s="288" t="str">
        <f t="shared" si="146"/>
        <v/>
      </c>
      <c r="BG1144" s="288" t="str">
        <f t="shared" si="143"/>
        <v>NO</v>
      </c>
      <c r="BH1144" s="288" t="str">
        <f t="shared" si="143"/>
        <v>W/C</v>
      </c>
      <c r="BI1144" s="288" t="str">
        <f t="shared" si="141"/>
        <v>W/C</v>
      </c>
      <c r="BJ1144" s="43"/>
      <c r="BK1144" s="288" t="b">
        <f t="shared" si="145"/>
        <v>1</v>
      </c>
      <c r="BL1144" s="288" t="b">
        <f t="shared" si="145"/>
        <v>1</v>
      </c>
      <c r="BM1144" s="288" t="b">
        <f t="shared" si="145"/>
        <v>1</v>
      </c>
      <c r="BN1144" s="288" t="b">
        <f t="shared" si="145"/>
        <v>1</v>
      </c>
      <c r="BO1144" s="288" t="b">
        <f t="shared" si="145"/>
        <v>1</v>
      </c>
      <c r="BP1144" s="288" t="b">
        <f t="shared" si="145"/>
        <v>1</v>
      </c>
      <c r="BQ1144" s="288" t="b">
        <f t="shared" si="145"/>
        <v>1</v>
      </c>
    </row>
    <row r="1145" spans="1:69" ht="12" customHeight="1" x14ac:dyDescent="0.25">
      <c r="A1145" s="286">
        <v>24100173</v>
      </c>
      <c r="B1145" s="287" t="s">
        <v>3223</v>
      </c>
      <c r="C1145" s="16" t="s">
        <v>1348</v>
      </c>
      <c r="D1145" s="13" t="s">
        <v>183</v>
      </c>
      <c r="E1145" s="13"/>
      <c r="F1145" s="16"/>
      <c r="G1145" s="13"/>
      <c r="H1145" s="288" t="s">
        <v>2129</v>
      </c>
      <c r="I1145" s="288" t="s">
        <v>2129</v>
      </c>
      <c r="J1145" s="288" t="s">
        <v>2129</v>
      </c>
      <c r="K1145" s="288" t="s">
        <v>2129</v>
      </c>
      <c r="L1145" s="288" t="s">
        <v>2130</v>
      </c>
      <c r="M1145" s="288" t="s">
        <v>183</v>
      </c>
      <c r="N1145" s="288" t="s">
        <v>183</v>
      </c>
      <c r="P1145" s="289">
        <v>-25061.47</v>
      </c>
      <c r="Q1145" s="289">
        <v>-7627.36</v>
      </c>
      <c r="R1145" s="289">
        <v>-11797.43</v>
      </c>
      <c r="S1145" s="289">
        <v>-17963.78</v>
      </c>
      <c r="T1145" s="289">
        <v>-7375.5</v>
      </c>
      <c r="U1145" s="289">
        <v>-10536.5</v>
      </c>
      <c r="V1145" s="289">
        <v>-34731.14</v>
      </c>
      <c r="W1145" s="289">
        <v>-4884.41</v>
      </c>
      <c r="X1145" s="289">
        <v>-21605.69</v>
      </c>
      <c r="Y1145" s="289">
        <v>-8279.6200000000008</v>
      </c>
      <c r="Z1145" s="289">
        <v>-9092.31</v>
      </c>
      <c r="AA1145" s="289">
        <v>-9002.2199999999993</v>
      </c>
      <c r="AB1145" s="289">
        <v>-16210.5</v>
      </c>
      <c r="AC1145" s="289"/>
      <c r="AD1145" s="289"/>
      <c r="AE1145" s="289">
        <v>-13627.662083333335</v>
      </c>
      <c r="AF1145" s="299"/>
      <c r="AG1145" s="300"/>
      <c r="AH1145" s="291"/>
      <c r="AI1145" s="291"/>
      <c r="AJ1145" s="291"/>
      <c r="AK1145" s="292"/>
      <c r="AL1145" s="291">
        <v>0</v>
      </c>
      <c r="AM1145" s="293"/>
      <c r="AN1145" s="291">
        <v>-13627.662083333335</v>
      </c>
      <c r="AO1145" s="294">
        <v>-13627.662083333335</v>
      </c>
      <c r="AP1145" s="291"/>
      <c r="AQ1145" s="295">
        <v>-16210.5</v>
      </c>
      <c r="AR1145" s="291"/>
      <c r="AS1145" s="291"/>
      <c r="AT1145" s="291"/>
      <c r="AU1145" s="292"/>
      <c r="AV1145" s="291">
        <v>0</v>
      </c>
      <c r="AW1145" s="293"/>
      <c r="AX1145" s="291">
        <v>-16210.5</v>
      </c>
      <c r="AY1145" s="293">
        <v>-16210.5</v>
      </c>
      <c r="AZ1145" s="297"/>
      <c r="BA1145" s="295"/>
      <c r="BB1145" s="43"/>
      <c r="BC1145" s="288" t="str">
        <f t="shared" si="146"/>
        <v/>
      </c>
      <c r="BD1145" s="288" t="str">
        <f t="shared" si="146"/>
        <v/>
      </c>
      <c r="BE1145" s="288" t="str">
        <f t="shared" si="146"/>
        <v/>
      </c>
      <c r="BF1145" s="288" t="str">
        <f t="shared" si="146"/>
        <v/>
      </c>
      <c r="BG1145" s="288" t="str">
        <f t="shared" si="143"/>
        <v>NO</v>
      </c>
      <c r="BH1145" s="288" t="str">
        <f t="shared" si="143"/>
        <v>W/C</v>
      </c>
      <c r="BI1145" s="288" t="str">
        <f t="shared" si="141"/>
        <v>W/C</v>
      </c>
      <c r="BJ1145" s="43"/>
      <c r="BK1145" s="288" t="b">
        <f t="shared" si="145"/>
        <v>1</v>
      </c>
      <c r="BL1145" s="288" t="b">
        <f t="shared" si="145"/>
        <v>1</v>
      </c>
      <c r="BM1145" s="288" t="b">
        <f t="shared" si="145"/>
        <v>1</v>
      </c>
      <c r="BN1145" s="288" t="b">
        <f t="shared" si="145"/>
        <v>1</v>
      </c>
      <c r="BO1145" s="288" t="b">
        <f t="shared" si="145"/>
        <v>1</v>
      </c>
      <c r="BP1145" s="288" t="b">
        <f t="shared" si="145"/>
        <v>1</v>
      </c>
      <c r="BQ1145" s="288" t="b">
        <f t="shared" si="145"/>
        <v>1</v>
      </c>
    </row>
    <row r="1146" spans="1:69" ht="12" customHeight="1" x14ac:dyDescent="0.25">
      <c r="A1146" s="286">
        <v>24100212</v>
      </c>
      <c r="B1146" s="287" t="s">
        <v>3224</v>
      </c>
      <c r="C1146" s="16" t="s">
        <v>1350</v>
      </c>
      <c r="D1146" s="13" t="s">
        <v>183</v>
      </c>
      <c r="E1146" s="13"/>
      <c r="F1146" s="16"/>
      <c r="G1146" s="13"/>
      <c r="H1146" s="288" t="s">
        <v>2129</v>
      </c>
      <c r="I1146" s="288" t="s">
        <v>2129</v>
      </c>
      <c r="J1146" s="288" t="s">
        <v>2129</v>
      </c>
      <c r="K1146" s="288" t="s">
        <v>2129</v>
      </c>
      <c r="L1146" s="288" t="s">
        <v>2130</v>
      </c>
      <c r="M1146" s="288" t="s">
        <v>183</v>
      </c>
      <c r="N1146" s="288" t="s">
        <v>183</v>
      </c>
      <c r="P1146" s="289">
        <v>-1411579.35</v>
      </c>
      <c r="Q1146" s="289">
        <v>-1532502.2</v>
      </c>
      <c r="R1146" s="289">
        <v>-1535093.54</v>
      </c>
      <c r="S1146" s="289">
        <v>-1365260.29</v>
      </c>
      <c r="T1146" s="289">
        <v>-1262964.26</v>
      </c>
      <c r="U1146" s="289">
        <v>-1085324.71</v>
      </c>
      <c r="V1146" s="289">
        <v>-1000578.5</v>
      </c>
      <c r="W1146" s="289">
        <v>-1052680.99</v>
      </c>
      <c r="X1146" s="289">
        <v>-1325330.2</v>
      </c>
      <c r="Y1146" s="289">
        <v>-1424783.75</v>
      </c>
      <c r="Z1146" s="289">
        <v>-1524454.2</v>
      </c>
      <c r="AA1146" s="289">
        <v>-5122991.7699999996</v>
      </c>
      <c r="AB1146" s="289">
        <v>-6074512.4000000004</v>
      </c>
      <c r="AC1146" s="289"/>
      <c r="AD1146" s="289"/>
      <c r="AE1146" s="289">
        <v>-1831250.857083333</v>
      </c>
      <c r="AF1146" s="299"/>
      <c r="AG1146" s="300"/>
      <c r="AH1146" s="291"/>
      <c r="AI1146" s="291"/>
      <c r="AJ1146" s="291"/>
      <c r="AK1146" s="292"/>
      <c r="AL1146" s="291">
        <v>0</v>
      </c>
      <c r="AM1146" s="293"/>
      <c r="AN1146" s="291">
        <v>-1831250.857083333</v>
      </c>
      <c r="AO1146" s="294">
        <v>-1831250.857083333</v>
      </c>
      <c r="AP1146" s="291"/>
      <c r="AQ1146" s="295">
        <v>-6074512.4000000004</v>
      </c>
      <c r="AR1146" s="291"/>
      <c r="AS1146" s="291"/>
      <c r="AT1146" s="291"/>
      <c r="AU1146" s="292"/>
      <c r="AV1146" s="291">
        <v>0</v>
      </c>
      <c r="AW1146" s="293"/>
      <c r="AX1146" s="291">
        <v>-6074512.4000000004</v>
      </c>
      <c r="AY1146" s="293">
        <v>-6074512.4000000004</v>
      </c>
      <c r="AZ1146" s="297"/>
      <c r="BA1146" s="295"/>
      <c r="BB1146" s="43"/>
      <c r="BC1146" s="288" t="str">
        <f t="shared" si="146"/>
        <v/>
      </c>
      <c r="BD1146" s="288" t="str">
        <f t="shared" si="146"/>
        <v/>
      </c>
      <c r="BE1146" s="288" t="str">
        <f t="shared" si="146"/>
        <v/>
      </c>
      <c r="BF1146" s="288" t="str">
        <f t="shared" si="146"/>
        <v/>
      </c>
      <c r="BG1146" s="288" t="str">
        <f t="shared" si="143"/>
        <v>NO</v>
      </c>
      <c r="BH1146" s="288" t="str">
        <f t="shared" si="143"/>
        <v>W/C</v>
      </c>
      <c r="BI1146" s="288" t="str">
        <f t="shared" si="141"/>
        <v>W/C</v>
      </c>
      <c r="BJ1146" s="43"/>
      <c r="BK1146" s="288" t="b">
        <f t="shared" si="145"/>
        <v>1</v>
      </c>
      <c r="BL1146" s="288" t="b">
        <f t="shared" si="145"/>
        <v>1</v>
      </c>
      <c r="BM1146" s="288" t="b">
        <f t="shared" si="145"/>
        <v>1</v>
      </c>
      <c r="BN1146" s="288" t="b">
        <f t="shared" si="145"/>
        <v>1</v>
      </c>
      <c r="BO1146" s="288" t="b">
        <f t="shared" si="145"/>
        <v>1</v>
      </c>
      <c r="BP1146" s="288" t="b">
        <f t="shared" si="145"/>
        <v>1</v>
      </c>
      <c r="BQ1146" s="288" t="b">
        <f t="shared" si="145"/>
        <v>1</v>
      </c>
    </row>
    <row r="1147" spans="1:69" ht="12" customHeight="1" x14ac:dyDescent="0.25">
      <c r="A1147" s="286">
        <v>24200011</v>
      </c>
      <c r="B1147" s="287" t="s">
        <v>3225</v>
      </c>
      <c r="C1147" s="16" t="s">
        <v>1351</v>
      </c>
      <c r="D1147" s="13" t="s">
        <v>183</v>
      </c>
      <c r="E1147" s="13"/>
      <c r="F1147" s="16"/>
      <c r="G1147" s="13"/>
      <c r="H1147" s="288" t="s">
        <v>2129</v>
      </c>
      <c r="I1147" s="288" t="s">
        <v>2129</v>
      </c>
      <c r="J1147" s="288" t="s">
        <v>2129</v>
      </c>
      <c r="K1147" s="288" t="s">
        <v>2129</v>
      </c>
      <c r="L1147" s="288" t="s">
        <v>2130</v>
      </c>
      <c r="M1147" s="288" t="s">
        <v>183</v>
      </c>
      <c r="N1147" s="288" t="s">
        <v>183</v>
      </c>
      <c r="P1147" s="289">
        <v>-44414.79</v>
      </c>
      <c r="Q1147" s="289">
        <v>-44414.79</v>
      </c>
      <c r="R1147" s="289">
        <v>-48656.62</v>
      </c>
      <c r="S1147" s="289">
        <v>-48419.87</v>
      </c>
      <c r="T1147" s="289">
        <v>-48419.87</v>
      </c>
      <c r="U1147" s="289">
        <v>-48419.87</v>
      </c>
      <c r="V1147" s="289">
        <v>-48419.87</v>
      </c>
      <c r="W1147" s="289">
        <v>-45299.87</v>
      </c>
      <c r="X1147" s="289">
        <v>-39761.870000000003</v>
      </c>
      <c r="Y1147" s="289">
        <v>-36665.870000000003</v>
      </c>
      <c r="Z1147" s="289">
        <v>-49427.71</v>
      </c>
      <c r="AA1147" s="289">
        <v>-47125.96</v>
      </c>
      <c r="AB1147" s="289">
        <v>-47125.96</v>
      </c>
      <c r="AC1147" s="289"/>
      <c r="AD1147" s="289"/>
      <c r="AE1147" s="289">
        <v>-45900.212083333339</v>
      </c>
      <c r="AF1147" s="299"/>
      <c r="AG1147" s="300"/>
      <c r="AH1147" s="291"/>
      <c r="AI1147" s="291"/>
      <c r="AJ1147" s="291"/>
      <c r="AK1147" s="292"/>
      <c r="AL1147" s="291">
        <v>0</v>
      </c>
      <c r="AM1147" s="293"/>
      <c r="AN1147" s="291">
        <v>-45900.212083333339</v>
      </c>
      <c r="AO1147" s="294">
        <v>-45900.212083333339</v>
      </c>
      <c r="AP1147" s="291"/>
      <c r="AQ1147" s="295">
        <v>-47125.96</v>
      </c>
      <c r="AR1147" s="291"/>
      <c r="AS1147" s="291"/>
      <c r="AT1147" s="291"/>
      <c r="AU1147" s="292"/>
      <c r="AV1147" s="291">
        <v>0</v>
      </c>
      <c r="AW1147" s="293"/>
      <c r="AX1147" s="291">
        <v>-47125.96</v>
      </c>
      <c r="AY1147" s="293">
        <v>-47125.96</v>
      </c>
      <c r="AZ1147" s="297"/>
      <c r="BA1147" s="295"/>
      <c r="BB1147" s="43"/>
      <c r="BC1147" s="288" t="str">
        <f t="shared" si="146"/>
        <v/>
      </c>
      <c r="BD1147" s="288" t="str">
        <f t="shared" si="146"/>
        <v/>
      </c>
      <c r="BE1147" s="288" t="str">
        <f t="shared" si="146"/>
        <v/>
      </c>
      <c r="BF1147" s="288" t="str">
        <f t="shared" si="146"/>
        <v/>
      </c>
      <c r="BG1147" s="288" t="str">
        <f t="shared" si="143"/>
        <v>NO</v>
      </c>
      <c r="BH1147" s="288" t="str">
        <f t="shared" si="143"/>
        <v>W/C</v>
      </c>
      <c r="BI1147" s="288" t="str">
        <f t="shared" si="141"/>
        <v>W/C</v>
      </c>
      <c r="BJ1147" s="43"/>
      <c r="BK1147" s="288" t="b">
        <f t="shared" si="145"/>
        <v>1</v>
      </c>
      <c r="BL1147" s="288" t="b">
        <f t="shared" si="145"/>
        <v>1</v>
      </c>
      <c r="BM1147" s="288" t="b">
        <f t="shared" si="145"/>
        <v>1</v>
      </c>
      <c r="BN1147" s="288" t="b">
        <f t="shared" si="145"/>
        <v>1</v>
      </c>
      <c r="BO1147" s="288" t="b">
        <f t="shared" si="145"/>
        <v>1</v>
      </c>
      <c r="BP1147" s="288" t="b">
        <f t="shared" si="145"/>
        <v>1</v>
      </c>
      <c r="BQ1147" s="288" t="b">
        <f t="shared" si="145"/>
        <v>1</v>
      </c>
    </row>
    <row r="1148" spans="1:69" ht="12" customHeight="1" x14ac:dyDescent="0.25">
      <c r="A1148" s="14">
        <v>24200032</v>
      </c>
      <c r="B1148" s="15" t="s">
        <v>3226</v>
      </c>
      <c r="C1148" s="16" t="s">
        <v>1352</v>
      </c>
      <c r="D1148" s="13" t="s">
        <v>182</v>
      </c>
      <c r="E1148" s="13"/>
      <c r="F1148" s="16"/>
      <c r="G1148" s="13"/>
      <c r="H1148" s="288" t="s">
        <v>2129</v>
      </c>
      <c r="I1148" s="288" t="s">
        <v>2129</v>
      </c>
      <c r="J1148" s="288" t="s">
        <v>2129</v>
      </c>
      <c r="K1148" s="288" t="s">
        <v>182</v>
      </c>
      <c r="L1148" s="288" t="s">
        <v>2130</v>
      </c>
      <c r="M1148" s="288" t="s">
        <v>2130</v>
      </c>
      <c r="N1148" s="288" t="s">
        <v>2129</v>
      </c>
      <c r="P1148" s="289">
        <v>-1250000</v>
      </c>
      <c r="Q1148" s="289">
        <v>-1250000</v>
      </c>
      <c r="R1148" s="289">
        <v>-1250000</v>
      </c>
      <c r="S1148" s="289">
        <v>-1250000</v>
      </c>
      <c r="T1148" s="289">
        <v>-1250000</v>
      </c>
      <c r="U1148" s="289">
        <v>-1250000</v>
      </c>
      <c r="V1148" s="289">
        <v>-1250000</v>
      </c>
      <c r="W1148" s="289">
        <v>-1250000</v>
      </c>
      <c r="X1148" s="289">
        <v>-1250000</v>
      </c>
      <c r="Y1148" s="289">
        <v>-1250000</v>
      </c>
      <c r="Z1148" s="289">
        <v>-1250000</v>
      </c>
      <c r="AA1148" s="289">
        <v>-1250000</v>
      </c>
      <c r="AB1148" s="289">
        <v>-1250000</v>
      </c>
      <c r="AC1148" s="289"/>
      <c r="AD1148" s="289"/>
      <c r="AE1148" s="289">
        <v>-1250000</v>
      </c>
      <c r="AF1148" s="299"/>
      <c r="AG1148" s="300"/>
      <c r="AH1148" s="291"/>
      <c r="AI1148" s="291"/>
      <c r="AJ1148" s="291"/>
      <c r="AK1148" s="292">
        <v>-1250000</v>
      </c>
      <c r="AL1148" s="291">
        <v>-1250000</v>
      </c>
      <c r="AM1148" s="293"/>
      <c r="AN1148" s="291"/>
      <c r="AO1148" s="294">
        <v>0</v>
      </c>
      <c r="AP1148" s="291"/>
      <c r="AQ1148" s="295">
        <v>-1250000</v>
      </c>
      <c r="AR1148" s="291"/>
      <c r="AS1148" s="291"/>
      <c r="AT1148" s="291"/>
      <c r="AU1148" s="292">
        <v>-1250000</v>
      </c>
      <c r="AV1148" s="291">
        <v>-1250000</v>
      </c>
      <c r="AW1148" s="293"/>
      <c r="AX1148" s="291"/>
      <c r="AY1148" s="293">
        <v>0</v>
      </c>
      <c r="AZ1148" s="297" t="s">
        <v>219</v>
      </c>
      <c r="BA1148" s="295"/>
      <c r="BB1148" s="43"/>
      <c r="BC1148" s="288" t="str">
        <f t="shared" si="146"/>
        <v/>
      </c>
      <c r="BD1148" s="288" t="str">
        <f t="shared" si="146"/>
        <v/>
      </c>
      <c r="BE1148" s="288" t="str">
        <f t="shared" si="146"/>
        <v/>
      </c>
      <c r="BF1148" s="288" t="str">
        <f t="shared" si="146"/>
        <v>Non-Op</v>
      </c>
      <c r="BG1148" s="288" t="str">
        <f t="shared" si="143"/>
        <v>NO</v>
      </c>
      <c r="BH1148" s="288" t="str">
        <f t="shared" si="143"/>
        <v>NO</v>
      </c>
      <c r="BI1148" s="288" t="str">
        <f t="shared" si="141"/>
        <v/>
      </c>
      <c r="BJ1148" s="43"/>
      <c r="BK1148" s="288" t="b">
        <f t="shared" si="145"/>
        <v>1</v>
      </c>
      <c r="BL1148" s="288" t="b">
        <f t="shared" si="145"/>
        <v>1</v>
      </c>
      <c r="BM1148" s="288" t="b">
        <f t="shared" si="145"/>
        <v>1</v>
      </c>
      <c r="BN1148" s="288" t="b">
        <f t="shared" si="145"/>
        <v>1</v>
      </c>
      <c r="BO1148" s="288" t="b">
        <f t="shared" si="145"/>
        <v>1</v>
      </c>
      <c r="BP1148" s="288" t="b">
        <f t="shared" si="145"/>
        <v>1</v>
      </c>
      <c r="BQ1148" s="288" t="b">
        <f t="shared" si="145"/>
        <v>1</v>
      </c>
    </row>
    <row r="1149" spans="1:69" ht="12" customHeight="1" x14ac:dyDescent="0.25">
      <c r="A1149" s="311">
        <v>24200041</v>
      </c>
      <c r="B1149" s="312" t="s">
        <v>3227</v>
      </c>
      <c r="C1149" s="16" t="s">
        <v>1353</v>
      </c>
      <c r="D1149" s="13" t="s">
        <v>182</v>
      </c>
      <c r="E1149" s="13"/>
      <c r="F1149" s="16"/>
      <c r="G1149" s="13"/>
      <c r="H1149" s="288" t="s">
        <v>2129</v>
      </c>
      <c r="I1149" s="288" t="s">
        <v>2129</v>
      </c>
      <c r="J1149" s="288" t="s">
        <v>2129</v>
      </c>
      <c r="K1149" s="288" t="s">
        <v>182</v>
      </c>
      <c r="L1149" s="288" t="s">
        <v>2130</v>
      </c>
      <c r="M1149" s="288" t="s">
        <v>2130</v>
      </c>
      <c r="N1149" s="288" t="s">
        <v>2129</v>
      </c>
      <c r="P1149" s="289">
        <v>-95250</v>
      </c>
      <c r="Q1149" s="289">
        <v>-95250</v>
      </c>
      <c r="R1149" s="289">
        <v>-95250</v>
      </c>
      <c r="S1149" s="289">
        <v>-154000</v>
      </c>
      <c r="T1149" s="289">
        <v>-154000</v>
      </c>
      <c r="U1149" s="289">
        <v>-70000</v>
      </c>
      <c r="V1149" s="289">
        <v>-310000</v>
      </c>
      <c r="W1149" s="289">
        <v>-310000</v>
      </c>
      <c r="X1149" s="289">
        <v>-310000</v>
      </c>
      <c r="Y1149" s="289">
        <v>-365000</v>
      </c>
      <c r="Z1149" s="289">
        <v>-365000</v>
      </c>
      <c r="AA1149" s="289">
        <v>-365000</v>
      </c>
      <c r="AB1149" s="289">
        <v>-445000</v>
      </c>
      <c r="AC1149" s="289"/>
      <c r="AD1149" s="289"/>
      <c r="AE1149" s="289">
        <v>-238635.41666666666</v>
      </c>
      <c r="AF1149" s="299"/>
      <c r="AG1149" s="300"/>
      <c r="AH1149" s="291"/>
      <c r="AI1149" s="291"/>
      <c r="AJ1149" s="291"/>
      <c r="AK1149" s="292">
        <v>-238635.41666666666</v>
      </c>
      <c r="AL1149" s="291">
        <v>-238635.41666666666</v>
      </c>
      <c r="AM1149" s="293"/>
      <c r="AN1149" s="291"/>
      <c r="AO1149" s="294">
        <v>0</v>
      </c>
      <c r="AP1149" s="291"/>
      <c r="AQ1149" s="295">
        <v>-445000</v>
      </c>
      <c r="AR1149" s="291"/>
      <c r="AS1149" s="291"/>
      <c r="AT1149" s="291"/>
      <c r="AU1149" s="292">
        <v>-445000</v>
      </c>
      <c r="AV1149" s="291">
        <v>-445000</v>
      </c>
      <c r="AW1149" s="293"/>
      <c r="AX1149" s="291"/>
      <c r="AY1149" s="293">
        <v>0</v>
      </c>
      <c r="AZ1149" s="297" t="s">
        <v>219</v>
      </c>
      <c r="BA1149" s="295"/>
      <c r="BB1149" s="43"/>
      <c r="BC1149" s="288" t="str">
        <f t="shared" si="146"/>
        <v/>
      </c>
      <c r="BD1149" s="288" t="str">
        <f t="shared" si="146"/>
        <v/>
      </c>
      <c r="BE1149" s="288" t="str">
        <f t="shared" si="146"/>
        <v/>
      </c>
      <c r="BF1149" s="288" t="str">
        <f t="shared" si="146"/>
        <v>Non-Op</v>
      </c>
      <c r="BG1149" s="288" t="str">
        <f t="shared" si="143"/>
        <v>NO</v>
      </c>
      <c r="BH1149" s="288" t="str">
        <f t="shared" si="143"/>
        <v>NO</v>
      </c>
      <c r="BI1149" s="288" t="str">
        <f t="shared" si="141"/>
        <v/>
      </c>
      <c r="BJ1149" s="43"/>
      <c r="BK1149" s="288" t="b">
        <f t="shared" si="145"/>
        <v>1</v>
      </c>
      <c r="BL1149" s="288" t="b">
        <f t="shared" si="145"/>
        <v>1</v>
      </c>
      <c r="BM1149" s="288" t="b">
        <f t="shared" si="145"/>
        <v>1</v>
      </c>
      <c r="BN1149" s="288" t="b">
        <f t="shared" si="145"/>
        <v>1</v>
      </c>
      <c r="BO1149" s="288" t="b">
        <f t="shared" si="145"/>
        <v>1</v>
      </c>
      <c r="BP1149" s="288" t="b">
        <f t="shared" si="145"/>
        <v>1</v>
      </c>
      <c r="BQ1149" s="288" t="b">
        <f t="shared" si="145"/>
        <v>1</v>
      </c>
    </row>
    <row r="1150" spans="1:69" ht="12" customHeight="1" x14ac:dyDescent="0.25">
      <c r="A1150" s="311">
        <v>24200061</v>
      </c>
      <c r="B1150" s="312" t="s">
        <v>3228</v>
      </c>
      <c r="C1150" s="16" t="s">
        <v>1354</v>
      </c>
      <c r="D1150" s="13" t="s">
        <v>183</v>
      </c>
      <c r="E1150" s="13"/>
      <c r="F1150" s="16"/>
      <c r="G1150" s="13"/>
      <c r="H1150" s="288" t="s">
        <v>2129</v>
      </c>
      <c r="I1150" s="288" t="s">
        <v>2129</v>
      </c>
      <c r="J1150" s="288" t="s">
        <v>2129</v>
      </c>
      <c r="K1150" s="288" t="s">
        <v>2129</v>
      </c>
      <c r="L1150" s="288" t="s">
        <v>2130</v>
      </c>
      <c r="M1150" s="288" t="s">
        <v>183</v>
      </c>
      <c r="N1150" s="288" t="s">
        <v>183</v>
      </c>
      <c r="P1150" s="289">
        <v>-447144.34</v>
      </c>
      <c r="Q1150" s="289">
        <v>-491858.78</v>
      </c>
      <c r="R1150" s="289">
        <v>-539500</v>
      </c>
      <c r="S1150" s="289">
        <v>-584458.32999999996</v>
      </c>
      <c r="T1150" s="289">
        <v>-629416.67000000004</v>
      </c>
      <c r="U1150" s="289">
        <v>-674375</v>
      </c>
      <c r="V1150" s="289">
        <v>-650088.51</v>
      </c>
      <c r="W1150" s="289">
        <v>-224791.67</v>
      </c>
      <c r="X1150" s="289">
        <v>-269750</v>
      </c>
      <c r="Y1150" s="289">
        <v>-314708.33</v>
      </c>
      <c r="Z1150" s="289">
        <v>-359666.67</v>
      </c>
      <c r="AA1150" s="289">
        <v>-404625</v>
      </c>
      <c r="AB1150" s="289">
        <v>-449583.33</v>
      </c>
      <c r="AC1150" s="289"/>
      <c r="AD1150" s="289"/>
      <c r="AE1150" s="289">
        <v>-465966.89958333335</v>
      </c>
      <c r="AF1150" s="299"/>
      <c r="AG1150" s="300"/>
      <c r="AH1150" s="291"/>
      <c r="AI1150" s="291"/>
      <c r="AJ1150" s="291"/>
      <c r="AK1150" s="292"/>
      <c r="AL1150" s="291">
        <v>0</v>
      </c>
      <c r="AM1150" s="293"/>
      <c r="AN1150" s="291">
        <v>-465966.89958333335</v>
      </c>
      <c r="AO1150" s="294">
        <v>-465966.89958333335</v>
      </c>
      <c r="AP1150" s="291"/>
      <c r="AQ1150" s="295">
        <v>-449583.33</v>
      </c>
      <c r="AR1150" s="291"/>
      <c r="AS1150" s="291"/>
      <c r="AT1150" s="291"/>
      <c r="AU1150" s="292"/>
      <c r="AV1150" s="291">
        <v>0</v>
      </c>
      <c r="AW1150" s="293"/>
      <c r="AX1150" s="291">
        <v>-449583.33</v>
      </c>
      <c r="AY1150" s="293">
        <v>-449583.33</v>
      </c>
      <c r="AZ1150" s="297"/>
      <c r="BA1150" s="295"/>
      <c r="BB1150" s="43"/>
      <c r="BC1150" s="288" t="str">
        <f t="shared" si="146"/>
        <v/>
      </c>
      <c r="BD1150" s="288" t="str">
        <f t="shared" si="146"/>
        <v/>
      </c>
      <c r="BE1150" s="288" t="str">
        <f t="shared" si="146"/>
        <v/>
      </c>
      <c r="BF1150" s="288" t="str">
        <f t="shared" si="146"/>
        <v/>
      </c>
      <c r="BG1150" s="288" t="str">
        <f t="shared" si="143"/>
        <v>NO</v>
      </c>
      <c r="BH1150" s="288" t="str">
        <f t="shared" si="143"/>
        <v>W/C</v>
      </c>
      <c r="BI1150" s="288" t="str">
        <f t="shared" si="141"/>
        <v>W/C</v>
      </c>
      <c r="BJ1150" s="43"/>
      <c r="BK1150" s="288" t="b">
        <f t="shared" si="145"/>
        <v>1</v>
      </c>
      <c r="BL1150" s="288" t="b">
        <f t="shared" si="145"/>
        <v>1</v>
      </c>
      <c r="BM1150" s="288" t="b">
        <f t="shared" si="145"/>
        <v>1</v>
      </c>
      <c r="BN1150" s="288" t="b">
        <f t="shared" si="145"/>
        <v>1</v>
      </c>
      <c r="BO1150" s="288" t="b">
        <f t="shared" si="145"/>
        <v>1</v>
      </c>
      <c r="BP1150" s="288" t="b">
        <f t="shared" si="145"/>
        <v>1</v>
      </c>
      <c r="BQ1150" s="288" t="b">
        <f t="shared" si="145"/>
        <v>1</v>
      </c>
    </row>
    <row r="1151" spans="1:69" ht="12" customHeight="1" x14ac:dyDescent="0.25">
      <c r="A1151" s="286">
        <v>24200071</v>
      </c>
      <c r="B1151" s="287" t="s">
        <v>3229</v>
      </c>
      <c r="C1151" s="16" t="s">
        <v>1355</v>
      </c>
      <c r="D1151" s="13" t="s">
        <v>183</v>
      </c>
      <c r="E1151" s="13"/>
      <c r="F1151" s="16"/>
      <c r="G1151" s="13"/>
      <c r="H1151" s="288" t="s">
        <v>2129</v>
      </c>
      <c r="I1151" s="288" t="s">
        <v>2129</v>
      </c>
      <c r="J1151" s="288" t="s">
        <v>2129</v>
      </c>
      <c r="K1151" s="288" t="s">
        <v>2129</v>
      </c>
      <c r="L1151" s="288" t="s">
        <v>2130</v>
      </c>
      <c r="M1151" s="288" t="s">
        <v>183</v>
      </c>
      <c r="N1151" s="288" t="s">
        <v>183</v>
      </c>
      <c r="P1151" s="289">
        <v>-9373.82</v>
      </c>
      <c r="Q1151" s="289">
        <v>-9593.82</v>
      </c>
      <c r="R1151" s="289">
        <v>-9593.82</v>
      </c>
      <c r="S1151" s="289">
        <v>-6749.42</v>
      </c>
      <c r="T1151" s="289">
        <v>-9593.82</v>
      </c>
      <c r="U1151" s="289">
        <v>-9593.82</v>
      </c>
      <c r="V1151" s="289">
        <v>-7309.42</v>
      </c>
      <c r="W1151" s="289">
        <v>-9593.82</v>
      </c>
      <c r="X1151" s="289">
        <v>-9593.82</v>
      </c>
      <c r="Y1151" s="289">
        <v>-7866.02</v>
      </c>
      <c r="Z1151" s="289">
        <v>-9730.42</v>
      </c>
      <c r="AA1151" s="289">
        <v>-566.29</v>
      </c>
      <c r="AB1151" s="289">
        <v>-58074.16</v>
      </c>
      <c r="AC1151" s="289"/>
      <c r="AD1151" s="289"/>
      <c r="AE1151" s="289">
        <v>-10292.373333333333</v>
      </c>
      <c r="AF1151" s="299"/>
      <c r="AG1151" s="300"/>
      <c r="AH1151" s="291"/>
      <c r="AI1151" s="291"/>
      <c r="AJ1151" s="291"/>
      <c r="AK1151" s="292"/>
      <c r="AL1151" s="291">
        <v>0</v>
      </c>
      <c r="AM1151" s="293"/>
      <c r="AN1151" s="291">
        <v>-10292.373333333333</v>
      </c>
      <c r="AO1151" s="294">
        <v>-10292.373333333333</v>
      </c>
      <c r="AP1151" s="291"/>
      <c r="AQ1151" s="295">
        <v>-58074.16</v>
      </c>
      <c r="AR1151" s="291"/>
      <c r="AS1151" s="291"/>
      <c r="AT1151" s="291"/>
      <c r="AU1151" s="292"/>
      <c r="AV1151" s="291">
        <v>0</v>
      </c>
      <c r="AW1151" s="293"/>
      <c r="AX1151" s="291">
        <v>-58074.16</v>
      </c>
      <c r="AY1151" s="293">
        <v>-58074.16</v>
      </c>
      <c r="AZ1151" s="297"/>
      <c r="BA1151" s="295"/>
      <c r="BB1151" s="43"/>
      <c r="BC1151" s="288" t="str">
        <f t="shared" si="146"/>
        <v/>
      </c>
      <c r="BD1151" s="288" t="str">
        <f t="shared" si="146"/>
        <v/>
      </c>
      <c r="BE1151" s="288" t="str">
        <f t="shared" si="146"/>
        <v/>
      </c>
      <c r="BF1151" s="288" t="str">
        <f t="shared" si="146"/>
        <v/>
      </c>
      <c r="BG1151" s="288" t="str">
        <f t="shared" si="143"/>
        <v>NO</v>
      </c>
      <c r="BH1151" s="288" t="str">
        <f t="shared" si="143"/>
        <v>W/C</v>
      </c>
      <c r="BI1151" s="288" t="str">
        <f t="shared" si="141"/>
        <v>W/C</v>
      </c>
      <c r="BJ1151" s="43"/>
      <c r="BK1151" s="288" t="b">
        <f t="shared" si="145"/>
        <v>1</v>
      </c>
      <c r="BL1151" s="288" t="b">
        <f t="shared" si="145"/>
        <v>1</v>
      </c>
      <c r="BM1151" s="288" t="b">
        <f t="shared" si="145"/>
        <v>1</v>
      </c>
      <c r="BN1151" s="288" t="b">
        <f t="shared" si="145"/>
        <v>1</v>
      </c>
      <c r="BO1151" s="288" t="b">
        <f t="shared" si="145"/>
        <v>1</v>
      </c>
      <c r="BP1151" s="288" t="b">
        <f t="shared" si="145"/>
        <v>1</v>
      </c>
      <c r="BQ1151" s="288" t="b">
        <f t="shared" si="145"/>
        <v>1</v>
      </c>
    </row>
    <row r="1152" spans="1:69" ht="12" customHeight="1" x14ac:dyDescent="0.25">
      <c r="A1152" s="14">
        <v>24200101</v>
      </c>
      <c r="B1152" s="15" t="s">
        <v>3230</v>
      </c>
      <c r="C1152" s="16" t="s">
        <v>1356</v>
      </c>
      <c r="D1152" s="13" t="s">
        <v>182</v>
      </c>
      <c r="E1152" s="13"/>
      <c r="F1152" s="303">
        <v>42995</v>
      </c>
      <c r="G1152" s="13"/>
      <c r="H1152" s="288" t="s">
        <v>2129</v>
      </c>
      <c r="I1152" s="288" t="s">
        <v>2129</v>
      </c>
      <c r="J1152" s="288" t="s">
        <v>2129</v>
      </c>
      <c r="K1152" s="288" t="s">
        <v>182</v>
      </c>
      <c r="L1152" s="288" t="s">
        <v>2130</v>
      </c>
      <c r="M1152" s="288" t="s">
        <v>2130</v>
      </c>
      <c r="N1152" s="288" t="s">
        <v>2129</v>
      </c>
      <c r="P1152" s="289">
        <v>-30000</v>
      </c>
      <c r="Q1152" s="289">
        <v>-30000</v>
      </c>
      <c r="R1152" s="289">
        <v>-39000</v>
      </c>
      <c r="S1152" s="289">
        <v>-21000</v>
      </c>
      <c r="T1152" s="289">
        <v>-21000</v>
      </c>
      <c r="U1152" s="289">
        <v>-20000</v>
      </c>
      <c r="V1152" s="289">
        <v>-20000</v>
      </c>
      <c r="W1152" s="289">
        <v>-22000</v>
      </c>
      <c r="X1152" s="289">
        <v>-22000</v>
      </c>
      <c r="Y1152" s="289">
        <v>-20000</v>
      </c>
      <c r="Z1152" s="289">
        <v>-20000</v>
      </c>
      <c r="AA1152" s="289">
        <v>-20000</v>
      </c>
      <c r="AB1152" s="289">
        <v>-20000</v>
      </c>
      <c r="AC1152" s="289"/>
      <c r="AD1152" s="289"/>
      <c r="AE1152" s="289">
        <v>-23333.333333333332</v>
      </c>
      <c r="AF1152" s="299"/>
      <c r="AG1152" s="300"/>
      <c r="AH1152" s="291"/>
      <c r="AI1152" s="291"/>
      <c r="AJ1152" s="291"/>
      <c r="AK1152" s="292">
        <v>-23333.333333333332</v>
      </c>
      <c r="AL1152" s="291">
        <v>-23333.333333333332</v>
      </c>
      <c r="AM1152" s="293"/>
      <c r="AN1152" s="291"/>
      <c r="AO1152" s="294">
        <v>0</v>
      </c>
      <c r="AP1152" s="291"/>
      <c r="AQ1152" s="295">
        <v>-20000</v>
      </c>
      <c r="AR1152" s="291"/>
      <c r="AS1152" s="291"/>
      <c r="AT1152" s="291"/>
      <c r="AU1152" s="292">
        <v>-20000</v>
      </c>
      <c r="AV1152" s="291">
        <v>-20000</v>
      </c>
      <c r="AW1152" s="293"/>
      <c r="AX1152" s="291"/>
      <c r="AY1152" s="293">
        <v>0</v>
      </c>
      <c r="AZ1152" s="297" t="s">
        <v>219</v>
      </c>
      <c r="BA1152" s="295"/>
      <c r="BB1152" s="43"/>
      <c r="BC1152" s="288" t="str">
        <f t="shared" si="146"/>
        <v/>
      </c>
      <c r="BD1152" s="288" t="str">
        <f t="shared" si="146"/>
        <v/>
      </c>
      <c r="BE1152" s="288" t="str">
        <f t="shared" si="146"/>
        <v/>
      </c>
      <c r="BF1152" s="288" t="str">
        <f t="shared" si="146"/>
        <v>Non-Op</v>
      </c>
      <c r="BG1152" s="288" t="str">
        <f t="shared" si="143"/>
        <v>NO</v>
      </c>
      <c r="BH1152" s="288" t="str">
        <f t="shared" si="143"/>
        <v>NO</v>
      </c>
      <c r="BI1152" s="288" t="str">
        <f t="shared" ref="BI1152:BI1217" si="147">IF(OR(CONCATENATE(BG1152,BH1152)="NOW/C",CONCATENATE(BG1152,BH1152)="W/CNO"),"W/C","")</f>
        <v/>
      </c>
      <c r="BJ1152" s="43"/>
      <c r="BK1152" s="288" t="b">
        <f t="shared" si="145"/>
        <v>1</v>
      </c>
      <c r="BL1152" s="288" t="b">
        <f t="shared" si="145"/>
        <v>1</v>
      </c>
      <c r="BM1152" s="288" t="b">
        <f t="shared" si="145"/>
        <v>1</v>
      </c>
      <c r="BN1152" s="288" t="b">
        <f t="shared" si="145"/>
        <v>1</v>
      </c>
      <c r="BO1152" s="288" t="b">
        <f t="shared" si="145"/>
        <v>1</v>
      </c>
      <c r="BP1152" s="288" t="b">
        <f t="shared" si="145"/>
        <v>1</v>
      </c>
      <c r="BQ1152" s="288" t="b">
        <f t="shared" si="145"/>
        <v>1</v>
      </c>
    </row>
    <row r="1153" spans="1:69" ht="12" customHeight="1" x14ac:dyDescent="0.25">
      <c r="A1153" s="286">
        <v>24200103</v>
      </c>
      <c r="B1153" s="287" t="s">
        <v>3231</v>
      </c>
      <c r="C1153" s="16" t="s">
        <v>1357</v>
      </c>
      <c r="D1153" s="13" t="s">
        <v>183</v>
      </c>
      <c r="E1153" s="13"/>
      <c r="F1153" s="16"/>
      <c r="G1153" s="13"/>
      <c r="H1153" s="288" t="s">
        <v>2129</v>
      </c>
      <c r="I1153" s="288" t="s">
        <v>2129</v>
      </c>
      <c r="J1153" s="288" t="s">
        <v>2129</v>
      </c>
      <c r="K1153" s="288" t="s">
        <v>2129</v>
      </c>
      <c r="L1153" s="288" t="s">
        <v>2130</v>
      </c>
      <c r="M1153" s="288" t="s">
        <v>183</v>
      </c>
      <c r="N1153" s="288" t="s">
        <v>183</v>
      </c>
      <c r="P1153" s="289">
        <v>-25000</v>
      </c>
      <c r="Q1153" s="289">
        <v>-25000</v>
      </c>
      <c r="R1153" s="289">
        <v>-25000</v>
      </c>
      <c r="S1153" s="289">
        <v>-25000</v>
      </c>
      <c r="T1153" s="289">
        <v>-25000</v>
      </c>
      <c r="U1153" s="289">
        <v>-25000</v>
      </c>
      <c r="V1153" s="289">
        <v>-25000</v>
      </c>
      <c r="W1153" s="289">
        <v>-25000</v>
      </c>
      <c r="X1153" s="289">
        <v>-25000</v>
      </c>
      <c r="Y1153" s="289">
        <v>-25000</v>
      </c>
      <c r="Z1153" s="289">
        <v>-25000</v>
      </c>
      <c r="AA1153" s="289">
        <v>-25000</v>
      </c>
      <c r="AB1153" s="289">
        <v>-25000</v>
      </c>
      <c r="AC1153" s="289"/>
      <c r="AD1153" s="289"/>
      <c r="AE1153" s="289">
        <v>-25000</v>
      </c>
      <c r="AF1153" s="299"/>
      <c r="AG1153" s="300"/>
      <c r="AH1153" s="291"/>
      <c r="AI1153" s="291"/>
      <c r="AJ1153" s="291"/>
      <c r="AK1153" s="292"/>
      <c r="AL1153" s="291">
        <v>0</v>
      </c>
      <c r="AM1153" s="293"/>
      <c r="AN1153" s="291">
        <v>-25000</v>
      </c>
      <c r="AO1153" s="294">
        <v>-25000</v>
      </c>
      <c r="AP1153" s="291"/>
      <c r="AQ1153" s="295">
        <v>-25000</v>
      </c>
      <c r="AR1153" s="291"/>
      <c r="AS1153" s="291"/>
      <c r="AT1153" s="291"/>
      <c r="AU1153" s="292"/>
      <c r="AV1153" s="291">
        <v>0</v>
      </c>
      <c r="AW1153" s="293"/>
      <c r="AX1153" s="291">
        <v>-25000</v>
      </c>
      <c r="AY1153" s="293">
        <v>-25000</v>
      </c>
      <c r="AZ1153" s="297"/>
      <c r="BA1153" s="295"/>
      <c r="BB1153" s="43"/>
      <c r="BC1153" s="288" t="str">
        <f t="shared" si="146"/>
        <v/>
      </c>
      <c r="BD1153" s="288" t="str">
        <f t="shared" si="146"/>
        <v/>
      </c>
      <c r="BE1153" s="288" t="str">
        <f t="shared" si="146"/>
        <v/>
      </c>
      <c r="BF1153" s="288" t="str">
        <f t="shared" si="146"/>
        <v/>
      </c>
      <c r="BG1153" s="288" t="str">
        <f t="shared" si="143"/>
        <v>NO</v>
      </c>
      <c r="BH1153" s="288" t="str">
        <f t="shared" si="143"/>
        <v>W/C</v>
      </c>
      <c r="BI1153" s="288" t="str">
        <f t="shared" si="147"/>
        <v>W/C</v>
      </c>
      <c r="BJ1153" s="43"/>
      <c r="BK1153" s="288" t="b">
        <f t="shared" si="145"/>
        <v>1</v>
      </c>
      <c r="BL1153" s="288" t="b">
        <f t="shared" si="145"/>
        <v>1</v>
      </c>
      <c r="BM1153" s="288" t="b">
        <f t="shared" si="145"/>
        <v>1</v>
      </c>
      <c r="BN1153" s="288" t="b">
        <f t="shared" si="145"/>
        <v>1</v>
      </c>
      <c r="BO1153" s="288" t="b">
        <f t="shared" si="145"/>
        <v>1</v>
      </c>
      <c r="BP1153" s="288" t="b">
        <f t="shared" si="145"/>
        <v>1</v>
      </c>
      <c r="BQ1153" s="288" t="b">
        <f t="shared" si="145"/>
        <v>1</v>
      </c>
    </row>
    <row r="1154" spans="1:69" ht="12" customHeight="1" x14ac:dyDescent="0.25">
      <c r="A1154" s="286">
        <v>24200451</v>
      </c>
      <c r="B1154" s="287" t="s">
        <v>3232</v>
      </c>
      <c r="C1154" s="16" t="s">
        <v>1358</v>
      </c>
      <c r="D1154" s="13" t="s">
        <v>182</v>
      </c>
      <c r="E1154" s="13"/>
      <c r="F1154" s="16"/>
      <c r="G1154" s="13"/>
      <c r="H1154" s="288" t="s">
        <v>2129</v>
      </c>
      <c r="I1154" s="288" t="s">
        <v>2129</v>
      </c>
      <c r="J1154" s="288" t="s">
        <v>2129</v>
      </c>
      <c r="K1154" s="288" t="s">
        <v>182</v>
      </c>
      <c r="L1154" s="288" t="s">
        <v>2130</v>
      </c>
      <c r="M1154" s="288" t="s">
        <v>2130</v>
      </c>
      <c r="N1154" s="288" t="s">
        <v>2129</v>
      </c>
      <c r="P1154" s="289">
        <v>-8649.74</v>
      </c>
      <c r="Q1154" s="289">
        <v>-2585014.5499999998</v>
      </c>
      <c r="R1154" s="289">
        <v>-2314212.71</v>
      </c>
      <c r="S1154" s="289">
        <v>-2059700.73</v>
      </c>
      <c r="T1154" s="289">
        <v>-1835949.58</v>
      </c>
      <c r="U1154" s="289">
        <v>-1609260.71</v>
      </c>
      <c r="V1154" s="289">
        <v>-1411625.38</v>
      </c>
      <c r="W1154" s="289">
        <v>-1192687.1000000001</v>
      </c>
      <c r="X1154" s="289">
        <v>-984003.95</v>
      </c>
      <c r="Y1154" s="289">
        <v>-792535.37</v>
      </c>
      <c r="Z1154" s="289">
        <v>-569413.35</v>
      </c>
      <c r="AA1154" s="289">
        <v>-323822.78999999998</v>
      </c>
      <c r="AB1154" s="289">
        <v>-37928.75</v>
      </c>
      <c r="AC1154" s="289"/>
      <c r="AD1154" s="289"/>
      <c r="AE1154" s="289">
        <v>-1308459.6220833331</v>
      </c>
      <c r="AF1154" s="299"/>
      <c r="AG1154" s="300"/>
      <c r="AH1154" s="291"/>
      <c r="AI1154" s="291"/>
      <c r="AJ1154" s="291"/>
      <c r="AK1154" s="292">
        <v>-1308459.6220833331</v>
      </c>
      <c r="AL1154" s="291">
        <v>-1308459.6220833331</v>
      </c>
      <c r="AM1154" s="293"/>
      <c r="AN1154" s="291"/>
      <c r="AO1154" s="294">
        <v>0</v>
      </c>
      <c r="AP1154" s="291"/>
      <c r="AQ1154" s="295">
        <v>-37928.75</v>
      </c>
      <c r="AR1154" s="291"/>
      <c r="AS1154" s="291"/>
      <c r="AT1154" s="291"/>
      <c r="AU1154" s="292">
        <v>-37928.75</v>
      </c>
      <c r="AV1154" s="291">
        <v>-37928.75</v>
      </c>
      <c r="AW1154" s="293"/>
      <c r="AX1154" s="291"/>
      <c r="AY1154" s="293">
        <v>0</v>
      </c>
      <c r="AZ1154" s="297" t="s">
        <v>365</v>
      </c>
      <c r="BA1154" s="295"/>
      <c r="BB1154" s="43"/>
      <c r="BC1154" s="288" t="str">
        <f t="shared" si="146"/>
        <v/>
      </c>
      <c r="BD1154" s="288" t="str">
        <f t="shared" si="146"/>
        <v/>
      </c>
      <c r="BE1154" s="288" t="str">
        <f t="shared" si="146"/>
        <v/>
      </c>
      <c r="BF1154" s="288" t="str">
        <f t="shared" si="146"/>
        <v>Non-Op</v>
      </c>
      <c r="BG1154" s="288" t="str">
        <f t="shared" si="143"/>
        <v>NO</v>
      </c>
      <c r="BH1154" s="288" t="str">
        <f t="shared" si="143"/>
        <v>NO</v>
      </c>
      <c r="BI1154" s="288" t="str">
        <f t="shared" si="147"/>
        <v/>
      </c>
      <c r="BJ1154" s="43"/>
      <c r="BK1154" s="288" t="b">
        <f t="shared" si="145"/>
        <v>1</v>
      </c>
      <c r="BL1154" s="288" t="b">
        <f t="shared" si="145"/>
        <v>1</v>
      </c>
      <c r="BM1154" s="288" t="b">
        <f t="shared" si="145"/>
        <v>1</v>
      </c>
      <c r="BN1154" s="288" t="b">
        <f t="shared" si="145"/>
        <v>1</v>
      </c>
      <c r="BO1154" s="288" t="b">
        <f t="shared" si="145"/>
        <v>1</v>
      </c>
      <c r="BP1154" s="288" t="b">
        <f t="shared" si="145"/>
        <v>1</v>
      </c>
      <c r="BQ1154" s="288" t="b">
        <f t="shared" si="145"/>
        <v>1</v>
      </c>
    </row>
    <row r="1155" spans="1:69" ht="12" customHeight="1" x14ac:dyDescent="0.25">
      <c r="A1155" s="286">
        <v>24200461</v>
      </c>
      <c r="B1155" s="287" t="s">
        <v>3233</v>
      </c>
      <c r="C1155" s="16" t="s">
        <v>1200</v>
      </c>
      <c r="D1155" s="13" t="s">
        <v>182</v>
      </c>
      <c r="E1155" s="13"/>
      <c r="F1155" s="16"/>
      <c r="G1155" s="13"/>
      <c r="H1155" s="288" t="s">
        <v>2129</v>
      </c>
      <c r="I1155" s="288" t="s">
        <v>2129</v>
      </c>
      <c r="J1155" s="288" t="s">
        <v>2129</v>
      </c>
      <c r="K1155" s="288" t="s">
        <v>182</v>
      </c>
      <c r="L1155" s="288" t="s">
        <v>2130</v>
      </c>
      <c r="M1155" s="288" t="s">
        <v>2130</v>
      </c>
      <c r="N1155" s="288" t="s">
        <v>2129</v>
      </c>
      <c r="P1155" s="289">
        <v>-50828.74</v>
      </c>
      <c r="Q1155" s="289">
        <v>-18493018.440000001</v>
      </c>
      <c r="R1155" s="289">
        <v>-16554313.18</v>
      </c>
      <c r="S1155" s="289">
        <v>-14732229.050000001</v>
      </c>
      <c r="T1155" s="289">
        <v>-13130365.68</v>
      </c>
      <c r="U1155" s="289">
        <v>-11509120.109999999</v>
      </c>
      <c r="V1155" s="289">
        <v>-10095119.119999999</v>
      </c>
      <c r="W1155" s="289">
        <v>-8528704.1899999995</v>
      </c>
      <c r="X1155" s="289">
        <v>-7035660.5499999998</v>
      </c>
      <c r="Y1155" s="289">
        <v>-5665780.2000000002</v>
      </c>
      <c r="Z1155" s="289">
        <v>-4069432.31</v>
      </c>
      <c r="AA1155" s="289">
        <v>-2312331.0099999998</v>
      </c>
      <c r="AB1155" s="289">
        <v>-266874.63</v>
      </c>
      <c r="AC1155" s="289"/>
      <c r="AD1155" s="289"/>
      <c r="AE1155" s="289">
        <v>-9357077.1270833351</v>
      </c>
      <c r="AF1155" s="299"/>
      <c r="AG1155" s="300"/>
      <c r="AH1155" s="291"/>
      <c r="AI1155" s="291"/>
      <c r="AJ1155" s="291"/>
      <c r="AK1155" s="292">
        <v>-9357077.1270833351</v>
      </c>
      <c r="AL1155" s="291">
        <v>-9357077.1270833351</v>
      </c>
      <c r="AM1155" s="293"/>
      <c r="AN1155" s="291"/>
      <c r="AO1155" s="294">
        <v>0</v>
      </c>
      <c r="AP1155" s="291"/>
      <c r="AQ1155" s="295">
        <v>-266874.63</v>
      </c>
      <c r="AR1155" s="291"/>
      <c r="AS1155" s="291"/>
      <c r="AT1155" s="291"/>
      <c r="AU1155" s="292">
        <v>-266874.63</v>
      </c>
      <c r="AV1155" s="291">
        <v>-266874.63</v>
      </c>
      <c r="AW1155" s="293"/>
      <c r="AX1155" s="291"/>
      <c r="AY1155" s="293">
        <v>0</v>
      </c>
      <c r="AZ1155" s="297" t="s">
        <v>365</v>
      </c>
      <c r="BA1155" s="295"/>
      <c r="BB1155" s="43"/>
      <c r="BC1155" s="288" t="str">
        <f t="shared" si="146"/>
        <v/>
      </c>
      <c r="BD1155" s="288" t="str">
        <f t="shared" si="146"/>
        <v/>
      </c>
      <c r="BE1155" s="288" t="str">
        <f t="shared" si="146"/>
        <v/>
      </c>
      <c r="BF1155" s="288" t="str">
        <f t="shared" si="146"/>
        <v>Non-Op</v>
      </c>
      <c r="BG1155" s="288" t="str">
        <f t="shared" si="143"/>
        <v>NO</v>
      </c>
      <c r="BH1155" s="288" t="str">
        <f t="shared" si="143"/>
        <v>NO</v>
      </c>
      <c r="BI1155" s="288" t="str">
        <f t="shared" si="147"/>
        <v/>
      </c>
      <c r="BJ1155" s="43"/>
      <c r="BK1155" s="288" t="b">
        <f t="shared" si="145"/>
        <v>1</v>
      </c>
      <c r="BL1155" s="288" t="b">
        <f t="shared" si="145"/>
        <v>1</v>
      </c>
      <c r="BM1155" s="288" t="b">
        <f t="shared" si="145"/>
        <v>1</v>
      </c>
      <c r="BN1155" s="288" t="b">
        <f t="shared" si="145"/>
        <v>1</v>
      </c>
      <c r="BO1155" s="288" t="b">
        <f t="shared" si="145"/>
        <v>1</v>
      </c>
      <c r="BP1155" s="288" t="b">
        <f t="shared" si="145"/>
        <v>1</v>
      </c>
      <c r="BQ1155" s="288" t="b">
        <f t="shared" si="145"/>
        <v>1</v>
      </c>
    </row>
    <row r="1156" spans="1:69" ht="12" customHeight="1" x14ac:dyDescent="0.25">
      <c r="A1156" s="286">
        <v>24200511</v>
      </c>
      <c r="B1156" s="287" t="s">
        <v>3234</v>
      </c>
      <c r="C1156" s="16" t="s">
        <v>1359</v>
      </c>
      <c r="D1156" s="13" t="s">
        <v>183</v>
      </c>
      <c r="E1156" s="13"/>
      <c r="F1156" s="16"/>
      <c r="G1156" s="13"/>
      <c r="H1156" s="288" t="s">
        <v>2129</v>
      </c>
      <c r="I1156" s="288" t="s">
        <v>2129</v>
      </c>
      <c r="J1156" s="288" t="s">
        <v>2129</v>
      </c>
      <c r="K1156" s="288" t="s">
        <v>2129</v>
      </c>
      <c r="L1156" s="288" t="s">
        <v>2130</v>
      </c>
      <c r="M1156" s="288" t="s">
        <v>183</v>
      </c>
      <c r="N1156" s="288" t="s">
        <v>183</v>
      </c>
      <c r="P1156" s="289">
        <v>-4616412</v>
      </c>
      <c r="Q1156" s="289">
        <v>-5106105</v>
      </c>
      <c r="R1156" s="289">
        <v>-5570270</v>
      </c>
      <c r="S1156" s="289">
        <v>-5996151</v>
      </c>
      <c r="T1156" s="289">
        <v>-1730170</v>
      </c>
      <c r="U1156" s="289">
        <v>-2063541</v>
      </c>
      <c r="V1156" s="289">
        <v>-2374331</v>
      </c>
      <c r="W1156" s="289">
        <v>-2730805</v>
      </c>
      <c r="X1156" s="289">
        <v>-3081131</v>
      </c>
      <c r="Y1156" s="289">
        <v>-3381872</v>
      </c>
      <c r="Z1156" s="289">
        <v>-3771924</v>
      </c>
      <c r="AA1156" s="289">
        <v>-4238945</v>
      </c>
      <c r="AB1156" s="289">
        <v>-4724438</v>
      </c>
      <c r="AC1156" s="289"/>
      <c r="AD1156" s="289"/>
      <c r="AE1156" s="289">
        <v>-3726305.8333333335</v>
      </c>
      <c r="AF1156" s="299"/>
      <c r="AG1156" s="300"/>
      <c r="AH1156" s="291"/>
      <c r="AI1156" s="291"/>
      <c r="AJ1156" s="291"/>
      <c r="AK1156" s="292"/>
      <c r="AL1156" s="291">
        <v>0</v>
      </c>
      <c r="AM1156" s="293"/>
      <c r="AN1156" s="291">
        <v>-3726305.8333333335</v>
      </c>
      <c r="AO1156" s="294">
        <v>-3726305.8333333335</v>
      </c>
      <c r="AP1156" s="291"/>
      <c r="AQ1156" s="295">
        <v>-4724438</v>
      </c>
      <c r="AR1156" s="291"/>
      <c r="AS1156" s="291"/>
      <c r="AT1156" s="291"/>
      <c r="AU1156" s="292"/>
      <c r="AV1156" s="291">
        <v>0</v>
      </c>
      <c r="AW1156" s="293"/>
      <c r="AX1156" s="291">
        <v>-4724438</v>
      </c>
      <c r="AY1156" s="293">
        <v>-4724438</v>
      </c>
      <c r="AZ1156" s="297"/>
      <c r="BA1156" s="295"/>
      <c r="BB1156" s="43"/>
      <c r="BC1156" s="288" t="str">
        <f t="shared" si="146"/>
        <v/>
      </c>
      <c r="BD1156" s="288" t="str">
        <f t="shared" si="146"/>
        <v/>
      </c>
      <c r="BE1156" s="288" t="str">
        <f t="shared" si="146"/>
        <v/>
      </c>
      <c r="BF1156" s="288" t="str">
        <f t="shared" si="146"/>
        <v/>
      </c>
      <c r="BG1156" s="288" t="str">
        <f t="shared" si="143"/>
        <v>NO</v>
      </c>
      <c r="BH1156" s="288" t="str">
        <f t="shared" si="143"/>
        <v>W/C</v>
      </c>
      <c r="BI1156" s="288" t="str">
        <f t="shared" si="147"/>
        <v>W/C</v>
      </c>
      <c r="BJ1156" s="43"/>
      <c r="BK1156" s="288" t="b">
        <f t="shared" ref="BK1156:BQ1187" si="148">BC1156=H1156</f>
        <v>1</v>
      </c>
      <c r="BL1156" s="288" t="b">
        <f t="shared" si="148"/>
        <v>1</v>
      </c>
      <c r="BM1156" s="288" t="b">
        <f t="shared" si="148"/>
        <v>1</v>
      </c>
      <c r="BN1156" s="288" t="b">
        <f t="shared" si="148"/>
        <v>1</v>
      </c>
      <c r="BO1156" s="288" t="b">
        <f t="shared" si="148"/>
        <v>1</v>
      </c>
      <c r="BP1156" s="288" t="b">
        <f t="shared" si="148"/>
        <v>1</v>
      </c>
      <c r="BQ1156" s="288" t="b">
        <f t="shared" si="148"/>
        <v>1</v>
      </c>
    </row>
    <row r="1157" spans="1:69" ht="12" customHeight="1" x14ac:dyDescent="0.25">
      <c r="A1157" s="286">
        <v>24200521</v>
      </c>
      <c r="B1157" s="287" t="s">
        <v>3235</v>
      </c>
      <c r="C1157" s="16" t="s">
        <v>1360</v>
      </c>
      <c r="D1157" s="13" t="s">
        <v>183</v>
      </c>
      <c r="E1157" s="13"/>
      <c r="F1157" s="16"/>
      <c r="G1157" s="13"/>
      <c r="H1157" s="288" t="s">
        <v>2129</v>
      </c>
      <c r="I1157" s="288" t="s">
        <v>2129</v>
      </c>
      <c r="J1157" s="288" t="s">
        <v>2129</v>
      </c>
      <c r="K1157" s="288" t="s">
        <v>2129</v>
      </c>
      <c r="L1157" s="288" t="s">
        <v>2130</v>
      </c>
      <c r="M1157" s="288" t="s">
        <v>183</v>
      </c>
      <c r="N1157" s="288" t="s">
        <v>183</v>
      </c>
      <c r="P1157" s="289">
        <v>-229815.99</v>
      </c>
      <c r="Q1157" s="289">
        <v>-306421.32</v>
      </c>
      <c r="R1157" s="289">
        <v>-383026.65</v>
      </c>
      <c r="S1157" s="289">
        <v>-459631.98</v>
      </c>
      <c r="T1157" s="289">
        <v>-536237.31000000006</v>
      </c>
      <c r="U1157" s="289">
        <v>0</v>
      </c>
      <c r="V1157" s="289">
        <v>0</v>
      </c>
      <c r="W1157" s="289">
        <v>0</v>
      </c>
      <c r="X1157" s="289">
        <v>0</v>
      </c>
      <c r="Y1157" s="289">
        <v>0</v>
      </c>
      <c r="Z1157" s="289">
        <v>-78520.42</v>
      </c>
      <c r="AA1157" s="289">
        <v>-157040.84</v>
      </c>
      <c r="AB1157" s="289">
        <v>-235561.26</v>
      </c>
      <c r="AC1157" s="289"/>
      <c r="AD1157" s="289"/>
      <c r="AE1157" s="289">
        <v>-179463.92874999999</v>
      </c>
      <c r="AF1157" s="299"/>
      <c r="AG1157" s="300"/>
      <c r="AH1157" s="291"/>
      <c r="AI1157" s="291"/>
      <c r="AJ1157" s="291"/>
      <c r="AK1157" s="292"/>
      <c r="AL1157" s="291">
        <v>0</v>
      </c>
      <c r="AM1157" s="293"/>
      <c r="AN1157" s="291">
        <v>-179463.92874999999</v>
      </c>
      <c r="AO1157" s="294">
        <v>-179463.92874999999</v>
      </c>
      <c r="AP1157" s="291"/>
      <c r="AQ1157" s="295">
        <v>-235561.26</v>
      </c>
      <c r="AR1157" s="291"/>
      <c r="AS1157" s="291"/>
      <c r="AT1157" s="291"/>
      <c r="AU1157" s="292"/>
      <c r="AV1157" s="291">
        <v>0</v>
      </c>
      <c r="AW1157" s="293"/>
      <c r="AX1157" s="291">
        <v>-235561.26</v>
      </c>
      <c r="AY1157" s="293">
        <v>-235561.26</v>
      </c>
      <c r="AZ1157" s="297"/>
      <c r="BA1157" s="295"/>
      <c r="BB1157" s="43"/>
      <c r="BC1157" s="288" t="str">
        <f t="shared" si="146"/>
        <v/>
      </c>
      <c r="BD1157" s="288" t="str">
        <f t="shared" si="146"/>
        <v/>
      </c>
      <c r="BE1157" s="288" t="str">
        <f t="shared" si="146"/>
        <v/>
      </c>
      <c r="BF1157" s="288" t="str">
        <f t="shared" si="146"/>
        <v/>
      </c>
      <c r="BG1157" s="288" t="str">
        <f t="shared" si="143"/>
        <v>NO</v>
      </c>
      <c r="BH1157" s="288" t="str">
        <f t="shared" si="143"/>
        <v>W/C</v>
      </c>
      <c r="BI1157" s="288" t="str">
        <f t="shared" si="147"/>
        <v>W/C</v>
      </c>
      <c r="BJ1157" s="43"/>
      <c r="BK1157" s="288" t="b">
        <f t="shared" si="148"/>
        <v>1</v>
      </c>
      <c r="BL1157" s="288" t="b">
        <f t="shared" si="148"/>
        <v>1</v>
      </c>
      <c r="BM1157" s="288" t="b">
        <f t="shared" si="148"/>
        <v>1</v>
      </c>
      <c r="BN1157" s="288" t="b">
        <f t="shared" si="148"/>
        <v>1</v>
      </c>
      <c r="BO1157" s="288" t="b">
        <f t="shared" si="148"/>
        <v>1</v>
      </c>
      <c r="BP1157" s="288" t="b">
        <f t="shared" si="148"/>
        <v>1</v>
      </c>
      <c r="BQ1157" s="288" t="b">
        <f t="shared" si="148"/>
        <v>1</v>
      </c>
    </row>
    <row r="1158" spans="1:69" ht="12" customHeight="1" x14ac:dyDescent="0.25">
      <c r="A1158" s="286">
        <v>24200541</v>
      </c>
      <c r="B1158" s="287" t="s">
        <v>3236</v>
      </c>
      <c r="C1158" s="16" t="s">
        <v>1361</v>
      </c>
      <c r="D1158" s="13" t="s">
        <v>183</v>
      </c>
      <c r="E1158" s="13"/>
      <c r="F1158" s="16"/>
      <c r="G1158" s="13"/>
      <c r="H1158" s="288" t="s">
        <v>2129</v>
      </c>
      <c r="I1158" s="288" t="s">
        <v>2129</v>
      </c>
      <c r="J1158" s="288" t="s">
        <v>2129</v>
      </c>
      <c r="K1158" s="288" t="s">
        <v>2129</v>
      </c>
      <c r="L1158" s="288" t="s">
        <v>2130</v>
      </c>
      <c r="M1158" s="288" t="s">
        <v>183</v>
      </c>
      <c r="N1158" s="288" t="s">
        <v>183</v>
      </c>
      <c r="P1158" s="289">
        <v>-100203.45</v>
      </c>
      <c r="Q1158" s="289">
        <v>-120244.14</v>
      </c>
      <c r="R1158" s="289">
        <v>-140284.82999999999</v>
      </c>
      <c r="S1158" s="289">
        <v>-160325.51999999999</v>
      </c>
      <c r="T1158" s="289">
        <v>-180366.21</v>
      </c>
      <c r="U1158" s="289">
        <v>-200406.9</v>
      </c>
      <c r="V1158" s="289">
        <v>-220447.59</v>
      </c>
      <c r="W1158" s="289">
        <v>-23046.43</v>
      </c>
      <c r="X1158" s="289">
        <v>-18120.150000000001</v>
      </c>
      <c r="Y1158" s="289">
        <v>-36240.300000000003</v>
      </c>
      <c r="Z1158" s="289">
        <v>-54360.45</v>
      </c>
      <c r="AA1158" s="289">
        <v>-72480.600000000006</v>
      </c>
      <c r="AB1158" s="289">
        <v>-90600.75</v>
      </c>
      <c r="AC1158" s="289"/>
      <c r="AD1158" s="289"/>
      <c r="AE1158" s="289">
        <v>-110143.76833333336</v>
      </c>
      <c r="AF1158" s="299"/>
      <c r="AG1158" s="300"/>
      <c r="AH1158" s="291"/>
      <c r="AI1158" s="291"/>
      <c r="AJ1158" s="291"/>
      <c r="AK1158" s="292"/>
      <c r="AL1158" s="291">
        <v>0</v>
      </c>
      <c r="AM1158" s="293"/>
      <c r="AN1158" s="291">
        <v>-110143.76833333336</v>
      </c>
      <c r="AO1158" s="294">
        <v>-110143.76833333336</v>
      </c>
      <c r="AP1158" s="291"/>
      <c r="AQ1158" s="295">
        <v>-90600.75</v>
      </c>
      <c r="AR1158" s="291"/>
      <c r="AS1158" s="291"/>
      <c r="AT1158" s="291"/>
      <c r="AU1158" s="292"/>
      <c r="AV1158" s="291">
        <v>0</v>
      </c>
      <c r="AW1158" s="293"/>
      <c r="AX1158" s="291">
        <v>-90600.75</v>
      </c>
      <c r="AY1158" s="293">
        <v>-90600.75</v>
      </c>
      <c r="AZ1158" s="297"/>
      <c r="BA1158" s="295"/>
      <c r="BB1158" s="43"/>
      <c r="BC1158" s="288" t="str">
        <f t="shared" si="146"/>
        <v/>
      </c>
      <c r="BD1158" s="288" t="str">
        <f t="shared" si="146"/>
        <v/>
      </c>
      <c r="BE1158" s="288" t="str">
        <f t="shared" si="146"/>
        <v/>
      </c>
      <c r="BF1158" s="288" t="str">
        <f t="shared" si="146"/>
        <v/>
      </c>
      <c r="BG1158" s="288" t="str">
        <f t="shared" si="143"/>
        <v>NO</v>
      </c>
      <c r="BH1158" s="288" t="str">
        <f t="shared" si="143"/>
        <v>W/C</v>
      </c>
      <c r="BI1158" s="288" t="str">
        <f t="shared" si="147"/>
        <v>W/C</v>
      </c>
      <c r="BJ1158" s="43"/>
      <c r="BK1158" s="288" t="b">
        <f t="shared" si="148"/>
        <v>1</v>
      </c>
      <c r="BL1158" s="288" t="b">
        <f t="shared" si="148"/>
        <v>1</v>
      </c>
      <c r="BM1158" s="288" t="b">
        <f t="shared" si="148"/>
        <v>1</v>
      </c>
      <c r="BN1158" s="288" t="b">
        <f t="shared" si="148"/>
        <v>1</v>
      </c>
      <c r="BO1158" s="288" t="b">
        <f t="shared" si="148"/>
        <v>1</v>
      </c>
      <c r="BP1158" s="288" t="b">
        <f t="shared" si="148"/>
        <v>1</v>
      </c>
      <c r="BQ1158" s="288" t="b">
        <f t="shared" si="148"/>
        <v>1</v>
      </c>
    </row>
    <row r="1159" spans="1:69" ht="12" customHeight="1" x14ac:dyDescent="0.25">
      <c r="A1159" s="286">
        <v>24200551</v>
      </c>
      <c r="B1159" s="287" t="s">
        <v>3237</v>
      </c>
      <c r="C1159" s="16" t="s">
        <v>1362</v>
      </c>
      <c r="D1159" s="13" t="s">
        <v>183</v>
      </c>
      <c r="E1159" s="13"/>
      <c r="F1159" s="16"/>
      <c r="G1159" s="13"/>
      <c r="H1159" s="288" t="s">
        <v>2129</v>
      </c>
      <c r="I1159" s="288" t="s">
        <v>2129</v>
      </c>
      <c r="J1159" s="288" t="s">
        <v>2129</v>
      </c>
      <c r="K1159" s="288" t="s">
        <v>2129</v>
      </c>
      <c r="L1159" s="288" t="s">
        <v>2130</v>
      </c>
      <c r="M1159" s="288" t="s">
        <v>183</v>
      </c>
      <c r="N1159" s="288" t="s">
        <v>183</v>
      </c>
      <c r="P1159" s="289">
        <v>-100203.45</v>
      </c>
      <c r="Q1159" s="289">
        <v>-120244.14</v>
      </c>
      <c r="R1159" s="289">
        <v>-140284.82999999999</v>
      </c>
      <c r="S1159" s="289">
        <v>-160325.51999999999</v>
      </c>
      <c r="T1159" s="289">
        <v>-180366.21</v>
      </c>
      <c r="U1159" s="289">
        <v>-200406.9</v>
      </c>
      <c r="V1159" s="289">
        <v>-220447.59</v>
      </c>
      <c r="W1159" s="289">
        <v>-23046.43</v>
      </c>
      <c r="X1159" s="289">
        <v>-18120.150000000001</v>
      </c>
      <c r="Y1159" s="289">
        <v>-36240.300000000003</v>
      </c>
      <c r="Z1159" s="289">
        <v>-54360.45</v>
      </c>
      <c r="AA1159" s="289">
        <v>-72480.600000000006</v>
      </c>
      <c r="AB1159" s="289">
        <v>-90600.75</v>
      </c>
      <c r="AC1159" s="289"/>
      <c r="AD1159" s="289"/>
      <c r="AE1159" s="289">
        <v>-110143.76833333336</v>
      </c>
      <c r="AF1159" s="299"/>
      <c r="AG1159" s="300"/>
      <c r="AH1159" s="291"/>
      <c r="AI1159" s="291"/>
      <c r="AJ1159" s="291"/>
      <c r="AK1159" s="292"/>
      <c r="AL1159" s="291">
        <v>0</v>
      </c>
      <c r="AM1159" s="293"/>
      <c r="AN1159" s="291">
        <v>-110143.76833333336</v>
      </c>
      <c r="AO1159" s="294">
        <v>-110143.76833333336</v>
      </c>
      <c r="AP1159" s="291"/>
      <c r="AQ1159" s="295">
        <v>-90600.75</v>
      </c>
      <c r="AR1159" s="291"/>
      <c r="AS1159" s="291"/>
      <c r="AT1159" s="291"/>
      <c r="AU1159" s="292"/>
      <c r="AV1159" s="291">
        <v>0</v>
      </c>
      <c r="AW1159" s="293"/>
      <c r="AX1159" s="291">
        <v>-90600.75</v>
      </c>
      <c r="AY1159" s="293">
        <v>-90600.75</v>
      </c>
      <c r="AZ1159" s="297"/>
      <c r="BA1159" s="295"/>
      <c r="BB1159" s="43"/>
      <c r="BC1159" s="288" t="str">
        <f t="shared" si="146"/>
        <v/>
      </c>
      <c r="BD1159" s="288" t="str">
        <f t="shared" si="146"/>
        <v/>
      </c>
      <c r="BE1159" s="288" t="str">
        <f t="shared" si="146"/>
        <v/>
      </c>
      <c r="BF1159" s="288" t="str">
        <f t="shared" si="146"/>
        <v/>
      </c>
      <c r="BG1159" s="288" t="str">
        <f t="shared" si="143"/>
        <v>NO</v>
      </c>
      <c r="BH1159" s="288" t="str">
        <f t="shared" si="143"/>
        <v>W/C</v>
      </c>
      <c r="BI1159" s="288" t="str">
        <f t="shared" si="147"/>
        <v>W/C</v>
      </c>
      <c r="BJ1159" s="43"/>
      <c r="BK1159" s="288" t="b">
        <f t="shared" si="148"/>
        <v>1</v>
      </c>
      <c r="BL1159" s="288" t="b">
        <f t="shared" si="148"/>
        <v>1</v>
      </c>
      <c r="BM1159" s="288" t="b">
        <f t="shared" si="148"/>
        <v>1</v>
      </c>
      <c r="BN1159" s="288" t="b">
        <f t="shared" si="148"/>
        <v>1</v>
      </c>
      <c r="BO1159" s="288" t="b">
        <f t="shared" si="148"/>
        <v>1</v>
      </c>
      <c r="BP1159" s="288" t="b">
        <f t="shared" si="148"/>
        <v>1</v>
      </c>
      <c r="BQ1159" s="288" t="b">
        <f t="shared" si="148"/>
        <v>1</v>
      </c>
    </row>
    <row r="1160" spans="1:69" ht="12" customHeight="1" x14ac:dyDescent="0.25">
      <c r="A1160" s="286">
        <v>24200561</v>
      </c>
      <c r="B1160" s="287" t="s">
        <v>3238</v>
      </c>
      <c r="C1160" s="16" t="s">
        <v>1363</v>
      </c>
      <c r="D1160" s="13" t="s">
        <v>183</v>
      </c>
      <c r="E1160" s="13"/>
      <c r="F1160" s="16"/>
      <c r="G1160" s="13"/>
      <c r="H1160" s="288" t="s">
        <v>2129</v>
      </c>
      <c r="I1160" s="288" t="s">
        <v>2129</v>
      </c>
      <c r="J1160" s="288" t="s">
        <v>2129</v>
      </c>
      <c r="K1160" s="288" t="s">
        <v>2129</v>
      </c>
      <c r="L1160" s="288" t="s">
        <v>2130</v>
      </c>
      <c r="M1160" s="288" t="s">
        <v>183</v>
      </c>
      <c r="N1160" s="288" t="s">
        <v>183</v>
      </c>
      <c r="P1160" s="289">
        <v>-28847.25</v>
      </c>
      <c r="Q1160" s="289">
        <v>-34616.699999999997</v>
      </c>
      <c r="R1160" s="289">
        <v>-40386.15</v>
      </c>
      <c r="S1160" s="289">
        <v>-46155.6</v>
      </c>
      <c r="T1160" s="289">
        <v>-51925.05</v>
      </c>
      <c r="U1160" s="289">
        <v>-57694.5</v>
      </c>
      <c r="V1160" s="289">
        <v>-63463.95</v>
      </c>
      <c r="W1160" s="289">
        <v>-9156.2199999999993</v>
      </c>
      <c r="X1160" s="289">
        <v>-5006.43</v>
      </c>
      <c r="Y1160" s="289">
        <v>-10012.86</v>
      </c>
      <c r="Z1160" s="289">
        <v>-15019.29</v>
      </c>
      <c r="AA1160" s="289">
        <v>-20025.72</v>
      </c>
      <c r="AB1160" s="289">
        <v>-25032.15</v>
      </c>
      <c r="AC1160" s="289"/>
      <c r="AD1160" s="289"/>
      <c r="AE1160" s="289">
        <v>-31700.180833333332</v>
      </c>
      <c r="AF1160" s="299"/>
      <c r="AG1160" s="300"/>
      <c r="AH1160" s="291"/>
      <c r="AI1160" s="291"/>
      <c r="AJ1160" s="291"/>
      <c r="AK1160" s="292"/>
      <c r="AL1160" s="291">
        <v>0</v>
      </c>
      <c r="AM1160" s="293"/>
      <c r="AN1160" s="291">
        <v>-31700.180833333332</v>
      </c>
      <c r="AO1160" s="294">
        <v>-31700.180833333332</v>
      </c>
      <c r="AP1160" s="291"/>
      <c r="AQ1160" s="295">
        <v>-25032.15</v>
      </c>
      <c r="AR1160" s="291"/>
      <c r="AS1160" s="291"/>
      <c r="AT1160" s="291"/>
      <c r="AU1160" s="292"/>
      <c r="AV1160" s="291">
        <v>0</v>
      </c>
      <c r="AW1160" s="293"/>
      <c r="AX1160" s="291">
        <v>-25032.15</v>
      </c>
      <c r="AY1160" s="293">
        <v>-25032.15</v>
      </c>
      <c r="AZ1160" s="297"/>
      <c r="BA1160" s="295"/>
      <c r="BB1160" s="43"/>
      <c r="BC1160" s="288" t="str">
        <f t="shared" si="146"/>
        <v/>
      </c>
      <c r="BD1160" s="288" t="str">
        <f t="shared" si="146"/>
        <v/>
      </c>
      <c r="BE1160" s="288" t="str">
        <f t="shared" si="146"/>
        <v/>
      </c>
      <c r="BF1160" s="288" t="str">
        <f t="shared" si="146"/>
        <v/>
      </c>
      <c r="BG1160" s="288" t="str">
        <f t="shared" si="143"/>
        <v>NO</v>
      </c>
      <c r="BH1160" s="288" t="str">
        <f t="shared" si="143"/>
        <v>W/C</v>
      </c>
      <c r="BI1160" s="288" t="str">
        <f t="shared" si="147"/>
        <v>W/C</v>
      </c>
      <c r="BJ1160" s="43"/>
      <c r="BK1160" s="288" t="b">
        <f t="shared" si="148"/>
        <v>1</v>
      </c>
      <c r="BL1160" s="288" t="b">
        <f t="shared" si="148"/>
        <v>1</v>
      </c>
      <c r="BM1160" s="288" t="b">
        <f t="shared" si="148"/>
        <v>1</v>
      </c>
      <c r="BN1160" s="288" t="b">
        <f t="shared" si="148"/>
        <v>1</v>
      </c>
      <c r="BO1160" s="288" t="b">
        <f t="shared" si="148"/>
        <v>1</v>
      </c>
      <c r="BP1160" s="288" t="b">
        <f t="shared" si="148"/>
        <v>1</v>
      </c>
      <c r="BQ1160" s="288" t="b">
        <f t="shared" si="148"/>
        <v>1</v>
      </c>
    </row>
    <row r="1161" spans="1:69" ht="12" customHeight="1" x14ac:dyDescent="0.25">
      <c r="A1161" s="286">
        <v>24200571</v>
      </c>
      <c r="B1161" s="287" t="s">
        <v>3239</v>
      </c>
      <c r="C1161" s="16" t="s">
        <v>1364</v>
      </c>
      <c r="D1161" s="13" t="s">
        <v>183</v>
      </c>
      <c r="E1161" s="13"/>
      <c r="F1161" s="16"/>
      <c r="G1161" s="13"/>
      <c r="H1161" s="288" t="s">
        <v>2129</v>
      </c>
      <c r="I1161" s="288" t="s">
        <v>2129</v>
      </c>
      <c r="J1161" s="288" t="s">
        <v>2129</v>
      </c>
      <c r="K1161" s="288" t="s">
        <v>2129</v>
      </c>
      <c r="L1161" s="288" t="s">
        <v>2130</v>
      </c>
      <c r="M1161" s="288" t="s">
        <v>183</v>
      </c>
      <c r="N1161" s="288" t="s">
        <v>183</v>
      </c>
      <c r="P1161" s="289">
        <v>-28847.25</v>
      </c>
      <c r="Q1161" s="289">
        <v>-34616.699999999997</v>
      </c>
      <c r="R1161" s="289">
        <v>-40386.15</v>
      </c>
      <c r="S1161" s="289">
        <v>-46155.6</v>
      </c>
      <c r="T1161" s="289">
        <v>-51925.05</v>
      </c>
      <c r="U1161" s="289">
        <v>-57694.5</v>
      </c>
      <c r="V1161" s="289">
        <v>-63463.95</v>
      </c>
      <c r="W1161" s="289">
        <v>-9156.23</v>
      </c>
      <c r="X1161" s="289">
        <v>-5006.43</v>
      </c>
      <c r="Y1161" s="289">
        <v>-10012.86</v>
      </c>
      <c r="Z1161" s="289">
        <v>-15019.29</v>
      </c>
      <c r="AA1161" s="289">
        <v>-20025.72</v>
      </c>
      <c r="AB1161" s="289">
        <v>-25032.15</v>
      </c>
      <c r="AC1161" s="289"/>
      <c r="AD1161" s="289"/>
      <c r="AE1161" s="289">
        <v>-31700.181666666667</v>
      </c>
      <c r="AF1161" s="299"/>
      <c r="AG1161" s="300"/>
      <c r="AH1161" s="291"/>
      <c r="AI1161" s="291"/>
      <c r="AJ1161" s="291"/>
      <c r="AK1161" s="292"/>
      <c r="AL1161" s="291">
        <v>0</v>
      </c>
      <c r="AM1161" s="293"/>
      <c r="AN1161" s="291">
        <v>-31700.181666666667</v>
      </c>
      <c r="AO1161" s="294">
        <v>-31700.181666666667</v>
      </c>
      <c r="AP1161" s="291"/>
      <c r="AQ1161" s="295">
        <v>-25032.15</v>
      </c>
      <c r="AR1161" s="291"/>
      <c r="AS1161" s="291"/>
      <c r="AT1161" s="291"/>
      <c r="AU1161" s="292"/>
      <c r="AV1161" s="291">
        <v>0</v>
      </c>
      <c r="AW1161" s="293"/>
      <c r="AX1161" s="291">
        <v>-25032.15</v>
      </c>
      <c r="AY1161" s="293">
        <v>-25032.15</v>
      </c>
      <c r="AZ1161" s="297"/>
      <c r="BA1161" s="295"/>
      <c r="BB1161" s="43"/>
      <c r="BC1161" s="288" t="str">
        <f t="shared" si="146"/>
        <v/>
      </c>
      <c r="BD1161" s="288" t="str">
        <f t="shared" si="146"/>
        <v/>
      </c>
      <c r="BE1161" s="288" t="str">
        <f t="shared" si="146"/>
        <v/>
      </c>
      <c r="BF1161" s="288" t="str">
        <f t="shared" si="146"/>
        <v/>
      </c>
      <c r="BG1161" s="288" t="str">
        <f t="shared" ref="BG1161:BH1225" si="149">IF(VALUE(AW1161),"W/C",IF(ISBLANK(AW1161),"NO","W/C"))</f>
        <v>NO</v>
      </c>
      <c r="BH1161" s="288" t="str">
        <f t="shared" si="149"/>
        <v>W/C</v>
      </c>
      <c r="BI1161" s="288" t="str">
        <f t="shared" si="147"/>
        <v>W/C</v>
      </c>
      <c r="BJ1161" s="43"/>
      <c r="BK1161" s="288" t="b">
        <f t="shared" si="148"/>
        <v>1</v>
      </c>
      <c r="BL1161" s="288" t="b">
        <f t="shared" si="148"/>
        <v>1</v>
      </c>
      <c r="BM1161" s="288" t="b">
        <f t="shared" si="148"/>
        <v>1</v>
      </c>
      <c r="BN1161" s="288" t="b">
        <f t="shared" si="148"/>
        <v>1</v>
      </c>
      <c r="BO1161" s="288" t="b">
        <f t="shared" si="148"/>
        <v>1</v>
      </c>
      <c r="BP1161" s="288" t="b">
        <f t="shared" si="148"/>
        <v>1</v>
      </c>
      <c r="BQ1161" s="288" t="b">
        <f t="shared" si="148"/>
        <v>1</v>
      </c>
    </row>
    <row r="1162" spans="1:69" ht="12" customHeight="1" x14ac:dyDescent="0.25">
      <c r="A1162" s="14">
        <v>24200603</v>
      </c>
      <c r="B1162" s="15" t="s">
        <v>3240</v>
      </c>
      <c r="C1162" s="16" t="s">
        <v>1365</v>
      </c>
      <c r="D1162" s="13" t="s">
        <v>183</v>
      </c>
      <c r="E1162" s="13" t="s">
        <v>222</v>
      </c>
      <c r="F1162" s="16"/>
      <c r="G1162" s="13"/>
      <c r="H1162" s="288" t="s">
        <v>2129</v>
      </c>
      <c r="I1162" s="288" t="s">
        <v>2129</v>
      </c>
      <c r="J1162" s="288" t="s">
        <v>2129</v>
      </c>
      <c r="K1162" s="288" t="s">
        <v>2129</v>
      </c>
      <c r="L1162" s="288" t="s">
        <v>2130</v>
      </c>
      <c r="M1162" s="288" t="s">
        <v>183</v>
      </c>
      <c r="N1162" s="288" t="s">
        <v>183</v>
      </c>
      <c r="P1162" s="289">
        <v>0</v>
      </c>
      <c r="Q1162" s="289">
        <v>0</v>
      </c>
      <c r="R1162" s="289">
        <v>0</v>
      </c>
      <c r="S1162" s="289">
        <v>0</v>
      </c>
      <c r="T1162" s="289">
        <v>0</v>
      </c>
      <c r="U1162" s="289">
        <v>0</v>
      </c>
      <c r="V1162" s="289">
        <v>0</v>
      </c>
      <c r="W1162" s="289">
        <v>0</v>
      </c>
      <c r="X1162" s="289">
        <v>0</v>
      </c>
      <c r="Y1162" s="289">
        <v>0</v>
      </c>
      <c r="Z1162" s="289">
        <v>0</v>
      </c>
      <c r="AA1162" s="289">
        <v>0</v>
      </c>
      <c r="AB1162" s="289">
        <v>0</v>
      </c>
      <c r="AC1162" s="289"/>
      <c r="AD1162" s="289"/>
      <c r="AE1162" s="289">
        <v>0</v>
      </c>
      <c r="AF1162" s="299"/>
      <c r="AG1162" s="300"/>
      <c r="AH1162" s="291"/>
      <c r="AI1162" s="291"/>
      <c r="AJ1162" s="291"/>
      <c r="AK1162" s="292"/>
      <c r="AL1162" s="291">
        <v>0</v>
      </c>
      <c r="AM1162" s="293"/>
      <c r="AN1162" s="291">
        <v>0</v>
      </c>
      <c r="AO1162" s="294">
        <v>0</v>
      </c>
      <c r="AP1162" s="291"/>
      <c r="AQ1162" s="295">
        <v>0</v>
      </c>
      <c r="AR1162" s="291"/>
      <c r="AS1162" s="291"/>
      <c r="AT1162" s="291"/>
      <c r="AU1162" s="292"/>
      <c r="AV1162" s="291">
        <v>0</v>
      </c>
      <c r="AW1162" s="293"/>
      <c r="AX1162" s="291">
        <v>0</v>
      </c>
      <c r="AY1162" s="293">
        <v>0</v>
      </c>
      <c r="AZ1162" s="297"/>
      <c r="BA1162" s="295"/>
      <c r="BB1162" s="43"/>
      <c r="BC1162" s="288" t="str">
        <f t="shared" si="146"/>
        <v/>
      </c>
      <c r="BD1162" s="288" t="str">
        <f t="shared" si="146"/>
        <v/>
      </c>
      <c r="BE1162" s="288" t="str">
        <f t="shared" si="146"/>
        <v/>
      </c>
      <c r="BF1162" s="288" t="str">
        <f t="shared" si="146"/>
        <v/>
      </c>
      <c r="BG1162" s="288" t="str">
        <f t="shared" si="149"/>
        <v>NO</v>
      </c>
      <c r="BH1162" s="288" t="str">
        <f t="shared" si="149"/>
        <v>W/C</v>
      </c>
      <c r="BI1162" s="288" t="str">
        <f t="shared" si="147"/>
        <v>W/C</v>
      </c>
      <c r="BJ1162" s="43"/>
      <c r="BK1162" s="288" t="b">
        <f t="shared" si="148"/>
        <v>1</v>
      </c>
      <c r="BL1162" s="288" t="b">
        <f t="shared" si="148"/>
        <v>1</v>
      </c>
      <c r="BM1162" s="288" t="b">
        <f t="shared" si="148"/>
        <v>1</v>
      </c>
      <c r="BN1162" s="288" t="b">
        <f t="shared" si="148"/>
        <v>1</v>
      </c>
      <c r="BO1162" s="288" t="b">
        <f t="shared" si="148"/>
        <v>1</v>
      </c>
      <c r="BP1162" s="288" t="b">
        <f t="shared" si="148"/>
        <v>1</v>
      </c>
      <c r="BQ1162" s="288" t="b">
        <f t="shared" si="148"/>
        <v>1</v>
      </c>
    </row>
    <row r="1163" spans="1:69" ht="12" customHeight="1" x14ac:dyDescent="0.25">
      <c r="A1163" s="362">
        <v>24200611</v>
      </c>
      <c r="B1163" s="363" t="s">
        <v>3241</v>
      </c>
      <c r="C1163" s="16" t="s">
        <v>1366</v>
      </c>
      <c r="D1163" s="13" t="s">
        <v>183</v>
      </c>
      <c r="E1163" s="13"/>
      <c r="F1163" s="16"/>
      <c r="G1163" s="13"/>
      <c r="H1163" s="288" t="s">
        <v>2129</v>
      </c>
      <c r="I1163" s="288" t="s">
        <v>2129</v>
      </c>
      <c r="J1163" s="288" t="s">
        <v>2129</v>
      </c>
      <c r="K1163" s="288" t="s">
        <v>2129</v>
      </c>
      <c r="L1163" s="288" t="s">
        <v>2130</v>
      </c>
      <c r="M1163" s="288" t="s">
        <v>183</v>
      </c>
      <c r="N1163" s="288" t="s">
        <v>183</v>
      </c>
      <c r="P1163" s="289">
        <v>-196789.26</v>
      </c>
      <c r="Q1163" s="289">
        <v>-262385.68</v>
      </c>
      <c r="R1163" s="289">
        <v>-327982.09999999998</v>
      </c>
      <c r="S1163" s="289">
        <v>-393578.52</v>
      </c>
      <c r="T1163" s="289">
        <v>-459174.94</v>
      </c>
      <c r="U1163" s="289">
        <v>-524771.36</v>
      </c>
      <c r="V1163" s="289">
        <v>-590367.78</v>
      </c>
      <c r="W1163" s="289">
        <v>-655964.19999999995</v>
      </c>
      <c r="X1163" s="289">
        <v>0</v>
      </c>
      <c r="Y1163" s="289">
        <v>0</v>
      </c>
      <c r="Z1163" s="289">
        <v>-62694.080000000002</v>
      </c>
      <c r="AA1163" s="289">
        <v>-125388.16</v>
      </c>
      <c r="AB1163" s="289">
        <v>-188082.24</v>
      </c>
      <c r="AC1163" s="289"/>
      <c r="AD1163" s="289"/>
      <c r="AE1163" s="289">
        <v>-299561.88083333336</v>
      </c>
      <c r="AF1163" s="299"/>
      <c r="AG1163" s="300"/>
      <c r="AH1163" s="291"/>
      <c r="AI1163" s="291"/>
      <c r="AJ1163" s="291"/>
      <c r="AK1163" s="292"/>
      <c r="AL1163" s="291">
        <v>0</v>
      </c>
      <c r="AM1163" s="293"/>
      <c r="AN1163" s="291">
        <v>-299561.88083333336</v>
      </c>
      <c r="AO1163" s="294">
        <v>-299561.88083333336</v>
      </c>
      <c r="AP1163" s="291"/>
      <c r="AQ1163" s="295">
        <v>-188082.24</v>
      </c>
      <c r="AR1163" s="291"/>
      <c r="AS1163" s="291"/>
      <c r="AT1163" s="291"/>
      <c r="AU1163" s="292"/>
      <c r="AV1163" s="291">
        <v>0</v>
      </c>
      <c r="AW1163" s="293"/>
      <c r="AX1163" s="291">
        <v>-188082.24</v>
      </c>
      <c r="AY1163" s="293">
        <v>-188082.24</v>
      </c>
      <c r="AZ1163" s="297"/>
      <c r="BA1163" s="295"/>
      <c r="BB1163" s="43"/>
      <c r="BC1163" s="288" t="str">
        <f t="shared" si="146"/>
        <v/>
      </c>
      <c r="BD1163" s="288" t="str">
        <f t="shared" si="146"/>
        <v/>
      </c>
      <c r="BE1163" s="288" t="str">
        <f t="shared" si="146"/>
        <v/>
      </c>
      <c r="BF1163" s="288" t="str">
        <f t="shared" si="146"/>
        <v/>
      </c>
      <c r="BG1163" s="288" t="str">
        <f t="shared" si="149"/>
        <v>NO</v>
      </c>
      <c r="BH1163" s="288" t="str">
        <f t="shared" si="149"/>
        <v>W/C</v>
      </c>
      <c r="BI1163" s="288" t="str">
        <f t="shared" si="147"/>
        <v>W/C</v>
      </c>
      <c r="BJ1163" s="43"/>
      <c r="BK1163" s="288" t="b">
        <f t="shared" si="148"/>
        <v>1</v>
      </c>
      <c r="BL1163" s="288" t="b">
        <f t="shared" si="148"/>
        <v>1</v>
      </c>
      <c r="BM1163" s="288" t="b">
        <f t="shared" si="148"/>
        <v>1</v>
      </c>
      <c r="BN1163" s="288" t="b">
        <f t="shared" si="148"/>
        <v>1</v>
      </c>
      <c r="BO1163" s="288" t="b">
        <f t="shared" si="148"/>
        <v>1</v>
      </c>
      <c r="BP1163" s="288" t="b">
        <f t="shared" si="148"/>
        <v>1</v>
      </c>
      <c r="BQ1163" s="288" t="b">
        <f t="shared" si="148"/>
        <v>1</v>
      </c>
    </row>
    <row r="1164" spans="1:69" ht="12" customHeight="1" x14ac:dyDescent="0.25">
      <c r="A1164" s="286">
        <v>24200622</v>
      </c>
      <c r="B1164" s="287" t="s">
        <v>3242</v>
      </c>
      <c r="C1164" s="16" t="s">
        <v>1367</v>
      </c>
      <c r="D1164" s="13" t="s">
        <v>183</v>
      </c>
      <c r="E1164" s="13"/>
      <c r="F1164" s="16"/>
      <c r="G1164" s="13"/>
      <c r="H1164" s="288" t="s">
        <v>2129</v>
      </c>
      <c r="I1164" s="288" t="s">
        <v>2129</v>
      </c>
      <c r="J1164" s="288" t="s">
        <v>2129</v>
      </c>
      <c r="K1164" s="288" t="s">
        <v>2129</v>
      </c>
      <c r="L1164" s="288" t="s">
        <v>2130</v>
      </c>
      <c r="M1164" s="288" t="s">
        <v>183</v>
      </c>
      <c r="N1164" s="288" t="s">
        <v>183</v>
      </c>
      <c r="P1164" s="289">
        <v>-1995519</v>
      </c>
      <c r="Q1164" s="289">
        <v>-2238318</v>
      </c>
      <c r="R1164" s="289">
        <v>-2485036</v>
      </c>
      <c r="S1164" s="289">
        <v>-2703189</v>
      </c>
      <c r="T1164" s="289">
        <v>-862486</v>
      </c>
      <c r="U1164" s="289">
        <v>-955679</v>
      </c>
      <c r="V1164" s="289">
        <v>-1039950</v>
      </c>
      <c r="W1164" s="289">
        <v>-1106227</v>
      </c>
      <c r="X1164" s="289">
        <v>-1179314</v>
      </c>
      <c r="Y1164" s="289">
        <v>-1258467</v>
      </c>
      <c r="Z1164" s="289">
        <v>-1394473</v>
      </c>
      <c r="AA1164" s="289">
        <v>-1551795</v>
      </c>
      <c r="AB1164" s="289">
        <v>-1699118</v>
      </c>
      <c r="AC1164" s="289"/>
      <c r="AD1164" s="289"/>
      <c r="AE1164" s="289">
        <v>-1551854.375</v>
      </c>
      <c r="AF1164" s="299"/>
      <c r="AG1164" s="300"/>
      <c r="AH1164" s="291"/>
      <c r="AI1164" s="291"/>
      <c r="AJ1164" s="291"/>
      <c r="AK1164" s="292"/>
      <c r="AL1164" s="291">
        <v>0</v>
      </c>
      <c r="AM1164" s="293"/>
      <c r="AN1164" s="291">
        <v>-1551854.375</v>
      </c>
      <c r="AO1164" s="294">
        <v>-1551854.375</v>
      </c>
      <c r="AP1164" s="291"/>
      <c r="AQ1164" s="295">
        <v>-1699118</v>
      </c>
      <c r="AR1164" s="291"/>
      <c r="AS1164" s="291"/>
      <c r="AT1164" s="291"/>
      <c r="AU1164" s="292"/>
      <c r="AV1164" s="291">
        <v>0</v>
      </c>
      <c r="AW1164" s="293"/>
      <c r="AX1164" s="291">
        <v>-1699118</v>
      </c>
      <c r="AY1164" s="293">
        <v>-1699118</v>
      </c>
      <c r="AZ1164" s="297"/>
      <c r="BA1164" s="295"/>
      <c r="BB1164" s="43"/>
      <c r="BC1164" s="288" t="str">
        <f t="shared" ref="BC1164:BF1196" si="150">IF(VALUE(AR1164),BC$7,IF(ISBLANK(AR1164),"",BC$7))</f>
        <v/>
      </c>
      <c r="BD1164" s="288" t="str">
        <f t="shared" si="150"/>
        <v/>
      </c>
      <c r="BE1164" s="288" t="str">
        <f t="shared" si="150"/>
        <v/>
      </c>
      <c r="BF1164" s="288" t="str">
        <f t="shared" si="150"/>
        <v/>
      </c>
      <c r="BG1164" s="288" t="str">
        <f t="shared" si="149"/>
        <v>NO</v>
      </c>
      <c r="BH1164" s="288" t="str">
        <f t="shared" si="149"/>
        <v>W/C</v>
      </c>
      <c r="BI1164" s="288" t="str">
        <f t="shared" si="147"/>
        <v>W/C</v>
      </c>
      <c r="BJ1164" s="43"/>
      <c r="BK1164" s="288" t="b">
        <f t="shared" si="148"/>
        <v>1</v>
      </c>
      <c r="BL1164" s="288" t="b">
        <f t="shared" si="148"/>
        <v>1</v>
      </c>
      <c r="BM1164" s="288" t="b">
        <f t="shared" si="148"/>
        <v>1</v>
      </c>
      <c r="BN1164" s="288" t="b">
        <f t="shared" si="148"/>
        <v>1</v>
      </c>
      <c r="BO1164" s="288" t="b">
        <f t="shared" si="148"/>
        <v>1</v>
      </c>
      <c r="BP1164" s="288" t="b">
        <f t="shared" si="148"/>
        <v>1</v>
      </c>
      <c r="BQ1164" s="288" t="b">
        <f t="shared" si="148"/>
        <v>1</v>
      </c>
    </row>
    <row r="1165" spans="1:69" ht="12" customHeight="1" x14ac:dyDescent="0.25">
      <c r="A1165" s="286">
        <v>24200632</v>
      </c>
      <c r="B1165" s="287" t="s">
        <v>3243</v>
      </c>
      <c r="C1165" s="16" t="s">
        <v>1368</v>
      </c>
      <c r="D1165" s="13" t="s">
        <v>182</v>
      </c>
      <c r="E1165" s="13"/>
      <c r="F1165" s="16"/>
      <c r="G1165" s="13"/>
      <c r="H1165" s="288" t="s">
        <v>2129</v>
      </c>
      <c r="I1165" s="288" t="s">
        <v>2129</v>
      </c>
      <c r="J1165" s="288" t="s">
        <v>2129</v>
      </c>
      <c r="K1165" s="288" t="s">
        <v>182</v>
      </c>
      <c r="L1165" s="288" t="s">
        <v>2130</v>
      </c>
      <c r="M1165" s="288" t="s">
        <v>2130</v>
      </c>
      <c r="N1165" s="288" t="s">
        <v>2129</v>
      </c>
      <c r="P1165" s="289">
        <v>0</v>
      </c>
      <c r="Q1165" s="289">
        <v>0</v>
      </c>
      <c r="R1165" s="289">
        <v>0</v>
      </c>
      <c r="S1165" s="289">
        <v>0</v>
      </c>
      <c r="T1165" s="289">
        <v>0</v>
      </c>
      <c r="U1165" s="289">
        <v>0</v>
      </c>
      <c r="V1165" s="289">
        <v>0</v>
      </c>
      <c r="W1165" s="289">
        <v>0</v>
      </c>
      <c r="X1165" s="289">
        <v>0</v>
      </c>
      <c r="Y1165" s="289">
        <v>0</v>
      </c>
      <c r="Z1165" s="289">
        <v>0</v>
      </c>
      <c r="AA1165" s="289">
        <v>0</v>
      </c>
      <c r="AB1165" s="289">
        <v>0</v>
      </c>
      <c r="AC1165" s="289"/>
      <c r="AD1165" s="289"/>
      <c r="AE1165" s="289">
        <v>0</v>
      </c>
      <c r="AF1165" s="299"/>
      <c r="AG1165" s="300"/>
      <c r="AH1165" s="291"/>
      <c r="AI1165" s="291"/>
      <c r="AJ1165" s="291"/>
      <c r="AK1165" s="292">
        <v>0</v>
      </c>
      <c r="AL1165" s="291">
        <v>0</v>
      </c>
      <c r="AM1165" s="293"/>
      <c r="AN1165" s="291"/>
      <c r="AO1165" s="294">
        <v>0</v>
      </c>
      <c r="AP1165" s="291"/>
      <c r="AQ1165" s="295">
        <v>0</v>
      </c>
      <c r="AR1165" s="291"/>
      <c r="AS1165" s="291"/>
      <c r="AT1165" s="291"/>
      <c r="AU1165" s="292">
        <v>0</v>
      </c>
      <c r="AV1165" s="291">
        <v>0</v>
      </c>
      <c r="AW1165" s="293"/>
      <c r="AX1165" s="291"/>
      <c r="AY1165" s="293">
        <v>0</v>
      </c>
      <c r="AZ1165" s="297" t="s">
        <v>219</v>
      </c>
      <c r="BA1165" s="295"/>
      <c r="BB1165" s="43"/>
      <c r="BC1165" s="288" t="str">
        <f t="shared" si="150"/>
        <v/>
      </c>
      <c r="BD1165" s="288" t="str">
        <f t="shared" si="150"/>
        <v/>
      </c>
      <c r="BE1165" s="288" t="str">
        <f t="shared" si="150"/>
        <v/>
      </c>
      <c r="BF1165" s="288" t="str">
        <f t="shared" si="150"/>
        <v>Non-Op</v>
      </c>
      <c r="BG1165" s="288" t="str">
        <f t="shared" si="149"/>
        <v>NO</v>
      </c>
      <c r="BH1165" s="288" t="str">
        <f t="shared" si="149"/>
        <v>NO</v>
      </c>
      <c r="BI1165" s="288" t="str">
        <f t="shared" si="147"/>
        <v/>
      </c>
      <c r="BJ1165" s="43"/>
      <c r="BK1165" s="288" t="b">
        <f t="shared" si="148"/>
        <v>1</v>
      </c>
      <c r="BL1165" s="288" t="b">
        <f t="shared" si="148"/>
        <v>1</v>
      </c>
      <c r="BM1165" s="288" t="b">
        <f t="shared" si="148"/>
        <v>1</v>
      </c>
      <c r="BN1165" s="288" t="b">
        <f t="shared" si="148"/>
        <v>1</v>
      </c>
      <c r="BO1165" s="288" t="b">
        <f t="shared" si="148"/>
        <v>1</v>
      </c>
      <c r="BP1165" s="288" t="b">
        <f t="shared" si="148"/>
        <v>1</v>
      </c>
      <c r="BQ1165" s="288" t="b">
        <f t="shared" si="148"/>
        <v>1</v>
      </c>
    </row>
    <row r="1166" spans="1:69" ht="12" customHeight="1" x14ac:dyDescent="0.25">
      <c r="A1166" s="286">
        <v>24200633</v>
      </c>
      <c r="B1166" s="287" t="s">
        <v>3244</v>
      </c>
      <c r="C1166" s="16" t="s">
        <v>1369</v>
      </c>
      <c r="D1166" s="13" t="s">
        <v>183</v>
      </c>
      <c r="E1166" s="13"/>
      <c r="F1166" s="16"/>
      <c r="G1166" s="13"/>
      <c r="H1166" s="288" t="s">
        <v>2129</v>
      </c>
      <c r="I1166" s="288" t="s">
        <v>2129</v>
      </c>
      <c r="J1166" s="288" t="s">
        <v>2129</v>
      </c>
      <c r="K1166" s="288" t="s">
        <v>2129</v>
      </c>
      <c r="L1166" s="288" t="s">
        <v>2130</v>
      </c>
      <c r="M1166" s="288" t="s">
        <v>183</v>
      </c>
      <c r="N1166" s="288" t="s">
        <v>183</v>
      </c>
      <c r="P1166" s="289">
        <v>-3976431.98</v>
      </c>
      <c r="Q1166" s="289">
        <v>-4396485.67</v>
      </c>
      <c r="R1166" s="289">
        <v>-763270.26</v>
      </c>
      <c r="S1166" s="289">
        <v>-1310127.1599999999</v>
      </c>
      <c r="T1166" s="289">
        <v>-1684520.06</v>
      </c>
      <c r="U1166" s="289">
        <v>-2059078.21</v>
      </c>
      <c r="V1166" s="289">
        <v>-2374319.86</v>
      </c>
      <c r="W1166" s="289">
        <v>-2819492.17</v>
      </c>
      <c r="X1166" s="289">
        <v>-3201086.47</v>
      </c>
      <c r="Y1166" s="289">
        <v>-3511115.35</v>
      </c>
      <c r="Z1166" s="289">
        <v>-3900619.73</v>
      </c>
      <c r="AA1166" s="289">
        <v>-4299124.2699999996</v>
      </c>
      <c r="AB1166" s="289">
        <v>-4683909.9400000004</v>
      </c>
      <c r="AC1166" s="289"/>
      <c r="AD1166" s="289"/>
      <c r="AE1166" s="289">
        <v>-2887450.8475000001</v>
      </c>
      <c r="AF1166" s="299"/>
      <c r="AG1166" s="300"/>
      <c r="AH1166" s="291"/>
      <c r="AI1166" s="291"/>
      <c r="AJ1166" s="291"/>
      <c r="AK1166" s="292"/>
      <c r="AL1166" s="291">
        <v>0</v>
      </c>
      <c r="AM1166" s="293"/>
      <c r="AN1166" s="291">
        <v>-2887450.8475000001</v>
      </c>
      <c r="AO1166" s="294">
        <v>-2887450.8475000001</v>
      </c>
      <c r="AP1166" s="291"/>
      <c r="AQ1166" s="295">
        <v>-4683909.9400000004</v>
      </c>
      <c r="AR1166" s="291"/>
      <c r="AS1166" s="291"/>
      <c r="AT1166" s="291"/>
      <c r="AU1166" s="292"/>
      <c r="AV1166" s="291">
        <v>0</v>
      </c>
      <c r="AW1166" s="293"/>
      <c r="AX1166" s="291">
        <v>-4683909.9400000004</v>
      </c>
      <c r="AY1166" s="293">
        <v>-4683909.9400000004</v>
      </c>
      <c r="AZ1166" s="297"/>
      <c r="BA1166" s="295"/>
      <c r="BB1166" s="43"/>
      <c r="BC1166" s="288" t="str">
        <f t="shared" si="150"/>
        <v/>
      </c>
      <c r="BD1166" s="288" t="str">
        <f t="shared" si="150"/>
        <v/>
      </c>
      <c r="BE1166" s="288" t="str">
        <f t="shared" si="150"/>
        <v/>
      </c>
      <c r="BF1166" s="288" t="str">
        <f t="shared" si="150"/>
        <v/>
      </c>
      <c r="BG1166" s="288" t="str">
        <f t="shared" si="149"/>
        <v>NO</v>
      </c>
      <c r="BH1166" s="288" t="str">
        <f t="shared" si="149"/>
        <v>W/C</v>
      </c>
      <c r="BI1166" s="288" t="str">
        <f t="shared" si="147"/>
        <v>W/C</v>
      </c>
      <c r="BJ1166" s="43"/>
      <c r="BK1166" s="288" t="b">
        <f t="shared" si="148"/>
        <v>1</v>
      </c>
      <c r="BL1166" s="288" t="b">
        <f t="shared" si="148"/>
        <v>1</v>
      </c>
      <c r="BM1166" s="288" t="b">
        <f t="shared" si="148"/>
        <v>1</v>
      </c>
      <c r="BN1166" s="288" t="b">
        <f t="shared" si="148"/>
        <v>1</v>
      </c>
      <c r="BO1166" s="288" t="b">
        <f t="shared" si="148"/>
        <v>1</v>
      </c>
      <c r="BP1166" s="288" t="b">
        <f t="shared" si="148"/>
        <v>1</v>
      </c>
      <c r="BQ1166" s="288" t="b">
        <f t="shared" si="148"/>
        <v>1</v>
      </c>
    </row>
    <row r="1167" spans="1:69" ht="12" customHeight="1" x14ac:dyDescent="0.25">
      <c r="A1167" s="286">
        <v>24200641</v>
      </c>
      <c r="B1167" s="287" t="s">
        <v>3245</v>
      </c>
      <c r="C1167" s="16" t="s">
        <v>1370</v>
      </c>
      <c r="D1167" s="13" t="s">
        <v>182</v>
      </c>
      <c r="E1167" s="13"/>
      <c r="F1167" s="16"/>
      <c r="G1167" s="13"/>
      <c r="H1167" s="288" t="s">
        <v>2129</v>
      </c>
      <c r="I1167" s="288" t="s">
        <v>2129</v>
      </c>
      <c r="J1167" s="288" t="s">
        <v>2129</v>
      </c>
      <c r="K1167" s="288" t="s">
        <v>182</v>
      </c>
      <c r="L1167" s="288" t="s">
        <v>2130</v>
      </c>
      <c r="M1167" s="288" t="s">
        <v>2130</v>
      </c>
      <c r="N1167" s="288" t="s">
        <v>2129</v>
      </c>
      <c r="P1167" s="289">
        <v>0</v>
      </c>
      <c r="Q1167" s="289">
        <v>0</v>
      </c>
      <c r="R1167" s="289">
        <v>0</v>
      </c>
      <c r="S1167" s="289">
        <v>0</v>
      </c>
      <c r="T1167" s="289">
        <v>0</v>
      </c>
      <c r="U1167" s="289">
        <v>0</v>
      </c>
      <c r="V1167" s="289">
        <v>0</v>
      </c>
      <c r="W1167" s="289">
        <v>0</v>
      </c>
      <c r="X1167" s="289">
        <v>0</v>
      </c>
      <c r="Y1167" s="289">
        <v>0</v>
      </c>
      <c r="Z1167" s="289">
        <v>0</v>
      </c>
      <c r="AA1167" s="289">
        <v>0</v>
      </c>
      <c r="AB1167" s="289">
        <v>0</v>
      </c>
      <c r="AC1167" s="289"/>
      <c r="AD1167" s="289"/>
      <c r="AE1167" s="289">
        <v>0</v>
      </c>
      <c r="AF1167" s="299"/>
      <c r="AG1167" s="300"/>
      <c r="AH1167" s="291"/>
      <c r="AI1167" s="291"/>
      <c r="AJ1167" s="291"/>
      <c r="AK1167" s="292">
        <v>0</v>
      </c>
      <c r="AL1167" s="291">
        <v>0</v>
      </c>
      <c r="AM1167" s="293"/>
      <c r="AN1167" s="291"/>
      <c r="AO1167" s="294">
        <v>0</v>
      </c>
      <c r="AP1167" s="291"/>
      <c r="AQ1167" s="295">
        <v>0</v>
      </c>
      <c r="AR1167" s="291"/>
      <c r="AS1167" s="291"/>
      <c r="AT1167" s="291"/>
      <c r="AU1167" s="292">
        <v>0</v>
      </c>
      <c r="AV1167" s="291">
        <v>0</v>
      </c>
      <c r="AW1167" s="293"/>
      <c r="AX1167" s="291"/>
      <c r="AY1167" s="293">
        <v>0</v>
      </c>
      <c r="AZ1167" s="297" t="s">
        <v>219</v>
      </c>
      <c r="BA1167" s="295"/>
      <c r="BB1167" s="43"/>
      <c r="BC1167" s="288" t="str">
        <f t="shared" si="150"/>
        <v/>
      </c>
      <c r="BD1167" s="288" t="str">
        <f t="shared" si="150"/>
        <v/>
      </c>
      <c r="BE1167" s="288" t="str">
        <f t="shared" si="150"/>
        <v/>
      </c>
      <c r="BF1167" s="288" t="str">
        <f t="shared" si="150"/>
        <v>Non-Op</v>
      </c>
      <c r="BG1167" s="288" t="str">
        <f t="shared" si="149"/>
        <v>NO</v>
      </c>
      <c r="BH1167" s="288" t="str">
        <f t="shared" si="149"/>
        <v>NO</v>
      </c>
      <c r="BI1167" s="288" t="str">
        <f t="shared" si="147"/>
        <v/>
      </c>
      <c r="BJ1167" s="43"/>
      <c r="BK1167" s="288" t="b">
        <f t="shared" si="148"/>
        <v>1</v>
      </c>
      <c r="BL1167" s="288" t="b">
        <f t="shared" si="148"/>
        <v>1</v>
      </c>
      <c r="BM1167" s="288" t="b">
        <f t="shared" si="148"/>
        <v>1</v>
      </c>
      <c r="BN1167" s="288" t="b">
        <f t="shared" si="148"/>
        <v>1</v>
      </c>
      <c r="BO1167" s="288" t="b">
        <f t="shared" si="148"/>
        <v>1</v>
      </c>
      <c r="BP1167" s="288" t="b">
        <f t="shared" si="148"/>
        <v>1</v>
      </c>
      <c r="BQ1167" s="288" t="b">
        <f t="shared" si="148"/>
        <v>1</v>
      </c>
    </row>
    <row r="1168" spans="1:69" ht="12" customHeight="1" x14ac:dyDescent="0.25">
      <c r="A1168" s="286">
        <v>24200651</v>
      </c>
      <c r="B1168" s="287" t="s">
        <v>3246</v>
      </c>
      <c r="C1168" s="16" t="s">
        <v>1371</v>
      </c>
      <c r="D1168" s="13" t="s">
        <v>183</v>
      </c>
      <c r="E1168" s="13"/>
      <c r="F1168" s="16"/>
      <c r="G1168" s="13"/>
      <c r="H1168" s="288" t="s">
        <v>2129</v>
      </c>
      <c r="I1168" s="288" t="s">
        <v>2129</v>
      </c>
      <c r="J1168" s="288" t="s">
        <v>2129</v>
      </c>
      <c r="K1168" s="288" t="s">
        <v>2129</v>
      </c>
      <c r="L1168" s="288" t="s">
        <v>2130</v>
      </c>
      <c r="M1168" s="288" t="s">
        <v>183</v>
      </c>
      <c r="N1168" s="288" t="s">
        <v>183</v>
      </c>
      <c r="P1168" s="289">
        <v>-61500</v>
      </c>
      <c r="Q1168" s="289">
        <v>-63750</v>
      </c>
      <c r="R1168" s="289">
        <v>-66000</v>
      </c>
      <c r="S1168" s="289">
        <v>-68250</v>
      </c>
      <c r="T1168" s="289">
        <v>-70500</v>
      </c>
      <c r="U1168" s="289">
        <v>-72750</v>
      </c>
      <c r="V1168" s="289">
        <v>-75000</v>
      </c>
      <c r="W1168" s="289">
        <v>-77250</v>
      </c>
      <c r="X1168" s="289">
        <v>-79500</v>
      </c>
      <c r="Y1168" s="289">
        <v>-81750</v>
      </c>
      <c r="Z1168" s="289">
        <v>-84000</v>
      </c>
      <c r="AA1168" s="289">
        <v>-86250</v>
      </c>
      <c r="AB1168" s="289">
        <v>-88500</v>
      </c>
      <c r="AC1168" s="289"/>
      <c r="AD1168" s="289"/>
      <c r="AE1168" s="289">
        <v>-75000</v>
      </c>
      <c r="AF1168" s="299"/>
      <c r="AG1168" s="299"/>
      <c r="AH1168" s="291"/>
      <c r="AI1168" s="291"/>
      <c r="AJ1168" s="291"/>
      <c r="AK1168" s="292"/>
      <c r="AL1168" s="291">
        <v>0</v>
      </c>
      <c r="AM1168" s="293"/>
      <c r="AN1168" s="291">
        <v>-75000</v>
      </c>
      <c r="AO1168" s="294">
        <v>-75000</v>
      </c>
      <c r="AP1168" s="291"/>
      <c r="AQ1168" s="295">
        <v>-88500</v>
      </c>
      <c r="AR1168" s="291"/>
      <c r="AS1168" s="291"/>
      <c r="AT1168" s="291"/>
      <c r="AU1168" s="292"/>
      <c r="AV1168" s="291">
        <v>0</v>
      </c>
      <c r="AW1168" s="293"/>
      <c r="AX1168" s="291">
        <v>-88500</v>
      </c>
      <c r="AY1168" s="293">
        <v>-88500</v>
      </c>
      <c r="AZ1168" s="297"/>
      <c r="BA1168" s="295"/>
      <c r="BB1168" s="43"/>
      <c r="BC1168" s="288" t="str">
        <f t="shared" si="150"/>
        <v/>
      </c>
      <c r="BD1168" s="288" t="str">
        <f t="shared" si="150"/>
        <v/>
      </c>
      <c r="BE1168" s="288" t="str">
        <f t="shared" si="150"/>
        <v/>
      </c>
      <c r="BF1168" s="288" t="str">
        <f t="shared" si="150"/>
        <v/>
      </c>
      <c r="BG1168" s="288" t="str">
        <f t="shared" si="149"/>
        <v>NO</v>
      </c>
      <c r="BH1168" s="288" t="str">
        <f t="shared" si="149"/>
        <v>W/C</v>
      </c>
      <c r="BI1168" s="288" t="str">
        <f t="shared" si="147"/>
        <v>W/C</v>
      </c>
      <c r="BJ1168" s="43"/>
      <c r="BK1168" s="288" t="b">
        <f t="shared" si="148"/>
        <v>1</v>
      </c>
      <c r="BL1168" s="288" t="b">
        <f t="shared" si="148"/>
        <v>1</v>
      </c>
      <c r="BM1168" s="288" t="b">
        <f t="shared" si="148"/>
        <v>1</v>
      </c>
      <c r="BN1168" s="288" t="b">
        <f t="shared" si="148"/>
        <v>1</v>
      </c>
      <c r="BO1168" s="288" t="b">
        <f t="shared" si="148"/>
        <v>1</v>
      </c>
      <c r="BP1168" s="288" t="b">
        <f t="shared" si="148"/>
        <v>1</v>
      </c>
      <c r="BQ1168" s="288" t="b">
        <f t="shared" si="148"/>
        <v>1</v>
      </c>
    </row>
    <row r="1169" spans="1:69" ht="12" customHeight="1" x14ac:dyDescent="0.25">
      <c r="A1169" s="362">
        <v>24200653</v>
      </c>
      <c r="B1169" s="363" t="s">
        <v>3247</v>
      </c>
      <c r="C1169" s="16" t="s">
        <v>1372</v>
      </c>
      <c r="D1169" s="13" t="s">
        <v>183</v>
      </c>
      <c r="E1169" s="13"/>
      <c r="F1169" s="16"/>
      <c r="G1169" s="13"/>
      <c r="H1169" s="288" t="s">
        <v>2129</v>
      </c>
      <c r="I1169" s="288" t="s">
        <v>2129</v>
      </c>
      <c r="J1169" s="288" t="s">
        <v>2129</v>
      </c>
      <c r="K1169" s="288" t="s">
        <v>2129</v>
      </c>
      <c r="L1169" s="288" t="s">
        <v>2130</v>
      </c>
      <c r="M1169" s="288" t="s">
        <v>183</v>
      </c>
      <c r="N1169" s="288" t="s">
        <v>183</v>
      </c>
      <c r="P1169" s="289">
        <v>-1680181.18</v>
      </c>
      <c r="Q1169" s="289">
        <v>-1814180.03</v>
      </c>
      <c r="R1169" s="289">
        <v>-1936262.21</v>
      </c>
      <c r="S1169" s="289">
        <v>-423878.95</v>
      </c>
      <c r="T1169" s="289">
        <v>-574445.99</v>
      </c>
      <c r="U1169" s="289">
        <v>-732377.72</v>
      </c>
      <c r="V1169" s="289">
        <v>-874322.59</v>
      </c>
      <c r="W1169" s="289">
        <v>-929815.75</v>
      </c>
      <c r="X1169" s="289">
        <v>-999691.01</v>
      </c>
      <c r="Y1169" s="289">
        <v>-1048830.92</v>
      </c>
      <c r="Z1169" s="289">
        <v>-1311038.6499999999</v>
      </c>
      <c r="AA1169" s="289">
        <v>-1457009.96</v>
      </c>
      <c r="AB1169" s="289">
        <v>-1501561.05</v>
      </c>
      <c r="AC1169" s="289"/>
      <c r="AD1169" s="289"/>
      <c r="AE1169" s="289">
        <v>-1141060.4079166667</v>
      </c>
      <c r="AF1169" s="299"/>
      <c r="AG1169" s="329"/>
      <c r="AH1169" s="291"/>
      <c r="AI1169" s="291"/>
      <c r="AJ1169" s="291"/>
      <c r="AK1169" s="292"/>
      <c r="AL1169" s="291">
        <v>0</v>
      </c>
      <c r="AM1169" s="293"/>
      <c r="AN1169" s="291">
        <v>-1141060.4079166667</v>
      </c>
      <c r="AO1169" s="294">
        <v>-1141060.4079166667</v>
      </c>
      <c r="AP1169" s="291"/>
      <c r="AQ1169" s="295">
        <v>-1501561.05</v>
      </c>
      <c r="AR1169" s="291"/>
      <c r="AS1169" s="291"/>
      <c r="AT1169" s="291"/>
      <c r="AU1169" s="292"/>
      <c r="AV1169" s="291">
        <v>0</v>
      </c>
      <c r="AW1169" s="293"/>
      <c r="AX1169" s="291">
        <v>-1501561.05</v>
      </c>
      <c r="AY1169" s="293">
        <v>-1501561.05</v>
      </c>
      <c r="AZ1169" s="297"/>
      <c r="BA1169" s="295"/>
      <c r="BB1169" s="43"/>
      <c r="BC1169" s="288" t="str">
        <f t="shared" si="150"/>
        <v/>
      </c>
      <c r="BD1169" s="288" t="str">
        <f t="shared" si="150"/>
        <v/>
      </c>
      <c r="BE1169" s="288" t="str">
        <f t="shared" si="150"/>
        <v/>
      </c>
      <c r="BF1169" s="288" t="str">
        <f t="shared" si="150"/>
        <v/>
      </c>
      <c r="BG1169" s="288" t="str">
        <f t="shared" si="149"/>
        <v>NO</v>
      </c>
      <c r="BH1169" s="288" t="str">
        <f t="shared" si="149"/>
        <v>W/C</v>
      </c>
      <c r="BI1169" s="288" t="str">
        <f t="shared" si="147"/>
        <v>W/C</v>
      </c>
      <c r="BJ1169" s="43"/>
      <c r="BK1169" s="288" t="b">
        <f t="shared" si="148"/>
        <v>1</v>
      </c>
      <c r="BL1169" s="288" t="b">
        <f t="shared" si="148"/>
        <v>1</v>
      </c>
      <c r="BM1169" s="288" t="b">
        <f t="shared" si="148"/>
        <v>1</v>
      </c>
      <c r="BN1169" s="288" t="b">
        <f t="shared" si="148"/>
        <v>1</v>
      </c>
      <c r="BO1169" s="288" t="b">
        <f t="shared" si="148"/>
        <v>1</v>
      </c>
      <c r="BP1169" s="288" t="b">
        <f t="shared" si="148"/>
        <v>1</v>
      </c>
      <c r="BQ1169" s="288" t="b">
        <f t="shared" si="148"/>
        <v>1</v>
      </c>
    </row>
    <row r="1170" spans="1:69" ht="12" customHeight="1" x14ac:dyDescent="0.25">
      <c r="A1170" s="286">
        <v>24200661</v>
      </c>
      <c r="B1170" s="287" t="s">
        <v>3248</v>
      </c>
      <c r="C1170" s="16" t="s">
        <v>1373</v>
      </c>
      <c r="D1170" s="13" t="s">
        <v>183</v>
      </c>
      <c r="E1170" s="13"/>
      <c r="F1170" s="16"/>
      <c r="G1170" s="13"/>
      <c r="H1170" s="288" t="s">
        <v>2129</v>
      </c>
      <c r="I1170" s="288" t="s">
        <v>2129</v>
      </c>
      <c r="J1170" s="288" t="s">
        <v>2129</v>
      </c>
      <c r="K1170" s="288" t="s">
        <v>2129</v>
      </c>
      <c r="L1170" s="288" t="s">
        <v>2130</v>
      </c>
      <c r="M1170" s="288" t="s">
        <v>183</v>
      </c>
      <c r="N1170" s="288" t="s">
        <v>183</v>
      </c>
      <c r="P1170" s="289">
        <v>-340332.66</v>
      </c>
      <c r="Q1170" s="289">
        <v>-378147.4</v>
      </c>
      <c r="R1170" s="289">
        <v>-415962.14</v>
      </c>
      <c r="S1170" s="289">
        <v>0</v>
      </c>
      <c r="T1170" s="289">
        <v>-38949.19</v>
      </c>
      <c r="U1170" s="289">
        <v>-77898.38</v>
      </c>
      <c r="V1170" s="289">
        <v>-116847.57</v>
      </c>
      <c r="W1170" s="289">
        <v>-155796.76</v>
      </c>
      <c r="X1170" s="289">
        <v>-194745.95</v>
      </c>
      <c r="Y1170" s="289">
        <v>-233695.14</v>
      </c>
      <c r="Z1170" s="289">
        <v>-272644.33</v>
      </c>
      <c r="AA1170" s="289">
        <v>-311593.52</v>
      </c>
      <c r="AB1170" s="289">
        <v>-350542.71</v>
      </c>
      <c r="AC1170" s="289"/>
      <c r="AD1170" s="289"/>
      <c r="AE1170" s="289">
        <v>-211809.83875</v>
      </c>
      <c r="AF1170" s="299"/>
      <c r="AG1170" s="299"/>
      <c r="AH1170" s="291"/>
      <c r="AI1170" s="291"/>
      <c r="AJ1170" s="291"/>
      <c r="AK1170" s="292"/>
      <c r="AL1170" s="291">
        <v>0</v>
      </c>
      <c r="AM1170" s="293"/>
      <c r="AN1170" s="291">
        <v>-211809.83875</v>
      </c>
      <c r="AO1170" s="294">
        <v>-211809.83875</v>
      </c>
      <c r="AP1170" s="291"/>
      <c r="AQ1170" s="295">
        <v>-350542.71</v>
      </c>
      <c r="AR1170" s="291"/>
      <c r="AS1170" s="291"/>
      <c r="AT1170" s="291"/>
      <c r="AU1170" s="292"/>
      <c r="AV1170" s="291">
        <v>0</v>
      </c>
      <c r="AW1170" s="293"/>
      <c r="AX1170" s="291">
        <v>-350542.71</v>
      </c>
      <c r="AY1170" s="293">
        <v>-350542.71</v>
      </c>
      <c r="AZ1170" s="297"/>
      <c r="BA1170" s="295"/>
      <c r="BB1170" s="43"/>
      <c r="BC1170" s="288" t="str">
        <f t="shared" si="150"/>
        <v/>
      </c>
      <c r="BD1170" s="288" t="str">
        <f t="shared" si="150"/>
        <v/>
      </c>
      <c r="BE1170" s="288" t="str">
        <f t="shared" si="150"/>
        <v/>
      </c>
      <c r="BF1170" s="288" t="str">
        <f t="shared" si="150"/>
        <v/>
      </c>
      <c r="BG1170" s="288" t="str">
        <f t="shared" si="149"/>
        <v>NO</v>
      </c>
      <c r="BH1170" s="288" t="str">
        <f t="shared" si="149"/>
        <v>W/C</v>
      </c>
      <c r="BI1170" s="288" t="str">
        <f t="shared" si="147"/>
        <v>W/C</v>
      </c>
      <c r="BJ1170" s="43"/>
      <c r="BK1170" s="288" t="b">
        <f t="shared" si="148"/>
        <v>1</v>
      </c>
      <c r="BL1170" s="288" t="b">
        <f t="shared" si="148"/>
        <v>1</v>
      </c>
      <c r="BM1170" s="288" t="b">
        <f t="shared" si="148"/>
        <v>1</v>
      </c>
      <c r="BN1170" s="288" t="b">
        <f t="shared" si="148"/>
        <v>1</v>
      </c>
      <c r="BO1170" s="288" t="b">
        <f t="shared" si="148"/>
        <v>1</v>
      </c>
      <c r="BP1170" s="288" t="b">
        <f t="shared" si="148"/>
        <v>1</v>
      </c>
      <c r="BQ1170" s="288" t="b">
        <f t="shared" si="148"/>
        <v>1</v>
      </c>
    </row>
    <row r="1171" spans="1:69" ht="12" customHeight="1" x14ac:dyDescent="0.25">
      <c r="A1171" s="286">
        <v>24200671</v>
      </c>
      <c r="B1171" s="287" t="s">
        <v>3249</v>
      </c>
      <c r="C1171" s="16" t="s">
        <v>1374</v>
      </c>
      <c r="D1171" s="13" t="s">
        <v>183</v>
      </c>
      <c r="E1171" s="13"/>
      <c r="F1171" s="16"/>
      <c r="G1171" s="13"/>
      <c r="H1171" s="288" t="s">
        <v>2129</v>
      </c>
      <c r="I1171" s="288" t="s">
        <v>2129</v>
      </c>
      <c r="J1171" s="288" t="s">
        <v>2129</v>
      </c>
      <c r="K1171" s="288" t="s">
        <v>2129</v>
      </c>
      <c r="L1171" s="288" t="s">
        <v>2130</v>
      </c>
      <c r="M1171" s="288" t="s">
        <v>183</v>
      </c>
      <c r="N1171" s="288" t="s">
        <v>183</v>
      </c>
      <c r="P1171" s="289">
        <v>-100793.7</v>
      </c>
      <c r="Q1171" s="289">
        <v>-111993</v>
      </c>
      <c r="R1171" s="289">
        <v>-123192.3</v>
      </c>
      <c r="S1171" s="289">
        <v>0</v>
      </c>
      <c r="T1171" s="289">
        <v>-11535.28</v>
      </c>
      <c r="U1171" s="289">
        <v>-23070.560000000001</v>
      </c>
      <c r="V1171" s="289">
        <v>-34605.839999999997</v>
      </c>
      <c r="W1171" s="289">
        <v>-46141.120000000003</v>
      </c>
      <c r="X1171" s="289">
        <v>-57676.4</v>
      </c>
      <c r="Y1171" s="289">
        <v>-69211.679999999993</v>
      </c>
      <c r="Z1171" s="289">
        <v>-80746.960000000006</v>
      </c>
      <c r="AA1171" s="289">
        <v>-92282.240000000005</v>
      </c>
      <c r="AB1171" s="289">
        <v>-103817.52</v>
      </c>
      <c r="AC1171" s="289"/>
      <c r="AD1171" s="289"/>
      <c r="AE1171" s="289">
        <v>-62730.082499999997</v>
      </c>
      <c r="AF1171" s="299"/>
      <c r="AG1171" s="299"/>
      <c r="AH1171" s="291"/>
      <c r="AI1171" s="291"/>
      <c r="AJ1171" s="291"/>
      <c r="AK1171" s="292"/>
      <c r="AL1171" s="291">
        <v>0</v>
      </c>
      <c r="AM1171" s="293"/>
      <c r="AN1171" s="291">
        <v>-62730.082499999997</v>
      </c>
      <c r="AO1171" s="294">
        <v>-62730.082499999997</v>
      </c>
      <c r="AP1171" s="291"/>
      <c r="AQ1171" s="295">
        <v>-103817.52</v>
      </c>
      <c r="AR1171" s="291"/>
      <c r="AS1171" s="291"/>
      <c r="AT1171" s="291"/>
      <c r="AU1171" s="292"/>
      <c r="AV1171" s="291">
        <v>0</v>
      </c>
      <c r="AW1171" s="293"/>
      <c r="AX1171" s="291">
        <v>-103817.52</v>
      </c>
      <c r="AY1171" s="293">
        <v>-103817.52</v>
      </c>
      <c r="AZ1171" s="297"/>
      <c r="BA1171" s="295"/>
      <c r="BB1171" s="43"/>
      <c r="BC1171" s="288" t="str">
        <f t="shared" si="150"/>
        <v/>
      </c>
      <c r="BD1171" s="288" t="str">
        <f t="shared" si="150"/>
        <v/>
      </c>
      <c r="BE1171" s="288" t="str">
        <f t="shared" si="150"/>
        <v/>
      </c>
      <c r="BF1171" s="288" t="str">
        <f t="shared" si="150"/>
        <v/>
      </c>
      <c r="BG1171" s="288" t="str">
        <f t="shared" si="149"/>
        <v>NO</v>
      </c>
      <c r="BH1171" s="288" t="str">
        <f t="shared" si="149"/>
        <v>W/C</v>
      </c>
      <c r="BI1171" s="288" t="str">
        <f t="shared" si="147"/>
        <v>W/C</v>
      </c>
      <c r="BJ1171" s="43"/>
      <c r="BK1171" s="288" t="b">
        <f t="shared" si="148"/>
        <v>1</v>
      </c>
      <c r="BL1171" s="288" t="b">
        <f t="shared" si="148"/>
        <v>1</v>
      </c>
      <c r="BM1171" s="288" t="b">
        <f t="shared" si="148"/>
        <v>1</v>
      </c>
      <c r="BN1171" s="288" t="b">
        <f t="shared" si="148"/>
        <v>1</v>
      </c>
      <c r="BO1171" s="288" t="b">
        <f t="shared" si="148"/>
        <v>1</v>
      </c>
      <c r="BP1171" s="288" t="b">
        <f t="shared" si="148"/>
        <v>1</v>
      </c>
      <c r="BQ1171" s="288" t="b">
        <f t="shared" si="148"/>
        <v>1</v>
      </c>
    </row>
    <row r="1172" spans="1:69" ht="12" customHeight="1" x14ac:dyDescent="0.25">
      <c r="A1172" s="286">
        <v>24200681</v>
      </c>
      <c r="B1172" s="287" t="s">
        <v>3250</v>
      </c>
      <c r="C1172" s="16" t="s">
        <v>1375</v>
      </c>
      <c r="D1172" s="13" t="s">
        <v>183</v>
      </c>
      <c r="E1172" s="13"/>
      <c r="F1172" s="16"/>
      <c r="G1172" s="13"/>
      <c r="H1172" s="288" t="s">
        <v>2129</v>
      </c>
      <c r="I1172" s="288" t="s">
        <v>2129</v>
      </c>
      <c r="J1172" s="288" t="s">
        <v>2129</v>
      </c>
      <c r="K1172" s="288" t="s">
        <v>2129</v>
      </c>
      <c r="L1172" s="288" t="s">
        <v>2130</v>
      </c>
      <c r="M1172" s="288" t="s">
        <v>183</v>
      </c>
      <c r="N1172" s="288" t="s">
        <v>183</v>
      </c>
      <c r="P1172" s="289">
        <v>-100793.7</v>
      </c>
      <c r="Q1172" s="289">
        <v>-111993</v>
      </c>
      <c r="R1172" s="289">
        <v>-123192.3</v>
      </c>
      <c r="S1172" s="289">
        <v>0</v>
      </c>
      <c r="T1172" s="289">
        <v>-11535.28</v>
      </c>
      <c r="U1172" s="289">
        <v>-23070.560000000001</v>
      </c>
      <c r="V1172" s="289">
        <v>-34605.839999999997</v>
      </c>
      <c r="W1172" s="289">
        <v>-46141.120000000003</v>
      </c>
      <c r="X1172" s="289">
        <v>-57676.4</v>
      </c>
      <c r="Y1172" s="289">
        <v>-69211.679999999993</v>
      </c>
      <c r="Z1172" s="289">
        <v>-80746.960000000006</v>
      </c>
      <c r="AA1172" s="289">
        <v>-92282.240000000005</v>
      </c>
      <c r="AB1172" s="289">
        <v>-103817.52</v>
      </c>
      <c r="AC1172" s="289"/>
      <c r="AD1172" s="289"/>
      <c r="AE1172" s="289">
        <v>-62730.082499999997</v>
      </c>
      <c r="AF1172" s="299"/>
      <c r="AG1172" s="299"/>
      <c r="AH1172" s="291"/>
      <c r="AI1172" s="291"/>
      <c r="AJ1172" s="291"/>
      <c r="AK1172" s="292"/>
      <c r="AL1172" s="291">
        <v>0</v>
      </c>
      <c r="AM1172" s="293"/>
      <c r="AN1172" s="291">
        <v>-62730.082499999997</v>
      </c>
      <c r="AO1172" s="294">
        <v>-62730.082499999997</v>
      </c>
      <c r="AP1172" s="291"/>
      <c r="AQ1172" s="295">
        <v>-103817.52</v>
      </c>
      <c r="AR1172" s="291"/>
      <c r="AS1172" s="291"/>
      <c r="AT1172" s="291"/>
      <c r="AU1172" s="292"/>
      <c r="AV1172" s="291">
        <v>0</v>
      </c>
      <c r="AW1172" s="293"/>
      <c r="AX1172" s="291">
        <v>-103817.52</v>
      </c>
      <c r="AY1172" s="293">
        <v>-103817.52</v>
      </c>
      <c r="AZ1172" s="297"/>
      <c r="BA1172" s="295"/>
      <c r="BB1172" s="43"/>
      <c r="BC1172" s="288" t="str">
        <f t="shared" si="150"/>
        <v/>
      </c>
      <c r="BD1172" s="288" t="str">
        <f t="shared" si="150"/>
        <v/>
      </c>
      <c r="BE1172" s="288" t="str">
        <f t="shared" si="150"/>
        <v/>
      </c>
      <c r="BF1172" s="288" t="str">
        <f t="shared" si="150"/>
        <v/>
      </c>
      <c r="BG1172" s="288" t="str">
        <f t="shared" si="149"/>
        <v>NO</v>
      </c>
      <c r="BH1172" s="288" t="str">
        <f t="shared" si="149"/>
        <v>W/C</v>
      </c>
      <c r="BI1172" s="288" t="str">
        <f t="shared" si="147"/>
        <v>W/C</v>
      </c>
      <c r="BJ1172" s="43"/>
      <c r="BK1172" s="288" t="b">
        <f t="shared" si="148"/>
        <v>1</v>
      </c>
      <c r="BL1172" s="288" t="b">
        <f t="shared" si="148"/>
        <v>1</v>
      </c>
      <c r="BM1172" s="288" t="b">
        <f t="shared" si="148"/>
        <v>1</v>
      </c>
      <c r="BN1172" s="288" t="b">
        <f t="shared" si="148"/>
        <v>1</v>
      </c>
      <c r="BO1172" s="288" t="b">
        <f t="shared" si="148"/>
        <v>1</v>
      </c>
      <c r="BP1172" s="288" t="b">
        <f t="shared" si="148"/>
        <v>1</v>
      </c>
      <c r="BQ1172" s="288" t="b">
        <f t="shared" si="148"/>
        <v>1</v>
      </c>
    </row>
    <row r="1173" spans="1:69" ht="12" customHeight="1" x14ac:dyDescent="0.25">
      <c r="A1173" s="14">
        <v>24200711</v>
      </c>
      <c r="B1173" s="15" t="s">
        <v>3251</v>
      </c>
      <c r="C1173" s="16" t="s">
        <v>1376</v>
      </c>
      <c r="D1173" s="13" t="s">
        <v>183</v>
      </c>
      <c r="E1173" s="13"/>
      <c r="F1173" s="301">
        <v>42752</v>
      </c>
      <c r="G1173" s="13"/>
      <c r="H1173" s="288" t="s">
        <v>2129</v>
      </c>
      <c r="I1173" s="288" t="s">
        <v>2129</v>
      </c>
      <c r="J1173" s="288" t="s">
        <v>2129</v>
      </c>
      <c r="K1173" s="288" t="s">
        <v>2129</v>
      </c>
      <c r="L1173" s="288" t="s">
        <v>2130</v>
      </c>
      <c r="M1173" s="288" t="s">
        <v>183</v>
      </c>
      <c r="N1173" s="288" t="s">
        <v>183</v>
      </c>
      <c r="P1173" s="289">
        <v>-350000</v>
      </c>
      <c r="Q1173" s="289">
        <v>-350000</v>
      </c>
      <c r="R1173" s="289">
        <v>-350000</v>
      </c>
      <c r="S1173" s="289">
        <v>-350000</v>
      </c>
      <c r="T1173" s="289">
        <v>0</v>
      </c>
      <c r="U1173" s="289">
        <v>0</v>
      </c>
      <c r="V1173" s="289">
        <v>0</v>
      </c>
      <c r="W1173" s="289">
        <v>0</v>
      </c>
      <c r="X1173" s="289">
        <v>0</v>
      </c>
      <c r="Y1173" s="289">
        <v>0</v>
      </c>
      <c r="Z1173" s="289">
        <v>0</v>
      </c>
      <c r="AA1173" s="289">
        <v>0</v>
      </c>
      <c r="AB1173" s="289">
        <v>-42000</v>
      </c>
      <c r="AC1173" s="289"/>
      <c r="AD1173" s="289"/>
      <c r="AE1173" s="289">
        <v>-103833.33333333333</v>
      </c>
      <c r="AF1173" s="299"/>
      <c r="AG1173" s="300"/>
      <c r="AH1173" s="291"/>
      <c r="AI1173" s="291"/>
      <c r="AJ1173" s="291"/>
      <c r="AK1173" s="292"/>
      <c r="AL1173" s="291">
        <v>0</v>
      </c>
      <c r="AM1173" s="293"/>
      <c r="AN1173" s="291">
        <v>-103833.33333333333</v>
      </c>
      <c r="AO1173" s="294">
        <v>-103833.33333333333</v>
      </c>
      <c r="AP1173" s="291"/>
      <c r="AQ1173" s="295">
        <v>-42000</v>
      </c>
      <c r="AR1173" s="291"/>
      <c r="AS1173" s="291"/>
      <c r="AT1173" s="291"/>
      <c r="AU1173" s="292"/>
      <c r="AV1173" s="291">
        <v>0</v>
      </c>
      <c r="AW1173" s="293"/>
      <c r="AX1173" s="291">
        <v>-42000</v>
      </c>
      <c r="AY1173" s="293">
        <v>-42000</v>
      </c>
      <c r="AZ1173" s="297"/>
      <c r="BA1173" s="295"/>
      <c r="BB1173" s="43"/>
      <c r="BC1173" s="288" t="str">
        <f t="shared" si="150"/>
        <v/>
      </c>
      <c r="BD1173" s="288" t="str">
        <f t="shared" si="150"/>
        <v/>
      </c>
      <c r="BE1173" s="288" t="str">
        <f t="shared" si="150"/>
        <v/>
      </c>
      <c r="BF1173" s="288" t="str">
        <f t="shared" si="150"/>
        <v/>
      </c>
      <c r="BG1173" s="288" t="str">
        <f t="shared" si="149"/>
        <v>NO</v>
      </c>
      <c r="BH1173" s="288" t="str">
        <f t="shared" si="149"/>
        <v>W/C</v>
      </c>
      <c r="BI1173" s="288" t="str">
        <f t="shared" si="147"/>
        <v>W/C</v>
      </c>
      <c r="BJ1173" s="43"/>
      <c r="BK1173" s="288" t="b">
        <f t="shared" si="148"/>
        <v>1</v>
      </c>
      <c r="BL1173" s="288" t="b">
        <f t="shared" si="148"/>
        <v>1</v>
      </c>
      <c r="BM1173" s="288" t="b">
        <f t="shared" si="148"/>
        <v>1</v>
      </c>
      <c r="BN1173" s="288" t="b">
        <f t="shared" si="148"/>
        <v>1</v>
      </c>
      <c r="BO1173" s="288" t="b">
        <f t="shared" si="148"/>
        <v>1</v>
      </c>
      <c r="BP1173" s="288" t="b">
        <f t="shared" si="148"/>
        <v>1</v>
      </c>
      <c r="BQ1173" s="288" t="b">
        <f t="shared" si="148"/>
        <v>1</v>
      </c>
    </row>
    <row r="1174" spans="1:69" ht="12" customHeight="1" x14ac:dyDescent="0.25">
      <c r="A1174" s="14">
        <v>24200721</v>
      </c>
      <c r="B1174" s="15" t="s">
        <v>3252</v>
      </c>
      <c r="C1174" s="16" t="s">
        <v>1377</v>
      </c>
      <c r="D1174" s="13" t="s">
        <v>183</v>
      </c>
      <c r="E1174" s="13"/>
      <c r="F1174" s="303">
        <v>43070</v>
      </c>
      <c r="G1174" s="13"/>
      <c r="H1174" s="288" t="s">
        <v>2129</v>
      </c>
      <c r="I1174" s="288" t="s">
        <v>2129</v>
      </c>
      <c r="J1174" s="288" t="s">
        <v>2129</v>
      </c>
      <c r="K1174" s="288" t="s">
        <v>2129</v>
      </c>
      <c r="L1174" s="288" t="s">
        <v>2130</v>
      </c>
      <c r="M1174" s="288" t="s">
        <v>183</v>
      </c>
      <c r="N1174" s="288" t="s">
        <v>183</v>
      </c>
      <c r="P1174" s="289">
        <v>-35416.67</v>
      </c>
      <c r="Q1174" s="289">
        <v>-70833.34</v>
      </c>
      <c r="R1174" s="289">
        <v>-106250.01</v>
      </c>
      <c r="S1174" s="289">
        <v>-141666.68</v>
      </c>
      <c r="T1174" s="289">
        <v>-177083.35</v>
      </c>
      <c r="U1174" s="289">
        <v>-212500.02</v>
      </c>
      <c r="V1174" s="289">
        <v>-247916.69</v>
      </c>
      <c r="W1174" s="289">
        <v>-247916.69</v>
      </c>
      <c r="X1174" s="289">
        <v>-247916.69</v>
      </c>
      <c r="Y1174" s="289">
        <v>-247916.69</v>
      </c>
      <c r="Z1174" s="289">
        <v>-389583.37</v>
      </c>
      <c r="AA1174" s="289">
        <v>-389583.37</v>
      </c>
      <c r="AB1174" s="289">
        <v>-425000.04</v>
      </c>
      <c r="AC1174" s="289"/>
      <c r="AD1174" s="289"/>
      <c r="AE1174" s="289">
        <v>-225781.27124999999</v>
      </c>
      <c r="AF1174" s="299"/>
      <c r="AG1174" s="300"/>
      <c r="AH1174" s="291"/>
      <c r="AI1174" s="291"/>
      <c r="AJ1174" s="291"/>
      <c r="AK1174" s="292"/>
      <c r="AL1174" s="291">
        <v>0</v>
      </c>
      <c r="AM1174" s="293"/>
      <c r="AN1174" s="291">
        <v>-225781.27124999999</v>
      </c>
      <c r="AO1174" s="294">
        <v>-225781.27124999999</v>
      </c>
      <c r="AP1174" s="291"/>
      <c r="AQ1174" s="295">
        <v>-425000.04</v>
      </c>
      <c r="AR1174" s="291"/>
      <c r="AS1174" s="291"/>
      <c r="AT1174" s="291"/>
      <c r="AU1174" s="292"/>
      <c r="AV1174" s="291">
        <v>0</v>
      </c>
      <c r="AW1174" s="293"/>
      <c r="AX1174" s="291">
        <v>-425000.04</v>
      </c>
      <c r="AY1174" s="293">
        <v>-425000.04</v>
      </c>
      <c r="AZ1174" s="297"/>
      <c r="BA1174" s="295"/>
      <c r="BB1174" s="43"/>
      <c r="BC1174" s="288" t="str">
        <f t="shared" si="150"/>
        <v/>
      </c>
      <c r="BD1174" s="288" t="str">
        <f t="shared" si="150"/>
        <v/>
      </c>
      <c r="BE1174" s="288" t="str">
        <f t="shared" si="150"/>
        <v/>
      </c>
      <c r="BF1174" s="288" t="str">
        <f t="shared" si="150"/>
        <v/>
      </c>
      <c r="BG1174" s="288" t="str">
        <f t="shared" si="149"/>
        <v>NO</v>
      </c>
      <c r="BH1174" s="288" t="str">
        <f t="shared" si="149"/>
        <v>W/C</v>
      </c>
      <c r="BI1174" s="288" t="str">
        <f t="shared" si="147"/>
        <v>W/C</v>
      </c>
      <c r="BJ1174" s="43"/>
      <c r="BK1174" s="288" t="b">
        <f t="shared" si="148"/>
        <v>1</v>
      </c>
      <c r="BL1174" s="288" t="b">
        <f t="shared" si="148"/>
        <v>1</v>
      </c>
      <c r="BM1174" s="288" t="b">
        <f t="shared" si="148"/>
        <v>1</v>
      </c>
      <c r="BN1174" s="288" t="b">
        <f t="shared" si="148"/>
        <v>1</v>
      </c>
      <c r="BO1174" s="288" t="b">
        <f t="shared" si="148"/>
        <v>1</v>
      </c>
      <c r="BP1174" s="288" t="b">
        <f t="shared" si="148"/>
        <v>1</v>
      </c>
      <c r="BQ1174" s="288" t="b">
        <f t="shared" si="148"/>
        <v>1</v>
      </c>
    </row>
    <row r="1175" spans="1:69" ht="12" customHeight="1" x14ac:dyDescent="0.25">
      <c r="A1175" s="286">
        <v>24200811</v>
      </c>
      <c r="B1175" s="287" t="s">
        <v>3253</v>
      </c>
      <c r="C1175" s="16" t="s">
        <v>1378</v>
      </c>
      <c r="D1175" s="13" t="s">
        <v>182</v>
      </c>
      <c r="E1175" s="13"/>
      <c r="F1175" s="16"/>
      <c r="G1175" s="13"/>
      <c r="H1175" s="288" t="s">
        <v>2129</v>
      </c>
      <c r="I1175" s="288" t="s">
        <v>2129</v>
      </c>
      <c r="J1175" s="288" t="s">
        <v>2129</v>
      </c>
      <c r="K1175" s="288" t="s">
        <v>182</v>
      </c>
      <c r="L1175" s="288" t="s">
        <v>2130</v>
      </c>
      <c r="M1175" s="288" t="s">
        <v>2130</v>
      </c>
      <c r="N1175" s="288" t="s">
        <v>2129</v>
      </c>
      <c r="P1175" s="289">
        <v>-182053.82</v>
      </c>
      <c r="Q1175" s="289">
        <v>-182053.82</v>
      </c>
      <c r="R1175" s="289">
        <v>-185910.03</v>
      </c>
      <c r="S1175" s="289">
        <v>-185910.03</v>
      </c>
      <c r="T1175" s="289">
        <v>-185910.03</v>
      </c>
      <c r="U1175" s="289">
        <v>-185910.03</v>
      </c>
      <c r="V1175" s="289">
        <v>-185910.03</v>
      </c>
      <c r="W1175" s="289">
        <v>-185910.03</v>
      </c>
      <c r="X1175" s="289">
        <v>-185910.03</v>
      </c>
      <c r="Y1175" s="289">
        <v>-185910.03</v>
      </c>
      <c r="Z1175" s="289">
        <v>-209962.86</v>
      </c>
      <c r="AA1175" s="289">
        <v>-209962.86</v>
      </c>
      <c r="AB1175" s="289">
        <v>-209962.86</v>
      </c>
      <c r="AC1175" s="289"/>
      <c r="AD1175" s="289"/>
      <c r="AE1175" s="289">
        <v>-190439.00999999998</v>
      </c>
      <c r="AF1175" s="307"/>
      <c r="AG1175" s="308"/>
      <c r="AH1175" s="291"/>
      <c r="AI1175" s="291"/>
      <c r="AJ1175" s="291"/>
      <c r="AK1175" s="292">
        <v>-190439.00999999998</v>
      </c>
      <c r="AL1175" s="291">
        <v>-190439.00999999998</v>
      </c>
      <c r="AM1175" s="293"/>
      <c r="AN1175" s="291"/>
      <c r="AO1175" s="294">
        <v>0</v>
      </c>
      <c r="AP1175" s="291"/>
      <c r="AQ1175" s="295">
        <v>-209962.86</v>
      </c>
      <c r="AR1175" s="291"/>
      <c r="AS1175" s="291"/>
      <c r="AT1175" s="291"/>
      <c r="AU1175" s="292">
        <v>-209962.86</v>
      </c>
      <c r="AV1175" s="291">
        <v>-209962.86</v>
      </c>
      <c r="AW1175" s="293"/>
      <c r="AX1175" s="291"/>
      <c r="AY1175" s="293">
        <v>0</v>
      </c>
      <c r="AZ1175" s="297" t="s">
        <v>253</v>
      </c>
      <c r="BA1175" s="295"/>
      <c r="BB1175" s="43"/>
      <c r="BC1175" s="288" t="str">
        <f t="shared" si="150"/>
        <v/>
      </c>
      <c r="BD1175" s="288" t="str">
        <f t="shared" si="150"/>
        <v/>
      </c>
      <c r="BE1175" s="288" t="str">
        <f t="shared" si="150"/>
        <v/>
      </c>
      <c r="BF1175" s="288" t="str">
        <f t="shared" si="150"/>
        <v>Non-Op</v>
      </c>
      <c r="BG1175" s="288" t="str">
        <f t="shared" si="149"/>
        <v>NO</v>
      </c>
      <c r="BH1175" s="288" t="str">
        <f t="shared" si="149"/>
        <v>NO</v>
      </c>
      <c r="BI1175" s="288" t="str">
        <f t="shared" si="147"/>
        <v/>
      </c>
      <c r="BJ1175" s="43"/>
      <c r="BK1175" s="288" t="b">
        <f t="shared" si="148"/>
        <v>1</v>
      </c>
      <c r="BL1175" s="288" t="b">
        <f t="shared" si="148"/>
        <v>1</v>
      </c>
      <c r="BM1175" s="288" t="b">
        <f t="shared" si="148"/>
        <v>1</v>
      </c>
      <c r="BN1175" s="288" t="b">
        <f t="shared" si="148"/>
        <v>1</v>
      </c>
      <c r="BO1175" s="288" t="b">
        <f t="shared" si="148"/>
        <v>1</v>
      </c>
      <c r="BP1175" s="288" t="b">
        <f t="shared" si="148"/>
        <v>1</v>
      </c>
      <c r="BQ1175" s="288" t="b">
        <f t="shared" si="148"/>
        <v>1</v>
      </c>
    </row>
    <row r="1176" spans="1:69" ht="12" customHeight="1" x14ac:dyDescent="0.25">
      <c r="A1176" s="286">
        <v>24200821</v>
      </c>
      <c r="B1176" s="287" t="s">
        <v>3254</v>
      </c>
      <c r="C1176" s="16" t="s">
        <v>1379</v>
      </c>
      <c r="D1176" s="13" t="s">
        <v>182</v>
      </c>
      <c r="E1176" s="13"/>
      <c r="F1176" s="16"/>
      <c r="G1176" s="13"/>
      <c r="H1176" s="288" t="s">
        <v>2129</v>
      </c>
      <c r="I1176" s="288" t="s">
        <v>2129</v>
      </c>
      <c r="J1176" s="288" t="s">
        <v>2129</v>
      </c>
      <c r="K1176" s="288" t="s">
        <v>182</v>
      </c>
      <c r="L1176" s="288" t="s">
        <v>2130</v>
      </c>
      <c r="M1176" s="288" t="s">
        <v>2130</v>
      </c>
      <c r="N1176" s="288" t="s">
        <v>2129</v>
      </c>
      <c r="P1176" s="289">
        <v>-750.59</v>
      </c>
      <c r="Q1176" s="289">
        <v>-571.80999999999995</v>
      </c>
      <c r="R1176" s="289">
        <v>-4382.7</v>
      </c>
      <c r="S1176" s="289">
        <v>-4337.38</v>
      </c>
      <c r="T1176" s="289">
        <v>-4201.42</v>
      </c>
      <c r="U1176" s="289">
        <v>-3919.79</v>
      </c>
      <c r="V1176" s="289">
        <v>-3919.79</v>
      </c>
      <c r="W1176" s="289">
        <v>-3919.79</v>
      </c>
      <c r="X1176" s="289">
        <v>-3919.79</v>
      </c>
      <c r="Y1176" s="289">
        <v>-3919.79</v>
      </c>
      <c r="Z1176" s="289">
        <v>-24005.24</v>
      </c>
      <c r="AA1176" s="289">
        <v>-24005.24</v>
      </c>
      <c r="AB1176" s="289">
        <v>-24005.24</v>
      </c>
      <c r="AC1176" s="289"/>
      <c r="AD1176" s="289"/>
      <c r="AE1176" s="289">
        <v>-7790.0545833333335</v>
      </c>
      <c r="AF1176" s="307"/>
      <c r="AG1176" s="308"/>
      <c r="AH1176" s="291"/>
      <c r="AI1176" s="291"/>
      <c r="AJ1176" s="291"/>
      <c r="AK1176" s="292">
        <v>-7790.0545833333335</v>
      </c>
      <c r="AL1176" s="291">
        <v>-7790.0545833333335</v>
      </c>
      <c r="AM1176" s="293"/>
      <c r="AN1176" s="291"/>
      <c r="AO1176" s="294">
        <v>0</v>
      </c>
      <c r="AP1176" s="291"/>
      <c r="AQ1176" s="295">
        <v>-24005.24</v>
      </c>
      <c r="AR1176" s="291"/>
      <c r="AS1176" s="291"/>
      <c r="AT1176" s="291"/>
      <c r="AU1176" s="292">
        <v>-24005.24</v>
      </c>
      <c r="AV1176" s="291">
        <v>-24005.24</v>
      </c>
      <c r="AW1176" s="293"/>
      <c r="AX1176" s="291"/>
      <c r="AY1176" s="293">
        <v>0</v>
      </c>
      <c r="AZ1176" s="297" t="s">
        <v>253</v>
      </c>
      <c r="BA1176" s="295"/>
      <c r="BB1176" s="43"/>
      <c r="BC1176" s="288" t="str">
        <f t="shared" si="150"/>
        <v/>
      </c>
      <c r="BD1176" s="288" t="str">
        <f t="shared" si="150"/>
        <v/>
      </c>
      <c r="BE1176" s="288" t="str">
        <f t="shared" si="150"/>
        <v/>
      </c>
      <c r="BF1176" s="288" t="str">
        <f t="shared" si="150"/>
        <v>Non-Op</v>
      </c>
      <c r="BG1176" s="288" t="str">
        <f t="shared" si="149"/>
        <v>NO</v>
      </c>
      <c r="BH1176" s="288" t="str">
        <f t="shared" si="149"/>
        <v>NO</v>
      </c>
      <c r="BI1176" s="288" t="str">
        <f t="shared" si="147"/>
        <v/>
      </c>
      <c r="BJ1176" s="43"/>
      <c r="BK1176" s="288" t="b">
        <f t="shared" si="148"/>
        <v>1</v>
      </c>
      <c r="BL1176" s="288" t="b">
        <f t="shared" si="148"/>
        <v>1</v>
      </c>
      <c r="BM1176" s="288" t="b">
        <f t="shared" si="148"/>
        <v>1</v>
      </c>
      <c r="BN1176" s="288" t="b">
        <f t="shared" si="148"/>
        <v>1</v>
      </c>
      <c r="BO1176" s="288" t="b">
        <f t="shared" si="148"/>
        <v>1</v>
      </c>
      <c r="BP1176" s="288" t="b">
        <f t="shared" si="148"/>
        <v>1</v>
      </c>
      <c r="BQ1176" s="288" t="b">
        <f t="shared" si="148"/>
        <v>1</v>
      </c>
    </row>
    <row r="1177" spans="1:69" ht="12" customHeight="1" x14ac:dyDescent="0.25">
      <c r="A1177" s="286">
        <v>24200831</v>
      </c>
      <c r="B1177" s="287" t="s">
        <v>3255</v>
      </c>
      <c r="C1177" s="16" t="s">
        <v>1380</v>
      </c>
      <c r="D1177" s="13" t="s">
        <v>182</v>
      </c>
      <c r="E1177" s="13"/>
      <c r="F1177" s="16"/>
      <c r="G1177" s="13"/>
      <c r="H1177" s="288" t="s">
        <v>2129</v>
      </c>
      <c r="I1177" s="288" t="s">
        <v>2129</v>
      </c>
      <c r="J1177" s="288" t="s">
        <v>2129</v>
      </c>
      <c r="K1177" s="288" t="s">
        <v>182</v>
      </c>
      <c r="L1177" s="288" t="s">
        <v>2130</v>
      </c>
      <c r="M1177" s="288" t="s">
        <v>2130</v>
      </c>
      <c r="N1177" s="288" t="s">
        <v>2129</v>
      </c>
      <c r="P1177" s="289">
        <v>-101836.32</v>
      </c>
      <c r="Q1177" s="289">
        <v>-101836.32</v>
      </c>
      <c r="R1177" s="289">
        <v>-103764.42</v>
      </c>
      <c r="S1177" s="289">
        <v>-103764.42</v>
      </c>
      <c r="T1177" s="289">
        <v>-103764.42</v>
      </c>
      <c r="U1177" s="289">
        <v>-103764.42</v>
      </c>
      <c r="V1177" s="289">
        <v>-103764.42</v>
      </c>
      <c r="W1177" s="289">
        <v>-103764.42</v>
      </c>
      <c r="X1177" s="289">
        <v>-103764.42</v>
      </c>
      <c r="Y1177" s="289">
        <v>-103764.42</v>
      </c>
      <c r="Z1177" s="289">
        <v>-116026.48</v>
      </c>
      <c r="AA1177" s="289">
        <v>-116026.48</v>
      </c>
      <c r="AB1177" s="289">
        <v>-116026.48</v>
      </c>
      <c r="AC1177" s="289"/>
      <c r="AD1177" s="289"/>
      <c r="AE1177" s="289">
        <v>-106078.00333333334</v>
      </c>
      <c r="AF1177" s="307"/>
      <c r="AG1177" s="308"/>
      <c r="AH1177" s="291"/>
      <c r="AI1177" s="291"/>
      <c r="AJ1177" s="291"/>
      <c r="AK1177" s="292">
        <v>-106078.00333333334</v>
      </c>
      <c r="AL1177" s="291">
        <v>-106078.00333333334</v>
      </c>
      <c r="AM1177" s="293"/>
      <c r="AN1177" s="291"/>
      <c r="AO1177" s="294">
        <v>0</v>
      </c>
      <c r="AP1177" s="291"/>
      <c r="AQ1177" s="295">
        <v>-116026.48</v>
      </c>
      <c r="AR1177" s="291"/>
      <c r="AS1177" s="291"/>
      <c r="AT1177" s="291"/>
      <c r="AU1177" s="292">
        <v>-116026.48</v>
      </c>
      <c r="AV1177" s="291">
        <v>-116026.48</v>
      </c>
      <c r="AW1177" s="293"/>
      <c r="AX1177" s="291"/>
      <c r="AY1177" s="293">
        <v>0</v>
      </c>
      <c r="AZ1177" s="297" t="s">
        <v>253</v>
      </c>
      <c r="BA1177" s="295"/>
      <c r="BB1177" s="43"/>
      <c r="BC1177" s="288" t="str">
        <f t="shared" si="150"/>
        <v/>
      </c>
      <c r="BD1177" s="288" t="str">
        <f t="shared" si="150"/>
        <v/>
      </c>
      <c r="BE1177" s="288" t="str">
        <f t="shared" si="150"/>
        <v/>
      </c>
      <c r="BF1177" s="288" t="str">
        <f t="shared" si="150"/>
        <v>Non-Op</v>
      </c>
      <c r="BG1177" s="288" t="str">
        <f t="shared" si="149"/>
        <v>NO</v>
      </c>
      <c r="BH1177" s="288" t="str">
        <f t="shared" si="149"/>
        <v>NO</v>
      </c>
      <c r="BI1177" s="288" t="str">
        <f t="shared" si="147"/>
        <v/>
      </c>
      <c r="BJ1177" s="43"/>
      <c r="BK1177" s="288" t="b">
        <f t="shared" si="148"/>
        <v>1</v>
      </c>
      <c r="BL1177" s="288" t="b">
        <f t="shared" si="148"/>
        <v>1</v>
      </c>
      <c r="BM1177" s="288" t="b">
        <f t="shared" si="148"/>
        <v>1</v>
      </c>
      <c r="BN1177" s="288" t="b">
        <f t="shared" si="148"/>
        <v>1</v>
      </c>
      <c r="BO1177" s="288" t="b">
        <f t="shared" si="148"/>
        <v>1</v>
      </c>
      <c r="BP1177" s="288" t="b">
        <f t="shared" si="148"/>
        <v>1</v>
      </c>
      <c r="BQ1177" s="288" t="b">
        <f t="shared" si="148"/>
        <v>1</v>
      </c>
    </row>
    <row r="1178" spans="1:69" ht="12" customHeight="1" x14ac:dyDescent="0.25">
      <c r="A1178" s="286">
        <v>24200841</v>
      </c>
      <c r="B1178" s="287" t="s">
        <v>3256</v>
      </c>
      <c r="C1178" s="16" t="s">
        <v>1381</v>
      </c>
      <c r="D1178" s="13" t="s">
        <v>182</v>
      </c>
      <c r="E1178" s="13"/>
      <c r="F1178" s="16"/>
      <c r="G1178" s="13"/>
      <c r="H1178" s="288" t="s">
        <v>2129</v>
      </c>
      <c r="I1178" s="288" t="s">
        <v>2129</v>
      </c>
      <c r="J1178" s="288" t="s">
        <v>2129</v>
      </c>
      <c r="K1178" s="288" t="s">
        <v>182</v>
      </c>
      <c r="L1178" s="288" t="s">
        <v>2130</v>
      </c>
      <c r="M1178" s="288" t="s">
        <v>2130</v>
      </c>
      <c r="N1178" s="288" t="s">
        <v>2129</v>
      </c>
      <c r="P1178" s="289">
        <v>-311028.23</v>
      </c>
      <c r="Q1178" s="289">
        <v>-311028.23</v>
      </c>
      <c r="R1178" s="289">
        <v>-310413.58</v>
      </c>
      <c r="S1178" s="289">
        <v>-310413.58</v>
      </c>
      <c r="T1178" s="289">
        <v>-310413.58</v>
      </c>
      <c r="U1178" s="289">
        <v>-299973.56</v>
      </c>
      <c r="V1178" s="289">
        <v>-299973.56</v>
      </c>
      <c r="W1178" s="289">
        <v>-296523.26</v>
      </c>
      <c r="X1178" s="289">
        <v>-296523.26</v>
      </c>
      <c r="Y1178" s="289">
        <v>-296523.26</v>
      </c>
      <c r="Z1178" s="289">
        <v>-298507.64</v>
      </c>
      <c r="AA1178" s="289">
        <v>-298507.64</v>
      </c>
      <c r="AB1178" s="289">
        <v>-296201.06</v>
      </c>
      <c r="AC1178" s="289"/>
      <c r="AD1178" s="289"/>
      <c r="AE1178" s="289">
        <v>-302701.31625000003</v>
      </c>
      <c r="AF1178" s="307"/>
      <c r="AG1178" s="308"/>
      <c r="AH1178" s="291"/>
      <c r="AI1178" s="291"/>
      <c r="AJ1178" s="291"/>
      <c r="AK1178" s="292">
        <v>-302701.31625000003</v>
      </c>
      <c r="AL1178" s="291">
        <v>-302701.31625000003</v>
      </c>
      <c r="AM1178" s="293"/>
      <c r="AN1178" s="291"/>
      <c r="AO1178" s="294">
        <v>0</v>
      </c>
      <c r="AP1178" s="291"/>
      <c r="AQ1178" s="295">
        <v>-296201.06</v>
      </c>
      <c r="AR1178" s="291"/>
      <c r="AS1178" s="291"/>
      <c r="AT1178" s="291"/>
      <c r="AU1178" s="292">
        <v>-296201.06</v>
      </c>
      <c r="AV1178" s="291">
        <v>-296201.06</v>
      </c>
      <c r="AW1178" s="293"/>
      <c r="AX1178" s="291"/>
      <c r="AY1178" s="293">
        <v>0</v>
      </c>
      <c r="AZ1178" s="297" t="s">
        <v>253</v>
      </c>
      <c r="BA1178" s="295"/>
      <c r="BB1178" s="43"/>
      <c r="BC1178" s="288" t="str">
        <f t="shared" si="150"/>
        <v/>
      </c>
      <c r="BD1178" s="288" t="str">
        <f t="shared" si="150"/>
        <v/>
      </c>
      <c r="BE1178" s="288" t="str">
        <f t="shared" si="150"/>
        <v/>
      </c>
      <c r="BF1178" s="288" t="str">
        <f t="shared" si="150"/>
        <v>Non-Op</v>
      </c>
      <c r="BG1178" s="288" t="str">
        <f t="shared" si="149"/>
        <v>NO</v>
      </c>
      <c r="BH1178" s="288" t="str">
        <f t="shared" si="149"/>
        <v>NO</v>
      </c>
      <c r="BI1178" s="288" t="str">
        <f t="shared" si="147"/>
        <v/>
      </c>
      <c r="BJ1178" s="43"/>
      <c r="BK1178" s="288" t="b">
        <f t="shared" si="148"/>
        <v>1</v>
      </c>
      <c r="BL1178" s="288" t="b">
        <f t="shared" si="148"/>
        <v>1</v>
      </c>
      <c r="BM1178" s="288" t="b">
        <f t="shared" si="148"/>
        <v>1</v>
      </c>
      <c r="BN1178" s="288" t="b">
        <f t="shared" si="148"/>
        <v>1</v>
      </c>
      <c r="BO1178" s="288" t="b">
        <f t="shared" si="148"/>
        <v>1</v>
      </c>
      <c r="BP1178" s="288" t="b">
        <f t="shared" si="148"/>
        <v>1</v>
      </c>
      <c r="BQ1178" s="288" t="b">
        <f t="shared" si="148"/>
        <v>1</v>
      </c>
    </row>
    <row r="1179" spans="1:69" ht="12" customHeight="1" x14ac:dyDescent="0.25">
      <c r="A1179" s="286">
        <v>24200851</v>
      </c>
      <c r="B1179" s="287" t="s">
        <v>3257</v>
      </c>
      <c r="C1179" s="16" t="s">
        <v>1382</v>
      </c>
      <c r="D1179" s="13" t="s">
        <v>182</v>
      </c>
      <c r="E1179" s="13"/>
      <c r="F1179" s="16"/>
      <c r="G1179" s="13"/>
      <c r="H1179" s="288" t="s">
        <v>2129</v>
      </c>
      <c r="I1179" s="288" t="s">
        <v>2129</v>
      </c>
      <c r="J1179" s="288" t="s">
        <v>2129</v>
      </c>
      <c r="K1179" s="288" t="s">
        <v>182</v>
      </c>
      <c r="L1179" s="288" t="s">
        <v>2130</v>
      </c>
      <c r="M1179" s="288" t="s">
        <v>2130</v>
      </c>
      <c r="N1179" s="288" t="s">
        <v>2129</v>
      </c>
      <c r="P1179" s="289">
        <v>-166133.60999999999</v>
      </c>
      <c r="Q1179" s="289">
        <v>-166133.60999999999</v>
      </c>
      <c r="R1179" s="289">
        <v>-175774.13</v>
      </c>
      <c r="S1179" s="289">
        <v>-149274.13</v>
      </c>
      <c r="T1179" s="289">
        <v>-147192.28</v>
      </c>
      <c r="U1179" s="289">
        <v>-147192.28</v>
      </c>
      <c r="V1179" s="289">
        <v>-147192.28</v>
      </c>
      <c r="W1179" s="289">
        <v>-147192.28</v>
      </c>
      <c r="X1179" s="289">
        <v>-147192.28</v>
      </c>
      <c r="Y1179" s="289">
        <v>-147192.28</v>
      </c>
      <c r="Z1179" s="289">
        <v>-144160.28</v>
      </c>
      <c r="AA1179" s="289">
        <v>-144537.20000000001</v>
      </c>
      <c r="AB1179" s="289">
        <v>-144537.20000000001</v>
      </c>
      <c r="AC1179" s="289"/>
      <c r="AD1179" s="289"/>
      <c r="AE1179" s="289">
        <v>-151530.70291666666</v>
      </c>
      <c r="AF1179" s="307"/>
      <c r="AG1179" s="308"/>
      <c r="AH1179" s="291"/>
      <c r="AI1179" s="291"/>
      <c r="AJ1179" s="291"/>
      <c r="AK1179" s="292">
        <v>-151530.70291666666</v>
      </c>
      <c r="AL1179" s="291">
        <v>-151530.70291666666</v>
      </c>
      <c r="AM1179" s="293"/>
      <c r="AN1179" s="291"/>
      <c r="AO1179" s="294">
        <v>0</v>
      </c>
      <c r="AP1179" s="291"/>
      <c r="AQ1179" s="295">
        <v>-144537.20000000001</v>
      </c>
      <c r="AR1179" s="291"/>
      <c r="AS1179" s="291"/>
      <c r="AT1179" s="291"/>
      <c r="AU1179" s="292">
        <v>-144537.20000000001</v>
      </c>
      <c r="AV1179" s="291">
        <v>-144537.20000000001</v>
      </c>
      <c r="AW1179" s="293"/>
      <c r="AX1179" s="291"/>
      <c r="AY1179" s="293">
        <v>0</v>
      </c>
      <c r="AZ1179" s="297" t="s">
        <v>253</v>
      </c>
      <c r="BA1179" s="295"/>
      <c r="BB1179" s="43"/>
      <c r="BC1179" s="288" t="str">
        <f t="shared" si="150"/>
        <v/>
      </c>
      <c r="BD1179" s="288" t="str">
        <f t="shared" si="150"/>
        <v/>
      </c>
      <c r="BE1179" s="288" t="str">
        <f t="shared" si="150"/>
        <v/>
      </c>
      <c r="BF1179" s="288" t="str">
        <f t="shared" si="150"/>
        <v>Non-Op</v>
      </c>
      <c r="BG1179" s="288" t="str">
        <f t="shared" si="149"/>
        <v>NO</v>
      </c>
      <c r="BH1179" s="288" t="str">
        <f t="shared" si="149"/>
        <v>NO</v>
      </c>
      <c r="BI1179" s="288" t="str">
        <f t="shared" si="147"/>
        <v/>
      </c>
      <c r="BJ1179" s="43"/>
      <c r="BK1179" s="288" t="b">
        <f t="shared" si="148"/>
        <v>1</v>
      </c>
      <c r="BL1179" s="288" t="b">
        <f t="shared" si="148"/>
        <v>1</v>
      </c>
      <c r="BM1179" s="288" t="b">
        <f t="shared" si="148"/>
        <v>1</v>
      </c>
      <c r="BN1179" s="288" t="b">
        <f t="shared" si="148"/>
        <v>1</v>
      </c>
      <c r="BO1179" s="288" t="b">
        <f t="shared" si="148"/>
        <v>1</v>
      </c>
      <c r="BP1179" s="288" t="b">
        <f t="shared" si="148"/>
        <v>1</v>
      </c>
      <c r="BQ1179" s="288" t="b">
        <f t="shared" si="148"/>
        <v>1</v>
      </c>
    </row>
    <row r="1180" spans="1:69" ht="12" customHeight="1" x14ac:dyDescent="0.25">
      <c r="A1180" s="286">
        <v>24200871</v>
      </c>
      <c r="B1180" s="287" t="s">
        <v>3258</v>
      </c>
      <c r="C1180" s="16" t="s">
        <v>1383</v>
      </c>
      <c r="D1180" s="13" t="s">
        <v>182</v>
      </c>
      <c r="E1180" s="13"/>
      <c r="F1180" s="16"/>
      <c r="G1180" s="13"/>
      <c r="H1180" s="288" t="s">
        <v>2129</v>
      </c>
      <c r="I1180" s="288" t="s">
        <v>2129</v>
      </c>
      <c r="J1180" s="288" t="s">
        <v>2129</v>
      </c>
      <c r="K1180" s="288" t="s">
        <v>182</v>
      </c>
      <c r="L1180" s="288" t="s">
        <v>2130</v>
      </c>
      <c r="M1180" s="288" t="s">
        <v>2130</v>
      </c>
      <c r="N1180" s="288" t="s">
        <v>2129</v>
      </c>
      <c r="P1180" s="289">
        <v>-95736.22</v>
      </c>
      <c r="Q1180" s="289">
        <v>-95736.22</v>
      </c>
      <c r="R1180" s="289">
        <v>-95736.22</v>
      </c>
      <c r="S1180" s="289">
        <v>-95736.22</v>
      </c>
      <c r="T1180" s="289">
        <v>-95736.22</v>
      </c>
      <c r="U1180" s="289">
        <v>-95736.22</v>
      </c>
      <c r="V1180" s="289">
        <v>-95736.22</v>
      </c>
      <c r="W1180" s="289">
        <v>-95728.68</v>
      </c>
      <c r="X1180" s="289">
        <v>-95728.68</v>
      </c>
      <c r="Y1180" s="289">
        <v>-95728.68</v>
      </c>
      <c r="Z1180" s="289">
        <v>-97815.54</v>
      </c>
      <c r="AA1180" s="289">
        <v>-97815.54</v>
      </c>
      <c r="AB1180" s="289">
        <v>-97808.08</v>
      </c>
      <c r="AC1180" s="289"/>
      <c r="AD1180" s="289"/>
      <c r="AE1180" s="289">
        <v>-96167.215833333321</v>
      </c>
      <c r="AF1180" s="307"/>
      <c r="AG1180" s="308"/>
      <c r="AH1180" s="291"/>
      <c r="AI1180" s="291"/>
      <c r="AJ1180" s="291"/>
      <c r="AK1180" s="292">
        <v>-96167.215833333321</v>
      </c>
      <c r="AL1180" s="291">
        <v>-96167.215833333321</v>
      </c>
      <c r="AM1180" s="293"/>
      <c r="AN1180" s="291"/>
      <c r="AO1180" s="294">
        <v>0</v>
      </c>
      <c r="AP1180" s="291"/>
      <c r="AQ1180" s="295">
        <v>-97808.08</v>
      </c>
      <c r="AR1180" s="291"/>
      <c r="AS1180" s="291"/>
      <c r="AT1180" s="291"/>
      <c r="AU1180" s="292">
        <v>-97808.08</v>
      </c>
      <c r="AV1180" s="291">
        <v>-97808.08</v>
      </c>
      <c r="AW1180" s="293"/>
      <c r="AX1180" s="291"/>
      <c r="AY1180" s="293">
        <v>0</v>
      </c>
      <c r="AZ1180" s="297" t="s">
        <v>253</v>
      </c>
      <c r="BA1180" s="295"/>
      <c r="BB1180" s="43"/>
      <c r="BC1180" s="288" t="str">
        <f t="shared" si="150"/>
        <v/>
      </c>
      <c r="BD1180" s="288" t="str">
        <f t="shared" si="150"/>
        <v/>
      </c>
      <c r="BE1180" s="288" t="str">
        <f t="shared" si="150"/>
        <v/>
      </c>
      <c r="BF1180" s="288" t="str">
        <f t="shared" si="150"/>
        <v>Non-Op</v>
      </c>
      <c r="BG1180" s="288" t="str">
        <f t="shared" si="149"/>
        <v>NO</v>
      </c>
      <c r="BH1180" s="288" t="str">
        <f t="shared" si="149"/>
        <v>NO</v>
      </c>
      <c r="BI1180" s="288" t="str">
        <f t="shared" si="147"/>
        <v/>
      </c>
      <c r="BJ1180" s="43"/>
      <c r="BK1180" s="288" t="b">
        <f t="shared" si="148"/>
        <v>1</v>
      </c>
      <c r="BL1180" s="288" t="b">
        <f t="shared" si="148"/>
        <v>1</v>
      </c>
      <c r="BM1180" s="288" t="b">
        <f t="shared" si="148"/>
        <v>1</v>
      </c>
      <c r="BN1180" s="288" t="b">
        <f t="shared" si="148"/>
        <v>1</v>
      </c>
      <c r="BO1180" s="288" t="b">
        <f t="shared" si="148"/>
        <v>1</v>
      </c>
      <c r="BP1180" s="288" t="b">
        <f t="shared" si="148"/>
        <v>1</v>
      </c>
      <c r="BQ1180" s="288" t="b">
        <f t="shared" si="148"/>
        <v>1</v>
      </c>
    </row>
    <row r="1181" spans="1:69" ht="12" customHeight="1" x14ac:dyDescent="0.25">
      <c r="A1181" s="286">
        <v>24200881</v>
      </c>
      <c r="B1181" s="287" t="s">
        <v>3259</v>
      </c>
      <c r="C1181" s="315" t="s">
        <v>1384</v>
      </c>
      <c r="D1181" s="13" t="s">
        <v>182</v>
      </c>
      <c r="E1181" s="13"/>
      <c r="F1181" s="315"/>
      <c r="G1181" s="13"/>
      <c r="H1181" s="288" t="s">
        <v>2129</v>
      </c>
      <c r="I1181" s="288" t="s">
        <v>2129</v>
      </c>
      <c r="J1181" s="288" t="s">
        <v>2129</v>
      </c>
      <c r="K1181" s="288" t="s">
        <v>182</v>
      </c>
      <c r="L1181" s="288" t="s">
        <v>2130</v>
      </c>
      <c r="M1181" s="288" t="s">
        <v>2130</v>
      </c>
      <c r="N1181" s="288" t="s">
        <v>2129</v>
      </c>
      <c r="P1181" s="289">
        <v>-275998.84000000003</v>
      </c>
      <c r="Q1181" s="289">
        <v>-275998.84000000003</v>
      </c>
      <c r="R1181" s="289">
        <v>-287567.46999999997</v>
      </c>
      <c r="S1181" s="289">
        <v>-231959.47</v>
      </c>
      <c r="T1181" s="289">
        <v>-231959.47</v>
      </c>
      <c r="U1181" s="289">
        <v>-231959.47</v>
      </c>
      <c r="V1181" s="289">
        <v>-231959.47</v>
      </c>
      <c r="W1181" s="289">
        <v>-231959.47</v>
      </c>
      <c r="X1181" s="289">
        <v>-231959.47</v>
      </c>
      <c r="Y1181" s="289">
        <v>-231959.47</v>
      </c>
      <c r="Z1181" s="289">
        <v>-297016.18</v>
      </c>
      <c r="AA1181" s="289">
        <v>-297016.18</v>
      </c>
      <c r="AB1181" s="289">
        <v>-297016.18</v>
      </c>
      <c r="AC1181" s="289"/>
      <c r="AD1181" s="289"/>
      <c r="AE1181" s="289">
        <v>-255651.87250000006</v>
      </c>
      <c r="AF1181" s="307"/>
      <c r="AG1181" s="308"/>
      <c r="AH1181" s="291"/>
      <c r="AI1181" s="291"/>
      <c r="AJ1181" s="291"/>
      <c r="AK1181" s="292">
        <v>-255651.87250000006</v>
      </c>
      <c r="AL1181" s="291">
        <v>-255651.87250000006</v>
      </c>
      <c r="AM1181" s="293"/>
      <c r="AN1181" s="291"/>
      <c r="AO1181" s="294">
        <v>0</v>
      </c>
      <c r="AP1181" s="291"/>
      <c r="AQ1181" s="295">
        <v>-297016.18</v>
      </c>
      <c r="AR1181" s="291"/>
      <c r="AS1181" s="291"/>
      <c r="AT1181" s="291"/>
      <c r="AU1181" s="292">
        <v>-297016.18</v>
      </c>
      <c r="AV1181" s="291">
        <v>-297016.18</v>
      </c>
      <c r="AW1181" s="293"/>
      <c r="AX1181" s="291"/>
      <c r="AY1181" s="293">
        <v>0</v>
      </c>
      <c r="AZ1181" s="297" t="s">
        <v>253</v>
      </c>
      <c r="BA1181" s="295"/>
      <c r="BB1181" s="43"/>
      <c r="BC1181" s="288" t="str">
        <f t="shared" si="150"/>
        <v/>
      </c>
      <c r="BD1181" s="288" t="str">
        <f t="shared" si="150"/>
        <v/>
      </c>
      <c r="BE1181" s="288" t="str">
        <f t="shared" si="150"/>
        <v/>
      </c>
      <c r="BF1181" s="288" t="str">
        <f t="shared" si="150"/>
        <v>Non-Op</v>
      </c>
      <c r="BG1181" s="288" t="str">
        <f t="shared" si="149"/>
        <v>NO</v>
      </c>
      <c r="BH1181" s="288" t="str">
        <f t="shared" si="149"/>
        <v>NO</v>
      </c>
      <c r="BI1181" s="288" t="str">
        <f t="shared" si="147"/>
        <v/>
      </c>
      <c r="BJ1181" s="43"/>
      <c r="BK1181" s="288" t="b">
        <f t="shared" si="148"/>
        <v>1</v>
      </c>
      <c r="BL1181" s="288" t="b">
        <f t="shared" si="148"/>
        <v>1</v>
      </c>
      <c r="BM1181" s="288" t="b">
        <f t="shared" si="148"/>
        <v>1</v>
      </c>
      <c r="BN1181" s="288" t="b">
        <f t="shared" si="148"/>
        <v>1</v>
      </c>
      <c r="BO1181" s="288" t="b">
        <f t="shared" si="148"/>
        <v>1</v>
      </c>
      <c r="BP1181" s="288" t="b">
        <f t="shared" si="148"/>
        <v>1</v>
      </c>
      <c r="BQ1181" s="288" t="b">
        <f t="shared" si="148"/>
        <v>1</v>
      </c>
    </row>
    <row r="1182" spans="1:69" ht="12" customHeight="1" x14ac:dyDescent="0.25">
      <c r="A1182" s="286">
        <v>24200891</v>
      </c>
      <c r="B1182" s="287" t="s">
        <v>3260</v>
      </c>
      <c r="C1182" s="315" t="s">
        <v>1385</v>
      </c>
      <c r="D1182" s="13" t="s">
        <v>182</v>
      </c>
      <c r="E1182" s="13"/>
      <c r="F1182" s="315"/>
      <c r="G1182" s="13"/>
      <c r="H1182" s="288" t="s">
        <v>2129</v>
      </c>
      <c r="I1182" s="288" t="s">
        <v>2129</v>
      </c>
      <c r="J1182" s="288" t="s">
        <v>2129</v>
      </c>
      <c r="K1182" s="288" t="s">
        <v>182</v>
      </c>
      <c r="L1182" s="288" t="s">
        <v>2130</v>
      </c>
      <c r="M1182" s="288" t="s">
        <v>2130</v>
      </c>
      <c r="N1182" s="288" t="s">
        <v>2129</v>
      </c>
      <c r="P1182" s="289">
        <v>-68365.279999999999</v>
      </c>
      <c r="Q1182" s="289">
        <v>-68365.279999999999</v>
      </c>
      <c r="R1182" s="289">
        <v>-68365.279999999999</v>
      </c>
      <c r="S1182" s="289">
        <v>-68365.279999999999</v>
      </c>
      <c r="T1182" s="289">
        <v>-68365.279999999999</v>
      </c>
      <c r="U1182" s="289">
        <v>-68365.279999999999</v>
      </c>
      <c r="V1182" s="289">
        <v>-68365.279999999999</v>
      </c>
      <c r="W1182" s="289">
        <v>-68365.279999999999</v>
      </c>
      <c r="X1182" s="289">
        <v>-68365.279999999999</v>
      </c>
      <c r="Y1182" s="289">
        <v>-68365.279999999999</v>
      </c>
      <c r="Z1182" s="289">
        <v>-69855.64</v>
      </c>
      <c r="AA1182" s="289">
        <v>-69855.64</v>
      </c>
      <c r="AB1182" s="289">
        <v>-69855.64</v>
      </c>
      <c r="AC1182" s="289"/>
      <c r="AD1182" s="289"/>
      <c r="AE1182" s="289">
        <v>-68675.771666666682</v>
      </c>
      <c r="AF1182" s="307"/>
      <c r="AG1182" s="308"/>
      <c r="AH1182" s="291"/>
      <c r="AI1182" s="291"/>
      <c r="AJ1182" s="291"/>
      <c r="AK1182" s="292">
        <v>-68675.771666666682</v>
      </c>
      <c r="AL1182" s="291">
        <v>-68675.771666666682</v>
      </c>
      <c r="AM1182" s="293"/>
      <c r="AN1182" s="291"/>
      <c r="AO1182" s="294">
        <v>0</v>
      </c>
      <c r="AP1182" s="291"/>
      <c r="AQ1182" s="295">
        <v>-69855.64</v>
      </c>
      <c r="AR1182" s="291"/>
      <c r="AS1182" s="291"/>
      <c r="AT1182" s="291"/>
      <c r="AU1182" s="292">
        <v>-69855.64</v>
      </c>
      <c r="AV1182" s="291">
        <v>-69855.64</v>
      </c>
      <c r="AW1182" s="293"/>
      <c r="AX1182" s="291"/>
      <c r="AY1182" s="293">
        <v>0</v>
      </c>
      <c r="AZ1182" s="297" t="s">
        <v>253</v>
      </c>
      <c r="BA1182" s="295"/>
      <c r="BB1182" s="43"/>
      <c r="BC1182" s="288" t="str">
        <f t="shared" si="150"/>
        <v/>
      </c>
      <c r="BD1182" s="288" t="str">
        <f t="shared" si="150"/>
        <v/>
      </c>
      <c r="BE1182" s="288" t="str">
        <f t="shared" si="150"/>
        <v/>
      </c>
      <c r="BF1182" s="288" t="str">
        <f t="shared" si="150"/>
        <v>Non-Op</v>
      </c>
      <c r="BG1182" s="288" t="str">
        <f t="shared" si="149"/>
        <v>NO</v>
      </c>
      <c r="BH1182" s="288" t="str">
        <f t="shared" si="149"/>
        <v>NO</v>
      </c>
      <c r="BI1182" s="288" t="str">
        <f t="shared" si="147"/>
        <v/>
      </c>
      <c r="BJ1182" s="43"/>
      <c r="BK1182" s="288" t="b">
        <f t="shared" si="148"/>
        <v>1</v>
      </c>
      <c r="BL1182" s="288" t="b">
        <f t="shared" si="148"/>
        <v>1</v>
      </c>
      <c r="BM1182" s="288" t="b">
        <f t="shared" si="148"/>
        <v>1</v>
      </c>
      <c r="BN1182" s="288" t="b">
        <f t="shared" si="148"/>
        <v>1</v>
      </c>
      <c r="BO1182" s="288" t="b">
        <f t="shared" si="148"/>
        <v>1</v>
      </c>
      <c r="BP1182" s="288" t="b">
        <f t="shared" si="148"/>
        <v>1</v>
      </c>
      <c r="BQ1182" s="288" t="b">
        <f t="shared" si="148"/>
        <v>1</v>
      </c>
    </row>
    <row r="1183" spans="1:69" ht="12" customHeight="1" x14ac:dyDescent="0.25">
      <c r="A1183" s="286">
        <v>24200901</v>
      </c>
      <c r="B1183" s="287" t="s">
        <v>3261</v>
      </c>
      <c r="C1183" s="315" t="s">
        <v>972</v>
      </c>
      <c r="D1183" s="13" t="s">
        <v>182</v>
      </c>
      <c r="E1183" s="13"/>
      <c r="F1183" s="315"/>
      <c r="G1183" s="13"/>
      <c r="H1183" s="288" t="s">
        <v>2129</v>
      </c>
      <c r="I1183" s="288" t="s">
        <v>2129</v>
      </c>
      <c r="J1183" s="288" t="s">
        <v>2129</v>
      </c>
      <c r="K1183" s="288" t="s">
        <v>182</v>
      </c>
      <c r="L1183" s="288" t="s">
        <v>2130</v>
      </c>
      <c r="M1183" s="288" t="s">
        <v>2130</v>
      </c>
      <c r="N1183" s="288" t="s">
        <v>2129</v>
      </c>
      <c r="P1183" s="289">
        <v>-165965.81</v>
      </c>
      <c r="Q1183" s="289">
        <v>-165965.81</v>
      </c>
      <c r="R1183" s="289">
        <v>-165965.81</v>
      </c>
      <c r="S1183" s="289">
        <v>-165965.81</v>
      </c>
      <c r="T1183" s="289">
        <v>-165965.81</v>
      </c>
      <c r="U1183" s="289">
        <v>-165965.81</v>
      </c>
      <c r="V1183" s="289">
        <v>-165965.81</v>
      </c>
      <c r="W1183" s="289">
        <v>-165965.81</v>
      </c>
      <c r="X1183" s="289">
        <v>-165965.81</v>
      </c>
      <c r="Y1183" s="289">
        <v>-165965.81</v>
      </c>
      <c r="Z1183" s="289">
        <v>-169583.86</v>
      </c>
      <c r="AA1183" s="289">
        <v>-169583.86</v>
      </c>
      <c r="AB1183" s="289">
        <v>-169583.86</v>
      </c>
      <c r="AC1183" s="289"/>
      <c r="AD1183" s="289"/>
      <c r="AE1183" s="289">
        <v>-166719.57041666668</v>
      </c>
      <c r="AF1183" s="307"/>
      <c r="AG1183" s="308"/>
      <c r="AH1183" s="291"/>
      <c r="AI1183" s="291"/>
      <c r="AJ1183" s="291"/>
      <c r="AK1183" s="292">
        <v>-166719.57041666668</v>
      </c>
      <c r="AL1183" s="291">
        <v>-166719.57041666668</v>
      </c>
      <c r="AM1183" s="293"/>
      <c r="AN1183" s="291"/>
      <c r="AO1183" s="294">
        <v>0</v>
      </c>
      <c r="AP1183" s="291"/>
      <c r="AQ1183" s="295">
        <v>-169583.86</v>
      </c>
      <c r="AR1183" s="291"/>
      <c r="AS1183" s="291"/>
      <c r="AT1183" s="291"/>
      <c r="AU1183" s="292">
        <v>-169583.86</v>
      </c>
      <c r="AV1183" s="291">
        <v>-169583.86</v>
      </c>
      <c r="AW1183" s="293"/>
      <c r="AX1183" s="291"/>
      <c r="AY1183" s="293">
        <v>0</v>
      </c>
      <c r="AZ1183" s="297" t="s">
        <v>253</v>
      </c>
      <c r="BA1183" s="295"/>
      <c r="BB1183" s="43"/>
      <c r="BC1183" s="288" t="str">
        <f t="shared" si="150"/>
        <v/>
      </c>
      <c r="BD1183" s="288" t="str">
        <f t="shared" si="150"/>
        <v/>
      </c>
      <c r="BE1183" s="288" t="str">
        <f t="shared" si="150"/>
        <v/>
      </c>
      <c r="BF1183" s="288" t="str">
        <f t="shared" si="150"/>
        <v>Non-Op</v>
      </c>
      <c r="BG1183" s="288" t="str">
        <f t="shared" si="149"/>
        <v>NO</v>
      </c>
      <c r="BH1183" s="288" t="str">
        <f t="shared" si="149"/>
        <v>NO</v>
      </c>
      <c r="BI1183" s="288" t="str">
        <f t="shared" si="147"/>
        <v/>
      </c>
      <c r="BJ1183" s="43"/>
      <c r="BK1183" s="288" t="b">
        <f t="shared" si="148"/>
        <v>1</v>
      </c>
      <c r="BL1183" s="288" t="b">
        <f t="shared" si="148"/>
        <v>1</v>
      </c>
      <c r="BM1183" s="288" t="b">
        <f t="shared" si="148"/>
        <v>1</v>
      </c>
      <c r="BN1183" s="288" t="b">
        <f t="shared" si="148"/>
        <v>1</v>
      </c>
      <c r="BO1183" s="288" t="b">
        <f t="shared" si="148"/>
        <v>1</v>
      </c>
      <c r="BP1183" s="288" t="b">
        <f t="shared" si="148"/>
        <v>1</v>
      </c>
      <c r="BQ1183" s="288" t="b">
        <f t="shared" si="148"/>
        <v>1</v>
      </c>
    </row>
    <row r="1184" spans="1:69" ht="12" customHeight="1" x14ac:dyDescent="0.25">
      <c r="A1184" s="286">
        <v>24200911</v>
      </c>
      <c r="B1184" s="287" t="s">
        <v>3262</v>
      </c>
      <c r="C1184" s="315" t="s">
        <v>1386</v>
      </c>
      <c r="D1184" s="13" t="s">
        <v>182</v>
      </c>
      <c r="E1184" s="13"/>
      <c r="F1184" s="315"/>
      <c r="G1184" s="13"/>
      <c r="H1184" s="288" t="s">
        <v>2129</v>
      </c>
      <c r="I1184" s="288" t="s">
        <v>2129</v>
      </c>
      <c r="J1184" s="288" t="s">
        <v>2129</v>
      </c>
      <c r="K1184" s="288" t="s">
        <v>182</v>
      </c>
      <c r="L1184" s="288" t="s">
        <v>2130</v>
      </c>
      <c r="M1184" s="288" t="s">
        <v>2130</v>
      </c>
      <c r="N1184" s="288" t="s">
        <v>2129</v>
      </c>
      <c r="P1184" s="289">
        <v>-15084.14</v>
      </c>
      <c r="Q1184" s="289">
        <v>-15084.14</v>
      </c>
      <c r="R1184" s="289">
        <v>-15084.14</v>
      </c>
      <c r="S1184" s="289">
        <v>-15084.14</v>
      </c>
      <c r="T1184" s="289">
        <v>-15084.14</v>
      </c>
      <c r="U1184" s="289">
        <v>-15084.14</v>
      </c>
      <c r="V1184" s="289">
        <v>-15084.14</v>
      </c>
      <c r="W1184" s="289">
        <v>-15084.14</v>
      </c>
      <c r="X1184" s="289">
        <v>-15084.14</v>
      </c>
      <c r="Y1184" s="289">
        <v>-15084.14</v>
      </c>
      <c r="Z1184" s="289">
        <v>-15412.97</v>
      </c>
      <c r="AA1184" s="289">
        <v>-15412.97</v>
      </c>
      <c r="AB1184" s="289">
        <v>-15412.97</v>
      </c>
      <c r="AC1184" s="289"/>
      <c r="AD1184" s="289"/>
      <c r="AE1184" s="289">
        <v>-15152.64625</v>
      </c>
      <c r="AF1184" s="307"/>
      <c r="AG1184" s="308"/>
      <c r="AH1184" s="291"/>
      <c r="AI1184" s="291"/>
      <c r="AJ1184" s="291"/>
      <c r="AK1184" s="292">
        <v>-15152.64625</v>
      </c>
      <c r="AL1184" s="291">
        <v>-15152.64625</v>
      </c>
      <c r="AM1184" s="293"/>
      <c r="AN1184" s="291"/>
      <c r="AO1184" s="294">
        <v>0</v>
      </c>
      <c r="AP1184" s="291"/>
      <c r="AQ1184" s="295">
        <v>-15412.97</v>
      </c>
      <c r="AR1184" s="291"/>
      <c r="AS1184" s="291"/>
      <c r="AT1184" s="291"/>
      <c r="AU1184" s="292">
        <v>-15412.97</v>
      </c>
      <c r="AV1184" s="291">
        <v>-15412.97</v>
      </c>
      <c r="AW1184" s="293"/>
      <c r="AX1184" s="291"/>
      <c r="AY1184" s="293">
        <v>0</v>
      </c>
      <c r="AZ1184" s="297" t="s">
        <v>253</v>
      </c>
      <c r="BA1184" s="295"/>
      <c r="BB1184" s="43"/>
      <c r="BC1184" s="288" t="str">
        <f t="shared" si="150"/>
        <v/>
      </c>
      <c r="BD1184" s="288" t="str">
        <f t="shared" si="150"/>
        <v/>
      </c>
      <c r="BE1184" s="288" t="str">
        <f t="shared" si="150"/>
        <v/>
      </c>
      <c r="BF1184" s="288" t="str">
        <f t="shared" si="150"/>
        <v>Non-Op</v>
      </c>
      <c r="BG1184" s="288" t="str">
        <f t="shared" si="149"/>
        <v>NO</v>
      </c>
      <c r="BH1184" s="288" t="str">
        <f t="shared" si="149"/>
        <v>NO</v>
      </c>
      <c r="BI1184" s="288" t="str">
        <f t="shared" si="147"/>
        <v/>
      </c>
      <c r="BJ1184" s="43"/>
      <c r="BK1184" s="288" t="b">
        <f t="shared" si="148"/>
        <v>1</v>
      </c>
      <c r="BL1184" s="288" t="b">
        <f t="shared" si="148"/>
        <v>1</v>
      </c>
      <c r="BM1184" s="288" t="b">
        <f t="shared" si="148"/>
        <v>1</v>
      </c>
      <c r="BN1184" s="288" t="b">
        <f t="shared" si="148"/>
        <v>1</v>
      </c>
      <c r="BO1184" s="288" t="b">
        <f t="shared" si="148"/>
        <v>1</v>
      </c>
      <c r="BP1184" s="288" t="b">
        <f t="shared" si="148"/>
        <v>1</v>
      </c>
      <c r="BQ1184" s="288" t="b">
        <f t="shared" si="148"/>
        <v>1</v>
      </c>
    </row>
    <row r="1185" spans="1:69" ht="12" customHeight="1" x14ac:dyDescent="0.25">
      <c r="A1185" s="286">
        <v>24200921</v>
      </c>
      <c r="B1185" s="287" t="s">
        <v>3263</v>
      </c>
      <c r="C1185" s="315" t="s">
        <v>973</v>
      </c>
      <c r="D1185" s="13" t="s">
        <v>182</v>
      </c>
      <c r="E1185" s="13"/>
      <c r="F1185" s="315"/>
      <c r="G1185" s="13"/>
      <c r="H1185" s="288" t="s">
        <v>2129</v>
      </c>
      <c r="I1185" s="288" t="s">
        <v>2129</v>
      </c>
      <c r="J1185" s="288" t="s">
        <v>2129</v>
      </c>
      <c r="K1185" s="288" t="s">
        <v>182</v>
      </c>
      <c r="L1185" s="288" t="s">
        <v>2130</v>
      </c>
      <c r="M1185" s="288" t="s">
        <v>2130</v>
      </c>
      <c r="N1185" s="288" t="s">
        <v>2129</v>
      </c>
      <c r="P1185" s="289">
        <v>-2262847.4900000002</v>
      </c>
      <c r="Q1185" s="289">
        <v>-2262847.4900000002</v>
      </c>
      <c r="R1185" s="289">
        <v>-2262847.4900000002</v>
      </c>
      <c r="S1185" s="289">
        <v>-2262847.4900000002</v>
      </c>
      <c r="T1185" s="289">
        <v>-2262847.4900000002</v>
      </c>
      <c r="U1185" s="289">
        <v>-2262847.4900000002</v>
      </c>
      <c r="V1185" s="289">
        <v>-2262847.4900000002</v>
      </c>
      <c r="W1185" s="289">
        <v>-2262847.4900000002</v>
      </c>
      <c r="X1185" s="289">
        <v>-2262847.4900000002</v>
      </c>
      <c r="Y1185" s="289">
        <v>-2262847.4900000002</v>
      </c>
      <c r="Z1185" s="289">
        <v>-2309380.5499999998</v>
      </c>
      <c r="AA1185" s="289">
        <v>-2309380.5499999998</v>
      </c>
      <c r="AB1185" s="289">
        <v>-2309380.5499999998</v>
      </c>
      <c r="AC1185" s="289"/>
      <c r="AD1185" s="289"/>
      <c r="AE1185" s="289">
        <v>-2272541.8775000004</v>
      </c>
      <c r="AF1185" s="307"/>
      <c r="AG1185" s="308"/>
      <c r="AH1185" s="291"/>
      <c r="AI1185" s="291"/>
      <c r="AJ1185" s="291"/>
      <c r="AK1185" s="292">
        <v>-2272541.8775000004</v>
      </c>
      <c r="AL1185" s="291">
        <v>-2272541.8775000004</v>
      </c>
      <c r="AM1185" s="293"/>
      <c r="AN1185" s="291"/>
      <c r="AO1185" s="294">
        <v>0</v>
      </c>
      <c r="AP1185" s="291"/>
      <c r="AQ1185" s="295">
        <v>-2309380.5499999998</v>
      </c>
      <c r="AR1185" s="291"/>
      <c r="AS1185" s="291"/>
      <c r="AT1185" s="291"/>
      <c r="AU1185" s="292">
        <v>-2309380.5499999998</v>
      </c>
      <c r="AV1185" s="291">
        <v>-2309380.5499999998</v>
      </c>
      <c r="AW1185" s="293"/>
      <c r="AX1185" s="291"/>
      <c r="AY1185" s="293">
        <v>0</v>
      </c>
      <c r="AZ1185" s="297" t="s">
        <v>253</v>
      </c>
      <c r="BA1185" s="295"/>
      <c r="BB1185" s="43"/>
      <c r="BC1185" s="288" t="str">
        <f t="shared" si="150"/>
        <v/>
      </c>
      <c r="BD1185" s="288" t="str">
        <f t="shared" si="150"/>
        <v/>
      </c>
      <c r="BE1185" s="288" t="str">
        <f t="shared" si="150"/>
        <v/>
      </c>
      <c r="BF1185" s="288" t="str">
        <f t="shared" si="150"/>
        <v>Non-Op</v>
      </c>
      <c r="BG1185" s="288" t="str">
        <f t="shared" si="149"/>
        <v>NO</v>
      </c>
      <c r="BH1185" s="288" t="str">
        <f t="shared" si="149"/>
        <v>NO</v>
      </c>
      <c r="BI1185" s="288" t="str">
        <f t="shared" si="147"/>
        <v/>
      </c>
      <c r="BJ1185" s="43"/>
      <c r="BK1185" s="288" t="b">
        <f t="shared" si="148"/>
        <v>1</v>
      </c>
      <c r="BL1185" s="288" t="b">
        <f t="shared" si="148"/>
        <v>1</v>
      </c>
      <c r="BM1185" s="288" t="b">
        <f t="shared" si="148"/>
        <v>1</v>
      </c>
      <c r="BN1185" s="288" t="b">
        <f t="shared" si="148"/>
        <v>1</v>
      </c>
      <c r="BO1185" s="288" t="b">
        <f t="shared" si="148"/>
        <v>1</v>
      </c>
      <c r="BP1185" s="288" t="b">
        <f t="shared" si="148"/>
        <v>1</v>
      </c>
      <c r="BQ1185" s="288" t="b">
        <f t="shared" si="148"/>
        <v>1</v>
      </c>
    </row>
    <row r="1186" spans="1:69" ht="12" customHeight="1" x14ac:dyDescent="0.25">
      <c r="A1186" s="286">
        <v>24200931</v>
      </c>
      <c r="B1186" s="287" t="s">
        <v>3264</v>
      </c>
      <c r="C1186" s="315" t="s">
        <v>1387</v>
      </c>
      <c r="D1186" s="13" t="s">
        <v>182</v>
      </c>
      <c r="E1186" s="13"/>
      <c r="F1186" s="315"/>
      <c r="G1186" s="13"/>
      <c r="H1186" s="288" t="s">
        <v>2129</v>
      </c>
      <c r="I1186" s="288" t="s">
        <v>2129</v>
      </c>
      <c r="J1186" s="288" t="s">
        <v>2129</v>
      </c>
      <c r="K1186" s="288" t="s">
        <v>182</v>
      </c>
      <c r="L1186" s="288" t="s">
        <v>2130</v>
      </c>
      <c r="M1186" s="288" t="s">
        <v>2130</v>
      </c>
      <c r="N1186" s="288" t="s">
        <v>2129</v>
      </c>
      <c r="P1186" s="289">
        <v>-98071.89</v>
      </c>
      <c r="Q1186" s="289">
        <v>-101251.89</v>
      </c>
      <c r="R1186" s="289">
        <v>-105619.67</v>
      </c>
      <c r="S1186" s="289">
        <v>-105257.31</v>
      </c>
      <c r="T1186" s="289">
        <v>-101737.86</v>
      </c>
      <c r="U1186" s="289">
        <v>-101737.86</v>
      </c>
      <c r="V1186" s="289">
        <v>-101737.86</v>
      </c>
      <c r="W1186" s="289">
        <v>-101702.95</v>
      </c>
      <c r="X1186" s="289">
        <v>-42883.63</v>
      </c>
      <c r="Y1186" s="289">
        <v>-42883.63</v>
      </c>
      <c r="Z1186" s="289">
        <v>-93818.49</v>
      </c>
      <c r="AA1186" s="289">
        <v>-93806.14</v>
      </c>
      <c r="AB1186" s="289">
        <v>-93806.14</v>
      </c>
      <c r="AC1186" s="289"/>
      <c r="AD1186" s="289"/>
      <c r="AE1186" s="289">
        <v>-90698.025416666656</v>
      </c>
      <c r="AF1186" s="307"/>
      <c r="AG1186" s="308"/>
      <c r="AH1186" s="291"/>
      <c r="AI1186" s="291"/>
      <c r="AJ1186" s="291"/>
      <c r="AK1186" s="292">
        <v>-90698.025416666656</v>
      </c>
      <c r="AL1186" s="291">
        <v>-90698.025416666656</v>
      </c>
      <c r="AM1186" s="293"/>
      <c r="AN1186" s="291"/>
      <c r="AO1186" s="294">
        <v>0</v>
      </c>
      <c r="AP1186" s="291"/>
      <c r="AQ1186" s="295">
        <v>-93806.14</v>
      </c>
      <c r="AR1186" s="291"/>
      <c r="AS1186" s="291"/>
      <c r="AT1186" s="291"/>
      <c r="AU1186" s="292">
        <v>-93806.14</v>
      </c>
      <c r="AV1186" s="291">
        <v>-93806.14</v>
      </c>
      <c r="AW1186" s="293"/>
      <c r="AX1186" s="291"/>
      <c r="AY1186" s="293">
        <v>0</v>
      </c>
      <c r="AZ1186" s="297" t="s">
        <v>253</v>
      </c>
      <c r="BA1186" s="295"/>
      <c r="BB1186" s="43"/>
      <c r="BC1186" s="288" t="str">
        <f t="shared" si="150"/>
        <v/>
      </c>
      <c r="BD1186" s="288" t="str">
        <f t="shared" si="150"/>
        <v/>
      </c>
      <c r="BE1186" s="288" t="str">
        <f t="shared" si="150"/>
        <v/>
      </c>
      <c r="BF1186" s="288" t="str">
        <f t="shared" si="150"/>
        <v>Non-Op</v>
      </c>
      <c r="BG1186" s="288" t="str">
        <f t="shared" si="149"/>
        <v>NO</v>
      </c>
      <c r="BH1186" s="288" t="str">
        <f t="shared" si="149"/>
        <v>NO</v>
      </c>
      <c r="BI1186" s="288" t="str">
        <f t="shared" si="147"/>
        <v/>
      </c>
      <c r="BJ1186" s="43"/>
      <c r="BK1186" s="288" t="b">
        <f t="shared" si="148"/>
        <v>1</v>
      </c>
      <c r="BL1186" s="288" t="b">
        <f t="shared" si="148"/>
        <v>1</v>
      </c>
      <c r="BM1186" s="288" t="b">
        <f t="shared" si="148"/>
        <v>1</v>
      </c>
      <c r="BN1186" s="288" t="b">
        <f t="shared" si="148"/>
        <v>1</v>
      </c>
      <c r="BO1186" s="288" t="b">
        <f t="shared" si="148"/>
        <v>1</v>
      </c>
      <c r="BP1186" s="288" t="b">
        <f t="shared" si="148"/>
        <v>1</v>
      </c>
      <c r="BQ1186" s="288" t="b">
        <f t="shared" si="148"/>
        <v>1</v>
      </c>
    </row>
    <row r="1187" spans="1:69" ht="12" customHeight="1" x14ac:dyDescent="0.25">
      <c r="A1187" s="286">
        <v>24200941</v>
      </c>
      <c r="B1187" s="287" t="s">
        <v>3265</v>
      </c>
      <c r="C1187" s="315" t="s">
        <v>1388</v>
      </c>
      <c r="D1187" s="13" t="s">
        <v>182</v>
      </c>
      <c r="E1187" s="13"/>
      <c r="F1187" s="315"/>
      <c r="G1187" s="13"/>
      <c r="H1187" s="288" t="s">
        <v>2129</v>
      </c>
      <c r="I1187" s="288" t="s">
        <v>2129</v>
      </c>
      <c r="J1187" s="288" t="s">
        <v>2129</v>
      </c>
      <c r="K1187" s="288" t="s">
        <v>182</v>
      </c>
      <c r="L1187" s="288" t="s">
        <v>2130</v>
      </c>
      <c r="M1187" s="288" t="s">
        <v>2130</v>
      </c>
      <c r="N1187" s="288" t="s">
        <v>2129</v>
      </c>
      <c r="P1187" s="289">
        <v>-68984.75</v>
      </c>
      <c r="Q1187" s="289">
        <v>-68984.75</v>
      </c>
      <c r="R1187" s="289">
        <v>-68984.75</v>
      </c>
      <c r="S1187" s="289">
        <v>-68984.75</v>
      </c>
      <c r="T1187" s="289">
        <v>-68984.75</v>
      </c>
      <c r="U1187" s="289">
        <v>-68984.75</v>
      </c>
      <c r="V1187" s="289">
        <v>-68984.75</v>
      </c>
      <c r="W1187" s="289">
        <v>-68984.75</v>
      </c>
      <c r="X1187" s="289">
        <v>-68984.75</v>
      </c>
      <c r="Y1187" s="289">
        <v>-68984.75</v>
      </c>
      <c r="Z1187" s="289">
        <v>-70488.63</v>
      </c>
      <c r="AA1187" s="289">
        <v>-70488.63</v>
      </c>
      <c r="AB1187" s="289">
        <v>-70488.63</v>
      </c>
      <c r="AC1187" s="289"/>
      <c r="AD1187" s="289"/>
      <c r="AE1187" s="289">
        <v>-69298.058333333334</v>
      </c>
      <c r="AF1187" s="307"/>
      <c r="AG1187" s="308"/>
      <c r="AH1187" s="291"/>
      <c r="AI1187" s="291"/>
      <c r="AJ1187" s="291"/>
      <c r="AK1187" s="292">
        <v>-69298.058333333334</v>
      </c>
      <c r="AL1187" s="291">
        <v>-69298.058333333334</v>
      </c>
      <c r="AM1187" s="293"/>
      <c r="AN1187" s="291"/>
      <c r="AO1187" s="294">
        <v>0</v>
      </c>
      <c r="AP1187" s="291"/>
      <c r="AQ1187" s="295">
        <v>-70488.63</v>
      </c>
      <c r="AR1187" s="291"/>
      <c r="AS1187" s="291"/>
      <c r="AT1187" s="291"/>
      <c r="AU1187" s="292">
        <v>-70488.63</v>
      </c>
      <c r="AV1187" s="291">
        <v>-70488.63</v>
      </c>
      <c r="AW1187" s="293"/>
      <c r="AX1187" s="291"/>
      <c r="AY1187" s="293">
        <v>0</v>
      </c>
      <c r="AZ1187" s="297" t="s">
        <v>253</v>
      </c>
      <c r="BA1187" s="295"/>
      <c r="BB1187" s="43"/>
      <c r="BC1187" s="288" t="str">
        <f t="shared" si="150"/>
        <v/>
      </c>
      <c r="BD1187" s="288" t="str">
        <f t="shared" si="150"/>
        <v/>
      </c>
      <c r="BE1187" s="288" t="str">
        <f t="shared" si="150"/>
        <v/>
      </c>
      <c r="BF1187" s="288" t="str">
        <f t="shared" si="150"/>
        <v>Non-Op</v>
      </c>
      <c r="BG1187" s="288" t="str">
        <f t="shared" si="149"/>
        <v>NO</v>
      </c>
      <c r="BH1187" s="288" t="str">
        <f t="shared" si="149"/>
        <v>NO</v>
      </c>
      <c r="BI1187" s="288" t="str">
        <f t="shared" si="147"/>
        <v/>
      </c>
      <c r="BJ1187" s="43"/>
      <c r="BK1187" s="288" t="b">
        <f t="shared" si="148"/>
        <v>1</v>
      </c>
      <c r="BL1187" s="288" t="b">
        <f t="shared" si="148"/>
        <v>1</v>
      </c>
      <c r="BM1187" s="288" t="b">
        <f t="shared" si="148"/>
        <v>1</v>
      </c>
      <c r="BN1187" s="288" t="b">
        <f t="shared" si="148"/>
        <v>1</v>
      </c>
      <c r="BO1187" s="288" t="b">
        <f t="shared" si="148"/>
        <v>1</v>
      </c>
      <c r="BP1187" s="288" t="b">
        <f t="shared" si="148"/>
        <v>1</v>
      </c>
      <c r="BQ1187" s="288" t="b">
        <f t="shared" si="148"/>
        <v>1</v>
      </c>
    </row>
    <row r="1188" spans="1:69" ht="12" customHeight="1" x14ac:dyDescent="0.25">
      <c r="A1188" s="286">
        <v>24200951</v>
      </c>
      <c r="B1188" s="287" t="s">
        <v>3266</v>
      </c>
      <c r="C1188" s="315" t="s">
        <v>1389</v>
      </c>
      <c r="D1188" s="13" t="s">
        <v>182</v>
      </c>
      <c r="E1188" s="13"/>
      <c r="F1188" s="315"/>
      <c r="G1188" s="13"/>
      <c r="H1188" s="288" t="s">
        <v>2129</v>
      </c>
      <c r="I1188" s="288" t="s">
        <v>2129</v>
      </c>
      <c r="J1188" s="288" t="s">
        <v>2129</v>
      </c>
      <c r="K1188" s="288" t="s">
        <v>182</v>
      </c>
      <c r="L1188" s="288" t="s">
        <v>2130</v>
      </c>
      <c r="M1188" s="288" t="s">
        <v>2130</v>
      </c>
      <c r="N1188" s="288" t="s">
        <v>2129</v>
      </c>
      <c r="P1188" s="289">
        <v>-204088.58</v>
      </c>
      <c r="Q1188" s="289">
        <v>-204088.58</v>
      </c>
      <c r="R1188" s="289">
        <v>-204088.58</v>
      </c>
      <c r="S1188" s="289">
        <v>-204088.58</v>
      </c>
      <c r="T1188" s="289">
        <v>-204088.58</v>
      </c>
      <c r="U1188" s="289">
        <v>-203783.22</v>
      </c>
      <c r="V1188" s="289">
        <v>-203641.57</v>
      </c>
      <c r="W1188" s="289">
        <v>-203641.57</v>
      </c>
      <c r="X1188" s="289">
        <v>-203641.57</v>
      </c>
      <c r="Y1188" s="289">
        <v>-203641.57</v>
      </c>
      <c r="Z1188" s="289">
        <v>-208080.97</v>
      </c>
      <c r="AA1188" s="289">
        <v>-208080.97</v>
      </c>
      <c r="AB1188" s="289">
        <v>-208080.97</v>
      </c>
      <c r="AC1188" s="289"/>
      <c r="AD1188" s="289"/>
      <c r="AE1188" s="289">
        <v>-204745.87791666668</v>
      </c>
      <c r="AF1188" s="307"/>
      <c r="AG1188" s="308"/>
      <c r="AH1188" s="291"/>
      <c r="AI1188" s="291"/>
      <c r="AJ1188" s="291"/>
      <c r="AK1188" s="292">
        <v>-204745.87791666668</v>
      </c>
      <c r="AL1188" s="291">
        <v>-204745.87791666668</v>
      </c>
      <c r="AM1188" s="293"/>
      <c r="AN1188" s="291"/>
      <c r="AO1188" s="294">
        <v>0</v>
      </c>
      <c r="AP1188" s="291"/>
      <c r="AQ1188" s="295">
        <v>-208080.97</v>
      </c>
      <c r="AR1188" s="291"/>
      <c r="AS1188" s="291"/>
      <c r="AT1188" s="291"/>
      <c r="AU1188" s="292">
        <v>-208080.97</v>
      </c>
      <c r="AV1188" s="291">
        <v>-208080.97</v>
      </c>
      <c r="AW1188" s="293"/>
      <c r="AX1188" s="291"/>
      <c r="AY1188" s="293">
        <v>0</v>
      </c>
      <c r="AZ1188" s="297" t="s">
        <v>253</v>
      </c>
      <c r="BA1188" s="295"/>
      <c r="BB1188" s="43"/>
      <c r="BC1188" s="288" t="str">
        <f t="shared" si="150"/>
        <v/>
      </c>
      <c r="BD1188" s="288" t="str">
        <f t="shared" si="150"/>
        <v/>
      </c>
      <c r="BE1188" s="288" t="str">
        <f t="shared" si="150"/>
        <v/>
      </c>
      <c r="BF1188" s="288" t="str">
        <f t="shared" si="150"/>
        <v>Non-Op</v>
      </c>
      <c r="BG1188" s="288" t="str">
        <f t="shared" si="149"/>
        <v>NO</v>
      </c>
      <c r="BH1188" s="288" t="str">
        <f t="shared" si="149"/>
        <v>NO</v>
      </c>
      <c r="BI1188" s="288" t="str">
        <f t="shared" si="147"/>
        <v/>
      </c>
      <c r="BJ1188" s="43"/>
      <c r="BK1188" s="288" t="b">
        <f t="shared" ref="BK1188:BQ1194" si="151">BC1188=H1188</f>
        <v>1</v>
      </c>
      <c r="BL1188" s="288" t="b">
        <f t="shared" si="151"/>
        <v>1</v>
      </c>
      <c r="BM1188" s="288" t="b">
        <f t="shared" si="151"/>
        <v>1</v>
      </c>
      <c r="BN1188" s="288" t="b">
        <f t="shared" si="151"/>
        <v>1</v>
      </c>
      <c r="BO1188" s="288" t="b">
        <f t="shared" si="151"/>
        <v>1</v>
      </c>
      <c r="BP1188" s="288" t="b">
        <f t="shared" si="151"/>
        <v>1</v>
      </c>
      <c r="BQ1188" s="288" t="b">
        <f t="shared" si="151"/>
        <v>1</v>
      </c>
    </row>
    <row r="1189" spans="1:69" ht="12" customHeight="1" x14ac:dyDescent="0.25">
      <c r="A1189" s="286">
        <v>24200961</v>
      </c>
      <c r="B1189" s="287" t="s">
        <v>3267</v>
      </c>
      <c r="C1189" s="315" t="s">
        <v>975</v>
      </c>
      <c r="D1189" s="13" t="s">
        <v>182</v>
      </c>
      <c r="E1189" s="13"/>
      <c r="F1189" s="315"/>
      <c r="G1189" s="13"/>
      <c r="H1189" s="288" t="s">
        <v>2129</v>
      </c>
      <c r="I1189" s="288" t="s">
        <v>2129</v>
      </c>
      <c r="J1189" s="288" t="s">
        <v>2129</v>
      </c>
      <c r="K1189" s="288" t="s">
        <v>182</v>
      </c>
      <c r="L1189" s="288" t="s">
        <v>2130</v>
      </c>
      <c r="M1189" s="288" t="s">
        <v>2130</v>
      </c>
      <c r="N1189" s="288" t="s">
        <v>2129</v>
      </c>
      <c r="P1189" s="289">
        <v>-2730162.89</v>
      </c>
      <c r="Q1189" s="289">
        <v>-2730162.89</v>
      </c>
      <c r="R1189" s="289">
        <v>-2730162.89</v>
      </c>
      <c r="S1189" s="289">
        <v>-2727796.38</v>
      </c>
      <c r="T1189" s="289">
        <v>-2727796.38</v>
      </c>
      <c r="U1189" s="289">
        <v>-2727796.38</v>
      </c>
      <c r="V1189" s="289">
        <v>-2647668.1</v>
      </c>
      <c r="W1189" s="289">
        <v>-2647668.1</v>
      </c>
      <c r="X1189" s="289">
        <v>-2647668.1</v>
      </c>
      <c r="Y1189" s="289">
        <v>-2611617.4</v>
      </c>
      <c r="Z1189" s="289">
        <v>-2668550.6800000002</v>
      </c>
      <c r="AA1189" s="289">
        <v>-2668550.6800000002</v>
      </c>
      <c r="AB1189" s="289">
        <v>-2455704.23</v>
      </c>
      <c r="AC1189" s="289"/>
      <c r="AD1189" s="289"/>
      <c r="AE1189" s="289">
        <v>-2677364.2949999995</v>
      </c>
      <c r="AF1189" s="307"/>
      <c r="AG1189" s="308"/>
      <c r="AH1189" s="291"/>
      <c r="AI1189" s="291"/>
      <c r="AJ1189" s="291"/>
      <c r="AK1189" s="292">
        <v>-2677364.2949999995</v>
      </c>
      <c r="AL1189" s="291">
        <v>-2677364.2949999995</v>
      </c>
      <c r="AM1189" s="293"/>
      <c r="AN1189" s="291"/>
      <c r="AO1189" s="294">
        <v>0</v>
      </c>
      <c r="AP1189" s="291"/>
      <c r="AQ1189" s="295">
        <v>-2455704.23</v>
      </c>
      <c r="AR1189" s="291"/>
      <c r="AS1189" s="291"/>
      <c r="AT1189" s="291"/>
      <c r="AU1189" s="292">
        <v>-2455704.23</v>
      </c>
      <c r="AV1189" s="291">
        <v>-2455704.23</v>
      </c>
      <c r="AW1189" s="293"/>
      <c r="AX1189" s="291"/>
      <c r="AY1189" s="293">
        <v>0</v>
      </c>
      <c r="AZ1189" s="297" t="s">
        <v>253</v>
      </c>
      <c r="BA1189" s="295"/>
      <c r="BB1189" s="43"/>
      <c r="BC1189" s="288" t="str">
        <f t="shared" si="150"/>
        <v/>
      </c>
      <c r="BD1189" s="288" t="str">
        <f t="shared" si="150"/>
        <v/>
      </c>
      <c r="BE1189" s="288" t="str">
        <f t="shared" si="150"/>
        <v/>
      </c>
      <c r="BF1189" s="288" t="str">
        <f t="shared" si="150"/>
        <v>Non-Op</v>
      </c>
      <c r="BG1189" s="288" t="str">
        <f t="shared" si="149"/>
        <v>NO</v>
      </c>
      <c r="BH1189" s="288" t="str">
        <f t="shared" si="149"/>
        <v>NO</v>
      </c>
      <c r="BI1189" s="288" t="str">
        <f t="shared" si="147"/>
        <v/>
      </c>
      <c r="BJ1189" s="43"/>
      <c r="BK1189" s="288" t="b">
        <f t="shared" si="151"/>
        <v>1</v>
      </c>
      <c r="BL1189" s="288" t="b">
        <f t="shared" si="151"/>
        <v>1</v>
      </c>
      <c r="BM1189" s="288" t="b">
        <f t="shared" si="151"/>
        <v>1</v>
      </c>
      <c r="BN1189" s="288" t="b">
        <f t="shared" si="151"/>
        <v>1</v>
      </c>
      <c r="BO1189" s="288" t="b">
        <f t="shared" si="151"/>
        <v>1</v>
      </c>
      <c r="BP1189" s="288" t="b">
        <f t="shared" si="151"/>
        <v>1</v>
      </c>
      <c r="BQ1189" s="288" t="b">
        <f t="shared" si="151"/>
        <v>1</v>
      </c>
    </row>
    <row r="1190" spans="1:69" ht="12" customHeight="1" x14ac:dyDescent="0.25">
      <c r="A1190" s="286">
        <v>24200971</v>
      </c>
      <c r="B1190" s="287" t="s">
        <v>3268</v>
      </c>
      <c r="C1190" s="315" t="s">
        <v>1390</v>
      </c>
      <c r="D1190" s="13" t="s">
        <v>182</v>
      </c>
      <c r="E1190" s="13"/>
      <c r="F1190" s="315"/>
      <c r="G1190" s="13"/>
      <c r="H1190" s="288" t="s">
        <v>2129</v>
      </c>
      <c r="I1190" s="288" t="s">
        <v>2129</v>
      </c>
      <c r="J1190" s="288" t="s">
        <v>2129</v>
      </c>
      <c r="K1190" s="288" t="s">
        <v>182</v>
      </c>
      <c r="L1190" s="288" t="s">
        <v>2130</v>
      </c>
      <c r="M1190" s="288" t="s">
        <v>2130</v>
      </c>
      <c r="N1190" s="288" t="s">
        <v>2129</v>
      </c>
      <c r="P1190" s="289">
        <v>-83721.3</v>
      </c>
      <c r="Q1190" s="289">
        <v>-83721.3</v>
      </c>
      <c r="R1190" s="289">
        <v>-85738.46</v>
      </c>
      <c r="S1190" s="289">
        <v>-85433.1</v>
      </c>
      <c r="T1190" s="289">
        <v>-85433.1</v>
      </c>
      <c r="U1190" s="289">
        <v>-85280.4</v>
      </c>
      <c r="V1190" s="289">
        <v>-84132.9</v>
      </c>
      <c r="W1190" s="289">
        <v>-83725.240000000005</v>
      </c>
      <c r="X1190" s="289">
        <v>-83725.240000000005</v>
      </c>
      <c r="Y1190" s="289">
        <v>-83725.240000000005</v>
      </c>
      <c r="Z1190" s="289">
        <v>-96879.91</v>
      </c>
      <c r="AA1190" s="289">
        <v>-96879.91</v>
      </c>
      <c r="AB1190" s="289">
        <v>-96088.13</v>
      </c>
      <c r="AC1190" s="289"/>
      <c r="AD1190" s="289"/>
      <c r="AE1190" s="289">
        <v>-87048.292916666673</v>
      </c>
      <c r="AF1190" s="307"/>
      <c r="AG1190" s="308"/>
      <c r="AH1190" s="291"/>
      <c r="AI1190" s="291"/>
      <c r="AJ1190" s="291"/>
      <c r="AK1190" s="292">
        <v>-87048.292916666673</v>
      </c>
      <c r="AL1190" s="291">
        <v>-87048.292916666673</v>
      </c>
      <c r="AM1190" s="293"/>
      <c r="AN1190" s="291"/>
      <c r="AO1190" s="294">
        <v>0</v>
      </c>
      <c r="AP1190" s="291"/>
      <c r="AQ1190" s="295">
        <v>-96088.13</v>
      </c>
      <c r="AR1190" s="291"/>
      <c r="AS1190" s="291"/>
      <c r="AT1190" s="291"/>
      <c r="AU1190" s="292">
        <v>-96088.13</v>
      </c>
      <c r="AV1190" s="291">
        <v>-96088.13</v>
      </c>
      <c r="AW1190" s="293"/>
      <c r="AX1190" s="291"/>
      <c r="AY1190" s="293">
        <v>0</v>
      </c>
      <c r="AZ1190" s="297" t="s">
        <v>253</v>
      </c>
      <c r="BA1190" s="295"/>
      <c r="BB1190" s="43"/>
      <c r="BC1190" s="288" t="str">
        <f t="shared" si="150"/>
        <v/>
      </c>
      <c r="BD1190" s="288" t="str">
        <f t="shared" si="150"/>
        <v/>
      </c>
      <c r="BE1190" s="288" t="str">
        <f t="shared" si="150"/>
        <v/>
      </c>
      <c r="BF1190" s="288" t="str">
        <f t="shared" si="150"/>
        <v>Non-Op</v>
      </c>
      <c r="BG1190" s="288" t="str">
        <f t="shared" si="149"/>
        <v>NO</v>
      </c>
      <c r="BH1190" s="288" t="str">
        <f t="shared" si="149"/>
        <v>NO</v>
      </c>
      <c r="BI1190" s="288" t="str">
        <f t="shared" si="147"/>
        <v/>
      </c>
      <c r="BJ1190" s="43"/>
      <c r="BK1190" s="288" t="b">
        <f t="shared" si="151"/>
        <v>1</v>
      </c>
      <c r="BL1190" s="288" t="b">
        <f t="shared" si="151"/>
        <v>1</v>
      </c>
      <c r="BM1190" s="288" t="b">
        <f t="shared" si="151"/>
        <v>1</v>
      </c>
      <c r="BN1190" s="288" t="b">
        <f t="shared" si="151"/>
        <v>1</v>
      </c>
      <c r="BO1190" s="288" t="b">
        <f t="shared" si="151"/>
        <v>1</v>
      </c>
      <c r="BP1190" s="288" t="b">
        <f t="shared" si="151"/>
        <v>1</v>
      </c>
      <c r="BQ1190" s="288" t="b">
        <f t="shared" si="151"/>
        <v>1</v>
      </c>
    </row>
    <row r="1191" spans="1:69" ht="12" customHeight="1" x14ac:dyDescent="0.25">
      <c r="A1191" s="286">
        <v>24200991</v>
      </c>
      <c r="B1191" s="287" t="s">
        <v>3269</v>
      </c>
      <c r="C1191" s="315" t="s">
        <v>1391</v>
      </c>
      <c r="D1191" s="13" t="s">
        <v>182</v>
      </c>
      <c r="E1191" s="13"/>
      <c r="F1191" s="315"/>
      <c r="G1191" s="13"/>
      <c r="H1191" s="288" t="s">
        <v>2129</v>
      </c>
      <c r="I1191" s="288" t="s">
        <v>2129</v>
      </c>
      <c r="J1191" s="288" t="s">
        <v>2129</v>
      </c>
      <c r="K1191" s="288" t="s">
        <v>182</v>
      </c>
      <c r="L1191" s="288" t="s">
        <v>2130</v>
      </c>
      <c r="M1191" s="288" t="s">
        <v>2130</v>
      </c>
      <c r="N1191" s="288" t="s">
        <v>2129</v>
      </c>
      <c r="P1191" s="289">
        <v>-32.869999999999997</v>
      </c>
      <c r="Q1191" s="289">
        <v>-32.869999999999997</v>
      </c>
      <c r="R1191" s="289">
        <v>-32.869999999999997</v>
      </c>
      <c r="S1191" s="289">
        <v>-32.869999999999997</v>
      </c>
      <c r="T1191" s="289">
        <v>-32.869999999999997</v>
      </c>
      <c r="U1191" s="289">
        <v>-32.869999999999997</v>
      </c>
      <c r="V1191" s="289">
        <v>-32.869999999999997</v>
      </c>
      <c r="W1191" s="289">
        <v>-32.869999999999997</v>
      </c>
      <c r="X1191" s="289">
        <v>-32.869999999999997</v>
      </c>
      <c r="Y1191" s="289">
        <v>-32.869999999999997</v>
      </c>
      <c r="Z1191" s="289">
        <v>-25033.59</v>
      </c>
      <c r="AA1191" s="289">
        <v>-25033.59</v>
      </c>
      <c r="AB1191" s="289">
        <v>-25033.59</v>
      </c>
      <c r="AC1191" s="289"/>
      <c r="AD1191" s="289"/>
      <c r="AE1191" s="289">
        <v>-5241.3533333333335</v>
      </c>
      <c r="AF1191" s="307"/>
      <c r="AG1191" s="308"/>
      <c r="AH1191" s="291"/>
      <c r="AI1191" s="291"/>
      <c r="AJ1191" s="291"/>
      <c r="AK1191" s="292">
        <v>-5241.3533333333335</v>
      </c>
      <c r="AL1191" s="291">
        <v>-5241.3533333333335</v>
      </c>
      <c r="AM1191" s="293"/>
      <c r="AN1191" s="291"/>
      <c r="AO1191" s="294">
        <v>0</v>
      </c>
      <c r="AP1191" s="291"/>
      <c r="AQ1191" s="295">
        <v>-25033.59</v>
      </c>
      <c r="AR1191" s="291"/>
      <c r="AS1191" s="291"/>
      <c r="AT1191" s="291"/>
      <c r="AU1191" s="292">
        <v>-25033.59</v>
      </c>
      <c r="AV1191" s="291">
        <v>-25033.59</v>
      </c>
      <c r="AW1191" s="293"/>
      <c r="AX1191" s="291"/>
      <c r="AY1191" s="293">
        <v>0</v>
      </c>
      <c r="AZ1191" s="297" t="s">
        <v>253</v>
      </c>
      <c r="BA1191" s="295"/>
      <c r="BB1191" s="43"/>
      <c r="BC1191" s="288" t="str">
        <f t="shared" si="150"/>
        <v/>
      </c>
      <c r="BD1191" s="288" t="str">
        <f t="shared" si="150"/>
        <v/>
      </c>
      <c r="BE1191" s="288" t="str">
        <f t="shared" si="150"/>
        <v/>
      </c>
      <c r="BF1191" s="288" t="str">
        <f t="shared" si="150"/>
        <v>Non-Op</v>
      </c>
      <c r="BG1191" s="288" t="str">
        <f t="shared" si="149"/>
        <v>NO</v>
      </c>
      <c r="BH1191" s="288" t="str">
        <f t="shared" si="149"/>
        <v>NO</v>
      </c>
      <c r="BI1191" s="288" t="str">
        <f t="shared" si="147"/>
        <v/>
      </c>
      <c r="BJ1191" s="43"/>
      <c r="BK1191" s="288" t="b">
        <f t="shared" si="151"/>
        <v>1</v>
      </c>
      <c r="BL1191" s="288" t="b">
        <f t="shared" si="151"/>
        <v>1</v>
      </c>
      <c r="BM1191" s="288" t="b">
        <f t="shared" si="151"/>
        <v>1</v>
      </c>
      <c r="BN1191" s="288" t="b">
        <f t="shared" si="151"/>
        <v>1</v>
      </c>
      <c r="BO1191" s="288" t="b">
        <f t="shared" si="151"/>
        <v>1</v>
      </c>
      <c r="BP1191" s="288" t="b">
        <f t="shared" si="151"/>
        <v>1</v>
      </c>
      <c r="BQ1191" s="288" t="b">
        <f t="shared" si="151"/>
        <v>1</v>
      </c>
    </row>
    <row r="1192" spans="1:69" ht="12" customHeight="1" x14ac:dyDescent="0.25">
      <c r="A1192" s="286">
        <v>24201031</v>
      </c>
      <c r="B1192" s="287" t="s">
        <v>3270</v>
      </c>
      <c r="C1192" s="315" t="s">
        <v>1392</v>
      </c>
      <c r="D1192" s="13" t="s">
        <v>182</v>
      </c>
      <c r="E1192" s="13"/>
      <c r="F1192" s="315"/>
      <c r="G1192" s="13"/>
      <c r="H1192" s="288" t="s">
        <v>2129</v>
      </c>
      <c r="I1192" s="288" t="s">
        <v>2129</v>
      </c>
      <c r="J1192" s="288" t="s">
        <v>2129</v>
      </c>
      <c r="K1192" s="288" t="s">
        <v>182</v>
      </c>
      <c r="L1192" s="288" t="s">
        <v>2130</v>
      </c>
      <c r="M1192" s="288" t="s">
        <v>2130</v>
      </c>
      <c r="N1192" s="288" t="s">
        <v>2129</v>
      </c>
      <c r="P1192" s="289">
        <v>-107132.09</v>
      </c>
      <c r="Q1192" s="289">
        <v>-107132.09</v>
      </c>
      <c r="R1192" s="289">
        <v>-107903.33</v>
      </c>
      <c r="S1192" s="289">
        <v>-107903.33</v>
      </c>
      <c r="T1192" s="289">
        <v>-107903.33</v>
      </c>
      <c r="U1192" s="289">
        <v>-107903.33</v>
      </c>
      <c r="V1192" s="289">
        <v>-107903.33</v>
      </c>
      <c r="W1192" s="289">
        <v>-107903.33</v>
      </c>
      <c r="X1192" s="289">
        <v>-107903.33</v>
      </c>
      <c r="Y1192" s="289">
        <v>-107903.33</v>
      </c>
      <c r="Z1192" s="289">
        <v>-114255.62</v>
      </c>
      <c r="AA1192" s="289">
        <v>-114255.62</v>
      </c>
      <c r="AB1192" s="289">
        <v>-114255.62</v>
      </c>
      <c r="AC1192" s="289"/>
      <c r="AD1192" s="289"/>
      <c r="AE1192" s="289">
        <v>-109130.31874999998</v>
      </c>
      <c r="AF1192" s="307"/>
      <c r="AG1192" s="308"/>
      <c r="AH1192" s="291"/>
      <c r="AI1192" s="291"/>
      <c r="AJ1192" s="291"/>
      <c r="AK1192" s="292">
        <v>-109130.31874999998</v>
      </c>
      <c r="AL1192" s="291">
        <v>-109130.31874999998</v>
      </c>
      <c r="AM1192" s="293"/>
      <c r="AN1192" s="291"/>
      <c r="AO1192" s="294">
        <v>0</v>
      </c>
      <c r="AP1192" s="291"/>
      <c r="AQ1192" s="295">
        <v>-114255.62</v>
      </c>
      <c r="AR1192" s="291"/>
      <c r="AS1192" s="291"/>
      <c r="AT1192" s="291"/>
      <c r="AU1192" s="292">
        <v>-114255.62</v>
      </c>
      <c r="AV1192" s="291">
        <v>-114255.62</v>
      </c>
      <c r="AW1192" s="293"/>
      <c r="AX1192" s="291"/>
      <c r="AY1192" s="293">
        <v>0</v>
      </c>
      <c r="AZ1192" s="297" t="s">
        <v>253</v>
      </c>
      <c r="BA1192" s="295"/>
      <c r="BB1192" s="43"/>
      <c r="BC1192" s="288" t="str">
        <f t="shared" si="150"/>
        <v/>
      </c>
      <c r="BD1192" s="288" t="str">
        <f t="shared" si="150"/>
        <v/>
      </c>
      <c r="BE1192" s="288" t="str">
        <f t="shared" si="150"/>
        <v/>
      </c>
      <c r="BF1192" s="288" t="str">
        <f t="shared" si="150"/>
        <v>Non-Op</v>
      </c>
      <c r="BG1192" s="288" t="str">
        <f t="shared" si="149"/>
        <v>NO</v>
      </c>
      <c r="BH1192" s="288" t="str">
        <f t="shared" si="149"/>
        <v>NO</v>
      </c>
      <c r="BI1192" s="288" t="str">
        <f t="shared" si="147"/>
        <v/>
      </c>
      <c r="BJ1192" s="43"/>
      <c r="BK1192" s="288" t="b">
        <f t="shared" si="151"/>
        <v>1</v>
      </c>
      <c r="BL1192" s="288" t="b">
        <f t="shared" si="151"/>
        <v>1</v>
      </c>
      <c r="BM1192" s="288" t="b">
        <f t="shared" si="151"/>
        <v>1</v>
      </c>
      <c r="BN1192" s="288" t="b">
        <f t="shared" si="151"/>
        <v>1</v>
      </c>
      <c r="BO1192" s="288" t="b">
        <f t="shared" si="151"/>
        <v>1</v>
      </c>
      <c r="BP1192" s="288" t="b">
        <f t="shared" si="151"/>
        <v>1</v>
      </c>
      <c r="BQ1192" s="288" t="b">
        <f t="shared" si="151"/>
        <v>1</v>
      </c>
    </row>
    <row r="1193" spans="1:69" ht="12" customHeight="1" x14ac:dyDescent="0.25">
      <c r="A1193" s="286">
        <v>24201041</v>
      </c>
      <c r="B1193" s="287" t="s">
        <v>3271</v>
      </c>
      <c r="C1193" s="315" t="s">
        <v>1393</v>
      </c>
      <c r="D1193" s="13" t="s">
        <v>182</v>
      </c>
      <c r="E1193" s="13"/>
      <c r="F1193" s="315"/>
      <c r="G1193" s="13"/>
      <c r="H1193" s="288" t="s">
        <v>2129</v>
      </c>
      <c r="I1193" s="288" t="s">
        <v>2129</v>
      </c>
      <c r="J1193" s="288" t="s">
        <v>2129</v>
      </c>
      <c r="K1193" s="288" t="s">
        <v>182</v>
      </c>
      <c r="L1193" s="288" t="s">
        <v>2130</v>
      </c>
      <c r="M1193" s="288" t="s">
        <v>2130</v>
      </c>
      <c r="N1193" s="288" t="s">
        <v>2129</v>
      </c>
      <c r="P1193" s="289">
        <v>-26096.63</v>
      </c>
      <c r="Q1193" s="289">
        <v>-24569.5</v>
      </c>
      <c r="R1193" s="289">
        <v>-25340.74</v>
      </c>
      <c r="S1193" s="289">
        <v>-25340.74</v>
      </c>
      <c r="T1193" s="289">
        <v>-25340.74</v>
      </c>
      <c r="U1193" s="289">
        <v>-25340.74</v>
      </c>
      <c r="V1193" s="289">
        <v>-25340.74</v>
      </c>
      <c r="W1193" s="289">
        <v>-25340.74</v>
      </c>
      <c r="X1193" s="289">
        <v>-19301.2</v>
      </c>
      <c r="Y1193" s="289">
        <v>-19301.2</v>
      </c>
      <c r="Z1193" s="289">
        <v>-23301.200000000001</v>
      </c>
      <c r="AA1193" s="289">
        <v>-23301.200000000001</v>
      </c>
      <c r="AB1193" s="289">
        <v>-23301.200000000001</v>
      </c>
      <c r="AC1193" s="289"/>
      <c r="AD1193" s="289"/>
      <c r="AE1193" s="289">
        <v>-23876.471250000002</v>
      </c>
      <c r="AF1193" s="307"/>
      <c r="AG1193" s="308"/>
      <c r="AH1193" s="291"/>
      <c r="AI1193" s="291"/>
      <c r="AJ1193" s="291"/>
      <c r="AK1193" s="292">
        <v>-23876.471250000002</v>
      </c>
      <c r="AL1193" s="291">
        <v>-23876.471250000002</v>
      </c>
      <c r="AM1193" s="293"/>
      <c r="AN1193" s="291"/>
      <c r="AO1193" s="294">
        <v>0</v>
      </c>
      <c r="AP1193" s="291"/>
      <c r="AQ1193" s="295">
        <v>-23301.200000000001</v>
      </c>
      <c r="AR1193" s="291"/>
      <c r="AS1193" s="291"/>
      <c r="AT1193" s="291"/>
      <c r="AU1193" s="292">
        <v>-23301.200000000001</v>
      </c>
      <c r="AV1193" s="291">
        <v>-23301.200000000001</v>
      </c>
      <c r="AW1193" s="293"/>
      <c r="AX1193" s="291"/>
      <c r="AY1193" s="293">
        <v>0</v>
      </c>
      <c r="AZ1193" s="297" t="s">
        <v>253</v>
      </c>
      <c r="BA1193" s="295"/>
      <c r="BB1193" s="43"/>
      <c r="BC1193" s="288" t="str">
        <f t="shared" si="150"/>
        <v/>
      </c>
      <c r="BD1193" s="288" t="str">
        <f t="shared" si="150"/>
        <v/>
      </c>
      <c r="BE1193" s="288" t="str">
        <f t="shared" si="150"/>
        <v/>
      </c>
      <c r="BF1193" s="288" t="str">
        <f t="shared" si="150"/>
        <v>Non-Op</v>
      </c>
      <c r="BG1193" s="288" t="str">
        <f t="shared" si="149"/>
        <v>NO</v>
      </c>
      <c r="BH1193" s="288" t="str">
        <f t="shared" si="149"/>
        <v>NO</v>
      </c>
      <c r="BI1193" s="288" t="str">
        <f t="shared" si="147"/>
        <v/>
      </c>
      <c r="BJ1193" s="43"/>
      <c r="BK1193" s="288" t="b">
        <f t="shared" si="151"/>
        <v>1</v>
      </c>
      <c r="BL1193" s="288" t="b">
        <f t="shared" si="151"/>
        <v>1</v>
      </c>
      <c r="BM1193" s="288" t="b">
        <f t="shared" si="151"/>
        <v>1</v>
      </c>
      <c r="BN1193" s="288" t="b">
        <f t="shared" si="151"/>
        <v>1</v>
      </c>
      <c r="BO1193" s="288" t="b">
        <f t="shared" si="151"/>
        <v>1</v>
      </c>
      <c r="BP1193" s="288" t="b">
        <f t="shared" si="151"/>
        <v>1</v>
      </c>
      <c r="BQ1193" s="288" t="b">
        <f t="shared" si="151"/>
        <v>1</v>
      </c>
    </row>
    <row r="1194" spans="1:69" ht="12" customHeight="1" x14ac:dyDescent="0.25">
      <c r="A1194" s="14">
        <v>24201111</v>
      </c>
      <c r="B1194" s="15" t="s">
        <v>3272</v>
      </c>
      <c r="C1194" s="315" t="s">
        <v>1394</v>
      </c>
      <c r="D1194" s="13" t="s">
        <v>182</v>
      </c>
      <c r="E1194" s="13"/>
      <c r="F1194" s="303">
        <v>43025</v>
      </c>
      <c r="G1194" s="13"/>
      <c r="H1194" s="288" t="s">
        <v>2129</v>
      </c>
      <c r="I1194" s="288" t="s">
        <v>2129</v>
      </c>
      <c r="J1194" s="288" t="s">
        <v>2129</v>
      </c>
      <c r="K1194" s="288" t="s">
        <v>182</v>
      </c>
      <c r="L1194" s="288" t="s">
        <v>2130</v>
      </c>
      <c r="M1194" s="288" t="s">
        <v>2130</v>
      </c>
      <c r="N1194" s="288" t="s">
        <v>2129</v>
      </c>
      <c r="P1194" s="289">
        <v>-34782.69</v>
      </c>
      <c r="Q1194" s="289">
        <v>-34782.69</v>
      </c>
      <c r="R1194" s="289">
        <v>-44423.21</v>
      </c>
      <c r="S1194" s="289">
        <v>-44423.21</v>
      </c>
      <c r="T1194" s="289">
        <v>-44423.21</v>
      </c>
      <c r="U1194" s="289">
        <v>-44423.21</v>
      </c>
      <c r="V1194" s="289">
        <v>-44423.21</v>
      </c>
      <c r="W1194" s="289">
        <v>-44423.21</v>
      </c>
      <c r="X1194" s="289">
        <v>-44423.21</v>
      </c>
      <c r="Y1194" s="289">
        <v>-44423.21</v>
      </c>
      <c r="Z1194" s="289">
        <v>-95391.64</v>
      </c>
      <c r="AA1194" s="289">
        <v>-95391.64</v>
      </c>
      <c r="AB1194" s="289">
        <v>-95391.64</v>
      </c>
      <c r="AC1194" s="289"/>
      <c r="AD1194" s="289"/>
      <c r="AE1194" s="289">
        <v>-53836.567916666674</v>
      </c>
      <c r="AF1194" s="307"/>
      <c r="AG1194" s="307"/>
      <c r="AH1194" s="291"/>
      <c r="AI1194" s="291"/>
      <c r="AJ1194" s="291"/>
      <c r="AK1194" s="292">
        <v>-53836.567916666674</v>
      </c>
      <c r="AL1194" s="291">
        <v>-53836.567916666674</v>
      </c>
      <c r="AM1194" s="293"/>
      <c r="AN1194" s="291"/>
      <c r="AO1194" s="294">
        <v>0</v>
      </c>
      <c r="AP1194" s="291"/>
      <c r="AQ1194" s="295">
        <v>-95391.64</v>
      </c>
      <c r="AR1194" s="291"/>
      <c r="AS1194" s="291"/>
      <c r="AT1194" s="291"/>
      <c r="AU1194" s="292">
        <v>-95391.64</v>
      </c>
      <c r="AV1194" s="291">
        <v>-95391.64</v>
      </c>
      <c r="AW1194" s="293"/>
      <c r="AX1194" s="291"/>
      <c r="AY1194" s="293">
        <v>0</v>
      </c>
      <c r="AZ1194" s="297" t="s">
        <v>253</v>
      </c>
      <c r="BA1194" s="295"/>
      <c r="BB1194" s="43"/>
      <c r="BC1194" s="288" t="str">
        <f t="shared" si="150"/>
        <v/>
      </c>
      <c r="BD1194" s="288" t="str">
        <f t="shared" si="150"/>
        <v/>
      </c>
      <c r="BE1194" s="288" t="str">
        <f t="shared" si="150"/>
        <v/>
      </c>
      <c r="BF1194" s="288" t="str">
        <f t="shared" si="150"/>
        <v>Non-Op</v>
      </c>
      <c r="BG1194" s="288" t="str">
        <f t="shared" si="149"/>
        <v>NO</v>
      </c>
      <c r="BH1194" s="288" t="str">
        <f t="shared" si="149"/>
        <v>NO</v>
      </c>
      <c r="BI1194" s="288" t="str">
        <f t="shared" si="147"/>
        <v/>
      </c>
      <c r="BJ1194" s="43"/>
      <c r="BK1194" s="288" t="b">
        <f t="shared" si="151"/>
        <v>1</v>
      </c>
      <c r="BL1194" s="288" t="b">
        <f t="shared" si="151"/>
        <v>1</v>
      </c>
      <c r="BM1194" s="288" t="b">
        <f t="shared" si="151"/>
        <v>1</v>
      </c>
      <c r="BN1194" s="288" t="b">
        <f t="shared" si="151"/>
        <v>1</v>
      </c>
      <c r="BO1194" s="288" t="b">
        <f t="shared" si="151"/>
        <v>1</v>
      </c>
      <c r="BP1194" s="288" t="b">
        <f t="shared" si="151"/>
        <v>1</v>
      </c>
      <c r="BQ1194" s="288" t="b">
        <f t="shared" si="151"/>
        <v>1</v>
      </c>
    </row>
    <row r="1195" spans="1:69" ht="12" customHeight="1" x14ac:dyDescent="0.25">
      <c r="A1195" s="14">
        <v>24201121</v>
      </c>
      <c r="B1195" s="15" t="s">
        <v>3273</v>
      </c>
      <c r="C1195" s="315" t="s">
        <v>1395</v>
      </c>
      <c r="D1195" s="13" t="s">
        <v>182</v>
      </c>
      <c r="E1195" s="13"/>
      <c r="F1195" s="303">
        <v>43390</v>
      </c>
      <c r="G1195" s="13"/>
      <c r="H1195" s="288" t="s">
        <v>2129</v>
      </c>
      <c r="I1195" s="288" t="s">
        <v>2129</v>
      </c>
      <c r="J1195" s="288" t="s">
        <v>2129</v>
      </c>
      <c r="K1195" s="288" t="s">
        <v>182</v>
      </c>
      <c r="L1195" s="288" t="s">
        <v>2130</v>
      </c>
      <c r="M1195" s="288" t="s">
        <v>2130</v>
      </c>
      <c r="N1195" s="288"/>
      <c r="P1195" s="289"/>
      <c r="Q1195" s="289"/>
      <c r="R1195" s="289"/>
      <c r="S1195" s="289"/>
      <c r="T1195" s="289"/>
      <c r="U1195" s="289"/>
      <c r="V1195" s="289"/>
      <c r="W1195" s="289"/>
      <c r="X1195" s="289"/>
      <c r="Y1195" s="289"/>
      <c r="Z1195" s="289">
        <v>-20000</v>
      </c>
      <c r="AA1195" s="289">
        <v>-20000</v>
      </c>
      <c r="AB1195" s="289">
        <v>-20000</v>
      </c>
      <c r="AC1195" s="289"/>
      <c r="AD1195" s="289"/>
      <c r="AE1195" s="289">
        <v>-4166.666666666667</v>
      </c>
      <c r="AF1195" s="307"/>
      <c r="AG1195" s="307"/>
      <c r="AH1195" s="291"/>
      <c r="AI1195" s="291"/>
      <c r="AJ1195" s="291"/>
      <c r="AK1195" s="292">
        <v>-4166.666666666667</v>
      </c>
      <c r="AL1195" s="291">
        <v>-4166.666666666667</v>
      </c>
      <c r="AM1195" s="293"/>
      <c r="AN1195" s="291"/>
      <c r="AO1195" s="294">
        <v>0</v>
      </c>
      <c r="AP1195" s="291"/>
      <c r="AQ1195" s="295">
        <v>-20000</v>
      </c>
      <c r="AR1195" s="291"/>
      <c r="AS1195" s="291"/>
      <c r="AT1195" s="291"/>
      <c r="AU1195" s="292">
        <v>-20000</v>
      </c>
      <c r="AV1195" s="291">
        <v>-20000</v>
      </c>
      <c r="AW1195" s="293"/>
      <c r="AX1195" s="291"/>
      <c r="AY1195" s="293">
        <v>0</v>
      </c>
      <c r="AZ1195" s="297" t="s">
        <v>253</v>
      </c>
      <c r="BA1195" s="295"/>
      <c r="BB1195" s="43"/>
      <c r="BC1195" s="288"/>
      <c r="BD1195" s="288"/>
      <c r="BE1195" s="288"/>
      <c r="BF1195" s="288"/>
      <c r="BG1195" s="288"/>
      <c r="BH1195" s="288"/>
      <c r="BI1195" s="288"/>
      <c r="BJ1195" s="43"/>
      <c r="BK1195" s="288"/>
      <c r="BL1195" s="288"/>
      <c r="BM1195" s="288"/>
      <c r="BN1195" s="288"/>
      <c r="BO1195" s="288"/>
      <c r="BP1195" s="288"/>
      <c r="BQ1195" s="288"/>
    </row>
    <row r="1196" spans="1:69" ht="12" customHeight="1" x14ac:dyDescent="0.25">
      <c r="A1196" s="286">
        <v>24300013</v>
      </c>
      <c r="B1196" s="287" t="s">
        <v>3274</v>
      </c>
      <c r="C1196" s="16" t="s">
        <v>1396</v>
      </c>
      <c r="D1196" s="13" t="s">
        <v>182</v>
      </c>
      <c r="E1196" s="13"/>
      <c r="F1196" s="16"/>
      <c r="G1196" s="13"/>
      <c r="H1196" s="288" t="s">
        <v>2129</v>
      </c>
      <c r="I1196" s="288" t="s">
        <v>2129</v>
      </c>
      <c r="J1196" s="288" t="s">
        <v>2129</v>
      </c>
      <c r="K1196" s="288" t="s">
        <v>182</v>
      </c>
      <c r="L1196" s="288" t="s">
        <v>2130</v>
      </c>
      <c r="M1196" s="288" t="s">
        <v>2130</v>
      </c>
      <c r="N1196" s="288" t="s">
        <v>2129</v>
      </c>
      <c r="P1196" s="289">
        <v>0</v>
      </c>
      <c r="Q1196" s="289">
        <v>0</v>
      </c>
      <c r="R1196" s="289">
        <v>0</v>
      </c>
      <c r="S1196" s="289">
        <v>0</v>
      </c>
      <c r="T1196" s="289">
        <v>0</v>
      </c>
      <c r="U1196" s="289">
        <v>0</v>
      </c>
      <c r="V1196" s="289">
        <v>0</v>
      </c>
      <c r="W1196" s="289">
        <v>0</v>
      </c>
      <c r="X1196" s="289">
        <v>0</v>
      </c>
      <c r="Y1196" s="289">
        <v>0</v>
      </c>
      <c r="Z1196" s="289">
        <v>0</v>
      </c>
      <c r="AA1196" s="289">
        <v>0</v>
      </c>
      <c r="AB1196" s="289">
        <v>0</v>
      </c>
      <c r="AC1196" s="289"/>
      <c r="AD1196" s="289"/>
      <c r="AE1196" s="289">
        <v>0</v>
      </c>
      <c r="AF1196" s="299"/>
      <c r="AG1196" s="299"/>
      <c r="AH1196" s="291"/>
      <c r="AI1196" s="291"/>
      <c r="AJ1196" s="291"/>
      <c r="AK1196" s="292">
        <v>0</v>
      </c>
      <c r="AL1196" s="291">
        <v>0</v>
      </c>
      <c r="AM1196" s="293"/>
      <c r="AN1196" s="291"/>
      <c r="AO1196" s="294">
        <v>0</v>
      </c>
      <c r="AP1196" s="291"/>
      <c r="AQ1196" s="295">
        <v>0</v>
      </c>
      <c r="AR1196" s="291"/>
      <c r="AS1196" s="291"/>
      <c r="AT1196" s="291"/>
      <c r="AU1196" s="292">
        <v>0</v>
      </c>
      <c r="AV1196" s="291">
        <v>0</v>
      </c>
      <c r="AW1196" s="293"/>
      <c r="AX1196" s="291"/>
      <c r="AY1196" s="293">
        <v>0</v>
      </c>
      <c r="AZ1196" s="297" t="s">
        <v>219</v>
      </c>
      <c r="BA1196" s="295"/>
      <c r="BB1196" s="43"/>
      <c r="BC1196" s="288" t="str">
        <f t="shared" si="150"/>
        <v/>
      </c>
      <c r="BD1196" s="288" t="str">
        <f t="shared" si="150"/>
        <v/>
      </c>
      <c r="BE1196" s="288" t="str">
        <f t="shared" si="150"/>
        <v/>
      </c>
      <c r="BF1196" s="288" t="str">
        <f t="shared" si="150"/>
        <v>Non-Op</v>
      </c>
      <c r="BG1196" s="288" t="str">
        <f t="shared" si="149"/>
        <v>NO</v>
      </c>
      <c r="BH1196" s="288" t="str">
        <f t="shared" si="149"/>
        <v>NO</v>
      </c>
      <c r="BI1196" s="288" t="str">
        <f t="shared" si="147"/>
        <v/>
      </c>
      <c r="BJ1196" s="43"/>
      <c r="BK1196" s="288" t="b">
        <f t="shared" ref="BK1196:BQ1232" si="152">BC1196=H1196</f>
        <v>1</v>
      </c>
      <c r="BL1196" s="288" t="b">
        <f t="shared" si="152"/>
        <v>1</v>
      </c>
      <c r="BM1196" s="288" t="b">
        <f t="shared" si="152"/>
        <v>1</v>
      </c>
      <c r="BN1196" s="288" t="b">
        <f t="shared" si="152"/>
        <v>1</v>
      </c>
      <c r="BO1196" s="288" t="b">
        <f t="shared" si="152"/>
        <v>1</v>
      </c>
      <c r="BP1196" s="288" t="b">
        <f t="shared" si="152"/>
        <v>1</v>
      </c>
      <c r="BQ1196" s="288" t="b">
        <f t="shared" si="152"/>
        <v>1</v>
      </c>
    </row>
    <row r="1197" spans="1:69" ht="12" customHeight="1" x14ac:dyDescent="0.25">
      <c r="A1197" s="14">
        <v>24300023</v>
      </c>
      <c r="B1197" s="15" t="s">
        <v>3275</v>
      </c>
      <c r="C1197" s="16" t="s">
        <v>1397</v>
      </c>
      <c r="D1197" s="13" t="s">
        <v>182</v>
      </c>
      <c r="E1197" s="13"/>
      <c r="F1197" s="303">
        <v>42751</v>
      </c>
      <c r="G1197" s="13"/>
      <c r="H1197" s="288" t="s">
        <v>2129</v>
      </c>
      <c r="I1197" s="288" t="s">
        <v>2129</v>
      </c>
      <c r="J1197" s="288" t="s">
        <v>2129</v>
      </c>
      <c r="K1197" s="288" t="s">
        <v>182</v>
      </c>
      <c r="L1197" s="288" t="s">
        <v>2130</v>
      </c>
      <c r="M1197" s="288" t="s">
        <v>2130</v>
      </c>
      <c r="N1197" s="288" t="s">
        <v>2129</v>
      </c>
      <c r="P1197" s="289">
        <v>-509713.23</v>
      </c>
      <c r="Q1197" s="289">
        <v>-467627.02</v>
      </c>
      <c r="R1197" s="289">
        <v>-509335.32</v>
      </c>
      <c r="S1197" s="289">
        <v>-609012.43999999994</v>
      </c>
      <c r="T1197" s="289">
        <v>-558723.85</v>
      </c>
      <c r="U1197" s="289">
        <v>-508351.03</v>
      </c>
      <c r="V1197" s="289">
        <v>-562222.78</v>
      </c>
      <c r="W1197" s="289">
        <v>-511681.07</v>
      </c>
      <c r="X1197" s="289">
        <v>-461054.69</v>
      </c>
      <c r="Y1197" s="289">
        <v>-569885.12</v>
      </c>
      <c r="Z1197" s="289">
        <v>-510559.01</v>
      </c>
      <c r="AA1197" s="289">
        <v>-459009.81</v>
      </c>
      <c r="AB1197" s="289">
        <v>-525359.37</v>
      </c>
      <c r="AC1197" s="289"/>
      <c r="AD1197" s="289"/>
      <c r="AE1197" s="289">
        <v>-520416.53666666662</v>
      </c>
      <c r="AF1197" s="299"/>
      <c r="AG1197" s="299"/>
      <c r="AH1197" s="291"/>
      <c r="AI1197" s="291"/>
      <c r="AJ1197" s="291"/>
      <c r="AK1197" s="292">
        <v>-520416.53666666662</v>
      </c>
      <c r="AL1197" s="291">
        <v>-520416.53666666662</v>
      </c>
      <c r="AM1197" s="293"/>
      <c r="AN1197" s="291"/>
      <c r="AO1197" s="294">
        <v>0</v>
      </c>
      <c r="AP1197" s="291"/>
      <c r="AQ1197" s="295">
        <v>-525359.37</v>
      </c>
      <c r="AR1197" s="291"/>
      <c r="AS1197" s="291"/>
      <c r="AT1197" s="291"/>
      <c r="AU1197" s="292">
        <v>-525359.37</v>
      </c>
      <c r="AV1197" s="291">
        <v>-525359.37</v>
      </c>
      <c r="AW1197" s="293"/>
      <c r="AX1197" s="291"/>
      <c r="AY1197" s="293">
        <v>0</v>
      </c>
      <c r="AZ1197" s="297" t="s">
        <v>219</v>
      </c>
      <c r="BA1197" s="295"/>
      <c r="BB1197" s="43"/>
      <c r="BC1197" s="288" t="str">
        <f t="shared" ref="BC1197:BF1212" si="153">IF(VALUE(AR1197),BC$7,IF(ISBLANK(AR1197),"",BC$7))</f>
        <v/>
      </c>
      <c r="BD1197" s="288" t="str">
        <f t="shared" si="153"/>
        <v/>
      </c>
      <c r="BE1197" s="288" t="str">
        <f t="shared" si="153"/>
        <v/>
      </c>
      <c r="BF1197" s="288" t="str">
        <f t="shared" si="153"/>
        <v>Non-Op</v>
      </c>
      <c r="BG1197" s="288" t="str">
        <f t="shared" si="149"/>
        <v>NO</v>
      </c>
      <c r="BH1197" s="288" t="str">
        <f t="shared" si="149"/>
        <v>NO</v>
      </c>
      <c r="BI1197" s="288" t="str">
        <f t="shared" si="147"/>
        <v/>
      </c>
      <c r="BJ1197" s="43"/>
      <c r="BK1197" s="288" t="b">
        <f t="shared" si="152"/>
        <v>1</v>
      </c>
      <c r="BL1197" s="288" t="b">
        <f t="shared" si="152"/>
        <v>1</v>
      </c>
      <c r="BM1197" s="288" t="b">
        <f t="shared" si="152"/>
        <v>1</v>
      </c>
      <c r="BN1197" s="288" t="b">
        <f t="shared" si="152"/>
        <v>1</v>
      </c>
      <c r="BO1197" s="288" t="b">
        <f t="shared" si="152"/>
        <v>1</v>
      </c>
      <c r="BP1197" s="288" t="b">
        <f t="shared" si="152"/>
        <v>1</v>
      </c>
      <c r="BQ1197" s="288" t="b">
        <f t="shared" si="152"/>
        <v>1</v>
      </c>
    </row>
    <row r="1198" spans="1:69" ht="12" customHeight="1" x14ac:dyDescent="0.25">
      <c r="A1198" s="286">
        <v>24400001</v>
      </c>
      <c r="B1198" s="287" t="s">
        <v>3276</v>
      </c>
      <c r="C1198" s="16" t="s">
        <v>1398</v>
      </c>
      <c r="D1198" s="13" t="s">
        <v>182</v>
      </c>
      <c r="E1198" s="13"/>
      <c r="F1198" s="16"/>
      <c r="G1198" s="13"/>
      <c r="H1198" s="288" t="s">
        <v>2129</v>
      </c>
      <c r="I1198" s="288" t="s">
        <v>2129</v>
      </c>
      <c r="J1198" s="288" t="s">
        <v>2129</v>
      </c>
      <c r="K1198" s="288" t="s">
        <v>182</v>
      </c>
      <c r="L1198" s="288" t="s">
        <v>2130</v>
      </c>
      <c r="M1198" s="288" t="s">
        <v>2130</v>
      </c>
      <c r="N1198" s="288" t="s">
        <v>2129</v>
      </c>
      <c r="P1198" s="289">
        <v>-37990848.43</v>
      </c>
      <c r="Q1198" s="289">
        <v>-43819235.93</v>
      </c>
      <c r="R1198" s="289">
        <v>-46636234.369999997</v>
      </c>
      <c r="S1198" s="289">
        <v>-40937410.399999999</v>
      </c>
      <c r="T1198" s="289">
        <v>-40926453.759999998</v>
      </c>
      <c r="U1198" s="289">
        <v>-32566696.190000001</v>
      </c>
      <c r="V1198" s="289">
        <v>-31792699.809999999</v>
      </c>
      <c r="W1198" s="289">
        <v>-30092824.02</v>
      </c>
      <c r="X1198" s="289">
        <v>-23197598.109999999</v>
      </c>
      <c r="Y1198" s="289">
        <v>-16318493.310000001</v>
      </c>
      <c r="Z1198" s="289">
        <v>-36475661.509999998</v>
      </c>
      <c r="AA1198" s="289">
        <v>-41480305.829999998</v>
      </c>
      <c r="AB1198" s="289">
        <v>-22804495.850000001</v>
      </c>
      <c r="AC1198" s="289"/>
      <c r="AD1198" s="289"/>
      <c r="AE1198" s="289">
        <v>-34553440.44833333</v>
      </c>
      <c r="AF1198" s="299"/>
      <c r="AG1198" s="300"/>
      <c r="AH1198" s="291"/>
      <c r="AI1198" s="291"/>
      <c r="AJ1198" s="291"/>
      <c r="AK1198" s="292">
        <v>-34553440.44833333</v>
      </c>
      <c r="AL1198" s="291">
        <v>-34553440.44833333</v>
      </c>
      <c r="AM1198" s="293"/>
      <c r="AN1198" s="291"/>
      <c r="AO1198" s="294">
        <v>0</v>
      </c>
      <c r="AP1198" s="291"/>
      <c r="AQ1198" s="295">
        <v>-22804495.850000001</v>
      </c>
      <c r="AR1198" s="291"/>
      <c r="AS1198" s="291"/>
      <c r="AT1198" s="291"/>
      <c r="AU1198" s="292">
        <v>-22804495.850000001</v>
      </c>
      <c r="AV1198" s="291">
        <v>-22804495.850000001</v>
      </c>
      <c r="AW1198" s="293"/>
      <c r="AX1198" s="291"/>
      <c r="AY1198" s="293">
        <v>0</v>
      </c>
      <c r="AZ1198" s="297" t="s">
        <v>616</v>
      </c>
      <c r="BA1198" s="295"/>
      <c r="BB1198" s="43"/>
      <c r="BC1198" s="288" t="str">
        <f t="shared" si="153"/>
        <v/>
      </c>
      <c r="BD1198" s="288" t="str">
        <f t="shared" si="153"/>
        <v/>
      </c>
      <c r="BE1198" s="288" t="str">
        <f t="shared" si="153"/>
        <v/>
      </c>
      <c r="BF1198" s="288" t="str">
        <f t="shared" si="153"/>
        <v>Non-Op</v>
      </c>
      <c r="BG1198" s="288" t="str">
        <f t="shared" si="149"/>
        <v>NO</v>
      </c>
      <c r="BH1198" s="288" t="str">
        <f t="shared" si="149"/>
        <v>NO</v>
      </c>
      <c r="BI1198" s="288" t="str">
        <f t="shared" si="147"/>
        <v/>
      </c>
      <c r="BJ1198" s="43"/>
      <c r="BK1198" s="288" t="b">
        <f t="shared" si="152"/>
        <v>1</v>
      </c>
      <c r="BL1198" s="288" t="b">
        <f t="shared" si="152"/>
        <v>1</v>
      </c>
      <c r="BM1198" s="288" t="b">
        <f t="shared" si="152"/>
        <v>1</v>
      </c>
      <c r="BN1198" s="288" t="b">
        <f t="shared" si="152"/>
        <v>1</v>
      </c>
      <c r="BO1198" s="288" t="b">
        <f t="shared" si="152"/>
        <v>1</v>
      </c>
      <c r="BP1198" s="288" t="b">
        <f t="shared" si="152"/>
        <v>1</v>
      </c>
      <c r="BQ1198" s="288" t="b">
        <f t="shared" si="152"/>
        <v>1</v>
      </c>
    </row>
    <row r="1199" spans="1:69" ht="12" customHeight="1" x14ac:dyDescent="0.25">
      <c r="A1199" s="286">
        <v>24400002</v>
      </c>
      <c r="B1199" s="287" t="s">
        <v>3277</v>
      </c>
      <c r="C1199" s="16" t="s">
        <v>1399</v>
      </c>
      <c r="D1199" s="13" t="s">
        <v>182</v>
      </c>
      <c r="E1199" s="13"/>
      <c r="F1199" s="16"/>
      <c r="G1199" s="13"/>
      <c r="H1199" s="288" t="s">
        <v>2129</v>
      </c>
      <c r="I1199" s="288" t="s">
        <v>2129</v>
      </c>
      <c r="J1199" s="288" t="s">
        <v>2129</v>
      </c>
      <c r="K1199" s="288" t="s">
        <v>182</v>
      </c>
      <c r="L1199" s="288" t="s">
        <v>2130</v>
      </c>
      <c r="M1199" s="288" t="s">
        <v>2130</v>
      </c>
      <c r="N1199" s="288" t="s">
        <v>2129</v>
      </c>
      <c r="P1199" s="289">
        <v>-26868281.75</v>
      </c>
      <c r="Q1199" s="289">
        <v>-26476066.899999999</v>
      </c>
      <c r="R1199" s="289">
        <v>-30314688.84</v>
      </c>
      <c r="S1199" s="289">
        <v>-26575978.48</v>
      </c>
      <c r="T1199" s="289">
        <v>-29020471.949999999</v>
      </c>
      <c r="U1199" s="289">
        <v>-21992972.140000001</v>
      </c>
      <c r="V1199" s="289">
        <v>-17983310.010000002</v>
      </c>
      <c r="W1199" s="289">
        <v>-17500058.359999999</v>
      </c>
      <c r="X1199" s="289">
        <v>-17946119.329999998</v>
      </c>
      <c r="Y1199" s="289">
        <v>-14239581.48</v>
      </c>
      <c r="Z1199" s="289">
        <v>-26970339.390000001</v>
      </c>
      <c r="AA1199" s="289">
        <v>-36967437.299999997</v>
      </c>
      <c r="AB1199" s="289">
        <v>-23857081.75</v>
      </c>
      <c r="AC1199" s="289"/>
      <c r="AD1199" s="289"/>
      <c r="AE1199" s="289">
        <v>-24279142.160833333</v>
      </c>
      <c r="AF1199" s="299"/>
      <c r="AG1199" s="300"/>
      <c r="AH1199" s="291"/>
      <c r="AI1199" s="291"/>
      <c r="AJ1199" s="291"/>
      <c r="AK1199" s="292">
        <v>-24279142.160833333</v>
      </c>
      <c r="AL1199" s="291">
        <v>-24279142.160833333</v>
      </c>
      <c r="AM1199" s="293"/>
      <c r="AN1199" s="291"/>
      <c r="AO1199" s="294">
        <v>0</v>
      </c>
      <c r="AP1199" s="291"/>
      <c r="AQ1199" s="295">
        <v>-23857081.75</v>
      </c>
      <c r="AR1199" s="291"/>
      <c r="AS1199" s="291"/>
      <c r="AT1199" s="291"/>
      <c r="AU1199" s="292">
        <v>-23857081.75</v>
      </c>
      <c r="AV1199" s="291">
        <v>-23857081.75</v>
      </c>
      <c r="AW1199" s="293"/>
      <c r="AX1199" s="291"/>
      <c r="AY1199" s="293">
        <v>0</v>
      </c>
      <c r="AZ1199" s="297" t="s">
        <v>554</v>
      </c>
      <c r="BA1199" s="295"/>
      <c r="BB1199" s="43"/>
      <c r="BC1199" s="288" t="str">
        <f t="shared" si="153"/>
        <v/>
      </c>
      <c r="BD1199" s="288" t="str">
        <f t="shared" si="153"/>
        <v/>
      </c>
      <c r="BE1199" s="288" t="str">
        <f t="shared" si="153"/>
        <v/>
      </c>
      <c r="BF1199" s="288" t="str">
        <f t="shared" si="153"/>
        <v>Non-Op</v>
      </c>
      <c r="BG1199" s="288" t="str">
        <f t="shared" si="149"/>
        <v>NO</v>
      </c>
      <c r="BH1199" s="288" t="str">
        <f t="shared" si="149"/>
        <v>NO</v>
      </c>
      <c r="BI1199" s="288" t="str">
        <f t="shared" si="147"/>
        <v/>
      </c>
      <c r="BJ1199" s="43"/>
      <c r="BK1199" s="288" t="b">
        <f t="shared" si="152"/>
        <v>1</v>
      </c>
      <c r="BL1199" s="288" t="b">
        <f t="shared" si="152"/>
        <v>1</v>
      </c>
      <c r="BM1199" s="288" t="b">
        <f t="shared" si="152"/>
        <v>1</v>
      </c>
      <c r="BN1199" s="288" t="b">
        <f t="shared" si="152"/>
        <v>1</v>
      </c>
      <c r="BO1199" s="288" t="b">
        <f t="shared" si="152"/>
        <v>1</v>
      </c>
      <c r="BP1199" s="288" t="b">
        <f t="shared" si="152"/>
        <v>1</v>
      </c>
      <c r="BQ1199" s="288" t="b">
        <f t="shared" si="152"/>
        <v>1</v>
      </c>
    </row>
    <row r="1200" spans="1:69" ht="12" customHeight="1" x14ac:dyDescent="0.25">
      <c r="A1200" s="286">
        <v>24400011</v>
      </c>
      <c r="B1200" s="287" t="s">
        <v>3278</v>
      </c>
      <c r="C1200" s="16" t="s">
        <v>1400</v>
      </c>
      <c r="D1200" s="13" t="s">
        <v>182</v>
      </c>
      <c r="E1200" s="13"/>
      <c r="F1200" s="16"/>
      <c r="G1200" s="13"/>
      <c r="H1200" s="288" t="s">
        <v>2129</v>
      </c>
      <c r="I1200" s="288" t="s">
        <v>2129</v>
      </c>
      <c r="J1200" s="288" t="s">
        <v>2129</v>
      </c>
      <c r="K1200" s="288" t="s">
        <v>182</v>
      </c>
      <c r="L1200" s="288" t="s">
        <v>2130</v>
      </c>
      <c r="M1200" s="288" t="s">
        <v>2130</v>
      </c>
      <c r="N1200" s="288" t="s">
        <v>2129</v>
      </c>
      <c r="P1200" s="289">
        <v>-11058994.869999999</v>
      </c>
      <c r="Q1200" s="289">
        <v>-10017109.359999999</v>
      </c>
      <c r="R1200" s="289">
        <v>-9023363.4000000004</v>
      </c>
      <c r="S1200" s="289">
        <v>-6875711.1200000001</v>
      </c>
      <c r="T1200" s="289">
        <v>-6913185.7599999998</v>
      </c>
      <c r="U1200" s="289">
        <v>-7218868</v>
      </c>
      <c r="V1200" s="289">
        <v>-6849020.3700000001</v>
      </c>
      <c r="W1200" s="289">
        <v>-6851265.4800000004</v>
      </c>
      <c r="X1200" s="289">
        <v>-6605180.25</v>
      </c>
      <c r="Y1200" s="289">
        <v>-5616537</v>
      </c>
      <c r="Z1200" s="289">
        <v>-3511620.98</v>
      </c>
      <c r="AA1200" s="289">
        <v>-3660368.87</v>
      </c>
      <c r="AB1200" s="289">
        <v>-4479536.4800000004</v>
      </c>
      <c r="AC1200" s="289"/>
      <c r="AD1200" s="289"/>
      <c r="AE1200" s="289">
        <v>-6742624.6887499997</v>
      </c>
      <c r="AF1200" s="299"/>
      <c r="AG1200" s="300"/>
      <c r="AH1200" s="291"/>
      <c r="AI1200" s="291"/>
      <c r="AJ1200" s="291"/>
      <c r="AK1200" s="292">
        <v>-6742624.6887499997</v>
      </c>
      <c r="AL1200" s="291">
        <v>-6742624.6887499997</v>
      </c>
      <c r="AM1200" s="293"/>
      <c r="AN1200" s="291"/>
      <c r="AO1200" s="294">
        <v>0</v>
      </c>
      <c r="AP1200" s="291"/>
      <c r="AQ1200" s="295">
        <v>-4479536.4800000004</v>
      </c>
      <c r="AR1200" s="291"/>
      <c r="AS1200" s="291"/>
      <c r="AT1200" s="291"/>
      <c r="AU1200" s="292">
        <v>-4479536.4800000004</v>
      </c>
      <c r="AV1200" s="291">
        <v>-4479536.4800000004</v>
      </c>
      <c r="AW1200" s="293"/>
      <c r="AX1200" s="291"/>
      <c r="AY1200" s="293">
        <v>0</v>
      </c>
      <c r="AZ1200" s="297" t="s">
        <v>616</v>
      </c>
      <c r="BA1200" s="295"/>
      <c r="BB1200" s="43"/>
      <c r="BC1200" s="288" t="str">
        <f t="shared" si="153"/>
        <v/>
      </c>
      <c r="BD1200" s="288" t="str">
        <f t="shared" si="153"/>
        <v/>
      </c>
      <c r="BE1200" s="288" t="str">
        <f t="shared" si="153"/>
        <v/>
      </c>
      <c r="BF1200" s="288" t="str">
        <f t="shared" si="153"/>
        <v>Non-Op</v>
      </c>
      <c r="BG1200" s="288" t="str">
        <f t="shared" si="149"/>
        <v>NO</v>
      </c>
      <c r="BH1200" s="288" t="str">
        <f t="shared" si="149"/>
        <v>NO</v>
      </c>
      <c r="BI1200" s="288" t="str">
        <f t="shared" si="147"/>
        <v/>
      </c>
      <c r="BJ1200" s="43"/>
      <c r="BK1200" s="288" t="b">
        <f t="shared" si="152"/>
        <v>1</v>
      </c>
      <c r="BL1200" s="288" t="b">
        <f t="shared" si="152"/>
        <v>1</v>
      </c>
      <c r="BM1200" s="288" t="b">
        <f t="shared" si="152"/>
        <v>1</v>
      </c>
      <c r="BN1200" s="288" t="b">
        <f t="shared" si="152"/>
        <v>1</v>
      </c>
      <c r="BO1200" s="288" t="b">
        <f t="shared" si="152"/>
        <v>1</v>
      </c>
      <c r="BP1200" s="288" t="b">
        <f t="shared" si="152"/>
        <v>1</v>
      </c>
      <c r="BQ1200" s="288" t="b">
        <f t="shared" si="152"/>
        <v>1</v>
      </c>
    </row>
    <row r="1201" spans="1:69" ht="12" customHeight="1" x14ac:dyDescent="0.25">
      <c r="A1201" s="286">
        <v>24400012</v>
      </c>
      <c r="B1201" s="287" t="s">
        <v>3279</v>
      </c>
      <c r="C1201" s="16" t="s">
        <v>1401</v>
      </c>
      <c r="D1201" s="13" t="s">
        <v>182</v>
      </c>
      <c r="E1201" s="13"/>
      <c r="F1201" s="16"/>
      <c r="G1201" s="13"/>
      <c r="H1201" s="288" t="s">
        <v>2129</v>
      </c>
      <c r="I1201" s="288" t="s">
        <v>2129</v>
      </c>
      <c r="J1201" s="288" t="s">
        <v>2129</v>
      </c>
      <c r="K1201" s="288" t="s">
        <v>182</v>
      </c>
      <c r="L1201" s="288" t="s">
        <v>2130</v>
      </c>
      <c r="M1201" s="288" t="s">
        <v>2130</v>
      </c>
      <c r="N1201" s="288" t="s">
        <v>2129</v>
      </c>
      <c r="P1201" s="289">
        <v>-10176031.630000001</v>
      </c>
      <c r="Q1201" s="289">
        <v>-10636597.1</v>
      </c>
      <c r="R1201" s="289">
        <v>-10825815.359999999</v>
      </c>
      <c r="S1201" s="289">
        <v>-9690819.0299999993</v>
      </c>
      <c r="T1201" s="289">
        <v>-10826508.619999999</v>
      </c>
      <c r="U1201" s="289">
        <v>-8739734.6600000001</v>
      </c>
      <c r="V1201" s="289">
        <v>-8273548.0800000001</v>
      </c>
      <c r="W1201" s="289">
        <v>-7304505.9400000004</v>
      </c>
      <c r="X1201" s="289">
        <v>-6781858.7199999997</v>
      </c>
      <c r="Y1201" s="289">
        <v>-5970646.9400000004</v>
      </c>
      <c r="Z1201" s="289">
        <v>-5024775.34</v>
      </c>
      <c r="AA1201" s="289">
        <v>-5261087.1100000003</v>
      </c>
      <c r="AB1201" s="289">
        <v>-6614708.5700000003</v>
      </c>
      <c r="AC1201" s="289"/>
      <c r="AD1201" s="289"/>
      <c r="AE1201" s="289">
        <v>-8144272.25</v>
      </c>
      <c r="AF1201" s="299"/>
      <c r="AG1201" s="300"/>
      <c r="AH1201" s="291"/>
      <c r="AI1201" s="291"/>
      <c r="AJ1201" s="291"/>
      <c r="AK1201" s="292">
        <v>-8144272.25</v>
      </c>
      <c r="AL1201" s="291">
        <v>-8144272.25</v>
      </c>
      <c r="AM1201" s="293"/>
      <c r="AN1201" s="291"/>
      <c r="AO1201" s="294">
        <v>0</v>
      </c>
      <c r="AP1201" s="291"/>
      <c r="AQ1201" s="295">
        <v>-6614708.5700000003</v>
      </c>
      <c r="AR1201" s="291"/>
      <c r="AS1201" s="291"/>
      <c r="AT1201" s="291"/>
      <c r="AU1201" s="292">
        <v>-6614708.5700000003</v>
      </c>
      <c r="AV1201" s="291">
        <v>-6614708.5700000003</v>
      </c>
      <c r="AW1201" s="293"/>
      <c r="AX1201" s="291"/>
      <c r="AY1201" s="293">
        <v>0</v>
      </c>
      <c r="AZ1201" s="297" t="s">
        <v>554</v>
      </c>
      <c r="BA1201" s="295"/>
      <c r="BB1201" s="43"/>
      <c r="BC1201" s="288" t="str">
        <f t="shared" si="153"/>
        <v/>
      </c>
      <c r="BD1201" s="288" t="str">
        <f t="shared" si="153"/>
        <v/>
      </c>
      <c r="BE1201" s="288" t="str">
        <f t="shared" si="153"/>
        <v/>
      </c>
      <c r="BF1201" s="288" t="str">
        <f t="shared" si="153"/>
        <v>Non-Op</v>
      </c>
      <c r="BG1201" s="288" t="str">
        <f t="shared" si="149"/>
        <v>NO</v>
      </c>
      <c r="BH1201" s="288" t="str">
        <f t="shared" si="149"/>
        <v>NO</v>
      </c>
      <c r="BI1201" s="288" t="str">
        <f t="shared" si="147"/>
        <v/>
      </c>
      <c r="BJ1201" s="43"/>
      <c r="BK1201" s="288" t="b">
        <f t="shared" si="152"/>
        <v>1</v>
      </c>
      <c r="BL1201" s="288" t="b">
        <f t="shared" si="152"/>
        <v>1</v>
      </c>
      <c r="BM1201" s="288" t="b">
        <f t="shared" si="152"/>
        <v>1</v>
      </c>
      <c r="BN1201" s="288" t="b">
        <f t="shared" si="152"/>
        <v>1</v>
      </c>
      <c r="BO1201" s="288" t="b">
        <f t="shared" si="152"/>
        <v>1</v>
      </c>
      <c r="BP1201" s="288" t="b">
        <f t="shared" si="152"/>
        <v>1</v>
      </c>
      <c r="BQ1201" s="288" t="b">
        <f t="shared" si="152"/>
        <v>1</v>
      </c>
    </row>
    <row r="1202" spans="1:69" ht="12" customHeight="1" x14ac:dyDescent="0.25">
      <c r="A1202" s="286">
        <v>25200121</v>
      </c>
      <c r="B1202" s="287" t="s">
        <v>3280</v>
      </c>
      <c r="C1202" s="16" t="s">
        <v>1402</v>
      </c>
      <c r="D1202" s="13" t="s">
        <v>180</v>
      </c>
      <c r="E1202" s="13"/>
      <c r="F1202" s="16"/>
      <c r="G1202" s="13"/>
      <c r="H1202" s="288" t="s">
        <v>2129</v>
      </c>
      <c r="I1202" s="288" t="s">
        <v>180</v>
      </c>
      <c r="J1202" s="288" t="s">
        <v>2129</v>
      </c>
      <c r="K1202" s="288" t="s">
        <v>2129</v>
      </c>
      <c r="L1202" s="288" t="s">
        <v>2130</v>
      </c>
      <c r="M1202" s="288" t="s">
        <v>2130</v>
      </c>
      <c r="N1202" s="288" t="s">
        <v>2129</v>
      </c>
      <c r="P1202" s="289">
        <v>0</v>
      </c>
      <c r="Q1202" s="289">
        <v>0</v>
      </c>
      <c r="R1202" s="289">
        <v>0</v>
      </c>
      <c r="S1202" s="289">
        <v>0</v>
      </c>
      <c r="T1202" s="289">
        <v>0</v>
      </c>
      <c r="U1202" s="289">
        <v>0</v>
      </c>
      <c r="V1202" s="289">
        <v>0</v>
      </c>
      <c r="W1202" s="289">
        <v>0</v>
      </c>
      <c r="X1202" s="289">
        <v>0</v>
      </c>
      <c r="Y1202" s="289">
        <v>0</v>
      </c>
      <c r="Z1202" s="289">
        <v>0</v>
      </c>
      <c r="AA1202" s="289">
        <v>0</v>
      </c>
      <c r="AB1202" s="289">
        <v>0</v>
      </c>
      <c r="AC1202" s="289"/>
      <c r="AD1202" s="289"/>
      <c r="AE1202" s="289">
        <v>0</v>
      </c>
      <c r="AF1202" s="299">
        <v>30</v>
      </c>
      <c r="AG1202" s="300"/>
      <c r="AH1202" s="291"/>
      <c r="AI1202" s="291">
        <v>0</v>
      </c>
      <c r="AJ1202" s="291"/>
      <c r="AK1202" s="292"/>
      <c r="AL1202" s="291">
        <v>0</v>
      </c>
      <c r="AM1202" s="293"/>
      <c r="AN1202" s="291"/>
      <c r="AO1202" s="294">
        <v>0</v>
      </c>
      <c r="AP1202" s="291"/>
      <c r="AQ1202" s="295">
        <v>0</v>
      </c>
      <c r="AR1202" s="291"/>
      <c r="AS1202" s="291">
        <v>0</v>
      </c>
      <c r="AT1202" s="291"/>
      <c r="AU1202" s="292"/>
      <c r="AV1202" s="291">
        <v>0</v>
      </c>
      <c r="AW1202" s="293"/>
      <c r="AX1202" s="291"/>
      <c r="AY1202" s="293">
        <v>0</v>
      </c>
      <c r="AZ1202" s="297"/>
      <c r="BA1202" s="295"/>
      <c r="BB1202" s="43"/>
      <c r="BC1202" s="288" t="str">
        <f t="shared" si="153"/>
        <v/>
      </c>
      <c r="BD1202" s="288" t="str">
        <f t="shared" si="153"/>
        <v>ERB</v>
      </c>
      <c r="BE1202" s="288" t="str">
        <f t="shared" si="153"/>
        <v/>
      </c>
      <c r="BF1202" s="288" t="str">
        <f t="shared" si="153"/>
        <v/>
      </c>
      <c r="BG1202" s="288" t="str">
        <f t="shared" si="149"/>
        <v>NO</v>
      </c>
      <c r="BH1202" s="288" t="str">
        <f t="shared" si="149"/>
        <v>NO</v>
      </c>
      <c r="BI1202" s="288" t="str">
        <f t="shared" si="147"/>
        <v/>
      </c>
      <c r="BJ1202" s="43"/>
      <c r="BK1202" s="288" t="b">
        <f t="shared" si="152"/>
        <v>1</v>
      </c>
      <c r="BL1202" s="288" t="b">
        <f t="shared" si="152"/>
        <v>1</v>
      </c>
      <c r="BM1202" s="288" t="b">
        <f t="shared" si="152"/>
        <v>1</v>
      </c>
      <c r="BN1202" s="288" t="b">
        <f t="shared" si="152"/>
        <v>1</v>
      </c>
      <c r="BO1202" s="288" t="b">
        <f t="shared" si="152"/>
        <v>1</v>
      </c>
      <c r="BP1202" s="288" t="b">
        <f t="shared" si="152"/>
        <v>1</v>
      </c>
      <c r="BQ1202" s="288" t="b">
        <f t="shared" si="152"/>
        <v>1</v>
      </c>
    </row>
    <row r="1203" spans="1:69" ht="12" customHeight="1" x14ac:dyDescent="0.25">
      <c r="A1203" s="286">
        <v>25200152</v>
      </c>
      <c r="B1203" s="287" t="s">
        <v>3281</v>
      </c>
      <c r="C1203" s="16" t="s">
        <v>1403</v>
      </c>
      <c r="D1203" s="13" t="s">
        <v>181</v>
      </c>
      <c r="E1203" s="13"/>
      <c r="F1203" s="16"/>
      <c r="G1203" s="13"/>
      <c r="H1203" s="288" t="s">
        <v>2129</v>
      </c>
      <c r="I1203" s="288" t="s">
        <v>2129</v>
      </c>
      <c r="J1203" s="288" t="s">
        <v>181</v>
      </c>
      <c r="K1203" s="288" t="s">
        <v>2129</v>
      </c>
      <c r="L1203" s="288" t="s">
        <v>2130</v>
      </c>
      <c r="M1203" s="288" t="s">
        <v>2130</v>
      </c>
      <c r="N1203" s="288" t="s">
        <v>2129</v>
      </c>
      <c r="P1203" s="289">
        <v>0</v>
      </c>
      <c r="Q1203" s="289">
        <v>0</v>
      </c>
      <c r="R1203" s="289">
        <v>0</v>
      </c>
      <c r="S1203" s="289">
        <v>0</v>
      </c>
      <c r="T1203" s="289">
        <v>0</v>
      </c>
      <c r="U1203" s="289">
        <v>0</v>
      </c>
      <c r="V1203" s="289">
        <v>0</v>
      </c>
      <c r="W1203" s="289">
        <v>0</v>
      </c>
      <c r="X1203" s="289">
        <v>0</v>
      </c>
      <c r="Y1203" s="289">
        <v>0</v>
      </c>
      <c r="Z1203" s="289">
        <v>0</v>
      </c>
      <c r="AA1203" s="289">
        <v>0</v>
      </c>
      <c r="AB1203" s="289">
        <v>0</v>
      </c>
      <c r="AC1203" s="289"/>
      <c r="AD1203" s="289"/>
      <c r="AE1203" s="289">
        <v>0</v>
      </c>
      <c r="AF1203" s="299"/>
      <c r="AG1203" s="300">
        <v>8</v>
      </c>
      <c r="AH1203" s="291"/>
      <c r="AI1203" s="291"/>
      <c r="AJ1203" s="291">
        <v>0</v>
      </c>
      <c r="AK1203" s="292"/>
      <c r="AL1203" s="291">
        <v>0</v>
      </c>
      <c r="AM1203" s="293"/>
      <c r="AN1203" s="291"/>
      <c r="AO1203" s="294">
        <v>0</v>
      </c>
      <c r="AP1203" s="291"/>
      <c r="AQ1203" s="295">
        <v>0</v>
      </c>
      <c r="AR1203" s="291"/>
      <c r="AS1203" s="291"/>
      <c r="AT1203" s="291">
        <v>0</v>
      </c>
      <c r="AU1203" s="292"/>
      <c r="AV1203" s="291">
        <v>0</v>
      </c>
      <c r="AW1203" s="293"/>
      <c r="AX1203" s="291"/>
      <c r="AY1203" s="293">
        <v>0</v>
      </c>
      <c r="AZ1203" s="297"/>
      <c r="BA1203" s="295"/>
      <c r="BB1203" s="43"/>
      <c r="BC1203" s="288" t="str">
        <f t="shared" si="153"/>
        <v/>
      </c>
      <c r="BD1203" s="288" t="str">
        <f t="shared" si="153"/>
        <v/>
      </c>
      <c r="BE1203" s="288" t="str">
        <f t="shared" si="153"/>
        <v>GRB</v>
      </c>
      <c r="BF1203" s="288" t="str">
        <f t="shared" si="153"/>
        <v/>
      </c>
      <c r="BG1203" s="288" t="str">
        <f t="shared" si="149"/>
        <v>NO</v>
      </c>
      <c r="BH1203" s="288" t="str">
        <f t="shared" si="149"/>
        <v>NO</v>
      </c>
      <c r="BI1203" s="288" t="str">
        <f t="shared" si="147"/>
        <v/>
      </c>
      <c r="BJ1203" s="43"/>
      <c r="BK1203" s="288" t="b">
        <f t="shared" si="152"/>
        <v>1</v>
      </c>
      <c r="BL1203" s="288" t="b">
        <f t="shared" si="152"/>
        <v>1</v>
      </c>
      <c r="BM1203" s="288" t="b">
        <f t="shared" si="152"/>
        <v>1</v>
      </c>
      <c r="BN1203" s="288" t="b">
        <f t="shared" si="152"/>
        <v>1</v>
      </c>
      <c r="BO1203" s="288" t="b">
        <f t="shared" si="152"/>
        <v>1</v>
      </c>
      <c r="BP1203" s="288" t="b">
        <f t="shared" si="152"/>
        <v>1</v>
      </c>
      <c r="BQ1203" s="288" t="b">
        <f t="shared" si="152"/>
        <v>1</v>
      </c>
    </row>
    <row r="1204" spans="1:69" ht="12" customHeight="1" x14ac:dyDescent="0.25">
      <c r="A1204" s="286">
        <v>25200161</v>
      </c>
      <c r="B1204" s="287" t="s">
        <v>3282</v>
      </c>
      <c r="C1204" s="16" t="s">
        <v>1404</v>
      </c>
      <c r="D1204" s="13" t="s">
        <v>180</v>
      </c>
      <c r="E1204" s="13"/>
      <c r="F1204" s="16"/>
      <c r="G1204" s="13"/>
      <c r="H1204" s="288" t="s">
        <v>2129</v>
      </c>
      <c r="I1204" s="288" t="s">
        <v>180</v>
      </c>
      <c r="J1204" s="288" t="s">
        <v>2129</v>
      </c>
      <c r="K1204" s="288" t="s">
        <v>2129</v>
      </c>
      <c r="L1204" s="288" t="s">
        <v>2130</v>
      </c>
      <c r="M1204" s="288" t="s">
        <v>2130</v>
      </c>
      <c r="N1204" s="288" t="s">
        <v>2129</v>
      </c>
      <c r="P1204" s="289">
        <v>-8521644.9000000004</v>
      </c>
      <c r="Q1204" s="289">
        <v>-8717010.7400000002</v>
      </c>
      <c r="R1204" s="289">
        <v>-8888857.0600000005</v>
      </c>
      <c r="S1204" s="289">
        <v>-8840392.3499999996</v>
      </c>
      <c r="T1204" s="289">
        <v>-9058641.0899999999</v>
      </c>
      <c r="U1204" s="289">
        <v>-9330465.8900000006</v>
      </c>
      <c r="V1204" s="289">
        <v>-9397419.5999999996</v>
      </c>
      <c r="W1204" s="289">
        <v>-9616792.5600000005</v>
      </c>
      <c r="X1204" s="289">
        <v>-9922444.9499999993</v>
      </c>
      <c r="Y1204" s="289">
        <v>-9920935.5800000001</v>
      </c>
      <c r="Z1204" s="289">
        <v>-10143640.91</v>
      </c>
      <c r="AA1204" s="289">
        <v>-10425998.32</v>
      </c>
      <c r="AB1204" s="289">
        <v>-10377329.65</v>
      </c>
      <c r="AC1204" s="289"/>
      <c r="AD1204" s="289"/>
      <c r="AE1204" s="289">
        <v>-9476007.1937499996</v>
      </c>
      <c r="AF1204" s="299">
        <v>30</v>
      </c>
      <c r="AG1204" s="300"/>
      <c r="AH1204" s="291"/>
      <c r="AI1204" s="291">
        <v>-9476007.1937499996</v>
      </c>
      <c r="AJ1204" s="291"/>
      <c r="AK1204" s="292"/>
      <c r="AL1204" s="291">
        <v>-9476007.1937499996</v>
      </c>
      <c r="AM1204" s="293"/>
      <c r="AN1204" s="291"/>
      <c r="AO1204" s="294">
        <v>0</v>
      </c>
      <c r="AP1204" s="291"/>
      <c r="AQ1204" s="295">
        <v>-10377329.65</v>
      </c>
      <c r="AR1204" s="291"/>
      <c r="AS1204" s="291">
        <v>-10377329.65</v>
      </c>
      <c r="AT1204" s="291"/>
      <c r="AU1204" s="292"/>
      <c r="AV1204" s="291">
        <v>-10377329.65</v>
      </c>
      <c r="AW1204" s="293"/>
      <c r="AX1204" s="291"/>
      <c r="AY1204" s="293">
        <v>0</v>
      </c>
      <c r="AZ1204" s="297"/>
      <c r="BA1204" s="295"/>
      <c r="BB1204" s="43"/>
      <c r="BC1204" s="288" t="str">
        <f t="shared" si="153"/>
        <v/>
      </c>
      <c r="BD1204" s="288" t="str">
        <f t="shared" si="153"/>
        <v>ERB</v>
      </c>
      <c r="BE1204" s="288" t="str">
        <f t="shared" si="153"/>
        <v/>
      </c>
      <c r="BF1204" s="288" t="str">
        <f t="shared" si="153"/>
        <v/>
      </c>
      <c r="BG1204" s="288" t="str">
        <f t="shared" si="149"/>
        <v>NO</v>
      </c>
      <c r="BH1204" s="288" t="str">
        <f t="shared" si="149"/>
        <v>NO</v>
      </c>
      <c r="BI1204" s="288" t="str">
        <f t="shared" si="147"/>
        <v/>
      </c>
      <c r="BJ1204" s="43"/>
      <c r="BK1204" s="288" t="b">
        <f t="shared" si="152"/>
        <v>1</v>
      </c>
      <c r="BL1204" s="288" t="b">
        <f t="shared" si="152"/>
        <v>1</v>
      </c>
      <c r="BM1204" s="288" t="b">
        <f t="shared" si="152"/>
        <v>1</v>
      </c>
      <c r="BN1204" s="288" t="b">
        <f t="shared" si="152"/>
        <v>1</v>
      </c>
      <c r="BO1204" s="288" t="b">
        <f t="shared" si="152"/>
        <v>1</v>
      </c>
      <c r="BP1204" s="288" t="b">
        <f t="shared" si="152"/>
        <v>1</v>
      </c>
      <c r="BQ1204" s="288" t="b">
        <f t="shared" si="152"/>
        <v>1</v>
      </c>
    </row>
    <row r="1205" spans="1:69" ht="12" customHeight="1" x14ac:dyDescent="0.25">
      <c r="A1205" s="286">
        <v>25200171</v>
      </c>
      <c r="B1205" s="287" t="s">
        <v>3283</v>
      </c>
      <c r="C1205" s="16" t="s">
        <v>1405</v>
      </c>
      <c r="D1205" s="13" t="s">
        <v>180</v>
      </c>
      <c r="E1205" s="13"/>
      <c r="F1205" s="16"/>
      <c r="G1205" s="13"/>
      <c r="H1205" s="288" t="s">
        <v>2129</v>
      </c>
      <c r="I1205" s="288" t="s">
        <v>180</v>
      </c>
      <c r="J1205" s="288" t="s">
        <v>2129</v>
      </c>
      <c r="K1205" s="288" t="s">
        <v>2129</v>
      </c>
      <c r="L1205" s="288" t="s">
        <v>2130</v>
      </c>
      <c r="M1205" s="288" t="s">
        <v>2130</v>
      </c>
      <c r="N1205" s="288" t="s">
        <v>2129</v>
      </c>
      <c r="P1205" s="289">
        <v>-22399924.079999998</v>
      </c>
      <c r="Q1205" s="289">
        <v>-22879264.75</v>
      </c>
      <c r="R1205" s="289">
        <v>-22714713.789999999</v>
      </c>
      <c r="S1205" s="289">
        <v>-23627079.989999998</v>
      </c>
      <c r="T1205" s="289">
        <v>-24794344.800000001</v>
      </c>
      <c r="U1205" s="289">
        <v>-24906161.469999999</v>
      </c>
      <c r="V1205" s="289">
        <v>-24743111.890000001</v>
      </c>
      <c r="W1205" s="289">
        <v>-24766191.27</v>
      </c>
      <c r="X1205" s="289">
        <v>-25525966.559999999</v>
      </c>
      <c r="Y1205" s="289">
        <v>-25489358.960000001</v>
      </c>
      <c r="Z1205" s="289">
        <v>-25524211.16</v>
      </c>
      <c r="AA1205" s="289">
        <v>-26170011.850000001</v>
      </c>
      <c r="AB1205" s="289">
        <v>-25007256.010000002</v>
      </c>
      <c r="AC1205" s="289"/>
      <c r="AD1205" s="289"/>
      <c r="AE1205" s="289">
        <v>-24570333.877916668</v>
      </c>
      <c r="AF1205" s="299">
        <v>30</v>
      </c>
      <c r="AG1205" s="300"/>
      <c r="AH1205" s="291"/>
      <c r="AI1205" s="291">
        <v>-24570333.877916668</v>
      </c>
      <c r="AJ1205" s="291"/>
      <c r="AK1205" s="292"/>
      <c r="AL1205" s="291">
        <v>-24570333.877916668</v>
      </c>
      <c r="AM1205" s="293"/>
      <c r="AN1205" s="291"/>
      <c r="AO1205" s="294">
        <v>0</v>
      </c>
      <c r="AP1205" s="291"/>
      <c r="AQ1205" s="295">
        <v>-25007256.010000002</v>
      </c>
      <c r="AR1205" s="291"/>
      <c r="AS1205" s="291">
        <v>-25007256.010000002</v>
      </c>
      <c r="AT1205" s="291"/>
      <c r="AU1205" s="292"/>
      <c r="AV1205" s="291">
        <v>-25007256.010000002</v>
      </c>
      <c r="AW1205" s="293"/>
      <c r="AX1205" s="291"/>
      <c r="AY1205" s="293">
        <v>0</v>
      </c>
      <c r="AZ1205" s="297"/>
      <c r="BA1205" s="295"/>
      <c r="BB1205" s="43"/>
      <c r="BC1205" s="288" t="str">
        <f t="shared" si="153"/>
        <v/>
      </c>
      <c r="BD1205" s="288" t="str">
        <f t="shared" si="153"/>
        <v>ERB</v>
      </c>
      <c r="BE1205" s="288" t="str">
        <f t="shared" si="153"/>
        <v/>
      </c>
      <c r="BF1205" s="288" t="str">
        <f t="shared" si="153"/>
        <v/>
      </c>
      <c r="BG1205" s="288" t="str">
        <f t="shared" si="149"/>
        <v>NO</v>
      </c>
      <c r="BH1205" s="288" t="str">
        <f t="shared" si="149"/>
        <v>NO</v>
      </c>
      <c r="BI1205" s="288" t="str">
        <f t="shared" si="147"/>
        <v/>
      </c>
      <c r="BJ1205" s="43"/>
      <c r="BK1205" s="288" t="b">
        <f t="shared" si="152"/>
        <v>1</v>
      </c>
      <c r="BL1205" s="288" t="b">
        <f t="shared" si="152"/>
        <v>1</v>
      </c>
      <c r="BM1205" s="288" t="b">
        <f t="shared" si="152"/>
        <v>1</v>
      </c>
      <c r="BN1205" s="288" t="b">
        <f t="shared" si="152"/>
        <v>1</v>
      </c>
      <c r="BO1205" s="288" t="b">
        <f t="shared" si="152"/>
        <v>1</v>
      </c>
      <c r="BP1205" s="288" t="b">
        <f t="shared" si="152"/>
        <v>1</v>
      </c>
      <c r="BQ1205" s="288" t="b">
        <f t="shared" si="152"/>
        <v>1</v>
      </c>
    </row>
    <row r="1206" spans="1:69" ht="12" customHeight="1" x14ac:dyDescent="0.25">
      <c r="A1206" s="286">
        <v>25200181</v>
      </c>
      <c r="B1206" s="287" t="s">
        <v>3284</v>
      </c>
      <c r="C1206" s="16" t="s">
        <v>1406</v>
      </c>
      <c r="D1206" s="13" t="s">
        <v>180</v>
      </c>
      <c r="E1206" s="13"/>
      <c r="F1206" s="16"/>
      <c r="G1206" s="13"/>
      <c r="H1206" s="288" t="s">
        <v>2129</v>
      </c>
      <c r="I1206" s="288" t="s">
        <v>180</v>
      </c>
      <c r="J1206" s="288" t="s">
        <v>2129</v>
      </c>
      <c r="K1206" s="288" t="s">
        <v>2129</v>
      </c>
      <c r="L1206" s="288" t="s">
        <v>2130</v>
      </c>
      <c r="M1206" s="288" t="s">
        <v>2130</v>
      </c>
      <c r="N1206" s="288" t="s">
        <v>2129</v>
      </c>
      <c r="P1206" s="289">
        <v>-39621117.920000002</v>
      </c>
      <c r="Q1206" s="289">
        <v>-40419590.009999998</v>
      </c>
      <c r="R1206" s="289">
        <v>-39853400.75</v>
      </c>
      <c r="S1206" s="289">
        <v>-38849135.890000001</v>
      </c>
      <c r="T1206" s="289">
        <v>-40239907.909999996</v>
      </c>
      <c r="U1206" s="289">
        <v>-41429631.700000003</v>
      </c>
      <c r="V1206" s="289">
        <v>-40399989.18</v>
      </c>
      <c r="W1206" s="289">
        <v>-41462343.289999999</v>
      </c>
      <c r="X1206" s="289">
        <v>-42673391.369999997</v>
      </c>
      <c r="Y1206" s="289">
        <v>-42268098.439999998</v>
      </c>
      <c r="Z1206" s="289">
        <v>-43775217.670000002</v>
      </c>
      <c r="AA1206" s="289">
        <v>-44746083.329999998</v>
      </c>
      <c r="AB1206" s="289">
        <v>-43873938.990000002</v>
      </c>
      <c r="AC1206" s="289"/>
      <c r="AD1206" s="289"/>
      <c r="AE1206" s="289">
        <v>-41488693.166249998</v>
      </c>
      <c r="AF1206" s="299">
        <v>30</v>
      </c>
      <c r="AG1206" s="300"/>
      <c r="AH1206" s="291"/>
      <c r="AI1206" s="291">
        <v>-41488693.166249998</v>
      </c>
      <c r="AJ1206" s="291"/>
      <c r="AK1206" s="292"/>
      <c r="AL1206" s="291">
        <v>-41488693.166249998</v>
      </c>
      <c r="AM1206" s="293"/>
      <c r="AN1206" s="291"/>
      <c r="AO1206" s="294">
        <v>0</v>
      </c>
      <c r="AP1206" s="291"/>
      <c r="AQ1206" s="295">
        <v>-43873938.990000002</v>
      </c>
      <c r="AR1206" s="291"/>
      <c r="AS1206" s="291">
        <v>-43873938.990000002</v>
      </c>
      <c r="AT1206" s="291"/>
      <c r="AU1206" s="292"/>
      <c r="AV1206" s="291">
        <v>-43873938.990000002</v>
      </c>
      <c r="AW1206" s="293"/>
      <c r="AX1206" s="291"/>
      <c r="AY1206" s="293">
        <v>0</v>
      </c>
      <c r="AZ1206" s="297"/>
      <c r="BA1206" s="295"/>
      <c r="BB1206" s="43"/>
      <c r="BC1206" s="288" t="str">
        <f t="shared" si="153"/>
        <v/>
      </c>
      <c r="BD1206" s="288" t="str">
        <f t="shared" si="153"/>
        <v>ERB</v>
      </c>
      <c r="BE1206" s="288" t="str">
        <f t="shared" si="153"/>
        <v/>
      </c>
      <c r="BF1206" s="288" t="str">
        <f t="shared" si="153"/>
        <v/>
      </c>
      <c r="BG1206" s="288" t="str">
        <f t="shared" si="149"/>
        <v>NO</v>
      </c>
      <c r="BH1206" s="288" t="str">
        <f t="shared" si="149"/>
        <v>NO</v>
      </c>
      <c r="BI1206" s="288" t="str">
        <f t="shared" si="147"/>
        <v/>
      </c>
      <c r="BJ1206" s="43"/>
      <c r="BK1206" s="288" t="b">
        <f t="shared" si="152"/>
        <v>1</v>
      </c>
      <c r="BL1206" s="288" t="b">
        <f t="shared" si="152"/>
        <v>1</v>
      </c>
      <c r="BM1206" s="288" t="b">
        <f t="shared" si="152"/>
        <v>1</v>
      </c>
      <c r="BN1206" s="288" t="b">
        <f t="shared" si="152"/>
        <v>1</v>
      </c>
      <c r="BO1206" s="288" t="b">
        <f t="shared" si="152"/>
        <v>1</v>
      </c>
      <c r="BP1206" s="288" t="b">
        <f t="shared" si="152"/>
        <v>1</v>
      </c>
      <c r="BQ1206" s="288" t="b">
        <f t="shared" si="152"/>
        <v>1</v>
      </c>
    </row>
    <row r="1207" spans="1:69" ht="12" customHeight="1" x14ac:dyDescent="0.25">
      <c r="A1207" s="286">
        <v>25200202</v>
      </c>
      <c r="B1207" s="287" t="s">
        <v>3285</v>
      </c>
      <c r="C1207" s="16" t="s">
        <v>1407</v>
      </c>
      <c r="D1207" s="13" t="s">
        <v>181</v>
      </c>
      <c r="E1207" s="13"/>
      <c r="F1207" s="16"/>
      <c r="G1207" s="13"/>
      <c r="H1207" s="288" t="s">
        <v>2129</v>
      </c>
      <c r="I1207" s="288" t="s">
        <v>2129</v>
      </c>
      <c r="J1207" s="288" t="s">
        <v>181</v>
      </c>
      <c r="K1207" s="288" t="s">
        <v>2129</v>
      </c>
      <c r="L1207" s="288" t="s">
        <v>2130</v>
      </c>
      <c r="M1207" s="288" t="s">
        <v>2130</v>
      </c>
      <c r="N1207" s="288" t="s">
        <v>2129</v>
      </c>
      <c r="P1207" s="289">
        <v>-16261708.68</v>
      </c>
      <c r="Q1207" s="289">
        <v>-16270302.359999999</v>
      </c>
      <c r="R1207" s="289">
        <v>-16264285.390000001</v>
      </c>
      <c r="S1207" s="289">
        <v>-16093724.369999999</v>
      </c>
      <c r="T1207" s="289">
        <v>-16093724.369999999</v>
      </c>
      <c r="U1207" s="289">
        <v>-16024867.529999999</v>
      </c>
      <c r="V1207" s="289">
        <v>-14584565.07</v>
      </c>
      <c r="W1207" s="289">
        <v>-14711640.5</v>
      </c>
      <c r="X1207" s="289">
        <v>-14703994.52</v>
      </c>
      <c r="Y1207" s="289">
        <v>-14166751.449999999</v>
      </c>
      <c r="Z1207" s="289">
        <v>-14165514.17</v>
      </c>
      <c r="AA1207" s="289">
        <v>-14180431.789999999</v>
      </c>
      <c r="AB1207" s="289">
        <v>-12369998.85</v>
      </c>
      <c r="AC1207" s="289"/>
      <c r="AD1207" s="289"/>
      <c r="AE1207" s="289">
        <v>-15131304.60708333</v>
      </c>
      <c r="AF1207" s="290"/>
      <c r="AG1207" s="336">
        <v>8</v>
      </c>
      <c r="AH1207" s="291"/>
      <c r="AI1207" s="291"/>
      <c r="AJ1207" s="291">
        <v>-15131304.60708333</v>
      </c>
      <c r="AK1207" s="292"/>
      <c r="AL1207" s="291">
        <v>-15131304.60708333</v>
      </c>
      <c r="AM1207" s="293"/>
      <c r="AN1207" s="291"/>
      <c r="AO1207" s="294">
        <v>0</v>
      </c>
      <c r="AP1207" s="291"/>
      <c r="AQ1207" s="295">
        <v>-12369998.85</v>
      </c>
      <c r="AR1207" s="291"/>
      <c r="AS1207" s="291"/>
      <c r="AT1207" s="291">
        <v>-12369998.85</v>
      </c>
      <c r="AU1207" s="292"/>
      <c r="AV1207" s="291">
        <v>-12369998.85</v>
      </c>
      <c r="AW1207" s="293"/>
      <c r="AX1207" s="291"/>
      <c r="AY1207" s="293">
        <v>0</v>
      </c>
      <c r="AZ1207" s="297"/>
      <c r="BA1207" s="295"/>
      <c r="BB1207" s="43"/>
      <c r="BC1207" s="288" t="str">
        <f t="shared" si="153"/>
        <v/>
      </c>
      <c r="BD1207" s="288" t="str">
        <f t="shared" si="153"/>
        <v/>
      </c>
      <c r="BE1207" s="288" t="str">
        <f t="shared" si="153"/>
        <v>GRB</v>
      </c>
      <c r="BF1207" s="288" t="str">
        <f t="shared" si="153"/>
        <v/>
      </c>
      <c r="BG1207" s="288" t="str">
        <f t="shared" si="149"/>
        <v>NO</v>
      </c>
      <c r="BH1207" s="288" t="str">
        <f t="shared" si="149"/>
        <v>NO</v>
      </c>
      <c r="BI1207" s="288" t="str">
        <f t="shared" si="147"/>
        <v/>
      </c>
      <c r="BJ1207" s="43"/>
      <c r="BK1207" s="288" t="b">
        <f t="shared" si="152"/>
        <v>1</v>
      </c>
      <c r="BL1207" s="288" t="b">
        <f t="shared" si="152"/>
        <v>1</v>
      </c>
      <c r="BM1207" s="288" t="b">
        <f t="shared" si="152"/>
        <v>1</v>
      </c>
      <c r="BN1207" s="288" t="b">
        <f t="shared" si="152"/>
        <v>1</v>
      </c>
      <c r="BO1207" s="288" t="b">
        <f t="shared" si="152"/>
        <v>1</v>
      </c>
      <c r="BP1207" s="288" t="b">
        <f t="shared" si="152"/>
        <v>1</v>
      </c>
      <c r="BQ1207" s="288" t="b">
        <f t="shared" si="152"/>
        <v>1</v>
      </c>
    </row>
    <row r="1208" spans="1:69" ht="12" customHeight="1" x14ac:dyDescent="0.25">
      <c r="A1208" s="286">
        <v>25200222</v>
      </c>
      <c r="B1208" s="287" t="s">
        <v>3286</v>
      </c>
      <c r="C1208" s="16" t="s">
        <v>1408</v>
      </c>
      <c r="D1208" s="13" t="s">
        <v>181</v>
      </c>
      <c r="E1208" s="13"/>
      <c r="F1208" s="16"/>
      <c r="G1208" s="13"/>
      <c r="H1208" s="288" t="s">
        <v>2129</v>
      </c>
      <c r="I1208" s="288" t="s">
        <v>2129</v>
      </c>
      <c r="J1208" s="288" t="s">
        <v>181</v>
      </c>
      <c r="K1208" s="288" t="s">
        <v>2129</v>
      </c>
      <c r="L1208" s="288" t="s">
        <v>2130</v>
      </c>
      <c r="M1208" s="288" t="s">
        <v>2130</v>
      </c>
      <c r="N1208" s="288" t="s">
        <v>2129</v>
      </c>
      <c r="P1208" s="289">
        <v>-1959695.99</v>
      </c>
      <c r="Q1208" s="289">
        <v>-1956607.99</v>
      </c>
      <c r="R1208" s="289">
        <v>-1956607.99</v>
      </c>
      <c r="S1208" s="289">
        <v>-1552929.99</v>
      </c>
      <c r="T1208" s="289">
        <v>-1552929.99</v>
      </c>
      <c r="U1208" s="289">
        <v>-1458559.99</v>
      </c>
      <c r="V1208" s="289">
        <v>-1382937.99</v>
      </c>
      <c r="W1208" s="289">
        <v>-1382937.99</v>
      </c>
      <c r="X1208" s="289">
        <v>-1382937.99</v>
      </c>
      <c r="Y1208" s="289">
        <v>-1446206.99</v>
      </c>
      <c r="Z1208" s="289">
        <v>-1446206.99</v>
      </c>
      <c r="AA1208" s="289">
        <v>-1446206.99</v>
      </c>
      <c r="AB1208" s="289">
        <v>-1426258.99</v>
      </c>
      <c r="AC1208" s="289"/>
      <c r="AD1208" s="289"/>
      <c r="AE1208" s="289">
        <v>-1554837.365</v>
      </c>
      <c r="AF1208" s="290"/>
      <c r="AG1208" s="336">
        <v>8</v>
      </c>
      <c r="AH1208" s="291"/>
      <c r="AI1208" s="291"/>
      <c r="AJ1208" s="291">
        <v>-1554837.365</v>
      </c>
      <c r="AK1208" s="292"/>
      <c r="AL1208" s="291">
        <v>-1554837.365</v>
      </c>
      <c r="AM1208" s="293"/>
      <c r="AN1208" s="291"/>
      <c r="AO1208" s="294">
        <v>0</v>
      </c>
      <c r="AP1208" s="291"/>
      <c r="AQ1208" s="295">
        <v>-1426258.99</v>
      </c>
      <c r="AR1208" s="291"/>
      <c r="AS1208" s="291"/>
      <c r="AT1208" s="291">
        <v>-1426258.99</v>
      </c>
      <c r="AU1208" s="292"/>
      <c r="AV1208" s="291">
        <v>-1426258.99</v>
      </c>
      <c r="AW1208" s="293"/>
      <c r="AX1208" s="291"/>
      <c r="AY1208" s="293">
        <v>0</v>
      </c>
      <c r="AZ1208" s="297"/>
      <c r="BA1208" s="295"/>
      <c r="BB1208" s="43"/>
      <c r="BC1208" s="288" t="str">
        <f t="shared" si="153"/>
        <v/>
      </c>
      <c r="BD1208" s="288" t="str">
        <f t="shared" si="153"/>
        <v/>
      </c>
      <c r="BE1208" s="288" t="str">
        <f t="shared" si="153"/>
        <v>GRB</v>
      </c>
      <c r="BF1208" s="288" t="str">
        <f t="shared" si="153"/>
        <v/>
      </c>
      <c r="BG1208" s="288" t="str">
        <f t="shared" si="149"/>
        <v>NO</v>
      </c>
      <c r="BH1208" s="288" t="str">
        <f t="shared" si="149"/>
        <v>NO</v>
      </c>
      <c r="BI1208" s="288" t="str">
        <f t="shared" si="147"/>
        <v/>
      </c>
      <c r="BJ1208" s="43"/>
      <c r="BK1208" s="288" t="b">
        <f t="shared" si="152"/>
        <v>1</v>
      </c>
      <c r="BL1208" s="288" t="b">
        <f t="shared" si="152"/>
        <v>1</v>
      </c>
      <c r="BM1208" s="288" t="b">
        <f t="shared" si="152"/>
        <v>1</v>
      </c>
      <c r="BN1208" s="288" t="b">
        <f t="shared" si="152"/>
        <v>1</v>
      </c>
      <c r="BO1208" s="288" t="b">
        <f t="shared" si="152"/>
        <v>1</v>
      </c>
      <c r="BP1208" s="288" t="b">
        <f t="shared" si="152"/>
        <v>1</v>
      </c>
      <c r="BQ1208" s="288" t="b">
        <f t="shared" si="152"/>
        <v>1</v>
      </c>
    </row>
    <row r="1209" spans="1:69" ht="12" customHeight="1" x14ac:dyDescent="0.25">
      <c r="A1209" s="286">
        <v>25200262</v>
      </c>
      <c r="B1209" s="287" t="s">
        <v>3287</v>
      </c>
      <c r="C1209" s="16" t="s">
        <v>1409</v>
      </c>
      <c r="D1209" s="13" t="s">
        <v>181</v>
      </c>
      <c r="E1209" s="13"/>
      <c r="F1209" s="16"/>
      <c r="G1209" s="13"/>
      <c r="H1209" s="288" t="s">
        <v>2129</v>
      </c>
      <c r="I1209" s="288" t="s">
        <v>2129</v>
      </c>
      <c r="J1209" s="288" t="s">
        <v>181</v>
      </c>
      <c r="K1209" s="288" t="s">
        <v>2129</v>
      </c>
      <c r="L1209" s="288" t="s">
        <v>2130</v>
      </c>
      <c r="M1209" s="288" t="s">
        <v>2130</v>
      </c>
      <c r="N1209" s="288" t="s">
        <v>2129</v>
      </c>
      <c r="P1209" s="289">
        <v>0</v>
      </c>
      <c r="Q1209" s="289">
        <v>0</v>
      </c>
      <c r="R1209" s="289">
        <v>0</v>
      </c>
      <c r="S1209" s="289">
        <v>0</v>
      </c>
      <c r="T1209" s="289">
        <v>0</v>
      </c>
      <c r="U1209" s="289">
        <v>0</v>
      </c>
      <c r="V1209" s="289">
        <v>0</v>
      </c>
      <c r="W1209" s="289">
        <v>0</v>
      </c>
      <c r="X1209" s="289">
        <v>0</v>
      </c>
      <c r="Y1209" s="289">
        <v>0</v>
      </c>
      <c r="Z1209" s="289">
        <v>0</v>
      </c>
      <c r="AA1209" s="289">
        <v>0</v>
      </c>
      <c r="AB1209" s="289">
        <v>0</v>
      </c>
      <c r="AC1209" s="289"/>
      <c r="AD1209" s="289"/>
      <c r="AE1209" s="289">
        <v>0</v>
      </c>
      <c r="AF1209" s="290"/>
      <c r="AG1209" s="299">
        <v>8</v>
      </c>
      <c r="AH1209" s="291"/>
      <c r="AI1209" s="291"/>
      <c r="AJ1209" s="291">
        <v>0</v>
      </c>
      <c r="AK1209" s="292"/>
      <c r="AL1209" s="291">
        <v>0</v>
      </c>
      <c r="AM1209" s="293"/>
      <c r="AN1209" s="291"/>
      <c r="AO1209" s="294">
        <v>0</v>
      </c>
      <c r="AP1209" s="291"/>
      <c r="AQ1209" s="295">
        <v>0</v>
      </c>
      <c r="AR1209" s="291"/>
      <c r="AS1209" s="291"/>
      <c r="AT1209" s="291">
        <v>0</v>
      </c>
      <c r="AU1209" s="292"/>
      <c r="AV1209" s="291">
        <v>0</v>
      </c>
      <c r="AW1209" s="293"/>
      <c r="AX1209" s="291"/>
      <c r="AY1209" s="293">
        <v>0</v>
      </c>
      <c r="AZ1209" s="297"/>
      <c r="BA1209" s="295"/>
      <c r="BB1209" s="43"/>
      <c r="BC1209" s="288" t="str">
        <f t="shared" si="153"/>
        <v/>
      </c>
      <c r="BD1209" s="288" t="str">
        <f t="shared" si="153"/>
        <v/>
      </c>
      <c r="BE1209" s="288" t="str">
        <f t="shared" si="153"/>
        <v>GRB</v>
      </c>
      <c r="BF1209" s="288" t="str">
        <f t="shared" si="153"/>
        <v/>
      </c>
      <c r="BG1209" s="288" t="str">
        <f t="shared" si="149"/>
        <v>NO</v>
      </c>
      <c r="BH1209" s="288" t="str">
        <f t="shared" si="149"/>
        <v>NO</v>
      </c>
      <c r="BI1209" s="288" t="str">
        <f t="shared" si="147"/>
        <v/>
      </c>
      <c r="BJ1209" s="43"/>
      <c r="BK1209" s="288" t="b">
        <f t="shared" si="152"/>
        <v>1</v>
      </c>
      <c r="BL1209" s="288" t="b">
        <f t="shared" si="152"/>
        <v>1</v>
      </c>
      <c r="BM1209" s="288" t="b">
        <f t="shared" si="152"/>
        <v>1</v>
      </c>
      <c r="BN1209" s="288" t="b">
        <f t="shared" si="152"/>
        <v>1</v>
      </c>
      <c r="BO1209" s="288" t="b">
        <f t="shared" si="152"/>
        <v>1</v>
      </c>
      <c r="BP1209" s="288" t="b">
        <f t="shared" si="152"/>
        <v>1</v>
      </c>
      <c r="BQ1209" s="288" t="b">
        <f t="shared" si="152"/>
        <v>1</v>
      </c>
    </row>
    <row r="1210" spans="1:69" ht="12" customHeight="1" x14ac:dyDescent="0.25">
      <c r="A1210" s="286">
        <v>25300001</v>
      </c>
      <c r="B1210" s="287" t="s">
        <v>3288</v>
      </c>
      <c r="C1210" s="16" t="s">
        <v>1410</v>
      </c>
      <c r="D1210" s="13" t="s">
        <v>183</v>
      </c>
      <c r="E1210" s="13"/>
      <c r="F1210" s="16"/>
      <c r="G1210" s="13"/>
      <c r="H1210" s="288" t="s">
        <v>2129</v>
      </c>
      <c r="I1210" s="288" t="s">
        <v>2129</v>
      </c>
      <c r="J1210" s="288" t="s">
        <v>2129</v>
      </c>
      <c r="K1210" s="288" t="s">
        <v>2129</v>
      </c>
      <c r="L1210" s="288" t="s">
        <v>2130</v>
      </c>
      <c r="M1210" s="288" t="s">
        <v>183</v>
      </c>
      <c r="N1210" s="288" t="s">
        <v>183</v>
      </c>
      <c r="P1210" s="289">
        <v>-36671.25</v>
      </c>
      <c r="Q1210" s="289">
        <v>-37949.18</v>
      </c>
      <c r="R1210" s="289">
        <v>-31595.54</v>
      </c>
      <c r="S1210" s="289">
        <v>-36141.230000000003</v>
      </c>
      <c r="T1210" s="289">
        <v>-31277.8</v>
      </c>
      <c r="U1210" s="289">
        <v>-22487.02</v>
      </c>
      <c r="V1210" s="289">
        <v>-27560.36</v>
      </c>
      <c r="W1210" s="289">
        <v>-187889.64</v>
      </c>
      <c r="X1210" s="289">
        <v>-35870.230000000003</v>
      </c>
      <c r="Y1210" s="289">
        <v>-54630.49</v>
      </c>
      <c r="Z1210" s="289">
        <v>-70839.929999999993</v>
      </c>
      <c r="AA1210" s="289">
        <v>-71690.179999999993</v>
      </c>
      <c r="AB1210" s="289">
        <v>-57989.36</v>
      </c>
      <c r="AC1210" s="289"/>
      <c r="AD1210" s="289"/>
      <c r="AE1210" s="289">
        <v>-54605.158749999995</v>
      </c>
      <c r="AF1210" s="290"/>
      <c r="AG1210" s="299"/>
      <c r="AH1210" s="291"/>
      <c r="AI1210" s="291"/>
      <c r="AJ1210" s="291"/>
      <c r="AK1210" s="292"/>
      <c r="AL1210" s="291">
        <v>0</v>
      </c>
      <c r="AM1210" s="293"/>
      <c r="AN1210" s="291">
        <v>-54605.158749999995</v>
      </c>
      <c r="AO1210" s="294">
        <v>-54605.158749999995</v>
      </c>
      <c r="AP1210" s="291"/>
      <c r="AQ1210" s="295">
        <v>-57989.36</v>
      </c>
      <c r="AR1210" s="291"/>
      <c r="AS1210" s="291"/>
      <c r="AT1210" s="291"/>
      <c r="AU1210" s="292"/>
      <c r="AV1210" s="291">
        <v>0</v>
      </c>
      <c r="AW1210" s="293"/>
      <c r="AX1210" s="291">
        <v>-57989.36</v>
      </c>
      <c r="AY1210" s="293">
        <v>-57989.36</v>
      </c>
      <c r="AZ1210" s="297"/>
      <c r="BA1210" s="295"/>
      <c r="BB1210" s="43"/>
      <c r="BC1210" s="288" t="str">
        <f t="shared" si="153"/>
        <v/>
      </c>
      <c r="BD1210" s="288" t="str">
        <f t="shared" si="153"/>
        <v/>
      </c>
      <c r="BE1210" s="288" t="str">
        <f t="shared" si="153"/>
        <v/>
      </c>
      <c r="BF1210" s="288" t="str">
        <f t="shared" si="153"/>
        <v/>
      </c>
      <c r="BG1210" s="288" t="str">
        <f t="shared" si="149"/>
        <v>NO</v>
      </c>
      <c r="BH1210" s="288" t="str">
        <f t="shared" si="149"/>
        <v>W/C</v>
      </c>
      <c r="BI1210" s="288" t="str">
        <f t="shared" si="147"/>
        <v>W/C</v>
      </c>
      <c r="BJ1210" s="43"/>
      <c r="BK1210" s="288" t="b">
        <f t="shared" si="152"/>
        <v>1</v>
      </c>
      <c r="BL1210" s="288" t="b">
        <f t="shared" si="152"/>
        <v>1</v>
      </c>
      <c r="BM1210" s="288" t="b">
        <f t="shared" si="152"/>
        <v>1</v>
      </c>
      <c r="BN1210" s="288" t="b">
        <f t="shared" si="152"/>
        <v>1</v>
      </c>
      <c r="BO1210" s="288" t="b">
        <f t="shared" si="152"/>
        <v>1</v>
      </c>
      <c r="BP1210" s="288" t="b">
        <f t="shared" si="152"/>
        <v>1</v>
      </c>
      <c r="BQ1210" s="288" t="b">
        <f t="shared" si="152"/>
        <v>1</v>
      </c>
    </row>
    <row r="1211" spans="1:69" ht="12" customHeight="1" x14ac:dyDescent="0.25">
      <c r="A1211" s="286">
        <v>25300011</v>
      </c>
      <c r="B1211" s="287" t="s">
        <v>3289</v>
      </c>
      <c r="C1211" s="16" t="s">
        <v>1411</v>
      </c>
      <c r="D1211" s="13" t="s">
        <v>183</v>
      </c>
      <c r="E1211" s="13"/>
      <c r="F1211" s="16"/>
      <c r="G1211" s="13"/>
      <c r="H1211" s="288" t="s">
        <v>2129</v>
      </c>
      <c r="I1211" s="288" t="s">
        <v>2129</v>
      </c>
      <c r="J1211" s="288" t="s">
        <v>2129</v>
      </c>
      <c r="K1211" s="288" t="s">
        <v>2129</v>
      </c>
      <c r="L1211" s="288" t="s">
        <v>2130</v>
      </c>
      <c r="M1211" s="288" t="s">
        <v>183</v>
      </c>
      <c r="N1211" s="288" t="s">
        <v>183</v>
      </c>
      <c r="P1211" s="289">
        <v>-5000</v>
      </c>
      <c r="Q1211" s="289">
        <v>-5000</v>
      </c>
      <c r="R1211" s="289">
        <v>-5000</v>
      </c>
      <c r="S1211" s="289">
        <v>-5000</v>
      </c>
      <c r="T1211" s="289">
        <v>-5000</v>
      </c>
      <c r="U1211" s="289">
        <v>-5000</v>
      </c>
      <c r="V1211" s="289">
        <v>-5000</v>
      </c>
      <c r="W1211" s="289">
        <v>-5000</v>
      </c>
      <c r="X1211" s="289">
        <v>-5000</v>
      </c>
      <c r="Y1211" s="289">
        <v>-5000</v>
      </c>
      <c r="Z1211" s="289">
        <v>-5000</v>
      </c>
      <c r="AA1211" s="289">
        <v>-5000</v>
      </c>
      <c r="AB1211" s="289">
        <v>-5000</v>
      </c>
      <c r="AC1211" s="289"/>
      <c r="AD1211" s="289"/>
      <c r="AE1211" s="289">
        <v>-5000</v>
      </c>
      <c r="AF1211" s="290"/>
      <c r="AG1211" s="335"/>
      <c r="AH1211" s="291"/>
      <c r="AI1211" s="291"/>
      <c r="AJ1211" s="291"/>
      <c r="AK1211" s="292"/>
      <c r="AL1211" s="291">
        <v>0</v>
      </c>
      <c r="AM1211" s="293"/>
      <c r="AN1211" s="291">
        <v>-5000</v>
      </c>
      <c r="AO1211" s="294">
        <v>-5000</v>
      </c>
      <c r="AP1211" s="291"/>
      <c r="AQ1211" s="295">
        <v>-5000</v>
      </c>
      <c r="AR1211" s="291"/>
      <c r="AS1211" s="291"/>
      <c r="AT1211" s="291"/>
      <c r="AU1211" s="292"/>
      <c r="AV1211" s="291">
        <v>0</v>
      </c>
      <c r="AW1211" s="293"/>
      <c r="AX1211" s="291">
        <v>-5000</v>
      </c>
      <c r="AY1211" s="293">
        <v>-5000</v>
      </c>
      <c r="AZ1211" s="297"/>
      <c r="BA1211" s="295"/>
      <c r="BB1211" s="43"/>
      <c r="BC1211" s="288" t="str">
        <f t="shared" si="153"/>
        <v/>
      </c>
      <c r="BD1211" s="288" t="str">
        <f t="shared" si="153"/>
        <v/>
      </c>
      <c r="BE1211" s="288" t="str">
        <f t="shared" si="153"/>
        <v/>
      </c>
      <c r="BF1211" s="288" t="str">
        <f t="shared" si="153"/>
        <v/>
      </c>
      <c r="BG1211" s="288" t="str">
        <f t="shared" si="149"/>
        <v>NO</v>
      </c>
      <c r="BH1211" s="288" t="str">
        <f t="shared" si="149"/>
        <v>W/C</v>
      </c>
      <c r="BI1211" s="288" t="str">
        <f t="shared" si="147"/>
        <v>W/C</v>
      </c>
      <c r="BJ1211" s="43"/>
      <c r="BK1211" s="288" t="b">
        <f t="shared" si="152"/>
        <v>1</v>
      </c>
      <c r="BL1211" s="288" t="b">
        <f t="shared" si="152"/>
        <v>1</v>
      </c>
      <c r="BM1211" s="288" t="b">
        <f t="shared" si="152"/>
        <v>1</v>
      </c>
      <c r="BN1211" s="288" t="b">
        <f t="shared" si="152"/>
        <v>1</v>
      </c>
      <c r="BO1211" s="288" t="b">
        <f t="shared" si="152"/>
        <v>1</v>
      </c>
      <c r="BP1211" s="288" t="b">
        <f t="shared" si="152"/>
        <v>1</v>
      </c>
      <c r="BQ1211" s="288" t="b">
        <f t="shared" si="152"/>
        <v>1</v>
      </c>
    </row>
    <row r="1212" spans="1:69" ht="12" customHeight="1" x14ac:dyDescent="0.25">
      <c r="A1212" s="286" t="s">
        <v>1412</v>
      </c>
      <c r="B1212" s="287"/>
      <c r="C1212" s="16" t="s">
        <v>1413</v>
      </c>
      <c r="D1212" s="13" t="s">
        <v>182</v>
      </c>
      <c r="E1212" s="13"/>
      <c r="F1212" s="303">
        <v>43267</v>
      </c>
      <c r="G1212" s="13"/>
      <c r="H1212" s="288"/>
      <c r="I1212" s="288"/>
      <c r="J1212" s="288"/>
      <c r="K1212" s="288" t="s">
        <v>182</v>
      </c>
      <c r="L1212" s="288" t="s">
        <v>2130</v>
      </c>
      <c r="M1212" s="288" t="s">
        <v>2130</v>
      </c>
      <c r="N1212" s="288" t="s">
        <v>2129</v>
      </c>
      <c r="P1212" s="289"/>
      <c r="Q1212" s="289"/>
      <c r="R1212" s="289"/>
      <c r="S1212" s="289"/>
      <c r="T1212" s="289"/>
      <c r="U1212" s="289"/>
      <c r="V1212" s="289">
        <v>-8895000</v>
      </c>
      <c r="W1212" s="289">
        <v>-8895000</v>
      </c>
      <c r="X1212" s="289">
        <v>-8895000</v>
      </c>
      <c r="Y1212" s="289">
        <v>-8895000</v>
      </c>
      <c r="Z1212" s="289">
        <v>-8895000</v>
      </c>
      <c r="AA1212" s="289">
        <v>-8895000</v>
      </c>
      <c r="AB1212" s="289">
        <v>-1500000</v>
      </c>
      <c r="AC1212" s="289"/>
      <c r="AD1212" s="289"/>
      <c r="AE1212" s="289">
        <v>-4510000</v>
      </c>
      <c r="AF1212" s="290"/>
      <c r="AG1212" s="299"/>
      <c r="AH1212" s="291"/>
      <c r="AI1212" s="291"/>
      <c r="AJ1212" s="291"/>
      <c r="AK1212" s="292">
        <v>-4510000</v>
      </c>
      <c r="AL1212" s="291">
        <v>-4510000</v>
      </c>
      <c r="AM1212" s="293"/>
      <c r="AN1212" s="291"/>
      <c r="AO1212" s="294">
        <v>0</v>
      </c>
      <c r="AP1212" s="291"/>
      <c r="AQ1212" s="295">
        <v>-1500000</v>
      </c>
      <c r="AR1212" s="291"/>
      <c r="AS1212" s="291"/>
      <c r="AT1212" s="291"/>
      <c r="AU1212" s="292">
        <v>-1500000</v>
      </c>
      <c r="AV1212" s="291">
        <v>-1500000</v>
      </c>
      <c r="AW1212" s="293"/>
      <c r="AX1212" s="291"/>
      <c r="AY1212" s="293">
        <v>0</v>
      </c>
      <c r="AZ1212" s="297" t="s">
        <v>229</v>
      </c>
      <c r="BA1212" s="295"/>
      <c r="BB1212" s="43"/>
      <c r="BC1212" s="288"/>
      <c r="BD1212" s="288"/>
      <c r="BE1212" s="288"/>
      <c r="BF1212" s="288" t="str">
        <f t="shared" si="153"/>
        <v>Non-Op</v>
      </c>
      <c r="BG1212" s="288" t="str">
        <f t="shared" si="149"/>
        <v>NO</v>
      </c>
      <c r="BH1212" s="288" t="str">
        <f t="shared" si="149"/>
        <v>NO</v>
      </c>
      <c r="BI1212" s="288" t="str">
        <f t="shared" si="147"/>
        <v/>
      </c>
      <c r="BJ1212" s="43"/>
      <c r="BK1212" s="288" t="b">
        <f t="shared" si="152"/>
        <v>1</v>
      </c>
      <c r="BL1212" s="288" t="b">
        <f t="shared" si="152"/>
        <v>1</v>
      </c>
      <c r="BM1212" s="288" t="b">
        <f t="shared" si="152"/>
        <v>1</v>
      </c>
      <c r="BN1212" s="288" t="b">
        <f t="shared" si="152"/>
        <v>1</v>
      </c>
      <c r="BO1212" s="288" t="b">
        <f t="shared" si="152"/>
        <v>1</v>
      </c>
      <c r="BP1212" s="288" t="b">
        <f t="shared" si="152"/>
        <v>1</v>
      </c>
      <c r="BQ1212" s="288" t="b">
        <f t="shared" si="152"/>
        <v>1</v>
      </c>
    </row>
    <row r="1213" spans="1:69" ht="12" customHeight="1" x14ac:dyDescent="0.25">
      <c r="A1213" s="286">
        <v>25300033</v>
      </c>
      <c r="B1213" s="287" t="s">
        <v>3290</v>
      </c>
      <c r="C1213" s="16" t="s">
        <v>1414</v>
      </c>
      <c r="D1213" s="13" t="s">
        <v>183</v>
      </c>
      <c r="E1213" s="13"/>
      <c r="F1213" s="16"/>
      <c r="G1213" s="13"/>
      <c r="H1213" s="288" t="s">
        <v>2129</v>
      </c>
      <c r="I1213" s="288" t="s">
        <v>2129</v>
      </c>
      <c r="J1213" s="288" t="s">
        <v>2129</v>
      </c>
      <c r="K1213" s="288" t="s">
        <v>2129</v>
      </c>
      <c r="L1213" s="288" t="s">
        <v>2130</v>
      </c>
      <c r="M1213" s="288" t="s">
        <v>183</v>
      </c>
      <c r="N1213" s="288" t="s">
        <v>183</v>
      </c>
      <c r="P1213" s="289">
        <v>-7366979.6699999999</v>
      </c>
      <c r="Q1213" s="289">
        <v>-7134585.4400000004</v>
      </c>
      <c r="R1213" s="289">
        <v>-6975031.3300000001</v>
      </c>
      <c r="S1213" s="289">
        <v>-8881029.3900000006</v>
      </c>
      <c r="T1213" s="289">
        <v>-8805019.1199999992</v>
      </c>
      <c r="U1213" s="289">
        <v>-7893421.3200000003</v>
      </c>
      <c r="V1213" s="289">
        <v>-8675472.1799999997</v>
      </c>
      <c r="W1213" s="289">
        <v>-8671809.6099999994</v>
      </c>
      <c r="X1213" s="289">
        <v>-8583597.9900000002</v>
      </c>
      <c r="Y1213" s="289">
        <v>-8765152.1799999997</v>
      </c>
      <c r="Z1213" s="289">
        <v>-8765015.9600000009</v>
      </c>
      <c r="AA1213" s="289">
        <v>-8680874.9499999993</v>
      </c>
      <c r="AB1213" s="289">
        <v>-8246651.6799999997</v>
      </c>
      <c r="AC1213" s="289"/>
      <c r="AD1213" s="289"/>
      <c r="AE1213" s="289">
        <v>-8303152.0954166679</v>
      </c>
      <c r="AF1213" s="299"/>
      <c r="AG1213" s="299"/>
      <c r="AH1213" s="291"/>
      <c r="AI1213" s="291"/>
      <c r="AJ1213" s="291"/>
      <c r="AK1213" s="292"/>
      <c r="AL1213" s="291">
        <v>0</v>
      </c>
      <c r="AM1213" s="293"/>
      <c r="AN1213" s="291">
        <v>-8303152.0954166679</v>
      </c>
      <c r="AO1213" s="294">
        <v>-8303152.0954166679</v>
      </c>
      <c r="AP1213" s="291"/>
      <c r="AQ1213" s="295">
        <v>-8246651.6799999997</v>
      </c>
      <c r="AR1213" s="291"/>
      <c r="AS1213" s="291"/>
      <c r="AT1213" s="291"/>
      <c r="AU1213" s="292"/>
      <c r="AV1213" s="291">
        <v>0</v>
      </c>
      <c r="AW1213" s="293"/>
      <c r="AX1213" s="291">
        <v>-8246651.6799999997</v>
      </c>
      <c r="AY1213" s="293">
        <v>-8246651.6799999997</v>
      </c>
      <c r="AZ1213" s="297"/>
      <c r="BA1213" s="295"/>
      <c r="BB1213" s="43"/>
      <c r="BC1213" s="288" t="str">
        <f t="shared" ref="BC1213:BF1245" si="154">IF(VALUE(AR1213),BC$7,IF(ISBLANK(AR1213),"",BC$7))</f>
        <v/>
      </c>
      <c r="BD1213" s="288" t="str">
        <f t="shared" si="154"/>
        <v/>
      </c>
      <c r="BE1213" s="288" t="str">
        <f t="shared" si="154"/>
        <v/>
      </c>
      <c r="BF1213" s="288" t="str">
        <f t="shared" si="154"/>
        <v/>
      </c>
      <c r="BG1213" s="288" t="str">
        <f t="shared" si="149"/>
        <v>NO</v>
      </c>
      <c r="BH1213" s="288" t="str">
        <f t="shared" si="149"/>
        <v>W/C</v>
      </c>
      <c r="BI1213" s="288" t="str">
        <f t="shared" si="147"/>
        <v>W/C</v>
      </c>
      <c r="BJ1213" s="43"/>
      <c r="BK1213" s="288" t="b">
        <f t="shared" si="152"/>
        <v>1</v>
      </c>
      <c r="BL1213" s="288" t="b">
        <f t="shared" si="152"/>
        <v>1</v>
      </c>
      <c r="BM1213" s="288" t="b">
        <f t="shared" si="152"/>
        <v>1</v>
      </c>
      <c r="BN1213" s="288" t="b">
        <f t="shared" si="152"/>
        <v>1</v>
      </c>
      <c r="BO1213" s="288" t="b">
        <f t="shared" si="152"/>
        <v>1</v>
      </c>
      <c r="BP1213" s="288" t="b">
        <f t="shared" si="152"/>
        <v>1</v>
      </c>
      <c r="BQ1213" s="288" t="b">
        <f t="shared" si="152"/>
        <v>1</v>
      </c>
    </row>
    <row r="1214" spans="1:69" ht="12" customHeight="1" x14ac:dyDescent="0.25">
      <c r="A1214" s="12">
        <v>25300071</v>
      </c>
      <c r="B1214" s="13" t="s">
        <v>3291</v>
      </c>
      <c r="C1214" s="16" t="s">
        <v>1415</v>
      </c>
      <c r="D1214" s="13" t="s">
        <v>182</v>
      </c>
      <c r="E1214" s="13"/>
      <c r="F1214" s="16"/>
      <c r="G1214" s="13"/>
      <c r="H1214" s="288" t="s">
        <v>2129</v>
      </c>
      <c r="I1214" s="288" t="s">
        <v>2129</v>
      </c>
      <c r="J1214" s="288" t="s">
        <v>2129</v>
      </c>
      <c r="K1214" s="288" t="s">
        <v>182</v>
      </c>
      <c r="L1214" s="288" t="s">
        <v>2130</v>
      </c>
      <c r="M1214" s="288" t="s">
        <v>2130</v>
      </c>
      <c r="N1214" s="288" t="s">
        <v>2129</v>
      </c>
      <c r="P1214" s="289">
        <v>-143874194.06999999</v>
      </c>
      <c r="Q1214" s="289">
        <v>-126335895.06999999</v>
      </c>
      <c r="R1214" s="289">
        <v>-115483728.06999999</v>
      </c>
      <c r="S1214" s="289">
        <v>-100288319.06999999</v>
      </c>
      <c r="T1214" s="289">
        <v>-91309800.069999993</v>
      </c>
      <c r="U1214" s="289">
        <v>-92299478.069999993</v>
      </c>
      <c r="V1214" s="289">
        <v>-92693645.069999993</v>
      </c>
      <c r="W1214" s="289">
        <v>-88545383.069999993</v>
      </c>
      <c r="X1214" s="289">
        <v>-89614297.069999993</v>
      </c>
      <c r="Y1214" s="289">
        <v>-87697363.069999993</v>
      </c>
      <c r="Z1214" s="289">
        <v>-84819696.069999993</v>
      </c>
      <c r="AA1214" s="289">
        <v>-71565123.069999993</v>
      </c>
      <c r="AB1214" s="289">
        <v>-60328609.07</v>
      </c>
      <c r="AC1214" s="289"/>
      <c r="AD1214" s="289"/>
      <c r="AE1214" s="289">
        <v>-95229510.778333306</v>
      </c>
      <c r="AF1214" s="307"/>
      <c r="AG1214" s="340"/>
      <c r="AH1214" s="291"/>
      <c r="AI1214" s="291"/>
      <c r="AJ1214" s="291"/>
      <c r="AK1214" s="292">
        <v>-95229510.778333306</v>
      </c>
      <c r="AL1214" s="291">
        <v>-95229510.778333306</v>
      </c>
      <c r="AM1214" s="293"/>
      <c r="AN1214" s="291"/>
      <c r="AO1214" s="294">
        <v>0</v>
      </c>
      <c r="AP1214" s="291"/>
      <c r="AQ1214" s="295">
        <v>-60328609.07</v>
      </c>
      <c r="AR1214" s="291"/>
      <c r="AS1214" s="291"/>
      <c r="AT1214" s="291"/>
      <c r="AU1214" s="292">
        <v>-60328609.07</v>
      </c>
      <c r="AV1214" s="291">
        <v>-60328609.07</v>
      </c>
      <c r="AW1214" s="293"/>
      <c r="AX1214" s="291"/>
      <c r="AY1214" s="293">
        <v>0</v>
      </c>
      <c r="AZ1214" s="297" t="s">
        <v>978</v>
      </c>
      <c r="BA1214" s="295"/>
      <c r="BB1214" s="43"/>
      <c r="BC1214" s="288" t="str">
        <f t="shared" si="154"/>
        <v/>
      </c>
      <c r="BD1214" s="288" t="str">
        <f t="shared" si="154"/>
        <v/>
      </c>
      <c r="BE1214" s="288" t="str">
        <f t="shared" si="154"/>
        <v/>
      </c>
      <c r="BF1214" s="288" t="str">
        <f t="shared" si="154"/>
        <v>Non-Op</v>
      </c>
      <c r="BG1214" s="288" t="str">
        <f t="shared" si="149"/>
        <v>NO</v>
      </c>
      <c r="BH1214" s="288" t="str">
        <f t="shared" si="149"/>
        <v>NO</v>
      </c>
      <c r="BI1214" s="288" t="str">
        <f t="shared" si="147"/>
        <v/>
      </c>
      <c r="BJ1214" s="43"/>
      <c r="BK1214" s="288" t="b">
        <f t="shared" si="152"/>
        <v>1</v>
      </c>
      <c r="BL1214" s="288" t="b">
        <f t="shared" si="152"/>
        <v>1</v>
      </c>
      <c r="BM1214" s="288" t="b">
        <f t="shared" si="152"/>
        <v>1</v>
      </c>
      <c r="BN1214" s="288" t="b">
        <f t="shared" si="152"/>
        <v>1</v>
      </c>
      <c r="BO1214" s="288" t="b">
        <f t="shared" si="152"/>
        <v>1</v>
      </c>
      <c r="BP1214" s="288" t="b">
        <f t="shared" si="152"/>
        <v>1</v>
      </c>
      <c r="BQ1214" s="288" t="b">
        <f t="shared" si="152"/>
        <v>1</v>
      </c>
    </row>
    <row r="1215" spans="1:69" ht="12" customHeight="1" x14ac:dyDescent="0.25">
      <c r="A1215" s="12">
        <v>25300081</v>
      </c>
      <c r="B1215" s="13" t="s">
        <v>3292</v>
      </c>
      <c r="C1215" s="16" t="s">
        <v>1416</v>
      </c>
      <c r="D1215" s="13" t="s">
        <v>183</v>
      </c>
      <c r="E1215" s="13"/>
      <c r="F1215" s="16"/>
      <c r="G1215" s="13"/>
      <c r="H1215" s="288" t="s">
        <v>2129</v>
      </c>
      <c r="I1215" s="288" t="s">
        <v>2129</v>
      </c>
      <c r="J1215" s="288" t="s">
        <v>2129</v>
      </c>
      <c r="K1215" s="288" t="s">
        <v>2129</v>
      </c>
      <c r="L1215" s="288" t="s">
        <v>2130</v>
      </c>
      <c r="M1215" s="288" t="s">
        <v>183</v>
      </c>
      <c r="N1215" s="288" t="s">
        <v>183</v>
      </c>
      <c r="P1215" s="289">
        <v>-1000</v>
      </c>
      <c r="Q1215" s="289">
        <v>-1000</v>
      </c>
      <c r="R1215" s="289">
        <v>-1000</v>
      </c>
      <c r="S1215" s="289">
        <v>-1000</v>
      </c>
      <c r="T1215" s="289">
        <v>-1000</v>
      </c>
      <c r="U1215" s="289">
        <v>-1000</v>
      </c>
      <c r="V1215" s="289">
        <v>-1000</v>
      </c>
      <c r="W1215" s="289">
        <v>-1000</v>
      </c>
      <c r="X1215" s="289">
        <v>-1000</v>
      </c>
      <c r="Y1215" s="289">
        <v>-1000</v>
      </c>
      <c r="Z1215" s="289">
        <v>-1000</v>
      </c>
      <c r="AA1215" s="289">
        <v>-1000</v>
      </c>
      <c r="AB1215" s="289">
        <v>-1000</v>
      </c>
      <c r="AC1215" s="289"/>
      <c r="AD1215" s="289"/>
      <c r="AE1215" s="289">
        <v>-1000</v>
      </c>
      <c r="AF1215" s="299"/>
      <c r="AG1215" s="333"/>
      <c r="AH1215" s="291"/>
      <c r="AI1215" s="291"/>
      <c r="AJ1215" s="291"/>
      <c r="AK1215" s="292"/>
      <c r="AL1215" s="291">
        <v>0</v>
      </c>
      <c r="AM1215" s="293"/>
      <c r="AN1215" s="291">
        <v>-1000</v>
      </c>
      <c r="AO1215" s="294">
        <v>-1000</v>
      </c>
      <c r="AP1215" s="291"/>
      <c r="AQ1215" s="295">
        <v>-1000</v>
      </c>
      <c r="AR1215" s="291"/>
      <c r="AS1215" s="291"/>
      <c r="AT1215" s="291"/>
      <c r="AU1215" s="292"/>
      <c r="AV1215" s="291">
        <v>0</v>
      </c>
      <c r="AW1215" s="293"/>
      <c r="AX1215" s="291">
        <v>-1000</v>
      </c>
      <c r="AY1215" s="293">
        <v>-1000</v>
      </c>
      <c r="AZ1215" s="297"/>
      <c r="BA1215" s="295"/>
      <c r="BB1215" s="43"/>
      <c r="BC1215" s="288" t="str">
        <f t="shared" si="154"/>
        <v/>
      </c>
      <c r="BD1215" s="288" t="str">
        <f t="shared" si="154"/>
        <v/>
      </c>
      <c r="BE1215" s="288" t="str">
        <f t="shared" si="154"/>
        <v/>
      </c>
      <c r="BF1215" s="288" t="str">
        <f t="shared" si="154"/>
        <v/>
      </c>
      <c r="BG1215" s="288" t="str">
        <f t="shared" si="149"/>
        <v>NO</v>
      </c>
      <c r="BH1215" s="288" t="str">
        <f t="shared" si="149"/>
        <v>W/C</v>
      </c>
      <c r="BI1215" s="288" t="str">
        <f t="shared" si="147"/>
        <v>W/C</v>
      </c>
      <c r="BJ1215" s="43"/>
      <c r="BK1215" s="288" t="b">
        <f t="shared" si="152"/>
        <v>1</v>
      </c>
      <c r="BL1215" s="288" t="b">
        <f t="shared" si="152"/>
        <v>1</v>
      </c>
      <c r="BM1215" s="288" t="b">
        <f t="shared" si="152"/>
        <v>1</v>
      </c>
      <c r="BN1215" s="288" t="b">
        <f t="shared" si="152"/>
        <v>1</v>
      </c>
      <c r="BO1215" s="288" t="b">
        <f t="shared" si="152"/>
        <v>1</v>
      </c>
      <c r="BP1215" s="288" t="b">
        <f t="shared" si="152"/>
        <v>1</v>
      </c>
      <c r="BQ1215" s="288" t="b">
        <f t="shared" si="152"/>
        <v>1</v>
      </c>
    </row>
    <row r="1216" spans="1:69" ht="12" customHeight="1" x14ac:dyDescent="0.25">
      <c r="A1216" s="12">
        <v>25300091</v>
      </c>
      <c r="B1216" s="13" t="s">
        <v>3293</v>
      </c>
      <c r="C1216" s="16" t="s">
        <v>1417</v>
      </c>
      <c r="D1216" s="13" t="s">
        <v>182</v>
      </c>
      <c r="E1216" s="13"/>
      <c r="F1216" s="16"/>
      <c r="G1216" s="13"/>
      <c r="H1216" s="288" t="s">
        <v>2129</v>
      </c>
      <c r="I1216" s="288" t="s">
        <v>2129</v>
      </c>
      <c r="J1216" s="288" t="s">
        <v>2129</v>
      </c>
      <c r="K1216" s="288" t="s">
        <v>182</v>
      </c>
      <c r="L1216" s="288" t="s">
        <v>2130</v>
      </c>
      <c r="M1216" s="288" t="s">
        <v>2130</v>
      </c>
      <c r="N1216" s="288" t="s">
        <v>2129</v>
      </c>
      <c r="P1216" s="289">
        <v>-725696.59</v>
      </c>
      <c r="Q1216" s="289">
        <v>-653126.93999999994</v>
      </c>
      <c r="R1216" s="289">
        <v>-580557.29</v>
      </c>
      <c r="S1216" s="289">
        <v>-507987.64</v>
      </c>
      <c r="T1216" s="289">
        <v>-435417.99</v>
      </c>
      <c r="U1216" s="289">
        <v>-362848.34</v>
      </c>
      <c r="V1216" s="289">
        <v>-290278.69</v>
      </c>
      <c r="W1216" s="289">
        <v>-217709.04</v>
      </c>
      <c r="X1216" s="289">
        <v>-145139.39000000001</v>
      </c>
      <c r="Y1216" s="289">
        <v>-72569.740000000005</v>
      </c>
      <c r="Z1216" s="289">
        <v>0</v>
      </c>
      <c r="AA1216" s="289">
        <v>0</v>
      </c>
      <c r="AB1216" s="289">
        <v>0</v>
      </c>
      <c r="AC1216" s="289"/>
      <c r="AD1216" s="289"/>
      <c r="AE1216" s="289">
        <v>-302373.61291666672</v>
      </c>
      <c r="AF1216" s="299"/>
      <c r="AG1216" s="333"/>
      <c r="AH1216" s="291"/>
      <c r="AI1216" s="291"/>
      <c r="AJ1216" s="291"/>
      <c r="AK1216" s="292">
        <v>-302373.61291666672</v>
      </c>
      <c r="AL1216" s="291">
        <v>-302373.61291666672</v>
      </c>
      <c r="AM1216" s="293"/>
      <c r="AN1216" s="291"/>
      <c r="AO1216" s="294">
        <v>0</v>
      </c>
      <c r="AP1216" s="291"/>
      <c r="AQ1216" s="295">
        <v>0</v>
      </c>
      <c r="AR1216" s="291"/>
      <c r="AS1216" s="291"/>
      <c r="AT1216" s="291"/>
      <c r="AU1216" s="292">
        <v>0</v>
      </c>
      <c r="AV1216" s="291">
        <v>0</v>
      </c>
      <c r="AW1216" s="293"/>
      <c r="AX1216" s="291"/>
      <c r="AY1216" s="293">
        <v>0</v>
      </c>
      <c r="AZ1216" s="297" t="s">
        <v>1061</v>
      </c>
      <c r="BA1216" s="295"/>
      <c r="BB1216" s="43"/>
      <c r="BC1216" s="288" t="str">
        <f t="shared" si="154"/>
        <v/>
      </c>
      <c r="BD1216" s="288" t="str">
        <f t="shared" si="154"/>
        <v/>
      </c>
      <c r="BE1216" s="288" t="str">
        <f t="shared" si="154"/>
        <v/>
      </c>
      <c r="BF1216" s="288" t="str">
        <f t="shared" si="154"/>
        <v>Non-Op</v>
      </c>
      <c r="BG1216" s="288" t="str">
        <f t="shared" si="149"/>
        <v>NO</v>
      </c>
      <c r="BH1216" s="288" t="str">
        <f t="shared" si="149"/>
        <v>NO</v>
      </c>
      <c r="BI1216" s="288" t="str">
        <f t="shared" si="147"/>
        <v/>
      </c>
      <c r="BJ1216" s="43"/>
      <c r="BK1216" s="288" t="b">
        <f t="shared" si="152"/>
        <v>1</v>
      </c>
      <c r="BL1216" s="288" t="b">
        <f t="shared" si="152"/>
        <v>1</v>
      </c>
      <c r="BM1216" s="288" t="b">
        <f t="shared" si="152"/>
        <v>1</v>
      </c>
      <c r="BN1216" s="288" t="b">
        <f t="shared" si="152"/>
        <v>1</v>
      </c>
      <c r="BO1216" s="288" t="b">
        <f t="shared" si="152"/>
        <v>1</v>
      </c>
      <c r="BP1216" s="288" t="b">
        <f t="shared" si="152"/>
        <v>1</v>
      </c>
      <c r="BQ1216" s="288" t="b">
        <f t="shared" si="152"/>
        <v>1</v>
      </c>
    </row>
    <row r="1217" spans="1:69" ht="12" customHeight="1" x14ac:dyDescent="0.25">
      <c r="A1217" s="12">
        <v>25300121</v>
      </c>
      <c r="B1217" s="13" t="s">
        <v>3294</v>
      </c>
      <c r="C1217" s="16" t="s">
        <v>1418</v>
      </c>
      <c r="D1217" s="13" t="s">
        <v>182</v>
      </c>
      <c r="E1217" s="13"/>
      <c r="F1217" s="16"/>
      <c r="G1217" s="13"/>
      <c r="H1217" s="288" t="s">
        <v>2129</v>
      </c>
      <c r="I1217" s="288" t="s">
        <v>2129</v>
      </c>
      <c r="J1217" s="288" t="s">
        <v>2129</v>
      </c>
      <c r="K1217" s="288" t="s">
        <v>182</v>
      </c>
      <c r="L1217" s="288" t="s">
        <v>2130</v>
      </c>
      <c r="M1217" s="288" t="s">
        <v>2130</v>
      </c>
      <c r="N1217" s="288" t="s">
        <v>2129</v>
      </c>
      <c r="P1217" s="289">
        <v>-182471.13</v>
      </c>
      <c r="Q1217" s="289">
        <v>-164224.01999999999</v>
      </c>
      <c r="R1217" s="289">
        <v>-145976.91</v>
      </c>
      <c r="S1217" s="289">
        <v>-127729.8</v>
      </c>
      <c r="T1217" s="289">
        <v>-109482.69</v>
      </c>
      <c r="U1217" s="289">
        <v>-91235.58</v>
      </c>
      <c r="V1217" s="289">
        <v>-72988.47</v>
      </c>
      <c r="W1217" s="289">
        <v>-54741.36</v>
      </c>
      <c r="X1217" s="289">
        <v>-36494.25</v>
      </c>
      <c r="Y1217" s="289">
        <v>-18247.14</v>
      </c>
      <c r="Z1217" s="289">
        <v>0</v>
      </c>
      <c r="AA1217" s="289">
        <v>0</v>
      </c>
      <c r="AB1217" s="289">
        <v>0</v>
      </c>
      <c r="AC1217" s="289"/>
      <c r="AD1217" s="289"/>
      <c r="AE1217" s="289">
        <v>-76029.648749999993</v>
      </c>
      <c r="AF1217" s="299"/>
      <c r="AG1217" s="333"/>
      <c r="AH1217" s="291"/>
      <c r="AI1217" s="291"/>
      <c r="AJ1217" s="291"/>
      <c r="AK1217" s="292">
        <v>-76029.648749999993</v>
      </c>
      <c r="AL1217" s="291">
        <v>-76029.648749999993</v>
      </c>
      <c r="AM1217" s="293"/>
      <c r="AN1217" s="291"/>
      <c r="AO1217" s="294">
        <v>0</v>
      </c>
      <c r="AP1217" s="291"/>
      <c r="AQ1217" s="295">
        <v>0</v>
      </c>
      <c r="AR1217" s="291"/>
      <c r="AS1217" s="291"/>
      <c r="AT1217" s="291"/>
      <c r="AU1217" s="292">
        <v>0</v>
      </c>
      <c r="AV1217" s="291">
        <v>0</v>
      </c>
      <c r="AW1217" s="293"/>
      <c r="AX1217" s="291"/>
      <c r="AY1217" s="293">
        <v>0</v>
      </c>
      <c r="AZ1217" s="297" t="s">
        <v>1061</v>
      </c>
      <c r="BA1217" s="295"/>
      <c r="BB1217" s="43"/>
      <c r="BC1217" s="288" t="str">
        <f t="shared" si="154"/>
        <v/>
      </c>
      <c r="BD1217" s="288" t="str">
        <f t="shared" si="154"/>
        <v/>
      </c>
      <c r="BE1217" s="288" t="str">
        <f t="shared" si="154"/>
        <v/>
      </c>
      <c r="BF1217" s="288" t="str">
        <f t="shared" si="154"/>
        <v>Non-Op</v>
      </c>
      <c r="BG1217" s="288" t="str">
        <f t="shared" si="149"/>
        <v>NO</v>
      </c>
      <c r="BH1217" s="288" t="str">
        <f t="shared" si="149"/>
        <v>NO</v>
      </c>
      <c r="BI1217" s="288" t="str">
        <f t="shared" si="147"/>
        <v/>
      </c>
      <c r="BJ1217" s="43"/>
      <c r="BK1217" s="288" t="b">
        <f t="shared" si="152"/>
        <v>1</v>
      </c>
      <c r="BL1217" s="288" t="b">
        <f t="shared" si="152"/>
        <v>1</v>
      </c>
      <c r="BM1217" s="288" t="b">
        <f t="shared" si="152"/>
        <v>1</v>
      </c>
      <c r="BN1217" s="288" t="b">
        <f t="shared" si="152"/>
        <v>1</v>
      </c>
      <c r="BO1217" s="288" t="b">
        <f t="shared" si="152"/>
        <v>1</v>
      </c>
      <c r="BP1217" s="288" t="b">
        <f t="shared" si="152"/>
        <v>1</v>
      </c>
      <c r="BQ1217" s="288" t="b">
        <f t="shared" si="152"/>
        <v>1</v>
      </c>
    </row>
    <row r="1218" spans="1:69" ht="12" customHeight="1" x14ac:dyDescent="0.25">
      <c r="A1218" s="362">
        <v>25300141</v>
      </c>
      <c r="B1218" s="363" t="s">
        <v>3295</v>
      </c>
      <c r="C1218" s="16" t="s">
        <v>1419</v>
      </c>
      <c r="D1218" s="13" t="s">
        <v>183</v>
      </c>
      <c r="E1218" s="13"/>
      <c r="F1218" s="16"/>
      <c r="G1218" s="13"/>
      <c r="H1218" s="288" t="s">
        <v>2129</v>
      </c>
      <c r="I1218" s="288" t="s">
        <v>2129</v>
      </c>
      <c r="J1218" s="288" t="s">
        <v>2129</v>
      </c>
      <c r="K1218" s="288" t="s">
        <v>2129</v>
      </c>
      <c r="L1218" s="288" t="s">
        <v>2130</v>
      </c>
      <c r="M1218" s="288" t="s">
        <v>183</v>
      </c>
      <c r="N1218" s="288" t="s">
        <v>183</v>
      </c>
      <c r="P1218" s="289">
        <v>-3550575.66</v>
      </c>
      <c r="Q1218" s="289">
        <v>-5804899.8899999997</v>
      </c>
      <c r="R1218" s="289">
        <v>-5254120.5599999996</v>
      </c>
      <c r="S1218" s="289">
        <v>-4629237.26</v>
      </c>
      <c r="T1218" s="289">
        <v>-3960263.62</v>
      </c>
      <c r="U1218" s="289">
        <v>-3323257.97</v>
      </c>
      <c r="V1218" s="289">
        <v>-2916757.94</v>
      </c>
      <c r="W1218" s="289">
        <v>-3808319.46</v>
      </c>
      <c r="X1218" s="289">
        <v>-3155681.69</v>
      </c>
      <c r="Y1218" s="289">
        <v>-2405845.54</v>
      </c>
      <c r="Z1218" s="289">
        <v>-1750423.21</v>
      </c>
      <c r="AA1218" s="289">
        <v>-1110772.27</v>
      </c>
      <c r="AB1218" s="289">
        <v>-706950.4</v>
      </c>
      <c r="AC1218" s="289"/>
      <c r="AD1218" s="289"/>
      <c r="AE1218" s="289">
        <v>-3354028.5366666671</v>
      </c>
      <c r="AF1218" s="299"/>
      <c r="AG1218" s="333"/>
      <c r="AH1218" s="291"/>
      <c r="AI1218" s="291"/>
      <c r="AJ1218" s="291"/>
      <c r="AK1218" s="292"/>
      <c r="AL1218" s="291">
        <v>0</v>
      </c>
      <c r="AM1218" s="293"/>
      <c r="AN1218" s="291">
        <v>-3354028.5366666671</v>
      </c>
      <c r="AO1218" s="294">
        <v>-3354028.5366666671</v>
      </c>
      <c r="AP1218" s="291"/>
      <c r="AQ1218" s="295">
        <v>-706950.4</v>
      </c>
      <c r="AR1218" s="291"/>
      <c r="AS1218" s="291"/>
      <c r="AT1218" s="291"/>
      <c r="AU1218" s="292"/>
      <c r="AV1218" s="291">
        <v>0</v>
      </c>
      <c r="AW1218" s="293"/>
      <c r="AX1218" s="291">
        <v>-706950.4</v>
      </c>
      <c r="AY1218" s="293">
        <v>-706950.4</v>
      </c>
      <c r="AZ1218" s="297"/>
      <c r="BA1218" s="295"/>
      <c r="BB1218" s="43"/>
      <c r="BC1218" s="288" t="str">
        <f t="shared" si="154"/>
        <v/>
      </c>
      <c r="BD1218" s="288" t="str">
        <f t="shared" si="154"/>
        <v/>
      </c>
      <c r="BE1218" s="288" t="str">
        <f t="shared" si="154"/>
        <v/>
      </c>
      <c r="BF1218" s="288" t="str">
        <f t="shared" si="154"/>
        <v/>
      </c>
      <c r="BG1218" s="288" t="str">
        <f t="shared" si="149"/>
        <v>NO</v>
      </c>
      <c r="BH1218" s="288" t="str">
        <f t="shared" si="149"/>
        <v>W/C</v>
      </c>
      <c r="BI1218" s="288" t="str">
        <f t="shared" ref="BI1218:BI1285" si="155">IF(OR(CONCATENATE(BG1218,BH1218)="NOW/C",CONCATENATE(BG1218,BH1218)="W/CNO"),"W/C","")</f>
        <v>W/C</v>
      </c>
      <c r="BJ1218" s="43"/>
      <c r="BK1218" s="288" t="b">
        <f t="shared" si="152"/>
        <v>1</v>
      </c>
      <c r="BL1218" s="288" t="b">
        <f t="shared" si="152"/>
        <v>1</v>
      </c>
      <c r="BM1218" s="288" t="b">
        <f t="shared" si="152"/>
        <v>1</v>
      </c>
      <c r="BN1218" s="288" t="b">
        <f t="shared" si="152"/>
        <v>1</v>
      </c>
      <c r="BO1218" s="288" t="b">
        <f t="shared" si="152"/>
        <v>1</v>
      </c>
      <c r="BP1218" s="288" t="b">
        <f t="shared" si="152"/>
        <v>1</v>
      </c>
      <c r="BQ1218" s="288" t="b">
        <f t="shared" si="152"/>
        <v>1</v>
      </c>
    </row>
    <row r="1219" spans="1:69" ht="12" customHeight="1" x14ac:dyDescent="0.25">
      <c r="A1219" s="286">
        <v>25300151</v>
      </c>
      <c r="B1219" s="287" t="s">
        <v>3296</v>
      </c>
      <c r="C1219" s="16" t="s">
        <v>1420</v>
      </c>
      <c r="D1219" s="13" t="s">
        <v>183</v>
      </c>
      <c r="E1219" s="13"/>
      <c r="F1219" s="16"/>
      <c r="G1219" s="13"/>
      <c r="H1219" s="288" t="s">
        <v>2129</v>
      </c>
      <c r="I1219" s="288" t="s">
        <v>2129</v>
      </c>
      <c r="J1219" s="288" t="s">
        <v>2129</v>
      </c>
      <c r="K1219" s="288" t="s">
        <v>2129</v>
      </c>
      <c r="L1219" s="288" t="s">
        <v>2130</v>
      </c>
      <c r="M1219" s="288" t="s">
        <v>183</v>
      </c>
      <c r="N1219" s="288" t="s">
        <v>183</v>
      </c>
      <c r="P1219" s="289">
        <v>-11372552.609999999</v>
      </c>
      <c r="Q1219" s="289">
        <v>-11437443.6</v>
      </c>
      <c r="R1219" s="289">
        <v>-11469144.800000001</v>
      </c>
      <c r="S1219" s="289">
        <v>-11564301.699999999</v>
      </c>
      <c r="T1219" s="289">
        <v>-11681473.33</v>
      </c>
      <c r="U1219" s="289">
        <v>-11828064.810000001</v>
      </c>
      <c r="V1219" s="289">
        <v>-11908795.67</v>
      </c>
      <c r="W1219" s="289">
        <v>-11969470.779999999</v>
      </c>
      <c r="X1219" s="289">
        <v>-12101571.869999999</v>
      </c>
      <c r="Y1219" s="289">
        <v>-12135398.199999999</v>
      </c>
      <c r="Z1219" s="289">
        <v>-12259191.289999999</v>
      </c>
      <c r="AA1219" s="289">
        <v>-12391650.939999999</v>
      </c>
      <c r="AB1219" s="289">
        <v>-12437441.460000001</v>
      </c>
      <c r="AC1219" s="289"/>
      <c r="AD1219" s="289"/>
      <c r="AE1219" s="289">
        <v>-11887625.335416667</v>
      </c>
      <c r="AF1219" s="299"/>
      <c r="AG1219" s="299"/>
      <c r="AH1219" s="291"/>
      <c r="AI1219" s="291"/>
      <c r="AJ1219" s="291"/>
      <c r="AK1219" s="292"/>
      <c r="AL1219" s="291">
        <v>0</v>
      </c>
      <c r="AM1219" s="293"/>
      <c r="AN1219" s="291">
        <v>-11887625.335416667</v>
      </c>
      <c r="AO1219" s="294">
        <v>-11887625.335416667</v>
      </c>
      <c r="AP1219" s="291"/>
      <c r="AQ1219" s="295">
        <v>-12437441.460000001</v>
      </c>
      <c r="AR1219" s="291"/>
      <c r="AS1219" s="291"/>
      <c r="AT1219" s="291"/>
      <c r="AU1219" s="292"/>
      <c r="AV1219" s="291">
        <v>0</v>
      </c>
      <c r="AW1219" s="293"/>
      <c r="AX1219" s="291">
        <v>-12437441.460000001</v>
      </c>
      <c r="AY1219" s="293">
        <v>-12437441.460000001</v>
      </c>
      <c r="AZ1219" s="297"/>
      <c r="BA1219" s="295"/>
      <c r="BB1219" s="43"/>
      <c r="BC1219" s="288" t="str">
        <f t="shared" si="154"/>
        <v/>
      </c>
      <c r="BD1219" s="288" t="str">
        <f t="shared" si="154"/>
        <v/>
      </c>
      <c r="BE1219" s="288" t="str">
        <f t="shared" si="154"/>
        <v/>
      </c>
      <c r="BF1219" s="288" t="str">
        <f t="shared" si="154"/>
        <v/>
      </c>
      <c r="BG1219" s="288" t="str">
        <f t="shared" si="149"/>
        <v>NO</v>
      </c>
      <c r="BH1219" s="288" t="str">
        <f t="shared" si="149"/>
        <v>W/C</v>
      </c>
      <c r="BI1219" s="288" t="str">
        <f t="shared" si="155"/>
        <v>W/C</v>
      </c>
      <c r="BJ1219" s="43"/>
      <c r="BK1219" s="288" t="b">
        <f t="shared" si="152"/>
        <v>1</v>
      </c>
      <c r="BL1219" s="288" t="b">
        <f t="shared" si="152"/>
        <v>1</v>
      </c>
      <c r="BM1219" s="288" t="b">
        <f t="shared" si="152"/>
        <v>1</v>
      </c>
      <c r="BN1219" s="288" t="b">
        <f t="shared" si="152"/>
        <v>1</v>
      </c>
      <c r="BO1219" s="288" t="b">
        <f t="shared" si="152"/>
        <v>1</v>
      </c>
      <c r="BP1219" s="288" t="b">
        <f t="shared" si="152"/>
        <v>1</v>
      </c>
      <c r="BQ1219" s="288" t="b">
        <f t="shared" si="152"/>
        <v>1</v>
      </c>
    </row>
    <row r="1220" spans="1:69" ht="12" customHeight="1" x14ac:dyDescent="0.25">
      <c r="A1220" s="286">
        <v>25300153</v>
      </c>
      <c r="B1220" s="287" t="s">
        <v>3297</v>
      </c>
      <c r="C1220" s="16" t="s">
        <v>1421</v>
      </c>
      <c r="D1220" s="13" t="s">
        <v>183</v>
      </c>
      <c r="E1220" s="13"/>
      <c r="F1220" s="16"/>
      <c r="G1220" s="13"/>
      <c r="H1220" s="288" t="s">
        <v>2129</v>
      </c>
      <c r="I1220" s="288" t="s">
        <v>2129</v>
      </c>
      <c r="J1220" s="288" t="s">
        <v>2129</v>
      </c>
      <c r="K1220" s="288" t="s">
        <v>2129</v>
      </c>
      <c r="L1220" s="288" t="s">
        <v>2130</v>
      </c>
      <c r="M1220" s="288" t="s">
        <v>183</v>
      </c>
      <c r="N1220" s="288" t="s">
        <v>183</v>
      </c>
      <c r="P1220" s="289">
        <v>-50000</v>
      </c>
      <c r="Q1220" s="289">
        <v>-50000</v>
      </c>
      <c r="R1220" s="289">
        <v>-50000</v>
      </c>
      <c r="S1220" s="289">
        <v>-50000</v>
      </c>
      <c r="T1220" s="289">
        <v>-50000</v>
      </c>
      <c r="U1220" s="289">
        <v>-50000</v>
      </c>
      <c r="V1220" s="289">
        <v>-25000</v>
      </c>
      <c r="W1220" s="289">
        <v>-25000</v>
      </c>
      <c r="X1220" s="289">
        <v>-25000</v>
      </c>
      <c r="Y1220" s="289">
        <v>-25000</v>
      </c>
      <c r="Z1220" s="289">
        <v>-25000</v>
      </c>
      <c r="AA1220" s="289">
        <v>-25000</v>
      </c>
      <c r="AB1220" s="289">
        <v>-25000</v>
      </c>
      <c r="AC1220" s="289"/>
      <c r="AD1220" s="289"/>
      <c r="AE1220" s="289">
        <v>-36458.333333333336</v>
      </c>
      <c r="AF1220" s="299"/>
      <c r="AG1220" s="299"/>
      <c r="AH1220" s="291"/>
      <c r="AI1220" s="291"/>
      <c r="AJ1220" s="291"/>
      <c r="AK1220" s="292"/>
      <c r="AL1220" s="291">
        <v>0</v>
      </c>
      <c r="AM1220" s="293"/>
      <c r="AN1220" s="291">
        <v>-36458.333333333336</v>
      </c>
      <c r="AO1220" s="294">
        <v>-36458.333333333336</v>
      </c>
      <c r="AP1220" s="291"/>
      <c r="AQ1220" s="295">
        <v>-25000</v>
      </c>
      <c r="AR1220" s="291"/>
      <c r="AS1220" s="291"/>
      <c r="AT1220" s="291"/>
      <c r="AU1220" s="292"/>
      <c r="AV1220" s="291">
        <v>0</v>
      </c>
      <c r="AW1220" s="293"/>
      <c r="AX1220" s="291">
        <v>-25000</v>
      </c>
      <c r="AY1220" s="293">
        <v>-25000</v>
      </c>
      <c r="AZ1220" s="297"/>
      <c r="BA1220" s="295"/>
      <c r="BB1220" s="43"/>
      <c r="BC1220" s="288" t="str">
        <f t="shared" si="154"/>
        <v/>
      </c>
      <c r="BD1220" s="288" t="str">
        <f t="shared" si="154"/>
        <v/>
      </c>
      <c r="BE1220" s="288" t="str">
        <f t="shared" si="154"/>
        <v/>
      </c>
      <c r="BF1220" s="288" t="str">
        <f t="shared" si="154"/>
        <v/>
      </c>
      <c r="BG1220" s="288" t="str">
        <f t="shared" si="149"/>
        <v>NO</v>
      </c>
      <c r="BH1220" s="288" t="str">
        <f t="shared" si="149"/>
        <v>W/C</v>
      </c>
      <c r="BI1220" s="288" t="str">
        <f t="shared" si="155"/>
        <v>W/C</v>
      </c>
      <c r="BJ1220" s="43"/>
      <c r="BK1220" s="288" t="b">
        <f t="shared" si="152"/>
        <v>1</v>
      </c>
      <c r="BL1220" s="288" t="b">
        <f t="shared" si="152"/>
        <v>1</v>
      </c>
      <c r="BM1220" s="288" t="b">
        <f t="shared" si="152"/>
        <v>1</v>
      </c>
      <c r="BN1220" s="288" t="b">
        <f t="shared" si="152"/>
        <v>1</v>
      </c>
      <c r="BO1220" s="288" t="b">
        <f t="shared" si="152"/>
        <v>1</v>
      </c>
      <c r="BP1220" s="288" t="b">
        <f t="shared" si="152"/>
        <v>1</v>
      </c>
      <c r="BQ1220" s="288" t="b">
        <f t="shared" si="152"/>
        <v>1</v>
      </c>
    </row>
    <row r="1221" spans="1:69" ht="12" customHeight="1" x14ac:dyDescent="0.25">
      <c r="A1221" s="286">
        <v>25300161</v>
      </c>
      <c r="B1221" s="287" t="s">
        <v>3298</v>
      </c>
      <c r="C1221" s="16" t="s">
        <v>1422</v>
      </c>
      <c r="D1221" s="13" t="s">
        <v>183</v>
      </c>
      <c r="E1221" s="13"/>
      <c r="F1221" s="16"/>
      <c r="G1221" s="13"/>
      <c r="H1221" s="288" t="s">
        <v>2129</v>
      </c>
      <c r="I1221" s="288" t="s">
        <v>2129</v>
      </c>
      <c r="J1221" s="288" t="s">
        <v>2129</v>
      </c>
      <c r="K1221" s="288" t="s">
        <v>2129</v>
      </c>
      <c r="L1221" s="288" t="s">
        <v>2130</v>
      </c>
      <c r="M1221" s="288" t="s">
        <v>183</v>
      </c>
      <c r="N1221" s="288" t="s">
        <v>183</v>
      </c>
      <c r="P1221" s="289">
        <v>-497861.64</v>
      </c>
      <c r="Q1221" s="289">
        <v>-497861.64</v>
      </c>
      <c r="R1221" s="289">
        <v>-497861.64</v>
      </c>
      <c r="S1221" s="289">
        <v>-497861.64</v>
      </c>
      <c r="T1221" s="289">
        <v>-497861.64</v>
      </c>
      <c r="U1221" s="289">
        <v>-497861.64</v>
      </c>
      <c r="V1221" s="289">
        <v>-497861.64</v>
      </c>
      <c r="W1221" s="289">
        <v>-497861.64</v>
      </c>
      <c r="X1221" s="289">
        <v>-497861.64</v>
      </c>
      <c r="Y1221" s="289">
        <v>0</v>
      </c>
      <c r="Z1221" s="289">
        <v>0</v>
      </c>
      <c r="AA1221" s="289">
        <v>0</v>
      </c>
      <c r="AB1221" s="289">
        <v>0</v>
      </c>
      <c r="AC1221" s="289"/>
      <c r="AD1221" s="289"/>
      <c r="AE1221" s="289">
        <v>-352651.99500000005</v>
      </c>
      <c r="AF1221" s="299"/>
      <c r="AG1221" s="299"/>
      <c r="AH1221" s="291"/>
      <c r="AI1221" s="291"/>
      <c r="AJ1221" s="291"/>
      <c r="AK1221" s="292"/>
      <c r="AL1221" s="291">
        <v>0</v>
      </c>
      <c r="AM1221" s="293"/>
      <c r="AN1221" s="291">
        <v>-352651.99500000005</v>
      </c>
      <c r="AO1221" s="294">
        <v>-352651.99500000005</v>
      </c>
      <c r="AP1221" s="291"/>
      <c r="AQ1221" s="295">
        <v>0</v>
      </c>
      <c r="AR1221" s="291"/>
      <c r="AS1221" s="291"/>
      <c r="AT1221" s="291"/>
      <c r="AU1221" s="292"/>
      <c r="AV1221" s="291">
        <v>0</v>
      </c>
      <c r="AW1221" s="293"/>
      <c r="AX1221" s="291">
        <v>0</v>
      </c>
      <c r="AY1221" s="293">
        <v>0</v>
      </c>
      <c r="AZ1221" s="297"/>
      <c r="BA1221" s="295"/>
      <c r="BB1221" s="43"/>
      <c r="BC1221" s="288" t="str">
        <f t="shared" si="154"/>
        <v/>
      </c>
      <c r="BD1221" s="288" t="str">
        <f t="shared" si="154"/>
        <v/>
      </c>
      <c r="BE1221" s="288" t="str">
        <f t="shared" si="154"/>
        <v/>
      </c>
      <c r="BF1221" s="288" t="str">
        <f t="shared" si="154"/>
        <v/>
      </c>
      <c r="BG1221" s="288" t="str">
        <f t="shared" si="149"/>
        <v>NO</v>
      </c>
      <c r="BH1221" s="288" t="str">
        <f t="shared" si="149"/>
        <v>W/C</v>
      </c>
      <c r="BI1221" s="288" t="str">
        <f t="shared" si="155"/>
        <v>W/C</v>
      </c>
      <c r="BJ1221" s="43"/>
      <c r="BK1221" s="288" t="b">
        <f t="shared" si="152"/>
        <v>1</v>
      </c>
      <c r="BL1221" s="288" t="b">
        <f t="shared" si="152"/>
        <v>1</v>
      </c>
      <c r="BM1221" s="288" t="b">
        <f t="shared" si="152"/>
        <v>1</v>
      </c>
      <c r="BN1221" s="288" t="b">
        <f t="shared" si="152"/>
        <v>1</v>
      </c>
      <c r="BO1221" s="288" t="b">
        <f t="shared" si="152"/>
        <v>1</v>
      </c>
      <c r="BP1221" s="288" t="b">
        <f t="shared" si="152"/>
        <v>1</v>
      </c>
      <c r="BQ1221" s="288" t="b">
        <f t="shared" si="152"/>
        <v>1</v>
      </c>
    </row>
    <row r="1222" spans="1:69" ht="12" customHeight="1" x14ac:dyDescent="0.25">
      <c r="A1222" s="286">
        <v>25300181</v>
      </c>
      <c r="B1222" s="287" t="s">
        <v>3299</v>
      </c>
      <c r="C1222" s="16" t="s">
        <v>1423</v>
      </c>
      <c r="D1222" s="13" t="s">
        <v>182</v>
      </c>
      <c r="E1222" s="13"/>
      <c r="F1222" s="16"/>
      <c r="G1222" s="13"/>
      <c r="H1222" s="288" t="s">
        <v>2129</v>
      </c>
      <c r="I1222" s="288" t="s">
        <v>2129</v>
      </c>
      <c r="J1222" s="288" t="s">
        <v>2129</v>
      </c>
      <c r="K1222" s="288" t="s">
        <v>182</v>
      </c>
      <c r="L1222" s="288" t="s">
        <v>2130</v>
      </c>
      <c r="M1222" s="288" t="s">
        <v>2130</v>
      </c>
      <c r="N1222" s="288" t="s">
        <v>2129</v>
      </c>
      <c r="P1222" s="289">
        <v>-4036653.91</v>
      </c>
      <c r="Q1222" s="289">
        <v>-4024136.52</v>
      </c>
      <c r="R1222" s="289">
        <v>-4010745.91</v>
      </c>
      <c r="S1222" s="289">
        <v>-3998101.59</v>
      </c>
      <c r="T1222" s="289">
        <v>-3985199.12</v>
      </c>
      <c r="U1222" s="289">
        <v>-3972501.73</v>
      </c>
      <c r="V1222" s="289">
        <v>-3959477.07</v>
      </c>
      <c r="W1222" s="289">
        <v>-3946726.36</v>
      </c>
      <c r="X1222" s="289">
        <v>-3933912.69</v>
      </c>
      <c r="Y1222" s="289">
        <v>-3920774.81</v>
      </c>
      <c r="Z1222" s="289">
        <v>-3907907.12</v>
      </c>
      <c r="AA1222" s="289">
        <v>-3894716.62</v>
      </c>
      <c r="AB1222" s="289">
        <v>-3881722</v>
      </c>
      <c r="AC1222" s="289"/>
      <c r="AD1222" s="289"/>
      <c r="AE1222" s="289">
        <v>-3959448.9579166663</v>
      </c>
      <c r="AF1222" s="307"/>
      <c r="AG1222" s="307"/>
      <c r="AH1222" s="291"/>
      <c r="AI1222" s="291"/>
      <c r="AJ1222" s="291"/>
      <c r="AK1222" s="292">
        <v>-3959448.9579166663</v>
      </c>
      <c r="AL1222" s="291">
        <v>-3959448.9579166663</v>
      </c>
      <c r="AM1222" s="293"/>
      <c r="AN1222" s="291"/>
      <c r="AO1222" s="294">
        <v>0</v>
      </c>
      <c r="AP1222" s="291"/>
      <c r="AQ1222" s="295">
        <v>-3881722</v>
      </c>
      <c r="AR1222" s="291"/>
      <c r="AS1222" s="291"/>
      <c r="AT1222" s="291"/>
      <c r="AU1222" s="292">
        <v>-3881722</v>
      </c>
      <c r="AV1222" s="291">
        <v>-3881722</v>
      </c>
      <c r="AW1222" s="293"/>
      <c r="AX1222" s="291"/>
      <c r="AY1222" s="293">
        <v>0</v>
      </c>
      <c r="AZ1222" s="297" t="s">
        <v>365</v>
      </c>
      <c r="BA1222" s="295"/>
      <c r="BB1222" s="43"/>
      <c r="BC1222" s="288" t="str">
        <f t="shared" si="154"/>
        <v/>
      </c>
      <c r="BD1222" s="288" t="str">
        <f t="shared" si="154"/>
        <v/>
      </c>
      <c r="BE1222" s="288" t="str">
        <f t="shared" si="154"/>
        <v/>
      </c>
      <c r="BF1222" s="288" t="str">
        <f t="shared" si="154"/>
        <v>Non-Op</v>
      </c>
      <c r="BG1222" s="288" t="str">
        <f t="shared" si="149"/>
        <v>NO</v>
      </c>
      <c r="BH1222" s="288" t="str">
        <f t="shared" si="149"/>
        <v>NO</v>
      </c>
      <c r="BI1222" s="288" t="str">
        <f t="shared" si="155"/>
        <v/>
      </c>
      <c r="BJ1222" s="43"/>
      <c r="BK1222" s="288" t="b">
        <f t="shared" si="152"/>
        <v>1</v>
      </c>
      <c r="BL1222" s="288" t="b">
        <f t="shared" si="152"/>
        <v>1</v>
      </c>
      <c r="BM1222" s="288" t="b">
        <f t="shared" si="152"/>
        <v>1</v>
      </c>
      <c r="BN1222" s="288" t="b">
        <f t="shared" si="152"/>
        <v>1</v>
      </c>
      <c r="BO1222" s="288" t="b">
        <f t="shared" si="152"/>
        <v>1</v>
      </c>
      <c r="BP1222" s="288" t="b">
        <f t="shared" si="152"/>
        <v>1</v>
      </c>
      <c r="BQ1222" s="288" t="b">
        <f t="shared" si="152"/>
        <v>1</v>
      </c>
    </row>
    <row r="1223" spans="1:69" ht="12" customHeight="1" x14ac:dyDescent="0.25">
      <c r="A1223" s="286">
        <v>25300201</v>
      </c>
      <c r="B1223" s="287" t="s">
        <v>3300</v>
      </c>
      <c r="C1223" s="16" t="s">
        <v>1424</v>
      </c>
      <c r="D1223" s="13" t="s">
        <v>182</v>
      </c>
      <c r="E1223" s="13"/>
      <c r="F1223" s="16"/>
      <c r="G1223" s="13"/>
      <c r="H1223" s="288" t="s">
        <v>2129</v>
      </c>
      <c r="I1223" s="288" t="s">
        <v>2129</v>
      </c>
      <c r="J1223" s="288" t="s">
        <v>2129</v>
      </c>
      <c r="K1223" s="288" t="s">
        <v>182</v>
      </c>
      <c r="L1223" s="288" t="s">
        <v>2130</v>
      </c>
      <c r="M1223" s="288" t="s">
        <v>2130</v>
      </c>
      <c r="N1223" s="288" t="s">
        <v>2129</v>
      </c>
      <c r="P1223" s="289">
        <v>-5348993</v>
      </c>
      <c r="Q1223" s="289">
        <v>-5325937</v>
      </c>
      <c r="R1223" s="289">
        <v>-5302881</v>
      </c>
      <c r="S1223" s="289">
        <v>-5279825</v>
      </c>
      <c r="T1223" s="289">
        <v>-5256769</v>
      </c>
      <c r="U1223" s="289">
        <v>-5233713</v>
      </c>
      <c r="V1223" s="289">
        <v>-5210657</v>
      </c>
      <c r="W1223" s="289">
        <v>-5187601</v>
      </c>
      <c r="X1223" s="289">
        <v>-5164545</v>
      </c>
      <c r="Y1223" s="289">
        <v>-5141489</v>
      </c>
      <c r="Z1223" s="289">
        <v>-5118433</v>
      </c>
      <c r="AA1223" s="289">
        <v>-5095377</v>
      </c>
      <c r="AB1223" s="289">
        <v>-5072321</v>
      </c>
      <c r="AC1223" s="289"/>
      <c r="AD1223" s="289"/>
      <c r="AE1223" s="289">
        <v>-5210657</v>
      </c>
      <c r="AF1223" s="299"/>
      <c r="AG1223" s="299"/>
      <c r="AH1223" s="291"/>
      <c r="AI1223" s="291"/>
      <c r="AJ1223" s="291"/>
      <c r="AK1223" s="292">
        <v>-5210657</v>
      </c>
      <c r="AL1223" s="291">
        <v>-5210657</v>
      </c>
      <c r="AM1223" s="293"/>
      <c r="AN1223" s="291"/>
      <c r="AO1223" s="294">
        <v>0</v>
      </c>
      <c r="AP1223" s="291"/>
      <c r="AQ1223" s="295">
        <v>-5072321</v>
      </c>
      <c r="AR1223" s="291"/>
      <c r="AS1223" s="291"/>
      <c r="AT1223" s="291"/>
      <c r="AU1223" s="292">
        <v>-5072321</v>
      </c>
      <c r="AV1223" s="291">
        <v>-5072321</v>
      </c>
      <c r="AW1223" s="293"/>
      <c r="AX1223" s="291"/>
      <c r="AY1223" s="293">
        <v>0</v>
      </c>
      <c r="AZ1223" s="297" t="s">
        <v>1061</v>
      </c>
      <c r="BA1223" s="295"/>
      <c r="BB1223" s="43"/>
      <c r="BC1223" s="288" t="str">
        <f t="shared" si="154"/>
        <v/>
      </c>
      <c r="BD1223" s="288" t="str">
        <f t="shared" si="154"/>
        <v/>
      </c>
      <c r="BE1223" s="288" t="str">
        <f t="shared" si="154"/>
        <v/>
      </c>
      <c r="BF1223" s="288" t="str">
        <f t="shared" si="154"/>
        <v>Non-Op</v>
      </c>
      <c r="BG1223" s="288" t="str">
        <f t="shared" si="149"/>
        <v>NO</v>
      </c>
      <c r="BH1223" s="288" t="str">
        <f t="shared" si="149"/>
        <v>NO</v>
      </c>
      <c r="BI1223" s="288" t="str">
        <f t="shared" si="155"/>
        <v/>
      </c>
      <c r="BJ1223" s="43"/>
      <c r="BK1223" s="288" t="b">
        <f t="shared" si="152"/>
        <v>1</v>
      </c>
      <c r="BL1223" s="288" t="b">
        <f t="shared" si="152"/>
        <v>1</v>
      </c>
      <c r="BM1223" s="288" t="b">
        <f t="shared" si="152"/>
        <v>1</v>
      </c>
      <c r="BN1223" s="288" t="b">
        <f t="shared" si="152"/>
        <v>1</v>
      </c>
      <c r="BO1223" s="288" t="b">
        <f t="shared" si="152"/>
        <v>1</v>
      </c>
      <c r="BP1223" s="288" t="b">
        <f t="shared" si="152"/>
        <v>1</v>
      </c>
      <c r="BQ1223" s="288" t="b">
        <f t="shared" si="152"/>
        <v>1</v>
      </c>
    </row>
    <row r="1224" spans="1:69" ht="12" customHeight="1" x14ac:dyDescent="0.25">
      <c r="A1224" s="286">
        <v>25300212</v>
      </c>
      <c r="B1224" s="287" t="s">
        <v>3301</v>
      </c>
      <c r="C1224" s="16" t="s">
        <v>1425</v>
      </c>
      <c r="D1224" s="13" t="s">
        <v>181</v>
      </c>
      <c r="E1224" s="13"/>
      <c r="F1224" s="16"/>
      <c r="G1224" s="13"/>
      <c r="H1224" s="288" t="s">
        <v>2129</v>
      </c>
      <c r="I1224" s="288" t="s">
        <v>2129</v>
      </c>
      <c r="J1224" s="288" t="s">
        <v>181</v>
      </c>
      <c r="K1224" s="288" t="s">
        <v>2129</v>
      </c>
      <c r="L1224" s="288" t="s">
        <v>2130</v>
      </c>
      <c r="M1224" s="288" t="s">
        <v>2130</v>
      </c>
      <c r="N1224" s="288" t="s">
        <v>2129</v>
      </c>
      <c r="P1224" s="289">
        <v>-8921988.1500000004</v>
      </c>
      <c r="Q1224" s="289">
        <v>-8918989.4499999993</v>
      </c>
      <c r="R1224" s="289">
        <v>-8915990.75</v>
      </c>
      <c r="S1224" s="289">
        <v>-8912992.0500000007</v>
      </c>
      <c r="T1224" s="289">
        <v>-8909993.3499999996</v>
      </c>
      <c r="U1224" s="289">
        <v>-8906994.6500000004</v>
      </c>
      <c r="V1224" s="289">
        <v>-8995.9500000000007</v>
      </c>
      <c r="W1224" s="289">
        <v>-5997.25</v>
      </c>
      <c r="X1224" s="289">
        <v>-2998.55</v>
      </c>
      <c r="Y1224" s="289">
        <v>0</v>
      </c>
      <c r="Z1224" s="289">
        <v>0</v>
      </c>
      <c r="AA1224" s="289">
        <v>0</v>
      </c>
      <c r="AB1224" s="289">
        <v>0</v>
      </c>
      <c r="AC1224" s="289"/>
      <c r="AD1224" s="289"/>
      <c r="AE1224" s="289">
        <v>-4086995.5062500001</v>
      </c>
      <c r="AF1224" s="299" t="s">
        <v>71</v>
      </c>
      <c r="AG1224" s="299" t="s">
        <v>1030</v>
      </c>
      <c r="AH1224" s="291"/>
      <c r="AI1224" s="291"/>
      <c r="AJ1224" s="291">
        <v>-4086995.5062500001</v>
      </c>
      <c r="AK1224" s="292"/>
      <c r="AL1224" s="291">
        <v>-4086995.5062500001</v>
      </c>
      <c r="AM1224" s="293"/>
      <c r="AN1224" s="291"/>
      <c r="AO1224" s="294">
        <v>0</v>
      </c>
      <c r="AP1224" s="291"/>
      <c r="AQ1224" s="295">
        <v>0</v>
      </c>
      <c r="AR1224" s="291"/>
      <c r="AS1224" s="291"/>
      <c r="AT1224" s="291">
        <v>0</v>
      </c>
      <c r="AU1224" s="292"/>
      <c r="AV1224" s="291">
        <v>0</v>
      </c>
      <c r="AW1224" s="293"/>
      <c r="AX1224" s="291"/>
      <c r="AY1224" s="293">
        <v>0</v>
      </c>
      <c r="AZ1224" s="297"/>
      <c r="BA1224" s="295"/>
      <c r="BB1224" s="43"/>
      <c r="BC1224" s="288" t="str">
        <f t="shared" si="154"/>
        <v/>
      </c>
      <c r="BD1224" s="288" t="str">
        <f t="shared" si="154"/>
        <v/>
      </c>
      <c r="BE1224" s="288" t="str">
        <f t="shared" si="154"/>
        <v>GRB</v>
      </c>
      <c r="BF1224" s="288" t="str">
        <f t="shared" si="154"/>
        <v/>
      </c>
      <c r="BG1224" s="288" t="str">
        <f t="shared" si="149"/>
        <v>NO</v>
      </c>
      <c r="BH1224" s="288" t="str">
        <f t="shared" si="149"/>
        <v>NO</v>
      </c>
      <c r="BI1224" s="288" t="str">
        <f t="shared" si="155"/>
        <v/>
      </c>
      <c r="BJ1224" s="43"/>
      <c r="BK1224" s="288" t="b">
        <f t="shared" si="152"/>
        <v>1</v>
      </c>
      <c r="BL1224" s="288" t="b">
        <f t="shared" si="152"/>
        <v>1</v>
      </c>
      <c r="BM1224" s="288" t="b">
        <f t="shared" si="152"/>
        <v>1</v>
      </c>
      <c r="BN1224" s="288" t="b">
        <f t="shared" si="152"/>
        <v>1</v>
      </c>
      <c r="BO1224" s="288" t="b">
        <f t="shared" si="152"/>
        <v>1</v>
      </c>
      <c r="BP1224" s="288" t="b">
        <f t="shared" si="152"/>
        <v>1</v>
      </c>
      <c r="BQ1224" s="288" t="b">
        <f t="shared" si="152"/>
        <v>1</v>
      </c>
    </row>
    <row r="1225" spans="1:69" ht="12" customHeight="1" x14ac:dyDescent="0.25">
      <c r="A1225" s="286">
        <v>25300271</v>
      </c>
      <c r="B1225" s="287" t="s">
        <v>3302</v>
      </c>
      <c r="C1225" s="16" t="s">
        <v>1426</v>
      </c>
      <c r="D1225" s="13" t="s">
        <v>182</v>
      </c>
      <c r="E1225" s="13"/>
      <c r="F1225" s="16"/>
      <c r="G1225" s="13"/>
      <c r="H1225" s="288" t="s">
        <v>2129</v>
      </c>
      <c r="I1225" s="288" t="s">
        <v>2129</v>
      </c>
      <c r="J1225" s="288" t="s">
        <v>2129</v>
      </c>
      <c r="K1225" s="288" t="s">
        <v>182</v>
      </c>
      <c r="L1225" s="288" t="s">
        <v>2130</v>
      </c>
      <c r="M1225" s="288" t="s">
        <v>2130</v>
      </c>
      <c r="N1225" s="288" t="s">
        <v>2129</v>
      </c>
      <c r="P1225" s="289">
        <v>0</v>
      </c>
      <c r="Q1225" s="289">
        <v>0</v>
      </c>
      <c r="R1225" s="289">
        <v>0</v>
      </c>
      <c r="S1225" s="289">
        <v>0</v>
      </c>
      <c r="T1225" s="289">
        <v>0</v>
      </c>
      <c r="U1225" s="289">
        <v>0</v>
      </c>
      <c r="V1225" s="289">
        <v>0</v>
      </c>
      <c r="W1225" s="289">
        <v>0</v>
      </c>
      <c r="X1225" s="289">
        <v>0</v>
      </c>
      <c r="Y1225" s="289">
        <v>0</v>
      </c>
      <c r="Z1225" s="289">
        <v>0</v>
      </c>
      <c r="AA1225" s="289">
        <v>0</v>
      </c>
      <c r="AB1225" s="289">
        <v>0</v>
      </c>
      <c r="AC1225" s="289"/>
      <c r="AD1225" s="289"/>
      <c r="AE1225" s="289">
        <v>0</v>
      </c>
      <c r="AF1225" s="299"/>
      <c r="AG1225" s="299"/>
      <c r="AH1225" s="291"/>
      <c r="AI1225" s="291"/>
      <c r="AJ1225" s="291"/>
      <c r="AK1225" s="292">
        <v>0</v>
      </c>
      <c r="AL1225" s="291">
        <v>0</v>
      </c>
      <c r="AM1225" s="293"/>
      <c r="AN1225" s="291"/>
      <c r="AO1225" s="294">
        <v>0</v>
      </c>
      <c r="AP1225" s="291"/>
      <c r="AQ1225" s="295">
        <v>0</v>
      </c>
      <c r="AR1225" s="291"/>
      <c r="AS1225" s="291"/>
      <c r="AT1225" s="291"/>
      <c r="AU1225" s="292">
        <v>0</v>
      </c>
      <c r="AV1225" s="291">
        <v>0</v>
      </c>
      <c r="AW1225" s="293"/>
      <c r="AX1225" s="291"/>
      <c r="AY1225" s="293">
        <v>0</v>
      </c>
      <c r="AZ1225" s="297" t="s">
        <v>1061</v>
      </c>
      <c r="BA1225" s="295"/>
      <c r="BB1225" s="43"/>
      <c r="BC1225" s="288" t="str">
        <f t="shared" si="154"/>
        <v/>
      </c>
      <c r="BD1225" s="288" t="str">
        <f t="shared" si="154"/>
        <v/>
      </c>
      <c r="BE1225" s="288" t="str">
        <f t="shared" si="154"/>
        <v/>
      </c>
      <c r="BF1225" s="288" t="str">
        <f t="shared" si="154"/>
        <v>Non-Op</v>
      </c>
      <c r="BG1225" s="288" t="str">
        <f t="shared" si="149"/>
        <v>NO</v>
      </c>
      <c r="BH1225" s="288" t="str">
        <f t="shared" si="149"/>
        <v>NO</v>
      </c>
      <c r="BI1225" s="288" t="str">
        <f t="shared" si="155"/>
        <v/>
      </c>
      <c r="BJ1225" s="43"/>
      <c r="BK1225" s="288" t="b">
        <f t="shared" si="152"/>
        <v>1</v>
      </c>
      <c r="BL1225" s="288" t="b">
        <f t="shared" si="152"/>
        <v>1</v>
      </c>
      <c r="BM1225" s="288" t="b">
        <f t="shared" si="152"/>
        <v>1</v>
      </c>
      <c r="BN1225" s="288" t="b">
        <f t="shared" si="152"/>
        <v>1</v>
      </c>
      <c r="BO1225" s="288" t="b">
        <f t="shared" si="152"/>
        <v>1</v>
      </c>
      <c r="BP1225" s="288" t="b">
        <f t="shared" si="152"/>
        <v>1</v>
      </c>
      <c r="BQ1225" s="288" t="b">
        <f t="shared" si="152"/>
        <v>1</v>
      </c>
    </row>
    <row r="1226" spans="1:69" ht="12" customHeight="1" x14ac:dyDescent="0.25">
      <c r="A1226" s="286">
        <v>25300281</v>
      </c>
      <c r="B1226" s="287" t="s">
        <v>3303</v>
      </c>
      <c r="C1226" s="16" t="s">
        <v>1427</v>
      </c>
      <c r="D1226" s="13" t="s">
        <v>182</v>
      </c>
      <c r="E1226" s="13"/>
      <c r="F1226" s="16"/>
      <c r="G1226" s="13"/>
      <c r="H1226" s="288" t="s">
        <v>2129</v>
      </c>
      <c r="I1226" s="288" t="s">
        <v>2129</v>
      </c>
      <c r="J1226" s="288" t="s">
        <v>2129</v>
      </c>
      <c r="K1226" s="288" t="s">
        <v>182</v>
      </c>
      <c r="L1226" s="288" t="s">
        <v>2130</v>
      </c>
      <c r="M1226" s="288" t="s">
        <v>2130</v>
      </c>
      <c r="N1226" s="288" t="s">
        <v>2129</v>
      </c>
      <c r="P1226" s="289">
        <v>-500140</v>
      </c>
      <c r="Q1226" s="289">
        <v>-500140</v>
      </c>
      <c r="R1226" s="289">
        <v>-500140</v>
      </c>
      <c r="S1226" s="289">
        <v>-500140</v>
      </c>
      <c r="T1226" s="289">
        <v>-500140</v>
      </c>
      <c r="U1226" s="289">
        <v>-500140</v>
      </c>
      <c r="V1226" s="289">
        <v>-500140</v>
      </c>
      <c r="W1226" s="289">
        <v>-500140</v>
      </c>
      <c r="X1226" s="289">
        <v>-500140</v>
      </c>
      <c r="Y1226" s="289">
        <v>-500140</v>
      </c>
      <c r="Z1226" s="289">
        <v>-500140</v>
      </c>
      <c r="AA1226" s="289">
        <v>-500140</v>
      </c>
      <c r="AB1226" s="289">
        <v>-500140</v>
      </c>
      <c r="AC1226" s="289"/>
      <c r="AD1226" s="289"/>
      <c r="AE1226" s="289">
        <v>-500140</v>
      </c>
      <c r="AF1226" s="307" t="s">
        <v>71</v>
      </c>
      <c r="AG1226" s="307"/>
      <c r="AH1226" s="291"/>
      <c r="AI1226" s="291"/>
      <c r="AJ1226" s="291"/>
      <c r="AK1226" s="292">
        <v>-500140</v>
      </c>
      <c r="AL1226" s="291">
        <v>-500140</v>
      </c>
      <c r="AM1226" s="293"/>
      <c r="AN1226" s="291"/>
      <c r="AO1226" s="294">
        <v>0</v>
      </c>
      <c r="AP1226" s="291"/>
      <c r="AQ1226" s="295">
        <v>-500140</v>
      </c>
      <c r="AR1226" s="291"/>
      <c r="AS1226" s="291"/>
      <c r="AT1226" s="291"/>
      <c r="AU1226" s="292">
        <v>-500140</v>
      </c>
      <c r="AV1226" s="291">
        <v>-500140</v>
      </c>
      <c r="AW1226" s="293"/>
      <c r="AX1226" s="291"/>
      <c r="AY1226" s="293">
        <v>0</v>
      </c>
      <c r="AZ1226" s="297" t="s">
        <v>253</v>
      </c>
      <c r="BA1226" s="295"/>
      <c r="BB1226" s="43"/>
      <c r="BC1226" s="288" t="str">
        <f t="shared" si="154"/>
        <v/>
      </c>
      <c r="BD1226" s="288" t="str">
        <f t="shared" si="154"/>
        <v/>
      </c>
      <c r="BE1226" s="288" t="str">
        <f t="shared" si="154"/>
        <v/>
      </c>
      <c r="BF1226" s="288" t="str">
        <f t="shared" si="154"/>
        <v>Non-Op</v>
      </c>
      <c r="BG1226" s="288" t="str">
        <f t="shared" ref="BG1226:BH1291" si="156">IF(VALUE(AW1226),"W/C",IF(ISBLANK(AW1226),"NO","W/C"))</f>
        <v>NO</v>
      </c>
      <c r="BH1226" s="288" t="str">
        <f t="shared" si="156"/>
        <v>NO</v>
      </c>
      <c r="BI1226" s="288" t="str">
        <f t="shared" si="155"/>
        <v/>
      </c>
      <c r="BJ1226" s="43"/>
      <c r="BK1226" s="288" t="b">
        <f t="shared" si="152"/>
        <v>1</v>
      </c>
      <c r="BL1226" s="288" t="b">
        <f t="shared" si="152"/>
        <v>1</v>
      </c>
      <c r="BM1226" s="288" t="b">
        <f t="shared" si="152"/>
        <v>1</v>
      </c>
      <c r="BN1226" s="288" t="b">
        <f t="shared" si="152"/>
        <v>1</v>
      </c>
      <c r="BO1226" s="288" t="b">
        <f t="shared" si="152"/>
        <v>1</v>
      </c>
      <c r="BP1226" s="288" t="b">
        <f t="shared" si="152"/>
        <v>1</v>
      </c>
      <c r="BQ1226" s="288" t="b">
        <f t="shared" si="152"/>
        <v>1</v>
      </c>
    </row>
    <row r="1227" spans="1:69" ht="12" customHeight="1" x14ac:dyDescent="0.25">
      <c r="A1227" s="286">
        <v>25300293</v>
      </c>
      <c r="B1227" s="287" t="s">
        <v>3304</v>
      </c>
      <c r="C1227" s="16" t="s">
        <v>1428</v>
      </c>
      <c r="D1227" s="13" t="s">
        <v>182</v>
      </c>
      <c r="E1227" s="13"/>
      <c r="F1227" s="16"/>
      <c r="G1227" s="13"/>
      <c r="H1227" s="288" t="s">
        <v>2129</v>
      </c>
      <c r="I1227" s="288" t="s">
        <v>2129</v>
      </c>
      <c r="J1227" s="288" t="s">
        <v>2129</v>
      </c>
      <c r="K1227" s="288" t="s">
        <v>182</v>
      </c>
      <c r="L1227" s="288" t="s">
        <v>2130</v>
      </c>
      <c r="M1227" s="288" t="s">
        <v>2130</v>
      </c>
      <c r="N1227" s="288" t="s">
        <v>2129</v>
      </c>
      <c r="P1227" s="289">
        <v>-23974616.449999999</v>
      </c>
      <c r="Q1227" s="289">
        <v>-24522732.449999999</v>
      </c>
      <c r="R1227" s="289">
        <v>-26043192.449999999</v>
      </c>
      <c r="S1227" s="289">
        <v>-14093005.23</v>
      </c>
      <c r="T1227" s="289">
        <v>-14959700.23</v>
      </c>
      <c r="U1227" s="289">
        <v>-15826395.23</v>
      </c>
      <c r="V1227" s="289">
        <v>-16513889.300000001</v>
      </c>
      <c r="W1227" s="289">
        <v>-17370037.300000001</v>
      </c>
      <c r="X1227" s="289">
        <v>-18226185.300000001</v>
      </c>
      <c r="Y1227" s="289">
        <v>-19089415.629999999</v>
      </c>
      <c r="Z1227" s="289">
        <v>-19945880.629999999</v>
      </c>
      <c r="AA1227" s="289">
        <v>-20802345.629999999</v>
      </c>
      <c r="AB1227" s="289">
        <v>-29662353.789999999</v>
      </c>
      <c r="AC1227" s="289"/>
      <c r="AD1227" s="289"/>
      <c r="AE1227" s="289">
        <v>-19517605.375</v>
      </c>
      <c r="AF1227" s="299"/>
      <c r="AG1227" s="299"/>
      <c r="AH1227" s="291"/>
      <c r="AI1227" s="291"/>
      <c r="AJ1227" s="291"/>
      <c r="AK1227" s="292">
        <v>-19517605.375</v>
      </c>
      <c r="AL1227" s="291">
        <v>-19517605.375</v>
      </c>
      <c r="AM1227" s="293"/>
      <c r="AN1227" s="291"/>
      <c r="AO1227" s="294">
        <v>0</v>
      </c>
      <c r="AP1227" s="291"/>
      <c r="AQ1227" s="295">
        <v>-29662353.789999999</v>
      </c>
      <c r="AR1227" s="291"/>
      <c r="AS1227" s="291"/>
      <c r="AT1227" s="291"/>
      <c r="AU1227" s="292">
        <v>-29662353.789999999</v>
      </c>
      <c r="AV1227" s="291">
        <v>-29662353.789999999</v>
      </c>
      <c r="AW1227" s="293"/>
      <c r="AX1227" s="291"/>
      <c r="AY1227" s="293">
        <v>0</v>
      </c>
      <c r="AZ1227" s="297" t="s">
        <v>1019</v>
      </c>
      <c r="BA1227" s="295"/>
      <c r="BB1227" s="43"/>
      <c r="BC1227" s="288" t="str">
        <f t="shared" si="154"/>
        <v/>
      </c>
      <c r="BD1227" s="288" t="str">
        <f t="shared" si="154"/>
        <v/>
      </c>
      <c r="BE1227" s="288" t="str">
        <f t="shared" si="154"/>
        <v/>
      </c>
      <c r="BF1227" s="288" t="str">
        <f t="shared" si="154"/>
        <v>Non-Op</v>
      </c>
      <c r="BG1227" s="288" t="str">
        <f t="shared" si="156"/>
        <v>NO</v>
      </c>
      <c r="BH1227" s="288" t="str">
        <f t="shared" si="156"/>
        <v>NO</v>
      </c>
      <c r="BI1227" s="288" t="str">
        <f t="shared" si="155"/>
        <v/>
      </c>
      <c r="BJ1227" s="43"/>
      <c r="BK1227" s="288" t="b">
        <f t="shared" si="152"/>
        <v>1</v>
      </c>
      <c r="BL1227" s="288" t="b">
        <f t="shared" si="152"/>
        <v>1</v>
      </c>
      <c r="BM1227" s="288" t="b">
        <f t="shared" si="152"/>
        <v>1</v>
      </c>
      <c r="BN1227" s="288" t="b">
        <f t="shared" si="152"/>
        <v>1</v>
      </c>
      <c r="BO1227" s="288" t="b">
        <f t="shared" si="152"/>
        <v>1</v>
      </c>
      <c r="BP1227" s="288" t="b">
        <f t="shared" si="152"/>
        <v>1</v>
      </c>
      <c r="BQ1227" s="288" t="b">
        <f t="shared" si="152"/>
        <v>1</v>
      </c>
    </row>
    <row r="1228" spans="1:69" ht="12" customHeight="1" x14ac:dyDescent="0.25">
      <c r="A1228" s="286">
        <v>25300303</v>
      </c>
      <c r="B1228" s="287" t="s">
        <v>3305</v>
      </c>
      <c r="C1228" s="16" t="s">
        <v>1429</v>
      </c>
      <c r="D1228" s="13" t="s">
        <v>183</v>
      </c>
      <c r="E1228" s="13"/>
      <c r="F1228" s="16"/>
      <c r="G1228" s="13"/>
      <c r="H1228" s="288" t="s">
        <v>2129</v>
      </c>
      <c r="I1228" s="288" t="s">
        <v>2129</v>
      </c>
      <c r="J1228" s="288" t="s">
        <v>2129</v>
      </c>
      <c r="K1228" s="288" t="s">
        <v>2129</v>
      </c>
      <c r="L1228" s="288" t="s">
        <v>2130</v>
      </c>
      <c r="M1228" s="288" t="s">
        <v>183</v>
      </c>
      <c r="N1228" s="288" t="s">
        <v>183</v>
      </c>
      <c r="P1228" s="289">
        <v>0</v>
      </c>
      <c r="Q1228" s="289">
        <v>0</v>
      </c>
      <c r="R1228" s="289">
        <v>0</v>
      </c>
      <c r="S1228" s="289">
        <v>0</v>
      </c>
      <c r="T1228" s="289">
        <v>0</v>
      </c>
      <c r="U1228" s="289">
        <v>0</v>
      </c>
      <c r="V1228" s="289">
        <v>0</v>
      </c>
      <c r="W1228" s="289">
        <v>0</v>
      </c>
      <c r="X1228" s="289">
        <v>0</v>
      </c>
      <c r="Y1228" s="289">
        <v>-59066.1</v>
      </c>
      <c r="Z1228" s="289">
        <v>-10232.34</v>
      </c>
      <c r="AA1228" s="289">
        <v>-10232.34</v>
      </c>
      <c r="AB1228" s="289">
        <v>-10232.34</v>
      </c>
      <c r="AC1228" s="289"/>
      <c r="AD1228" s="289"/>
      <c r="AE1228" s="289">
        <v>-7053.9124999999995</v>
      </c>
      <c r="AF1228" s="299"/>
      <c r="AG1228" s="299"/>
      <c r="AH1228" s="291"/>
      <c r="AI1228" s="291"/>
      <c r="AJ1228" s="291"/>
      <c r="AK1228" s="292"/>
      <c r="AL1228" s="291">
        <v>0</v>
      </c>
      <c r="AM1228" s="293"/>
      <c r="AN1228" s="291">
        <v>-7053.9124999999995</v>
      </c>
      <c r="AO1228" s="294">
        <v>-7053.9124999999995</v>
      </c>
      <c r="AP1228" s="291"/>
      <c r="AQ1228" s="295">
        <v>-10232.34</v>
      </c>
      <c r="AR1228" s="291"/>
      <c r="AS1228" s="291"/>
      <c r="AT1228" s="291"/>
      <c r="AU1228" s="292"/>
      <c r="AV1228" s="291">
        <v>0</v>
      </c>
      <c r="AW1228" s="293"/>
      <c r="AX1228" s="291">
        <v>-10232.34</v>
      </c>
      <c r="AY1228" s="293">
        <v>-10232.34</v>
      </c>
      <c r="AZ1228" s="297"/>
      <c r="BA1228" s="295"/>
      <c r="BB1228" s="43"/>
      <c r="BC1228" s="288" t="str">
        <f t="shared" si="154"/>
        <v/>
      </c>
      <c r="BD1228" s="288" t="str">
        <f t="shared" si="154"/>
        <v/>
      </c>
      <c r="BE1228" s="288" t="str">
        <f t="shared" si="154"/>
        <v/>
      </c>
      <c r="BF1228" s="288" t="str">
        <f t="shared" si="154"/>
        <v/>
      </c>
      <c r="BG1228" s="288" t="str">
        <f t="shared" si="156"/>
        <v>NO</v>
      </c>
      <c r="BH1228" s="288" t="str">
        <f t="shared" si="156"/>
        <v>W/C</v>
      </c>
      <c r="BI1228" s="288" t="str">
        <f t="shared" si="155"/>
        <v>W/C</v>
      </c>
      <c r="BJ1228" s="43"/>
      <c r="BK1228" s="288" t="b">
        <f t="shared" si="152"/>
        <v>1</v>
      </c>
      <c r="BL1228" s="288" t="b">
        <f t="shared" si="152"/>
        <v>1</v>
      </c>
      <c r="BM1228" s="288" t="b">
        <f t="shared" si="152"/>
        <v>1</v>
      </c>
      <c r="BN1228" s="288" t="b">
        <f t="shared" si="152"/>
        <v>1</v>
      </c>
      <c r="BO1228" s="288" t="b">
        <f t="shared" si="152"/>
        <v>1</v>
      </c>
      <c r="BP1228" s="288" t="b">
        <f t="shared" si="152"/>
        <v>1</v>
      </c>
      <c r="BQ1228" s="288" t="b">
        <f t="shared" si="152"/>
        <v>1</v>
      </c>
    </row>
    <row r="1229" spans="1:69" ht="12" customHeight="1" x14ac:dyDescent="0.25">
      <c r="A1229" s="286">
        <v>25300323</v>
      </c>
      <c r="B1229" s="287" t="s">
        <v>3306</v>
      </c>
      <c r="C1229" s="16" t="s">
        <v>1430</v>
      </c>
      <c r="D1229" s="13" t="s">
        <v>183</v>
      </c>
      <c r="E1229" s="13"/>
      <c r="F1229" s="16"/>
      <c r="G1229" s="13"/>
      <c r="H1229" s="288" t="s">
        <v>2129</v>
      </c>
      <c r="I1229" s="288" t="s">
        <v>2129</v>
      </c>
      <c r="J1229" s="288" t="s">
        <v>2129</v>
      </c>
      <c r="K1229" s="288" t="s">
        <v>2129</v>
      </c>
      <c r="L1229" s="288" t="s">
        <v>2130</v>
      </c>
      <c r="M1229" s="288" t="s">
        <v>183</v>
      </c>
      <c r="N1229" s="288" t="s">
        <v>183</v>
      </c>
      <c r="P1229" s="289">
        <v>-26872.400000000001</v>
      </c>
      <c r="Q1229" s="289">
        <v>-25726.57</v>
      </c>
      <c r="R1229" s="289">
        <v>-24580.74</v>
      </c>
      <c r="S1229" s="289">
        <v>-23434.91</v>
      </c>
      <c r="T1229" s="289">
        <v>-22289.08</v>
      </c>
      <c r="U1229" s="289">
        <v>-21143.25</v>
      </c>
      <c r="V1229" s="289">
        <v>-19997.419999999998</v>
      </c>
      <c r="W1229" s="289">
        <v>-18851.59</v>
      </c>
      <c r="X1229" s="289">
        <v>-17705.759999999998</v>
      </c>
      <c r="Y1229" s="289">
        <v>-16559.93</v>
      </c>
      <c r="Z1229" s="289">
        <v>-15414.1</v>
      </c>
      <c r="AA1229" s="289">
        <v>-14268.27</v>
      </c>
      <c r="AB1229" s="289">
        <v>-13122.44</v>
      </c>
      <c r="AC1229" s="289"/>
      <c r="AD1229" s="289"/>
      <c r="AE1229" s="289">
        <v>-19997.420000000002</v>
      </c>
      <c r="AF1229" s="299"/>
      <c r="AG1229" s="300"/>
      <c r="AH1229" s="291"/>
      <c r="AI1229" s="291"/>
      <c r="AJ1229" s="291"/>
      <c r="AK1229" s="292"/>
      <c r="AL1229" s="291">
        <v>0</v>
      </c>
      <c r="AM1229" s="293"/>
      <c r="AN1229" s="291">
        <v>-19997.420000000002</v>
      </c>
      <c r="AO1229" s="294">
        <v>-19997.420000000002</v>
      </c>
      <c r="AP1229" s="291"/>
      <c r="AQ1229" s="295">
        <v>-13122.44</v>
      </c>
      <c r="AR1229" s="291"/>
      <c r="AS1229" s="291"/>
      <c r="AT1229" s="291"/>
      <c r="AU1229" s="292"/>
      <c r="AV1229" s="291">
        <v>0</v>
      </c>
      <c r="AW1229" s="293"/>
      <c r="AX1229" s="291">
        <v>-13122.44</v>
      </c>
      <c r="AY1229" s="293">
        <v>-13122.44</v>
      </c>
      <c r="AZ1229" s="297"/>
      <c r="BA1229" s="295"/>
      <c r="BB1229" s="43"/>
      <c r="BC1229" s="288" t="str">
        <f t="shared" si="154"/>
        <v/>
      </c>
      <c r="BD1229" s="288" t="str">
        <f t="shared" si="154"/>
        <v/>
      </c>
      <c r="BE1229" s="288" t="str">
        <f t="shared" si="154"/>
        <v/>
      </c>
      <c r="BF1229" s="288" t="str">
        <f t="shared" si="154"/>
        <v/>
      </c>
      <c r="BG1229" s="288" t="str">
        <f t="shared" si="156"/>
        <v>NO</v>
      </c>
      <c r="BH1229" s="288" t="str">
        <f t="shared" si="156"/>
        <v>W/C</v>
      </c>
      <c r="BI1229" s="288" t="str">
        <f t="shared" si="155"/>
        <v>W/C</v>
      </c>
      <c r="BJ1229" s="43"/>
      <c r="BK1229" s="288" t="b">
        <f t="shared" si="152"/>
        <v>1</v>
      </c>
      <c r="BL1229" s="288" t="b">
        <f t="shared" si="152"/>
        <v>1</v>
      </c>
      <c r="BM1229" s="288" t="b">
        <f t="shared" si="152"/>
        <v>1</v>
      </c>
      <c r="BN1229" s="288" t="b">
        <f t="shared" si="152"/>
        <v>1</v>
      </c>
      <c r="BO1229" s="288" t="b">
        <f t="shared" si="152"/>
        <v>1</v>
      </c>
      <c r="BP1229" s="288" t="b">
        <f t="shared" si="152"/>
        <v>1</v>
      </c>
      <c r="BQ1229" s="288" t="b">
        <f t="shared" si="152"/>
        <v>1</v>
      </c>
    </row>
    <row r="1230" spans="1:69" ht="12" customHeight="1" x14ac:dyDescent="0.25">
      <c r="A1230" s="286">
        <v>25300343</v>
      </c>
      <c r="B1230" s="287" t="s">
        <v>3307</v>
      </c>
      <c r="C1230" s="16" t="s">
        <v>1431</v>
      </c>
      <c r="D1230" s="13" t="s">
        <v>183</v>
      </c>
      <c r="E1230" s="13"/>
      <c r="F1230" s="16"/>
      <c r="G1230" s="13"/>
      <c r="H1230" s="288" t="s">
        <v>2129</v>
      </c>
      <c r="I1230" s="288" t="s">
        <v>2129</v>
      </c>
      <c r="J1230" s="288" t="s">
        <v>2129</v>
      </c>
      <c r="K1230" s="288" t="s">
        <v>2129</v>
      </c>
      <c r="L1230" s="288" t="s">
        <v>2130</v>
      </c>
      <c r="M1230" s="288" t="s">
        <v>183</v>
      </c>
      <c r="N1230" s="288" t="s">
        <v>183</v>
      </c>
      <c r="P1230" s="289">
        <v>-2332927.96</v>
      </c>
      <c r="Q1230" s="289">
        <v>-2332927.96</v>
      </c>
      <c r="R1230" s="289">
        <v>-2332927.96</v>
      </c>
      <c r="S1230" s="289">
        <v>-2927616.79</v>
      </c>
      <c r="T1230" s="289">
        <v>-2927616.79</v>
      </c>
      <c r="U1230" s="289">
        <v>-2927616.79</v>
      </c>
      <c r="V1230" s="289">
        <v>-3345685.78</v>
      </c>
      <c r="W1230" s="289">
        <v>-3345685.78</v>
      </c>
      <c r="X1230" s="289">
        <v>-3345685.78</v>
      </c>
      <c r="Y1230" s="289">
        <v>-3318444.56</v>
      </c>
      <c r="Z1230" s="289">
        <v>-3318444.56</v>
      </c>
      <c r="AA1230" s="289">
        <v>-3318444.56</v>
      </c>
      <c r="AB1230" s="289">
        <v>-3295054.79</v>
      </c>
      <c r="AC1230" s="289"/>
      <c r="AD1230" s="289"/>
      <c r="AE1230" s="289">
        <v>-3021257.3904166669</v>
      </c>
      <c r="AF1230" s="299"/>
      <c r="AG1230" s="300"/>
      <c r="AH1230" s="291"/>
      <c r="AI1230" s="291"/>
      <c r="AJ1230" s="291"/>
      <c r="AK1230" s="292"/>
      <c r="AL1230" s="291">
        <v>0</v>
      </c>
      <c r="AM1230" s="293"/>
      <c r="AN1230" s="291">
        <v>-3021257.3904166669</v>
      </c>
      <c r="AO1230" s="294">
        <v>-3021257.3904166669</v>
      </c>
      <c r="AP1230" s="291"/>
      <c r="AQ1230" s="295">
        <v>-3295054.79</v>
      </c>
      <c r="AR1230" s="291"/>
      <c r="AS1230" s="291"/>
      <c r="AT1230" s="291"/>
      <c r="AU1230" s="292"/>
      <c r="AV1230" s="291">
        <v>0</v>
      </c>
      <c r="AW1230" s="293"/>
      <c r="AX1230" s="291">
        <v>-3295054.79</v>
      </c>
      <c r="AY1230" s="293">
        <v>-3295054.79</v>
      </c>
      <c r="AZ1230" s="297"/>
      <c r="BA1230" s="295"/>
      <c r="BB1230" s="43"/>
      <c r="BC1230" s="288" t="str">
        <f t="shared" si="154"/>
        <v/>
      </c>
      <c r="BD1230" s="288" t="str">
        <f t="shared" si="154"/>
        <v/>
      </c>
      <c r="BE1230" s="288" t="str">
        <f t="shared" si="154"/>
        <v/>
      </c>
      <c r="BF1230" s="288" t="str">
        <f t="shared" si="154"/>
        <v/>
      </c>
      <c r="BG1230" s="288" t="str">
        <f t="shared" si="156"/>
        <v>NO</v>
      </c>
      <c r="BH1230" s="288" t="str">
        <f t="shared" si="156"/>
        <v>W/C</v>
      </c>
      <c r="BI1230" s="288" t="str">
        <f t="shared" si="155"/>
        <v>W/C</v>
      </c>
      <c r="BJ1230" s="43"/>
      <c r="BK1230" s="288" t="b">
        <f t="shared" si="152"/>
        <v>1</v>
      </c>
      <c r="BL1230" s="288" t="b">
        <f t="shared" si="152"/>
        <v>1</v>
      </c>
      <c r="BM1230" s="288" t="b">
        <f t="shared" si="152"/>
        <v>1</v>
      </c>
      <c r="BN1230" s="288" t="b">
        <f t="shared" si="152"/>
        <v>1</v>
      </c>
      <c r="BO1230" s="288" t="b">
        <f t="shared" si="152"/>
        <v>1</v>
      </c>
      <c r="BP1230" s="288" t="b">
        <f t="shared" si="152"/>
        <v>1</v>
      </c>
      <c r="BQ1230" s="288" t="b">
        <f t="shared" si="152"/>
        <v>1</v>
      </c>
    </row>
    <row r="1231" spans="1:69" ht="12" customHeight="1" x14ac:dyDescent="0.25">
      <c r="A1231" s="286">
        <v>25300353</v>
      </c>
      <c r="B1231" s="287" t="s">
        <v>3308</v>
      </c>
      <c r="C1231" s="16" t="s">
        <v>61</v>
      </c>
      <c r="D1231" s="13" t="s">
        <v>2133</v>
      </c>
      <c r="E1231" s="13"/>
      <c r="F1231" s="16"/>
      <c r="G1231" s="13"/>
      <c r="H1231" s="288" t="s">
        <v>2129</v>
      </c>
      <c r="I1231" s="288" t="s">
        <v>180</v>
      </c>
      <c r="J1231" s="288" t="s">
        <v>181</v>
      </c>
      <c r="K1231" s="288" t="s">
        <v>2129</v>
      </c>
      <c r="L1231" s="288" t="s">
        <v>2130</v>
      </c>
      <c r="M1231" s="288" t="s">
        <v>2130</v>
      </c>
      <c r="N1231" s="288" t="s">
        <v>2129</v>
      </c>
      <c r="P1231" s="289">
        <v>-3564003.8</v>
      </c>
      <c r="Q1231" s="289">
        <v>-3459183.1</v>
      </c>
      <c r="R1231" s="289">
        <v>-3354362.4</v>
      </c>
      <c r="S1231" s="289">
        <v>-3249541.7</v>
      </c>
      <c r="T1231" s="289">
        <v>-3144721</v>
      </c>
      <c r="U1231" s="289">
        <v>-3039900.3</v>
      </c>
      <c r="V1231" s="289">
        <v>-2935079.6</v>
      </c>
      <c r="W1231" s="289">
        <v>-2830258.9</v>
      </c>
      <c r="X1231" s="289">
        <v>-2725438.2</v>
      </c>
      <c r="Y1231" s="289">
        <v>-2620617.5</v>
      </c>
      <c r="Z1231" s="289">
        <v>-2515796.7999999998</v>
      </c>
      <c r="AA1231" s="289">
        <v>-2410976.1</v>
      </c>
      <c r="AB1231" s="289">
        <v>-2306155.4</v>
      </c>
      <c r="AC1231" s="289"/>
      <c r="AD1231" s="289"/>
      <c r="AE1231" s="289">
        <v>-2935079.6</v>
      </c>
      <c r="AF1231" s="299">
        <v>5</v>
      </c>
      <c r="AG1231" s="300" t="s">
        <v>210</v>
      </c>
      <c r="AH1231" s="291"/>
      <c r="AI1231" s="291">
        <v>-1942729.1872400001</v>
      </c>
      <c r="AJ1231" s="291">
        <v>-992350.41276000009</v>
      </c>
      <c r="AK1231" s="292"/>
      <c r="AL1231" s="291">
        <v>-2935079.6</v>
      </c>
      <c r="AM1231" s="293"/>
      <c r="AN1231" s="291"/>
      <c r="AO1231" s="294">
        <v>0</v>
      </c>
      <c r="AP1231" s="291"/>
      <c r="AQ1231" s="295">
        <v>-2306155.4</v>
      </c>
      <c r="AR1231" s="291"/>
      <c r="AS1231" s="291">
        <v>-1526444.25926</v>
      </c>
      <c r="AT1231" s="291">
        <v>-779711.14073999994</v>
      </c>
      <c r="AU1231" s="292"/>
      <c r="AV1231" s="291">
        <v>-2306155.4</v>
      </c>
      <c r="AW1231" s="293"/>
      <c r="AX1231" s="291"/>
      <c r="AY1231" s="293">
        <v>0</v>
      </c>
      <c r="AZ1231" s="297"/>
      <c r="BA1231" s="295"/>
      <c r="BB1231" s="43"/>
      <c r="BC1231" s="288" t="str">
        <f t="shared" si="154"/>
        <v/>
      </c>
      <c r="BD1231" s="288" t="str">
        <f t="shared" si="154"/>
        <v>ERB</v>
      </c>
      <c r="BE1231" s="288" t="str">
        <f t="shared" si="154"/>
        <v>GRB</v>
      </c>
      <c r="BF1231" s="288" t="str">
        <f t="shared" si="154"/>
        <v/>
      </c>
      <c r="BG1231" s="288" t="str">
        <f t="shared" si="156"/>
        <v>NO</v>
      </c>
      <c r="BH1231" s="288" t="str">
        <f t="shared" si="156"/>
        <v>NO</v>
      </c>
      <c r="BI1231" s="288" t="str">
        <f t="shared" si="155"/>
        <v/>
      </c>
      <c r="BJ1231" s="43"/>
      <c r="BK1231" s="288" t="b">
        <f t="shared" si="152"/>
        <v>1</v>
      </c>
      <c r="BL1231" s="288" t="b">
        <f t="shared" si="152"/>
        <v>1</v>
      </c>
      <c r="BM1231" s="288" t="b">
        <f t="shared" si="152"/>
        <v>1</v>
      </c>
      <c r="BN1231" s="288" t="b">
        <f t="shared" si="152"/>
        <v>1</v>
      </c>
      <c r="BO1231" s="288" t="b">
        <f t="shared" si="152"/>
        <v>1</v>
      </c>
      <c r="BP1231" s="288" t="b">
        <f t="shared" si="152"/>
        <v>1</v>
      </c>
      <c r="BQ1231" s="288" t="b">
        <f t="shared" si="152"/>
        <v>1</v>
      </c>
    </row>
    <row r="1232" spans="1:69" ht="12" customHeight="1" x14ac:dyDescent="0.25">
      <c r="A1232" s="286">
        <v>25300363</v>
      </c>
      <c r="B1232" s="287" t="s">
        <v>3309</v>
      </c>
      <c r="C1232" s="16" t="s">
        <v>62</v>
      </c>
      <c r="D1232" s="13" t="s">
        <v>2133</v>
      </c>
      <c r="E1232" s="13"/>
      <c r="F1232" s="16"/>
      <c r="G1232" s="13"/>
      <c r="H1232" s="288" t="s">
        <v>2129</v>
      </c>
      <c r="I1232" s="288" t="s">
        <v>180</v>
      </c>
      <c r="J1232" s="288" t="s">
        <v>181</v>
      </c>
      <c r="K1232" s="288" t="s">
        <v>2129</v>
      </c>
      <c r="L1232" s="288" t="s">
        <v>2130</v>
      </c>
      <c r="M1232" s="288" t="s">
        <v>2130</v>
      </c>
      <c r="N1232" s="288" t="s">
        <v>2129</v>
      </c>
      <c r="P1232" s="289">
        <v>-379207.83</v>
      </c>
      <c r="Q1232" s="289">
        <v>-325035.24</v>
      </c>
      <c r="R1232" s="289">
        <v>-270862.65000000002</v>
      </c>
      <c r="S1232" s="289">
        <v>-216690.06</v>
      </c>
      <c r="T1232" s="289">
        <v>-162517.47</v>
      </c>
      <c r="U1232" s="289">
        <v>-108344.88</v>
      </c>
      <c r="V1232" s="289">
        <v>-54172.29</v>
      </c>
      <c r="W1232" s="289">
        <v>0</v>
      </c>
      <c r="X1232" s="289">
        <v>0</v>
      </c>
      <c r="Y1232" s="289">
        <v>0</v>
      </c>
      <c r="Z1232" s="289">
        <v>0</v>
      </c>
      <c r="AA1232" s="289">
        <v>0</v>
      </c>
      <c r="AB1232" s="289">
        <v>0</v>
      </c>
      <c r="AC1232" s="289"/>
      <c r="AD1232" s="289"/>
      <c r="AE1232" s="289">
        <v>-110602.20874999999</v>
      </c>
      <c r="AF1232" s="299">
        <v>5</v>
      </c>
      <c r="AG1232" s="300" t="s">
        <v>210</v>
      </c>
      <c r="AH1232" s="291"/>
      <c r="AI1232" s="291">
        <v>-73207.601971625001</v>
      </c>
      <c r="AJ1232" s="291">
        <v>-37394.606778374997</v>
      </c>
      <c r="AK1232" s="292"/>
      <c r="AL1232" s="291">
        <v>-110602.20874999999</v>
      </c>
      <c r="AM1232" s="293"/>
      <c r="AN1232" s="291"/>
      <c r="AO1232" s="294">
        <v>0</v>
      </c>
      <c r="AP1232" s="291"/>
      <c r="AQ1232" s="295">
        <v>0</v>
      </c>
      <c r="AR1232" s="291"/>
      <c r="AS1232" s="291">
        <v>0</v>
      </c>
      <c r="AT1232" s="291">
        <v>0</v>
      </c>
      <c r="AU1232" s="292"/>
      <c r="AV1232" s="291">
        <v>0</v>
      </c>
      <c r="AW1232" s="293"/>
      <c r="AX1232" s="291"/>
      <c r="AY1232" s="293">
        <v>0</v>
      </c>
      <c r="AZ1232" s="297"/>
      <c r="BA1232" s="295"/>
      <c r="BB1232" s="43"/>
      <c r="BC1232" s="288" t="str">
        <f t="shared" si="154"/>
        <v/>
      </c>
      <c r="BD1232" s="288" t="str">
        <f t="shared" si="154"/>
        <v>ERB</v>
      </c>
      <c r="BE1232" s="288" t="str">
        <f t="shared" si="154"/>
        <v>GRB</v>
      </c>
      <c r="BF1232" s="288" t="str">
        <f t="shared" si="154"/>
        <v/>
      </c>
      <c r="BG1232" s="288" t="str">
        <f t="shared" si="156"/>
        <v>NO</v>
      </c>
      <c r="BH1232" s="288" t="str">
        <f t="shared" si="156"/>
        <v>NO</v>
      </c>
      <c r="BI1232" s="288" t="str">
        <f t="shared" si="155"/>
        <v/>
      </c>
      <c r="BJ1232" s="43"/>
      <c r="BK1232" s="288" t="b">
        <f t="shared" si="152"/>
        <v>1</v>
      </c>
      <c r="BL1232" s="288" t="b">
        <f t="shared" si="152"/>
        <v>1</v>
      </c>
      <c r="BM1232" s="288" t="b">
        <f t="shared" si="152"/>
        <v>1</v>
      </c>
      <c r="BN1232" s="288" t="b">
        <f t="shared" ref="BN1232:BQ1242" si="157">BF1232=K1232</f>
        <v>1</v>
      </c>
      <c r="BO1232" s="288" t="b">
        <f t="shared" si="157"/>
        <v>1</v>
      </c>
      <c r="BP1232" s="288" t="b">
        <f t="shared" si="157"/>
        <v>1</v>
      </c>
      <c r="BQ1232" s="288" t="b">
        <f t="shared" si="157"/>
        <v>1</v>
      </c>
    </row>
    <row r="1233" spans="1:69" ht="12" customHeight="1" x14ac:dyDescent="0.25">
      <c r="A1233" s="286">
        <v>25300371</v>
      </c>
      <c r="B1233" s="287" t="s">
        <v>3310</v>
      </c>
      <c r="C1233" s="16" t="s">
        <v>1432</v>
      </c>
      <c r="D1233" s="13" t="s">
        <v>183</v>
      </c>
      <c r="E1233" s="13"/>
      <c r="F1233" s="16"/>
      <c r="G1233" s="13"/>
      <c r="H1233" s="288" t="s">
        <v>2129</v>
      </c>
      <c r="I1233" s="288" t="s">
        <v>2129</v>
      </c>
      <c r="J1233" s="288" t="s">
        <v>2129</v>
      </c>
      <c r="K1233" s="288" t="s">
        <v>2129</v>
      </c>
      <c r="L1233" s="288" t="s">
        <v>2130</v>
      </c>
      <c r="M1233" s="288" t="s">
        <v>183</v>
      </c>
      <c r="N1233" s="288" t="s">
        <v>183</v>
      </c>
      <c r="P1233" s="289">
        <v>0</v>
      </c>
      <c r="Q1233" s="289">
        <v>-3473351.16</v>
      </c>
      <c r="R1233" s="289">
        <v>-8021626.21</v>
      </c>
      <c r="S1233" s="289">
        <v>-8021626.21</v>
      </c>
      <c r="T1233" s="289">
        <v>-8021626.21</v>
      </c>
      <c r="U1233" s="289">
        <v>-8021626.21</v>
      </c>
      <c r="V1233" s="289">
        <v>-6536825.5499999998</v>
      </c>
      <c r="W1233" s="289">
        <v>0</v>
      </c>
      <c r="X1233" s="289">
        <v>0</v>
      </c>
      <c r="Y1233" s="289">
        <v>0</v>
      </c>
      <c r="Z1233" s="289">
        <v>0</v>
      </c>
      <c r="AA1233" s="289">
        <v>0</v>
      </c>
      <c r="AB1233" s="289">
        <v>0</v>
      </c>
      <c r="AC1233" s="289"/>
      <c r="AD1233" s="289"/>
      <c r="AE1233" s="289">
        <v>-3508056.7958333329</v>
      </c>
      <c r="AF1233" s="299"/>
      <c r="AG1233" s="300"/>
      <c r="AH1233" s="291"/>
      <c r="AI1233" s="291"/>
      <c r="AJ1233" s="291"/>
      <c r="AK1233" s="292"/>
      <c r="AL1233" s="291">
        <v>0</v>
      </c>
      <c r="AM1233" s="293"/>
      <c r="AN1233" s="291">
        <v>-3508056.7958333329</v>
      </c>
      <c r="AO1233" s="294">
        <v>-3508056.7958333329</v>
      </c>
      <c r="AP1233" s="291"/>
      <c r="AQ1233" s="295">
        <v>0</v>
      </c>
      <c r="AR1233" s="291"/>
      <c r="AS1233" s="291"/>
      <c r="AT1233" s="291"/>
      <c r="AU1233" s="292"/>
      <c r="AV1233" s="291">
        <v>0</v>
      </c>
      <c r="AW1233" s="293"/>
      <c r="AX1233" s="291">
        <v>0</v>
      </c>
      <c r="AY1233" s="293">
        <v>0</v>
      </c>
      <c r="AZ1233" s="297"/>
      <c r="BA1233" s="295"/>
      <c r="BB1233" s="43"/>
      <c r="BC1233" s="288" t="str">
        <f t="shared" si="154"/>
        <v/>
      </c>
      <c r="BD1233" s="288" t="str">
        <f t="shared" si="154"/>
        <v/>
      </c>
      <c r="BE1233" s="288" t="str">
        <f t="shared" si="154"/>
        <v/>
      </c>
      <c r="BF1233" s="288" t="str">
        <f t="shared" si="154"/>
        <v/>
      </c>
      <c r="BG1233" s="288" t="str">
        <f t="shared" si="156"/>
        <v>NO</v>
      </c>
      <c r="BH1233" s="288" t="str">
        <f t="shared" si="156"/>
        <v>W/C</v>
      </c>
      <c r="BI1233" s="288" t="str">
        <f t="shared" si="155"/>
        <v>W/C</v>
      </c>
      <c r="BJ1233" s="43"/>
      <c r="BK1233" s="288" t="b">
        <f t="shared" ref="BK1233:BM1242" si="158">BC1233=H1233</f>
        <v>1</v>
      </c>
      <c r="BL1233" s="288" t="b">
        <f t="shared" si="158"/>
        <v>1</v>
      </c>
      <c r="BM1233" s="288" t="b">
        <f t="shared" si="158"/>
        <v>1</v>
      </c>
      <c r="BN1233" s="288" t="b">
        <f t="shared" si="157"/>
        <v>1</v>
      </c>
      <c r="BO1233" s="288" t="b">
        <f t="shared" si="157"/>
        <v>1</v>
      </c>
      <c r="BP1233" s="288" t="b">
        <f t="shared" si="157"/>
        <v>1</v>
      </c>
      <c r="BQ1233" s="288" t="b">
        <f t="shared" si="157"/>
        <v>1</v>
      </c>
    </row>
    <row r="1234" spans="1:69" ht="12" customHeight="1" x14ac:dyDescent="0.25">
      <c r="A1234" s="286">
        <v>25300413</v>
      </c>
      <c r="B1234" s="287" t="s">
        <v>3311</v>
      </c>
      <c r="C1234" s="16" t="s">
        <v>63</v>
      </c>
      <c r="D1234" s="13" t="s">
        <v>2133</v>
      </c>
      <c r="E1234" s="13"/>
      <c r="F1234" s="16"/>
      <c r="G1234" s="13"/>
      <c r="H1234" s="288" t="s">
        <v>2129</v>
      </c>
      <c r="I1234" s="288" t="s">
        <v>180</v>
      </c>
      <c r="J1234" s="288" t="s">
        <v>181</v>
      </c>
      <c r="K1234" s="288" t="s">
        <v>2129</v>
      </c>
      <c r="L1234" s="288" t="s">
        <v>2130</v>
      </c>
      <c r="M1234" s="288" t="s">
        <v>2130</v>
      </c>
      <c r="N1234" s="288" t="s">
        <v>2129</v>
      </c>
      <c r="P1234" s="289">
        <v>-141848.6</v>
      </c>
      <c r="Q1234" s="289">
        <v>-121584.5</v>
      </c>
      <c r="R1234" s="289">
        <v>-101320.4</v>
      </c>
      <c r="S1234" s="289">
        <v>-81056.3</v>
      </c>
      <c r="T1234" s="289">
        <v>-60792.2</v>
      </c>
      <c r="U1234" s="289">
        <v>-40528.1</v>
      </c>
      <c r="V1234" s="289">
        <v>-20264</v>
      </c>
      <c r="W1234" s="289">
        <v>0</v>
      </c>
      <c r="X1234" s="289">
        <v>0</v>
      </c>
      <c r="Y1234" s="289">
        <v>0</v>
      </c>
      <c r="Z1234" s="289">
        <v>0</v>
      </c>
      <c r="AA1234" s="289">
        <v>0</v>
      </c>
      <c r="AB1234" s="289">
        <v>0</v>
      </c>
      <c r="AC1234" s="289"/>
      <c r="AD1234" s="289"/>
      <c r="AE1234" s="289">
        <v>-41372.48333333333</v>
      </c>
      <c r="AF1234" s="299">
        <v>5</v>
      </c>
      <c r="AG1234" s="300" t="s">
        <v>210</v>
      </c>
      <c r="AH1234" s="291"/>
      <c r="AI1234" s="291">
        <v>-27384.446718333333</v>
      </c>
      <c r="AJ1234" s="291">
        <v>-13988.036614999999</v>
      </c>
      <c r="AK1234" s="292"/>
      <c r="AL1234" s="291">
        <v>-41372.48333333333</v>
      </c>
      <c r="AM1234" s="293"/>
      <c r="AN1234" s="291"/>
      <c r="AO1234" s="294">
        <v>0</v>
      </c>
      <c r="AP1234" s="291"/>
      <c r="AQ1234" s="295">
        <v>0</v>
      </c>
      <c r="AR1234" s="291"/>
      <c r="AS1234" s="291">
        <v>0</v>
      </c>
      <c r="AT1234" s="291">
        <v>0</v>
      </c>
      <c r="AU1234" s="292"/>
      <c r="AV1234" s="291">
        <v>0</v>
      </c>
      <c r="AW1234" s="293"/>
      <c r="AX1234" s="291"/>
      <c r="AY1234" s="293">
        <v>0</v>
      </c>
      <c r="AZ1234" s="297"/>
      <c r="BA1234" s="295"/>
      <c r="BB1234" s="43"/>
      <c r="BC1234" s="288" t="str">
        <f t="shared" si="154"/>
        <v/>
      </c>
      <c r="BD1234" s="288" t="str">
        <f t="shared" si="154"/>
        <v>ERB</v>
      </c>
      <c r="BE1234" s="288" t="str">
        <f t="shared" si="154"/>
        <v>GRB</v>
      </c>
      <c r="BF1234" s="288" t="str">
        <f t="shared" si="154"/>
        <v/>
      </c>
      <c r="BG1234" s="288" t="str">
        <f t="shared" si="156"/>
        <v>NO</v>
      </c>
      <c r="BH1234" s="288" t="str">
        <f t="shared" si="156"/>
        <v>NO</v>
      </c>
      <c r="BI1234" s="288" t="str">
        <f t="shared" si="155"/>
        <v/>
      </c>
      <c r="BJ1234" s="43"/>
      <c r="BK1234" s="288" t="b">
        <f t="shared" si="158"/>
        <v>1</v>
      </c>
      <c r="BL1234" s="288" t="b">
        <f t="shared" si="158"/>
        <v>1</v>
      </c>
      <c r="BM1234" s="288" t="b">
        <f t="shared" si="158"/>
        <v>1</v>
      </c>
      <c r="BN1234" s="288" t="b">
        <f t="shared" si="157"/>
        <v>1</v>
      </c>
      <c r="BO1234" s="288" t="b">
        <f t="shared" si="157"/>
        <v>1</v>
      </c>
      <c r="BP1234" s="288" t="b">
        <f t="shared" si="157"/>
        <v>1</v>
      </c>
      <c r="BQ1234" s="288" t="b">
        <f t="shared" si="157"/>
        <v>1</v>
      </c>
    </row>
    <row r="1235" spans="1:69" ht="12" customHeight="1" x14ac:dyDescent="0.25">
      <c r="A1235" s="286">
        <v>25300443</v>
      </c>
      <c r="B1235" s="287" t="s">
        <v>3312</v>
      </c>
      <c r="C1235" s="16" t="s">
        <v>66</v>
      </c>
      <c r="D1235" s="13" t="s">
        <v>2133</v>
      </c>
      <c r="E1235" s="13"/>
      <c r="F1235" s="16"/>
      <c r="G1235" s="13"/>
      <c r="H1235" s="288" t="s">
        <v>2129</v>
      </c>
      <c r="I1235" s="288" t="s">
        <v>180</v>
      </c>
      <c r="J1235" s="288" t="s">
        <v>181</v>
      </c>
      <c r="K1235" s="288" t="s">
        <v>2129</v>
      </c>
      <c r="L1235" s="288" t="s">
        <v>2130</v>
      </c>
      <c r="M1235" s="288" t="s">
        <v>2130</v>
      </c>
      <c r="N1235" s="288" t="s">
        <v>2129</v>
      </c>
      <c r="P1235" s="289">
        <v>-482075.7</v>
      </c>
      <c r="Q1235" s="289">
        <v>-470597.72</v>
      </c>
      <c r="R1235" s="289">
        <v>-459119.74</v>
      </c>
      <c r="S1235" s="289">
        <v>-447641.76</v>
      </c>
      <c r="T1235" s="289">
        <v>-436163.78</v>
      </c>
      <c r="U1235" s="289">
        <v>-424685.8</v>
      </c>
      <c r="V1235" s="289">
        <v>-413207.82</v>
      </c>
      <c r="W1235" s="289">
        <v>-401729.84</v>
      </c>
      <c r="X1235" s="289">
        <v>-390251.86</v>
      </c>
      <c r="Y1235" s="289">
        <v>-378773.88</v>
      </c>
      <c r="Z1235" s="289">
        <v>-367295.9</v>
      </c>
      <c r="AA1235" s="289">
        <v>-355817.92</v>
      </c>
      <c r="AB1235" s="289">
        <v>-344339.94</v>
      </c>
      <c r="AC1235" s="289"/>
      <c r="AD1235" s="289"/>
      <c r="AE1235" s="289">
        <v>-413207.82</v>
      </c>
      <c r="AF1235" s="299">
        <v>5</v>
      </c>
      <c r="AG1235" s="300" t="s">
        <v>210</v>
      </c>
      <c r="AH1235" s="291"/>
      <c r="AI1235" s="291">
        <v>-273502.25605800003</v>
      </c>
      <c r="AJ1235" s="291">
        <v>-139705.56394200001</v>
      </c>
      <c r="AK1235" s="292"/>
      <c r="AL1235" s="291">
        <v>-413207.82000000007</v>
      </c>
      <c r="AM1235" s="293"/>
      <c r="AN1235" s="291"/>
      <c r="AO1235" s="294">
        <v>0</v>
      </c>
      <c r="AP1235" s="291"/>
      <c r="AQ1235" s="295">
        <v>-344339.94</v>
      </c>
      <c r="AR1235" s="291"/>
      <c r="AS1235" s="291">
        <v>-227918.60628600002</v>
      </c>
      <c r="AT1235" s="291">
        <v>-116421.33371400001</v>
      </c>
      <c r="AU1235" s="292"/>
      <c r="AV1235" s="291">
        <v>-344339.94000000006</v>
      </c>
      <c r="AW1235" s="293"/>
      <c r="AX1235" s="291"/>
      <c r="AY1235" s="293">
        <v>0</v>
      </c>
      <c r="AZ1235" s="297"/>
      <c r="BA1235" s="295"/>
      <c r="BB1235" s="43"/>
      <c r="BC1235" s="288" t="str">
        <f t="shared" si="154"/>
        <v/>
      </c>
      <c r="BD1235" s="288" t="str">
        <f t="shared" si="154"/>
        <v>ERB</v>
      </c>
      <c r="BE1235" s="288" t="str">
        <f t="shared" si="154"/>
        <v>GRB</v>
      </c>
      <c r="BF1235" s="288" t="str">
        <f t="shared" si="154"/>
        <v/>
      </c>
      <c r="BG1235" s="288" t="str">
        <f t="shared" si="156"/>
        <v>NO</v>
      </c>
      <c r="BH1235" s="288" t="str">
        <f t="shared" si="156"/>
        <v>NO</v>
      </c>
      <c r="BI1235" s="288" t="str">
        <f t="shared" si="155"/>
        <v/>
      </c>
      <c r="BJ1235" s="43"/>
      <c r="BK1235" s="288" t="b">
        <f t="shared" si="158"/>
        <v>1</v>
      </c>
      <c r="BL1235" s="288" t="b">
        <f t="shared" si="158"/>
        <v>1</v>
      </c>
      <c r="BM1235" s="288" t="b">
        <f t="shared" si="158"/>
        <v>1</v>
      </c>
      <c r="BN1235" s="288" t="b">
        <f t="shared" si="157"/>
        <v>1</v>
      </c>
      <c r="BO1235" s="288" t="b">
        <f t="shared" si="157"/>
        <v>1</v>
      </c>
      <c r="BP1235" s="288" t="b">
        <f t="shared" si="157"/>
        <v>1</v>
      </c>
      <c r="BQ1235" s="288" t="b">
        <f t="shared" si="157"/>
        <v>1</v>
      </c>
    </row>
    <row r="1236" spans="1:69" ht="12" customHeight="1" x14ac:dyDescent="0.25">
      <c r="A1236" s="286" t="s">
        <v>1433</v>
      </c>
      <c r="B1236" s="287"/>
      <c r="C1236" s="43" t="s">
        <v>1434</v>
      </c>
      <c r="D1236" s="13" t="s">
        <v>2133</v>
      </c>
      <c r="E1236" s="13"/>
      <c r="F1236" s="310">
        <v>43221</v>
      </c>
      <c r="G1236" s="13"/>
      <c r="H1236" s="288" t="s">
        <v>2129</v>
      </c>
      <c r="I1236" s="288" t="s">
        <v>180</v>
      </c>
      <c r="J1236" s="288" t="s">
        <v>181</v>
      </c>
      <c r="K1236" s="288" t="s">
        <v>2129</v>
      </c>
      <c r="L1236" s="288" t="s">
        <v>2130</v>
      </c>
      <c r="M1236" s="288" t="s">
        <v>2130</v>
      </c>
      <c r="N1236" s="288" t="s">
        <v>2129</v>
      </c>
      <c r="P1236" s="289"/>
      <c r="Q1236" s="289"/>
      <c r="R1236" s="289"/>
      <c r="S1236" s="289"/>
      <c r="T1236" s="289"/>
      <c r="U1236" s="289">
        <v>-96546.48</v>
      </c>
      <c r="V1236" s="289">
        <v>-96546.48</v>
      </c>
      <c r="W1236" s="289">
        <v>-96546.48</v>
      </c>
      <c r="X1236" s="289">
        <v>-96546.48</v>
      </c>
      <c r="Y1236" s="289">
        <v>-96546.48</v>
      </c>
      <c r="Z1236" s="289">
        <v>-96546.48</v>
      </c>
      <c r="AA1236" s="289">
        <v>-96546.48</v>
      </c>
      <c r="AB1236" s="289">
        <v>-96546.48</v>
      </c>
      <c r="AC1236" s="289"/>
      <c r="AD1236" s="289"/>
      <c r="AE1236" s="289">
        <v>-60341.549999999996</v>
      </c>
      <c r="AF1236" s="299">
        <v>5</v>
      </c>
      <c r="AG1236" s="300" t="s">
        <v>210</v>
      </c>
      <c r="AH1236" s="291"/>
      <c r="AI1236" s="291">
        <v>-39940.071945000003</v>
      </c>
      <c r="AJ1236" s="291">
        <v>-20401.478055</v>
      </c>
      <c r="AK1236" s="292"/>
      <c r="AL1236" s="291">
        <v>-60341.55</v>
      </c>
      <c r="AM1236" s="293"/>
      <c r="AN1236" s="291"/>
      <c r="AO1236" s="294">
        <v>0</v>
      </c>
      <c r="AP1236" s="291"/>
      <c r="AQ1236" s="295">
        <v>-96546.48</v>
      </c>
      <c r="AR1236" s="291"/>
      <c r="AS1236" s="291">
        <v>-63904.115111999999</v>
      </c>
      <c r="AT1236" s="291">
        <v>-32642.364888</v>
      </c>
      <c r="AU1236" s="292"/>
      <c r="AV1236" s="291">
        <v>-96546.48</v>
      </c>
      <c r="AW1236" s="293"/>
      <c r="AX1236" s="291"/>
      <c r="AY1236" s="293">
        <v>0</v>
      </c>
      <c r="AZ1236" s="297"/>
      <c r="BA1236" s="295"/>
      <c r="BB1236" s="43"/>
      <c r="BC1236" s="288" t="str">
        <f t="shared" si="154"/>
        <v/>
      </c>
      <c r="BD1236" s="288" t="str">
        <f t="shared" si="154"/>
        <v>ERB</v>
      </c>
      <c r="BE1236" s="288" t="str">
        <f t="shared" si="154"/>
        <v>GRB</v>
      </c>
      <c r="BF1236" s="288" t="str">
        <f t="shared" si="154"/>
        <v/>
      </c>
      <c r="BG1236" s="288" t="str">
        <f t="shared" si="156"/>
        <v>NO</v>
      </c>
      <c r="BH1236" s="288" t="str">
        <f t="shared" si="156"/>
        <v>NO</v>
      </c>
      <c r="BI1236" s="288" t="str">
        <f t="shared" si="155"/>
        <v/>
      </c>
      <c r="BJ1236" s="43"/>
      <c r="BK1236" s="288" t="b">
        <f t="shared" si="158"/>
        <v>1</v>
      </c>
      <c r="BL1236" s="288" t="b">
        <f t="shared" si="158"/>
        <v>1</v>
      </c>
      <c r="BM1236" s="288" t="b">
        <f t="shared" si="158"/>
        <v>1</v>
      </c>
      <c r="BN1236" s="288" t="b">
        <f t="shared" si="157"/>
        <v>1</v>
      </c>
      <c r="BO1236" s="288" t="b">
        <f t="shared" si="157"/>
        <v>1</v>
      </c>
      <c r="BP1236" s="288" t="b">
        <f t="shared" si="157"/>
        <v>1</v>
      </c>
      <c r="BQ1236" s="288" t="b">
        <f t="shared" si="157"/>
        <v>1</v>
      </c>
    </row>
    <row r="1237" spans="1:69" ht="12" customHeight="1" x14ac:dyDescent="0.25">
      <c r="A1237" s="286">
        <v>25300503</v>
      </c>
      <c r="B1237" s="287" t="s">
        <v>3313</v>
      </c>
      <c r="C1237" s="16" t="s">
        <v>1435</v>
      </c>
      <c r="D1237" s="13" t="s">
        <v>183</v>
      </c>
      <c r="E1237" s="13"/>
      <c r="F1237" s="16"/>
      <c r="G1237" s="13"/>
      <c r="H1237" s="288" t="s">
        <v>2129</v>
      </c>
      <c r="I1237" s="288" t="s">
        <v>2129</v>
      </c>
      <c r="J1237" s="288" t="s">
        <v>2129</v>
      </c>
      <c r="K1237" s="288" t="s">
        <v>2129</v>
      </c>
      <c r="L1237" s="288" t="s">
        <v>2130</v>
      </c>
      <c r="M1237" s="288" t="s">
        <v>183</v>
      </c>
      <c r="N1237" s="288" t="s">
        <v>183</v>
      </c>
      <c r="P1237" s="289">
        <v>-1217.96</v>
      </c>
      <c r="Q1237" s="289">
        <v>-1217.96</v>
      </c>
      <c r="R1237" s="289">
        <v>-1217.96</v>
      </c>
      <c r="S1237" s="289">
        <v>-1217.96</v>
      </c>
      <c r="T1237" s="289">
        <v>-1217.96</v>
      </c>
      <c r="U1237" s="289">
        <v>-1217.96</v>
      </c>
      <c r="V1237" s="289">
        <v>-1507.96</v>
      </c>
      <c r="W1237" s="289">
        <v>-1507.96</v>
      </c>
      <c r="X1237" s="289">
        <v>-1507.96</v>
      </c>
      <c r="Y1237" s="289">
        <v>-1507.96</v>
      </c>
      <c r="Z1237" s="289">
        <v>52541.94</v>
      </c>
      <c r="AA1237" s="289">
        <v>56847.29</v>
      </c>
      <c r="AB1237" s="289">
        <v>56250.31</v>
      </c>
      <c r="AC1237" s="289"/>
      <c r="AD1237" s="289"/>
      <c r="AE1237" s="289">
        <v>10398.647083333333</v>
      </c>
      <c r="AF1237" s="299"/>
      <c r="AG1237" s="299"/>
      <c r="AH1237" s="291"/>
      <c r="AI1237" s="291"/>
      <c r="AJ1237" s="291"/>
      <c r="AK1237" s="292"/>
      <c r="AL1237" s="291">
        <v>0</v>
      </c>
      <c r="AM1237" s="293"/>
      <c r="AN1237" s="291">
        <v>10398.647083333333</v>
      </c>
      <c r="AO1237" s="294">
        <v>10398.647083333333</v>
      </c>
      <c r="AP1237" s="291"/>
      <c r="AQ1237" s="295">
        <v>56250.31</v>
      </c>
      <c r="AR1237" s="291"/>
      <c r="AS1237" s="291"/>
      <c r="AT1237" s="291"/>
      <c r="AU1237" s="292"/>
      <c r="AV1237" s="291">
        <v>0</v>
      </c>
      <c r="AW1237" s="293"/>
      <c r="AX1237" s="291">
        <v>56250.31</v>
      </c>
      <c r="AY1237" s="293">
        <v>56250.31</v>
      </c>
      <c r="AZ1237" s="297"/>
      <c r="BA1237" s="295"/>
      <c r="BB1237" s="43"/>
      <c r="BC1237" s="288" t="str">
        <f t="shared" si="154"/>
        <v/>
      </c>
      <c r="BD1237" s="288" t="str">
        <f t="shared" si="154"/>
        <v/>
      </c>
      <c r="BE1237" s="288" t="str">
        <f t="shared" si="154"/>
        <v/>
      </c>
      <c r="BF1237" s="288" t="str">
        <f t="shared" si="154"/>
        <v/>
      </c>
      <c r="BG1237" s="288" t="str">
        <f t="shared" si="156"/>
        <v>NO</v>
      </c>
      <c r="BH1237" s="288" t="str">
        <f t="shared" si="156"/>
        <v>W/C</v>
      </c>
      <c r="BI1237" s="288" t="str">
        <f t="shared" si="155"/>
        <v>W/C</v>
      </c>
      <c r="BJ1237" s="43"/>
      <c r="BK1237" s="288" t="b">
        <f t="shared" si="158"/>
        <v>1</v>
      </c>
      <c r="BL1237" s="288" t="b">
        <f t="shared" si="158"/>
        <v>1</v>
      </c>
      <c r="BM1237" s="288" t="b">
        <f t="shared" si="158"/>
        <v>1</v>
      </c>
      <c r="BN1237" s="288" t="b">
        <f t="shared" si="157"/>
        <v>1</v>
      </c>
      <c r="BO1237" s="288" t="b">
        <f t="shared" si="157"/>
        <v>1</v>
      </c>
      <c r="BP1237" s="288" t="b">
        <f t="shared" si="157"/>
        <v>1</v>
      </c>
      <c r="BQ1237" s="288" t="b">
        <f t="shared" si="157"/>
        <v>1</v>
      </c>
    </row>
    <row r="1238" spans="1:69" ht="11.1" customHeight="1" x14ac:dyDescent="0.25">
      <c r="A1238" s="286">
        <v>25300513</v>
      </c>
      <c r="B1238" s="287" t="s">
        <v>3314</v>
      </c>
      <c r="C1238" s="16" t="s">
        <v>1436</v>
      </c>
      <c r="D1238" s="13" t="s">
        <v>183</v>
      </c>
      <c r="E1238" s="13" t="s">
        <v>222</v>
      </c>
      <c r="F1238" s="16"/>
      <c r="G1238" s="13"/>
      <c r="H1238" s="288" t="s">
        <v>2129</v>
      </c>
      <c r="I1238" s="288" t="s">
        <v>2129</v>
      </c>
      <c r="J1238" s="288" t="s">
        <v>2129</v>
      </c>
      <c r="K1238" s="288" t="s">
        <v>2129</v>
      </c>
      <c r="L1238" s="288" t="s">
        <v>2130</v>
      </c>
      <c r="M1238" s="288" t="s">
        <v>183</v>
      </c>
      <c r="N1238" s="288" t="s">
        <v>183</v>
      </c>
      <c r="P1238" s="289">
        <v>-122.58</v>
      </c>
      <c r="Q1238" s="289">
        <v>-122.58</v>
      </c>
      <c r="R1238" s="289">
        <v>-244.98</v>
      </c>
      <c r="S1238" s="289">
        <v>-244.98</v>
      </c>
      <c r="T1238" s="289">
        <v>-244.98</v>
      </c>
      <c r="U1238" s="289">
        <v>-244.98</v>
      </c>
      <c r="V1238" s="289">
        <v>-244.98</v>
      </c>
      <c r="W1238" s="289">
        <v>-244.98</v>
      </c>
      <c r="X1238" s="289">
        <v>-932.08</v>
      </c>
      <c r="Y1238" s="289">
        <v>-932.08</v>
      </c>
      <c r="Z1238" s="289">
        <v>-656.4</v>
      </c>
      <c r="AA1238" s="289">
        <v>-141.4</v>
      </c>
      <c r="AB1238" s="289">
        <v>-141.4</v>
      </c>
      <c r="AC1238" s="289"/>
      <c r="AD1238" s="289"/>
      <c r="AE1238" s="289">
        <v>-365.53416666666658</v>
      </c>
      <c r="AF1238" s="299"/>
      <c r="AG1238" s="299"/>
      <c r="AH1238" s="291"/>
      <c r="AI1238" s="291"/>
      <c r="AJ1238" s="291"/>
      <c r="AK1238" s="292"/>
      <c r="AL1238" s="291">
        <v>0</v>
      </c>
      <c r="AM1238" s="293"/>
      <c r="AN1238" s="291">
        <v>-365.53416666666658</v>
      </c>
      <c r="AO1238" s="294">
        <v>-365.53416666666658</v>
      </c>
      <c r="AP1238" s="291"/>
      <c r="AQ1238" s="295">
        <v>-141.4</v>
      </c>
      <c r="AR1238" s="291"/>
      <c r="AS1238" s="291"/>
      <c r="AT1238" s="291"/>
      <c r="AU1238" s="292"/>
      <c r="AV1238" s="291">
        <v>0</v>
      </c>
      <c r="AW1238" s="293"/>
      <c r="AX1238" s="291">
        <v>-141.4</v>
      </c>
      <c r="AY1238" s="293">
        <v>-141.4</v>
      </c>
      <c r="AZ1238" s="297"/>
      <c r="BA1238" s="295"/>
      <c r="BB1238" s="43"/>
      <c r="BC1238" s="288" t="str">
        <f t="shared" si="154"/>
        <v/>
      </c>
      <c r="BD1238" s="288" t="str">
        <f t="shared" si="154"/>
        <v/>
      </c>
      <c r="BE1238" s="288" t="str">
        <f t="shared" si="154"/>
        <v/>
      </c>
      <c r="BF1238" s="288" t="str">
        <f t="shared" si="154"/>
        <v/>
      </c>
      <c r="BG1238" s="288" t="str">
        <f t="shared" si="156"/>
        <v>NO</v>
      </c>
      <c r="BH1238" s="288" t="str">
        <f t="shared" si="156"/>
        <v>W/C</v>
      </c>
      <c r="BI1238" s="288" t="str">
        <f t="shared" si="155"/>
        <v>W/C</v>
      </c>
      <c r="BJ1238" s="43"/>
      <c r="BK1238" s="288" t="b">
        <f t="shared" si="158"/>
        <v>1</v>
      </c>
      <c r="BL1238" s="288" t="b">
        <f t="shared" si="158"/>
        <v>1</v>
      </c>
      <c r="BM1238" s="288" t="b">
        <f t="shared" si="158"/>
        <v>1</v>
      </c>
      <c r="BN1238" s="288" t="b">
        <f t="shared" si="157"/>
        <v>1</v>
      </c>
      <c r="BO1238" s="288" t="b">
        <f t="shared" si="157"/>
        <v>1</v>
      </c>
      <c r="BP1238" s="288" t="b">
        <f t="shared" si="157"/>
        <v>1</v>
      </c>
      <c r="BQ1238" s="288" t="b">
        <f t="shared" si="157"/>
        <v>1</v>
      </c>
    </row>
    <row r="1239" spans="1:69" ht="12" customHeight="1" x14ac:dyDescent="0.25">
      <c r="A1239" s="286">
        <v>25300541</v>
      </c>
      <c r="B1239" s="287" t="s">
        <v>3315</v>
      </c>
      <c r="C1239" s="16" t="s">
        <v>1437</v>
      </c>
      <c r="D1239" s="13" t="s">
        <v>183</v>
      </c>
      <c r="E1239" s="13"/>
      <c r="F1239" s="16"/>
      <c r="G1239" s="13"/>
      <c r="H1239" s="288" t="s">
        <v>2129</v>
      </c>
      <c r="I1239" s="288" t="s">
        <v>2129</v>
      </c>
      <c r="J1239" s="288" t="s">
        <v>2129</v>
      </c>
      <c r="K1239" s="288" t="s">
        <v>2129</v>
      </c>
      <c r="L1239" s="288" t="s">
        <v>2130</v>
      </c>
      <c r="M1239" s="288" t="s">
        <v>183</v>
      </c>
      <c r="N1239" s="288" t="s">
        <v>183</v>
      </c>
      <c r="P1239" s="289">
        <v>663656.93000000005</v>
      </c>
      <c r="Q1239" s="289">
        <v>0</v>
      </c>
      <c r="R1239" s="289">
        <v>0</v>
      </c>
      <c r="S1239" s="289">
        <v>0</v>
      </c>
      <c r="T1239" s="289">
        <v>0</v>
      </c>
      <c r="U1239" s="289">
        <v>-281808.19</v>
      </c>
      <c r="V1239" s="289">
        <v>-456830.16</v>
      </c>
      <c r="W1239" s="289">
        <v>-129307.69</v>
      </c>
      <c r="X1239" s="289">
        <v>-151388.35999999999</v>
      </c>
      <c r="Y1239" s="289">
        <v>-405635.55</v>
      </c>
      <c r="Z1239" s="289">
        <v>501833.9</v>
      </c>
      <c r="AA1239" s="289">
        <v>0</v>
      </c>
      <c r="AB1239" s="289">
        <v>0</v>
      </c>
      <c r="AC1239" s="289"/>
      <c r="AD1239" s="289"/>
      <c r="AE1239" s="289">
        <v>-49275.63208333333</v>
      </c>
      <c r="AF1239" s="307"/>
      <c r="AG1239" s="307"/>
      <c r="AH1239" s="291"/>
      <c r="AI1239" s="291"/>
      <c r="AJ1239" s="291"/>
      <c r="AK1239" s="292"/>
      <c r="AL1239" s="291">
        <v>0</v>
      </c>
      <c r="AM1239" s="293"/>
      <c r="AN1239" s="291">
        <v>-49275.63208333333</v>
      </c>
      <c r="AO1239" s="294">
        <v>-49275.63208333333</v>
      </c>
      <c r="AP1239" s="291"/>
      <c r="AQ1239" s="295">
        <v>0</v>
      </c>
      <c r="AR1239" s="291"/>
      <c r="AS1239" s="291"/>
      <c r="AT1239" s="291"/>
      <c r="AU1239" s="292"/>
      <c r="AV1239" s="291">
        <v>0</v>
      </c>
      <c r="AW1239" s="293"/>
      <c r="AX1239" s="291">
        <v>0</v>
      </c>
      <c r="AY1239" s="293">
        <v>0</v>
      </c>
      <c r="AZ1239" s="297"/>
      <c r="BA1239" s="295"/>
      <c r="BB1239" s="43"/>
      <c r="BC1239" s="288" t="str">
        <f t="shared" si="154"/>
        <v/>
      </c>
      <c r="BD1239" s="288" t="str">
        <f t="shared" si="154"/>
        <v/>
      </c>
      <c r="BE1239" s="288" t="str">
        <f t="shared" si="154"/>
        <v/>
      </c>
      <c r="BF1239" s="288" t="str">
        <f t="shared" si="154"/>
        <v/>
      </c>
      <c r="BG1239" s="288" t="str">
        <f t="shared" si="156"/>
        <v>NO</v>
      </c>
      <c r="BH1239" s="288" t="str">
        <f t="shared" si="156"/>
        <v>W/C</v>
      </c>
      <c r="BI1239" s="288" t="str">
        <f t="shared" si="155"/>
        <v>W/C</v>
      </c>
      <c r="BJ1239" s="43"/>
      <c r="BK1239" s="288" t="b">
        <f t="shared" si="158"/>
        <v>1</v>
      </c>
      <c r="BL1239" s="288" t="b">
        <f t="shared" si="158"/>
        <v>1</v>
      </c>
      <c r="BM1239" s="288" t="b">
        <f t="shared" si="158"/>
        <v>1</v>
      </c>
      <c r="BN1239" s="288" t="b">
        <f t="shared" si="157"/>
        <v>1</v>
      </c>
      <c r="BO1239" s="288" t="b">
        <f t="shared" si="157"/>
        <v>1</v>
      </c>
      <c r="BP1239" s="288" t="b">
        <f t="shared" si="157"/>
        <v>1</v>
      </c>
      <c r="BQ1239" s="288" t="b">
        <f t="shared" si="157"/>
        <v>1</v>
      </c>
    </row>
    <row r="1240" spans="1:69" ht="12" customHeight="1" x14ac:dyDescent="0.25">
      <c r="A1240" s="14">
        <v>25300543</v>
      </c>
      <c r="B1240" s="15" t="s">
        <v>3316</v>
      </c>
      <c r="C1240" s="16" t="s">
        <v>1438</v>
      </c>
      <c r="D1240" s="13" t="s">
        <v>183</v>
      </c>
      <c r="E1240" s="13" t="s">
        <v>222</v>
      </c>
      <c r="F1240" s="16"/>
      <c r="G1240" s="13"/>
      <c r="H1240" s="288" t="s">
        <v>2129</v>
      </c>
      <c r="I1240" s="288" t="s">
        <v>2129</v>
      </c>
      <c r="J1240" s="288" t="s">
        <v>2129</v>
      </c>
      <c r="K1240" s="288" t="s">
        <v>2129</v>
      </c>
      <c r="L1240" s="288" t="s">
        <v>2130</v>
      </c>
      <c r="M1240" s="288" t="s">
        <v>183</v>
      </c>
      <c r="N1240" s="288" t="s">
        <v>183</v>
      </c>
      <c r="P1240" s="289">
        <v>0</v>
      </c>
      <c r="Q1240" s="289">
        <v>0</v>
      </c>
      <c r="R1240" s="289">
        <v>0</v>
      </c>
      <c r="S1240" s="289">
        <v>0</v>
      </c>
      <c r="T1240" s="289">
        <v>0</v>
      </c>
      <c r="U1240" s="289">
        <v>0</v>
      </c>
      <c r="V1240" s="289">
        <v>0</v>
      </c>
      <c r="W1240" s="289">
        <v>0</v>
      </c>
      <c r="X1240" s="289">
        <v>0</v>
      </c>
      <c r="Y1240" s="289">
        <v>0</v>
      </c>
      <c r="Z1240" s="289">
        <v>-526.4</v>
      </c>
      <c r="AA1240" s="289">
        <v>-526.4</v>
      </c>
      <c r="AB1240" s="289">
        <v>-526.4</v>
      </c>
      <c r="AC1240" s="289"/>
      <c r="AD1240" s="289"/>
      <c r="AE1240" s="289">
        <v>-109.66666666666667</v>
      </c>
      <c r="AF1240" s="307"/>
      <c r="AG1240" s="308"/>
      <c r="AH1240" s="291"/>
      <c r="AI1240" s="291"/>
      <c r="AJ1240" s="291"/>
      <c r="AK1240" s="292"/>
      <c r="AL1240" s="291">
        <v>0</v>
      </c>
      <c r="AM1240" s="293"/>
      <c r="AN1240" s="291">
        <v>-109.66666666666667</v>
      </c>
      <c r="AO1240" s="294">
        <v>-109.66666666666667</v>
      </c>
      <c r="AP1240" s="291"/>
      <c r="AQ1240" s="295">
        <v>-526.4</v>
      </c>
      <c r="AR1240" s="291"/>
      <c r="AS1240" s="291"/>
      <c r="AT1240" s="291"/>
      <c r="AU1240" s="292"/>
      <c r="AV1240" s="291">
        <v>0</v>
      </c>
      <c r="AW1240" s="293"/>
      <c r="AX1240" s="291">
        <v>-526.4</v>
      </c>
      <c r="AY1240" s="293">
        <v>-526.4</v>
      </c>
      <c r="AZ1240" s="297"/>
      <c r="BA1240" s="295"/>
      <c r="BB1240" s="43"/>
      <c r="BC1240" s="288" t="str">
        <f t="shared" si="154"/>
        <v/>
      </c>
      <c r="BD1240" s="288" t="str">
        <f t="shared" si="154"/>
        <v/>
      </c>
      <c r="BE1240" s="288" t="str">
        <f t="shared" si="154"/>
        <v/>
      </c>
      <c r="BF1240" s="288" t="str">
        <f t="shared" si="154"/>
        <v/>
      </c>
      <c r="BG1240" s="288" t="str">
        <f t="shared" si="156"/>
        <v>NO</v>
      </c>
      <c r="BH1240" s="288" t="str">
        <f t="shared" si="156"/>
        <v>W/C</v>
      </c>
      <c r="BI1240" s="288" t="str">
        <f t="shared" si="155"/>
        <v>W/C</v>
      </c>
      <c r="BJ1240" s="43"/>
      <c r="BK1240" s="288" t="b">
        <f t="shared" si="158"/>
        <v>1</v>
      </c>
      <c r="BL1240" s="288" t="b">
        <f t="shared" si="158"/>
        <v>1</v>
      </c>
      <c r="BM1240" s="288" t="b">
        <f t="shared" si="158"/>
        <v>1</v>
      </c>
      <c r="BN1240" s="288" t="b">
        <f t="shared" si="157"/>
        <v>1</v>
      </c>
      <c r="BO1240" s="288" t="b">
        <f t="shared" si="157"/>
        <v>1</v>
      </c>
      <c r="BP1240" s="288" t="b">
        <f t="shared" si="157"/>
        <v>1</v>
      </c>
      <c r="BQ1240" s="288" t="b">
        <f t="shared" si="157"/>
        <v>1</v>
      </c>
    </row>
    <row r="1241" spans="1:69" ht="12" customHeight="1" x14ac:dyDescent="0.25">
      <c r="A1241" s="286">
        <v>25300553</v>
      </c>
      <c r="B1241" s="287" t="s">
        <v>3317</v>
      </c>
      <c r="C1241" s="369" t="s">
        <v>1439</v>
      </c>
      <c r="D1241" s="13" t="s">
        <v>183</v>
      </c>
      <c r="E1241" s="13"/>
      <c r="F1241" s="369"/>
      <c r="G1241" s="13"/>
      <c r="H1241" s="288" t="s">
        <v>2129</v>
      </c>
      <c r="I1241" s="288" t="s">
        <v>2129</v>
      </c>
      <c r="J1241" s="288" t="s">
        <v>2129</v>
      </c>
      <c r="K1241" s="288" t="s">
        <v>2129</v>
      </c>
      <c r="L1241" s="288" t="s">
        <v>2130</v>
      </c>
      <c r="M1241" s="288" t="s">
        <v>183</v>
      </c>
      <c r="N1241" s="288" t="s">
        <v>183</v>
      </c>
      <c r="P1241" s="289">
        <v>-7941.4</v>
      </c>
      <c r="Q1241" s="289">
        <v>-7440.56</v>
      </c>
      <c r="R1241" s="289">
        <v>-7440.56</v>
      </c>
      <c r="S1241" s="289">
        <v>-7440.56</v>
      </c>
      <c r="T1241" s="289">
        <v>-7440.56</v>
      </c>
      <c r="U1241" s="289">
        <v>-7440.56</v>
      </c>
      <c r="V1241" s="289">
        <v>0</v>
      </c>
      <c r="W1241" s="289">
        <v>0</v>
      </c>
      <c r="X1241" s="289">
        <v>0</v>
      </c>
      <c r="Y1241" s="289">
        <v>0</v>
      </c>
      <c r="Z1241" s="289">
        <v>6773.05</v>
      </c>
      <c r="AA1241" s="289">
        <v>6860.05</v>
      </c>
      <c r="AB1241" s="289">
        <v>6860.05</v>
      </c>
      <c r="AC1241" s="289"/>
      <c r="AD1241" s="289"/>
      <c r="AE1241" s="289">
        <v>-2009.197916666667</v>
      </c>
      <c r="AF1241" s="299"/>
      <c r="AG1241" s="300"/>
      <c r="AH1241" s="291"/>
      <c r="AI1241" s="291"/>
      <c r="AJ1241" s="291"/>
      <c r="AK1241" s="292"/>
      <c r="AL1241" s="291">
        <v>0</v>
      </c>
      <c r="AM1241" s="293"/>
      <c r="AN1241" s="291">
        <v>-2009.197916666667</v>
      </c>
      <c r="AO1241" s="294">
        <v>-2009.197916666667</v>
      </c>
      <c r="AP1241" s="291"/>
      <c r="AQ1241" s="295">
        <v>6860.05</v>
      </c>
      <c r="AR1241" s="291"/>
      <c r="AS1241" s="291"/>
      <c r="AT1241" s="291"/>
      <c r="AU1241" s="292"/>
      <c r="AV1241" s="291">
        <v>0</v>
      </c>
      <c r="AW1241" s="293"/>
      <c r="AX1241" s="291">
        <v>6860.05</v>
      </c>
      <c r="AY1241" s="293">
        <v>6860.05</v>
      </c>
      <c r="AZ1241" s="297"/>
      <c r="BA1241" s="295"/>
      <c r="BB1241" s="43"/>
      <c r="BC1241" s="288" t="str">
        <f t="shared" si="154"/>
        <v/>
      </c>
      <c r="BD1241" s="288" t="str">
        <f t="shared" si="154"/>
        <v/>
      </c>
      <c r="BE1241" s="288" t="str">
        <f t="shared" si="154"/>
        <v/>
      </c>
      <c r="BF1241" s="288" t="str">
        <f t="shared" si="154"/>
        <v/>
      </c>
      <c r="BG1241" s="288" t="str">
        <f t="shared" si="156"/>
        <v>NO</v>
      </c>
      <c r="BH1241" s="288" t="str">
        <f t="shared" si="156"/>
        <v>W/C</v>
      </c>
      <c r="BI1241" s="288" t="str">
        <f t="shared" si="155"/>
        <v>W/C</v>
      </c>
      <c r="BJ1241" s="43"/>
      <c r="BK1241" s="288" t="b">
        <f t="shared" si="158"/>
        <v>1</v>
      </c>
      <c r="BL1241" s="288" t="b">
        <f t="shared" si="158"/>
        <v>1</v>
      </c>
      <c r="BM1241" s="288" t="b">
        <f t="shared" si="158"/>
        <v>1</v>
      </c>
      <c r="BN1241" s="288" t="b">
        <f t="shared" si="157"/>
        <v>1</v>
      </c>
      <c r="BO1241" s="288" t="b">
        <f t="shared" si="157"/>
        <v>1</v>
      </c>
      <c r="BP1241" s="288" t="b">
        <f t="shared" si="157"/>
        <v>1</v>
      </c>
      <c r="BQ1241" s="288" t="b">
        <f t="shared" si="157"/>
        <v>1</v>
      </c>
    </row>
    <row r="1242" spans="1:69" ht="12" customHeight="1" x14ac:dyDescent="0.25">
      <c r="A1242" s="286">
        <v>25300561</v>
      </c>
      <c r="B1242" s="287" t="s">
        <v>3318</v>
      </c>
      <c r="C1242" s="16" t="s">
        <v>1440</v>
      </c>
      <c r="D1242" s="13" t="s">
        <v>182</v>
      </c>
      <c r="E1242" s="13"/>
      <c r="F1242" s="16"/>
      <c r="G1242" s="13"/>
      <c r="H1242" s="288" t="s">
        <v>2129</v>
      </c>
      <c r="I1242" s="288" t="s">
        <v>2129</v>
      </c>
      <c r="J1242" s="288" t="s">
        <v>2129</v>
      </c>
      <c r="K1242" s="288" t="s">
        <v>182</v>
      </c>
      <c r="L1242" s="288" t="s">
        <v>2130</v>
      </c>
      <c r="M1242" s="288" t="s">
        <v>2130</v>
      </c>
      <c r="N1242" s="288" t="s">
        <v>2129</v>
      </c>
      <c r="P1242" s="289">
        <v>-7341235</v>
      </c>
      <c r="Q1242" s="289">
        <v>-7341235</v>
      </c>
      <c r="R1242" s="289">
        <v>-7341235</v>
      </c>
      <c r="S1242" s="289">
        <v>-7357177</v>
      </c>
      <c r="T1242" s="289">
        <v>-7357177</v>
      </c>
      <c r="U1242" s="289">
        <v>-7357177</v>
      </c>
      <c r="V1242" s="289">
        <v>-7373423</v>
      </c>
      <c r="W1242" s="289">
        <v>-7373423</v>
      </c>
      <c r="X1242" s="289">
        <v>-7373423</v>
      </c>
      <c r="Y1242" s="289">
        <v>-7389981</v>
      </c>
      <c r="Z1242" s="289">
        <v>-7389981</v>
      </c>
      <c r="AA1242" s="289">
        <v>-7389981</v>
      </c>
      <c r="AB1242" s="289">
        <v>-7406855</v>
      </c>
      <c r="AC1242" s="289"/>
      <c r="AD1242" s="289"/>
      <c r="AE1242" s="289">
        <v>-7368188.166666667</v>
      </c>
      <c r="AF1242" s="299"/>
      <c r="AG1242" s="300"/>
      <c r="AH1242" s="291"/>
      <c r="AI1242" s="291"/>
      <c r="AJ1242" s="291"/>
      <c r="AK1242" s="292">
        <v>-7368188.166666667</v>
      </c>
      <c r="AL1242" s="291">
        <v>-7368188.166666667</v>
      </c>
      <c r="AM1242" s="293"/>
      <c r="AN1242" s="291"/>
      <c r="AO1242" s="294">
        <v>0</v>
      </c>
      <c r="AP1242" s="291"/>
      <c r="AQ1242" s="295">
        <v>-7406855</v>
      </c>
      <c r="AR1242" s="291"/>
      <c r="AS1242" s="291"/>
      <c r="AT1242" s="291"/>
      <c r="AU1242" s="292">
        <v>-7406855</v>
      </c>
      <c r="AV1242" s="291">
        <v>-7406855</v>
      </c>
      <c r="AW1242" s="293"/>
      <c r="AX1242" s="291"/>
      <c r="AY1242" s="293">
        <v>0</v>
      </c>
      <c r="AZ1242" s="297" t="s">
        <v>292</v>
      </c>
      <c r="BA1242" s="295"/>
      <c r="BB1242" s="43"/>
      <c r="BC1242" s="288" t="str">
        <f t="shared" si="154"/>
        <v/>
      </c>
      <c r="BD1242" s="288" t="str">
        <f t="shared" si="154"/>
        <v/>
      </c>
      <c r="BE1242" s="288" t="str">
        <f t="shared" si="154"/>
        <v/>
      </c>
      <c r="BF1242" s="288" t="str">
        <f t="shared" si="154"/>
        <v>Non-Op</v>
      </c>
      <c r="BG1242" s="288" t="str">
        <f t="shared" si="156"/>
        <v>NO</v>
      </c>
      <c r="BH1242" s="288" t="str">
        <f t="shared" si="156"/>
        <v>NO</v>
      </c>
      <c r="BI1242" s="288" t="str">
        <f t="shared" si="155"/>
        <v/>
      </c>
      <c r="BJ1242" s="43"/>
      <c r="BK1242" s="288" t="b">
        <f t="shared" si="158"/>
        <v>1</v>
      </c>
      <c r="BL1242" s="288" t="b">
        <f t="shared" si="158"/>
        <v>1</v>
      </c>
      <c r="BM1242" s="288" t="b">
        <f t="shared" si="158"/>
        <v>1</v>
      </c>
      <c r="BN1242" s="288" t="b">
        <f t="shared" si="157"/>
        <v>1</v>
      </c>
      <c r="BO1242" s="288" t="b">
        <f t="shared" si="157"/>
        <v>1</v>
      </c>
      <c r="BP1242" s="288" t="b">
        <f t="shared" si="157"/>
        <v>1</v>
      </c>
      <c r="BQ1242" s="288" t="b">
        <f t="shared" si="157"/>
        <v>1</v>
      </c>
    </row>
    <row r="1243" spans="1:69" ht="12" customHeight="1" x14ac:dyDescent="0.25">
      <c r="A1243" s="286" t="s">
        <v>1441</v>
      </c>
      <c r="B1243" s="287"/>
      <c r="C1243" s="16" t="s">
        <v>1442</v>
      </c>
      <c r="D1243" s="13" t="s">
        <v>183</v>
      </c>
      <c r="E1243" s="13"/>
      <c r="F1243" s="310">
        <v>43405</v>
      </c>
      <c r="G1243" s="13"/>
      <c r="H1243" s="288" t="s">
        <v>2129</v>
      </c>
      <c r="I1243" s="288" t="s">
        <v>2129</v>
      </c>
      <c r="J1243" s="288" t="s">
        <v>2129</v>
      </c>
      <c r="K1243" s="288" t="s">
        <v>2129</v>
      </c>
      <c r="L1243" s="288" t="s">
        <v>2130</v>
      </c>
      <c r="M1243" s="288" t="s">
        <v>183</v>
      </c>
      <c r="N1243" s="288" t="s">
        <v>183</v>
      </c>
      <c r="P1243" s="289"/>
      <c r="Q1243" s="289"/>
      <c r="R1243" s="289"/>
      <c r="S1243" s="289"/>
      <c r="T1243" s="289"/>
      <c r="U1243" s="289"/>
      <c r="V1243" s="289"/>
      <c r="W1243" s="289"/>
      <c r="X1243" s="289"/>
      <c r="Y1243" s="289"/>
      <c r="Z1243" s="289"/>
      <c r="AA1243" s="289">
        <v>-1779.95</v>
      </c>
      <c r="AB1243" s="289">
        <v>-1779.95</v>
      </c>
      <c r="AC1243" s="289"/>
      <c r="AD1243" s="289"/>
      <c r="AE1243" s="289">
        <v>-222.49375000000001</v>
      </c>
      <c r="AF1243" s="299"/>
      <c r="AG1243" s="300"/>
      <c r="AH1243" s="291"/>
      <c r="AI1243" s="291"/>
      <c r="AJ1243" s="291"/>
      <c r="AK1243" s="292"/>
      <c r="AL1243" s="291">
        <v>0</v>
      </c>
      <c r="AM1243" s="293"/>
      <c r="AN1243" s="291">
        <v>-222.49375000000001</v>
      </c>
      <c r="AO1243" s="294">
        <v>-222.49375000000001</v>
      </c>
      <c r="AP1243" s="291"/>
      <c r="AQ1243" s="295">
        <v>-1779.95</v>
      </c>
      <c r="AR1243" s="291"/>
      <c r="AS1243" s="291"/>
      <c r="AT1243" s="291"/>
      <c r="AU1243" s="292"/>
      <c r="AV1243" s="291">
        <v>0</v>
      </c>
      <c r="AW1243" s="293"/>
      <c r="AX1243" s="291">
        <v>-1779.95</v>
      </c>
      <c r="AY1243" s="293">
        <v>-1779.95</v>
      </c>
      <c r="AZ1243" s="297"/>
      <c r="BA1243" s="295"/>
      <c r="BB1243" s="43"/>
      <c r="BC1243" s="288"/>
      <c r="BD1243" s="288"/>
      <c r="BE1243" s="288"/>
      <c r="BF1243" s="288"/>
      <c r="BG1243" s="288"/>
      <c r="BH1243" s="288"/>
      <c r="BI1243" s="288"/>
      <c r="BJ1243" s="43"/>
      <c r="BK1243" s="288"/>
      <c r="BL1243" s="288"/>
      <c r="BM1243" s="288"/>
      <c r="BN1243" s="288"/>
      <c r="BO1243" s="288"/>
      <c r="BP1243" s="288"/>
      <c r="BQ1243" s="288"/>
    </row>
    <row r="1244" spans="1:69" ht="12" customHeight="1" x14ac:dyDescent="0.25">
      <c r="A1244" s="317">
        <v>25300581</v>
      </c>
      <c r="B1244" s="318" t="s">
        <v>3319</v>
      </c>
      <c r="C1244" s="318" t="s">
        <v>1443</v>
      </c>
      <c r="D1244" s="13" t="s">
        <v>183</v>
      </c>
      <c r="E1244" s="13"/>
      <c r="F1244" s="318"/>
      <c r="G1244" s="13"/>
      <c r="H1244" s="288" t="s">
        <v>2129</v>
      </c>
      <c r="I1244" s="288" t="s">
        <v>2129</v>
      </c>
      <c r="J1244" s="288" t="s">
        <v>2129</v>
      </c>
      <c r="K1244" s="288" t="s">
        <v>2129</v>
      </c>
      <c r="L1244" s="288" t="s">
        <v>2130</v>
      </c>
      <c r="M1244" s="288" t="s">
        <v>183</v>
      </c>
      <c r="N1244" s="288" t="s">
        <v>183</v>
      </c>
      <c r="P1244" s="289">
        <v>-6429863.0099999998</v>
      </c>
      <c r="Q1244" s="289">
        <v>-6429863.0099999998</v>
      </c>
      <c r="R1244" s="289">
        <v>-6429863.0099999998</v>
      </c>
      <c r="S1244" s="289">
        <v>-6429863.0099999998</v>
      </c>
      <c r="T1244" s="289">
        <v>-6429863.0099999998</v>
      </c>
      <c r="U1244" s="289">
        <v>-6429863.0099999998</v>
      </c>
      <c r="V1244" s="289">
        <v>-6429863.0099999998</v>
      </c>
      <c r="W1244" s="289">
        <v>-6429863.0099999998</v>
      </c>
      <c r="X1244" s="289">
        <v>-6429863.0099999998</v>
      </c>
      <c r="Y1244" s="289">
        <v>-6429863.0099999998</v>
      </c>
      <c r="Z1244" s="289">
        <v>-7085845.1200000001</v>
      </c>
      <c r="AA1244" s="289">
        <v>-7126330.3799999999</v>
      </c>
      <c r="AB1244" s="289">
        <v>-7126330.3799999999</v>
      </c>
      <c r="AC1244" s="289"/>
      <c r="AD1244" s="289"/>
      <c r="AE1244" s="289">
        <v>-6571586.6070833327</v>
      </c>
      <c r="AF1244" s="299"/>
      <c r="AG1244" s="299"/>
      <c r="AH1244" s="291"/>
      <c r="AI1244" s="291"/>
      <c r="AJ1244" s="291"/>
      <c r="AK1244" s="292"/>
      <c r="AL1244" s="291">
        <v>0</v>
      </c>
      <c r="AM1244" s="293"/>
      <c r="AN1244" s="291">
        <v>-6571586.6070833327</v>
      </c>
      <c r="AO1244" s="294">
        <v>-6571586.6070833327</v>
      </c>
      <c r="AP1244" s="291"/>
      <c r="AQ1244" s="295">
        <v>-7126330.3799999999</v>
      </c>
      <c r="AR1244" s="291"/>
      <c r="AS1244" s="291"/>
      <c r="AT1244" s="291"/>
      <c r="AU1244" s="292"/>
      <c r="AV1244" s="291">
        <v>0</v>
      </c>
      <c r="AW1244" s="293"/>
      <c r="AX1244" s="291">
        <v>-7126330.3799999999</v>
      </c>
      <c r="AY1244" s="293">
        <v>-7126330.3799999999</v>
      </c>
      <c r="AZ1244" s="297"/>
      <c r="BA1244" s="295"/>
      <c r="BB1244" s="43"/>
      <c r="BC1244" s="288" t="str">
        <f t="shared" si="154"/>
        <v/>
      </c>
      <c r="BD1244" s="288" t="str">
        <f t="shared" si="154"/>
        <v/>
      </c>
      <c r="BE1244" s="288" t="str">
        <f t="shared" si="154"/>
        <v/>
      </c>
      <c r="BF1244" s="288" t="str">
        <f t="shared" si="154"/>
        <v/>
      </c>
      <c r="BG1244" s="288" t="str">
        <f t="shared" si="156"/>
        <v>NO</v>
      </c>
      <c r="BH1244" s="288" t="str">
        <f t="shared" si="156"/>
        <v>W/C</v>
      </c>
      <c r="BI1244" s="288" t="str">
        <f t="shared" si="155"/>
        <v>W/C</v>
      </c>
      <c r="BJ1244" s="43"/>
      <c r="BK1244" s="288" t="b">
        <f t="shared" ref="BK1244:BQ1248" si="159">BC1244=H1244</f>
        <v>1</v>
      </c>
      <c r="BL1244" s="288" t="b">
        <f t="shared" si="159"/>
        <v>1</v>
      </c>
      <c r="BM1244" s="288" t="b">
        <f t="shared" si="159"/>
        <v>1</v>
      </c>
      <c r="BN1244" s="288" t="b">
        <f t="shared" si="159"/>
        <v>1</v>
      </c>
      <c r="BO1244" s="288" t="b">
        <f t="shared" si="159"/>
        <v>1</v>
      </c>
      <c r="BP1244" s="288" t="b">
        <f t="shared" si="159"/>
        <v>1</v>
      </c>
      <c r="BQ1244" s="288" t="b">
        <f t="shared" si="159"/>
        <v>1</v>
      </c>
    </row>
    <row r="1245" spans="1:69" ht="12" customHeight="1" x14ac:dyDescent="0.25">
      <c r="A1245" s="317">
        <v>25300582</v>
      </c>
      <c r="B1245" s="318" t="s">
        <v>3320</v>
      </c>
      <c r="C1245" s="318" t="s">
        <v>1444</v>
      </c>
      <c r="D1245" s="13" t="s">
        <v>183</v>
      </c>
      <c r="E1245" s="13"/>
      <c r="F1245" s="318"/>
      <c r="G1245" s="13"/>
      <c r="H1245" s="288" t="s">
        <v>2129</v>
      </c>
      <c r="I1245" s="288" t="s">
        <v>2129</v>
      </c>
      <c r="J1245" s="288" t="s">
        <v>2129</v>
      </c>
      <c r="K1245" s="288" t="s">
        <v>2129</v>
      </c>
      <c r="L1245" s="288" t="s">
        <v>2130</v>
      </c>
      <c r="M1245" s="288" t="s">
        <v>183</v>
      </c>
      <c r="N1245" s="288" t="s">
        <v>183</v>
      </c>
      <c r="P1245" s="289">
        <v>-2811236.71</v>
      </c>
      <c r="Q1245" s="289">
        <v>-2811236.71</v>
      </c>
      <c r="R1245" s="289">
        <v>-2811236.71</v>
      </c>
      <c r="S1245" s="289">
        <v>-2811236.71</v>
      </c>
      <c r="T1245" s="289">
        <v>-2811236.71</v>
      </c>
      <c r="U1245" s="289">
        <v>-2811236.71</v>
      </c>
      <c r="V1245" s="289">
        <v>-2811236.71</v>
      </c>
      <c r="W1245" s="289">
        <v>-2811236.71</v>
      </c>
      <c r="X1245" s="289">
        <v>-2811236.71</v>
      </c>
      <c r="Y1245" s="289">
        <v>-2811236.71</v>
      </c>
      <c r="Z1245" s="289">
        <v>-3155379.78</v>
      </c>
      <c r="AA1245" s="289">
        <v>-3176619.26</v>
      </c>
      <c r="AB1245" s="289">
        <v>-3176619.26</v>
      </c>
      <c r="AC1245" s="289"/>
      <c r="AD1245" s="289"/>
      <c r="AE1245" s="289">
        <v>-2885588.1179166674</v>
      </c>
      <c r="AF1245" s="299"/>
      <c r="AG1245" s="299"/>
      <c r="AH1245" s="291"/>
      <c r="AI1245" s="291"/>
      <c r="AJ1245" s="291"/>
      <c r="AK1245" s="292"/>
      <c r="AL1245" s="291">
        <v>0</v>
      </c>
      <c r="AM1245" s="293"/>
      <c r="AN1245" s="291">
        <v>-2885588.1179166674</v>
      </c>
      <c r="AO1245" s="294">
        <v>-2885588.1179166674</v>
      </c>
      <c r="AP1245" s="291"/>
      <c r="AQ1245" s="295">
        <v>-3176619.26</v>
      </c>
      <c r="AR1245" s="291"/>
      <c r="AS1245" s="291"/>
      <c r="AT1245" s="291"/>
      <c r="AU1245" s="292"/>
      <c r="AV1245" s="291">
        <v>0</v>
      </c>
      <c r="AW1245" s="293"/>
      <c r="AX1245" s="291">
        <v>-3176619.26</v>
      </c>
      <c r="AY1245" s="293">
        <v>-3176619.26</v>
      </c>
      <c r="AZ1245" s="297"/>
      <c r="BA1245" s="295"/>
      <c r="BB1245" s="43"/>
      <c r="BC1245" s="288" t="str">
        <f t="shared" si="154"/>
        <v/>
      </c>
      <c r="BD1245" s="288" t="str">
        <f t="shared" si="154"/>
        <v/>
      </c>
      <c r="BE1245" s="288" t="str">
        <f t="shared" si="154"/>
        <v/>
      </c>
      <c r="BF1245" s="288" t="str">
        <f t="shared" si="154"/>
        <v/>
      </c>
      <c r="BG1245" s="288" t="str">
        <f t="shared" si="156"/>
        <v>NO</v>
      </c>
      <c r="BH1245" s="288" t="str">
        <f t="shared" si="156"/>
        <v>W/C</v>
      </c>
      <c r="BI1245" s="288" t="str">
        <f t="shared" si="155"/>
        <v>W/C</v>
      </c>
      <c r="BJ1245" s="43"/>
      <c r="BK1245" s="288" t="b">
        <f t="shared" si="159"/>
        <v>1</v>
      </c>
      <c r="BL1245" s="288" t="b">
        <f t="shared" si="159"/>
        <v>1</v>
      </c>
      <c r="BM1245" s="288" t="b">
        <f t="shared" si="159"/>
        <v>1</v>
      </c>
      <c r="BN1245" s="288" t="b">
        <f t="shared" si="159"/>
        <v>1</v>
      </c>
      <c r="BO1245" s="288" t="b">
        <f t="shared" si="159"/>
        <v>1</v>
      </c>
      <c r="BP1245" s="288" t="b">
        <f t="shared" si="159"/>
        <v>1</v>
      </c>
      <c r="BQ1245" s="288" t="b">
        <f t="shared" si="159"/>
        <v>1</v>
      </c>
    </row>
    <row r="1246" spans="1:69" ht="12" customHeight="1" x14ac:dyDescent="0.25">
      <c r="A1246" s="317">
        <v>25300591</v>
      </c>
      <c r="B1246" s="318" t="s">
        <v>3321</v>
      </c>
      <c r="C1246" s="318" t="s">
        <v>1445</v>
      </c>
      <c r="D1246" s="13" t="s">
        <v>183</v>
      </c>
      <c r="E1246" s="13"/>
      <c r="F1246" s="318"/>
      <c r="G1246" s="13"/>
      <c r="H1246" s="288" t="s">
        <v>2129</v>
      </c>
      <c r="I1246" s="288" t="s">
        <v>2129</v>
      </c>
      <c r="J1246" s="288" t="s">
        <v>2129</v>
      </c>
      <c r="K1246" s="288" t="s">
        <v>2129</v>
      </c>
      <c r="L1246" s="288" t="s">
        <v>2130</v>
      </c>
      <c r="M1246" s="288" t="s">
        <v>183</v>
      </c>
      <c r="N1246" s="288" t="s">
        <v>183</v>
      </c>
      <c r="P1246" s="289">
        <v>6429863.0099999998</v>
      </c>
      <c r="Q1246" s="289">
        <v>6429863.0099999998</v>
      </c>
      <c r="R1246" s="289">
        <v>6429863.0099999998</v>
      </c>
      <c r="S1246" s="289">
        <v>6429863.0099999998</v>
      </c>
      <c r="T1246" s="289">
        <v>6429863.0099999998</v>
      </c>
      <c r="U1246" s="289">
        <v>6429863.0099999998</v>
      </c>
      <c r="V1246" s="289">
        <v>6429863.0099999998</v>
      </c>
      <c r="W1246" s="289">
        <v>6429863.0099999998</v>
      </c>
      <c r="X1246" s="289">
        <v>6429863.0099999998</v>
      </c>
      <c r="Y1246" s="289">
        <v>6429863.0099999998</v>
      </c>
      <c r="Z1246" s="289">
        <v>7085845.1200000001</v>
      </c>
      <c r="AA1246" s="289">
        <v>7126330.3799999999</v>
      </c>
      <c r="AB1246" s="289">
        <v>7126330.3799999999</v>
      </c>
      <c r="AC1246" s="289"/>
      <c r="AD1246" s="289"/>
      <c r="AE1246" s="289">
        <v>6571586.6070833327</v>
      </c>
      <c r="AF1246" s="299"/>
      <c r="AG1246" s="299"/>
      <c r="AH1246" s="291"/>
      <c r="AI1246" s="291"/>
      <c r="AJ1246" s="291"/>
      <c r="AK1246" s="292"/>
      <c r="AL1246" s="291">
        <v>0</v>
      </c>
      <c r="AM1246" s="293"/>
      <c r="AN1246" s="291">
        <v>6571586.6070833327</v>
      </c>
      <c r="AO1246" s="294">
        <v>6571586.6070833327</v>
      </c>
      <c r="AP1246" s="291"/>
      <c r="AQ1246" s="295">
        <v>7126330.3799999999</v>
      </c>
      <c r="AR1246" s="291"/>
      <c r="AS1246" s="291"/>
      <c r="AT1246" s="291"/>
      <c r="AU1246" s="292"/>
      <c r="AV1246" s="291">
        <v>0</v>
      </c>
      <c r="AW1246" s="293"/>
      <c r="AX1246" s="291">
        <v>7126330.3799999999</v>
      </c>
      <c r="AY1246" s="293">
        <v>7126330.3799999999</v>
      </c>
      <c r="AZ1246" s="297"/>
      <c r="BA1246" s="295"/>
      <c r="BB1246" s="43"/>
      <c r="BC1246" s="288" t="str">
        <f t="shared" ref="BC1246:BF1278" si="160">IF(VALUE(AR1246),BC$7,IF(ISBLANK(AR1246),"",BC$7))</f>
        <v/>
      </c>
      <c r="BD1246" s="288" t="str">
        <f t="shared" si="160"/>
        <v/>
      </c>
      <c r="BE1246" s="288" t="str">
        <f t="shared" si="160"/>
        <v/>
      </c>
      <c r="BF1246" s="288" t="str">
        <f t="shared" si="160"/>
        <v/>
      </c>
      <c r="BG1246" s="288" t="str">
        <f t="shared" si="156"/>
        <v>NO</v>
      </c>
      <c r="BH1246" s="288" t="str">
        <f t="shared" si="156"/>
        <v>W/C</v>
      </c>
      <c r="BI1246" s="288" t="str">
        <f t="shared" si="155"/>
        <v>W/C</v>
      </c>
      <c r="BJ1246" s="43"/>
      <c r="BK1246" s="288" t="b">
        <f t="shared" si="159"/>
        <v>1</v>
      </c>
      <c r="BL1246" s="288" t="b">
        <f t="shared" si="159"/>
        <v>1</v>
      </c>
      <c r="BM1246" s="288" t="b">
        <f t="shared" si="159"/>
        <v>1</v>
      </c>
      <c r="BN1246" s="288" t="b">
        <f t="shared" si="159"/>
        <v>1</v>
      </c>
      <c r="BO1246" s="288" t="b">
        <f t="shared" si="159"/>
        <v>1</v>
      </c>
      <c r="BP1246" s="288" t="b">
        <f t="shared" si="159"/>
        <v>1</v>
      </c>
      <c r="BQ1246" s="288" t="b">
        <f t="shared" si="159"/>
        <v>1</v>
      </c>
    </row>
    <row r="1247" spans="1:69" ht="12" customHeight="1" x14ac:dyDescent="0.25">
      <c r="A1247" s="317">
        <v>25300592</v>
      </c>
      <c r="B1247" s="318" t="s">
        <v>3322</v>
      </c>
      <c r="C1247" s="318" t="s">
        <v>1446</v>
      </c>
      <c r="D1247" s="13" t="s">
        <v>183</v>
      </c>
      <c r="E1247" s="13"/>
      <c r="F1247" s="318"/>
      <c r="G1247" s="13"/>
      <c r="H1247" s="288" t="s">
        <v>2129</v>
      </c>
      <c r="I1247" s="288" t="s">
        <v>2129</v>
      </c>
      <c r="J1247" s="288" t="s">
        <v>2129</v>
      </c>
      <c r="K1247" s="288" t="s">
        <v>2129</v>
      </c>
      <c r="L1247" s="288" t="s">
        <v>2130</v>
      </c>
      <c r="M1247" s="288" t="s">
        <v>183</v>
      </c>
      <c r="N1247" s="288" t="s">
        <v>183</v>
      </c>
      <c r="P1247" s="289">
        <v>2811236.71</v>
      </c>
      <c r="Q1247" s="289">
        <v>2811236.71</v>
      </c>
      <c r="R1247" s="289">
        <v>2811236.71</v>
      </c>
      <c r="S1247" s="289">
        <v>2811236.71</v>
      </c>
      <c r="T1247" s="289">
        <v>2811236.71</v>
      </c>
      <c r="U1247" s="289">
        <v>2811236.71</v>
      </c>
      <c r="V1247" s="289">
        <v>2811236.71</v>
      </c>
      <c r="W1247" s="289">
        <v>2811236.71</v>
      </c>
      <c r="X1247" s="289">
        <v>2811236.71</v>
      </c>
      <c r="Y1247" s="289">
        <v>2811236.71</v>
      </c>
      <c r="Z1247" s="289">
        <v>3155379.78</v>
      </c>
      <c r="AA1247" s="289">
        <v>3176619.26</v>
      </c>
      <c r="AB1247" s="289">
        <v>3176619.26</v>
      </c>
      <c r="AC1247" s="289"/>
      <c r="AD1247" s="289"/>
      <c r="AE1247" s="289">
        <v>2885588.1179166674</v>
      </c>
      <c r="AF1247" s="299"/>
      <c r="AG1247" s="299"/>
      <c r="AH1247" s="291"/>
      <c r="AI1247" s="291"/>
      <c r="AJ1247" s="291"/>
      <c r="AK1247" s="292"/>
      <c r="AL1247" s="291">
        <v>0</v>
      </c>
      <c r="AM1247" s="293"/>
      <c r="AN1247" s="291">
        <v>2885588.1179166674</v>
      </c>
      <c r="AO1247" s="294">
        <v>2885588.1179166674</v>
      </c>
      <c r="AP1247" s="291"/>
      <c r="AQ1247" s="295">
        <v>3176619.26</v>
      </c>
      <c r="AR1247" s="291"/>
      <c r="AS1247" s="291"/>
      <c r="AT1247" s="291"/>
      <c r="AU1247" s="292"/>
      <c r="AV1247" s="291">
        <v>0</v>
      </c>
      <c r="AW1247" s="293"/>
      <c r="AX1247" s="291">
        <v>3176619.26</v>
      </c>
      <c r="AY1247" s="293">
        <v>3176619.26</v>
      </c>
      <c r="AZ1247" s="297"/>
      <c r="BA1247" s="295"/>
      <c r="BB1247" s="43"/>
      <c r="BC1247" s="288" t="str">
        <f t="shared" si="160"/>
        <v/>
      </c>
      <c r="BD1247" s="288" t="str">
        <f t="shared" si="160"/>
        <v/>
      </c>
      <c r="BE1247" s="288" t="str">
        <f t="shared" si="160"/>
        <v/>
      </c>
      <c r="BF1247" s="288" t="str">
        <f t="shared" si="160"/>
        <v/>
      </c>
      <c r="BG1247" s="288" t="str">
        <f t="shared" si="156"/>
        <v>NO</v>
      </c>
      <c r="BH1247" s="288" t="str">
        <f t="shared" si="156"/>
        <v>W/C</v>
      </c>
      <c r="BI1247" s="288" t="str">
        <f t="shared" si="155"/>
        <v>W/C</v>
      </c>
      <c r="BJ1247" s="43"/>
      <c r="BK1247" s="288" t="b">
        <f t="shared" si="159"/>
        <v>1</v>
      </c>
      <c r="BL1247" s="288" t="b">
        <f t="shared" si="159"/>
        <v>1</v>
      </c>
      <c r="BM1247" s="288" t="b">
        <f t="shared" si="159"/>
        <v>1</v>
      </c>
      <c r="BN1247" s="288" t="b">
        <f t="shared" si="159"/>
        <v>1</v>
      </c>
      <c r="BO1247" s="288" t="b">
        <f t="shared" si="159"/>
        <v>1</v>
      </c>
      <c r="BP1247" s="288" t="b">
        <f t="shared" si="159"/>
        <v>1</v>
      </c>
      <c r="BQ1247" s="288" t="b">
        <f t="shared" si="159"/>
        <v>1</v>
      </c>
    </row>
    <row r="1248" spans="1:69" ht="12" customHeight="1" x14ac:dyDescent="0.25">
      <c r="A1248" s="14">
        <v>25300602</v>
      </c>
      <c r="B1248" s="15" t="s">
        <v>3323</v>
      </c>
      <c r="C1248" s="318" t="s">
        <v>1447</v>
      </c>
      <c r="D1248" s="13" t="s">
        <v>182</v>
      </c>
      <c r="E1248" s="13" t="s">
        <v>222</v>
      </c>
      <c r="F1248" s="318"/>
      <c r="G1248" s="13"/>
      <c r="H1248" s="288" t="s">
        <v>2129</v>
      </c>
      <c r="I1248" s="288" t="s">
        <v>2129</v>
      </c>
      <c r="J1248" s="288" t="s">
        <v>2129</v>
      </c>
      <c r="K1248" s="288" t="s">
        <v>182</v>
      </c>
      <c r="L1248" s="288" t="s">
        <v>2130</v>
      </c>
      <c r="M1248" s="288" t="s">
        <v>2130</v>
      </c>
      <c r="N1248" s="288" t="s">
        <v>2129</v>
      </c>
      <c r="P1248" s="289">
        <v>0</v>
      </c>
      <c r="Q1248" s="289">
        <v>0</v>
      </c>
      <c r="R1248" s="289">
        <v>0</v>
      </c>
      <c r="S1248" s="289">
        <v>0</v>
      </c>
      <c r="T1248" s="289">
        <v>0</v>
      </c>
      <c r="U1248" s="289">
        <v>0</v>
      </c>
      <c r="V1248" s="289">
        <v>0</v>
      </c>
      <c r="W1248" s="289">
        <v>0</v>
      </c>
      <c r="X1248" s="289">
        <v>0</v>
      </c>
      <c r="Y1248" s="289">
        <v>0</v>
      </c>
      <c r="Z1248" s="289">
        <v>-13026561.17</v>
      </c>
      <c r="AA1248" s="289">
        <v>-21781750.600000001</v>
      </c>
      <c r="AB1248" s="289">
        <v>0</v>
      </c>
      <c r="AC1248" s="289"/>
      <c r="AD1248" s="289"/>
      <c r="AE1248" s="289">
        <v>-2900692.6475000004</v>
      </c>
      <c r="AF1248" s="299"/>
      <c r="AG1248" s="300"/>
      <c r="AH1248" s="291"/>
      <c r="AI1248" s="291"/>
      <c r="AJ1248" s="291"/>
      <c r="AK1248" s="292">
        <v>-2900692.6475000004</v>
      </c>
      <c r="AL1248" s="291">
        <v>-2900692.6475000004</v>
      </c>
      <c r="AM1248" s="293"/>
      <c r="AN1248" s="291"/>
      <c r="AO1248" s="294">
        <v>0</v>
      </c>
      <c r="AP1248" s="291"/>
      <c r="AQ1248" s="295">
        <v>0</v>
      </c>
      <c r="AR1248" s="291"/>
      <c r="AS1248" s="291"/>
      <c r="AT1248" s="291"/>
      <c r="AU1248" s="292">
        <v>0</v>
      </c>
      <c r="AV1248" s="291">
        <v>0</v>
      </c>
      <c r="AW1248" s="293"/>
      <c r="AX1248" s="291"/>
      <c r="AY1248" s="293">
        <v>0</v>
      </c>
      <c r="AZ1248" s="297" t="s">
        <v>554</v>
      </c>
      <c r="BA1248" s="295"/>
      <c r="BB1248" s="43"/>
      <c r="BC1248" s="288" t="str">
        <f t="shared" si="160"/>
        <v/>
      </c>
      <c r="BD1248" s="288" t="str">
        <f t="shared" si="160"/>
        <v/>
      </c>
      <c r="BE1248" s="288" t="str">
        <f t="shared" si="160"/>
        <v/>
      </c>
      <c r="BF1248" s="288" t="str">
        <f t="shared" si="160"/>
        <v>Non-Op</v>
      </c>
      <c r="BG1248" s="288" t="str">
        <f t="shared" si="156"/>
        <v>NO</v>
      </c>
      <c r="BH1248" s="288" t="str">
        <f t="shared" si="156"/>
        <v>NO</v>
      </c>
      <c r="BI1248" s="288" t="str">
        <f t="shared" si="155"/>
        <v/>
      </c>
      <c r="BJ1248" s="43"/>
      <c r="BK1248" s="288" t="b">
        <f t="shared" si="159"/>
        <v>1</v>
      </c>
      <c r="BL1248" s="288" t="b">
        <f t="shared" si="159"/>
        <v>1</v>
      </c>
      <c r="BM1248" s="288" t="b">
        <f t="shared" si="159"/>
        <v>1</v>
      </c>
      <c r="BN1248" s="288" t="b">
        <f t="shared" si="159"/>
        <v>1</v>
      </c>
      <c r="BO1248" s="288" t="b">
        <f t="shared" si="159"/>
        <v>1</v>
      </c>
      <c r="BP1248" s="288" t="b">
        <f t="shared" si="159"/>
        <v>1</v>
      </c>
      <c r="BQ1248" s="288" t="b">
        <f t="shared" si="159"/>
        <v>1</v>
      </c>
    </row>
    <row r="1249" spans="1:69" ht="12" customHeight="1" x14ac:dyDescent="0.25">
      <c r="A1249" s="14">
        <v>25300603</v>
      </c>
      <c r="B1249" s="15" t="s">
        <v>3324</v>
      </c>
      <c r="C1249" s="16" t="s">
        <v>1448</v>
      </c>
      <c r="D1249" s="13" t="s">
        <v>182</v>
      </c>
      <c r="E1249" s="13"/>
      <c r="F1249" s="301">
        <v>43329</v>
      </c>
      <c r="G1249" s="13"/>
      <c r="H1249" s="288" t="s">
        <v>2129</v>
      </c>
      <c r="I1249" s="288" t="s">
        <v>2129</v>
      </c>
      <c r="J1249" s="288" t="s">
        <v>2129</v>
      </c>
      <c r="K1249" s="288" t="s">
        <v>182</v>
      </c>
      <c r="L1249" s="288" t="s">
        <v>2130</v>
      </c>
      <c r="M1249" s="288" t="s">
        <v>2130</v>
      </c>
      <c r="N1249" s="288" t="s">
        <v>2129</v>
      </c>
      <c r="P1249" s="289"/>
      <c r="Q1249" s="289"/>
      <c r="R1249" s="289"/>
      <c r="S1249" s="289"/>
      <c r="T1249" s="289"/>
      <c r="U1249" s="289"/>
      <c r="V1249" s="289"/>
      <c r="W1249" s="289"/>
      <c r="X1249" s="289">
        <v>-150000</v>
      </c>
      <c r="Y1249" s="289">
        <v>-150000</v>
      </c>
      <c r="Z1249" s="289">
        <v>-150000</v>
      </c>
      <c r="AA1249" s="289">
        <v>-150000</v>
      </c>
      <c r="AB1249" s="289">
        <v>-150000</v>
      </c>
      <c r="AC1249" s="289"/>
      <c r="AD1249" s="289"/>
      <c r="AE1249" s="289">
        <v>-56250</v>
      </c>
      <c r="AF1249" s="299"/>
      <c r="AG1249" s="300"/>
      <c r="AH1249" s="291"/>
      <c r="AI1249" s="291"/>
      <c r="AJ1249" s="291"/>
      <c r="AK1249" s="292">
        <v>-56250</v>
      </c>
      <c r="AL1249" s="291">
        <v>-56250</v>
      </c>
      <c r="AM1249" s="293"/>
      <c r="AN1249" s="291"/>
      <c r="AO1249" s="294">
        <v>0</v>
      </c>
      <c r="AP1249" s="291"/>
      <c r="AQ1249" s="295">
        <v>-150000</v>
      </c>
      <c r="AR1249" s="291"/>
      <c r="AS1249" s="291"/>
      <c r="AT1249" s="291"/>
      <c r="AU1249" s="292">
        <v>-150000</v>
      </c>
      <c r="AV1249" s="291">
        <v>-150000</v>
      </c>
      <c r="AW1249" s="293"/>
      <c r="AX1249" s="291"/>
      <c r="AY1249" s="293">
        <v>0</v>
      </c>
      <c r="AZ1249" s="297" t="s">
        <v>219</v>
      </c>
      <c r="BA1249" s="295"/>
      <c r="BB1249" s="43"/>
      <c r="BC1249" s="288"/>
      <c r="BD1249" s="288"/>
      <c r="BE1249" s="288"/>
      <c r="BF1249" s="288"/>
      <c r="BG1249" s="288"/>
      <c r="BH1249" s="288"/>
      <c r="BI1249" s="288"/>
      <c r="BJ1249" s="43"/>
      <c r="BK1249" s="288"/>
      <c r="BL1249" s="288"/>
      <c r="BM1249" s="288"/>
      <c r="BN1249" s="288"/>
      <c r="BO1249" s="288"/>
      <c r="BP1249" s="288"/>
      <c r="BQ1249" s="288"/>
    </row>
    <row r="1250" spans="1:69" ht="12" customHeight="1" x14ac:dyDescent="0.25">
      <c r="A1250" s="286">
        <v>25300611</v>
      </c>
      <c r="B1250" s="287" t="s">
        <v>3325</v>
      </c>
      <c r="C1250" s="16" t="s">
        <v>1449</v>
      </c>
      <c r="D1250" s="13" t="s">
        <v>182</v>
      </c>
      <c r="E1250" s="13"/>
      <c r="F1250" s="16"/>
      <c r="G1250" s="13"/>
      <c r="H1250" s="288" t="s">
        <v>2129</v>
      </c>
      <c r="I1250" s="288" t="s">
        <v>2129</v>
      </c>
      <c r="J1250" s="288" t="s">
        <v>2129</v>
      </c>
      <c r="K1250" s="288" t="s">
        <v>182</v>
      </c>
      <c r="L1250" s="288" t="s">
        <v>2130</v>
      </c>
      <c r="M1250" s="288" t="s">
        <v>2130</v>
      </c>
      <c r="N1250" s="288" t="s">
        <v>2129</v>
      </c>
      <c r="P1250" s="289">
        <v>-54817487.359999999</v>
      </c>
      <c r="Q1250" s="289">
        <v>-54817487.359999999</v>
      </c>
      <c r="R1250" s="289">
        <v>-54817487.359999999</v>
      </c>
      <c r="S1250" s="289">
        <v>-54698160.299999997</v>
      </c>
      <c r="T1250" s="289">
        <v>-54698160.299999997</v>
      </c>
      <c r="U1250" s="289">
        <v>-54698160.299999997</v>
      </c>
      <c r="V1250" s="289">
        <v>-54637330.149999999</v>
      </c>
      <c r="W1250" s="289">
        <v>-54637330.149999999</v>
      </c>
      <c r="X1250" s="289">
        <v>-54637330.149999999</v>
      </c>
      <c r="Y1250" s="289">
        <v>-55332396.170000002</v>
      </c>
      <c r="Z1250" s="289">
        <v>-55332396.170000002</v>
      </c>
      <c r="AA1250" s="289">
        <v>-55332396.170000002</v>
      </c>
      <c r="AB1250" s="289">
        <v>-55607319.509999998</v>
      </c>
      <c r="AC1250" s="289"/>
      <c r="AD1250" s="289"/>
      <c r="AE1250" s="289">
        <v>-54904253.167916656</v>
      </c>
      <c r="AF1250" s="299"/>
      <c r="AG1250" s="300"/>
      <c r="AH1250" s="291"/>
      <c r="AI1250" s="291"/>
      <c r="AJ1250" s="291"/>
      <c r="AK1250" s="292">
        <v>-54904253.167916656</v>
      </c>
      <c r="AL1250" s="291">
        <v>-54904253.167916656</v>
      </c>
      <c r="AM1250" s="293"/>
      <c r="AN1250" s="291"/>
      <c r="AO1250" s="294">
        <v>0</v>
      </c>
      <c r="AP1250" s="291"/>
      <c r="AQ1250" s="295">
        <v>-55607319.509999998</v>
      </c>
      <c r="AR1250" s="291"/>
      <c r="AS1250" s="291"/>
      <c r="AT1250" s="291"/>
      <c r="AU1250" s="292">
        <v>-55607319.509999998</v>
      </c>
      <c r="AV1250" s="291">
        <v>-55607319.509999998</v>
      </c>
      <c r="AW1250" s="293"/>
      <c r="AX1250" s="291"/>
      <c r="AY1250" s="293">
        <v>0</v>
      </c>
      <c r="AZ1250" s="297" t="s">
        <v>292</v>
      </c>
      <c r="BA1250" s="295"/>
      <c r="BB1250" s="43"/>
      <c r="BC1250" s="288" t="str">
        <f t="shared" si="160"/>
        <v/>
      </c>
      <c r="BD1250" s="288" t="str">
        <f t="shared" si="160"/>
        <v/>
      </c>
      <c r="BE1250" s="288" t="str">
        <f t="shared" si="160"/>
        <v/>
      </c>
      <c r="BF1250" s="288" t="str">
        <f t="shared" si="160"/>
        <v>Non-Op</v>
      </c>
      <c r="BG1250" s="288" t="str">
        <f t="shared" si="156"/>
        <v>NO</v>
      </c>
      <c r="BH1250" s="288" t="str">
        <f t="shared" si="156"/>
        <v>NO</v>
      </c>
      <c r="BI1250" s="288" t="str">
        <f t="shared" si="155"/>
        <v/>
      </c>
      <c r="BJ1250" s="43"/>
      <c r="BK1250" s="288" t="b">
        <f t="shared" ref="BK1250:BQ1281" si="161">BC1250=H1250</f>
        <v>1</v>
      </c>
      <c r="BL1250" s="288" t="b">
        <f t="shared" si="161"/>
        <v>1</v>
      </c>
      <c r="BM1250" s="288" t="b">
        <f t="shared" si="161"/>
        <v>1</v>
      </c>
      <c r="BN1250" s="288" t="b">
        <f t="shared" si="161"/>
        <v>1</v>
      </c>
      <c r="BO1250" s="288" t="b">
        <f t="shared" si="161"/>
        <v>1</v>
      </c>
      <c r="BP1250" s="288" t="b">
        <f t="shared" si="161"/>
        <v>1</v>
      </c>
      <c r="BQ1250" s="288" t="b">
        <f t="shared" si="161"/>
        <v>1</v>
      </c>
    </row>
    <row r="1251" spans="1:69" ht="12" customHeight="1" x14ac:dyDescent="0.25">
      <c r="A1251" s="286">
        <v>25300621</v>
      </c>
      <c r="B1251" s="287" t="s">
        <v>3326</v>
      </c>
      <c r="C1251" s="16" t="s">
        <v>1450</v>
      </c>
      <c r="D1251" s="13" t="s">
        <v>182</v>
      </c>
      <c r="E1251" s="13"/>
      <c r="F1251" s="16"/>
      <c r="G1251" s="13"/>
      <c r="H1251" s="288" t="s">
        <v>2129</v>
      </c>
      <c r="I1251" s="288" t="s">
        <v>2129</v>
      </c>
      <c r="J1251" s="288" t="s">
        <v>2129</v>
      </c>
      <c r="K1251" s="288" t="s">
        <v>182</v>
      </c>
      <c r="L1251" s="288" t="s">
        <v>2130</v>
      </c>
      <c r="M1251" s="288" t="s">
        <v>2130</v>
      </c>
      <c r="N1251" s="288" t="s">
        <v>2129</v>
      </c>
      <c r="P1251" s="289">
        <v>-6431436.4800000004</v>
      </c>
      <c r="Q1251" s="289">
        <v>-6357709.5199999996</v>
      </c>
      <c r="R1251" s="289">
        <v>-6283982.5599999996</v>
      </c>
      <c r="S1251" s="289">
        <v>-6210255.5999999996</v>
      </c>
      <c r="T1251" s="289">
        <v>-6136528.6399999997</v>
      </c>
      <c r="U1251" s="289">
        <v>-6062801.6799999997</v>
      </c>
      <c r="V1251" s="289">
        <v>-5989074.7199999997</v>
      </c>
      <c r="W1251" s="289">
        <v>-5915347.7599999998</v>
      </c>
      <c r="X1251" s="289">
        <v>-5841620.7999999998</v>
      </c>
      <c r="Y1251" s="289">
        <v>-5767893.8399999999</v>
      </c>
      <c r="Z1251" s="289">
        <v>-5694166.8799999999</v>
      </c>
      <c r="AA1251" s="289">
        <v>-5620439.9199999999</v>
      </c>
      <c r="AB1251" s="289">
        <v>-5546712.96</v>
      </c>
      <c r="AC1251" s="289"/>
      <c r="AD1251" s="289"/>
      <c r="AE1251" s="289">
        <v>-5989074.7199999997</v>
      </c>
      <c r="AF1251" s="299"/>
      <c r="AG1251" s="299"/>
      <c r="AH1251" s="291"/>
      <c r="AI1251" s="291"/>
      <c r="AJ1251" s="291"/>
      <c r="AK1251" s="292">
        <v>-5989074.7199999997</v>
      </c>
      <c r="AL1251" s="291">
        <v>-5989074.7199999997</v>
      </c>
      <c r="AM1251" s="293"/>
      <c r="AN1251" s="291"/>
      <c r="AO1251" s="294">
        <v>0</v>
      </c>
      <c r="AP1251" s="291"/>
      <c r="AQ1251" s="295">
        <v>-5546712.96</v>
      </c>
      <c r="AR1251" s="291"/>
      <c r="AS1251" s="291"/>
      <c r="AT1251" s="291"/>
      <c r="AU1251" s="292">
        <v>-5546712.96</v>
      </c>
      <c r="AV1251" s="291">
        <v>-5546712.96</v>
      </c>
      <c r="AW1251" s="293"/>
      <c r="AX1251" s="291"/>
      <c r="AY1251" s="293">
        <v>0</v>
      </c>
      <c r="AZ1251" s="297" t="s">
        <v>1061</v>
      </c>
      <c r="BA1251" s="295"/>
      <c r="BB1251" s="43"/>
      <c r="BC1251" s="288" t="str">
        <f t="shared" si="160"/>
        <v/>
      </c>
      <c r="BD1251" s="288" t="str">
        <f t="shared" si="160"/>
        <v/>
      </c>
      <c r="BE1251" s="288" t="str">
        <f t="shared" si="160"/>
        <v/>
      </c>
      <c r="BF1251" s="288" t="str">
        <f t="shared" si="160"/>
        <v>Non-Op</v>
      </c>
      <c r="BG1251" s="288" t="str">
        <f t="shared" si="156"/>
        <v>NO</v>
      </c>
      <c r="BH1251" s="288" t="str">
        <f t="shared" si="156"/>
        <v>NO</v>
      </c>
      <c r="BI1251" s="288" t="str">
        <f t="shared" si="155"/>
        <v/>
      </c>
      <c r="BJ1251" s="43"/>
      <c r="BK1251" s="288" t="b">
        <f t="shared" si="161"/>
        <v>1</v>
      </c>
      <c r="BL1251" s="288" t="b">
        <f t="shared" si="161"/>
        <v>1</v>
      </c>
      <c r="BM1251" s="288" t="b">
        <f t="shared" si="161"/>
        <v>1</v>
      </c>
      <c r="BN1251" s="288" t="b">
        <f t="shared" si="161"/>
        <v>1</v>
      </c>
      <c r="BO1251" s="288" t="b">
        <f t="shared" si="161"/>
        <v>1</v>
      </c>
      <c r="BP1251" s="288" t="b">
        <f t="shared" si="161"/>
        <v>1</v>
      </c>
      <c r="BQ1251" s="288" t="b">
        <f t="shared" si="161"/>
        <v>1</v>
      </c>
    </row>
    <row r="1252" spans="1:69" ht="12" customHeight="1" x14ac:dyDescent="0.25">
      <c r="A1252" s="286">
        <v>25300641</v>
      </c>
      <c r="B1252" s="287" t="s">
        <v>3327</v>
      </c>
      <c r="C1252" s="16" t="s">
        <v>1451</v>
      </c>
      <c r="D1252" s="13" t="s">
        <v>182</v>
      </c>
      <c r="E1252" s="13"/>
      <c r="F1252" s="16"/>
      <c r="G1252" s="13"/>
      <c r="H1252" s="288" t="s">
        <v>2129</v>
      </c>
      <c r="I1252" s="288" t="s">
        <v>2129</v>
      </c>
      <c r="J1252" s="288" t="s">
        <v>2129</v>
      </c>
      <c r="K1252" s="288" t="s">
        <v>182</v>
      </c>
      <c r="L1252" s="288" t="s">
        <v>2130</v>
      </c>
      <c r="M1252" s="288" t="s">
        <v>2130</v>
      </c>
      <c r="N1252" s="288" t="s">
        <v>2129</v>
      </c>
      <c r="P1252" s="289">
        <v>0</v>
      </c>
      <c r="Q1252" s="289">
        <v>0</v>
      </c>
      <c r="R1252" s="289">
        <v>0</v>
      </c>
      <c r="S1252" s="289">
        <v>0</v>
      </c>
      <c r="T1252" s="289">
        <v>0</v>
      </c>
      <c r="U1252" s="289">
        <v>0</v>
      </c>
      <c r="V1252" s="289">
        <v>0</v>
      </c>
      <c r="W1252" s="289">
        <v>0</v>
      </c>
      <c r="X1252" s="289">
        <v>0</v>
      </c>
      <c r="Y1252" s="289">
        <v>0</v>
      </c>
      <c r="Z1252" s="289">
        <v>0</v>
      </c>
      <c r="AA1252" s="289">
        <v>0</v>
      </c>
      <c r="AB1252" s="289">
        <v>0</v>
      </c>
      <c r="AC1252" s="289"/>
      <c r="AD1252" s="289"/>
      <c r="AE1252" s="289">
        <v>0</v>
      </c>
      <c r="AF1252" s="299"/>
      <c r="AG1252" s="299"/>
      <c r="AH1252" s="291"/>
      <c r="AI1252" s="291"/>
      <c r="AJ1252" s="291"/>
      <c r="AK1252" s="292">
        <v>0</v>
      </c>
      <c r="AL1252" s="291">
        <v>0</v>
      </c>
      <c r="AM1252" s="293"/>
      <c r="AN1252" s="291"/>
      <c r="AO1252" s="294">
        <v>0</v>
      </c>
      <c r="AP1252" s="291"/>
      <c r="AQ1252" s="295">
        <v>0</v>
      </c>
      <c r="AR1252" s="291"/>
      <c r="AS1252" s="291"/>
      <c r="AT1252" s="291"/>
      <c r="AU1252" s="292">
        <v>0</v>
      </c>
      <c r="AV1252" s="291">
        <v>0</v>
      </c>
      <c r="AW1252" s="293"/>
      <c r="AX1252" s="291"/>
      <c r="AY1252" s="293">
        <v>0</v>
      </c>
      <c r="AZ1252" s="297" t="s">
        <v>219</v>
      </c>
      <c r="BA1252" s="295"/>
      <c r="BB1252" s="43"/>
      <c r="BC1252" s="288" t="str">
        <f t="shared" si="160"/>
        <v/>
      </c>
      <c r="BD1252" s="288" t="str">
        <f t="shared" si="160"/>
        <v/>
      </c>
      <c r="BE1252" s="288" t="str">
        <f t="shared" si="160"/>
        <v/>
      </c>
      <c r="BF1252" s="288" t="str">
        <f t="shared" si="160"/>
        <v>Non-Op</v>
      </c>
      <c r="BG1252" s="288" t="str">
        <f t="shared" si="156"/>
        <v>NO</v>
      </c>
      <c r="BH1252" s="288" t="str">
        <f t="shared" si="156"/>
        <v>NO</v>
      </c>
      <c r="BI1252" s="288" t="str">
        <f t="shared" si="155"/>
        <v/>
      </c>
      <c r="BJ1252" s="43"/>
      <c r="BK1252" s="288" t="b">
        <f t="shared" si="161"/>
        <v>1</v>
      </c>
      <c r="BL1252" s="288" t="b">
        <f t="shared" si="161"/>
        <v>1</v>
      </c>
      <c r="BM1252" s="288" t="b">
        <f t="shared" si="161"/>
        <v>1</v>
      </c>
      <c r="BN1252" s="288" t="b">
        <f t="shared" si="161"/>
        <v>1</v>
      </c>
      <c r="BO1252" s="288" t="b">
        <f t="shared" si="161"/>
        <v>1</v>
      </c>
      <c r="BP1252" s="288" t="b">
        <f t="shared" si="161"/>
        <v>1</v>
      </c>
      <c r="BQ1252" s="288" t="b">
        <f t="shared" si="161"/>
        <v>1</v>
      </c>
    </row>
    <row r="1253" spans="1:69" ht="12" customHeight="1" x14ac:dyDescent="0.25">
      <c r="A1253" s="286">
        <v>25300642</v>
      </c>
      <c r="B1253" s="287" t="s">
        <v>3328</v>
      </c>
      <c r="C1253" s="16" t="s">
        <v>1452</v>
      </c>
      <c r="D1253" s="13" t="s">
        <v>182</v>
      </c>
      <c r="E1253" s="13"/>
      <c r="F1253" s="16"/>
      <c r="G1253" s="13"/>
      <c r="H1253" s="288" t="s">
        <v>2129</v>
      </c>
      <c r="I1253" s="288" t="s">
        <v>2129</v>
      </c>
      <c r="J1253" s="288" t="s">
        <v>2129</v>
      </c>
      <c r="K1253" s="288" t="s">
        <v>182</v>
      </c>
      <c r="L1253" s="288" t="s">
        <v>2130</v>
      </c>
      <c r="M1253" s="288" t="s">
        <v>2130</v>
      </c>
      <c r="N1253" s="288" t="s">
        <v>2129</v>
      </c>
      <c r="P1253" s="289">
        <v>0</v>
      </c>
      <c r="Q1253" s="289">
        <v>0</v>
      </c>
      <c r="R1253" s="289">
        <v>0</v>
      </c>
      <c r="S1253" s="289">
        <v>0</v>
      </c>
      <c r="T1253" s="289">
        <v>0</v>
      </c>
      <c r="U1253" s="289">
        <v>0</v>
      </c>
      <c r="V1253" s="289">
        <v>0</v>
      </c>
      <c r="W1253" s="289">
        <v>0</v>
      </c>
      <c r="X1253" s="289">
        <v>0</v>
      </c>
      <c r="Y1253" s="289">
        <v>0</v>
      </c>
      <c r="Z1253" s="289">
        <v>0</v>
      </c>
      <c r="AA1253" s="289">
        <v>0</v>
      </c>
      <c r="AB1253" s="289">
        <v>0</v>
      </c>
      <c r="AC1253" s="289"/>
      <c r="AD1253" s="289"/>
      <c r="AE1253" s="289">
        <v>0</v>
      </c>
      <c r="AF1253" s="299"/>
      <c r="AG1253" s="299"/>
      <c r="AH1253" s="291"/>
      <c r="AI1253" s="291"/>
      <c r="AJ1253" s="291"/>
      <c r="AK1253" s="292">
        <v>0</v>
      </c>
      <c r="AL1253" s="291">
        <v>0</v>
      </c>
      <c r="AM1253" s="293"/>
      <c r="AN1253" s="291"/>
      <c r="AO1253" s="294">
        <v>0</v>
      </c>
      <c r="AP1253" s="291"/>
      <c r="AQ1253" s="295">
        <v>0</v>
      </c>
      <c r="AR1253" s="291"/>
      <c r="AS1253" s="291"/>
      <c r="AT1253" s="291"/>
      <c r="AU1253" s="292">
        <v>0</v>
      </c>
      <c r="AV1253" s="291">
        <v>0</v>
      </c>
      <c r="AW1253" s="293"/>
      <c r="AX1253" s="291"/>
      <c r="AY1253" s="293">
        <v>0</v>
      </c>
      <c r="AZ1253" s="297" t="s">
        <v>219</v>
      </c>
      <c r="BA1253" s="295"/>
      <c r="BB1253" s="43"/>
      <c r="BC1253" s="288" t="str">
        <f t="shared" si="160"/>
        <v/>
      </c>
      <c r="BD1253" s="288" t="str">
        <f t="shared" si="160"/>
        <v/>
      </c>
      <c r="BE1253" s="288" t="str">
        <f t="shared" si="160"/>
        <v/>
      </c>
      <c r="BF1253" s="288" t="str">
        <f t="shared" si="160"/>
        <v>Non-Op</v>
      </c>
      <c r="BG1253" s="288" t="str">
        <f t="shared" si="156"/>
        <v>NO</v>
      </c>
      <c r="BH1253" s="288" t="str">
        <f t="shared" si="156"/>
        <v>NO</v>
      </c>
      <c r="BI1253" s="288" t="str">
        <f t="shared" si="155"/>
        <v/>
      </c>
      <c r="BJ1253" s="43"/>
      <c r="BK1253" s="288" t="b">
        <f t="shared" si="161"/>
        <v>1</v>
      </c>
      <c r="BL1253" s="288" t="b">
        <f t="shared" si="161"/>
        <v>1</v>
      </c>
      <c r="BM1253" s="288" t="b">
        <f t="shared" si="161"/>
        <v>1</v>
      </c>
      <c r="BN1253" s="288" t="b">
        <f t="shared" si="161"/>
        <v>1</v>
      </c>
      <c r="BO1253" s="288" t="b">
        <f t="shared" si="161"/>
        <v>1</v>
      </c>
      <c r="BP1253" s="288" t="b">
        <f t="shared" si="161"/>
        <v>1</v>
      </c>
      <c r="BQ1253" s="288" t="b">
        <f t="shared" si="161"/>
        <v>1</v>
      </c>
    </row>
    <row r="1254" spans="1:69" ht="12" customHeight="1" x14ac:dyDescent="0.25">
      <c r="A1254" s="286">
        <v>25300663</v>
      </c>
      <c r="B1254" s="287" t="s">
        <v>3329</v>
      </c>
      <c r="C1254" s="16" t="s">
        <v>67</v>
      </c>
      <c r="D1254" s="13" t="s">
        <v>2133</v>
      </c>
      <c r="E1254" s="13"/>
      <c r="F1254" s="16"/>
      <c r="G1254" s="13"/>
      <c r="H1254" s="288" t="s">
        <v>2129</v>
      </c>
      <c r="I1254" s="288" t="s">
        <v>180</v>
      </c>
      <c r="J1254" s="288" t="s">
        <v>181</v>
      </c>
      <c r="K1254" s="288" t="s">
        <v>2129</v>
      </c>
      <c r="L1254" s="288" t="s">
        <v>2130</v>
      </c>
      <c r="M1254" s="288" t="s">
        <v>2130</v>
      </c>
      <c r="N1254" s="288" t="s">
        <v>2129</v>
      </c>
      <c r="P1254" s="289">
        <v>0</v>
      </c>
      <c r="Q1254" s="289">
        <v>0</v>
      </c>
      <c r="R1254" s="289">
        <v>0</v>
      </c>
      <c r="S1254" s="289">
        <v>0</v>
      </c>
      <c r="T1254" s="289">
        <v>0</v>
      </c>
      <c r="U1254" s="289">
        <v>0</v>
      </c>
      <c r="V1254" s="289">
        <v>0</v>
      </c>
      <c r="W1254" s="289">
        <v>0</v>
      </c>
      <c r="X1254" s="289">
        <v>0</v>
      </c>
      <c r="Y1254" s="289">
        <v>0</v>
      </c>
      <c r="Z1254" s="289">
        <v>0</v>
      </c>
      <c r="AA1254" s="289">
        <v>0</v>
      </c>
      <c r="AB1254" s="289">
        <v>0</v>
      </c>
      <c r="AC1254" s="289"/>
      <c r="AD1254" s="289"/>
      <c r="AE1254" s="289">
        <v>0</v>
      </c>
      <c r="AF1254" s="299" t="s">
        <v>227</v>
      </c>
      <c r="AG1254" s="299" t="s">
        <v>210</v>
      </c>
      <c r="AH1254" s="291"/>
      <c r="AI1254" s="291">
        <v>0</v>
      </c>
      <c r="AJ1254" s="291">
        <v>0</v>
      </c>
      <c r="AK1254" s="292"/>
      <c r="AL1254" s="291">
        <v>0</v>
      </c>
      <c r="AM1254" s="293"/>
      <c r="AN1254" s="291"/>
      <c r="AO1254" s="294">
        <v>0</v>
      </c>
      <c r="AP1254" s="291"/>
      <c r="AQ1254" s="295">
        <v>0</v>
      </c>
      <c r="AR1254" s="291"/>
      <c r="AS1254" s="291">
        <v>0</v>
      </c>
      <c r="AT1254" s="291">
        <v>0</v>
      </c>
      <c r="AU1254" s="292"/>
      <c r="AV1254" s="291">
        <v>0</v>
      </c>
      <c r="AW1254" s="293"/>
      <c r="AX1254" s="291"/>
      <c r="AY1254" s="293">
        <v>0</v>
      </c>
      <c r="AZ1254" s="297"/>
      <c r="BA1254" s="295"/>
      <c r="BB1254" s="43"/>
      <c r="BC1254" s="288" t="str">
        <f t="shared" si="160"/>
        <v/>
      </c>
      <c r="BD1254" s="288" t="str">
        <f t="shared" si="160"/>
        <v>ERB</v>
      </c>
      <c r="BE1254" s="288" t="str">
        <f t="shared" si="160"/>
        <v>GRB</v>
      </c>
      <c r="BF1254" s="288" t="str">
        <f t="shared" si="160"/>
        <v/>
      </c>
      <c r="BG1254" s="288" t="str">
        <f t="shared" si="156"/>
        <v>NO</v>
      </c>
      <c r="BH1254" s="288" t="str">
        <f t="shared" si="156"/>
        <v>NO</v>
      </c>
      <c r="BI1254" s="288" t="str">
        <f t="shared" si="155"/>
        <v/>
      </c>
      <c r="BJ1254" s="43"/>
      <c r="BK1254" s="288" t="b">
        <f t="shared" si="161"/>
        <v>1</v>
      </c>
      <c r="BL1254" s="288" t="b">
        <f t="shared" si="161"/>
        <v>1</v>
      </c>
      <c r="BM1254" s="288" t="b">
        <f t="shared" si="161"/>
        <v>1</v>
      </c>
      <c r="BN1254" s="288" t="b">
        <f t="shared" si="161"/>
        <v>1</v>
      </c>
      <c r="BO1254" s="288" t="b">
        <f t="shared" si="161"/>
        <v>1</v>
      </c>
      <c r="BP1254" s="288" t="b">
        <f t="shared" si="161"/>
        <v>1</v>
      </c>
      <c r="BQ1254" s="288" t="b">
        <f t="shared" si="161"/>
        <v>1</v>
      </c>
    </row>
    <row r="1255" spans="1:69" ht="12" customHeight="1" x14ac:dyDescent="0.25">
      <c r="A1255" s="286">
        <v>25300731</v>
      </c>
      <c r="B1255" s="287" t="s">
        <v>3330</v>
      </c>
      <c r="C1255" s="16" t="s">
        <v>1453</v>
      </c>
      <c r="D1255" s="13" t="s">
        <v>183</v>
      </c>
      <c r="E1255" s="13"/>
      <c r="F1255" s="16"/>
      <c r="G1255" s="13"/>
      <c r="H1255" s="288" t="s">
        <v>2129</v>
      </c>
      <c r="I1255" s="288" t="s">
        <v>2129</v>
      </c>
      <c r="J1255" s="288" t="s">
        <v>2129</v>
      </c>
      <c r="K1255" s="288" t="s">
        <v>2129</v>
      </c>
      <c r="L1255" s="288" t="s">
        <v>2130</v>
      </c>
      <c r="M1255" s="288" t="s">
        <v>183</v>
      </c>
      <c r="N1255" s="288" t="s">
        <v>183</v>
      </c>
      <c r="P1255" s="289">
        <v>-15154.75</v>
      </c>
      <c r="Q1255" s="289">
        <v>-15154.75</v>
      </c>
      <c r="R1255" s="289">
        <v>-15154.75</v>
      </c>
      <c r="S1255" s="289">
        <v>-15154.75</v>
      </c>
      <c r="T1255" s="289">
        <v>-15154.75</v>
      </c>
      <c r="U1255" s="289">
        <v>-15154.75</v>
      </c>
      <c r="V1255" s="289">
        <v>-15154.75</v>
      </c>
      <c r="W1255" s="289">
        <v>-15154.75</v>
      </c>
      <c r="X1255" s="289">
        <v>-15154.75</v>
      </c>
      <c r="Y1255" s="289">
        <v>-15154.75</v>
      </c>
      <c r="Z1255" s="289">
        <v>-15154.75</v>
      </c>
      <c r="AA1255" s="289">
        <v>-15154.75</v>
      </c>
      <c r="AB1255" s="289">
        <v>-15154.75</v>
      </c>
      <c r="AC1255" s="289"/>
      <c r="AD1255" s="289"/>
      <c r="AE1255" s="289">
        <v>-15154.75</v>
      </c>
      <c r="AF1255" s="299"/>
      <c r="AG1255" s="299"/>
      <c r="AH1255" s="291"/>
      <c r="AI1255" s="291"/>
      <c r="AJ1255" s="291"/>
      <c r="AK1255" s="292"/>
      <c r="AL1255" s="291">
        <v>0</v>
      </c>
      <c r="AM1255" s="293"/>
      <c r="AN1255" s="291">
        <v>-15154.75</v>
      </c>
      <c r="AO1255" s="294">
        <v>-15154.75</v>
      </c>
      <c r="AP1255" s="291"/>
      <c r="AQ1255" s="295">
        <v>-15154.75</v>
      </c>
      <c r="AR1255" s="291"/>
      <c r="AS1255" s="291"/>
      <c r="AT1255" s="291"/>
      <c r="AU1255" s="292"/>
      <c r="AV1255" s="291">
        <v>0</v>
      </c>
      <c r="AW1255" s="293"/>
      <c r="AX1255" s="291">
        <v>-15154.75</v>
      </c>
      <c r="AY1255" s="293">
        <v>-15154.75</v>
      </c>
      <c r="AZ1255" s="297"/>
      <c r="BA1255" s="295"/>
      <c r="BB1255" s="43"/>
      <c r="BC1255" s="288" t="str">
        <f t="shared" si="160"/>
        <v/>
      </c>
      <c r="BD1255" s="288" t="str">
        <f t="shared" si="160"/>
        <v/>
      </c>
      <c r="BE1255" s="288" t="str">
        <f t="shared" si="160"/>
        <v/>
      </c>
      <c r="BF1255" s="288" t="str">
        <f t="shared" si="160"/>
        <v/>
      </c>
      <c r="BG1255" s="288" t="str">
        <f t="shared" si="156"/>
        <v>NO</v>
      </c>
      <c r="BH1255" s="288" t="str">
        <f t="shared" si="156"/>
        <v>W/C</v>
      </c>
      <c r="BI1255" s="288" t="str">
        <f t="shared" si="155"/>
        <v>W/C</v>
      </c>
      <c r="BJ1255" s="43"/>
      <c r="BK1255" s="288" t="b">
        <f t="shared" si="161"/>
        <v>1</v>
      </c>
      <c r="BL1255" s="288" t="b">
        <f t="shared" si="161"/>
        <v>1</v>
      </c>
      <c r="BM1255" s="288" t="b">
        <f t="shared" si="161"/>
        <v>1</v>
      </c>
      <c r="BN1255" s="288" t="b">
        <f t="shared" si="161"/>
        <v>1</v>
      </c>
      <c r="BO1255" s="288" t="b">
        <f t="shared" si="161"/>
        <v>1</v>
      </c>
      <c r="BP1255" s="288" t="b">
        <f t="shared" si="161"/>
        <v>1</v>
      </c>
      <c r="BQ1255" s="288" t="b">
        <f t="shared" si="161"/>
        <v>1</v>
      </c>
    </row>
    <row r="1256" spans="1:69" ht="12" customHeight="1" x14ac:dyDescent="0.25">
      <c r="A1256" s="286">
        <v>25300733</v>
      </c>
      <c r="B1256" s="287" t="s">
        <v>3331</v>
      </c>
      <c r="C1256" s="16" t="s">
        <v>1454</v>
      </c>
      <c r="D1256" s="13" t="s">
        <v>183</v>
      </c>
      <c r="E1256" s="13"/>
      <c r="F1256" s="16"/>
      <c r="G1256" s="13"/>
      <c r="H1256" s="288" t="s">
        <v>2129</v>
      </c>
      <c r="I1256" s="288" t="s">
        <v>2129</v>
      </c>
      <c r="J1256" s="288" t="s">
        <v>2129</v>
      </c>
      <c r="K1256" s="288" t="s">
        <v>2129</v>
      </c>
      <c r="L1256" s="288" t="s">
        <v>2130</v>
      </c>
      <c r="M1256" s="288" t="s">
        <v>183</v>
      </c>
      <c r="N1256" s="288" t="s">
        <v>183</v>
      </c>
      <c r="P1256" s="289">
        <v>-50468.17</v>
      </c>
      <c r="Q1256" s="289">
        <v>-50468.17</v>
      </c>
      <c r="R1256" s="289">
        <v>-50468.17</v>
      </c>
      <c r="S1256" s="289">
        <v>-50468.17</v>
      </c>
      <c r="T1256" s="289">
        <v>-50468.17</v>
      </c>
      <c r="U1256" s="289">
        <v>-50468.17</v>
      </c>
      <c r="V1256" s="289">
        <v>-50468.17</v>
      </c>
      <c r="W1256" s="289">
        <v>-50468.17</v>
      </c>
      <c r="X1256" s="289">
        <v>-50468.17</v>
      </c>
      <c r="Y1256" s="289">
        <v>-50468.17</v>
      </c>
      <c r="Z1256" s="289">
        <v>0</v>
      </c>
      <c r="AA1256" s="289">
        <v>0</v>
      </c>
      <c r="AB1256" s="289">
        <v>0</v>
      </c>
      <c r="AC1256" s="289"/>
      <c r="AD1256" s="289"/>
      <c r="AE1256" s="289">
        <v>-39953.967916666661</v>
      </c>
      <c r="AF1256" s="299"/>
      <c r="AG1256" s="299"/>
      <c r="AH1256" s="291"/>
      <c r="AI1256" s="291"/>
      <c r="AJ1256" s="291"/>
      <c r="AK1256" s="292"/>
      <c r="AL1256" s="291">
        <v>0</v>
      </c>
      <c r="AM1256" s="293"/>
      <c r="AN1256" s="291">
        <v>-39953.967916666661</v>
      </c>
      <c r="AO1256" s="294">
        <v>-39953.967916666661</v>
      </c>
      <c r="AP1256" s="291"/>
      <c r="AQ1256" s="295">
        <v>0</v>
      </c>
      <c r="AR1256" s="291"/>
      <c r="AS1256" s="291"/>
      <c r="AT1256" s="291"/>
      <c r="AU1256" s="292"/>
      <c r="AV1256" s="291">
        <v>0</v>
      </c>
      <c r="AW1256" s="293"/>
      <c r="AX1256" s="291">
        <v>0</v>
      </c>
      <c r="AY1256" s="293">
        <v>0</v>
      </c>
      <c r="AZ1256" s="297"/>
      <c r="BA1256" s="295"/>
      <c r="BB1256" s="43"/>
      <c r="BC1256" s="288" t="str">
        <f t="shared" si="160"/>
        <v/>
      </c>
      <c r="BD1256" s="288" t="str">
        <f t="shared" si="160"/>
        <v/>
      </c>
      <c r="BE1256" s="288" t="str">
        <f t="shared" si="160"/>
        <v/>
      </c>
      <c r="BF1256" s="288" t="str">
        <f t="shared" si="160"/>
        <v/>
      </c>
      <c r="BG1256" s="288" t="str">
        <f t="shared" si="156"/>
        <v>NO</v>
      </c>
      <c r="BH1256" s="288" t="str">
        <f t="shared" si="156"/>
        <v>W/C</v>
      </c>
      <c r="BI1256" s="288" t="str">
        <f t="shared" si="155"/>
        <v>W/C</v>
      </c>
      <c r="BJ1256" s="43"/>
      <c r="BK1256" s="288" t="b">
        <f t="shared" si="161"/>
        <v>1</v>
      </c>
      <c r="BL1256" s="288" t="b">
        <f t="shared" si="161"/>
        <v>1</v>
      </c>
      <c r="BM1256" s="288" t="b">
        <f t="shared" si="161"/>
        <v>1</v>
      </c>
      <c r="BN1256" s="288" t="b">
        <f t="shared" si="161"/>
        <v>1</v>
      </c>
      <c r="BO1256" s="288" t="b">
        <f t="shared" si="161"/>
        <v>1</v>
      </c>
      <c r="BP1256" s="288" t="b">
        <f t="shared" si="161"/>
        <v>1</v>
      </c>
      <c r="BQ1256" s="288" t="b">
        <f t="shared" si="161"/>
        <v>1</v>
      </c>
    </row>
    <row r="1257" spans="1:69" ht="12" customHeight="1" x14ac:dyDescent="0.25">
      <c r="A1257" s="12">
        <v>25300741</v>
      </c>
      <c r="B1257" s="13" t="s">
        <v>3332</v>
      </c>
      <c r="C1257" s="16" t="s">
        <v>1455</v>
      </c>
      <c r="D1257" s="13" t="s">
        <v>182</v>
      </c>
      <c r="E1257" s="13"/>
      <c r="F1257" s="16"/>
      <c r="G1257" s="13"/>
      <c r="H1257" s="288" t="s">
        <v>2129</v>
      </c>
      <c r="I1257" s="288" t="s">
        <v>2129</v>
      </c>
      <c r="J1257" s="288" t="s">
        <v>2129</v>
      </c>
      <c r="K1257" s="288" t="s">
        <v>182</v>
      </c>
      <c r="L1257" s="288" t="s">
        <v>2130</v>
      </c>
      <c r="M1257" s="288" t="s">
        <v>2130</v>
      </c>
      <c r="N1257" s="288" t="s">
        <v>2129</v>
      </c>
      <c r="P1257" s="289">
        <v>0</v>
      </c>
      <c r="Q1257" s="289">
        <v>0</v>
      </c>
      <c r="R1257" s="289">
        <v>0</v>
      </c>
      <c r="S1257" s="289">
        <v>0</v>
      </c>
      <c r="T1257" s="289">
        <v>0</v>
      </c>
      <c r="U1257" s="289">
        <v>0</v>
      </c>
      <c r="V1257" s="289">
        <v>0</v>
      </c>
      <c r="W1257" s="289">
        <v>0</v>
      </c>
      <c r="X1257" s="289">
        <v>-244350.07999999999</v>
      </c>
      <c r="Y1257" s="289">
        <v>-289469.43</v>
      </c>
      <c r="Z1257" s="289">
        <v>-483130</v>
      </c>
      <c r="AA1257" s="289">
        <v>-648381.81999999995</v>
      </c>
      <c r="AB1257" s="289">
        <v>-835357.9</v>
      </c>
      <c r="AC1257" s="289"/>
      <c r="AD1257" s="289"/>
      <c r="AE1257" s="289">
        <v>-173584.19</v>
      </c>
      <c r="AF1257" s="299"/>
      <c r="AG1257" s="299"/>
      <c r="AH1257" s="291"/>
      <c r="AI1257" s="291"/>
      <c r="AJ1257" s="291"/>
      <c r="AK1257" s="292">
        <v>-173584.19</v>
      </c>
      <c r="AL1257" s="291">
        <v>-173584.19</v>
      </c>
      <c r="AM1257" s="293"/>
      <c r="AN1257" s="291"/>
      <c r="AO1257" s="294">
        <v>0</v>
      </c>
      <c r="AP1257" s="291"/>
      <c r="AQ1257" s="295">
        <v>-835357.9</v>
      </c>
      <c r="AR1257" s="291"/>
      <c r="AS1257" s="291"/>
      <c r="AT1257" s="291"/>
      <c r="AU1257" s="292">
        <v>-835357.9</v>
      </c>
      <c r="AV1257" s="291">
        <v>-835357.9</v>
      </c>
      <c r="AW1257" s="293"/>
      <c r="AX1257" s="291"/>
      <c r="AY1257" s="293">
        <v>0</v>
      </c>
      <c r="AZ1257" s="297" t="s">
        <v>1110</v>
      </c>
      <c r="BA1257" s="295"/>
      <c r="BB1257" s="43"/>
      <c r="BC1257" s="288" t="str">
        <f t="shared" si="160"/>
        <v/>
      </c>
      <c r="BD1257" s="288" t="str">
        <f t="shared" si="160"/>
        <v/>
      </c>
      <c r="BE1257" s="288" t="str">
        <f t="shared" si="160"/>
        <v/>
      </c>
      <c r="BF1257" s="288" t="str">
        <f t="shared" si="160"/>
        <v>Non-Op</v>
      </c>
      <c r="BG1257" s="288" t="str">
        <f t="shared" si="156"/>
        <v>NO</v>
      </c>
      <c r="BH1257" s="288" t="str">
        <f t="shared" si="156"/>
        <v>NO</v>
      </c>
      <c r="BI1257" s="288" t="str">
        <f t="shared" si="155"/>
        <v/>
      </c>
      <c r="BJ1257" s="43"/>
      <c r="BK1257" s="288" t="b">
        <f t="shared" si="161"/>
        <v>1</v>
      </c>
      <c r="BL1257" s="288" t="b">
        <f t="shared" si="161"/>
        <v>1</v>
      </c>
      <c r="BM1257" s="288" t="b">
        <f t="shared" si="161"/>
        <v>1</v>
      </c>
      <c r="BN1257" s="288" t="b">
        <f t="shared" si="161"/>
        <v>1</v>
      </c>
      <c r="BO1257" s="288" t="b">
        <f t="shared" si="161"/>
        <v>1</v>
      </c>
      <c r="BP1257" s="288" t="b">
        <f t="shared" si="161"/>
        <v>1</v>
      </c>
      <c r="BQ1257" s="288" t="b">
        <f t="shared" si="161"/>
        <v>1</v>
      </c>
    </row>
    <row r="1258" spans="1:69" ht="12" customHeight="1" x14ac:dyDescent="0.25">
      <c r="A1258" s="12">
        <v>25300742</v>
      </c>
      <c r="B1258" s="13" t="s">
        <v>3333</v>
      </c>
      <c r="C1258" s="16" t="s">
        <v>1456</v>
      </c>
      <c r="D1258" s="13" t="s">
        <v>182</v>
      </c>
      <c r="E1258" s="13"/>
      <c r="F1258" s="16"/>
      <c r="G1258" s="13"/>
      <c r="H1258" s="288" t="s">
        <v>2129</v>
      </c>
      <c r="I1258" s="288" t="s">
        <v>2129</v>
      </c>
      <c r="J1258" s="288" t="s">
        <v>2129</v>
      </c>
      <c r="K1258" s="288" t="s">
        <v>182</v>
      </c>
      <c r="L1258" s="288" t="s">
        <v>2130</v>
      </c>
      <c r="M1258" s="288" t="s">
        <v>2130</v>
      </c>
      <c r="N1258" s="288" t="s">
        <v>2129</v>
      </c>
      <c r="P1258" s="289">
        <v>0</v>
      </c>
      <c r="Q1258" s="289">
        <v>0</v>
      </c>
      <c r="R1258" s="289">
        <v>0</v>
      </c>
      <c r="S1258" s="289">
        <v>0</v>
      </c>
      <c r="T1258" s="289">
        <v>0</v>
      </c>
      <c r="U1258" s="289">
        <v>0</v>
      </c>
      <c r="V1258" s="289">
        <v>0</v>
      </c>
      <c r="W1258" s="289">
        <v>0</v>
      </c>
      <c r="X1258" s="289">
        <v>0</v>
      </c>
      <c r="Y1258" s="289">
        <v>0</v>
      </c>
      <c r="Z1258" s="289">
        <v>0</v>
      </c>
      <c r="AA1258" s="289">
        <v>0</v>
      </c>
      <c r="AB1258" s="289">
        <v>0</v>
      </c>
      <c r="AC1258" s="289"/>
      <c r="AD1258" s="289"/>
      <c r="AE1258" s="289">
        <v>0</v>
      </c>
      <c r="AF1258" s="299"/>
      <c r="AG1258" s="299"/>
      <c r="AH1258" s="291"/>
      <c r="AI1258" s="291"/>
      <c r="AJ1258" s="291"/>
      <c r="AK1258" s="292">
        <v>0</v>
      </c>
      <c r="AL1258" s="291">
        <v>0</v>
      </c>
      <c r="AM1258" s="293"/>
      <c r="AN1258" s="291"/>
      <c r="AO1258" s="294">
        <v>0</v>
      </c>
      <c r="AP1258" s="291"/>
      <c r="AQ1258" s="295">
        <v>0</v>
      </c>
      <c r="AR1258" s="291"/>
      <c r="AS1258" s="291"/>
      <c r="AT1258" s="291"/>
      <c r="AU1258" s="292">
        <v>0</v>
      </c>
      <c r="AV1258" s="291">
        <v>0</v>
      </c>
      <c r="AW1258" s="293"/>
      <c r="AX1258" s="291"/>
      <c r="AY1258" s="293">
        <v>0</v>
      </c>
      <c r="AZ1258" s="297" t="s">
        <v>1110</v>
      </c>
      <c r="BA1258" s="295"/>
      <c r="BB1258" s="43"/>
      <c r="BC1258" s="288" t="str">
        <f t="shared" si="160"/>
        <v/>
      </c>
      <c r="BD1258" s="288" t="str">
        <f t="shared" si="160"/>
        <v/>
      </c>
      <c r="BE1258" s="288" t="str">
        <f t="shared" si="160"/>
        <v/>
      </c>
      <c r="BF1258" s="288" t="str">
        <f t="shared" si="160"/>
        <v>Non-Op</v>
      </c>
      <c r="BG1258" s="288" t="str">
        <f t="shared" si="156"/>
        <v>NO</v>
      </c>
      <c r="BH1258" s="288" t="str">
        <f t="shared" si="156"/>
        <v>NO</v>
      </c>
      <c r="BI1258" s="288" t="str">
        <f t="shared" si="155"/>
        <v/>
      </c>
      <c r="BJ1258" s="43"/>
      <c r="BK1258" s="288" t="b">
        <f t="shared" si="161"/>
        <v>1</v>
      </c>
      <c r="BL1258" s="288" t="b">
        <f t="shared" si="161"/>
        <v>1</v>
      </c>
      <c r="BM1258" s="288" t="b">
        <f t="shared" si="161"/>
        <v>1</v>
      </c>
      <c r="BN1258" s="288" t="b">
        <f t="shared" si="161"/>
        <v>1</v>
      </c>
      <c r="BO1258" s="288" t="b">
        <f t="shared" si="161"/>
        <v>1</v>
      </c>
      <c r="BP1258" s="288" t="b">
        <f t="shared" si="161"/>
        <v>1</v>
      </c>
      <c r="BQ1258" s="288" t="b">
        <f t="shared" si="161"/>
        <v>1</v>
      </c>
    </row>
    <row r="1259" spans="1:69" ht="12" customHeight="1" x14ac:dyDescent="0.25">
      <c r="A1259" s="286">
        <v>25300761</v>
      </c>
      <c r="B1259" s="287" t="s">
        <v>3334</v>
      </c>
      <c r="C1259" s="16" t="s">
        <v>1457</v>
      </c>
      <c r="D1259" s="13" t="s">
        <v>183</v>
      </c>
      <c r="E1259" s="13"/>
      <c r="F1259" s="16"/>
      <c r="G1259" s="13"/>
      <c r="H1259" s="288" t="s">
        <v>2129</v>
      </c>
      <c r="I1259" s="288" t="s">
        <v>2129</v>
      </c>
      <c r="J1259" s="288" t="s">
        <v>2129</v>
      </c>
      <c r="K1259" s="288" t="s">
        <v>2129</v>
      </c>
      <c r="L1259" s="288" t="s">
        <v>2130</v>
      </c>
      <c r="M1259" s="288" t="s">
        <v>183</v>
      </c>
      <c r="N1259" s="288" t="s">
        <v>183</v>
      </c>
      <c r="P1259" s="289">
        <v>-129135.17</v>
      </c>
      <c r="Q1259" s="289">
        <v>-126888.73</v>
      </c>
      <c r="R1259" s="289">
        <v>-124642.29</v>
      </c>
      <c r="S1259" s="289">
        <v>-122395.85</v>
      </c>
      <c r="T1259" s="289">
        <v>-120149.41</v>
      </c>
      <c r="U1259" s="289">
        <v>-117902.97</v>
      </c>
      <c r="V1259" s="289">
        <v>-115656.53</v>
      </c>
      <c r="W1259" s="289">
        <v>-113410.09</v>
      </c>
      <c r="X1259" s="289">
        <v>-111163.65</v>
      </c>
      <c r="Y1259" s="289">
        <v>-108917.21</v>
      </c>
      <c r="Z1259" s="289">
        <v>-106670.77</v>
      </c>
      <c r="AA1259" s="289">
        <v>-104424.33</v>
      </c>
      <c r="AB1259" s="289">
        <v>-102177.89</v>
      </c>
      <c r="AC1259" s="289"/>
      <c r="AD1259" s="289"/>
      <c r="AE1259" s="289">
        <v>-115656.53000000001</v>
      </c>
      <c r="AF1259" s="299"/>
      <c r="AG1259" s="299"/>
      <c r="AH1259" s="291"/>
      <c r="AI1259" s="291"/>
      <c r="AJ1259" s="291"/>
      <c r="AK1259" s="292"/>
      <c r="AL1259" s="291">
        <v>0</v>
      </c>
      <c r="AM1259" s="293"/>
      <c r="AN1259" s="291">
        <v>-115656.53000000001</v>
      </c>
      <c r="AO1259" s="294">
        <v>-115656.53000000001</v>
      </c>
      <c r="AP1259" s="291"/>
      <c r="AQ1259" s="295">
        <v>-102177.89</v>
      </c>
      <c r="AR1259" s="291"/>
      <c r="AS1259" s="291"/>
      <c r="AT1259" s="291"/>
      <c r="AU1259" s="292"/>
      <c r="AV1259" s="291">
        <v>0</v>
      </c>
      <c r="AW1259" s="293"/>
      <c r="AX1259" s="291">
        <v>-102177.89</v>
      </c>
      <c r="AY1259" s="293">
        <v>-102177.89</v>
      </c>
      <c r="AZ1259" s="297"/>
      <c r="BA1259" s="295"/>
      <c r="BB1259" s="43"/>
      <c r="BC1259" s="288" t="str">
        <f t="shared" si="160"/>
        <v/>
      </c>
      <c r="BD1259" s="288" t="str">
        <f t="shared" si="160"/>
        <v/>
      </c>
      <c r="BE1259" s="288" t="str">
        <f t="shared" si="160"/>
        <v/>
      </c>
      <c r="BF1259" s="288" t="str">
        <f t="shared" si="160"/>
        <v/>
      </c>
      <c r="BG1259" s="288" t="str">
        <f t="shared" si="156"/>
        <v>NO</v>
      </c>
      <c r="BH1259" s="288" t="str">
        <f t="shared" si="156"/>
        <v>W/C</v>
      </c>
      <c r="BI1259" s="288" t="str">
        <f t="shared" si="155"/>
        <v>W/C</v>
      </c>
      <c r="BJ1259" s="43"/>
      <c r="BK1259" s="288" t="b">
        <f t="shared" si="161"/>
        <v>1</v>
      </c>
      <c r="BL1259" s="288" t="b">
        <f t="shared" si="161"/>
        <v>1</v>
      </c>
      <c r="BM1259" s="288" t="b">
        <f t="shared" si="161"/>
        <v>1</v>
      </c>
      <c r="BN1259" s="288" t="b">
        <f t="shared" si="161"/>
        <v>1</v>
      </c>
      <c r="BO1259" s="288" t="b">
        <f t="shared" si="161"/>
        <v>1</v>
      </c>
      <c r="BP1259" s="288" t="b">
        <f t="shared" si="161"/>
        <v>1</v>
      </c>
      <c r="BQ1259" s="288" t="b">
        <f t="shared" si="161"/>
        <v>1</v>
      </c>
    </row>
    <row r="1260" spans="1:69" ht="12" customHeight="1" x14ac:dyDescent="0.25">
      <c r="A1260" s="286">
        <v>25300771</v>
      </c>
      <c r="B1260" s="287" t="s">
        <v>3335</v>
      </c>
      <c r="C1260" s="16" t="s">
        <v>1458</v>
      </c>
      <c r="D1260" s="13" t="s">
        <v>183</v>
      </c>
      <c r="E1260" s="13"/>
      <c r="F1260" s="16"/>
      <c r="G1260" s="13"/>
      <c r="H1260" s="288" t="s">
        <v>2129</v>
      </c>
      <c r="I1260" s="288" t="s">
        <v>2129</v>
      </c>
      <c r="J1260" s="288" t="s">
        <v>2129</v>
      </c>
      <c r="K1260" s="288" t="s">
        <v>2129</v>
      </c>
      <c r="L1260" s="288" t="s">
        <v>2130</v>
      </c>
      <c r="M1260" s="288" t="s">
        <v>183</v>
      </c>
      <c r="N1260" s="288" t="s">
        <v>183</v>
      </c>
      <c r="P1260" s="289">
        <v>-5812374.1699999999</v>
      </c>
      <c r="Q1260" s="289">
        <v>-5527764.7000000002</v>
      </c>
      <c r="R1260" s="289">
        <v>-6330180.0099999998</v>
      </c>
      <c r="S1260" s="289">
        <v>-5816428.1200000001</v>
      </c>
      <c r="T1260" s="289">
        <v>-6338471.0099999998</v>
      </c>
      <c r="U1260" s="289">
        <v>-6404886.3700000001</v>
      </c>
      <c r="V1260" s="289">
        <v>-6657835.5</v>
      </c>
      <c r="W1260" s="289">
        <v>-5533228.4299999997</v>
      </c>
      <c r="X1260" s="289">
        <v>-5686422.1900000004</v>
      </c>
      <c r="Y1260" s="289">
        <v>-5786228.6600000001</v>
      </c>
      <c r="Z1260" s="289">
        <v>-5789836.5</v>
      </c>
      <c r="AA1260" s="289">
        <v>-6101807.1399999997</v>
      </c>
      <c r="AB1260" s="289">
        <v>-6059945.9000000004</v>
      </c>
      <c r="AC1260" s="289"/>
      <c r="AD1260" s="289"/>
      <c r="AE1260" s="289">
        <v>-5992437.3887500009</v>
      </c>
      <c r="AF1260" s="299"/>
      <c r="AG1260" s="299"/>
      <c r="AH1260" s="291"/>
      <c r="AI1260" s="291"/>
      <c r="AJ1260" s="291"/>
      <c r="AK1260" s="292"/>
      <c r="AL1260" s="291">
        <v>0</v>
      </c>
      <c r="AM1260" s="293"/>
      <c r="AN1260" s="291">
        <v>-5992437.3887500009</v>
      </c>
      <c r="AO1260" s="294">
        <v>-5992437.3887500009</v>
      </c>
      <c r="AP1260" s="291"/>
      <c r="AQ1260" s="295">
        <v>-6059945.9000000004</v>
      </c>
      <c r="AR1260" s="291"/>
      <c r="AS1260" s="291"/>
      <c r="AT1260" s="291"/>
      <c r="AU1260" s="292"/>
      <c r="AV1260" s="291">
        <v>0</v>
      </c>
      <c r="AW1260" s="293"/>
      <c r="AX1260" s="291">
        <v>-6059945.9000000004</v>
      </c>
      <c r="AY1260" s="293">
        <v>-6059945.9000000004</v>
      </c>
      <c r="AZ1260" s="297"/>
      <c r="BA1260" s="295"/>
      <c r="BB1260" s="43"/>
      <c r="BC1260" s="288" t="str">
        <f t="shared" si="160"/>
        <v/>
      </c>
      <c r="BD1260" s="288" t="str">
        <f t="shared" si="160"/>
        <v/>
      </c>
      <c r="BE1260" s="288" t="str">
        <f t="shared" si="160"/>
        <v/>
      </c>
      <c r="BF1260" s="288" t="str">
        <f t="shared" si="160"/>
        <v/>
      </c>
      <c r="BG1260" s="288" t="str">
        <f t="shared" si="156"/>
        <v>NO</v>
      </c>
      <c r="BH1260" s="288" t="str">
        <f t="shared" si="156"/>
        <v>W/C</v>
      </c>
      <c r="BI1260" s="288" t="str">
        <f t="shared" si="155"/>
        <v>W/C</v>
      </c>
      <c r="BJ1260" s="43"/>
      <c r="BK1260" s="288" t="b">
        <f t="shared" si="161"/>
        <v>1</v>
      </c>
      <c r="BL1260" s="288" t="b">
        <f t="shared" si="161"/>
        <v>1</v>
      </c>
      <c r="BM1260" s="288" t="b">
        <f t="shared" si="161"/>
        <v>1</v>
      </c>
      <c r="BN1260" s="288" t="b">
        <f t="shared" si="161"/>
        <v>1</v>
      </c>
      <c r="BO1260" s="288" t="b">
        <f t="shared" si="161"/>
        <v>1</v>
      </c>
      <c r="BP1260" s="288" t="b">
        <f t="shared" si="161"/>
        <v>1</v>
      </c>
      <c r="BQ1260" s="288" t="b">
        <f t="shared" si="161"/>
        <v>1</v>
      </c>
    </row>
    <row r="1261" spans="1:69" ht="12" customHeight="1" x14ac:dyDescent="0.25">
      <c r="A1261" s="286">
        <v>25300772</v>
      </c>
      <c r="B1261" s="287" t="s">
        <v>3336</v>
      </c>
      <c r="C1261" s="16" t="s">
        <v>1459</v>
      </c>
      <c r="D1261" s="13" t="s">
        <v>183</v>
      </c>
      <c r="E1261" s="13"/>
      <c r="F1261" s="16"/>
      <c r="G1261" s="13"/>
      <c r="H1261" s="288" t="s">
        <v>2129</v>
      </c>
      <c r="I1261" s="288" t="s">
        <v>2129</v>
      </c>
      <c r="J1261" s="288" t="s">
        <v>2129</v>
      </c>
      <c r="K1261" s="288" t="s">
        <v>2129</v>
      </c>
      <c r="L1261" s="288" t="s">
        <v>2130</v>
      </c>
      <c r="M1261" s="288" t="s">
        <v>183</v>
      </c>
      <c r="N1261" s="288" t="s">
        <v>183</v>
      </c>
      <c r="P1261" s="289">
        <v>0</v>
      </c>
      <c r="Q1261" s="289">
        <v>33850.5</v>
      </c>
      <c r="R1261" s="289">
        <v>24799.98</v>
      </c>
      <c r="S1261" s="289">
        <v>0</v>
      </c>
      <c r="T1261" s="289">
        <v>1697.68</v>
      </c>
      <c r="U1261" s="289">
        <v>-11638.81</v>
      </c>
      <c r="V1261" s="289">
        <v>0</v>
      </c>
      <c r="W1261" s="289">
        <v>16135.7</v>
      </c>
      <c r="X1261" s="289">
        <v>4844.57</v>
      </c>
      <c r="Y1261" s="289">
        <v>0</v>
      </c>
      <c r="Z1261" s="289">
        <v>-11045.95</v>
      </c>
      <c r="AA1261" s="289">
        <v>-22294.29</v>
      </c>
      <c r="AB1261" s="289">
        <v>0</v>
      </c>
      <c r="AC1261" s="289"/>
      <c r="AD1261" s="289"/>
      <c r="AE1261" s="289">
        <v>3029.1149999999998</v>
      </c>
      <c r="AF1261" s="299"/>
      <c r="AG1261" s="299"/>
      <c r="AH1261" s="291"/>
      <c r="AI1261" s="291"/>
      <c r="AJ1261" s="291"/>
      <c r="AK1261" s="292"/>
      <c r="AL1261" s="291">
        <v>0</v>
      </c>
      <c r="AM1261" s="293"/>
      <c r="AN1261" s="291">
        <v>3029.1149999999998</v>
      </c>
      <c r="AO1261" s="294">
        <v>3029.1149999999998</v>
      </c>
      <c r="AP1261" s="291"/>
      <c r="AQ1261" s="295">
        <v>0</v>
      </c>
      <c r="AR1261" s="291"/>
      <c r="AS1261" s="291"/>
      <c r="AT1261" s="291"/>
      <c r="AU1261" s="292"/>
      <c r="AV1261" s="291">
        <v>0</v>
      </c>
      <c r="AW1261" s="293"/>
      <c r="AX1261" s="291">
        <v>0</v>
      </c>
      <c r="AY1261" s="293">
        <v>0</v>
      </c>
      <c r="AZ1261" s="297"/>
      <c r="BA1261" s="295"/>
      <c r="BB1261" s="43"/>
      <c r="BC1261" s="288" t="str">
        <f t="shared" si="160"/>
        <v/>
      </c>
      <c r="BD1261" s="288" t="str">
        <f t="shared" si="160"/>
        <v/>
      </c>
      <c r="BE1261" s="288" t="str">
        <f t="shared" si="160"/>
        <v/>
      </c>
      <c r="BF1261" s="288" t="str">
        <f t="shared" si="160"/>
        <v/>
      </c>
      <c r="BG1261" s="288" t="str">
        <f t="shared" si="156"/>
        <v>NO</v>
      </c>
      <c r="BH1261" s="288" t="str">
        <f t="shared" si="156"/>
        <v>W/C</v>
      </c>
      <c r="BI1261" s="288" t="str">
        <f t="shared" si="155"/>
        <v>W/C</v>
      </c>
      <c r="BJ1261" s="43"/>
      <c r="BK1261" s="288" t="b">
        <f t="shared" si="161"/>
        <v>1</v>
      </c>
      <c r="BL1261" s="288" t="b">
        <f t="shared" si="161"/>
        <v>1</v>
      </c>
      <c r="BM1261" s="288" t="b">
        <f t="shared" si="161"/>
        <v>1</v>
      </c>
      <c r="BN1261" s="288" t="b">
        <f t="shared" si="161"/>
        <v>1</v>
      </c>
      <c r="BO1261" s="288" t="b">
        <f t="shared" si="161"/>
        <v>1</v>
      </c>
      <c r="BP1261" s="288" t="b">
        <f t="shared" si="161"/>
        <v>1</v>
      </c>
      <c r="BQ1261" s="288" t="b">
        <f t="shared" si="161"/>
        <v>1</v>
      </c>
    </row>
    <row r="1262" spans="1:69" ht="12" customHeight="1" x14ac:dyDescent="0.25">
      <c r="A1262" s="14">
        <v>25300871</v>
      </c>
      <c r="B1262" s="15" t="s">
        <v>3337</v>
      </c>
      <c r="C1262" s="16" t="s">
        <v>1460</v>
      </c>
      <c r="D1262" s="13" t="s">
        <v>183</v>
      </c>
      <c r="E1262" s="13"/>
      <c r="F1262" s="301">
        <v>42933</v>
      </c>
      <c r="G1262" s="13"/>
      <c r="H1262" s="288" t="s">
        <v>2129</v>
      </c>
      <c r="I1262" s="288" t="s">
        <v>2129</v>
      </c>
      <c r="J1262" s="288" t="s">
        <v>2129</v>
      </c>
      <c r="K1262" s="288" t="s">
        <v>2129</v>
      </c>
      <c r="L1262" s="288" t="s">
        <v>2130</v>
      </c>
      <c r="M1262" s="288" t="s">
        <v>183</v>
      </c>
      <c r="N1262" s="288" t="s">
        <v>183</v>
      </c>
      <c r="P1262" s="289">
        <v>0</v>
      </c>
      <c r="Q1262" s="289">
        <v>0</v>
      </c>
      <c r="R1262" s="289">
        <v>0</v>
      </c>
      <c r="S1262" s="289">
        <v>0</v>
      </c>
      <c r="T1262" s="289">
        <v>0</v>
      </c>
      <c r="U1262" s="289">
        <v>0</v>
      </c>
      <c r="V1262" s="289">
        <v>0</v>
      </c>
      <c r="W1262" s="289">
        <v>0</v>
      </c>
      <c r="X1262" s="289">
        <v>0</v>
      </c>
      <c r="Y1262" s="289">
        <v>0</v>
      </c>
      <c r="Z1262" s="289">
        <v>0</v>
      </c>
      <c r="AA1262" s="289">
        <v>0</v>
      </c>
      <c r="AB1262" s="289">
        <v>0</v>
      </c>
      <c r="AC1262" s="289"/>
      <c r="AD1262" s="289"/>
      <c r="AE1262" s="289">
        <v>0</v>
      </c>
      <c r="AF1262" s="299"/>
      <c r="AG1262" s="300"/>
      <c r="AH1262" s="291"/>
      <c r="AI1262" s="291"/>
      <c r="AJ1262" s="291"/>
      <c r="AK1262" s="292"/>
      <c r="AL1262" s="291">
        <v>0</v>
      </c>
      <c r="AM1262" s="293"/>
      <c r="AN1262" s="291">
        <v>0</v>
      </c>
      <c r="AO1262" s="294">
        <v>0</v>
      </c>
      <c r="AP1262" s="291"/>
      <c r="AQ1262" s="295">
        <v>0</v>
      </c>
      <c r="AR1262" s="291"/>
      <c r="AS1262" s="291"/>
      <c r="AT1262" s="291"/>
      <c r="AU1262" s="292"/>
      <c r="AV1262" s="291">
        <v>0</v>
      </c>
      <c r="AW1262" s="293"/>
      <c r="AX1262" s="291">
        <v>0</v>
      </c>
      <c r="AY1262" s="293">
        <v>0</v>
      </c>
      <c r="AZ1262" s="297"/>
      <c r="BA1262" s="295"/>
      <c r="BB1262" s="43"/>
      <c r="BC1262" s="288" t="str">
        <f t="shared" si="160"/>
        <v/>
      </c>
      <c r="BD1262" s="288" t="str">
        <f t="shared" si="160"/>
        <v/>
      </c>
      <c r="BE1262" s="288" t="str">
        <f t="shared" si="160"/>
        <v/>
      </c>
      <c r="BF1262" s="288" t="str">
        <f t="shared" si="160"/>
        <v/>
      </c>
      <c r="BG1262" s="288" t="str">
        <f t="shared" si="156"/>
        <v>NO</v>
      </c>
      <c r="BH1262" s="288" t="str">
        <f t="shared" si="156"/>
        <v>W/C</v>
      </c>
      <c r="BI1262" s="288" t="str">
        <f t="shared" si="155"/>
        <v>W/C</v>
      </c>
      <c r="BJ1262" s="43"/>
      <c r="BK1262" s="288" t="b">
        <f t="shared" si="161"/>
        <v>1</v>
      </c>
      <c r="BL1262" s="288" t="b">
        <f t="shared" si="161"/>
        <v>1</v>
      </c>
      <c r="BM1262" s="288" t="b">
        <f t="shared" si="161"/>
        <v>1</v>
      </c>
      <c r="BN1262" s="288" t="b">
        <f t="shared" si="161"/>
        <v>1</v>
      </c>
      <c r="BO1262" s="288" t="b">
        <f t="shared" si="161"/>
        <v>1</v>
      </c>
      <c r="BP1262" s="288" t="b">
        <f t="shared" si="161"/>
        <v>1</v>
      </c>
      <c r="BQ1262" s="288" t="b">
        <f t="shared" si="161"/>
        <v>1</v>
      </c>
    </row>
    <row r="1263" spans="1:69" ht="12" customHeight="1" x14ac:dyDescent="0.25">
      <c r="A1263" s="286">
        <v>25301073</v>
      </c>
      <c r="B1263" s="287" t="s">
        <v>3338</v>
      </c>
      <c r="C1263" s="16" t="s">
        <v>1461</v>
      </c>
      <c r="D1263" s="13" t="s">
        <v>183</v>
      </c>
      <c r="E1263" s="13"/>
      <c r="F1263" s="16"/>
      <c r="G1263" s="13"/>
      <c r="H1263" s="288" t="s">
        <v>2129</v>
      </c>
      <c r="I1263" s="288" t="s">
        <v>2129</v>
      </c>
      <c r="J1263" s="288" t="s">
        <v>2129</v>
      </c>
      <c r="K1263" s="288" t="s">
        <v>2129</v>
      </c>
      <c r="L1263" s="288" t="s">
        <v>2130</v>
      </c>
      <c r="M1263" s="288" t="s">
        <v>183</v>
      </c>
      <c r="N1263" s="288" t="s">
        <v>183</v>
      </c>
      <c r="P1263" s="289">
        <v>0</v>
      </c>
      <c r="Q1263" s="289">
        <v>-40</v>
      </c>
      <c r="R1263" s="289">
        <v>-45</v>
      </c>
      <c r="S1263" s="289">
        <v>-45</v>
      </c>
      <c r="T1263" s="289">
        <v>-135</v>
      </c>
      <c r="U1263" s="289">
        <v>-235</v>
      </c>
      <c r="V1263" s="289">
        <v>0</v>
      </c>
      <c r="W1263" s="289">
        <v>0</v>
      </c>
      <c r="X1263" s="289">
        <v>-103.58</v>
      </c>
      <c r="Y1263" s="289">
        <v>-150</v>
      </c>
      <c r="Z1263" s="289">
        <v>-150</v>
      </c>
      <c r="AA1263" s="289">
        <v>-278.5</v>
      </c>
      <c r="AB1263" s="289">
        <v>0</v>
      </c>
      <c r="AC1263" s="289"/>
      <c r="AD1263" s="289"/>
      <c r="AE1263" s="289">
        <v>-98.506666666666661</v>
      </c>
      <c r="AF1263" s="299"/>
      <c r="AG1263" s="300"/>
      <c r="AH1263" s="291"/>
      <c r="AI1263" s="291"/>
      <c r="AJ1263" s="291"/>
      <c r="AK1263" s="292"/>
      <c r="AL1263" s="291">
        <v>0</v>
      </c>
      <c r="AM1263" s="293"/>
      <c r="AN1263" s="291">
        <v>-98.506666666666661</v>
      </c>
      <c r="AO1263" s="294">
        <v>-98.506666666666661</v>
      </c>
      <c r="AP1263" s="291"/>
      <c r="AQ1263" s="295">
        <v>0</v>
      </c>
      <c r="AR1263" s="291"/>
      <c r="AS1263" s="291"/>
      <c r="AT1263" s="291"/>
      <c r="AU1263" s="292"/>
      <c r="AV1263" s="291">
        <v>0</v>
      </c>
      <c r="AW1263" s="293"/>
      <c r="AX1263" s="291">
        <v>0</v>
      </c>
      <c r="AY1263" s="293">
        <v>0</v>
      </c>
      <c r="AZ1263" s="297"/>
      <c r="BA1263" s="295"/>
      <c r="BB1263" s="43"/>
      <c r="BC1263" s="288" t="str">
        <f t="shared" si="160"/>
        <v/>
      </c>
      <c r="BD1263" s="288" t="str">
        <f t="shared" si="160"/>
        <v/>
      </c>
      <c r="BE1263" s="288" t="str">
        <f t="shared" si="160"/>
        <v/>
      </c>
      <c r="BF1263" s="288" t="str">
        <f t="shared" si="160"/>
        <v/>
      </c>
      <c r="BG1263" s="288" t="str">
        <f t="shared" si="156"/>
        <v>NO</v>
      </c>
      <c r="BH1263" s="288" t="str">
        <f t="shared" si="156"/>
        <v>W/C</v>
      </c>
      <c r="BI1263" s="288" t="str">
        <f t="shared" si="155"/>
        <v>W/C</v>
      </c>
      <c r="BJ1263" s="43"/>
      <c r="BK1263" s="288" t="b">
        <f t="shared" si="161"/>
        <v>1</v>
      </c>
      <c r="BL1263" s="288" t="b">
        <f t="shared" si="161"/>
        <v>1</v>
      </c>
      <c r="BM1263" s="288" t="b">
        <f t="shared" si="161"/>
        <v>1</v>
      </c>
      <c r="BN1263" s="288" t="b">
        <f t="shared" si="161"/>
        <v>1</v>
      </c>
      <c r="BO1263" s="288" t="b">
        <f t="shared" si="161"/>
        <v>1</v>
      </c>
      <c r="BP1263" s="288" t="b">
        <f t="shared" si="161"/>
        <v>1</v>
      </c>
      <c r="BQ1263" s="288" t="b">
        <f t="shared" si="161"/>
        <v>1</v>
      </c>
    </row>
    <row r="1264" spans="1:69" ht="12" customHeight="1" x14ac:dyDescent="0.25">
      <c r="A1264" s="286">
        <v>25301151</v>
      </c>
      <c r="B1264" s="287" t="s">
        <v>3339</v>
      </c>
      <c r="C1264" s="16" t="s">
        <v>1462</v>
      </c>
      <c r="D1264" s="13" t="s">
        <v>182</v>
      </c>
      <c r="E1264" s="13"/>
      <c r="F1264" s="16"/>
      <c r="G1264" s="13"/>
      <c r="H1264" s="288" t="s">
        <v>2129</v>
      </c>
      <c r="I1264" s="288" t="s">
        <v>2129</v>
      </c>
      <c r="J1264" s="288" t="s">
        <v>2129</v>
      </c>
      <c r="K1264" s="288" t="s">
        <v>182</v>
      </c>
      <c r="L1264" s="288" t="s">
        <v>2130</v>
      </c>
      <c r="M1264" s="288" t="s">
        <v>2130</v>
      </c>
      <c r="N1264" s="288" t="s">
        <v>2129</v>
      </c>
      <c r="P1264" s="289">
        <v>-992389.51</v>
      </c>
      <c r="Q1264" s="289">
        <v>-947280.88</v>
      </c>
      <c r="R1264" s="289">
        <v>-902172.25</v>
      </c>
      <c r="S1264" s="289">
        <v>-857063.62</v>
      </c>
      <c r="T1264" s="289">
        <v>-811954.99</v>
      </c>
      <c r="U1264" s="289">
        <v>-766846.36</v>
      </c>
      <c r="V1264" s="289">
        <v>-721737.73</v>
      </c>
      <c r="W1264" s="289">
        <v>-676629.1</v>
      </c>
      <c r="X1264" s="289">
        <v>-631520.47</v>
      </c>
      <c r="Y1264" s="289">
        <v>-586411.84</v>
      </c>
      <c r="Z1264" s="289">
        <v>-541303.21</v>
      </c>
      <c r="AA1264" s="289">
        <v>-496194.58</v>
      </c>
      <c r="AB1264" s="289">
        <v>-451085.95</v>
      </c>
      <c r="AC1264" s="289"/>
      <c r="AD1264" s="289"/>
      <c r="AE1264" s="289">
        <v>-721737.73</v>
      </c>
      <c r="AF1264" s="299" t="s">
        <v>71</v>
      </c>
      <c r="AG1264" s="300"/>
      <c r="AH1264" s="291"/>
      <c r="AI1264" s="291"/>
      <c r="AJ1264" s="291"/>
      <c r="AK1264" s="292">
        <v>-721737.73</v>
      </c>
      <c r="AL1264" s="291">
        <v>-721737.73</v>
      </c>
      <c r="AM1264" s="293"/>
      <c r="AN1264" s="291"/>
      <c r="AO1264" s="294">
        <v>0</v>
      </c>
      <c r="AP1264" s="291"/>
      <c r="AQ1264" s="295">
        <v>-451085.95</v>
      </c>
      <c r="AR1264" s="291"/>
      <c r="AS1264" s="291"/>
      <c r="AT1264" s="291"/>
      <c r="AU1264" s="292">
        <v>-451085.95</v>
      </c>
      <c r="AV1264" s="291">
        <v>-451085.95</v>
      </c>
      <c r="AW1264" s="293"/>
      <c r="AX1264" s="291"/>
      <c r="AY1264" s="293">
        <v>0</v>
      </c>
      <c r="AZ1264" s="297" t="s">
        <v>1061</v>
      </c>
      <c r="BA1264" s="295"/>
      <c r="BB1264" s="43"/>
      <c r="BC1264" s="288" t="str">
        <f t="shared" si="160"/>
        <v/>
      </c>
      <c r="BD1264" s="288" t="str">
        <f t="shared" si="160"/>
        <v/>
      </c>
      <c r="BE1264" s="288" t="str">
        <f t="shared" si="160"/>
        <v/>
      </c>
      <c r="BF1264" s="288" t="str">
        <f t="shared" si="160"/>
        <v>Non-Op</v>
      </c>
      <c r="BG1264" s="288" t="str">
        <f t="shared" si="156"/>
        <v>NO</v>
      </c>
      <c r="BH1264" s="288" t="str">
        <f t="shared" si="156"/>
        <v>NO</v>
      </c>
      <c r="BI1264" s="288" t="str">
        <f t="shared" si="155"/>
        <v/>
      </c>
      <c r="BJ1264" s="43"/>
      <c r="BK1264" s="288" t="b">
        <f t="shared" si="161"/>
        <v>1</v>
      </c>
      <c r="BL1264" s="288" t="b">
        <f t="shared" si="161"/>
        <v>1</v>
      </c>
      <c r="BM1264" s="288" t="b">
        <f t="shared" si="161"/>
        <v>1</v>
      </c>
      <c r="BN1264" s="288" t="b">
        <f t="shared" si="161"/>
        <v>1</v>
      </c>
      <c r="BO1264" s="288" t="b">
        <f t="shared" si="161"/>
        <v>1</v>
      </c>
      <c r="BP1264" s="288" t="b">
        <f t="shared" si="161"/>
        <v>1</v>
      </c>
      <c r="BQ1264" s="288" t="b">
        <f t="shared" si="161"/>
        <v>1</v>
      </c>
    </row>
    <row r="1265" spans="1:69" ht="12" customHeight="1" x14ac:dyDescent="0.25">
      <c r="A1265" s="286">
        <v>25301203</v>
      </c>
      <c r="B1265" s="287" t="s">
        <v>3340</v>
      </c>
      <c r="C1265" s="16" t="s">
        <v>65</v>
      </c>
      <c r="D1265" s="13" t="s">
        <v>2133</v>
      </c>
      <c r="E1265" s="13"/>
      <c r="F1265" s="16"/>
      <c r="G1265" s="13"/>
      <c r="H1265" s="288" t="s">
        <v>2129</v>
      </c>
      <c r="I1265" s="288" t="s">
        <v>180</v>
      </c>
      <c r="J1265" s="288" t="s">
        <v>181</v>
      </c>
      <c r="K1265" s="288" t="s">
        <v>2129</v>
      </c>
      <c r="L1265" s="288" t="s">
        <v>2130</v>
      </c>
      <c r="M1265" s="288" t="s">
        <v>2130</v>
      </c>
      <c r="N1265" s="288" t="s">
        <v>2129</v>
      </c>
      <c r="P1265" s="289">
        <v>0</v>
      </c>
      <c r="Q1265" s="289">
        <v>0</v>
      </c>
      <c r="R1265" s="289">
        <v>0</v>
      </c>
      <c r="S1265" s="289">
        <v>0</v>
      </c>
      <c r="T1265" s="289">
        <v>0</v>
      </c>
      <c r="U1265" s="289">
        <v>0</v>
      </c>
      <c r="V1265" s="289">
        <v>0</v>
      </c>
      <c r="W1265" s="289">
        <v>0</v>
      </c>
      <c r="X1265" s="289">
        <v>0</v>
      </c>
      <c r="Y1265" s="289">
        <v>0</v>
      </c>
      <c r="Z1265" s="289">
        <v>0</v>
      </c>
      <c r="AA1265" s="289">
        <v>0</v>
      </c>
      <c r="AB1265" s="289">
        <v>0</v>
      </c>
      <c r="AC1265" s="289"/>
      <c r="AD1265" s="289"/>
      <c r="AE1265" s="289">
        <v>0</v>
      </c>
      <c r="AF1265" s="299">
        <v>5</v>
      </c>
      <c r="AG1265" s="300" t="s">
        <v>210</v>
      </c>
      <c r="AH1265" s="291"/>
      <c r="AI1265" s="291">
        <v>0</v>
      </c>
      <c r="AJ1265" s="291">
        <v>0</v>
      </c>
      <c r="AK1265" s="292"/>
      <c r="AL1265" s="291">
        <v>0</v>
      </c>
      <c r="AM1265" s="293"/>
      <c r="AN1265" s="291"/>
      <c r="AO1265" s="294">
        <v>0</v>
      </c>
      <c r="AP1265" s="291"/>
      <c r="AQ1265" s="295">
        <v>0</v>
      </c>
      <c r="AR1265" s="291"/>
      <c r="AS1265" s="291">
        <v>0</v>
      </c>
      <c r="AT1265" s="291">
        <v>0</v>
      </c>
      <c r="AU1265" s="292"/>
      <c r="AV1265" s="291">
        <v>0</v>
      </c>
      <c r="AW1265" s="293"/>
      <c r="AX1265" s="291"/>
      <c r="AY1265" s="293">
        <v>0</v>
      </c>
      <c r="AZ1265" s="297"/>
      <c r="BA1265" s="295"/>
      <c r="BB1265" s="43"/>
      <c r="BC1265" s="288" t="str">
        <f t="shared" si="160"/>
        <v/>
      </c>
      <c r="BD1265" s="288" t="str">
        <f t="shared" si="160"/>
        <v>ERB</v>
      </c>
      <c r="BE1265" s="288" t="str">
        <f t="shared" si="160"/>
        <v>GRB</v>
      </c>
      <c r="BF1265" s="288" t="str">
        <f t="shared" si="160"/>
        <v/>
      </c>
      <c r="BG1265" s="288" t="str">
        <f t="shared" si="156"/>
        <v>NO</v>
      </c>
      <c r="BH1265" s="288" t="str">
        <f t="shared" si="156"/>
        <v>NO</v>
      </c>
      <c r="BI1265" s="288" t="str">
        <f t="shared" si="155"/>
        <v/>
      </c>
      <c r="BJ1265" s="43"/>
      <c r="BK1265" s="288" t="b">
        <f t="shared" si="161"/>
        <v>1</v>
      </c>
      <c r="BL1265" s="288" t="b">
        <f t="shared" si="161"/>
        <v>1</v>
      </c>
      <c r="BM1265" s="288" t="b">
        <f t="shared" si="161"/>
        <v>1</v>
      </c>
      <c r="BN1265" s="288" t="b">
        <f t="shared" si="161"/>
        <v>1</v>
      </c>
      <c r="BO1265" s="288" t="b">
        <f t="shared" si="161"/>
        <v>1</v>
      </c>
      <c r="BP1265" s="288" t="b">
        <f t="shared" si="161"/>
        <v>1</v>
      </c>
      <c r="BQ1265" s="288" t="b">
        <f t="shared" si="161"/>
        <v>1</v>
      </c>
    </row>
    <row r="1266" spans="1:69" ht="12" customHeight="1" x14ac:dyDescent="0.25">
      <c r="A1266" s="286">
        <v>25301213</v>
      </c>
      <c r="B1266" s="287" t="s">
        <v>3341</v>
      </c>
      <c r="C1266" s="16" t="s">
        <v>64</v>
      </c>
      <c r="D1266" s="13" t="s">
        <v>2133</v>
      </c>
      <c r="E1266" s="13"/>
      <c r="F1266" s="16"/>
      <c r="G1266" s="13"/>
      <c r="H1266" s="288" t="s">
        <v>2129</v>
      </c>
      <c r="I1266" s="288" t="s">
        <v>180</v>
      </c>
      <c r="J1266" s="288" t="s">
        <v>181</v>
      </c>
      <c r="K1266" s="288" t="s">
        <v>2129</v>
      </c>
      <c r="L1266" s="288" t="s">
        <v>2130</v>
      </c>
      <c r="M1266" s="288" t="s">
        <v>2130</v>
      </c>
      <c r="N1266" s="288" t="s">
        <v>2129</v>
      </c>
      <c r="P1266" s="289">
        <v>-675825</v>
      </c>
      <c r="Q1266" s="289">
        <v>-675825</v>
      </c>
      <c r="R1266" s="289">
        <v>-675825</v>
      </c>
      <c r="S1266" s="289">
        <v>-675825</v>
      </c>
      <c r="T1266" s="289">
        <v>-675825</v>
      </c>
      <c r="U1266" s="289">
        <v>-531005.28</v>
      </c>
      <c r="V1266" s="289">
        <v>-522959.74</v>
      </c>
      <c r="W1266" s="289">
        <v>-514914.2</v>
      </c>
      <c r="X1266" s="289">
        <v>-506868.66</v>
      </c>
      <c r="Y1266" s="289">
        <v>-498823.12</v>
      </c>
      <c r="Z1266" s="289">
        <v>-490777.58</v>
      </c>
      <c r="AA1266" s="289">
        <v>-482732.04</v>
      </c>
      <c r="AB1266" s="289">
        <v>-474686.5</v>
      </c>
      <c r="AC1266" s="289"/>
      <c r="AD1266" s="289"/>
      <c r="AE1266" s="289">
        <v>-568886.36416666675</v>
      </c>
      <c r="AF1266" s="299" t="s">
        <v>227</v>
      </c>
      <c r="AG1266" s="300" t="s">
        <v>210</v>
      </c>
      <c r="AH1266" s="291"/>
      <c r="AI1266" s="291">
        <v>-376545.88444191677</v>
      </c>
      <c r="AJ1266" s="291">
        <v>-192340.47972475004</v>
      </c>
      <c r="AK1266" s="292"/>
      <c r="AL1266" s="291">
        <v>-568886.36416666675</v>
      </c>
      <c r="AM1266" s="293"/>
      <c r="AN1266" s="291"/>
      <c r="AO1266" s="294">
        <v>0</v>
      </c>
      <c r="AP1266" s="291"/>
      <c r="AQ1266" s="295">
        <v>-474686.5</v>
      </c>
      <c r="AR1266" s="291"/>
      <c r="AS1266" s="291">
        <v>-314194.99434999999</v>
      </c>
      <c r="AT1266" s="291">
        <v>-160491.50565000001</v>
      </c>
      <c r="AU1266" s="292"/>
      <c r="AV1266" s="291">
        <v>-474686.5</v>
      </c>
      <c r="AW1266" s="293"/>
      <c r="AX1266" s="291"/>
      <c r="AY1266" s="293">
        <v>0</v>
      </c>
      <c r="AZ1266" s="297"/>
      <c r="BA1266" s="295"/>
      <c r="BB1266" s="43"/>
      <c r="BC1266" s="288" t="str">
        <f t="shared" si="160"/>
        <v/>
      </c>
      <c r="BD1266" s="288" t="str">
        <f t="shared" si="160"/>
        <v>ERB</v>
      </c>
      <c r="BE1266" s="288" t="str">
        <f t="shared" si="160"/>
        <v>GRB</v>
      </c>
      <c r="BF1266" s="288" t="str">
        <f t="shared" si="160"/>
        <v/>
      </c>
      <c r="BG1266" s="288" t="str">
        <f t="shared" si="156"/>
        <v>NO</v>
      </c>
      <c r="BH1266" s="288" t="str">
        <f t="shared" si="156"/>
        <v>NO</v>
      </c>
      <c r="BI1266" s="288" t="str">
        <f t="shared" si="155"/>
        <v/>
      </c>
      <c r="BJ1266" s="43"/>
      <c r="BK1266" s="288" t="b">
        <f t="shared" si="161"/>
        <v>1</v>
      </c>
      <c r="BL1266" s="288" t="b">
        <f t="shared" si="161"/>
        <v>1</v>
      </c>
      <c r="BM1266" s="288" t="b">
        <f t="shared" si="161"/>
        <v>1</v>
      </c>
      <c r="BN1266" s="288" t="b">
        <f t="shared" si="161"/>
        <v>1</v>
      </c>
      <c r="BO1266" s="288" t="b">
        <f t="shared" si="161"/>
        <v>1</v>
      </c>
      <c r="BP1266" s="288" t="b">
        <f t="shared" si="161"/>
        <v>1</v>
      </c>
      <c r="BQ1266" s="288" t="b">
        <f t="shared" si="161"/>
        <v>1</v>
      </c>
    </row>
    <row r="1267" spans="1:69" ht="12" customHeight="1" x14ac:dyDescent="0.25">
      <c r="A1267" s="286">
        <v>25302221</v>
      </c>
      <c r="B1267" s="287" t="s">
        <v>3342</v>
      </c>
      <c r="C1267" s="16" t="s">
        <v>1463</v>
      </c>
      <c r="D1267" s="13" t="s">
        <v>183</v>
      </c>
      <c r="E1267" s="13"/>
      <c r="F1267" s="16"/>
      <c r="G1267" s="13"/>
      <c r="H1267" s="288" t="s">
        <v>2129</v>
      </c>
      <c r="I1267" s="288" t="s">
        <v>2129</v>
      </c>
      <c r="J1267" s="288" t="s">
        <v>2129</v>
      </c>
      <c r="K1267" s="288" t="s">
        <v>2129</v>
      </c>
      <c r="L1267" s="288" t="s">
        <v>2130</v>
      </c>
      <c r="M1267" s="288" t="s">
        <v>183</v>
      </c>
      <c r="N1267" s="288" t="s">
        <v>183</v>
      </c>
      <c r="P1267" s="289">
        <v>-2943825.53</v>
      </c>
      <c r="Q1267" s="289">
        <v>-3004683.33</v>
      </c>
      <c r="R1267" s="289">
        <v>-3487303.53</v>
      </c>
      <c r="S1267" s="289">
        <v>-4009661.28</v>
      </c>
      <c r="T1267" s="289">
        <v>-4098657.08</v>
      </c>
      <c r="U1267" s="289">
        <v>-3713956.36</v>
      </c>
      <c r="V1267" s="289">
        <v>-3881723.89</v>
      </c>
      <c r="W1267" s="289">
        <v>-4179193.06</v>
      </c>
      <c r="X1267" s="289">
        <v>-4582286.33</v>
      </c>
      <c r="Y1267" s="289">
        <v>-4953034.57</v>
      </c>
      <c r="Z1267" s="289">
        <v>-5397544.9900000002</v>
      </c>
      <c r="AA1267" s="289">
        <v>-4655115.5999999996</v>
      </c>
      <c r="AB1267" s="289">
        <v>-5052801.92</v>
      </c>
      <c r="AC1267" s="289"/>
      <c r="AD1267" s="289"/>
      <c r="AE1267" s="289">
        <v>-4163456.1454166672</v>
      </c>
      <c r="AF1267" s="307"/>
      <c r="AG1267" s="307"/>
      <c r="AH1267" s="291"/>
      <c r="AI1267" s="291"/>
      <c r="AJ1267" s="291"/>
      <c r="AK1267" s="292"/>
      <c r="AL1267" s="291">
        <v>0</v>
      </c>
      <c r="AM1267" s="293"/>
      <c r="AN1267" s="291">
        <v>-4163456.1454166672</v>
      </c>
      <c r="AO1267" s="294">
        <v>-4163456.1454166672</v>
      </c>
      <c r="AP1267" s="291"/>
      <c r="AQ1267" s="295">
        <v>-5052801.92</v>
      </c>
      <c r="AR1267" s="291"/>
      <c r="AS1267" s="291"/>
      <c r="AT1267" s="291"/>
      <c r="AU1267" s="292"/>
      <c r="AV1267" s="291">
        <v>0</v>
      </c>
      <c r="AW1267" s="293"/>
      <c r="AX1267" s="291">
        <v>-5052801.92</v>
      </c>
      <c r="AY1267" s="293">
        <v>-5052801.92</v>
      </c>
      <c r="AZ1267" s="297"/>
      <c r="BA1267" s="295"/>
      <c r="BB1267" s="43"/>
      <c r="BC1267" s="288" t="str">
        <f t="shared" si="160"/>
        <v/>
      </c>
      <c r="BD1267" s="288" t="str">
        <f t="shared" si="160"/>
        <v/>
      </c>
      <c r="BE1267" s="288" t="str">
        <f t="shared" si="160"/>
        <v/>
      </c>
      <c r="BF1267" s="288" t="str">
        <f t="shared" si="160"/>
        <v/>
      </c>
      <c r="BG1267" s="288" t="str">
        <f t="shared" si="156"/>
        <v>NO</v>
      </c>
      <c r="BH1267" s="288" t="str">
        <f t="shared" si="156"/>
        <v>W/C</v>
      </c>
      <c r="BI1267" s="288" t="str">
        <f t="shared" si="155"/>
        <v>W/C</v>
      </c>
      <c r="BJ1267" s="43"/>
      <c r="BK1267" s="288" t="b">
        <f t="shared" si="161"/>
        <v>1</v>
      </c>
      <c r="BL1267" s="288" t="b">
        <f t="shared" si="161"/>
        <v>1</v>
      </c>
      <c r="BM1267" s="288" t="b">
        <f t="shared" si="161"/>
        <v>1</v>
      </c>
      <c r="BN1267" s="288" t="b">
        <f t="shared" si="161"/>
        <v>1</v>
      </c>
      <c r="BO1267" s="288" t="b">
        <f t="shared" si="161"/>
        <v>1</v>
      </c>
      <c r="BP1267" s="288" t="b">
        <f t="shared" si="161"/>
        <v>1</v>
      </c>
      <c r="BQ1267" s="288" t="b">
        <f t="shared" si="161"/>
        <v>1</v>
      </c>
    </row>
    <row r="1268" spans="1:69" ht="12" customHeight="1" x14ac:dyDescent="0.25">
      <c r="A1268" s="286">
        <v>25302222</v>
      </c>
      <c r="B1268" s="287" t="s">
        <v>3343</v>
      </c>
      <c r="C1268" s="16" t="s">
        <v>1464</v>
      </c>
      <c r="D1268" s="13" t="s">
        <v>183</v>
      </c>
      <c r="E1268" s="13"/>
      <c r="F1268" s="16"/>
      <c r="G1268" s="13"/>
      <c r="H1268" s="288" t="s">
        <v>2129</v>
      </c>
      <c r="I1268" s="288" t="s">
        <v>2129</v>
      </c>
      <c r="J1268" s="288" t="s">
        <v>2129</v>
      </c>
      <c r="K1268" s="288" t="s">
        <v>2129</v>
      </c>
      <c r="L1268" s="288" t="s">
        <v>2130</v>
      </c>
      <c r="M1268" s="288" t="s">
        <v>183</v>
      </c>
      <c r="N1268" s="288" t="s">
        <v>183</v>
      </c>
      <c r="P1268" s="289">
        <v>-10581647.6</v>
      </c>
      <c r="Q1268" s="289">
        <v>-11045282.050000001</v>
      </c>
      <c r="R1268" s="289">
        <v>-11554627.189999999</v>
      </c>
      <c r="S1268" s="289">
        <v>-12021105.550000001</v>
      </c>
      <c r="T1268" s="289">
        <v>-12266132.189999999</v>
      </c>
      <c r="U1268" s="289">
        <v>-12225337</v>
      </c>
      <c r="V1268" s="289">
        <v>-12275183.26</v>
      </c>
      <c r="W1268" s="289">
        <v>-12271539.27</v>
      </c>
      <c r="X1268" s="289">
        <v>-12290018.539999999</v>
      </c>
      <c r="Y1268" s="289">
        <v>-12323333.970000001</v>
      </c>
      <c r="Z1268" s="289">
        <v>-12553944.310000001</v>
      </c>
      <c r="AA1268" s="289">
        <v>-12607819.25</v>
      </c>
      <c r="AB1268" s="289">
        <v>-12961950.18</v>
      </c>
      <c r="AC1268" s="289"/>
      <c r="AD1268" s="289"/>
      <c r="AE1268" s="289">
        <v>-12100510.122500002</v>
      </c>
      <c r="AF1268" s="307"/>
      <c r="AG1268" s="307"/>
      <c r="AH1268" s="291"/>
      <c r="AI1268" s="291"/>
      <c r="AJ1268" s="291"/>
      <c r="AK1268" s="292"/>
      <c r="AL1268" s="291">
        <v>0</v>
      </c>
      <c r="AM1268" s="293"/>
      <c r="AN1268" s="291">
        <v>-12100510.122500002</v>
      </c>
      <c r="AO1268" s="294">
        <v>-12100510.122500002</v>
      </c>
      <c r="AP1268" s="291"/>
      <c r="AQ1268" s="295">
        <v>-12961950.18</v>
      </c>
      <c r="AR1268" s="291"/>
      <c r="AS1268" s="291"/>
      <c r="AT1268" s="291"/>
      <c r="AU1268" s="292"/>
      <c r="AV1268" s="291">
        <v>0</v>
      </c>
      <c r="AW1268" s="293"/>
      <c r="AX1268" s="291">
        <v>-12961950.18</v>
      </c>
      <c r="AY1268" s="293">
        <v>-12961950.18</v>
      </c>
      <c r="AZ1268" s="297"/>
      <c r="BA1268" s="295"/>
      <c r="BB1268" s="43"/>
      <c r="BC1268" s="288" t="str">
        <f t="shared" si="160"/>
        <v/>
      </c>
      <c r="BD1268" s="288" t="str">
        <f t="shared" si="160"/>
        <v/>
      </c>
      <c r="BE1268" s="288" t="str">
        <f t="shared" si="160"/>
        <v/>
      </c>
      <c r="BF1268" s="288" t="str">
        <f t="shared" si="160"/>
        <v/>
      </c>
      <c r="BG1268" s="288" t="str">
        <f t="shared" si="156"/>
        <v>NO</v>
      </c>
      <c r="BH1268" s="288" t="str">
        <f t="shared" si="156"/>
        <v>W/C</v>
      </c>
      <c r="BI1268" s="288" t="str">
        <f t="shared" si="155"/>
        <v>W/C</v>
      </c>
      <c r="BJ1268" s="43"/>
      <c r="BK1268" s="288" t="b">
        <f t="shared" si="161"/>
        <v>1</v>
      </c>
      <c r="BL1268" s="288" t="b">
        <f t="shared" si="161"/>
        <v>1</v>
      </c>
      <c r="BM1268" s="288" t="b">
        <f t="shared" si="161"/>
        <v>1</v>
      </c>
      <c r="BN1268" s="288" t="b">
        <f t="shared" si="161"/>
        <v>1</v>
      </c>
      <c r="BO1268" s="288" t="b">
        <f t="shared" si="161"/>
        <v>1</v>
      </c>
      <c r="BP1268" s="288" t="b">
        <f t="shared" si="161"/>
        <v>1</v>
      </c>
      <c r="BQ1268" s="288" t="b">
        <f t="shared" si="161"/>
        <v>1</v>
      </c>
    </row>
    <row r="1269" spans="1:69" ht="12" customHeight="1" x14ac:dyDescent="0.25">
      <c r="A1269" s="286">
        <v>25302223</v>
      </c>
      <c r="B1269" s="287" t="s">
        <v>3344</v>
      </c>
      <c r="C1269" s="16" t="s">
        <v>1465</v>
      </c>
      <c r="D1269" s="13" t="s">
        <v>182</v>
      </c>
      <c r="E1269" s="13"/>
      <c r="F1269" s="16"/>
      <c r="G1269" s="13"/>
      <c r="H1269" s="288" t="s">
        <v>2129</v>
      </c>
      <c r="I1269" s="288" t="s">
        <v>2129</v>
      </c>
      <c r="J1269" s="288" t="s">
        <v>2129</v>
      </c>
      <c r="K1269" s="288" t="s">
        <v>182</v>
      </c>
      <c r="L1269" s="288" t="s">
        <v>2130</v>
      </c>
      <c r="M1269" s="288" t="s">
        <v>2130</v>
      </c>
      <c r="N1269" s="288" t="s">
        <v>2129</v>
      </c>
      <c r="P1269" s="289">
        <v>-7378561</v>
      </c>
      <c r="Q1269" s="289">
        <v>-7378561</v>
      </c>
      <c r="R1269" s="289">
        <v>-7378561</v>
      </c>
      <c r="S1269" s="289">
        <v>-7252160</v>
      </c>
      <c r="T1269" s="289">
        <v>-7252160</v>
      </c>
      <c r="U1269" s="289">
        <v>-7252160</v>
      </c>
      <c r="V1269" s="289">
        <v>-7939946</v>
      </c>
      <c r="W1269" s="289">
        <v>-7939946</v>
      </c>
      <c r="X1269" s="289">
        <v>-7939946</v>
      </c>
      <c r="Y1269" s="289">
        <v>-9024592</v>
      </c>
      <c r="Z1269" s="289">
        <v>-9024592</v>
      </c>
      <c r="AA1269" s="289">
        <v>-9024592</v>
      </c>
      <c r="AB1269" s="289">
        <v>-9679079</v>
      </c>
      <c r="AC1269" s="289"/>
      <c r="AD1269" s="289"/>
      <c r="AE1269" s="289">
        <v>-7994669.666666667</v>
      </c>
      <c r="AF1269" s="299"/>
      <c r="AG1269" s="299"/>
      <c r="AH1269" s="291"/>
      <c r="AI1269" s="291"/>
      <c r="AJ1269" s="291"/>
      <c r="AK1269" s="292">
        <v>-7994669.666666667</v>
      </c>
      <c r="AL1269" s="291">
        <v>-7994669.666666667</v>
      </c>
      <c r="AM1269" s="293"/>
      <c r="AN1269" s="291"/>
      <c r="AO1269" s="294">
        <v>0</v>
      </c>
      <c r="AP1269" s="291"/>
      <c r="AQ1269" s="295">
        <v>-9679079</v>
      </c>
      <c r="AR1269" s="291"/>
      <c r="AS1269" s="291"/>
      <c r="AT1269" s="291"/>
      <c r="AU1269" s="292">
        <v>-9679079</v>
      </c>
      <c r="AV1269" s="291">
        <v>-9679079</v>
      </c>
      <c r="AW1269" s="293"/>
      <c r="AX1269" s="291"/>
      <c r="AY1269" s="293">
        <v>0</v>
      </c>
      <c r="AZ1269" s="297" t="s">
        <v>292</v>
      </c>
      <c r="BA1269" s="295"/>
      <c r="BB1269" s="43"/>
      <c r="BC1269" s="288" t="str">
        <f t="shared" si="160"/>
        <v/>
      </c>
      <c r="BD1269" s="288" t="str">
        <f t="shared" si="160"/>
        <v/>
      </c>
      <c r="BE1269" s="288" t="str">
        <f t="shared" si="160"/>
        <v/>
      </c>
      <c r="BF1269" s="288" t="str">
        <f t="shared" si="160"/>
        <v>Non-Op</v>
      </c>
      <c r="BG1269" s="288" t="str">
        <f t="shared" si="156"/>
        <v>NO</v>
      </c>
      <c r="BH1269" s="288" t="str">
        <f t="shared" si="156"/>
        <v>NO</v>
      </c>
      <c r="BI1269" s="288" t="str">
        <f t="shared" si="155"/>
        <v/>
      </c>
      <c r="BJ1269" s="43"/>
      <c r="BK1269" s="288" t="b">
        <f t="shared" si="161"/>
        <v>1</v>
      </c>
      <c r="BL1269" s="288" t="b">
        <f t="shared" si="161"/>
        <v>1</v>
      </c>
      <c r="BM1269" s="288" t="b">
        <f t="shared" si="161"/>
        <v>1</v>
      </c>
      <c r="BN1269" s="288" t="b">
        <f t="shared" si="161"/>
        <v>1</v>
      </c>
      <c r="BO1269" s="288" t="b">
        <f t="shared" si="161"/>
        <v>1</v>
      </c>
      <c r="BP1269" s="288" t="b">
        <f t="shared" si="161"/>
        <v>1</v>
      </c>
      <c r="BQ1269" s="288" t="b">
        <f t="shared" si="161"/>
        <v>1</v>
      </c>
    </row>
    <row r="1270" spans="1:69" ht="12" customHeight="1" x14ac:dyDescent="0.25">
      <c r="A1270" s="286">
        <v>25303001</v>
      </c>
      <c r="B1270" s="287" t="s">
        <v>3345</v>
      </c>
      <c r="C1270" s="16" t="s">
        <v>1466</v>
      </c>
      <c r="D1270" s="13" t="s">
        <v>182</v>
      </c>
      <c r="E1270" s="13"/>
      <c r="F1270" s="303">
        <v>43070</v>
      </c>
      <c r="G1270" s="13"/>
      <c r="H1270" s="288" t="s">
        <v>2129</v>
      </c>
      <c r="I1270" s="288" t="s">
        <v>2129</v>
      </c>
      <c r="J1270" s="288" t="s">
        <v>2129</v>
      </c>
      <c r="K1270" s="288" t="s">
        <v>182</v>
      </c>
      <c r="L1270" s="288" t="s">
        <v>2130</v>
      </c>
      <c r="M1270" s="288" t="s">
        <v>2130</v>
      </c>
      <c r="N1270" s="288" t="s">
        <v>2129</v>
      </c>
      <c r="P1270" s="289">
        <v>2122852.9900000002</v>
      </c>
      <c r="Q1270" s="289">
        <v>19661151.989999998</v>
      </c>
      <c r="R1270" s="289">
        <v>30513318.989999998</v>
      </c>
      <c r="S1270" s="289">
        <v>45708727.990000002</v>
      </c>
      <c r="T1270" s="289">
        <v>54687246.990000002</v>
      </c>
      <c r="U1270" s="289">
        <v>53697568.990000002</v>
      </c>
      <c r="V1270" s="289">
        <v>53303401.990000002</v>
      </c>
      <c r="W1270" s="289">
        <v>57451663.990000002</v>
      </c>
      <c r="X1270" s="289">
        <v>56382749.990000002</v>
      </c>
      <c r="Y1270" s="289">
        <v>54012420.990000002</v>
      </c>
      <c r="Z1270" s="289">
        <v>57320187.990000002</v>
      </c>
      <c r="AA1270" s="289">
        <v>70574760.989999995</v>
      </c>
      <c r="AB1270" s="289">
        <v>81811274.989999995</v>
      </c>
      <c r="AC1270" s="289"/>
      <c r="AD1270" s="289"/>
      <c r="AE1270" s="289">
        <v>49606688.740000002</v>
      </c>
      <c r="AF1270" s="299"/>
      <c r="AG1270" s="300"/>
      <c r="AH1270" s="291"/>
      <c r="AI1270" s="291"/>
      <c r="AJ1270" s="291"/>
      <c r="AK1270" s="292">
        <v>49606688.740000002</v>
      </c>
      <c r="AL1270" s="291">
        <v>49606688.740000002</v>
      </c>
      <c r="AM1270" s="293"/>
      <c r="AN1270" s="291"/>
      <c r="AO1270" s="294">
        <v>0</v>
      </c>
      <c r="AP1270" s="291"/>
      <c r="AQ1270" s="295">
        <v>81811274.989999995</v>
      </c>
      <c r="AR1270" s="291"/>
      <c r="AS1270" s="291"/>
      <c r="AT1270" s="291"/>
      <c r="AU1270" s="292">
        <v>81811274.989999995</v>
      </c>
      <c r="AV1270" s="291">
        <v>81811274.989999995</v>
      </c>
      <c r="AW1270" s="293"/>
      <c r="AX1270" s="291"/>
      <c r="AY1270" s="293">
        <v>0</v>
      </c>
      <c r="AZ1270" s="297" t="s">
        <v>255</v>
      </c>
      <c r="BA1270" s="295"/>
      <c r="BB1270" s="43"/>
      <c r="BC1270" s="288" t="str">
        <f t="shared" si="160"/>
        <v/>
      </c>
      <c r="BD1270" s="288" t="str">
        <f t="shared" si="160"/>
        <v/>
      </c>
      <c r="BE1270" s="288" t="str">
        <f t="shared" si="160"/>
        <v/>
      </c>
      <c r="BF1270" s="288" t="str">
        <f t="shared" si="160"/>
        <v>Non-Op</v>
      </c>
      <c r="BG1270" s="288" t="str">
        <f t="shared" si="156"/>
        <v>NO</v>
      </c>
      <c r="BH1270" s="288" t="str">
        <f t="shared" si="156"/>
        <v>NO</v>
      </c>
      <c r="BI1270" s="288" t="str">
        <f t="shared" si="155"/>
        <v/>
      </c>
      <c r="BJ1270" s="43"/>
      <c r="BK1270" s="288" t="b">
        <f t="shared" si="161"/>
        <v>1</v>
      </c>
      <c r="BL1270" s="288" t="b">
        <f t="shared" si="161"/>
        <v>1</v>
      </c>
      <c r="BM1270" s="288" t="b">
        <f t="shared" si="161"/>
        <v>1</v>
      </c>
      <c r="BN1270" s="288" t="b">
        <f t="shared" si="161"/>
        <v>1</v>
      </c>
      <c r="BO1270" s="288" t="b">
        <f t="shared" si="161"/>
        <v>1</v>
      </c>
      <c r="BP1270" s="288" t="b">
        <f t="shared" si="161"/>
        <v>1</v>
      </c>
      <c r="BQ1270" s="288" t="b">
        <f t="shared" si="161"/>
        <v>1</v>
      </c>
    </row>
    <row r="1271" spans="1:69" ht="12" customHeight="1" x14ac:dyDescent="0.25">
      <c r="A1271" s="309">
        <v>25303031</v>
      </c>
      <c r="B1271" s="309" t="s">
        <v>3346</v>
      </c>
      <c r="C1271" s="43" t="s">
        <v>1467</v>
      </c>
      <c r="D1271" s="13" t="s">
        <v>182</v>
      </c>
      <c r="E1271" s="13"/>
      <c r="F1271" s="310">
        <v>43101</v>
      </c>
      <c r="G1271" s="13"/>
      <c r="H1271" s="288" t="s">
        <v>2129</v>
      </c>
      <c r="I1271" s="288" t="s">
        <v>2129</v>
      </c>
      <c r="J1271" s="288" t="s">
        <v>2129</v>
      </c>
      <c r="K1271" s="288" t="s">
        <v>182</v>
      </c>
      <c r="L1271" s="288" t="s">
        <v>2130</v>
      </c>
      <c r="M1271" s="288" t="s">
        <v>2130</v>
      </c>
      <c r="N1271" s="288" t="s">
        <v>2129</v>
      </c>
      <c r="P1271" s="289">
        <v>0</v>
      </c>
      <c r="Q1271" s="289">
        <v>-14398589.380000001</v>
      </c>
      <c r="R1271" s="289">
        <v>-25513318.989999998</v>
      </c>
      <c r="S1271" s="289">
        <v>-40708727.990000002</v>
      </c>
      <c r="T1271" s="289">
        <v>-49687246.990000002</v>
      </c>
      <c r="U1271" s="289">
        <v>-48697568.990000002</v>
      </c>
      <c r="V1271" s="289">
        <v>-48303401.990000002</v>
      </c>
      <c r="W1271" s="289">
        <v>-52451663.990000002</v>
      </c>
      <c r="X1271" s="289">
        <v>-51382749.990000002</v>
      </c>
      <c r="Y1271" s="289">
        <v>-53299683.990000002</v>
      </c>
      <c r="Z1271" s="289">
        <v>-56607450.990000002</v>
      </c>
      <c r="AA1271" s="289">
        <v>-69862023.989999995</v>
      </c>
      <c r="AB1271" s="289">
        <v>-81098537.989999995</v>
      </c>
      <c r="AC1271" s="289"/>
      <c r="AD1271" s="289"/>
      <c r="AE1271" s="289">
        <v>-45955141.356249996</v>
      </c>
      <c r="AF1271" s="299"/>
      <c r="AG1271" s="300"/>
      <c r="AH1271" s="291"/>
      <c r="AI1271" s="291"/>
      <c r="AJ1271" s="291"/>
      <c r="AK1271" s="292">
        <v>-45955141.356249996</v>
      </c>
      <c r="AL1271" s="291">
        <v>-45955141.356249996</v>
      </c>
      <c r="AM1271" s="293"/>
      <c r="AN1271" s="291"/>
      <c r="AO1271" s="294">
        <v>0</v>
      </c>
      <c r="AP1271" s="291"/>
      <c r="AQ1271" s="295">
        <v>-81098537.989999995</v>
      </c>
      <c r="AR1271" s="291"/>
      <c r="AS1271" s="291"/>
      <c r="AT1271" s="291"/>
      <c r="AU1271" s="292">
        <v>-81098537.989999995</v>
      </c>
      <c r="AV1271" s="291">
        <v>-81098537.989999995</v>
      </c>
      <c r="AW1271" s="293"/>
      <c r="AX1271" s="291"/>
      <c r="AY1271" s="293">
        <v>0</v>
      </c>
      <c r="AZ1271" s="297" t="s">
        <v>255</v>
      </c>
      <c r="BA1271" s="295"/>
      <c r="BB1271" s="43"/>
      <c r="BC1271" s="288" t="str">
        <f t="shared" si="160"/>
        <v/>
      </c>
      <c r="BD1271" s="288" t="str">
        <f t="shared" si="160"/>
        <v/>
      </c>
      <c r="BE1271" s="288" t="str">
        <f t="shared" si="160"/>
        <v/>
      </c>
      <c r="BF1271" s="288" t="str">
        <f t="shared" si="160"/>
        <v>Non-Op</v>
      </c>
      <c r="BG1271" s="288" t="str">
        <f t="shared" si="156"/>
        <v>NO</v>
      </c>
      <c r="BH1271" s="288" t="str">
        <f t="shared" si="156"/>
        <v>NO</v>
      </c>
      <c r="BI1271" s="288" t="str">
        <f t="shared" si="155"/>
        <v/>
      </c>
      <c r="BJ1271" s="43"/>
      <c r="BK1271" s="288" t="b">
        <f t="shared" si="161"/>
        <v>1</v>
      </c>
      <c r="BL1271" s="288" t="b">
        <f t="shared" si="161"/>
        <v>1</v>
      </c>
      <c r="BM1271" s="288" t="b">
        <f t="shared" si="161"/>
        <v>1</v>
      </c>
      <c r="BN1271" s="288" t="b">
        <f t="shared" si="161"/>
        <v>1</v>
      </c>
      <c r="BO1271" s="288" t="b">
        <f t="shared" si="161"/>
        <v>1</v>
      </c>
      <c r="BP1271" s="288" t="b">
        <f t="shared" si="161"/>
        <v>1</v>
      </c>
      <c r="BQ1271" s="288" t="b">
        <f t="shared" si="161"/>
        <v>1</v>
      </c>
    </row>
    <row r="1272" spans="1:69" ht="12" customHeight="1" x14ac:dyDescent="0.25">
      <c r="A1272" s="286">
        <v>25303041</v>
      </c>
      <c r="B1272" s="287" t="s">
        <v>3347</v>
      </c>
      <c r="C1272" s="16" t="s">
        <v>1468</v>
      </c>
      <c r="D1272" s="13" t="s">
        <v>182</v>
      </c>
      <c r="E1272" s="13"/>
      <c r="F1272" s="303">
        <v>43070</v>
      </c>
      <c r="G1272" s="13"/>
      <c r="H1272" s="288" t="s">
        <v>2129</v>
      </c>
      <c r="I1272" s="288" t="s">
        <v>2129</v>
      </c>
      <c r="J1272" s="288" t="s">
        <v>2129</v>
      </c>
      <c r="K1272" s="288" t="s">
        <v>182</v>
      </c>
      <c r="L1272" s="288" t="s">
        <v>2130</v>
      </c>
      <c r="M1272" s="288" t="s">
        <v>2130</v>
      </c>
      <c r="N1272" s="288" t="s">
        <v>2129</v>
      </c>
      <c r="P1272" s="289">
        <v>-2122852.9900000002</v>
      </c>
      <c r="Q1272" s="289">
        <v>-5262562.6100000003</v>
      </c>
      <c r="R1272" s="289">
        <v>-5000000</v>
      </c>
      <c r="S1272" s="289">
        <v>-5000000</v>
      </c>
      <c r="T1272" s="289">
        <v>-5000000</v>
      </c>
      <c r="U1272" s="289">
        <v>-5000000</v>
      </c>
      <c r="V1272" s="289">
        <v>-5000000</v>
      </c>
      <c r="W1272" s="289">
        <v>-5000000</v>
      </c>
      <c r="X1272" s="289">
        <v>-5000000</v>
      </c>
      <c r="Y1272" s="289">
        <v>-712737</v>
      </c>
      <c r="Z1272" s="289">
        <v>-712737</v>
      </c>
      <c r="AA1272" s="289">
        <v>-712737</v>
      </c>
      <c r="AB1272" s="289">
        <v>-712737</v>
      </c>
      <c r="AC1272" s="289"/>
      <c r="AD1272" s="289"/>
      <c r="AE1272" s="289">
        <v>-3651547.3837499996</v>
      </c>
      <c r="AF1272" s="299"/>
      <c r="AG1272" s="300"/>
      <c r="AH1272" s="291"/>
      <c r="AI1272" s="291"/>
      <c r="AJ1272" s="291"/>
      <c r="AK1272" s="292">
        <v>-3651547.3837499996</v>
      </c>
      <c r="AL1272" s="291">
        <v>-3651547.3837499996</v>
      </c>
      <c r="AM1272" s="293"/>
      <c r="AN1272" s="291"/>
      <c r="AO1272" s="294">
        <v>0</v>
      </c>
      <c r="AP1272" s="291"/>
      <c r="AQ1272" s="295">
        <v>-712737</v>
      </c>
      <c r="AR1272" s="291"/>
      <c r="AS1272" s="291"/>
      <c r="AT1272" s="291"/>
      <c r="AU1272" s="292">
        <v>-712737</v>
      </c>
      <c r="AV1272" s="291">
        <v>-712737</v>
      </c>
      <c r="AW1272" s="293"/>
      <c r="AX1272" s="291"/>
      <c r="AY1272" s="293">
        <v>0</v>
      </c>
      <c r="AZ1272" s="297" t="s">
        <v>255</v>
      </c>
      <c r="BA1272" s="295"/>
      <c r="BB1272" s="43"/>
      <c r="BC1272" s="288" t="str">
        <f t="shared" si="160"/>
        <v/>
      </c>
      <c r="BD1272" s="288" t="str">
        <f t="shared" si="160"/>
        <v/>
      </c>
      <c r="BE1272" s="288" t="str">
        <f t="shared" si="160"/>
        <v/>
      </c>
      <c r="BF1272" s="288" t="str">
        <f t="shared" si="160"/>
        <v>Non-Op</v>
      </c>
      <c r="BG1272" s="288" t="str">
        <f t="shared" si="156"/>
        <v>NO</v>
      </c>
      <c r="BH1272" s="288" t="str">
        <f t="shared" si="156"/>
        <v>NO</v>
      </c>
      <c r="BI1272" s="288" t="str">
        <f t="shared" si="155"/>
        <v/>
      </c>
      <c r="BJ1272" s="43"/>
      <c r="BK1272" s="288" t="b">
        <f t="shared" si="161"/>
        <v>1</v>
      </c>
      <c r="BL1272" s="288" t="b">
        <f t="shared" si="161"/>
        <v>1</v>
      </c>
      <c r="BM1272" s="288" t="b">
        <f t="shared" si="161"/>
        <v>1</v>
      </c>
      <c r="BN1272" s="288" t="b">
        <f t="shared" si="161"/>
        <v>1</v>
      </c>
      <c r="BO1272" s="288" t="b">
        <f t="shared" si="161"/>
        <v>1</v>
      </c>
      <c r="BP1272" s="288" t="b">
        <f t="shared" si="161"/>
        <v>1</v>
      </c>
      <c r="BQ1272" s="288" t="b">
        <f t="shared" si="161"/>
        <v>1</v>
      </c>
    </row>
    <row r="1273" spans="1:69" ht="12" customHeight="1" x14ac:dyDescent="0.25">
      <c r="A1273" s="286">
        <v>25303061</v>
      </c>
      <c r="B1273" s="287" t="s">
        <v>3348</v>
      </c>
      <c r="C1273" s="16" t="s">
        <v>1469</v>
      </c>
      <c r="D1273" s="13" t="s">
        <v>182</v>
      </c>
      <c r="E1273" s="13"/>
      <c r="F1273" s="303">
        <v>43070</v>
      </c>
      <c r="G1273" s="13"/>
      <c r="H1273" s="288" t="s">
        <v>2129</v>
      </c>
      <c r="I1273" s="288" t="s">
        <v>2129</v>
      </c>
      <c r="J1273" s="288" t="s">
        <v>2129</v>
      </c>
      <c r="K1273" s="288" t="s">
        <v>182</v>
      </c>
      <c r="L1273" s="288" t="s">
        <v>2130</v>
      </c>
      <c r="M1273" s="288" t="s">
        <v>2130</v>
      </c>
      <c r="N1273" s="288" t="s">
        <v>2129</v>
      </c>
      <c r="P1273" s="289">
        <v>-2122852.9900000002</v>
      </c>
      <c r="Q1273" s="289">
        <v>-19661151.989999998</v>
      </c>
      <c r="R1273" s="289">
        <v>-30513318.989999998</v>
      </c>
      <c r="S1273" s="289">
        <v>-45708727.990000002</v>
      </c>
      <c r="T1273" s="289">
        <v>-54687246.990000002</v>
      </c>
      <c r="U1273" s="289">
        <v>-53697568.990000002</v>
      </c>
      <c r="V1273" s="289">
        <v>-53303401.990000002</v>
      </c>
      <c r="W1273" s="289">
        <v>-57451663.990000002</v>
      </c>
      <c r="X1273" s="289">
        <v>-56382749.990000002</v>
      </c>
      <c r="Y1273" s="289">
        <v>-54012420.990000002</v>
      </c>
      <c r="Z1273" s="289">
        <v>-57320187.990000002</v>
      </c>
      <c r="AA1273" s="289">
        <v>-70574760.989999995</v>
      </c>
      <c r="AB1273" s="289">
        <v>-81811274.989999995</v>
      </c>
      <c r="AC1273" s="289"/>
      <c r="AD1273" s="289"/>
      <c r="AE1273" s="289">
        <v>-49606688.740000002</v>
      </c>
      <c r="AF1273" s="299"/>
      <c r="AG1273" s="300"/>
      <c r="AH1273" s="291"/>
      <c r="AI1273" s="291"/>
      <c r="AJ1273" s="291"/>
      <c r="AK1273" s="292">
        <v>-49606688.740000002</v>
      </c>
      <c r="AL1273" s="291">
        <v>-49606688.740000002</v>
      </c>
      <c r="AM1273" s="293"/>
      <c r="AN1273" s="291"/>
      <c r="AO1273" s="294">
        <v>0</v>
      </c>
      <c r="AP1273" s="291"/>
      <c r="AQ1273" s="295">
        <v>-81811274.989999995</v>
      </c>
      <c r="AR1273" s="291"/>
      <c r="AS1273" s="291"/>
      <c r="AT1273" s="291"/>
      <c r="AU1273" s="292">
        <v>-81811274.989999995</v>
      </c>
      <c r="AV1273" s="291">
        <v>-81811274.989999995</v>
      </c>
      <c r="AW1273" s="293"/>
      <c r="AX1273" s="291"/>
      <c r="AY1273" s="293">
        <v>0</v>
      </c>
      <c r="AZ1273" s="297" t="s">
        <v>255</v>
      </c>
      <c r="BA1273" s="295"/>
      <c r="BB1273" s="43"/>
      <c r="BC1273" s="288" t="str">
        <f t="shared" si="160"/>
        <v/>
      </c>
      <c r="BD1273" s="288" t="str">
        <f t="shared" si="160"/>
        <v/>
      </c>
      <c r="BE1273" s="288" t="str">
        <f t="shared" si="160"/>
        <v/>
      </c>
      <c r="BF1273" s="288" t="str">
        <f t="shared" si="160"/>
        <v>Non-Op</v>
      </c>
      <c r="BG1273" s="288" t="str">
        <f t="shared" si="156"/>
        <v>NO</v>
      </c>
      <c r="BH1273" s="288" t="str">
        <f t="shared" si="156"/>
        <v>NO</v>
      </c>
      <c r="BI1273" s="288" t="str">
        <f t="shared" si="155"/>
        <v/>
      </c>
      <c r="BJ1273" s="43"/>
      <c r="BK1273" s="288" t="b">
        <f t="shared" si="161"/>
        <v>1</v>
      </c>
      <c r="BL1273" s="288" t="b">
        <f t="shared" si="161"/>
        <v>1</v>
      </c>
      <c r="BM1273" s="288" t="b">
        <f t="shared" si="161"/>
        <v>1</v>
      </c>
      <c r="BN1273" s="288" t="b">
        <f t="shared" si="161"/>
        <v>1</v>
      </c>
      <c r="BO1273" s="288" t="b">
        <f t="shared" si="161"/>
        <v>1</v>
      </c>
      <c r="BP1273" s="288" t="b">
        <f t="shared" si="161"/>
        <v>1</v>
      </c>
      <c r="BQ1273" s="288" t="b">
        <f t="shared" si="161"/>
        <v>1</v>
      </c>
    </row>
    <row r="1274" spans="1:69" ht="12" customHeight="1" x14ac:dyDescent="0.25">
      <c r="A1274" s="286">
        <v>25400002</v>
      </c>
      <c r="B1274" s="287" t="s">
        <v>3349</v>
      </c>
      <c r="C1274" s="16" t="s">
        <v>1470</v>
      </c>
      <c r="D1274" s="13" t="s">
        <v>182</v>
      </c>
      <c r="E1274" s="13"/>
      <c r="F1274" s="303">
        <v>43070</v>
      </c>
      <c r="G1274" s="13"/>
      <c r="H1274" s="288" t="s">
        <v>2129</v>
      </c>
      <c r="I1274" s="288" t="s">
        <v>2129</v>
      </c>
      <c r="J1274" s="288" t="s">
        <v>2129</v>
      </c>
      <c r="K1274" s="288" t="s">
        <v>182</v>
      </c>
      <c r="L1274" s="288" t="s">
        <v>2130</v>
      </c>
      <c r="M1274" s="288" t="s">
        <v>2130</v>
      </c>
      <c r="N1274" s="288" t="s">
        <v>2129</v>
      </c>
      <c r="P1274" s="289">
        <v>-302863232.91000003</v>
      </c>
      <c r="Q1274" s="289">
        <v>-302863232.91000003</v>
      </c>
      <c r="R1274" s="289">
        <v>-302863232.91000003</v>
      </c>
      <c r="S1274" s="289">
        <v>0</v>
      </c>
      <c r="T1274" s="289">
        <v>0</v>
      </c>
      <c r="U1274" s="289">
        <v>0</v>
      </c>
      <c r="V1274" s="289">
        <v>0</v>
      </c>
      <c r="W1274" s="289">
        <v>0</v>
      </c>
      <c r="X1274" s="289">
        <v>0</v>
      </c>
      <c r="Y1274" s="289">
        <v>0</v>
      </c>
      <c r="Z1274" s="289">
        <v>0</v>
      </c>
      <c r="AA1274" s="289">
        <v>0</v>
      </c>
      <c r="AB1274" s="289">
        <v>0</v>
      </c>
      <c r="AC1274" s="289"/>
      <c r="AD1274" s="289"/>
      <c r="AE1274" s="289">
        <v>-63096506.85625001</v>
      </c>
      <c r="AF1274" s="299"/>
      <c r="AG1274" s="300"/>
      <c r="AH1274" s="291"/>
      <c r="AI1274" s="291"/>
      <c r="AJ1274" s="291"/>
      <c r="AK1274" s="292">
        <v>-63096506.85625001</v>
      </c>
      <c r="AL1274" s="291">
        <v>-63096506.85625001</v>
      </c>
      <c r="AM1274" s="293"/>
      <c r="AN1274" s="291"/>
      <c r="AO1274" s="294">
        <v>0</v>
      </c>
      <c r="AP1274" s="291"/>
      <c r="AQ1274" s="295">
        <v>0</v>
      </c>
      <c r="AR1274" s="291"/>
      <c r="AS1274" s="291"/>
      <c r="AT1274" s="291"/>
      <c r="AU1274" s="292">
        <v>0</v>
      </c>
      <c r="AV1274" s="291">
        <v>0</v>
      </c>
      <c r="AW1274" s="293"/>
      <c r="AX1274" s="291"/>
      <c r="AY1274" s="293">
        <v>0</v>
      </c>
      <c r="AZ1274" s="297" t="s">
        <v>667</v>
      </c>
      <c r="BA1274" s="295"/>
      <c r="BB1274" s="43"/>
      <c r="BC1274" s="288" t="str">
        <f t="shared" si="160"/>
        <v/>
      </c>
      <c r="BD1274" s="288" t="str">
        <f t="shared" si="160"/>
        <v/>
      </c>
      <c r="BE1274" s="288" t="str">
        <f t="shared" si="160"/>
        <v/>
      </c>
      <c r="BF1274" s="288" t="str">
        <f t="shared" si="160"/>
        <v>Non-Op</v>
      </c>
      <c r="BG1274" s="288" t="str">
        <f t="shared" si="156"/>
        <v>NO</v>
      </c>
      <c r="BH1274" s="288" t="str">
        <f t="shared" si="156"/>
        <v>NO</v>
      </c>
      <c r="BI1274" s="288" t="str">
        <f t="shared" si="155"/>
        <v/>
      </c>
      <c r="BJ1274" s="43"/>
      <c r="BK1274" s="288" t="b">
        <f t="shared" si="161"/>
        <v>1</v>
      </c>
      <c r="BL1274" s="288" t="b">
        <f t="shared" si="161"/>
        <v>1</v>
      </c>
      <c r="BM1274" s="288" t="b">
        <f t="shared" si="161"/>
        <v>1</v>
      </c>
      <c r="BN1274" s="288" t="b">
        <f t="shared" si="161"/>
        <v>1</v>
      </c>
      <c r="BO1274" s="288" t="b">
        <f t="shared" si="161"/>
        <v>1</v>
      </c>
      <c r="BP1274" s="288" t="b">
        <f t="shared" si="161"/>
        <v>1</v>
      </c>
      <c r="BQ1274" s="288" t="b">
        <f t="shared" si="161"/>
        <v>1</v>
      </c>
    </row>
    <row r="1275" spans="1:69" ht="12" customHeight="1" x14ac:dyDescent="0.25">
      <c r="A1275" s="286">
        <v>25400012</v>
      </c>
      <c r="B1275" s="287" t="s">
        <v>3350</v>
      </c>
      <c r="C1275" s="16" t="s">
        <v>1471</v>
      </c>
      <c r="D1275" s="13" t="s">
        <v>182</v>
      </c>
      <c r="E1275" s="13"/>
      <c r="F1275" s="303">
        <v>43070</v>
      </c>
      <c r="G1275" s="13"/>
      <c r="H1275" s="288" t="s">
        <v>2129</v>
      </c>
      <c r="I1275" s="288" t="s">
        <v>2129</v>
      </c>
      <c r="J1275" s="288" t="s">
        <v>2129</v>
      </c>
      <c r="K1275" s="288" t="s">
        <v>182</v>
      </c>
      <c r="L1275" s="288" t="s">
        <v>2130</v>
      </c>
      <c r="M1275" s="288" t="s">
        <v>2130</v>
      </c>
      <c r="N1275" s="288" t="s">
        <v>2129</v>
      </c>
      <c r="P1275" s="289">
        <v>-48056413.020000003</v>
      </c>
      <c r="Q1275" s="289">
        <v>-48056413.020000003</v>
      </c>
      <c r="R1275" s="289">
        <v>-48056413.020000003</v>
      </c>
      <c r="S1275" s="289">
        <v>-348655919.51999998</v>
      </c>
      <c r="T1275" s="289">
        <v>-347888377.29000002</v>
      </c>
      <c r="U1275" s="289">
        <v>-347096269.11000001</v>
      </c>
      <c r="V1275" s="289">
        <v>-346306130.41000003</v>
      </c>
      <c r="W1275" s="289">
        <v>-345539040.33999997</v>
      </c>
      <c r="X1275" s="289">
        <v>-344759182.94</v>
      </c>
      <c r="Y1275" s="289">
        <v>-297229771.67000002</v>
      </c>
      <c r="Z1275" s="289">
        <v>-296428790.88</v>
      </c>
      <c r="AA1275" s="289">
        <v>-295688521.75999999</v>
      </c>
      <c r="AB1275" s="289">
        <v>-341225134.06</v>
      </c>
      <c r="AC1275" s="289"/>
      <c r="AD1275" s="289"/>
      <c r="AE1275" s="289">
        <v>-271695466.95833331</v>
      </c>
      <c r="AF1275" s="299"/>
      <c r="AG1275" s="300"/>
      <c r="AH1275" s="291"/>
      <c r="AI1275" s="291"/>
      <c r="AJ1275" s="291"/>
      <c r="AK1275" s="292">
        <v>-271695466.95833331</v>
      </c>
      <c r="AL1275" s="291">
        <v>-271695466.95833331</v>
      </c>
      <c r="AM1275" s="293"/>
      <c r="AN1275" s="291"/>
      <c r="AO1275" s="294">
        <v>0</v>
      </c>
      <c r="AP1275" s="291"/>
      <c r="AQ1275" s="295">
        <v>-341225134.06</v>
      </c>
      <c r="AR1275" s="291"/>
      <c r="AS1275" s="291"/>
      <c r="AT1275" s="291"/>
      <c r="AU1275" s="292">
        <v>-341225134.06</v>
      </c>
      <c r="AV1275" s="291">
        <v>-341225134.06</v>
      </c>
      <c r="AW1275" s="293"/>
      <c r="AX1275" s="291"/>
      <c r="AY1275" s="293">
        <v>0</v>
      </c>
      <c r="AZ1275" s="297" t="s">
        <v>667</v>
      </c>
      <c r="BA1275" s="295"/>
      <c r="BB1275" s="43"/>
      <c r="BC1275" s="288" t="str">
        <f t="shared" si="160"/>
        <v/>
      </c>
      <c r="BD1275" s="288" t="str">
        <f t="shared" si="160"/>
        <v/>
      </c>
      <c r="BE1275" s="288" t="str">
        <f t="shared" si="160"/>
        <v/>
      </c>
      <c r="BF1275" s="288" t="str">
        <f t="shared" si="160"/>
        <v>Non-Op</v>
      </c>
      <c r="BG1275" s="288" t="str">
        <f t="shared" si="156"/>
        <v>NO</v>
      </c>
      <c r="BH1275" s="288" t="str">
        <f t="shared" si="156"/>
        <v>NO</v>
      </c>
      <c r="BI1275" s="288" t="str">
        <f t="shared" si="155"/>
        <v/>
      </c>
      <c r="BJ1275" s="43"/>
      <c r="BK1275" s="288" t="b">
        <f t="shared" si="161"/>
        <v>1</v>
      </c>
      <c r="BL1275" s="288" t="b">
        <f t="shared" si="161"/>
        <v>1</v>
      </c>
      <c r="BM1275" s="288" t="b">
        <f t="shared" si="161"/>
        <v>1</v>
      </c>
      <c r="BN1275" s="288" t="b">
        <f t="shared" si="161"/>
        <v>1</v>
      </c>
      <c r="BO1275" s="288" t="b">
        <f t="shared" si="161"/>
        <v>1</v>
      </c>
      <c r="BP1275" s="288" t="b">
        <f t="shared" si="161"/>
        <v>1</v>
      </c>
      <c r="BQ1275" s="288" t="b">
        <f t="shared" si="161"/>
        <v>1</v>
      </c>
    </row>
    <row r="1276" spans="1:69" ht="12" customHeight="1" x14ac:dyDescent="0.25">
      <c r="A1276" s="286">
        <v>25400101</v>
      </c>
      <c r="B1276" s="287" t="s">
        <v>3351</v>
      </c>
      <c r="C1276" s="16" t="s">
        <v>1472</v>
      </c>
      <c r="D1276" s="13" t="s">
        <v>183</v>
      </c>
      <c r="E1276" s="13"/>
      <c r="F1276" s="16"/>
      <c r="G1276" s="13"/>
      <c r="H1276" s="288" t="s">
        <v>2129</v>
      </c>
      <c r="I1276" s="288" t="s">
        <v>2129</v>
      </c>
      <c r="J1276" s="288" t="s">
        <v>2129</v>
      </c>
      <c r="K1276" s="288" t="s">
        <v>2129</v>
      </c>
      <c r="L1276" s="288" t="s">
        <v>2130</v>
      </c>
      <c r="M1276" s="288" t="s">
        <v>183</v>
      </c>
      <c r="N1276" s="288" t="s">
        <v>183</v>
      </c>
      <c r="P1276" s="289">
        <v>-4577.9399999999996</v>
      </c>
      <c r="Q1276" s="289">
        <v>-4005.67</v>
      </c>
      <c r="R1276" s="289">
        <v>-3433.4</v>
      </c>
      <c r="S1276" s="289">
        <v>-2861.13</v>
      </c>
      <c r="T1276" s="289">
        <v>-2288.86</v>
      </c>
      <c r="U1276" s="289">
        <v>-1713.74</v>
      </c>
      <c r="V1276" s="289">
        <v>-1608.1</v>
      </c>
      <c r="W1276" s="289">
        <v>-1502.46</v>
      </c>
      <c r="X1276" s="289">
        <v>-1396.82</v>
      </c>
      <c r="Y1276" s="289">
        <v>-1291.18</v>
      </c>
      <c r="Z1276" s="289">
        <v>-1185.54</v>
      </c>
      <c r="AA1276" s="289">
        <v>-1079.9000000000001</v>
      </c>
      <c r="AB1276" s="289">
        <v>-974.26</v>
      </c>
      <c r="AC1276" s="289"/>
      <c r="AD1276" s="289"/>
      <c r="AE1276" s="289">
        <v>-2095.2416666666668</v>
      </c>
      <c r="AF1276" s="299"/>
      <c r="AG1276" s="300"/>
      <c r="AH1276" s="291"/>
      <c r="AI1276" s="291"/>
      <c r="AJ1276" s="291"/>
      <c r="AK1276" s="292"/>
      <c r="AL1276" s="291">
        <v>0</v>
      </c>
      <c r="AM1276" s="293"/>
      <c r="AN1276" s="291">
        <v>-2095.2416666666668</v>
      </c>
      <c r="AO1276" s="294">
        <v>-2095.2416666666668</v>
      </c>
      <c r="AP1276" s="291"/>
      <c r="AQ1276" s="295">
        <v>-974.26</v>
      </c>
      <c r="AR1276" s="291"/>
      <c r="AS1276" s="291"/>
      <c r="AT1276" s="291"/>
      <c r="AU1276" s="292"/>
      <c r="AV1276" s="291">
        <v>0</v>
      </c>
      <c r="AW1276" s="293"/>
      <c r="AX1276" s="291">
        <v>-974.26</v>
      </c>
      <c r="AY1276" s="293">
        <v>-974.26</v>
      </c>
      <c r="AZ1276" s="297"/>
      <c r="BA1276" s="295"/>
      <c r="BB1276" s="43"/>
      <c r="BC1276" s="288" t="str">
        <f t="shared" si="160"/>
        <v/>
      </c>
      <c r="BD1276" s="288" t="str">
        <f t="shared" si="160"/>
        <v/>
      </c>
      <c r="BE1276" s="288" t="str">
        <f t="shared" si="160"/>
        <v/>
      </c>
      <c r="BF1276" s="288" t="str">
        <f t="shared" si="160"/>
        <v/>
      </c>
      <c r="BG1276" s="288" t="str">
        <f t="shared" si="156"/>
        <v>NO</v>
      </c>
      <c r="BH1276" s="288" t="str">
        <f t="shared" si="156"/>
        <v>W/C</v>
      </c>
      <c r="BI1276" s="288" t="str">
        <f t="shared" si="155"/>
        <v>W/C</v>
      </c>
      <c r="BJ1276" s="43"/>
      <c r="BK1276" s="288" t="b">
        <f t="shared" si="161"/>
        <v>1</v>
      </c>
      <c r="BL1276" s="288" t="b">
        <f t="shared" si="161"/>
        <v>1</v>
      </c>
      <c r="BM1276" s="288" t="b">
        <f t="shared" si="161"/>
        <v>1</v>
      </c>
      <c r="BN1276" s="288" t="b">
        <f t="shared" si="161"/>
        <v>1</v>
      </c>
      <c r="BO1276" s="288" t="b">
        <f t="shared" si="161"/>
        <v>1</v>
      </c>
      <c r="BP1276" s="288" t="b">
        <f t="shared" si="161"/>
        <v>1</v>
      </c>
      <c r="BQ1276" s="288" t="b">
        <f t="shared" si="161"/>
        <v>1</v>
      </c>
    </row>
    <row r="1277" spans="1:69" ht="12" customHeight="1" x14ac:dyDescent="0.25">
      <c r="A1277" s="286">
        <v>25400111</v>
      </c>
      <c r="B1277" s="287" t="s">
        <v>3352</v>
      </c>
      <c r="C1277" s="16" t="s">
        <v>1472</v>
      </c>
      <c r="D1277" s="13" t="s">
        <v>183</v>
      </c>
      <c r="E1277" s="13"/>
      <c r="F1277" s="16"/>
      <c r="G1277" s="13"/>
      <c r="H1277" s="288" t="s">
        <v>2129</v>
      </c>
      <c r="I1277" s="288" t="s">
        <v>2129</v>
      </c>
      <c r="J1277" s="288" t="s">
        <v>2129</v>
      </c>
      <c r="K1277" s="288" t="s">
        <v>2129</v>
      </c>
      <c r="L1277" s="288" t="s">
        <v>2130</v>
      </c>
      <c r="M1277" s="288" t="s">
        <v>183</v>
      </c>
      <c r="N1277" s="288" t="s">
        <v>183</v>
      </c>
      <c r="P1277" s="289">
        <v>-1026.4100000000001</v>
      </c>
      <c r="Q1277" s="289">
        <v>-898.23</v>
      </c>
      <c r="R1277" s="289">
        <v>-770.05</v>
      </c>
      <c r="S1277" s="289">
        <v>-641.87</v>
      </c>
      <c r="T1277" s="289">
        <v>-513.69000000000005</v>
      </c>
      <c r="U1277" s="289">
        <v>-386.98</v>
      </c>
      <c r="V1277" s="289">
        <v>-363.33</v>
      </c>
      <c r="W1277" s="289">
        <v>-339.68</v>
      </c>
      <c r="X1277" s="289">
        <v>-316.02999999999997</v>
      </c>
      <c r="Y1277" s="289">
        <v>-292.38</v>
      </c>
      <c r="Z1277" s="289">
        <v>-268.73</v>
      </c>
      <c r="AA1277" s="289">
        <v>-245.08</v>
      </c>
      <c r="AB1277" s="289">
        <v>-221.43</v>
      </c>
      <c r="AC1277" s="289"/>
      <c r="AD1277" s="289"/>
      <c r="AE1277" s="289">
        <v>-471.66416666666663</v>
      </c>
      <c r="AF1277" s="299"/>
      <c r="AG1277" s="300"/>
      <c r="AH1277" s="291"/>
      <c r="AI1277" s="291"/>
      <c r="AJ1277" s="291"/>
      <c r="AK1277" s="292"/>
      <c r="AL1277" s="291">
        <v>0</v>
      </c>
      <c r="AM1277" s="293"/>
      <c r="AN1277" s="291">
        <v>-471.66416666666663</v>
      </c>
      <c r="AO1277" s="294">
        <v>-471.66416666666663</v>
      </c>
      <c r="AP1277" s="291"/>
      <c r="AQ1277" s="295">
        <v>-221.43</v>
      </c>
      <c r="AR1277" s="291"/>
      <c r="AS1277" s="291"/>
      <c r="AT1277" s="291"/>
      <c r="AU1277" s="292"/>
      <c r="AV1277" s="291">
        <v>0</v>
      </c>
      <c r="AW1277" s="293"/>
      <c r="AX1277" s="291">
        <v>-221.43</v>
      </c>
      <c r="AY1277" s="293">
        <v>-221.43</v>
      </c>
      <c r="AZ1277" s="297"/>
      <c r="BA1277" s="295"/>
      <c r="BB1277" s="43"/>
      <c r="BC1277" s="288" t="str">
        <f t="shared" si="160"/>
        <v/>
      </c>
      <c r="BD1277" s="288" t="str">
        <f t="shared" si="160"/>
        <v/>
      </c>
      <c r="BE1277" s="288" t="str">
        <f t="shared" si="160"/>
        <v/>
      </c>
      <c r="BF1277" s="288" t="str">
        <f t="shared" si="160"/>
        <v/>
      </c>
      <c r="BG1277" s="288" t="str">
        <f t="shared" si="156"/>
        <v>NO</v>
      </c>
      <c r="BH1277" s="288" t="str">
        <f t="shared" si="156"/>
        <v>W/C</v>
      </c>
      <c r="BI1277" s="288" t="str">
        <f t="shared" si="155"/>
        <v>W/C</v>
      </c>
      <c r="BJ1277" s="43"/>
      <c r="BK1277" s="288" t="b">
        <f t="shared" si="161"/>
        <v>1</v>
      </c>
      <c r="BL1277" s="288" t="b">
        <f t="shared" si="161"/>
        <v>1</v>
      </c>
      <c r="BM1277" s="288" t="b">
        <f t="shared" si="161"/>
        <v>1</v>
      </c>
      <c r="BN1277" s="288" t="b">
        <f t="shared" si="161"/>
        <v>1</v>
      </c>
      <c r="BO1277" s="288" t="b">
        <f t="shared" si="161"/>
        <v>1</v>
      </c>
      <c r="BP1277" s="288" t="b">
        <f t="shared" si="161"/>
        <v>1</v>
      </c>
      <c r="BQ1277" s="288" t="b">
        <f t="shared" si="161"/>
        <v>1</v>
      </c>
    </row>
    <row r="1278" spans="1:69" ht="12" customHeight="1" x14ac:dyDescent="0.25">
      <c r="A1278" s="286">
        <v>25400181</v>
      </c>
      <c r="B1278" s="287" t="s">
        <v>3353</v>
      </c>
      <c r="C1278" s="370" t="s">
        <v>1473</v>
      </c>
      <c r="D1278" s="13" t="s">
        <v>183</v>
      </c>
      <c r="E1278" s="13"/>
      <c r="F1278" s="371"/>
      <c r="G1278" s="13"/>
      <c r="H1278" s="288" t="s">
        <v>2129</v>
      </c>
      <c r="I1278" s="288" t="s">
        <v>2129</v>
      </c>
      <c r="J1278" s="288" t="s">
        <v>2129</v>
      </c>
      <c r="K1278" s="288" t="s">
        <v>2129</v>
      </c>
      <c r="L1278" s="288" t="s">
        <v>2130</v>
      </c>
      <c r="M1278" s="288" t="s">
        <v>183</v>
      </c>
      <c r="N1278" s="288" t="s">
        <v>183</v>
      </c>
      <c r="P1278" s="289">
        <v>-2907360</v>
      </c>
      <c r="Q1278" s="289">
        <v>-2821851</v>
      </c>
      <c r="R1278" s="289">
        <v>-2736342</v>
      </c>
      <c r="S1278" s="289">
        <v>-2650833</v>
      </c>
      <c r="T1278" s="289">
        <v>-2565324</v>
      </c>
      <c r="U1278" s="289">
        <v>-2479815</v>
      </c>
      <c r="V1278" s="289">
        <v>-2394306</v>
      </c>
      <c r="W1278" s="289">
        <v>-2308797</v>
      </c>
      <c r="X1278" s="289">
        <v>-2223288</v>
      </c>
      <c r="Y1278" s="289">
        <v>-2137779</v>
      </c>
      <c r="Z1278" s="289">
        <v>-2052270</v>
      </c>
      <c r="AA1278" s="289">
        <v>-1966761</v>
      </c>
      <c r="AB1278" s="289">
        <v>-1881252</v>
      </c>
      <c r="AC1278" s="289"/>
      <c r="AD1278" s="289"/>
      <c r="AE1278" s="289">
        <v>-2394306</v>
      </c>
      <c r="AF1278" s="299"/>
      <c r="AG1278" s="300"/>
      <c r="AH1278" s="291"/>
      <c r="AI1278" s="291"/>
      <c r="AJ1278" s="291"/>
      <c r="AK1278" s="292"/>
      <c r="AL1278" s="291">
        <v>0</v>
      </c>
      <c r="AM1278" s="293"/>
      <c r="AN1278" s="291">
        <v>-2394306</v>
      </c>
      <c r="AO1278" s="294">
        <v>-2394306</v>
      </c>
      <c r="AP1278" s="291"/>
      <c r="AQ1278" s="295">
        <v>-1881252</v>
      </c>
      <c r="AR1278" s="291"/>
      <c r="AS1278" s="291"/>
      <c r="AT1278" s="291"/>
      <c r="AU1278" s="292"/>
      <c r="AV1278" s="291">
        <v>0</v>
      </c>
      <c r="AW1278" s="293"/>
      <c r="AX1278" s="291">
        <v>-1881252</v>
      </c>
      <c r="AY1278" s="293">
        <v>-1881252</v>
      </c>
      <c r="AZ1278" s="297"/>
      <c r="BA1278" s="295"/>
      <c r="BB1278" s="43"/>
      <c r="BC1278" s="288" t="str">
        <f t="shared" si="160"/>
        <v/>
      </c>
      <c r="BD1278" s="288" t="str">
        <f t="shared" si="160"/>
        <v/>
      </c>
      <c r="BE1278" s="288" t="str">
        <f t="shared" si="160"/>
        <v/>
      </c>
      <c r="BF1278" s="288" t="str">
        <f t="shared" si="160"/>
        <v/>
      </c>
      <c r="BG1278" s="288" t="str">
        <f t="shared" si="156"/>
        <v>NO</v>
      </c>
      <c r="BH1278" s="288" t="str">
        <f t="shared" si="156"/>
        <v>W/C</v>
      </c>
      <c r="BI1278" s="288" t="str">
        <f t="shared" si="155"/>
        <v>W/C</v>
      </c>
      <c r="BJ1278" s="43"/>
      <c r="BK1278" s="288" t="b">
        <f t="shared" si="161"/>
        <v>1</v>
      </c>
      <c r="BL1278" s="288" t="b">
        <f t="shared" si="161"/>
        <v>1</v>
      </c>
      <c r="BM1278" s="288" t="b">
        <f t="shared" si="161"/>
        <v>1</v>
      </c>
      <c r="BN1278" s="288" t="b">
        <f t="shared" si="161"/>
        <v>1</v>
      </c>
      <c r="BO1278" s="288" t="b">
        <f t="shared" si="161"/>
        <v>1</v>
      </c>
      <c r="BP1278" s="288" t="b">
        <f t="shared" si="161"/>
        <v>1</v>
      </c>
      <c r="BQ1278" s="288" t="b">
        <f t="shared" si="161"/>
        <v>1</v>
      </c>
    </row>
    <row r="1279" spans="1:69" ht="12" customHeight="1" x14ac:dyDescent="0.25">
      <c r="A1279" s="286">
        <v>25400182</v>
      </c>
      <c r="B1279" s="287" t="s">
        <v>3354</v>
      </c>
      <c r="C1279" s="370" t="s">
        <v>1474</v>
      </c>
      <c r="D1279" s="13" t="s">
        <v>183</v>
      </c>
      <c r="E1279" s="13"/>
      <c r="F1279" s="371"/>
      <c r="G1279" s="13"/>
      <c r="H1279" s="288" t="s">
        <v>2129</v>
      </c>
      <c r="I1279" s="288" t="s">
        <v>2129</v>
      </c>
      <c r="J1279" s="288" t="s">
        <v>2129</v>
      </c>
      <c r="K1279" s="288" t="s">
        <v>2129</v>
      </c>
      <c r="L1279" s="288" t="s">
        <v>2130</v>
      </c>
      <c r="M1279" s="288" t="s">
        <v>183</v>
      </c>
      <c r="N1279" s="288" t="s">
        <v>183</v>
      </c>
      <c r="P1279" s="289">
        <v>-1555140</v>
      </c>
      <c r="Q1279" s="289">
        <v>-1509399</v>
      </c>
      <c r="R1279" s="289">
        <v>-1463658</v>
      </c>
      <c r="S1279" s="289">
        <v>-1417917</v>
      </c>
      <c r="T1279" s="289">
        <v>-1372176</v>
      </c>
      <c r="U1279" s="289">
        <v>-1326435</v>
      </c>
      <c r="V1279" s="289">
        <v>-1280694</v>
      </c>
      <c r="W1279" s="289">
        <v>-1234953</v>
      </c>
      <c r="X1279" s="289">
        <v>-1189212</v>
      </c>
      <c r="Y1279" s="289">
        <v>-1143471</v>
      </c>
      <c r="Z1279" s="289">
        <v>-1097730</v>
      </c>
      <c r="AA1279" s="289">
        <v>-1051989</v>
      </c>
      <c r="AB1279" s="289">
        <v>-1006248</v>
      </c>
      <c r="AC1279" s="289"/>
      <c r="AD1279" s="289"/>
      <c r="AE1279" s="289">
        <v>-1280694</v>
      </c>
      <c r="AF1279" s="299"/>
      <c r="AG1279" s="300"/>
      <c r="AH1279" s="291"/>
      <c r="AI1279" s="291"/>
      <c r="AJ1279" s="291"/>
      <c r="AK1279" s="292"/>
      <c r="AL1279" s="291">
        <v>0</v>
      </c>
      <c r="AM1279" s="293"/>
      <c r="AN1279" s="291">
        <v>-1280694</v>
      </c>
      <c r="AO1279" s="294">
        <v>-1280694</v>
      </c>
      <c r="AP1279" s="291"/>
      <c r="AQ1279" s="295">
        <v>-1006248</v>
      </c>
      <c r="AR1279" s="291"/>
      <c r="AS1279" s="291"/>
      <c r="AT1279" s="291"/>
      <c r="AU1279" s="292"/>
      <c r="AV1279" s="291">
        <v>0</v>
      </c>
      <c r="AW1279" s="293"/>
      <c r="AX1279" s="291">
        <v>-1006248</v>
      </c>
      <c r="AY1279" s="293">
        <v>-1006248</v>
      </c>
      <c r="AZ1279" s="297"/>
      <c r="BA1279" s="295"/>
      <c r="BB1279" s="43"/>
      <c r="BC1279" s="288" t="str">
        <f t="shared" ref="BC1279:BF1310" si="162">IF(VALUE(AR1279),BC$7,IF(ISBLANK(AR1279),"",BC$7))</f>
        <v/>
      </c>
      <c r="BD1279" s="288" t="str">
        <f t="shared" si="162"/>
        <v/>
      </c>
      <c r="BE1279" s="288" t="str">
        <f t="shared" si="162"/>
        <v/>
      </c>
      <c r="BF1279" s="288" t="str">
        <f t="shared" si="162"/>
        <v/>
      </c>
      <c r="BG1279" s="288" t="str">
        <f t="shared" si="156"/>
        <v>NO</v>
      </c>
      <c r="BH1279" s="288" t="str">
        <f t="shared" si="156"/>
        <v>W/C</v>
      </c>
      <c r="BI1279" s="288" t="str">
        <f t="shared" si="155"/>
        <v>W/C</v>
      </c>
      <c r="BJ1279" s="43"/>
      <c r="BK1279" s="288" t="b">
        <f t="shared" si="161"/>
        <v>1</v>
      </c>
      <c r="BL1279" s="288" t="b">
        <f t="shared" si="161"/>
        <v>1</v>
      </c>
      <c r="BM1279" s="288" t="b">
        <f t="shared" si="161"/>
        <v>1</v>
      </c>
      <c r="BN1279" s="288" t="b">
        <f t="shared" si="161"/>
        <v>1</v>
      </c>
      <c r="BO1279" s="288" t="b">
        <f t="shared" si="161"/>
        <v>1</v>
      </c>
      <c r="BP1279" s="288" t="b">
        <f t="shared" si="161"/>
        <v>1</v>
      </c>
      <c r="BQ1279" s="288" t="b">
        <f t="shared" si="161"/>
        <v>1</v>
      </c>
    </row>
    <row r="1280" spans="1:69" ht="12" customHeight="1" x14ac:dyDescent="0.25">
      <c r="A1280" s="286">
        <v>25400191</v>
      </c>
      <c r="B1280" s="287" t="s">
        <v>3355</v>
      </c>
      <c r="C1280" s="16" t="s">
        <v>1475</v>
      </c>
      <c r="D1280" s="13" t="s">
        <v>180</v>
      </c>
      <c r="E1280" s="13"/>
      <c r="F1280" s="16"/>
      <c r="G1280" s="13"/>
      <c r="H1280" s="288" t="s">
        <v>2129</v>
      </c>
      <c r="I1280" s="288" t="s">
        <v>180</v>
      </c>
      <c r="J1280" s="288" t="s">
        <v>2129</v>
      </c>
      <c r="K1280" s="288" t="s">
        <v>2129</v>
      </c>
      <c r="L1280" s="288" t="s">
        <v>2130</v>
      </c>
      <c r="M1280" s="288" t="s">
        <v>2130</v>
      </c>
      <c r="N1280" s="288" t="s">
        <v>2129</v>
      </c>
      <c r="P1280" s="289">
        <v>-448022.26</v>
      </c>
      <c r="Q1280" s="289">
        <v>-403220.08</v>
      </c>
      <c r="R1280" s="289">
        <v>-358417.9</v>
      </c>
      <c r="S1280" s="289">
        <v>-313615.71999999997</v>
      </c>
      <c r="T1280" s="289">
        <v>-268813.53999999998</v>
      </c>
      <c r="U1280" s="289">
        <v>-224011.36</v>
      </c>
      <c r="V1280" s="289">
        <v>-179209.18</v>
      </c>
      <c r="W1280" s="289">
        <v>-134407</v>
      </c>
      <c r="X1280" s="289">
        <v>-89604.82</v>
      </c>
      <c r="Y1280" s="289">
        <v>-44802.64</v>
      </c>
      <c r="Z1280" s="289">
        <v>0</v>
      </c>
      <c r="AA1280" s="289">
        <v>0</v>
      </c>
      <c r="AB1280" s="289">
        <v>0</v>
      </c>
      <c r="AC1280" s="289"/>
      <c r="AD1280" s="289"/>
      <c r="AE1280" s="289">
        <v>-186676.11416666667</v>
      </c>
      <c r="AF1280" s="372" t="s">
        <v>1476</v>
      </c>
      <c r="AG1280" s="373"/>
      <c r="AH1280" s="291"/>
      <c r="AI1280" s="291">
        <v>-186676.11416666667</v>
      </c>
      <c r="AJ1280" s="291"/>
      <c r="AK1280" s="292"/>
      <c r="AL1280" s="291">
        <v>-186676.11416666667</v>
      </c>
      <c r="AM1280" s="293"/>
      <c r="AN1280" s="291"/>
      <c r="AO1280" s="294">
        <v>0</v>
      </c>
      <c r="AP1280" s="291"/>
      <c r="AQ1280" s="295">
        <v>0</v>
      </c>
      <c r="AR1280" s="291"/>
      <c r="AS1280" s="291">
        <v>0</v>
      </c>
      <c r="AT1280" s="291"/>
      <c r="AU1280" s="292"/>
      <c r="AV1280" s="291">
        <v>0</v>
      </c>
      <c r="AW1280" s="293"/>
      <c r="AX1280" s="291"/>
      <c r="AY1280" s="293">
        <v>0</v>
      </c>
      <c r="AZ1280" s="297"/>
      <c r="BA1280" s="295"/>
      <c r="BB1280" s="43"/>
      <c r="BC1280" s="288" t="str">
        <f t="shared" si="162"/>
        <v/>
      </c>
      <c r="BD1280" s="288" t="str">
        <f t="shared" si="162"/>
        <v>ERB</v>
      </c>
      <c r="BE1280" s="288" t="str">
        <f t="shared" si="162"/>
        <v/>
      </c>
      <c r="BF1280" s="288" t="str">
        <f t="shared" si="162"/>
        <v/>
      </c>
      <c r="BG1280" s="288" t="str">
        <f t="shared" si="156"/>
        <v>NO</v>
      </c>
      <c r="BH1280" s="288" t="str">
        <f t="shared" si="156"/>
        <v>NO</v>
      </c>
      <c r="BI1280" s="288" t="str">
        <f t="shared" si="155"/>
        <v/>
      </c>
      <c r="BJ1280" s="43"/>
      <c r="BK1280" s="288" t="b">
        <f t="shared" si="161"/>
        <v>1</v>
      </c>
      <c r="BL1280" s="288" t="b">
        <f t="shared" si="161"/>
        <v>1</v>
      </c>
      <c r="BM1280" s="288" t="b">
        <f t="shared" si="161"/>
        <v>1</v>
      </c>
      <c r="BN1280" s="288" t="b">
        <f t="shared" si="161"/>
        <v>1</v>
      </c>
      <c r="BO1280" s="288" t="b">
        <f t="shared" si="161"/>
        <v>1</v>
      </c>
      <c r="BP1280" s="288" t="b">
        <f t="shared" si="161"/>
        <v>1</v>
      </c>
      <c r="BQ1280" s="288" t="b">
        <f t="shared" si="161"/>
        <v>1</v>
      </c>
    </row>
    <row r="1281" spans="1:69" ht="12" customHeight="1" x14ac:dyDescent="0.25">
      <c r="A1281" s="286">
        <v>25400201</v>
      </c>
      <c r="B1281" s="287" t="s">
        <v>3356</v>
      </c>
      <c r="C1281" s="16" t="s">
        <v>1477</v>
      </c>
      <c r="D1281" s="13" t="s">
        <v>180</v>
      </c>
      <c r="E1281" s="13"/>
      <c r="F1281" s="16"/>
      <c r="G1281" s="13"/>
      <c r="H1281" s="288" t="s">
        <v>2129</v>
      </c>
      <c r="I1281" s="288" t="s">
        <v>180</v>
      </c>
      <c r="J1281" s="288" t="s">
        <v>2129</v>
      </c>
      <c r="K1281" s="288" t="s">
        <v>2129</v>
      </c>
      <c r="L1281" s="288" t="s">
        <v>2130</v>
      </c>
      <c r="M1281" s="288" t="s">
        <v>2130</v>
      </c>
      <c r="N1281" s="288" t="s">
        <v>2129</v>
      </c>
      <c r="P1281" s="289">
        <v>-326808.3</v>
      </c>
      <c r="Q1281" s="289">
        <v>-294127.49</v>
      </c>
      <c r="R1281" s="289">
        <v>-261446.68</v>
      </c>
      <c r="S1281" s="289">
        <v>-228765.87</v>
      </c>
      <c r="T1281" s="289">
        <v>-196085.06</v>
      </c>
      <c r="U1281" s="289">
        <v>-163404.25</v>
      </c>
      <c r="V1281" s="289">
        <v>-130723.44</v>
      </c>
      <c r="W1281" s="289">
        <v>-98042.63</v>
      </c>
      <c r="X1281" s="289">
        <v>-65361.82</v>
      </c>
      <c r="Y1281" s="289">
        <v>-32681.01</v>
      </c>
      <c r="Z1281" s="289">
        <v>0</v>
      </c>
      <c r="AA1281" s="289">
        <v>0</v>
      </c>
      <c r="AB1281" s="289">
        <v>0</v>
      </c>
      <c r="AC1281" s="289"/>
      <c r="AD1281" s="289"/>
      <c r="AE1281" s="289">
        <v>-136170.19999999998</v>
      </c>
      <c r="AF1281" s="372" t="s">
        <v>1476</v>
      </c>
      <c r="AG1281" s="373"/>
      <c r="AH1281" s="291"/>
      <c r="AI1281" s="291">
        <v>-136170.19999999998</v>
      </c>
      <c r="AJ1281" s="291"/>
      <c r="AK1281" s="292"/>
      <c r="AL1281" s="291">
        <v>-136170.19999999998</v>
      </c>
      <c r="AM1281" s="293"/>
      <c r="AN1281" s="291"/>
      <c r="AO1281" s="294">
        <v>0</v>
      </c>
      <c r="AP1281" s="291"/>
      <c r="AQ1281" s="295">
        <v>0</v>
      </c>
      <c r="AR1281" s="291"/>
      <c r="AS1281" s="291">
        <v>0</v>
      </c>
      <c r="AT1281" s="291"/>
      <c r="AU1281" s="292"/>
      <c r="AV1281" s="291">
        <v>0</v>
      </c>
      <c r="AW1281" s="293"/>
      <c r="AX1281" s="291"/>
      <c r="AY1281" s="293">
        <v>0</v>
      </c>
      <c r="AZ1281" s="297"/>
      <c r="BA1281" s="295"/>
      <c r="BB1281" s="43"/>
      <c r="BC1281" s="288" t="str">
        <f t="shared" si="162"/>
        <v/>
      </c>
      <c r="BD1281" s="288" t="str">
        <f t="shared" si="162"/>
        <v>ERB</v>
      </c>
      <c r="BE1281" s="288" t="str">
        <f t="shared" si="162"/>
        <v/>
      </c>
      <c r="BF1281" s="288" t="str">
        <f t="shared" si="162"/>
        <v/>
      </c>
      <c r="BG1281" s="288" t="str">
        <f t="shared" si="156"/>
        <v>NO</v>
      </c>
      <c r="BH1281" s="288" t="str">
        <f t="shared" si="156"/>
        <v>NO</v>
      </c>
      <c r="BI1281" s="288" t="str">
        <f t="shared" si="155"/>
        <v/>
      </c>
      <c r="BJ1281" s="43"/>
      <c r="BK1281" s="288" t="b">
        <f t="shared" si="161"/>
        <v>1</v>
      </c>
      <c r="BL1281" s="288" t="b">
        <f t="shared" si="161"/>
        <v>1</v>
      </c>
      <c r="BM1281" s="288" t="b">
        <f t="shared" si="161"/>
        <v>1</v>
      </c>
      <c r="BN1281" s="288" t="b">
        <f t="shared" si="161"/>
        <v>1</v>
      </c>
      <c r="BO1281" s="288" t="b">
        <f t="shared" si="161"/>
        <v>1</v>
      </c>
      <c r="BP1281" s="288" t="b">
        <f t="shared" si="161"/>
        <v>1</v>
      </c>
      <c r="BQ1281" s="288" t="b">
        <f t="shared" si="161"/>
        <v>1</v>
      </c>
    </row>
    <row r="1282" spans="1:69" ht="12" customHeight="1" x14ac:dyDescent="0.25">
      <c r="A1282" s="286">
        <v>25400221</v>
      </c>
      <c r="B1282" s="287" t="s">
        <v>3357</v>
      </c>
      <c r="C1282" s="16" t="s">
        <v>1478</v>
      </c>
      <c r="D1282" s="13" t="s">
        <v>182</v>
      </c>
      <c r="E1282" s="13"/>
      <c r="F1282" s="16"/>
      <c r="G1282" s="13"/>
      <c r="H1282" s="288" t="s">
        <v>2129</v>
      </c>
      <c r="I1282" s="288" t="s">
        <v>2129</v>
      </c>
      <c r="J1282" s="288" t="s">
        <v>2129</v>
      </c>
      <c r="K1282" s="288" t="s">
        <v>182</v>
      </c>
      <c r="L1282" s="288" t="s">
        <v>2130</v>
      </c>
      <c r="M1282" s="288" t="s">
        <v>2130</v>
      </c>
      <c r="N1282" s="288" t="s">
        <v>2129</v>
      </c>
      <c r="P1282" s="289">
        <v>-1196228.01</v>
      </c>
      <c r="Q1282" s="289">
        <v>-621824.78</v>
      </c>
      <c r="R1282" s="289">
        <v>-755790.8</v>
      </c>
      <c r="S1282" s="289">
        <v>-826562.75</v>
      </c>
      <c r="T1282" s="289">
        <v>-914187.82</v>
      </c>
      <c r="U1282" s="289">
        <v>-912958.23</v>
      </c>
      <c r="V1282" s="289">
        <v>-899755.14</v>
      </c>
      <c r="W1282" s="289">
        <v>-1036672.43</v>
      </c>
      <c r="X1282" s="289">
        <v>-1026831.34</v>
      </c>
      <c r="Y1282" s="289">
        <v>-1017537.15</v>
      </c>
      <c r="Z1282" s="289">
        <v>-1162059.05</v>
      </c>
      <c r="AA1282" s="289">
        <v>-1160854.48</v>
      </c>
      <c r="AB1282" s="289">
        <v>-1324255.0900000001</v>
      </c>
      <c r="AC1282" s="289"/>
      <c r="AD1282" s="289"/>
      <c r="AE1282" s="289">
        <v>-966272.96000000008</v>
      </c>
      <c r="AF1282" s="372"/>
      <c r="AG1282" s="373"/>
      <c r="AH1282" s="291"/>
      <c r="AI1282" s="291"/>
      <c r="AJ1282" s="291"/>
      <c r="AK1282" s="292">
        <v>-966272.96000000008</v>
      </c>
      <c r="AL1282" s="291">
        <v>-966272.96000000008</v>
      </c>
      <c r="AM1282" s="293"/>
      <c r="AN1282" s="291"/>
      <c r="AO1282" s="294">
        <v>0</v>
      </c>
      <c r="AP1282" s="291"/>
      <c r="AQ1282" s="295">
        <v>-1324255.0900000001</v>
      </c>
      <c r="AR1282" s="291"/>
      <c r="AS1282" s="291"/>
      <c r="AT1282" s="291"/>
      <c r="AU1282" s="292">
        <v>-1324255.0900000001</v>
      </c>
      <c r="AV1282" s="291">
        <v>-1324255.0900000001</v>
      </c>
      <c r="AW1282" s="293"/>
      <c r="AX1282" s="291"/>
      <c r="AY1282" s="293">
        <v>0</v>
      </c>
      <c r="AZ1282" s="297" t="s">
        <v>253</v>
      </c>
      <c r="BA1282" s="295"/>
      <c r="BB1282" s="43"/>
      <c r="BC1282" s="288" t="str">
        <f t="shared" si="162"/>
        <v/>
      </c>
      <c r="BD1282" s="288" t="str">
        <f t="shared" si="162"/>
        <v/>
      </c>
      <c r="BE1282" s="288" t="str">
        <f t="shared" si="162"/>
        <v/>
      </c>
      <c r="BF1282" s="288" t="str">
        <f t="shared" si="162"/>
        <v>Non-Op</v>
      </c>
      <c r="BG1282" s="288" t="str">
        <f t="shared" si="156"/>
        <v>NO</v>
      </c>
      <c r="BH1282" s="288" t="str">
        <f t="shared" si="156"/>
        <v>NO</v>
      </c>
      <c r="BI1282" s="288" t="str">
        <f t="shared" si="155"/>
        <v/>
      </c>
      <c r="BJ1282" s="43"/>
      <c r="BK1282" s="288" t="b">
        <f t="shared" ref="BK1282:BQ1318" si="163">BC1282=H1282</f>
        <v>1</v>
      </c>
      <c r="BL1282" s="288" t="b">
        <f t="shared" si="163"/>
        <v>1</v>
      </c>
      <c r="BM1282" s="288" t="b">
        <f t="shared" si="163"/>
        <v>1</v>
      </c>
      <c r="BN1282" s="288" t="b">
        <f t="shared" si="163"/>
        <v>1</v>
      </c>
      <c r="BO1282" s="288" t="b">
        <f t="shared" si="163"/>
        <v>1</v>
      </c>
      <c r="BP1282" s="288" t="b">
        <f t="shared" si="163"/>
        <v>1</v>
      </c>
      <c r="BQ1282" s="288" t="b">
        <f t="shared" si="163"/>
        <v>1</v>
      </c>
    </row>
    <row r="1283" spans="1:69" ht="12" customHeight="1" x14ac:dyDescent="0.25">
      <c r="A1283" s="286">
        <v>25400261</v>
      </c>
      <c r="B1283" s="287" t="s">
        <v>3358</v>
      </c>
      <c r="C1283" s="16" t="s">
        <v>1479</v>
      </c>
      <c r="D1283" s="13" t="s">
        <v>182</v>
      </c>
      <c r="E1283" s="13"/>
      <c r="F1283" s="16"/>
      <c r="G1283" s="13"/>
      <c r="H1283" s="288" t="s">
        <v>2129</v>
      </c>
      <c r="I1283" s="288" t="s">
        <v>2129</v>
      </c>
      <c r="J1283" s="288" t="s">
        <v>2129</v>
      </c>
      <c r="K1283" s="288" t="s">
        <v>182</v>
      </c>
      <c r="L1283" s="288" t="s">
        <v>2130</v>
      </c>
      <c r="M1283" s="288" t="s">
        <v>2130</v>
      </c>
      <c r="N1283" s="288" t="s">
        <v>2129</v>
      </c>
      <c r="P1283" s="289">
        <v>-93615823</v>
      </c>
      <c r="Q1283" s="289">
        <v>-93615823</v>
      </c>
      <c r="R1283" s="289">
        <v>-93615823</v>
      </c>
      <c r="S1283" s="289">
        <v>-93615823</v>
      </c>
      <c r="T1283" s="289">
        <v>-93615823</v>
      </c>
      <c r="U1283" s="289">
        <v>-93615823</v>
      </c>
      <c r="V1283" s="289">
        <v>-93615823</v>
      </c>
      <c r="W1283" s="289">
        <v>-93615823</v>
      </c>
      <c r="X1283" s="289">
        <v>-93615823</v>
      </c>
      <c r="Y1283" s="289">
        <v>-93615823</v>
      </c>
      <c r="Z1283" s="289">
        <v>-93615823</v>
      </c>
      <c r="AA1283" s="289">
        <v>-93615823</v>
      </c>
      <c r="AB1283" s="289">
        <v>-93615823</v>
      </c>
      <c r="AC1283" s="289"/>
      <c r="AD1283" s="289"/>
      <c r="AE1283" s="289">
        <v>-93615823</v>
      </c>
      <c r="AF1283" s="372"/>
      <c r="AG1283" s="373"/>
      <c r="AH1283" s="291"/>
      <c r="AI1283" s="291"/>
      <c r="AJ1283" s="291"/>
      <c r="AK1283" s="292">
        <v>-93615823</v>
      </c>
      <c r="AL1283" s="291">
        <v>-93615823</v>
      </c>
      <c r="AM1283" s="293"/>
      <c r="AN1283" s="291"/>
      <c r="AO1283" s="294">
        <v>0</v>
      </c>
      <c r="AP1283" s="291"/>
      <c r="AQ1283" s="295">
        <v>-93615823</v>
      </c>
      <c r="AR1283" s="291"/>
      <c r="AS1283" s="291"/>
      <c r="AT1283" s="291"/>
      <c r="AU1283" s="292">
        <v>-93615823</v>
      </c>
      <c r="AV1283" s="291">
        <v>-93615823</v>
      </c>
      <c r="AW1283" s="293"/>
      <c r="AX1283" s="291"/>
      <c r="AY1283" s="293">
        <v>0</v>
      </c>
      <c r="AZ1283" s="297" t="s">
        <v>978</v>
      </c>
      <c r="BA1283" s="295"/>
      <c r="BB1283" s="43"/>
      <c r="BC1283" s="288" t="str">
        <f t="shared" si="162"/>
        <v/>
      </c>
      <c r="BD1283" s="288" t="str">
        <f t="shared" si="162"/>
        <v/>
      </c>
      <c r="BE1283" s="288" t="str">
        <f t="shared" si="162"/>
        <v/>
      </c>
      <c r="BF1283" s="288" t="str">
        <f t="shared" si="162"/>
        <v>Non-Op</v>
      </c>
      <c r="BG1283" s="288" t="str">
        <f t="shared" si="156"/>
        <v>NO</v>
      </c>
      <c r="BH1283" s="288" t="str">
        <f t="shared" si="156"/>
        <v>NO</v>
      </c>
      <c r="BI1283" s="288" t="str">
        <f t="shared" si="155"/>
        <v/>
      </c>
      <c r="BJ1283" s="43"/>
      <c r="BK1283" s="288" t="b">
        <f t="shared" si="163"/>
        <v>1</v>
      </c>
      <c r="BL1283" s="288" t="b">
        <f t="shared" si="163"/>
        <v>1</v>
      </c>
      <c r="BM1283" s="288" t="b">
        <f t="shared" si="163"/>
        <v>1</v>
      </c>
      <c r="BN1283" s="288" t="b">
        <f t="shared" si="163"/>
        <v>1</v>
      </c>
      <c r="BO1283" s="288" t="b">
        <f t="shared" si="163"/>
        <v>1</v>
      </c>
      <c r="BP1283" s="288" t="b">
        <f t="shared" si="163"/>
        <v>1</v>
      </c>
      <c r="BQ1283" s="288" t="b">
        <f t="shared" si="163"/>
        <v>1</v>
      </c>
    </row>
    <row r="1284" spans="1:69" ht="12" customHeight="1" x14ac:dyDescent="0.25">
      <c r="A1284" s="286">
        <v>25400291</v>
      </c>
      <c r="B1284" s="287" t="s">
        <v>3359</v>
      </c>
      <c r="C1284" s="16" t="s">
        <v>1480</v>
      </c>
      <c r="D1284" s="13" t="s">
        <v>182</v>
      </c>
      <c r="E1284" s="13"/>
      <c r="F1284" s="16"/>
      <c r="G1284" s="13"/>
      <c r="H1284" s="288" t="s">
        <v>2129</v>
      </c>
      <c r="I1284" s="288" t="s">
        <v>2129</v>
      </c>
      <c r="J1284" s="288" t="s">
        <v>2129</v>
      </c>
      <c r="K1284" s="288" t="s">
        <v>182</v>
      </c>
      <c r="L1284" s="288" t="s">
        <v>2130</v>
      </c>
      <c r="M1284" s="288" t="s">
        <v>2130</v>
      </c>
      <c r="N1284" s="288" t="s">
        <v>2129</v>
      </c>
      <c r="P1284" s="289">
        <v>15030.31</v>
      </c>
      <c r="Q1284" s="289">
        <v>-500411.62</v>
      </c>
      <c r="R1284" s="289">
        <v>-449510.32</v>
      </c>
      <c r="S1284" s="289">
        <v>-400070.83</v>
      </c>
      <c r="T1284" s="289">
        <v>-356589.69</v>
      </c>
      <c r="U1284" s="289">
        <v>-317639.38</v>
      </c>
      <c r="V1284" s="289">
        <v>-279397.88</v>
      </c>
      <c r="W1284" s="289">
        <v>-236929.26</v>
      </c>
      <c r="X1284" s="289">
        <v>-196427.84</v>
      </c>
      <c r="Y1284" s="289">
        <v>-159249.65</v>
      </c>
      <c r="Z1284" s="289">
        <v>-115877.17</v>
      </c>
      <c r="AA1284" s="289">
        <v>-68160.25</v>
      </c>
      <c r="AB1284" s="289">
        <v>-12577.56</v>
      </c>
      <c r="AC1284" s="289"/>
      <c r="AD1284" s="289"/>
      <c r="AE1284" s="289">
        <v>-256586.45958333326</v>
      </c>
      <c r="AF1284" s="372"/>
      <c r="AG1284" s="373"/>
      <c r="AH1284" s="291"/>
      <c r="AI1284" s="291"/>
      <c r="AJ1284" s="291"/>
      <c r="AK1284" s="292">
        <v>-256586.45958333326</v>
      </c>
      <c r="AL1284" s="291">
        <v>-256586.45958333326</v>
      </c>
      <c r="AM1284" s="293"/>
      <c r="AN1284" s="291"/>
      <c r="AO1284" s="294">
        <v>0</v>
      </c>
      <c r="AP1284" s="291"/>
      <c r="AQ1284" s="295">
        <v>-12577.56</v>
      </c>
      <c r="AR1284" s="291"/>
      <c r="AS1284" s="291"/>
      <c r="AT1284" s="291"/>
      <c r="AU1284" s="292">
        <v>-12577.56</v>
      </c>
      <c r="AV1284" s="291">
        <v>-12577.56</v>
      </c>
      <c r="AW1284" s="293"/>
      <c r="AX1284" s="291"/>
      <c r="AY1284" s="293">
        <v>0</v>
      </c>
      <c r="AZ1284" s="297" t="s">
        <v>253</v>
      </c>
      <c r="BA1284" s="295"/>
      <c r="BB1284" s="43"/>
      <c r="BC1284" s="288" t="str">
        <f t="shared" si="162"/>
        <v/>
      </c>
      <c r="BD1284" s="288" t="str">
        <f t="shared" si="162"/>
        <v/>
      </c>
      <c r="BE1284" s="288" t="str">
        <f t="shared" si="162"/>
        <v/>
      </c>
      <c r="BF1284" s="288" t="str">
        <f t="shared" si="162"/>
        <v>Non-Op</v>
      </c>
      <c r="BG1284" s="288" t="str">
        <f t="shared" si="156"/>
        <v>NO</v>
      </c>
      <c r="BH1284" s="288" t="str">
        <f t="shared" si="156"/>
        <v>NO</v>
      </c>
      <c r="BI1284" s="288" t="str">
        <f t="shared" si="155"/>
        <v/>
      </c>
      <c r="BJ1284" s="43"/>
      <c r="BK1284" s="288" t="b">
        <f t="shared" si="163"/>
        <v>1</v>
      </c>
      <c r="BL1284" s="288" t="b">
        <f t="shared" si="163"/>
        <v>1</v>
      </c>
      <c r="BM1284" s="288" t="b">
        <f t="shared" si="163"/>
        <v>1</v>
      </c>
      <c r="BN1284" s="288" t="b">
        <f t="shared" si="163"/>
        <v>1</v>
      </c>
      <c r="BO1284" s="288" t="b">
        <f t="shared" si="163"/>
        <v>1</v>
      </c>
      <c r="BP1284" s="288" t="b">
        <f t="shared" si="163"/>
        <v>1</v>
      </c>
      <c r="BQ1284" s="288" t="b">
        <f t="shared" si="163"/>
        <v>1</v>
      </c>
    </row>
    <row r="1285" spans="1:69" ht="12" customHeight="1" x14ac:dyDescent="0.25">
      <c r="A1285" s="286">
        <v>25400301</v>
      </c>
      <c r="B1285" s="287" t="s">
        <v>3360</v>
      </c>
      <c r="C1285" s="16" t="s">
        <v>1481</v>
      </c>
      <c r="D1285" s="13" t="s">
        <v>182</v>
      </c>
      <c r="E1285" s="13"/>
      <c r="F1285" s="16"/>
      <c r="G1285" s="13"/>
      <c r="H1285" s="288" t="s">
        <v>2129</v>
      </c>
      <c r="I1285" s="288" t="s">
        <v>2129</v>
      </c>
      <c r="J1285" s="288" t="s">
        <v>2129</v>
      </c>
      <c r="K1285" s="288" t="s">
        <v>182</v>
      </c>
      <c r="L1285" s="288" t="s">
        <v>2130</v>
      </c>
      <c r="M1285" s="288" t="s">
        <v>2130</v>
      </c>
      <c r="N1285" s="288" t="s">
        <v>2129</v>
      </c>
      <c r="P1285" s="289">
        <v>-28669.360000000001</v>
      </c>
      <c r="Q1285" s="289">
        <v>-58588.45</v>
      </c>
      <c r="R1285" s="289">
        <v>-53155.02</v>
      </c>
      <c r="S1285" s="289">
        <v>-47665.72</v>
      </c>
      <c r="T1285" s="289">
        <v>-42829.64</v>
      </c>
      <c r="U1285" s="289">
        <v>-38457.49</v>
      </c>
      <c r="V1285" s="289">
        <v>-34193.870000000003</v>
      </c>
      <c r="W1285" s="289">
        <v>-28842.89</v>
      </c>
      <c r="X1285" s="289">
        <v>-23561.82</v>
      </c>
      <c r="Y1285" s="289">
        <v>-18573.02</v>
      </c>
      <c r="Z1285" s="289">
        <v>-12411.31</v>
      </c>
      <c r="AA1285" s="289">
        <v>-5330.54</v>
      </c>
      <c r="AB1285" s="289">
        <v>3242.48</v>
      </c>
      <c r="AC1285" s="289"/>
      <c r="AD1285" s="289"/>
      <c r="AE1285" s="289">
        <v>-31360.267500000002</v>
      </c>
      <c r="AF1285" s="372"/>
      <c r="AG1285" s="373"/>
      <c r="AH1285" s="291"/>
      <c r="AI1285" s="291"/>
      <c r="AJ1285" s="291"/>
      <c r="AK1285" s="292">
        <v>-31360.267500000002</v>
      </c>
      <c r="AL1285" s="291">
        <v>-31360.267500000002</v>
      </c>
      <c r="AM1285" s="293"/>
      <c r="AN1285" s="291"/>
      <c r="AO1285" s="294">
        <v>0</v>
      </c>
      <c r="AP1285" s="291"/>
      <c r="AQ1285" s="295">
        <v>3242.48</v>
      </c>
      <c r="AR1285" s="291"/>
      <c r="AS1285" s="291"/>
      <c r="AT1285" s="291"/>
      <c r="AU1285" s="292">
        <v>3242.48</v>
      </c>
      <c r="AV1285" s="291">
        <v>3242.48</v>
      </c>
      <c r="AW1285" s="293"/>
      <c r="AX1285" s="291"/>
      <c r="AY1285" s="293">
        <v>0</v>
      </c>
      <c r="AZ1285" s="297" t="s">
        <v>253</v>
      </c>
      <c r="BA1285" s="295"/>
      <c r="BB1285" s="43"/>
      <c r="BC1285" s="288" t="str">
        <f t="shared" si="162"/>
        <v/>
      </c>
      <c r="BD1285" s="288" t="str">
        <f t="shared" si="162"/>
        <v/>
      </c>
      <c r="BE1285" s="288" t="str">
        <f t="shared" si="162"/>
        <v/>
      </c>
      <c r="BF1285" s="288" t="str">
        <f t="shared" si="162"/>
        <v>Non-Op</v>
      </c>
      <c r="BG1285" s="288" t="str">
        <f t="shared" si="156"/>
        <v>NO</v>
      </c>
      <c r="BH1285" s="288" t="str">
        <f t="shared" si="156"/>
        <v>NO</v>
      </c>
      <c r="BI1285" s="288" t="str">
        <f t="shared" si="155"/>
        <v/>
      </c>
      <c r="BJ1285" s="43"/>
      <c r="BK1285" s="288" t="b">
        <f t="shared" si="163"/>
        <v>1</v>
      </c>
      <c r="BL1285" s="288" t="b">
        <f t="shared" si="163"/>
        <v>1</v>
      </c>
      <c r="BM1285" s="288" t="b">
        <f t="shared" si="163"/>
        <v>1</v>
      </c>
      <c r="BN1285" s="288" t="b">
        <f t="shared" si="163"/>
        <v>1</v>
      </c>
      <c r="BO1285" s="288" t="b">
        <f t="shared" si="163"/>
        <v>1</v>
      </c>
      <c r="BP1285" s="288" t="b">
        <f t="shared" si="163"/>
        <v>1</v>
      </c>
      <c r="BQ1285" s="288" t="b">
        <f t="shared" si="163"/>
        <v>1</v>
      </c>
    </row>
    <row r="1286" spans="1:69" ht="12" customHeight="1" x14ac:dyDescent="0.25">
      <c r="A1286" s="286">
        <v>25400311</v>
      </c>
      <c r="B1286" s="287" t="s">
        <v>3361</v>
      </c>
      <c r="C1286" s="16" t="s">
        <v>1482</v>
      </c>
      <c r="D1286" s="13" t="s">
        <v>182</v>
      </c>
      <c r="E1286" s="13"/>
      <c r="F1286" s="16"/>
      <c r="G1286" s="13"/>
      <c r="H1286" s="288" t="s">
        <v>2129</v>
      </c>
      <c r="I1286" s="288" t="s">
        <v>2129</v>
      </c>
      <c r="J1286" s="288" t="s">
        <v>2129</v>
      </c>
      <c r="K1286" s="288" t="s">
        <v>182</v>
      </c>
      <c r="L1286" s="288" t="s">
        <v>2130</v>
      </c>
      <c r="M1286" s="288" t="s">
        <v>2130</v>
      </c>
      <c r="N1286" s="288" t="s">
        <v>2129</v>
      </c>
      <c r="P1286" s="289">
        <v>-41961.24</v>
      </c>
      <c r="Q1286" s="289">
        <v>-15966.94</v>
      </c>
      <c r="R1286" s="289">
        <v>-19807.04</v>
      </c>
      <c r="S1286" s="289">
        <v>-24217.85</v>
      </c>
      <c r="T1286" s="289">
        <v>-29070.19</v>
      </c>
      <c r="U1286" s="289">
        <v>-34163.360000000001</v>
      </c>
      <c r="V1286" s="289">
        <v>-39256.53</v>
      </c>
      <c r="W1286" s="289">
        <v>-44654.32</v>
      </c>
      <c r="X1286" s="289">
        <v>-50406.34</v>
      </c>
      <c r="Y1286" s="289">
        <v>-56105.02</v>
      </c>
      <c r="Z1286" s="289">
        <v>-62180.639999999999</v>
      </c>
      <c r="AA1286" s="289">
        <v>-68655.759999999995</v>
      </c>
      <c r="AB1286" s="289">
        <v>-75583</v>
      </c>
      <c r="AC1286" s="289"/>
      <c r="AD1286" s="289"/>
      <c r="AE1286" s="289">
        <v>-41938.00916666667</v>
      </c>
      <c r="AF1286" s="372"/>
      <c r="AG1286" s="373"/>
      <c r="AH1286" s="291"/>
      <c r="AI1286" s="291"/>
      <c r="AJ1286" s="291"/>
      <c r="AK1286" s="292">
        <v>-41938.00916666667</v>
      </c>
      <c r="AL1286" s="291">
        <v>-41938.00916666667</v>
      </c>
      <c r="AM1286" s="293"/>
      <c r="AN1286" s="291"/>
      <c r="AO1286" s="294">
        <v>0</v>
      </c>
      <c r="AP1286" s="291"/>
      <c r="AQ1286" s="295">
        <v>-75583</v>
      </c>
      <c r="AR1286" s="291"/>
      <c r="AS1286" s="291"/>
      <c r="AT1286" s="291"/>
      <c r="AU1286" s="292">
        <v>-75583</v>
      </c>
      <c r="AV1286" s="291">
        <v>-75583</v>
      </c>
      <c r="AW1286" s="293"/>
      <c r="AX1286" s="291"/>
      <c r="AY1286" s="293">
        <v>0</v>
      </c>
      <c r="AZ1286" s="297" t="s">
        <v>253</v>
      </c>
      <c r="BA1286" s="295"/>
      <c r="BB1286" s="43"/>
      <c r="BC1286" s="288" t="str">
        <f t="shared" si="162"/>
        <v/>
      </c>
      <c r="BD1286" s="288" t="str">
        <f t="shared" si="162"/>
        <v/>
      </c>
      <c r="BE1286" s="288" t="str">
        <f t="shared" si="162"/>
        <v/>
      </c>
      <c r="BF1286" s="288" t="str">
        <f t="shared" si="162"/>
        <v>Non-Op</v>
      </c>
      <c r="BG1286" s="288" t="str">
        <f t="shared" si="156"/>
        <v>NO</v>
      </c>
      <c r="BH1286" s="288" t="str">
        <f t="shared" si="156"/>
        <v>NO</v>
      </c>
      <c r="BI1286" s="288" t="str">
        <f t="shared" ref="BI1286:BI1332" si="164">IF(OR(CONCATENATE(BG1286,BH1286)="NOW/C",CONCATENATE(BG1286,BH1286)="W/CNO"),"W/C","")</f>
        <v/>
      </c>
      <c r="BJ1286" s="43"/>
      <c r="BK1286" s="288" t="b">
        <f t="shared" si="163"/>
        <v>1</v>
      </c>
      <c r="BL1286" s="288" t="b">
        <f t="shared" si="163"/>
        <v>1</v>
      </c>
      <c r="BM1286" s="288" t="b">
        <f t="shared" si="163"/>
        <v>1</v>
      </c>
      <c r="BN1286" s="288" t="b">
        <f t="shared" si="163"/>
        <v>1</v>
      </c>
      <c r="BO1286" s="288" t="b">
        <f t="shared" si="163"/>
        <v>1</v>
      </c>
      <c r="BP1286" s="288" t="b">
        <f t="shared" si="163"/>
        <v>1</v>
      </c>
      <c r="BQ1286" s="288" t="b">
        <f t="shared" si="163"/>
        <v>1</v>
      </c>
    </row>
    <row r="1287" spans="1:69" ht="12" customHeight="1" x14ac:dyDescent="0.25">
      <c r="A1287" s="286">
        <v>25400321</v>
      </c>
      <c r="B1287" s="287" t="s">
        <v>3362</v>
      </c>
      <c r="C1287" s="16" t="s">
        <v>1483</v>
      </c>
      <c r="D1287" s="13" t="s">
        <v>182</v>
      </c>
      <c r="E1287" s="13"/>
      <c r="F1287" s="16"/>
      <c r="G1287" s="13"/>
      <c r="H1287" s="288" t="s">
        <v>2129</v>
      </c>
      <c r="I1287" s="288" t="s">
        <v>2129</v>
      </c>
      <c r="J1287" s="288" t="s">
        <v>2129</v>
      </c>
      <c r="K1287" s="288" t="s">
        <v>182</v>
      </c>
      <c r="L1287" s="288" t="s">
        <v>2130</v>
      </c>
      <c r="M1287" s="288" t="s">
        <v>2130</v>
      </c>
      <c r="N1287" s="288" t="s">
        <v>2129</v>
      </c>
      <c r="P1287" s="289">
        <v>-33158.11</v>
      </c>
      <c r="Q1287" s="289">
        <v>-51968.81</v>
      </c>
      <c r="R1287" s="289">
        <v>-52447.94</v>
      </c>
      <c r="S1287" s="289">
        <v>-53511.85</v>
      </c>
      <c r="T1287" s="289">
        <v>-57883.42</v>
      </c>
      <c r="U1287" s="289">
        <v>-36852.870000000003</v>
      </c>
      <c r="V1287" s="289">
        <v>-41069.99</v>
      </c>
      <c r="W1287" s="289">
        <v>-40550.769999999997</v>
      </c>
      <c r="X1287" s="289">
        <v>-40002.11</v>
      </c>
      <c r="Y1287" s="289">
        <v>-40571.82</v>
      </c>
      <c r="Z1287" s="289">
        <v>-34856.300000000003</v>
      </c>
      <c r="AA1287" s="289">
        <v>-24038.1</v>
      </c>
      <c r="AB1287" s="289">
        <v>-5203.54</v>
      </c>
      <c r="AC1287" s="289"/>
      <c r="AD1287" s="289"/>
      <c r="AE1287" s="289">
        <v>-41077.900416666664</v>
      </c>
      <c r="AF1287" s="290"/>
      <c r="AG1287" s="361"/>
      <c r="AH1287" s="291"/>
      <c r="AI1287" s="291"/>
      <c r="AJ1287" s="291"/>
      <c r="AK1287" s="292">
        <v>-41077.900416666664</v>
      </c>
      <c r="AL1287" s="291">
        <v>-41077.900416666664</v>
      </c>
      <c r="AM1287" s="293"/>
      <c r="AN1287" s="291"/>
      <c r="AO1287" s="294">
        <v>0</v>
      </c>
      <c r="AP1287" s="291"/>
      <c r="AQ1287" s="295">
        <v>-5203.54</v>
      </c>
      <c r="AR1287" s="291"/>
      <c r="AS1287" s="291"/>
      <c r="AT1287" s="291"/>
      <c r="AU1287" s="292">
        <v>-5203.54</v>
      </c>
      <c r="AV1287" s="291">
        <v>-5203.54</v>
      </c>
      <c r="AW1287" s="293"/>
      <c r="AX1287" s="291"/>
      <c r="AY1287" s="293">
        <v>0</v>
      </c>
      <c r="AZ1287" s="297" t="s">
        <v>365</v>
      </c>
      <c r="BA1287" s="295"/>
      <c r="BB1287" s="43"/>
      <c r="BC1287" s="288" t="str">
        <f t="shared" si="162"/>
        <v/>
      </c>
      <c r="BD1287" s="288" t="str">
        <f t="shared" si="162"/>
        <v/>
      </c>
      <c r="BE1287" s="288" t="str">
        <f t="shared" si="162"/>
        <v/>
      </c>
      <c r="BF1287" s="288" t="str">
        <f t="shared" si="162"/>
        <v>Non-Op</v>
      </c>
      <c r="BG1287" s="288" t="str">
        <f t="shared" si="156"/>
        <v>NO</v>
      </c>
      <c r="BH1287" s="288" t="str">
        <f t="shared" si="156"/>
        <v>NO</v>
      </c>
      <c r="BI1287" s="288" t="str">
        <f t="shared" si="164"/>
        <v/>
      </c>
      <c r="BJ1287" s="43"/>
      <c r="BK1287" s="288" t="b">
        <f t="shared" si="163"/>
        <v>1</v>
      </c>
      <c r="BL1287" s="288" t="b">
        <f t="shared" si="163"/>
        <v>1</v>
      </c>
      <c r="BM1287" s="288" t="b">
        <f t="shared" si="163"/>
        <v>1</v>
      </c>
      <c r="BN1287" s="288" t="b">
        <f t="shared" si="163"/>
        <v>1</v>
      </c>
      <c r="BO1287" s="288" t="b">
        <f t="shared" si="163"/>
        <v>1</v>
      </c>
      <c r="BP1287" s="288" t="b">
        <f t="shared" si="163"/>
        <v>1</v>
      </c>
      <c r="BQ1287" s="288" t="b">
        <f t="shared" si="163"/>
        <v>1</v>
      </c>
    </row>
    <row r="1288" spans="1:69" ht="12" customHeight="1" x14ac:dyDescent="0.25">
      <c r="A1288" s="286">
        <v>25400331</v>
      </c>
      <c r="B1288" s="287" t="s">
        <v>3363</v>
      </c>
      <c r="C1288" s="16" t="s">
        <v>1484</v>
      </c>
      <c r="D1288" s="13" t="s">
        <v>182</v>
      </c>
      <c r="E1288" s="13"/>
      <c r="F1288" s="16"/>
      <c r="G1288" s="13"/>
      <c r="H1288" s="288" t="s">
        <v>2129</v>
      </c>
      <c r="I1288" s="288" t="s">
        <v>2129</v>
      </c>
      <c r="J1288" s="288" t="s">
        <v>2129</v>
      </c>
      <c r="K1288" s="288" t="s">
        <v>182</v>
      </c>
      <c r="L1288" s="288" t="s">
        <v>2130</v>
      </c>
      <c r="M1288" s="288" t="s">
        <v>2130</v>
      </c>
      <c r="N1288" s="288" t="s">
        <v>2129</v>
      </c>
      <c r="P1288" s="289">
        <v>-345978.61</v>
      </c>
      <c r="Q1288" s="289">
        <v>-454605.47</v>
      </c>
      <c r="R1288" s="289">
        <v>-436529.24</v>
      </c>
      <c r="S1288" s="289">
        <v>-455696.78</v>
      </c>
      <c r="T1288" s="289">
        <v>-560965.54</v>
      </c>
      <c r="U1288" s="289">
        <v>-221808.83</v>
      </c>
      <c r="V1288" s="289">
        <v>-363920.74</v>
      </c>
      <c r="W1288" s="289">
        <v>-435409.61</v>
      </c>
      <c r="X1288" s="289">
        <v>-524374.41</v>
      </c>
      <c r="Y1288" s="289">
        <v>-651030.39</v>
      </c>
      <c r="Z1288" s="289">
        <v>-678125.29</v>
      </c>
      <c r="AA1288" s="289">
        <v>-629961.48</v>
      </c>
      <c r="AB1288" s="289">
        <v>-454936.26</v>
      </c>
      <c r="AC1288" s="289"/>
      <c r="AD1288" s="289"/>
      <c r="AE1288" s="289">
        <v>-484407.10124999989</v>
      </c>
      <c r="AF1288" s="290"/>
      <c r="AG1288" s="361"/>
      <c r="AH1288" s="291"/>
      <c r="AI1288" s="291"/>
      <c r="AJ1288" s="291"/>
      <c r="AK1288" s="292">
        <v>-484407.10124999989</v>
      </c>
      <c r="AL1288" s="291">
        <v>-484407.10124999989</v>
      </c>
      <c r="AM1288" s="293"/>
      <c r="AN1288" s="291"/>
      <c r="AO1288" s="294">
        <v>0</v>
      </c>
      <c r="AP1288" s="291"/>
      <c r="AQ1288" s="295">
        <v>-454936.26</v>
      </c>
      <c r="AR1288" s="291"/>
      <c r="AS1288" s="291"/>
      <c r="AT1288" s="291"/>
      <c r="AU1288" s="292">
        <v>-454936.26</v>
      </c>
      <c r="AV1288" s="291">
        <v>-454936.26</v>
      </c>
      <c r="AW1288" s="293"/>
      <c r="AX1288" s="291"/>
      <c r="AY1288" s="293">
        <v>0</v>
      </c>
      <c r="AZ1288" s="297" t="s">
        <v>365</v>
      </c>
      <c r="BA1288" s="295"/>
      <c r="BB1288" s="43"/>
      <c r="BC1288" s="288" t="str">
        <f t="shared" si="162"/>
        <v/>
      </c>
      <c r="BD1288" s="288" t="str">
        <f t="shared" si="162"/>
        <v/>
      </c>
      <c r="BE1288" s="288" t="str">
        <f t="shared" si="162"/>
        <v/>
      </c>
      <c r="BF1288" s="288" t="str">
        <f t="shared" si="162"/>
        <v>Non-Op</v>
      </c>
      <c r="BG1288" s="288" t="str">
        <f t="shared" si="156"/>
        <v>NO</v>
      </c>
      <c r="BH1288" s="288" t="str">
        <f t="shared" si="156"/>
        <v>NO</v>
      </c>
      <c r="BI1288" s="288" t="str">
        <f t="shared" si="164"/>
        <v/>
      </c>
      <c r="BJ1288" s="43"/>
      <c r="BK1288" s="288" t="b">
        <f t="shared" si="163"/>
        <v>1</v>
      </c>
      <c r="BL1288" s="288" t="b">
        <f t="shared" si="163"/>
        <v>1</v>
      </c>
      <c r="BM1288" s="288" t="b">
        <f t="shared" si="163"/>
        <v>1</v>
      </c>
      <c r="BN1288" s="288" t="b">
        <f t="shared" si="163"/>
        <v>1</v>
      </c>
      <c r="BO1288" s="288" t="b">
        <f t="shared" si="163"/>
        <v>1</v>
      </c>
      <c r="BP1288" s="288" t="b">
        <f t="shared" si="163"/>
        <v>1</v>
      </c>
      <c r="BQ1288" s="288" t="b">
        <f t="shared" si="163"/>
        <v>1</v>
      </c>
    </row>
    <row r="1289" spans="1:69" ht="12" customHeight="1" x14ac:dyDescent="0.25">
      <c r="A1289" s="286">
        <v>25400341</v>
      </c>
      <c r="B1289" s="287" t="s">
        <v>3364</v>
      </c>
      <c r="C1289" s="16" t="s">
        <v>1485</v>
      </c>
      <c r="D1289" s="13" t="s">
        <v>182</v>
      </c>
      <c r="E1289" s="13"/>
      <c r="F1289" s="16"/>
      <c r="G1289" s="13"/>
      <c r="H1289" s="288" t="s">
        <v>2129</v>
      </c>
      <c r="I1289" s="288" t="s">
        <v>2129</v>
      </c>
      <c r="J1289" s="288" t="s">
        <v>2129</v>
      </c>
      <c r="K1289" s="288" t="s">
        <v>182</v>
      </c>
      <c r="L1289" s="288" t="s">
        <v>2130</v>
      </c>
      <c r="M1289" s="288" t="s">
        <v>2130</v>
      </c>
      <c r="N1289" s="288" t="s">
        <v>2129</v>
      </c>
      <c r="P1289" s="289">
        <v>-5571892.9400000004</v>
      </c>
      <c r="Q1289" s="289">
        <v>-2236315.69</v>
      </c>
      <c r="R1289" s="289">
        <v>-2402159.96</v>
      </c>
      <c r="S1289" s="289">
        <v>-2722276.13</v>
      </c>
      <c r="T1289" s="289">
        <v>-3407471.78</v>
      </c>
      <c r="U1289" s="289">
        <v>0</v>
      </c>
      <c r="V1289" s="289">
        <v>0</v>
      </c>
      <c r="W1289" s="289">
        <v>0</v>
      </c>
      <c r="X1289" s="289">
        <v>0</v>
      </c>
      <c r="Y1289" s="289">
        <v>0</v>
      </c>
      <c r="Z1289" s="289">
        <v>0</v>
      </c>
      <c r="AA1289" s="289">
        <v>0</v>
      </c>
      <c r="AB1289" s="289">
        <v>0</v>
      </c>
      <c r="AC1289" s="289"/>
      <c r="AD1289" s="289"/>
      <c r="AE1289" s="289">
        <v>-1129514.1691666667</v>
      </c>
      <c r="AF1289" s="307"/>
      <c r="AG1289" s="308"/>
      <c r="AH1289" s="291"/>
      <c r="AI1289" s="291"/>
      <c r="AJ1289" s="291"/>
      <c r="AK1289" s="292">
        <v>-1129514.1691666667</v>
      </c>
      <c r="AL1289" s="291">
        <v>-1129514.1691666667</v>
      </c>
      <c r="AM1289" s="293"/>
      <c r="AN1289" s="291"/>
      <c r="AO1289" s="294">
        <v>0</v>
      </c>
      <c r="AP1289" s="291"/>
      <c r="AQ1289" s="295">
        <v>0</v>
      </c>
      <c r="AR1289" s="291"/>
      <c r="AS1289" s="291"/>
      <c r="AT1289" s="291"/>
      <c r="AU1289" s="292">
        <v>0</v>
      </c>
      <c r="AV1289" s="291">
        <v>0</v>
      </c>
      <c r="AW1289" s="293"/>
      <c r="AX1289" s="291"/>
      <c r="AY1289" s="293">
        <v>0</v>
      </c>
      <c r="AZ1289" s="297" t="s">
        <v>755</v>
      </c>
      <c r="BA1289" s="295"/>
      <c r="BB1289" s="43"/>
      <c r="BC1289" s="288" t="str">
        <f t="shared" si="162"/>
        <v/>
      </c>
      <c r="BD1289" s="288" t="str">
        <f t="shared" si="162"/>
        <v/>
      </c>
      <c r="BE1289" s="288" t="str">
        <f t="shared" si="162"/>
        <v/>
      </c>
      <c r="BF1289" s="288" t="str">
        <f t="shared" si="162"/>
        <v>Non-Op</v>
      </c>
      <c r="BG1289" s="288" t="str">
        <f t="shared" si="156"/>
        <v>NO</v>
      </c>
      <c r="BH1289" s="288" t="str">
        <f t="shared" si="156"/>
        <v>NO</v>
      </c>
      <c r="BI1289" s="288" t="str">
        <f t="shared" si="164"/>
        <v/>
      </c>
      <c r="BJ1289" s="43"/>
      <c r="BK1289" s="288" t="b">
        <f t="shared" si="163"/>
        <v>1</v>
      </c>
      <c r="BL1289" s="288" t="b">
        <f t="shared" si="163"/>
        <v>1</v>
      </c>
      <c r="BM1289" s="288" t="b">
        <f t="shared" si="163"/>
        <v>1</v>
      </c>
      <c r="BN1289" s="288" t="b">
        <f t="shared" si="163"/>
        <v>1</v>
      </c>
      <c r="BO1289" s="288" t="b">
        <f t="shared" si="163"/>
        <v>1</v>
      </c>
      <c r="BP1289" s="288" t="b">
        <f t="shared" si="163"/>
        <v>1</v>
      </c>
      <c r="BQ1289" s="288" t="b">
        <f t="shared" si="163"/>
        <v>1</v>
      </c>
    </row>
    <row r="1290" spans="1:69" ht="12" customHeight="1" x14ac:dyDescent="0.25">
      <c r="A1290" s="14">
        <v>25400342</v>
      </c>
      <c r="B1290" s="15" t="s">
        <v>3365</v>
      </c>
      <c r="C1290" s="16" t="s">
        <v>1486</v>
      </c>
      <c r="D1290" s="13" t="s">
        <v>182</v>
      </c>
      <c r="E1290" s="13" t="s">
        <v>222</v>
      </c>
      <c r="F1290" s="16"/>
      <c r="G1290" s="13"/>
      <c r="H1290" s="288" t="s">
        <v>2129</v>
      </c>
      <c r="I1290" s="288" t="s">
        <v>2129</v>
      </c>
      <c r="J1290" s="288" t="s">
        <v>2129</v>
      </c>
      <c r="K1290" s="288" t="s">
        <v>182</v>
      </c>
      <c r="L1290" s="288" t="s">
        <v>2130</v>
      </c>
      <c r="M1290" s="288" t="s">
        <v>2130</v>
      </c>
      <c r="N1290" s="288" t="s">
        <v>2129</v>
      </c>
      <c r="P1290" s="289">
        <v>0</v>
      </c>
      <c r="Q1290" s="289">
        <v>0</v>
      </c>
      <c r="R1290" s="289">
        <v>0</v>
      </c>
      <c r="S1290" s="289">
        <v>0</v>
      </c>
      <c r="T1290" s="289">
        <v>0</v>
      </c>
      <c r="U1290" s="289">
        <v>0</v>
      </c>
      <c r="V1290" s="289">
        <v>0</v>
      </c>
      <c r="W1290" s="289">
        <v>0</v>
      </c>
      <c r="X1290" s="289">
        <v>0</v>
      </c>
      <c r="Y1290" s="289">
        <v>0</v>
      </c>
      <c r="Z1290" s="289">
        <v>0</v>
      </c>
      <c r="AA1290" s="289">
        <v>0</v>
      </c>
      <c r="AB1290" s="289">
        <v>0</v>
      </c>
      <c r="AC1290" s="289"/>
      <c r="AD1290" s="289"/>
      <c r="AE1290" s="289">
        <v>0</v>
      </c>
      <c r="AF1290" s="307"/>
      <c r="AG1290" s="308"/>
      <c r="AH1290" s="291"/>
      <c r="AI1290" s="291"/>
      <c r="AJ1290" s="291"/>
      <c r="AK1290" s="292">
        <v>0</v>
      </c>
      <c r="AL1290" s="291">
        <v>0</v>
      </c>
      <c r="AM1290" s="293"/>
      <c r="AN1290" s="291"/>
      <c r="AO1290" s="294">
        <v>0</v>
      </c>
      <c r="AP1290" s="291"/>
      <c r="AQ1290" s="295">
        <v>0</v>
      </c>
      <c r="AR1290" s="291"/>
      <c r="AS1290" s="291"/>
      <c r="AT1290" s="291"/>
      <c r="AU1290" s="292">
        <v>0</v>
      </c>
      <c r="AV1290" s="291">
        <v>0</v>
      </c>
      <c r="AW1290" s="293"/>
      <c r="AX1290" s="291"/>
      <c r="AY1290" s="293">
        <v>0</v>
      </c>
      <c r="AZ1290" s="297" t="s">
        <v>755</v>
      </c>
      <c r="BA1290" s="295"/>
      <c r="BB1290" s="43"/>
      <c r="BC1290" s="288" t="str">
        <f t="shared" si="162"/>
        <v/>
      </c>
      <c r="BD1290" s="288" t="str">
        <f t="shared" si="162"/>
        <v/>
      </c>
      <c r="BE1290" s="288" t="str">
        <f t="shared" si="162"/>
        <v/>
      </c>
      <c r="BF1290" s="288" t="str">
        <f t="shared" si="162"/>
        <v>Non-Op</v>
      </c>
      <c r="BG1290" s="288" t="str">
        <f t="shared" si="156"/>
        <v>NO</v>
      </c>
      <c r="BH1290" s="288" t="str">
        <f t="shared" si="156"/>
        <v>NO</v>
      </c>
      <c r="BI1290" s="288" t="str">
        <f t="shared" si="164"/>
        <v/>
      </c>
      <c r="BJ1290" s="43"/>
      <c r="BK1290" s="288" t="b">
        <f t="shared" si="163"/>
        <v>1</v>
      </c>
      <c r="BL1290" s="288" t="b">
        <f t="shared" si="163"/>
        <v>1</v>
      </c>
      <c r="BM1290" s="288" t="b">
        <f t="shared" si="163"/>
        <v>1</v>
      </c>
      <c r="BN1290" s="288" t="b">
        <f t="shared" si="163"/>
        <v>1</v>
      </c>
      <c r="BO1290" s="288" t="b">
        <f t="shared" si="163"/>
        <v>1</v>
      </c>
      <c r="BP1290" s="288" t="b">
        <f t="shared" si="163"/>
        <v>1</v>
      </c>
      <c r="BQ1290" s="288" t="b">
        <f t="shared" si="163"/>
        <v>1</v>
      </c>
    </row>
    <row r="1291" spans="1:69" ht="12" customHeight="1" x14ac:dyDescent="0.25">
      <c r="A1291" s="286">
        <v>25400352</v>
      </c>
      <c r="B1291" s="287" t="s">
        <v>3366</v>
      </c>
      <c r="C1291" s="16" t="s">
        <v>1487</v>
      </c>
      <c r="D1291" s="13" t="s">
        <v>182</v>
      </c>
      <c r="E1291" s="13"/>
      <c r="F1291" s="16"/>
      <c r="G1291" s="13"/>
      <c r="H1291" s="288" t="s">
        <v>2129</v>
      </c>
      <c r="I1291" s="288" t="s">
        <v>2129</v>
      </c>
      <c r="J1291" s="288" t="s">
        <v>2129</v>
      </c>
      <c r="K1291" s="288" t="s">
        <v>182</v>
      </c>
      <c r="L1291" s="288" t="s">
        <v>2130</v>
      </c>
      <c r="M1291" s="288" t="s">
        <v>2130</v>
      </c>
      <c r="N1291" s="288" t="s">
        <v>2129</v>
      </c>
      <c r="P1291" s="289">
        <v>0</v>
      </c>
      <c r="Q1291" s="289">
        <v>0</v>
      </c>
      <c r="R1291" s="289">
        <v>0</v>
      </c>
      <c r="S1291" s="289">
        <v>0</v>
      </c>
      <c r="T1291" s="289">
        <v>0</v>
      </c>
      <c r="U1291" s="289">
        <v>0</v>
      </c>
      <c r="V1291" s="289">
        <v>0</v>
      </c>
      <c r="W1291" s="289">
        <v>0</v>
      </c>
      <c r="X1291" s="289">
        <v>0</v>
      </c>
      <c r="Y1291" s="289">
        <v>0</v>
      </c>
      <c r="Z1291" s="289">
        <v>0</v>
      </c>
      <c r="AA1291" s="289">
        <v>0</v>
      </c>
      <c r="AB1291" s="289">
        <v>0</v>
      </c>
      <c r="AC1291" s="289"/>
      <c r="AD1291" s="289"/>
      <c r="AE1291" s="289">
        <v>0</v>
      </c>
      <c r="AF1291" s="307"/>
      <c r="AG1291" s="308"/>
      <c r="AH1291" s="291"/>
      <c r="AI1291" s="291"/>
      <c r="AJ1291" s="291"/>
      <c r="AK1291" s="292">
        <v>0</v>
      </c>
      <c r="AL1291" s="291">
        <v>0</v>
      </c>
      <c r="AM1291" s="293"/>
      <c r="AN1291" s="291"/>
      <c r="AO1291" s="294">
        <v>0</v>
      </c>
      <c r="AP1291" s="291"/>
      <c r="AQ1291" s="295">
        <v>0</v>
      </c>
      <c r="AR1291" s="291"/>
      <c r="AS1291" s="291"/>
      <c r="AT1291" s="291"/>
      <c r="AU1291" s="292">
        <v>0</v>
      </c>
      <c r="AV1291" s="291">
        <v>0</v>
      </c>
      <c r="AW1291" s="293"/>
      <c r="AX1291" s="291"/>
      <c r="AY1291" s="293">
        <v>0</v>
      </c>
      <c r="AZ1291" s="297" t="s">
        <v>755</v>
      </c>
      <c r="BA1291" s="295"/>
      <c r="BB1291" s="43"/>
      <c r="BC1291" s="288" t="str">
        <f t="shared" si="162"/>
        <v/>
      </c>
      <c r="BD1291" s="288" t="str">
        <f t="shared" si="162"/>
        <v/>
      </c>
      <c r="BE1291" s="288" t="str">
        <f t="shared" si="162"/>
        <v/>
      </c>
      <c r="BF1291" s="288" t="str">
        <f t="shared" si="162"/>
        <v>Non-Op</v>
      </c>
      <c r="BG1291" s="288" t="str">
        <f t="shared" si="156"/>
        <v>NO</v>
      </c>
      <c r="BH1291" s="288" t="str">
        <f t="shared" si="156"/>
        <v>NO</v>
      </c>
      <c r="BI1291" s="288" t="str">
        <f t="shared" si="164"/>
        <v/>
      </c>
      <c r="BJ1291" s="43"/>
      <c r="BK1291" s="288" t="b">
        <f t="shared" si="163"/>
        <v>1</v>
      </c>
      <c r="BL1291" s="288" t="b">
        <f t="shared" si="163"/>
        <v>1</v>
      </c>
      <c r="BM1291" s="288" t="b">
        <f t="shared" si="163"/>
        <v>1</v>
      </c>
      <c r="BN1291" s="288" t="b">
        <f t="shared" si="163"/>
        <v>1</v>
      </c>
      <c r="BO1291" s="288" t="b">
        <f t="shared" si="163"/>
        <v>1</v>
      </c>
      <c r="BP1291" s="288" t="b">
        <f t="shared" si="163"/>
        <v>1</v>
      </c>
      <c r="BQ1291" s="288" t="b">
        <f t="shared" si="163"/>
        <v>1</v>
      </c>
    </row>
    <row r="1292" spans="1:69" ht="12" customHeight="1" x14ac:dyDescent="0.3">
      <c r="A1292" s="286" t="s">
        <v>1488</v>
      </c>
      <c r="B1292" s="287" t="s">
        <v>1488</v>
      </c>
      <c r="C1292" s="316" t="s">
        <v>1489</v>
      </c>
      <c r="D1292" s="13" t="s">
        <v>182</v>
      </c>
      <c r="E1292" s="13"/>
      <c r="F1292" s="310">
        <v>43221</v>
      </c>
      <c r="G1292" s="13"/>
      <c r="H1292" s="288" t="s">
        <v>2129</v>
      </c>
      <c r="I1292" s="288" t="s">
        <v>2129</v>
      </c>
      <c r="J1292" s="288" t="s">
        <v>2129</v>
      </c>
      <c r="K1292" s="288" t="s">
        <v>182</v>
      </c>
      <c r="L1292" s="288" t="s">
        <v>2130</v>
      </c>
      <c r="M1292" s="288" t="s">
        <v>2130</v>
      </c>
      <c r="N1292" s="288" t="s">
        <v>2129</v>
      </c>
      <c r="P1292" s="289"/>
      <c r="Q1292" s="289"/>
      <c r="R1292" s="289"/>
      <c r="S1292" s="289"/>
      <c r="T1292" s="289"/>
      <c r="U1292" s="289">
        <v>-39049.15</v>
      </c>
      <c r="V1292" s="289">
        <v>-63775.32</v>
      </c>
      <c r="W1292" s="289">
        <v>-89578.27</v>
      </c>
      <c r="X1292" s="289">
        <v>-113471.32</v>
      </c>
      <c r="Y1292" s="289">
        <v>-134859.07</v>
      </c>
      <c r="Z1292" s="289">
        <v>-154593.82999999999</v>
      </c>
      <c r="AA1292" s="289">
        <v>-164841.13</v>
      </c>
      <c r="AB1292" s="289">
        <v>-159082.66</v>
      </c>
      <c r="AC1292" s="289"/>
      <c r="AD1292" s="289"/>
      <c r="AE1292" s="289">
        <v>-69975.784999999989</v>
      </c>
      <c r="AF1292" s="372"/>
      <c r="AG1292" s="373"/>
      <c r="AH1292" s="291"/>
      <c r="AI1292" s="291"/>
      <c r="AJ1292" s="291"/>
      <c r="AK1292" s="292">
        <v>-69975.784999999989</v>
      </c>
      <c r="AL1292" s="291">
        <v>-69975.784999999989</v>
      </c>
      <c r="AM1292" s="293"/>
      <c r="AN1292" s="291"/>
      <c r="AO1292" s="294">
        <v>0</v>
      </c>
      <c r="AP1292" s="291"/>
      <c r="AQ1292" s="295">
        <v>-159082.66</v>
      </c>
      <c r="AR1292" s="291"/>
      <c r="AS1292" s="291"/>
      <c r="AT1292" s="291"/>
      <c r="AU1292" s="292">
        <v>-159082.66</v>
      </c>
      <c r="AV1292" s="291">
        <v>-159082.66</v>
      </c>
      <c r="AW1292" s="293"/>
      <c r="AX1292" s="291"/>
      <c r="AY1292" s="293">
        <v>0</v>
      </c>
      <c r="AZ1292" s="297" t="s">
        <v>755</v>
      </c>
      <c r="BA1292" s="295"/>
      <c r="BB1292" s="43"/>
      <c r="BC1292" s="288" t="str">
        <f t="shared" si="162"/>
        <v/>
      </c>
      <c r="BD1292" s="288" t="str">
        <f t="shared" si="162"/>
        <v/>
      </c>
      <c r="BE1292" s="288" t="str">
        <f t="shared" si="162"/>
        <v/>
      </c>
      <c r="BF1292" s="288" t="str">
        <f t="shared" si="162"/>
        <v>Non-Op</v>
      </c>
      <c r="BG1292" s="288" t="str">
        <f t="shared" ref="BG1292:BH1361" si="165">IF(VALUE(AW1292),"W/C",IF(ISBLANK(AW1292),"NO","W/C"))</f>
        <v>NO</v>
      </c>
      <c r="BH1292" s="288" t="str">
        <f t="shared" si="165"/>
        <v>NO</v>
      </c>
      <c r="BI1292" s="288" t="str">
        <f t="shared" si="164"/>
        <v/>
      </c>
      <c r="BJ1292" s="43"/>
      <c r="BK1292" s="288" t="b">
        <f t="shared" si="163"/>
        <v>1</v>
      </c>
      <c r="BL1292" s="288" t="b">
        <f t="shared" si="163"/>
        <v>1</v>
      </c>
      <c r="BM1292" s="288" t="b">
        <f t="shared" si="163"/>
        <v>1</v>
      </c>
      <c r="BN1292" s="288" t="b">
        <f t="shared" si="163"/>
        <v>1</v>
      </c>
      <c r="BO1292" s="288" t="b">
        <f t="shared" si="163"/>
        <v>1</v>
      </c>
      <c r="BP1292" s="288" t="b">
        <f t="shared" si="163"/>
        <v>1</v>
      </c>
      <c r="BQ1292" s="288" t="b">
        <f t="shared" si="163"/>
        <v>1</v>
      </c>
    </row>
    <row r="1293" spans="1:69" ht="12" customHeight="1" x14ac:dyDescent="0.25">
      <c r="A1293" s="286">
        <v>25400381</v>
      </c>
      <c r="B1293" s="287" t="s">
        <v>3367</v>
      </c>
      <c r="C1293" s="16" t="s">
        <v>1490</v>
      </c>
      <c r="D1293" s="13" t="s">
        <v>182</v>
      </c>
      <c r="E1293" s="13"/>
      <c r="F1293" s="16"/>
      <c r="G1293" s="13"/>
      <c r="H1293" s="288" t="s">
        <v>2129</v>
      </c>
      <c r="I1293" s="288" t="s">
        <v>2129</v>
      </c>
      <c r="J1293" s="288" t="s">
        <v>2129</v>
      </c>
      <c r="K1293" s="288" t="s">
        <v>182</v>
      </c>
      <c r="L1293" s="288" t="s">
        <v>2130</v>
      </c>
      <c r="M1293" s="288" t="s">
        <v>2130</v>
      </c>
      <c r="N1293" s="288" t="s">
        <v>2129</v>
      </c>
      <c r="P1293" s="289">
        <v>0</v>
      </c>
      <c r="Q1293" s="289">
        <v>0</v>
      </c>
      <c r="R1293" s="289">
        <v>0</v>
      </c>
      <c r="S1293" s="289">
        <v>0</v>
      </c>
      <c r="T1293" s="289">
        <v>0</v>
      </c>
      <c r="U1293" s="289">
        <v>0</v>
      </c>
      <c r="V1293" s="289">
        <v>0</v>
      </c>
      <c r="W1293" s="289">
        <v>0</v>
      </c>
      <c r="X1293" s="289">
        <v>0</v>
      </c>
      <c r="Y1293" s="289">
        <v>0</v>
      </c>
      <c r="Z1293" s="289">
        <v>0</v>
      </c>
      <c r="AA1293" s="289">
        <v>0</v>
      </c>
      <c r="AB1293" s="289">
        <v>0</v>
      </c>
      <c r="AC1293" s="289"/>
      <c r="AD1293" s="289"/>
      <c r="AE1293" s="289">
        <v>0</v>
      </c>
      <c r="AF1293" s="372"/>
      <c r="AG1293" s="373"/>
      <c r="AH1293" s="291"/>
      <c r="AI1293" s="291"/>
      <c r="AJ1293" s="291"/>
      <c r="AK1293" s="292">
        <v>0</v>
      </c>
      <c r="AL1293" s="291">
        <v>0</v>
      </c>
      <c r="AM1293" s="293"/>
      <c r="AN1293" s="291"/>
      <c r="AO1293" s="294">
        <v>0</v>
      </c>
      <c r="AP1293" s="291"/>
      <c r="AQ1293" s="295">
        <v>0</v>
      </c>
      <c r="AR1293" s="291"/>
      <c r="AS1293" s="291"/>
      <c r="AT1293" s="291"/>
      <c r="AU1293" s="292">
        <v>0</v>
      </c>
      <c r="AV1293" s="291">
        <v>0</v>
      </c>
      <c r="AW1293" s="293"/>
      <c r="AX1293" s="291"/>
      <c r="AY1293" s="293">
        <v>0</v>
      </c>
      <c r="AZ1293" s="297" t="s">
        <v>755</v>
      </c>
      <c r="BA1293" s="295"/>
      <c r="BB1293" s="43"/>
      <c r="BC1293" s="288" t="str">
        <f t="shared" si="162"/>
        <v/>
      </c>
      <c r="BD1293" s="288" t="str">
        <f t="shared" si="162"/>
        <v/>
      </c>
      <c r="BE1293" s="288" t="str">
        <f t="shared" si="162"/>
        <v/>
      </c>
      <c r="BF1293" s="288" t="str">
        <f t="shared" si="162"/>
        <v>Non-Op</v>
      </c>
      <c r="BG1293" s="288" t="str">
        <f t="shared" si="165"/>
        <v>NO</v>
      </c>
      <c r="BH1293" s="288" t="str">
        <f t="shared" si="165"/>
        <v>NO</v>
      </c>
      <c r="BI1293" s="288" t="str">
        <f t="shared" si="164"/>
        <v/>
      </c>
      <c r="BJ1293" s="43"/>
      <c r="BK1293" s="288" t="b">
        <f t="shared" si="163"/>
        <v>1</v>
      </c>
      <c r="BL1293" s="288" t="b">
        <f t="shared" si="163"/>
        <v>1</v>
      </c>
      <c r="BM1293" s="288" t="b">
        <f t="shared" si="163"/>
        <v>1</v>
      </c>
      <c r="BN1293" s="288" t="b">
        <f t="shared" si="163"/>
        <v>1</v>
      </c>
      <c r="BO1293" s="288" t="b">
        <f t="shared" si="163"/>
        <v>1</v>
      </c>
      <c r="BP1293" s="288" t="b">
        <f t="shared" si="163"/>
        <v>1</v>
      </c>
      <c r="BQ1293" s="288" t="b">
        <f t="shared" si="163"/>
        <v>1</v>
      </c>
    </row>
    <row r="1294" spans="1:69" ht="12" customHeight="1" x14ac:dyDescent="0.25">
      <c r="A1294" s="286">
        <v>25400391</v>
      </c>
      <c r="B1294" s="287" t="s">
        <v>3368</v>
      </c>
      <c r="C1294" s="16" t="s">
        <v>1491</v>
      </c>
      <c r="D1294" s="13" t="s">
        <v>182</v>
      </c>
      <c r="E1294" s="13"/>
      <c r="F1294" s="16"/>
      <c r="G1294" s="13"/>
      <c r="H1294" s="288" t="s">
        <v>2129</v>
      </c>
      <c r="I1294" s="288" t="s">
        <v>2129</v>
      </c>
      <c r="J1294" s="288" t="s">
        <v>2129</v>
      </c>
      <c r="K1294" s="288" t="s">
        <v>182</v>
      </c>
      <c r="L1294" s="288" t="s">
        <v>2130</v>
      </c>
      <c r="M1294" s="288" t="s">
        <v>2130</v>
      </c>
      <c r="N1294" s="288" t="s">
        <v>2129</v>
      </c>
      <c r="P1294" s="289">
        <v>0</v>
      </c>
      <c r="Q1294" s="289">
        <v>-122024.24</v>
      </c>
      <c r="R1294" s="289">
        <v>-3545.52</v>
      </c>
      <c r="S1294" s="289">
        <v>0</v>
      </c>
      <c r="T1294" s="289">
        <v>0</v>
      </c>
      <c r="U1294" s="289">
        <v>0</v>
      </c>
      <c r="V1294" s="289">
        <v>0</v>
      </c>
      <c r="W1294" s="289">
        <v>0</v>
      </c>
      <c r="X1294" s="289">
        <v>0</v>
      </c>
      <c r="Y1294" s="289">
        <v>0</v>
      </c>
      <c r="Z1294" s="289">
        <v>0</v>
      </c>
      <c r="AA1294" s="289">
        <v>0</v>
      </c>
      <c r="AB1294" s="289">
        <v>0</v>
      </c>
      <c r="AC1294" s="289"/>
      <c r="AD1294" s="289"/>
      <c r="AE1294" s="289">
        <v>-10464.146666666667</v>
      </c>
      <c r="AF1294" s="372"/>
      <c r="AG1294" s="373"/>
      <c r="AH1294" s="291"/>
      <c r="AI1294" s="291"/>
      <c r="AJ1294" s="291"/>
      <c r="AK1294" s="292">
        <v>-10464.146666666667</v>
      </c>
      <c r="AL1294" s="291">
        <v>-10464.146666666667</v>
      </c>
      <c r="AM1294" s="293"/>
      <c r="AN1294" s="291"/>
      <c r="AO1294" s="294">
        <v>0</v>
      </c>
      <c r="AP1294" s="291"/>
      <c r="AQ1294" s="295">
        <v>0</v>
      </c>
      <c r="AR1294" s="291"/>
      <c r="AS1294" s="291"/>
      <c r="AT1294" s="291"/>
      <c r="AU1294" s="292">
        <v>0</v>
      </c>
      <c r="AV1294" s="291">
        <v>0</v>
      </c>
      <c r="AW1294" s="293"/>
      <c r="AX1294" s="291"/>
      <c r="AY1294" s="293">
        <v>0</v>
      </c>
      <c r="AZ1294" s="297" t="s">
        <v>755</v>
      </c>
      <c r="BA1294" s="295"/>
      <c r="BB1294" s="43"/>
      <c r="BC1294" s="288" t="str">
        <f t="shared" si="162"/>
        <v/>
      </c>
      <c r="BD1294" s="288" t="str">
        <f t="shared" si="162"/>
        <v/>
      </c>
      <c r="BE1294" s="288" t="str">
        <f t="shared" si="162"/>
        <v/>
      </c>
      <c r="BF1294" s="288" t="str">
        <f t="shared" si="162"/>
        <v>Non-Op</v>
      </c>
      <c r="BG1294" s="288" t="str">
        <f t="shared" si="165"/>
        <v>NO</v>
      </c>
      <c r="BH1294" s="288" t="str">
        <f t="shared" si="165"/>
        <v>NO</v>
      </c>
      <c r="BI1294" s="288" t="str">
        <f t="shared" si="164"/>
        <v/>
      </c>
      <c r="BJ1294" s="43"/>
      <c r="BK1294" s="288" t="b">
        <f t="shared" si="163"/>
        <v>1</v>
      </c>
      <c r="BL1294" s="288" t="b">
        <f t="shared" si="163"/>
        <v>1</v>
      </c>
      <c r="BM1294" s="288" t="b">
        <f t="shared" si="163"/>
        <v>1</v>
      </c>
      <c r="BN1294" s="288" t="b">
        <f t="shared" si="163"/>
        <v>1</v>
      </c>
      <c r="BO1294" s="288" t="b">
        <f t="shared" si="163"/>
        <v>1</v>
      </c>
      <c r="BP1294" s="288" t="b">
        <f t="shared" si="163"/>
        <v>1</v>
      </c>
      <c r="BQ1294" s="288" t="b">
        <f t="shared" si="163"/>
        <v>1</v>
      </c>
    </row>
    <row r="1295" spans="1:69" ht="12" customHeight="1" x14ac:dyDescent="0.25">
      <c r="A1295" s="286">
        <v>25400392</v>
      </c>
      <c r="B1295" s="287" t="s">
        <v>3369</v>
      </c>
      <c r="C1295" s="16" t="s">
        <v>1492</v>
      </c>
      <c r="D1295" s="13" t="s">
        <v>182</v>
      </c>
      <c r="E1295" s="13"/>
      <c r="F1295" s="16"/>
      <c r="G1295" s="13"/>
      <c r="H1295" s="288" t="s">
        <v>2129</v>
      </c>
      <c r="I1295" s="288" t="s">
        <v>2129</v>
      </c>
      <c r="J1295" s="288" t="s">
        <v>2129</v>
      </c>
      <c r="K1295" s="288" t="s">
        <v>182</v>
      </c>
      <c r="L1295" s="288" t="s">
        <v>2130</v>
      </c>
      <c r="M1295" s="288" t="s">
        <v>2130</v>
      </c>
      <c r="N1295" s="288" t="s">
        <v>2129</v>
      </c>
      <c r="P1295" s="289">
        <v>-8100000</v>
      </c>
      <c r="Q1295" s="289">
        <v>-8100000</v>
      </c>
      <c r="R1295" s="289">
        <v>-8100000</v>
      </c>
      <c r="S1295" s="289">
        <v>-4700000</v>
      </c>
      <c r="T1295" s="289">
        <v>-4700000</v>
      </c>
      <c r="U1295" s="289">
        <v>0</v>
      </c>
      <c r="V1295" s="289">
        <v>0</v>
      </c>
      <c r="W1295" s="289">
        <v>0</v>
      </c>
      <c r="X1295" s="289">
        <v>0</v>
      </c>
      <c r="Y1295" s="289">
        <v>0</v>
      </c>
      <c r="Z1295" s="289">
        <v>0</v>
      </c>
      <c r="AA1295" s="289">
        <v>0</v>
      </c>
      <c r="AB1295" s="289">
        <v>0</v>
      </c>
      <c r="AC1295" s="289"/>
      <c r="AD1295" s="289"/>
      <c r="AE1295" s="289">
        <v>-2470833.3333333335</v>
      </c>
      <c r="AF1295" s="372"/>
      <c r="AG1295" s="373"/>
      <c r="AH1295" s="291"/>
      <c r="AI1295" s="291"/>
      <c r="AJ1295" s="291"/>
      <c r="AK1295" s="292">
        <v>-2470833.3333333335</v>
      </c>
      <c r="AL1295" s="291">
        <v>-2470833.3333333335</v>
      </c>
      <c r="AM1295" s="293"/>
      <c r="AN1295" s="291"/>
      <c r="AO1295" s="294">
        <v>0</v>
      </c>
      <c r="AP1295" s="291"/>
      <c r="AQ1295" s="295">
        <v>0</v>
      </c>
      <c r="AR1295" s="291"/>
      <c r="AS1295" s="291"/>
      <c r="AT1295" s="291"/>
      <c r="AU1295" s="292">
        <v>0</v>
      </c>
      <c r="AV1295" s="291">
        <v>0</v>
      </c>
      <c r="AW1295" s="293"/>
      <c r="AX1295" s="291"/>
      <c r="AY1295" s="293">
        <v>0</v>
      </c>
      <c r="AZ1295" s="297" t="s">
        <v>755</v>
      </c>
      <c r="BA1295" s="295"/>
      <c r="BB1295" s="43"/>
      <c r="BC1295" s="288" t="str">
        <f t="shared" si="162"/>
        <v/>
      </c>
      <c r="BD1295" s="288" t="str">
        <f t="shared" si="162"/>
        <v/>
      </c>
      <c r="BE1295" s="288" t="str">
        <f t="shared" si="162"/>
        <v/>
      </c>
      <c r="BF1295" s="288" t="str">
        <f t="shared" si="162"/>
        <v>Non-Op</v>
      </c>
      <c r="BG1295" s="288" t="str">
        <f t="shared" si="165"/>
        <v>NO</v>
      </c>
      <c r="BH1295" s="288" t="str">
        <f t="shared" si="165"/>
        <v>NO</v>
      </c>
      <c r="BI1295" s="288" t="str">
        <f t="shared" si="164"/>
        <v/>
      </c>
      <c r="BJ1295" s="43"/>
      <c r="BK1295" s="288" t="b">
        <f t="shared" si="163"/>
        <v>1</v>
      </c>
      <c r="BL1295" s="288" t="b">
        <f t="shared" si="163"/>
        <v>1</v>
      </c>
      <c r="BM1295" s="288" t="b">
        <f t="shared" si="163"/>
        <v>1</v>
      </c>
      <c r="BN1295" s="288" t="b">
        <f t="shared" si="163"/>
        <v>1</v>
      </c>
      <c r="BO1295" s="288" t="b">
        <f t="shared" si="163"/>
        <v>1</v>
      </c>
      <c r="BP1295" s="288" t="b">
        <f t="shared" si="163"/>
        <v>1</v>
      </c>
      <c r="BQ1295" s="288" t="b">
        <f t="shared" si="163"/>
        <v>1</v>
      </c>
    </row>
    <row r="1296" spans="1:69" ht="12" customHeight="1" x14ac:dyDescent="0.25">
      <c r="A1296" s="286">
        <v>25400411</v>
      </c>
      <c r="B1296" s="287" t="s">
        <v>3370</v>
      </c>
      <c r="C1296" s="16" t="s">
        <v>1493</v>
      </c>
      <c r="D1296" s="13" t="s">
        <v>182</v>
      </c>
      <c r="E1296" s="13"/>
      <c r="F1296" s="16"/>
      <c r="G1296" s="13"/>
      <c r="H1296" s="288" t="s">
        <v>2129</v>
      </c>
      <c r="I1296" s="288" t="s">
        <v>2129</v>
      </c>
      <c r="J1296" s="288" t="s">
        <v>2129</v>
      </c>
      <c r="K1296" s="288" t="s">
        <v>182</v>
      </c>
      <c r="L1296" s="288" t="s">
        <v>2130</v>
      </c>
      <c r="M1296" s="288" t="s">
        <v>2130</v>
      </c>
      <c r="N1296" s="288" t="s">
        <v>2129</v>
      </c>
      <c r="P1296" s="289">
        <v>0</v>
      </c>
      <c r="Q1296" s="289">
        <v>0</v>
      </c>
      <c r="R1296" s="289">
        <v>0</v>
      </c>
      <c r="S1296" s="289">
        <v>0</v>
      </c>
      <c r="T1296" s="289">
        <v>-440961.42</v>
      </c>
      <c r="U1296" s="289">
        <v>-10499460.289999999</v>
      </c>
      <c r="V1296" s="289">
        <v>-9824975.25</v>
      </c>
      <c r="W1296" s="289">
        <v>-9045812.8599999994</v>
      </c>
      <c r="X1296" s="289">
        <v>-8309213.5300000003</v>
      </c>
      <c r="Y1296" s="289">
        <v>-7627941.96</v>
      </c>
      <c r="Z1296" s="289">
        <v>-6760011.4500000002</v>
      </c>
      <c r="AA1296" s="289">
        <v>-5725618.3099999996</v>
      </c>
      <c r="AB1296" s="289">
        <v>-4447550.04</v>
      </c>
      <c r="AC1296" s="289"/>
      <c r="AD1296" s="289"/>
      <c r="AE1296" s="289">
        <v>-5038147.5075000012</v>
      </c>
      <c r="AF1296" s="372"/>
      <c r="AG1296" s="373"/>
      <c r="AH1296" s="291"/>
      <c r="AI1296" s="291"/>
      <c r="AJ1296" s="291"/>
      <c r="AK1296" s="292">
        <v>-5038147.5075000012</v>
      </c>
      <c r="AL1296" s="291">
        <v>-5038147.5075000012</v>
      </c>
      <c r="AM1296" s="293"/>
      <c r="AN1296" s="291"/>
      <c r="AO1296" s="294">
        <v>0</v>
      </c>
      <c r="AP1296" s="291"/>
      <c r="AQ1296" s="295">
        <v>-4447550.04</v>
      </c>
      <c r="AR1296" s="291"/>
      <c r="AS1296" s="291"/>
      <c r="AT1296" s="291"/>
      <c r="AU1296" s="292">
        <v>-4447550.04</v>
      </c>
      <c r="AV1296" s="291">
        <v>-4447550.04</v>
      </c>
      <c r="AW1296" s="293"/>
      <c r="AX1296" s="291"/>
      <c r="AY1296" s="293">
        <v>0</v>
      </c>
      <c r="AZ1296" s="297" t="s">
        <v>755</v>
      </c>
      <c r="BA1296" s="295"/>
      <c r="BB1296" s="43"/>
      <c r="BC1296" s="288" t="str">
        <f t="shared" si="162"/>
        <v/>
      </c>
      <c r="BD1296" s="288" t="str">
        <f t="shared" si="162"/>
        <v/>
      </c>
      <c r="BE1296" s="288" t="str">
        <f t="shared" si="162"/>
        <v/>
      </c>
      <c r="BF1296" s="288" t="str">
        <f t="shared" si="162"/>
        <v>Non-Op</v>
      </c>
      <c r="BG1296" s="288" t="str">
        <f t="shared" si="165"/>
        <v>NO</v>
      </c>
      <c r="BH1296" s="288" t="str">
        <f t="shared" si="165"/>
        <v>NO</v>
      </c>
      <c r="BI1296" s="288" t="str">
        <f t="shared" si="164"/>
        <v/>
      </c>
      <c r="BJ1296" s="43"/>
      <c r="BK1296" s="288" t="b">
        <f t="shared" si="163"/>
        <v>1</v>
      </c>
      <c r="BL1296" s="288" t="b">
        <f t="shared" si="163"/>
        <v>1</v>
      </c>
      <c r="BM1296" s="288" t="b">
        <f t="shared" si="163"/>
        <v>1</v>
      </c>
      <c r="BN1296" s="288" t="b">
        <f t="shared" si="163"/>
        <v>1</v>
      </c>
      <c r="BO1296" s="288" t="b">
        <f t="shared" si="163"/>
        <v>1</v>
      </c>
      <c r="BP1296" s="288" t="b">
        <f t="shared" si="163"/>
        <v>1</v>
      </c>
      <c r="BQ1296" s="288" t="b">
        <f t="shared" si="163"/>
        <v>1</v>
      </c>
    </row>
    <row r="1297" spans="1:69" ht="12" customHeight="1" x14ac:dyDescent="0.25">
      <c r="A1297" s="286">
        <v>25400431</v>
      </c>
      <c r="B1297" s="287" t="s">
        <v>3371</v>
      </c>
      <c r="C1297" s="16" t="s">
        <v>1494</v>
      </c>
      <c r="D1297" s="13" t="s">
        <v>182</v>
      </c>
      <c r="E1297" s="13"/>
      <c r="F1297" s="16"/>
      <c r="G1297" s="13"/>
      <c r="H1297" s="288" t="s">
        <v>2129</v>
      </c>
      <c r="I1297" s="288" t="s">
        <v>2129</v>
      </c>
      <c r="J1297" s="288" t="s">
        <v>2129</v>
      </c>
      <c r="K1297" s="288" t="s">
        <v>182</v>
      </c>
      <c r="L1297" s="288" t="s">
        <v>2130</v>
      </c>
      <c r="M1297" s="288" t="s">
        <v>2130</v>
      </c>
      <c r="N1297" s="288" t="s">
        <v>2129</v>
      </c>
      <c r="P1297" s="289">
        <v>0</v>
      </c>
      <c r="Q1297" s="289">
        <v>0</v>
      </c>
      <c r="R1297" s="289">
        <v>0</v>
      </c>
      <c r="S1297" s="289">
        <v>0</v>
      </c>
      <c r="T1297" s="289">
        <v>0</v>
      </c>
      <c r="U1297" s="289">
        <v>0</v>
      </c>
      <c r="V1297" s="289">
        <v>0</v>
      </c>
      <c r="W1297" s="289">
        <v>0</v>
      </c>
      <c r="X1297" s="289">
        <v>0</v>
      </c>
      <c r="Y1297" s="289">
        <v>0</v>
      </c>
      <c r="Z1297" s="289">
        <v>0</v>
      </c>
      <c r="AA1297" s="289">
        <v>0</v>
      </c>
      <c r="AB1297" s="289">
        <v>0</v>
      </c>
      <c r="AC1297" s="289"/>
      <c r="AD1297" s="289"/>
      <c r="AE1297" s="289">
        <v>0</v>
      </c>
      <c r="AF1297" s="290"/>
      <c r="AG1297" s="361"/>
      <c r="AH1297" s="291"/>
      <c r="AI1297" s="291"/>
      <c r="AJ1297" s="291"/>
      <c r="AK1297" s="292">
        <v>0</v>
      </c>
      <c r="AL1297" s="291">
        <v>0</v>
      </c>
      <c r="AM1297" s="293"/>
      <c r="AN1297" s="291"/>
      <c r="AO1297" s="294">
        <v>0</v>
      </c>
      <c r="AP1297" s="291"/>
      <c r="AQ1297" s="295">
        <v>0</v>
      </c>
      <c r="AR1297" s="291"/>
      <c r="AS1297" s="291"/>
      <c r="AT1297" s="291"/>
      <c r="AU1297" s="292">
        <v>0</v>
      </c>
      <c r="AV1297" s="291">
        <v>0</v>
      </c>
      <c r="AW1297" s="293"/>
      <c r="AX1297" s="291"/>
      <c r="AY1297" s="293">
        <v>0</v>
      </c>
      <c r="AZ1297" s="297" t="s">
        <v>219</v>
      </c>
      <c r="BA1297" s="295"/>
      <c r="BB1297" s="43"/>
      <c r="BC1297" s="288" t="str">
        <f t="shared" si="162"/>
        <v/>
      </c>
      <c r="BD1297" s="288" t="str">
        <f t="shared" si="162"/>
        <v/>
      </c>
      <c r="BE1297" s="288" t="str">
        <f t="shared" si="162"/>
        <v/>
      </c>
      <c r="BF1297" s="288" t="str">
        <f t="shared" si="162"/>
        <v>Non-Op</v>
      </c>
      <c r="BG1297" s="288" t="str">
        <f t="shared" si="165"/>
        <v>NO</v>
      </c>
      <c r="BH1297" s="288" t="str">
        <f t="shared" si="165"/>
        <v>NO</v>
      </c>
      <c r="BI1297" s="288" t="str">
        <f t="shared" si="164"/>
        <v/>
      </c>
      <c r="BJ1297" s="43"/>
      <c r="BK1297" s="288" t="b">
        <f t="shared" si="163"/>
        <v>1</v>
      </c>
      <c r="BL1297" s="288" t="b">
        <f t="shared" si="163"/>
        <v>1</v>
      </c>
      <c r="BM1297" s="288" t="b">
        <f t="shared" si="163"/>
        <v>1</v>
      </c>
      <c r="BN1297" s="288" t="b">
        <f t="shared" si="163"/>
        <v>1</v>
      </c>
      <c r="BO1297" s="288" t="b">
        <f t="shared" si="163"/>
        <v>1</v>
      </c>
      <c r="BP1297" s="288" t="b">
        <f t="shared" si="163"/>
        <v>1</v>
      </c>
      <c r="BQ1297" s="288" t="b">
        <f t="shared" si="163"/>
        <v>1</v>
      </c>
    </row>
    <row r="1298" spans="1:69" ht="12" customHeight="1" x14ac:dyDescent="0.25">
      <c r="A1298" s="14">
        <v>25400441</v>
      </c>
      <c r="B1298" s="15" t="s">
        <v>3372</v>
      </c>
      <c r="C1298" s="16" t="s">
        <v>1495</v>
      </c>
      <c r="D1298" s="13" t="s">
        <v>182</v>
      </c>
      <c r="E1298" s="13"/>
      <c r="F1298" s="16"/>
      <c r="G1298" s="13"/>
      <c r="H1298" s="288" t="s">
        <v>2129</v>
      </c>
      <c r="I1298" s="288" t="s">
        <v>2129</v>
      </c>
      <c r="J1298" s="288" t="s">
        <v>2129</v>
      </c>
      <c r="K1298" s="288" t="s">
        <v>182</v>
      </c>
      <c r="L1298" s="288" t="s">
        <v>2130</v>
      </c>
      <c r="M1298" s="288" t="s">
        <v>2130</v>
      </c>
      <c r="N1298" s="288" t="s">
        <v>2129</v>
      </c>
      <c r="P1298" s="289">
        <v>0</v>
      </c>
      <c r="Q1298" s="289">
        <v>0</v>
      </c>
      <c r="R1298" s="289">
        <v>0</v>
      </c>
      <c r="S1298" s="289">
        <v>0</v>
      </c>
      <c r="T1298" s="289">
        <v>0</v>
      </c>
      <c r="U1298" s="289">
        <v>0</v>
      </c>
      <c r="V1298" s="289">
        <v>0</v>
      </c>
      <c r="W1298" s="289">
        <v>0</v>
      </c>
      <c r="X1298" s="289">
        <v>0</v>
      </c>
      <c r="Y1298" s="289">
        <v>0</v>
      </c>
      <c r="Z1298" s="289">
        <v>0</v>
      </c>
      <c r="AA1298" s="289">
        <v>0</v>
      </c>
      <c r="AB1298" s="289">
        <v>0</v>
      </c>
      <c r="AC1298" s="289"/>
      <c r="AD1298" s="289"/>
      <c r="AE1298" s="289">
        <v>0</v>
      </c>
      <c r="AF1298" s="290"/>
      <c r="AG1298" s="361"/>
      <c r="AH1298" s="291"/>
      <c r="AI1298" s="291"/>
      <c r="AJ1298" s="291"/>
      <c r="AK1298" s="292">
        <v>0</v>
      </c>
      <c r="AL1298" s="291">
        <v>0</v>
      </c>
      <c r="AM1298" s="293"/>
      <c r="AN1298" s="291"/>
      <c r="AO1298" s="294">
        <v>0</v>
      </c>
      <c r="AP1298" s="291"/>
      <c r="AQ1298" s="295">
        <v>0</v>
      </c>
      <c r="AR1298" s="291"/>
      <c r="AS1298" s="291"/>
      <c r="AT1298" s="291"/>
      <c r="AU1298" s="292">
        <v>0</v>
      </c>
      <c r="AV1298" s="291">
        <v>0</v>
      </c>
      <c r="AW1298" s="293"/>
      <c r="AX1298" s="291"/>
      <c r="AY1298" s="293">
        <v>0</v>
      </c>
      <c r="AZ1298" s="297" t="s">
        <v>219</v>
      </c>
      <c r="BA1298" s="295"/>
      <c r="BB1298" s="43"/>
      <c r="BC1298" s="288" t="str">
        <f t="shared" si="162"/>
        <v/>
      </c>
      <c r="BD1298" s="288" t="str">
        <f t="shared" si="162"/>
        <v/>
      </c>
      <c r="BE1298" s="288" t="str">
        <f t="shared" si="162"/>
        <v/>
      </c>
      <c r="BF1298" s="288" t="str">
        <f t="shared" si="162"/>
        <v>Non-Op</v>
      </c>
      <c r="BG1298" s="288" t="str">
        <f t="shared" si="165"/>
        <v>NO</v>
      </c>
      <c r="BH1298" s="288" t="str">
        <f t="shared" si="165"/>
        <v>NO</v>
      </c>
      <c r="BI1298" s="288" t="str">
        <f t="shared" si="164"/>
        <v/>
      </c>
      <c r="BJ1298" s="43"/>
      <c r="BK1298" s="288" t="b">
        <f t="shared" si="163"/>
        <v>1</v>
      </c>
      <c r="BL1298" s="288" t="b">
        <f t="shared" si="163"/>
        <v>1</v>
      </c>
      <c r="BM1298" s="288" t="b">
        <f t="shared" si="163"/>
        <v>1</v>
      </c>
      <c r="BN1298" s="288" t="b">
        <f t="shared" si="163"/>
        <v>1</v>
      </c>
      <c r="BO1298" s="288" t="b">
        <f t="shared" si="163"/>
        <v>1</v>
      </c>
      <c r="BP1298" s="288" t="b">
        <f t="shared" si="163"/>
        <v>1</v>
      </c>
      <c r="BQ1298" s="288" t="b">
        <f t="shared" si="163"/>
        <v>1</v>
      </c>
    </row>
    <row r="1299" spans="1:69" ht="12" customHeight="1" x14ac:dyDescent="0.25">
      <c r="A1299" s="14">
        <v>25400451</v>
      </c>
      <c r="B1299" s="15" t="s">
        <v>3373</v>
      </c>
      <c r="C1299" s="16" t="s">
        <v>1496</v>
      </c>
      <c r="D1299" s="13" t="s">
        <v>182</v>
      </c>
      <c r="E1299" s="13" t="s">
        <v>222</v>
      </c>
      <c r="F1299" s="16"/>
      <c r="G1299" s="13"/>
      <c r="H1299" s="288" t="s">
        <v>2129</v>
      </c>
      <c r="I1299" s="288" t="s">
        <v>2129</v>
      </c>
      <c r="J1299" s="288" t="s">
        <v>2129</v>
      </c>
      <c r="K1299" s="288" t="s">
        <v>182</v>
      </c>
      <c r="L1299" s="288" t="s">
        <v>2130</v>
      </c>
      <c r="M1299" s="288" t="s">
        <v>2130</v>
      </c>
      <c r="N1299" s="288" t="s">
        <v>2129</v>
      </c>
      <c r="P1299" s="289">
        <v>-31636.34</v>
      </c>
      <c r="Q1299" s="289">
        <v>-31366.48</v>
      </c>
      <c r="R1299" s="289">
        <v>-30716.49</v>
      </c>
      <c r="S1299" s="289">
        <v>-29602.06</v>
      </c>
      <c r="T1299" s="289">
        <v>-26581.33</v>
      </c>
      <c r="U1299" s="289">
        <v>0</v>
      </c>
      <c r="V1299" s="289">
        <v>0</v>
      </c>
      <c r="W1299" s="289">
        <v>0</v>
      </c>
      <c r="X1299" s="289">
        <v>0</v>
      </c>
      <c r="Y1299" s="289">
        <v>0</v>
      </c>
      <c r="Z1299" s="289">
        <v>0</v>
      </c>
      <c r="AA1299" s="289">
        <v>0</v>
      </c>
      <c r="AB1299" s="289">
        <v>0</v>
      </c>
      <c r="AC1299" s="289"/>
      <c r="AD1299" s="289"/>
      <c r="AE1299" s="289">
        <v>-11173.710833333333</v>
      </c>
      <c r="AF1299" s="290"/>
      <c r="AG1299" s="361"/>
      <c r="AH1299" s="291"/>
      <c r="AI1299" s="291"/>
      <c r="AJ1299" s="291"/>
      <c r="AK1299" s="292">
        <v>-11173.710833333333</v>
      </c>
      <c r="AL1299" s="291">
        <v>-11173.710833333333</v>
      </c>
      <c r="AM1299" s="293"/>
      <c r="AN1299" s="291"/>
      <c r="AO1299" s="294">
        <v>0</v>
      </c>
      <c r="AP1299" s="291"/>
      <c r="AQ1299" s="295">
        <v>0</v>
      </c>
      <c r="AR1299" s="291"/>
      <c r="AS1299" s="291"/>
      <c r="AT1299" s="291"/>
      <c r="AU1299" s="292">
        <v>0</v>
      </c>
      <c r="AV1299" s="291">
        <v>0</v>
      </c>
      <c r="AW1299" s="293"/>
      <c r="AX1299" s="291"/>
      <c r="AY1299" s="293">
        <v>0</v>
      </c>
      <c r="AZ1299" s="297" t="s">
        <v>755</v>
      </c>
      <c r="BA1299" s="295"/>
      <c r="BB1299" s="43"/>
      <c r="BC1299" s="288" t="str">
        <f t="shared" si="162"/>
        <v/>
      </c>
      <c r="BD1299" s="288" t="str">
        <f t="shared" si="162"/>
        <v/>
      </c>
      <c r="BE1299" s="288" t="str">
        <f t="shared" si="162"/>
        <v/>
      </c>
      <c r="BF1299" s="288" t="str">
        <f t="shared" si="162"/>
        <v>Non-Op</v>
      </c>
      <c r="BG1299" s="288" t="str">
        <f t="shared" si="165"/>
        <v>NO</v>
      </c>
      <c r="BH1299" s="288" t="str">
        <f t="shared" si="165"/>
        <v>NO</v>
      </c>
      <c r="BI1299" s="288" t="str">
        <f t="shared" si="164"/>
        <v/>
      </c>
      <c r="BJ1299" s="43"/>
      <c r="BK1299" s="288" t="b">
        <f t="shared" si="163"/>
        <v>1</v>
      </c>
      <c r="BL1299" s="288" t="b">
        <f t="shared" si="163"/>
        <v>1</v>
      </c>
      <c r="BM1299" s="288" t="b">
        <f t="shared" si="163"/>
        <v>1</v>
      </c>
      <c r="BN1299" s="288" t="b">
        <f t="shared" si="163"/>
        <v>1</v>
      </c>
      <c r="BO1299" s="288" t="b">
        <f t="shared" si="163"/>
        <v>1</v>
      </c>
      <c r="BP1299" s="288" t="b">
        <f t="shared" si="163"/>
        <v>1</v>
      </c>
      <c r="BQ1299" s="288" t="b">
        <f t="shared" si="163"/>
        <v>1</v>
      </c>
    </row>
    <row r="1300" spans="1:69" ht="12" customHeight="1" x14ac:dyDescent="0.25">
      <c r="A1300" s="14">
        <v>25400461</v>
      </c>
      <c r="B1300" s="15" t="s">
        <v>3374</v>
      </c>
      <c r="C1300" s="16" t="s">
        <v>1497</v>
      </c>
      <c r="D1300" s="13" t="s">
        <v>182</v>
      </c>
      <c r="E1300" s="13" t="s">
        <v>222</v>
      </c>
      <c r="F1300" s="16"/>
      <c r="G1300" s="13"/>
      <c r="H1300" s="288" t="s">
        <v>2129</v>
      </c>
      <c r="I1300" s="288" t="s">
        <v>2129</v>
      </c>
      <c r="J1300" s="288" t="s">
        <v>2129</v>
      </c>
      <c r="K1300" s="288" t="s">
        <v>182</v>
      </c>
      <c r="L1300" s="288" t="s">
        <v>2130</v>
      </c>
      <c r="M1300" s="288" t="s">
        <v>2130</v>
      </c>
      <c r="N1300" s="288" t="s">
        <v>2129</v>
      </c>
      <c r="P1300" s="289">
        <v>-13439.47</v>
      </c>
      <c r="Q1300" s="289">
        <v>-13890.38</v>
      </c>
      <c r="R1300" s="289">
        <v>-14730.69</v>
      </c>
      <c r="S1300" s="289">
        <v>-15206.56</v>
      </c>
      <c r="T1300" s="289">
        <v>-14857.8</v>
      </c>
      <c r="U1300" s="289">
        <v>-1196.1099999999999</v>
      </c>
      <c r="V1300" s="289">
        <v>-1423.49</v>
      </c>
      <c r="W1300" s="289">
        <v>-1376.64</v>
      </c>
      <c r="X1300" s="289">
        <v>-398.13</v>
      </c>
      <c r="Y1300" s="289">
        <v>0</v>
      </c>
      <c r="Z1300" s="289">
        <v>0</v>
      </c>
      <c r="AA1300" s="289">
        <v>0</v>
      </c>
      <c r="AB1300" s="289">
        <v>0</v>
      </c>
      <c r="AC1300" s="289"/>
      <c r="AD1300" s="289"/>
      <c r="AE1300" s="289">
        <v>-5816.6279166666654</v>
      </c>
      <c r="AF1300" s="290"/>
      <c r="AG1300" s="361"/>
      <c r="AH1300" s="291"/>
      <c r="AI1300" s="291"/>
      <c r="AJ1300" s="291"/>
      <c r="AK1300" s="292">
        <v>-5816.6279166666654</v>
      </c>
      <c r="AL1300" s="291">
        <v>-5816.6279166666654</v>
      </c>
      <c r="AM1300" s="293"/>
      <c r="AN1300" s="291"/>
      <c r="AO1300" s="294">
        <v>0</v>
      </c>
      <c r="AP1300" s="291"/>
      <c r="AQ1300" s="295">
        <v>0</v>
      </c>
      <c r="AR1300" s="291"/>
      <c r="AS1300" s="291"/>
      <c r="AT1300" s="291"/>
      <c r="AU1300" s="292">
        <v>0</v>
      </c>
      <c r="AV1300" s="291">
        <v>0</v>
      </c>
      <c r="AW1300" s="293"/>
      <c r="AX1300" s="291"/>
      <c r="AY1300" s="293">
        <v>0</v>
      </c>
      <c r="AZ1300" s="297" t="s">
        <v>755</v>
      </c>
      <c r="BA1300" s="295"/>
      <c r="BB1300" s="43"/>
      <c r="BC1300" s="288" t="str">
        <f t="shared" si="162"/>
        <v/>
      </c>
      <c r="BD1300" s="288" t="str">
        <f t="shared" si="162"/>
        <v/>
      </c>
      <c r="BE1300" s="288" t="str">
        <f t="shared" si="162"/>
        <v/>
      </c>
      <c r="BF1300" s="288" t="str">
        <f t="shared" si="162"/>
        <v>Non-Op</v>
      </c>
      <c r="BG1300" s="288" t="str">
        <f t="shared" si="165"/>
        <v>NO</v>
      </c>
      <c r="BH1300" s="288" t="str">
        <f t="shared" si="165"/>
        <v>NO</v>
      </c>
      <c r="BI1300" s="288" t="str">
        <f t="shared" si="164"/>
        <v/>
      </c>
      <c r="BJ1300" s="43"/>
      <c r="BK1300" s="288" t="b">
        <f t="shared" si="163"/>
        <v>1</v>
      </c>
      <c r="BL1300" s="288" t="b">
        <f t="shared" si="163"/>
        <v>1</v>
      </c>
      <c r="BM1300" s="288" t="b">
        <f t="shared" si="163"/>
        <v>1</v>
      </c>
      <c r="BN1300" s="288" t="b">
        <f t="shared" si="163"/>
        <v>1</v>
      </c>
      <c r="BO1300" s="288" t="b">
        <f t="shared" si="163"/>
        <v>1</v>
      </c>
      <c r="BP1300" s="288" t="b">
        <f t="shared" si="163"/>
        <v>1</v>
      </c>
      <c r="BQ1300" s="288" t="b">
        <f t="shared" si="163"/>
        <v>1</v>
      </c>
    </row>
    <row r="1301" spans="1:69" ht="12" customHeight="1" x14ac:dyDescent="0.25">
      <c r="A1301" s="286">
        <v>25400471</v>
      </c>
      <c r="B1301" s="287" t="s">
        <v>3375</v>
      </c>
      <c r="C1301" s="16" t="s">
        <v>1498</v>
      </c>
      <c r="D1301" s="13" t="s">
        <v>182</v>
      </c>
      <c r="E1301" s="13"/>
      <c r="F1301" s="16"/>
      <c r="G1301" s="13"/>
      <c r="H1301" s="288" t="s">
        <v>2129</v>
      </c>
      <c r="I1301" s="288" t="s">
        <v>2129</v>
      </c>
      <c r="J1301" s="288" t="s">
        <v>2129</v>
      </c>
      <c r="K1301" s="288" t="s">
        <v>182</v>
      </c>
      <c r="L1301" s="288" t="s">
        <v>2130</v>
      </c>
      <c r="M1301" s="288" t="s">
        <v>2130</v>
      </c>
      <c r="N1301" s="288" t="s">
        <v>2129</v>
      </c>
      <c r="P1301" s="289">
        <v>-255908.15</v>
      </c>
      <c r="Q1301" s="289">
        <v>-195081.92</v>
      </c>
      <c r="R1301" s="289">
        <v>-131774.9</v>
      </c>
      <c r="S1301" s="289">
        <v>-72586.7</v>
      </c>
      <c r="T1301" s="289">
        <v>-13570.69</v>
      </c>
      <c r="U1301" s="289">
        <v>-219661.46</v>
      </c>
      <c r="V1301" s="289">
        <v>-196486.59</v>
      </c>
      <c r="W1301" s="289">
        <v>-173001.99</v>
      </c>
      <c r="X1301" s="289">
        <v>-147695.15</v>
      </c>
      <c r="Y1301" s="289">
        <v>-124396.51</v>
      </c>
      <c r="Z1301" s="289">
        <v>-101759.89</v>
      </c>
      <c r="AA1301" s="289">
        <v>-80713.72</v>
      </c>
      <c r="AB1301" s="289">
        <v>-58251.59</v>
      </c>
      <c r="AC1301" s="289"/>
      <c r="AD1301" s="289"/>
      <c r="AE1301" s="289">
        <v>-134484.11583333332</v>
      </c>
      <c r="AF1301" s="372"/>
      <c r="AG1301" s="373"/>
      <c r="AH1301" s="291"/>
      <c r="AI1301" s="291"/>
      <c r="AJ1301" s="291"/>
      <c r="AK1301" s="292">
        <v>-134484.11583333332</v>
      </c>
      <c r="AL1301" s="291">
        <v>-134484.11583333332</v>
      </c>
      <c r="AM1301" s="293"/>
      <c r="AN1301" s="291"/>
      <c r="AO1301" s="294">
        <v>0</v>
      </c>
      <c r="AP1301" s="291"/>
      <c r="AQ1301" s="295">
        <v>-58251.59</v>
      </c>
      <c r="AR1301" s="291"/>
      <c r="AS1301" s="291"/>
      <c r="AT1301" s="291"/>
      <c r="AU1301" s="292">
        <v>-58251.59</v>
      </c>
      <c r="AV1301" s="291">
        <v>-58251.59</v>
      </c>
      <c r="AW1301" s="293"/>
      <c r="AX1301" s="291"/>
      <c r="AY1301" s="293">
        <v>0</v>
      </c>
      <c r="AZ1301" s="297" t="s">
        <v>755</v>
      </c>
      <c r="BA1301" s="295"/>
      <c r="BB1301" s="43"/>
      <c r="BC1301" s="288" t="str">
        <f t="shared" si="162"/>
        <v/>
      </c>
      <c r="BD1301" s="288" t="str">
        <f t="shared" si="162"/>
        <v/>
      </c>
      <c r="BE1301" s="288" t="str">
        <f t="shared" si="162"/>
        <v/>
      </c>
      <c r="BF1301" s="288" t="str">
        <f t="shared" si="162"/>
        <v>Non-Op</v>
      </c>
      <c r="BG1301" s="288" t="str">
        <f t="shared" si="165"/>
        <v>NO</v>
      </c>
      <c r="BH1301" s="288" t="str">
        <f t="shared" si="165"/>
        <v>NO</v>
      </c>
      <c r="BI1301" s="288" t="str">
        <f t="shared" si="164"/>
        <v/>
      </c>
      <c r="BJ1301" s="43"/>
      <c r="BK1301" s="288" t="b">
        <f t="shared" si="163"/>
        <v>1</v>
      </c>
      <c r="BL1301" s="288" t="b">
        <f t="shared" si="163"/>
        <v>1</v>
      </c>
      <c r="BM1301" s="288" t="b">
        <f t="shared" si="163"/>
        <v>1</v>
      </c>
      <c r="BN1301" s="288" t="b">
        <f t="shared" si="163"/>
        <v>1</v>
      </c>
      <c r="BO1301" s="288" t="b">
        <f t="shared" si="163"/>
        <v>1</v>
      </c>
      <c r="BP1301" s="288" t="b">
        <f t="shared" si="163"/>
        <v>1</v>
      </c>
      <c r="BQ1301" s="288" t="b">
        <f t="shared" si="163"/>
        <v>1</v>
      </c>
    </row>
    <row r="1302" spans="1:69" ht="12" customHeight="1" x14ac:dyDescent="0.25">
      <c r="A1302" s="286">
        <v>25400481</v>
      </c>
      <c r="B1302" s="287" t="s">
        <v>3376</v>
      </c>
      <c r="C1302" s="16" t="s">
        <v>1499</v>
      </c>
      <c r="D1302" s="13" t="s">
        <v>182</v>
      </c>
      <c r="E1302" s="13"/>
      <c r="F1302" s="16"/>
      <c r="G1302" s="13"/>
      <c r="H1302" s="288" t="s">
        <v>2129</v>
      </c>
      <c r="I1302" s="288" t="s">
        <v>2129</v>
      </c>
      <c r="J1302" s="288" t="s">
        <v>2129</v>
      </c>
      <c r="K1302" s="288" t="s">
        <v>182</v>
      </c>
      <c r="L1302" s="288" t="s">
        <v>2130</v>
      </c>
      <c r="M1302" s="288" t="s">
        <v>2130</v>
      </c>
      <c r="N1302" s="288" t="s">
        <v>2129</v>
      </c>
      <c r="P1302" s="289">
        <v>-135995.29999999999</v>
      </c>
      <c r="Q1302" s="289">
        <v>-125447.54</v>
      </c>
      <c r="R1302" s="289">
        <v>-114880.48</v>
      </c>
      <c r="S1302" s="289">
        <v>-105273.32</v>
      </c>
      <c r="T1302" s="289">
        <v>-94904.89</v>
      </c>
      <c r="U1302" s="289">
        <v>-244697.66</v>
      </c>
      <c r="V1302" s="289">
        <v>-224972.18</v>
      </c>
      <c r="W1302" s="289">
        <v>-203868.25</v>
      </c>
      <c r="X1302" s="289">
        <v>-181946.43</v>
      </c>
      <c r="Y1302" s="289">
        <v>-160863</v>
      </c>
      <c r="Z1302" s="289">
        <v>-140645.85</v>
      </c>
      <c r="AA1302" s="289">
        <v>-121607.72</v>
      </c>
      <c r="AB1302" s="289">
        <v>-100638.72</v>
      </c>
      <c r="AC1302" s="289"/>
      <c r="AD1302" s="289"/>
      <c r="AE1302" s="289">
        <v>-153118.69416666668</v>
      </c>
      <c r="AF1302" s="372"/>
      <c r="AG1302" s="373"/>
      <c r="AH1302" s="291"/>
      <c r="AI1302" s="291"/>
      <c r="AJ1302" s="291"/>
      <c r="AK1302" s="292">
        <v>-153118.69416666668</v>
      </c>
      <c r="AL1302" s="291">
        <v>-153118.69416666668</v>
      </c>
      <c r="AM1302" s="293"/>
      <c r="AN1302" s="291"/>
      <c r="AO1302" s="294">
        <v>0</v>
      </c>
      <c r="AP1302" s="291"/>
      <c r="AQ1302" s="295">
        <v>-100638.72</v>
      </c>
      <c r="AR1302" s="291"/>
      <c r="AS1302" s="291"/>
      <c r="AT1302" s="291"/>
      <c r="AU1302" s="292">
        <v>-100638.72</v>
      </c>
      <c r="AV1302" s="291">
        <v>-100638.72</v>
      </c>
      <c r="AW1302" s="293"/>
      <c r="AX1302" s="291"/>
      <c r="AY1302" s="293">
        <v>0</v>
      </c>
      <c r="AZ1302" s="297" t="s">
        <v>755</v>
      </c>
      <c r="BA1302" s="295"/>
      <c r="BB1302" s="43"/>
      <c r="BC1302" s="288" t="str">
        <f t="shared" si="162"/>
        <v/>
      </c>
      <c r="BD1302" s="288" t="str">
        <f t="shared" si="162"/>
        <v/>
      </c>
      <c r="BE1302" s="288" t="str">
        <f t="shared" si="162"/>
        <v/>
      </c>
      <c r="BF1302" s="288" t="str">
        <f t="shared" si="162"/>
        <v>Non-Op</v>
      </c>
      <c r="BG1302" s="288" t="str">
        <f t="shared" si="165"/>
        <v>NO</v>
      </c>
      <c r="BH1302" s="288" t="str">
        <f t="shared" si="165"/>
        <v>NO</v>
      </c>
      <c r="BI1302" s="288" t="str">
        <f t="shared" si="164"/>
        <v/>
      </c>
      <c r="BJ1302" s="43"/>
      <c r="BK1302" s="288" t="b">
        <f t="shared" si="163"/>
        <v>1</v>
      </c>
      <c r="BL1302" s="288" t="b">
        <f t="shared" si="163"/>
        <v>1</v>
      </c>
      <c r="BM1302" s="288" t="b">
        <f t="shared" si="163"/>
        <v>1</v>
      </c>
      <c r="BN1302" s="288" t="b">
        <f t="shared" si="163"/>
        <v>1</v>
      </c>
      <c r="BO1302" s="288" t="b">
        <f t="shared" si="163"/>
        <v>1</v>
      </c>
      <c r="BP1302" s="288" t="b">
        <f t="shared" si="163"/>
        <v>1</v>
      </c>
      <c r="BQ1302" s="288" t="b">
        <f t="shared" si="163"/>
        <v>1</v>
      </c>
    </row>
    <row r="1303" spans="1:69" ht="12" customHeight="1" x14ac:dyDescent="0.25">
      <c r="A1303" s="286">
        <v>25400491</v>
      </c>
      <c r="B1303" s="287" t="s">
        <v>3377</v>
      </c>
      <c r="C1303" s="16" t="s">
        <v>1500</v>
      </c>
      <c r="D1303" s="13" t="s">
        <v>180</v>
      </c>
      <c r="E1303" s="13"/>
      <c r="F1303" s="16"/>
      <c r="G1303" s="13"/>
      <c r="H1303" s="288" t="s">
        <v>2129</v>
      </c>
      <c r="I1303" s="288" t="s">
        <v>180</v>
      </c>
      <c r="J1303" s="288" t="s">
        <v>2129</v>
      </c>
      <c r="K1303" s="288" t="s">
        <v>2129</v>
      </c>
      <c r="L1303" s="288" t="s">
        <v>2130</v>
      </c>
      <c r="M1303" s="288" t="s">
        <v>2130</v>
      </c>
      <c r="N1303" s="288" t="s">
        <v>2129</v>
      </c>
      <c r="P1303" s="289">
        <v>-1381856</v>
      </c>
      <c r="Q1303" s="289">
        <v>-1243671</v>
      </c>
      <c r="R1303" s="289">
        <v>-1105486</v>
      </c>
      <c r="S1303" s="289">
        <v>-967301</v>
      </c>
      <c r="T1303" s="289">
        <v>-829116</v>
      </c>
      <c r="U1303" s="289">
        <v>-690931</v>
      </c>
      <c r="V1303" s="289">
        <v>-552746</v>
      </c>
      <c r="W1303" s="289">
        <v>-414561</v>
      </c>
      <c r="X1303" s="289">
        <v>-276376</v>
      </c>
      <c r="Y1303" s="289">
        <v>-138191</v>
      </c>
      <c r="Z1303" s="289">
        <v>0</v>
      </c>
      <c r="AA1303" s="289">
        <v>0</v>
      </c>
      <c r="AB1303" s="289">
        <v>0</v>
      </c>
      <c r="AC1303" s="289"/>
      <c r="AD1303" s="289"/>
      <c r="AE1303" s="289">
        <v>-575775.58333333337</v>
      </c>
      <c r="AF1303" s="290" t="s">
        <v>1107</v>
      </c>
      <c r="AG1303" s="361"/>
      <c r="AH1303" s="291"/>
      <c r="AI1303" s="291">
        <v>-575775.58333333337</v>
      </c>
      <c r="AJ1303" s="291"/>
      <c r="AK1303" s="292"/>
      <c r="AL1303" s="291">
        <v>-575775.58333333337</v>
      </c>
      <c r="AM1303" s="293"/>
      <c r="AN1303" s="291"/>
      <c r="AO1303" s="294">
        <v>0</v>
      </c>
      <c r="AP1303" s="291"/>
      <c r="AQ1303" s="295">
        <v>0</v>
      </c>
      <c r="AR1303" s="291"/>
      <c r="AS1303" s="291">
        <v>0</v>
      </c>
      <c r="AT1303" s="291"/>
      <c r="AU1303" s="292"/>
      <c r="AV1303" s="291">
        <v>0</v>
      </c>
      <c r="AW1303" s="293"/>
      <c r="AX1303" s="291"/>
      <c r="AY1303" s="293">
        <v>0</v>
      </c>
      <c r="AZ1303" s="297"/>
      <c r="BA1303" s="295"/>
      <c r="BB1303" s="43"/>
      <c r="BC1303" s="288" t="str">
        <f t="shared" si="162"/>
        <v/>
      </c>
      <c r="BD1303" s="288" t="str">
        <f t="shared" si="162"/>
        <v>ERB</v>
      </c>
      <c r="BE1303" s="288" t="str">
        <f t="shared" si="162"/>
        <v/>
      </c>
      <c r="BF1303" s="288" t="str">
        <f t="shared" si="162"/>
        <v/>
      </c>
      <c r="BG1303" s="288" t="str">
        <f t="shared" si="165"/>
        <v>NO</v>
      </c>
      <c r="BH1303" s="288" t="str">
        <f t="shared" si="165"/>
        <v>NO</v>
      </c>
      <c r="BI1303" s="288" t="str">
        <f t="shared" si="164"/>
        <v/>
      </c>
      <c r="BJ1303" s="43"/>
      <c r="BK1303" s="288" t="b">
        <f t="shared" si="163"/>
        <v>1</v>
      </c>
      <c r="BL1303" s="288" t="b">
        <f t="shared" si="163"/>
        <v>1</v>
      </c>
      <c r="BM1303" s="288" t="b">
        <f t="shared" si="163"/>
        <v>1</v>
      </c>
      <c r="BN1303" s="288" t="b">
        <f t="shared" si="163"/>
        <v>1</v>
      </c>
      <c r="BO1303" s="288" t="b">
        <f t="shared" si="163"/>
        <v>1</v>
      </c>
      <c r="BP1303" s="288" t="b">
        <f t="shared" si="163"/>
        <v>1</v>
      </c>
      <c r="BQ1303" s="288" t="b">
        <f t="shared" si="163"/>
        <v>1</v>
      </c>
    </row>
    <row r="1304" spans="1:69" ht="12" customHeight="1" x14ac:dyDescent="0.25">
      <c r="A1304" s="286">
        <v>25400501</v>
      </c>
      <c r="B1304" s="287" t="s">
        <v>3378</v>
      </c>
      <c r="C1304" s="16" t="s">
        <v>1501</v>
      </c>
      <c r="D1304" s="13" t="s">
        <v>180</v>
      </c>
      <c r="E1304" s="13"/>
      <c r="F1304" s="16"/>
      <c r="G1304" s="13"/>
      <c r="H1304" s="288" t="s">
        <v>2129</v>
      </c>
      <c r="I1304" s="288" t="s">
        <v>180</v>
      </c>
      <c r="J1304" s="288" t="s">
        <v>2129</v>
      </c>
      <c r="K1304" s="288" t="s">
        <v>2129</v>
      </c>
      <c r="L1304" s="288" t="s">
        <v>2130</v>
      </c>
      <c r="M1304" s="288" t="s">
        <v>2130</v>
      </c>
      <c r="N1304" s="288" t="s">
        <v>2129</v>
      </c>
      <c r="P1304" s="289">
        <v>-400029</v>
      </c>
      <c r="Q1304" s="289">
        <v>-360027</v>
      </c>
      <c r="R1304" s="289">
        <v>-320025</v>
      </c>
      <c r="S1304" s="289">
        <v>-280023</v>
      </c>
      <c r="T1304" s="289">
        <v>-240021</v>
      </c>
      <c r="U1304" s="289">
        <v>-200019</v>
      </c>
      <c r="V1304" s="289">
        <v>-160017</v>
      </c>
      <c r="W1304" s="289">
        <v>-120015</v>
      </c>
      <c r="X1304" s="289">
        <v>-80013</v>
      </c>
      <c r="Y1304" s="289">
        <v>-40011</v>
      </c>
      <c r="Z1304" s="289">
        <v>0</v>
      </c>
      <c r="AA1304" s="289">
        <v>0</v>
      </c>
      <c r="AB1304" s="289">
        <v>0</v>
      </c>
      <c r="AC1304" s="289"/>
      <c r="AD1304" s="289"/>
      <c r="AE1304" s="289">
        <v>-166682.125</v>
      </c>
      <c r="AF1304" s="290" t="s">
        <v>1107</v>
      </c>
      <c r="AG1304" s="361"/>
      <c r="AH1304" s="291"/>
      <c r="AI1304" s="291">
        <v>-166682.125</v>
      </c>
      <c r="AJ1304" s="291"/>
      <c r="AK1304" s="292"/>
      <c r="AL1304" s="291">
        <v>-166682.125</v>
      </c>
      <c r="AM1304" s="293"/>
      <c r="AN1304" s="291"/>
      <c r="AO1304" s="294">
        <v>0</v>
      </c>
      <c r="AP1304" s="291"/>
      <c r="AQ1304" s="295">
        <v>0</v>
      </c>
      <c r="AR1304" s="291"/>
      <c r="AS1304" s="291">
        <v>0</v>
      </c>
      <c r="AT1304" s="291"/>
      <c r="AU1304" s="292"/>
      <c r="AV1304" s="291">
        <v>0</v>
      </c>
      <c r="AW1304" s="293"/>
      <c r="AX1304" s="291"/>
      <c r="AY1304" s="293">
        <v>0</v>
      </c>
      <c r="AZ1304" s="297"/>
      <c r="BA1304" s="295"/>
      <c r="BB1304" s="43"/>
      <c r="BC1304" s="288" t="str">
        <f t="shared" si="162"/>
        <v/>
      </c>
      <c r="BD1304" s="288" t="str">
        <f t="shared" si="162"/>
        <v>ERB</v>
      </c>
      <c r="BE1304" s="288" t="str">
        <f t="shared" si="162"/>
        <v/>
      </c>
      <c r="BF1304" s="288" t="str">
        <f t="shared" si="162"/>
        <v/>
      </c>
      <c r="BG1304" s="288" t="str">
        <f t="shared" si="165"/>
        <v>NO</v>
      </c>
      <c r="BH1304" s="288" t="str">
        <f t="shared" si="165"/>
        <v>NO</v>
      </c>
      <c r="BI1304" s="288" t="str">
        <f t="shared" si="164"/>
        <v/>
      </c>
      <c r="BJ1304" s="43"/>
      <c r="BK1304" s="288" t="b">
        <f t="shared" si="163"/>
        <v>1</v>
      </c>
      <c r="BL1304" s="288" t="b">
        <f t="shared" si="163"/>
        <v>1</v>
      </c>
      <c r="BM1304" s="288" t="b">
        <f t="shared" si="163"/>
        <v>1</v>
      </c>
      <c r="BN1304" s="288" t="b">
        <f t="shared" si="163"/>
        <v>1</v>
      </c>
      <c r="BO1304" s="288" t="b">
        <f t="shared" si="163"/>
        <v>1</v>
      </c>
      <c r="BP1304" s="288" t="b">
        <f t="shared" si="163"/>
        <v>1</v>
      </c>
      <c r="BQ1304" s="288" t="b">
        <f t="shared" si="163"/>
        <v>1</v>
      </c>
    </row>
    <row r="1305" spans="1:69" ht="12" customHeight="1" x14ac:dyDescent="0.25">
      <c r="A1305" s="286">
        <v>25400511</v>
      </c>
      <c r="B1305" s="287" t="s">
        <v>3379</v>
      </c>
      <c r="C1305" s="16" t="s">
        <v>1502</v>
      </c>
      <c r="D1305" s="13" t="s">
        <v>182</v>
      </c>
      <c r="E1305" s="13"/>
      <c r="F1305" s="16"/>
      <c r="G1305" s="13"/>
      <c r="H1305" s="288" t="s">
        <v>2129</v>
      </c>
      <c r="I1305" s="288" t="s">
        <v>2129</v>
      </c>
      <c r="J1305" s="288" t="s">
        <v>2129</v>
      </c>
      <c r="K1305" s="288" t="s">
        <v>182</v>
      </c>
      <c r="L1305" s="288" t="s">
        <v>2130</v>
      </c>
      <c r="M1305" s="288" t="s">
        <v>2130</v>
      </c>
      <c r="N1305" s="288" t="s">
        <v>2129</v>
      </c>
      <c r="P1305" s="289">
        <v>0</v>
      </c>
      <c r="Q1305" s="289">
        <v>0</v>
      </c>
      <c r="R1305" s="289">
        <v>0</v>
      </c>
      <c r="S1305" s="289">
        <v>0</v>
      </c>
      <c r="T1305" s="289">
        <v>0</v>
      </c>
      <c r="U1305" s="289">
        <v>0</v>
      </c>
      <c r="V1305" s="289">
        <v>0</v>
      </c>
      <c r="W1305" s="289">
        <v>0</v>
      </c>
      <c r="X1305" s="289">
        <v>0</v>
      </c>
      <c r="Y1305" s="289">
        <v>0</v>
      </c>
      <c r="Z1305" s="289">
        <v>0</v>
      </c>
      <c r="AA1305" s="289">
        <v>0</v>
      </c>
      <c r="AB1305" s="289">
        <v>0</v>
      </c>
      <c r="AC1305" s="289"/>
      <c r="AD1305" s="289"/>
      <c r="AE1305" s="289">
        <v>0</v>
      </c>
      <c r="AF1305" s="290"/>
      <c r="AG1305" s="361"/>
      <c r="AH1305" s="291"/>
      <c r="AI1305" s="291"/>
      <c r="AJ1305" s="291"/>
      <c r="AK1305" s="292">
        <v>0</v>
      </c>
      <c r="AL1305" s="291">
        <v>0</v>
      </c>
      <c r="AM1305" s="293"/>
      <c r="AN1305" s="291"/>
      <c r="AO1305" s="294">
        <v>0</v>
      </c>
      <c r="AP1305" s="291"/>
      <c r="AQ1305" s="295">
        <v>0</v>
      </c>
      <c r="AR1305" s="291"/>
      <c r="AS1305" s="291"/>
      <c r="AT1305" s="291"/>
      <c r="AU1305" s="292">
        <v>0</v>
      </c>
      <c r="AV1305" s="291">
        <v>0</v>
      </c>
      <c r="AW1305" s="293"/>
      <c r="AX1305" s="291"/>
      <c r="AY1305" s="293">
        <v>0</v>
      </c>
      <c r="AZ1305" s="297" t="s">
        <v>219</v>
      </c>
      <c r="BA1305" s="295"/>
      <c r="BB1305" s="43"/>
      <c r="BC1305" s="288" t="str">
        <f t="shared" si="162"/>
        <v/>
      </c>
      <c r="BD1305" s="288" t="str">
        <f t="shared" si="162"/>
        <v/>
      </c>
      <c r="BE1305" s="288" t="str">
        <f t="shared" si="162"/>
        <v/>
      </c>
      <c r="BF1305" s="288" t="str">
        <f t="shared" si="162"/>
        <v>Non-Op</v>
      </c>
      <c r="BG1305" s="288" t="str">
        <f t="shared" si="165"/>
        <v>NO</v>
      </c>
      <c r="BH1305" s="288" t="str">
        <f t="shared" si="165"/>
        <v>NO</v>
      </c>
      <c r="BI1305" s="288" t="str">
        <f t="shared" si="164"/>
        <v/>
      </c>
      <c r="BJ1305" s="43"/>
      <c r="BK1305" s="288" t="b">
        <f t="shared" si="163"/>
        <v>1</v>
      </c>
      <c r="BL1305" s="288" t="b">
        <f t="shared" si="163"/>
        <v>1</v>
      </c>
      <c r="BM1305" s="288" t="b">
        <f t="shared" si="163"/>
        <v>1</v>
      </c>
      <c r="BN1305" s="288" t="b">
        <f t="shared" si="163"/>
        <v>1</v>
      </c>
      <c r="BO1305" s="288" t="b">
        <f t="shared" si="163"/>
        <v>1</v>
      </c>
      <c r="BP1305" s="288" t="b">
        <f t="shared" si="163"/>
        <v>1</v>
      </c>
      <c r="BQ1305" s="288" t="b">
        <f t="shared" si="163"/>
        <v>1</v>
      </c>
    </row>
    <row r="1306" spans="1:69" ht="12" customHeight="1" x14ac:dyDescent="0.25">
      <c r="A1306" s="14">
        <v>25400521</v>
      </c>
      <c r="B1306" s="15" t="s">
        <v>3380</v>
      </c>
      <c r="C1306" s="16" t="s">
        <v>1503</v>
      </c>
      <c r="D1306" s="13" t="s">
        <v>182</v>
      </c>
      <c r="E1306" s="13"/>
      <c r="F1306" s="16"/>
      <c r="G1306" s="13"/>
      <c r="H1306" s="288" t="s">
        <v>2129</v>
      </c>
      <c r="I1306" s="288" t="s">
        <v>2129</v>
      </c>
      <c r="J1306" s="288" t="s">
        <v>2129</v>
      </c>
      <c r="K1306" s="288" t="s">
        <v>182</v>
      </c>
      <c r="L1306" s="288" t="s">
        <v>2130</v>
      </c>
      <c r="M1306" s="288" t="s">
        <v>2130</v>
      </c>
      <c r="N1306" s="288" t="s">
        <v>2129</v>
      </c>
      <c r="P1306" s="289">
        <v>-10300000</v>
      </c>
      <c r="Q1306" s="289">
        <v>-10300000</v>
      </c>
      <c r="R1306" s="289">
        <v>-10300000</v>
      </c>
      <c r="S1306" s="289">
        <v>-11800000</v>
      </c>
      <c r="T1306" s="289">
        <v>-9476968</v>
      </c>
      <c r="U1306" s="289">
        <v>0</v>
      </c>
      <c r="V1306" s="289">
        <v>0</v>
      </c>
      <c r="W1306" s="289">
        <v>0</v>
      </c>
      <c r="X1306" s="289">
        <v>0</v>
      </c>
      <c r="Y1306" s="289">
        <v>0</v>
      </c>
      <c r="Z1306" s="289">
        <v>0</v>
      </c>
      <c r="AA1306" s="289">
        <v>0</v>
      </c>
      <c r="AB1306" s="289">
        <v>0</v>
      </c>
      <c r="AC1306" s="289"/>
      <c r="AD1306" s="289"/>
      <c r="AE1306" s="289">
        <v>-3918914</v>
      </c>
      <c r="AF1306" s="372"/>
      <c r="AG1306" s="373"/>
      <c r="AH1306" s="291"/>
      <c r="AI1306" s="291"/>
      <c r="AJ1306" s="291"/>
      <c r="AK1306" s="292">
        <v>-3918914</v>
      </c>
      <c r="AL1306" s="291">
        <v>-3918914</v>
      </c>
      <c r="AM1306" s="293"/>
      <c r="AN1306" s="291"/>
      <c r="AO1306" s="294">
        <v>0</v>
      </c>
      <c r="AP1306" s="291"/>
      <c r="AQ1306" s="295">
        <v>0</v>
      </c>
      <c r="AR1306" s="291"/>
      <c r="AS1306" s="291"/>
      <c r="AT1306" s="291"/>
      <c r="AU1306" s="292">
        <v>0</v>
      </c>
      <c r="AV1306" s="291">
        <v>0</v>
      </c>
      <c r="AW1306" s="293"/>
      <c r="AX1306" s="291"/>
      <c r="AY1306" s="293">
        <v>0</v>
      </c>
      <c r="AZ1306" s="297" t="s">
        <v>755</v>
      </c>
      <c r="BA1306" s="295"/>
      <c r="BB1306" s="43"/>
      <c r="BC1306" s="288" t="str">
        <f t="shared" si="162"/>
        <v/>
      </c>
      <c r="BD1306" s="288" t="str">
        <f t="shared" si="162"/>
        <v/>
      </c>
      <c r="BE1306" s="288" t="str">
        <f t="shared" si="162"/>
        <v/>
      </c>
      <c r="BF1306" s="288" t="str">
        <f t="shared" si="162"/>
        <v>Non-Op</v>
      </c>
      <c r="BG1306" s="288" t="str">
        <f t="shared" si="165"/>
        <v>NO</v>
      </c>
      <c r="BH1306" s="288" t="str">
        <f t="shared" si="165"/>
        <v>NO</v>
      </c>
      <c r="BI1306" s="288" t="str">
        <f t="shared" si="164"/>
        <v/>
      </c>
      <c r="BJ1306" s="43"/>
      <c r="BK1306" s="288" t="b">
        <f t="shared" si="163"/>
        <v>1</v>
      </c>
      <c r="BL1306" s="288" t="b">
        <f t="shared" si="163"/>
        <v>1</v>
      </c>
      <c r="BM1306" s="288" t="b">
        <f t="shared" si="163"/>
        <v>1</v>
      </c>
      <c r="BN1306" s="288" t="b">
        <f t="shared" si="163"/>
        <v>1</v>
      </c>
      <c r="BO1306" s="288" t="b">
        <f t="shared" si="163"/>
        <v>1</v>
      </c>
      <c r="BP1306" s="288" t="b">
        <f t="shared" si="163"/>
        <v>1</v>
      </c>
      <c r="BQ1306" s="288" t="b">
        <f t="shared" si="163"/>
        <v>1</v>
      </c>
    </row>
    <row r="1307" spans="1:69" ht="12" customHeight="1" x14ac:dyDescent="0.25">
      <c r="A1307" s="374">
        <v>25400531</v>
      </c>
      <c r="B1307" s="374" t="s">
        <v>3381</v>
      </c>
      <c r="C1307" s="43" t="s">
        <v>1504</v>
      </c>
      <c r="D1307" s="13" t="s">
        <v>183</v>
      </c>
      <c r="E1307" s="13"/>
      <c r="F1307" s="310">
        <v>43101</v>
      </c>
      <c r="G1307" s="13"/>
      <c r="H1307" s="288" t="s">
        <v>2129</v>
      </c>
      <c r="I1307" s="288" t="s">
        <v>2129</v>
      </c>
      <c r="J1307" s="288" t="s">
        <v>2129</v>
      </c>
      <c r="K1307" s="288" t="s">
        <v>2129</v>
      </c>
      <c r="L1307" s="288" t="s">
        <v>2130</v>
      </c>
      <c r="M1307" s="288" t="s">
        <v>183</v>
      </c>
      <c r="N1307" s="288" t="s">
        <v>183</v>
      </c>
      <c r="P1307" s="289">
        <v>0</v>
      </c>
      <c r="Q1307" s="289">
        <v>-7000000</v>
      </c>
      <c r="R1307" s="289">
        <v>0</v>
      </c>
      <c r="S1307" s="289">
        <v>0</v>
      </c>
      <c r="T1307" s="289">
        <v>0</v>
      </c>
      <c r="U1307" s="289">
        <v>0</v>
      </c>
      <c r="V1307" s="289">
        <v>0</v>
      </c>
      <c r="W1307" s="289">
        <v>0</v>
      </c>
      <c r="X1307" s="289">
        <v>0</v>
      </c>
      <c r="Y1307" s="289">
        <v>0</v>
      </c>
      <c r="Z1307" s="289">
        <v>0</v>
      </c>
      <c r="AA1307" s="289">
        <v>0</v>
      </c>
      <c r="AB1307" s="289">
        <v>0</v>
      </c>
      <c r="AC1307" s="289"/>
      <c r="AD1307" s="289"/>
      <c r="AE1307" s="289">
        <v>-583333.33333333337</v>
      </c>
      <c r="AF1307" s="372"/>
      <c r="AG1307" s="373"/>
      <c r="AH1307" s="291"/>
      <c r="AI1307" s="291"/>
      <c r="AJ1307" s="291"/>
      <c r="AK1307" s="292"/>
      <c r="AL1307" s="291">
        <v>0</v>
      </c>
      <c r="AM1307" s="293"/>
      <c r="AN1307" s="291">
        <v>-583333.33333333337</v>
      </c>
      <c r="AO1307" s="294">
        <v>-583333.33333333337</v>
      </c>
      <c r="AP1307" s="291"/>
      <c r="AQ1307" s="295">
        <v>0</v>
      </c>
      <c r="AR1307" s="291"/>
      <c r="AS1307" s="291"/>
      <c r="AT1307" s="291"/>
      <c r="AU1307" s="292"/>
      <c r="AV1307" s="291">
        <v>0</v>
      </c>
      <c r="AW1307" s="293"/>
      <c r="AX1307" s="291">
        <v>0</v>
      </c>
      <c r="AY1307" s="293">
        <v>0</v>
      </c>
      <c r="AZ1307" s="297"/>
      <c r="BA1307" s="295"/>
      <c r="BB1307" s="43"/>
      <c r="BC1307" s="288" t="str">
        <f t="shared" si="162"/>
        <v/>
      </c>
      <c r="BD1307" s="288" t="str">
        <f t="shared" si="162"/>
        <v/>
      </c>
      <c r="BE1307" s="288" t="str">
        <f t="shared" si="162"/>
        <v/>
      </c>
      <c r="BF1307" s="288" t="str">
        <f t="shared" si="162"/>
        <v/>
      </c>
      <c r="BG1307" s="288" t="str">
        <f t="shared" si="165"/>
        <v>NO</v>
      </c>
      <c r="BH1307" s="288" t="str">
        <f t="shared" si="165"/>
        <v>W/C</v>
      </c>
      <c r="BI1307" s="288" t="str">
        <f t="shared" si="164"/>
        <v>W/C</v>
      </c>
      <c r="BJ1307" s="43"/>
      <c r="BK1307" s="288" t="b">
        <f t="shared" si="163"/>
        <v>1</v>
      </c>
      <c r="BL1307" s="288" t="b">
        <f t="shared" si="163"/>
        <v>1</v>
      </c>
      <c r="BM1307" s="288" t="b">
        <f t="shared" si="163"/>
        <v>1</v>
      </c>
      <c r="BN1307" s="288" t="b">
        <f t="shared" si="163"/>
        <v>1</v>
      </c>
      <c r="BO1307" s="288" t="b">
        <f t="shared" si="163"/>
        <v>1</v>
      </c>
      <c r="BP1307" s="288" t="b">
        <f t="shared" si="163"/>
        <v>1</v>
      </c>
      <c r="BQ1307" s="288" t="b">
        <f t="shared" si="163"/>
        <v>1</v>
      </c>
    </row>
    <row r="1308" spans="1:69" ht="12" customHeight="1" x14ac:dyDescent="0.25">
      <c r="A1308" s="374">
        <v>25400532</v>
      </c>
      <c r="B1308" s="374" t="s">
        <v>3382</v>
      </c>
      <c r="C1308" s="43" t="s">
        <v>1505</v>
      </c>
      <c r="D1308" s="13" t="s">
        <v>183</v>
      </c>
      <c r="E1308" s="13"/>
      <c r="F1308" s="310">
        <v>43101</v>
      </c>
      <c r="G1308" s="13"/>
      <c r="H1308" s="288" t="s">
        <v>2129</v>
      </c>
      <c r="I1308" s="288" t="s">
        <v>2129</v>
      </c>
      <c r="J1308" s="288" t="s">
        <v>2129</v>
      </c>
      <c r="K1308" s="288" t="s">
        <v>2129</v>
      </c>
      <c r="L1308" s="288" t="s">
        <v>2130</v>
      </c>
      <c r="M1308" s="288" t="s">
        <v>183</v>
      </c>
      <c r="N1308" s="288" t="s">
        <v>183</v>
      </c>
      <c r="P1308" s="289">
        <v>0</v>
      </c>
      <c r="Q1308" s="289">
        <v>-3000000</v>
      </c>
      <c r="R1308" s="289">
        <v>0</v>
      </c>
      <c r="S1308" s="289">
        <v>0</v>
      </c>
      <c r="T1308" s="289">
        <v>0</v>
      </c>
      <c r="U1308" s="289">
        <v>0</v>
      </c>
      <c r="V1308" s="289">
        <v>0</v>
      </c>
      <c r="W1308" s="289">
        <v>0</v>
      </c>
      <c r="X1308" s="289">
        <v>0</v>
      </c>
      <c r="Y1308" s="289">
        <v>0</v>
      </c>
      <c r="Z1308" s="289">
        <v>0</v>
      </c>
      <c r="AA1308" s="289">
        <v>0</v>
      </c>
      <c r="AB1308" s="289">
        <v>0</v>
      </c>
      <c r="AC1308" s="289"/>
      <c r="AD1308" s="289"/>
      <c r="AE1308" s="289">
        <v>-250000</v>
      </c>
      <c r="AF1308" s="372"/>
      <c r="AG1308" s="373"/>
      <c r="AH1308" s="291"/>
      <c r="AI1308" s="291"/>
      <c r="AJ1308" s="291"/>
      <c r="AK1308" s="292"/>
      <c r="AL1308" s="291">
        <v>0</v>
      </c>
      <c r="AM1308" s="293"/>
      <c r="AN1308" s="291">
        <v>-250000</v>
      </c>
      <c r="AO1308" s="294">
        <v>-250000</v>
      </c>
      <c r="AP1308" s="291"/>
      <c r="AQ1308" s="295">
        <v>0</v>
      </c>
      <c r="AR1308" s="291"/>
      <c r="AS1308" s="291"/>
      <c r="AT1308" s="291"/>
      <c r="AU1308" s="292"/>
      <c r="AV1308" s="291">
        <v>0</v>
      </c>
      <c r="AW1308" s="293"/>
      <c r="AX1308" s="291">
        <v>0</v>
      </c>
      <c r="AY1308" s="293">
        <v>0</v>
      </c>
      <c r="AZ1308" s="297"/>
      <c r="BA1308" s="295"/>
      <c r="BB1308" s="43"/>
      <c r="BC1308" s="288" t="str">
        <f t="shared" si="162"/>
        <v/>
      </c>
      <c r="BD1308" s="288" t="str">
        <f t="shared" si="162"/>
        <v/>
      </c>
      <c r="BE1308" s="288" t="str">
        <f t="shared" si="162"/>
        <v/>
      </c>
      <c r="BF1308" s="288" t="str">
        <f t="shared" si="162"/>
        <v/>
      </c>
      <c r="BG1308" s="288" t="str">
        <f t="shared" si="165"/>
        <v>NO</v>
      </c>
      <c r="BH1308" s="288" t="str">
        <f t="shared" si="165"/>
        <v>W/C</v>
      </c>
      <c r="BI1308" s="288" t="str">
        <f t="shared" si="164"/>
        <v>W/C</v>
      </c>
      <c r="BJ1308" s="43"/>
      <c r="BK1308" s="288" t="b">
        <f t="shared" si="163"/>
        <v>1</v>
      </c>
      <c r="BL1308" s="288" t="b">
        <f t="shared" si="163"/>
        <v>1</v>
      </c>
      <c r="BM1308" s="288" t="b">
        <f t="shared" si="163"/>
        <v>1</v>
      </c>
      <c r="BN1308" s="288" t="b">
        <f t="shared" si="163"/>
        <v>1</v>
      </c>
      <c r="BO1308" s="288" t="b">
        <f t="shared" si="163"/>
        <v>1</v>
      </c>
      <c r="BP1308" s="288" t="b">
        <f t="shared" si="163"/>
        <v>1</v>
      </c>
      <c r="BQ1308" s="288" t="b">
        <f t="shared" si="163"/>
        <v>1</v>
      </c>
    </row>
    <row r="1309" spans="1:69" ht="12" customHeight="1" x14ac:dyDescent="0.25">
      <c r="A1309" s="14">
        <v>25400601</v>
      </c>
      <c r="B1309" s="15" t="s">
        <v>3383</v>
      </c>
      <c r="C1309" s="16" t="s">
        <v>1506</v>
      </c>
      <c r="D1309" s="13" t="s">
        <v>182</v>
      </c>
      <c r="E1309" s="13"/>
      <c r="F1309" s="303">
        <v>43070</v>
      </c>
      <c r="G1309" s="13"/>
      <c r="H1309" s="288" t="s">
        <v>2129</v>
      </c>
      <c r="I1309" s="288" t="s">
        <v>2129</v>
      </c>
      <c r="J1309" s="288" t="s">
        <v>2129</v>
      </c>
      <c r="K1309" s="288" t="s">
        <v>182</v>
      </c>
      <c r="L1309" s="288" t="s">
        <v>2130</v>
      </c>
      <c r="M1309" s="288" t="s">
        <v>2130</v>
      </c>
      <c r="N1309" s="288" t="s">
        <v>2129</v>
      </c>
      <c r="P1309" s="289">
        <v>-152462.81</v>
      </c>
      <c r="Q1309" s="289">
        <v>0</v>
      </c>
      <c r="R1309" s="289">
        <v>0</v>
      </c>
      <c r="S1309" s="289">
        <v>0</v>
      </c>
      <c r="T1309" s="289">
        <v>0</v>
      </c>
      <c r="U1309" s="289">
        <v>0</v>
      </c>
      <c r="V1309" s="289">
        <v>0</v>
      </c>
      <c r="W1309" s="289">
        <v>0</v>
      </c>
      <c r="X1309" s="289">
        <v>0</v>
      </c>
      <c r="Y1309" s="289">
        <v>0</v>
      </c>
      <c r="Z1309" s="289">
        <v>0</v>
      </c>
      <c r="AA1309" s="289">
        <v>0</v>
      </c>
      <c r="AB1309" s="289">
        <v>0</v>
      </c>
      <c r="AC1309" s="289"/>
      <c r="AD1309" s="289"/>
      <c r="AE1309" s="289">
        <v>-6352.6170833333335</v>
      </c>
      <c r="AF1309" s="372"/>
      <c r="AG1309" s="373"/>
      <c r="AH1309" s="291"/>
      <c r="AI1309" s="291"/>
      <c r="AJ1309" s="291"/>
      <c r="AK1309" s="292">
        <v>-6352.6170833333335</v>
      </c>
      <c r="AL1309" s="291">
        <v>-6352.6170833333335</v>
      </c>
      <c r="AM1309" s="293"/>
      <c r="AN1309" s="291"/>
      <c r="AO1309" s="294">
        <v>0</v>
      </c>
      <c r="AP1309" s="291"/>
      <c r="AQ1309" s="295">
        <v>0</v>
      </c>
      <c r="AR1309" s="291"/>
      <c r="AS1309" s="291"/>
      <c r="AT1309" s="291"/>
      <c r="AU1309" s="292">
        <v>0</v>
      </c>
      <c r="AV1309" s="291">
        <v>0</v>
      </c>
      <c r="AW1309" s="293"/>
      <c r="AX1309" s="291"/>
      <c r="AY1309" s="293">
        <v>0</v>
      </c>
      <c r="AZ1309" s="297" t="s">
        <v>755</v>
      </c>
      <c r="BA1309" s="295"/>
      <c r="BB1309" s="43"/>
      <c r="BC1309" s="288" t="str">
        <f t="shared" si="162"/>
        <v/>
      </c>
      <c r="BD1309" s="288" t="str">
        <f t="shared" si="162"/>
        <v/>
      </c>
      <c r="BE1309" s="288" t="str">
        <f t="shared" si="162"/>
        <v/>
      </c>
      <c r="BF1309" s="288" t="str">
        <f t="shared" si="162"/>
        <v>Non-Op</v>
      </c>
      <c r="BG1309" s="288" t="str">
        <f t="shared" si="165"/>
        <v>NO</v>
      </c>
      <c r="BH1309" s="288" t="str">
        <f t="shared" si="165"/>
        <v>NO</v>
      </c>
      <c r="BI1309" s="288" t="str">
        <f t="shared" si="164"/>
        <v/>
      </c>
      <c r="BJ1309" s="43"/>
      <c r="BK1309" s="288" t="b">
        <f t="shared" si="163"/>
        <v>1</v>
      </c>
      <c r="BL1309" s="288" t="b">
        <f t="shared" si="163"/>
        <v>1</v>
      </c>
      <c r="BM1309" s="288" t="b">
        <f t="shared" si="163"/>
        <v>1</v>
      </c>
      <c r="BN1309" s="288" t="b">
        <f t="shared" si="163"/>
        <v>1</v>
      </c>
      <c r="BO1309" s="288" t="b">
        <f t="shared" si="163"/>
        <v>1</v>
      </c>
      <c r="BP1309" s="288" t="b">
        <f t="shared" si="163"/>
        <v>1</v>
      </c>
      <c r="BQ1309" s="288" t="b">
        <f t="shared" si="163"/>
        <v>1</v>
      </c>
    </row>
    <row r="1310" spans="1:69" ht="12" customHeight="1" x14ac:dyDescent="0.3">
      <c r="A1310" s="14">
        <v>25400611</v>
      </c>
      <c r="B1310" s="15" t="s">
        <v>3384</v>
      </c>
      <c r="C1310" s="316" t="s">
        <v>1507</v>
      </c>
      <c r="D1310" s="13" t="s">
        <v>182</v>
      </c>
      <c r="E1310" s="13"/>
      <c r="F1310" s="310">
        <v>43221</v>
      </c>
      <c r="G1310" s="13"/>
      <c r="H1310" s="288" t="s">
        <v>2129</v>
      </c>
      <c r="I1310" s="288" t="s">
        <v>2129</v>
      </c>
      <c r="J1310" s="288" t="s">
        <v>2129</v>
      </c>
      <c r="K1310" s="288" t="s">
        <v>182</v>
      </c>
      <c r="L1310" s="288" t="s">
        <v>2130</v>
      </c>
      <c r="M1310" s="288" t="s">
        <v>2130</v>
      </c>
      <c r="N1310" s="288" t="s">
        <v>2129</v>
      </c>
      <c r="P1310" s="289"/>
      <c r="Q1310" s="289"/>
      <c r="R1310" s="289"/>
      <c r="S1310" s="289"/>
      <c r="T1310" s="289"/>
      <c r="U1310" s="289">
        <v>-1126496.31</v>
      </c>
      <c r="V1310" s="289">
        <v>-500623.73</v>
      </c>
      <c r="W1310" s="289">
        <v>-722621.02</v>
      </c>
      <c r="X1310" s="289">
        <v>-848896.73</v>
      </c>
      <c r="Y1310" s="289">
        <v>0</v>
      </c>
      <c r="Z1310" s="289">
        <v>0</v>
      </c>
      <c r="AA1310" s="289">
        <v>0</v>
      </c>
      <c r="AB1310" s="289">
        <v>0</v>
      </c>
      <c r="AC1310" s="289"/>
      <c r="AD1310" s="289"/>
      <c r="AE1310" s="289">
        <v>-266553.14916666667</v>
      </c>
      <c r="AF1310" s="372"/>
      <c r="AG1310" s="373"/>
      <c r="AH1310" s="291"/>
      <c r="AI1310" s="291"/>
      <c r="AJ1310" s="291"/>
      <c r="AK1310" s="292">
        <v>-266553.14916666667</v>
      </c>
      <c r="AL1310" s="291">
        <v>-266553.14916666667</v>
      </c>
      <c r="AM1310" s="293"/>
      <c r="AN1310" s="291"/>
      <c r="AO1310" s="294">
        <v>0</v>
      </c>
      <c r="AP1310" s="291"/>
      <c r="AQ1310" s="295">
        <v>0</v>
      </c>
      <c r="AR1310" s="291"/>
      <c r="AS1310" s="291"/>
      <c r="AT1310" s="291"/>
      <c r="AU1310" s="292">
        <v>0</v>
      </c>
      <c r="AV1310" s="291">
        <v>0</v>
      </c>
      <c r="AW1310" s="293"/>
      <c r="AX1310" s="291"/>
      <c r="AY1310" s="293">
        <v>0</v>
      </c>
      <c r="AZ1310" s="297" t="s">
        <v>755</v>
      </c>
      <c r="BA1310" s="295"/>
      <c r="BB1310" s="43"/>
      <c r="BC1310" s="288" t="str">
        <f t="shared" si="162"/>
        <v/>
      </c>
      <c r="BD1310" s="288" t="str">
        <f t="shared" si="162"/>
        <v/>
      </c>
      <c r="BE1310" s="288" t="str">
        <f t="shared" si="162"/>
        <v/>
      </c>
      <c r="BF1310" s="288" t="str">
        <f t="shared" si="162"/>
        <v>Non-Op</v>
      </c>
      <c r="BG1310" s="288" t="str">
        <f t="shared" si="165"/>
        <v>NO</v>
      </c>
      <c r="BH1310" s="288" t="str">
        <f t="shared" si="165"/>
        <v>NO</v>
      </c>
      <c r="BI1310" s="288" t="str">
        <f t="shared" si="164"/>
        <v/>
      </c>
      <c r="BJ1310" s="43"/>
      <c r="BK1310" s="288" t="b">
        <f t="shared" si="163"/>
        <v>1</v>
      </c>
      <c r="BL1310" s="288" t="b">
        <f t="shared" si="163"/>
        <v>1</v>
      </c>
      <c r="BM1310" s="288" t="b">
        <f t="shared" si="163"/>
        <v>1</v>
      </c>
      <c r="BN1310" s="288" t="b">
        <f t="shared" si="163"/>
        <v>1</v>
      </c>
      <c r="BO1310" s="288" t="b">
        <f t="shared" si="163"/>
        <v>1</v>
      </c>
      <c r="BP1310" s="288" t="b">
        <f t="shared" si="163"/>
        <v>1</v>
      </c>
      <c r="BQ1310" s="288" t="b">
        <f t="shared" si="163"/>
        <v>1</v>
      </c>
    </row>
    <row r="1311" spans="1:69" ht="12" customHeight="1" x14ac:dyDescent="0.25">
      <c r="A1311" s="14">
        <v>25400631</v>
      </c>
      <c r="B1311" s="15" t="s">
        <v>3385</v>
      </c>
      <c r="C1311" s="16" t="s">
        <v>1508</v>
      </c>
      <c r="D1311" s="13" t="s">
        <v>182</v>
      </c>
      <c r="E1311" s="13"/>
      <c r="F1311" s="303">
        <v>43070</v>
      </c>
      <c r="G1311" s="13"/>
      <c r="H1311" s="288" t="s">
        <v>2129</v>
      </c>
      <c r="I1311" s="288" t="s">
        <v>2129</v>
      </c>
      <c r="J1311" s="288" t="s">
        <v>2129</v>
      </c>
      <c r="K1311" s="288" t="s">
        <v>182</v>
      </c>
      <c r="L1311" s="288" t="s">
        <v>2130</v>
      </c>
      <c r="M1311" s="288" t="s">
        <v>2130</v>
      </c>
      <c r="N1311" s="288" t="s">
        <v>2129</v>
      </c>
      <c r="P1311" s="289">
        <v>-1373354.01</v>
      </c>
      <c r="Q1311" s="289">
        <v>0</v>
      </c>
      <c r="R1311" s="289">
        <v>0</v>
      </c>
      <c r="S1311" s="289">
        <v>0</v>
      </c>
      <c r="T1311" s="289">
        <v>-2307492.7599999998</v>
      </c>
      <c r="U1311" s="289">
        <v>0</v>
      </c>
      <c r="V1311" s="289">
        <v>-959540.92</v>
      </c>
      <c r="W1311" s="289">
        <v>-2058105.29</v>
      </c>
      <c r="X1311" s="289">
        <v>-2650126.79</v>
      </c>
      <c r="Y1311" s="289">
        <v>-3356762.83</v>
      </c>
      <c r="Z1311" s="289">
        <v>-4141550.23</v>
      </c>
      <c r="AA1311" s="289">
        <v>-2663180.88</v>
      </c>
      <c r="AB1311" s="289">
        <v>-1431275.08</v>
      </c>
      <c r="AC1311" s="289"/>
      <c r="AD1311" s="289"/>
      <c r="AE1311" s="289">
        <v>-1628256.187083333</v>
      </c>
      <c r="AF1311" s="372"/>
      <c r="AG1311" s="373"/>
      <c r="AH1311" s="291"/>
      <c r="AI1311" s="291"/>
      <c r="AJ1311" s="291"/>
      <c r="AK1311" s="292">
        <v>-1628256.187083333</v>
      </c>
      <c r="AL1311" s="291">
        <v>-1628256.187083333</v>
      </c>
      <c r="AM1311" s="293"/>
      <c r="AN1311" s="291"/>
      <c r="AO1311" s="294">
        <v>0</v>
      </c>
      <c r="AP1311" s="291"/>
      <c r="AQ1311" s="295">
        <v>-1431275.08</v>
      </c>
      <c r="AR1311" s="291"/>
      <c r="AS1311" s="291"/>
      <c r="AT1311" s="291"/>
      <c r="AU1311" s="292">
        <v>-1431275.08</v>
      </c>
      <c r="AV1311" s="291">
        <v>-1431275.08</v>
      </c>
      <c r="AW1311" s="293"/>
      <c r="AX1311" s="291"/>
      <c r="AY1311" s="293">
        <v>0</v>
      </c>
      <c r="AZ1311" s="297" t="s">
        <v>755</v>
      </c>
      <c r="BA1311" s="295"/>
      <c r="BB1311" s="43"/>
      <c r="BC1311" s="288" t="str">
        <f t="shared" ref="BC1311:BF1332" si="166">IF(VALUE(AR1311),BC$7,IF(ISBLANK(AR1311),"",BC$7))</f>
        <v/>
      </c>
      <c r="BD1311" s="288" t="str">
        <f t="shared" si="166"/>
        <v/>
      </c>
      <c r="BE1311" s="288" t="str">
        <f t="shared" si="166"/>
        <v/>
      </c>
      <c r="BF1311" s="288" t="str">
        <f t="shared" si="166"/>
        <v>Non-Op</v>
      </c>
      <c r="BG1311" s="288" t="str">
        <f t="shared" si="165"/>
        <v>NO</v>
      </c>
      <c r="BH1311" s="288" t="str">
        <f t="shared" si="165"/>
        <v>NO</v>
      </c>
      <c r="BI1311" s="288" t="str">
        <f t="shared" si="164"/>
        <v/>
      </c>
      <c r="BJ1311" s="43"/>
      <c r="BK1311" s="288" t="b">
        <f t="shared" si="163"/>
        <v>1</v>
      </c>
      <c r="BL1311" s="288" t="b">
        <f t="shared" si="163"/>
        <v>1</v>
      </c>
      <c r="BM1311" s="288" t="b">
        <f t="shared" si="163"/>
        <v>1</v>
      </c>
      <c r="BN1311" s="288" t="b">
        <f t="shared" si="163"/>
        <v>1</v>
      </c>
      <c r="BO1311" s="288" t="b">
        <f t="shared" si="163"/>
        <v>1</v>
      </c>
      <c r="BP1311" s="288" t="b">
        <f t="shared" si="163"/>
        <v>1</v>
      </c>
      <c r="BQ1311" s="288" t="b">
        <f t="shared" si="163"/>
        <v>1</v>
      </c>
    </row>
    <row r="1312" spans="1:69" ht="12" customHeight="1" x14ac:dyDescent="0.25">
      <c r="A1312" s="14">
        <v>25400641</v>
      </c>
      <c r="B1312" s="15" t="s">
        <v>3386</v>
      </c>
      <c r="C1312" s="16" t="s">
        <v>1509</v>
      </c>
      <c r="D1312" s="13" t="s">
        <v>182</v>
      </c>
      <c r="E1312" s="13"/>
      <c r="F1312" s="303">
        <v>43070</v>
      </c>
      <c r="G1312" s="13"/>
      <c r="H1312" s="288" t="s">
        <v>2129</v>
      </c>
      <c r="I1312" s="288" t="s">
        <v>2129</v>
      </c>
      <c r="J1312" s="288" t="s">
        <v>2129</v>
      </c>
      <c r="K1312" s="288" t="s">
        <v>182</v>
      </c>
      <c r="L1312" s="288" t="s">
        <v>2130</v>
      </c>
      <c r="M1312" s="288" t="s">
        <v>2130</v>
      </c>
      <c r="N1312" s="288" t="s">
        <v>2129</v>
      </c>
      <c r="P1312" s="289">
        <v>-35937.72</v>
      </c>
      <c r="Q1312" s="289">
        <v>0</v>
      </c>
      <c r="R1312" s="289">
        <v>-134407.79999999999</v>
      </c>
      <c r="S1312" s="289">
        <v>-351432</v>
      </c>
      <c r="T1312" s="289">
        <v>-1915059.41</v>
      </c>
      <c r="U1312" s="289">
        <v>-2600165.56</v>
      </c>
      <c r="V1312" s="289">
        <v>-2530288.48</v>
      </c>
      <c r="W1312" s="289">
        <v>-3193429.84</v>
      </c>
      <c r="X1312" s="289">
        <v>-3757773.89</v>
      </c>
      <c r="Y1312" s="289">
        <v>-3240515.41</v>
      </c>
      <c r="Z1312" s="289">
        <v>-3521357.38</v>
      </c>
      <c r="AA1312" s="289">
        <v>-3733056.1</v>
      </c>
      <c r="AB1312" s="289">
        <v>-3615896.98</v>
      </c>
      <c r="AC1312" s="289"/>
      <c r="AD1312" s="289"/>
      <c r="AE1312" s="289">
        <v>-2233616.9350000001</v>
      </c>
      <c r="AF1312" s="372"/>
      <c r="AG1312" s="373"/>
      <c r="AH1312" s="291"/>
      <c r="AI1312" s="291"/>
      <c r="AJ1312" s="291"/>
      <c r="AK1312" s="292">
        <v>-2233616.9350000001</v>
      </c>
      <c r="AL1312" s="291">
        <v>-2233616.9350000001</v>
      </c>
      <c r="AM1312" s="293"/>
      <c r="AN1312" s="291"/>
      <c r="AO1312" s="294">
        <v>0</v>
      </c>
      <c r="AP1312" s="291"/>
      <c r="AQ1312" s="295">
        <v>-3615896.98</v>
      </c>
      <c r="AR1312" s="291"/>
      <c r="AS1312" s="291"/>
      <c r="AT1312" s="291"/>
      <c r="AU1312" s="292">
        <v>-3615896.98</v>
      </c>
      <c r="AV1312" s="291">
        <v>-3615896.98</v>
      </c>
      <c r="AW1312" s="293"/>
      <c r="AX1312" s="291"/>
      <c r="AY1312" s="293">
        <v>0</v>
      </c>
      <c r="AZ1312" s="297" t="s">
        <v>755</v>
      </c>
      <c r="BA1312" s="295"/>
      <c r="BB1312" s="43"/>
      <c r="BC1312" s="288" t="str">
        <f t="shared" si="166"/>
        <v/>
      </c>
      <c r="BD1312" s="288" t="str">
        <f t="shared" si="166"/>
        <v/>
      </c>
      <c r="BE1312" s="288" t="str">
        <f t="shared" si="166"/>
        <v/>
      </c>
      <c r="BF1312" s="288" t="str">
        <f t="shared" si="166"/>
        <v>Non-Op</v>
      </c>
      <c r="BG1312" s="288" t="str">
        <f t="shared" si="165"/>
        <v>NO</v>
      </c>
      <c r="BH1312" s="288" t="str">
        <f t="shared" si="165"/>
        <v>NO</v>
      </c>
      <c r="BI1312" s="288" t="str">
        <f t="shared" si="164"/>
        <v/>
      </c>
      <c r="BJ1312" s="43"/>
      <c r="BK1312" s="288" t="b">
        <f t="shared" si="163"/>
        <v>1</v>
      </c>
      <c r="BL1312" s="288" t="b">
        <f t="shared" si="163"/>
        <v>1</v>
      </c>
      <c r="BM1312" s="288" t="b">
        <f t="shared" si="163"/>
        <v>1</v>
      </c>
      <c r="BN1312" s="288" t="b">
        <f t="shared" si="163"/>
        <v>1</v>
      </c>
      <c r="BO1312" s="288" t="b">
        <f t="shared" si="163"/>
        <v>1</v>
      </c>
      <c r="BP1312" s="288" t="b">
        <f t="shared" si="163"/>
        <v>1</v>
      </c>
      <c r="BQ1312" s="288" t="b">
        <f t="shared" si="163"/>
        <v>1</v>
      </c>
    </row>
    <row r="1313" spans="1:69" ht="12" customHeight="1" x14ac:dyDescent="0.25">
      <c r="A1313" s="14">
        <v>25400651</v>
      </c>
      <c r="B1313" s="15" t="s">
        <v>3387</v>
      </c>
      <c r="C1313" s="16" t="s">
        <v>1510</v>
      </c>
      <c r="D1313" s="13" t="s">
        <v>182</v>
      </c>
      <c r="E1313" s="13"/>
      <c r="F1313" s="303">
        <v>43070</v>
      </c>
      <c r="G1313" s="13"/>
      <c r="H1313" s="288" t="s">
        <v>2129</v>
      </c>
      <c r="I1313" s="288" t="s">
        <v>2129</v>
      </c>
      <c r="J1313" s="288" t="s">
        <v>2129</v>
      </c>
      <c r="K1313" s="288" t="s">
        <v>182</v>
      </c>
      <c r="L1313" s="288" t="s">
        <v>2130</v>
      </c>
      <c r="M1313" s="288" t="s">
        <v>2130</v>
      </c>
      <c r="N1313" s="288" t="s">
        <v>2129</v>
      </c>
      <c r="P1313" s="289">
        <v>-212754.14</v>
      </c>
      <c r="Q1313" s="289">
        <v>0</v>
      </c>
      <c r="R1313" s="289">
        <v>0</v>
      </c>
      <c r="S1313" s="289">
        <v>0</v>
      </c>
      <c r="T1313" s="289">
        <v>0</v>
      </c>
      <c r="U1313" s="289">
        <v>0</v>
      </c>
      <c r="V1313" s="289">
        <v>0</v>
      </c>
      <c r="W1313" s="289">
        <v>0</v>
      </c>
      <c r="X1313" s="289">
        <v>0</v>
      </c>
      <c r="Y1313" s="289">
        <v>0</v>
      </c>
      <c r="Z1313" s="289">
        <v>0</v>
      </c>
      <c r="AA1313" s="289">
        <v>0</v>
      </c>
      <c r="AB1313" s="289">
        <v>0</v>
      </c>
      <c r="AC1313" s="289"/>
      <c r="AD1313" s="289"/>
      <c r="AE1313" s="289">
        <v>-8864.7558333333345</v>
      </c>
      <c r="AF1313" s="372"/>
      <c r="AG1313" s="373"/>
      <c r="AH1313" s="291"/>
      <c r="AI1313" s="291"/>
      <c r="AJ1313" s="291"/>
      <c r="AK1313" s="292">
        <v>-8864.7558333333345</v>
      </c>
      <c r="AL1313" s="291">
        <v>-8864.7558333333345</v>
      </c>
      <c r="AM1313" s="293"/>
      <c r="AN1313" s="291"/>
      <c r="AO1313" s="294">
        <v>0</v>
      </c>
      <c r="AP1313" s="291"/>
      <c r="AQ1313" s="295">
        <v>0</v>
      </c>
      <c r="AR1313" s="291"/>
      <c r="AS1313" s="291"/>
      <c r="AT1313" s="291"/>
      <c r="AU1313" s="292">
        <v>0</v>
      </c>
      <c r="AV1313" s="291">
        <v>0</v>
      </c>
      <c r="AW1313" s="293"/>
      <c r="AX1313" s="291"/>
      <c r="AY1313" s="293">
        <v>0</v>
      </c>
      <c r="AZ1313" s="297" t="s">
        <v>755</v>
      </c>
      <c r="BA1313" s="295"/>
      <c r="BB1313" s="43"/>
      <c r="BC1313" s="288" t="str">
        <f t="shared" si="166"/>
        <v/>
      </c>
      <c r="BD1313" s="288" t="str">
        <f t="shared" si="166"/>
        <v/>
      </c>
      <c r="BE1313" s="288" t="str">
        <f t="shared" si="166"/>
        <v/>
      </c>
      <c r="BF1313" s="288" t="str">
        <f t="shared" si="166"/>
        <v>Non-Op</v>
      </c>
      <c r="BG1313" s="288" t="str">
        <f t="shared" si="165"/>
        <v>NO</v>
      </c>
      <c r="BH1313" s="288" t="str">
        <f t="shared" si="165"/>
        <v>NO</v>
      </c>
      <c r="BI1313" s="288" t="str">
        <f t="shared" si="164"/>
        <v/>
      </c>
      <c r="BJ1313" s="43"/>
      <c r="BK1313" s="288" t="b">
        <f t="shared" si="163"/>
        <v>1</v>
      </c>
      <c r="BL1313" s="288" t="b">
        <f t="shared" si="163"/>
        <v>1</v>
      </c>
      <c r="BM1313" s="288" t="b">
        <f t="shared" si="163"/>
        <v>1</v>
      </c>
      <c r="BN1313" s="288" t="b">
        <f t="shared" si="163"/>
        <v>1</v>
      </c>
      <c r="BO1313" s="288" t="b">
        <f t="shared" si="163"/>
        <v>1</v>
      </c>
      <c r="BP1313" s="288" t="b">
        <f t="shared" si="163"/>
        <v>1</v>
      </c>
      <c r="BQ1313" s="288" t="b">
        <f t="shared" si="163"/>
        <v>1</v>
      </c>
    </row>
    <row r="1314" spans="1:69" ht="12" customHeight="1" x14ac:dyDescent="0.25">
      <c r="A1314" s="14">
        <v>25400661</v>
      </c>
      <c r="B1314" s="15" t="s">
        <v>3388</v>
      </c>
      <c r="C1314" s="16" t="s">
        <v>1511</v>
      </c>
      <c r="D1314" s="13" t="s">
        <v>182</v>
      </c>
      <c r="E1314" s="13"/>
      <c r="F1314" s="303">
        <v>43070</v>
      </c>
      <c r="G1314" s="13"/>
      <c r="H1314" s="288" t="s">
        <v>2129</v>
      </c>
      <c r="I1314" s="288" t="s">
        <v>2129</v>
      </c>
      <c r="J1314" s="288" t="s">
        <v>2129</v>
      </c>
      <c r="K1314" s="288" t="s">
        <v>182</v>
      </c>
      <c r="L1314" s="288" t="s">
        <v>2130</v>
      </c>
      <c r="M1314" s="288" t="s">
        <v>2130</v>
      </c>
      <c r="N1314" s="288" t="s">
        <v>2129</v>
      </c>
      <c r="P1314" s="289">
        <v>-86393.95</v>
      </c>
      <c r="Q1314" s="289">
        <v>-72211.06</v>
      </c>
      <c r="R1314" s="289">
        <v>0</v>
      </c>
      <c r="S1314" s="289">
        <v>0</v>
      </c>
      <c r="T1314" s="289">
        <v>-562922.14</v>
      </c>
      <c r="U1314" s="289">
        <v>-911783.42</v>
      </c>
      <c r="V1314" s="289">
        <v>-783538.45</v>
      </c>
      <c r="W1314" s="289">
        <v>-720072.06</v>
      </c>
      <c r="X1314" s="289">
        <v>-497478.35</v>
      </c>
      <c r="Y1314" s="289">
        <v>-395577.09</v>
      </c>
      <c r="Z1314" s="289">
        <v>-508806.27</v>
      </c>
      <c r="AA1314" s="289">
        <v>-427480.17</v>
      </c>
      <c r="AB1314" s="289">
        <v>-319648.24</v>
      </c>
      <c r="AC1314" s="289"/>
      <c r="AD1314" s="289"/>
      <c r="AE1314" s="289">
        <v>-423574.17541666661</v>
      </c>
      <c r="AF1314" s="372"/>
      <c r="AG1314" s="373"/>
      <c r="AH1314" s="291"/>
      <c r="AI1314" s="291"/>
      <c r="AJ1314" s="291"/>
      <c r="AK1314" s="292">
        <v>-423574.17541666661</v>
      </c>
      <c r="AL1314" s="291">
        <v>-423574.17541666661</v>
      </c>
      <c r="AM1314" s="293"/>
      <c r="AN1314" s="291"/>
      <c r="AO1314" s="294">
        <v>0</v>
      </c>
      <c r="AP1314" s="291"/>
      <c r="AQ1314" s="295">
        <v>-319648.24</v>
      </c>
      <c r="AR1314" s="291"/>
      <c r="AS1314" s="291"/>
      <c r="AT1314" s="291"/>
      <c r="AU1314" s="292">
        <v>-319648.24</v>
      </c>
      <c r="AV1314" s="291">
        <v>-319648.24</v>
      </c>
      <c r="AW1314" s="293"/>
      <c r="AX1314" s="291"/>
      <c r="AY1314" s="293">
        <v>0</v>
      </c>
      <c r="AZ1314" s="297" t="s">
        <v>755</v>
      </c>
      <c r="BA1314" s="295"/>
      <c r="BB1314" s="43"/>
      <c r="BC1314" s="288" t="str">
        <f t="shared" si="166"/>
        <v/>
      </c>
      <c r="BD1314" s="288" t="str">
        <f t="shared" si="166"/>
        <v/>
      </c>
      <c r="BE1314" s="288" t="str">
        <f t="shared" si="166"/>
        <v/>
      </c>
      <c r="BF1314" s="288" t="str">
        <f t="shared" si="166"/>
        <v>Non-Op</v>
      </c>
      <c r="BG1314" s="288" t="str">
        <f t="shared" si="165"/>
        <v>NO</v>
      </c>
      <c r="BH1314" s="288" t="str">
        <f t="shared" si="165"/>
        <v>NO</v>
      </c>
      <c r="BI1314" s="288" t="str">
        <f t="shared" si="164"/>
        <v/>
      </c>
      <c r="BJ1314" s="43"/>
      <c r="BK1314" s="288" t="b">
        <f t="shared" si="163"/>
        <v>1</v>
      </c>
      <c r="BL1314" s="288" t="b">
        <f t="shared" si="163"/>
        <v>1</v>
      </c>
      <c r="BM1314" s="288" t="b">
        <f t="shared" si="163"/>
        <v>1</v>
      </c>
      <c r="BN1314" s="288" t="b">
        <f t="shared" si="163"/>
        <v>1</v>
      </c>
      <c r="BO1314" s="288" t="b">
        <f t="shared" si="163"/>
        <v>1</v>
      </c>
      <c r="BP1314" s="288" t="b">
        <f t="shared" si="163"/>
        <v>1</v>
      </c>
      <c r="BQ1314" s="288" t="b">
        <f t="shared" si="163"/>
        <v>1</v>
      </c>
    </row>
    <row r="1315" spans="1:69" ht="12" customHeight="1" x14ac:dyDescent="0.3">
      <c r="A1315" s="14">
        <v>25400671</v>
      </c>
      <c r="B1315" s="15" t="s">
        <v>3389</v>
      </c>
      <c r="C1315" s="316" t="s">
        <v>1512</v>
      </c>
      <c r="D1315" s="13" t="s">
        <v>182</v>
      </c>
      <c r="E1315" s="13"/>
      <c r="F1315" s="310">
        <v>43221</v>
      </c>
      <c r="G1315" s="13"/>
      <c r="H1315" s="288" t="s">
        <v>2129</v>
      </c>
      <c r="I1315" s="288" t="s">
        <v>2129</v>
      </c>
      <c r="J1315" s="288" t="s">
        <v>2129</v>
      </c>
      <c r="K1315" s="288" t="s">
        <v>182</v>
      </c>
      <c r="L1315" s="288" t="s">
        <v>2130</v>
      </c>
      <c r="M1315" s="288" t="s">
        <v>2130</v>
      </c>
      <c r="N1315" s="288" t="s">
        <v>2129</v>
      </c>
      <c r="P1315" s="289"/>
      <c r="Q1315" s="289"/>
      <c r="R1315" s="289"/>
      <c r="S1315" s="289"/>
      <c r="T1315" s="289"/>
      <c r="U1315" s="289">
        <v>-355485.52</v>
      </c>
      <c r="V1315" s="289">
        <v>-43285.43</v>
      </c>
      <c r="W1315" s="289">
        <v>-283395.94</v>
      </c>
      <c r="X1315" s="289">
        <v>-597554.23</v>
      </c>
      <c r="Y1315" s="289">
        <v>-472613.73</v>
      </c>
      <c r="Z1315" s="289">
        <v>-636936.07999999996</v>
      </c>
      <c r="AA1315" s="289">
        <v>-495836.4</v>
      </c>
      <c r="AB1315" s="289">
        <v>-230971.08</v>
      </c>
      <c r="AC1315" s="289"/>
      <c r="AD1315" s="289"/>
      <c r="AE1315" s="289">
        <v>-250049.40583333335</v>
      </c>
      <c r="AF1315" s="372"/>
      <c r="AG1315" s="373"/>
      <c r="AH1315" s="291"/>
      <c r="AI1315" s="291"/>
      <c r="AJ1315" s="291"/>
      <c r="AK1315" s="292">
        <v>-250049.40583333335</v>
      </c>
      <c r="AL1315" s="291">
        <v>-250049.40583333335</v>
      </c>
      <c r="AM1315" s="293"/>
      <c r="AN1315" s="291"/>
      <c r="AO1315" s="294">
        <v>0</v>
      </c>
      <c r="AP1315" s="291"/>
      <c r="AQ1315" s="295">
        <v>-230971.08</v>
      </c>
      <c r="AR1315" s="291"/>
      <c r="AS1315" s="291"/>
      <c r="AT1315" s="291"/>
      <c r="AU1315" s="292">
        <v>-230971.08</v>
      </c>
      <c r="AV1315" s="291">
        <v>-230971.08</v>
      </c>
      <c r="AW1315" s="293"/>
      <c r="AX1315" s="291"/>
      <c r="AY1315" s="293">
        <v>0</v>
      </c>
      <c r="AZ1315" s="297" t="s">
        <v>755</v>
      </c>
      <c r="BA1315" s="295"/>
      <c r="BB1315" s="43"/>
      <c r="BC1315" s="288" t="str">
        <f t="shared" si="166"/>
        <v/>
      </c>
      <c r="BD1315" s="288" t="str">
        <f t="shared" si="166"/>
        <v/>
      </c>
      <c r="BE1315" s="288" t="str">
        <f t="shared" si="166"/>
        <v/>
      </c>
      <c r="BF1315" s="288" t="str">
        <f t="shared" si="166"/>
        <v>Non-Op</v>
      </c>
      <c r="BG1315" s="288" t="str">
        <f t="shared" si="165"/>
        <v>NO</v>
      </c>
      <c r="BH1315" s="288" t="str">
        <f t="shared" si="165"/>
        <v>NO</v>
      </c>
      <c r="BI1315" s="288" t="str">
        <f t="shared" si="164"/>
        <v/>
      </c>
      <c r="BJ1315" s="43"/>
      <c r="BK1315" s="288" t="b">
        <f t="shared" si="163"/>
        <v>1</v>
      </c>
      <c r="BL1315" s="288" t="b">
        <f t="shared" si="163"/>
        <v>1</v>
      </c>
      <c r="BM1315" s="288" t="b">
        <f t="shared" si="163"/>
        <v>1</v>
      </c>
      <c r="BN1315" s="288" t="b">
        <f t="shared" si="163"/>
        <v>1</v>
      </c>
      <c r="BO1315" s="288" t="b">
        <f t="shared" si="163"/>
        <v>1</v>
      </c>
      <c r="BP1315" s="288" t="b">
        <f t="shared" si="163"/>
        <v>1</v>
      </c>
      <c r="BQ1315" s="288" t="b">
        <f t="shared" si="163"/>
        <v>1</v>
      </c>
    </row>
    <row r="1316" spans="1:69" ht="12" customHeight="1" x14ac:dyDescent="0.25">
      <c r="A1316" s="14">
        <v>25400691</v>
      </c>
      <c r="B1316" s="15" t="s">
        <v>3390</v>
      </c>
      <c r="C1316" s="16" t="s">
        <v>1513</v>
      </c>
      <c r="D1316" s="13" t="s">
        <v>182</v>
      </c>
      <c r="E1316" s="13"/>
      <c r="F1316" s="303">
        <v>43070</v>
      </c>
      <c r="G1316" s="13"/>
      <c r="H1316" s="288" t="s">
        <v>2129</v>
      </c>
      <c r="I1316" s="288" t="s">
        <v>2129</v>
      </c>
      <c r="J1316" s="288" t="s">
        <v>2129</v>
      </c>
      <c r="K1316" s="288" t="s">
        <v>182</v>
      </c>
      <c r="L1316" s="288" t="s">
        <v>2130</v>
      </c>
      <c r="M1316" s="288" t="s">
        <v>2130</v>
      </c>
      <c r="N1316" s="288" t="s">
        <v>2129</v>
      </c>
      <c r="P1316" s="289">
        <v>-40.18</v>
      </c>
      <c r="Q1316" s="289">
        <v>0</v>
      </c>
      <c r="R1316" s="289">
        <v>0</v>
      </c>
      <c r="S1316" s="289">
        <v>0</v>
      </c>
      <c r="T1316" s="289">
        <v>0</v>
      </c>
      <c r="U1316" s="289">
        <v>0</v>
      </c>
      <c r="V1316" s="289">
        <v>0</v>
      </c>
      <c r="W1316" s="289">
        <v>0</v>
      </c>
      <c r="X1316" s="289">
        <v>0</v>
      </c>
      <c r="Y1316" s="289">
        <v>0</v>
      </c>
      <c r="Z1316" s="289">
        <v>0</v>
      </c>
      <c r="AA1316" s="289">
        <v>0</v>
      </c>
      <c r="AB1316" s="289">
        <v>0</v>
      </c>
      <c r="AC1316" s="289"/>
      <c r="AD1316" s="289"/>
      <c r="AE1316" s="289">
        <v>-1.6741666666666666</v>
      </c>
      <c r="AF1316" s="372"/>
      <c r="AG1316" s="373"/>
      <c r="AH1316" s="291"/>
      <c r="AI1316" s="291"/>
      <c r="AJ1316" s="291"/>
      <c r="AK1316" s="292">
        <v>-1.6741666666666666</v>
      </c>
      <c r="AL1316" s="291">
        <v>-1.6741666666666666</v>
      </c>
      <c r="AM1316" s="293"/>
      <c r="AN1316" s="291"/>
      <c r="AO1316" s="294">
        <v>0</v>
      </c>
      <c r="AP1316" s="291"/>
      <c r="AQ1316" s="295">
        <v>0</v>
      </c>
      <c r="AR1316" s="291"/>
      <c r="AS1316" s="291"/>
      <c r="AT1316" s="291"/>
      <c r="AU1316" s="292">
        <v>0</v>
      </c>
      <c r="AV1316" s="291">
        <v>0</v>
      </c>
      <c r="AW1316" s="293"/>
      <c r="AX1316" s="291"/>
      <c r="AY1316" s="293">
        <v>0</v>
      </c>
      <c r="AZ1316" s="297" t="s">
        <v>755</v>
      </c>
      <c r="BA1316" s="295"/>
      <c r="BB1316" s="43"/>
      <c r="BC1316" s="288" t="str">
        <f t="shared" si="166"/>
        <v/>
      </c>
      <c r="BD1316" s="288" t="str">
        <f t="shared" si="166"/>
        <v/>
      </c>
      <c r="BE1316" s="288" t="str">
        <f t="shared" si="166"/>
        <v/>
      </c>
      <c r="BF1316" s="288" t="str">
        <f t="shared" si="166"/>
        <v>Non-Op</v>
      </c>
      <c r="BG1316" s="288" t="str">
        <f t="shared" si="165"/>
        <v>NO</v>
      </c>
      <c r="BH1316" s="288" t="str">
        <f t="shared" si="165"/>
        <v>NO</v>
      </c>
      <c r="BI1316" s="288" t="str">
        <f t="shared" si="164"/>
        <v/>
      </c>
      <c r="BJ1316" s="43"/>
      <c r="BK1316" s="288" t="b">
        <f t="shared" si="163"/>
        <v>1</v>
      </c>
      <c r="BL1316" s="288" t="b">
        <f t="shared" si="163"/>
        <v>1</v>
      </c>
      <c r="BM1316" s="288" t="b">
        <f t="shared" si="163"/>
        <v>1</v>
      </c>
      <c r="BN1316" s="288" t="b">
        <f t="shared" si="163"/>
        <v>1</v>
      </c>
      <c r="BO1316" s="288" t="b">
        <f t="shared" si="163"/>
        <v>1</v>
      </c>
      <c r="BP1316" s="288" t="b">
        <f t="shared" si="163"/>
        <v>1</v>
      </c>
      <c r="BQ1316" s="288" t="b">
        <f t="shared" si="163"/>
        <v>1</v>
      </c>
    </row>
    <row r="1317" spans="1:69" ht="12" customHeight="1" x14ac:dyDescent="0.25">
      <c r="A1317" s="14">
        <v>25400692</v>
      </c>
      <c r="B1317" s="15" t="s">
        <v>3391</v>
      </c>
      <c r="C1317" s="16" t="s">
        <v>1514</v>
      </c>
      <c r="D1317" s="13" t="s">
        <v>182</v>
      </c>
      <c r="E1317" s="13"/>
      <c r="F1317" s="303">
        <v>43070</v>
      </c>
      <c r="G1317" s="13"/>
      <c r="H1317" s="288" t="s">
        <v>2129</v>
      </c>
      <c r="I1317" s="288" t="s">
        <v>2129</v>
      </c>
      <c r="J1317" s="288" t="s">
        <v>2129</v>
      </c>
      <c r="K1317" s="288" t="s">
        <v>182</v>
      </c>
      <c r="L1317" s="288" t="s">
        <v>2130</v>
      </c>
      <c r="M1317" s="288" t="s">
        <v>2130</v>
      </c>
      <c r="N1317" s="288" t="s">
        <v>2129</v>
      </c>
      <c r="P1317" s="289">
        <v>-21797.52</v>
      </c>
      <c r="Q1317" s="289">
        <v>0</v>
      </c>
      <c r="R1317" s="289">
        <v>0</v>
      </c>
      <c r="S1317" s="289">
        <v>-1167721.3799999999</v>
      </c>
      <c r="T1317" s="289">
        <v>-1631195.52</v>
      </c>
      <c r="U1317" s="289">
        <v>-1908960.26</v>
      </c>
      <c r="V1317" s="289">
        <v>-2200728.12</v>
      </c>
      <c r="W1317" s="289">
        <v>-2017706.62</v>
      </c>
      <c r="X1317" s="289">
        <v>-2087406.41</v>
      </c>
      <c r="Y1317" s="289">
        <v>-2050589.34</v>
      </c>
      <c r="Z1317" s="289">
        <v>-2183326.14</v>
      </c>
      <c r="AA1317" s="289">
        <v>-2302302.96</v>
      </c>
      <c r="AB1317" s="289">
        <v>-2236606.29</v>
      </c>
      <c r="AC1317" s="289"/>
      <c r="AD1317" s="289"/>
      <c r="AE1317" s="289">
        <v>-1556594.8879166667</v>
      </c>
      <c r="AF1317" s="372"/>
      <c r="AG1317" s="373"/>
      <c r="AH1317" s="291"/>
      <c r="AI1317" s="291"/>
      <c r="AJ1317" s="291"/>
      <c r="AK1317" s="292">
        <v>-1556594.8879166667</v>
      </c>
      <c r="AL1317" s="291">
        <v>-1556594.8879166667</v>
      </c>
      <c r="AM1317" s="293"/>
      <c r="AN1317" s="291"/>
      <c r="AO1317" s="294">
        <v>0</v>
      </c>
      <c r="AP1317" s="291"/>
      <c r="AQ1317" s="295">
        <v>-2236606.29</v>
      </c>
      <c r="AR1317" s="291"/>
      <c r="AS1317" s="291"/>
      <c r="AT1317" s="291"/>
      <c r="AU1317" s="292">
        <v>-2236606.29</v>
      </c>
      <c r="AV1317" s="291">
        <v>-2236606.29</v>
      </c>
      <c r="AW1317" s="293"/>
      <c r="AX1317" s="291"/>
      <c r="AY1317" s="293">
        <v>0</v>
      </c>
      <c r="AZ1317" s="297" t="s">
        <v>755</v>
      </c>
      <c r="BA1317" s="295"/>
      <c r="BB1317" s="43"/>
      <c r="BC1317" s="288" t="str">
        <f t="shared" si="166"/>
        <v/>
      </c>
      <c r="BD1317" s="288" t="str">
        <f t="shared" si="166"/>
        <v/>
      </c>
      <c r="BE1317" s="288" t="str">
        <f t="shared" si="166"/>
        <v/>
      </c>
      <c r="BF1317" s="288" t="str">
        <f t="shared" si="166"/>
        <v>Non-Op</v>
      </c>
      <c r="BG1317" s="288" t="str">
        <f t="shared" si="165"/>
        <v>NO</v>
      </c>
      <c r="BH1317" s="288" t="str">
        <f t="shared" si="165"/>
        <v>NO</v>
      </c>
      <c r="BI1317" s="288" t="str">
        <f t="shared" si="164"/>
        <v/>
      </c>
      <c r="BJ1317" s="43"/>
      <c r="BK1317" s="288" t="b">
        <f t="shared" si="163"/>
        <v>1</v>
      </c>
      <c r="BL1317" s="288" t="b">
        <f t="shared" si="163"/>
        <v>1</v>
      </c>
      <c r="BM1317" s="288" t="b">
        <f t="shared" si="163"/>
        <v>1</v>
      </c>
      <c r="BN1317" s="288" t="b">
        <f t="shared" si="163"/>
        <v>1</v>
      </c>
      <c r="BO1317" s="288" t="b">
        <f t="shared" si="163"/>
        <v>1</v>
      </c>
      <c r="BP1317" s="288" t="b">
        <f t="shared" si="163"/>
        <v>1</v>
      </c>
      <c r="BQ1317" s="288" t="b">
        <f t="shared" si="163"/>
        <v>1</v>
      </c>
    </row>
    <row r="1318" spans="1:69" ht="12" customHeight="1" x14ac:dyDescent="0.25">
      <c r="A1318" s="14">
        <v>25400701</v>
      </c>
      <c r="B1318" s="15" t="s">
        <v>3392</v>
      </c>
      <c r="C1318" s="16" t="s">
        <v>1515</v>
      </c>
      <c r="D1318" s="13" t="s">
        <v>182</v>
      </c>
      <c r="E1318" s="13"/>
      <c r="F1318" s="303">
        <v>43070</v>
      </c>
      <c r="G1318" s="13"/>
      <c r="H1318" s="288" t="s">
        <v>2129</v>
      </c>
      <c r="I1318" s="288" t="s">
        <v>2129</v>
      </c>
      <c r="J1318" s="288" t="s">
        <v>2129</v>
      </c>
      <c r="K1318" s="288" t="s">
        <v>182</v>
      </c>
      <c r="L1318" s="288" t="s">
        <v>2130</v>
      </c>
      <c r="M1318" s="288" t="s">
        <v>2130</v>
      </c>
      <c r="N1318" s="288" t="s">
        <v>2129</v>
      </c>
      <c r="P1318" s="289">
        <v>536141.32999999996</v>
      </c>
      <c r="Q1318" s="289">
        <v>536141.32999999996</v>
      </c>
      <c r="R1318" s="289">
        <v>536141.32999999996</v>
      </c>
      <c r="S1318" s="289">
        <v>-654621802.50999999</v>
      </c>
      <c r="T1318" s="289">
        <v>-652307335.46000004</v>
      </c>
      <c r="U1318" s="289">
        <v>-649911677.36000001</v>
      </c>
      <c r="V1318" s="289">
        <v>-649293233.22000003</v>
      </c>
      <c r="W1318" s="289">
        <v>-647409056.13999999</v>
      </c>
      <c r="X1318" s="289">
        <v>-644761041.76999998</v>
      </c>
      <c r="Y1318" s="289">
        <v>-691441389.21000004</v>
      </c>
      <c r="Z1318" s="289">
        <v>-689171149.89999998</v>
      </c>
      <c r="AA1318" s="289">
        <v>-686980181.36000001</v>
      </c>
      <c r="AB1318" s="289">
        <v>-635356819.33000004</v>
      </c>
      <c r="AC1318" s="289"/>
      <c r="AD1318" s="289"/>
      <c r="AE1318" s="289">
        <v>-523519576.93916661</v>
      </c>
      <c r="AF1318" s="372"/>
      <c r="AG1318" s="373"/>
      <c r="AH1318" s="291"/>
      <c r="AI1318" s="291"/>
      <c r="AJ1318" s="291"/>
      <c r="AK1318" s="292">
        <v>-523519576.93916661</v>
      </c>
      <c r="AL1318" s="291">
        <v>-523519576.93916661</v>
      </c>
      <c r="AM1318" s="293"/>
      <c r="AN1318" s="291"/>
      <c r="AO1318" s="294">
        <v>0</v>
      </c>
      <c r="AP1318" s="291"/>
      <c r="AQ1318" s="295">
        <v>-635356819.33000004</v>
      </c>
      <c r="AR1318" s="291"/>
      <c r="AS1318" s="291"/>
      <c r="AT1318" s="291"/>
      <c r="AU1318" s="292">
        <v>-635356819.33000004</v>
      </c>
      <c r="AV1318" s="291">
        <v>-635356819.33000004</v>
      </c>
      <c r="AW1318" s="293"/>
      <c r="AX1318" s="291"/>
      <c r="AY1318" s="293">
        <v>0</v>
      </c>
      <c r="AZ1318" s="297" t="s">
        <v>667</v>
      </c>
      <c r="BA1318" s="295"/>
      <c r="BB1318" s="43"/>
      <c r="BC1318" s="288" t="str">
        <f t="shared" si="166"/>
        <v/>
      </c>
      <c r="BD1318" s="288" t="str">
        <f t="shared" si="166"/>
        <v/>
      </c>
      <c r="BE1318" s="288" t="str">
        <f t="shared" si="166"/>
        <v/>
      </c>
      <c r="BF1318" s="288" t="str">
        <f t="shared" si="166"/>
        <v>Non-Op</v>
      </c>
      <c r="BG1318" s="288" t="str">
        <f t="shared" si="165"/>
        <v>NO</v>
      </c>
      <c r="BH1318" s="288" t="str">
        <f t="shared" si="165"/>
        <v>NO</v>
      </c>
      <c r="BI1318" s="288" t="str">
        <f t="shared" si="164"/>
        <v/>
      </c>
      <c r="BJ1318" s="43"/>
      <c r="BK1318" s="288" t="b">
        <f t="shared" si="163"/>
        <v>1</v>
      </c>
      <c r="BL1318" s="288" t="b">
        <f t="shared" si="163"/>
        <v>1</v>
      </c>
      <c r="BM1318" s="288" t="b">
        <f t="shared" si="163"/>
        <v>1</v>
      </c>
      <c r="BN1318" s="288" t="b">
        <f t="shared" ref="BN1318:BQ1318" si="167">BF1318=K1318</f>
        <v>1</v>
      </c>
      <c r="BO1318" s="288" t="b">
        <f t="shared" si="167"/>
        <v>1</v>
      </c>
      <c r="BP1318" s="288" t="b">
        <f t="shared" si="167"/>
        <v>1</v>
      </c>
      <c r="BQ1318" s="288" t="b">
        <f t="shared" si="167"/>
        <v>1</v>
      </c>
    </row>
    <row r="1319" spans="1:69" ht="12" customHeight="1" x14ac:dyDescent="0.3">
      <c r="A1319" s="14">
        <v>25400702</v>
      </c>
      <c r="B1319" s="15" t="s">
        <v>3393</v>
      </c>
      <c r="C1319" s="316" t="s">
        <v>1516</v>
      </c>
      <c r="D1319" s="13" t="s">
        <v>182</v>
      </c>
      <c r="E1319" s="13"/>
      <c r="F1319" s="303">
        <v>43313</v>
      </c>
      <c r="G1319" s="13"/>
      <c r="H1319" s="288" t="s">
        <v>2129</v>
      </c>
      <c r="I1319" s="288" t="s">
        <v>2129</v>
      </c>
      <c r="J1319" s="288" t="s">
        <v>2129</v>
      </c>
      <c r="K1319" s="288" t="s">
        <v>182</v>
      </c>
      <c r="L1319" s="288" t="s">
        <v>2130</v>
      </c>
      <c r="M1319" s="288" t="s">
        <v>2130</v>
      </c>
      <c r="N1319" s="288" t="s">
        <v>2129</v>
      </c>
      <c r="P1319" s="289"/>
      <c r="Q1319" s="289"/>
      <c r="R1319" s="289"/>
      <c r="S1319" s="289"/>
      <c r="T1319" s="289"/>
      <c r="U1319" s="289"/>
      <c r="V1319" s="289"/>
      <c r="W1319" s="289"/>
      <c r="X1319" s="289">
        <v>-419305.29</v>
      </c>
      <c r="Y1319" s="289">
        <v>-501776.12</v>
      </c>
      <c r="Z1319" s="289">
        <v>-447125.67</v>
      </c>
      <c r="AA1319" s="289">
        <v>-458950.71</v>
      </c>
      <c r="AB1319" s="289">
        <v>-327616.03999999998</v>
      </c>
      <c r="AC1319" s="289"/>
      <c r="AD1319" s="289"/>
      <c r="AE1319" s="289">
        <v>-165913.81749999998</v>
      </c>
      <c r="AF1319" s="372"/>
      <c r="AG1319" s="373"/>
      <c r="AH1319" s="291"/>
      <c r="AI1319" s="291"/>
      <c r="AJ1319" s="291"/>
      <c r="AK1319" s="292">
        <v>-165913.81749999998</v>
      </c>
      <c r="AL1319" s="291">
        <v>-165913.81749999998</v>
      </c>
      <c r="AM1319" s="293"/>
      <c r="AN1319" s="291"/>
      <c r="AO1319" s="294">
        <v>0</v>
      </c>
      <c r="AP1319" s="291"/>
      <c r="AQ1319" s="295">
        <v>-327616.03999999998</v>
      </c>
      <c r="AR1319" s="291"/>
      <c r="AS1319" s="291"/>
      <c r="AT1319" s="291"/>
      <c r="AU1319" s="292">
        <v>-327616.03999999998</v>
      </c>
      <c r="AV1319" s="291">
        <v>-327616.03999999998</v>
      </c>
      <c r="AW1319" s="293"/>
      <c r="AX1319" s="291"/>
      <c r="AY1319" s="293">
        <v>0</v>
      </c>
      <c r="AZ1319" s="297" t="s">
        <v>755</v>
      </c>
      <c r="BA1319" s="295"/>
      <c r="BB1319" s="43"/>
      <c r="BC1319" s="288"/>
      <c r="BD1319" s="288"/>
      <c r="BE1319" s="288"/>
      <c r="BF1319" s="288"/>
      <c r="BG1319" s="288"/>
      <c r="BH1319" s="288"/>
      <c r="BI1319" s="288"/>
      <c r="BJ1319" s="43"/>
      <c r="BK1319" s="288"/>
      <c r="BL1319" s="288"/>
      <c r="BM1319" s="288"/>
      <c r="BN1319" s="288"/>
      <c r="BO1319" s="288"/>
      <c r="BP1319" s="288"/>
      <c r="BQ1319" s="288"/>
    </row>
    <row r="1320" spans="1:69" ht="12" customHeight="1" x14ac:dyDescent="0.25">
      <c r="A1320" s="14">
        <v>25400711</v>
      </c>
      <c r="B1320" s="15" t="s">
        <v>3394</v>
      </c>
      <c r="C1320" s="16" t="s">
        <v>1517</v>
      </c>
      <c r="D1320" s="13" t="s">
        <v>182</v>
      </c>
      <c r="E1320" s="13"/>
      <c r="F1320" s="303">
        <v>43070</v>
      </c>
      <c r="G1320" s="13"/>
      <c r="H1320" s="288" t="s">
        <v>2129</v>
      </c>
      <c r="I1320" s="288" t="s">
        <v>2129</v>
      </c>
      <c r="J1320" s="288" t="s">
        <v>2129</v>
      </c>
      <c r="K1320" s="288" t="s">
        <v>182</v>
      </c>
      <c r="L1320" s="288" t="s">
        <v>2130</v>
      </c>
      <c r="M1320" s="288" t="s">
        <v>2130</v>
      </c>
      <c r="N1320" s="288" t="s">
        <v>2129</v>
      </c>
      <c r="P1320" s="289">
        <v>-525.26</v>
      </c>
      <c r="Q1320" s="289">
        <v>0</v>
      </c>
      <c r="R1320" s="289">
        <v>0</v>
      </c>
      <c r="S1320" s="289">
        <v>0</v>
      </c>
      <c r="T1320" s="289">
        <v>0</v>
      </c>
      <c r="U1320" s="289">
        <v>0</v>
      </c>
      <c r="V1320" s="289">
        <v>0</v>
      </c>
      <c r="W1320" s="289">
        <v>0</v>
      </c>
      <c r="X1320" s="289">
        <v>0</v>
      </c>
      <c r="Y1320" s="289">
        <v>0</v>
      </c>
      <c r="Z1320" s="289">
        <v>0</v>
      </c>
      <c r="AA1320" s="289">
        <v>0</v>
      </c>
      <c r="AB1320" s="289">
        <v>0</v>
      </c>
      <c r="AC1320" s="289"/>
      <c r="AD1320" s="289"/>
      <c r="AE1320" s="289">
        <v>-21.885833333333334</v>
      </c>
      <c r="AF1320" s="372"/>
      <c r="AG1320" s="373"/>
      <c r="AH1320" s="291"/>
      <c r="AI1320" s="291"/>
      <c r="AJ1320" s="291"/>
      <c r="AK1320" s="292">
        <v>-21.885833333333334</v>
      </c>
      <c r="AL1320" s="291">
        <v>-21.885833333333334</v>
      </c>
      <c r="AM1320" s="293"/>
      <c r="AN1320" s="291"/>
      <c r="AO1320" s="294">
        <v>0</v>
      </c>
      <c r="AP1320" s="291"/>
      <c r="AQ1320" s="295">
        <v>0</v>
      </c>
      <c r="AR1320" s="291"/>
      <c r="AS1320" s="291"/>
      <c r="AT1320" s="291"/>
      <c r="AU1320" s="292">
        <v>0</v>
      </c>
      <c r="AV1320" s="291">
        <v>0</v>
      </c>
      <c r="AW1320" s="293"/>
      <c r="AX1320" s="291"/>
      <c r="AY1320" s="293">
        <v>0</v>
      </c>
      <c r="AZ1320" s="297" t="s">
        <v>755</v>
      </c>
      <c r="BA1320" s="295"/>
      <c r="BB1320" s="43"/>
      <c r="BC1320" s="288" t="str">
        <f t="shared" si="166"/>
        <v/>
      </c>
      <c r="BD1320" s="288" t="str">
        <f t="shared" si="166"/>
        <v/>
      </c>
      <c r="BE1320" s="288" t="str">
        <f t="shared" si="166"/>
        <v/>
      </c>
      <c r="BF1320" s="288" t="str">
        <f t="shared" si="166"/>
        <v>Non-Op</v>
      </c>
      <c r="BG1320" s="288" t="str">
        <f t="shared" si="165"/>
        <v>NO</v>
      </c>
      <c r="BH1320" s="288" t="str">
        <f t="shared" si="165"/>
        <v>NO</v>
      </c>
      <c r="BI1320" s="288" t="str">
        <f t="shared" si="164"/>
        <v/>
      </c>
      <c r="BJ1320" s="43"/>
      <c r="BK1320" s="288" t="b">
        <f t="shared" ref="BK1320:BQ1325" si="168">BC1320=H1320</f>
        <v>1</v>
      </c>
      <c r="BL1320" s="288" t="b">
        <f t="shared" si="168"/>
        <v>1</v>
      </c>
      <c r="BM1320" s="288" t="b">
        <f t="shared" si="168"/>
        <v>1</v>
      </c>
      <c r="BN1320" s="288" t="b">
        <f t="shared" si="168"/>
        <v>1</v>
      </c>
      <c r="BO1320" s="288" t="b">
        <f t="shared" si="168"/>
        <v>1</v>
      </c>
      <c r="BP1320" s="288" t="b">
        <f t="shared" si="168"/>
        <v>1</v>
      </c>
      <c r="BQ1320" s="288" t="b">
        <f t="shared" si="168"/>
        <v>1</v>
      </c>
    </row>
    <row r="1321" spans="1:69" ht="12" customHeight="1" x14ac:dyDescent="0.25">
      <c r="A1321" s="14">
        <v>25400721</v>
      </c>
      <c r="B1321" s="15" t="s">
        <v>3395</v>
      </c>
      <c r="C1321" s="16" t="s">
        <v>1518</v>
      </c>
      <c r="D1321" s="13" t="s">
        <v>182</v>
      </c>
      <c r="E1321" s="13"/>
      <c r="F1321" s="303">
        <v>43070</v>
      </c>
      <c r="G1321" s="13"/>
      <c r="H1321" s="288" t="s">
        <v>2129</v>
      </c>
      <c r="I1321" s="288" t="s">
        <v>2129</v>
      </c>
      <c r="J1321" s="288" t="s">
        <v>2129</v>
      </c>
      <c r="K1321" s="288" t="s">
        <v>182</v>
      </c>
      <c r="L1321" s="288" t="s">
        <v>2130</v>
      </c>
      <c r="M1321" s="288" t="s">
        <v>2130</v>
      </c>
      <c r="N1321" s="288" t="s">
        <v>2129</v>
      </c>
      <c r="P1321" s="289">
        <v>-214.04</v>
      </c>
      <c r="Q1321" s="289">
        <v>0</v>
      </c>
      <c r="R1321" s="289">
        <v>0</v>
      </c>
      <c r="S1321" s="289">
        <v>0</v>
      </c>
      <c r="T1321" s="289">
        <v>0</v>
      </c>
      <c r="U1321" s="289">
        <v>0</v>
      </c>
      <c r="V1321" s="289">
        <v>0</v>
      </c>
      <c r="W1321" s="289">
        <v>0</v>
      </c>
      <c r="X1321" s="289">
        <v>0</v>
      </c>
      <c r="Y1321" s="289">
        <v>0</v>
      </c>
      <c r="Z1321" s="289">
        <v>0</v>
      </c>
      <c r="AA1321" s="289">
        <v>0</v>
      </c>
      <c r="AB1321" s="289">
        <v>0</v>
      </c>
      <c r="AC1321" s="289"/>
      <c r="AD1321" s="289"/>
      <c r="AE1321" s="289">
        <v>-8.918333333333333</v>
      </c>
      <c r="AF1321" s="372"/>
      <c r="AG1321" s="373"/>
      <c r="AH1321" s="291"/>
      <c r="AI1321" s="291"/>
      <c r="AJ1321" s="291"/>
      <c r="AK1321" s="292">
        <v>-8.918333333333333</v>
      </c>
      <c r="AL1321" s="291">
        <v>-8.918333333333333</v>
      </c>
      <c r="AM1321" s="293"/>
      <c r="AN1321" s="291"/>
      <c r="AO1321" s="294">
        <v>0</v>
      </c>
      <c r="AP1321" s="291"/>
      <c r="AQ1321" s="295">
        <v>0</v>
      </c>
      <c r="AR1321" s="291"/>
      <c r="AS1321" s="291"/>
      <c r="AT1321" s="291"/>
      <c r="AU1321" s="292">
        <v>0</v>
      </c>
      <c r="AV1321" s="291">
        <v>0</v>
      </c>
      <c r="AW1321" s="293"/>
      <c r="AX1321" s="291"/>
      <c r="AY1321" s="293">
        <v>0</v>
      </c>
      <c r="AZ1321" s="297" t="s">
        <v>755</v>
      </c>
      <c r="BA1321" s="295"/>
      <c r="BB1321" s="43"/>
      <c r="BC1321" s="288" t="str">
        <f t="shared" si="166"/>
        <v/>
      </c>
      <c r="BD1321" s="288" t="str">
        <f t="shared" si="166"/>
        <v/>
      </c>
      <c r="BE1321" s="288" t="str">
        <f t="shared" si="166"/>
        <v/>
      </c>
      <c r="BF1321" s="288" t="str">
        <f t="shared" si="166"/>
        <v>Non-Op</v>
      </c>
      <c r="BG1321" s="288" t="str">
        <f t="shared" si="165"/>
        <v>NO</v>
      </c>
      <c r="BH1321" s="288" t="str">
        <f t="shared" si="165"/>
        <v>NO</v>
      </c>
      <c r="BI1321" s="288" t="str">
        <f t="shared" si="164"/>
        <v/>
      </c>
      <c r="BJ1321" s="43"/>
      <c r="BK1321" s="288" t="b">
        <f t="shared" si="168"/>
        <v>1</v>
      </c>
      <c r="BL1321" s="288" t="b">
        <f t="shared" si="168"/>
        <v>1</v>
      </c>
      <c r="BM1321" s="288" t="b">
        <f t="shared" si="168"/>
        <v>1</v>
      </c>
      <c r="BN1321" s="288" t="b">
        <f t="shared" si="168"/>
        <v>1</v>
      </c>
      <c r="BO1321" s="288" t="b">
        <f t="shared" si="168"/>
        <v>1</v>
      </c>
      <c r="BP1321" s="288" t="b">
        <f t="shared" si="168"/>
        <v>1</v>
      </c>
      <c r="BQ1321" s="288" t="b">
        <f t="shared" si="168"/>
        <v>1</v>
      </c>
    </row>
    <row r="1322" spans="1:69" ht="12" customHeight="1" x14ac:dyDescent="0.25">
      <c r="A1322" s="14">
        <v>25400741</v>
      </c>
      <c r="B1322" s="15" t="s">
        <v>3396</v>
      </c>
      <c r="C1322" s="16" t="s">
        <v>1519</v>
      </c>
      <c r="D1322" s="13" t="s">
        <v>182</v>
      </c>
      <c r="E1322" s="13"/>
      <c r="F1322" s="303">
        <v>43070</v>
      </c>
      <c r="G1322" s="13"/>
      <c r="H1322" s="288" t="s">
        <v>2129</v>
      </c>
      <c r="I1322" s="288" t="s">
        <v>2129</v>
      </c>
      <c r="J1322" s="288" t="s">
        <v>2129</v>
      </c>
      <c r="K1322" s="288" t="s">
        <v>182</v>
      </c>
      <c r="L1322" s="288" t="s">
        <v>2130</v>
      </c>
      <c r="M1322" s="288" t="s">
        <v>2130</v>
      </c>
      <c r="N1322" s="288" t="s">
        <v>2129</v>
      </c>
      <c r="P1322" s="289">
        <v>-2409.09</v>
      </c>
      <c r="Q1322" s="289">
        <v>0</v>
      </c>
      <c r="R1322" s="289">
        <v>0</v>
      </c>
      <c r="S1322" s="289">
        <v>0</v>
      </c>
      <c r="T1322" s="289">
        <v>-2730.98</v>
      </c>
      <c r="U1322" s="289">
        <v>-13226.06</v>
      </c>
      <c r="V1322" s="289">
        <v>-18510.12</v>
      </c>
      <c r="W1322" s="289">
        <v>-28425.07</v>
      </c>
      <c r="X1322" s="289">
        <v>-41320.239999999998</v>
      </c>
      <c r="Y1322" s="289">
        <v>-56450.63</v>
      </c>
      <c r="Z1322" s="289">
        <v>-75184.710000000006</v>
      </c>
      <c r="AA1322" s="289">
        <v>-92056.06</v>
      </c>
      <c r="AB1322" s="289">
        <v>-102804.28</v>
      </c>
      <c r="AC1322" s="289"/>
      <c r="AD1322" s="289"/>
      <c r="AE1322" s="289">
        <v>-31709.212916666667</v>
      </c>
      <c r="AF1322" s="372"/>
      <c r="AG1322" s="373"/>
      <c r="AH1322" s="291"/>
      <c r="AI1322" s="291"/>
      <c r="AJ1322" s="291"/>
      <c r="AK1322" s="292">
        <v>-31709.212916666667</v>
      </c>
      <c r="AL1322" s="291">
        <v>-31709.212916666667</v>
      </c>
      <c r="AM1322" s="293"/>
      <c r="AN1322" s="291"/>
      <c r="AO1322" s="294">
        <v>0</v>
      </c>
      <c r="AP1322" s="291"/>
      <c r="AQ1322" s="295">
        <v>-102804.28</v>
      </c>
      <c r="AR1322" s="291"/>
      <c r="AS1322" s="291"/>
      <c r="AT1322" s="291"/>
      <c r="AU1322" s="292">
        <v>-102804.28</v>
      </c>
      <c r="AV1322" s="291">
        <v>-102804.28</v>
      </c>
      <c r="AW1322" s="293"/>
      <c r="AX1322" s="291"/>
      <c r="AY1322" s="293">
        <v>0</v>
      </c>
      <c r="AZ1322" s="297" t="s">
        <v>755</v>
      </c>
      <c r="BA1322" s="295"/>
      <c r="BB1322" s="43"/>
      <c r="BC1322" s="288" t="str">
        <f t="shared" si="166"/>
        <v/>
      </c>
      <c r="BD1322" s="288" t="str">
        <f t="shared" si="166"/>
        <v/>
      </c>
      <c r="BE1322" s="288" t="str">
        <f t="shared" si="166"/>
        <v/>
      </c>
      <c r="BF1322" s="288" t="str">
        <f t="shared" si="166"/>
        <v>Non-Op</v>
      </c>
      <c r="BG1322" s="288" t="str">
        <f t="shared" si="165"/>
        <v>NO</v>
      </c>
      <c r="BH1322" s="288" t="str">
        <f t="shared" si="165"/>
        <v>NO</v>
      </c>
      <c r="BI1322" s="288" t="str">
        <f t="shared" si="164"/>
        <v/>
      </c>
      <c r="BJ1322" s="43"/>
      <c r="BK1322" s="288" t="b">
        <f t="shared" si="168"/>
        <v>1</v>
      </c>
      <c r="BL1322" s="288" t="b">
        <f t="shared" si="168"/>
        <v>1</v>
      </c>
      <c r="BM1322" s="288" t="b">
        <f t="shared" si="168"/>
        <v>1</v>
      </c>
      <c r="BN1322" s="288" t="b">
        <f t="shared" si="168"/>
        <v>1</v>
      </c>
      <c r="BO1322" s="288" t="b">
        <f t="shared" si="168"/>
        <v>1</v>
      </c>
      <c r="BP1322" s="288" t="b">
        <f t="shared" si="168"/>
        <v>1</v>
      </c>
      <c r="BQ1322" s="288" t="b">
        <f t="shared" si="168"/>
        <v>1</v>
      </c>
    </row>
    <row r="1323" spans="1:69" ht="12" customHeight="1" x14ac:dyDescent="0.25">
      <c r="A1323" s="14">
        <v>25400751</v>
      </c>
      <c r="B1323" s="15" t="s">
        <v>3397</v>
      </c>
      <c r="C1323" s="16" t="s">
        <v>1520</v>
      </c>
      <c r="D1323" s="13" t="s">
        <v>182</v>
      </c>
      <c r="E1323" s="13"/>
      <c r="F1323" s="303">
        <v>43070</v>
      </c>
      <c r="G1323" s="13"/>
      <c r="H1323" s="288" t="s">
        <v>2129</v>
      </c>
      <c r="I1323" s="288" t="s">
        <v>2129</v>
      </c>
      <c r="J1323" s="288" t="s">
        <v>2129</v>
      </c>
      <c r="K1323" s="288" t="s">
        <v>182</v>
      </c>
      <c r="L1323" s="288" t="s">
        <v>2130</v>
      </c>
      <c r="M1323" s="288" t="s">
        <v>2130</v>
      </c>
      <c r="N1323" s="288" t="s">
        <v>2129</v>
      </c>
      <c r="P1323" s="289">
        <v>-63.04</v>
      </c>
      <c r="Q1323" s="289">
        <v>0</v>
      </c>
      <c r="R1323" s="289">
        <v>0</v>
      </c>
      <c r="S1323" s="289">
        <v>0</v>
      </c>
      <c r="T1323" s="289">
        <v>-9791.2199999999993</v>
      </c>
      <c r="U1323" s="289">
        <v>-19265.46</v>
      </c>
      <c r="V1323" s="289">
        <v>-28817.02</v>
      </c>
      <c r="W1323" s="289">
        <v>-39998.01</v>
      </c>
      <c r="X1323" s="289">
        <v>-53577.72</v>
      </c>
      <c r="Y1323" s="289">
        <v>-67249.440000000002</v>
      </c>
      <c r="Z1323" s="289">
        <v>-81219.64</v>
      </c>
      <c r="AA1323" s="289">
        <v>-96207.75</v>
      </c>
      <c r="AB1323" s="289">
        <v>-111391.25</v>
      </c>
      <c r="AC1323" s="289"/>
      <c r="AD1323" s="289"/>
      <c r="AE1323" s="289">
        <v>-37654.450416666667</v>
      </c>
      <c r="AF1323" s="372"/>
      <c r="AG1323" s="373"/>
      <c r="AH1323" s="291"/>
      <c r="AI1323" s="291"/>
      <c r="AJ1323" s="291"/>
      <c r="AK1323" s="292">
        <v>-37654.450416666667</v>
      </c>
      <c r="AL1323" s="291">
        <v>-37654.450416666667</v>
      </c>
      <c r="AM1323" s="293"/>
      <c r="AN1323" s="291"/>
      <c r="AO1323" s="294">
        <v>0</v>
      </c>
      <c r="AP1323" s="291"/>
      <c r="AQ1323" s="295">
        <v>-111391.25</v>
      </c>
      <c r="AR1323" s="291"/>
      <c r="AS1323" s="291"/>
      <c r="AT1323" s="291"/>
      <c r="AU1323" s="292">
        <v>-111391.25</v>
      </c>
      <c r="AV1323" s="291">
        <v>-111391.25</v>
      </c>
      <c r="AW1323" s="293"/>
      <c r="AX1323" s="291"/>
      <c r="AY1323" s="293">
        <v>0</v>
      </c>
      <c r="AZ1323" s="297" t="s">
        <v>755</v>
      </c>
      <c r="BA1323" s="295"/>
      <c r="BB1323" s="43"/>
      <c r="BC1323" s="288" t="str">
        <f t="shared" si="166"/>
        <v/>
      </c>
      <c r="BD1323" s="288" t="str">
        <f t="shared" si="166"/>
        <v/>
      </c>
      <c r="BE1323" s="288" t="str">
        <f t="shared" si="166"/>
        <v/>
      </c>
      <c r="BF1323" s="288" t="str">
        <f t="shared" si="166"/>
        <v>Non-Op</v>
      </c>
      <c r="BG1323" s="288" t="str">
        <f t="shared" si="165"/>
        <v>NO</v>
      </c>
      <c r="BH1323" s="288" t="str">
        <f t="shared" si="165"/>
        <v>NO</v>
      </c>
      <c r="BI1323" s="288" t="str">
        <f t="shared" si="164"/>
        <v/>
      </c>
      <c r="BJ1323" s="43"/>
      <c r="BK1323" s="288" t="b">
        <f t="shared" si="168"/>
        <v>1</v>
      </c>
      <c r="BL1323" s="288" t="b">
        <f t="shared" si="168"/>
        <v>1</v>
      </c>
      <c r="BM1323" s="288" t="b">
        <f t="shared" si="168"/>
        <v>1</v>
      </c>
      <c r="BN1323" s="288" t="b">
        <f t="shared" si="168"/>
        <v>1</v>
      </c>
      <c r="BO1323" s="288" t="b">
        <f t="shared" si="168"/>
        <v>1</v>
      </c>
      <c r="BP1323" s="288" t="b">
        <f t="shared" si="168"/>
        <v>1</v>
      </c>
      <c r="BQ1323" s="288" t="b">
        <f t="shared" si="168"/>
        <v>1</v>
      </c>
    </row>
    <row r="1324" spans="1:69" ht="12" customHeight="1" x14ac:dyDescent="0.25">
      <c r="A1324" s="14">
        <v>25400761</v>
      </c>
      <c r="B1324" s="15" t="s">
        <v>3398</v>
      </c>
      <c r="C1324" s="16" t="s">
        <v>1521</v>
      </c>
      <c r="D1324" s="13" t="s">
        <v>182</v>
      </c>
      <c r="E1324" s="13"/>
      <c r="F1324" s="303">
        <v>43070</v>
      </c>
      <c r="G1324" s="13"/>
      <c r="H1324" s="288" t="s">
        <v>2129</v>
      </c>
      <c r="I1324" s="288" t="s">
        <v>2129</v>
      </c>
      <c r="J1324" s="288" t="s">
        <v>2129</v>
      </c>
      <c r="K1324" s="288" t="s">
        <v>182</v>
      </c>
      <c r="L1324" s="288" t="s">
        <v>2130</v>
      </c>
      <c r="M1324" s="288" t="s">
        <v>2130</v>
      </c>
      <c r="N1324" s="288" t="s">
        <v>2129</v>
      </c>
      <c r="P1324" s="289">
        <v>-373.21</v>
      </c>
      <c r="Q1324" s="289">
        <v>0</v>
      </c>
      <c r="R1324" s="289">
        <v>0</v>
      </c>
      <c r="S1324" s="289">
        <v>0</v>
      </c>
      <c r="T1324" s="289">
        <v>0</v>
      </c>
      <c r="U1324" s="289">
        <v>0</v>
      </c>
      <c r="V1324" s="289">
        <v>0</v>
      </c>
      <c r="W1324" s="289">
        <v>0</v>
      </c>
      <c r="X1324" s="289">
        <v>0</v>
      </c>
      <c r="Y1324" s="289">
        <v>0</v>
      </c>
      <c r="Z1324" s="289">
        <v>0</v>
      </c>
      <c r="AA1324" s="289">
        <v>0</v>
      </c>
      <c r="AB1324" s="289">
        <v>0</v>
      </c>
      <c r="AC1324" s="289"/>
      <c r="AD1324" s="289"/>
      <c r="AE1324" s="289">
        <v>-15.550416666666665</v>
      </c>
      <c r="AF1324" s="372"/>
      <c r="AG1324" s="373"/>
      <c r="AH1324" s="291"/>
      <c r="AI1324" s="291"/>
      <c r="AJ1324" s="291"/>
      <c r="AK1324" s="292">
        <v>-15.550416666666665</v>
      </c>
      <c r="AL1324" s="291">
        <v>-15.550416666666665</v>
      </c>
      <c r="AM1324" s="293"/>
      <c r="AN1324" s="291"/>
      <c r="AO1324" s="294">
        <v>0</v>
      </c>
      <c r="AP1324" s="291"/>
      <c r="AQ1324" s="295">
        <v>0</v>
      </c>
      <c r="AR1324" s="291"/>
      <c r="AS1324" s="291"/>
      <c r="AT1324" s="291"/>
      <c r="AU1324" s="292">
        <v>0</v>
      </c>
      <c r="AV1324" s="291">
        <v>0</v>
      </c>
      <c r="AW1324" s="293"/>
      <c r="AX1324" s="291"/>
      <c r="AY1324" s="293">
        <v>0</v>
      </c>
      <c r="AZ1324" s="297" t="s">
        <v>755</v>
      </c>
      <c r="BA1324" s="295"/>
      <c r="BB1324" s="43"/>
      <c r="BC1324" s="288" t="str">
        <f t="shared" si="166"/>
        <v/>
      </c>
      <c r="BD1324" s="288" t="str">
        <f t="shared" si="166"/>
        <v/>
      </c>
      <c r="BE1324" s="288" t="str">
        <f t="shared" si="166"/>
        <v/>
      </c>
      <c r="BF1324" s="288" t="str">
        <f t="shared" si="166"/>
        <v>Non-Op</v>
      </c>
      <c r="BG1324" s="288" t="str">
        <f t="shared" si="165"/>
        <v>NO</v>
      </c>
      <c r="BH1324" s="288" t="str">
        <f t="shared" si="165"/>
        <v>NO</v>
      </c>
      <c r="BI1324" s="288" t="str">
        <f t="shared" si="164"/>
        <v/>
      </c>
      <c r="BJ1324" s="43"/>
      <c r="BK1324" s="288" t="b">
        <f t="shared" si="168"/>
        <v>1</v>
      </c>
      <c r="BL1324" s="288" t="b">
        <f t="shared" si="168"/>
        <v>1</v>
      </c>
      <c r="BM1324" s="288" t="b">
        <f t="shared" si="168"/>
        <v>1</v>
      </c>
      <c r="BN1324" s="288" t="b">
        <f t="shared" si="168"/>
        <v>1</v>
      </c>
      <c r="BO1324" s="288" t="b">
        <f t="shared" si="168"/>
        <v>1</v>
      </c>
      <c r="BP1324" s="288" t="b">
        <f t="shared" si="168"/>
        <v>1</v>
      </c>
      <c r="BQ1324" s="288" t="b">
        <f t="shared" si="168"/>
        <v>1</v>
      </c>
    </row>
    <row r="1325" spans="1:69" ht="12" customHeight="1" x14ac:dyDescent="0.25">
      <c r="A1325" s="14">
        <v>25400771</v>
      </c>
      <c r="B1325" s="15" t="s">
        <v>3399</v>
      </c>
      <c r="C1325" s="16" t="s">
        <v>1522</v>
      </c>
      <c r="D1325" s="13" t="s">
        <v>182</v>
      </c>
      <c r="E1325" s="13"/>
      <c r="F1325" s="303">
        <v>43070</v>
      </c>
      <c r="G1325" s="13"/>
      <c r="H1325" s="288" t="s">
        <v>2129</v>
      </c>
      <c r="I1325" s="288" t="s">
        <v>2129</v>
      </c>
      <c r="J1325" s="288" t="s">
        <v>2129</v>
      </c>
      <c r="K1325" s="288" t="s">
        <v>182</v>
      </c>
      <c r="L1325" s="288" t="s">
        <v>2130</v>
      </c>
      <c r="M1325" s="288" t="s">
        <v>2130</v>
      </c>
      <c r="N1325" s="288" t="s">
        <v>2129</v>
      </c>
      <c r="P1325" s="289">
        <v>-151.55000000000001</v>
      </c>
      <c r="Q1325" s="289">
        <v>-432.41</v>
      </c>
      <c r="R1325" s="289">
        <v>-443.63</v>
      </c>
      <c r="S1325" s="289">
        <v>-303.87</v>
      </c>
      <c r="T1325" s="289">
        <v>-4044.59</v>
      </c>
      <c r="U1325" s="289">
        <v>-6900.01</v>
      </c>
      <c r="V1325" s="289">
        <v>-10287.94</v>
      </c>
      <c r="W1325" s="289">
        <v>-13445.42</v>
      </c>
      <c r="X1325" s="289">
        <v>-16021.58</v>
      </c>
      <c r="Y1325" s="289">
        <v>-17941.59</v>
      </c>
      <c r="Z1325" s="289">
        <v>-19971.650000000001</v>
      </c>
      <c r="AA1325" s="289">
        <v>-22044.38</v>
      </c>
      <c r="AB1325" s="289">
        <v>-23703.24</v>
      </c>
      <c r="AC1325" s="289"/>
      <c r="AD1325" s="289"/>
      <c r="AE1325" s="289">
        <v>-10313.705416666668</v>
      </c>
      <c r="AF1325" s="372"/>
      <c r="AG1325" s="373"/>
      <c r="AH1325" s="291"/>
      <c r="AI1325" s="291"/>
      <c r="AJ1325" s="291"/>
      <c r="AK1325" s="292">
        <v>-10313.705416666668</v>
      </c>
      <c r="AL1325" s="291">
        <v>-10313.705416666668</v>
      </c>
      <c r="AM1325" s="293"/>
      <c r="AN1325" s="291"/>
      <c r="AO1325" s="294">
        <v>0</v>
      </c>
      <c r="AP1325" s="291"/>
      <c r="AQ1325" s="295">
        <v>-23703.24</v>
      </c>
      <c r="AR1325" s="291"/>
      <c r="AS1325" s="291"/>
      <c r="AT1325" s="291"/>
      <c r="AU1325" s="292">
        <v>-23703.24</v>
      </c>
      <c r="AV1325" s="291">
        <v>-23703.24</v>
      </c>
      <c r="AW1325" s="293"/>
      <c r="AX1325" s="291"/>
      <c r="AY1325" s="293">
        <v>0</v>
      </c>
      <c r="AZ1325" s="297" t="s">
        <v>755</v>
      </c>
      <c r="BA1325" s="295"/>
      <c r="BB1325" s="43"/>
      <c r="BC1325" s="288" t="str">
        <f t="shared" si="166"/>
        <v/>
      </c>
      <c r="BD1325" s="288" t="str">
        <f t="shared" si="166"/>
        <v/>
      </c>
      <c r="BE1325" s="288" t="str">
        <f t="shared" si="166"/>
        <v/>
      </c>
      <c r="BF1325" s="288" t="str">
        <f t="shared" si="166"/>
        <v>Non-Op</v>
      </c>
      <c r="BG1325" s="288" t="str">
        <f t="shared" si="165"/>
        <v>NO</v>
      </c>
      <c r="BH1325" s="288" t="str">
        <f t="shared" si="165"/>
        <v>NO</v>
      </c>
      <c r="BI1325" s="288" t="str">
        <f t="shared" si="164"/>
        <v/>
      </c>
      <c r="BJ1325" s="43"/>
      <c r="BK1325" s="288" t="b">
        <f t="shared" si="168"/>
        <v>1</v>
      </c>
      <c r="BL1325" s="288" t="b">
        <f t="shared" si="168"/>
        <v>1</v>
      </c>
      <c r="BM1325" s="288" t="b">
        <f t="shared" si="168"/>
        <v>1</v>
      </c>
      <c r="BN1325" s="288" t="b">
        <f t="shared" si="168"/>
        <v>1</v>
      </c>
      <c r="BO1325" s="288" t="b">
        <f t="shared" si="168"/>
        <v>1</v>
      </c>
      <c r="BP1325" s="288" t="b">
        <f t="shared" si="168"/>
        <v>1</v>
      </c>
      <c r="BQ1325" s="288" t="b">
        <f t="shared" si="168"/>
        <v>1</v>
      </c>
    </row>
    <row r="1326" spans="1:69" ht="12" customHeight="1" x14ac:dyDescent="0.25">
      <c r="A1326" s="14">
        <v>25400781</v>
      </c>
      <c r="B1326" s="15" t="s">
        <v>3400</v>
      </c>
      <c r="C1326" s="16" t="s">
        <v>1523</v>
      </c>
      <c r="D1326" s="13" t="s">
        <v>182</v>
      </c>
      <c r="E1326" s="13"/>
      <c r="F1326" s="303">
        <v>43374</v>
      </c>
      <c r="G1326" s="13"/>
      <c r="H1326" s="288" t="s">
        <v>2129</v>
      </c>
      <c r="I1326" s="288" t="s">
        <v>2129</v>
      </c>
      <c r="J1326" s="288" t="s">
        <v>2129</v>
      </c>
      <c r="K1326" s="288" t="s">
        <v>182</v>
      </c>
      <c r="L1326" s="288" t="s">
        <v>2130</v>
      </c>
      <c r="M1326" s="288" t="s">
        <v>2130</v>
      </c>
      <c r="N1326" s="288"/>
      <c r="P1326" s="289"/>
      <c r="Q1326" s="289"/>
      <c r="R1326" s="289"/>
      <c r="S1326" s="289"/>
      <c r="T1326" s="289"/>
      <c r="U1326" s="289"/>
      <c r="V1326" s="289"/>
      <c r="W1326" s="289"/>
      <c r="X1326" s="289"/>
      <c r="Y1326" s="289"/>
      <c r="Z1326" s="289">
        <v>-1492.71</v>
      </c>
      <c r="AA1326" s="289">
        <v>-3542.38</v>
      </c>
      <c r="AB1326" s="289">
        <v>-4803.92</v>
      </c>
      <c r="AC1326" s="289"/>
      <c r="AD1326" s="289"/>
      <c r="AE1326" s="289">
        <v>-619.75416666666672</v>
      </c>
      <c r="AF1326" s="372"/>
      <c r="AG1326" s="373"/>
      <c r="AH1326" s="291"/>
      <c r="AI1326" s="291"/>
      <c r="AJ1326" s="291"/>
      <c r="AK1326" s="292">
        <v>-619.75416666666672</v>
      </c>
      <c r="AL1326" s="291">
        <v>-619.75416666666672</v>
      </c>
      <c r="AM1326" s="293"/>
      <c r="AN1326" s="291"/>
      <c r="AO1326" s="294">
        <v>0</v>
      </c>
      <c r="AP1326" s="291"/>
      <c r="AQ1326" s="295">
        <v>-4803.92</v>
      </c>
      <c r="AR1326" s="291"/>
      <c r="AS1326" s="291"/>
      <c r="AT1326" s="291"/>
      <c r="AU1326" s="292">
        <v>-4803.92</v>
      </c>
      <c r="AV1326" s="291">
        <v>-4803.92</v>
      </c>
      <c r="AW1326" s="293"/>
      <c r="AX1326" s="291"/>
      <c r="AY1326" s="293">
        <v>0</v>
      </c>
      <c r="AZ1326" s="297" t="s">
        <v>755</v>
      </c>
      <c r="BA1326" s="295"/>
      <c r="BB1326" s="43"/>
      <c r="BC1326" s="288"/>
      <c r="BD1326" s="288"/>
      <c r="BE1326" s="288"/>
      <c r="BF1326" s="288"/>
      <c r="BG1326" s="288"/>
      <c r="BH1326" s="288"/>
      <c r="BI1326" s="288"/>
      <c r="BJ1326" s="43"/>
      <c r="BK1326" s="288"/>
      <c r="BL1326" s="288"/>
      <c r="BM1326" s="288"/>
      <c r="BN1326" s="288"/>
      <c r="BO1326" s="288"/>
      <c r="BP1326" s="288"/>
      <c r="BQ1326" s="288"/>
    </row>
    <row r="1327" spans="1:69" ht="12" customHeight="1" x14ac:dyDescent="0.25">
      <c r="A1327" s="14">
        <v>25400801</v>
      </c>
      <c r="B1327" s="15" t="s">
        <v>3401</v>
      </c>
      <c r="C1327" s="16" t="s">
        <v>1524</v>
      </c>
      <c r="D1327" s="13" t="s">
        <v>182</v>
      </c>
      <c r="E1327" s="13"/>
      <c r="F1327" s="303">
        <v>43070</v>
      </c>
      <c r="G1327" s="13"/>
      <c r="H1327" s="288" t="s">
        <v>2129</v>
      </c>
      <c r="I1327" s="288" t="s">
        <v>2129</v>
      </c>
      <c r="J1327" s="288" t="s">
        <v>2129</v>
      </c>
      <c r="K1327" s="288" t="s">
        <v>182</v>
      </c>
      <c r="L1327" s="288" t="s">
        <v>2130</v>
      </c>
      <c r="M1327" s="288" t="s">
        <v>2130</v>
      </c>
      <c r="N1327" s="288" t="s">
        <v>2129</v>
      </c>
      <c r="P1327" s="289">
        <v>-662674017.33000004</v>
      </c>
      <c r="Q1327" s="289">
        <v>-662674017.33000004</v>
      </c>
      <c r="R1327" s="289">
        <v>-662674017.33000004</v>
      </c>
      <c r="S1327" s="289">
        <v>0</v>
      </c>
      <c r="T1327" s="289">
        <v>0</v>
      </c>
      <c r="U1327" s="289">
        <v>0</v>
      </c>
      <c r="V1327" s="289">
        <v>0</v>
      </c>
      <c r="W1327" s="289">
        <v>0</v>
      </c>
      <c r="X1327" s="289">
        <v>0</v>
      </c>
      <c r="Y1327" s="289">
        <v>0</v>
      </c>
      <c r="Z1327" s="289">
        <v>0</v>
      </c>
      <c r="AA1327" s="289">
        <v>0</v>
      </c>
      <c r="AB1327" s="289">
        <v>0</v>
      </c>
      <c r="AC1327" s="289"/>
      <c r="AD1327" s="289"/>
      <c r="AE1327" s="289">
        <v>-138057086.94374999</v>
      </c>
      <c r="AF1327" s="372"/>
      <c r="AG1327" s="373"/>
      <c r="AH1327" s="291"/>
      <c r="AI1327" s="291"/>
      <c r="AJ1327" s="291"/>
      <c r="AK1327" s="292">
        <v>-138057086.94374999</v>
      </c>
      <c r="AL1327" s="291">
        <v>-138057086.94374999</v>
      </c>
      <c r="AM1327" s="293"/>
      <c r="AN1327" s="291"/>
      <c r="AO1327" s="294">
        <v>0</v>
      </c>
      <c r="AP1327" s="291"/>
      <c r="AQ1327" s="295">
        <v>0</v>
      </c>
      <c r="AR1327" s="291"/>
      <c r="AS1327" s="291"/>
      <c r="AT1327" s="291"/>
      <c r="AU1327" s="292">
        <v>0</v>
      </c>
      <c r="AV1327" s="291">
        <v>0</v>
      </c>
      <c r="AW1327" s="293"/>
      <c r="AX1327" s="291"/>
      <c r="AY1327" s="293">
        <v>0</v>
      </c>
      <c r="AZ1327" s="297" t="s">
        <v>667</v>
      </c>
      <c r="BA1327" s="295"/>
      <c r="BB1327" s="43"/>
      <c r="BC1327" s="288" t="str">
        <f t="shared" si="166"/>
        <v/>
      </c>
      <c r="BD1327" s="288" t="str">
        <f t="shared" si="166"/>
        <v/>
      </c>
      <c r="BE1327" s="288" t="str">
        <f t="shared" si="166"/>
        <v/>
      </c>
      <c r="BF1327" s="288" t="str">
        <f t="shared" si="166"/>
        <v>Non-Op</v>
      </c>
      <c r="BG1327" s="288" t="str">
        <f t="shared" si="165"/>
        <v>NO</v>
      </c>
      <c r="BH1327" s="288" t="str">
        <f t="shared" si="165"/>
        <v>NO</v>
      </c>
      <c r="BI1327" s="288" t="str">
        <f t="shared" si="164"/>
        <v/>
      </c>
      <c r="BJ1327" s="43"/>
      <c r="BK1327" s="288" t="b">
        <f t="shared" ref="BK1327:BQ1346" si="169">BC1327=H1327</f>
        <v>1</v>
      </c>
      <c r="BL1327" s="288" t="b">
        <f t="shared" si="169"/>
        <v>1</v>
      </c>
      <c r="BM1327" s="288" t="b">
        <f t="shared" si="169"/>
        <v>1</v>
      </c>
      <c r="BN1327" s="288" t="b">
        <f t="shared" si="169"/>
        <v>1</v>
      </c>
      <c r="BO1327" s="288" t="b">
        <f t="shared" si="169"/>
        <v>1</v>
      </c>
      <c r="BP1327" s="288" t="b">
        <f t="shared" si="169"/>
        <v>1</v>
      </c>
      <c r="BQ1327" s="288" t="b">
        <f t="shared" si="169"/>
        <v>1</v>
      </c>
    </row>
    <row r="1328" spans="1:69" ht="12" customHeight="1" x14ac:dyDescent="0.25">
      <c r="A1328" s="14">
        <v>25400802</v>
      </c>
      <c r="B1328" s="15" t="s">
        <v>3402</v>
      </c>
      <c r="C1328" s="16" t="s">
        <v>1525</v>
      </c>
      <c r="D1328" s="13" t="s">
        <v>182</v>
      </c>
      <c r="E1328" s="13"/>
      <c r="F1328" s="303">
        <v>43070</v>
      </c>
      <c r="G1328" s="13"/>
      <c r="H1328" s="288" t="s">
        <v>2129</v>
      </c>
      <c r="I1328" s="288" t="s">
        <v>2129</v>
      </c>
      <c r="J1328" s="288" t="s">
        <v>2129</v>
      </c>
      <c r="K1328" s="288" t="s">
        <v>182</v>
      </c>
      <c r="L1328" s="288" t="s">
        <v>2130</v>
      </c>
      <c r="M1328" s="288" t="s">
        <v>2130</v>
      </c>
      <c r="N1328" s="288" t="s">
        <v>2129</v>
      </c>
      <c r="P1328" s="289">
        <v>-991.63</v>
      </c>
      <c r="Q1328" s="289">
        <v>0</v>
      </c>
      <c r="R1328" s="289">
        <v>0</v>
      </c>
      <c r="S1328" s="289">
        <v>0</v>
      </c>
      <c r="T1328" s="289">
        <v>0</v>
      </c>
      <c r="U1328" s="289">
        <v>0</v>
      </c>
      <c r="V1328" s="289">
        <v>0</v>
      </c>
      <c r="W1328" s="289">
        <v>0</v>
      </c>
      <c r="X1328" s="289">
        <v>0</v>
      </c>
      <c r="Y1328" s="289">
        <v>0</v>
      </c>
      <c r="Z1328" s="289">
        <v>0</v>
      </c>
      <c r="AA1328" s="289">
        <v>0</v>
      </c>
      <c r="AB1328" s="289">
        <v>-3949.18</v>
      </c>
      <c r="AC1328" s="289"/>
      <c r="AD1328" s="289"/>
      <c r="AE1328" s="289">
        <v>-205.86708333333331</v>
      </c>
      <c r="AF1328" s="372"/>
      <c r="AG1328" s="373"/>
      <c r="AH1328" s="291"/>
      <c r="AI1328" s="291"/>
      <c r="AJ1328" s="291"/>
      <c r="AK1328" s="292">
        <v>-205.86708333333331</v>
      </c>
      <c r="AL1328" s="291">
        <v>-205.86708333333331</v>
      </c>
      <c r="AM1328" s="293"/>
      <c r="AN1328" s="291"/>
      <c r="AO1328" s="294">
        <v>0</v>
      </c>
      <c r="AP1328" s="291"/>
      <c r="AQ1328" s="295">
        <v>-3949.18</v>
      </c>
      <c r="AR1328" s="291"/>
      <c r="AS1328" s="291"/>
      <c r="AT1328" s="291"/>
      <c r="AU1328" s="292">
        <v>-3949.18</v>
      </c>
      <c r="AV1328" s="291">
        <v>-3949.18</v>
      </c>
      <c r="AW1328" s="293"/>
      <c r="AX1328" s="291"/>
      <c r="AY1328" s="293">
        <v>0</v>
      </c>
      <c r="AZ1328" s="297" t="s">
        <v>755</v>
      </c>
      <c r="BA1328" s="295"/>
      <c r="BB1328" s="43"/>
      <c r="BC1328" s="288" t="str">
        <f t="shared" si="166"/>
        <v/>
      </c>
      <c r="BD1328" s="288" t="str">
        <f t="shared" si="166"/>
        <v/>
      </c>
      <c r="BE1328" s="288" t="str">
        <f t="shared" si="166"/>
        <v/>
      </c>
      <c r="BF1328" s="288" t="str">
        <f t="shared" si="166"/>
        <v>Non-Op</v>
      </c>
      <c r="BG1328" s="288" t="str">
        <f t="shared" si="165"/>
        <v>NO</v>
      </c>
      <c r="BH1328" s="288" t="str">
        <f t="shared" si="165"/>
        <v>NO</v>
      </c>
      <c r="BI1328" s="288" t="str">
        <f t="shared" si="164"/>
        <v/>
      </c>
      <c r="BJ1328" s="43"/>
      <c r="BK1328" s="288" t="b">
        <f t="shared" si="169"/>
        <v>1</v>
      </c>
      <c r="BL1328" s="288" t="b">
        <f t="shared" si="169"/>
        <v>1</v>
      </c>
      <c r="BM1328" s="288" t="b">
        <f t="shared" si="169"/>
        <v>1</v>
      </c>
      <c r="BN1328" s="288" t="b">
        <f t="shared" si="169"/>
        <v>1</v>
      </c>
      <c r="BO1328" s="288" t="b">
        <f t="shared" si="169"/>
        <v>1</v>
      </c>
      <c r="BP1328" s="288" t="b">
        <f t="shared" si="169"/>
        <v>1</v>
      </c>
      <c r="BQ1328" s="288" t="b">
        <f t="shared" si="169"/>
        <v>1</v>
      </c>
    </row>
    <row r="1329" spans="1:69" ht="12" customHeight="1" x14ac:dyDescent="0.3">
      <c r="A1329" s="14">
        <v>25400821</v>
      </c>
      <c r="B1329" s="15" t="s">
        <v>3403</v>
      </c>
      <c r="C1329" s="316" t="s">
        <v>1526</v>
      </c>
      <c r="D1329" s="13" t="s">
        <v>182</v>
      </c>
      <c r="E1329" s="13"/>
      <c r="F1329" s="310">
        <v>43221</v>
      </c>
      <c r="G1329" s="13"/>
      <c r="H1329" s="288" t="s">
        <v>2129</v>
      </c>
      <c r="I1329" s="288" t="s">
        <v>2129</v>
      </c>
      <c r="J1329" s="288" t="s">
        <v>2129</v>
      </c>
      <c r="K1329" s="288" t="s">
        <v>182</v>
      </c>
      <c r="L1329" s="288" t="s">
        <v>2130</v>
      </c>
      <c r="M1329" s="288" t="s">
        <v>2130</v>
      </c>
      <c r="N1329" s="288" t="s">
        <v>2129</v>
      </c>
      <c r="P1329" s="289"/>
      <c r="Q1329" s="289"/>
      <c r="R1329" s="289"/>
      <c r="S1329" s="289"/>
      <c r="T1329" s="289"/>
      <c r="U1329" s="289">
        <v>-914054.74</v>
      </c>
      <c r="V1329" s="289">
        <v>0</v>
      </c>
      <c r="W1329" s="289">
        <v>0</v>
      </c>
      <c r="X1329" s="289">
        <v>0</v>
      </c>
      <c r="Y1329" s="289">
        <v>0</v>
      </c>
      <c r="Z1329" s="289">
        <v>0</v>
      </c>
      <c r="AA1329" s="289">
        <v>0</v>
      </c>
      <c r="AB1329" s="289">
        <v>0</v>
      </c>
      <c r="AC1329" s="289"/>
      <c r="AD1329" s="289"/>
      <c r="AE1329" s="289">
        <v>-76171.228333333333</v>
      </c>
      <c r="AF1329" s="372"/>
      <c r="AG1329" s="373"/>
      <c r="AH1329" s="291"/>
      <c r="AI1329" s="291"/>
      <c r="AJ1329" s="291"/>
      <c r="AK1329" s="292">
        <v>-76171.228333333333</v>
      </c>
      <c r="AL1329" s="291">
        <v>-76171.228333333333</v>
      </c>
      <c r="AM1329" s="293"/>
      <c r="AN1329" s="291"/>
      <c r="AO1329" s="294">
        <v>0</v>
      </c>
      <c r="AP1329" s="291"/>
      <c r="AQ1329" s="295">
        <v>0</v>
      </c>
      <c r="AR1329" s="291"/>
      <c r="AS1329" s="291"/>
      <c r="AT1329" s="291"/>
      <c r="AU1329" s="292">
        <v>0</v>
      </c>
      <c r="AV1329" s="291">
        <v>0</v>
      </c>
      <c r="AW1329" s="293"/>
      <c r="AX1329" s="291"/>
      <c r="AY1329" s="293">
        <v>0</v>
      </c>
      <c r="AZ1329" s="297" t="s">
        <v>755</v>
      </c>
      <c r="BA1329" s="295"/>
      <c r="BB1329" s="43"/>
      <c r="BC1329" s="288" t="str">
        <f t="shared" si="166"/>
        <v/>
      </c>
      <c r="BD1329" s="288" t="str">
        <f t="shared" si="166"/>
        <v/>
      </c>
      <c r="BE1329" s="288" t="str">
        <f t="shared" si="166"/>
        <v/>
      </c>
      <c r="BF1329" s="288" t="str">
        <f t="shared" si="166"/>
        <v>Non-Op</v>
      </c>
      <c r="BG1329" s="288" t="str">
        <f t="shared" si="165"/>
        <v>NO</v>
      </c>
      <c r="BH1329" s="288" t="str">
        <f t="shared" si="165"/>
        <v>NO</v>
      </c>
      <c r="BI1329" s="288" t="str">
        <f t="shared" si="164"/>
        <v/>
      </c>
      <c r="BJ1329" s="43"/>
      <c r="BK1329" s="288" t="b">
        <f t="shared" si="169"/>
        <v>1</v>
      </c>
      <c r="BL1329" s="288" t="b">
        <f t="shared" si="169"/>
        <v>1</v>
      </c>
      <c r="BM1329" s="288" t="b">
        <f t="shared" si="169"/>
        <v>1</v>
      </c>
      <c r="BN1329" s="288" t="b">
        <f t="shared" si="169"/>
        <v>1</v>
      </c>
      <c r="BO1329" s="288" t="b">
        <f t="shared" si="169"/>
        <v>1</v>
      </c>
      <c r="BP1329" s="288" t="b">
        <f t="shared" si="169"/>
        <v>1</v>
      </c>
      <c r="BQ1329" s="288" t="b">
        <f t="shared" si="169"/>
        <v>1</v>
      </c>
    </row>
    <row r="1330" spans="1:69" ht="12" customHeight="1" x14ac:dyDescent="0.3">
      <c r="A1330" s="14">
        <v>25400831</v>
      </c>
      <c r="B1330" s="15" t="s">
        <v>3404</v>
      </c>
      <c r="C1330" s="316" t="s">
        <v>1527</v>
      </c>
      <c r="D1330" s="13" t="s">
        <v>182</v>
      </c>
      <c r="E1330" s="13"/>
      <c r="F1330" s="310">
        <v>43221</v>
      </c>
      <c r="G1330" s="13"/>
      <c r="H1330" s="288" t="s">
        <v>2129</v>
      </c>
      <c r="I1330" s="288" t="s">
        <v>2129</v>
      </c>
      <c r="J1330" s="288" t="s">
        <v>2129</v>
      </c>
      <c r="K1330" s="288" t="s">
        <v>182</v>
      </c>
      <c r="L1330" s="288" t="s">
        <v>2130</v>
      </c>
      <c r="M1330" s="288" t="s">
        <v>2130</v>
      </c>
      <c r="N1330" s="288" t="s">
        <v>2129</v>
      </c>
      <c r="P1330" s="289"/>
      <c r="Q1330" s="289"/>
      <c r="R1330" s="289"/>
      <c r="S1330" s="289"/>
      <c r="T1330" s="289"/>
      <c r="U1330" s="289">
        <v>-1199814.27</v>
      </c>
      <c r="V1330" s="289">
        <v>0</v>
      </c>
      <c r="W1330" s="289">
        <v>0</v>
      </c>
      <c r="X1330" s="289">
        <v>0</v>
      </c>
      <c r="Y1330" s="289">
        <v>0</v>
      </c>
      <c r="Z1330" s="289">
        <v>0</v>
      </c>
      <c r="AA1330" s="289">
        <v>0</v>
      </c>
      <c r="AB1330" s="289">
        <v>0</v>
      </c>
      <c r="AC1330" s="289"/>
      <c r="AD1330" s="289"/>
      <c r="AE1330" s="289">
        <v>-99984.522500000006</v>
      </c>
      <c r="AF1330" s="372"/>
      <c r="AG1330" s="373"/>
      <c r="AH1330" s="291"/>
      <c r="AI1330" s="291"/>
      <c r="AJ1330" s="291"/>
      <c r="AK1330" s="292">
        <v>-99984.522500000006</v>
      </c>
      <c r="AL1330" s="291">
        <v>-99984.522500000006</v>
      </c>
      <c r="AM1330" s="293"/>
      <c r="AN1330" s="291"/>
      <c r="AO1330" s="294">
        <v>0</v>
      </c>
      <c r="AP1330" s="291"/>
      <c r="AQ1330" s="295">
        <v>0</v>
      </c>
      <c r="AR1330" s="291"/>
      <c r="AS1330" s="291"/>
      <c r="AT1330" s="291"/>
      <c r="AU1330" s="292">
        <v>0</v>
      </c>
      <c r="AV1330" s="291">
        <v>0</v>
      </c>
      <c r="AW1330" s="293"/>
      <c r="AX1330" s="291"/>
      <c r="AY1330" s="293">
        <v>0</v>
      </c>
      <c r="AZ1330" s="297" t="s">
        <v>755</v>
      </c>
      <c r="BA1330" s="295"/>
      <c r="BB1330" s="43"/>
      <c r="BC1330" s="288" t="str">
        <f t="shared" si="166"/>
        <v/>
      </c>
      <c r="BD1330" s="288" t="str">
        <f t="shared" si="166"/>
        <v/>
      </c>
      <c r="BE1330" s="288" t="str">
        <f t="shared" si="166"/>
        <v/>
      </c>
      <c r="BF1330" s="288" t="str">
        <f t="shared" si="166"/>
        <v>Non-Op</v>
      </c>
      <c r="BG1330" s="288" t="str">
        <f t="shared" si="165"/>
        <v>NO</v>
      </c>
      <c r="BH1330" s="288" t="str">
        <f t="shared" si="165"/>
        <v>NO</v>
      </c>
      <c r="BI1330" s="288" t="str">
        <f t="shared" si="164"/>
        <v/>
      </c>
      <c r="BJ1330" s="43"/>
      <c r="BK1330" s="288" t="b">
        <f t="shared" si="169"/>
        <v>1</v>
      </c>
      <c r="BL1330" s="288" t="b">
        <f t="shared" si="169"/>
        <v>1</v>
      </c>
      <c r="BM1330" s="288" t="b">
        <f t="shared" si="169"/>
        <v>1</v>
      </c>
      <c r="BN1330" s="288" t="b">
        <f t="shared" si="169"/>
        <v>1</v>
      </c>
      <c r="BO1330" s="288" t="b">
        <f t="shared" si="169"/>
        <v>1</v>
      </c>
      <c r="BP1330" s="288" t="b">
        <f t="shared" si="169"/>
        <v>1</v>
      </c>
      <c r="BQ1330" s="288" t="b">
        <f t="shared" si="169"/>
        <v>1</v>
      </c>
    </row>
    <row r="1331" spans="1:69" ht="12" customHeight="1" x14ac:dyDescent="0.3">
      <c r="A1331" s="14">
        <v>25400851</v>
      </c>
      <c r="B1331" s="15" t="s">
        <v>3405</v>
      </c>
      <c r="C1331" s="316" t="s">
        <v>1528</v>
      </c>
      <c r="D1331" s="13" t="s">
        <v>182</v>
      </c>
      <c r="E1331" s="13"/>
      <c r="F1331" s="310">
        <v>43221</v>
      </c>
      <c r="G1331" s="13"/>
      <c r="H1331" s="288" t="s">
        <v>2129</v>
      </c>
      <c r="I1331" s="288" t="s">
        <v>2129</v>
      </c>
      <c r="J1331" s="288" t="s">
        <v>2129</v>
      </c>
      <c r="K1331" s="288" t="s">
        <v>182</v>
      </c>
      <c r="L1331" s="288" t="s">
        <v>2130</v>
      </c>
      <c r="M1331" s="288" t="s">
        <v>2130</v>
      </c>
      <c r="N1331" s="288" t="s">
        <v>2129</v>
      </c>
      <c r="P1331" s="289"/>
      <c r="Q1331" s="289"/>
      <c r="R1331" s="289"/>
      <c r="S1331" s="289"/>
      <c r="T1331" s="289"/>
      <c r="U1331" s="289">
        <v>-1148339.57</v>
      </c>
      <c r="V1331" s="289">
        <v>-1072693.1399999999</v>
      </c>
      <c r="W1331" s="289">
        <v>-987439.5</v>
      </c>
      <c r="X1331" s="289">
        <v>-906842.98</v>
      </c>
      <c r="Y1331" s="289">
        <v>-832300.26</v>
      </c>
      <c r="Z1331" s="289">
        <v>-737333.87</v>
      </c>
      <c r="AA1331" s="289">
        <v>-624153.63</v>
      </c>
      <c r="AB1331" s="289">
        <v>-484311.18</v>
      </c>
      <c r="AC1331" s="289"/>
      <c r="AD1331" s="289"/>
      <c r="AE1331" s="289">
        <v>-545938.21166666667</v>
      </c>
      <c r="AF1331" s="372"/>
      <c r="AG1331" s="373"/>
      <c r="AH1331" s="291"/>
      <c r="AI1331" s="291"/>
      <c r="AJ1331" s="291"/>
      <c r="AK1331" s="292">
        <v>-545938.21166666667</v>
      </c>
      <c r="AL1331" s="291">
        <v>-545938.21166666667</v>
      </c>
      <c r="AM1331" s="293"/>
      <c r="AN1331" s="291"/>
      <c r="AO1331" s="294">
        <v>0</v>
      </c>
      <c r="AP1331" s="291"/>
      <c r="AQ1331" s="295">
        <v>-484311.18</v>
      </c>
      <c r="AR1331" s="291"/>
      <c r="AS1331" s="291"/>
      <c r="AT1331" s="291"/>
      <c r="AU1331" s="292">
        <v>-484311.18</v>
      </c>
      <c r="AV1331" s="291">
        <v>-484311.18</v>
      </c>
      <c r="AW1331" s="293"/>
      <c r="AX1331" s="291"/>
      <c r="AY1331" s="293">
        <v>0</v>
      </c>
      <c r="AZ1331" s="297" t="s">
        <v>755</v>
      </c>
      <c r="BA1331" s="295"/>
      <c r="BB1331" s="43"/>
      <c r="BC1331" s="288" t="str">
        <f t="shared" si="166"/>
        <v/>
      </c>
      <c r="BD1331" s="288" t="str">
        <f t="shared" si="166"/>
        <v/>
      </c>
      <c r="BE1331" s="288" t="str">
        <f t="shared" si="166"/>
        <v/>
      </c>
      <c r="BF1331" s="288" t="str">
        <f t="shared" si="166"/>
        <v>Non-Op</v>
      </c>
      <c r="BG1331" s="288" t="str">
        <f t="shared" si="165"/>
        <v>NO</v>
      </c>
      <c r="BH1331" s="288" t="str">
        <f t="shared" si="165"/>
        <v>NO</v>
      </c>
      <c r="BI1331" s="288" t="str">
        <f t="shared" si="164"/>
        <v/>
      </c>
      <c r="BJ1331" s="43"/>
      <c r="BK1331" s="288" t="b">
        <f t="shared" si="169"/>
        <v>1</v>
      </c>
      <c r="BL1331" s="288" t="b">
        <f t="shared" si="169"/>
        <v>1</v>
      </c>
      <c r="BM1331" s="288" t="b">
        <f t="shared" si="169"/>
        <v>1</v>
      </c>
      <c r="BN1331" s="288" t="b">
        <f t="shared" si="169"/>
        <v>1</v>
      </c>
      <c r="BO1331" s="288" t="b">
        <f t="shared" si="169"/>
        <v>1</v>
      </c>
      <c r="BP1331" s="288" t="b">
        <f t="shared" si="169"/>
        <v>1</v>
      </c>
      <c r="BQ1331" s="288" t="b">
        <f t="shared" si="169"/>
        <v>1</v>
      </c>
    </row>
    <row r="1332" spans="1:69" ht="12" customHeight="1" x14ac:dyDescent="0.3">
      <c r="A1332" s="14">
        <v>25400861</v>
      </c>
      <c r="B1332" s="15" t="s">
        <v>3406</v>
      </c>
      <c r="C1332" s="316" t="s">
        <v>1529</v>
      </c>
      <c r="D1332" s="13" t="s">
        <v>182</v>
      </c>
      <c r="E1332" s="13"/>
      <c r="F1332" s="310">
        <v>43221</v>
      </c>
      <c r="G1332" s="13"/>
      <c r="H1332" s="288" t="s">
        <v>2129</v>
      </c>
      <c r="I1332" s="288" t="s">
        <v>2129</v>
      </c>
      <c r="J1332" s="288" t="s">
        <v>2129</v>
      </c>
      <c r="K1332" s="288" t="s">
        <v>182</v>
      </c>
      <c r="L1332" s="288" t="s">
        <v>2130</v>
      </c>
      <c r="M1332" s="288" t="s">
        <v>2130</v>
      </c>
      <c r="N1332" s="288" t="s">
        <v>2129</v>
      </c>
      <c r="P1332" s="289"/>
      <c r="Q1332" s="289"/>
      <c r="R1332" s="289"/>
      <c r="S1332" s="289"/>
      <c r="T1332" s="289"/>
      <c r="U1332" s="289">
        <v>63.04</v>
      </c>
      <c r="V1332" s="289">
        <v>0</v>
      </c>
      <c r="W1332" s="289">
        <v>0</v>
      </c>
      <c r="X1332" s="289">
        <v>0</v>
      </c>
      <c r="Y1332" s="289">
        <v>0</v>
      </c>
      <c r="Z1332" s="289">
        <v>0</v>
      </c>
      <c r="AA1332" s="289">
        <v>0</v>
      </c>
      <c r="AB1332" s="289">
        <v>0</v>
      </c>
      <c r="AC1332" s="289"/>
      <c r="AD1332" s="289"/>
      <c r="AE1332" s="289">
        <v>5.253333333333333</v>
      </c>
      <c r="AF1332" s="372"/>
      <c r="AG1332" s="373"/>
      <c r="AH1332" s="291"/>
      <c r="AI1332" s="291"/>
      <c r="AJ1332" s="291"/>
      <c r="AK1332" s="292">
        <v>5.253333333333333</v>
      </c>
      <c r="AL1332" s="291">
        <v>5.253333333333333</v>
      </c>
      <c r="AM1332" s="293"/>
      <c r="AN1332" s="291"/>
      <c r="AO1332" s="294">
        <v>0</v>
      </c>
      <c r="AP1332" s="291"/>
      <c r="AQ1332" s="295">
        <v>0</v>
      </c>
      <c r="AR1332" s="291"/>
      <c r="AS1332" s="291"/>
      <c r="AT1332" s="291"/>
      <c r="AU1332" s="292">
        <v>0</v>
      </c>
      <c r="AV1332" s="291">
        <v>0</v>
      </c>
      <c r="AW1332" s="293"/>
      <c r="AX1332" s="291"/>
      <c r="AY1332" s="293">
        <v>0</v>
      </c>
      <c r="AZ1332" s="297" t="s">
        <v>755</v>
      </c>
      <c r="BA1332" s="295"/>
      <c r="BB1332" s="43"/>
      <c r="BC1332" s="288" t="str">
        <f t="shared" si="166"/>
        <v/>
      </c>
      <c r="BD1332" s="288" t="str">
        <f t="shared" si="166"/>
        <v/>
      </c>
      <c r="BE1332" s="288" t="str">
        <f t="shared" si="166"/>
        <v/>
      </c>
      <c r="BF1332" s="288" t="str">
        <f t="shared" si="166"/>
        <v>Non-Op</v>
      </c>
      <c r="BG1332" s="288" t="str">
        <f t="shared" si="165"/>
        <v>NO</v>
      </c>
      <c r="BH1332" s="288" t="str">
        <f t="shared" si="165"/>
        <v>NO</v>
      </c>
      <c r="BI1332" s="288" t="str">
        <f t="shared" si="164"/>
        <v/>
      </c>
      <c r="BJ1332" s="43"/>
      <c r="BK1332" s="288" t="b">
        <f t="shared" si="169"/>
        <v>1</v>
      </c>
      <c r="BL1332" s="288" t="b">
        <f t="shared" si="169"/>
        <v>1</v>
      </c>
      <c r="BM1332" s="288" t="b">
        <f t="shared" si="169"/>
        <v>1</v>
      </c>
      <c r="BN1332" s="288" t="b">
        <f t="shared" si="169"/>
        <v>1</v>
      </c>
      <c r="BO1332" s="288" t="b">
        <f t="shared" si="169"/>
        <v>1</v>
      </c>
      <c r="BP1332" s="288" t="b">
        <f t="shared" si="169"/>
        <v>1</v>
      </c>
      <c r="BQ1332" s="288" t="b">
        <f t="shared" si="169"/>
        <v>1</v>
      </c>
    </row>
    <row r="1333" spans="1:69" ht="12" customHeight="1" x14ac:dyDescent="0.3">
      <c r="A1333" s="14">
        <v>25400871</v>
      </c>
      <c r="B1333" s="15" t="s">
        <v>3407</v>
      </c>
      <c r="C1333" s="316" t="s">
        <v>1530</v>
      </c>
      <c r="D1333" s="13" t="s">
        <v>182</v>
      </c>
      <c r="E1333" s="13"/>
      <c r="F1333" s="310">
        <v>43252</v>
      </c>
      <c r="G1333" s="13"/>
      <c r="H1333" s="288"/>
      <c r="I1333" s="288"/>
      <c r="J1333" s="288"/>
      <c r="K1333" s="288" t="s">
        <v>182</v>
      </c>
      <c r="L1333" s="288" t="s">
        <v>2130</v>
      </c>
      <c r="M1333" s="288" t="s">
        <v>2130</v>
      </c>
      <c r="N1333" s="288"/>
      <c r="P1333" s="289"/>
      <c r="Q1333" s="289"/>
      <c r="R1333" s="289"/>
      <c r="S1333" s="289"/>
      <c r="T1333" s="289"/>
      <c r="U1333" s="289"/>
      <c r="V1333" s="289">
        <v>-153324.51999999999</v>
      </c>
      <c r="W1333" s="289">
        <v>-139988.5</v>
      </c>
      <c r="X1333" s="289">
        <v>-126783.29</v>
      </c>
      <c r="Y1333" s="289">
        <v>-115222.27</v>
      </c>
      <c r="Z1333" s="289">
        <v>-102522.76</v>
      </c>
      <c r="AA1333" s="289">
        <v>-88994.92</v>
      </c>
      <c r="AB1333" s="289">
        <v>-74487.58</v>
      </c>
      <c r="AC1333" s="289"/>
      <c r="AD1333" s="289"/>
      <c r="AE1333" s="289">
        <v>-63673.337500000001</v>
      </c>
      <c r="AF1333" s="372"/>
      <c r="AG1333" s="373"/>
      <c r="AH1333" s="291"/>
      <c r="AI1333" s="291"/>
      <c r="AJ1333" s="291"/>
      <c r="AK1333" s="292">
        <v>-63673.337500000001</v>
      </c>
      <c r="AL1333" s="291">
        <v>-63673.337500000001</v>
      </c>
      <c r="AM1333" s="293"/>
      <c r="AN1333" s="291"/>
      <c r="AO1333" s="294">
        <v>0</v>
      </c>
      <c r="AP1333" s="291"/>
      <c r="AQ1333" s="295">
        <v>-74487.58</v>
      </c>
      <c r="AR1333" s="291"/>
      <c r="AS1333" s="291"/>
      <c r="AT1333" s="291"/>
      <c r="AU1333" s="292">
        <v>-74487.58</v>
      </c>
      <c r="AV1333" s="291">
        <v>-74487.58</v>
      </c>
      <c r="AW1333" s="293"/>
      <c r="AX1333" s="291"/>
      <c r="AY1333" s="293">
        <v>0</v>
      </c>
      <c r="AZ1333" s="297" t="s">
        <v>755</v>
      </c>
      <c r="BA1333" s="295"/>
      <c r="BB1333" s="43"/>
      <c r="BC1333" s="288"/>
      <c r="BD1333" s="288"/>
      <c r="BE1333" s="288"/>
      <c r="BF1333" s="288" t="str">
        <f t="shared" ref="BF1333:BF1360" si="170">IF(VALUE(AU1333),BF$7,IF(ISBLANK(AU1333),"",BF$7))</f>
        <v>Non-Op</v>
      </c>
      <c r="BG1333" s="288" t="str">
        <f t="shared" si="165"/>
        <v>NO</v>
      </c>
      <c r="BH1333" s="288" t="str">
        <f t="shared" si="165"/>
        <v>NO</v>
      </c>
      <c r="BI1333" s="288"/>
      <c r="BJ1333" s="43"/>
      <c r="BK1333" s="288" t="b">
        <f t="shared" si="169"/>
        <v>1</v>
      </c>
      <c r="BL1333" s="288" t="b">
        <f t="shared" si="169"/>
        <v>1</v>
      </c>
      <c r="BM1333" s="288" t="b">
        <f t="shared" si="169"/>
        <v>1</v>
      </c>
      <c r="BN1333" s="288" t="b">
        <f t="shared" si="169"/>
        <v>1</v>
      </c>
      <c r="BO1333" s="288" t="b">
        <f t="shared" si="169"/>
        <v>1</v>
      </c>
      <c r="BP1333" s="288" t="b">
        <f t="shared" si="169"/>
        <v>1</v>
      </c>
      <c r="BQ1333" s="288" t="b">
        <f t="shared" si="169"/>
        <v>1</v>
      </c>
    </row>
    <row r="1334" spans="1:69" ht="12" customHeight="1" x14ac:dyDescent="0.3">
      <c r="A1334" s="14">
        <v>25400881</v>
      </c>
      <c r="B1334" s="15" t="s">
        <v>3408</v>
      </c>
      <c r="C1334" s="316" t="s">
        <v>1531</v>
      </c>
      <c r="D1334" s="13" t="s">
        <v>182</v>
      </c>
      <c r="E1334" s="13"/>
      <c r="F1334" s="310">
        <v>43221</v>
      </c>
      <c r="G1334" s="13"/>
      <c r="H1334" s="288" t="s">
        <v>2129</v>
      </c>
      <c r="I1334" s="288" t="s">
        <v>2129</v>
      </c>
      <c r="J1334" s="288" t="s">
        <v>2129</v>
      </c>
      <c r="K1334" s="288" t="s">
        <v>182</v>
      </c>
      <c r="L1334" s="288" t="s">
        <v>2130</v>
      </c>
      <c r="M1334" s="288" t="s">
        <v>2130</v>
      </c>
      <c r="N1334" s="288" t="s">
        <v>2129</v>
      </c>
      <c r="P1334" s="289"/>
      <c r="Q1334" s="289"/>
      <c r="R1334" s="289"/>
      <c r="S1334" s="289"/>
      <c r="T1334" s="289"/>
      <c r="U1334" s="289">
        <v>-64872.24</v>
      </c>
      <c r="V1334" s="289">
        <v>-59091.6</v>
      </c>
      <c r="W1334" s="289">
        <v>-53303.37</v>
      </c>
      <c r="X1334" s="289">
        <v>-47651.08</v>
      </c>
      <c r="Y1334" s="289">
        <v>-42005.760000000002</v>
      </c>
      <c r="Z1334" s="289">
        <v>-36063.379999999997</v>
      </c>
      <c r="AA1334" s="289">
        <v>-30728.01</v>
      </c>
      <c r="AB1334" s="289">
        <v>-24936.55</v>
      </c>
      <c r="AC1334" s="289"/>
      <c r="AD1334" s="289"/>
      <c r="AE1334" s="289">
        <v>-28848.642916666668</v>
      </c>
      <c r="AF1334" s="372"/>
      <c r="AG1334" s="373"/>
      <c r="AH1334" s="291"/>
      <c r="AI1334" s="291"/>
      <c r="AJ1334" s="291"/>
      <c r="AK1334" s="292">
        <v>-28848.642916666668</v>
      </c>
      <c r="AL1334" s="291">
        <v>-28848.642916666668</v>
      </c>
      <c r="AM1334" s="293"/>
      <c r="AN1334" s="291"/>
      <c r="AO1334" s="294">
        <v>0</v>
      </c>
      <c r="AP1334" s="291"/>
      <c r="AQ1334" s="295">
        <v>-24936.55</v>
      </c>
      <c r="AR1334" s="291"/>
      <c r="AS1334" s="291"/>
      <c r="AT1334" s="291"/>
      <c r="AU1334" s="292">
        <v>-24936.55</v>
      </c>
      <c r="AV1334" s="291">
        <v>-24936.55</v>
      </c>
      <c r="AW1334" s="293"/>
      <c r="AX1334" s="291"/>
      <c r="AY1334" s="293">
        <v>0</v>
      </c>
      <c r="AZ1334" s="297" t="s">
        <v>755</v>
      </c>
      <c r="BA1334" s="295"/>
      <c r="BB1334" s="43"/>
      <c r="BC1334" s="288" t="str">
        <f t="shared" ref="BC1334:BF1373" si="171">IF(VALUE(AR1334),BC$7,IF(ISBLANK(AR1334),"",BC$7))</f>
        <v/>
      </c>
      <c r="BD1334" s="288" t="str">
        <f t="shared" si="171"/>
        <v/>
      </c>
      <c r="BE1334" s="288" t="str">
        <f t="shared" si="171"/>
        <v/>
      </c>
      <c r="BF1334" s="288" t="str">
        <f t="shared" si="170"/>
        <v>Non-Op</v>
      </c>
      <c r="BG1334" s="288" t="str">
        <f t="shared" si="165"/>
        <v>NO</v>
      </c>
      <c r="BH1334" s="288" t="str">
        <f t="shared" si="165"/>
        <v>NO</v>
      </c>
      <c r="BI1334" s="288" t="str">
        <f t="shared" ref="BI1334:BI1396" si="172">IF(OR(CONCATENATE(BG1334,BH1334)="NOW/C",CONCATENATE(BG1334,BH1334)="W/CNO"),"W/C","")</f>
        <v/>
      </c>
      <c r="BJ1334" s="43"/>
      <c r="BK1334" s="288" t="b">
        <f t="shared" si="169"/>
        <v>1</v>
      </c>
      <c r="BL1334" s="288" t="b">
        <f t="shared" si="169"/>
        <v>1</v>
      </c>
      <c r="BM1334" s="288" t="b">
        <f t="shared" si="169"/>
        <v>1</v>
      </c>
      <c r="BN1334" s="288" t="b">
        <f t="shared" si="169"/>
        <v>1</v>
      </c>
      <c r="BO1334" s="288" t="b">
        <f t="shared" si="169"/>
        <v>1</v>
      </c>
      <c r="BP1334" s="288" t="b">
        <f t="shared" si="169"/>
        <v>1</v>
      </c>
      <c r="BQ1334" s="288" t="b">
        <f t="shared" si="169"/>
        <v>1</v>
      </c>
    </row>
    <row r="1335" spans="1:69" ht="12" customHeight="1" x14ac:dyDescent="0.25">
      <c r="A1335" s="286">
        <v>25500002</v>
      </c>
      <c r="B1335" s="287" t="s">
        <v>3409</v>
      </c>
      <c r="C1335" s="16" t="s">
        <v>1532</v>
      </c>
      <c r="D1335" s="13" t="s">
        <v>179</v>
      </c>
      <c r="E1335" s="13"/>
      <c r="F1335" s="16"/>
      <c r="G1335" s="13"/>
      <c r="H1335" s="288" t="s">
        <v>179</v>
      </c>
      <c r="I1335" s="288" t="s">
        <v>2129</v>
      </c>
      <c r="J1335" s="288" t="s">
        <v>2129</v>
      </c>
      <c r="K1335" s="288" t="s">
        <v>2129</v>
      </c>
      <c r="L1335" s="288" t="s">
        <v>2130</v>
      </c>
      <c r="M1335" s="288" t="s">
        <v>2130</v>
      </c>
      <c r="N1335" s="288" t="s">
        <v>2129</v>
      </c>
      <c r="P1335" s="289">
        <v>-8165809</v>
      </c>
      <c r="Q1335" s="289">
        <v>-8165809</v>
      </c>
      <c r="R1335" s="289">
        <v>-8165809</v>
      </c>
      <c r="S1335" s="289">
        <v>-8165809</v>
      </c>
      <c r="T1335" s="289">
        <v>-8165809</v>
      </c>
      <c r="U1335" s="289">
        <v>-8165809</v>
      </c>
      <c r="V1335" s="289">
        <v>-8165809</v>
      </c>
      <c r="W1335" s="289">
        <v>-8165809</v>
      </c>
      <c r="X1335" s="289">
        <v>-8165809</v>
      </c>
      <c r="Y1335" s="289">
        <v>-8165809</v>
      </c>
      <c r="Z1335" s="289">
        <v>-8165809</v>
      </c>
      <c r="AA1335" s="289">
        <v>-8165809</v>
      </c>
      <c r="AB1335" s="289">
        <v>-8165809</v>
      </c>
      <c r="AC1335" s="289"/>
      <c r="AD1335" s="289"/>
      <c r="AE1335" s="289">
        <v>-8165809</v>
      </c>
      <c r="AF1335" s="290"/>
      <c r="AG1335" s="290"/>
      <c r="AH1335" s="291">
        <v>-8165809</v>
      </c>
      <c r="AI1335" s="291"/>
      <c r="AJ1335" s="291"/>
      <c r="AK1335" s="292"/>
      <c r="AL1335" s="291">
        <v>0</v>
      </c>
      <c r="AM1335" s="293"/>
      <c r="AN1335" s="291"/>
      <c r="AO1335" s="294">
        <v>0</v>
      </c>
      <c r="AP1335" s="291"/>
      <c r="AQ1335" s="295">
        <v>-8165809</v>
      </c>
      <c r="AR1335" s="291">
        <v>-8165809</v>
      </c>
      <c r="AS1335" s="291"/>
      <c r="AT1335" s="291"/>
      <c r="AU1335" s="292"/>
      <c r="AV1335" s="291">
        <v>0</v>
      </c>
      <c r="AW1335" s="293"/>
      <c r="AX1335" s="291"/>
      <c r="AY1335" s="293">
        <v>0</v>
      </c>
      <c r="AZ1335" s="297"/>
      <c r="BA1335" s="295"/>
      <c r="BB1335" s="43"/>
      <c r="BC1335" s="288" t="str">
        <f t="shared" si="171"/>
        <v>AIC</v>
      </c>
      <c r="BD1335" s="288" t="str">
        <f t="shared" si="171"/>
        <v/>
      </c>
      <c r="BE1335" s="288" t="str">
        <f t="shared" si="171"/>
        <v/>
      </c>
      <c r="BF1335" s="288" t="str">
        <f t="shared" si="170"/>
        <v/>
      </c>
      <c r="BG1335" s="288" t="str">
        <f t="shared" si="165"/>
        <v>NO</v>
      </c>
      <c r="BH1335" s="288" t="str">
        <f t="shared" si="165"/>
        <v>NO</v>
      </c>
      <c r="BI1335" s="288" t="str">
        <f t="shared" si="172"/>
        <v/>
      </c>
      <c r="BJ1335" s="43"/>
      <c r="BK1335" s="288" t="b">
        <f t="shared" si="169"/>
        <v>1</v>
      </c>
      <c r="BL1335" s="288" t="b">
        <f t="shared" si="169"/>
        <v>1</v>
      </c>
      <c r="BM1335" s="288" t="b">
        <f t="shared" si="169"/>
        <v>1</v>
      </c>
      <c r="BN1335" s="288" t="b">
        <f t="shared" si="169"/>
        <v>1</v>
      </c>
      <c r="BO1335" s="288" t="b">
        <f t="shared" si="169"/>
        <v>1</v>
      </c>
      <c r="BP1335" s="288" t="b">
        <f t="shared" si="169"/>
        <v>1</v>
      </c>
      <c r="BQ1335" s="288" t="b">
        <f t="shared" si="169"/>
        <v>1</v>
      </c>
    </row>
    <row r="1336" spans="1:69" ht="12" customHeight="1" x14ac:dyDescent="0.25">
      <c r="A1336" s="286">
        <v>25500022</v>
      </c>
      <c r="B1336" s="287" t="s">
        <v>3410</v>
      </c>
      <c r="C1336" s="16" t="s">
        <v>1532</v>
      </c>
      <c r="D1336" s="13" t="s">
        <v>179</v>
      </c>
      <c r="E1336" s="13"/>
      <c r="F1336" s="16"/>
      <c r="G1336" s="13"/>
      <c r="H1336" s="288" t="s">
        <v>179</v>
      </c>
      <c r="I1336" s="288" t="s">
        <v>2129</v>
      </c>
      <c r="J1336" s="288" t="s">
        <v>2129</v>
      </c>
      <c r="K1336" s="288" t="s">
        <v>2129</v>
      </c>
      <c r="L1336" s="288" t="s">
        <v>2130</v>
      </c>
      <c r="M1336" s="288" t="s">
        <v>2130</v>
      </c>
      <c r="N1336" s="288" t="s">
        <v>2129</v>
      </c>
      <c r="P1336" s="289">
        <v>8165809</v>
      </c>
      <c r="Q1336" s="289">
        <v>8165809</v>
      </c>
      <c r="R1336" s="289">
        <v>8165809</v>
      </c>
      <c r="S1336" s="289">
        <v>8165809</v>
      </c>
      <c r="T1336" s="289">
        <v>8165809</v>
      </c>
      <c r="U1336" s="289">
        <v>8165809</v>
      </c>
      <c r="V1336" s="289">
        <v>8165809</v>
      </c>
      <c r="W1336" s="289">
        <v>8165809</v>
      </c>
      <c r="X1336" s="289">
        <v>8165809</v>
      </c>
      <c r="Y1336" s="289">
        <v>8165809</v>
      </c>
      <c r="Z1336" s="289">
        <v>8165809</v>
      </c>
      <c r="AA1336" s="289">
        <v>8165809</v>
      </c>
      <c r="AB1336" s="289">
        <v>8165809</v>
      </c>
      <c r="AC1336" s="289"/>
      <c r="AD1336" s="289"/>
      <c r="AE1336" s="289">
        <v>8165809</v>
      </c>
      <c r="AF1336" s="299"/>
      <c r="AG1336" s="290"/>
      <c r="AH1336" s="291">
        <v>8165809</v>
      </c>
      <c r="AI1336" s="291"/>
      <c r="AJ1336" s="291"/>
      <c r="AK1336" s="292"/>
      <c r="AL1336" s="291">
        <v>0</v>
      </c>
      <c r="AM1336" s="293"/>
      <c r="AN1336" s="291"/>
      <c r="AO1336" s="294">
        <v>0</v>
      </c>
      <c r="AP1336" s="291"/>
      <c r="AQ1336" s="295">
        <v>8165809</v>
      </c>
      <c r="AR1336" s="291">
        <v>8165809</v>
      </c>
      <c r="AS1336" s="291"/>
      <c r="AT1336" s="291"/>
      <c r="AU1336" s="292"/>
      <c r="AV1336" s="291">
        <v>0</v>
      </c>
      <c r="AW1336" s="293"/>
      <c r="AX1336" s="291"/>
      <c r="AY1336" s="293">
        <v>0</v>
      </c>
      <c r="AZ1336" s="297"/>
      <c r="BA1336" s="295"/>
      <c r="BB1336" s="43"/>
      <c r="BC1336" s="288" t="str">
        <f t="shared" si="171"/>
        <v>AIC</v>
      </c>
      <c r="BD1336" s="288" t="str">
        <f t="shared" si="171"/>
        <v/>
      </c>
      <c r="BE1336" s="288" t="str">
        <f t="shared" si="171"/>
        <v/>
      </c>
      <c r="BF1336" s="288" t="str">
        <f t="shared" si="170"/>
        <v/>
      </c>
      <c r="BG1336" s="288" t="str">
        <f t="shared" si="165"/>
        <v>NO</v>
      </c>
      <c r="BH1336" s="288" t="str">
        <f t="shared" si="165"/>
        <v>NO</v>
      </c>
      <c r="BI1336" s="288" t="str">
        <f t="shared" si="172"/>
        <v/>
      </c>
      <c r="BJ1336" s="43"/>
      <c r="BK1336" s="288" t="b">
        <f t="shared" si="169"/>
        <v>1</v>
      </c>
      <c r="BL1336" s="288" t="b">
        <f t="shared" si="169"/>
        <v>1</v>
      </c>
      <c r="BM1336" s="288" t="b">
        <f t="shared" si="169"/>
        <v>1</v>
      </c>
      <c r="BN1336" s="288" t="b">
        <f t="shared" si="169"/>
        <v>1</v>
      </c>
      <c r="BO1336" s="288" t="b">
        <f t="shared" si="169"/>
        <v>1</v>
      </c>
      <c r="BP1336" s="288" t="b">
        <f t="shared" si="169"/>
        <v>1</v>
      </c>
      <c r="BQ1336" s="288" t="b">
        <f t="shared" si="169"/>
        <v>1</v>
      </c>
    </row>
    <row r="1337" spans="1:69" ht="12" customHeight="1" x14ac:dyDescent="0.25">
      <c r="A1337" s="286">
        <v>25600072</v>
      </c>
      <c r="B1337" s="287" t="s">
        <v>3411</v>
      </c>
      <c r="C1337" s="13" t="s">
        <v>1533</v>
      </c>
      <c r="D1337" s="13" t="s">
        <v>183</v>
      </c>
      <c r="E1337" s="13"/>
      <c r="F1337" s="13"/>
      <c r="G1337" s="13"/>
      <c r="H1337" s="288" t="s">
        <v>2129</v>
      </c>
      <c r="I1337" s="288" t="s">
        <v>2129</v>
      </c>
      <c r="J1337" s="288" t="s">
        <v>2129</v>
      </c>
      <c r="K1337" s="288" t="s">
        <v>2129</v>
      </c>
      <c r="L1337" s="288" t="s">
        <v>2130</v>
      </c>
      <c r="M1337" s="288" t="s">
        <v>183</v>
      </c>
      <c r="N1337" s="288" t="s">
        <v>183</v>
      </c>
      <c r="P1337" s="289">
        <v>0</v>
      </c>
      <c r="Q1337" s="289">
        <v>0</v>
      </c>
      <c r="R1337" s="289">
        <v>0</v>
      </c>
      <c r="S1337" s="289">
        <v>0</v>
      </c>
      <c r="T1337" s="289">
        <v>0</v>
      </c>
      <c r="U1337" s="289">
        <v>0</v>
      </c>
      <c r="V1337" s="289">
        <v>0</v>
      </c>
      <c r="W1337" s="289">
        <v>0</v>
      </c>
      <c r="X1337" s="289">
        <v>0</v>
      </c>
      <c r="Y1337" s="289">
        <v>0</v>
      </c>
      <c r="Z1337" s="289">
        <v>0</v>
      </c>
      <c r="AA1337" s="289">
        <v>0</v>
      </c>
      <c r="AB1337" s="289">
        <v>0</v>
      </c>
      <c r="AC1337" s="289"/>
      <c r="AD1337" s="289"/>
      <c r="AE1337" s="289">
        <v>0</v>
      </c>
      <c r="AF1337" s="299"/>
      <c r="AG1337" s="299"/>
      <c r="AH1337" s="291"/>
      <c r="AI1337" s="291"/>
      <c r="AJ1337" s="291"/>
      <c r="AK1337" s="292"/>
      <c r="AL1337" s="291">
        <v>0</v>
      </c>
      <c r="AM1337" s="293"/>
      <c r="AN1337" s="291">
        <v>0</v>
      </c>
      <c r="AO1337" s="294">
        <v>0</v>
      </c>
      <c r="AP1337" s="291"/>
      <c r="AQ1337" s="295">
        <v>0</v>
      </c>
      <c r="AR1337" s="291"/>
      <c r="AS1337" s="291"/>
      <c r="AT1337" s="291"/>
      <c r="AU1337" s="292"/>
      <c r="AV1337" s="291">
        <v>0</v>
      </c>
      <c r="AW1337" s="293"/>
      <c r="AX1337" s="291">
        <v>0</v>
      </c>
      <c r="AY1337" s="293">
        <v>0</v>
      </c>
      <c r="AZ1337" s="297"/>
      <c r="BA1337" s="295"/>
      <c r="BB1337" s="43"/>
      <c r="BC1337" s="288" t="str">
        <f t="shared" si="171"/>
        <v/>
      </c>
      <c r="BD1337" s="288" t="str">
        <f t="shared" si="171"/>
        <v/>
      </c>
      <c r="BE1337" s="288" t="str">
        <f t="shared" si="171"/>
        <v/>
      </c>
      <c r="BF1337" s="288" t="str">
        <f t="shared" si="170"/>
        <v/>
      </c>
      <c r="BG1337" s="288" t="str">
        <f t="shared" si="165"/>
        <v>NO</v>
      </c>
      <c r="BH1337" s="288" t="str">
        <f t="shared" si="165"/>
        <v>W/C</v>
      </c>
      <c r="BI1337" s="288" t="str">
        <f t="shared" si="172"/>
        <v>W/C</v>
      </c>
      <c r="BJ1337" s="43"/>
      <c r="BK1337" s="288" t="b">
        <f t="shared" si="169"/>
        <v>1</v>
      </c>
      <c r="BL1337" s="288" t="b">
        <f t="shared" si="169"/>
        <v>1</v>
      </c>
      <c r="BM1337" s="288" t="b">
        <f t="shared" si="169"/>
        <v>1</v>
      </c>
      <c r="BN1337" s="288" t="b">
        <f t="shared" si="169"/>
        <v>1</v>
      </c>
      <c r="BO1337" s="288" t="b">
        <f t="shared" si="169"/>
        <v>1</v>
      </c>
      <c r="BP1337" s="288" t="b">
        <f t="shared" si="169"/>
        <v>1</v>
      </c>
      <c r="BQ1337" s="288" t="b">
        <f t="shared" si="169"/>
        <v>1</v>
      </c>
    </row>
    <row r="1338" spans="1:69" ht="12" customHeight="1" x14ac:dyDescent="0.25">
      <c r="A1338" s="286">
        <v>25600081</v>
      </c>
      <c r="B1338" s="287" t="s">
        <v>3412</v>
      </c>
      <c r="C1338" s="13" t="s">
        <v>1534</v>
      </c>
      <c r="D1338" s="13" t="s">
        <v>183</v>
      </c>
      <c r="E1338" s="13"/>
      <c r="F1338" s="13"/>
      <c r="G1338" s="13"/>
      <c r="H1338" s="288" t="s">
        <v>2129</v>
      </c>
      <c r="I1338" s="288" t="s">
        <v>2129</v>
      </c>
      <c r="J1338" s="288" t="s">
        <v>2129</v>
      </c>
      <c r="K1338" s="288" t="s">
        <v>2129</v>
      </c>
      <c r="L1338" s="288" t="s">
        <v>2130</v>
      </c>
      <c r="M1338" s="288" t="s">
        <v>183</v>
      </c>
      <c r="N1338" s="288" t="s">
        <v>183</v>
      </c>
      <c r="P1338" s="289">
        <v>-90155.03</v>
      </c>
      <c r="Q1338" s="289">
        <v>-90155.03</v>
      </c>
      <c r="R1338" s="289">
        <v>-90155.03</v>
      </c>
      <c r="S1338" s="289">
        <v>-90155.03</v>
      </c>
      <c r="T1338" s="289">
        <v>-90366.97</v>
      </c>
      <c r="U1338" s="289">
        <v>-90366.97</v>
      </c>
      <c r="V1338" s="289">
        <v>-90366.97</v>
      </c>
      <c r="W1338" s="289">
        <v>-125419.69</v>
      </c>
      <c r="X1338" s="289">
        <v>-196076.93</v>
      </c>
      <c r="Y1338" s="289">
        <v>-198661.29</v>
      </c>
      <c r="Z1338" s="289">
        <v>-198661.29</v>
      </c>
      <c r="AA1338" s="289">
        <v>-216404.64</v>
      </c>
      <c r="AB1338" s="289">
        <v>-217193.37</v>
      </c>
      <c r="AC1338" s="289"/>
      <c r="AD1338" s="289"/>
      <c r="AE1338" s="289">
        <v>-135872.00333333333</v>
      </c>
      <c r="AF1338" s="299"/>
      <c r="AG1338" s="299"/>
      <c r="AH1338" s="291"/>
      <c r="AI1338" s="291"/>
      <c r="AJ1338" s="291"/>
      <c r="AK1338" s="292"/>
      <c r="AL1338" s="291">
        <v>0</v>
      </c>
      <c r="AM1338" s="293"/>
      <c r="AN1338" s="291">
        <v>-135872.00333333333</v>
      </c>
      <c r="AO1338" s="294">
        <v>-135872.00333333333</v>
      </c>
      <c r="AP1338" s="291"/>
      <c r="AQ1338" s="295">
        <v>-217193.37</v>
      </c>
      <c r="AR1338" s="291"/>
      <c r="AS1338" s="291"/>
      <c r="AT1338" s="291"/>
      <c r="AU1338" s="292"/>
      <c r="AV1338" s="291">
        <v>0</v>
      </c>
      <c r="AW1338" s="293"/>
      <c r="AX1338" s="291">
        <v>-217193.37</v>
      </c>
      <c r="AY1338" s="293">
        <v>-217193.37</v>
      </c>
      <c r="AZ1338" s="297"/>
      <c r="BA1338" s="295"/>
      <c r="BB1338" s="43"/>
      <c r="BC1338" s="288" t="str">
        <f t="shared" si="171"/>
        <v/>
      </c>
      <c r="BD1338" s="288" t="str">
        <f t="shared" si="171"/>
        <v/>
      </c>
      <c r="BE1338" s="288" t="str">
        <f t="shared" si="171"/>
        <v/>
      </c>
      <c r="BF1338" s="288" t="str">
        <f t="shared" si="170"/>
        <v/>
      </c>
      <c r="BG1338" s="288" t="str">
        <f t="shared" si="165"/>
        <v>NO</v>
      </c>
      <c r="BH1338" s="288" t="str">
        <f t="shared" si="165"/>
        <v>W/C</v>
      </c>
      <c r="BI1338" s="288" t="str">
        <f t="shared" si="172"/>
        <v>W/C</v>
      </c>
      <c r="BJ1338" s="43"/>
      <c r="BK1338" s="288" t="b">
        <f t="shared" si="169"/>
        <v>1</v>
      </c>
      <c r="BL1338" s="288" t="b">
        <f t="shared" si="169"/>
        <v>1</v>
      </c>
      <c r="BM1338" s="288" t="b">
        <f t="shared" si="169"/>
        <v>1</v>
      </c>
      <c r="BN1338" s="288" t="b">
        <f t="shared" si="169"/>
        <v>1</v>
      </c>
      <c r="BO1338" s="288" t="b">
        <f t="shared" si="169"/>
        <v>1</v>
      </c>
      <c r="BP1338" s="288" t="b">
        <f t="shared" si="169"/>
        <v>1</v>
      </c>
      <c r="BQ1338" s="288" t="b">
        <f t="shared" si="169"/>
        <v>1</v>
      </c>
    </row>
    <row r="1339" spans="1:69" ht="12" customHeight="1" x14ac:dyDescent="0.25">
      <c r="A1339" s="286">
        <v>25600102</v>
      </c>
      <c r="B1339" s="287" t="s">
        <v>3413</v>
      </c>
      <c r="C1339" s="13" t="s">
        <v>1535</v>
      </c>
      <c r="D1339" s="13" t="s">
        <v>183</v>
      </c>
      <c r="E1339" s="13"/>
      <c r="F1339" s="13"/>
      <c r="G1339" s="13"/>
      <c r="H1339" s="288" t="s">
        <v>2129</v>
      </c>
      <c r="I1339" s="288" t="s">
        <v>2129</v>
      </c>
      <c r="J1339" s="288" t="s">
        <v>2129</v>
      </c>
      <c r="K1339" s="288" t="s">
        <v>2129</v>
      </c>
      <c r="L1339" s="288" t="s">
        <v>2130</v>
      </c>
      <c r="M1339" s="288" t="s">
        <v>183</v>
      </c>
      <c r="N1339" s="288" t="s">
        <v>183</v>
      </c>
      <c r="P1339" s="289">
        <v>0</v>
      </c>
      <c r="Q1339" s="289">
        <v>0</v>
      </c>
      <c r="R1339" s="289">
        <v>0</v>
      </c>
      <c r="S1339" s="289">
        <v>0</v>
      </c>
      <c r="T1339" s="289">
        <v>0</v>
      </c>
      <c r="U1339" s="289">
        <v>0</v>
      </c>
      <c r="V1339" s="289">
        <v>0</v>
      </c>
      <c r="W1339" s="289">
        <v>0</v>
      </c>
      <c r="X1339" s="289">
        <v>0</v>
      </c>
      <c r="Y1339" s="289">
        <v>0</v>
      </c>
      <c r="Z1339" s="289">
        <v>0</v>
      </c>
      <c r="AA1339" s="289">
        <v>0</v>
      </c>
      <c r="AB1339" s="289">
        <v>0</v>
      </c>
      <c r="AC1339" s="289"/>
      <c r="AD1339" s="289"/>
      <c r="AE1339" s="289">
        <v>0</v>
      </c>
      <c r="AF1339" s="299"/>
      <c r="AG1339" s="299"/>
      <c r="AH1339" s="291"/>
      <c r="AI1339" s="291"/>
      <c r="AJ1339" s="291"/>
      <c r="AK1339" s="292"/>
      <c r="AL1339" s="291">
        <v>0</v>
      </c>
      <c r="AM1339" s="293"/>
      <c r="AN1339" s="291">
        <v>0</v>
      </c>
      <c r="AO1339" s="294">
        <v>0</v>
      </c>
      <c r="AP1339" s="291"/>
      <c r="AQ1339" s="295">
        <v>0</v>
      </c>
      <c r="AR1339" s="291"/>
      <c r="AS1339" s="291"/>
      <c r="AT1339" s="291"/>
      <c r="AU1339" s="292"/>
      <c r="AV1339" s="291">
        <v>0</v>
      </c>
      <c r="AW1339" s="293"/>
      <c r="AX1339" s="291">
        <v>0</v>
      </c>
      <c r="AY1339" s="293">
        <v>0</v>
      </c>
      <c r="AZ1339" s="297"/>
      <c r="BA1339" s="295"/>
      <c r="BB1339" s="43"/>
      <c r="BC1339" s="288" t="str">
        <f t="shared" si="171"/>
        <v/>
      </c>
      <c r="BD1339" s="288" t="str">
        <f t="shared" si="171"/>
        <v/>
      </c>
      <c r="BE1339" s="288" t="str">
        <f t="shared" si="171"/>
        <v/>
      </c>
      <c r="BF1339" s="288" t="str">
        <f t="shared" si="170"/>
        <v/>
      </c>
      <c r="BG1339" s="288" t="str">
        <f t="shared" si="165"/>
        <v>NO</v>
      </c>
      <c r="BH1339" s="288" t="str">
        <f t="shared" si="165"/>
        <v>W/C</v>
      </c>
      <c r="BI1339" s="288" t="str">
        <f t="shared" si="172"/>
        <v>W/C</v>
      </c>
      <c r="BJ1339" s="43"/>
      <c r="BK1339" s="288" t="b">
        <f t="shared" si="169"/>
        <v>1</v>
      </c>
      <c r="BL1339" s="288" t="b">
        <f t="shared" si="169"/>
        <v>1</v>
      </c>
      <c r="BM1339" s="288" t="b">
        <f t="shared" si="169"/>
        <v>1</v>
      </c>
      <c r="BN1339" s="288" t="b">
        <f t="shared" si="169"/>
        <v>1</v>
      </c>
      <c r="BO1339" s="288" t="b">
        <f t="shared" si="169"/>
        <v>1</v>
      </c>
      <c r="BP1339" s="288" t="b">
        <f t="shared" si="169"/>
        <v>1</v>
      </c>
      <c r="BQ1339" s="288" t="b">
        <f t="shared" si="169"/>
        <v>1</v>
      </c>
    </row>
    <row r="1340" spans="1:69" ht="12" customHeight="1" x14ac:dyDescent="0.25">
      <c r="A1340" s="286">
        <v>25600111</v>
      </c>
      <c r="B1340" s="287" t="s">
        <v>3414</v>
      </c>
      <c r="C1340" s="13" t="s">
        <v>1536</v>
      </c>
      <c r="D1340" s="13" t="s">
        <v>183</v>
      </c>
      <c r="E1340" s="13"/>
      <c r="F1340" s="13"/>
      <c r="G1340" s="13"/>
      <c r="H1340" s="288" t="s">
        <v>2129</v>
      </c>
      <c r="I1340" s="288" t="s">
        <v>2129</v>
      </c>
      <c r="J1340" s="288" t="s">
        <v>2129</v>
      </c>
      <c r="K1340" s="288" t="s">
        <v>2129</v>
      </c>
      <c r="L1340" s="288" t="s">
        <v>2130</v>
      </c>
      <c r="M1340" s="288" t="s">
        <v>183</v>
      </c>
      <c r="N1340" s="288" t="s">
        <v>183</v>
      </c>
      <c r="P1340" s="289">
        <v>0</v>
      </c>
      <c r="Q1340" s="289">
        <v>0</v>
      </c>
      <c r="R1340" s="289">
        <v>0</v>
      </c>
      <c r="S1340" s="289">
        <v>0</v>
      </c>
      <c r="T1340" s="289">
        <v>0</v>
      </c>
      <c r="U1340" s="289">
        <v>0</v>
      </c>
      <c r="V1340" s="289">
        <v>0</v>
      </c>
      <c r="W1340" s="289">
        <v>0</v>
      </c>
      <c r="X1340" s="289">
        <v>0</v>
      </c>
      <c r="Y1340" s="289">
        <v>0</v>
      </c>
      <c r="Z1340" s="289">
        <v>0</v>
      </c>
      <c r="AA1340" s="289">
        <v>0</v>
      </c>
      <c r="AB1340" s="289">
        <v>0</v>
      </c>
      <c r="AC1340" s="289"/>
      <c r="AD1340" s="289"/>
      <c r="AE1340" s="289">
        <v>0</v>
      </c>
      <c r="AF1340" s="299"/>
      <c r="AG1340" s="299"/>
      <c r="AH1340" s="291"/>
      <c r="AI1340" s="291"/>
      <c r="AJ1340" s="291"/>
      <c r="AK1340" s="292"/>
      <c r="AL1340" s="291">
        <v>0</v>
      </c>
      <c r="AM1340" s="293"/>
      <c r="AN1340" s="291">
        <v>0</v>
      </c>
      <c r="AO1340" s="294">
        <v>0</v>
      </c>
      <c r="AP1340" s="291"/>
      <c r="AQ1340" s="295">
        <v>0</v>
      </c>
      <c r="AR1340" s="291"/>
      <c r="AS1340" s="291"/>
      <c r="AT1340" s="291"/>
      <c r="AU1340" s="292"/>
      <c r="AV1340" s="291">
        <v>0</v>
      </c>
      <c r="AW1340" s="293"/>
      <c r="AX1340" s="291">
        <v>0</v>
      </c>
      <c r="AY1340" s="293">
        <v>0</v>
      </c>
      <c r="AZ1340" s="297"/>
      <c r="BA1340" s="295"/>
      <c r="BB1340" s="43"/>
      <c r="BC1340" s="288" t="str">
        <f t="shared" si="171"/>
        <v/>
      </c>
      <c r="BD1340" s="288" t="str">
        <f t="shared" si="171"/>
        <v/>
      </c>
      <c r="BE1340" s="288" t="str">
        <f t="shared" si="171"/>
        <v/>
      </c>
      <c r="BF1340" s="288" t="str">
        <f t="shared" si="170"/>
        <v/>
      </c>
      <c r="BG1340" s="288" t="str">
        <f t="shared" si="165"/>
        <v>NO</v>
      </c>
      <c r="BH1340" s="288" t="str">
        <f t="shared" si="165"/>
        <v>W/C</v>
      </c>
      <c r="BI1340" s="288" t="str">
        <f t="shared" si="172"/>
        <v>W/C</v>
      </c>
      <c r="BJ1340" s="43"/>
      <c r="BK1340" s="288" t="b">
        <f t="shared" si="169"/>
        <v>1</v>
      </c>
      <c r="BL1340" s="288" t="b">
        <f t="shared" si="169"/>
        <v>1</v>
      </c>
      <c r="BM1340" s="288" t="b">
        <f t="shared" si="169"/>
        <v>1</v>
      </c>
      <c r="BN1340" s="288" t="b">
        <f t="shared" si="169"/>
        <v>1</v>
      </c>
      <c r="BO1340" s="288" t="b">
        <f t="shared" si="169"/>
        <v>1</v>
      </c>
      <c r="BP1340" s="288" t="b">
        <f t="shared" si="169"/>
        <v>1</v>
      </c>
      <c r="BQ1340" s="288" t="b">
        <f t="shared" si="169"/>
        <v>1</v>
      </c>
    </row>
    <row r="1341" spans="1:69" ht="12" customHeight="1" x14ac:dyDescent="0.25">
      <c r="A1341" s="286">
        <v>25600121</v>
      </c>
      <c r="B1341" s="287" t="s">
        <v>3415</v>
      </c>
      <c r="C1341" s="13" t="s">
        <v>1537</v>
      </c>
      <c r="D1341" s="13" t="s">
        <v>183</v>
      </c>
      <c r="E1341" s="13"/>
      <c r="F1341" s="303">
        <v>43070</v>
      </c>
      <c r="G1341" s="13"/>
      <c r="H1341" s="288" t="s">
        <v>2129</v>
      </c>
      <c r="I1341" s="288" t="s">
        <v>2129</v>
      </c>
      <c r="J1341" s="288" t="s">
        <v>2129</v>
      </c>
      <c r="K1341" s="288" t="s">
        <v>2129</v>
      </c>
      <c r="L1341" s="288" t="s">
        <v>2130</v>
      </c>
      <c r="M1341" s="288" t="s">
        <v>183</v>
      </c>
      <c r="N1341" s="288" t="s">
        <v>183</v>
      </c>
      <c r="P1341" s="289">
        <v>-2261890.09</v>
      </c>
      <c r="Q1341" s="289">
        <v>-2198941.0099999998</v>
      </c>
      <c r="R1341" s="289">
        <v>-2135991.9300000002</v>
      </c>
      <c r="S1341" s="289">
        <v>-2073042.85</v>
      </c>
      <c r="T1341" s="289">
        <v>-2010093.77</v>
      </c>
      <c r="U1341" s="289">
        <v>-1947144.69</v>
      </c>
      <c r="V1341" s="289">
        <v>-1884195.61</v>
      </c>
      <c r="W1341" s="289">
        <v>-1821246.53</v>
      </c>
      <c r="X1341" s="289">
        <v>-1758297.45</v>
      </c>
      <c r="Y1341" s="289">
        <v>-1695348.37</v>
      </c>
      <c r="Z1341" s="289">
        <v>-1632399.29</v>
      </c>
      <c r="AA1341" s="289">
        <v>-1569450.21</v>
      </c>
      <c r="AB1341" s="289">
        <v>-1506501.13</v>
      </c>
      <c r="AC1341" s="289"/>
      <c r="AD1341" s="289"/>
      <c r="AE1341" s="289">
        <v>-1884195.6099999996</v>
      </c>
      <c r="AF1341" s="299"/>
      <c r="AG1341" s="299"/>
      <c r="AH1341" s="291"/>
      <c r="AI1341" s="291"/>
      <c r="AJ1341" s="291"/>
      <c r="AK1341" s="292"/>
      <c r="AL1341" s="291">
        <v>0</v>
      </c>
      <c r="AM1341" s="293"/>
      <c r="AN1341" s="291">
        <v>-1884195.6099999996</v>
      </c>
      <c r="AO1341" s="294">
        <v>-1884195.6099999996</v>
      </c>
      <c r="AP1341" s="291"/>
      <c r="AQ1341" s="295">
        <v>-1506501.13</v>
      </c>
      <c r="AR1341" s="291"/>
      <c r="AS1341" s="291"/>
      <c r="AT1341" s="291"/>
      <c r="AU1341" s="292"/>
      <c r="AV1341" s="291">
        <v>0</v>
      </c>
      <c r="AW1341" s="293"/>
      <c r="AX1341" s="291">
        <v>-1506501.13</v>
      </c>
      <c r="AY1341" s="293">
        <v>-1506501.13</v>
      </c>
      <c r="AZ1341" s="297"/>
      <c r="BA1341" s="295"/>
      <c r="BB1341" s="43"/>
      <c r="BC1341" s="288" t="str">
        <f t="shared" si="171"/>
        <v/>
      </c>
      <c r="BD1341" s="288" t="str">
        <f t="shared" si="171"/>
        <v/>
      </c>
      <c r="BE1341" s="288" t="str">
        <f t="shared" si="171"/>
        <v/>
      </c>
      <c r="BF1341" s="288" t="str">
        <f t="shared" si="170"/>
        <v/>
      </c>
      <c r="BG1341" s="288" t="str">
        <f t="shared" si="165"/>
        <v>NO</v>
      </c>
      <c r="BH1341" s="288" t="str">
        <f t="shared" si="165"/>
        <v>W/C</v>
      </c>
      <c r="BI1341" s="288" t="str">
        <f t="shared" si="172"/>
        <v>W/C</v>
      </c>
      <c r="BJ1341" s="43"/>
      <c r="BK1341" s="288" t="b">
        <f t="shared" si="169"/>
        <v>1</v>
      </c>
      <c r="BL1341" s="288" t="b">
        <f t="shared" si="169"/>
        <v>1</v>
      </c>
      <c r="BM1341" s="288" t="b">
        <f t="shared" si="169"/>
        <v>1</v>
      </c>
      <c r="BN1341" s="288" t="b">
        <f t="shared" si="169"/>
        <v>1</v>
      </c>
      <c r="BO1341" s="288" t="b">
        <f t="shared" si="169"/>
        <v>1</v>
      </c>
      <c r="BP1341" s="288" t="b">
        <f t="shared" si="169"/>
        <v>1</v>
      </c>
      <c r="BQ1341" s="288" t="b">
        <f t="shared" si="169"/>
        <v>1</v>
      </c>
    </row>
    <row r="1342" spans="1:69" ht="12" customHeight="1" x14ac:dyDescent="0.25">
      <c r="A1342" s="286">
        <v>25600122</v>
      </c>
      <c r="B1342" s="287" t="s">
        <v>3416</v>
      </c>
      <c r="C1342" s="13" t="s">
        <v>1538</v>
      </c>
      <c r="D1342" s="13" t="s">
        <v>183</v>
      </c>
      <c r="E1342" s="13"/>
      <c r="F1342" s="303">
        <v>43070</v>
      </c>
      <c r="G1342" s="13"/>
      <c r="H1342" s="288" t="s">
        <v>2129</v>
      </c>
      <c r="I1342" s="288" t="s">
        <v>2129</v>
      </c>
      <c r="J1342" s="288" t="s">
        <v>2129</v>
      </c>
      <c r="K1342" s="288" t="s">
        <v>2129</v>
      </c>
      <c r="L1342" s="288" t="s">
        <v>2130</v>
      </c>
      <c r="M1342" s="288" t="s">
        <v>183</v>
      </c>
      <c r="N1342" s="288" t="s">
        <v>183</v>
      </c>
      <c r="P1342" s="289">
        <v>74885.67</v>
      </c>
      <c r="Q1342" s="289">
        <v>72720.25</v>
      </c>
      <c r="R1342" s="289">
        <v>70554.83</v>
      </c>
      <c r="S1342" s="289">
        <v>68389.41</v>
      </c>
      <c r="T1342" s="289">
        <v>66223.990000000005</v>
      </c>
      <c r="U1342" s="289">
        <v>64058.57</v>
      </c>
      <c r="V1342" s="289">
        <v>61893.15</v>
      </c>
      <c r="W1342" s="289">
        <v>59727.73</v>
      </c>
      <c r="X1342" s="289">
        <v>57562.31</v>
      </c>
      <c r="Y1342" s="289">
        <v>55396.89</v>
      </c>
      <c r="Z1342" s="289">
        <v>53231.47</v>
      </c>
      <c r="AA1342" s="289">
        <v>51066.05</v>
      </c>
      <c r="AB1342" s="289">
        <v>48900.63</v>
      </c>
      <c r="AC1342" s="289"/>
      <c r="AD1342" s="289"/>
      <c r="AE1342" s="289">
        <v>61893.15</v>
      </c>
      <c r="AF1342" s="299"/>
      <c r="AG1342" s="299"/>
      <c r="AH1342" s="291"/>
      <c r="AI1342" s="291"/>
      <c r="AJ1342" s="291"/>
      <c r="AK1342" s="292"/>
      <c r="AL1342" s="291">
        <v>0</v>
      </c>
      <c r="AM1342" s="293"/>
      <c r="AN1342" s="291">
        <v>61893.15</v>
      </c>
      <c r="AO1342" s="294">
        <v>61893.15</v>
      </c>
      <c r="AP1342" s="291"/>
      <c r="AQ1342" s="295">
        <v>48900.63</v>
      </c>
      <c r="AR1342" s="291"/>
      <c r="AS1342" s="291"/>
      <c r="AT1342" s="291"/>
      <c r="AU1342" s="292"/>
      <c r="AV1342" s="291">
        <v>0</v>
      </c>
      <c r="AW1342" s="293"/>
      <c r="AX1342" s="291">
        <v>48900.63</v>
      </c>
      <c r="AY1342" s="293">
        <v>48900.63</v>
      </c>
      <c r="AZ1342" s="297"/>
      <c r="BA1342" s="295"/>
      <c r="BB1342" s="43"/>
      <c r="BC1342" s="288" t="str">
        <f t="shared" si="171"/>
        <v/>
      </c>
      <c r="BD1342" s="288" t="str">
        <f t="shared" si="171"/>
        <v/>
      </c>
      <c r="BE1342" s="288" t="str">
        <f t="shared" si="171"/>
        <v/>
      </c>
      <c r="BF1342" s="288" t="str">
        <f t="shared" si="170"/>
        <v/>
      </c>
      <c r="BG1342" s="288" t="str">
        <f t="shared" si="165"/>
        <v>NO</v>
      </c>
      <c r="BH1342" s="288" t="str">
        <f t="shared" si="165"/>
        <v>W/C</v>
      </c>
      <c r="BI1342" s="288" t="str">
        <f t="shared" si="172"/>
        <v>W/C</v>
      </c>
      <c r="BJ1342" s="43"/>
      <c r="BK1342" s="288" t="b">
        <f t="shared" si="169"/>
        <v>1</v>
      </c>
      <c r="BL1342" s="288" t="b">
        <f t="shared" si="169"/>
        <v>1</v>
      </c>
      <c r="BM1342" s="288" t="b">
        <f t="shared" si="169"/>
        <v>1</v>
      </c>
      <c r="BN1342" s="288" t="b">
        <f t="shared" si="169"/>
        <v>1</v>
      </c>
      <c r="BO1342" s="288" t="b">
        <f t="shared" si="169"/>
        <v>1</v>
      </c>
      <c r="BP1342" s="288" t="b">
        <f t="shared" si="169"/>
        <v>1</v>
      </c>
      <c r="BQ1342" s="288" t="b">
        <f t="shared" si="169"/>
        <v>1</v>
      </c>
    </row>
    <row r="1343" spans="1:69" ht="12" customHeight="1" x14ac:dyDescent="0.25">
      <c r="A1343" s="286">
        <v>25700043</v>
      </c>
      <c r="B1343" s="287" t="s">
        <v>3417</v>
      </c>
      <c r="C1343" s="16" t="s">
        <v>1539</v>
      </c>
      <c r="D1343" s="13" t="s">
        <v>179</v>
      </c>
      <c r="E1343" s="13"/>
      <c r="F1343" s="16"/>
      <c r="G1343" s="13"/>
      <c r="H1343" s="288" t="s">
        <v>179</v>
      </c>
      <c r="I1343" s="288" t="s">
        <v>2129</v>
      </c>
      <c r="J1343" s="288" t="s">
        <v>2129</v>
      </c>
      <c r="K1343" s="288" t="s">
        <v>2129</v>
      </c>
      <c r="L1343" s="288" t="s">
        <v>2130</v>
      </c>
      <c r="M1343" s="288" t="s">
        <v>2130</v>
      </c>
      <c r="N1343" s="288" t="s">
        <v>2129</v>
      </c>
      <c r="P1343" s="289">
        <v>0</v>
      </c>
      <c r="Q1343" s="289">
        <v>0</v>
      </c>
      <c r="R1343" s="289">
        <v>0</v>
      </c>
      <c r="S1343" s="289">
        <v>0</v>
      </c>
      <c r="T1343" s="289">
        <v>0</v>
      </c>
      <c r="U1343" s="289">
        <v>0</v>
      </c>
      <c r="V1343" s="289">
        <v>0</v>
      </c>
      <c r="W1343" s="289">
        <v>0</v>
      </c>
      <c r="X1343" s="289">
        <v>0</v>
      </c>
      <c r="Y1343" s="289">
        <v>0</v>
      </c>
      <c r="Z1343" s="289">
        <v>0</v>
      </c>
      <c r="AA1343" s="289">
        <v>0</v>
      </c>
      <c r="AB1343" s="289">
        <v>0</v>
      </c>
      <c r="AC1343" s="289"/>
      <c r="AD1343" s="289"/>
      <c r="AE1343" s="289">
        <v>0</v>
      </c>
      <c r="AF1343" s="299"/>
      <c r="AG1343" s="299"/>
      <c r="AH1343" s="291">
        <v>0</v>
      </c>
      <c r="AI1343" s="291"/>
      <c r="AJ1343" s="291"/>
      <c r="AK1343" s="292"/>
      <c r="AL1343" s="291">
        <v>0</v>
      </c>
      <c r="AM1343" s="293"/>
      <c r="AN1343" s="291"/>
      <c r="AO1343" s="294">
        <v>0</v>
      </c>
      <c r="AP1343" s="291"/>
      <c r="AQ1343" s="295">
        <v>0</v>
      </c>
      <c r="AR1343" s="291">
        <v>0</v>
      </c>
      <c r="AS1343" s="291"/>
      <c r="AT1343" s="291"/>
      <c r="AU1343" s="292"/>
      <c r="AV1343" s="291">
        <v>0</v>
      </c>
      <c r="AW1343" s="293"/>
      <c r="AX1343" s="291"/>
      <c r="AY1343" s="293">
        <v>0</v>
      </c>
      <c r="AZ1343" s="297"/>
      <c r="BA1343" s="295"/>
      <c r="BB1343" s="43"/>
      <c r="BC1343" s="288" t="str">
        <f t="shared" si="171"/>
        <v>AIC</v>
      </c>
      <c r="BD1343" s="288" t="str">
        <f t="shared" si="171"/>
        <v/>
      </c>
      <c r="BE1343" s="288" t="str">
        <f t="shared" si="171"/>
        <v/>
      </c>
      <c r="BF1343" s="288" t="str">
        <f t="shared" si="170"/>
        <v/>
      </c>
      <c r="BG1343" s="288" t="str">
        <f t="shared" si="165"/>
        <v>NO</v>
      </c>
      <c r="BH1343" s="288" t="str">
        <f t="shared" si="165"/>
        <v>NO</v>
      </c>
      <c r="BI1343" s="288" t="str">
        <f t="shared" si="172"/>
        <v/>
      </c>
      <c r="BJ1343" s="43"/>
      <c r="BK1343" s="288" t="b">
        <f t="shared" si="169"/>
        <v>1</v>
      </c>
      <c r="BL1343" s="288" t="b">
        <f t="shared" si="169"/>
        <v>1</v>
      </c>
      <c r="BM1343" s="288" t="b">
        <f t="shared" si="169"/>
        <v>1</v>
      </c>
      <c r="BN1343" s="288" t="b">
        <f t="shared" si="169"/>
        <v>1</v>
      </c>
      <c r="BO1343" s="288" t="b">
        <f t="shared" si="169"/>
        <v>1</v>
      </c>
      <c r="BP1343" s="288" t="b">
        <f t="shared" si="169"/>
        <v>1</v>
      </c>
      <c r="BQ1343" s="288" t="b">
        <f t="shared" si="169"/>
        <v>1</v>
      </c>
    </row>
    <row r="1344" spans="1:69" ht="12" customHeight="1" x14ac:dyDescent="0.25">
      <c r="A1344" s="286">
        <v>28200002</v>
      </c>
      <c r="B1344" s="287" t="s">
        <v>3418</v>
      </c>
      <c r="C1344" s="16" t="s">
        <v>1540</v>
      </c>
      <c r="D1344" s="13" t="s">
        <v>181</v>
      </c>
      <c r="E1344" s="13"/>
      <c r="F1344" s="16"/>
      <c r="G1344" s="13"/>
      <c r="H1344" s="288" t="s">
        <v>2129</v>
      </c>
      <c r="I1344" s="288" t="s">
        <v>2129</v>
      </c>
      <c r="J1344" s="288" t="s">
        <v>181</v>
      </c>
      <c r="K1344" s="288" t="s">
        <v>2129</v>
      </c>
      <c r="L1344" s="288" t="s">
        <v>2130</v>
      </c>
      <c r="M1344" s="288" t="s">
        <v>2130</v>
      </c>
      <c r="N1344" s="288" t="s">
        <v>2129</v>
      </c>
      <c r="P1344" s="289">
        <v>-579236684.05999994</v>
      </c>
      <c r="Q1344" s="289">
        <v>-578948162.38</v>
      </c>
      <c r="R1344" s="289">
        <v>-578659640.91999996</v>
      </c>
      <c r="S1344" s="289">
        <v>-578887780.12</v>
      </c>
      <c r="T1344" s="289">
        <v>-578771478.74000001</v>
      </c>
      <c r="U1344" s="289">
        <v>-578655177.35000002</v>
      </c>
      <c r="V1344" s="289">
        <v>-578538875.97000003</v>
      </c>
      <c r="W1344" s="289">
        <v>-578422574.59000003</v>
      </c>
      <c r="X1344" s="289">
        <v>-578306273.20000005</v>
      </c>
      <c r="Y1344" s="289">
        <v>-573282062.78999996</v>
      </c>
      <c r="Z1344" s="289">
        <v>-573165762.03999996</v>
      </c>
      <c r="AA1344" s="289">
        <v>-573049460.64999998</v>
      </c>
      <c r="AB1344" s="289">
        <v>-578290008.41999996</v>
      </c>
      <c r="AC1344" s="289"/>
      <c r="AD1344" s="289"/>
      <c r="AE1344" s="289">
        <v>-577287549.58249986</v>
      </c>
      <c r="AF1344" s="299"/>
      <c r="AG1344" s="299">
        <v>10</v>
      </c>
      <c r="AH1344" s="291"/>
      <c r="AI1344" s="291"/>
      <c r="AJ1344" s="291">
        <v>-577287549.58249986</v>
      </c>
      <c r="AK1344" s="292"/>
      <c r="AL1344" s="291">
        <v>-577287549.58249986</v>
      </c>
      <c r="AM1344" s="293"/>
      <c r="AN1344" s="291"/>
      <c r="AO1344" s="294">
        <v>0</v>
      </c>
      <c r="AP1344" s="291"/>
      <c r="AQ1344" s="295">
        <v>-578290008.41999996</v>
      </c>
      <c r="AR1344" s="291"/>
      <c r="AS1344" s="291"/>
      <c r="AT1344" s="291">
        <v>-578290008.41999996</v>
      </c>
      <c r="AU1344" s="292"/>
      <c r="AV1344" s="291">
        <v>-578290008.41999996</v>
      </c>
      <c r="AW1344" s="293"/>
      <c r="AX1344" s="291"/>
      <c r="AY1344" s="293">
        <v>0</v>
      </c>
      <c r="AZ1344" s="297"/>
      <c r="BA1344" s="295"/>
      <c r="BB1344" s="43"/>
      <c r="BC1344" s="288" t="str">
        <f t="shared" si="171"/>
        <v/>
      </c>
      <c r="BD1344" s="288" t="str">
        <f t="shared" si="171"/>
        <v/>
      </c>
      <c r="BE1344" s="288" t="str">
        <f t="shared" si="171"/>
        <v>GRB</v>
      </c>
      <c r="BF1344" s="288" t="str">
        <f t="shared" si="170"/>
        <v/>
      </c>
      <c r="BG1344" s="288" t="str">
        <f t="shared" si="165"/>
        <v>NO</v>
      </c>
      <c r="BH1344" s="288" t="str">
        <f t="shared" si="165"/>
        <v>NO</v>
      </c>
      <c r="BI1344" s="288" t="str">
        <f t="shared" si="172"/>
        <v/>
      </c>
      <c r="BJ1344" s="43"/>
      <c r="BK1344" s="288" t="b">
        <f t="shared" si="169"/>
        <v>1</v>
      </c>
      <c r="BL1344" s="288" t="b">
        <f t="shared" si="169"/>
        <v>1</v>
      </c>
      <c r="BM1344" s="288" t="b">
        <f t="shared" si="169"/>
        <v>1</v>
      </c>
      <c r="BN1344" s="288" t="b">
        <f t="shared" si="169"/>
        <v>1</v>
      </c>
      <c r="BO1344" s="288" t="b">
        <f t="shared" si="169"/>
        <v>1</v>
      </c>
      <c r="BP1344" s="288" t="b">
        <f t="shared" si="169"/>
        <v>1</v>
      </c>
      <c r="BQ1344" s="288" t="b">
        <f t="shared" si="169"/>
        <v>1</v>
      </c>
    </row>
    <row r="1345" spans="1:69" ht="12" customHeight="1" x14ac:dyDescent="0.25">
      <c r="A1345" s="286">
        <v>28200013</v>
      </c>
      <c r="B1345" s="287" t="s">
        <v>3419</v>
      </c>
      <c r="C1345" s="370" t="s">
        <v>1541</v>
      </c>
      <c r="D1345" s="13" t="s">
        <v>2133</v>
      </c>
      <c r="E1345" s="13"/>
      <c r="F1345" s="371"/>
      <c r="G1345" s="13"/>
      <c r="H1345" s="288" t="s">
        <v>2129</v>
      </c>
      <c r="I1345" s="288" t="s">
        <v>180</v>
      </c>
      <c r="J1345" s="288" t="s">
        <v>181</v>
      </c>
      <c r="K1345" s="288" t="s">
        <v>2129</v>
      </c>
      <c r="L1345" s="288" t="s">
        <v>2130</v>
      </c>
      <c r="M1345" s="288" t="s">
        <v>2130</v>
      </c>
      <c r="N1345" s="288" t="s">
        <v>2129</v>
      </c>
      <c r="P1345" s="289">
        <v>-70806013.290000007</v>
      </c>
      <c r="Q1345" s="289">
        <v>-70622513.700000003</v>
      </c>
      <c r="R1345" s="289">
        <v>-70439014.109999999</v>
      </c>
      <c r="S1345" s="289">
        <v>-69415854.430000007</v>
      </c>
      <c r="T1345" s="289">
        <v>-68952468.140000001</v>
      </c>
      <c r="U1345" s="289">
        <v>-68489081.849999994</v>
      </c>
      <c r="V1345" s="289">
        <v>-68025695.549999997</v>
      </c>
      <c r="W1345" s="289">
        <v>-67562309.269999996</v>
      </c>
      <c r="X1345" s="289">
        <v>-67098922.979999997</v>
      </c>
      <c r="Y1345" s="289">
        <v>-66638603.18</v>
      </c>
      <c r="Z1345" s="289">
        <v>-66175216.899999999</v>
      </c>
      <c r="AA1345" s="289">
        <v>-65711830.609999999</v>
      </c>
      <c r="AB1345" s="289">
        <v>-66763125.520000003</v>
      </c>
      <c r="AC1345" s="289"/>
      <c r="AD1345" s="289"/>
      <c r="AE1345" s="289">
        <v>-68159673.343749985</v>
      </c>
      <c r="AF1345" s="299" t="s">
        <v>1069</v>
      </c>
      <c r="AG1345" s="299" t="s">
        <v>1034</v>
      </c>
      <c r="AH1345" s="291"/>
      <c r="AI1345" s="291">
        <v>-45114887.78622812</v>
      </c>
      <c r="AJ1345" s="291">
        <v>-23044785.557521872</v>
      </c>
      <c r="AK1345" s="292"/>
      <c r="AL1345" s="291">
        <v>-68159673.34375</v>
      </c>
      <c r="AM1345" s="293"/>
      <c r="AN1345" s="291"/>
      <c r="AO1345" s="294">
        <v>0</v>
      </c>
      <c r="AP1345" s="291"/>
      <c r="AQ1345" s="295">
        <v>-66763125.520000003</v>
      </c>
      <c r="AR1345" s="291"/>
      <c r="AS1345" s="291">
        <v>-44190512.781688005</v>
      </c>
      <c r="AT1345" s="291">
        <v>-22572612.738312002</v>
      </c>
      <c r="AU1345" s="292"/>
      <c r="AV1345" s="291">
        <v>-66763125.520000011</v>
      </c>
      <c r="AW1345" s="293"/>
      <c r="AX1345" s="291"/>
      <c r="AY1345" s="293">
        <v>0</v>
      </c>
      <c r="AZ1345" s="297"/>
      <c r="BA1345" s="295"/>
      <c r="BB1345" s="43"/>
      <c r="BC1345" s="288" t="str">
        <f t="shared" si="171"/>
        <v/>
      </c>
      <c r="BD1345" s="288" t="str">
        <f t="shared" si="171"/>
        <v>ERB</v>
      </c>
      <c r="BE1345" s="288" t="str">
        <f t="shared" si="171"/>
        <v>GRB</v>
      </c>
      <c r="BF1345" s="288" t="str">
        <f t="shared" si="170"/>
        <v/>
      </c>
      <c r="BG1345" s="288" t="str">
        <f t="shared" si="165"/>
        <v>NO</v>
      </c>
      <c r="BH1345" s="288" t="str">
        <f t="shared" si="165"/>
        <v>NO</v>
      </c>
      <c r="BI1345" s="288" t="str">
        <f t="shared" si="172"/>
        <v/>
      </c>
      <c r="BJ1345" s="43"/>
      <c r="BK1345" s="288" t="b">
        <f t="shared" si="169"/>
        <v>1</v>
      </c>
      <c r="BL1345" s="288" t="b">
        <f t="shared" si="169"/>
        <v>1</v>
      </c>
      <c r="BM1345" s="288" t="b">
        <f t="shared" si="169"/>
        <v>1</v>
      </c>
      <c r="BN1345" s="288" t="b">
        <f t="shared" si="169"/>
        <v>1</v>
      </c>
      <c r="BO1345" s="288" t="b">
        <f t="shared" si="169"/>
        <v>1</v>
      </c>
      <c r="BP1345" s="288" t="b">
        <f t="shared" si="169"/>
        <v>1</v>
      </c>
      <c r="BQ1345" s="288" t="b">
        <f t="shared" si="169"/>
        <v>1</v>
      </c>
    </row>
    <row r="1346" spans="1:69" ht="12" customHeight="1" x14ac:dyDescent="0.25">
      <c r="A1346" s="286">
        <v>28200121</v>
      </c>
      <c r="B1346" s="287" t="s">
        <v>3420</v>
      </c>
      <c r="C1346" s="16" t="s">
        <v>1542</v>
      </c>
      <c r="D1346" s="13" t="s">
        <v>180</v>
      </c>
      <c r="E1346" s="13"/>
      <c r="F1346" s="16"/>
      <c r="G1346" s="13"/>
      <c r="H1346" s="288" t="s">
        <v>2129</v>
      </c>
      <c r="I1346" s="288" t="s">
        <v>180</v>
      </c>
      <c r="J1346" s="288" t="s">
        <v>2129</v>
      </c>
      <c r="K1346" s="288" t="s">
        <v>2129</v>
      </c>
      <c r="L1346" s="288" t="s">
        <v>2130</v>
      </c>
      <c r="M1346" s="288" t="s">
        <v>2130</v>
      </c>
      <c r="N1346" s="288" t="s">
        <v>2129</v>
      </c>
      <c r="P1346" s="289">
        <v>-1384285648.5999999</v>
      </c>
      <c r="Q1346" s="289">
        <v>-1382746436.6900001</v>
      </c>
      <c r="R1346" s="289">
        <v>-1381207224.5699999</v>
      </c>
      <c r="S1346" s="289">
        <v>-1378045373.47</v>
      </c>
      <c r="T1346" s="289">
        <v>-1375965281.8299999</v>
      </c>
      <c r="U1346" s="289">
        <v>-1373885190.1900001</v>
      </c>
      <c r="V1346" s="289">
        <v>-1372608779.54</v>
      </c>
      <c r="W1346" s="289">
        <v>-1370662634.0899999</v>
      </c>
      <c r="X1346" s="289">
        <v>-1366804282.8299999</v>
      </c>
      <c r="Y1346" s="289">
        <v>-1369523954.76</v>
      </c>
      <c r="Z1346" s="289">
        <v>-1367338783.0699999</v>
      </c>
      <c r="AA1346" s="289">
        <v>-1365153612.4300001</v>
      </c>
      <c r="AB1346" s="289">
        <v>-1353667766.8900001</v>
      </c>
      <c r="AC1346" s="289"/>
      <c r="AD1346" s="289"/>
      <c r="AE1346" s="289">
        <v>-1372743188.4345834</v>
      </c>
      <c r="AF1346" s="299">
        <v>33</v>
      </c>
      <c r="AG1346" s="299"/>
      <c r="AH1346" s="291"/>
      <c r="AI1346" s="291">
        <v>-1372743188.4345834</v>
      </c>
      <c r="AJ1346" s="291"/>
      <c r="AK1346" s="292"/>
      <c r="AL1346" s="291">
        <v>-1372743188.4345834</v>
      </c>
      <c r="AM1346" s="293"/>
      <c r="AN1346" s="291"/>
      <c r="AO1346" s="294">
        <v>0</v>
      </c>
      <c r="AP1346" s="291"/>
      <c r="AQ1346" s="295">
        <v>-1353667766.8900001</v>
      </c>
      <c r="AR1346" s="291"/>
      <c r="AS1346" s="291">
        <v>-1353667766.8900001</v>
      </c>
      <c r="AT1346" s="291"/>
      <c r="AU1346" s="292"/>
      <c r="AV1346" s="291">
        <v>-1353667766.8900001</v>
      </c>
      <c r="AW1346" s="293"/>
      <c r="AX1346" s="291"/>
      <c r="AY1346" s="293">
        <v>0</v>
      </c>
      <c r="AZ1346" s="297"/>
      <c r="BA1346" s="295"/>
      <c r="BB1346" s="43"/>
      <c r="BC1346" s="288" t="str">
        <f t="shared" si="171"/>
        <v/>
      </c>
      <c r="BD1346" s="288" t="str">
        <f t="shared" si="171"/>
        <v>ERB</v>
      </c>
      <c r="BE1346" s="288" t="str">
        <f t="shared" si="171"/>
        <v/>
      </c>
      <c r="BF1346" s="288" t="str">
        <f t="shared" si="170"/>
        <v/>
      </c>
      <c r="BG1346" s="288" t="str">
        <f t="shared" si="165"/>
        <v>NO</v>
      </c>
      <c r="BH1346" s="288" t="str">
        <f t="shared" si="165"/>
        <v>NO</v>
      </c>
      <c r="BI1346" s="288" t="str">
        <f t="shared" si="172"/>
        <v/>
      </c>
      <c r="BJ1346" s="43"/>
      <c r="BK1346" s="288" t="b">
        <f t="shared" si="169"/>
        <v>1</v>
      </c>
      <c r="BL1346" s="288" t="b">
        <f t="shared" si="169"/>
        <v>1</v>
      </c>
      <c r="BM1346" s="288" t="b">
        <f t="shared" si="169"/>
        <v>1</v>
      </c>
      <c r="BN1346" s="288" t="b">
        <f t="shared" si="169"/>
        <v>1</v>
      </c>
      <c r="BO1346" s="288" t="b">
        <f t="shared" si="169"/>
        <v>1</v>
      </c>
      <c r="BP1346" s="288" t="b">
        <f t="shared" si="169"/>
        <v>1</v>
      </c>
      <c r="BQ1346" s="288" t="b">
        <f t="shared" si="169"/>
        <v>1</v>
      </c>
    </row>
    <row r="1347" spans="1:69" ht="12" customHeight="1" x14ac:dyDescent="0.3">
      <c r="A1347" s="286" t="s">
        <v>1543</v>
      </c>
      <c r="B1347" s="287" t="s">
        <v>1543</v>
      </c>
      <c r="C1347" s="316" t="s">
        <v>1544</v>
      </c>
      <c r="D1347" s="13" t="s">
        <v>183</v>
      </c>
      <c r="E1347" s="13"/>
      <c r="F1347" s="301">
        <v>43298</v>
      </c>
      <c r="G1347" s="13"/>
      <c r="H1347" s="288" t="s">
        <v>2129</v>
      </c>
      <c r="I1347" s="288" t="s">
        <v>2129</v>
      </c>
      <c r="J1347" s="288" t="s">
        <v>2129</v>
      </c>
      <c r="K1347" s="288"/>
      <c r="L1347" s="288" t="s">
        <v>2130</v>
      </c>
      <c r="M1347" s="288" t="s">
        <v>183</v>
      </c>
      <c r="N1347" s="288" t="s">
        <v>183</v>
      </c>
      <c r="P1347" s="289"/>
      <c r="Q1347" s="289"/>
      <c r="R1347" s="289"/>
      <c r="S1347" s="289"/>
      <c r="T1347" s="289"/>
      <c r="U1347" s="289"/>
      <c r="V1347" s="289"/>
      <c r="W1347" s="289">
        <v>-937619.58</v>
      </c>
      <c r="X1347" s="289">
        <v>-923117.82</v>
      </c>
      <c r="Y1347" s="289">
        <v>-1170800.01</v>
      </c>
      <c r="Z1347" s="289">
        <v>-1156298.25</v>
      </c>
      <c r="AA1347" s="289">
        <v>-1141796.49</v>
      </c>
      <c r="AB1347" s="289">
        <v>-800017.28</v>
      </c>
      <c r="AC1347" s="289"/>
      <c r="AD1347" s="289"/>
      <c r="AE1347" s="289">
        <v>-477470.06583333336</v>
      </c>
      <c r="AF1347" s="299"/>
      <c r="AG1347" s="300"/>
      <c r="AH1347" s="291"/>
      <c r="AI1347" s="291"/>
      <c r="AJ1347" s="291"/>
      <c r="AK1347" s="292"/>
      <c r="AL1347" s="291">
        <v>0</v>
      </c>
      <c r="AM1347" s="293"/>
      <c r="AN1347" s="291">
        <v>-477470.06583333336</v>
      </c>
      <c r="AO1347" s="294">
        <v>-477470.06583333336</v>
      </c>
      <c r="AP1347" s="291"/>
      <c r="AQ1347" s="295">
        <v>-800017.28</v>
      </c>
      <c r="AR1347" s="291"/>
      <c r="AS1347" s="291"/>
      <c r="AT1347" s="291"/>
      <c r="AU1347" s="292"/>
      <c r="AV1347" s="291">
        <v>0</v>
      </c>
      <c r="AW1347" s="293"/>
      <c r="AX1347" s="291">
        <v>-800017.28</v>
      </c>
      <c r="AY1347" s="293">
        <v>-800017.28</v>
      </c>
      <c r="AZ1347" s="297"/>
      <c r="BA1347" s="295"/>
      <c r="BB1347" s="43"/>
      <c r="BC1347" s="288"/>
      <c r="BD1347" s="288"/>
      <c r="BE1347" s="288"/>
      <c r="BF1347" s="288"/>
      <c r="BG1347" s="288"/>
      <c r="BH1347" s="288"/>
      <c r="BI1347" s="288"/>
      <c r="BJ1347" s="43"/>
      <c r="BK1347" s="288"/>
      <c r="BL1347" s="288"/>
      <c r="BM1347" s="288"/>
      <c r="BN1347" s="288"/>
      <c r="BO1347" s="288"/>
      <c r="BP1347" s="288"/>
      <c r="BQ1347" s="288"/>
    </row>
    <row r="1348" spans="1:69" ht="12" customHeight="1" x14ac:dyDescent="0.25">
      <c r="A1348" s="286">
        <v>28300031</v>
      </c>
      <c r="B1348" s="287" t="s">
        <v>3421</v>
      </c>
      <c r="C1348" s="16" t="s">
        <v>1545</v>
      </c>
      <c r="D1348" s="13" t="s">
        <v>182</v>
      </c>
      <c r="E1348" s="13"/>
      <c r="F1348" s="16"/>
      <c r="G1348" s="13"/>
      <c r="H1348" s="288" t="s">
        <v>2129</v>
      </c>
      <c r="I1348" s="288" t="s">
        <v>2129</v>
      </c>
      <c r="J1348" s="288" t="s">
        <v>2129</v>
      </c>
      <c r="K1348" s="288" t="s">
        <v>182</v>
      </c>
      <c r="L1348" s="288" t="s">
        <v>2130</v>
      </c>
      <c r="M1348" s="288" t="s">
        <v>2130</v>
      </c>
      <c r="N1348" s="288" t="s">
        <v>2129</v>
      </c>
      <c r="P1348" s="289">
        <v>-2636220.91</v>
      </c>
      <c r="Q1348" s="289">
        <v>-3194685.92</v>
      </c>
      <c r="R1348" s="289">
        <v>-3377991.88</v>
      </c>
      <c r="S1348" s="289">
        <v>-2708853.45</v>
      </c>
      <c r="T1348" s="289">
        <v>-2430615.62</v>
      </c>
      <c r="U1348" s="289">
        <v>-2454693.52</v>
      </c>
      <c r="V1348" s="289">
        <v>-2074653.43</v>
      </c>
      <c r="W1348" s="289">
        <v>-2473080.73</v>
      </c>
      <c r="X1348" s="289">
        <v>-1543505.98</v>
      </c>
      <c r="Y1348" s="289">
        <v>-1641649.82</v>
      </c>
      <c r="Z1348" s="289">
        <v>-22855426.969999999</v>
      </c>
      <c r="AA1348" s="289">
        <v>-29943179.73</v>
      </c>
      <c r="AB1348" s="289">
        <v>-6728585.8600000003</v>
      </c>
      <c r="AC1348" s="289"/>
      <c r="AD1348" s="289"/>
      <c r="AE1348" s="289">
        <v>-6615061.7029166669</v>
      </c>
      <c r="AF1348" s="299"/>
      <c r="AG1348" s="300"/>
      <c r="AH1348" s="291"/>
      <c r="AI1348" s="291"/>
      <c r="AJ1348" s="291"/>
      <c r="AK1348" s="292">
        <v>-6615061.7029166669</v>
      </c>
      <c r="AL1348" s="291">
        <v>-6615061.7029166669</v>
      </c>
      <c r="AM1348" s="293"/>
      <c r="AN1348" s="291"/>
      <c r="AO1348" s="294">
        <v>0</v>
      </c>
      <c r="AP1348" s="291"/>
      <c r="AQ1348" s="295">
        <v>-6728585.8600000003</v>
      </c>
      <c r="AR1348" s="291"/>
      <c r="AS1348" s="291"/>
      <c r="AT1348" s="291"/>
      <c r="AU1348" s="292">
        <v>-6728585.8600000003</v>
      </c>
      <c r="AV1348" s="291">
        <v>-6728585.8600000003</v>
      </c>
      <c r="AW1348" s="293"/>
      <c r="AX1348" s="291"/>
      <c r="AY1348" s="293">
        <v>0</v>
      </c>
      <c r="AZ1348" s="297" t="s">
        <v>616</v>
      </c>
      <c r="BA1348" s="295"/>
      <c r="BB1348" s="43"/>
      <c r="BC1348" s="288" t="str">
        <f t="shared" si="171"/>
        <v/>
      </c>
      <c r="BD1348" s="288" t="str">
        <f t="shared" si="171"/>
        <v/>
      </c>
      <c r="BE1348" s="288" t="str">
        <f t="shared" si="171"/>
        <v/>
      </c>
      <c r="BF1348" s="288" t="str">
        <f t="shared" si="170"/>
        <v>Non-Op</v>
      </c>
      <c r="BG1348" s="288" t="str">
        <f t="shared" si="165"/>
        <v>NO</v>
      </c>
      <c r="BH1348" s="288" t="str">
        <f t="shared" si="165"/>
        <v>NO</v>
      </c>
      <c r="BI1348" s="288" t="str">
        <f t="shared" si="172"/>
        <v/>
      </c>
      <c r="BJ1348" s="43"/>
      <c r="BK1348" s="288" t="b">
        <f t="shared" ref="BK1348:BQ1382" si="173">BC1348=H1348</f>
        <v>1</v>
      </c>
      <c r="BL1348" s="288" t="b">
        <f t="shared" si="173"/>
        <v>1</v>
      </c>
      <c r="BM1348" s="288" t="b">
        <f t="shared" si="173"/>
        <v>1</v>
      </c>
      <c r="BN1348" s="288" t="b">
        <f t="shared" si="173"/>
        <v>1</v>
      </c>
      <c r="BO1348" s="288" t="b">
        <f t="shared" si="173"/>
        <v>1</v>
      </c>
      <c r="BP1348" s="288" t="b">
        <f t="shared" si="173"/>
        <v>1</v>
      </c>
      <c r="BQ1348" s="288" t="b">
        <f t="shared" si="173"/>
        <v>1</v>
      </c>
    </row>
    <row r="1349" spans="1:69" ht="12" customHeight="1" x14ac:dyDescent="0.25">
      <c r="A1349" s="286">
        <v>28300033</v>
      </c>
      <c r="B1349" s="287" t="s">
        <v>3422</v>
      </c>
      <c r="C1349" s="16" t="s">
        <v>1546</v>
      </c>
      <c r="D1349" s="13" t="s">
        <v>182</v>
      </c>
      <c r="E1349" s="13"/>
      <c r="F1349" s="16"/>
      <c r="G1349" s="13"/>
      <c r="H1349" s="288" t="s">
        <v>2129</v>
      </c>
      <c r="I1349" s="288" t="s">
        <v>2129</v>
      </c>
      <c r="J1349" s="288" t="s">
        <v>2129</v>
      </c>
      <c r="K1349" s="288" t="s">
        <v>182</v>
      </c>
      <c r="L1349" s="288" t="s">
        <v>2130</v>
      </c>
      <c r="M1349" s="288" t="s">
        <v>2130</v>
      </c>
      <c r="N1349" s="288" t="s">
        <v>2129</v>
      </c>
      <c r="P1349" s="289">
        <v>-45807652.280000001</v>
      </c>
      <c r="Q1349" s="289">
        <v>-45670909.380000003</v>
      </c>
      <c r="R1349" s="289">
        <v>-45534166.479999997</v>
      </c>
      <c r="S1349" s="289">
        <v>-46342423.530000001</v>
      </c>
      <c r="T1349" s="289">
        <v>-46205680.689999998</v>
      </c>
      <c r="U1349" s="289">
        <v>-46068937.780000001</v>
      </c>
      <c r="V1349" s="289">
        <v>-46877194.880000003</v>
      </c>
      <c r="W1349" s="289">
        <v>-46740451.990000002</v>
      </c>
      <c r="X1349" s="289">
        <v>-46603709.079999998</v>
      </c>
      <c r="Y1349" s="289">
        <v>-47232771.140000001</v>
      </c>
      <c r="Z1349" s="289">
        <v>-47076117.68</v>
      </c>
      <c r="AA1349" s="289">
        <v>-46919464.219999999</v>
      </c>
      <c r="AB1349" s="289">
        <v>-47707810.770000003</v>
      </c>
      <c r="AC1349" s="289"/>
      <c r="AD1349" s="289"/>
      <c r="AE1349" s="289">
        <v>-46502463.197916664</v>
      </c>
      <c r="AF1349" s="299"/>
      <c r="AG1349" s="300"/>
      <c r="AH1349" s="291"/>
      <c r="AI1349" s="291"/>
      <c r="AJ1349" s="291"/>
      <c r="AK1349" s="292">
        <v>-46502463.197916664</v>
      </c>
      <c r="AL1349" s="291">
        <v>-46502463.197916664</v>
      </c>
      <c r="AM1349" s="293"/>
      <c r="AN1349" s="291"/>
      <c r="AO1349" s="294">
        <v>0</v>
      </c>
      <c r="AP1349" s="291"/>
      <c r="AQ1349" s="295">
        <v>-47707810.770000003</v>
      </c>
      <c r="AR1349" s="291"/>
      <c r="AS1349" s="291"/>
      <c r="AT1349" s="291"/>
      <c r="AU1349" s="292">
        <v>-47707810.770000003</v>
      </c>
      <c r="AV1349" s="291">
        <v>-47707810.770000003</v>
      </c>
      <c r="AW1349" s="293"/>
      <c r="AX1349" s="291"/>
      <c r="AY1349" s="293">
        <v>0</v>
      </c>
      <c r="AZ1349" s="297" t="s">
        <v>1145</v>
      </c>
      <c r="BA1349" s="295"/>
      <c r="BB1349" s="43"/>
      <c r="BC1349" s="288" t="str">
        <f t="shared" si="171"/>
        <v/>
      </c>
      <c r="BD1349" s="288" t="str">
        <f t="shared" si="171"/>
        <v/>
      </c>
      <c r="BE1349" s="288" t="str">
        <f t="shared" si="171"/>
        <v/>
      </c>
      <c r="BF1349" s="288" t="str">
        <f t="shared" si="170"/>
        <v>Non-Op</v>
      </c>
      <c r="BG1349" s="288" t="str">
        <f t="shared" si="165"/>
        <v>NO</v>
      </c>
      <c r="BH1349" s="288" t="str">
        <f t="shared" si="165"/>
        <v>NO</v>
      </c>
      <c r="BI1349" s="288" t="str">
        <f t="shared" si="172"/>
        <v/>
      </c>
      <c r="BJ1349" s="43"/>
      <c r="BK1349" s="288" t="b">
        <f t="shared" si="173"/>
        <v>1</v>
      </c>
      <c r="BL1349" s="288" t="b">
        <f t="shared" si="173"/>
        <v>1</v>
      </c>
      <c r="BM1349" s="288" t="b">
        <f t="shared" si="173"/>
        <v>1</v>
      </c>
      <c r="BN1349" s="288" t="b">
        <f t="shared" si="173"/>
        <v>1</v>
      </c>
      <c r="BO1349" s="288" t="b">
        <f t="shared" si="173"/>
        <v>1</v>
      </c>
      <c r="BP1349" s="288" t="b">
        <f t="shared" si="173"/>
        <v>1</v>
      </c>
      <c r="BQ1349" s="288" t="b">
        <f t="shared" si="173"/>
        <v>1</v>
      </c>
    </row>
    <row r="1350" spans="1:69" ht="12" customHeight="1" x14ac:dyDescent="0.25">
      <c r="A1350" s="286">
        <v>28300041</v>
      </c>
      <c r="B1350" s="287" t="s">
        <v>3423</v>
      </c>
      <c r="C1350" s="16" t="s">
        <v>1547</v>
      </c>
      <c r="D1350" s="13" t="s">
        <v>182</v>
      </c>
      <c r="E1350" s="13"/>
      <c r="F1350" s="16"/>
      <c r="G1350" s="13"/>
      <c r="H1350" s="288" t="s">
        <v>2129</v>
      </c>
      <c r="I1350" s="288" t="s">
        <v>2129</v>
      </c>
      <c r="J1350" s="288" t="s">
        <v>2129</v>
      </c>
      <c r="K1350" s="288" t="s">
        <v>182</v>
      </c>
      <c r="L1350" s="288" t="s">
        <v>2130</v>
      </c>
      <c r="M1350" s="288" t="s">
        <v>2130</v>
      </c>
      <c r="N1350" s="288" t="s">
        <v>2129</v>
      </c>
      <c r="P1350" s="289">
        <v>-175927.9</v>
      </c>
      <c r="Q1350" s="289">
        <v>-144454.75</v>
      </c>
      <c r="R1350" s="289">
        <v>-102598.24</v>
      </c>
      <c r="S1350" s="289">
        <v>-52728.79</v>
      </c>
      <c r="T1350" s="289">
        <v>-40053.43</v>
      </c>
      <c r="U1350" s="289">
        <v>-152269.07999999999</v>
      </c>
      <c r="V1350" s="289">
        <v>-212229.73</v>
      </c>
      <c r="W1350" s="289">
        <v>-273082.07</v>
      </c>
      <c r="X1350" s="289">
        <v>-125623.17</v>
      </c>
      <c r="Y1350" s="289">
        <v>-86461.97</v>
      </c>
      <c r="Z1350" s="289">
        <v>-531527.93000000005</v>
      </c>
      <c r="AA1350" s="289">
        <v>-1047476.79</v>
      </c>
      <c r="AB1350" s="289">
        <v>-261657.82</v>
      </c>
      <c r="AC1350" s="289"/>
      <c r="AD1350" s="289"/>
      <c r="AE1350" s="289">
        <v>-248941.56749999998</v>
      </c>
      <c r="AF1350" s="299"/>
      <c r="AG1350" s="300"/>
      <c r="AH1350" s="291"/>
      <c r="AI1350" s="291"/>
      <c r="AJ1350" s="291"/>
      <c r="AK1350" s="292">
        <v>-248941.56749999998</v>
      </c>
      <c r="AL1350" s="291">
        <v>-248941.56749999998</v>
      </c>
      <c r="AM1350" s="293"/>
      <c r="AN1350" s="291"/>
      <c r="AO1350" s="294">
        <v>0</v>
      </c>
      <c r="AP1350" s="291"/>
      <c r="AQ1350" s="295">
        <v>-261657.82</v>
      </c>
      <c r="AR1350" s="291"/>
      <c r="AS1350" s="291"/>
      <c r="AT1350" s="291"/>
      <c r="AU1350" s="292">
        <v>-261657.82</v>
      </c>
      <c r="AV1350" s="291">
        <v>-261657.82</v>
      </c>
      <c r="AW1350" s="293"/>
      <c r="AX1350" s="291"/>
      <c r="AY1350" s="293">
        <v>0</v>
      </c>
      <c r="AZ1350" s="297" t="s">
        <v>616</v>
      </c>
      <c r="BA1350" s="295"/>
      <c r="BB1350" s="43"/>
      <c r="BC1350" s="288" t="str">
        <f t="shared" si="171"/>
        <v/>
      </c>
      <c r="BD1350" s="288" t="str">
        <f t="shared" si="171"/>
        <v/>
      </c>
      <c r="BE1350" s="288" t="str">
        <f t="shared" si="171"/>
        <v/>
      </c>
      <c r="BF1350" s="288" t="str">
        <f t="shared" si="170"/>
        <v>Non-Op</v>
      </c>
      <c r="BG1350" s="288" t="str">
        <f t="shared" si="165"/>
        <v>NO</v>
      </c>
      <c r="BH1350" s="288" t="str">
        <f t="shared" si="165"/>
        <v>NO</v>
      </c>
      <c r="BI1350" s="288" t="str">
        <f t="shared" si="172"/>
        <v/>
      </c>
      <c r="BJ1350" s="43"/>
      <c r="BK1350" s="288" t="b">
        <f t="shared" si="173"/>
        <v>1</v>
      </c>
      <c r="BL1350" s="288" t="b">
        <f t="shared" si="173"/>
        <v>1</v>
      </c>
      <c r="BM1350" s="288" t="b">
        <f t="shared" si="173"/>
        <v>1</v>
      </c>
      <c r="BN1350" s="288" t="b">
        <f t="shared" si="173"/>
        <v>1</v>
      </c>
      <c r="BO1350" s="288" t="b">
        <f t="shared" si="173"/>
        <v>1</v>
      </c>
      <c r="BP1350" s="288" t="b">
        <f t="shared" si="173"/>
        <v>1</v>
      </c>
      <c r="BQ1350" s="288" t="b">
        <f t="shared" si="173"/>
        <v>1</v>
      </c>
    </row>
    <row r="1351" spans="1:69" ht="12" customHeight="1" x14ac:dyDescent="0.25">
      <c r="A1351" s="286">
        <v>28300043</v>
      </c>
      <c r="B1351" s="287" t="s">
        <v>3424</v>
      </c>
      <c r="C1351" s="16" t="s">
        <v>1548</v>
      </c>
      <c r="D1351" s="13" t="s">
        <v>179</v>
      </c>
      <c r="E1351" s="13"/>
      <c r="F1351" s="16"/>
      <c r="G1351" s="13"/>
      <c r="H1351" s="288" t="s">
        <v>179</v>
      </c>
      <c r="I1351" s="288" t="s">
        <v>2129</v>
      </c>
      <c r="J1351" s="288" t="s">
        <v>2129</v>
      </c>
      <c r="K1351" s="288" t="s">
        <v>2129</v>
      </c>
      <c r="L1351" s="288" t="s">
        <v>2130</v>
      </c>
      <c r="M1351" s="288" t="s">
        <v>2130</v>
      </c>
      <c r="N1351" s="288" t="s">
        <v>2129</v>
      </c>
      <c r="P1351" s="289">
        <v>-13861052.58</v>
      </c>
      <c r="Q1351" s="289">
        <v>-13815387.310000001</v>
      </c>
      <c r="R1351" s="289">
        <v>-13778084.99</v>
      </c>
      <c r="S1351" s="289">
        <v>-14496349.029999999</v>
      </c>
      <c r="T1351" s="289">
        <v>-14734884.85</v>
      </c>
      <c r="U1351" s="289">
        <v>-14682655.199999999</v>
      </c>
      <c r="V1351" s="289">
        <v>-14656184.9</v>
      </c>
      <c r="W1351" s="289">
        <v>-14617193.710000001</v>
      </c>
      <c r="X1351" s="289">
        <v>-14578202.529999999</v>
      </c>
      <c r="Y1351" s="289">
        <v>-14564090.039999999</v>
      </c>
      <c r="Z1351" s="289">
        <v>-14531698.91</v>
      </c>
      <c r="AA1351" s="289">
        <v>-14492696.4</v>
      </c>
      <c r="AB1351" s="289">
        <v>-14453693.890000001</v>
      </c>
      <c r="AC1351" s="289"/>
      <c r="AD1351" s="289"/>
      <c r="AE1351" s="289">
        <v>-14425400.092083335</v>
      </c>
      <c r="AF1351" s="299"/>
      <c r="AG1351" s="300"/>
      <c r="AH1351" s="291">
        <v>-14425400.092083335</v>
      </c>
      <c r="AI1351" s="291"/>
      <c r="AJ1351" s="291"/>
      <c r="AK1351" s="292"/>
      <c r="AL1351" s="291">
        <v>0</v>
      </c>
      <c r="AM1351" s="293"/>
      <c r="AN1351" s="291"/>
      <c r="AO1351" s="294">
        <v>0</v>
      </c>
      <c r="AP1351" s="291"/>
      <c r="AQ1351" s="295">
        <v>-14453693.890000001</v>
      </c>
      <c r="AR1351" s="291">
        <v>-14453693.890000001</v>
      </c>
      <c r="AS1351" s="291"/>
      <c r="AT1351" s="291"/>
      <c r="AU1351" s="292"/>
      <c r="AV1351" s="291">
        <v>0</v>
      </c>
      <c r="AW1351" s="293"/>
      <c r="AX1351" s="291"/>
      <c r="AY1351" s="293">
        <v>0</v>
      </c>
      <c r="AZ1351" s="297"/>
      <c r="BA1351" s="295"/>
      <c r="BB1351" s="43"/>
      <c r="BC1351" s="288" t="str">
        <f t="shared" si="171"/>
        <v>AIC</v>
      </c>
      <c r="BD1351" s="288" t="str">
        <f t="shared" si="171"/>
        <v/>
      </c>
      <c r="BE1351" s="288" t="str">
        <f t="shared" si="171"/>
        <v/>
      </c>
      <c r="BF1351" s="288" t="str">
        <f t="shared" si="170"/>
        <v/>
      </c>
      <c r="BG1351" s="288" t="str">
        <f t="shared" si="165"/>
        <v>NO</v>
      </c>
      <c r="BH1351" s="288" t="str">
        <f t="shared" si="165"/>
        <v>NO</v>
      </c>
      <c r="BI1351" s="288" t="str">
        <f t="shared" si="172"/>
        <v/>
      </c>
      <c r="BJ1351" s="43"/>
      <c r="BK1351" s="288" t="b">
        <f t="shared" si="173"/>
        <v>1</v>
      </c>
      <c r="BL1351" s="288" t="b">
        <f t="shared" si="173"/>
        <v>1</v>
      </c>
      <c r="BM1351" s="288" t="b">
        <f t="shared" si="173"/>
        <v>1</v>
      </c>
      <c r="BN1351" s="288" t="b">
        <f t="shared" si="173"/>
        <v>1</v>
      </c>
      <c r="BO1351" s="288" t="b">
        <f t="shared" si="173"/>
        <v>1</v>
      </c>
      <c r="BP1351" s="288" t="b">
        <f t="shared" si="173"/>
        <v>1</v>
      </c>
      <c r="BQ1351" s="288" t="b">
        <f t="shared" si="173"/>
        <v>1</v>
      </c>
    </row>
    <row r="1352" spans="1:69" ht="12" customHeight="1" x14ac:dyDescent="0.25">
      <c r="A1352" s="286">
        <v>28300081</v>
      </c>
      <c r="B1352" s="287" t="s">
        <v>3425</v>
      </c>
      <c r="C1352" s="16" t="s">
        <v>1549</v>
      </c>
      <c r="D1352" s="13" t="s">
        <v>180</v>
      </c>
      <c r="E1352" s="13"/>
      <c r="F1352" s="16"/>
      <c r="G1352" s="13"/>
      <c r="H1352" s="288" t="s">
        <v>2129</v>
      </c>
      <c r="I1352" s="288" t="s">
        <v>180</v>
      </c>
      <c r="J1352" s="288" t="s">
        <v>2129</v>
      </c>
      <c r="K1352" s="288" t="s">
        <v>2129</v>
      </c>
      <c r="L1352" s="288" t="s">
        <v>2130</v>
      </c>
      <c r="M1352" s="288" t="s">
        <v>2130</v>
      </c>
      <c r="N1352" s="288" t="s">
        <v>2129</v>
      </c>
      <c r="P1352" s="289">
        <v>-4679291.4000000004</v>
      </c>
      <c r="Q1352" s="289">
        <v>-4667261.55</v>
      </c>
      <c r="R1352" s="289">
        <v>-4655231.7</v>
      </c>
      <c r="S1352" s="289">
        <v>-4643201.8499999996</v>
      </c>
      <c r="T1352" s="289">
        <v>-4631172</v>
      </c>
      <c r="U1352" s="289">
        <v>-4619142.1500000004</v>
      </c>
      <c r="V1352" s="289">
        <v>-4607112.3</v>
      </c>
      <c r="W1352" s="289">
        <v>-4595082.45</v>
      </c>
      <c r="X1352" s="289">
        <v>-4583052.5999999996</v>
      </c>
      <c r="Y1352" s="289">
        <v>-4571022.75</v>
      </c>
      <c r="Z1352" s="289">
        <v>-4558992.9000000004</v>
      </c>
      <c r="AA1352" s="289">
        <v>-4546963.05</v>
      </c>
      <c r="AB1352" s="289">
        <v>-4534933.2</v>
      </c>
      <c r="AC1352" s="289"/>
      <c r="AD1352" s="289"/>
      <c r="AE1352" s="289">
        <v>-4607112.3</v>
      </c>
      <c r="AF1352" s="299" t="s">
        <v>1550</v>
      </c>
      <c r="AG1352" s="299"/>
      <c r="AH1352" s="291"/>
      <c r="AI1352" s="291">
        <v>-4607112.3</v>
      </c>
      <c r="AJ1352" s="291"/>
      <c r="AK1352" s="292"/>
      <c r="AL1352" s="291">
        <v>-4607112.3</v>
      </c>
      <c r="AM1352" s="293"/>
      <c r="AN1352" s="291"/>
      <c r="AO1352" s="294">
        <v>0</v>
      </c>
      <c r="AP1352" s="291"/>
      <c r="AQ1352" s="295">
        <v>-4534933.2</v>
      </c>
      <c r="AR1352" s="291"/>
      <c r="AS1352" s="291">
        <v>-4534933.2</v>
      </c>
      <c r="AT1352" s="291"/>
      <c r="AU1352" s="292"/>
      <c r="AV1352" s="291">
        <v>-4534933.2</v>
      </c>
      <c r="AW1352" s="293"/>
      <c r="AX1352" s="291"/>
      <c r="AY1352" s="293">
        <v>0</v>
      </c>
      <c r="AZ1352" s="297"/>
      <c r="BA1352" s="295"/>
      <c r="BB1352" s="43"/>
      <c r="BC1352" s="288" t="str">
        <f t="shared" si="171"/>
        <v/>
      </c>
      <c r="BD1352" s="288" t="str">
        <f t="shared" si="171"/>
        <v>ERB</v>
      </c>
      <c r="BE1352" s="288" t="str">
        <f t="shared" si="171"/>
        <v/>
      </c>
      <c r="BF1352" s="288" t="str">
        <f t="shared" si="170"/>
        <v/>
      </c>
      <c r="BG1352" s="288" t="str">
        <f t="shared" si="165"/>
        <v>NO</v>
      </c>
      <c r="BH1352" s="288" t="str">
        <f t="shared" si="165"/>
        <v>NO</v>
      </c>
      <c r="BI1352" s="288" t="str">
        <f t="shared" si="172"/>
        <v/>
      </c>
      <c r="BJ1352" s="43"/>
      <c r="BK1352" s="288" t="b">
        <f t="shared" si="173"/>
        <v>1</v>
      </c>
      <c r="BL1352" s="288" t="b">
        <f t="shared" si="173"/>
        <v>1</v>
      </c>
      <c r="BM1352" s="288" t="b">
        <f t="shared" si="173"/>
        <v>1</v>
      </c>
      <c r="BN1352" s="288" t="b">
        <f t="shared" si="173"/>
        <v>1</v>
      </c>
      <c r="BO1352" s="288" t="b">
        <f t="shared" si="173"/>
        <v>1</v>
      </c>
      <c r="BP1352" s="288" t="b">
        <f t="shared" si="173"/>
        <v>1</v>
      </c>
      <c r="BQ1352" s="288" t="b">
        <f t="shared" si="173"/>
        <v>1</v>
      </c>
    </row>
    <row r="1353" spans="1:69" ht="12" customHeight="1" x14ac:dyDescent="0.25">
      <c r="A1353" s="286">
        <v>28300091</v>
      </c>
      <c r="B1353" s="287" t="s">
        <v>3426</v>
      </c>
      <c r="C1353" s="16" t="s">
        <v>1551</v>
      </c>
      <c r="D1353" s="13" t="s">
        <v>180</v>
      </c>
      <c r="E1353" s="13"/>
      <c r="F1353" s="16"/>
      <c r="G1353" s="13"/>
      <c r="H1353" s="288" t="s">
        <v>2129</v>
      </c>
      <c r="I1353" s="288" t="s">
        <v>180</v>
      </c>
      <c r="J1353" s="288" t="s">
        <v>2129</v>
      </c>
      <c r="K1353" s="288" t="s">
        <v>2129</v>
      </c>
      <c r="L1353" s="288" t="s">
        <v>2130</v>
      </c>
      <c r="M1353" s="288" t="s">
        <v>2130</v>
      </c>
      <c r="N1353" s="288" t="s">
        <v>2129</v>
      </c>
      <c r="P1353" s="289">
        <v>-1811144.25</v>
      </c>
      <c r="Q1353" s="289">
        <v>-1738514.16</v>
      </c>
      <c r="R1353" s="289">
        <v>-1667286.15</v>
      </c>
      <c r="S1353" s="289">
        <v>-1596058.14</v>
      </c>
      <c r="T1353" s="289">
        <v>-1524830.13</v>
      </c>
      <c r="U1353" s="289">
        <v>-1506459.5</v>
      </c>
      <c r="V1353" s="289">
        <v>-1445685.5</v>
      </c>
      <c r="W1353" s="289">
        <v>-447291.92</v>
      </c>
      <c r="X1353" s="289">
        <v>-401019.68</v>
      </c>
      <c r="Y1353" s="289">
        <v>-354747.44</v>
      </c>
      <c r="Z1353" s="289">
        <v>-308479.03999999998</v>
      </c>
      <c r="AA1353" s="289">
        <v>-308479.03999999998</v>
      </c>
      <c r="AB1353" s="289">
        <v>-308479.03999999998</v>
      </c>
      <c r="AC1353" s="289"/>
      <c r="AD1353" s="289"/>
      <c r="AE1353" s="289">
        <v>-1029888.5287499996</v>
      </c>
      <c r="AF1353" s="299" t="s">
        <v>1552</v>
      </c>
      <c r="AG1353" s="299"/>
      <c r="AH1353" s="291"/>
      <c r="AI1353" s="291">
        <v>-1029888.5287499996</v>
      </c>
      <c r="AJ1353" s="291"/>
      <c r="AK1353" s="292"/>
      <c r="AL1353" s="291">
        <v>-1029888.5287499996</v>
      </c>
      <c r="AM1353" s="293"/>
      <c r="AN1353" s="291"/>
      <c r="AO1353" s="294">
        <v>0</v>
      </c>
      <c r="AP1353" s="291"/>
      <c r="AQ1353" s="295">
        <v>-308479.03999999998</v>
      </c>
      <c r="AR1353" s="291"/>
      <c r="AS1353" s="291">
        <v>-308479.03999999998</v>
      </c>
      <c r="AT1353" s="291"/>
      <c r="AU1353" s="292"/>
      <c r="AV1353" s="291">
        <v>-308479.03999999998</v>
      </c>
      <c r="AW1353" s="293"/>
      <c r="AX1353" s="291"/>
      <c r="AY1353" s="293">
        <v>0</v>
      </c>
      <c r="AZ1353" s="297"/>
      <c r="BA1353" s="295"/>
      <c r="BB1353" s="43"/>
      <c r="BC1353" s="288" t="str">
        <f t="shared" si="171"/>
        <v/>
      </c>
      <c r="BD1353" s="288" t="str">
        <f t="shared" si="171"/>
        <v>ERB</v>
      </c>
      <c r="BE1353" s="288" t="str">
        <f t="shared" si="171"/>
        <v/>
      </c>
      <c r="BF1353" s="288" t="str">
        <f t="shared" si="170"/>
        <v/>
      </c>
      <c r="BG1353" s="288" t="str">
        <f t="shared" si="165"/>
        <v>NO</v>
      </c>
      <c r="BH1353" s="288" t="str">
        <f t="shared" si="165"/>
        <v>NO</v>
      </c>
      <c r="BI1353" s="288" t="str">
        <f t="shared" si="172"/>
        <v/>
      </c>
      <c r="BJ1353" s="43"/>
      <c r="BK1353" s="288" t="b">
        <f t="shared" si="173"/>
        <v>1</v>
      </c>
      <c r="BL1353" s="288" t="b">
        <f t="shared" si="173"/>
        <v>1</v>
      </c>
      <c r="BM1353" s="288" t="b">
        <f t="shared" si="173"/>
        <v>1</v>
      </c>
      <c r="BN1353" s="288" t="b">
        <f t="shared" si="173"/>
        <v>1</v>
      </c>
      <c r="BO1353" s="288" t="b">
        <f t="shared" si="173"/>
        <v>1</v>
      </c>
      <c r="BP1353" s="288" t="b">
        <f t="shared" si="173"/>
        <v>1</v>
      </c>
      <c r="BQ1353" s="288" t="b">
        <f t="shared" si="173"/>
        <v>1</v>
      </c>
    </row>
    <row r="1354" spans="1:69" ht="12" customHeight="1" x14ac:dyDescent="0.25">
      <c r="A1354" s="286">
        <v>28300101</v>
      </c>
      <c r="B1354" s="287" t="s">
        <v>3427</v>
      </c>
      <c r="C1354" s="16" t="s">
        <v>1553</v>
      </c>
      <c r="D1354" s="13" t="s">
        <v>180</v>
      </c>
      <c r="E1354" s="13"/>
      <c r="F1354" s="303">
        <v>43070</v>
      </c>
      <c r="G1354" s="13"/>
      <c r="H1354" s="288" t="s">
        <v>2129</v>
      </c>
      <c r="I1354" s="288" t="s">
        <v>180</v>
      </c>
      <c r="J1354" s="288" t="s">
        <v>2129</v>
      </c>
      <c r="K1354" s="288" t="s">
        <v>2129</v>
      </c>
      <c r="L1354" s="288" t="s">
        <v>2130</v>
      </c>
      <c r="M1354" s="288" t="s">
        <v>2130</v>
      </c>
      <c r="N1354" s="288" t="s">
        <v>2129</v>
      </c>
      <c r="P1354" s="289">
        <v>-166208.72</v>
      </c>
      <c r="Q1354" s="289">
        <v>-404851.57</v>
      </c>
      <c r="R1354" s="289">
        <v>-642812.91</v>
      </c>
      <c r="S1354" s="289">
        <v>-880863.26</v>
      </c>
      <c r="T1354" s="289">
        <v>-1119002.75</v>
      </c>
      <c r="U1354" s="289">
        <v>-1357231.69</v>
      </c>
      <c r="V1354" s="289">
        <v>-1595550.2</v>
      </c>
      <c r="W1354" s="289">
        <v>-1833957.96</v>
      </c>
      <c r="X1354" s="289">
        <v>-2072455.91</v>
      </c>
      <c r="Y1354" s="289">
        <v>-2311044.16</v>
      </c>
      <c r="Z1354" s="289">
        <v>-2549720.23</v>
      </c>
      <c r="AA1354" s="289">
        <v>-2788478.39</v>
      </c>
      <c r="AB1354" s="289">
        <v>-3000498.42</v>
      </c>
      <c r="AC1354" s="289"/>
      <c r="AD1354" s="289"/>
      <c r="AE1354" s="289">
        <v>-1594943.55</v>
      </c>
      <c r="AF1354" s="299" t="s">
        <v>1554</v>
      </c>
      <c r="AG1354" s="300"/>
      <c r="AH1354" s="291"/>
      <c r="AI1354" s="291">
        <v>-1594943.55</v>
      </c>
      <c r="AJ1354" s="291"/>
      <c r="AK1354" s="292"/>
      <c r="AL1354" s="291">
        <v>-1594943.55</v>
      </c>
      <c r="AM1354" s="293"/>
      <c r="AN1354" s="291"/>
      <c r="AO1354" s="294">
        <v>0</v>
      </c>
      <c r="AP1354" s="291"/>
      <c r="AQ1354" s="295">
        <v>-3000498.42</v>
      </c>
      <c r="AR1354" s="291"/>
      <c r="AS1354" s="291">
        <v>-3000498.42</v>
      </c>
      <c r="AT1354" s="291"/>
      <c r="AU1354" s="292"/>
      <c r="AV1354" s="291">
        <v>-3000498.42</v>
      </c>
      <c r="AW1354" s="293"/>
      <c r="AX1354" s="291"/>
      <c r="AY1354" s="293">
        <v>0</v>
      </c>
      <c r="AZ1354" s="297"/>
      <c r="BA1354" s="295"/>
      <c r="BB1354" s="43"/>
      <c r="BC1354" s="288" t="str">
        <f t="shared" si="171"/>
        <v/>
      </c>
      <c r="BD1354" s="288" t="str">
        <f t="shared" si="171"/>
        <v>ERB</v>
      </c>
      <c r="BE1354" s="288" t="str">
        <f t="shared" si="171"/>
        <v/>
      </c>
      <c r="BF1354" s="288" t="str">
        <f t="shared" si="170"/>
        <v/>
      </c>
      <c r="BG1354" s="288" t="str">
        <f t="shared" si="165"/>
        <v>NO</v>
      </c>
      <c r="BH1354" s="288" t="str">
        <f t="shared" si="165"/>
        <v>NO</v>
      </c>
      <c r="BI1354" s="288" t="str">
        <f t="shared" si="172"/>
        <v/>
      </c>
      <c r="BJ1354" s="43"/>
      <c r="BK1354" s="288" t="b">
        <f t="shared" si="173"/>
        <v>1</v>
      </c>
      <c r="BL1354" s="288" t="b">
        <f t="shared" si="173"/>
        <v>1</v>
      </c>
      <c r="BM1354" s="288" t="b">
        <f t="shared" si="173"/>
        <v>1</v>
      </c>
      <c r="BN1354" s="288" t="b">
        <f t="shared" si="173"/>
        <v>1</v>
      </c>
      <c r="BO1354" s="288" t="b">
        <f t="shared" si="173"/>
        <v>1</v>
      </c>
      <c r="BP1354" s="288" t="b">
        <f t="shared" si="173"/>
        <v>1</v>
      </c>
      <c r="BQ1354" s="288" t="b">
        <f t="shared" si="173"/>
        <v>1</v>
      </c>
    </row>
    <row r="1355" spans="1:69" ht="12" customHeight="1" x14ac:dyDescent="0.25">
      <c r="A1355" s="286" t="s">
        <v>1555</v>
      </c>
      <c r="B1355" s="287" t="s">
        <v>1555</v>
      </c>
      <c r="C1355" s="16" t="s">
        <v>1556</v>
      </c>
      <c r="D1355" s="13" t="s">
        <v>183</v>
      </c>
      <c r="E1355" s="13"/>
      <c r="F1355" s="301">
        <v>43435</v>
      </c>
      <c r="G1355" s="13"/>
      <c r="H1355" s="288" t="s">
        <v>2129</v>
      </c>
      <c r="I1355" s="288" t="s">
        <v>2129</v>
      </c>
      <c r="J1355" s="288" t="s">
        <v>2129</v>
      </c>
      <c r="K1355" s="288"/>
      <c r="L1355" s="288" t="s">
        <v>2130</v>
      </c>
      <c r="M1355" s="288" t="s">
        <v>183</v>
      </c>
      <c r="N1355" s="288" t="s">
        <v>183</v>
      </c>
      <c r="P1355" s="289"/>
      <c r="Q1355" s="289"/>
      <c r="R1355" s="289"/>
      <c r="S1355" s="289"/>
      <c r="T1355" s="289"/>
      <c r="U1355" s="289"/>
      <c r="V1355" s="289"/>
      <c r="W1355" s="289"/>
      <c r="X1355" s="289"/>
      <c r="Y1355" s="289"/>
      <c r="Z1355" s="289"/>
      <c r="AA1355" s="289"/>
      <c r="AB1355" s="289">
        <v>-2493698.2599999998</v>
      </c>
      <c r="AC1355" s="289"/>
      <c r="AD1355" s="289"/>
      <c r="AE1355" s="289">
        <v>-103904.09416666666</v>
      </c>
      <c r="AF1355" s="299"/>
      <c r="AG1355" s="300"/>
      <c r="AH1355" s="291"/>
      <c r="AI1355" s="291"/>
      <c r="AJ1355" s="291"/>
      <c r="AK1355" s="292"/>
      <c r="AL1355" s="291">
        <v>0</v>
      </c>
      <c r="AM1355" s="293"/>
      <c r="AN1355" s="291">
        <v>-103904.09416666666</v>
      </c>
      <c r="AO1355" s="294">
        <v>-103904.09416666666</v>
      </c>
      <c r="AP1355" s="291"/>
      <c r="AQ1355" s="295">
        <v>-2493698.2599999998</v>
      </c>
      <c r="AR1355" s="291"/>
      <c r="AS1355" s="291"/>
      <c r="AT1355" s="291"/>
      <c r="AU1355" s="292"/>
      <c r="AV1355" s="291">
        <v>0</v>
      </c>
      <c r="AW1355" s="293"/>
      <c r="AX1355" s="291">
        <v>-2493698.2599999998</v>
      </c>
      <c r="AY1355" s="293">
        <v>-2493698.2599999998</v>
      </c>
      <c r="AZ1355" s="297"/>
      <c r="BA1355" s="295"/>
      <c r="BB1355" s="43"/>
      <c r="BC1355" s="288"/>
      <c r="BD1355" s="288"/>
      <c r="BE1355" s="288"/>
      <c r="BF1355" s="288"/>
      <c r="BG1355" s="288"/>
      <c r="BH1355" s="288"/>
      <c r="BI1355" s="288"/>
      <c r="BJ1355" s="43"/>
      <c r="BK1355" s="288"/>
      <c r="BL1355" s="288"/>
      <c r="BM1355" s="288"/>
      <c r="BN1355" s="288"/>
      <c r="BO1355" s="288"/>
      <c r="BP1355" s="288"/>
      <c r="BQ1355" s="288"/>
    </row>
    <row r="1356" spans="1:69" ht="12" customHeight="1" x14ac:dyDescent="0.3">
      <c r="A1356" s="286" t="s">
        <v>1557</v>
      </c>
      <c r="B1356" s="287" t="s">
        <v>1557</v>
      </c>
      <c r="C1356" s="316" t="s">
        <v>1558</v>
      </c>
      <c r="D1356" s="13" t="s">
        <v>183</v>
      </c>
      <c r="E1356" s="13"/>
      <c r="F1356" s="301">
        <v>43435</v>
      </c>
      <c r="G1356" s="13"/>
      <c r="H1356" s="288" t="s">
        <v>2129</v>
      </c>
      <c r="I1356" s="288" t="s">
        <v>2129</v>
      </c>
      <c r="J1356" s="288" t="s">
        <v>2129</v>
      </c>
      <c r="K1356" s="288"/>
      <c r="L1356" s="288" t="s">
        <v>2130</v>
      </c>
      <c r="M1356" s="288" t="s">
        <v>183</v>
      </c>
      <c r="N1356" s="288" t="s">
        <v>183</v>
      </c>
      <c r="P1356" s="289"/>
      <c r="Q1356" s="289"/>
      <c r="R1356" s="289"/>
      <c r="S1356" s="289"/>
      <c r="T1356" s="289"/>
      <c r="U1356" s="289"/>
      <c r="V1356" s="289"/>
      <c r="W1356" s="289"/>
      <c r="X1356" s="289"/>
      <c r="Y1356" s="289"/>
      <c r="Z1356" s="289"/>
      <c r="AA1356" s="289"/>
      <c r="AB1356" s="289">
        <v>8733038.4399999995</v>
      </c>
      <c r="AC1356" s="289"/>
      <c r="AD1356" s="289"/>
      <c r="AE1356" s="289">
        <v>363876.60166666663</v>
      </c>
      <c r="AF1356" s="299"/>
      <c r="AG1356" s="300"/>
      <c r="AH1356" s="291"/>
      <c r="AI1356" s="291"/>
      <c r="AJ1356" s="291"/>
      <c r="AK1356" s="292"/>
      <c r="AL1356" s="291">
        <v>0</v>
      </c>
      <c r="AM1356" s="293"/>
      <c r="AN1356" s="291">
        <v>363876.60166666663</v>
      </c>
      <c r="AO1356" s="294">
        <v>363876.60166666663</v>
      </c>
      <c r="AP1356" s="291"/>
      <c r="AQ1356" s="295">
        <v>8733038.4399999995</v>
      </c>
      <c r="AR1356" s="291"/>
      <c r="AS1356" s="291"/>
      <c r="AT1356" s="291"/>
      <c r="AU1356" s="292"/>
      <c r="AV1356" s="291">
        <v>0</v>
      </c>
      <c r="AW1356" s="293"/>
      <c r="AX1356" s="291">
        <v>8733038.4399999995</v>
      </c>
      <c r="AY1356" s="293">
        <v>8733038.4399999995</v>
      </c>
      <c r="AZ1356" s="297"/>
      <c r="BA1356" s="295"/>
      <c r="BB1356" s="43"/>
      <c r="BC1356" s="288"/>
      <c r="BD1356" s="288"/>
      <c r="BE1356" s="288"/>
      <c r="BF1356" s="288"/>
      <c r="BG1356" s="288"/>
      <c r="BH1356" s="288"/>
      <c r="BI1356" s="288"/>
      <c r="BJ1356" s="43"/>
      <c r="BK1356" s="288"/>
      <c r="BL1356" s="288"/>
      <c r="BM1356" s="288"/>
      <c r="BN1356" s="288"/>
      <c r="BO1356" s="288"/>
      <c r="BP1356" s="288"/>
      <c r="BQ1356" s="288"/>
    </row>
    <row r="1357" spans="1:69" ht="12" customHeight="1" x14ac:dyDescent="0.3">
      <c r="A1357" s="286" t="s">
        <v>1559</v>
      </c>
      <c r="B1357" s="287" t="s">
        <v>1559</v>
      </c>
      <c r="C1357" s="316" t="s">
        <v>1560</v>
      </c>
      <c r="D1357" s="13" t="s">
        <v>183</v>
      </c>
      <c r="E1357" s="13"/>
      <c r="F1357" s="301">
        <v>43435</v>
      </c>
      <c r="G1357" s="13"/>
      <c r="H1357" s="288" t="s">
        <v>2129</v>
      </c>
      <c r="I1357" s="288" t="s">
        <v>2129</v>
      </c>
      <c r="J1357" s="288" t="s">
        <v>2129</v>
      </c>
      <c r="K1357" s="288"/>
      <c r="L1357" s="288" t="s">
        <v>2130</v>
      </c>
      <c r="M1357" s="288" t="s">
        <v>183</v>
      </c>
      <c r="N1357" s="288" t="s">
        <v>183</v>
      </c>
      <c r="P1357" s="289"/>
      <c r="Q1357" s="289"/>
      <c r="R1357" s="289"/>
      <c r="S1357" s="289"/>
      <c r="T1357" s="289"/>
      <c r="U1357" s="289"/>
      <c r="V1357" s="289"/>
      <c r="W1357" s="289"/>
      <c r="X1357" s="289"/>
      <c r="Y1357" s="289"/>
      <c r="Z1357" s="289"/>
      <c r="AA1357" s="289"/>
      <c r="AB1357" s="289">
        <v>4025467.25</v>
      </c>
      <c r="AC1357" s="289"/>
      <c r="AD1357" s="289"/>
      <c r="AE1357" s="289">
        <v>167727.80208333334</v>
      </c>
      <c r="AF1357" s="299"/>
      <c r="AG1357" s="300"/>
      <c r="AH1357" s="291"/>
      <c r="AI1357" s="291"/>
      <c r="AJ1357" s="291"/>
      <c r="AK1357" s="292"/>
      <c r="AL1357" s="291">
        <v>0</v>
      </c>
      <c r="AM1357" s="293"/>
      <c r="AN1357" s="291">
        <v>167727.80208333334</v>
      </c>
      <c r="AO1357" s="294">
        <v>167727.80208333334</v>
      </c>
      <c r="AP1357" s="291"/>
      <c r="AQ1357" s="295">
        <v>4025467.25</v>
      </c>
      <c r="AR1357" s="291"/>
      <c r="AS1357" s="291"/>
      <c r="AT1357" s="291"/>
      <c r="AU1357" s="292"/>
      <c r="AV1357" s="291">
        <v>0</v>
      </c>
      <c r="AW1357" s="293"/>
      <c r="AX1357" s="291">
        <v>4025467.25</v>
      </c>
      <c r="AY1357" s="293">
        <v>4025467.25</v>
      </c>
      <c r="AZ1357" s="297"/>
      <c r="BA1357" s="295"/>
      <c r="BB1357" s="43"/>
      <c r="BC1357" s="288"/>
      <c r="BD1357" s="288"/>
      <c r="BE1357" s="288"/>
      <c r="BF1357" s="288"/>
      <c r="BG1357" s="288"/>
      <c r="BH1357" s="288"/>
      <c r="BI1357" s="288"/>
      <c r="BJ1357" s="43"/>
      <c r="BK1357" s="288"/>
      <c r="BL1357" s="288"/>
      <c r="BM1357" s="288"/>
      <c r="BN1357" s="288"/>
      <c r="BO1357" s="288"/>
      <c r="BP1357" s="288"/>
      <c r="BQ1357" s="288"/>
    </row>
    <row r="1358" spans="1:69" ht="12" customHeight="1" x14ac:dyDescent="0.25">
      <c r="A1358" s="286">
        <v>28300152</v>
      </c>
      <c r="B1358" s="287" t="s">
        <v>3428</v>
      </c>
      <c r="C1358" s="16" t="s">
        <v>1561</v>
      </c>
      <c r="D1358" s="13" t="s">
        <v>182</v>
      </c>
      <c r="E1358" s="13"/>
      <c r="F1358" s="16"/>
      <c r="G1358" s="13"/>
      <c r="H1358" s="288" t="s">
        <v>2129</v>
      </c>
      <c r="I1358" s="288" t="s">
        <v>2129</v>
      </c>
      <c r="J1358" s="288" t="s">
        <v>2129</v>
      </c>
      <c r="K1358" s="288" t="s">
        <v>182</v>
      </c>
      <c r="L1358" s="288" t="s">
        <v>2130</v>
      </c>
      <c r="M1358" s="288" t="s">
        <v>2130</v>
      </c>
      <c r="N1358" s="288" t="s">
        <v>2129</v>
      </c>
      <c r="P1358" s="289">
        <v>-2035652.44</v>
      </c>
      <c r="Q1358" s="289">
        <v>-2199053.15</v>
      </c>
      <c r="R1358" s="289">
        <v>-2775960.5</v>
      </c>
      <c r="S1358" s="289">
        <v>-2271830.02</v>
      </c>
      <c r="T1358" s="289">
        <v>-2212134.2999999998</v>
      </c>
      <c r="U1358" s="289">
        <v>-2272455.2999999998</v>
      </c>
      <c r="V1358" s="289">
        <v>-2098499.77</v>
      </c>
      <c r="W1358" s="289">
        <v>-1753342.32</v>
      </c>
      <c r="X1358" s="289">
        <v>-1751124.2</v>
      </c>
      <c r="Y1358" s="289">
        <v>-1828400.09</v>
      </c>
      <c r="Z1358" s="289">
        <v>-8983521.6699999999</v>
      </c>
      <c r="AA1358" s="289">
        <v>-12925311.17</v>
      </c>
      <c r="AB1358" s="289">
        <v>-3037856.02</v>
      </c>
      <c r="AC1358" s="289"/>
      <c r="AD1358" s="289"/>
      <c r="AE1358" s="289">
        <v>-3634032.2266666666</v>
      </c>
      <c r="AF1358" s="299"/>
      <c r="AG1358" s="300"/>
      <c r="AH1358" s="291"/>
      <c r="AI1358" s="291"/>
      <c r="AJ1358" s="291"/>
      <c r="AK1358" s="292">
        <v>-3634032.2266666666</v>
      </c>
      <c r="AL1358" s="291">
        <v>-3634032.2266666666</v>
      </c>
      <c r="AM1358" s="293"/>
      <c r="AN1358" s="291"/>
      <c r="AO1358" s="294">
        <v>0</v>
      </c>
      <c r="AP1358" s="291"/>
      <c r="AQ1358" s="295">
        <v>-3037856.02</v>
      </c>
      <c r="AR1358" s="291"/>
      <c r="AS1358" s="291"/>
      <c r="AT1358" s="291"/>
      <c r="AU1358" s="292">
        <v>-3037856.02</v>
      </c>
      <c r="AV1358" s="291">
        <v>-3037856.02</v>
      </c>
      <c r="AW1358" s="293"/>
      <c r="AX1358" s="291"/>
      <c r="AY1358" s="293">
        <v>0</v>
      </c>
      <c r="AZ1358" s="297" t="s">
        <v>616</v>
      </c>
      <c r="BA1358" s="295"/>
      <c r="BB1358" s="43"/>
      <c r="BC1358" s="288" t="str">
        <f t="shared" si="171"/>
        <v/>
      </c>
      <c r="BD1358" s="288" t="str">
        <f t="shared" si="171"/>
        <v/>
      </c>
      <c r="BE1358" s="288" t="str">
        <f t="shared" si="171"/>
        <v/>
      </c>
      <c r="BF1358" s="288" t="str">
        <f t="shared" si="170"/>
        <v>Non-Op</v>
      </c>
      <c r="BG1358" s="288" t="str">
        <f t="shared" si="165"/>
        <v>NO</v>
      </c>
      <c r="BH1358" s="288" t="str">
        <f t="shared" si="165"/>
        <v>NO</v>
      </c>
      <c r="BI1358" s="288" t="str">
        <f t="shared" si="172"/>
        <v/>
      </c>
      <c r="BJ1358" s="43"/>
      <c r="BK1358" s="288" t="b">
        <f t="shared" si="173"/>
        <v>1</v>
      </c>
      <c r="BL1358" s="288" t="b">
        <f t="shared" si="173"/>
        <v>1</v>
      </c>
      <c r="BM1358" s="288" t="b">
        <f t="shared" si="173"/>
        <v>1</v>
      </c>
      <c r="BN1358" s="288" t="b">
        <f t="shared" si="173"/>
        <v>1</v>
      </c>
      <c r="BO1358" s="288" t="b">
        <f t="shared" si="173"/>
        <v>1</v>
      </c>
      <c r="BP1358" s="288" t="b">
        <f t="shared" si="173"/>
        <v>1</v>
      </c>
      <c r="BQ1358" s="288" t="b">
        <f t="shared" si="173"/>
        <v>1</v>
      </c>
    </row>
    <row r="1359" spans="1:69" ht="12" customHeight="1" x14ac:dyDescent="0.25">
      <c r="A1359" s="286">
        <v>28300162</v>
      </c>
      <c r="B1359" s="287" t="s">
        <v>3429</v>
      </c>
      <c r="C1359" s="16" t="s">
        <v>1562</v>
      </c>
      <c r="D1359" s="13" t="s">
        <v>182</v>
      </c>
      <c r="E1359" s="13"/>
      <c r="F1359" s="16"/>
      <c r="G1359" s="13"/>
      <c r="H1359" s="288" t="s">
        <v>2129</v>
      </c>
      <c r="I1359" s="288" t="s">
        <v>2129</v>
      </c>
      <c r="J1359" s="288" t="s">
        <v>2129</v>
      </c>
      <c r="K1359" s="288" t="s">
        <v>182</v>
      </c>
      <c r="L1359" s="288" t="s">
        <v>2130</v>
      </c>
      <c r="M1359" s="288" t="s">
        <v>2130</v>
      </c>
      <c r="N1359" s="288" t="s">
        <v>2129</v>
      </c>
      <c r="P1359" s="289">
        <v>-277250.40000000002</v>
      </c>
      <c r="Q1359" s="289">
        <v>-493905.2</v>
      </c>
      <c r="R1359" s="289">
        <v>-528781.71</v>
      </c>
      <c r="S1359" s="289">
        <v>-670280.62</v>
      </c>
      <c r="T1359" s="289">
        <v>-628269.49</v>
      </c>
      <c r="U1359" s="289">
        <v>-556532.49</v>
      </c>
      <c r="V1359" s="289">
        <v>-541514.81999999995</v>
      </c>
      <c r="W1359" s="289">
        <v>-455558.9</v>
      </c>
      <c r="X1359" s="289">
        <v>-392253.7</v>
      </c>
      <c r="Y1359" s="289">
        <v>-311751.18</v>
      </c>
      <c r="Z1359" s="289">
        <v>-471030.26</v>
      </c>
      <c r="AA1359" s="289">
        <v>-516846.57</v>
      </c>
      <c r="AB1359" s="289">
        <v>-265937.78000000003</v>
      </c>
      <c r="AC1359" s="289"/>
      <c r="AD1359" s="289"/>
      <c r="AE1359" s="289">
        <v>-486526.58583333326</v>
      </c>
      <c r="AF1359" s="299"/>
      <c r="AG1359" s="299"/>
      <c r="AH1359" s="291"/>
      <c r="AI1359" s="291"/>
      <c r="AJ1359" s="291"/>
      <c r="AK1359" s="292">
        <v>-486526.58583333326</v>
      </c>
      <c r="AL1359" s="291">
        <v>-486526.58583333326</v>
      </c>
      <c r="AM1359" s="293"/>
      <c r="AN1359" s="291"/>
      <c r="AO1359" s="294">
        <v>0</v>
      </c>
      <c r="AP1359" s="291"/>
      <c r="AQ1359" s="295">
        <v>-265937.78000000003</v>
      </c>
      <c r="AR1359" s="291"/>
      <c r="AS1359" s="291"/>
      <c r="AT1359" s="291"/>
      <c r="AU1359" s="292">
        <v>-265937.78000000003</v>
      </c>
      <c r="AV1359" s="291">
        <v>-265937.78000000003</v>
      </c>
      <c r="AW1359" s="293"/>
      <c r="AX1359" s="291"/>
      <c r="AY1359" s="293">
        <v>0</v>
      </c>
      <c r="AZ1359" s="297" t="s">
        <v>616</v>
      </c>
      <c r="BA1359" s="295"/>
      <c r="BB1359" s="43"/>
      <c r="BC1359" s="288" t="str">
        <f t="shared" si="171"/>
        <v/>
      </c>
      <c r="BD1359" s="288" t="str">
        <f t="shared" si="171"/>
        <v/>
      </c>
      <c r="BE1359" s="288" t="str">
        <f t="shared" si="171"/>
        <v/>
      </c>
      <c r="BF1359" s="288" t="str">
        <f t="shared" si="170"/>
        <v>Non-Op</v>
      </c>
      <c r="BG1359" s="288" t="str">
        <f t="shared" si="165"/>
        <v>NO</v>
      </c>
      <c r="BH1359" s="288" t="str">
        <f t="shared" si="165"/>
        <v>NO</v>
      </c>
      <c r="BI1359" s="288" t="str">
        <f t="shared" si="172"/>
        <v/>
      </c>
      <c r="BJ1359" s="43"/>
      <c r="BK1359" s="288" t="b">
        <f t="shared" si="173"/>
        <v>1</v>
      </c>
      <c r="BL1359" s="288" t="b">
        <f t="shared" si="173"/>
        <v>1</v>
      </c>
      <c r="BM1359" s="288" t="b">
        <f t="shared" si="173"/>
        <v>1</v>
      </c>
      <c r="BN1359" s="288" t="b">
        <f t="shared" si="173"/>
        <v>1</v>
      </c>
      <c r="BO1359" s="288" t="b">
        <f t="shared" si="173"/>
        <v>1</v>
      </c>
      <c r="BP1359" s="288" t="b">
        <f t="shared" si="173"/>
        <v>1</v>
      </c>
      <c r="BQ1359" s="288" t="b">
        <f t="shared" si="173"/>
        <v>1</v>
      </c>
    </row>
    <row r="1360" spans="1:69" ht="12" customHeight="1" x14ac:dyDescent="0.25">
      <c r="A1360" s="286">
        <v>28300211</v>
      </c>
      <c r="B1360" s="287" t="s">
        <v>3430</v>
      </c>
      <c r="C1360" s="330" t="s">
        <v>1563</v>
      </c>
      <c r="D1360" s="13" t="s">
        <v>183</v>
      </c>
      <c r="E1360" s="13"/>
      <c r="F1360" s="330"/>
      <c r="G1360" s="13"/>
      <c r="H1360" s="288" t="s">
        <v>2129</v>
      </c>
      <c r="I1360" s="288" t="s">
        <v>2129</v>
      </c>
      <c r="J1360" s="288" t="s">
        <v>2129</v>
      </c>
      <c r="K1360" s="288" t="s">
        <v>2129</v>
      </c>
      <c r="L1360" s="288" t="s">
        <v>2130</v>
      </c>
      <c r="M1360" s="288" t="s">
        <v>183</v>
      </c>
      <c r="N1360" s="288" t="s">
        <v>183</v>
      </c>
      <c r="P1360" s="289">
        <v>-19107371.079999998</v>
      </c>
      <c r="Q1360" s="289">
        <v>-18948796.93</v>
      </c>
      <c r="R1360" s="289">
        <v>-18790222.780000001</v>
      </c>
      <c r="S1360" s="289">
        <v>-18631648.629999999</v>
      </c>
      <c r="T1360" s="289">
        <v>-18473074.48</v>
      </c>
      <c r="U1360" s="289">
        <v>-18314500.329999998</v>
      </c>
      <c r="V1360" s="289">
        <v>-18155926.18</v>
      </c>
      <c r="W1360" s="289">
        <v>-17997352.030000001</v>
      </c>
      <c r="X1360" s="289">
        <v>-17838777.879999999</v>
      </c>
      <c r="Y1360" s="289">
        <v>-17680203.73</v>
      </c>
      <c r="Z1360" s="289">
        <v>-17521629.579999998</v>
      </c>
      <c r="AA1360" s="289">
        <v>-17363055.43</v>
      </c>
      <c r="AB1360" s="289">
        <v>-17204481.280000001</v>
      </c>
      <c r="AC1360" s="289"/>
      <c r="AD1360" s="289"/>
      <c r="AE1360" s="289">
        <v>-18155926.180000003</v>
      </c>
      <c r="AF1360" s="333"/>
      <c r="AG1360" s="299"/>
      <c r="AH1360" s="291"/>
      <c r="AI1360" s="291"/>
      <c r="AJ1360" s="291"/>
      <c r="AK1360" s="292"/>
      <c r="AL1360" s="291">
        <v>0</v>
      </c>
      <c r="AM1360" s="293"/>
      <c r="AN1360" s="291">
        <v>-18155926.180000003</v>
      </c>
      <c r="AO1360" s="294">
        <v>-18155926.180000003</v>
      </c>
      <c r="AP1360" s="291"/>
      <c r="AQ1360" s="295">
        <v>-17204481.280000001</v>
      </c>
      <c r="AR1360" s="291"/>
      <c r="AS1360" s="291"/>
      <c r="AT1360" s="291"/>
      <c r="AU1360" s="292"/>
      <c r="AV1360" s="291">
        <v>0</v>
      </c>
      <c r="AW1360" s="293"/>
      <c r="AX1360" s="291">
        <v>-17204481.280000001</v>
      </c>
      <c r="AY1360" s="293">
        <v>-17204481.280000001</v>
      </c>
      <c r="AZ1360" s="297"/>
      <c r="BA1360" s="295"/>
      <c r="BB1360" s="43"/>
      <c r="BC1360" s="288" t="str">
        <f t="shared" si="171"/>
        <v/>
      </c>
      <c r="BD1360" s="288" t="str">
        <f t="shared" si="171"/>
        <v/>
      </c>
      <c r="BE1360" s="288" t="str">
        <f t="shared" si="171"/>
        <v/>
      </c>
      <c r="BF1360" s="288" t="str">
        <f t="shared" si="170"/>
        <v/>
      </c>
      <c r="BG1360" s="288" t="str">
        <f t="shared" si="165"/>
        <v>NO</v>
      </c>
      <c r="BH1360" s="288" t="str">
        <f t="shared" si="165"/>
        <v>W/C</v>
      </c>
      <c r="BI1360" s="288" t="str">
        <f t="shared" si="172"/>
        <v>W/C</v>
      </c>
      <c r="BJ1360" s="43"/>
      <c r="BK1360" s="288" t="b">
        <f t="shared" si="173"/>
        <v>1</v>
      </c>
      <c r="BL1360" s="288" t="b">
        <f t="shared" si="173"/>
        <v>1</v>
      </c>
      <c r="BM1360" s="288" t="b">
        <f t="shared" si="173"/>
        <v>1</v>
      </c>
      <c r="BN1360" s="288" t="b">
        <f t="shared" si="173"/>
        <v>1</v>
      </c>
      <c r="BO1360" s="288" t="b">
        <f t="shared" si="173"/>
        <v>1</v>
      </c>
      <c r="BP1360" s="288" t="b">
        <f t="shared" si="173"/>
        <v>1</v>
      </c>
      <c r="BQ1360" s="288" t="b">
        <f t="shared" si="173"/>
        <v>1</v>
      </c>
    </row>
    <row r="1361" spans="1:69" ht="12" customHeight="1" x14ac:dyDescent="0.3">
      <c r="A1361" s="286" t="s">
        <v>1564</v>
      </c>
      <c r="B1361" s="287"/>
      <c r="C1361" s="316" t="s">
        <v>1565</v>
      </c>
      <c r="D1361" s="13" t="s">
        <v>183</v>
      </c>
      <c r="E1361" s="13"/>
      <c r="F1361" s="301">
        <v>43237</v>
      </c>
      <c r="G1361" s="13"/>
      <c r="H1361" s="288" t="s">
        <v>2129</v>
      </c>
      <c r="I1361" s="288" t="s">
        <v>2129</v>
      </c>
      <c r="J1361" s="288" t="s">
        <v>2129</v>
      </c>
      <c r="K1361" s="288"/>
      <c r="L1361" s="288" t="s">
        <v>2130</v>
      </c>
      <c r="M1361" s="288" t="s">
        <v>183</v>
      </c>
      <c r="N1361" s="288" t="s">
        <v>183</v>
      </c>
      <c r="P1361" s="289"/>
      <c r="Q1361" s="289"/>
      <c r="R1361" s="289"/>
      <c r="S1361" s="289"/>
      <c r="T1361" s="289"/>
      <c r="U1361" s="289">
        <v>52857.38</v>
      </c>
      <c r="V1361" s="289">
        <v>63311.39</v>
      </c>
      <c r="W1361" s="289">
        <v>73765.399999999994</v>
      </c>
      <c r="X1361" s="289">
        <v>84219.41</v>
      </c>
      <c r="Y1361" s="289">
        <v>94673.42</v>
      </c>
      <c r="Z1361" s="289">
        <v>105127.43</v>
      </c>
      <c r="AA1361" s="289">
        <v>115581.44</v>
      </c>
      <c r="AB1361" s="289">
        <v>-201242</v>
      </c>
      <c r="AC1361" s="289"/>
      <c r="AD1361" s="289"/>
      <c r="AE1361" s="289">
        <v>40742.905833333323</v>
      </c>
      <c r="AF1361" s="333"/>
      <c r="AG1361" s="299"/>
      <c r="AH1361" s="291"/>
      <c r="AI1361" s="291"/>
      <c r="AJ1361" s="291"/>
      <c r="AK1361" s="292"/>
      <c r="AL1361" s="291">
        <v>0</v>
      </c>
      <c r="AM1361" s="293"/>
      <c r="AN1361" s="291">
        <v>40742.905833333323</v>
      </c>
      <c r="AO1361" s="294">
        <v>40742.905833333323</v>
      </c>
      <c r="AP1361" s="291"/>
      <c r="AQ1361" s="295">
        <v>-201242</v>
      </c>
      <c r="AR1361" s="291"/>
      <c r="AS1361" s="291"/>
      <c r="AT1361" s="291"/>
      <c r="AU1361" s="292"/>
      <c r="AV1361" s="291">
        <v>0</v>
      </c>
      <c r="AW1361" s="293"/>
      <c r="AX1361" s="291">
        <v>-201242</v>
      </c>
      <c r="AY1361" s="293">
        <v>-201242</v>
      </c>
      <c r="AZ1361" s="297"/>
      <c r="BA1361" s="295"/>
      <c r="BB1361" s="43"/>
      <c r="BC1361" s="288" t="str">
        <f t="shared" si="171"/>
        <v/>
      </c>
      <c r="BD1361" s="288" t="str">
        <f t="shared" si="171"/>
        <v/>
      </c>
      <c r="BE1361" s="288" t="str">
        <f t="shared" si="171"/>
        <v/>
      </c>
      <c r="BF1361" s="288"/>
      <c r="BG1361" s="288" t="str">
        <f t="shared" si="165"/>
        <v>NO</v>
      </c>
      <c r="BH1361" s="288" t="str">
        <f t="shared" si="165"/>
        <v>W/C</v>
      </c>
      <c r="BI1361" s="288" t="str">
        <f t="shared" si="172"/>
        <v>W/C</v>
      </c>
      <c r="BJ1361" s="43"/>
      <c r="BK1361" s="288" t="b">
        <f t="shared" si="173"/>
        <v>1</v>
      </c>
      <c r="BL1361" s="288" t="b">
        <f t="shared" si="173"/>
        <v>1</v>
      </c>
      <c r="BM1361" s="288" t="b">
        <f t="shared" si="173"/>
        <v>1</v>
      </c>
      <c r="BN1361" s="288" t="b">
        <f t="shared" si="173"/>
        <v>1</v>
      </c>
      <c r="BO1361" s="288" t="b">
        <f t="shared" si="173"/>
        <v>1</v>
      </c>
      <c r="BP1361" s="288" t="b">
        <f t="shared" si="173"/>
        <v>1</v>
      </c>
      <c r="BQ1361" s="288" t="b">
        <f t="shared" si="173"/>
        <v>1</v>
      </c>
    </row>
    <row r="1362" spans="1:69" ht="12" customHeight="1" x14ac:dyDescent="0.25">
      <c r="A1362" s="286">
        <v>28300221</v>
      </c>
      <c r="B1362" s="287" t="s">
        <v>3431</v>
      </c>
      <c r="C1362" s="330" t="s">
        <v>1566</v>
      </c>
      <c r="D1362" s="13" t="s">
        <v>183</v>
      </c>
      <c r="E1362" s="13"/>
      <c r="F1362" s="330"/>
      <c r="G1362" s="13"/>
      <c r="H1362" s="288" t="s">
        <v>2129</v>
      </c>
      <c r="I1362" s="288" t="s">
        <v>2129</v>
      </c>
      <c r="J1362" s="288" t="s">
        <v>2129</v>
      </c>
      <c r="K1362" s="288" t="s">
        <v>2129</v>
      </c>
      <c r="L1362" s="288" t="s">
        <v>2130</v>
      </c>
      <c r="M1362" s="288" t="s">
        <v>183</v>
      </c>
      <c r="N1362" s="288" t="s">
        <v>183</v>
      </c>
      <c r="P1362" s="289">
        <v>-6183652.8799999999</v>
      </c>
      <c r="Q1362" s="289">
        <v>-5899076</v>
      </c>
      <c r="R1362" s="289">
        <v>-5614499.1200000001</v>
      </c>
      <c r="S1362" s="289">
        <v>-5329922.24</v>
      </c>
      <c r="T1362" s="289">
        <v>-5045345.3600000003</v>
      </c>
      <c r="U1362" s="289">
        <v>-4760768.4800000004</v>
      </c>
      <c r="V1362" s="289">
        <v>-4476191.5999999996</v>
      </c>
      <c r="W1362" s="289">
        <v>-4191614.72</v>
      </c>
      <c r="X1362" s="289">
        <v>-3907037.84</v>
      </c>
      <c r="Y1362" s="289">
        <v>-3622460.96</v>
      </c>
      <c r="Z1362" s="289">
        <v>-3337884.08</v>
      </c>
      <c r="AA1362" s="289">
        <v>-3053307.2</v>
      </c>
      <c r="AB1362" s="289">
        <v>-2768730.32</v>
      </c>
      <c r="AC1362" s="289"/>
      <c r="AD1362" s="289"/>
      <c r="AE1362" s="289">
        <v>-4476191.6000000006</v>
      </c>
      <c r="AF1362" s="333"/>
      <c r="AG1362" s="299"/>
      <c r="AH1362" s="291"/>
      <c r="AI1362" s="291"/>
      <c r="AJ1362" s="291"/>
      <c r="AK1362" s="292"/>
      <c r="AL1362" s="291">
        <v>0</v>
      </c>
      <c r="AM1362" s="293"/>
      <c r="AN1362" s="291">
        <v>-4476191.6000000006</v>
      </c>
      <c r="AO1362" s="294">
        <v>-4476191.6000000006</v>
      </c>
      <c r="AP1362" s="291"/>
      <c r="AQ1362" s="295">
        <v>-2768730.32</v>
      </c>
      <c r="AR1362" s="291"/>
      <c r="AS1362" s="291"/>
      <c r="AT1362" s="291"/>
      <c r="AU1362" s="292"/>
      <c r="AV1362" s="291">
        <v>0</v>
      </c>
      <c r="AW1362" s="293"/>
      <c r="AX1362" s="291">
        <v>-2768730.32</v>
      </c>
      <c r="AY1362" s="293">
        <v>-2768730.32</v>
      </c>
      <c r="AZ1362" s="297"/>
      <c r="BA1362" s="295"/>
      <c r="BB1362" s="43"/>
      <c r="BC1362" s="288" t="str">
        <f t="shared" si="171"/>
        <v/>
      </c>
      <c r="BD1362" s="288" t="str">
        <f t="shared" si="171"/>
        <v/>
      </c>
      <c r="BE1362" s="288" t="str">
        <f t="shared" si="171"/>
        <v/>
      </c>
      <c r="BF1362" s="288" t="str">
        <f t="shared" si="171"/>
        <v/>
      </c>
      <c r="BG1362" s="288" t="str">
        <f t="shared" ref="BG1362:BH1396" si="174">IF(VALUE(AW1362),"W/C",IF(ISBLANK(AW1362),"NO","W/C"))</f>
        <v>NO</v>
      </c>
      <c r="BH1362" s="288" t="str">
        <f t="shared" si="174"/>
        <v>W/C</v>
      </c>
      <c r="BI1362" s="288" t="str">
        <f t="shared" si="172"/>
        <v>W/C</v>
      </c>
      <c r="BJ1362" s="43"/>
      <c r="BK1362" s="288" t="b">
        <f t="shared" si="173"/>
        <v>1</v>
      </c>
      <c r="BL1362" s="288" t="b">
        <f t="shared" si="173"/>
        <v>1</v>
      </c>
      <c r="BM1362" s="288" t="b">
        <f t="shared" si="173"/>
        <v>1</v>
      </c>
      <c r="BN1362" s="288" t="b">
        <f t="shared" si="173"/>
        <v>1</v>
      </c>
      <c r="BO1362" s="288" t="b">
        <f t="shared" si="173"/>
        <v>1</v>
      </c>
      <c r="BP1362" s="288" t="b">
        <f t="shared" si="173"/>
        <v>1</v>
      </c>
      <c r="BQ1362" s="288" t="b">
        <f t="shared" si="173"/>
        <v>1</v>
      </c>
    </row>
    <row r="1363" spans="1:69" ht="12" customHeight="1" x14ac:dyDescent="0.25">
      <c r="A1363" s="286">
        <v>28300232</v>
      </c>
      <c r="B1363" s="287" t="s">
        <v>3432</v>
      </c>
      <c r="C1363" s="16" t="s">
        <v>1567</v>
      </c>
      <c r="D1363" s="13" t="s">
        <v>182</v>
      </c>
      <c r="E1363" s="13"/>
      <c r="F1363" s="16"/>
      <c r="G1363" s="13"/>
      <c r="H1363" s="288" t="s">
        <v>2129</v>
      </c>
      <c r="I1363" s="288" t="s">
        <v>2129</v>
      </c>
      <c r="J1363" s="288" t="s">
        <v>2129</v>
      </c>
      <c r="K1363" s="288" t="s">
        <v>182</v>
      </c>
      <c r="L1363" s="288" t="s">
        <v>2130</v>
      </c>
      <c r="M1363" s="288" t="s">
        <v>2130</v>
      </c>
      <c r="N1363" s="288" t="s">
        <v>2129</v>
      </c>
      <c r="P1363" s="289">
        <v>-5466402.9699999997</v>
      </c>
      <c r="Q1363" s="289">
        <v>-5100701.09</v>
      </c>
      <c r="R1363" s="289">
        <v>-5334763.67</v>
      </c>
      <c r="S1363" s="289">
        <v>-4673916.8499999996</v>
      </c>
      <c r="T1363" s="289">
        <v>-5527462.1299999999</v>
      </c>
      <c r="U1363" s="289">
        <v>-3624880.64</v>
      </c>
      <c r="V1363" s="289">
        <v>-2873925.61</v>
      </c>
      <c r="W1363" s="289">
        <v>-3000057.28</v>
      </c>
      <c r="X1363" s="289">
        <v>-3049497.49</v>
      </c>
      <c r="Y1363" s="289">
        <v>-2103996.7000000002</v>
      </c>
      <c r="Z1363" s="289">
        <v>-0.01</v>
      </c>
      <c r="AA1363" s="289">
        <v>-0.01</v>
      </c>
      <c r="AB1363" s="289">
        <v>-3095282.17</v>
      </c>
      <c r="AC1363" s="289"/>
      <c r="AD1363" s="289"/>
      <c r="AE1363" s="289">
        <v>-3297503.6708333329</v>
      </c>
      <c r="AF1363" s="299"/>
      <c r="AG1363" s="299"/>
      <c r="AH1363" s="291"/>
      <c r="AI1363" s="291"/>
      <c r="AJ1363" s="291"/>
      <c r="AK1363" s="292">
        <v>-3297503.6708333329</v>
      </c>
      <c r="AL1363" s="291">
        <v>-3297503.6708333329</v>
      </c>
      <c r="AM1363" s="293"/>
      <c r="AN1363" s="291"/>
      <c r="AO1363" s="294">
        <v>0</v>
      </c>
      <c r="AP1363" s="291"/>
      <c r="AQ1363" s="295">
        <v>-3095282.17</v>
      </c>
      <c r="AR1363" s="291"/>
      <c r="AS1363" s="291"/>
      <c r="AT1363" s="291"/>
      <c r="AU1363" s="292">
        <v>-3095282.17</v>
      </c>
      <c r="AV1363" s="291">
        <v>-3095282.17</v>
      </c>
      <c r="AW1363" s="293"/>
      <c r="AX1363" s="291"/>
      <c r="AY1363" s="293">
        <v>0</v>
      </c>
      <c r="AZ1363" s="297" t="s">
        <v>616</v>
      </c>
      <c r="BA1363" s="295"/>
      <c r="BB1363" s="43"/>
      <c r="BC1363" s="288" t="str">
        <f t="shared" si="171"/>
        <v/>
      </c>
      <c r="BD1363" s="288" t="str">
        <f t="shared" si="171"/>
        <v/>
      </c>
      <c r="BE1363" s="288" t="str">
        <f t="shared" si="171"/>
        <v/>
      </c>
      <c r="BF1363" s="288" t="str">
        <f t="shared" si="171"/>
        <v>Non-Op</v>
      </c>
      <c r="BG1363" s="288" t="str">
        <f t="shared" si="174"/>
        <v>NO</v>
      </c>
      <c r="BH1363" s="288" t="str">
        <f t="shared" si="174"/>
        <v>NO</v>
      </c>
      <c r="BI1363" s="288" t="str">
        <f t="shared" si="172"/>
        <v/>
      </c>
      <c r="BJ1363" s="43"/>
      <c r="BK1363" s="288" t="b">
        <f t="shared" si="173"/>
        <v>1</v>
      </c>
      <c r="BL1363" s="288" t="b">
        <f t="shared" si="173"/>
        <v>1</v>
      </c>
      <c r="BM1363" s="288" t="b">
        <f t="shared" si="173"/>
        <v>1</v>
      </c>
      <c r="BN1363" s="288" t="b">
        <f t="shared" si="173"/>
        <v>1</v>
      </c>
      <c r="BO1363" s="288" t="b">
        <f t="shared" si="173"/>
        <v>1</v>
      </c>
      <c r="BP1363" s="288" t="b">
        <f t="shared" si="173"/>
        <v>1</v>
      </c>
      <c r="BQ1363" s="288" t="b">
        <f t="shared" si="173"/>
        <v>1</v>
      </c>
    </row>
    <row r="1364" spans="1:69" ht="12" customHeight="1" x14ac:dyDescent="0.25">
      <c r="A1364" s="286">
        <v>28300252</v>
      </c>
      <c r="B1364" s="287" t="s">
        <v>3433</v>
      </c>
      <c r="C1364" s="16" t="s">
        <v>1568</v>
      </c>
      <c r="D1364" s="13" t="s">
        <v>183</v>
      </c>
      <c r="E1364" s="13"/>
      <c r="F1364" s="16"/>
      <c r="G1364" s="13"/>
      <c r="H1364" s="288" t="s">
        <v>2129</v>
      </c>
      <c r="I1364" s="288" t="s">
        <v>2129</v>
      </c>
      <c r="J1364" s="288" t="s">
        <v>2129</v>
      </c>
      <c r="K1364" s="288" t="s">
        <v>2129</v>
      </c>
      <c r="L1364" s="288" t="s">
        <v>2130</v>
      </c>
      <c r="M1364" s="288" t="s">
        <v>183</v>
      </c>
      <c r="N1364" s="288" t="s">
        <v>183</v>
      </c>
      <c r="P1364" s="289">
        <v>-8781661.8900000006</v>
      </c>
      <c r="Q1364" s="289">
        <v>-8658943.9499999993</v>
      </c>
      <c r="R1364" s="289">
        <v>-8565263.8499999996</v>
      </c>
      <c r="S1364" s="289">
        <v>-8466595.1500000004</v>
      </c>
      <c r="T1364" s="289">
        <v>-8363338.1399999997</v>
      </c>
      <c r="U1364" s="289">
        <v>-8268037.3799999999</v>
      </c>
      <c r="V1364" s="289">
        <v>-8149820.4400000004</v>
      </c>
      <c r="W1364" s="289">
        <v>-8070434.6200000001</v>
      </c>
      <c r="X1364" s="289">
        <v>-7957136.5199999996</v>
      </c>
      <c r="Y1364" s="289">
        <v>-7816796.2000000002</v>
      </c>
      <c r="Z1364" s="289">
        <v>-7706321.1399999997</v>
      </c>
      <c r="AA1364" s="289">
        <v>-7633244.1900000004</v>
      </c>
      <c r="AB1364" s="289">
        <v>-7605521.5899999999</v>
      </c>
      <c r="AC1364" s="289"/>
      <c r="AD1364" s="289"/>
      <c r="AE1364" s="289">
        <v>-8154126.9433333324</v>
      </c>
      <c r="AF1364" s="290"/>
      <c r="AG1364" s="290"/>
      <c r="AH1364" s="291"/>
      <c r="AI1364" s="291"/>
      <c r="AJ1364" s="291"/>
      <c r="AK1364" s="292"/>
      <c r="AL1364" s="291">
        <v>0</v>
      </c>
      <c r="AM1364" s="293"/>
      <c r="AN1364" s="291">
        <v>-8154126.9433333324</v>
      </c>
      <c r="AO1364" s="294">
        <v>-8154126.9433333324</v>
      </c>
      <c r="AP1364" s="291"/>
      <c r="AQ1364" s="295">
        <v>-7605521.5899999999</v>
      </c>
      <c r="AR1364" s="291"/>
      <c r="AS1364" s="291"/>
      <c r="AT1364" s="291"/>
      <c r="AU1364" s="292"/>
      <c r="AV1364" s="291">
        <v>0</v>
      </c>
      <c r="AW1364" s="293"/>
      <c r="AX1364" s="291">
        <v>-7605521.5899999999</v>
      </c>
      <c r="AY1364" s="293">
        <v>-7605521.5899999999</v>
      </c>
      <c r="AZ1364" s="297"/>
      <c r="BA1364" s="295"/>
      <c r="BB1364" s="43"/>
      <c r="BC1364" s="288" t="str">
        <f t="shared" si="171"/>
        <v/>
      </c>
      <c r="BD1364" s="288" t="str">
        <f t="shared" si="171"/>
        <v/>
      </c>
      <c r="BE1364" s="288" t="str">
        <f t="shared" si="171"/>
        <v/>
      </c>
      <c r="BF1364" s="288" t="str">
        <f t="shared" si="171"/>
        <v/>
      </c>
      <c r="BG1364" s="288" t="str">
        <f t="shared" si="174"/>
        <v>NO</v>
      </c>
      <c r="BH1364" s="288" t="str">
        <f t="shared" si="174"/>
        <v>W/C</v>
      </c>
      <c r="BI1364" s="288" t="str">
        <f t="shared" si="172"/>
        <v>W/C</v>
      </c>
      <c r="BJ1364" s="43"/>
      <c r="BK1364" s="288" t="b">
        <f t="shared" si="173"/>
        <v>1</v>
      </c>
      <c r="BL1364" s="288" t="b">
        <f t="shared" si="173"/>
        <v>1</v>
      </c>
      <c r="BM1364" s="288" t="b">
        <f t="shared" si="173"/>
        <v>1</v>
      </c>
      <c r="BN1364" s="288" t="b">
        <f t="shared" si="173"/>
        <v>1</v>
      </c>
      <c r="BO1364" s="288" t="b">
        <f t="shared" si="173"/>
        <v>1</v>
      </c>
      <c r="BP1364" s="288" t="b">
        <f t="shared" si="173"/>
        <v>1</v>
      </c>
      <c r="BQ1364" s="288" t="b">
        <f t="shared" si="173"/>
        <v>1</v>
      </c>
    </row>
    <row r="1365" spans="1:69" ht="12" customHeight="1" x14ac:dyDescent="0.25">
      <c r="A1365" s="286">
        <v>28300262</v>
      </c>
      <c r="B1365" s="287" t="s">
        <v>3434</v>
      </c>
      <c r="C1365" s="16" t="s">
        <v>1569</v>
      </c>
      <c r="D1365" s="13" t="s">
        <v>183</v>
      </c>
      <c r="E1365" s="13"/>
      <c r="F1365" s="16"/>
      <c r="G1365" s="13"/>
      <c r="H1365" s="288" t="s">
        <v>2129</v>
      </c>
      <c r="I1365" s="288" t="s">
        <v>2129</v>
      </c>
      <c r="J1365" s="288" t="s">
        <v>2129</v>
      </c>
      <c r="K1365" s="288" t="s">
        <v>2129</v>
      </c>
      <c r="L1365" s="288" t="s">
        <v>2130</v>
      </c>
      <c r="M1365" s="288" t="s">
        <v>183</v>
      </c>
      <c r="N1365" s="288" t="s">
        <v>183</v>
      </c>
      <c r="P1365" s="289">
        <v>-2464580.38</v>
      </c>
      <c r="Q1365" s="289">
        <v>-2354765.7000000002</v>
      </c>
      <c r="R1365" s="289">
        <v>-2138080.69</v>
      </c>
      <c r="S1365" s="289">
        <v>-1996203.87</v>
      </c>
      <c r="T1365" s="289">
        <v>-2008871.06</v>
      </c>
      <c r="U1365" s="289">
        <v>-2054199.64</v>
      </c>
      <c r="V1365" s="289">
        <v>-2320964.88</v>
      </c>
      <c r="W1365" s="289">
        <v>-2469695.0099999998</v>
      </c>
      <c r="X1365" s="289">
        <v>-2526201.15</v>
      </c>
      <c r="Y1365" s="289">
        <v>-2694544.78</v>
      </c>
      <c r="Z1365" s="289">
        <v>-2717631.14</v>
      </c>
      <c r="AA1365" s="289">
        <v>-2682708.1</v>
      </c>
      <c r="AB1365" s="289">
        <v>-2709096.95</v>
      </c>
      <c r="AC1365" s="289"/>
      <c r="AD1365" s="289"/>
      <c r="AE1365" s="289">
        <v>-2379225.3904166669</v>
      </c>
      <c r="AF1365" s="372"/>
      <c r="AG1365" s="372"/>
      <c r="AH1365" s="291"/>
      <c r="AI1365" s="291"/>
      <c r="AJ1365" s="291"/>
      <c r="AK1365" s="292"/>
      <c r="AL1365" s="291">
        <v>0</v>
      </c>
      <c r="AM1365" s="293"/>
      <c r="AN1365" s="291">
        <v>-2379225.3904166669</v>
      </c>
      <c r="AO1365" s="294">
        <v>-2379225.3904166669</v>
      </c>
      <c r="AP1365" s="291"/>
      <c r="AQ1365" s="295">
        <v>-2709096.95</v>
      </c>
      <c r="AR1365" s="291"/>
      <c r="AS1365" s="291"/>
      <c r="AT1365" s="291"/>
      <c r="AU1365" s="292"/>
      <c r="AV1365" s="291">
        <v>0</v>
      </c>
      <c r="AW1365" s="293"/>
      <c r="AX1365" s="291">
        <v>-2709096.95</v>
      </c>
      <c r="AY1365" s="293">
        <v>-2709096.95</v>
      </c>
      <c r="AZ1365" s="297"/>
      <c r="BA1365" s="295"/>
      <c r="BB1365" s="43"/>
      <c r="BC1365" s="288" t="str">
        <f t="shared" si="171"/>
        <v/>
      </c>
      <c r="BD1365" s="288" t="str">
        <f t="shared" si="171"/>
        <v/>
      </c>
      <c r="BE1365" s="288" t="str">
        <f t="shared" si="171"/>
        <v/>
      </c>
      <c r="BF1365" s="288" t="str">
        <f t="shared" si="171"/>
        <v/>
      </c>
      <c r="BG1365" s="288" t="str">
        <f t="shared" si="174"/>
        <v>NO</v>
      </c>
      <c r="BH1365" s="288" t="str">
        <f t="shared" si="174"/>
        <v>W/C</v>
      </c>
      <c r="BI1365" s="288" t="str">
        <f t="shared" si="172"/>
        <v>W/C</v>
      </c>
      <c r="BJ1365" s="43"/>
      <c r="BK1365" s="288" t="b">
        <f t="shared" si="173"/>
        <v>1</v>
      </c>
      <c r="BL1365" s="288" t="b">
        <f t="shared" si="173"/>
        <v>1</v>
      </c>
      <c r="BM1365" s="288" t="b">
        <f t="shared" si="173"/>
        <v>1</v>
      </c>
      <c r="BN1365" s="288" t="b">
        <f t="shared" si="173"/>
        <v>1</v>
      </c>
      <c r="BO1365" s="288" t="b">
        <f t="shared" si="173"/>
        <v>1</v>
      </c>
      <c r="BP1365" s="288" t="b">
        <f t="shared" si="173"/>
        <v>1</v>
      </c>
      <c r="BQ1365" s="288" t="b">
        <f t="shared" si="173"/>
        <v>1</v>
      </c>
    </row>
    <row r="1366" spans="1:69" ht="12" customHeight="1" x14ac:dyDescent="0.25">
      <c r="A1366" s="286">
        <v>28300311</v>
      </c>
      <c r="B1366" s="287" t="s">
        <v>3435</v>
      </c>
      <c r="C1366" s="287" t="s">
        <v>1570</v>
      </c>
      <c r="D1366" s="13" t="s">
        <v>183</v>
      </c>
      <c r="E1366" s="13"/>
      <c r="F1366" s="287"/>
      <c r="G1366" s="13"/>
      <c r="H1366" s="288" t="s">
        <v>2129</v>
      </c>
      <c r="I1366" s="288" t="s">
        <v>2129</v>
      </c>
      <c r="J1366" s="288" t="s">
        <v>2129</v>
      </c>
      <c r="K1366" s="288" t="s">
        <v>2129</v>
      </c>
      <c r="L1366" s="288" t="s">
        <v>2130</v>
      </c>
      <c r="M1366" s="288" t="s">
        <v>183</v>
      </c>
      <c r="N1366" s="288" t="s">
        <v>183</v>
      </c>
      <c r="P1366" s="289">
        <v>-8455227.6999999993</v>
      </c>
      <c r="Q1366" s="289">
        <v>-8455227.6999999993</v>
      </c>
      <c r="R1366" s="289">
        <v>-8455227.6999999993</v>
      </c>
      <c r="S1366" s="289">
        <v>-8455227.6999999993</v>
      </c>
      <c r="T1366" s="289">
        <v>-8455227.6999999993</v>
      </c>
      <c r="U1366" s="289">
        <v>-8455227.6999999993</v>
      </c>
      <c r="V1366" s="289">
        <v>-8455227.6999999993</v>
      </c>
      <c r="W1366" s="289">
        <v>-8455227.6999999993</v>
      </c>
      <c r="X1366" s="289">
        <v>-8455227.6999999993</v>
      </c>
      <c r="Y1366" s="289">
        <v>-8455227.6999999993</v>
      </c>
      <c r="Z1366" s="289">
        <v>-8455227.6999999993</v>
      </c>
      <c r="AA1366" s="289">
        <v>-8455227.6999999993</v>
      </c>
      <c r="AB1366" s="289">
        <v>-8455227.6999999993</v>
      </c>
      <c r="AC1366" s="289"/>
      <c r="AD1366" s="289"/>
      <c r="AE1366" s="289">
        <v>-8455227.7000000011</v>
      </c>
      <c r="AF1366" s="299"/>
      <c r="AG1366" s="299"/>
      <c r="AH1366" s="291"/>
      <c r="AI1366" s="291"/>
      <c r="AJ1366" s="291"/>
      <c r="AK1366" s="292"/>
      <c r="AL1366" s="291">
        <v>0</v>
      </c>
      <c r="AM1366" s="293"/>
      <c r="AN1366" s="291">
        <v>-8455227.7000000011</v>
      </c>
      <c r="AO1366" s="294">
        <v>-8455227.7000000011</v>
      </c>
      <c r="AP1366" s="291"/>
      <c r="AQ1366" s="295">
        <v>-8455227.6999999993</v>
      </c>
      <c r="AR1366" s="291"/>
      <c r="AS1366" s="291"/>
      <c r="AT1366" s="291"/>
      <c r="AU1366" s="292"/>
      <c r="AV1366" s="291">
        <v>0</v>
      </c>
      <c r="AW1366" s="293"/>
      <c r="AX1366" s="291">
        <v>-8455227.6999999993</v>
      </c>
      <c r="AY1366" s="293">
        <v>-8455227.6999999993</v>
      </c>
      <c r="AZ1366" s="297"/>
      <c r="BA1366" s="295"/>
      <c r="BB1366" s="43"/>
      <c r="BC1366" s="288" t="str">
        <f t="shared" si="171"/>
        <v/>
      </c>
      <c r="BD1366" s="288" t="str">
        <f t="shared" si="171"/>
        <v/>
      </c>
      <c r="BE1366" s="288" t="str">
        <f t="shared" si="171"/>
        <v/>
      </c>
      <c r="BF1366" s="288" t="str">
        <f t="shared" si="171"/>
        <v/>
      </c>
      <c r="BG1366" s="288" t="str">
        <f t="shared" si="174"/>
        <v>NO</v>
      </c>
      <c r="BH1366" s="288" t="str">
        <f t="shared" si="174"/>
        <v>W/C</v>
      </c>
      <c r="BI1366" s="288" t="str">
        <f t="shared" si="172"/>
        <v>W/C</v>
      </c>
      <c r="BJ1366" s="43"/>
      <c r="BK1366" s="288" t="b">
        <f t="shared" si="173"/>
        <v>1</v>
      </c>
      <c r="BL1366" s="288" t="b">
        <f t="shared" si="173"/>
        <v>1</v>
      </c>
      <c r="BM1366" s="288" t="b">
        <f t="shared" si="173"/>
        <v>1</v>
      </c>
      <c r="BN1366" s="288" t="b">
        <f t="shared" si="173"/>
        <v>1</v>
      </c>
      <c r="BO1366" s="288" t="b">
        <f t="shared" si="173"/>
        <v>1</v>
      </c>
      <c r="BP1366" s="288" t="b">
        <f t="shared" si="173"/>
        <v>1</v>
      </c>
      <c r="BQ1366" s="288" t="b">
        <f t="shared" si="173"/>
        <v>1</v>
      </c>
    </row>
    <row r="1367" spans="1:69" ht="12" customHeight="1" x14ac:dyDescent="0.25">
      <c r="A1367" s="286">
        <v>28300361</v>
      </c>
      <c r="B1367" s="287" t="s">
        <v>3436</v>
      </c>
      <c r="C1367" s="16" t="s">
        <v>1571</v>
      </c>
      <c r="D1367" s="13" t="s">
        <v>182</v>
      </c>
      <c r="E1367" s="13"/>
      <c r="F1367" s="16"/>
      <c r="G1367" s="13"/>
      <c r="H1367" s="288" t="s">
        <v>2129</v>
      </c>
      <c r="I1367" s="288" t="s">
        <v>2129</v>
      </c>
      <c r="J1367" s="288" t="s">
        <v>2129</v>
      </c>
      <c r="K1367" s="288" t="s">
        <v>182</v>
      </c>
      <c r="L1367" s="288" t="s">
        <v>2130</v>
      </c>
      <c r="M1367" s="288" t="s">
        <v>2130</v>
      </c>
      <c r="N1367" s="288" t="s">
        <v>2129</v>
      </c>
      <c r="P1367" s="289">
        <v>-797362.18</v>
      </c>
      <c r="Q1367" s="289">
        <v>-2511685.7599999998</v>
      </c>
      <c r="R1367" s="289">
        <v>-4201898.9400000004</v>
      </c>
      <c r="S1367" s="289">
        <v>-1.1100000000000001</v>
      </c>
      <c r="T1367" s="289">
        <v>-1.1100000000000001</v>
      </c>
      <c r="U1367" s="289">
        <v>-1.1100000000000001</v>
      </c>
      <c r="V1367" s="289">
        <v>-1.1100000000000001</v>
      </c>
      <c r="W1367" s="289">
        <v>-1.1100000000000001</v>
      </c>
      <c r="X1367" s="289">
        <v>-1.1100000000000001</v>
      </c>
      <c r="Y1367" s="289">
        <v>-1.1100000000000001</v>
      </c>
      <c r="Z1367" s="289">
        <v>-1.1100000000000001</v>
      </c>
      <c r="AA1367" s="289">
        <v>1.39</v>
      </c>
      <c r="AB1367" s="289">
        <v>-1.1100000000000001</v>
      </c>
      <c r="AC1367" s="289"/>
      <c r="AD1367" s="289"/>
      <c r="AE1367" s="289">
        <v>-592689.48625000019</v>
      </c>
      <c r="AF1367" s="299"/>
      <c r="AG1367" s="299"/>
      <c r="AH1367" s="291"/>
      <c r="AI1367" s="291"/>
      <c r="AJ1367" s="291"/>
      <c r="AK1367" s="292">
        <v>-592689.48625000019</v>
      </c>
      <c r="AL1367" s="291">
        <v>-592689.48625000019</v>
      </c>
      <c r="AM1367" s="293"/>
      <c r="AN1367" s="291"/>
      <c r="AO1367" s="294">
        <v>0</v>
      </c>
      <c r="AP1367" s="291"/>
      <c r="AQ1367" s="295">
        <v>-1.1100000000000001</v>
      </c>
      <c r="AR1367" s="291"/>
      <c r="AS1367" s="291"/>
      <c r="AT1367" s="291"/>
      <c r="AU1367" s="292">
        <v>-1.1100000000000001</v>
      </c>
      <c r="AV1367" s="291">
        <v>-1.1100000000000001</v>
      </c>
      <c r="AW1367" s="293"/>
      <c r="AX1367" s="291"/>
      <c r="AY1367" s="293">
        <v>0</v>
      </c>
      <c r="AZ1367" s="297" t="s">
        <v>667</v>
      </c>
      <c r="BA1367" s="295"/>
      <c r="BB1367" s="43"/>
      <c r="BC1367" s="288" t="str">
        <f t="shared" si="171"/>
        <v/>
      </c>
      <c r="BD1367" s="288" t="str">
        <f t="shared" si="171"/>
        <v/>
      </c>
      <c r="BE1367" s="288" t="str">
        <f t="shared" si="171"/>
        <v/>
      </c>
      <c r="BF1367" s="288" t="str">
        <f t="shared" si="171"/>
        <v>Non-Op</v>
      </c>
      <c r="BG1367" s="288" t="str">
        <f t="shared" si="174"/>
        <v>NO</v>
      </c>
      <c r="BH1367" s="288" t="str">
        <f t="shared" si="174"/>
        <v>NO</v>
      </c>
      <c r="BI1367" s="288" t="str">
        <f t="shared" si="172"/>
        <v/>
      </c>
      <c r="BJ1367" s="43"/>
      <c r="BK1367" s="288" t="b">
        <f t="shared" si="173"/>
        <v>1</v>
      </c>
      <c r="BL1367" s="288" t="b">
        <f t="shared" si="173"/>
        <v>1</v>
      </c>
      <c r="BM1367" s="288" t="b">
        <f t="shared" si="173"/>
        <v>1</v>
      </c>
      <c r="BN1367" s="288" t="b">
        <f t="shared" si="173"/>
        <v>1</v>
      </c>
      <c r="BO1367" s="288" t="b">
        <f t="shared" si="173"/>
        <v>1</v>
      </c>
      <c r="BP1367" s="288" t="b">
        <f t="shared" si="173"/>
        <v>1</v>
      </c>
      <c r="BQ1367" s="288" t="b">
        <f t="shared" si="173"/>
        <v>1</v>
      </c>
    </row>
    <row r="1368" spans="1:69" ht="12" customHeight="1" x14ac:dyDescent="0.25">
      <c r="A1368" s="286">
        <v>28300362</v>
      </c>
      <c r="B1368" s="287" t="s">
        <v>3437</v>
      </c>
      <c r="C1368" s="16" t="s">
        <v>1572</v>
      </c>
      <c r="D1368" s="13" t="s">
        <v>182</v>
      </c>
      <c r="E1368" s="13"/>
      <c r="F1368" s="16"/>
      <c r="G1368" s="13"/>
      <c r="H1368" s="288" t="s">
        <v>2129</v>
      </c>
      <c r="I1368" s="288" t="s">
        <v>2129</v>
      </c>
      <c r="J1368" s="288" t="s">
        <v>2129</v>
      </c>
      <c r="K1368" s="288" t="s">
        <v>182</v>
      </c>
      <c r="L1368" s="288" t="s">
        <v>2130</v>
      </c>
      <c r="M1368" s="288" t="s">
        <v>2130</v>
      </c>
      <c r="N1368" s="288" t="s">
        <v>2129</v>
      </c>
      <c r="P1368" s="289">
        <v>-0.35</v>
      </c>
      <c r="Q1368" s="289">
        <v>-755917.62</v>
      </c>
      <c r="R1368" s="289">
        <v>-1482621.9</v>
      </c>
      <c r="S1368" s="289">
        <v>-0.35</v>
      </c>
      <c r="T1368" s="289">
        <v>-0.35</v>
      </c>
      <c r="U1368" s="289">
        <v>-0.35</v>
      </c>
      <c r="V1368" s="289">
        <v>-0.35</v>
      </c>
      <c r="W1368" s="289">
        <v>-0.35</v>
      </c>
      <c r="X1368" s="289">
        <v>-0.35</v>
      </c>
      <c r="Y1368" s="289">
        <v>-0.35</v>
      </c>
      <c r="Z1368" s="289">
        <v>27996.55</v>
      </c>
      <c r="AA1368" s="289">
        <v>0.96</v>
      </c>
      <c r="AB1368" s="289">
        <v>-0.35</v>
      </c>
      <c r="AC1368" s="289"/>
      <c r="AD1368" s="289"/>
      <c r="AE1368" s="289">
        <v>-184212.06750000009</v>
      </c>
      <c r="AF1368" s="299"/>
      <c r="AG1368" s="299"/>
      <c r="AH1368" s="291"/>
      <c r="AI1368" s="291"/>
      <c r="AJ1368" s="291"/>
      <c r="AK1368" s="292">
        <v>-184212.06750000009</v>
      </c>
      <c r="AL1368" s="291">
        <v>-184212.06750000009</v>
      </c>
      <c r="AM1368" s="293"/>
      <c r="AN1368" s="291"/>
      <c r="AO1368" s="294">
        <v>0</v>
      </c>
      <c r="AP1368" s="291"/>
      <c r="AQ1368" s="295">
        <v>-0.35</v>
      </c>
      <c r="AR1368" s="291"/>
      <c r="AS1368" s="291"/>
      <c r="AT1368" s="291"/>
      <c r="AU1368" s="292">
        <v>-0.35</v>
      </c>
      <c r="AV1368" s="291">
        <v>-0.35</v>
      </c>
      <c r="AW1368" s="293"/>
      <c r="AX1368" s="291"/>
      <c r="AY1368" s="293">
        <v>0</v>
      </c>
      <c r="AZ1368" s="297" t="s">
        <v>667</v>
      </c>
      <c r="BA1368" s="295"/>
      <c r="BB1368" s="43"/>
      <c r="BC1368" s="288" t="str">
        <f t="shared" si="171"/>
        <v/>
      </c>
      <c r="BD1368" s="288" t="str">
        <f t="shared" si="171"/>
        <v/>
      </c>
      <c r="BE1368" s="288" t="str">
        <f t="shared" si="171"/>
        <v/>
      </c>
      <c r="BF1368" s="288" t="str">
        <f t="shared" si="171"/>
        <v>Non-Op</v>
      </c>
      <c r="BG1368" s="288" t="str">
        <f t="shared" si="174"/>
        <v>NO</v>
      </c>
      <c r="BH1368" s="288" t="str">
        <f t="shared" si="174"/>
        <v>NO</v>
      </c>
      <c r="BI1368" s="288" t="str">
        <f t="shared" si="172"/>
        <v/>
      </c>
      <c r="BJ1368" s="43"/>
      <c r="BK1368" s="288" t="b">
        <f t="shared" si="173"/>
        <v>1</v>
      </c>
      <c r="BL1368" s="288" t="b">
        <f t="shared" si="173"/>
        <v>1</v>
      </c>
      <c r="BM1368" s="288" t="b">
        <f t="shared" si="173"/>
        <v>1</v>
      </c>
      <c r="BN1368" s="288" t="b">
        <f t="shared" si="173"/>
        <v>1</v>
      </c>
      <c r="BO1368" s="288" t="b">
        <f t="shared" si="173"/>
        <v>1</v>
      </c>
      <c r="BP1368" s="288" t="b">
        <f t="shared" si="173"/>
        <v>1</v>
      </c>
      <c r="BQ1368" s="288" t="b">
        <f t="shared" si="173"/>
        <v>1</v>
      </c>
    </row>
    <row r="1369" spans="1:69" ht="12" customHeight="1" x14ac:dyDescent="0.25">
      <c r="A1369" s="286">
        <v>28300431</v>
      </c>
      <c r="B1369" s="287" t="s">
        <v>3438</v>
      </c>
      <c r="C1369" s="16" t="s">
        <v>1573</v>
      </c>
      <c r="D1369" s="13" t="s">
        <v>180</v>
      </c>
      <c r="E1369" s="13"/>
      <c r="F1369" s="16"/>
      <c r="G1369" s="13"/>
      <c r="H1369" s="288" t="s">
        <v>2129</v>
      </c>
      <c r="I1369" s="288" t="s">
        <v>180</v>
      </c>
      <c r="J1369" s="288" t="s">
        <v>2129</v>
      </c>
      <c r="K1369" s="288" t="s">
        <v>2129</v>
      </c>
      <c r="L1369" s="288" t="s">
        <v>2130</v>
      </c>
      <c r="M1369" s="288" t="s">
        <v>2130</v>
      </c>
      <c r="N1369" s="288" t="s">
        <v>2129</v>
      </c>
      <c r="P1369" s="289">
        <v>0</v>
      </c>
      <c r="Q1369" s="289">
        <v>0</v>
      </c>
      <c r="R1369" s="289">
        <v>0</v>
      </c>
      <c r="S1369" s="289">
        <v>0</v>
      </c>
      <c r="T1369" s="289">
        <v>0</v>
      </c>
      <c r="U1369" s="289">
        <v>0</v>
      </c>
      <c r="V1369" s="289">
        <v>0</v>
      </c>
      <c r="W1369" s="289">
        <v>0</v>
      </c>
      <c r="X1369" s="289">
        <v>0</v>
      </c>
      <c r="Y1369" s="289">
        <v>0</v>
      </c>
      <c r="Z1369" s="289">
        <v>0</v>
      </c>
      <c r="AA1369" s="289">
        <v>0</v>
      </c>
      <c r="AB1369" s="289">
        <v>0</v>
      </c>
      <c r="AC1369" s="289"/>
      <c r="AD1369" s="289"/>
      <c r="AE1369" s="289">
        <v>0</v>
      </c>
      <c r="AF1369" s="299" t="s">
        <v>1574</v>
      </c>
      <c r="AG1369" s="299"/>
      <c r="AH1369" s="291"/>
      <c r="AI1369" s="291">
        <v>0</v>
      </c>
      <c r="AJ1369" s="291"/>
      <c r="AK1369" s="292"/>
      <c r="AL1369" s="291">
        <v>0</v>
      </c>
      <c r="AM1369" s="293"/>
      <c r="AN1369" s="291"/>
      <c r="AO1369" s="294">
        <v>0</v>
      </c>
      <c r="AP1369" s="291"/>
      <c r="AQ1369" s="295">
        <v>0</v>
      </c>
      <c r="AR1369" s="291"/>
      <c r="AS1369" s="291">
        <v>0</v>
      </c>
      <c r="AT1369" s="291"/>
      <c r="AU1369" s="292"/>
      <c r="AV1369" s="291">
        <v>0</v>
      </c>
      <c r="AW1369" s="293"/>
      <c r="AX1369" s="291"/>
      <c r="AY1369" s="293">
        <v>0</v>
      </c>
      <c r="AZ1369" s="297"/>
      <c r="BA1369" s="295"/>
      <c r="BB1369" s="43"/>
      <c r="BC1369" s="288" t="str">
        <f t="shared" si="171"/>
        <v/>
      </c>
      <c r="BD1369" s="288" t="str">
        <f t="shared" si="171"/>
        <v>ERB</v>
      </c>
      <c r="BE1369" s="288" t="str">
        <f t="shared" si="171"/>
        <v/>
      </c>
      <c r="BF1369" s="288" t="str">
        <f t="shared" si="171"/>
        <v/>
      </c>
      <c r="BG1369" s="288" t="str">
        <f t="shared" si="174"/>
        <v>NO</v>
      </c>
      <c r="BH1369" s="288" t="str">
        <f t="shared" si="174"/>
        <v>NO</v>
      </c>
      <c r="BI1369" s="288" t="str">
        <f t="shared" si="172"/>
        <v/>
      </c>
      <c r="BJ1369" s="43"/>
      <c r="BK1369" s="288" t="b">
        <f t="shared" si="173"/>
        <v>1</v>
      </c>
      <c r="BL1369" s="288" t="b">
        <f t="shared" si="173"/>
        <v>1</v>
      </c>
      <c r="BM1369" s="288" t="b">
        <f t="shared" si="173"/>
        <v>1</v>
      </c>
      <c r="BN1369" s="288" t="b">
        <f t="shared" si="173"/>
        <v>1</v>
      </c>
      <c r="BO1369" s="288" t="b">
        <f t="shared" si="173"/>
        <v>1</v>
      </c>
      <c r="BP1369" s="288" t="b">
        <f t="shared" si="173"/>
        <v>1</v>
      </c>
      <c r="BQ1369" s="288" t="b">
        <f t="shared" si="173"/>
        <v>1</v>
      </c>
    </row>
    <row r="1370" spans="1:69" ht="12" customHeight="1" x14ac:dyDescent="0.25">
      <c r="A1370" s="286">
        <v>28300441</v>
      </c>
      <c r="B1370" s="287" t="s">
        <v>3439</v>
      </c>
      <c r="C1370" s="16" t="s">
        <v>1575</v>
      </c>
      <c r="D1370" s="13" t="s">
        <v>183</v>
      </c>
      <c r="E1370" s="13"/>
      <c r="F1370" s="16"/>
      <c r="G1370" s="13"/>
      <c r="H1370" s="288" t="s">
        <v>2129</v>
      </c>
      <c r="I1370" s="288" t="s">
        <v>2129</v>
      </c>
      <c r="J1370" s="288" t="s">
        <v>2129</v>
      </c>
      <c r="K1370" s="288" t="s">
        <v>2129</v>
      </c>
      <c r="L1370" s="288" t="s">
        <v>2130</v>
      </c>
      <c r="M1370" s="288" t="s">
        <v>183</v>
      </c>
      <c r="N1370" s="288" t="s">
        <v>183</v>
      </c>
      <c r="P1370" s="289">
        <v>-3653111.77</v>
      </c>
      <c r="Q1370" s="289">
        <v>-3653111.77</v>
      </c>
      <c r="R1370" s="289">
        <v>-3653111.77</v>
      </c>
      <c r="S1370" s="289">
        <v>-3653111.77</v>
      </c>
      <c r="T1370" s="289">
        <v>-3653111.77</v>
      </c>
      <c r="U1370" s="289">
        <v>-3653111.77</v>
      </c>
      <c r="V1370" s="289">
        <v>-3653111.77</v>
      </c>
      <c r="W1370" s="289">
        <v>-3653111.77</v>
      </c>
      <c r="X1370" s="289">
        <v>-3653111.77</v>
      </c>
      <c r="Y1370" s="289">
        <v>-3653111.77</v>
      </c>
      <c r="Z1370" s="289">
        <v>-3653111.77</v>
      </c>
      <c r="AA1370" s="289">
        <v>-3653111.77</v>
      </c>
      <c r="AB1370" s="289">
        <v>-3653111.77</v>
      </c>
      <c r="AC1370" s="289"/>
      <c r="AD1370" s="289"/>
      <c r="AE1370" s="289">
        <v>-3653111.7700000009</v>
      </c>
      <c r="AF1370" s="299"/>
      <c r="AG1370" s="299"/>
      <c r="AH1370" s="291"/>
      <c r="AI1370" s="291"/>
      <c r="AJ1370" s="291"/>
      <c r="AK1370" s="292"/>
      <c r="AL1370" s="291">
        <v>0</v>
      </c>
      <c r="AM1370" s="293"/>
      <c r="AN1370" s="291">
        <v>-3653111.7700000009</v>
      </c>
      <c r="AO1370" s="294">
        <v>-3653111.7700000009</v>
      </c>
      <c r="AP1370" s="291"/>
      <c r="AQ1370" s="295">
        <v>-3653111.77</v>
      </c>
      <c r="AR1370" s="291"/>
      <c r="AS1370" s="291"/>
      <c r="AT1370" s="291"/>
      <c r="AU1370" s="292"/>
      <c r="AV1370" s="291">
        <v>0</v>
      </c>
      <c r="AW1370" s="293"/>
      <c r="AX1370" s="291">
        <v>-3653111.77</v>
      </c>
      <c r="AY1370" s="293">
        <v>-3653111.77</v>
      </c>
      <c r="AZ1370" s="297"/>
      <c r="BA1370" s="295"/>
      <c r="BB1370" s="43"/>
      <c r="BC1370" s="288" t="str">
        <f t="shared" si="171"/>
        <v/>
      </c>
      <c r="BD1370" s="288" t="str">
        <f t="shared" si="171"/>
        <v/>
      </c>
      <c r="BE1370" s="288" t="str">
        <f t="shared" si="171"/>
        <v/>
      </c>
      <c r="BF1370" s="288" t="str">
        <f t="shared" si="171"/>
        <v/>
      </c>
      <c r="BG1370" s="288" t="str">
        <f t="shared" si="174"/>
        <v>NO</v>
      </c>
      <c r="BH1370" s="288" t="str">
        <f t="shared" si="174"/>
        <v>W/C</v>
      </c>
      <c r="BI1370" s="288" t="str">
        <f t="shared" si="172"/>
        <v>W/C</v>
      </c>
      <c r="BJ1370" s="43"/>
      <c r="BK1370" s="288" t="b">
        <f t="shared" si="173"/>
        <v>1</v>
      </c>
      <c r="BL1370" s="288" t="b">
        <f t="shared" si="173"/>
        <v>1</v>
      </c>
      <c r="BM1370" s="288" t="b">
        <f t="shared" si="173"/>
        <v>1</v>
      </c>
      <c r="BN1370" s="288" t="b">
        <f t="shared" si="173"/>
        <v>1</v>
      </c>
      <c r="BO1370" s="288" t="b">
        <f t="shared" si="173"/>
        <v>1</v>
      </c>
      <c r="BP1370" s="288" t="b">
        <f t="shared" si="173"/>
        <v>1</v>
      </c>
      <c r="BQ1370" s="288" t="b">
        <f t="shared" si="173"/>
        <v>1</v>
      </c>
    </row>
    <row r="1371" spans="1:69" ht="12" customHeight="1" x14ac:dyDescent="0.25">
      <c r="A1371" s="286">
        <v>28300501</v>
      </c>
      <c r="B1371" s="287" t="s">
        <v>3440</v>
      </c>
      <c r="C1371" s="16" t="s">
        <v>1576</v>
      </c>
      <c r="D1371" s="13" t="s">
        <v>2133</v>
      </c>
      <c r="E1371" s="13"/>
      <c r="F1371" s="16"/>
      <c r="G1371" s="13"/>
      <c r="H1371" s="288" t="s">
        <v>2129</v>
      </c>
      <c r="I1371" s="288" t="s">
        <v>180</v>
      </c>
      <c r="J1371" s="288" t="s">
        <v>181</v>
      </c>
      <c r="K1371" s="288" t="s">
        <v>2129</v>
      </c>
      <c r="L1371" s="288" t="s">
        <v>2130</v>
      </c>
      <c r="M1371" s="288" t="s">
        <v>2130</v>
      </c>
      <c r="N1371" s="288" t="s">
        <v>2129</v>
      </c>
      <c r="P1371" s="289">
        <v>1070991.8500000001</v>
      </c>
      <c r="Q1371" s="289">
        <v>1065086.6499999999</v>
      </c>
      <c r="R1371" s="289">
        <v>1059181.24</v>
      </c>
      <c r="S1371" s="289">
        <v>1053275.93</v>
      </c>
      <c r="T1371" s="289">
        <v>1047370.63</v>
      </c>
      <c r="U1371" s="289">
        <v>1041465.32</v>
      </c>
      <c r="V1371" s="289">
        <v>1035560.02</v>
      </c>
      <c r="W1371" s="289">
        <v>1029654.71</v>
      </c>
      <c r="X1371" s="289">
        <v>1023749.41</v>
      </c>
      <c r="Y1371" s="289">
        <v>1017844.1</v>
      </c>
      <c r="Z1371" s="289">
        <v>1011938.8</v>
      </c>
      <c r="AA1371" s="289">
        <v>1006033.49</v>
      </c>
      <c r="AB1371" s="289">
        <v>1000128.19</v>
      </c>
      <c r="AC1371" s="289"/>
      <c r="AD1371" s="289"/>
      <c r="AE1371" s="289">
        <v>1035560.0266666667</v>
      </c>
      <c r="AF1371" s="299" t="s">
        <v>1069</v>
      </c>
      <c r="AG1371" s="299" t="s">
        <v>1034</v>
      </c>
      <c r="AH1371" s="291"/>
      <c r="AI1371" s="291">
        <v>685437.18165066675</v>
      </c>
      <c r="AJ1371" s="291">
        <v>350122.84501600004</v>
      </c>
      <c r="AK1371" s="292"/>
      <c r="AL1371" s="291">
        <v>1035560.0266666668</v>
      </c>
      <c r="AM1371" s="293"/>
      <c r="AN1371" s="291"/>
      <c r="AO1371" s="294">
        <v>0</v>
      </c>
      <c r="AP1371" s="291"/>
      <c r="AQ1371" s="295">
        <v>1000128.19</v>
      </c>
      <c r="AR1371" s="291"/>
      <c r="AS1371" s="291">
        <v>661984.84896099998</v>
      </c>
      <c r="AT1371" s="291">
        <v>338143.34103900002</v>
      </c>
      <c r="AU1371" s="292"/>
      <c r="AV1371" s="291">
        <v>1000128.19</v>
      </c>
      <c r="AW1371" s="293"/>
      <c r="AX1371" s="291"/>
      <c r="AY1371" s="293">
        <v>0</v>
      </c>
      <c r="AZ1371" s="297"/>
      <c r="BA1371" s="295"/>
      <c r="BB1371" s="43"/>
      <c r="BC1371" s="288" t="str">
        <f t="shared" si="171"/>
        <v/>
      </c>
      <c r="BD1371" s="288" t="str">
        <f t="shared" si="171"/>
        <v>ERB</v>
      </c>
      <c r="BE1371" s="288" t="str">
        <f t="shared" si="171"/>
        <v>GRB</v>
      </c>
      <c r="BF1371" s="288" t="str">
        <f t="shared" si="171"/>
        <v/>
      </c>
      <c r="BG1371" s="288" t="str">
        <f t="shared" si="174"/>
        <v>NO</v>
      </c>
      <c r="BH1371" s="288" t="str">
        <f t="shared" si="174"/>
        <v>NO</v>
      </c>
      <c r="BI1371" s="288" t="str">
        <f t="shared" si="172"/>
        <v/>
      </c>
      <c r="BJ1371" s="43"/>
      <c r="BK1371" s="288" t="b">
        <f t="shared" si="173"/>
        <v>1</v>
      </c>
      <c r="BL1371" s="288" t="b">
        <f t="shared" si="173"/>
        <v>1</v>
      </c>
      <c r="BM1371" s="288" t="b">
        <f t="shared" si="173"/>
        <v>1</v>
      </c>
      <c r="BN1371" s="288" t="b">
        <f t="shared" si="173"/>
        <v>1</v>
      </c>
      <c r="BO1371" s="288" t="b">
        <f t="shared" si="173"/>
        <v>1</v>
      </c>
      <c r="BP1371" s="288" t="b">
        <f t="shared" si="173"/>
        <v>1</v>
      </c>
      <c r="BQ1371" s="288" t="b">
        <f t="shared" si="173"/>
        <v>1</v>
      </c>
    </row>
    <row r="1372" spans="1:69" ht="12" customHeight="1" x14ac:dyDescent="0.25">
      <c r="A1372" s="286">
        <v>28300503</v>
      </c>
      <c r="B1372" s="287" t="s">
        <v>3441</v>
      </c>
      <c r="C1372" s="16" t="s">
        <v>1577</v>
      </c>
      <c r="D1372" s="13" t="s">
        <v>179</v>
      </c>
      <c r="E1372" s="13"/>
      <c r="F1372" s="16"/>
      <c r="G1372" s="13"/>
      <c r="H1372" s="288" t="s">
        <v>179</v>
      </c>
      <c r="I1372" s="288" t="s">
        <v>2129</v>
      </c>
      <c r="J1372" s="288" t="s">
        <v>2129</v>
      </c>
      <c r="K1372" s="288" t="s">
        <v>2129</v>
      </c>
      <c r="L1372" s="288" t="s">
        <v>2130</v>
      </c>
      <c r="M1372" s="288" t="s">
        <v>2130</v>
      </c>
      <c r="N1372" s="288" t="s">
        <v>2129</v>
      </c>
      <c r="P1372" s="289">
        <v>-4601698.8899999997</v>
      </c>
      <c r="Q1372" s="289">
        <v>-4589261.8499999996</v>
      </c>
      <c r="R1372" s="289">
        <v>-4576824.8099999996</v>
      </c>
      <c r="S1372" s="289">
        <v>-4564387.7699999996</v>
      </c>
      <c r="T1372" s="289">
        <v>-4551950.7300000004</v>
      </c>
      <c r="U1372" s="289">
        <v>-4539513.6900000004</v>
      </c>
      <c r="V1372" s="289">
        <v>-4527076.6500000004</v>
      </c>
      <c r="W1372" s="289">
        <v>-4514639.6100000003</v>
      </c>
      <c r="X1372" s="289">
        <v>-4502202.57</v>
      </c>
      <c r="Y1372" s="289">
        <v>-4489765.53</v>
      </c>
      <c r="Z1372" s="289">
        <v>-4477328.49</v>
      </c>
      <c r="AA1372" s="289">
        <v>-4464891.45</v>
      </c>
      <c r="AB1372" s="289">
        <v>-4452454.41</v>
      </c>
      <c r="AC1372" s="289"/>
      <c r="AD1372" s="289"/>
      <c r="AE1372" s="289">
        <v>-4527076.6500000004</v>
      </c>
      <c r="AF1372" s="307"/>
      <c r="AG1372" s="307"/>
      <c r="AH1372" s="291">
        <v>-4527076.6500000004</v>
      </c>
      <c r="AI1372" s="291"/>
      <c r="AJ1372" s="291"/>
      <c r="AK1372" s="292"/>
      <c r="AL1372" s="291">
        <v>0</v>
      </c>
      <c r="AM1372" s="293"/>
      <c r="AN1372" s="291"/>
      <c r="AO1372" s="294">
        <v>0</v>
      </c>
      <c r="AP1372" s="291"/>
      <c r="AQ1372" s="295">
        <v>-4452454.41</v>
      </c>
      <c r="AR1372" s="291">
        <v>-4452454.41</v>
      </c>
      <c r="AS1372" s="291"/>
      <c r="AT1372" s="291"/>
      <c r="AU1372" s="292"/>
      <c r="AV1372" s="291">
        <v>0</v>
      </c>
      <c r="AW1372" s="293"/>
      <c r="AX1372" s="291"/>
      <c r="AY1372" s="293">
        <v>0</v>
      </c>
      <c r="AZ1372" s="297"/>
      <c r="BA1372" s="295"/>
      <c r="BB1372" s="43"/>
      <c r="BC1372" s="288" t="str">
        <f t="shared" si="171"/>
        <v>AIC</v>
      </c>
      <c r="BD1372" s="288" t="str">
        <f t="shared" si="171"/>
        <v/>
      </c>
      <c r="BE1372" s="288" t="str">
        <f t="shared" si="171"/>
        <v/>
      </c>
      <c r="BF1372" s="288" t="str">
        <f t="shared" si="171"/>
        <v/>
      </c>
      <c r="BG1372" s="288" t="str">
        <f t="shared" si="174"/>
        <v>NO</v>
      </c>
      <c r="BH1372" s="288" t="str">
        <f t="shared" si="174"/>
        <v>NO</v>
      </c>
      <c r="BI1372" s="288" t="str">
        <f t="shared" si="172"/>
        <v/>
      </c>
      <c r="BJ1372" s="43"/>
      <c r="BK1372" s="288" t="b">
        <f t="shared" si="173"/>
        <v>1</v>
      </c>
      <c r="BL1372" s="288" t="b">
        <f t="shared" si="173"/>
        <v>1</v>
      </c>
      <c r="BM1372" s="288" t="b">
        <f t="shared" si="173"/>
        <v>1</v>
      </c>
      <c r="BN1372" s="288" t="b">
        <f t="shared" si="173"/>
        <v>1</v>
      </c>
      <c r="BO1372" s="288" t="b">
        <f t="shared" si="173"/>
        <v>1</v>
      </c>
      <c r="BP1372" s="288" t="b">
        <f t="shared" si="173"/>
        <v>1</v>
      </c>
      <c r="BQ1372" s="288" t="b">
        <f t="shared" si="173"/>
        <v>1</v>
      </c>
    </row>
    <row r="1373" spans="1:69" ht="12" customHeight="1" x14ac:dyDescent="0.25">
      <c r="A1373" s="286">
        <v>28300511</v>
      </c>
      <c r="B1373" s="287" t="s">
        <v>3442</v>
      </c>
      <c r="C1373" s="16" t="s">
        <v>1578</v>
      </c>
      <c r="D1373" s="13" t="s">
        <v>182</v>
      </c>
      <c r="E1373" s="13"/>
      <c r="F1373" s="16"/>
      <c r="G1373" s="13"/>
      <c r="H1373" s="288" t="s">
        <v>2129</v>
      </c>
      <c r="I1373" s="288" t="s">
        <v>2129</v>
      </c>
      <c r="J1373" s="288" t="s">
        <v>2129</v>
      </c>
      <c r="K1373" s="288" t="s">
        <v>182</v>
      </c>
      <c r="L1373" s="288" t="s">
        <v>2130</v>
      </c>
      <c r="M1373" s="288" t="s">
        <v>2130</v>
      </c>
      <c r="N1373" s="288" t="s">
        <v>2129</v>
      </c>
      <c r="P1373" s="289">
        <v>-725412.24</v>
      </c>
      <c r="Q1373" s="289">
        <v>-725412.24</v>
      </c>
      <c r="R1373" s="289">
        <v>-725412.24</v>
      </c>
      <c r="S1373" s="289">
        <v>-725412.24</v>
      </c>
      <c r="T1373" s="289">
        <v>-725412.24</v>
      </c>
      <c r="U1373" s="289">
        <v>-725412.24</v>
      </c>
      <c r="V1373" s="289">
        <v>-725412.24</v>
      </c>
      <c r="W1373" s="289">
        <v>-725412.24</v>
      </c>
      <c r="X1373" s="289">
        <v>-725412.24</v>
      </c>
      <c r="Y1373" s="289">
        <v>-725412.24</v>
      </c>
      <c r="Z1373" s="289">
        <v>-725412.24</v>
      </c>
      <c r="AA1373" s="289">
        <v>-725412.24</v>
      </c>
      <c r="AB1373" s="289">
        <v>-725412.24</v>
      </c>
      <c r="AC1373" s="289"/>
      <c r="AD1373" s="289"/>
      <c r="AE1373" s="289">
        <v>-725412.24000000011</v>
      </c>
      <c r="AF1373" s="307"/>
      <c r="AG1373" s="308"/>
      <c r="AH1373" s="291"/>
      <c r="AI1373" s="291"/>
      <c r="AJ1373" s="291"/>
      <c r="AK1373" s="292">
        <v>-725412.24000000011</v>
      </c>
      <c r="AL1373" s="291">
        <v>-725412.24000000011</v>
      </c>
      <c r="AM1373" s="293"/>
      <c r="AN1373" s="291"/>
      <c r="AO1373" s="294">
        <v>0</v>
      </c>
      <c r="AP1373" s="291"/>
      <c r="AQ1373" s="295">
        <v>-725412.24</v>
      </c>
      <c r="AR1373" s="291"/>
      <c r="AS1373" s="291"/>
      <c r="AT1373" s="291"/>
      <c r="AU1373" s="292">
        <v>-725412.24</v>
      </c>
      <c r="AV1373" s="291">
        <v>-725412.24</v>
      </c>
      <c r="AW1373" s="293"/>
      <c r="AX1373" s="291"/>
      <c r="AY1373" s="293">
        <v>0</v>
      </c>
      <c r="AZ1373" s="297" t="s">
        <v>679</v>
      </c>
      <c r="BA1373" s="295"/>
      <c r="BB1373" s="43"/>
      <c r="BC1373" s="288" t="str">
        <f t="shared" si="171"/>
        <v/>
      </c>
      <c r="BD1373" s="288" t="str">
        <f t="shared" si="171"/>
        <v/>
      </c>
      <c r="BE1373" s="288" t="str">
        <f t="shared" si="171"/>
        <v/>
      </c>
      <c r="BF1373" s="288" t="str">
        <f t="shared" si="171"/>
        <v>Non-Op</v>
      </c>
      <c r="BG1373" s="288" t="str">
        <f t="shared" si="174"/>
        <v>NO</v>
      </c>
      <c r="BH1373" s="288" t="str">
        <f t="shared" si="174"/>
        <v>NO</v>
      </c>
      <c r="BI1373" s="288" t="str">
        <f t="shared" si="172"/>
        <v/>
      </c>
      <c r="BJ1373" s="43"/>
      <c r="BK1373" s="288" t="b">
        <f t="shared" si="173"/>
        <v>1</v>
      </c>
      <c r="BL1373" s="288" t="b">
        <f t="shared" si="173"/>
        <v>1</v>
      </c>
      <c r="BM1373" s="288" t="b">
        <f t="shared" si="173"/>
        <v>1</v>
      </c>
      <c r="BN1373" s="288" t="b">
        <f t="shared" si="173"/>
        <v>1</v>
      </c>
      <c r="BO1373" s="288" t="b">
        <f t="shared" si="173"/>
        <v>1</v>
      </c>
      <c r="BP1373" s="288" t="b">
        <f t="shared" si="173"/>
        <v>1</v>
      </c>
      <c r="BQ1373" s="288" t="b">
        <f t="shared" si="173"/>
        <v>1</v>
      </c>
    </row>
    <row r="1374" spans="1:69" ht="12" customHeight="1" x14ac:dyDescent="0.3">
      <c r="A1374" s="286" t="s">
        <v>1579</v>
      </c>
      <c r="B1374" s="287" t="s">
        <v>1579</v>
      </c>
      <c r="C1374" s="316" t="s">
        <v>1580</v>
      </c>
      <c r="D1374" s="13" t="s">
        <v>183</v>
      </c>
      <c r="E1374" s="13" t="s">
        <v>222</v>
      </c>
      <c r="F1374" s="301">
        <v>43237</v>
      </c>
      <c r="G1374" s="13"/>
      <c r="H1374" s="288" t="s">
        <v>2129</v>
      </c>
      <c r="I1374" s="288"/>
      <c r="J1374" s="288" t="s">
        <v>2129</v>
      </c>
      <c r="K1374" s="288"/>
      <c r="L1374" s="288" t="s">
        <v>2130</v>
      </c>
      <c r="M1374" s="288" t="s">
        <v>183</v>
      </c>
      <c r="N1374" s="288" t="s">
        <v>183</v>
      </c>
      <c r="P1374" s="289"/>
      <c r="Q1374" s="289"/>
      <c r="R1374" s="289"/>
      <c r="S1374" s="289"/>
      <c r="T1374" s="289"/>
      <c r="U1374" s="289">
        <v>-153314.49</v>
      </c>
      <c r="V1374" s="289">
        <v>159441.35</v>
      </c>
      <c r="W1374" s="289">
        <v>-152797.97</v>
      </c>
      <c r="X1374" s="289">
        <v>-161643.20000000001</v>
      </c>
      <c r="Y1374" s="289">
        <v>-158321.51</v>
      </c>
      <c r="Z1374" s="289">
        <v>-154999.81</v>
      </c>
      <c r="AA1374" s="289">
        <v>-151678.12</v>
      </c>
      <c r="AB1374" s="289">
        <v>-148356.43</v>
      </c>
      <c r="AC1374" s="289"/>
      <c r="AD1374" s="289"/>
      <c r="AE1374" s="289">
        <v>-70624.330416666664</v>
      </c>
      <c r="AF1374" s="299"/>
      <c r="AG1374" s="299"/>
      <c r="AH1374" s="291"/>
      <c r="AI1374" s="291"/>
      <c r="AJ1374" s="291"/>
      <c r="AK1374" s="292"/>
      <c r="AL1374" s="291">
        <v>0</v>
      </c>
      <c r="AM1374" s="293"/>
      <c r="AN1374" s="291">
        <v>-70624.330416666664</v>
      </c>
      <c r="AO1374" s="294">
        <v>-70624.330416666664</v>
      </c>
      <c r="AP1374" s="291"/>
      <c r="AQ1374" s="295">
        <v>-148356.43</v>
      </c>
      <c r="AR1374" s="291"/>
      <c r="AS1374" s="291"/>
      <c r="AT1374" s="291"/>
      <c r="AU1374" s="292"/>
      <c r="AV1374" s="291">
        <v>0</v>
      </c>
      <c r="AW1374" s="293"/>
      <c r="AX1374" s="291">
        <v>-148356.43</v>
      </c>
      <c r="AY1374" s="293">
        <v>-148356.43</v>
      </c>
      <c r="AZ1374" s="297"/>
      <c r="BA1374" s="295"/>
      <c r="BB1374" s="43"/>
      <c r="BC1374" s="288" t="str">
        <f t="shared" ref="BC1374:BD1396" si="175">IF(VALUE(AR1374),BC$7,IF(ISBLANK(AR1374),"",BC$7))</f>
        <v/>
      </c>
      <c r="BD1374" s="288"/>
      <c r="BE1374" s="288" t="str">
        <f t="shared" ref="BE1374:BF1396" si="176">IF(VALUE(AT1374),BE$7,IF(ISBLANK(AT1374),"",BE$7))</f>
        <v/>
      </c>
      <c r="BF1374" s="288"/>
      <c r="BG1374" s="288" t="str">
        <f t="shared" si="174"/>
        <v>NO</v>
      </c>
      <c r="BH1374" s="288" t="str">
        <f t="shared" si="174"/>
        <v>W/C</v>
      </c>
      <c r="BI1374" s="288" t="str">
        <f t="shared" si="172"/>
        <v>W/C</v>
      </c>
      <c r="BJ1374" s="43"/>
      <c r="BK1374" s="288" t="b">
        <f t="shared" si="173"/>
        <v>1</v>
      </c>
      <c r="BL1374" s="288" t="b">
        <f t="shared" si="173"/>
        <v>1</v>
      </c>
      <c r="BM1374" s="288" t="b">
        <f t="shared" si="173"/>
        <v>1</v>
      </c>
      <c r="BN1374" s="288" t="b">
        <f t="shared" si="173"/>
        <v>1</v>
      </c>
      <c r="BO1374" s="288" t="b">
        <f t="shared" si="173"/>
        <v>1</v>
      </c>
      <c r="BP1374" s="288" t="b">
        <f t="shared" si="173"/>
        <v>1</v>
      </c>
      <c r="BQ1374" s="288" t="b">
        <f t="shared" si="173"/>
        <v>1</v>
      </c>
    </row>
    <row r="1375" spans="1:69" ht="12" customHeight="1" x14ac:dyDescent="0.25">
      <c r="A1375" s="286">
        <v>28300561</v>
      </c>
      <c r="B1375" s="287" t="s">
        <v>3443</v>
      </c>
      <c r="C1375" s="16" t="s">
        <v>1581</v>
      </c>
      <c r="D1375" s="13" t="s">
        <v>180</v>
      </c>
      <c r="E1375" s="13"/>
      <c r="F1375" s="16"/>
      <c r="G1375" s="13"/>
      <c r="H1375" s="288" t="s">
        <v>2129</v>
      </c>
      <c r="I1375" s="288" t="s">
        <v>180</v>
      </c>
      <c r="J1375" s="288" t="s">
        <v>2129</v>
      </c>
      <c r="K1375" s="288" t="s">
        <v>2129</v>
      </c>
      <c r="L1375" s="288" t="s">
        <v>2130</v>
      </c>
      <c r="M1375" s="288" t="s">
        <v>2130</v>
      </c>
      <c r="N1375" s="288" t="s">
        <v>2129</v>
      </c>
      <c r="P1375" s="289">
        <v>-12772442.1</v>
      </c>
      <c r="Q1375" s="289">
        <v>-12726275.949999999</v>
      </c>
      <c r="R1375" s="289">
        <v>-12680109.800000001</v>
      </c>
      <c r="S1375" s="289">
        <v>-12633943.66</v>
      </c>
      <c r="T1375" s="289">
        <v>-12587777.51</v>
      </c>
      <c r="U1375" s="289">
        <v>-12541611.359999999</v>
      </c>
      <c r="V1375" s="289">
        <v>-12495445.210000001</v>
      </c>
      <c r="W1375" s="289">
        <v>-12449279.060000001</v>
      </c>
      <c r="X1375" s="289">
        <v>-12403112.91</v>
      </c>
      <c r="Y1375" s="289">
        <v>-12356946.77</v>
      </c>
      <c r="Z1375" s="289">
        <v>-12310780.619999999</v>
      </c>
      <c r="AA1375" s="289">
        <v>-12264614.470000001</v>
      </c>
      <c r="AB1375" s="289">
        <v>-12218448.32</v>
      </c>
      <c r="AC1375" s="289"/>
      <c r="AD1375" s="289"/>
      <c r="AE1375" s="289">
        <v>-12495445.210833333</v>
      </c>
      <c r="AF1375" s="299" t="s">
        <v>1582</v>
      </c>
      <c r="AG1375" s="299"/>
      <c r="AH1375" s="291"/>
      <c r="AI1375" s="291">
        <v>-12495445.210833333</v>
      </c>
      <c r="AJ1375" s="291"/>
      <c r="AK1375" s="292"/>
      <c r="AL1375" s="291">
        <v>-12495445.210833333</v>
      </c>
      <c r="AM1375" s="293"/>
      <c r="AN1375" s="291"/>
      <c r="AO1375" s="294">
        <v>0</v>
      </c>
      <c r="AP1375" s="291"/>
      <c r="AQ1375" s="295">
        <v>-12218448.32</v>
      </c>
      <c r="AR1375" s="291"/>
      <c r="AS1375" s="291">
        <v>-12218448.32</v>
      </c>
      <c r="AT1375" s="291"/>
      <c r="AU1375" s="292"/>
      <c r="AV1375" s="291">
        <v>-12218448.32</v>
      </c>
      <c r="AW1375" s="293"/>
      <c r="AX1375" s="291"/>
      <c r="AY1375" s="293">
        <v>0</v>
      </c>
      <c r="AZ1375" s="297"/>
      <c r="BA1375" s="295"/>
      <c r="BB1375" s="43"/>
      <c r="BC1375" s="288" t="str">
        <f t="shared" si="175"/>
        <v/>
      </c>
      <c r="BD1375" s="288" t="str">
        <f t="shared" si="175"/>
        <v>ERB</v>
      </c>
      <c r="BE1375" s="288" t="str">
        <f t="shared" si="176"/>
        <v/>
      </c>
      <c r="BF1375" s="288" t="str">
        <f t="shared" si="176"/>
        <v/>
      </c>
      <c r="BG1375" s="288" t="str">
        <f t="shared" si="174"/>
        <v>NO</v>
      </c>
      <c r="BH1375" s="288" t="str">
        <f t="shared" si="174"/>
        <v>NO</v>
      </c>
      <c r="BI1375" s="288" t="str">
        <f t="shared" si="172"/>
        <v/>
      </c>
      <c r="BJ1375" s="43"/>
      <c r="BK1375" s="288" t="b">
        <f t="shared" si="173"/>
        <v>1</v>
      </c>
      <c r="BL1375" s="288" t="b">
        <f t="shared" si="173"/>
        <v>1</v>
      </c>
      <c r="BM1375" s="288" t="b">
        <f t="shared" si="173"/>
        <v>1</v>
      </c>
      <c r="BN1375" s="288" t="b">
        <f t="shared" si="173"/>
        <v>1</v>
      </c>
      <c r="BO1375" s="288" t="b">
        <f t="shared" si="173"/>
        <v>1</v>
      </c>
      <c r="BP1375" s="288" t="b">
        <f t="shared" si="173"/>
        <v>1</v>
      </c>
      <c r="BQ1375" s="288" t="b">
        <f t="shared" si="173"/>
        <v>1</v>
      </c>
    </row>
    <row r="1376" spans="1:69" ht="12" customHeight="1" x14ac:dyDescent="0.25">
      <c r="A1376" s="286">
        <v>28300581</v>
      </c>
      <c r="B1376" s="287" t="s">
        <v>3444</v>
      </c>
      <c r="C1376" s="16" t="s">
        <v>1583</v>
      </c>
      <c r="D1376" s="13" t="s">
        <v>183</v>
      </c>
      <c r="E1376" s="13"/>
      <c r="F1376" s="16"/>
      <c r="G1376" s="13"/>
      <c r="H1376" s="288" t="s">
        <v>2129</v>
      </c>
      <c r="I1376" s="288" t="s">
        <v>2129</v>
      </c>
      <c r="J1376" s="288" t="s">
        <v>2129</v>
      </c>
      <c r="K1376" s="288" t="s">
        <v>2129</v>
      </c>
      <c r="L1376" s="288" t="s">
        <v>2130</v>
      </c>
      <c r="M1376" s="288" t="s">
        <v>183</v>
      </c>
      <c r="N1376" s="288" t="s">
        <v>183</v>
      </c>
      <c r="P1376" s="289">
        <v>-9973614.6300000008</v>
      </c>
      <c r="Q1376" s="289">
        <v>-9626338.8599999994</v>
      </c>
      <c r="R1376" s="289">
        <v>-8761385.8300000001</v>
      </c>
      <c r="S1376" s="289">
        <v>-8077597.7599999998</v>
      </c>
      <c r="T1376" s="289">
        <v>-7397152.3600000003</v>
      </c>
      <c r="U1376" s="289">
        <v>-7265250.7199999997</v>
      </c>
      <c r="V1376" s="289">
        <v>-7650251.6500000004</v>
      </c>
      <c r="W1376" s="289">
        <v>-7472491.6600000001</v>
      </c>
      <c r="X1376" s="289">
        <v>-7347455.7300000004</v>
      </c>
      <c r="Y1376" s="289">
        <v>-7699915.8700000001</v>
      </c>
      <c r="Z1376" s="289">
        <v>-8156811.5</v>
      </c>
      <c r="AA1376" s="289">
        <v>-7961214.2599999998</v>
      </c>
      <c r="AB1376" s="289">
        <v>-8713338.0899999999</v>
      </c>
      <c r="AC1376" s="289"/>
      <c r="AD1376" s="289"/>
      <c r="AE1376" s="289">
        <v>-8063278.5466666669</v>
      </c>
      <c r="AF1376" s="299"/>
      <c r="AG1376" s="299"/>
      <c r="AH1376" s="291"/>
      <c r="AI1376" s="291"/>
      <c r="AJ1376" s="291"/>
      <c r="AK1376" s="292"/>
      <c r="AL1376" s="291">
        <v>0</v>
      </c>
      <c r="AM1376" s="293"/>
      <c r="AN1376" s="291">
        <v>-8063278.5466666669</v>
      </c>
      <c r="AO1376" s="294">
        <v>-8063278.5466666669</v>
      </c>
      <c r="AP1376" s="291"/>
      <c r="AQ1376" s="295">
        <v>-8713338.0899999999</v>
      </c>
      <c r="AR1376" s="291"/>
      <c r="AS1376" s="291"/>
      <c r="AT1376" s="291"/>
      <c r="AU1376" s="292"/>
      <c r="AV1376" s="291">
        <v>0</v>
      </c>
      <c r="AW1376" s="293"/>
      <c r="AX1376" s="291">
        <v>-8713338.0899999999</v>
      </c>
      <c r="AY1376" s="293">
        <v>-8713338.0899999999</v>
      </c>
      <c r="AZ1376" s="297"/>
      <c r="BA1376" s="295"/>
      <c r="BB1376" s="43"/>
      <c r="BC1376" s="288" t="str">
        <f t="shared" si="175"/>
        <v/>
      </c>
      <c r="BD1376" s="288" t="str">
        <f t="shared" si="175"/>
        <v/>
      </c>
      <c r="BE1376" s="288" t="str">
        <f t="shared" si="176"/>
        <v/>
      </c>
      <c r="BF1376" s="288" t="str">
        <f t="shared" si="176"/>
        <v/>
      </c>
      <c r="BG1376" s="288" t="str">
        <f t="shared" si="174"/>
        <v>NO</v>
      </c>
      <c r="BH1376" s="288" t="str">
        <f t="shared" si="174"/>
        <v>W/C</v>
      </c>
      <c r="BI1376" s="288" t="str">
        <f t="shared" si="172"/>
        <v>W/C</v>
      </c>
      <c r="BJ1376" s="43"/>
      <c r="BK1376" s="288" t="b">
        <f t="shared" si="173"/>
        <v>1</v>
      </c>
      <c r="BL1376" s="288" t="b">
        <f t="shared" si="173"/>
        <v>1</v>
      </c>
      <c r="BM1376" s="288" t="b">
        <f t="shared" si="173"/>
        <v>1</v>
      </c>
      <c r="BN1376" s="288" t="b">
        <f t="shared" si="173"/>
        <v>1</v>
      </c>
      <c r="BO1376" s="288" t="b">
        <f t="shared" si="173"/>
        <v>1</v>
      </c>
      <c r="BP1376" s="288" t="b">
        <f t="shared" si="173"/>
        <v>1</v>
      </c>
      <c r="BQ1376" s="288" t="b">
        <f t="shared" si="173"/>
        <v>1</v>
      </c>
    </row>
    <row r="1377" spans="1:69" ht="12" customHeight="1" x14ac:dyDescent="0.25">
      <c r="A1377" s="286">
        <v>28300651</v>
      </c>
      <c r="B1377" s="287" t="s">
        <v>3445</v>
      </c>
      <c r="C1377" s="16" t="s">
        <v>1584</v>
      </c>
      <c r="D1377" s="13" t="s">
        <v>180</v>
      </c>
      <c r="E1377" s="13"/>
      <c r="F1377" s="16"/>
      <c r="G1377" s="13"/>
      <c r="H1377" s="288" t="s">
        <v>2129</v>
      </c>
      <c r="I1377" s="288" t="s">
        <v>180</v>
      </c>
      <c r="J1377" s="288" t="s">
        <v>2129</v>
      </c>
      <c r="K1377" s="288" t="s">
        <v>2129</v>
      </c>
      <c r="L1377" s="288" t="s">
        <v>2130</v>
      </c>
      <c r="M1377" s="288" t="s">
        <v>2130</v>
      </c>
      <c r="N1377" s="288" t="s">
        <v>2129</v>
      </c>
      <c r="P1377" s="289">
        <v>-6825557.1399999997</v>
      </c>
      <c r="Q1377" s="289">
        <v>-6711797.8600000003</v>
      </c>
      <c r="R1377" s="289">
        <v>-6598038.5700000003</v>
      </c>
      <c r="S1377" s="289">
        <v>-6484279.29</v>
      </c>
      <c r="T1377" s="289">
        <v>-6370520</v>
      </c>
      <c r="U1377" s="289">
        <v>-6256760.7199999997</v>
      </c>
      <c r="V1377" s="289">
        <v>-6143001.4299999997</v>
      </c>
      <c r="W1377" s="289">
        <v>-6029242.1500000004</v>
      </c>
      <c r="X1377" s="289">
        <v>-5908976.8899999997</v>
      </c>
      <c r="Y1377" s="289">
        <v>-5795217.6100000003</v>
      </c>
      <c r="Z1377" s="289">
        <v>-5681458.3200000003</v>
      </c>
      <c r="AA1377" s="289">
        <v>-5567699.04</v>
      </c>
      <c r="AB1377" s="289">
        <v>-5453010.3300000001</v>
      </c>
      <c r="AC1377" s="289"/>
      <c r="AD1377" s="289"/>
      <c r="AE1377" s="289">
        <v>-6140522.9679166665</v>
      </c>
      <c r="AF1377" s="299" t="s">
        <v>1585</v>
      </c>
      <c r="AG1377" s="299"/>
      <c r="AH1377" s="291"/>
      <c r="AI1377" s="291">
        <v>-6140522.9679166665</v>
      </c>
      <c r="AJ1377" s="291"/>
      <c r="AK1377" s="292"/>
      <c r="AL1377" s="291">
        <v>-6140522.9679166665</v>
      </c>
      <c r="AM1377" s="293"/>
      <c r="AN1377" s="291"/>
      <c r="AO1377" s="294">
        <v>0</v>
      </c>
      <c r="AP1377" s="291"/>
      <c r="AQ1377" s="295">
        <v>-5453010.3300000001</v>
      </c>
      <c r="AR1377" s="291"/>
      <c r="AS1377" s="291">
        <v>-5453010.3300000001</v>
      </c>
      <c r="AT1377" s="291"/>
      <c r="AU1377" s="292"/>
      <c r="AV1377" s="291">
        <v>-5453010.3300000001</v>
      </c>
      <c r="AW1377" s="293"/>
      <c r="AX1377" s="291"/>
      <c r="AY1377" s="293">
        <v>0</v>
      </c>
      <c r="AZ1377" s="297"/>
      <c r="BA1377" s="295"/>
      <c r="BB1377" s="43"/>
      <c r="BC1377" s="288" t="str">
        <f t="shared" si="175"/>
        <v/>
      </c>
      <c r="BD1377" s="288" t="str">
        <f t="shared" si="175"/>
        <v>ERB</v>
      </c>
      <c r="BE1377" s="288" t="str">
        <f t="shared" si="176"/>
        <v/>
      </c>
      <c r="BF1377" s="288" t="str">
        <f t="shared" si="176"/>
        <v/>
      </c>
      <c r="BG1377" s="288" t="str">
        <f t="shared" si="174"/>
        <v>NO</v>
      </c>
      <c r="BH1377" s="288" t="str">
        <f t="shared" si="174"/>
        <v>NO</v>
      </c>
      <c r="BI1377" s="288" t="str">
        <f t="shared" si="172"/>
        <v/>
      </c>
      <c r="BJ1377" s="43"/>
      <c r="BK1377" s="288" t="b">
        <f t="shared" si="173"/>
        <v>1</v>
      </c>
      <c r="BL1377" s="288" t="b">
        <f t="shared" si="173"/>
        <v>1</v>
      </c>
      <c r="BM1377" s="288" t="b">
        <f t="shared" si="173"/>
        <v>1</v>
      </c>
      <c r="BN1377" s="288" t="b">
        <f t="shared" si="173"/>
        <v>1</v>
      </c>
      <c r="BO1377" s="288" t="b">
        <f t="shared" si="173"/>
        <v>1</v>
      </c>
      <c r="BP1377" s="288" t="b">
        <f t="shared" si="173"/>
        <v>1</v>
      </c>
      <c r="BQ1377" s="288" t="b">
        <f t="shared" si="173"/>
        <v>1</v>
      </c>
    </row>
    <row r="1378" spans="1:69" ht="12" customHeight="1" x14ac:dyDescent="0.25">
      <c r="A1378" s="286">
        <v>28300661</v>
      </c>
      <c r="B1378" s="287" t="s">
        <v>3446</v>
      </c>
      <c r="C1378" s="16" t="s">
        <v>1586</v>
      </c>
      <c r="D1378" s="13" t="s">
        <v>180</v>
      </c>
      <c r="E1378" s="13"/>
      <c r="F1378" s="16"/>
      <c r="G1378" s="13"/>
      <c r="H1378" s="288" t="s">
        <v>2129</v>
      </c>
      <c r="I1378" s="288" t="s">
        <v>180</v>
      </c>
      <c r="J1378" s="288" t="s">
        <v>2129</v>
      </c>
      <c r="K1378" s="288" t="s">
        <v>2129</v>
      </c>
      <c r="L1378" s="288" t="s">
        <v>2130</v>
      </c>
      <c r="M1378" s="288" t="s">
        <v>2130</v>
      </c>
      <c r="N1378" s="288" t="s">
        <v>2129</v>
      </c>
      <c r="P1378" s="289">
        <v>-7262635.4500000002</v>
      </c>
      <c r="Q1378" s="289">
        <v>-7212147.04</v>
      </c>
      <c r="R1378" s="289">
        <v>-7161658.6299999999</v>
      </c>
      <c r="S1378" s="289">
        <v>-7111170.2199999997</v>
      </c>
      <c r="T1378" s="289">
        <v>-7060681.8099999996</v>
      </c>
      <c r="U1378" s="289">
        <v>-7010193.4000000004</v>
      </c>
      <c r="V1378" s="289">
        <v>-6959704.9900000002</v>
      </c>
      <c r="W1378" s="289">
        <v>-6909216.5800000001</v>
      </c>
      <c r="X1378" s="289">
        <v>-6858728.1699999999</v>
      </c>
      <c r="Y1378" s="289">
        <v>-6808239.7599999998</v>
      </c>
      <c r="Z1378" s="289">
        <v>-6757751.3499999996</v>
      </c>
      <c r="AA1378" s="289">
        <v>-6707262.9400000004</v>
      </c>
      <c r="AB1378" s="289">
        <v>-6656774.5300000003</v>
      </c>
      <c r="AC1378" s="289"/>
      <c r="AD1378" s="289"/>
      <c r="AE1378" s="289">
        <v>-6959704.9899999993</v>
      </c>
      <c r="AF1378" s="299" t="s">
        <v>1587</v>
      </c>
      <c r="AG1378" s="299"/>
      <c r="AH1378" s="291"/>
      <c r="AI1378" s="291">
        <v>-6959704.9899999993</v>
      </c>
      <c r="AJ1378" s="291"/>
      <c r="AK1378" s="292"/>
      <c r="AL1378" s="291">
        <v>-6959704.9899999993</v>
      </c>
      <c r="AM1378" s="293"/>
      <c r="AN1378" s="291"/>
      <c r="AO1378" s="294">
        <v>0</v>
      </c>
      <c r="AP1378" s="291"/>
      <c r="AQ1378" s="295">
        <v>-6656774.5300000003</v>
      </c>
      <c r="AR1378" s="291"/>
      <c r="AS1378" s="291">
        <v>-6656774.5300000003</v>
      </c>
      <c r="AT1378" s="291"/>
      <c r="AU1378" s="292"/>
      <c r="AV1378" s="291">
        <v>-6656774.5300000003</v>
      </c>
      <c r="AW1378" s="293"/>
      <c r="AX1378" s="291"/>
      <c r="AY1378" s="293">
        <v>0</v>
      </c>
      <c r="AZ1378" s="297"/>
      <c r="BA1378" s="295"/>
      <c r="BB1378" s="43"/>
      <c r="BC1378" s="288" t="str">
        <f t="shared" si="175"/>
        <v/>
      </c>
      <c r="BD1378" s="288" t="str">
        <f t="shared" si="175"/>
        <v>ERB</v>
      </c>
      <c r="BE1378" s="288" t="str">
        <f t="shared" si="176"/>
        <v/>
      </c>
      <c r="BF1378" s="288" t="str">
        <f t="shared" si="176"/>
        <v/>
      </c>
      <c r="BG1378" s="288" t="str">
        <f t="shared" si="174"/>
        <v>NO</v>
      </c>
      <c r="BH1378" s="288" t="str">
        <f t="shared" si="174"/>
        <v>NO</v>
      </c>
      <c r="BI1378" s="288" t="str">
        <f t="shared" si="172"/>
        <v/>
      </c>
      <c r="BJ1378" s="43"/>
      <c r="BK1378" s="288" t="b">
        <f t="shared" si="173"/>
        <v>1</v>
      </c>
      <c r="BL1378" s="288" t="b">
        <f t="shared" si="173"/>
        <v>1</v>
      </c>
      <c r="BM1378" s="288" t="b">
        <f t="shared" si="173"/>
        <v>1</v>
      </c>
      <c r="BN1378" s="288" t="b">
        <f t="shared" si="173"/>
        <v>1</v>
      </c>
      <c r="BO1378" s="288" t="b">
        <f t="shared" si="173"/>
        <v>1</v>
      </c>
      <c r="BP1378" s="288" t="b">
        <f t="shared" si="173"/>
        <v>1</v>
      </c>
      <c r="BQ1378" s="288" t="b">
        <f t="shared" si="173"/>
        <v>1</v>
      </c>
    </row>
    <row r="1379" spans="1:69" ht="12" customHeight="1" x14ac:dyDescent="0.25">
      <c r="A1379" s="286">
        <v>28300721</v>
      </c>
      <c r="B1379" s="287" t="s">
        <v>3447</v>
      </c>
      <c r="C1379" s="16" t="s">
        <v>1588</v>
      </c>
      <c r="D1379" s="13" t="s">
        <v>180</v>
      </c>
      <c r="E1379" s="13"/>
      <c r="F1379" s="16"/>
      <c r="G1379" s="13"/>
      <c r="H1379" s="288" t="s">
        <v>2129</v>
      </c>
      <c r="I1379" s="288" t="s">
        <v>180</v>
      </c>
      <c r="J1379" s="288" t="s">
        <v>2129</v>
      </c>
      <c r="K1379" s="288" t="s">
        <v>2129</v>
      </c>
      <c r="L1379" s="288" t="s">
        <v>2130</v>
      </c>
      <c r="M1379" s="288" t="s">
        <v>2130</v>
      </c>
      <c r="N1379" s="288" t="s">
        <v>2129</v>
      </c>
      <c r="P1379" s="289">
        <v>0</v>
      </c>
      <c r="Q1379" s="289">
        <v>0</v>
      </c>
      <c r="R1379" s="289">
        <v>0</v>
      </c>
      <c r="S1379" s="289">
        <v>0</v>
      </c>
      <c r="T1379" s="289">
        <v>0</v>
      </c>
      <c r="U1379" s="289">
        <v>0</v>
      </c>
      <c r="V1379" s="289">
        <v>0</v>
      </c>
      <c r="W1379" s="289">
        <v>0</v>
      </c>
      <c r="X1379" s="289">
        <v>0</v>
      </c>
      <c r="Y1379" s="289">
        <v>0</v>
      </c>
      <c r="Z1379" s="289">
        <v>0</v>
      </c>
      <c r="AA1379" s="289">
        <v>0</v>
      </c>
      <c r="AB1379" s="289">
        <v>0</v>
      </c>
      <c r="AC1379" s="289"/>
      <c r="AD1379" s="289"/>
      <c r="AE1379" s="289">
        <v>0</v>
      </c>
      <c r="AF1379" s="299" t="s">
        <v>1550</v>
      </c>
      <c r="AG1379" s="299"/>
      <c r="AH1379" s="291"/>
      <c r="AI1379" s="291">
        <v>0</v>
      </c>
      <c r="AJ1379" s="291"/>
      <c r="AK1379" s="292"/>
      <c r="AL1379" s="291">
        <v>0</v>
      </c>
      <c r="AM1379" s="293"/>
      <c r="AN1379" s="291"/>
      <c r="AO1379" s="294">
        <v>0</v>
      </c>
      <c r="AP1379" s="291"/>
      <c r="AQ1379" s="295">
        <v>0</v>
      </c>
      <c r="AR1379" s="291"/>
      <c r="AS1379" s="291">
        <v>0</v>
      </c>
      <c r="AT1379" s="291"/>
      <c r="AU1379" s="292"/>
      <c r="AV1379" s="291">
        <v>0</v>
      </c>
      <c r="AW1379" s="293"/>
      <c r="AX1379" s="291"/>
      <c r="AY1379" s="293">
        <v>0</v>
      </c>
      <c r="AZ1379" s="297"/>
      <c r="BA1379" s="295"/>
      <c r="BB1379" s="43"/>
      <c r="BC1379" s="288" t="str">
        <f t="shared" si="175"/>
        <v/>
      </c>
      <c r="BD1379" s="288" t="str">
        <f t="shared" si="175"/>
        <v>ERB</v>
      </c>
      <c r="BE1379" s="288" t="str">
        <f t="shared" si="176"/>
        <v/>
      </c>
      <c r="BF1379" s="288" t="str">
        <f t="shared" si="176"/>
        <v/>
      </c>
      <c r="BG1379" s="288" t="str">
        <f t="shared" si="174"/>
        <v>NO</v>
      </c>
      <c r="BH1379" s="288" t="str">
        <f t="shared" si="174"/>
        <v>NO</v>
      </c>
      <c r="BI1379" s="288" t="str">
        <f t="shared" si="172"/>
        <v/>
      </c>
      <c r="BJ1379" s="43"/>
      <c r="BK1379" s="288" t="b">
        <f t="shared" si="173"/>
        <v>1</v>
      </c>
      <c r="BL1379" s="288" t="b">
        <f t="shared" si="173"/>
        <v>1</v>
      </c>
      <c r="BM1379" s="288" t="b">
        <f t="shared" si="173"/>
        <v>1</v>
      </c>
      <c r="BN1379" s="288" t="b">
        <f t="shared" si="173"/>
        <v>1</v>
      </c>
      <c r="BO1379" s="288" t="b">
        <f t="shared" si="173"/>
        <v>1</v>
      </c>
      <c r="BP1379" s="288" t="b">
        <f t="shared" si="173"/>
        <v>1</v>
      </c>
      <c r="BQ1379" s="288" t="b">
        <f t="shared" si="173"/>
        <v>1</v>
      </c>
    </row>
    <row r="1380" spans="1:69" ht="12" customHeight="1" x14ac:dyDescent="0.25">
      <c r="A1380" s="286">
        <v>28300731</v>
      </c>
      <c r="B1380" s="287" t="s">
        <v>3448</v>
      </c>
      <c r="C1380" s="16" t="s">
        <v>1589</v>
      </c>
      <c r="D1380" s="13" t="s">
        <v>180</v>
      </c>
      <c r="E1380" s="13"/>
      <c r="F1380" s="16"/>
      <c r="G1380" s="13"/>
      <c r="H1380" s="288" t="s">
        <v>2129</v>
      </c>
      <c r="I1380" s="288" t="s">
        <v>180</v>
      </c>
      <c r="J1380" s="288" t="s">
        <v>2129</v>
      </c>
      <c r="K1380" s="288" t="s">
        <v>2129</v>
      </c>
      <c r="L1380" s="288" t="s">
        <v>2130</v>
      </c>
      <c r="M1380" s="288" t="s">
        <v>2130</v>
      </c>
      <c r="N1380" s="288" t="s">
        <v>2129</v>
      </c>
      <c r="P1380" s="289">
        <v>-2900603.22</v>
      </c>
      <c r="Q1380" s="289">
        <v>-2821495.8</v>
      </c>
      <c r="R1380" s="289">
        <v>-2742388.38</v>
      </c>
      <c r="S1380" s="289">
        <v>-2663280.96</v>
      </c>
      <c r="T1380" s="289">
        <v>-2584173.54</v>
      </c>
      <c r="U1380" s="289">
        <v>-2505066.12</v>
      </c>
      <c r="V1380" s="289">
        <v>-2425958.7000000002</v>
      </c>
      <c r="W1380" s="289">
        <v>-2346851.2799999998</v>
      </c>
      <c r="X1380" s="289">
        <v>-2267743.86</v>
      </c>
      <c r="Y1380" s="289">
        <v>-2188636.44</v>
      </c>
      <c r="Z1380" s="289">
        <v>-2109529.02</v>
      </c>
      <c r="AA1380" s="289">
        <v>-2030421.6</v>
      </c>
      <c r="AB1380" s="289">
        <v>-1951314.18</v>
      </c>
      <c r="AC1380" s="289"/>
      <c r="AD1380" s="289"/>
      <c r="AE1380" s="289">
        <v>-2425958.7000000002</v>
      </c>
      <c r="AF1380" s="299" t="s">
        <v>1590</v>
      </c>
      <c r="AG1380" s="299"/>
      <c r="AH1380" s="291"/>
      <c r="AI1380" s="291">
        <v>-2425958.7000000002</v>
      </c>
      <c r="AJ1380" s="291"/>
      <c r="AK1380" s="292"/>
      <c r="AL1380" s="291">
        <v>-2425958.7000000002</v>
      </c>
      <c r="AM1380" s="293"/>
      <c r="AN1380" s="291"/>
      <c r="AO1380" s="294">
        <v>0</v>
      </c>
      <c r="AP1380" s="291"/>
      <c r="AQ1380" s="295">
        <v>-1951314.18</v>
      </c>
      <c r="AR1380" s="291"/>
      <c r="AS1380" s="291">
        <v>-1951314.18</v>
      </c>
      <c r="AT1380" s="291"/>
      <c r="AU1380" s="292"/>
      <c r="AV1380" s="291">
        <v>-1951314.18</v>
      </c>
      <c r="AW1380" s="293"/>
      <c r="AX1380" s="291"/>
      <c r="AY1380" s="293">
        <v>0</v>
      </c>
      <c r="AZ1380" s="297"/>
      <c r="BA1380" s="295"/>
      <c r="BB1380" s="43"/>
      <c r="BC1380" s="288" t="str">
        <f t="shared" si="175"/>
        <v/>
      </c>
      <c r="BD1380" s="288" t="str">
        <f t="shared" si="175"/>
        <v>ERB</v>
      </c>
      <c r="BE1380" s="288" t="str">
        <f t="shared" si="176"/>
        <v/>
      </c>
      <c r="BF1380" s="288" t="str">
        <f t="shared" si="176"/>
        <v/>
      </c>
      <c r="BG1380" s="288" t="str">
        <f t="shared" si="174"/>
        <v>NO</v>
      </c>
      <c r="BH1380" s="288" t="str">
        <f t="shared" si="174"/>
        <v>NO</v>
      </c>
      <c r="BI1380" s="288" t="str">
        <f t="shared" si="172"/>
        <v/>
      </c>
      <c r="BJ1380" s="43"/>
      <c r="BK1380" s="288" t="b">
        <f t="shared" si="173"/>
        <v>1</v>
      </c>
      <c r="BL1380" s="288" t="b">
        <f t="shared" si="173"/>
        <v>1</v>
      </c>
      <c r="BM1380" s="288" t="b">
        <f t="shared" si="173"/>
        <v>1</v>
      </c>
      <c r="BN1380" s="288" t="b">
        <f t="shared" si="173"/>
        <v>1</v>
      </c>
      <c r="BO1380" s="288" t="b">
        <f t="shared" si="173"/>
        <v>1</v>
      </c>
      <c r="BP1380" s="288" t="b">
        <f t="shared" si="173"/>
        <v>1</v>
      </c>
      <c r="BQ1380" s="288" t="b">
        <f t="shared" si="173"/>
        <v>1</v>
      </c>
    </row>
    <row r="1381" spans="1:69" ht="12" customHeight="1" x14ac:dyDescent="0.25">
      <c r="A1381" s="286">
        <v>28300741</v>
      </c>
      <c r="B1381" s="287" t="s">
        <v>3449</v>
      </c>
      <c r="C1381" s="16" t="s">
        <v>1591</v>
      </c>
      <c r="D1381" s="13" t="s">
        <v>180</v>
      </c>
      <c r="E1381" s="13"/>
      <c r="F1381" s="16"/>
      <c r="G1381" s="13"/>
      <c r="H1381" s="288" t="s">
        <v>2129</v>
      </c>
      <c r="I1381" s="288" t="s">
        <v>180</v>
      </c>
      <c r="J1381" s="288" t="s">
        <v>2129</v>
      </c>
      <c r="K1381" s="288" t="s">
        <v>2129</v>
      </c>
      <c r="L1381" s="288" t="s">
        <v>2130</v>
      </c>
      <c r="M1381" s="288" t="s">
        <v>2130</v>
      </c>
      <c r="N1381" s="288" t="s">
        <v>2129</v>
      </c>
      <c r="P1381" s="289">
        <v>-196389.52</v>
      </c>
      <c r="Q1381" s="289">
        <v>-184605.79</v>
      </c>
      <c r="R1381" s="289">
        <v>-172822.06</v>
      </c>
      <c r="S1381" s="289">
        <v>-161038.32999999999</v>
      </c>
      <c r="T1381" s="289">
        <v>-149254.6</v>
      </c>
      <c r="U1381" s="289">
        <v>-137470.87</v>
      </c>
      <c r="V1381" s="289">
        <v>-125687.14</v>
      </c>
      <c r="W1381" s="289">
        <v>-113903.41</v>
      </c>
      <c r="X1381" s="289">
        <v>-102119.67999999999</v>
      </c>
      <c r="Y1381" s="289">
        <v>-90335.95</v>
      </c>
      <c r="Z1381" s="289">
        <v>-78555.81</v>
      </c>
      <c r="AA1381" s="289">
        <v>-78555.81</v>
      </c>
      <c r="AB1381" s="289">
        <v>-78555.81</v>
      </c>
      <c r="AC1381" s="289"/>
      <c r="AD1381" s="289"/>
      <c r="AE1381" s="289">
        <v>-127651.84291666666</v>
      </c>
      <c r="AF1381" s="299" t="s">
        <v>1592</v>
      </c>
      <c r="AG1381" s="299"/>
      <c r="AH1381" s="291"/>
      <c r="AI1381" s="291">
        <v>-127651.84291666666</v>
      </c>
      <c r="AJ1381" s="291"/>
      <c r="AK1381" s="292"/>
      <c r="AL1381" s="291">
        <v>-127651.84291666666</v>
      </c>
      <c r="AM1381" s="293"/>
      <c r="AN1381" s="291"/>
      <c r="AO1381" s="294">
        <v>0</v>
      </c>
      <c r="AP1381" s="291"/>
      <c r="AQ1381" s="295">
        <v>-78555.81</v>
      </c>
      <c r="AR1381" s="291"/>
      <c r="AS1381" s="291">
        <v>-78555.81</v>
      </c>
      <c r="AT1381" s="291"/>
      <c r="AU1381" s="292"/>
      <c r="AV1381" s="291">
        <v>-78555.81</v>
      </c>
      <c r="AW1381" s="293"/>
      <c r="AX1381" s="291"/>
      <c r="AY1381" s="293">
        <v>0</v>
      </c>
      <c r="AZ1381" s="297"/>
      <c r="BA1381" s="295"/>
      <c r="BB1381" s="43"/>
      <c r="BC1381" s="288" t="str">
        <f t="shared" si="175"/>
        <v/>
      </c>
      <c r="BD1381" s="288" t="str">
        <f t="shared" si="175"/>
        <v>ERB</v>
      </c>
      <c r="BE1381" s="288" t="str">
        <f t="shared" si="176"/>
        <v/>
      </c>
      <c r="BF1381" s="288" t="str">
        <f t="shared" si="176"/>
        <v/>
      </c>
      <c r="BG1381" s="288" t="str">
        <f t="shared" si="174"/>
        <v>NO</v>
      </c>
      <c r="BH1381" s="288" t="str">
        <f t="shared" si="174"/>
        <v>NO</v>
      </c>
      <c r="BI1381" s="288" t="str">
        <f t="shared" si="172"/>
        <v/>
      </c>
      <c r="BJ1381" s="43"/>
      <c r="BK1381" s="288" t="b">
        <f t="shared" si="173"/>
        <v>1</v>
      </c>
      <c r="BL1381" s="288" t="b">
        <f t="shared" si="173"/>
        <v>1</v>
      </c>
      <c r="BM1381" s="288" t="b">
        <f t="shared" si="173"/>
        <v>1</v>
      </c>
      <c r="BN1381" s="288" t="b">
        <f t="shared" si="173"/>
        <v>1</v>
      </c>
      <c r="BO1381" s="288" t="b">
        <f t="shared" si="173"/>
        <v>1</v>
      </c>
      <c r="BP1381" s="288" t="b">
        <f t="shared" si="173"/>
        <v>1</v>
      </c>
      <c r="BQ1381" s="288" t="b">
        <f t="shared" si="173"/>
        <v>1</v>
      </c>
    </row>
    <row r="1382" spans="1:69" ht="12" customHeight="1" x14ac:dyDescent="0.25">
      <c r="A1382" s="12">
        <v>28300761</v>
      </c>
      <c r="B1382" s="13" t="s">
        <v>3450</v>
      </c>
      <c r="C1382" s="16" t="s">
        <v>1095</v>
      </c>
      <c r="D1382" s="13" t="s">
        <v>182</v>
      </c>
      <c r="E1382" s="13"/>
      <c r="F1382" s="16"/>
      <c r="G1382" s="13"/>
      <c r="H1382" s="288" t="s">
        <v>2129</v>
      </c>
      <c r="I1382" s="288" t="s">
        <v>2129</v>
      </c>
      <c r="J1382" s="288" t="s">
        <v>2129</v>
      </c>
      <c r="K1382" s="288" t="s">
        <v>182</v>
      </c>
      <c r="L1382" s="288" t="s">
        <v>2130</v>
      </c>
      <c r="M1382" s="288" t="s">
        <v>2130</v>
      </c>
      <c r="N1382" s="288" t="s">
        <v>2129</v>
      </c>
      <c r="P1382" s="289">
        <v>-1549497.81</v>
      </c>
      <c r="Q1382" s="289">
        <v>-1549497.81</v>
      </c>
      <c r="R1382" s="289">
        <v>-1549497.81</v>
      </c>
      <c r="S1382" s="289">
        <v>-1522953.6</v>
      </c>
      <c r="T1382" s="289">
        <v>-1522953.6</v>
      </c>
      <c r="U1382" s="289">
        <v>-1522953.6</v>
      </c>
      <c r="V1382" s="289">
        <v>-1667388.66</v>
      </c>
      <c r="W1382" s="289">
        <v>-1667388.66</v>
      </c>
      <c r="X1382" s="289">
        <v>-1667388.66</v>
      </c>
      <c r="Y1382" s="289">
        <v>-1895164.32</v>
      </c>
      <c r="Z1382" s="289">
        <v>-1895164.32</v>
      </c>
      <c r="AA1382" s="289">
        <v>-1895164.32</v>
      </c>
      <c r="AB1382" s="289">
        <v>-2032606.59</v>
      </c>
      <c r="AC1382" s="289"/>
      <c r="AD1382" s="289"/>
      <c r="AE1382" s="289">
        <v>-1678880.63</v>
      </c>
      <c r="AF1382" s="299"/>
      <c r="AG1382" s="299"/>
      <c r="AH1382" s="291"/>
      <c r="AI1382" s="291"/>
      <c r="AJ1382" s="291"/>
      <c r="AK1382" s="292">
        <v>-1678880.63</v>
      </c>
      <c r="AL1382" s="291">
        <v>-1678880.63</v>
      </c>
      <c r="AM1382" s="293"/>
      <c r="AN1382" s="291"/>
      <c r="AO1382" s="294">
        <v>0</v>
      </c>
      <c r="AP1382" s="291"/>
      <c r="AQ1382" s="295">
        <v>-2032606.59</v>
      </c>
      <c r="AR1382" s="291"/>
      <c r="AS1382" s="291"/>
      <c r="AT1382" s="291"/>
      <c r="AU1382" s="292">
        <v>-2032606.59</v>
      </c>
      <c r="AV1382" s="291">
        <v>-2032606.59</v>
      </c>
      <c r="AW1382" s="293"/>
      <c r="AX1382" s="291"/>
      <c r="AY1382" s="293">
        <v>0</v>
      </c>
      <c r="AZ1382" s="297" t="s">
        <v>292</v>
      </c>
      <c r="BA1382" s="295"/>
      <c r="BB1382" s="43"/>
      <c r="BC1382" s="288" t="str">
        <f t="shared" si="175"/>
        <v/>
      </c>
      <c r="BD1382" s="288" t="str">
        <f t="shared" si="175"/>
        <v/>
      </c>
      <c r="BE1382" s="288" t="str">
        <f t="shared" si="176"/>
        <v/>
      </c>
      <c r="BF1382" s="288" t="str">
        <f t="shared" si="176"/>
        <v>Non-Op</v>
      </c>
      <c r="BG1382" s="288" t="str">
        <f t="shared" si="174"/>
        <v>NO</v>
      </c>
      <c r="BH1382" s="288" t="str">
        <f t="shared" si="174"/>
        <v>NO</v>
      </c>
      <c r="BI1382" s="288" t="str">
        <f t="shared" si="172"/>
        <v/>
      </c>
      <c r="BJ1382" s="43"/>
      <c r="BK1382" s="288" t="b">
        <f t="shared" si="173"/>
        <v>1</v>
      </c>
      <c r="BL1382" s="288" t="b">
        <f t="shared" si="173"/>
        <v>1</v>
      </c>
      <c r="BM1382" s="288" t="b">
        <f t="shared" si="173"/>
        <v>1</v>
      </c>
      <c r="BN1382" s="288" t="b">
        <f t="shared" si="173"/>
        <v>1</v>
      </c>
      <c r="BO1382" s="288" t="b">
        <f t="shared" si="173"/>
        <v>1</v>
      </c>
      <c r="BP1382" s="288" t="b">
        <f t="shared" si="173"/>
        <v>1</v>
      </c>
      <c r="BQ1382" s="288" t="b">
        <f t="shared" si="173"/>
        <v>1</v>
      </c>
    </row>
    <row r="1383" spans="1:69" ht="12" customHeight="1" x14ac:dyDescent="0.3">
      <c r="A1383" s="12">
        <v>28300771</v>
      </c>
      <c r="B1383" s="13" t="s">
        <v>3451</v>
      </c>
      <c r="C1383" s="316" t="s">
        <v>1593</v>
      </c>
      <c r="D1383" s="13" t="s">
        <v>182</v>
      </c>
      <c r="E1383" s="13"/>
      <c r="F1383" s="301">
        <v>43360</v>
      </c>
      <c r="G1383" s="13"/>
      <c r="H1383" s="288" t="s">
        <v>2129</v>
      </c>
      <c r="I1383" s="288" t="s">
        <v>2129</v>
      </c>
      <c r="J1383" s="288" t="s">
        <v>2129</v>
      </c>
      <c r="K1383" s="288" t="s">
        <v>182</v>
      </c>
      <c r="L1383" s="288" t="s">
        <v>2130</v>
      </c>
      <c r="M1383" s="288" t="s">
        <v>2130</v>
      </c>
      <c r="N1383" s="288" t="s">
        <v>2129</v>
      </c>
      <c r="P1383" s="289"/>
      <c r="Q1383" s="289"/>
      <c r="R1383" s="289"/>
      <c r="S1383" s="289"/>
      <c r="T1383" s="289"/>
      <c r="U1383" s="289"/>
      <c r="V1383" s="289"/>
      <c r="W1383" s="289"/>
      <c r="X1383" s="289"/>
      <c r="Y1383" s="289">
        <v>-662.94</v>
      </c>
      <c r="Z1383" s="289">
        <v>-591.59</v>
      </c>
      <c r="AA1383" s="289">
        <v>-0.08</v>
      </c>
      <c r="AB1383" s="289">
        <v>0</v>
      </c>
      <c r="AC1383" s="289"/>
      <c r="AD1383" s="289"/>
      <c r="AE1383" s="289">
        <v>-104.55083333333334</v>
      </c>
      <c r="AF1383" s="299"/>
      <c r="AG1383" s="299"/>
      <c r="AH1383" s="291"/>
      <c r="AI1383" s="291"/>
      <c r="AJ1383" s="291"/>
      <c r="AK1383" s="292">
        <v>-104.55083333333334</v>
      </c>
      <c r="AL1383" s="291">
        <v>-104.55083333333334</v>
      </c>
      <c r="AM1383" s="293"/>
      <c r="AN1383" s="291"/>
      <c r="AO1383" s="294">
        <v>0</v>
      </c>
      <c r="AP1383" s="291"/>
      <c r="AQ1383" s="295">
        <v>0</v>
      </c>
      <c r="AR1383" s="291"/>
      <c r="AS1383" s="291"/>
      <c r="AT1383" s="291"/>
      <c r="AU1383" s="292">
        <v>0</v>
      </c>
      <c r="AV1383" s="291">
        <v>0</v>
      </c>
      <c r="AW1383" s="293"/>
      <c r="AX1383" s="291"/>
      <c r="AY1383" s="293">
        <v>0</v>
      </c>
      <c r="AZ1383" s="297" t="s">
        <v>219</v>
      </c>
      <c r="BA1383" s="295"/>
      <c r="BB1383" s="43"/>
      <c r="BC1383" s="288"/>
      <c r="BD1383" s="288"/>
      <c r="BE1383" s="288"/>
      <c r="BF1383" s="288"/>
      <c r="BG1383" s="288"/>
      <c r="BH1383" s="288"/>
      <c r="BI1383" s="288"/>
      <c r="BJ1383" s="43"/>
      <c r="BK1383" s="288"/>
      <c r="BL1383" s="288"/>
      <c r="BM1383" s="288"/>
      <c r="BN1383" s="288"/>
      <c r="BO1383" s="288"/>
      <c r="BP1383" s="288"/>
      <c r="BQ1383" s="288"/>
    </row>
    <row r="1384" spans="1:69" ht="12" customHeight="1" x14ac:dyDescent="0.25">
      <c r="A1384" s="286">
        <v>28302001</v>
      </c>
      <c r="B1384" s="287" t="s">
        <v>3452</v>
      </c>
      <c r="C1384" s="16" t="s">
        <v>1594</v>
      </c>
      <c r="D1384" s="13" t="s">
        <v>182</v>
      </c>
      <c r="E1384" s="13"/>
      <c r="F1384" s="16"/>
      <c r="G1384" s="13"/>
      <c r="H1384" s="288" t="s">
        <v>2129</v>
      </c>
      <c r="I1384" s="288" t="s">
        <v>2129</v>
      </c>
      <c r="J1384" s="288" t="s">
        <v>2129</v>
      </c>
      <c r="K1384" s="288" t="s">
        <v>182</v>
      </c>
      <c r="L1384" s="288" t="s">
        <v>2130</v>
      </c>
      <c r="M1384" s="288" t="s">
        <v>2130</v>
      </c>
      <c r="N1384" s="288" t="s">
        <v>2129</v>
      </c>
      <c r="P1384" s="289">
        <v>181048.55</v>
      </c>
      <c r="Q1384" s="289">
        <v>-241909.85</v>
      </c>
      <c r="R1384" s="289">
        <v>50925.02</v>
      </c>
      <c r="S1384" s="289">
        <v>369149.93</v>
      </c>
      <c r="T1384" s="289">
        <v>717432.19</v>
      </c>
      <c r="U1384" s="289">
        <v>-906318.64</v>
      </c>
      <c r="V1384" s="289">
        <v>-723973.54</v>
      </c>
      <c r="W1384" s="289">
        <v>1314531.3700000001</v>
      </c>
      <c r="X1384" s="289">
        <v>1170592.6599999999</v>
      </c>
      <c r="Y1384" s="289">
        <v>1066726.56</v>
      </c>
      <c r="Z1384" s="289">
        <v>899166.36</v>
      </c>
      <c r="AA1384" s="289">
        <v>124958.62</v>
      </c>
      <c r="AB1384" s="289">
        <v>-706854.48</v>
      </c>
      <c r="AC1384" s="289"/>
      <c r="AD1384" s="289"/>
      <c r="AE1384" s="289">
        <v>298198.14291666669</v>
      </c>
      <c r="AF1384" s="307"/>
      <c r="AG1384" s="307"/>
      <c r="AH1384" s="291"/>
      <c r="AI1384" s="291"/>
      <c r="AJ1384" s="291"/>
      <c r="AK1384" s="292">
        <v>298198.14291666669</v>
      </c>
      <c r="AL1384" s="291">
        <v>298198.14291666669</v>
      </c>
      <c r="AM1384" s="293"/>
      <c r="AN1384" s="291"/>
      <c r="AO1384" s="294">
        <v>0</v>
      </c>
      <c r="AP1384" s="291"/>
      <c r="AQ1384" s="295">
        <v>-706854.48</v>
      </c>
      <c r="AR1384" s="291"/>
      <c r="AS1384" s="291"/>
      <c r="AT1384" s="291"/>
      <c r="AU1384" s="292">
        <v>-706854.48</v>
      </c>
      <c r="AV1384" s="291">
        <v>-706854.48</v>
      </c>
      <c r="AW1384" s="293"/>
      <c r="AX1384" s="291"/>
      <c r="AY1384" s="293">
        <v>0</v>
      </c>
      <c r="AZ1384" s="297" t="s">
        <v>755</v>
      </c>
      <c r="BA1384" s="295"/>
      <c r="BB1384" s="43"/>
      <c r="BC1384" s="288" t="str">
        <f t="shared" si="175"/>
        <v/>
      </c>
      <c r="BD1384" s="288" t="str">
        <f t="shared" si="175"/>
        <v/>
      </c>
      <c r="BE1384" s="288" t="str">
        <f t="shared" si="176"/>
        <v/>
      </c>
      <c r="BF1384" s="288" t="str">
        <f t="shared" si="176"/>
        <v>Non-Op</v>
      </c>
      <c r="BG1384" s="288" t="str">
        <f t="shared" si="174"/>
        <v>NO</v>
      </c>
      <c r="BH1384" s="288" t="str">
        <f t="shared" si="174"/>
        <v>NO</v>
      </c>
      <c r="BI1384" s="288" t="str">
        <f t="shared" si="172"/>
        <v/>
      </c>
      <c r="BJ1384" s="43"/>
      <c r="BK1384" s="288" t="b">
        <f t="shared" ref="BK1384:BQ1396" si="177">BC1384=H1384</f>
        <v>1</v>
      </c>
      <c r="BL1384" s="288" t="b">
        <f t="shared" si="177"/>
        <v>1</v>
      </c>
      <c r="BM1384" s="288" t="b">
        <f t="shared" si="177"/>
        <v>1</v>
      </c>
      <c r="BN1384" s="288" t="b">
        <f t="shared" si="177"/>
        <v>1</v>
      </c>
      <c r="BO1384" s="288" t="b">
        <f t="shared" si="177"/>
        <v>1</v>
      </c>
      <c r="BP1384" s="288" t="b">
        <f t="shared" si="177"/>
        <v>1</v>
      </c>
      <c r="BQ1384" s="288" t="b">
        <f t="shared" si="177"/>
        <v>1</v>
      </c>
    </row>
    <row r="1385" spans="1:69" ht="12" customHeight="1" x14ac:dyDescent="0.25">
      <c r="A1385" s="286">
        <v>28302002</v>
      </c>
      <c r="B1385" s="287" t="s">
        <v>3453</v>
      </c>
      <c r="C1385" s="16" t="s">
        <v>1595</v>
      </c>
      <c r="D1385" s="13" t="s">
        <v>182</v>
      </c>
      <c r="E1385" s="13"/>
      <c r="F1385" s="16"/>
      <c r="G1385" s="13"/>
      <c r="H1385" s="288" t="s">
        <v>2129</v>
      </c>
      <c r="I1385" s="288" t="s">
        <v>2129</v>
      </c>
      <c r="J1385" s="288" t="s">
        <v>2129</v>
      </c>
      <c r="K1385" s="288" t="s">
        <v>182</v>
      </c>
      <c r="L1385" s="288" t="s">
        <v>2130</v>
      </c>
      <c r="M1385" s="288" t="s">
        <v>2130</v>
      </c>
      <c r="N1385" s="288" t="s">
        <v>2129</v>
      </c>
      <c r="P1385" s="289">
        <v>-13139974.640000001</v>
      </c>
      <c r="Q1385" s="289">
        <v>-13330199.07</v>
      </c>
      <c r="R1385" s="289">
        <v>-12156443.26</v>
      </c>
      <c r="S1385" s="289">
        <v>-11137737.289999999</v>
      </c>
      <c r="T1385" s="289">
        <v>-10392296.92</v>
      </c>
      <c r="U1385" s="289">
        <v>-9886185.6400000006</v>
      </c>
      <c r="V1385" s="289">
        <v>-9703073.6400000006</v>
      </c>
      <c r="W1385" s="289">
        <v>-9663178.3100000005</v>
      </c>
      <c r="X1385" s="289">
        <v>-9577790.5999999996</v>
      </c>
      <c r="Y1385" s="289">
        <v>-9474298.4399999995</v>
      </c>
      <c r="Z1385" s="289">
        <v>-8943598.9600000009</v>
      </c>
      <c r="AA1385" s="289">
        <v>-8129937.96</v>
      </c>
      <c r="AB1385" s="289">
        <v>-7662884.3799999999</v>
      </c>
      <c r="AC1385" s="289"/>
      <c r="AD1385" s="289"/>
      <c r="AE1385" s="289">
        <v>-10233014.133333333</v>
      </c>
      <c r="AF1385" s="307"/>
      <c r="AG1385" s="307"/>
      <c r="AH1385" s="291"/>
      <c r="AI1385" s="291"/>
      <c r="AJ1385" s="291"/>
      <c r="AK1385" s="292">
        <v>-10233014.133333333</v>
      </c>
      <c r="AL1385" s="291">
        <v>-10233014.133333333</v>
      </c>
      <c r="AM1385" s="293"/>
      <c r="AN1385" s="291"/>
      <c r="AO1385" s="294">
        <v>0</v>
      </c>
      <c r="AP1385" s="291"/>
      <c r="AQ1385" s="295">
        <v>-7662884.3799999999</v>
      </c>
      <c r="AR1385" s="291"/>
      <c r="AS1385" s="291"/>
      <c r="AT1385" s="291"/>
      <c r="AU1385" s="292">
        <v>-7662884.3799999999</v>
      </c>
      <c r="AV1385" s="291">
        <v>-7662884.3799999999</v>
      </c>
      <c r="AW1385" s="293"/>
      <c r="AX1385" s="291"/>
      <c r="AY1385" s="293">
        <v>0</v>
      </c>
      <c r="AZ1385" s="297" t="s">
        <v>755</v>
      </c>
      <c r="BA1385" s="295"/>
      <c r="BB1385" s="43"/>
      <c r="BC1385" s="288" t="str">
        <f t="shared" si="175"/>
        <v/>
      </c>
      <c r="BD1385" s="288" t="str">
        <f t="shared" si="175"/>
        <v/>
      </c>
      <c r="BE1385" s="288" t="str">
        <f t="shared" si="176"/>
        <v/>
      </c>
      <c r="BF1385" s="288" t="str">
        <f t="shared" si="176"/>
        <v>Non-Op</v>
      </c>
      <c r="BG1385" s="288" t="str">
        <f t="shared" si="174"/>
        <v>NO</v>
      </c>
      <c r="BH1385" s="288" t="str">
        <f t="shared" si="174"/>
        <v>NO</v>
      </c>
      <c r="BI1385" s="288" t="str">
        <f t="shared" si="172"/>
        <v/>
      </c>
      <c r="BJ1385" s="43"/>
      <c r="BK1385" s="288" t="b">
        <f t="shared" si="177"/>
        <v>1</v>
      </c>
      <c r="BL1385" s="288" t="b">
        <f t="shared" si="177"/>
        <v>1</v>
      </c>
      <c r="BM1385" s="288" t="b">
        <f t="shared" si="177"/>
        <v>1</v>
      </c>
      <c r="BN1385" s="288" t="b">
        <f t="shared" si="177"/>
        <v>1</v>
      </c>
      <c r="BO1385" s="288" t="b">
        <f t="shared" si="177"/>
        <v>1</v>
      </c>
      <c r="BP1385" s="288" t="b">
        <f t="shared" si="177"/>
        <v>1</v>
      </c>
      <c r="BQ1385" s="288" t="b">
        <f t="shared" si="177"/>
        <v>1</v>
      </c>
    </row>
    <row r="1386" spans="1:69" ht="12" customHeight="1" x14ac:dyDescent="0.25">
      <c r="A1386" s="286">
        <v>28302011</v>
      </c>
      <c r="B1386" s="287" t="s">
        <v>3454</v>
      </c>
      <c r="C1386" s="16" t="s">
        <v>1596</v>
      </c>
      <c r="D1386" s="13" t="s">
        <v>182</v>
      </c>
      <c r="E1386" s="13"/>
      <c r="F1386" s="16"/>
      <c r="G1386" s="13"/>
      <c r="H1386" s="288" t="s">
        <v>2129</v>
      </c>
      <c r="I1386" s="288" t="s">
        <v>2129</v>
      </c>
      <c r="J1386" s="288" t="s">
        <v>2129</v>
      </c>
      <c r="K1386" s="288" t="s">
        <v>182</v>
      </c>
      <c r="L1386" s="288" t="s">
        <v>2130</v>
      </c>
      <c r="M1386" s="288" t="s">
        <v>2130</v>
      </c>
      <c r="N1386" s="288" t="s">
        <v>2129</v>
      </c>
      <c r="P1386" s="289">
        <v>-3300896.5</v>
      </c>
      <c r="Q1386" s="289">
        <v>-3068528.67</v>
      </c>
      <c r="R1386" s="289">
        <v>-2889639.02</v>
      </c>
      <c r="S1386" s="289">
        <v>-2902274.45</v>
      </c>
      <c r="T1386" s="289">
        <v>-2645335.09</v>
      </c>
      <c r="U1386" s="289">
        <v>-2064809.39</v>
      </c>
      <c r="V1386" s="289">
        <v>-2199178.7999999998</v>
      </c>
      <c r="W1386" s="289">
        <v>-2051560.3</v>
      </c>
      <c r="X1386" s="289">
        <v>-2077741.14</v>
      </c>
      <c r="Y1386" s="289">
        <v>-2377233.9900000002</v>
      </c>
      <c r="Z1386" s="289">
        <v>-2375541.91</v>
      </c>
      <c r="AA1386" s="289">
        <v>-2410434.06</v>
      </c>
      <c r="AB1386" s="289">
        <v>-2649369.66</v>
      </c>
      <c r="AC1386" s="289"/>
      <c r="AD1386" s="289"/>
      <c r="AE1386" s="289">
        <v>-2503117.4916666667</v>
      </c>
      <c r="AF1386" s="307"/>
      <c r="AG1386" s="307"/>
      <c r="AH1386" s="291"/>
      <c r="AI1386" s="291"/>
      <c r="AJ1386" s="291"/>
      <c r="AK1386" s="292">
        <v>-2503117.4916666667</v>
      </c>
      <c r="AL1386" s="291">
        <v>-2503117.4916666667</v>
      </c>
      <c r="AM1386" s="293"/>
      <c r="AN1386" s="291"/>
      <c r="AO1386" s="294">
        <v>0</v>
      </c>
      <c r="AP1386" s="291"/>
      <c r="AQ1386" s="295">
        <v>-2649369.66</v>
      </c>
      <c r="AR1386" s="291"/>
      <c r="AS1386" s="291"/>
      <c r="AT1386" s="291"/>
      <c r="AU1386" s="292">
        <v>-2649369.66</v>
      </c>
      <c r="AV1386" s="291">
        <v>-2649369.66</v>
      </c>
      <c r="AW1386" s="293"/>
      <c r="AX1386" s="291"/>
      <c r="AY1386" s="293">
        <v>0</v>
      </c>
      <c r="AZ1386" s="297" t="s">
        <v>755</v>
      </c>
      <c r="BA1386" s="295"/>
      <c r="BB1386" s="43"/>
      <c r="BC1386" s="288" t="str">
        <f t="shared" si="175"/>
        <v/>
      </c>
      <c r="BD1386" s="288" t="str">
        <f t="shared" si="175"/>
        <v/>
      </c>
      <c r="BE1386" s="288" t="str">
        <f t="shared" si="176"/>
        <v/>
      </c>
      <c r="BF1386" s="288" t="str">
        <f t="shared" si="176"/>
        <v>Non-Op</v>
      </c>
      <c r="BG1386" s="288" t="str">
        <f t="shared" si="174"/>
        <v>NO</v>
      </c>
      <c r="BH1386" s="288" t="str">
        <f t="shared" si="174"/>
        <v>NO</v>
      </c>
      <c r="BI1386" s="288" t="str">
        <f t="shared" si="172"/>
        <v/>
      </c>
      <c r="BJ1386" s="43"/>
      <c r="BK1386" s="288" t="b">
        <f t="shared" si="177"/>
        <v>1</v>
      </c>
      <c r="BL1386" s="288" t="b">
        <f t="shared" si="177"/>
        <v>1</v>
      </c>
      <c r="BM1386" s="288" t="b">
        <f t="shared" si="177"/>
        <v>1</v>
      </c>
      <c r="BN1386" s="288" t="b">
        <f t="shared" si="177"/>
        <v>1</v>
      </c>
      <c r="BO1386" s="288" t="b">
        <f t="shared" si="177"/>
        <v>1</v>
      </c>
      <c r="BP1386" s="288" t="b">
        <f t="shared" si="177"/>
        <v>1</v>
      </c>
      <c r="BQ1386" s="288" t="b">
        <f t="shared" si="177"/>
        <v>1</v>
      </c>
    </row>
    <row r="1387" spans="1:69" ht="12" customHeight="1" x14ac:dyDescent="0.25">
      <c r="A1387" s="286">
        <v>28302012</v>
      </c>
      <c r="B1387" s="287" t="s">
        <v>3455</v>
      </c>
      <c r="C1387" s="16" t="s">
        <v>1597</v>
      </c>
      <c r="D1387" s="13" t="s">
        <v>182</v>
      </c>
      <c r="E1387" s="13"/>
      <c r="F1387" s="16"/>
      <c r="G1387" s="13"/>
      <c r="H1387" s="288" t="s">
        <v>2129</v>
      </c>
      <c r="I1387" s="288" t="s">
        <v>2129</v>
      </c>
      <c r="J1387" s="288" t="s">
        <v>2129</v>
      </c>
      <c r="K1387" s="288" t="s">
        <v>182</v>
      </c>
      <c r="L1387" s="288" t="s">
        <v>2130</v>
      </c>
      <c r="M1387" s="288" t="s">
        <v>2130</v>
      </c>
      <c r="N1387" s="288" t="s">
        <v>2129</v>
      </c>
      <c r="P1387" s="289">
        <v>-2063102.8</v>
      </c>
      <c r="Q1387" s="289">
        <v>-1947641.24</v>
      </c>
      <c r="R1387" s="289">
        <v>-1376864.42</v>
      </c>
      <c r="S1387" s="289">
        <v>-903158.65</v>
      </c>
      <c r="T1387" s="289">
        <v>-592683.63</v>
      </c>
      <c r="U1387" s="289">
        <v>-317568.18</v>
      </c>
      <c r="V1387" s="289">
        <v>-197155.51</v>
      </c>
      <c r="W1387" s="289">
        <v>-247512.4</v>
      </c>
      <c r="X1387" s="289">
        <v>-48227.65</v>
      </c>
      <c r="Y1387" s="289">
        <v>-2944.86</v>
      </c>
      <c r="Z1387" s="289">
        <v>64078.91</v>
      </c>
      <c r="AA1387" s="289">
        <v>159042.48000000001</v>
      </c>
      <c r="AB1387" s="289">
        <v>206304.65</v>
      </c>
      <c r="AC1387" s="289"/>
      <c r="AD1387" s="289"/>
      <c r="AE1387" s="289">
        <v>-528252.85208333342</v>
      </c>
      <c r="AF1387" s="307"/>
      <c r="AG1387" s="307"/>
      <c r="AH1387" s="291"/>
      <c r="AI1387" s="291"/>
      <c r="AJ1387" s="291"/>
      <c r="AK1387" s="292">
        <v>-528252.85208333342</v>
      </c>
      <c r="AL1387" s="291">
        <v>-528252.85208333342</v>
      </c>
      <c r="AM1387" s="293"/>
      <c r="AN1387" s="291"/>
      <c r="AO1387" s="294">
        <v>0</v>
      </c>
      <c r="AP1387" s="291"/>
      <c r="AQ1387" s="295">
        <v>206304.65</v>
      </c>
      <c r="AR1387" s="291"/>
      <c r="AS1387" s="291"/>
      <c r="AT1387" s="291"/>
      <c r="AU1387" s="292">
        <v>206304.65</v>
      </c>
      <c r="AV1387" s="291">
        <v>206304.65</v>
      </c>
      <c r="AW1387" s="293"/>
      <c r="AX1387" s="291"/>
      <c r="AY1387" s="293">
        <v>0</v>
      </c>
      <c r="AZ1387" s="297" t="s">
        <v>755</v>
      </c>
      <c r="BA1387" s="295"/>
      <c r="BB1387" s="43"/>
      <c r="BC1387" s="288" t="str">
        <f t="shared" si="175"/>
        <v/>
      </c>
      <c r="BD1387" s="288" t="str">
        <f t="shared" si="175"/>
        <v/>
      </c>
      <c r="BE1387" s="288" t="str">
        <f t="shared" si="176"/>
        <v/>
      </c>
      <c r="BF1387" s="288" t="str">
        <f t="shared" si="176"/>
        <v>Non-Op</v>
      </c>
      <c r="BG1387" s="288" t="str">
        <f t="shared" si="174"/>
        <v>NO</v>
      </c>
      <c r="BH1387" s="288" t="str">
        <f t="shared" si="174"/>
        <v>NO</v>
      </c>
      <c r="BI1387" s="288" t="str">
        <f t="shared" si="172"/>
        <v/>
      </c>
      <c r="BJ1387" s="43"/>
      <c r="BK1387" s="288" t="b">
        <f t="shared" si="177"/>
        <v>1</v>
      </c>
      <c r="BL1387" s="288" t="b">
        <f t="shared" si="177"/>
        <v>1</v>
      </c>
      <c r="BM1387" s="288" t="b">
        <f t="shared" si="177"/>
        <v>1</v>
      </c>
      <c r="BN1387" s="288" t="b">
        <f t="shared" si="177"/>
        <v>1</v>
      </c>
      <c r="BO1387" s="288" t="b">
        <f t="shared" si="177"/>
        <v>1</v>
      </c>
      <c r="BP1387" s="288" t="b">
        <f t="shared" si="177"/>
        <v>1</v>
      </c>
      <c r="BQ1387" s="288" t="b">
        <f t="shared" si="177"/>
        <v>1</v>
      </c>
    </row>
    <row r="1388" spans="1:69" ht="12" customHeight="1" x14ac:dyDescent="0.25">
      <c r="A1388" s="286">
        <v>28302021</v>
      </c>
      <c r="B1388" s="287" t="s">
        <v>3456</v>
      </c>
      <c r="C1388" s="16" t="s">
        <v>1598</v>
      </c>
      <c r="D1388" s="13" t="s">
        <v>183</v>
      </c>
      <c r="E1388" s="13"/>
      <c r="F1388" s="16"/>
      <c r="G1388" s="13"/>
      <c r="H1388" s="288" t="s">
        <v>2129</v>
      </c>
      <c r="I1388" s="288" t="s">
        <v>2129</v>
      </c>
      <c r="J1388" s="288" t="s">
        <v>2129</v>
      </c>
      <c r="K1388" s="288" t="s">
        <v>2129</v>
      </c>
      <c r="L1388" s="288" t="s">
        <v>2130</v>
      </c>
      <c r="M1388" s="288" t="s">
        <v>183</v>
      </c>
      <c r="N1388" s="288" t="s">
        <v>183</v>
      </c>
      <c r="P1388" s="289">
        <v>181360.9</v>
      </c>
      <c r="Q1388" s="289">
        <v>335762.98</v>
      </c>
      <c r="R1388" s="289">
        <v>484130.92</v>
      </c>
      <c r="S1388" s="289">
        <v>236433</v>
      </c>
      <c r="T1388" s="289">
        <v>-28188.84</v>
      </c>
      <c r="U1388" s="289">
        <v>-311345.7</v>
      </c>
      <c r="V1388" s="289">
        <v>-412629.12</v>
      </c>
      <c r="W1388" s="289">
        <v>-586354.98</v>
      </c>
      <c r="X1388" s="289">
        <v>-710534.07</v>
      </c>
      <c r="Y1388" s="289">
        <v>-3067560.84</v>
      </c>
      <c r="Z1388" s="289">
        <v>-3194863.47</v>
      </c>
      <c r="AA1388" s="289">
        <v>-3285839.25</v>
      </c>
      <c r="AB1388" s="289">
        <v>-11410939.029999999</v>
      </c>
      <c r="AC1388" s="289"/>
      <c r="AD1388" s="289"/>
      <c r="AE1388" s="289">
        <v>-1346314.8695833334</v>
      </c>
      <c r="AF1388" s="307"/>
      <c r="AG1388" s="307"/>
      <c r="AH1388" s="291"/>
      <c r="AI1388" s="291"/>
      <c r="AJ1388" s="291"/>
      <c r="AK1388" s="292"/>
      <c r="AL1388" s="291">
        <v>0</v>
      </c>
      <c r="AM1388" s="293"/>
      <c r="AN1388" s="291">
        <v>-1346314.8695833334</v>
      </c>
      <c r="AO1388" s="294">
        <v>-1346314.8695833334</v>
      </c>
      <c r="AP1388" s="291"/>
      <c r="AQ1388" s="295">
        <v>-11410939.029999999</v>
      </c>
      <c r="AR1388" s="291"/>
      <c r="AS1388" s="291"/>
      <c r="AT1388" s="291"/>
      <c r="AU1388" s="292"/>
      <c r="AV1388" s="291">
        <v>0</v>
      </c>
      <c r="AW1388" s="293"/>
      <c r="AX1388" s="291">
        <v>-11410939.029999999</v>
      </c>
      <c r="AY1388" s="293">
        <v>-11410939.029999999</v>
      </c>
      <c r="AZ1388" s="297"/>
      <c r="BA1388" s="295"/>
      <c r="BB1388" s="43"/>
      <c r="BC1388" s="288" t="str">
        <f t="shared" si="175"/>
        <v/>
      </c>
      <c r="BD1388" s="288" t="str">
        <f t="shared" si="175"/>
        <v/>
      </c>
      <c r="BE1388" s="288" t="str">
        <f t="shared" si="176"/>
        <v/>
      </c>
      <c r="BF1388" s="288" t="str">
        <f t="shared" si="176"/>
        <v/>
      </c>
      <c r="BG1388" s="288" t="str">
        <f t="shared" si="174"/>
        <v>NO</v>
      </c>
      <c r="BH1388" s="288" t="str">
        <f t="shared" si="174"/>
        <v>W/C</v>
      </c>
      <c r="BI1388" s="288" t="str">
        <f t="shared" si="172"/>
        <v>W/C</v>
      </c>
      <c r="BJ1388" s="43"/>
      <c r="BK1388" s="288" t="b">
        <f t="shared" si="177"/>
        <v>1</v>
      </c>
      <c r="BL1388" s="288" t="b">
        <f t="shared" si="177"/>
        <v>1</v>
      </c>
      <c r="BM1388" s="288" t="b">
        <f t="shared" si="177"/>
        <v>1</v>
      </c>
      <c r="BN1388" s="288" t="b">
        <f t="shared" si="177"/>
        <v>1</v>
      </c>
      <c r="BO1388" s="288" t="b">
        <f t="shared" si="177"/>
        <v>1</v>
      </c>
      <c r="BP1388" s="288" t="b">
        <f t="shared" si="177"/>
        <v>1</v>
      </c>
      <c r="BQ1388" s="288" t="b">
        <f t="shared" si="177"/>
        <v>1</v>
      </c>
    </row>
    <row r="1389" spans="1:69" ht="12" customHeight="1" x14ac:dyDescent="0.25">
      <c r="A1389" s="286">
        <v>28302022</v>
      </c>
      <c r="B1389" s="287" t="s">
        <v>3457</v>
      </c>
      <c r="C1389" s="16" t="s">
        <v>1599</v>
      </c>
      <c r="D1389" s="13" t="s">
        <v>183</v>
      </c>
      <c r="E1389" s="13"/>
      <c r="F1389" s="16"/>
      <c r="G1389" s="13"/>
      <c r="H1389" s="288" t="s">
        <v>2129</v>
      </c>
      <c r="I1389" s="288" t="s">
        <v>2129</v>
      </c>
      <c r="J1389" s="288" t="s">
        <v>2129</v>
      </c>
      <c r="K1389" s="288" t="s">
        <v>2129</v>
      </c>
      <c r="L1389" s="288" t="s">
        <v>2130</v>
      </c>
      <c r="M1389" s="288" t="s">
        <v>183</v>
      </c>
      <c r="N1389" s="288" t="s">
        <v>183</v>
      </c>
      <c r="P1389" s="289">
        <v>1155549.77</v>
      </c>
      <c r="Q1389" s="289">
        <v>1413458.54</v>
      </c>
      <c r="R1389" s="289">
        <v>1699385.09</v>
      </c>
      <c r="S1389" s="289">
        <v>1639541.08</v>
      </c>
      <c r="T1389" s="289">
        <v>1567045.93</v>
      </c>
      <c r="U1389" s="289">
        <v>1334318.26</v>
      </c>
      <c r="V1389" s="289">
        <v>1084896.6299999999</v>
      </c>
      <c r="W1389" s="289">
        <v>780110.61</v>
      </c>
      <c r="X1389" s="289">
        <v>479444.79</v>
      </c>
      <c r="Y1389" s="289">
        <v>210305.22</v>
      </c>
      <c r="Z1389" s="289">
        <v>108031.44</v>
      </c>
      <c r="AA1389" s="289">
        <v>133133.37</v>
      </c>
      <c r="AB1389" s="289">
        <v>-3282059.6</v>
      </c>
      <c r="AC1389" s="289"/>
      <c r="AD1389" s="289"/>
      <c r="AE1389" s="289">
        <v>782201.33708333317</v>
      </c>
      <c r="AF1389" s="307"/>
      <c r="AG1389" s="307"/>
      <c r="AH1389" s="291"/>
      <c r="AI1389" s="291"/>
      <c r="AJ1389" s="291"/>
      <c r="AK1389" s="292"/>
      <c r="AL1389" s="291">
        <v>0</v>
      </c>
      <c r="AM1389" s="293"/>
      <c r="AN1389" s="291">
        <v>782201.33708333317</v>
      </c>
      <c r="AO1389" s="294">
        <v>782201.33708333317</v>
      </c>
      <c r="AP1389" s="291"/>
      <c r="AQ1389" s="295">
        <v>-3282059.6</v>
      </c>
      <c r="AR1389" s="291"/>
      <c r="AS1389" s="291"/>
      <c r="AT1389" s="291"/>
      <c r="AU1389" s="292"/>
      <c r="AV1389" s="291">
        <v>0</v>
      </c>
      <c r="AW1389" s="293"/>
      <c r="AX1389" s="291">
        <v>-3282059.6</v>
      </c>
      <c r="AY1389" s="293">
        <v>-3282059.6</v>
      </c>
      <c r="AZ1389" s="297"/>
      <c r="BA1389" s="295"/>
      <c r="BB1389" s="43"/>
      <c r="BC1389" s="288" t="str">
        <f t="shared" si="175"/>
        <v/>
      </c>
      <c r="BD1389" s="288" t="str">
        <f t="shared" si="175"/>
        <v/>
      </c>
      <c r="BE1389" s="288" t="str">
        <f t="shared" si="176"/>
        <v/>
      </c>
      <c r="BF1389" s="288" t="str">
        <f t="shared" si="176"/>
        <v/>
      </c>
      <c r="BG1389" s="288" t="str">
        <f t="shared" si="174"/>
        <v>NO</v>
      </c>
      <c r="BH1389" s="288" t="str">
        <f t="shared" si="174"/>
        <v>W/C</v>
      </c>
      <c r="BI1389" s="288" t="str">
        <f t="shared" si="172"/>
        <v>W/C</v>
      </c>
      <c r="BJ1389" s="43"/>
      <c r="BK1389" s="288" t="b">
        <f t="shared" si="177"/>
        <v>1</v>
      </c>
      <c r="BL1389" s="288" t="b">
        <f t="shared" si="177"/>
        <v>1</v>
      </c>
      <c r="BM1389" s="288" t="b">
        <f t="shared" si="177"/>
        <v>1</v>
      </c>
      <c r="BN1389" s="288" t="b">
        <f t="shared" si="177"/>
        <v>1</v>
      </c>
      <c r="BO1389" s="288" t="b">
        <f t="shared" si="177"/>
        <v>1</v>
      </c>
      <c r="BP1389" s="288" t="b">
        <f t="shared" si="177"/>
        <v>1</v>
      </c>
      <c r="BQ1389" s="288" t="b">
        <f t="shared" si="177"/>
        <v>1</v>
      </c>
    </row>
    <row r="1390" spans="1:69" ht="12" customHeight="1" x14ac:dyDescent="0.25">
      <c r="A1390" s="286">
        <v>28302031</v>
      </c>
      <c r="B1390" s="287" t="s">
        <v>3458</v>
      </c>
      <c r="C1390" s="16" t="s">
        <v>1600</v>
      </c>
      <c r="D1390" s="13" t="s">
        <v>182</v>
      </c>
      <c r="E1390" s="13"/>
      <c r="F1390" s="16"/>
      <c r="G1390" s="13"/>
      <c r="H1390" s="288" t="s">
        <v>2129</v>
      </c>
      <c r="I1390" s="288" t="s">
        <v>2129</v>
      </c>
      <c r="J1390" s="288" t="s">
        <v>2129</v>
      </c>
      <c r="K1390" s="288" t="s">
        <v>182</v>
      </c>
      <c r="L1390" s="288" t="s">
        <v>2130</v>
      </c>
      <c r="M1390" s="288" t="s">
        <v>2130</v>
      </c>
      <c r="N1390" s="288" t="s">
        <v>2129</v>
      </c>
      <c r="P1390" s="289">
        <v>-20803.55</v>
      </c>
      <c r="Q1390" s="289">
        <v>-251230.67</v>
      </c>
      <c r="R1390" s="289">
        <v>-302195.06</v>
      </c>
      <c r="S1390" s="289">
        <v>-321252</v>
      </c>
      <c r="T1390" s="289">
        <v>-566518.61</v>
      </c>
      <c r="U1390" s="289">
        <v>-301524.84999999998</v>
      </c>
      <c r="V1390" s="289">
        <v>-402250.1</v>
      </c>
      <c r="W1390" s="289">
        <v>-440054.94</v>
      </c>
      <c r="X1390" s="289">
        <v>-550822.76</v>
      </c>
      <c r="Y1390" s="289">
        <v>-685860.62</v>
      </c>
      <c r="Z1390" s="289">
        <v>-422458.86</v>
      </c>
      <c r="AA1390" s="289">
        <v>-379911.71</v>
      </c>
      <c r="AB1390" s="289">
        <v>-484651.98</v>
      </c>
      <c r="AC1390" s="289"/>
      <c r="AD1390" s="289"/>
      <c r="AE1390" s="289">
        <v>-406400.66208333336</v>
      </c>
      <c r="AF1390" s="307"/>
      <c r="AG1390" s="307"/>
      <c r="AH1390" s="291"/>
      <c r="AI1390" s="291"/>
      <c r="AJ1390" s="291"/>
      <c r="AK1390" s="292">
        <v>-406400.66208333336</v>
      </c>
      <c r="AL1390" s="291">
        <v>-406400.66208333336</v>
      </c>
      <c r="AM1390" s="293"/>
      <c r="AN1390" s="291"/>
      <c r="AO1390" s="294">
        <v>0</v>
      </c>
      <c r="AP1390" s="291"/>
      <c r="AQ1390" s="295">
        <v>-484651.98</v>
      </c>
      <c r="AR1390" s="291"/>
      <c r="AS1390" s="291"/>
      <c r="AT1390" s="291"/>
      <c r="AU1390" s="292">
        <v>-484651.98</v>
      </c>
      <c r="AV1390" s="291">
        <v>-484651.98</v>
      </c>
      <c r="AW1390" s="293"/>
      <c r="AX1390" s="291"/>
      <c r="AY1390" s="293">
        <v>0</v>
      </c>
      <c r="AZ1390" s="297" t="s">
        <v>755</v>
      </c>
      <c r="BA1390" s="295"/>
      <c r="BB1390" s="43"/>
      <c r="BC1390" s="288" t="str">
        <f t="shared" si="175"/>
        <v/>
      </c>
      <c r="BD1390" s="288" t="str">
        <f t="shared" si="175"/>
        <v/>
      </c>
      <c r="BE1390" s="288" t="str">
        <f t="shared" si="176"/>
        <v/>
      </c>
      <c r="BF1390" s="288" t="str">
        <f t="shared" si="176"/>
        <v>Non-Op</v>
      </c>
      <c r="BG1390" s="288" t="str">
        <f t="shared" si="174"/>
        <v>NO</v>
      </c>
      <c r="BH1390" s="288" t="str">
        <f t="shared" si="174"/>
        <v>NO</v>
      </c>
      <c r="BI1390" s="288" t="str">
        <f t="shared" si="172"/>
        <v/>
      </c>
      <c r="BJ1390" s="43"/>
      <c r="BK1390" s="288" t="b">
        <f t="shared" si="177"/>
        <v>1</v>
      </c>
      <c r="BL1390" s="288" t="b">
        <f t="shared" si="177"/>
        <v>1</v>
      </c>
      <c r="BM1390" s="288" t="b">
        <f t="shared" si="177"/>
        <v>1</v>
      </c>
      <c r="BN1390" s="288" t="b">
        <f t="shared" si="177"/>
        <v>1</v>
      </c>
      <c r="BO1390" s="288" t="b">
        <f t="shared" si="177"/>
        <v>1</v>
      </c>
      <c r="BP1390" s="288" t="b">
        <f t="shared" si="177"/>
        <v>1</v>
      </c>
      <c r="BQ1390" s="288" t="b">
        <f t="shared" si="177"/>
        <v>1</v>
      </c>
    </row>
    <row r="1391" spans="1:69" ht="12" customHeight="1" x14ac:dyDescent="0.25">
      <c r="A1391" s="286">
        <v>28302041</v>
      </c>
      <c r="B1391" s="287" t="s">
        <v>3459</v>
      </c>
      <c r="C1391" s="16" t="s">
        <v>1601</v>
      </c>
      <c r="D1391" s="13" t="s">
        <v>183</v>
      </c>
      <c r="E1391" s="13"/>
      <c r="F1391" s="16"/>
      <c r="G1391" s="13"/>
      <c r="H1391" s="288" t="s">
        <v>2129</v>
      </c>
      <c r="I1391" s="288" t="s">
        <v>2129</v>
      </c>
      <c r="J1391" s="288" t="s">
        <v>2129</v>
      </c>
      <c r="K1391" s="288" t="s">
        <v>2129</v>
      </c>
      <c r="L1391" s="288" t="s">
        <v>2130</v>
      </c>
      <c r="M1391" s="288" t="s">
        <v>183</v>
      </c>
      <c r="N1391" s="288" t="s">
        <v>183</v>
      </c>
      <c r="P1391" s="289">
        <v>-11627416.529999999</v>
      </c>
      <c r="Q1391" s="289">
        <v>-11530346.26</v>
      </c>
      <c r="R1391" s="289">
        <v>-11430680.75</v>
      </c>
      <c r="S1391" s="289">
        <v>-11331015.25</v>
      </c>
      <c r="T1391" s="289">
        <v>-11214290.34</v>
      </c>
      <c r="U1391" s="289">
        <v>-11114363.65</v>
      </c>
      <c r="V1391" s="289">
        <v>-11016996.369999999</v>
      </c>
      <c r="W1391" s="289">
        <v>-10919527.119999999</v>
      </c>
      <c r="X1391" s="289">
        <v>-10823308.93</v>
      </c>
      <c r="Y1391" s="289">
        <v>-10751499.800000001</v>
      </c>
      <c r="Z1391" s="289">
        <v>-10683136.300000001</v>
      </c>
      <c r="AA1391" s="289">
        <v>-10716997.07</v>
      </c>
      <c r="AB1391" s="289">
        <v>-10628970.699999999</v>
      </c>
      <c r="AC1391" s="289"/>
      <c r="AD1391" s="289"/>
      <c r="AE1391" s="289">
        <v>-11055029.621249998</v>
      </c>
      <c r="AF1391" s="299"/>
      <c r="AG1391" s="299"/>
      <c r="AH1391" s="291"/>
      <c r="AI1391" s="291"/>
      <c r="AJ1391" s="291"/>
      <c r="AK1391" s="292"/>
      <c r="AL1391" s="291">
        <v>0</v>
      </c>
      <c r="AM1391" s="293"/>
      <c r="AN1391" s="291">
        <v>-11055029.621249998</v>
      </c>
      <c r="AO1391" s="294">
        <v>-11055029.621249998</v>
      </c>
      <c r="AP1391" s="291"/>
      <c r="AQ1391" s="295">
        <v>-10628970.699999999</v>
      </c>
      <c r="AR1391" s="291"/>
      <c r="AS1391" s="291"/>
      <c r="AT1391" s="291"/>
      <c r="AU1391" s="292"/>
      <c r="AV1391" s="291">
        <v>0</v>
      </c>
      <c r="AW1391" s="293"/>
      <c r="AX1391" s="291">
        <v>-10628970.699999999</v>
      </c>
      <c r="AY1391" s="293">
        <v>-10628970.699999999</v>
      </c>
      <c r="AZ1391" s="297"/>
      <c r="BA1391" s="295"/>
      <c r="BB1391" s="43"/>
      <c r="BC1391" s="288" t="str">
        <f t="shared" si="175"/>
        <v/>
      </c>
      <c r="BD1391" s="288" t="str">
        <f t="shared" si="175"/>
        <v/>
      </c>
      <c r="BE1391" s="288" t="str">
        <f t="shared" si="176"/>
        <v/>
      </c>
      <c r="BF1391" s="288" t="str">
        <f t="shared" si="176"/>
        <v/>
      </c>
      <c r="BG1391" s="288" t="str">
        <f t="shared" si="174"/>
        <v>NO</v>
      </c>
      <c r="BH1391" s="288" t="str">
        <f t="shared" si="174"/>
        <v>W/C</v>
      </c>
      <c r="BI1391" s="288" t="str">
        <f t="shared" si="172"/>
        <v>W/C</v>
      </c>
      <c r="BJ1391" s="43"/>
      <c r="BK1391" s="288" t="b">
        <f t="shared" si="177"/>
        <v>1</v>
      </c>
      <c r="BL1391" s="288" t="b">
        <f t="shared" si="177"/>
        <v>1</v>
      </c>
      <c r="BM1391" s="288" t="b">
        <f t="shared" si="177"/>
        <v>1</v>
      </c>
      <c r="BN1391" s="288" t="b">
        <f t="shared" si="177"/>
        <v>1</v>
      </c>
      <c r="BO1391" s="288" t="b">
        <f t="shared" si="177"/>
        <v>1</v>
      </c>
      <c r="BP1391" s="288" t="b">
        <f t="shared" si="177"/>
        <v>1</v>
      </c>
      <c r="BQ1391" s="288" t="b">
        <f t="shared" si="177"/>
        <v>1</v>
      </c>
    </row>
    <row r="1392" spans="1:69" ht="12" customHeight="1" x14ac:dyDescent="0.25">
      <c r="A1392" s="286">
        <v>28302042</v>
      </c>
      <c r="B1392" s="287" t="s">
        <v>3460</v>
      </c>
      <c r="C1392" s="16" t="s">
        <v>1602</v>
      </c>
      <c r="D1392" s="13" t="s">
        <v>182</v>
      </c>
      <c r="E1392" s="13" t="s">
        <v>222</v>
      </c>
      <c r="F1392" s="16"/>
      <c r="G1392" s="13"/>
      <c r="H1392" s="288" t="s">
        <v>2129</v>
      </c>
      <c r="I1392" s="288" t="s">
        <v>2129</v>
      </c>
      <c r="J1392" s="288" t="s">
        <v>2129</v>
      </c>
      <c r="K1392" s="288" t="s">
        <v>182</v>
      </c>
      <c r="L1392" s="288" t="s">
        <v>2130</v>
      </c>
      <c r="M1392" s="288" t="s">
        <v>2130</v>
      </c>
      <c r="N1392" s="288" t="s">
        <v>2129</v>
      </c>
      <c r="P1392" s="289">
        <v>0</v>
      </c>
      <c r="Q1392" s="289">
        <v>0</v>
      </c>
      <c r="R1392" s="289">
        <v>0</v>
      </c>
      <c r="S1392" s="289">
        <v>0</v>
      </c>
      <c r="T1392" s="289">
        <v>0</v>
      </c>
      <c r="U1392" s="289">
        <v>0</v>
      </c>
      <c r="V1392" s="289">
        <v>0</v>
      </c>
      <c r="W1392" s="289">
        <v>0</v>
      </c>
      <c r="X1392" s="289">
        <v>0</v>
      </c>
      <c r="Y1392" s="289">
        <v>0</v>
      </c>
      <c r="Z1392" s="289">
        <v>0</v>
      </c>
      <c r="AA1392" s="289">
        <v>0</v>
      </c>
      <c r="AB1392" s="289">
        <v>0</v>
      </c>
      <c r="AC1392" s="289"/>
      <c r="AD1392" s="289"/>
      <c r="AE1392" s="289">
        <v>0</v>
      </c>
      <c r="AF1392" s="333"/>
      <c r="AG1392" s="333"/>
      <c r="AH1392" s="291"/>
      <c r="AI1392" s="291"/>
      <c r="AJ1392" s="291"/>
      <c r="AK1392" s="292">
        <v>0</v>
      </c>
      <c r="AL1392" s="291">
        <v>0</v>
      </c>
      <c r="AM1392" s="293"/>
      <c r="AN1392" s="291"/>
      <c r="AO1392" s="294">
        <v>0</v>
      </c>
      <c r="AP1392" s="291"/>
      <c r="AQ1392" s="295">
        <v>0</v>
      </c>
      <c r="AR1392" s="291"/>
      <c r="AS1392" s="291"/>
      <c r="AT1392" s="291"/>
      <c r="AU1392" s="292">
        <v>0</v>
      </c>
      <c r="AV1392" s="291">
        <v>0</v>
      </c>
      <c r="AW1392" s="293"/>
      <c r="AX1392" s="291"/>
      <c r="AY1392" s="293">
        <v>0</v>
      </c>
      <c r="AZ1392" s="297" t="s">
        <v>755</v>
      </c>
      <c r="BA1392" s="295"/>
      <c r="BB1392" s="43"/>
      <c r="BC1392" s="288" t="str">
        <f t="shared" si="175"/>
        <v/>
      </c>
      <c r="BD1392" s="288" t="str">
        <f t="shared" si="175"/>
        <v/>
      </c>
      <c r="BE1392" s="288" t="str">
        <f t="shared" si="176"/>
        <v/>
      </c>
      <c r="BF1392" s="288" t="str">
        <f t="shared" si="176"/>
        <v>Non-Op</v>
      </c>
      <c r="BG1392" s="288" t="str">
        <f t="shared" si="174"/>
        <v>NO</v>
      </c>
      <c r="BH1392" s="288" t="str">
        <f t="shared" si="174"/>
        <v>NO</v>
      </c>
      <c r="BI1392" s="288" t="str">
        <f t="shared" si="172"/>
        <v/>
      </c>
      <c r="BJ1392" s="43"/>
      <c r="BK1392" s="288" t="b">
        <f t="shared" si="177"/>
        <v>1</v>
      </c>
      <c r="BL1392" s="288" t="b">
        <f t="shared" si="177"/>
        <v>1</v>
      </c>
      <c r="BM1392" s="288" t="b">
        <f t="shared" si="177"/>
        <v>1</v>
      </c>
      <c r="BN1392" s="288" t="b">
        <f t="shared" si="177"/>
        <v>1</v>
      </c>
      <c r="BO1392" s="288" t="b">
        <f t="shared" si="177"/>
        <v>1</v>
      </c>
      <c r="BP1392" s="288" t="b">
        <f t="shared" si="177"/>
        <v>1</v>
      </c>
      <c r="BQ1392" s="288" t="b">
        <f t="shared" si="177"/>
        <v>1</v>
      </c>
    </row>
    <row r="1393" spans="1:69" ht="12" customHeight="1" x14ac:dyDescent="0.25">
      <c r="A1393" s="286">
        <v>28302051</v>
      </c>
      <c r="B1393" s="287" t="s">
        <v>3461</v>
      </c>
      <c r="C1393" s="16" t="s">
        <v>1603</v>
      </c>
      <c r="D1393" s="13" t="s">
        <v>183</v>
      </c>
      <c r="E1393" s="13"/>
      <c r="F1393" s="16"/>
      <c r="G1393" s="13"/>
      <c r="H1393" s="288" t="s">
        <v>2129</v>
      </c>
      <c r="I1393" s="288" t="s">
        <v>2129</v>
      </c>
      <c r="J1393" s="288" t="s">
        <v>2129</v>
      </c>
      <c r="K1393" s="288" t="s">
        <v>2129</v>
      </c>
      <c r="L1393" s="288" t="s">
        <v>2130</v>
      </c>
      <c r="M1393" s="288" t="s">
        <v>183</v>
      </c>
      <c r="N1393" s="288" t="s">
        <v>183</v>
      </c>
      <c r="P1393" s="289">
        <v>-3053100.3</v>
      </c>
      <c r="Q1393" s="289">
        <v>-2962175.64</v>
      </c>
      <c r="R1393" s="289">
        <v>-2869003.99</v>
      </c>
      <c r="S1393" s="289">
        <v>-2775832.33</v>
      </c>
      <c r="T1393" s="289">
        <v>-2742072.49</v>
      </c>
      <c r="U1393" s="289">
        <v>-2885222.72</v>
      </c>
      <c r="V1393" s="289">
        <v>-2928123.41</v>
      </c>
      <c r="W1393" s="289">
        <v>-2911889.41</v>
      </c>
      <c r="X1393" s="289">
        <v>-2972957.02</v>
      </c>
      <c r="Y1393" s="289">
        <v>-2860421.09</v>
      </c>
      <c r="Z1393" s="289">
        <v>-2820671.21</v>
      </c>
      <c r="AA1393" s="289">
        <v>-2739220.67</v>
      </c>
      <c r="AB1393" s="289">
        <v>-2657899.4</v>
      </c>
      <c r="AC1393" s="289"/>
      <c r="AD1393" s="289"/>
      <c r="AE1393" s="289">
        <v>-2860257.4858333338</v>
      </c>
      <c r="AF1393" s="299"/>
      <c r="AG1393" s="299"/>
      <c r="AH1393" s="291"/>
      <c r="AI1393" s="291"/>
      <c r="AJ1393" s="291"/>
      <c r="AK1393" s="292"/>
      <c r="AL1393" s="291">
        <v>0</v>
      </c>
      <c r="AM1393" s="293"/>
      <c r="AN1393" s="291">
        <v>-2860257.4858333338</v>
      </c>
      <c r="AO1393" s="294">
        <v>-2860257.4858333338</v>
      </c>
      <c r="AP1393" s="291"/>
      <c r="AQ1393" s="295">
        <v>-2657899.4</v>
      </c>
      <c r="AR1393" s="291"/>
      <c r="AS1393" s="291"/>
      <c r="AT1393" s="291"/>
      <c r="AU1393" s="292"/>
      <c r="AV1393" s="291">
        <v>0</v>
      </c>
      <c r="AW1393" s="293"/>
      <c r="AX1393" s="291">
        <v>-2657899.4</v>
      </c>
      <c r="AY1393" s="293">
        <v>-2657899.4</v>
      </c>
      <c r="AZ1393" s="297"/>
      <c r="BA1393" s="295"/>
      <c r="BB1393" s="43"/>
      <c r="BC1393" s="288" t="str">
        <f t="shared" si="175"/>
        <v/>
      </c>
      <c r="BD1393" s="288" t="str">
        <f t="shared" si="175"/>
        <v/>
      </c>
      <c r="BE1393" s="288" t="str">
        <f t="shared" si="176"/>
        <v/>
      </c>
      <c r="BF1393" s="288" t="str">
        <f t="shared" si="176"/>
        <v/>
      </c>
      <c r="BG1393" s="288" t="str">
        <f t="shared" si="174"/>
        <v>NO</v>
      </c>
      <c r="BH1393" s="288" t="str">
        <f t="shared" si="174"/>
        <v>W/C</v>
      </c>
      <c r="BI1393" s="288" t="str">
        <f t="shared" si="172"/>
        <v>W/C</v>
      </c>
      <c r="BJ1393" s="43"/>
      <c r="BK1393" s="288" t="b">
        <f t="shared" si="177"/>
        <v>1</v>
      </c>
      <c r="BL1393" s="288" t="b">
        <f t="shared" si="177"/>
        <v>1</v>
      </c>
      <c r="BM1393" s="288" t="b">
        <f t="shared" si="177"/>
        <v>1</v>
      </c>
      <c r="BN1393" s="288" t="b">
        <f t="shared" si="177"/>
        <v>1</v>
      </c>
      <c r="BO1393" s="288" t="b">
        <f t="shared" si="177"/>
        <v>1</v>
      </c>
      <c r="BP1393" s="288" t="b">
        <f t="shared" si="177"/>
        <v>1</v>
      </c>
      <c r="BQ1393" s="288" t="b">
        <f t="shared" si="177"/>
        <v>1</v>
      </c>
    </row>
    <row r="1394" spans="1:69" ht="12" customHeight="1" x14ac:dyDescent="0.25">
      <c r="A1394" s="286">
        <v>28302061</v>
      </c>
      <c r="B1394" s="287" t="s">
        <v>3462</v>
      </c>
      <c r="C1394" s="16" t="s">
        <v>1604</v>
      </c>
      <c r="D1394" s="13" t="s">
        <v>180</v>
      </c>
      <c r="E1394" s="13"/>
      <c r="F1394" s="16"/>
      <c r="G1394" s="13"/>
      <c r="H1394" s="288" t="s">
        <v>2129</v>
      </c>
      <c r="I1394" s="288" t="s">
        <v>180</v>
      </c>
      <c r="J1394" s="288" t="s">
        <v>2129</v>
      </c>
      <c r="K1394" s="288" t="s">
        <v>2129</v>
      </c>
      <c r="L1394" s="288" t="s">
        <v>2130</v>
      </c>
      <c r="M1394" s="288" t="s">
        <v>2130</v>
      </c>
      <c r="N1394" s="288" t="s">
        <v>2129</v>
      </c>
      <c r="P1394" s="289">
        <v>-1325207.74</v>
      </c>
      <c r="Q1394" s="289">
        <v>-1265856.49</v>
      </c>
      <c r="R1394" s="289">
        <v>-1206505.24</v>
      </c>
      <c r="S1394" s="289">
        <v>-1147153.99</v>
      </c>
      <c r="T1394" s="289">
        <v>-1087802.74</v>
      </c>
      <c r="U1394" s="289">
        <v>-1028451.49</v>
      </c>
      <c r="V1394" s="289">
        <v>-969100.24</v>
      </c>
      <c r="W1394" s="289">
        <v>-909748.99</v>
      </c>
      <c r="X1394" s="289">
        <v>-746935.36</v>
      </c>
      <c r="Y1394" s="289">
        <v>-669227.80000000005</v>
      </c>
      <c r="Z1394" s="289">
        <v>-596943.69999999995</v>
      </c>
      <c r="AA1394" s="289">
        <v>-530083.09</v>
      </c>
      <c r="AB1394" s="289">
        <v>-530083.09</v>
      </c>
      <c r="AC1394" s="289"/>
      <c r="AD1394" s="289"/>
      <c r="AE1394" s="289">
        <v>-923787.87875000015</v>
      </c>
      <c r="AF1394" s="299" t="s">
        <v>1605</v>
      </c>
      <c r="AG1394" s="299"/>
      <c r="AH1394" s="291"/>
      <c r="AI1394" s="291">
        <v>-923787.87875000015</v>
      </c>
      <c r="AJ1394" s="291"/>
      <c r="AK1394" s="292"/>
      <c r="AL1394" s="375">
        <v>-923787.87875000015</v>
      </c>
      <c r="AM1394" s="291"/>
      <c r="AN1394" s="291"/>
      <c r="AO1394" s="294">
        <v>0</v>
      </c>
      <c r="AP1394" s="291"/>
      <c r="AQ1394" s="295">
        <v>-530083.09</v>
      </c>
      <c r="AR1394" s="291"/>
      <c r="AS1394" s="291">
        <v>-530083.09</v>
      </c>
      <c r="AT1394" s="291"/>
      <c r="AU1394" s="292"/>
      <c r="AV1394" s="375">
        <v>-530083.09</v>
      </c>
      <c r="AW1394" s="291"/>
      <c r="AX1394" s="291"/>
      <c r="AY1394" s="293">
        <v>0</v>
      </c>
      <c r="AZ1394" s="297"/>
      <c r="BA1394" s="295"/>
      <c r="BB1394" s="43"/>
      <c r="BC1394" s="288" t="str">
        <f t="shared" si="175"/>
        <v/>
      </c>
      <c r="BD1394" s="288" t="str">
        <f t="shared" si="175"/>
        <v>ERB</v>
      </c>
      <c r="BE1394" s="288" t="str">
        <f t="shared" si="176"/>
        <v/>
      </c>
      <c r="BF1394" s="288" t="str">
        <f t="shared" si="176"/>
        <v/>
      </c>
      <c r="BG1394" s="288" t="str">
        <f t="shared" si="174"/>
        <v>NO</v>
      </c>
      <c r="BH1394" s="288" t="str">
        <f t="shared" si="174"/>
        <v>NO</v>
      </c>
      <c r="BI1394" s="288" t="str">
        <f t="shared" si="172"/>
        <v/>
      </c>
      <c r="BJ1394" s="43"/>
      <c r="BK1394" s="288" t="b">
        <f t="shared" si="177"/>
        <v>1</v>
      </c>
      <c r="BL1394" s="288" t="b">
        <f t="shared" si="177"/>
        <v>1</v>
      </c>
      <c r="BM1394" s="288" t="b">
        <f t="shared" si="177"/>
        <v>1</v>
      </c>
      <c r="BN1394" s="288" t="b">
        <f t="shared" si="177"/>
        <v>1</v>
      </c>
      <c r="BO1394" s="288" t="b">
        <f t="shared" si="177"/>
        <v>1</v>
      </c>
      <c r="BP1394" s="288" t="b">
        <f t="shared" si="177"/>
        <v>1</v>
      </c>
      <c r="BQ1394" s="288" t="b">
        <f t="shared" si="177"/>
        <v>1</v>
      </c>
    </row>
    <row r="1395" spans="1:69" ht="12" customHeight="1" x14ac:dyDescent="0.25">
      <c r="A1395" s="286">
        <v>28302071</v>
      </c>
      <c r="B1395" s="287" t="s">
        <v>3463</v>
      </c>
      <c r="C1395" s="16" t="s">
        <v>1606</v>
      </c>
      <c r="D1395" s="13" t="s">
        <v>182</v>
      </c>
      <c r="E1395" s="13" t="s">
        <v>222</v>
      </c>
      <c r="F1395" s="16"/>
      <c r="G1395" s="13"/>
      <c r="H1395" s="288" t="s">
        <v>2129</v>
      </c>
      <c r="I1395" s="288" t="s">
        <v>2129</v>
      </c>
      <c r="J1395" s="288" t="s">
        <v>2129</v>
      </c>
      <c r="K1395" s="288" t="s">
        <v>182</v>
      </c>
      <c r="L1395" s="288" t="s">
        <v>2130</v>
      </c>
      <c r="M1395" s="288" t="s">
        <v>2130</v>
      </c>
      <c r="N1395" s="288" t="s">
        <v>2129</v>
      </c>
      <c r="P1395" s="289">
        <v>0</v>
      </c>
      <c r="Q1395" s="289">
        <v>0</v>
      </c>
      <c r="R1395" s="289">
        <v>0</v>
      </c>
      <c r="S1395" s="289">
        <v>0</v>
      </c>
      <c r="T1395" s="289">
        <v>0</v>
      </c>
      <c r="U1395" s="289">
        <v>0</v>
      </c>
      <c r="V1395" s="289">
        <v>0</v>
      </c>
      <c r="W1395" s="289">
        <v>0</v>
      </c>
      <c r="X1395" s="289">
        <v>0</v>
      </c>
      <c r="Y1395" s="289">
        <v>0</v>
      </c>
      <c r="Z1395" s="289">
        <v>0</v>
      </c>
      <c r="AA1395" s="289">
        <v>0</v>
      </c>
      <c r="AB1395" s="289">
        <v>0</v>
      </c>
      <c r="AC1395" s="289"/>
      <c r="AD1395" s="289"/>
      <c r="AE1395" s="289">
        <v>0</v>
      </c>
      <c r="AF1395" s="299"/>
      <c r="AG1395" s="299"/>
      <c r="AH1395" s="291"/>
      <c r="AI1395" s="291"/>
      <c r="AJ1395" s="291"/>
      <c r="AK1395" s="292">
        <v>0</v>
      </c>
      <c r="AL1395" s="375">
        <v>0</v>
      </c>
      <c r="AM1395" s="291"/>
      <c r="AN1395" s="291"/>
      <c r="AO1395" s="294">
        <v>0</v>
      </c>
      <c r="AP1395" s="291"/>
      <c r="AQ1395" s="295">
        <v>0</v>
      </c>
      <c r="AR1395" s="291"/>
      <c r="AS1395" s="291"/>
      <c r="AT1395" s="291"/>
      <c r="AU1395" s="292">
        <v>0</v>
      </c>
      <c r="AV1395" s="375">
        <v>0</v>
      </c>
      <c r="AW1395" s="291"/>
      <c r="AX1395" s="291"/>
      <c r="AY1395" s="293">
        <v>0</v>
      </c>
      <c r="AZ1395" s="297" t="s">
        <v>755</v>
      </c>
      <c r="BA1395" s="295"/>
      <c r="BB1395" s="43"/>
      <c r="BC1395" s="288" t="str">
        <f t="shared" si="175"/>
        <v/>
      </c>
      <c r="BD1395" s="288" t="str">
        <f t="shared" si="175"/>
        <v/>
      </c>
      <c r="BE1395" s="288" t="str">
        <f t="shared" si="176"/>
        <v/>
      </c>
      <c r="BF1395" s="288" t="str">
        <f t="shared" si="176"/>
        <v>Non-Op</v>
      </c>
      <c r="BG1395" s="288" t="str">
        <f t="shared" si="174"/>
        <v>NO</v>
      </c>
      <c r="BH1395" s="288" t="str">
        <f t="shared" si="174"/>
        <v>NO</v>
      </c>
      <c r="BI1395" s="288" t="str">
        <f t="shared" si="172"/>
        <v/>
      </c>
      <c r="BJ1395" s="43"/>
      <c r="BK1395" s="288" t="b">
        <f t="shared" si="177"/>
        <v>1</v>
      </c>
      <c r="BL1395" s="288" t="b">
        <f t="shared" si="177"/>
        <v>1</v>
      </c>
      <c r="BM1395" s="288" t="b">
        <f t="shared" si="177"/>
        <v>1</v>
      </c>
      <c r="BN1395" s="288" t="b">
        <f t="shared" si="177"/>
        <v>1</v>
      </c>
      <c r="BO1395" s="288" t="b">
        <f t="shared" si="177"/>
        <v>1</v>
      </c>
      <c r="BP1395" s="288" t="b">
        <f t="shared" si="177"/>
        <v>1</v>
      </c>
      <c r="BQ1395" s="288" t="b">
        <f t="shared" si="177"/>
        <v>1</v>
      </c>
    </row>
    <row r="1396" spans="1:69" ht="12" customHeight="1" thickBot="1" x14ac:dyDescent="0.3">
      <c r="A1396" s="376">
        <v>28302081</v>
      </c>
      <c r="B1396" s="377" t="s">
        <v>3464</v>
      </c>
      <c r="C1396" s="346" t="s">
        <v>1607</v>
      </c>
      <c r="D1396" s="347" t="s">
        <v>183</v>
      </c>
      <c r="E1396" s="347"/>
      <c r="F1396" s="378">
        <v>42783</v>
      </c>
      <c r="G1396" s="348"/>
      <c r="H1396" s="348" t="s">
        <v>2129</v>
      </c>
      <c r="I1396" s="348" t="s">
        <v>2129</v>
      </c>
      <c r="J1396" s="348" t="s">
        <v>2129</v>
      </c>
      <c r="K1396" s="348" t="s">
        <v>2129</v>
      </c>
      <c r="L1396" s="348" t="s">
        <v>2130</v>
      </c>
      <c r="M1396" s="348" t="s">
        <v>183</v>
      </c>
      <c r="N1396" s="348" t="s">
        <v>183</v>
      </c>
      <c r="P1396" s="379">
        <v>-7578611.3300000001</v>
      </c>
      <c r="Q1396" s="379">
        <v>-8187271.8499999996</v>
      </c>
      <c r="R1396" s="379">
        <v>-8220496.71</v>
      </c>
      <c r="S1396" s="379">
        <v>-8235433.2199999997</v>
      </c>
      <c r="T1396" s="379">
        <v>-8257141.6500000004</v>
      </c>
      <c r="U1396" s="379">
        <v>-8259901.0999999996</v>
      </c>
      <c r="V1396" s="379">
        <v>-8267446.7300000004</v>
      </c>
      <c r="W1396" s="379">
        <v>-8268083.8700000001</v>
      </c>
      <c r="X1396" s="379">
        <v>-8266097.3700000001</v>
      </c>
      <c r="Y1396" s="379">
        <v>-8265353.7699999996</v>
      </c>
      <c r="Z1396" s="379">
        <v>-8265353.7699999996</v>
      </c>
      <c r="AA1396" s="379">
        <v>-8265353.7699999996</v>
      </c>
      <c r="AB1396" s="379">
        <v>-8265353.7699999996</v>
      </c>
      <c r="AC1396" s="379"/>
      <c r="AD1396" s="379"/>
      <c r="AE1396" s="379">
        <v>-8223326.3633333324</v>
      </c>
      <c r="AF1396" s="380"/>
      <c r="AG1396" s="380"/>
      <c r="AH1396" s="381"/>
      <c r="AI1396" s="381"/>
      <c r="AJ1396" s="381"/>
      <c r="AK1396" s="382"/>
      <c r="AL1396" s="383">
        <v>0</v>
      </c>
      <c r="AM1396" s="381"/>
      <c r="AN1396" s="381">
        <v>-8223326.3633333324</v>
      </c>
      <c r="AO1396" s="384">
        <v>-8223326.3633333324</v>
      </c>
      <c r="AP1396" s="291"/>
      <c r="AQ1396" s="381">
        <v>-8265353.7699999996</v>
      </c>
      <c r="AR1396" s="381"/>
      <c r="AS1396" s="381"/>
      <c r="AT1396" s="381"/>
      <c r="AU1396" s="382"/>
      <c r="AV1396" s="383">
        <v>0</v>
      </c>
      <c r="AW1396" s="381"/>
      <c r="AX1396" s="381">
        <v>-8265353.7699999996</v>
      </c>
      <c r="AY1396" s="385">
        <v>-8265353.7699999996</v>
      </c>
      <c r="AZ1396" s="386"/>
      <c r="BA1396" s="295"/>
      <c r="BB1396" s="43"/>
      <c r="BC1396" s="348" t="str">
        <f t="shared" si="175"/>
        <v/>
      </c>
      <c r="BD1396" s="348" t="str">
        <f t="shared" si="175"/>
        <v/>
      </c>
      <c r="BE1396" s="348" t="str">
        <f t="shared" si="176"/>
        <v/>
      </c>
      <c r="BF1396" s="348" t="str">
        <f t="shared" si="176"/>
        <v/>
      </c>
      <c r="BG1396" s="348" t="str">
        <f t="shared" si="174"/>
        <v>NO</v>
      </c>
      <c r="BH1396" s="348" t="str">
        <f t="shared" si="174"/>
        <v>W/C</v>
      </c>
      <c r="BI1396" s="348" t="str">
        <f t="shared" si="172"/>
        <v>W/C</v>
      </c>
      <c r="BJ1396" s="43"/>
      <c r="BK1396" s="348" t="b">
        <f t="shared" si="177"/>
        <v>1</v>
      </c>
      <c r="BL1396" s="348" t="b">
        <f t="shared" si="177"/>
        <v>1</v>
      </c>
      <c r="BM1396" s="348" t="b">
        <f t="shared" si="177"/>
        <v>1</v>
      </c>
      <c r="BN1396" s="348" t="b">
        <f t="shared" si="177"/>
        <v>1</v>
      </c>
      <c r="BO1396" s="348" t="b">
        <f t="shared" si="177"/>
        <v>1</v>
      </c>
      <c r="BP1396" s="348" t="b">
        <f t="shared" si="177"/>
        <v>1</v>
      </c>
      <c r="BQ1396" s="348" t="b">
        <f t="shared" si="177"/>
        <v>1</v>
      </c>
    </row>
    <row r="1397" spans="1:69" ht="15" customHeight="1" x14ac:dyDescent="0.25">
      <c r="A1397" s="387" t="s">
        <v>1608</v>
      </c>
      <c r="B1397" s="387"/>
      <c r="C1397" s="388"/>
      <c r="D1397" s="388"/>
      <c r="E1397" s="388"/>
      <c r="F1397" s="388"/>
      <c r="G1397" s="388"/>
      <c r="H1397" s="388"/>
      <c r="I1397" s="388"/>
      <c r="J1397" s="388"/>
      <c r="K1397" s="388"/>
      <c r="L1397" s="388"/>
      <c r="M1397" s="388"/>
      <c r="N1397" s="388"/>
      <c r="P1397" s="389">
        <f>SUM(P899:P1396)</f>
        <v>-12625792218.959993</v>
      </c>
      <c r="Q1397" s="389">
        <f>SUM(Q899:Q1396)</f>
        <v>-12604473198.450008</v>
      </c>
      <c r="R1397" s="389">
        <f>SUM(R899:R1396)</f>
        <v>-12602024652.319984</v>
      </c>
      <c r="S1397" s="389">
        <f>SUM(S899:S1396)</f>
        <v>-12541851064.240009</v>
      </c>
      <c r="T1397" s="389">
        <f t="shared" ref="T1397:AB1397" si="178">SUM(T899:T1396)</f>
        <v>-12456431093.99</v>
      </c>
      <c r="U1397" s="389">
        <f t="shared" si="178"/>
        <v>-12414895662.369995</v>
      </c>
      <c r="V1397" s="389">
        <f t="shared" si="178"/>
        <v>-12432450872.950006</v>
      </c>
      <c r="W1397" s="389">
        <f t="shared" si="178"/>
        <v>-12488909379.350012</v>
      </c>
      <c r="X1397" s="389">
        <f t="shared" si="178"/>
        <v>-12510155829.600014</v>
      </c>
      <c r="Y1397" s="389">
        <f t="shared" si="178"/>
        <v>-12549509246.580017</v>
      </c>
      <c r="Z1397" s="389">
        <f t="shared" si="178"/>
        <v>-12755070345.659985</v>
      </c>
      <c r="AA1397" s="389">
        <f t="shared" si="178"/>
        <v>-13028285352.999996</v>
      </c>
      <c r="AB1397" s="389">
        <f t="shared" si="178"/>
        <v>-12964100505.320002</v>
      </c>
      <c r="AC1397" s="389"/>
      <c r="AD1397" s="389"/>
      <c r="AE1397" s="389">
        <f>SUM(AE899:AE1396)</f>
        <v>-12598250255.054171</v>
      </c>
      <c r="AF1397" s="390"/>
      <c r="AG1397" s="390"/>
      <c r="AH1397" s="337">
        <f>SUM(AH899:AH1396)</f>
        <v>-7876558764.8029175</v>
      </c>
      <c r="AI1397" s="337">
        <f t="shared" ref="AI1397:AN1397" si="179">SUM(AI899:AI1396)</f>
        <v>-1741229320.2971277</v>
      </c>
      <c r="AJ1397" s="337">
        <f>SUM(AJ899:AJ1396)</f>
        <v>-647693035.71995568</v>
      </c>
      <c r="AK1397" s="337">
        <f t="shared" si="179"/>
        <v>-1623145727.7212503</v>
      </c>
      <c r="AL1397" s="337">
        <f>SUM(AL899:AL1396)</f>
        <v>-4012068083.7383308</v>
      </c>
      <c r="AM1397" s="337">
        <f t="shared" si="179"/>
        <v>0</v>
      </c>
      <c r="AN1397" s="337">
        <f t="shared" si="179"/>
        <v>-709623406.51291656</v>
      </c>
      <c r="AO1397" s="391">
        <f>SUM(AO899:AO1396)</f>
        <v>-709623406.51291656</v>
      </c>
      <c r="AP1397" s="337"/>
      <c r="AQ1397" s="392">
        <f t="shared" ref="AQ1397" si="180">AB1397</f>
        <v>-12964100505.320002</v>
      </c>
      <c r="AR1397" s="392">
        <f t="shared" ref="AR1397:AY1397" si="181">SUM(AR899:AR1396)</f>
        <v>-8175716459.0500002</v>
      </c>
      <c r="AS1397" s="392">
        <f t="shared" si="181"/>
        <v>-1710745030.7964158</v>
      </c>
      <c r="AT1397" s="392">
        <f t="shared" si="181"/>
        <v>-640503052.27358401</v>
      </c>
      <c r="AU1397" s="392">
        <f t="shared" si="181"/>
        <v>-1590911781.5699997</v>
      </c>
      <c r="AV1397" s="392">
        <f>SUM(AV899:AV1396)</f>
        <v>-3942159864.6399999</v>
      </c>
      <c r="AW1397" s="392">
        <f t="shared" si="181"/>
        <v>0</v>
      </c>
      <c r="AX1397" s="392">
        <f t="shared" si="181"/>
        <v>-846224181.63000011</v>
      </c>
      <c r="AY1397" s="393">
        <f t="shared" si="181"/>
        <v>-846224181.63000011</v>
      </c>
      <c r="AZ1397" s="43"/>
      <c r="BA1397" s="295"/>
      <c r="BB1397" s="43"/>
      <c r="BC1397" s="43"/>
      <c r="BD1397" s="43"/>
      <c r="BE1397" s="43"/>
      <c r="BF1397" s="43"/>
      <c r="BG1397" s="43"/>
      <c r="BH1397" s="43"/>
      <c r="BI1397" s="43"/>
      <c r="BJ1397" s="43"/>
      <c r="BK1397" s="43"/>
      <c r="BL1397" s="43"/>
      <c r="BM1397" s="43"/>
      <c r="BN1397" s="43"/>
      <c r="BO1397" s="43"/>
      <c r="BP1397" s="43"/>
      <c r="BQ1397" s="43"/>
    </row>
    <row r="1398" spans="1:69" ht="11.25" customHeight="1" x14ac:dyDescent="0.25">
      <c r="A1398" s="239"/>
      <c r="B1398" s="239"/>
      <c r="C1398" s="59"/>
      <c r="D1398" s="59"/>
      <c r="E1398" s="59"/>
      <c r="F1398" s="59"/>
      <c r="G1398" s="59"/>
      <c r="H1398" s="59"/>
      <c r="I1398" s="59"/>
      <c r="J1398" s="59"/>
      <c r="K1398" s="59"/>
      <c r="L1398" s="59"/>
      <c r="M1398" s="59"/>
      <c r="N1398" s="59"/>
      <c r="P1398" s="227">
        <v>0</v>
      </c>
      <c r="Q1398" s="227">
        <v>0</v>
      </c>
      <c r="R1398" s="227">
        <v>0</v>
      </c>
      <c r="S1398" s="227">
        <v>0</v>
      </c>
      <c r="T1398" s="227">
        <v>0</v>
      </c>
      <c r="U1398" s="227">
        <v>0</v>
      </c>
      <c r="V1398" s="289">
        <v>0</v>
      </c>
      <c r="W1398" s="289">
        <v>0</v>
      </c>
      <c r="X1398" s="289">
        <v>0</v>
      </c>
      <c r="Y1398" s="289">
        <v>0</v>
      </c>
      <c r="Z1398" s="289">
        <v>0</v>
      </c>
      <c r="AA1398" s="289">
        <v>0</v>
      </c>
      <c r="AB1398" s="289">
        <v>0</v>
      </c>
      <c r="AC1398" s="227"/>
      <c r="AD1398" s="227"/>
      <c r="AE1398" s="289">
        <v>0</v>
      </c>
      <c r="AF1398" s="394"/>
      <c r="AG1398" s="394"/>
      <c r="AH1398" s="165">
        <v>0</v>
      </c>
      <c r="AI1398" s="165">
        <v>0</v>
      </c>
      <c r="AJ1398" s="165">
        <v>0</v>
      </c>
      <c r="AK1398" s="165">
        <v>0</v>
      </c>
      <c r="AL1398" s="165">
        <v>0</v>
      </c>
      <c r="AM1398" s="165">
        <v>0</v>
      </c>
      <c r="AN1398" s="165">
        <v>0</v>
      </c>
      <c r="AO1398" s="161">
        <v>0</v>
      </c>
      <c r="AP1398" s="161"/>
      <c r="AQ1398" s="76">
        <v>0</v>
      </c>
      <c r="AR1398" s="76">
        <v>0</v>
      </c>
      <c r="AS1398" s="76">
        <v>0</v>
      </c>
      <c r="AT1398" s="76">
        <v>0</v>
      </c>
      <c r="AU1398" s="76">
        <v>0</v>
      </c>
      <c r="AV1398" s="76">
        <v>0</v>
      </c>
      <c r="AW1398" s="76">
        <v>0</v>
      </c>
      <c r="AX1398" s="76">
        <v>0</v>
      </c>
      <c r="AY1398" s="130">
        <v>0</v>
      </c>
      <c r="AZ1398" s="59"/>
      <c r="BA1398" s="295"/>
      <c r="BB1398" s="59"/>
      <c r="BC1398" s="59"/>
      <c r="BD1398" s="59"/>
      <c r="BE1398" s="59"/>
      <c r="BF1398" s="59"/>
      <c r="BG1398" s="59"/>
      <c r="BH1398" s="59"/>
      <c r="BI1398" s="59"/>
      <c r="BJ1398" s="59"/>
      <c r="BK1398" s="59"/>
      <c r="BL1398" s="59"/>
      <c r="BM1398" s="59"/>
      <c r="BN1398" s="59"/>
      <c r="BO1398" s="59"/>
      <c r="BP1398" s="59"/>
      <c r="BQ1398" s="59"/>
    </row>
    <row r="1399" spans="1:69" ht="13.8" thickBot="1" x14ac:dyDescent="0.3">
      <c r="A1399" s="395" t="s">
        <v>8406</v>
      </c>
      <c r="B1399" s="239"/>
      <c r="C1399" s="59"/>
      <c r="D1399" s="59"/>
      <c r="E1399" s="59"/>
      <c r="F1399" s="59"/>
      <c r="G1399" s="59"/>
      <c r="H1399" s="59"/>
      <c r="I1399" s="59"/>
      <c r="J1399" s="59"/>
      <c r="K1399" s="59"/>
      <c r="L1399" s="59"/>
      <c r="M1399" s="59"/>
      <c r="N1399" s="59"/>
      <c r="P1399" s="227"/>
      <c r="Q1399" s="227"/>
      <c r="R1399" s="227"/>
      <c r="S1399" s="227"/>
      <c r="T1399" s="227"/>
      <c r="U1399" s="227"/>
      <c r="V1399" s="227"/>
      <c r="W1399" s="227"/>
      <c r="AC1399" s="227"/>
      <c r="AD1399" s="227"/>
      <c r="AE1399" s="227" t="s">
        <v>1609</v>
      </c>
      <c r="AF1399" s="239"/>
      <c r="AG1399" s="239"/>
      <c r="AH1399" s="396">
        <f>AH898+AH1397</f>
        <v>-7800065571.5887508</v>
      </c>
      <c r="AI1399" s="396">
        <f>AI898+AI1397</f>
        <v>5063475301.3470755</v>
      </c>
      <c r="AJ1399" s="396">
        <f>AJ898+AJ1397</f>
        <v>1896820343.2129271</v>
      </c>
      <c r="AK1399" s="396">
        <f>AK898+AK1397</f>
        <v>622180615.9970839</v>
      </c>
      <c r="AL1399" s="396">
        <f>AL898+AL1397</f>
        <v>7582476260.5571041</v>
      </c>
      <c r="AM1399" s="396">
        <f>AM898</f>
        <v>927212717.54541612</v>
      </c>
      <c r="AN1399" s="396">
        <f>AN1397</f>
        <v>-709623406.51291656</v>
      </c>
      <c r="AO1399" s="396">
        <f>AM1399+AN1399</f>
        <v>217589311.03249955</v>
      </c>
      <c r="AP1399" s="123"/>
      <c r="AQ1399" s="239"/>
      <c r="AR1399" s="396">
        <f>AR898+AR1397</f>
        <v>-8099533528.6400003</v>
      </c>
      <c r="AS1399" s="396">
        <f>AS898+AS1397</f>
        <v>5254221532.4507446</v>
      </c>
      <c r="AT1399" s="396">
        <f>AT898+AT1397</f>
        <v>2048362005.829257</v>
      </c>
      <c r="AU1399" s="396">
        <f>AU898+AU1397</f>
        <v>590577885.8499999</v>
      </c>
      <c r="AV1399" s="396">
        <f>AV898+AV1397</f>
        <v>7893161424.1300068</v>
      </c>
      <c r="AW1399" s="396">
        <f>AW898</f>
        <v>1052596286.1399996</v>
      </c>
      <c r="AX1399" s="396">
        <f>AX1397</f>
        <v>-846224181.63000011</v>
      </c>
      <c r="AY1399" s="397">
        <f>AW1399+AX1399</f>
        <v>206372104.50999951</v>
      </c>
      <c r="AZ1399" s="227"/>
      <c r="BA1399" s="295"/>
      <c r="BB1399" s="239"/>
      <c r="BC1399" s="239"/>
      <c r="BD1399" s="239"/>
      <c r="BE1399" s="398"/>
    </row>
    <row r="1400" spans="1:69" ht="11.25" customHeight="1" thickTop="1" thickBot="1" x14ac:dyDescent="0.3">
      <c r="A1400" s="239"/>
      <c r="B1400" s="239"/>
      <c r="C1400" s="59"/>
      <c r="D1400" s="59"/>
      <c r="E1400" s="59"/>
      <c r="F1400" s="59"/>
      <c r="G1400" s="59"/>
      <c r="H1400" s="59"/>
      <c r="I1400" s="59"/>
      <c r="J1400" s="59"/>
      <c r="K1400" s="59"/>
      <c r="L1400" s="59"/>
      <c r="M1400" s="59"/>
      <c r="N1400" s="59"/>
      <c r="P1400" s="227"/>
      <c r="Q1400" s="227"/>
      <c r="R1400" s="227"/>
      <c r="S1400" s="227"/>
      <c r="T1400" s="227"/>
      <c r="U1400" s="227"/>
      <c r="V1400" s="289"/>
      <c r="AC1400" s="227"/>
      <c r="AD1400" s="227"/>
      <c r="AE1400" s="289"/>
      <c r="AF1400" s="239"/>
      <c r="AG1400" s="239"/>
      <c r="AH1400" s="76"/>
      <c r="AI1400" s="76"/>
      <c r="AJ1400" s="76"/>
      <c r="AK1400" s="76"/>
      <c r="AL1400" s="76"/>
      <c r="AM1400" s="76"/>
      <c r="AN1400" s="76"/>
      <c r="AO1400" s="76"/>
      <c r="AP1400" s="76"/>
      <c r="AQ1400" s="76"/>
      <c r="AR1400" s="59"/>
      <c r="AS1400" s="59"/>
      <c r="AT1400" s="59"/>
      <c r="AU1400" s="59"/>
      <c r="AV1400" s="59"/>
      <c r="AW1400" s="59"/>
      <c r="AX1400" s="59"/>
      <c r="AY1400" s="59"/>
      <c r="AZ1400" s="59"/>
      <c r="BA1400" s="295"/>
      <c r="BB1400" s="59"/>
      <c r="BC1400" s="59"/>
      <c r="BD1400" s="59"/>
      <c r="BE1400" s="59"/>
    </row>
    <row r="1401" spans="1:69" ht="11.25" customHeight="1" x14ac:dyDescent="0.25">
      <c r="A1401" s="239"/>
      <c r="B1401" s="239"/>
      <c r="C1401" s="285" t="s">
        <v>1610</v>
      </c>
      <c r="D1401" s="399"/>
      <c r="E1401" s="399"/>
      <c r="F1401" s="399"/>
      <c r="G1401" s="399"/>
      <c r="H1401" s="399"/>
      <c r="I1401" s="399"/>
      <c r="J1401" s="399"/>
      <c r="K1401" s="399"/>
      <c r="L1401" s="399"/>
      <c r="M1401" s="399"/>
      <c r="N1401" s="399"/>
      <c r="P1401" s="227"/>
      <c r="Q1401" s="227"/>
      <c r="R1401" s="227"/>
      <c r="S1401" s="227"/>
      <c r="T1401" s="227"/>
      <c r="U1401" s="59"/>
      <c r="V1401" s="289"/>
      <c r="AC1401" s="227"/>
      <c r="AD1401" s="227"/>
      <c r="AE1401" s="289"/>
      <c r="AF1401" s="239"/>
      <c r="AG1401" s="59"/>
      <c r="AH1401" s="101" t="s">
        <v>1611</v>
      </c>
      <c r="AI1401" s="400">
        <f>AI1399/AL1399</f>
        <v>0.66778650237080317</v>
      </c>
      <c r="AJ1401" s="400">
        <f>AJ1399/AL1399</f>
        <v>0.25015842820107465</v>
      </c>
      <c r="AK1401" s="400">
        <f>AK1399/AL1399</f>
        <v>8.2055069428119867E-2</v>
      </c>
      <c r="AL1401" s="101"/>
      <c r="AM1401" s="76"/>
      <c r="AN1401" s="76"/>
      <c r="AO1401" s="76"/>
      <c r="AP1401" s="76"/>
      <c r="AQ1401" s="59"/>
      <c r="AR1401" s="101" t="s">
        <v>1611</v>
      </c>
      <c r="AS1401" s="400">
        <f>AS1399/AV1399</f>
        <v>0.66566756336544464</v>
      </c>
      <c r="AT1401" s="400">
        <f>AT1399/AV1399</f>
        <v>0.25951097358369685</v>
      </c>
      <c r="AU1401" s="400">
        <f>AU1399/AV1399</f>
        <v>7.4821463050857864E-2</v>
      </c>
      <c r="AV1401" s="101"/>
      <c r="AW1401" s="59"/>
      <c r="AX1401" s="59"/>
      <c r="AY1401" s="59"/>
      <c r="AZ1401" s="59"/>
      <c r="BA1401" s="295"/>
      <c r="BB1401" s="59"/>
      <c r="BC1401" s="59"/>
      <c r="BD1401" s="59"/>
      <c r="BE1401" s="59"/>
    </row>
    <row r="1402" spans="1:69" ht="12" customHeight="1" thickBot="1" x14ac:dyDescent="0.3">
      <c r="A1402" s="239"/>
      <c r="B1402" s="239"/>
      <c r="C1402" s="401">
        <v>0</v>
      </c>
      <c r="D1402" s="143"/>
      <c r="E1402" s="143"/>
      <c r="F1402" s="143"/>
      <c r="G1402" s="143"/>
      <c r="H1402" s="143"/>
      <c r="I1402" s="143"/>
      <c r="J1402" s="143"/>
      <c r="K1402" s="143"/>
      <c r="L1402" s="143"/>
      <c r="M1402" s="143"/>
      <c r="N1402" s="143"/>
      <c r="P1402" s="227"/>
      <c r="Q1402" s="227"/>
      <c r="R1402" s="227"/>
      <c r="S1402" s="227"/>
      <c r="T1402" s="227"/>
      <c r="U1402" s="227"/>
      <c r="V1402" s="289"/>
      <c r="AC1402" s="227"/>
      <c r="AD1402" s="227"/>
      <c r="AE1402" s="289"/>
      <c r="AF1402" s="239"/>
      <c r="AG1402" s="239"/>
      <c r="AH1402" s="76"/>
      <c r="AI1402" s="101"/>
      <c r="AJ1402" s="76"/>
      <c r="AK1402" s="76"/>
      <c r="AL1402" s="76"/>
      <c r="AM1402" s="76"/>
      <c r="AN1402" s="76"/>
      <c r="AO1402" s="76"/>
      <c r="AP1402" s="76"/>
      <c r="AQ1402" s="76"/>
      <c r="AR1402" s="59"/>
      <c r="AS1402" s="59"/>
      <c r="AT1402" s="59"/>
      <c r="AU1402" s="59"/>
      <c r="AV1402" s="59"/>
      <c r="AW1402" s="59"/>
      <c r="AX1402" s="59"/>
      <c r="AY1402" s="59"/>
      <c r="AZ1402" s="59"/>
      <c r="BA1402" s="295"/>
      <c r="BB1402" s="59"/>
      <c r="BC1402" s="59"/>
      <c r="BD1402" s="59"/>
      <c r="BE1402" s="59"/>
    </row>
    <row r="1403" spans="1:69" ht="11.25" customHeight="1" x14ac:dyDescent="0.25">
      <c r="A1403" s="239"/>
      <c r="B1403" s="239"/>
      <c r="C1403" s="402">
        <v>0</v>
      </c>
      <c r="D1403" s="143"/>
      <c r="E1403" s="143"/>
      <c r="F1403" s="143"/>
      <c r="G1403" s="143"/>
      <c r="H1403" s="143"/>
      <c r="I1403" s="143"/>
      <c r="J1403" s="143"/>
      <c r="K1403" s="143"/>
      <c r="L1403" s="143"/>
      <c r="M1403" s="143"/>
      <c r="N1403" s="143"/>
      <c r="P1403" s="227"/>
      <c r="Q1403" s="227"/>
      <c r="R1403" s="227"/>
      <c r="S1403" s="227"/>
      <c r="T1403" s="227"/>
      <c r="U1403" s="227"/>
      <c r="V1403" s="227"/>
      <c r="AC1403" s="227"/>
      <c r="AD1403" s="227"/>
      <c r="AE1403" s="227"/>
      <c r="AF1403" s="239"/>
      <c r="AG1403" s="239"/>
      <c r="AH1403" s="59"/>
      <c r="AI1403" s="59"/>
      <c r="AJ1403" s="76"/>
      <c r="AK1403" s="76"/>
      <c r="AL1403" s="59"/>
      <c r="AM1403" s="403" t="s">
        <v>1612</v>
      </c>
      <c r="AN1403" s="404"/>
      <c r="AO1403" s="105"/>
      <c r="AP1403" s="105"/>
      <c r="AQ1403" s="76"/>
      <c r="AR1403" s="239"/>
      <c r="AS1403" s="398"/>
      <c r="AT1403" s="403" t="s">
        <v>1612</v>
      </c>
      <c r="AU1403" s="404"/>
      <c r="AV1403" s="239"/>
      <c r="AW1403" s="76"/>
      <c r="AX1403" s="239"/>
      <c r="AY1403" s="59"/>
      <c r="AZ1403" s="59"/>
      <c r="BA1403" s="295"/>
      <c r="BB1403" s="59"/>
      <c r="BC1403" s="59"/>
      <c r="BD1403" s="59"/>
      <c r="BE1403" s="59"/>
    </row>
    <row r="1404" spans="1:69" ht="12" customHeight="1" thickBot="1" x14ac:dyDescent="0.3">
      <c r="A1404" s="239"/>
      <c r="B1404" s="239"/>
      <c r="C1404" s="405">
        <f>SUM(C1402:C1403)</f>
        <v>0</v>
      </c>
      <c r="D1404" s="143"/>
      <c r="E1404" s="143"/>
      <c r="F1404" s="143"/>
      <c r="G1404" s="143"/>
      <c r="H1404" s="143"/>
      <c r="I1404" s="143"/>
      <c r="J1404" s="143"/>
      <c r="K1404" s="143"/>
      <c r="L1404" s="143"/>
      <c r="M1404" s="143"/>
      <c r="N1404" s="143"/>
      <c r="P1404" s="227"/>
      <c r="Q1404" s="227"/>
      <c r="R1404" s="227"/>
      <c r="S1404" s="227"/>
      <c r="T1404" s="227"/>
      <c r="U1404" s="227"/>
      <c r="V1404" s="289"/>
      <c r="AC1404" s="227"/>
      <c r="AD1404" s="227"/>
      <c r="AE1404" s="289"/>
      <c r="AF1404" s="239"/>
      <c r="AG1404" s="239"/>
      <c r="AH1404" s="76"/>
      <c r="AK1404" s="76"/>
      <c r="AL1404" s="59"/>
      <c r="AM1404" s="406">
        <f>AI1401</f>
        <v>0.66778650237080317</v>
      </c>
      <c r="AN1404" s="407">
        <f>AO1399*AM1404</f>
        <v>145303204.9676657</v>
      </c>
      <c r="AO1404" s="76"/>
      <c r="AP1404" s="76"/>
      <c r="AQ1404" s="76"/>
      <c r="AR1404" s="239"/>
      <c r="AS1404" s="398"/>
      <c r="AT1404" s="406">
        <f>AS1401</f>
        <v>0.66566756336544464</v>
      </c>
      <c r="AU1404" s="407">
        <f>AY1399*AT1404</f>
        <v>137375215.95577025</v>
      </c>
      <c r="AV1404" s="239"/>
      <c r="AW1404" s="76"/>
      <c r="AX1404" s="239"/>
      <c r="AY1404" s="59"/>
      <c r="AZ1404" s="59"/>
      <c r="BA1404" s="295"/>
      <c r="BB1404" s="59"/>
      <c r="BC1404" s="59"/>
      <c r="BD1404" s="59"/>
      <c r="BE1404" s="59"/>
    </row>
    <row r="1405" spans="1:69" ht="13.35" customHeight="1" thickBot="1" x14ac:dyDescent="0.3">
      <c r="A1405" s="239"/>
      <c r="B1405" s="239"/>
      <c r="C1405" s="399"/>
      <c r="D1405" s="399"/>
      <c r="E1405" s="399"/>
      <c r="F1405" s="399"/>
      <c r="G1405" s="399"/>
      <c r="H1405" s="399"/>
      <c r="I1405" s="399"/>
      <c r="J1405" s="399"/>
      <c r="K1405" s="399"/>
      <c r="L1405" s="399"/>
      <c r="M1405" s="399"/>
      <c r="N1405" s="399"/>
      <c r="P1405" s="227"/>
      <c r="Q1405" s="227"/>
      <c r="R1405" s="227"/>
      <c r="S1405" s="227"/>
      <c r="T1405" s="227"/>
      <c r="U1405" s="227"/>
      <c r="V1405" s="289"/>
      <c r="AC1405" s="227"/>
      <c r="AD1405" s="227"/>
      <c r="AE1405" s="289"/>
      <c r="AF1405" s="239"/>
      <c r="AG1405" s="239"/>
      <c r="AH1405" s="59"/>
      <c r="AK1405" s="76"/>
      <c r="AL1405" s="59"/>
      <c r="AM1405" s="406">
        <f>AJ1401</f>
        <v>0.25015842820107465</v>
      </c>
      <c r="AN1405" s="407">
        <f>AO1399*AM1405</f>
        <v>54431800.041244835</v>
      </c>
      <c r="AO1405" s="76"/>
      <c r="AP1405" s="76"/>
      <c r="AQ1405" s="76"/>
      <c r="AR1405" s="239"/>
      <c r="AS1405" s="398"/>
      <c r="AT1405" s="406">
        <f>AT1401</f>
        <v>0.25951097358369685</v>
      </c>
      <c r="AU1405" s="407">
        <f>AY1399*AT1405</f>
        <v>53555825.761906408</v>
      </c>
      <c r="AV1405" s="239"/>
      <c r="AW1405" s="76"/>
      <c r="AX1405" s="239"/>
      <c r="AY1405" s="59"/>
      <c r="AZ1405" s="59"/>
      <c r="BA1405" s="295"/>
      <c r="BB1405" s="59"/>
      <c r="BC1405" s="59"/>
      <c r="BD1405" s="59"/>
      <c r="BE1405" s="59"/>
      <c r="BF1405" s="59"/>
      <c r="BG1405" s="59"/>
      <c r="BH1405" s="59"/>
      <c r="BI1405" s="59"/>
      <c r="BJ1405" s="59"/>
      <c r="BK1405" s="59"/>
      <c r="BL1405" s="59"/>
      <c r="BM1405" s="59"/>
      <c r="BN1405" s="59"/>
      <c r="BO1405" s="59"/>
      <c r="BP1405" s="59"/>
      <c r="BQ1405" s="59"/>
    </row>
    <row r="1406" spans="1:69" ht="15.6" customHeight="1" x14ac:dyDescent="0.25">
      <c r="A1406" s="76"/>
      <c r="B1406" s="76"/>
      <c r="C1406" s="285" t="s">
        <v>1613</v>
      </c>
      <c r="D1406" s="399"/>
      <c r="E1406" s="399"/>
      <c r="F1406" s="399"/>
      <c r="G1406" s="399"/>
      <c r="H1406" s="399"/>
      <c r="I1406" s="399"/>
      <c r="J1406" s="399"/>
      <c r="K1406" s="399"/>
      <c r="L1406" s="399"/>
      <c r="M1406" s="399"/>
      <c r="N1406" s="399"/>
      <c r="P1406" s="227"/>
      <c r="Q1406" s="227"/>
      <c r="R1406" s="408" t="s">
        <v>1614</v>
      </c>
      <c r="S1406" s="227"/>
      <c r="T1406" s="227"/>
      <c r="U1406" s="227"/>
      <c r="V1406" s="289"/>
      <c r="AC1406" s="227"/>
      <c r="AD1406" s="227"/>
      <c r="AE1406" s="289"/>
      <c r="AF1406" s="239"/>
      <c r="AG1406" s="239"/>
      <c r="AH1406" s="76"/>
      <c r="AK1406" s="76"/>
      <c r="AL1406" s="59"/>
      <c r="AM1406" s="409">
        <f>AK1401</f>
        <v>8.2055069428119867E-2</v>
      </c>
      <c r="AN1406" s="410">
        <f>AO1399*AM1406</f>
        <v>17854306.02358852</v>
      </c>
      <c r="AO1406" s="161"/>
      <c r="AP1406" s="161"/>
      <c r="AQ1406" s="76"/>
      <c r="AR1406" s="239"/>
      <c r="AS1406" s="398"/>
      <c r="AT1406" s="409">
        <f>AU1401</f>
        <v>7.4821463050857864E-2</v>
      </c>
      <c r="AU1406" s="410">
        <f>AY1399*AT1406</f>
        <v>15441062.792322706</v>
      </c>
      <c r="AV1406" s="239"/>
      <c r="AW1406" s="76"/>
      <c r="AX1406" s="239"/>
      <c r="AY1406" s="59"/>
      <c r="AZ1406" s="59"/>
      <c r="BA1406" s="295"/>
      <c r="BB1406" s="59"/>
      <c r="BC1406" s="59"/>
      <c r="BD1406" s="59"/>
      <c r="BE1406" s="59"/>
      <c r="BF1406" s="59"/>
      <c r="BG1406" s="59"/>
      <c r="BH1406" s="59"/>
      <c r="BI1406" s="59"/>
      <c r="BJ1406" s="59"/>
      <c r="BK1406" s="59"/>
      <c r="BL1406" s="59"/>
      <c r="BM1406" s="59"/>
      <c r="BN1406" s="59"/>
      <c r="BO1406" s="59"/>
      <c r="BP1406" s="59"/>
      <c r="BQ1406" s="59"/>
    </row>
    <row r="1407" spans="1:69" ht="13.8" thickBot="1" x14ac:dyDescent="0.3">
      <c r="A1407" s="59"/>
      <c r="B1407" s="59"/>
      <c r="C1407" s="411" t="s">
        <v>1615</v>
      </c>
      <c r="D1407" s="399"/>
      <c r="E1407" s="399"/>
      <c r="F1407" s="399"/>
      <c r="G1407" s="399"/>
      <c r="H1407" s="399"/>
      <c r="I1407" s="399"/>
      <c r="J1407" s="399"/>
      <c r="K1407" s="399"/>
      <c r="L1407" s="399"/>
      <c r="M1407" s="399"/>
      <c r="N1407" s="399"/>
      <c r="P1407" s="227"/>
      <c r="Q1407" s="227"/>
      <c r="R1407" s="411" t="s">
        <v>1615</v>
      </c>
      <c r="S1407" s="227"/>
      <c r="T1407" s="227"/>
      <c r="U1407" s="227"/>
      <c r="V1407" s="289"/>
      <c r="AC1407" s="227"/>
      <c r="AD1407" s="227"/>
      <c r="AE1407" s="289"/>
      <c r="AF1407" s="239"/>
      <c r="AG1407" s="239"/>
      <c r="AH1407" s="59"/>
      <c r="AK1407" s="76"/>
      <c r="AL1407" s="59"/>
      <c r="AM1407" s="412">
        <f>SUM(AM1404:AM1406)</f>
        <v>0.99999999999999778</v>
      </c>
      <c r="AN1407" s="413">
        <f>SUM(AN1404:AN1406)</f>
        <v>217589311.03249905</v>
      </c>
      <c r="AO1407" s="76"/>
      <c r="AP1407" s="76"/>
      <c r="AQ1407" s="76"/>
      <c r="AR1407" s="239"/>
      <c r="AS1407" s="398"/>
      <c r="AT1407" s="412">
        <f>SUM(AT1404:AT1406)</f>
        <v>0.99999999999999933</v>
      </c>
      <c r="AU1407" s="413">
        <f>SUM(AU1404:AU1406)</f>
        <v>206372104.50999936</v>
      </c>
      <c r="AV1407" s="239"/>
      <c r="AW1407" s="76"/>
      <c r="AX1407" s="239"/>
      <c r="AY1407" s="59"/>
      <c r="AZ1407" s="59"/>
      <c r="BA1407" s="295"/>
      <c r="BB1407" s="59"/>
      <c r="BC1407" s="59"/>
      <c r="BD1407" s="59"/>
      <c r="BE1407" s="59"/>
      <c r="BF1407" s="59"/>
      <c r="BG1407" s="59"/>
      <c r="BH1407" s="59"/>
      <c r="BI1407" s="59"/>
      <c r="BJ1407" s="59"/>
      <c r="BK1407" s="59"/>
      <c r="BL1407" s="59"/>
      <c r="BM1407" s="59"/>
      <c r="BN1407" s="59"/>
      <c r="BO1407" s="59"/>
      <c r="BP1407" s="59"/>
      <c r="BQ1407" s="59"/>
    </row>
    <row r="1408" spans="1:69" ht="11.4" customHeight="1" x14ac:dyDescent="0.25">
      <c r="A1408" s="59"/>
      <c r="B1408" s="59"/>
      <c r="C1408" s="401">
        <v>0.66190000000000004</v>
      </c>
      <c r="D1408" s="143"/>
      <c r="E1408" s="143"/>
      <c r="F1408" s="143"/>
      <c r="G1408" s="143"/>
      <c r="H1408" s="143"/>
      <c r="I1408" s="143"/>
      <c r="J1408" s="143"/>
      <c r="K1408" s="143"/>
      <c r="L1408" s="143"/>
      <c r="M1408" s="143"/>
      <c r="N1408" s="143"/>
      <c r="P1408" s="227"/>
      <c r="Q1408" s="227"/>
      <c r="R1408" s="401">
        <v>0.66439999999999999</v>
      </c>
      <c r="S1408" s="227"/>
      <c r="T1408" s="227"/>
      <c r="U1408" s="227"/>
      <c r="V1408" s="289"/>
      <c r="AC1408" s="227"/>
      <c r="AD1408" s="227"/>
      <c r="AE1408" s="289"/>
      <c r="AF1408" s="239"/>
      <c r="AG1408" s="239"/>
      <c r="AH1408" s="59"/>
      <c r="AI1408" s="59"/>
      <c r="AJ1408" s="59"/>
      <c r="AK1408" s="59"/>
      <c r="AL1408" s="59"/>
      <c r="AM1408" s="59"/>
      <c r="AN1408" s="59"/>
      <c r="AO1408" s="59"/>
      <c r="AP1408" s="59"/>
      <c r="AQ1408" s="76"/>
      <c r="AR1408" s="59"/>
      <c r="AS1408" s="59"/>
      <c r="AT1408" s="59"/>
      <c r="AU1408" s="59"/>
      <c r="AV1408" s="59"/>
      <c r="AW1408" s="59"/>
      <c r="AX1408" s="59"/>
      <c r="AY1408" s="59"/>
      <c r="AZ1408" s="59"/>
      <c r="BA1408" s="295"/>
      <c r="BB1408" s="59"/>
      <c r="BC1408" s="59"/>
      <c r="BD1408" s="59"/>
      <c r="BE1408" s="59"/>
      <c r="BF1408" s="59"/>
      <c r="BG1408" s="59"/>
      <c r="BH1408" s="59"/>
      <c r="BI1408" s="59"/>
      <c r="BJ1408" s="59"/>
      <c r="BK1408" s="59"/>
      <c r="BL1408" s="59"/>
      <c r="BM1408" s="59"/>
      <c r="BN1408" s="59"/>
      <c r="BO1408" s="59"/>
      <c r="BP1408" s="59"/>
      <c r="BQ1408" s="59"/>
    </row>
    <row r="1409" spans="1:69" ht="11.25" customHeight="1" x14ac:dyDescent="0.25">
      <c r="A1409" s="59"/>
      <c r="B1409" s="59"/>
      <c r="C1409" s="402">
        <v>0.33810000000000001</v>
      </c>
      <c r="D1409" s="143"/>
      <c r="E1409" s="143"/>
      <c r="F1409" s="143"/>
      <c r="G1409" s="143"/>
      <c r="H1409" s="143"/>
      <c r="I1409" s="143"/>
      <c r="J1409" s="143"/>
      <c r="K1409" s="143"/>
      <c r="L1409" s="143"/>
      <c r="M1409" s="143"/>
      <c r="N1409" s="143"/>
      <c r="P1409" s="227"/>
      <c r="Q1409" s="227"/>
      <c r="R1409" s="402">
        <v>0.33560000000000001</v>
      </c>
      <c r="S1409" s="227"/>
      <c r="T1409" s="227"/>
      <c r="U1409" s="227"/>
      <c r="V1409" s="289"/>
      <c r="AC1409" s="227"/>
      <c r="AD1409" s="227"/>
      <c r="AE1409" s="289"/>
      <c r="AF1409" s="239"/>
      <c r="AG1409" s="239"/>
      <c r="AH1409" s="59"/>
      <c r="AI1409" s="59"/>
      <c r="AJ1409" s="59"/>
      <c r="AK1409" s="59"/>
      <c r="AL1409" s="59"/>
      <c r="AM1409" s="59"/>
      <c r="AN1409" s="59"/>
      <c r="AO1409" s="59"/>
      <c r="AP1409" s="59"/>
      <c r="AQ1409" s="76"/>
      <c r="AR1409" s="59"/>
      <c r="AS1409" s="59"/>
      <c r="AT1409" s="59"/>
      <c r="AU1409" s="59"/>
      <c r="AV1409" s="59"/>
      <c r="AW1409" s="59"/>
      <c r="AX1409" s="59"/>
      <c r="AY1409" s="59"/>
      <c r="AZ1409" s="59"/>
      <c r="BA1409" s="295"/>
      <c r="BB1409" s="59"/>
      <c r="BC1409" s="59"/>
      <c r="BD1409" s="59"/>
      <c r="BE1409" s="59"/>
      <c r="BF1409" s="59"/>
      <c r="BG1409" s="59"/>
      <c r="BH1409" s="59"/>
      <c r="BI1409" s="59"/>
      <c r="BJ1409" s="59"/>
      <c r="BK1409" s="59"/>
      <c r="BL1409" s="59"/>
      <c r="BM1409" s="59"/>
      <c r="BN1409" s="59"/>
      <c r="BO1409" s="59"/>
      <c r="BP1409" s="59"/>
      <c r="BQ1409" s="59"/>
    </row>
    <row r="1410" spans="1:69" ht="11.25" customHeight="1" thickBot="1" x14ac:dyDescent="0.3">
      <c r="A1410" s="59"/>
      <c r="B1410" s="59"/>
      <c r="C1410" s="405">
        <f>SUM(C1408:C1409)</f>
        <v>1</v>
      </c>
      <c r="D1410" s="143"/>
      <c r="E1410" s="143"/>
      <c r="F1410" s="143"/>
      <c r="G1410" s="143"/>
      <c r="H1410" s="143"/>
      <c r="I1410" s="143"/>
      <c r="J1410" s="143"/>
      <c r="K1410" s="143"/>
      <c r="L1410" s="143"/>
      <c r="M1410" s="143"/>
      <c r="N1410" s="143"/>
      <c r="P1410" s="227"/>
      <c r="Q1410" s="227"/>
      <c r="R1410" s="405">
        <v>1</v>
      </c>
      <c r="S1410" s="227"/>
      <c r="T1410" s="227"/>
      <c r="U1410" s="227"/>
      <c r="V1410" s="289"/>
      <c r="AC1410" s="227"/>
      <c r="AD1410" s="227"/>
      <c r="AE1410" s="289"/>
      <c r="AF1410" s="239"/>
      <c r="AG1410" s="239"/>
      <c r="AH1410" s="59"/>
      <c r="AI1410" s="59"/>
      <c r="AJ1410" s="59"/>
      <c r="AK1410" s="59"/>
      <c r="AL1410" s="59"/>
      <c r="AM1410" s="59"/>
      <c r="AN1410" s="59"/>
      <c r="AO1410" s="59"/>
      <c r="AP1410" s="59"/>
      <c r="AQ1410" s="76"/>
      <c r="AR1410" s="59"/>
      <c r="AS1410" s="59"/>
      <c r="AT1410" s="59"/>
      <c r="AU1410" s="59"/>
      <c r="AV1410" s="59"/>
      <c r="AW1410" s="59"/>
      <c r="AX1410" s="59"/>
      <c r="AY1410" s="59"/>
      <c r="AZ1410" s="59"/>
      <c r="BA1410" s="295"/>
      <c r="BB1410" s="59"/>
      <c r="BC1410" s="59"/>
      <c r="BD1410" s="59"/>
      <c r="BE1410" s="59"/>
      <c r="BF1410" s="59"/>
      <c r="BG1410" s="59"/>
      <c r="BH1410" s="59"/>
      <c r="BI1410" s="59"/>
      <c r="BJ1410" s="59"/>
      <c r="BK1410" s="59"/>
      <c r="BL1410" s="59"/>
      <c r="BM1410" s="59"/>
      <c r="BN1410" s="59"/>
      <c r="BO1410" s="59"/>
      <c r="BP1410" s="59"/>
      <c r="BQ1410" s="59"/>
    </row>
  </sheetData>
  <autoFilter ref="A8:BR1397"/>
  <conditionalFormatting sqref="C7 F7">
    <cfRule type="cellIs" dxfId="68" priority="37" stopIfTrue="1" operator="equal">
      <formula>"NOT OK!"</formula>
    </cfRule>
    <cfRule type="cellIs" dxfId="67" priority="38" stopIfTrue="1" operator="equal">
      <formula>"OK!"</formula>
    </cfRule>
  </conditionalFormatting>
  <conditionalFormatting sqref="H7">
    <cfRule type="cellIs" dxfId="66" priority="35" stopIfTrue="1" operator="equal">
      <formula>"NOT OK!"</formula>
    </cfRule>
    <cfRule type="cellIs" dxfId="65" priority="36" stopIfTrue="1" operator="equal">
      <formula>"OK!"</formula>
    </cfRule>
  </conditionalFormatting>
  <conditionalFormatting sqref="I7">
    <cfRule type="cellIs" dxfId="64" priority="33" stopIfTrue="1" operator="equal">
      <formula>"NOT OK!"</formula>
    </cfRule>
    <cfRule type="cellIs" dxfId="63" priority="34" stopIfTrue="1" operator="equal">
      <formula>"OK!"</formula>
    </cfRule>
  </conditionalFormatting>
  <conditionalFormatting sqref="J7:K7">
    <cfRule type="cellIs" dxfId="62" priority="31" stopIfTrue="1" operator="equal">
      <formula>"NOT OK!"</formula>
    </cfRule>
    <cfRule type="cellIs" dxfId="61" priority="32" stopIfTrue="1" operator="equal">
      <formula>"OK!"</formula>
    </cfRule>
  </conditionalFormatting>
  <conditionalFormatting sqref="L7:N7">
    <cfRule type="cellIs" dxfId="60" priority="29" stopIfTrue="1" operator="equal">
      <formula>"NOT OK!"</formula>
    </cfRule>
    <cfRule type="cellIs" dxfId="59" priority="30" stopIfTrue="1" operator="equal">
      <formula>"OK!"</formula>
    </cfRule>
  </conditionalFormatting>
  <conditionalFormatting sqref="B7">
    <cfRule type="cellIs" dxfId="58" priority="27" operator="equal">
      <formula>"ERROR"</formula>
    </cfRule>
    <cfRule type="cellIs" dxfId="57" priority="28" operator="equal">
      <formula>"OK"</formula>
    </cfRule>
  </conditionalFormatting>
  <conditionalFormatting sqref="BC7">
    <cfRule type="cellIs" dxfId="56" priority="15" stopIfTrue="1" operator="equal">
      <formula>"NOT OK!"</formula>
    </cfRule>
    <cfRule type="cellIs" dxfId="55" priority="16" stopIfTrue="1" operator="equal">
      <formula>"OK!"</formula>
    </cfRule>
  </conditionalFormatting>
  <conditionalFormatting sqref="BD7">
    <cfRule type="cellIs" dxfId="54" priority="13" stopIfTrue="1" operator="equal">
      <formula>"NOT OK!"</formula>
    </cfRule>
    <cfRule type="cellIs" dxfId="53" priority="14" stopIfTrue="1" operator="equal">
      <formula>"OK!"</formula>
    </cfRule>
  </conditionalFormatting>
  <conditionalFormatting sqref="BE7:BF7">
    <cfRule type="cellIs" dxfId="52" priority="11" stopIfTrue="1" operator="equal">
      <formula>"NOT OK!"</formula>
    </cfRule>
    <cfRule type="cellIs" dxfId="51" priority="12" stopIfTrue="1" operator="equal">
      <formula>"OK!"</formula>
    </cfRule>
  </conditionalFormatting>
  <conditionalFormatting sqref="BG7:BI7">
    <cfRule type="cellIs" dxfId="50" priority="9" stopIfTrue="1" operator="equal">
      <formula>"NOT OK!"</formula>
    </cfRule>
    <cfRule type="cellIs" dxfId="49" priority="10" stopIfTrue="1" operator="equal">
      <formula>"OK!"</formula>
    </cfRule>
  </conditionalFormatting>
  <conditionalFormatting sqref="BK7">
    <cfRule type="cellIs" dxfId="48" priority="7" stopIfTrue="1" operator="equal">
      <formula>"NOT OK!"</formula>
    </cfRule>
    <cfRule type="cellIs" dxfId="47" priority="8" stopIfTrue="1" operator="equal">
      <formula>"OK!"</formula>
    </cfRule>
  </conditionalFormatting>
  <conditionalFormatting sqref="BL7">
    <cfRule type="cellIs" dxfId="46" priority="5" stopIfTrue="1" operator="equal">
      <formula>"NOT OK!"</formula>
    </cfRule>
    <cfRule type="cellIs" dxfId="45" priority="6" stopIfTrue="1" operator="equal">
      <formula>"OK!"</formula>
    </cfRule>
  </conditionalFormatting>
  <conditionalFormatting sqref="BM7:BN7">
    <cfRule type="cellIs" dxfId="44" priority="3" stopIfTrue="1" operator="equal">
      <formula>"NOT OK!"</formula>
    </cfRule>
    <cfRule type="cellIs" dxfId="43" priority="4" stopIfTrue="1" operator="equal">
      <formula>"OK!"</formula>
    </cfRule>
  </conditionalFormatting>
  <conditionalFormatting sqref="BO7:BQ7">
    <cfRule type="cellIs" dxfId="42" priority="1" stopIfTrue="1" operator="equal">
      <formula>"NOT OK!"</formula>
    </cfRule>
    <cfRule type="cellIs" dxfId="41" priority="2" stopIfTrue="1" operator="equal">
      <formula>"OK!"</formula>
    </cfRule>
  </conditionalFormatting>
  <pageMargins left="0" right="0" top="0" bottom="0.5" header="0.3" footer="0.3"/>
  <pageSetup paperSize="17" scale="70" orientation="landscape" r:id="rId1"/>
  <headerFooter>
    <oddFoote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87"/>
  <sheetViews>
    <sheetView zoomScaleNormal="100" workbookViewId="0">
      <pane xSplit="2" ySplit="2" topLeftCell="C3" activePane="bottomRight" state="frozen"/>
      <selection sqref="A1:XFD1048576"/>
      <selection pane="topRight" sqref="A1:XFD1048576"/>
      <selection pane="bottomLeft" sqref="A1:XFD1048576"/>
      <selection pane="bottomRight" sqref="A1:XFD1048576"/>
    </sheetView>
  </sheetViews>
  <sheetFormatPr defaultColWidth="9.109375" defaultRowHeight="12.75" customHeight="1" x14ac:dyDescent="0.25"/>
  <cols>
    <col min="1" max="1" width="2" style="45" bestFit="1" customWidth="1"/>
    <col min="2" max="2" width="12.5546875" style="45" bestFit="1" customWidth="1"/>
    <col min="3" max="3" width="6.5546875" style="45" customWidth="1"/>
    <col min="4" max="4" width="29.109375" style="45" customWidth="1"/>
    <col min="5" max="5" width="36.44140625" style="45" customWidth="1"/>
    <col min="6" max="6" width="14.5546875" style="45" bestFit="1" customWidth="1"/>
    <col min="7" max="7" width="3" style="45" customWidth="1"/>
    <col min="8" max="8" width="3.5546875" style="45" customWidth="1"/>
    <col min="9" max="9" width="18.109375" style="45" customWidth="1"/>
    <col min="10" max="10" width="17.44140625" style="45" customWidth="1"/>
    <col min="11" max="12" width="9.109375" style="45" customWidth="1"/>
    <col min="13" max="16384" width="9.109375" style="45"/>
  </cols>
  <sheetData>
    <row r="1" spans="1:10" ht="13.8" thickBot="1" x14ac:dyDescent="0.3">
      <c r="A1" s="59"/>
      <c r="B1" s="227"/>
      <c r="C1" s="96" t="s">
        <v>0</v>
      </c>
      <c r="D1" s="96"/>
      <c r="E1" s="96"/>
      <c r="F1" s="227"/>
      <c r="G1" s="59"/>
      <c r="H1" s="227"/>
      <c r="I1" s="59"/>
      <c r="J1" s="227"/>
    </row>
    <row r="2" spans="1:10" ht="16.8" x14ac:dyDescent="0.55000000000000004">
      <c r="A2" s="59"/>
      <c r="B2" s="228" t="s">
        <v>1</v>
      </c>
      <c r="C2" s="229" t="s">
        <v>2</v>
      </c>
      <c r="D2" s="230"/>
      <c r="E2" s="231"/>
      <c r="F2" s="232" t="s">
        <v>3</v>
      </c>
      <c r="G2" s="233"/>
      <c r="H2" s="227"/>
      <c r="I2" s="69" t="s">
        <v>1619</v>
      </c>
      <c r="J2" s="59"/>
    </row>
    <row r="3" spans="1:10" ht="13.2" x14ac:dyDescent="0.25">
      <c r="A3" s="59"/>
      <c r="B3" s="234">
        <v>10100002</v>
      </c>
      <c r="C3" s="105" t="s">
        <v>4</v>
      </c>
      <c r="D3" s="105"/>
      <c r="E3" s="105"/>
      <c r="F3" s="161">
        <v>0</v>
      </c>
      <c r="G3" s="235"/>
      <c r="H3" s="59"/>
      <c r="I3" s="161">
        <f>ROUND(SUMIF('2017 GRC WC Det Format'!$A$9:$A$1396,'G Input'!B3,'2017 GRC WC Det Format'!$AB$9:$AB$1396),0)</f>
        <v>0</v>
      </c>
      <c r="J3" s="59"/>
    </row>
    <row r="4" spans="1:10" ht="13.2" x14ac:dyDescent="0.25">
      <c r="A4" s="59"/>
      <c r="B4" s="234">
        <v>10100502</v>
      </c>
      <c r="C4" s="68" t="s">
        <v>5</v>
      </c>
      <c r="D4" s="105"/>
      <c r="E4" s="105"/>
      <c r="F4" s="161">
        <v>3759166831</v>
      </c>
      <c r="G4" s="235"/>
      <c r="H4" s="59"/>
      <c r="I4" s="161">
        <f>ROUND(SUMIF('2017 GRC WC Det Format'!$A$9:$A$1396,'G Input'!B4,'2017 GRC WC Det Format'!$AB$9:$AB$1396),0)</f>
        <v>3902756307</v>
      </c>
      <c r="J4" s="59"/>
    </row>
    <row r="5" spans="1:10" ht="13.2" x14ac:dyDescent="0.25">
      <c r="A5" s="59"/>
      <c r="B5" s="234">
        <v>10100602</v>
      </c>
      <c r="C5" s="68" t="s">
        <v>6</v>
      </c>
      <c r="D5" s="105"/>
      <c r="E5" s="105"/>
      <c r="F5" s="161">
        <v>528618</v>
      </c>
      <c r="G5" s="235"/>
      <c r="H5" s="59"/>
      <c r="I5" s="161">
        <f>ROUND(SUMIF('2017 GRC WC Det Format'!$A$9:$A$1396,'G Input'!B5,'2017 GRC WC Det Format'!$AB$9:$AB$1396),0)</f>
        <v>3916498</v>
      </c>
      <c r="J5" s="59"/>
    </row>
    <row r="6" spans="1:10" ht="13.2" x14ac:dyDescent="0.25">
      <c r="A6" s="59"/>
      <c r="B6" s="234">
        <v>10500002</v>
      </c>
      <c r="C6" s="105" t="s">
        <v>7</v>
      </c>
      <c r="D6" s="105"/>
      <c r="E6" s="105"/>
      <c r="F6" s="161">
        <v>0</v>
      </c>
      <c r="G6" s="235"/>
      <c r="H6" s="59"/>
      <c r="I6" s="161">
        <f>ROUND(SUMIF('2017 GRC WC Det Format'!$A$9:$A$1396,'G Input'!B6,'2017 GRC WC Det Format'!$AB$9:$AB$1396),0)</f>
        <v>0</v>
      </c>
      <c r="J6" s="59"/>
    </row>
    <row r="7" spans="1:10" ht="13.2" x14ac:dyDescent="0.25">
      <c r="A7" s="59"/>
      <c r="B7" s="234">
        <v>10500502</v>
      </c>
      <c r="C7" s="68" t="s">
        <v>8</v>
      </c>
      <c r="D7" s="105"/>
      <c r="E7" s="105"/>
      <c r="F7" s="161">
        <v>645714</v>
      </c>
      <c r="G7" s="235"/>
      <c r="H7" s="59" t="s">
        <v>9</v>
      </c>
      <c r="I7" s="161">
        <f>ROUND(SUMIF('2017 GRC WC Det Format'!$A$9:$A$1396,'G Input'!B7,'2017 GRC WC Det Format'!$AB$9:$AB$1396),0)</f>
        <v>611314</v>
      </c>
      <c r="J7" s="59"/>
    </row>
    <row r="8" spans="1:10" ht="13.2" x14ac:dyDescent="0.25">
      <c r="A8" s="59"/>
      <c r="B8" s="234">
        <v>10600602</v>
      </c>
      <c r="C8" s="105" t="s">
        <v>10</v>
      </c>
      <c r="D8" s="105"/>
      <c r="E8" s="105"/>
      <c r="F8" s="161">
        <v>212131</v>
      </c>
      <c r="G8" s="235"/>
      <c r="H8" s="59"/>
      <c r="I8" s="161">
        <f>ROUND(SUMIF('2017 GRC WC Det Format'!$A$9:$A$1396,'G Input'!B8,'2017 GRC WC Det Format'!$AB$9:$AB$1396),0)</f>
        <v>-1156510</v>
      </c>
      <c r="J8" s="59"/>
    </row>
    <row r="9" spans="1:10" ht="13.2" x14ac:dyDescent="0.25">
      <c r="A9" s="59"/>
      <c r="B9" s="234">
        <v>10600502</v>
      </c>
      <c r="C9" s="68" t="s">
        <v>11</v>
      </c>
      <c r="D9" s="105"/>
      <c r="E9" s="105"/>
      <c r="F9" s="161">
        <v>82214254</v>
      </c>
      <c r="G9" s="235"/>
      <c r="H9" s="59"/>
      <c r="I9" s="161">
        <f>ROUND(SUMIF('2017 GRC WC Det Format'!$A$9:$A$1396,'G Input'!B9,'2017 GRC WC Det Format'!$AB$9:$AB$1396),0)</f>
        <v>70378983</v>
      </c>
      <c r="J9" s="59"/>
    </row>
    <row r="10" spans="1:10" ht="13.8" thickBot="1" x14ac:dyDescent="0.3">
      <c r="A10" s="59"/>
      <c r="B10" s="236"/>
      <c r="C10" s="105"/>
      <c r="D10" s="105"/>
      <c r="E10" s="105"/>
      <c r="F10" s="171">
        <f>SUM(F3:F9)</f>
        <v>3842767548</v>
      </c>
      <c r="G10" s="235"/>
      <c r="H10" s="59"/>
      <c r="I10" s="171">
        <f>SUM(I3:I9)</f>
        <v>3976506592</v>
      </c>
      <c r="J10" s="59"/>
    </row>
    <row r="11" spans="1:10" ht="13.8" thickTop="1" x14ac:dyDescent="0.25">
      <c r="A11" s="59"/>
      <c r="B11" s="236"/>
      <c r="C11" s="105"/>
      <c r="D11" s="105"/>
      <c r="E11" s="105"/>
      <c r="F11" s="161"/>
      <c r="G11" s="235"/>
      <c r="H11" s="59"/>
      <c r="I11" s="59"/>
      <c r="J11" s="59"/>
    </row>
    <row r="12" spans="1:10" ht="13.2" x14ac:dyDescent="0.25">
      <c r="A12" s="59"/>
      <c r="B12" s="237">
        <v>10100003</v>
      </c>
      <c r="C12" s="105" t="s">
        <v>12</v>
      </c>
      <c r="D12" s="105"/>
      <c r="E12" s="105"/>
      <c r="F12" s="161">
        <v>0</v>
      </c>
      <c r="G12" s="235"/>
      <c r="H12" s="59"/>
      <c r="I12" s="161">
        <f>ROUND(SUMIF('2017 GRC WC Det Format'!$A$9:$A$1396,'G Input'!B12,'2017 GRC WC Det Format'!$AB$9:$AB$1396),0)</f>
        <v>0</v>
      </c>
      <c r="J12" s="59"/>
    </row>
    <row r="13" spans="1:10" ht="13.2" x14ac:dyDescent="0.25">
      <c r="A13" s="59"/>
      <c r="B13" s="237">
        <v>10100503</v>
      </c>
      <c r="C13" s="68" t="s">
        <v>13</v>
      </c>
      <c r="D13" s="105"/>
      <c r="E13" s="105"/>
      <c r="F13" s="161">
        <v>758445096</v>
      </c>
      <c r="G13" s="235"/>
      <c r="H13" s="59"/>
      <c r="I13" s="161">
        <f>ROUND(SUMIF('2017 GRC WC Det Format'!$A$9:$A$1396,'G Input'!B13,'2017 GRC WC Det Format'!$AB$9:$AB$1396),0)</f>
        <v>932726218</v>
      </c>
      <c r="J13" s="59"/>
    </row>
    <row r="14" spans="1:10" ht="13.2" x14ac:dyDescent="0.25">
      <c r="A14" s="59"/>
      <c r="B14" s="237">
        <v>10100603</v>
      </c>
      <c r="C14" s="68" t="s">
        <v>14</v>
      </c>
      <c r="D14" s="105"/>
      <c r="E14" s="105"/>
      <c r="F14" s="161">
        <v>713504</v>
      </c>
      <c r="G14" s="235"/>
      <c r="H14" s="59" t="s">
        <v>15</v>
      </c>
      <c r="I14" s="161">
        <f>ROUND(SUMIF('2017 GRC WC Det Format'!$A$9:$A$1396,'G Input'!B14,'2017 GRC WC Det Format'!$AB$9:$AB$1396),0)</f>
        <v>17124090</v>
      </c>
      <c r="J14" s="59"/>
    </row>
    <row r="15" spans="1:10" ht="13.2" x14ac:dyDescent="0.25">
      <c r="A15" s="59"/>
      <c r="B15" s="238" t="s">
        <v>16</v>
      </c>
      <c r="C15" s="68" t="s">
        <v>17</v>
      </c>
      <c r="D15" s="105"/>
      <c r="E15" s="105"/>
      <c r="F15" s="161">
        <v>0</v>
      </c>
      <c r="G15" s="235"/>
      <c r="H15" s="59"/>
      <c r="I15" s="161">
        <f>ROUND(SUMIF('2017 GRC WC Det Format'!$A$9:$A$1396,'G Input'!B15,'2017 GRC WC Det Format'!$AB$9:$AB$1396),0)</f>
        <v>0</v>
      </c>
      <c r="J15" s="59"/>
    </row>
    <row r="16" spans="1:10" ht="13.2" x14ac:dyDescent="0.25">
      <c r="A16" s="59"/>
      <c r="B16" s="234">
        <v>10500503</v>
      </c>
      <c r="C16" s="68" t="s">
        <v>18</v>
      </c>
      <c r="D16" s="105"/>
      <c r="E16" s="105"/>
      <c r="F16" s="161">
        <v>14690</v>
      </c>
      <c r="G16" s="235"/>
      <c r="H16" s="59"/>
      <c r="I16" s="161">
        <f>ROUND(SUMIF('2017 GRC WC Det Format'!$A$9:$A$1396,'G Input'!B16,'2017 GRC WC Det Format'!$AB$9:$AB$1396),0)</f>
        <v>352116</v>
      </c>
      <c r="J16" s="59"/>
    </row>
    <row r="17" spans="1:10" ht="13.2" x14ac:dyDescent="0.25">
      <c r="A17" s="59"/>
      <c r="B17" s="234">
        <v>10600503</v>
      </c>
      <c r="C17" s="68" t="s">
        <v>19</v>
      </c>
      <c r="D17" s="105"/>
      <c r="E17" s="105"/>
      <c r="F17" s="161">
        <v>18258039</v>
      </c>
      <c r="G17" s="235"/>
      <c r="H17" s="59"/>
      <c r="I17" s="161">
        <f>ROUND(SUMIF('2017 GRC WC Det Format'!$A$9:$A$1396,'G Input'!B17,'2017 GRC WC Det Format'!$AB$9:$AB$1396),0)</f>
        <v>22184838</v>
      </c>
      <c r="J17" s="59"/>
    </row>
    <row r="18" spans="1:10" ht="13.2" x14ac:dyDescent="0.25">
      <c r="A18" s="59"/>
      <c r="B18" s="234">
        <v>10600603</v>
      </c>
      <c r="C18" s="68" t="s">
        <v>20</v>
      </c>
      <c r="D18" s="105"/>
      <c r="E18" s="105"/>
      <c r="F18" s="161">
        <v>0</v>
      </c>
      <c r="G18" s="235"/>
      <c r="H18" s="59"/>
      <c r="I18" s="161">
        <f>ROUND(SUMIF('2017 GRC WC Det Format'!$A$9:$A$1396,'G Input'!B18,'2017 GRC WC Det Format'!$AB$9:$AB$1396),0)</f>
        <v>0</v>
      </c>
      <c r="J18" s="59"/>
    </row>
    <row r="19" spans="1:10" ht="13.8" thickBot="1" x14ac:dyDescent="0.3">
      <c r="A19" s="59"/>
      <c r="B19" s="238"/>
      <c r="C19" s="68"/>
      <c r="D19" s="105"/>
      <c r="E19" s="105"/>
      <c r="F19" s="171">
        <f>SUM(F12:F18)</f>
        <v>777431329</v>
      </c>
      <c r="G19" s="235"/>
      <c r="H19" s="59"/>
      <c r="I19" s="171">
        <f>SUM(I12:I18)</f>
        <v>972387262</v>
      </c>
      <c r="J19" s="59"/>
    </row>
    <row r="20" spans="1:10" ht="13.8" thickTop="1" x14ac:dyDescent="0.25">
      <c r="A20" s="59"/>
      <c r="B20" s="234"/>
      <c r="C20" s="105"/>
      <c r="D20" s="105"/>
      <c r="E20" s="105"/>
      <c r="F20" s="161"/>
      <c r="G20" s="235"/>
      <c r="H20" s="59"/>
      <c r="I20" s="59"/>
      <c r="J20" s="59"/>
    </row>
    <row r="21" spans="1:10" ht="13.2" x14ac:dyDescent="0.25">
      <c r="A21" s="59"/>
      <c r="B21" s="234">
        <v>11400002</v>
      </c>
      <c r="C21" s="105" t="s">
        <v>21</v>
      </c>
      <c r="D21" s="105"/>
      <c r="E21" s="105"/>
      <c r="F21" s="161">
        <v>0</v>
      </c>
      <c r="G21" s="235"/>
      <c r="H21" s="59"/>
      <c r="I21" s="161">
        <f>ROUND(SUMIF('2017 GRC WC Det Format'!$A$9:$A$1396,'G Input'!B21,'2017 GRC WC Det Format'!$AB$9:$AB$1396),0)</f>
        <v>0</v>
      </c>
      <c r="J21" s="59"/>
    </row>
    <row r="22" spans="1:10" ht="13.2" x14ac:dyDescent="0.25">
      <c r="A22" s="59"/>
      <c r="B22" s="236"/>
      <c r="C22" s="105"/>
      <c r="D22" s="105"/>
      <c r="E22" s="105"/>
      <c r="F22" s="161"/>
      <c r="G22" s="235"/>
      <c r="H22" s="59"/>
      <c r="I22" s="59"/>
      <c r="J22" s="59"/>
    </row>
    <row r="23" spans="1:10" ht="13.2" x14ac:dyDescent="0.25">
      <c r="A23" s="59"/>
      <c r="B23" s="234">
        <v>10800002</v>
      </c>
      <c r="C23" s="105" t="s">
        <v>22</v>
      </c>
      <c r="D23" s="105"/>
      <c r="E23" s="105"/>
      <c r="F23" s="161">
        <v>0</v>
      </c>
      <c r="G23" s="235"/>
      <c r="H23" s="59"/>
      <c r="I23" s="161">
        <f>ROUND(SUMIF('2017 GRC WC Det Format'!$A$9:$A$1396,'G Input'!B23,'2017 GRC WC Det Format'!$AB$9:$AB$1396),0)</f>
        <v>0</v>
      </c>
      <c r="J23" s="59"/>
    </row>
    <row r="24" spans="1:10" ht="13.2" x14ac:dyDescent="0.25">
      <c r="A24" s="59"/>
      <c r="B24" s="234">
        <v>10800502</v>
      </c>
      <c r="C24" s="68" t="s">
        <v>23</v>
      </c>
      <c r="D24" s="105"/>
      <c r="E24" s="105"/>
      <c r="F24" s="161">
        <v>-1477722775</v>
      </c>
      <c r="G24" s="235"/>
      <c r="H24" s="59"/>
      <c r="I24" s="161">
        <f>ROUND(SUMIF('2017 GRC WC Det Format'!$A$9:$A$1396,'G Input'!B24,'2017 GRC WC Det Format'!$AB$9:$AB$1396),0)</f>
        <v>-1520861908</v>
      </c>
      <c r="J24" s="59"/>
    </row>
    <row r="25" spans="1:10" ht="13.2" x14ac:dyDescent="0.25">
      <c r="A25" s="59"/>
      <c r="B25" s="234">
        <v>10800602</v>
      </c>
      <c r="C25" s="68" t="s">
        <v>24</v>
      </c>
      <c r="D25" s="105"/>
      <c r="E25" s="105"/>
      <c r="F25" s="161">
        <v>1842</v>
      </c>
      <c r="G25" s="235"/>
      <c r="H25" s="59"/>
      <c r="I25" s="161">
        <f>ROUND(SUMIF('2017 GRC WC Det Format'!$A$9:$A$1396,'G Input'!B25,'2017 GRC WC Det Format'!$AB$9:$AB$1396),0)</f>
        <v>0</v>
      </c>
      <c r="J25" s="59"/>
    </row>
    <row r="26" spans="1:10" ht="13.2" x14ac:dyDescent="0.25">
      <c r="A26" s="59"/>
      <c r="B26" s="234">
        <v>11100002</v>
      </c>
      <c r="C26" s="105" t="s">
        <v>22</v>
      </c>
      <c r="D26" s="105"/>
      <c r="E26" s="105"/>
      <c r="F26" s="161">
        <v>0</v>
      </c>
      <c r="G26" s="235"/>
      <c r="H26" s="59"/>
      <c r="I26" s="161">
        <f>ROUND(SUMIF('2017 GRC WC Det Format'!$A$9:$A$1396,'G Input'!B26,'2017 GRC WC Det Format'!$AB$9:$AB$1396),0)</f>
        <v>0</v>
      </c>
      <c r="J26" s="59"/>
    </row>
    <row r="27" spans="1:10" ht="13.2" x14ac:dyDescent="0.25">
      <c r="A27" s="59"/>
      <c r="B27" s="234">
        <v>11100502</v>
      </c>
      <c r="C27" s="68" t="s">
        <v>25</v>
      </c>
      <c r="D27" s="105"/>
      <c r="E27" s="105"/>
      <c r="F27" s="161">
        <v>-11359823</v>
      </c>
      <c r="G27" s="235"/>
      <c r="H27" s="59"/>
      <c r="I27" s="161">
        <f>ROUND(SUMIF('2017 GRC WC Det Format'!$A$9:$A$1396,'G Input'!B27,'2017 GRC WC Det Format'!$AB$9:$AB$1396),0)</f>
        <v>-13012844</v>
      </c>
      <c r="J27" s="59"/>
    </row>
    <row r="28" spans="1:10" ht="13.8" thickBot="1" x14ac:dyDescent="0.3">
      <c r="A28" s="59"/>
      <c r="B28" s="234"/>
      <c r="C28" s="105"/>
      <c r="D28" s="105"/>
      <c r="E28" s="105"/>
      <c r="F28" s="171">
        <f>SUM(F23:F27)</f>
        <v>-1489080756</v>
      </c>
      <c r="G28" s="235"/>
      <c r="H28" s="59"/>
      <c r="I28" s="171">
        <f>SUM(I23:I27)</f>
        <v>-1533874752</v>
      </c>
      <c r="J28" s="59"/>
    </row>
    <row r="29" spans="1:10" ht="13.8" thickTop="1" x14ac:dyDescent="0.25">
      <c r="A29" s="59"/>
      <c r="B29" s="234"/>
      <c r="C29" s="105"/>
      <c r="D29" s="105"/>
      <c r="E29" s="105"/>
      <c r="F29" s="161"/>
      <c r="G29" s="235"/>
      <c r="H29" s="59"/>
      <c r="I29" s="59"/>
      <c r="J29" s="59"/>
    </row>
    <row r="30" spans="1:10" ht="13.2" x14ac:dyDescent="0.25">
      <c r="A30" s="59"/>
      <c r="B30" s="234">
        <v>10800003</v>
      </c>
      <c r="C30" s="105" t="s">
        <v>26</v>
      </c>
      <c r="D30" s="105"/>
      <c r="E30" s="105"/>
      <c r="F30" s="161">
        <v>0</v>
      </c>
      <c r="G30" s="235"/>
      <c r="H30" s="59"/>
      <c r="I30" s="161">
        <f>ROUND(SUMIF('2017 GRC WC Det Format'!$A$9:$A$1396,'G Input'!B30,'2017 GRC WC Det Format'!$AB$9:$AB$1396),0)</f>
        <v>0</v>
      </c>
      <c r="J30" s="59"/>
    </row>
    <row r="31" spans="1:10" ht="13.2" x14ac:dyDescent="0.25">
      <c r="A31" s="59"/>
      <c r="B31" s="234">
        <v>10800603</v>
      </c>
      <c r="C31" s="105" t="s">
        <v>27</v>
      </c>
      <c r="D31" s="105"/>
      <c r="E31" s="105"/>
      <c r="F31" s="161">
        <v>11058</v>
      </c>
      <c r="G31" s="235"/>
      <c r="H31" s="59"/>
      <c r="I31" s="161">
        <f>ROUND(SUMIF('2017 GRC WC Det Format'!$A$9:$A$1396,'G Input'!B31,'2017 GRC WC Det Format'!$AB$9:$AB$1396),0)</f>
        <v>0</v>
      </c>
      <c r="J31" s="59"/>
    </row>
    <row r="32" spans="1:10" ht="13.2" x14ac:dyDescent="0.25">
      <c r="A32" s="59"/>
      <c r="B32" s="234">
        <v>10800503</v>
      </c>
      <c r="C32" s="68" t="s">
        <v>28</v>
      </c>
      <c r="D32" s="105"/>
      <c r="E32" s="105"/>
      <c r="F32" s="161">
        <v>-110030108</v>
      </c>
      <c r="G32" s="235"/>
      <c r="H32" s="59"/>
      <c r="I32" s="161">
        <f>ROUND(SUMIF('2017 GRC WC Det Format'!$A$9:$A$1396,'G Input'!B32,'2017 GRC WC Det Format'!$AB$9:$AB$1396),0)</f>
        <v>-118981538</v>
      </c>
      <c r="J32" s="59"/>
    </row>
    <row r="33" spans="1:10" ht="13.2" x14ac:dyDescent="0.25">
      <c r="A33" s="59"/>
      <c r="B33" s="234">
        <v>11100003</v>
      </c>
      <c r="C33" s="105" t="s">
        <v>26</v>
      </c>
      <c r="D33" s="105"/>
      <c r="E33" s="105"/>
      <c r="F33" s="161">
        <v>0</v>
      </c>
      <c r="G33" s="235"/>
      <c r="H33" s="59"/>
      <c r="I33" s="161">
        <f>ROUND(SUMIF('2017 GRC WC Det Format'!$A$9:$A$1396,'G Input'!B33,'2017 GRC WC Det Format'!$AB$9:$AB$1396),0)</f>
        <v>0</v>
      </c>
      <c r="J33" s="59"/>
    </row>
    <row r="34" spans="1:10" ht="13.2" x14ac:dyDescent="0.25">
      <c r="A34" s="59"/>
      <c r="B34" s="234">
        <v>11100503</v>
      </c>
      <c r="C34" s="68" t="s">
        <v>29</v>
      </c>
      <c r="D34" s="105"/>
      <c r="E34" s="105"/>
      <c r="F34" s="161">
        <v>-141567148</v>
      </c>
      <c r="G34" s="235"/>
      <c r="H34" s="59"/>
      <c r="I34" s="161">
        <f>ROUND(SUMIF('2017 GRC WC Det Format'!$A$9:$A$1396,'G Input'!B34,'2017 GRC WC Det Format'!$AB$9:$AB$1396),0)</f>
        <v>-165534077</v>
      </c>
      <c r="J34" s="59"/>
    </row>
    <row r="35" spans="1:10" ht="13.2" x14ac:dyDescent="0.25">
      <c r="A35" s="59"/>
      <c r="B35" s="238" t="s">
        <v>30</v>
      </c>
      <c r="C35" s="105" t="s">
        <v>31</v>
      </c>
      <c r="D35" s="105"/>
      <c r="E35" s="105"/>
      <c r="F35" s="161">
        <v>0</v>
      </c>
      <c r="G35" s="235"/>
      <c r="H35" s="59"/>
      <c r="I35" s="161">
        <f>ROUND(SUMIF('2017 GRC WC Det Format'!$A$9:$A$1396,'G Input'!B35,'2017 GRC WC Det Format'!$AB$9:$AB$1396),0)</f>
        <v>0</v>
      </c>
      <c r="J35" s="59"/>
    </row>
    <row r="36" spans="1:10" ht="13.8" thickBot="1" x14ac:dyDescent="0.3">
      <c r="A36" s="59"/>
      <c r="B36" s="234"/>
      <c r="C36" s="105"/>
      <c r="D36" s="105"/>
      <c r="E36" s="105"/>
      <c r="F36" s="171">
        <v>-251586198</v>
      </c>
      <c r="G36" s="235"/>
      <c r="H36" s="59"/>
      <c r="I36" s="171">
        <f>SUM(I30:I35)</f>
        <v>-284515615</v>
      </c>
      <c r="J36" s="59"/>
    </row>
    <row r="37" spans="1:10" ht="13.8" thickTop="1" x14ac:dyDescent="0.25">
      <c r="A37" s="59"/>
      <c r="B37" s="234"/>
      <c r="C37" s="105"/>
      <c r="D37" s="105"/>
      <c r="E37" s="105"/>
      <c r="F37" s="161"/>
      <c r="G37" s="235"/>
      <c r="H37" s="59"/>
      <c r="I37" s="59"/>
      <c r="J37" s="59"/>
    </row>
    <row r="38" spans="1:10" ht="13.2" x14ac:dyDescent="0.25">
      <c r="A38" s="59"/>
      <c r="B38" s="234">
        <v>10800042</v>
      </c>
      <c r="C38" s="105" t="s">
        <v>32</v>
      </c>
      <c r="D38" s="105"/>
      <c r="E38" s="105"/>
      <c r="F38" s="161">
        <v>0</v>
      </c>
      <c r="G38" s="235"/>
      <c r="H38" s="89"/>
      <c r="I38" s="161">
        <f>ROUND(SUMIF('2017 GRC WC Det Format'!$A$9:$A$1396,'G Input'!B38,'2017 GRC WC Det Format'!$AB$9:$AB$1396),0)</f>
        <v>0</v>
      </c>
      <c r="J38" s="59"/>
    </row>
    <row r="39" spans="1:10" ht="13.2" x14ac:dyDescent="0.25">
      <c r="A39" s="59"/>
      <c r="B39" s="234">
        <v>10800052</v>
      </c>
      <c r="C39" s="105" t="s">
        <v>33</v>
      </c>
      <c r="D39" s="105"/>
      <c r="E39" s="105"/>
      <c r="F39" s="161">
        <v>0</v>
      </c>
      <c r="G39" s="235"/>
      <c r="H39" s="89"/>
      <c r="I39" s="161">
        <f>ROUND(SUMIF('2017 GRC WC Det Format'!$A$9:$A$1396,'G Input'!B39,'2017 GRC WC Det Format'!$AB$9:$AB$1396),0)</f>
        <v>0</v>
      </c>
      <c r="J39" s="59"/>
    </row>
    <row r="40" spans="1:10" ht="13.2" x14ac:dyDescent="0.25">
      <c r="A40" s="59"/>
      <c r="B40" s="234">
        <v>10800062</v>
      </c>
      <c r="C40" s="68" t="s">
        <v>34</v>
      </c>
      <c r="D40" s="105"/>
      <c r="E40" s="105"/>
      <c r="F40" s="161">
        <v>-327462241</v>
      </c>
      <c r="G40" s="235"/>
      <c r="H40" s="89"/>
      <c r="I40" s="161">
        <f>ROUND(SUMIF('2017 GRC WC Det Format'!$A$9:$A$1396,'G Input'!B40,'2017 GRC WC Det Format'!$AB$9:$AB$1396),0)</f>
        <v>-339566247</v>
      </c>
      <c r="J40" s="59"/>
    </row>
    <row r="41" spans="1:10" ht="13.2" x14ac:dyDescent="0.25">
      <c r="A41" s="59"/>
      <c r="B41" s="234">
        <v>10800072</v>
      </c>
      <c r="C41" s="68" t="s">
        <v>35</v>
      </c>
      <c r="D41" s="105"/>
      <c r="E41" s="105"/>
      <c r="F41" s="161">
        <v>327462241</v>
      </c>
      <c r="G41" s="235"/>
      <c r="H41" s="89"/>
      <c r="I41" s="161">
        <f>ROUND(SUMIF('2017 GRC WC Det Format'!$A$9:$A$1396,'G Input'!B41,'2017 GRC WC Det Format'!$AB$9:$AB$1396),0)</f>
        <v>339566247</v>
      </c>
      <c r="J41" s="59"/>
    </row>
    <row r="42" spans="1:10" ht="13.2" x14ac:dyDescent="0.25">
      <c r="A42" s="59"/>
      <c r="B42" s="234">
        <v>10800102</v>
      </c>
      <c r="C42" s="105" t="s">
        <v>36</v>
      </c>
      <c r="D42" s="105"/>
      <c r="E42" s="105"/>
      <c r="F42" s="161">
        <v>0</v>
      </c>
      <c r="G42" s="235"/>
      <c r="H42" s="89"/>
      <c r="I42" s="161">
        <f>ROUND(SUMIF('2017 GRC WC Det Format'!$A$9:$A$1396,'G Input'!B42,'2017 GRC WC Det Format'!$AB$9:$AB$1396),0)</f>
        <v>0</v>
      </c>
      <c r="J42" s="59"/>
    </row>
    <row r="43" spans="1:10" ht="13.2" x14ac:dyDescent="0.25">
      <c r="A43" s="59"/>
      <c r="B43" s="234">
        <v>10800202</v>
      </c>
      <c r="C43" s="105" t="s">
        <v>37</v>
      </c>
      <c r="D43" s="105"/>
      <c r="E43" s="105"/>
      <c r="F43" s="161">
        <v>0</v>
      </c>
      <c r="G43" s="235"/>
      <c r="H43" s="89"/>
      <c r="I43" s="161">
        <f>ROUND(SUMIF('2017 GRC WC Det Format'!$A$9:$A$1396,'G Input'!B43,'2017 GRC WC Det Format'!$AB$9:$AB$1396),0)</f>
        <v>0</v>
      </c>
      <c r="J43" s="59"/>
    </row>
    <row r="44" spans="1:10" ht="13.2" x14ac:dyDescent="0.25">
      <c r="A44" s="59"/>
      <c r="B44" s="234">
        <v>10800552</v>
      </c>
      <c r="C44" s="68" t="s">
        <v>38</v>
      </c>
      <c r="D44" s="105"/>
      <c r="E44" s="105"/>
      <c r="F44" s="161">
        <v>4326369</v>
      </c>
      <c r="G44" s="235"/>
      <c r="H44" s="89"/>
      <c r="I44" s="161">
        <f>ROUND(SUMIF('2017 GRC WC Det Format'!$A$9:$A$1396,'G Input'!B44,'2017 GRC WC Det Format'!$AB$9:$AB$1396),0)</f>
        <v>4690422</v>
      </c>
      <c r="J44" s="59"/>
    </row>
    <row r="45" spans="1:10" ht="13.2" x14ac:dyDescent="0.25">
      <c r="A45" s="59"/>
      <c r="B45" s="234">
        <v>11100092</v>
      </c>
      <c r="C45" s="105" t="s">
        <v>39</v>
      </c>
      <c r="D45" s="105"/>
      <c r="E45" s="105"/>
      <c r="F45" s="161">
        <v>0</v>
      </c>
      <c r="G45" s="235"/>
      <c r="H45" s="89"/>
      <c r="I45" s="161">
        <f>ROUND(SUMIF('2017 GRC WC Det Format'!$A$9:$A$1396,'G Input'!B45,'2017 GRC WC Det Format'!$AB$9:$AB$1396),0)</f>
        <v>0</v>
      </c>
      <c r="J45" s="59"/>
    </row>
    <row r="46" spans="1:10" ht="13.2" x14ac:dyDescent="0.25">
      <c r="A46" s="59"/>
      <c r="B46" s="234">
        <v>11100202</v>
      </c>
      <c r="C46" s="105" t="s">
        <v>40</v>
      </c>
      <c r="D46" s="105"/>
      <c r="E46" s="105"/>
      <c r="F46" s="161">
        <v>0</v>
      </c>
      <c r="G46" s="235"/>
      <c r="H46" s="89"/>
      <c r="I46" s="161">
        <f>ROUND(SUMIF('2017 GRC WC Det Format'!$A$9:$A$1396,'G Input'!B46,'2017 GRC WC Det Format'!$AB$9:$AB$1396),0)</f>
        <v>0</v>
      </c>
      <c r="J46" s="59"/>
    </row>
    <row r="47" spans="1:10" ht="13.8" thickBot="1" x14ac:dyDescent="0.3">
      <c r="A47" s="59"/>
      <c r="B47" s="234"/>
      <c r="C47" s="105"/>
      <c r="D47" s="105"/>
      <c r="E47" s="105"/>
      <c r="F47" s="171">
        <v>4326369</v>
      </c>
      <c r="G47" s="235"/>
      <c r="H47" s="89"/>
      <c r="I47" s="171">
        <f>SUM(I38:I46)</f>
        <v>4690422</v>
      </c>
      <c r="J47" s="59"/>
    </row>
    <row r="48" spans="1:10" ht="13.8" thickTop="1" x14ac:dyDescent="0.25">
      <c r="A48" s="59"/>
      <c r="B48" s="234"/>
      <c r="C48" s="105"/>
      <c r="D48" s="105"/>
      <c r="E48" s="105"/>
      <c r="F48" s="161"/>
      <c r="G48" s="235"/>
      <c r="H48" s="89"/>
      <c r="I48" s="59"/>
      <c r="J48" s="59"/>
    </row>
    <row r="49" spans="1:10" ht="13.2" x14ac:dyDescent="0.25">
      <c r="A49" s="59"/>
      <c r="B49" s="234">
        <v>10800043</v>
      </c>
      <c r="C49" s="105" t="s">
        <v>41</v>
      </c>
      <c r="D49" s="105"/>
      <c r="E49" s="105"/>
      <c r="F49" s="161">
        <v>0</v>
      </c>
      <c r="G49" s="235"/>
      <c r="H49" s="89"/>
      <c r="I49" s="161">
        <f>ROUND(SUMIF('2017 GRC WC Det Format'!$A$9:$A$1396,'G Input'!B49,'2017 GRC WC Det Format'!$AB$9:$AB$1396),0)</f>
        <v>0</v>
      </c>
      <c r="J49" s="59"/>
    </row>
    <row r="50" spans="1:10" ht="13.2" x14ac:dyDescent="0.25">
      <c r="A50" s="59"/>
      <c r="B50" s="234">
        <v>10800093</v>
      </c>
      <c r="C50" s="105" t="s">
        <v>42</v>
      </c>
      <c r="D50" s="105"/>
      <c r="E50" s="105"/>
      <c r="F50" s="161">
        <v>0</v>
      </c>
      <c r="G50" s="235"/>
      <c r="H50" s="89"/>
      <c r="I50" s="161">
        <f>ROUND(SUMIF('2017 GRC WC Det Format'!$A$9:$A$1396,'G Input'!B50,'2017 GRC WC Det Format'!$AB$9:$AB$1396),0)</f>
        <v>0</v>
      </c>
      <c r="J50" s="59"/>
    </row>
    <row r="51" spans="1:10" ht="13.2" x14ac:dyDescent="0.25">
      <c r="A51" s="59"/>
      <c r="B51" s="234">
        <v>10800203</v>
      </c>
      <c r="C51" s="105" t="s">
        <v>43</v>
      </c>
      <c r="D51" s="105"/>
      <c r="E51" s="105"/>
      <c r="F51" s="161">
        <v>0</v>
      </c>
      <c r="G51" s="235"/>
      <c r="H51" s="89"/>
      <c r="I51" s="161">
        <f>ROUND(SUMIF('2017 GRC WC Det Format'!$A$9:$A$1396,'G Input'!B51,'2017 GRC WC Det Format'!$AB$9:$AB$1396),0)</f>
        <v>0</v>
      </c>
      <c r="J51" s="59"/>
    </row>
    <row r="52" spans="1:10" ht="13.2" x14ac:dyDescent="0.25">
      <c r="A52" s="59"/>
      <c r="B52" s="234">
        <v>10800543</v>
      </c>
      <c r="C52" s="105" t="s">
        <v>44</v>
      </c>
      <c r="D52" s="105"/>
      <c r="E52" s="105"/>
      <c r="F52" s="161">
        <v>60651</v>
      </c>
      <c r="G52" s="235"/>
      <c r="H52" s="89"/>
      <c r="I52" s="161">
        <f>ROUND(SUMIF('2017 GRC WC Det Format'!$A$9:$A$1396,'G Input'!B52,'2017 GRC WC Det Format'!$AB$9:$AB$1396),0)</f>
        <v>201430</v>
      </c>
      <c r="J52" s="58">
        <v>0.33810000000000001</v>
      </c>
    </row>
    <row r="53" spans="1:10" ht="13.8" thickBot="1" x14ac:dyDescent="0.3">
      <c r="A53" s="59"/>
      <c r="B53" s="236"/>
      <c r="C53" s="105"/>
      <c r="D53" s="105"/>
      <c r="E53" s="105"/>
      <c r="F53" s="171">
        <f>SUM(F49:F52)</f>
        <v>60651</v>
      </c>
      <c r="G53" s="235"/>
      <c r="H53" s="89"/>
      <c r="I53" s="171">
        <f>SUM(I49:I52)</f>
        <v>201430</v>
      </c>
      <c r="J53" s="186">
        <f>I53*J52</f>
        <v>68103.483000000007</v>
      </c>
    </row>
    <row r="54" spans="1:10" ht="13.8" thickTop="1" x14ac:dyDescent="0.25">
      <c r="A54" s="59"/>
      <c r="B54" s="236"/>
      <c r="C54" s="105"/>
      <c r="D54" s="105"/>
      <c r="E54" s="105"/>
      <c r="F54" s="161"/>
      <c r="G54" s="235"/>
      <c r="H54" s="89"/>
      <c r="I54" s="239"/>
      <c r="J54" s="186"/>
    </row>
    <row r="55" spans="1:10" ht="13.2" x14ac:dyDescent="0.25">
      <c r="A55" s="59"/>
      <c r="B55" s="234">
        <v>11500002</v>
      </c>
      <c r="C55" s="105" t="s">
        <v>45</v>
      </c>
      <c r="D55" s="105"/>
      <c r="E55" s="105"/>
      <c r="F55" s="161">
        <v>0</v>
      </c>
      <c r="G55" s="235"/>
      <c r="H55" s="59"/>
      <c r="I55" s="161">
        <f>ROUND(SUMIF('2017 GRC WC Det Format'!$A$9:$A$1396,'G Input'!B55,'2017 GRC WC Det Format'!$AB$9:$AB$1396),0)</f>
        <v>0</v>
      </c>
      <c r="J55" s="186"/>
    </row>
    <row r="56" spans="1:10" ht="13.8" thickBot="1" x14ac:dyDescent="0.3">
      <c r="A56" s="59"/>
      <c r="B56" s="236"/>
      <c r="C56" s="105"/>
      <c r="D56" s="105"/>
      <c r="E56" s="105"/>
      <c r="F56" s="171">
        <f>SUM(F55)</f>
        <v>0</v>
      </c>
      <c r="G56" s="235"/>
      <c r="H56" s="59"/>
      <c r="I56" s="171">
        <f>SUM(I55)</f>
        <v>0</v>
      </c>
      <c r="J56" s="186"/>
    </row>
    <row r="57" spans="1:10" ht="13.8" thickTop="1" x14ac:dyDescent="0.25">
      <c r="A57" s="59"/>
      <c r="B57" s="236"/>
      <c r="C57" s="105"/>
      <c r="D57" s="105"/>
      <c r="E57" s="105"/>
      <c r="F57" s="161"/>
      <c r="G57" s="235"/>
      <c r="H57" s="59"/>
      <c r="I57" s="239"/>
      <c r="J57" s="186"/>
    </row>
    <row r="58" spans="1:10" ht="13.2" x14ac:dyDescent="0.25">
      <c r="A58" s="59"/>
      <c r="B58" s="234">
        <v>18230432</v>
      </c>
      <c r="C58" s="105" t="s">
        <v>46</v>
      </c>
      <c r="D58" s="105"/>
      <c r="E58" s="105"/>
      <c r="F58" s="161">
        <v>0</v>
      </c>
      <c r="G58" s="235"/>
      <c r="H58" s="59"/>
      <c r="I58" s="161">
        <f>ROUND(SUMIF('2017 GRC WC Det Format'!$A$9:$A$1396,'G Input'!B58,'2017 GRC WC Det Format'!$AB$9:$AB$1396),0)</f>
        <v>0</v>
      </c>
      <c r="J58" s="186"/>
    </row>
    <row r="59" spans="1:10" ht="13.2" x14ac:dyDescent="0.25">
      <c r="A59" s="59"/>
      <c r="B59" s="234">
        <v>18230442</v>
      </c>
      <c r="C59" s="105" t="s">
        <v>47</v>
      </c>
      <c r="D59" s="105"/>
      <c r="E59" s="105"/>
      <c r="F59" s="161">
        <v>0</v>
      </c>
      <c r="G59" s="235"/>
      <c r="H59" s="59"/>
      <c r="I59" s="161">
        <f>ROUND(SUMIF('2017 GRC WC Det Format'!$A$9:$A$1396,'G Input'!B59,'2017 GRC WC Det Format'!$AB$9:$AB$1396),0)</f>
        <v>0</v>
      </c>
      <c r="J59" s="186"/>
    </row>
    <row r="60" spans="1:10" ht="13.8" thickBot="1" x14ac:dyDescent="0.3">
      <c r="A60" s="59"/>
      <c r="B60" s="234"/>
      <c r="C60" s="240"/>
      <c r="D60" s="105"/>
      <c r="E60" s="105"/>
      <c r="F60" s="171">
        <f>SUM(F58:F59)</f>
        <v>0</v>
      </c>
      <c r="G60" s="235"/>
      <c r="H60" s="59"/>
      <c r="I60" s="171">
        <f>SUM(I58:I59)</f>
        <v>0</v>
      </c>
      <c r="J60" s="186"/>
    </row>
    <row r="61" spans="1:10" ht="13.8" thickTop="1" x14ac:dyDescent="0.25">
      <c r="A61" s="59"/>
      <c r="B61" s="236"/>
      <c r="C61" s="105"/>
      <c r="D61" s="105"/>
      <c r="E61" s="105"/>
      <c r="F61" s="161"/>
      <c r="G61" s="235"/>
      <c r="H61" s="59"/>
      <c r="I61" s="239"/>
      <c r="J61" s="186"/>
    </row>
    <row r="62" spans="1:10" ht="13.2" x14ac:dyDescent="0.25">
      <c r="A62" s="59"/>
      <c r="B62" s="234">
        <v>23002002</v>
      </c>
      <c r="C62" s="105" t="s">
        <v>48</v>
      </c>
      <c r="D62" s="105"/>
      <c r="E62" s="105"/>
      <c r="F62" s="161">
        <v>0</v>
      </c>
      <c r="G62" s="235"/>
      <c r="H62" s="59"/>
      <c r="I62" s="161">
        <f>ROUND(SUMIF('2017 GRC WC Det Format'!$A$9:$A$1396,'G Input'!B62,'2017 GRC WC Det Format'!$AB$9:$AB$1396),0)</f>
        <v>0</v>
      </c>
      <c r="J62" s="186"/>
    </row>
    <row r="63" spans="1:10" ht="13.2" x14ac:dyDescent="0.25">
      <c r="A63" s="59"/>
      <c r="B63" s="234">
        <v>23002012</v>
      </c>
      <c r="C63" s="105" t="s">
        <v>49</v>
      </c>
      <c r="D63" s="105"/>
      <c r="E63" s="105"/>
      <c r="F63" s="161">
        <v>0</v>
      </c>
      <c r="G63" s="235"/>
      <c r="H63" s="59"/>
      <c r="I63" s="161">
        <f>ROUND(SUMIF('2017 GRC WC Det Format'!$A$9:$A$1396,'G Input'!B63,'2017 GRC WC Det Format'!$AB$9:$AB$1396),0)</f>
        <v>0</v>
      </c>
      <c r="J63" s="186"/>
    </row>
    <row r="64" spans="1:10" ht="13.2" x14ac:dyDescent="0.25">
      <c r="A64" s="59"/>
      <c r="B64" s="234">
        <v>23001092</v>
      </c>
      <c r="C64" s="68" t="s">
        <v>50</v>
      </c>
      <c r="D64" s="105"/>
      <c r="E64" s="105"/>
      <c r="F64" s="161">
        <v>-9221194</v>
      </c>
      <c r="G64" s="235"/>
      <c r="H64" s="59"/>
      <c r="I64" s="161">
        <f>ROUND(SUMIF('2017 GRC WC Det Format'!$A$9:$A$1396,'G Input'!B64,'2017 GRC WC Det Format'!$AB$9:$AB$1396),0)</f>
        <v>-9941120</v>
      </c>
      <c r="J64" s="186"/>
    </row>
    <row r="65" spans="1:10" ht="13.2" x14ac:dyDescent="0.25">
      <c r="A65" s="59"/>
      <c r="B65" s="234">
        <v>23002022</v>
      </c>
      <c r="C65" s="68" t="s">
        <v>51</v>
      </c>
      <c r="D65" s="105"/>
      <c r="E65" s="105"/>
      <c r="F65" s="161">
        <v>0</v>
      </c>
      <c r="G65" s="235"/>
      <c r="H65" s="59"/>
      <c r="I65" s="161">
        <f>ROUND(SUMIF('2017 GRC WC Det Format'!$A$9:$A$1396,'G Input'!B65,'2017 GRC WC Det Format'!$AB$9:$AB$1396),0)</f>
        <v>0</v>
      </c>
      <c r="J65" s="186"/>
    </row>
    <row r="66" spans="1:10" ht="13.2" x14ac:dyDescent="0.25">
      <c r="A66" s="59"/>
      <c r="B66" s="234">
        <v>23002032</v>
      </c>
      <c r="C66" s="68" t="s">
        <v>52</v>
      </c>
      <c r="D66" s="105"/>
      <c r="E66" s="105"/>
      <c r="F66" s="161">
        <v>0</v>
      </c>
      <c r="G66" s="235"/>
      <c r="H66" s="59"/>
      <c r="I66" s="161">
        <f>ROUND(SUMIF('2017 GRC WC Det Format'!$A$9:$A$1396,'G Input'!B66,'2017 GRC WC Det Format'!$AB$9:$AB$1396),0)</f>
        <v>0</v>
      </c>
      <c r="J66" s="186"/>
    </row>
    <row r="67" spans="1:10" ht="13.2" x14ac:dyDescent="0.25">
      <c r="A67" s="59"/>
      <c r="B67" s="234">
        <v>23002052</v>
      </c>
      <c r="C67" s="68" t="s">
        <v>53</v>
      </c>
      <c r="D67" s="105"/>
      <c r="E67" s="105"/>
      <c r="F67" s="161">
        <v>0</v>
      </c>
      <c r="G67" s="235"/>
      <c r="H67" s="59"/>
      <c r="I67" s="161">
        <f>ROUND(SUMIF('2017 GRC WC Det Format'!$A$9:$A$1396,'G Input'!B67,'2017 GRC WC Det Format'!$AB$9:$AB$1396),0)</f>
        <v>0</v>
      </c>
      <c r="J67" s="186"/>
    </row>
    <row r="68" spans="1:10" ht="13.2" x14ac:dyDescent="0.25">
      <c r="A68" s="59"/>
      <c r="B68" s="234">
        <v>23002062</v>
      </c>
      <c r="C68" s="68" t="s">
        <v>54</v>
      </c>
      <c r="D68" s="105"/>
      <c r="E68" s="105"/>
      <c r="F68" s="161">
        <v>0</v>
      </c>
      <c r="G68" s="235"/>
      <c r="H68" s="59"/>
      <c r="I68" s="161">
        <f>ROUND(SUMIF('2017 GRC WC Det Format'!$A$9:$A$1396,'G Input'!B68,'2017 GRC WC Det Format'!$AB$9:$AB$1396),0)</f>
        <v>0</v>
      </c>
      <c r="J68" s="186"/>
    </row>
    <row r="69" spans="1:10" ht="13.2" x14ac:dyDescent="0.25">
      <c r="A69" s="59"/>
      <c r="B69" s="234">
        <v>23002092</v>
      </c>
      <c r="C69" s="68" t="s">
        <v>55</v>
      </c>
      <c r="D69" s="105"/>
      <c r="E69" s="105"/>
      <c r="F69" s="161">
        <v>-34124</v>
      </c>
      <c r="G69" s="235"/>
      <c r="H69" s="59"/>
      <c r="I69" s="161">
        <f>ROUND(SUMIF('2017 GRC WC Det Format'!$A$9:$A$1396,'G Input'!B69,'2017 GRC WC Det Format'!$AB$9:$AB$1396),0)</f>
        <v>-84812</v>
      </c>
      <c r="J69" s="120"/>
    </row>
    <row r="70" spans="1:10" ht="13.2" x14ac:dyDescent="0.25">
      <c r="A70" s="59"/>
      <c r="B70" s="234">
        <v>23002093</v>
      </c>
      <c r="C70" s="68" t="s">
        <v>56</v>
      </c>
      <c r="D70" s="105"/>
      <c r="E70" s="105"/>
      <c r="F70" s="161">
        <v>-7060</v>
      </c>
      <c r="G70" s="235"/>
      <c r="H70" s="59" t="s">
        <v>57</v>
      </c>
      <c r="I70" s="161">
        <f>ROUND(SUMIF('2017 GRC WC Det Format'!$A$9:$A$1396,'G Input'!B70,'2017 GRC WC Det Format'!$AB$9:$AB$1396),0)</f>
        <v>-501177</v>
      </c>
      <c r="J70" s="186"/>
    </row>
    <row r="71" spans="1:10" ht="13.2" x14ac:dyDescent="0.25">
      <c r="A71" s="59"/>
      <c r="B71" s="241" t="s">
        <v>58</v>
      </c>
      <c r="C71" s="105" t="s">
        <v>59</v>
      </c>
      <c r="D71" s="105"/>
      <c r="E71" s="105"/>
      <c r="F71" s="161">
        <v>34124</v>
      </c>
      <c r="G71" s="235"/>
      <c r="H71" s="59"/>
      <c r="I71" s="161">
        <f>ROUND(SUMIF('2017 GRC WC Det Format'!$A$9:$A$1396,'G Input'!B71,'2017 GRC WC Det Format'!$AB$9:$AB$1396),0)</f>
        <v>84812</v>
      </c>
      <c r="J71" s="186"/>
    </row>
    <row r="72" spans="1:10" ht="13.2" x14ac:dyDescent="0.25">
      <c r="A72" s="59"/>
      <c r="B72" s="241">
        <v>23001122</v>
      </c>
      <c r="C72" s="105" t="s">
        <v>60</v>
      </c>
      <c r="D72" s="105"/>
      <c r="E72" s="105"/>
      <c r="F72" s="161">
        <v>-3046931</v>
      </c>
      <c r="G72" s="235"/>
      <c r="H72" s="59"/>
      <c r="I72" s="161">
        <f>ROUND(SUMIF('2017 GRC WC Det Format'!$A$9:$A$1396,'G Input'!B72,'2017 GRC WC Det Format'!$AB$9:$AB$1396),0)</f>
        <v>-1785084</v>
      </c>
      <c r="J72" s="186"/>
    </row>
    <row r="73" spans="1:10" ht="13.8" thickBot="1" x14ac:dyDescent="0.3">
      <c r="A73" s="59"/>
      <c r="B73" s="234"/>
      <c r="C73" s="105"/>
      <c r="D73" s="105"/>
      <c r="E73" s="105"/>
      <c r="F73" s="171">
        <f>SUM(F62:F72)</f>
        <v>-12275185</v>
      </c>
      <c r="G73" s="235"/>
      <c r="H73" s="59"/>
      <c r="I73" s="171">
        <f>SUM(I62:I72)</f>
        <v>-12227381</v>
      </c>
      <c r="J73" s="186"/>
    </row>
    <row r="74" spans="1:10" ht="13.8" thickTop="1" x14ac:dyDescent="0.25">
      <c r="A74" s="59"/>
      <c r="B74" s="234"/>
      <c r="C74" s="105"/>
      <c r="D74" s="105"/>
      <c r="E74" s="105"/>
      <c r="F74" s="161"/>
      <c r="G74" s="235"/>
      <c r="H74" s="59"/>
      <c r="I74" s="59"/>
      <c r="J74" s="105"/>
    </row>
    <row r="75" spans="1:10" ht="13.2" x14ac:dyDescent="0.25">
      <c r="A75" s="59"/>
      <c r="B75" s="234">
        <v>25300353</v>
      </c>
      <c r="C75" s="105" t="s">
        <v>61</v>
      </c>
      <c r="D75" s="105"/>
      <c r="E75" s="105"/>
      <c r="F75" s="161">
        <v>-2935080</v>
      </c>
      <c r="G75" s="235"/>
      <c r="H75" s="59"/>
      <c r="I75" s="161">
        <f>ROUND(SUMIF('2017 GRC WC Det Format'!$A$9:$A$1396,'G Input'!B75,'2017 GRC WC Det Format'!$AB$9:$AB$1396),0)</f>
        <v>-2306155</v>
      </c>
      <c r="J75" s="105"/>
    </row>
    <row r="76" spans="1:10" ht="13.2" x14ac:dyDescent="0.25">
      <c r="A76" s="59"/>
      <c r="B76" s="234">
        <v>25300363</v>
      </c>
      <c r="C76" s="105" t="s">
        <v>62</v>
      </c>
      <c r="D76" s="105"/>
      <c r="E76" s="105"/>
      <c r="F76" s="161">
        <v>-110602</v>
      </c>
      <c r="G76" s="235"/>
      <c r="H76" s="59"/>
      <c r="I76" s="161">
        <f>ROUND(SUMIF('2017 GRC WC Det Format'!$A$9:$A$1396,'G Input'!B76,'2017 GRC WC Det Format'!$AB$9:$AB$1396),0)</f>
        <v>0</v>
      </c>
      <c r="J76" s="105"/>
    </row>
    <row r="77" spans="1:10" ht="13.2" x14ac:dyDescent="0.25">
      <c r="A77" s="59"/>
      <c r="B77" s="234">
        <v>25300413</v>
      </c>
      <c r="C77" s="105" t="s">
        <v>63</v>
      </c>
      <c r="D77" s="105"/>
      <c r="E77" s="105"/>
      <c r="F77" s="161">
        <v>-41372</v>
      </c>
      <c r="G77" s="235"/>
      <c r="H77" s="59"/>
      <c r="I77" s="161">
        <f>ROUND(SUMIF('2017 GRC WC Det Format'!$A$9:$A$1396,'G Input'!B77,'2017 GRC WC Det Format'!$AB$9:$AB$1396),0)</f>
        <v>0</v>
      </c>
      <c r="J77" s="105"/>
    </row>
    <row r="78" spans="1:10" ht="13.2" x14ac:dyDescent="0.25">
      <c r="A78" s="59"/>
      <c r="B78" s="234">
        <v>25300463</v>
      </c>
      <c r="C78" s="105" t="s">
        <v>64</v>
      </c>
      <c r="D78" s="105"/>
      <c r="E78" s="105"/>
      <c r="F78" s="161">
        <v>-60342</v>
      </c>
      <c r="G78" s="235"/>
      <c r="H78" s="59"/>
      <c r="I78" s="161">
        <f>ROUND(SUMIF('2017 GRC WC Det Format'!$A$9:$A$1396,'G Input'!B78,'2017 GRC WC Det Format'!$AB$9:$AB$1396),0)</f>
        <v>-96546</v>
      </c>
      <c r="J78" s="105"/>
    </row>
    <row r="79" spans="1:10" ht="13.2" x14ac:dyDescent="0.25">
      <c r="A79" s="59"/>
      <c r="B79" s="234">
        <v>25301203</v>
      </c>
      <c r="C79" s="105" t="s">
        <v>65</v>
      </c>
      <c r="D79" s="105"/>
      <c r="E79" s="105"/>
      <c r="F79" s="161">
        <v>0</v>
      </c>
      <c r="G79" s="235"/>
      <c r="H79" s="59"/>
      <c r="I79" s="161">
        <f>ROUND(SUMIF('2017 GRC WC Det Format'!$A$9:$A$1396,'G Input'!B79,'2017 GRC WC Det Format'!$AB$9:$AB$1396),0)</f>
        <v>0</v>
      </c>
      <c r="J79" s="120"/>
    </row>
    <row r="80" spans="1:10" ht="13.2" x14ac:dyDescent="0.25">
      <c r="A80" s="59"/>
      <c r="B80" s="234">
        <v>25300443</v>
      </c>
      <c r="C80" s="105" t="s">
        <v>66</v>
      </c>
      <c r="D80" s="105"/>
      <c r="E80" s="105"/>
      <c r="F80" s="161">
        <v>-413208</v>
      </c>
      <c r="G80" s="235"/>
      <c r="H80" s="59"/>
      <c r="I80" s="161">
        <f>ROUND(SUMIF('2017 GRC WC Det Format'!$A$9:$A$1396,'G Input'!B80,'2017 GRC WC Det Format'!$AB$9:$AB$1396),0)</f>
        <v>-344340</v>
      </c>
      <c r="J80" s="186"/>
    </row>
    <row r="81" spans="1:10" ht="13.2" x14ac:dyDescent="0.25">
      <c r="A81" s="59"/>
      <c r="B81" s="234">
        <v>25300663</v>
      </c>
      <c r="C81" s="105" t="s">
        <v>67</v>
      </c>
      <c r="D81" s="105"/>
      <c r="E81" s="105"/>
      <c r="F81" s="161">
        <v>0</v>
      </c>
      <c r="G81" s="235"/>
      <c r="H81" s="59"/>
      <c r="I81" s="161">
        <f>ROUND(SUMIF('2017 GRC WC Det Format'!$A$9:$A$1396,'G Input'!B81,'2017 GRC WC Det Format'!$AB$9:$AB$1396),0)</f>
        <v>0</v>
      </c>
      <c r="J81" s="105"/>
    </row>
    <row r="82" spans="1:10" ht="13.2" x14ac:dyDescent="0.25">
      <c r="A82" s="59"/>
      <c r="B82" s="234">
        <v>25301213</v>
      </c>
      <c r="C82" s="105" t="s">
        <v>64</v>
      </c>
      <c r="D82" s="105"/>
      <c r="E82" s="105"/>
      <c r="F82" s="161">
        <v>-568886</v>
      </c>
      <c r="G82" s="235"/>
      <c r="H82" s="59"/>
      <c r="I82" s="161">
        <f>ROUND(SUMIF('2017 GRC WC Det Format'!$A$9:$A$1396,'G Input'!B82,'2017 GRC WC Det Format'!$AB$9:$AB$1396),0)</f>
        <v>-474687</v>
      </c>
      <c r="J82" s="105"/>
    </row>
    <row r="83" spans="1:10" ht="13.8" thickBot="1" x14ac:dyDescent="0.3">
      <c r="A83" s="59"/>
      <c r="B83" s="234"/>
      <c r="C83" s="105"/>
      <c r="D83" s="105"/>
      <c r="E83" s="105"/>
      <c r="F83" s="171">
        <f>SUM(F75:F82)</f>
        <v>-4129490</v>
      </c>
      <c r="G83" s="235"/>
      <c r="H83" s="59"/>
      <c r="I83" s="171">
        <f>SUM(I75:I82)</f>
        <v>-3221728</v>
      </c>
      <c r="J83" s="186">
        <f>I83*J52</f>
        <v>-1089266.2368000001</v>
      </c>
    </row>
    <row r="84" spans="1:10" ht="13.8" thickTop="1" x14ac:dyDescent="0.25">
      <c r="A84" s="59"/>
      <c r="B84" s="234"/>
      <c r="C84" s="105"/>
      <c r="D84" s="105"/>
      <c r="E84" s="105"/>
      <c r="F84" s="161"/>
      <c r="G84" s="235"/>
      <c r="H84" s="59"/>
      <c r="I84" s="59"/>
      <c r="J84" s="105"/>
    </row>
    <row r="85" spans="1:10" ht="13.8" thickBot="1" x14ac:dyDescent="0.3">
      <c r="A85" s="59"/>
      <c r="B85" s="242">
        <v>23001013</v>
      </c>
      <c r="C85" s="243" t="s">
        <v>68</v>
      </c>
      <c r="D85" s="243"/>
      <c r="E85" s="243"/>
      <c r="F85" s="244">
        <v>0</v>
      </c>
      <c r="G85" s="245"/>
      <c r="H85" s="59"/>
      <c r="I85" s="161">
        <f>ROUND(SUMIF('2017 GRC WC Det Format'!$A$9:$A$1396,'G Input'!B85,'2017 GRC WC Det Format'!$AB$9:$AB$1396),0)</f>
        <v>0</v>
      </c>
      <c r="J85" s="105"/>
    </row>
    <row r="86" spans="1:10" ht="13.8" thickBot="1" x14ac:dyDescent="0.3">
      <c r="A86" s="59"/>
      <c r="B86" s="246" t="s">
        <v>69</v>
      </c>
      <c r="C86" s="247"/>
      <c r="D86" s="59" t="s">
        <v>70</v>
      </c>
      <c r="E86" s="59"/>
      <c r="F86" s="244">
        <v>0</v>
      </c>
      <c r="G86" s="59"/>
      <c r="H86" s="59"/>
      <c r="I86" s="161">
        <f>ROUND(SUMIF('2017 GRC WC Det Format'!$A$9:$A$1396,'G Input'!B86,'2017 GRC WC Det Format'!$AB$9:$AB$1396),0)</f>
        <v>0</v>
      </c>
      <c r="J86" s="186"/>
    </row>
    <row r="87" spans="1:10" ht="13.2" x14ac:dyDescent="0.25">
      <c r="A87" s="59"/>
      <c r="B87" s="227"/>
      <c r="C87" s="59"/>
      <c r="D87" s="61" t="s">
        <v>71</v>
      </c>
      <c r="E87" s="59"/>
      <c r="F87" s="59"/>
      <c r="G87" s="59"/>
      <c r="H87" s="59"/>
      <c r="I87" s="59"/>
      <c r="J87" s="186"/>
    </row>
  </sheetData>
  <pageMargins left="0.75" right="0.75" top="1" bottom="1" header="0.5" footer="0.5"/>
  <pageSetup scale="59" orientation="portrait"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66"/>
  <sheetViews>
    <sheetView zoomScale="80" zoomScaleNormal="80" workbookViewId="0">
      <pane xSplit="3" ySplit="7" topLeftCell="D8" activePane="bottomRight" state="frozen"/>
      <selection sqref="A1:XFD1048576"/>
      <selection pane="topRight" sqref="A1:XFD1048576"/>
      <selection pane="bottomLeft" sqref="A1:XFD1048576"/>
      <selection pane="bottomRight" sqref="A1:XFD1048576"/>
    </sheetView>
  </sheetViews>
  <sheetFormatPr defaultColWidth="9.109375" defaultRowHeight="12.75" customHeight="1" x14ac:dyDescent="0.25"/>
  <cols>
    <col min="1" max="1" width="7" style="45" bestFit="1" customWidth="1"/>
    <col min="2" max="2" width="28" style="45" bestFit="1" customWidth="1"/>
    <col min="3" max="3" width="3.5546875" style="45" customWidth="1"/>
    <col min="4" max="4" width="19.88671875" style="45" customWidth="1"/>
    <col min="5" max="5" width="16.5546875" style="45" customWidth="1"/>
    <col min="6" max="6" width="18.44140625" style="45" customWidth="1"/>
    <col min="7" max="7" width="3.5546875" style="45" customWidth="1"/>
    <col min="8" max="8" width="17" style="45" customWidth="1"/>
    <col min="9" max="9" width="3.5546875" style="45" customWidth="1"/>
    <col min="10" max="10" width="9.109375" style="45"/>
    <col min="11" max="11" width="7.5546875" style="45" customWidth="1"/>
    <col min="12" max="12" width="27.5546875" style="45" customWidth="1"/>
    <col min="13" max="13" width="2.5546875" style="45" customWidth="1"/>
    <col min="14" max="14" width="9.109375" style="45"/>
    <col min="15" max="15" width="18.5546875" style="45" customWidth="1"/>
    <col min="16" max="16" width="20" style="45" bestFit="1" customWidth="1"/>
    <col min="17" max="17" width="9.109375" style="45"/>
    <col min="18" max="18" width="19.44140625" style="45" bestFit="1" customWidth="1"/>
    <col min="19" max="16384" width="9.109375" style="45"/>
  </cols>
  <sheetData>
    <row r="1" spans="1:18" ht="17.100000000000001" customHeight="1" x14ac:dyDescent="0.3">
      <c r="A1" s="420" t="s">
        <v>3</v>
      </c>
      <c r="B1" s="420"/>
      <c r="C1" s="420"/>
      <c r="D1" s="420"/>
      <c r="E1" s="420"/>
      <c r="F1" s="420"/>
      <c r="G1" s="420"/>
      <c r="H1" s="420"/>
      <c r="I1" s="186"/>
      <c r="J1" s="59"/>
      <c r="K1" s="421" t="s">
        <v>1619</v>
      </c>
      <c r="L1" s="421"/>
      <c r="M1" s="421"/>
      <c r="N1" s="421"/>
      <c r="O1" s="421"/>
      <c r="P1" s="421"/>
      <c r="Q1" s="421"/>
      <c r="R1" s="421"/>
    </row>
    <row r="2" spans="1:18" ht="13.2" x14ac:dyDescent="0.25">
      <c r="A2" s="187"/>
      <c r="B2" s="187"/>
      <c r="C2" s="186"/>
      <c r="D2" s="188"/>
      <c r="E2" s="76"/>
      <c r="F2" s="76"/>
      <c r="G2" s="186"/>
      <c r="H2" s="76"/>
      <c r="I2" s="186"/>
      <c r="J2" s="59"/>
      <c r="K2" s="59"/>
      <c r="L2" s="59"/>
      <c r="M2" s="59"/>
      <c r="N2" s="59"/>
      <c r="O2" s="59"/>
      <c r="P2" s="59"/>
      <c r="Q2" s="59"/>
      <c r="R2" s="59"/>
    </row>
    <row r="3" spans="1:18" ht="13.2" x14ac:dyDescent="0.25">
      <c r="A3" s="189" t="s">
        <v>72</v>
      </c>
      <c r="B3" s="187"/>
      <c r="C3" s="186"/>
      <c r="D3" s="188"/>
      <c r="E3" s="76"/>
      <c r="F3" s="76"/>
      <c r="G3" s="186"/>
      <c r="H3" s="76"/>
      <c r="I3" s="186"/>
      <c r="J3" s="59"/>
      <c r="K3" s="189" t="s">
        <v>72</v>
      </c>
      <c r="L3" s="187"/>
      <c r="M3" s="186"/>
      <c r="N3" s="188"/>
      <c r="O3" s="76"/>
      <c r="P3" s="76"/>
      <c r="Q3" s="186"/>
      <c r="R3" s="76"/>
    </row>
    <row r="4" spans="1:18" ht="13.2" x14ac:dyDescent="0.25">
      <c r="A4" s="189" t="s">
        <v>73</v>
      </c>
      <c r="B4" s="187"/>
      <c r="C4" s="186"/>
      <c r="D4" s="188"/>
      <c r="E4" s="76"/>
      <c r="F4" s="76"/>
      <c r="G4" s="186"/>
      <c r="H4" s="76"/>
      <c r="I4" s="186"/>
      <c r="J4" s="59"/>
      <c r="K4" s="189" t="s">
        <v>73</v>
      </c>
      <c r="L4" s="187"/>
      <c r="M4" s="186"/>
      <c r="N4" s="188"/>
      <c r="O4" s="76"/>
      <c r="P4" s="76"/>
      <c r="Q4" s="186"/>
      <c r="R4" s="76"/>
    </row>
    <row r="5" spans="1:18" ht="13.8" thickBot="1" x14ac:dyDescent="0.3">
      <c r="A5" s="190">
        <v>43435</v>
      </c>
      <c r="B5" s="187"/>
      <c r="C5" s="191"/>
      <c r="D5" s="419"/>
      <c r="E5" s="419"/>
      <c r="F5" s="419"/>
      <c r="G5" s="419"/>
      <c r="H5" s="419"/>
      <c r="I5" s="192"/>
      <c r="J5" s="59"/>
      <c r="K5" s="190">
        <v>43435</v>
      </c>
      <c r="L5" s="187"/>
      <c r="M5" s="191"/>
      <c r="N5" s="419"/>
      <c r="O5" s="419"/>
      <c r="P5" s="419"/>
      <c r="Q5" s="419"/>
      <c r="R5" s="419"/>
    </row>
    <row r="6" spans="1:18" ht="13.8" thickBot="1" x14ac:dyDescent="0.3">
      <c r="A6" s="187"/>
      <c r="B6" s="189"/>
      <c r="C6" s="193"/>
      <c r="D6" s="194" t="s">
        <v>0</v>
      </c>
      <c r="E6" s="195"/>
      <c r="F6" s="196" t="s">
        <v>74</v>
      </c>
      <c r="G6" s="193"/>
      <c r="H6" s="197" t="s">
        <v>75</v>
      </c>
      <c r="I6" s="193"/>
      <c r="J6" s="59"/>
      <c r="K6" s="187"/>
      <c r="L6" s="189"/>
      <c r="M6" s="193"/>
      <c r="N6" s="194" t="s">
        <v>0</v>
      </c>
      <c r="O6" s="195"/>
      <c r="P6" s="196" t="s">
        <v>74</v>
      </c>
      <c r="Q6" s="193"/>
      <c r="R6" s="197" t="s">
        <v>75</v>
      </c>
    </row>
    <row r="7" spans="1:18" ht="39.6" x14ac:dyDescent="0.25">
      <c r="A7" s="198" t="s">
        <v>76</v>
      </c>
      <c r="B7" s="199" t="s">
        <v>2</v>
      </c>
      <c r="C7" s="200"/>
      <c r="D7" s="97" t="s">
        <v>77</v>
      </c>
      <c r="E7" s="201" t="s">
        <v>3</v>
      </c>
      <c r="F7" s="201" t="s">
        <v>3</v>
      </c>
      <c r="G7" s="200"/>
      <c r="H7" s="201" t="s">
        <v>3</v>
      </c>
      <c r="I7" s="200"/>
      <c r="J7" s="59"/>
      <c r="K7" s="198" t="s">
        <v>76</v>
      </c>
      <c r="L7" s="199" t="s">
        <v>2</v>
      </c>
      <c r="M7" s="200"/>
      <c r="N7" s="97" t="s">
        <v>77</v>
      </c>
      <c r="O7" s="201" t="s">
        <v>1619</v>
      </c>
      <c r="P7" s="201" t="s">
        <v>1619</v>
      </c>
      <c r="Q7" s="200"/>
      <c r="R7" s="201" t="s">
        <v>3</v>
      </c>
    </row>
    <row r="8" spans="1:18" ht="13.2" x14ac:dyDescent="0.25">
      <c r="A8" s="187">
        <v>1</v>
      </c>
      <c r="B8" s="202" t="s">
        <v>78</v>
      </c>
      <c r="C8" s="203"/>
      <c r="D8" s="204"/>
      <c r="E8" s="205"/>
      <c r="F8" s="205"/>
      <c r="G8" s="203"/>
      <c r="H8" s="205"/>
      <c r="I8" s="203"/>
      <c r="J8" s="59"/>
      <c r="K8" s="187">
        <v>1</v>
      </c>
      <c r="L8" s="202" t="s">
        <v>78</v>
      </c>
      <c r="M8" s="203"/>
      <c r="N8" s="204"/>
      <c r="O8" s="205"/>
      <c r="P8" s="205"/>
      <c r="Q8" s="203"/>
      <c r="R8" s="205"/>
    </row>
    <row r="9" spans="1:18" ht="13.2" x14ac:dyDescent="0.25">
      <c r="A9" s="187">
        <f t="shared" ref="A9:A54" si="0">A8+1</f>
        <v>2</v>
      </c>
      <c r="B9" s="59" t="s">
        <v>79</v>
      </c>
      <c r="C9" s="206"/>
      <c r="D9" s="188"/>
      <c r="E9" s="76"/>
      <c r="F9" s="76">
        <f>'Power Plant Info'!D11+'Power Plant Info'!D15</f>
        <v>9709599</v>
      </c>
      <c r="G9" s="206"/>
      <c r="H9" s="76"/>
      <c r="I9" s="206"/>
      <c r="J9" s="59"/>
      <c r="K9" s="187">
        <f t="shared" ref="K9:K54" si="1">K8+1</f>
        <v>2</v>
      </c>
      <c r="L9" s="59" t="s">
        <v>79</v>
      </c>
      <c r="M9" s="206"/>
      <c r="N9" s="188"/>
      <c r="O9" s="76"/>
      <c r="P9" s="76">
        <f>'Power Plant Info'!H11+'Power Plant Info'!H15</f>
        <v>8382000</v>
      </c>
      <c r="Q9" s="206"/>
      <c r="R9" s="76"/>
    </row>
    <row r="10" spans="1:18" ht="13.2" x14ac:dyDescent="0.25">
      <c r="A10" s="187">
        <f t="shared" si="0"/>
        <v>3</v>
      </c>
      <c r="B10" s="59" t="s">
        <v>80</v>
      </c>
      <c r="C10" s="186"/>
      <c r="D10" s="188"/>
      <c r="E10" s="76"/>
      <c r="F10" s="76">
        <f>'Power Plant Info'!D12+'Power Plant Info'!D13</f>
        <v>59937493</v>
      </c>
      <c r="G10" s="186"/>
      <c r="H10" s="76"/>
      <c r="I10" s="186"/>
      <c r="J10" s="59"/>
      <c r="K10" s="187">
        <f t="shared" si="1"/>
        <v>3</v>
      </c>
      <c r="L10" s="59" t="s">
        <v>80</v>
      </c>
      <c r="M10" s="186"/>
      <c r="N10" s="188"/>
      <c r="O10" s="76"/>
      <c r="P10" s="76">
        <f>'Power Plant Info'!H12+'Power Plant Info'!H13</f>
        <v>61503000</v>
      </c>
      <c r="Q10" s="186"/>
      <c r="R10" s="76"/>
    </row>
    <row r="11" spans="1:18" ht="13.2" x14ac:dyDescent="0.25">
      <c r="A11" s="187">
        <f t="shared" si="0"/>
        <v>4</v>
      </c>
      <c r="B11" s="59" t="s">
        <v>81</v>
      </c>
      <c r="C11" s="186"/>
      <c r="D11" s="188"/>
      <c r="E11" s="76"/>
      <c r="F11" s="76">
        <f>'Power Plant Info'!D14</f>
        <v>1219684</v>
      </c>
      <c r="G11" s="186"/>
      <c r="H11" s="76"/>
      <c r="I11" s="186"/>
      <c r="J11" s="59"/>
      <c r="K11" s="187">
        <f t="shared" si="1"/>
        <v>4</v>
      </c>
      <c r="L11" s="59" t="s">
        <v>81</v>
      </c>
      <c r="M11" s="186"/>
      <c r="N11" s="188"/>
      <c r="O11" s="76"/>
      <c r="P11" s="76">
        <f>'Power Plant Info'!H14</f>
        <v>971000</v>
      </c>
      <c r="Q11" s="186"/>
      <c r="R11" s="76"/>
    </row>
    <row r="12" spans="1:18" ht="13.2" x14ac:dyDescent="0.25">
      <c r="A12" s="187">
        <f t="shared" si="0"/>
        <v>5</v>
      </c>
      <c r="B12" s="207" t="s">
        <v>82</v>
      </c>
      <c r="C12" s="186"/>
      <c r="D12" s="208"/>
      <c r="E12" s="161"/>
      <c r="F12" s="209">
        <f>SUM(F9:F11)</f>
        <v>70866776</v>
      </c>
      <c r="G12" s="79"/>
      <c r="H12" s="79"/>
      <c r="I12" s="79"/>
      <c r="J12" s="59"/>
      <c r="K12" s="187">
        <f t="shared" si="1"/>
        <v>5</v>
      </c>
      <c r="L12" s="207" t="s">
        <v>82</v>
      </c>
      <c r="M12" s="186"/>
      <c r="N12" s="208"/>
      <c r="O12" s="161"/>
      <c r="P12" s="209">
        <f>SUM(P9:P11)</f>
        <v>70856000</v>
      </c>
      <c r="Q12" s="79"/>
      <c r="R12" s="79"/>
    </row>
    <row r="13" spans="1:18" ht="13.2" x14ac:dyDescent="0.25">
      <c r="A13" s="187">
        <f t="shared" si="0"/>
        <v>6</v>
      </c>
      <c r="B13" s="187" t="s">
        <v>83</v>
      </c>
      <c r="C13" s="186"/>
      <c r="D13" s="188"/>
      <c r="E13" s="76"/>
      <c r="F13" s="76">
        <f>'Power Plant Info'!D16</f>
        <v>0</v>
      </c>
      <c r="G13" s="186"/>
      <c r="H13" s="76"/>
      <c r="I13" s="186"/>
      <c r="J13" s="59"/>
      <c r="K13" s="187">
        <f t="shared" si="1"/>
        <v>6</v>
      </c>
      <c r="L13" s="187" t="s">
        <v>83</v>
      </c>
      <c r="M13" s="186"/>
      <c r="N13" s="188"/>
      <c r="O13" s="76"/>
      <c r="P13" s="76">
        <f>'Power Plant Info'!N16</f>
        <v>0</v>
      </c>
      <c r="Q13" s="186"/>
      <c r="R13" s="76"/>
    </row>
    <row r="14" spans="1:18" ht="13.2" x14ac:dyDescent="0.25">
      <c r="A14" s="187">
        <f t="shared" si="0"/>
        <v>7</v>
      </c>
      <c r="B14" s="187" t="s">
        <v>84</v>
      </c>
      <c r="C14" s="186"/>
      <c r="D14" s="188"/>
      <c r="E14" s="76"/>
      <c r="F14" s="76">
        <f>'Power Plant Info'!D17</f>
        <v>3720008877</v>
      </c>
      <c r="G14" s="186"/>
      <c r="H14" s="76"/>
      <c r="I14" s="186"/>
      <c r="J14" s="59"/>
      <c r="K14" s="187">
        <f t="shared" si="1"/>
        <v>7</v>
      </c>
      <c r="L14" s="187" t="s">
        <v>84</v>
      </c>
      <c r="M14" s="186"/>
      <c r="N14" s="188"/>
      <c r="O14" s="76"/>
      <c r="P14" s="76">
        <f>'Power Plant Info'!H17</f>
        <v>3848214000</v>
      </c>
      <c r="Q14" s="186"/>
      <c r="R14" s="76"/>
    </row>
    <row r="15" spans="1:18" ht="13.2" x14ac:dyDescent="0.25">
      <c r="A15" s="187">
        <f t="shared" si="0"/>
        <v>8</v>
      </c>
      <c r="B15" s="187" t="s">
        <v>85</v>
      </c>
      <c r="C15" s="186"/>
      <c r="D15" s="188"/>
      <c r="E15" s="76"/>
      <c r="F15" s="76">
        <f>'Power Plant Info'!D10</f>
        <v>26954842</v>
      </c>
      <c r="G15" s="186"/>
      <c r="H15" s="76">
        <f>GETPIVOTDATA("avg_of_avgs",'1301FC Plant Bal Dec18'!$T$5,"depr_group 2","G303")</f>
        <v>26338398</v>
      </c>
      <c r="I15" s="186"/>
      <c r="J15" s="59"/>
      <c r="K15" s="187">
        <f t="shared" si="1"/>
        <v>8</v>
      </c>
      <c r="L15" s="187" t="s">
        <v>85</v>
      </c>
      <c r="M15" s="186"/>
      <c r="N15" s="188"/>
      <c r="O15" s="76"/>
      <c r="P15" s="76">
        <f>'Power Plant Info'!H10</f>
        <v>27872000</v>
      </c>
      <c r="Q15" s="186"/>
      <c r="R15" s="76"/>
    </row>
    <row r="16" spans="1:18" ht="13.2" x14ac:dyDescent="0.25">
      <c r="A16" s="187">
        <f t="shared" si="0"/>
        <v>9</v>
      </c>
      <c r="B16" s="187" t="s">
        <v>86</v>
      </c>
      <c r="C16" s="186"/>
      <c r="D16" s="188"/>
      <c r="E16" s="76"/>
      <c r="F16" s="76">
        <f>'Power Plant Info'!D18</f>
        <v>24731375</v>
      </c>
      <c r="G16" s="186"/>
      <c r="H16" s="76">
        <v>443747884</v>
      </c>
      <c r="I16" s="186"/>
      <c r="J16" s="59"/>
      <c r="K16" s="187">
        <f t="shared" si="1"/>
        <v>9</v>
      </c>
      <c r="L16" s="187" t="s">
        <v>86</v>
      </c>
      <c r="M16" s="186"/>
      <c r="N16" s="188"/>
      <c r="O16" s="76"/>
      <c r="P16" s="76">
        <f>'Power Plant Info'!H18</f>
        <v>26857000</v>
      </c>
      <c r="Q16" s="186"/>
      <c r="R16" s="76"/>
    </row>
    <row r="17" spans="1:18" ht="25.5" customHeight="1" thickBot="1" x14ac:dyDescent="0.3">
      <c r="A17" s="187">
        <f t="shared" si="0"/>
        <v>10</v>
      </c>
      <c r="B17" s="187" t="s">
        <v>87</v>
      </c>
      <c r="C17" s="206"/>
      <c r="D17" s="188" t="s">
        <v>88</v>
      </c>
      <c r="E17" s="210">
        <f>'G Input'!F10</f>
        <v>3842767548</v>
      </c>
      <c r="F17" s="211">
        <f>SUM(F12:F16)</f>
        <v>3842561870</v>
      </c>
      <c r="G17" s="206"/>
      <c r="H17" s="210">
        <f>E17-F17</f>
        <v>205678</v>
      </c>
      <c r="I17" s="206"/>
      <c r="J17" s="59"/>
      <c r="K17" s="187">
        <f t="shared" si="1"/>
        <v>10</v>
      </c>
      <c r="L17" s="187" t="s">
        <v>87</v>
      </c>
      <c r="M17" s="206"/>
      <c r="N17" s="188" t="s">
        <v>88</v>
      </c>
      <c r="O17" s="210">
        <f>'G Input'!I10</f>
        <v>3976506592</v>
      </c>
      <c r="P17" s="211">
        <f>SUM(P12:P16)</f>
        <v>3973799000</v>
      </c>
      <c r="Q17" s="206"/>
      <c r="R17" s="210">
        <f>O17-P17</f>
        <v>2707592</v>
      </c>
    </row>
    <row r="18" spans="1:18" ht="25.5" customHeight="1" thickTop="1" x14ac:dyDescent="0.25">
      <c r="A18" s="187">
        <f t="shared" si="0"/>
        <v>11</v>
      </c>
      <c r="B18" s="187" t="s">
        <v>89</v>
      </c>
      <c r="C18" s="206"/>
      <c r="D18" s="188"/>
      <c r="E18" s="114"/>
      <c r="F18" s="114">
        <f>'G Input'!F8+'G Input'!F5</f>
        <v>740749</v>
      </c>
      <c r="G18" s="206"/>
      <c r="H18" s="114"/>
      <c r="I18" s="206"/>
      <c r="J18" s="59"/>
      <c r="K18" s="187">
        <f t="shared" si="1"/>
        <v>11</v>
      </c>
      <c r="L18" s="187" t="s">
        <v>89</v>
      </c>
      <c r="M18" s="206"/>
      <c r="N18" s="188"/>
      <c r="O18" s="114"/>
      <c r="P18" s="114">
        <f>'G Input'!I8+'G Input'!I5</f>
        <v>2759988</v>
      </c>
      <c r="Q18" s="206"/>
      <c r="R18" s="114"/>
    </row>
    <row r="19" spans="1:18" ht="25.5" customHeight="1" thickBot="1" x14ac:dyDescent="0.3">
      <c r="A19" s="187">
        <f t="shared" si="0"/>
        <v>12</v>
      </c>
      <c r="B19" s="212" t="s">
        <v>90</v>
      </c>
      <c r="C19" s="213"/>
      <c r="D19" s="214"/>
      <c r="E19" s="215">
        <f>+E18+E17</f>
        <v>3842767548</v>
      </c>
      <c r="F19" s="215">
        <f>+F18+F17</f>
        <v>3843302619</v>
      </c>
      <c r="G19" s="213"/>
      <c r="H19" s="216">
        <f>E19-F19</f>
        <v>-535071</v>
      </c>
      <c r="I19" s="206"/>
      <c r="J19" s="59"/>
      <c r="K19" s="187">
        <f t="shared" si="1"/>
        <v>12</v>
      </c>
      <c r="L19" s="212" t="s">
        <v>90</v>
      </c>
      <c r="M19" s="213"/>
      <c r="N19" s="214"/>
      <c r="O19" s="215">
        <f>+O18+O17</f>
        <v>3976506592</v>
      </c>
      <c r="P19" s="215">
        <f>+P18+P17</f>
        <v>3976558988</v>
      </c>
      <c r="Q19" s="213"/>
      <c r="R19" s="216">
        <f>O19-P19</f>
        <v>-52396</v>
      </c>
    </row>
    <row r="20" spans="1:18" ht="13.2" x14ac:dyDescent="0.25">
      <c r="A20" s="187">
        <f t="shared" si="0"/>
        <v>13</v>
      </c>
      <c r="B20" s="187"/>
      <c r="C20" s="186"/>
      <c r="D20" s="188"/>
      <c r="E20" s="161"/>
      <c r="F20" s="161"/>
      <c r="G20" s="186"/>
      <c r="H20" s="161"/>
      <c r="I20" s="186"/>
      <c r="J20" s="59"/>
      <c r="K20" s="187">
        <f t="shared" si="1"/>
        <v>13</v>
      </c>
      <c r="L20" s="187"/>
      <c r="M20" s="186"/>
      <c r="N20" s="188"/>
      <c r="O20" s="161"/>
      <c r="P20" s="161"/>
      <c r="Q20" s="186"/>
      <c r="R20" s="161"/>
    </row>
    <row r="21" spans="1:18" ht="13.2" x14ac:dyDescent="0.25">
      <c r="A21" s="187">
        <f t="shared" si="0"/>
        <v>14</v>
      </c>
      <c r="B21" s="187" t="s">
        <v>91</v>
      </c>
      <c r="C21" s="186"/>
      <c r="D21" s="217">
        <v>10100003</v>
      </c>
      <c r="E21" s="218">
        <f>'G Input'!F19</f>
        <v>777431329</v>
      </c>
      <c r="F21" s="55">
        <f>'Power Plant Info'!D44+'Power Plant Info'!D19</f>
        <v>776717827</v>
      </c>
      <c r="G21" s="186"/>
      <c r="H21" s="218">
        <f>E21-F21</f>
        <v>713502</v>
      </c>
      <c r="I21" s="186"/>
      <c r="J21" s="59"/>
      <c r="K21" s="187">
        <f t="shared" si="1"/>
        <v>14</v>
      </c>
      <c r="L21" s="187" t="s">
        <v>91</v>
      </c>
      <c r="M21" s="186"/>
      <c r="N21" s="217">
        <v>10100003</v>
      </c>
      <c r="O21" s="218">
        <f>'G Input'!I19</f>
        <v>972387262</v>
      </c>
      <c r="P21" s="55">
        <f>'Power Plant Info'!H44+'Power Plant Info'!H19</f>
        <v>955266000</v>
      </c>
      <c r="Q21" s="186"/>
      <c r="R21" s="218">
        <f>O21-P21</f>
        <v>17121262</v>
      </c>
    </row>
    <row r="22" spans="1:18" ht="13.2" x14ac:dyDescent="0.25">
      <c r="A22" s="187">
        <f t="shared" si="0"/>
        <v>15</v>
      </c>
      <c r="B22" s="187" t="s">
        <v>92</v>
      </c>
      <c r="C22" s="186"/>
      <c r="D22" s="188"/>
      <c r="E22" s="58">
        <v>0.33810000000000001</v>
      </c>
      <c r="F22" s="58">
        <f>E22</f>
        <v>0.33810000000000001</v>
      </c>
      <c r="G22" s="186"/>
      <c r="H22" s="58">
        <f>F22</f>
        <v>0.33810000000000001</v>
      </c>
      <c r="I22" s="186"/>
      <c r="J22" s="59"/>
      <c r="K22" s="187">
        <f t="shared" si="1"/>
        <v>15</v>
      </c>
      <c r="L22" s="187" t="s">
        <v>92</v>
      </c>
      <c r="M22" s="186"/>
      <c r="N22" s="188"/>
      <c r="O22" s="58">
        <v>0.33810000000000001</v>
      </c>
      <c r="P22" s="58">
        <v>0.33810000000000001</v>
      </c>
      <c r="Q22" s="186"/>
      <c r="R22" s="58">
        <f>P22</f>
        <v>0.33810000000000001</v>
      </c>
    </row>
    <row r="23" spans="1:18" ht="13.2" x14ac:dyDescent="0.25">
      <c r="A23" s="187">
        <f t="shared" si="0"/>
        <v>16</v>
      </c>
      <c r="B23" s="187"/>
      <c r="C23" s="186"/>
      <c r="D23" s="188"/>
      <c r="E23" s="165"/>
      <c r="F23" s="165"/>
      <c r="G23" s="186"/>
      <c r="H23" s="165"/>
      <c r="I23" s="186"/>
      <c r="J23" s="59"/>
      <c r="K23" s="187">
        <f t="shared" si="1"/>
        <v>16</v>
      </c>
      <c r="L23" s="187"/>
      <c r="M23" s="186"/>
      <c r="N23" s="188"/>
      <c r="O23" s="165"/>
      <c r="P23" s="165"/>
      <c r="Q23" s="186"/>
      <c r="R23" s="165"/>
    </row>
    <row r="24" spans="1:18" ht="13.2" x14ac:dyDescent="0.25">
      <c r="A24" s="187">
        <f t="shared" si="0"/>
        <v>17</v>
      </c>
      <c r="B24" s="187" t="s">
        <v>93</v>
      </c>
      <c r="C24" s="186"/>
      <c r="D24" s="188"/>
      <c r="E24" s="76">
        <f>E21*E22</f>
        <v>262849532.33490002</v>
      </c>
      <c r="F24" s="76">
        <f>F21*F22</f>
        <v>262608297.3087</v>
      </c>
      <c r="G24" s="186"/>
      <c r="H24" s="76">
        <f>H21*H22</f>
        <v>241235.02620000002</v>
      </c>
      <c r="I24" s="186"/>
      <c r="J24" s="59"/>
      <c r="K24" s="187">
        <f t="shared" si="1"/>
        <v>17</v>
      </c>
      <c r="L24" s="187" t="s">
        <v>93</v>
      </c>
      <c r="M24" s="186"/>
      <c r="N24" s="188"/>
      <c r="O24" s="76">
        <f>O21*O22</f>
        <v>328764133.28220004</v>
      </c>
      <c r="P24" s="76">
        <f>P21*P22</f>
        <v>322975434.60000002</v>
      </c>
      <c r="Q24" s="186"/>
      <c r="R24" s="76">
        <f>R21*R22</f>
        <v>5788698.6822000006</v>
      </c>
    </row>
    <row r="25" spans="1:18" ht="13.2" x14ac:dyDescent="0.25">
      <c r="A25" s="187">
        <f t="shared" si="0"/>
        <v>18</v>
      </c>
      <c r="B25" s="187"/>
      <c r="C25" s="186"/>
      <c r="D25" s="217"/>
      <c r="E25" s="76"/>
      <c r="F25" s="76"/>
      <c r="G25" s="186"/>
      <c r="H25" s="76"/>
      <c r="I25" s="186"/>
      <c r="J25" s="59"/>
      <c r="K25" s="187">
        <f t="shared" si="1"/>
        <v>18</v>
      </c>
      <c r="L25" s="187"/>
      <c r="M25" s="186"/>
      <c r="N25" s="217"/>
      <c r="O25" s="76"/>
      <c r="P25" s="76"/>
      <c r="Q25" s="186"/>
      <c r="R25" s="76"/>
    </row>
    <row r="26" spans="1:18" ht="13.2" x14ac:dyDescent="0.25">
      <c r="A26" s="187">
        <f t="shared" si="0"/>
        <v>19</v>
      </c>
      <c r="B26" s="187" t="s">
        <v>94</v>
      </c>
      <c r="C26" s="186"/>
      <c r="D26" s="188"/>
      <c r="E26" s="76">
        <f>E19</f>
        <v>3842767548</v>
      </c>
      <c r="F26" s="76">
        <f>F19</f>
        <v>3843302619</v>
      </c>
      <c r="G26" s="186"/>
      <c r="H26" s="76">
        <f>+E26-F26</f>
        <v>-535071</v>
      </c>
      <c r="I26" s="186"/>
      <c r="J26" s="59"/>
      <c r="K26" s="187">
        <f t="shared" si="1"/>
        <v>19</v>
      </c>
      <c r="L26" s="187" t="s">
        <v>94</v>
      </c>
      <c r="M26" s="186"/>
      <c r="N26" s="188"/>
      <c r="O26" s="76">
        <f>O19</f>
        <v>3976506592</v>
      </c>
      <c r="P26" s="76">
        <f>P19</f>
        <v>3976558988</v>
      </c>
      <c r="Q26" s="186"/>
      <c r="R26" s="76">
        <f>+O26-P26</f>
        <v>-52396</v>
      </c>
    </row>
    <row r="27" spans="1:18" ht="13.8" thickBot="1" x14ac:dyDescent="0.3">
      <c r="A27" s="187">
        <f t="shared" si="0"/>
        <v>20</v>
      </c>
      <c r="B27" s="187" t="s">
        <v>95</v>
      </c>
      <c r="C27" s="186"/>
      <c r="D27" s="217"/>
      <c r="E27" s="211">
        <f>SUM(E24:E26)</f>
        <v>4105617080.3348999</v>
      </c>
      <c r="F27" s="211">
        <f>SUM(F24:F26)</f>
        <v>4105910916.3087001</v>
      </c>
      <c r="G27" s="186"/>
      <c r="H27" s="76">
        <f>+E27-F27</f>
        <v>-293835.97380018234</v>
      </c>
      <c r="I27" s="186"/>
      <c r="J27" s="59"/>
      <c r="K27" s="187">
        <f t="shared" si="1"/>
        <v>20</v>
      </c>
      <c r="L27" s="187" t="s">
        <v>95</v>
      </c>
      <c r="M27" s="186"/>
      <c r="N27" s="217"/>
      <c r="O27" s="211">
        <f>SUM(O24:O26)</f>
        <v>4305270725.2821999</v>
      </c>
      <c r="P27" s="211">
        <f>SUM(P24:P26)</f>
        <v>4299534422.6000004</v>
      </c>
      <c r="Q27" s="186"/>
      <c r="R27" s="76">
        <f>+O27-P27</f>
        <v>5736302.6821994781</v>
      </c>
    </row>
    <row r="28" spans="1:18" ht="13.8" thickTop="1" x14ac:dyDescent="0.25">
      <c r="A28" s="187"/>
      <c r="B28" s="187"/>
      <c r="C28" s="186"/>
      <c r="D28" s="217"/>
      <c r="E28" s="114"/>
      <c r="F28" s="114"/>
      <c r="G28" s="186"/>
      <c r="H28" s="114"/>
      <c r="I28" s="186"/>
      <c r="J28" s="59"/>
      <c r="K28" s="187"/>
      <c r="L28" s="187"/>
      <c r="M28" s="186"/>
      <c r="N28" s="217"/>
      <c r="O28" s="114"/>
      <c r="P28" s="114"/>
      <c r="Q28" s="186"/>
      <c r="R28" s="114"/>
    </row>
    <row r="29" spans="1:18" ht="13.2" x14ac:dyDescent="0.25">
      <c r="A29" s="187">
        <f>A27+1</f>
        <v>21</v>
      </c>
      <c r="B29" s="187"/>
      <c r="C29" s="186"/>
      <c r="D29" s="217"/>
      <c r="E29" s="161"/>
      <c r="F29" s="114"/>
      <c r="G29" s="186"/>
      <c r="H29" s="114"/>
      <c r="I29" s="186"/>
      <c r="J29" s="59"/>
      <c r="K29" s="187">
        <f>K27+1</f>
        <v>21</v>
      </c>
      <c r="L29" s="187"/>
      <c r="M29" s="186"/>
      <c r="N29" s="217"/>
      <c r="O29" s="161"/>
      <c r="P29" s="114"/>
      <c r="Q29" s="186"/>
      <c r="R29" s="114"/>
    </row>
    <row r="30" spans="1:18" ht="13.2" x14ac:dyDescent="0.25">
      <c r="A30" s="187">
        <f t="shared" si="0"/>
        <v>22</v>
      </c>
      <c r="B30" s="219" t="s">
        <v>96</v>
      </c>
      <c r="C30" s="186"/>
      <c r="D30" s="220">
        <v>11400002</v>
      </c>
      <c r="E30" s="76">
        <f>'G Input'!F21</f>
        <v>0</v>
      </c>
      <c r="F30" s="161"/>
      <c r="G30" s="186"/>
      <c r="H30" s="76"/>
      <c r="I30" s="186"/>
      <c r="J30" s="59"/>
      <c r="K30" s="187">
        <f t="shared" si="1"/>
        <v>22</v>
      </c>
      <c r="L30" s="219" t="s">
        <v>96</v>
      </c>
      <c r="M30" s="186"/>
      <c r="N30" s="220">
        <v>11400002</v>
      </c>
      <c r="O30" s="76">
        <f>'G Input'!I21</f>
        <v>0</v>
      </c>
      <c r="P30" s="161"/>
      <c r="Q30" s="186"/>
      <c r="R30" s="76"/>
    </row>
    <row r="31" spans="1:18" ht="13.2" x14ac:dyDescent="0.25">
      <c r="A31" s="187">
        <f t="shared" si="0"/>
        <v>23</v>
      </c>
      <c r="B31" s="219"/>
      <c r="C31" s="186"/>
      <c r="D31" s="221"/>
      <c r="E31" s="165"/>
      <c r="F31" s="161"/>
      <c r="G31" s="186"/>
      <c r="H31" s="161"/>
      <c r="I31" s="186"/>
      <c r="J31" s="59"/>
      <c r="K31" s="187">
        <f t="shared" si="1"/>
        <v>23</v>
      </c>
      <c r="L31" s="219"/>
      <c r="M31" s="186"/>
      <c r="N31" s="221"/>
      <c r="O31" s="165"/>
      <c r="P31" s="161"/>
      <c r="Q31" s="186"/>
      <c r="R31" s="161"/>
    </row>
    <row r="32" spans="1:18" ht="13.8" thickBot="1" x14ac:dyDescent="0.3">
      <c r="A32" s="187">
        <f t="shared" si="0"/>
        <v>24</v>
      </c>
      <c r="B32" s="219"/>
      <c r="C32" s="186"/>
      <c r="D32" s="221"/>
      <c r="E32" s="210">
        <f>SUM(E27:E31)</f>
        <v>4105617080.3348999</v>
      </c>
      <c r="F32" s="114"/>
      <c r="G32" s="186"/>
      <c r="H32" s="114"/>
      <c r="I32" s="186"/>
      <c r="J32" s="59"/>
      <c r="K32" s="187">
        <f t="shared" si="1"/>
        <v>24</v>
      </c>
      <c r="L32" s="219"/>
      <c r="M32" s="186"/>
      <c r="N32" s="221"/>
      <c r="O32" s="210">
        <f>SUM(O27:O31)</f>
        <v>4305270725.2821999</v>
      </c>
      <c r="P32" s="114"/>
      <c r="Q32" s="186"/>
      <c r="R32" s="114"/>
    </row>
    <row r="33" spans="1:18" ht="13.8" thickTop="1" x14ac:dyDescent="0.25">
      <c r="A33" s="187">
        <f t="shared" si="0"/>
        <v>25</v>
      </c>
      <c r="B33" s="187"/>
      <c r="C33" s="186"/>
      <c r="D33" s="222"/>
      <c r="E33" s="76"/>
      <c r="F33" s="76"/>
      <c r="G33" s="186"/>
      <c r="H33" s="76"/>
      <c r="I33" s="186"/>
      <c r="J33" s="59"/>
      <c r="K33" s="187">
        <f t="shared" si="1"/>
        <v>25</v>
      </c>
      <c r="L33" s="187"/>
      <c r="M33" s="186"/>
      <c r="N33" s="222"/>
      <c r="O33" s="76"/>
      <c r="P33" s="76"/>
      <c r="Q33" s="186"/>
      <c r="R33" s="76"/>
    </row>
    <row r="34" spans="1:18" ht="13.2" x14ac:dyDescent="0.25">
      <c r="A34" s="187">
        <f t="shared" si="0"/>
        <v>26</v>
      </c>
      <c r="B34" s="223" t="s">
        <v>97</v>
      </c>
      <c r="C34" s="59"/>
      <c r="D34" s="188"/>
      <c r="E34" s="76"/>
      <c r="F34" s="76"/>
      <c r="G34" s="186"/>
      <c r="H34" s="76"/>
      <c r="I34" s="59"/>
      <c r="J34" s="59"/>
      <c r="K34" s="187">
        <f t="shared" si="1"/>
        <v>26</v>
      </c>
      <c r="L34" s="223" t="s">
        <v>97</v>
      </c>
      <c r="M34" s="59"/>
      <c r="N34" s="188"/>
      <c r="O34" s="76"/>
      <c r="P34" s="76"/>
      <c r="Q34" s="186"/>
      <c r="R34" s="76"/>
    </row>
    <row r="35" spans="1:18" ht="13.2" x14ac:dyDescent="0.25">
      <c r="A35" s="187">
        <f t="shared" si="0"/>
        <v>27</v>
      </c>
      <c r="B35" s="59" t="s">
        <v>79</v>
      </c>
      <c r="C35" s="186"/>
      <c r="D35" s="188"/>
      <c r="E35" s="76"/>
      <c r="F35" s="218">
        <f>-'Power Plant Info'!E11</f>
        <v>-6332779</v>
      </c>
      <c r="G35" s="224"/>
      <c r="H35" s="76"/>
      <c r="I35" s="186"/>
      <c r="J35" s="59"/>
      <c r="K35" s="187">
        <f t="shared" si="1"/>
        <v>27</v>
      </c>
      <c r="L35" s="59" t="s">
        <v>79</v>
      </c>
      <c r="M35" s="186"/>
      <c r="N35" s="188"/>
      <c r="O35" s="76"/>
      <c r="P35" s="218">
        <f>-'Power Plant Info'!I11</f>
        <v>-6351000</v>
      </c>
      <c r="Q35" s="224"/>
      <c r="R35" s="76"/>
    </row>
    <row r="36" spans="1:18" ht="13.2" x14ac:dyDescent="0.25">
      <c r="A36" s="187">
        <f t="shared" si="0"/>
        <v>28</v>
      </c>
      <c r="B36" s="59" t="s">
        <v>80</v>
      </c>
      <c r="C36" s="186"/>
      <c r="D36" s="188"/>
      <c r="E36" s="76"/>
      <c r="F36" s="76">
        <f>-'Power Plant Info'!E12-'Power Plant Info'!E13</f>
        <v>-26230367</v>
      </c>
      <c r="G36" s="186"/>
      <c r="H36" s="76"/>
      <c r="I36" s="186"/>
      <c r="J36" s="59"/>
      <c r="K36" s="187">
        <f t="shared" si="1"/>
        <v>28</v>
      </c>
      <c r="L36" s="59" t="s">
        <v>80</v>
      </c>
      <c r="M36" s="186"/>
      <c r="N36" s="188"/>
      <c r="O36" s="76"/>
      <c r="P36" s="76">
        <f>-'Power Plant Info'!I12-'Power Plant Info'!I13</f>
        <v>-26960000</v>
      </c>
      <c r="Q36" s="186"/>
      <c r="R36" s="76"/>
    </row>
    <row r="37" spans="1:18" ht="13.2" x14ac:dyDescent="0.25">
      <c r="A37" s="187">
        <f t="shared" si="0"/>
        <v>29</v>
      </c>
      <c r="B37" s="59" t="s">
        <v>81</v>
      </c>
      <c r="C37" s="186"/>
      <c r="D37" s="188"/>
      <c r="E37" s="76"/>
      <c r="F37" s="76">
        <f>-'Power Plant Info'!E14</f>
        <v>-633937</v>
      </c>
      <c r="G37" s="186"/>
      <c r="H37" s="76"/>
      <c r="I37" s="186"/>
      <c r="J37" s="59"/>
      <c r="K37" s="187">
        <f t="shared" si="1"/>
        <v>29</v>
      </c>
      <c r="L37" s="59" t="s">
        <v>81</v>
      </c>
      <c r="M37" s="186"/>
      <c r="N37" s="188"/>
      <c r="O37" s="76"/>
      <c r="P37" s="76">
        <f>-'Power Plant Info'!I14</f>
        <v>-645000</v>
      </c>
      <c r="Q37" s="186"/>
      <c r="R37" s="76"/>
    </row>
    <row r="38" spans="1:18" ht="13.2" x14ac:dyDescent="0.25">
      <c r="A38" s="187">
        <f t="shared" si="0"/>
        <v>30</v>
      </c>
      <c r="B38" s="207" t="s">
        <v>82</v>
      </c>
      <c r="C38" s="186"/>
      <c r="D38" s="188"/>
      <c r="E38" s="76"/>
      <c r="F38" s="165">
        <f>SUM(F35:F37)</f>
        <v>-33197083</v>
      </c>
      <c r="G38" s="186"/>
      <c r="H38" s="76"/>
      <c r="I38" s="186"/>
      <c r="J38" s="59"/>
      <c r="K38" s="187">
        <f t="shared" si="1"/>
        <v>30</v>
      </c>
      <c r="L38" s="207" t="s">
        <v>82</v>
      </c>
      <c r="M38" s="186"/>
      <c r="N38" s="188"/>
      <c r="O38" s="76"/>
      <c r="P38" s="165">
        <f>SUM(P35:P37)</f>
        <v>-33956000</v>
      </c>
      <c r="Q38" s="186"/>
      <c r="R38" s="76"/>
    </row>
    <row r="39" spans="1:18" ht="13.2" x14ac:dyDescent="0.25">
      <c r="A39" s="187">
        <f t="shared" si="0"/>
        <v>31</v>
      </c>
      <c r="B39" s="187" t="s">
        <v>83</v>
      </c>
      <c r="C39" s="186"/>
      <c r="D39" s="188"/>
      <c r="E39" s="76"/>
      <c r="F39" s="76">
        <f>-'Power Plant Info'!E16</f>
        <v>0</v>
      </c>
      <c r="G39" s="186"/>
      <c r="H39" s="76"/>
      <c r="I39" s="186"/>
      <c r="J39" s="59"/>
      <c r="K39" s="187">
        <f t="shared" si="1"/>
        <v>31</v>
      </c>
      <c r="L39" s="187" t="s">
        <v>83</v>
      </c>
      <c r="M39" s="186"/>
      <c r="N39" s="188"/>
      <c r="O39" s="76"/>
      <c r="P39" s="76">
        <f>-'Power Plant Info'!I16</f>
        <v>0</v>
      </c>
      <c r="Q39" s="186"/>
      <c r="R39" s="76"/>
    </row>
    <row r="40" spans="1:18" ht="13.2" x14ac:dyDescent="0.25">
      <c r="A40" s="187">
        <f t="shared" si="0"/>
        <v>32</v>
      </c>
      <c r="B40" s="187" t="s">
        <v>84</v>
      </c>
      <c r="C40" s="186"/>
      <c r="D40" s="188"/>
      <c r="E40" s="76"/>
      <c r="F40" s="76">
        <f>-'Power Plant Info'!E17</f>
        <v>-1437107518</v>
      </c>
      <c r="G40" s="186"/>
      <c r="H40" s="76"/>
      <c r="I40" s="186"/>
      <c r="J40" s="59"/>
      <c r="K40" s="187">
        <f t="shared" si="1"/>
        <v>32</v>
      </c>
      <c r="L40" s="187" t="s">
        <v>84</v>
      </c>
      <c r="M40" s="186"/>
      <c r="N40" s="188"/>
      <c r="O40" s="76"/>
      <c r="P40" s="76">
        <f>-'Power Plant Info'!I17</f>
        <v>-1478496000</v>
      </c>
      <c r="Q40" s="186"/>
      <c r="R40" s="76"/>
    </row>
    <row r="41" spans="1:18" ht="13.2" x14ac:dyDescent="0.25">
      <c r="A41" s="187">
        <f t="shared" si="0"/>
        <v>33</v>
      </c>
      <c r="B41" s="187" t="s">
        <v>85</v>
      </c>
      <c r="C41" s="186"/>
      <c r="D41" s="188"/>
      <c r="E41" s="76"/>
      <c r="F41" s="76">
        <f>-'Power Plant Info'!E10</f>
        <v>-11359823</v>
      </c>
      <c r="G41" s="186"/>
      <c r="H41" s="76"/>
      <c r="I41" s="186"/>
      <c r="J41" s="59"/>
      <c r="K41" s="187">
        <f t="shared" si="1"/>
        <v>33</v>
      </c>
      <c r="L41" s="187" t="s">
        <v>85</v>
      </c>
      <c r="M41" s="186"/>
      <c r="N41" s="188"/>
      <c r="O41" s="76"/>
      <c r="P41" s="76">
        <f>-'Power Plant Info'!I10</f>
        <v>-13013000</v>
      </c>
      <c r="Q41" s="186"/>
      <c r="R41" s="76"/>
    </row>
    <row r="42" spans="1:18" ht="13.2" x14ac:dyDescent="0.25">
      <c r="A42" s="187">
        <f t="shared" si="0"/>
        <v>34</v>
      </c>
      <c r="B42" s="187" t="s">
        <v>86</v>
      </c>
      <c r="C42" s="186"/>
      <c r="D42" s="188"/>
      <c r="E42" s="76"/>
      <c r="F42" s="76">
        <f>-'Power Plant Info'!E18</f>
        <v>-7443834</v>
      </c>
      <c r="G42" s="186"/>
      <c r="H42" s="76"/>
      <c r="I42" s="186"/>
      <c r="J42" s="59"/>
      <c r="K42" s="187">
        <f t="shared" si="1"/>
        <v>34</v>
      </c>
      <c r="L42" s="187" t="s">
        <v>86</v>
      </c>
      <c r="M42" s="186"/>
      <c r="N42" s="188"/>
      <c r="O42" s="76"/>
      <c r="P42" s="76">
        <f>-'Power Plant Info'!I18</f>
        <v>-8412000</v>
      </c>
      <c r="Q42" s="186"/>
      <c r="R42" s="76"/>
    </row>
    <row r="43" spans="1:18" ht="27" customHeight="1" thickBot="1" x14ac:dyDescent="0.3">
      <c r="A43" s="187">
        <f t="shared" si="0"/>
        <v>35</v>
      </c>
      <c r="B43" s="187" t="s">
        <v>98</v>
      </c>
      <c r="C43" s="186"/>
      <c r="D43" s="188" t="s">
        <v>99</v>
      </c>
      <c r="E43" s="210">
        <f>'G Input'!F28</f>
        <v>-1489080756</v>
      </c>
      <c r="F43" s="211">
        <f>SUM(F38:F42)</f>
        <v>-1489108258</v>
      </c>
      <c r="G43" s="186"/>
      <c r="H43" s="210">
        <f>E43-F43</f>
        <v>27502</v>
      </c>
      <c r="I43" s="186"/>
      <c r="J43" s="59"/>
      <c r="K43" s="187">
        <f t="shared" si="1"/>
        <v>35</v>
      </c>
      <c r="L43" s="187" t="s">
        <v>98</v>
      </c>
      <c r="M43" s="186"/>
      <c r="N43" s="188" t="s">
        <v>99</v>
      </c>
      <c r="O43" s="210">
        <f>'G Input'!I28</f>
        <v>-1533874752</v>
      </c>
      <c r="P43" s="211">
        <f>SUM(P38:P42)</f>
        <v>-1533877000</v>
      </c>
      <c r="Q43" s="186"/>
      <c r="R43" s="210">
        <f>O43-P43</f>
        <v>2248</v>
      </c>
    </row>
    <row r="44" spans="1:18" ht="27" customHeight="1" thickTop="1" x14ac:dyDescent="0.25">
      <c r="A44" s="187">
        <f t="shared" si="0"/>
        <v>36</v>
      </c>
      <c r="B44" s="187" t="s">
        <v>89</v>
      </c>
      <c r="C44" s="186"/>
      <c r="D44" s="188"/>
      <c r="E44" s="114"/>
      <c r="F44" s="114">
        <f>'G Input'!F25</f>
        <v>1842</v>
      </c>
      <c r="G44" s="186"/>
      <c r="H44" s="114"/>
      <c r="I44" s="186"/>
      <c r="J44" s="59"/>
      <c r="K44" s="187">
        <f t="shared" si="1"/>
        <v>36</v>
      </c>
      <c r="L44" s="187" t="s">
        <v>89</v>
      </c>
      <c r="M44" s="186"/>
      <c r="N44" s="188"/>
      <c r="O44" s="114"/>
      <c r="P44" s="114">
        <f>'G Input'!I25</f>
        <v>0</v>
      </c>
      <c r="Q44" s="186"/>
      <c r="R44" s="114"/>
    </row>
    <row r="45" spans="1:18" ht="13.8" thickBot="1" x14ac:dyDescent="0.3">
      <c r="A45" s="187">
        <f t="shared" si="0"/>
        <v>37</v>
      </c>
      <c r="B45" s="212" t="s">
        <v>94</v>
      </c>
      <c r="C45" s="213"/>
      <c r="D45" s="214"/>
      <c r="E45" s="215">
        <f>+E44+E43</f>
        <v>-1489080756</v>
      </c>
      <c r="F45" s="215">
        <f>+F44+F43</f>
        <v>-1489106416</v>
      </c>
      <c r="G45" s="213"/>
      <c r="H45" s="216">
        <f>E45-F45</f>
        <v>25660</v>
      </c>
      <c r="I45" s="186"/>
      <c r="J45" s="59"/>
      <c r="K45" s="187">
        <f t="shared" si="1"/>
        <v>37</v>
      </c>
      <c r="L45" s="212" t="s">
        <v>94</v>
      </c>
      <c r="M45" s="213"/>
      <c r="N45" s="214"/>
      <c r="O45" s="215">
        <f>+O44+O43</f>
        <v>-1533874752</v>
      </c>
      <c r="P45" s="215">
        <f>+P44+P43</f>
        <v>-1533877000</v>
      </c>
      <c r="Q45" s="213"/>
      <c r="R45" s="216">
        <f>O45-P45</f>
        <v>2248</v>
      </c>
    </row>
    <row r="46" spans="1:18" ht="30.75" customHeight="1" x14ac:dyDescent="0.25">
      <c r="A46" s="187">
        <f t="shared" si="0"/>
        <v>38</v>
      </c>
      <c r="B46" s="187" t="s">
        <v>91</v>
      </c>
      <c r="C46" s="186"/>
      <c r="D46" s="188" t="s">
        <v>100</v>
      </c>
      <c r="E46" s="218">
        <f>'G Input'!F36</f>
        <v>-251586198</v>
      </c>
      <c r="F46" s="218">
        <f>-'Power Plant Info'!E44-'Power Plant Info'!E19</f>
        <v>-251597257</v>
      </c>
      <c r="G46" s="186"/>
      <c r="H46" s="218">
        <f>E46-F46</f>
        <v>11059</v>
      </c>
      <c r="I46" s="186"/>
      <c r="J46" s="59"/>
      <c r="K46" s="187">
        <f t="shared" si="1"/>
        <v>38</v>
      </c>
      <c r="L46" s="187" t="s">
        <v>91</v>
      </c>
      <c r="M46" s="186"/>
      <c r="N46" s="188" t="s">
        <v>100</v>
      </c>
      <c r="O46" s="218">
        <f>'G Input'!I36</f>
        <v>-284515615</v>
      </c>
      <c r="P46" s="218">
        <f>-'Power Plant Info'!I44-'Power Plant Info'!I19</f>
        <v>-284512000</v>
      </c>
      <c r="Q46" s="186"/>
      <c r="R46" s="218">
        <f>O46-P46</f>
        <v>-3615</v>
      </c>
    </row>
    <row r="47" spans="1:18" ht="13.2" x14ac:dyDescent="0.25">
      <c r="A47" s="187">
        <f t="shared" si="0"/>
        <v>39</v>
      </c>
      <c r="B47" s="187" t="s">
        <v>92</v>
      </c>
      <c r="C47" s="186"/>
      <c r="D47" s="188"/>
      <c r="E47" s="58">
        <f>E22</f>
        <v>0.33810000000000001</v>
      </c>
      <c r="F47" s="58">
        <f>E47</f>
        <v>0.33810000000000001</v>
      </c>
      <c r="G47" s="186"/>
      <c r="H47" s="58">
        <f>E47</f>
        <v>0.33810000000000001</v>
      </c>
      <c r="I47" s="186"/>
      <c r="J47" s="59"/>
      <c r="K47" s="187">
        <f t="shared" si="1"/>
        <v>39</v>
      </c>
      <c r="L47" s="187" t="s">
        <v>92</v>
      </c>
      <c r="M47" s="186"/>
      <c r="N47" s="188"/>
      <c r="O47" s="58">
        <f>O22</f>
        <v>0.33810000000000001</v>
      </c>
      <c r="P47" s="58">
        <f>O47</f>
        <v>0.33810000000000001</v>
      </c>
      <c r="Q47" s="186"/>
      <c r="R47" s="58">
        <f>O47</f>
        <v>0.33810000000000001</v>
      </c>
    </row>
    <row r="48" spans="1:18" ht="13.2" x14ac:dyDescent="0.25">
      <c r="A48" s="187">
        <f t="shared" si="0"/>
        <v>40</v>
      </c>
      <c r="B48" s="187"/>
      <c r="C48" s="186"/>
      <c r="D48" s="188"/>
      <c r="E48" s="165"/>
      <c r="F48" s="165"/>
      <c r="G48" s="186"/>
      <c r="H48" s="165"/>
      <c r="I48" s="186"/>
      <c r="J48" s="59"/>
      <c r="K48" s="187">
        <f t="shared" si="1"/>
        <v>40</v>
      </c>
      <c r="L48" s="187"/>
      <c r="M48" s="186"/>
      <c r="N48" s="188"/>
      <c r="O48" s="165"/>
      <c r="P48" s="165"/>
      <c r="Q48" s="186"/>
      <c r="R48" s="165"/>
    </row>
    <row r="49" spans="1:18" ht="13.2" x14ac:dyDescent="0.25">
      <c r="A49" s="187">
        <f t="shared" si="0"/>
        <v>41</v>
      </c>
      <c r="B49" s="187" t="s">
        <v>93</v>
      </c>
      <c r="C49" s="186"/>
      <c r="D49" s="188"/>
      <c r="E49" s="76">
        <f>E46*E47</f>
        <v>-85061293.543799996</v>
      </c>
      <c r="F49" s="76">
        <f>F46*F47</f>
        <v>-85065032.591700003</v>
      </c>
      <c r="G49" s="186"/>
      <c r="H49" s="76">
        <f>E49-F49</f>
        <v>3739.047900006175</v>
      </c>
      <c r="I49" s="186"/>
      <c r="J49" s="59"/>
      <c r="K49" s="187">
        <f t="shared" si="1"/>
        <v>41</v>
      </c>
      <c r="L49" s="187" t="s">
        <v>93</v>
      </c>
      <c r="M49" s="186"/>
      <c r="N49" s="188"/>
      <c r="O49" s="76">
        <f>O46*O47</f>
        <v>-96194729.431500003</v>
      </c>
      <c r="P49" s="76">
        <f>P46*P47</f>
        <v>-96193507.200000003</v>
      </c>
      <c r="Q49" s="186"/>
      <c r="R49" s="76">
        <f>O49-P49</f>
        <v>-1222.2314999997616</v>
      </c>
    </row>
    <row r="50" spans="1:18" ht="13.2" x14ac:dyDescent="0.25">
      <c r="A50" s="187">
        <f t="shared" si="0"/>
        <v>42</v>
      </c>
      <c r="B50" s="187" t="s">
        <v>101</v>
      </c>
      <c r="C50" s="186"/>
      <c r="D50" s="188"/>
      <c r="E50" s="76"/>
      <c r="F50" s="76"/>
      <c r="G50" s="186"/>
      <c r="H50" s="76">
        <f>E50-F50</f>
        <v>0</v>
      </c>
      <c r="I50" s="186"/>
      <c r="J50" s="59"/>
      <c r="K50" s="187">
        <f t="shared" si="1"/>
        <v>42</v>
      </c>
      <c r="L50" s="187" t="s">
        <v>101</v>
      </c>
      <c r="M50" s="186"/>
      <c r="N50" s="188"/>
      <c r="O50" s="76"/>
      <c r="P50" s="76"/>
      <c r="Q50" s="186"/>
      <c r="R50" s="76">
        <f>O50-P50</f>
        <v>0</v>
      </c>
    </row>
    <row r="51" spans="1:18" ht="13.2" x14ac:dyDescent="0.25">
      <c r="A51" s="187">
        <f t="shared" si="0"/>
        <v>43</v>
      </c>
      <c r="B51" s="187" t="s">
        <v>94</v>
      </c>
      <c r="C51" s="186"/>
      <c r="D51" s="188"/>
      <c r="E51" s="76">
        <f>E45</f>
        <v>-1489080756</v>
      </c>
      <c r="F51" s="76">
        <f>F43</f>
        <v>-1489108258</v>
      </c>
      <c r="G51" s="186"/>
      <c r="H51" s="76">
        <f>H43</f>
        <v>27502</v>
      </c>
      <c r="I51" s="186"/>
      <c r="J51" s="59"/>
      <c r="K51" s="187">
        <f t="shared" si="1"/>
        <v>43</v>
      </c>
      <c r="L51" s="187" t="s">
        <v>94</v>
      </c>
      <c r="M51" s="186"/>
      <c r="N51" s="188"/>
      <c r="O51" s="76">
        <f>O45</f>
        <v>-1533874752</v>
      </c>
      <c r="P51" s="76">
        <f>P43</f>
        <v>-1533877000</v>
      </c>
      <c r="Q51" s="186"/>
      <c r="R51" s="76">
        <f>R43</f>
        <v>2248</v>
      </c>
    </row>
    <row r="52" spans="1:18" ht="13.8" thickBot="1" x14ac:dyDescent="0.3">
      <c r="A52" s="187">
        <f t="shared" si="0"/>
        <v>44</v>
      </c>
      <c r="B52" s="187" t="s">
        <v>102</v>
      </c>
      <c r="C52" s="186"/>
      <c r="D52" s="188"/>
      <c r="E52" s="211">
        <f>SUM(E49:E51)</f>
        <v>-1574142049.5437999</v>
      </c>
      <c r="F52" s="211">
        <f>SUM(F49:F51)</f>
        <v>-1574173290.5917001</v>
      </c>
      <c r="G52" s="186"/>
      <c r="H52" s="211">
        <f>SUM(H49:H51)</f>
        <v>31241.047900006175</v>
      </c>
      <c r="I52" s="186"/>
      <c r="J52" s="59"/>
      <c r="K52" s="187">
        <f t="shared" si="1"/>
        <v>44</v>
      </c>
      <c r="L52" s="187" t="s">
        <v>102</v>
      </c>
      <c r="M52" s="186"/>
      <c r="N52" s="188"/>
      <c r="O52" s="211">
        <f>SUM(O49:O51)</f>
        <v>-1630069481.4315</v>
      </c>
      <c r="P52" s="211">
        <f>SUM(P49:P51)</f>
        <v>-1630070507.2</v>
      </c>
      <c r="Q52" s="186"/>
      <c r="R52" s="211">
        <f>SUM(R49:R51)</f>
        <v>1025.7685000002384</v>
      </c>
    </row>
    <row r="53" spans="1:18" ht="79.8" thickTop="1" x14ac:dyDescent="0.25">
      <c r="A53" s="187">
        <f t="shared" si="0"/>
        <v>45</v>
      </c>
      <c r="B53" s="187" t="s">
        <v>103</v>
      </c>
      <c r="C53" s="186"/>
      <c r="D53" s="188" t="s">
        <v>104</v>
      </c>
      <c r="E53" s="161">
        <f>'G Input'!F47</f>
        <v>4326369</v>
      </c>
      <c r="F53" s="161"/>
      <c r="G53" s="186"/>
      <c r="I53" s="186"/>
      <c r="J53" s="59"/>
      <c r="K53" s="187">
        <f t="shared" si="1"/>
        <v>45</v>
      </c>
      <c r="L53" s="187" t="s">
        <v>103</v>
      </c>
      <c r="M53" s="186"/>
      <c r="N53" s="188" t="s">
        <v>104</v>
      </c>
      <c r="O53" s="161">
        <f>'G Input'!I47</f>
        <v>4690422</v>
      </c>
      <c r="P53" s="161"/>
      <c r="Q53" s="186"/>
    </row>
    <row r="54" spans="1:18" ht="25.5" customHeight="1" x14ac:dyDescent="0.25">
      <c r="A54" s="187">
        <f t="shared" si="0"/>
        <v>46</v>
      </c>
      <c r="B54" s="187" t="s">
        <v>105</v>
      </c>
      <c r="C54" s="186"/>
      <c r="D54" s="188" t="str">
        <f>E47*100&amp;"% of 10800043, 93, 203, 11100203"</f>
        <v>33.81% of 10800043, 93, 203, 11100203</v>
      </c>
      <c r="E54" s="161">
        <f>'G Input'!F53*'G Recon PWR Plt'!E47</f>
        <v>20506.1031</v>
      </c>
      <c r="F54" s="161"/>
      <c r="G54" s="186"/>
      <c r="I54" s="186"/>
      <c r="J54" s="59"/>
      <c r="K54" s="187">
        <f t="shared" si="1"/>
        <v>46</v>
      </c>
      <c r="L54" s="187" t="s">
        <v>105</v>
      </c>
      <c r="M54" s="186"/>
      <c r="N54" s="188" t="str">
        <f>O47*100&amp;"% of 10800043, 93, 203, 11100203"</f>
        <v>33.81% of 10800043, 93, 203, 11100203</v>
      </c>
      <c r="O54" s="161">
        <f>'G Input'!I53*'G Recon PWR Plt'!O47</f>
        <v>68103.483000000007</v>
      </c>
      <c r="P54" s="161"/>
      <c r="Q54" s="186"/>
    </row>
    <row r="55" spans="1:18" ht="25.5" customHeight="1" x14ac:dyDescent="0.25">
      <c r="A55" s="187">
        <v>44</v>
      </c>
      <c r="B55" s="187" t="s">
        <v>96</v>
      </c>
      <c r="C55" s="186"/>
      <c r="D55" s="217">
        <v>11500002</v>
      </c>
      <c r="E55" s="76">
        <f>'G Input'!F56</f>
        <v>0</v>
      </c>
      <c r="F55" s="161"/>
      <c r="G55" s="186"/>
      <c r="I55" s="186"/>
      <c r="J55" s="59"/>
      <c r="K55" s="187">
        <v>44</v>
      </c>
      <c r="L55" s="187" t="s">
        <v>96</v>
      </c>
      <c r="M55" s="186"/>
      <c r="N55" s="217">
        <v>11500002</v>
      </c>
      <c r="O55" s="76">
        <f>'G Input'!I56</f>
        <v>0</v>
      </c>
      <c r="P55" s="161"/>
      <c r="Q55" s="186"/>
    </row>
    <row r="56" spans="1:18" ht="13.2" x14ac:dyDescent="0.25">
      <c r="A56" s="187">
        <v>45</v>
      </c>
      <c r="B56" s="187" t="s">
        <v>106</v>
      </c>
      <c r="C56" s="186"/>
      <c r="D56" s="225" t="s">
        <v>16</v>
      </c>
      <c r="E56" s="76">
        <f>-'G Input'!F15*'G Recon PWR Plt'!E47</f>
        <v>0</v>
      </c>
      <c r="F56" s="161"/>
      <c r="G56" s="186"/>
      <c r="I56" s="186"/>
      <c r="J56" s="59"/>
      <c r="K56" s="187">
        <v>45</v>
      </c>
      <c r="L56" s="187" t="s">
        <v>106</v>
      </c>
      <c r="M56" s="186"/>
      <c r="N56" s="225" t="s">
        <v>16</v>
      </c>
      <c r="O56" s="76">
        <f>-'G Input'!I15*'G Recon PWR Plt'!O47</f>
        <v>0</v>
      </c>
      <c r="P56" s="161"/>
      <c r="Q56" s="186"/>
    </row>
    <row r="57" spans="1:18" ht="13.2" x14ac:dyDescent="0.25">
      <c r="A57" s="187">
        <v>46</v>
      </c>
      <c r="B57" s="187" t="s">
        <v>107</v>
      </c>
      <c r="C57" s="186"/>
      <c r="D57" s="226" t="s">
        <v>30</v>
      </c>
      <c r="E57" s="76">
        <f>-'G Input'!F35*'G Recon PWR Plt'!E47</f>
        <v>0</v>
      </c>
      <c r="F57" s="161"/>
      <c r="G57" s="186"/>
      <c r="I57" s="186"/>
      <c r="J57" s="59"/>
      <c r="K57" s="187">
        <v>46</v>
      </c>
      <c r="L57" s="187" t="s">
        <v>107</v>
      </c>
      <c r="M57" s="186"/>
      <c r="N57" s="226" t="s">
        <v>30</v>
      </c>
      <c r="O57" s="76">
        <f>-'G Input'!I35*'G Recon PWR Plt'!O47</f>
        <v>0</v>
      </c>
      <c r="P57" s="161"/>
      <c r="Q57" s="186"/>
    </row>
    <row r="58" spans="1:18" ht="13.2" x14ac:dyDescent="0.25">
      <c r="A58" s="187">
        <v>47</v>
      </c>
      <c r="B58" s="187" t="s">
        <v>108</v>
      </c>
      <c r="C58" s="186"/>
      <c r="D58" s="226" t="s">
        <v>109</v>
      </c>
      <c r="E58" s="76">
        <f>'G Input'!F60</f>
        <v>0</v>
      </c>
      <c r="F58" s="161"/>
      <c r="G58" s="186"/>
      <c r="I58" s="186"/>
      <c r="J58" s="59"/>
      <c r="K58" s="187">
        <v>47</v>
      </c>
      <c r="L58" s="187" t="s">
        <v>108</v>
      </c>
      <c r="M58" s="186"/>
      <c r="N58" s="226" t="s">
        <v>109</v>
      </c>
      <c r="O58" s="76">
        <f>'G Input'!I60</f>
        <v>0</v>
      </c>
      <c r="P58" s="161"/>
      <c r="Q58" s="186"/>
    </row>
    <row r="59" spans="1:18" ht="26.4" x14ac:dyDescent="0.25">
      <c r="A59" s="187">
        <v>48</v>
      </c>
      <c r="B59" s="187" t="s">
        <v>110</v>
      </c>
      <c r="C59" s="186"/>
      <c r="D59" s="217" t="s">
        <v>111</v>
      </c>
      <c r="E59" s="76">
        <f>'G Input'!F73</f>
        <v>-12275185</v>
      </c>
      <c r="F59" s="161"/>
      <c r="G59" s="186"/>
      <c r="I59" s="186"/>
      <c r="J59" s="59"/>
      <c r="K59" s="187">
        <v>48</v>
      </c>
      <c r="L59" s="187" t="s">
        <v>110</v>
      </c>
      <c r="M59" s="186"/>
      <c r="N59" s="217" t="s">
        <v>111</v>
      </c>
      <c r="O59" s="76">
        <f>'G Input'!I73</f>
        <v>-12227381</v>
      </c>
      <c r="P59" s="161"/>
      <c r="Q59" s="186"/>
    </row>
    <row r="60" spans="1:18" ht="26.4" x14ac:dyDescent="0.25">
      <c r="A60" s="187">
        <v>49</v>
      </c>
      <c r="B60" s="187" t="s">
        <v>110</v>
      </c>
      <c r="C60" s="186"/>
      <c r="D60" s="217" t="s">
        <v>112</v>
      </c>
      <c r="E60" s="76">
        <f>'G Input'!F86* E47</f>
        <v>0</v>
      </c>
      <c r="F60" s="161"/>
      <c r="G60" s="186"/>
      <c r="I60" s="186"/>
      <c r="J60" s="59"/>
      <c r="K60" s="187">
        <v>49</v>
      </c>
      <c r="L60" s="187" t="s">
        <v>110</v>
      </c>
      <c r="M60" s="186"/>
      <c r="N60" s="217" t="s">
        <v>112</v>
      </c>
      <c r="O60" s="76">
        <f>'G Input'!I86*O47</f>
        <v>0</v>
      </c>
      <c r="P60" s="161"/>
      <c r="Q60" s="186"/>
    </row>
    <row r="61" spans="1:18" ht="26.4" x14ac:dyDescent="0.25">
      <c r="A61" s="187">
        <v>50</v>
      </c>
      <c r="B61" s="187" t="s">
        <v>113</v>
      </c>
      <c r="C61" s="186"/>
      <c r="D61" s="217" t="s">
        <v>114</v>
      </c>
      <c r="E61" s="76">
        <f>'G Input'!F83*E47</f>
        <v>-1396180.5690000001</v>
      </c>
      <c r="F61" s="161"/>
      <c r="G61" s="186"/>
      <c r="I61" s="186"/>
      <c r="J61" s="59"/>
      <c r="K61" s="187">
        <v>50</v>
      </c>
      <c r="L61" s="187" t="s">
        <v>113</v>
      </c>
      <c r="M61" s="186"/>
      <c r="N61" s="217" t="s">
        <v>114</v>
      </c>
      <c r="O61" s="76">
        <f>'G Input'!I83*O47</f>
        <v>-1089266.2368000001</v>
      </c>
      <c r="P61" s="161"/>
      <c r="Q61" s="186"/>
    </row>
    <row r="62" spans="1:18" ht="13.2" x14ac:dyDescent="0.25">
      <c r="A62" s="187">
        <v>51</v>
      </c>
      <c r="B62" s="187"/>
      <c r="C62" s="186"/>
      <c r="D62" s="188"/>
      <c r="E62" s="165"/>
      <c r="F62" s="161"/>
      <c r="G62" s="186"/>
      <c r="I62" s="186"/>
      <c r="J62" s="59"/>
      <c r="K62" s="187">
        <v>51</v>
      </c>
      <c r="L62" s="187"/>
      <c r="M62" s="186"/>
      <c r="N62" s="188"/>
      <c r="O62" s="165"/>
      <c r="P62" s="161"/>
      <c r="Q62" s="186"/>
    </row>
    <row r="63" spans="1:18" ht="13.8" thickBot="1" x14ac:dyDescent="0.3">
      <c r="A63" s="187">
        <v>52</v>
      </c>
      <c r="B63" s="187" t="s">
        <v>115</v>
      </c>
      <c r="C63" s="186"/>
      <c r="D63" s="188"/>
      <c r="E63" s="210">
        <f>SUM(E52:E62)</f>
        <v>-1583466540.0096998</v>
      </c>
      <c r="F63" s="114"/>
      <c r="G63" s="186"/>
      <c r="I63" s="186"/>
      <c r="J63" s="59"/>
      <c r="K63" s="187">
        <v>52</v>
      </c>
      <c r="L63" s="187" t="s">
        <v>115</v>
      </c>
      <c r="M63" s="186"/>
      <c r="N63" s="188"/>
      <c r="O63" s="210">
        <f>SUM(O52:O62)</f>
        <v>-1638627603.1852999</v>
      </c>
      <c r="P63" s="114"/>
      <c r="Q63" s="186"/>
    </row>
    <row r="64" spans="1:18" ht="13.8" thickTop="1" x14ac:dyDescent="0.25">
      <c r="A64" s="187">
        <v>53</v>
      </c>
      <c r="B64" s="187"/>
      <c r="C64" s="186"/>
      <c r="D64" s="188"/>
      <c r="E64" s="76"/>
      <c r="F64" s="161"/>
      <c r="G64" s="186"/>
      <c r="I64" s="186"/>
      <c r="J64" s="59"/>
      <c r="K64" s="187">
        <v>53</v>
      </c>
      <c r="L64" s="187"/>
      <c r="M64" s="186"/>
      <c r="N64" s="188"/>
      <c r="O64" s="76"/>
      <c r="P64" s="161"/>
      <c r="Q64" s="186"/>
    </row>
    <row r="65" spans="1:17" ht="13.8" thickBot="1" x14ac:dyDescent="0.3">
      <c r="A65" s="187">
        <v>54</v>
      </c>
      <c r="B65" s="187" t="s">
        <v>116</v>
      </c>
      <c r="C65" s="186"/>
      <c r="D65" s="188"/>
      <c r="E65" s="210">
        <f>E32+E63</f>
        <v>2522150540.3252001</v>
      </c>
      <c r="F65" s="114"/>
      <c r="G65" s="186"/>
      <c r="I65" s="186"/>
      <c r="J65" s="59"/>
      <c r="K65" s="187">
        <v>54</v>
      </c>
      <c r="L65" s="187" t="s">
        <v>116</v>
      </c>
      <c r="M65" s="186"/>
      <c r="N65" s="188"/>
      <c r="O65" s="210">
        <f>O32+O63</f>
        <v>2666643122.0969</v>
      </c>
      <c r="P65" s="114"/>
      <c r="Q65" s="186"/>
    </row>
    <row r="66" spans="1:17" ht="13.8" thickTop="1" x14ac:dyDescent="0.25">
      <c r="A66" s="187">
        <v>55</v>
      </c>
      <c r="B66" s="187"/>
      <c r="C66" s="186"/>
      <c r="D66" s="188"/>
      <c r="E66" s="76"/>
      <c r="F66" s="76"/>
      <c r="G66" s="186"/>
      <c r="I66" s="186"/>
      <c r="J66" s="59"/>
      <c r="K66" s="187">
        <v>55</v>
      </c>
      <c r="L66" s="187"/>
      <c r="M66" s="186"/>
      <c r="N66" s="188"/>
      <c r="O66" s="76"/>
      <c r="P66" s="76"/>
      <c r="Q66" s="186"/>
    </row>
  </sheetData>
  <mergeCells count="4">
    <mergeCell ref="D5:H5"/>
    <mergeCell ref="N5:R5"/>
    <mergeCell ref="A1:H1"/>
    <mergeCell ref="K1:R1"/>
  </mergeCells>
  <pageMargins left="0.75" right="0.75" top="1" bottom="1" header="0.5" footer="0.5"/>
  <pageSetup scale="44"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6"/>
  <sheetViews>
    <sheetView workbookViewId="0">
      <pane xSplit="1" ySplit="2" topLeftCell="B3" activePane="bottomRight" state="frozen"/>
      <selection sqref="A1:XFD1048576"/>
      <selection pane="topRight" sqref="A1:XFD1048576"/>
      <selection pane="bottomLeft" sqref="A1:XFD1048576"/>
      <selection pane="bottomRight" sqref="A1:XFD1048576"/>
    </sheetView>
  </sheetViews>
  <sheetFormatPr defaultColWidth="9.109375" defaultRowHeight="12.75" customHeight="1" outlineLevelCol="1" x14ac:dyDescent="0.25"/>
  <cols>
    <col min="1" max="1" width="42.44140625" style="45" customWidth="1"/>
    <col min="2" max="2" width="15.109375" style="45" customWidth="1" outlineLevel="1"/>
    <col min="3" max="3" width="14.109375" style="45" customWidth="1" outlineLevel="1"/>
    <col min="4" max="4" width="15.109375" style="45" bestFit="1" customWidth="1"/>
    <col min="5" max="5" width="14.109375" style="45" bestFit="1" customWidth="1"/>
    <col min="6" max="6" width="9.109375" style="45"/>
    <col min="7" max="7" width="22.44140625" style="45" bestFit="1" customWidth="1"/>
    <col min="8" max="8" width="17.5546875" style="45" bestFit="1" customWidth="1"/>
    <col min="9" max="9" width="18.44140625" style="45" bestFit="1" customWidth="1"/>
    <col min="10" max="12" width="9.109375" style="45" customWidth="1"/>
    <col min="13" max="16384" width="9.109375" style="45"/>
  </cols>
  <sheetData>
    <row r="1" spans="1:9" ht="13.2" x14ac:dyDescent="0.25">
      <c r="A1" s="174" t="s">
        <v>3</v>
      </c>
      <c r="B1" s="175">
        <v>43434</v>
      </c>
      <c r="D1" s="175">
        <v>43465</v>
      </c>
      <c r="G1" s="86" t="s">
        <v>1619</v>
      </c>
      <c r="H1" s="175">
        <v>43465</v>
      </c>
    </row>
    <row r="2" spans="1:9" ht="26.4" x14ac:dyDescent="0.25">
      <c r="A2" s="176" t="s">
        <v>117</v>
      </c>
      <c r="B2" s="176" t="s">
        <v>118</v>
      </c>
      <c r="C2" s="177" t="s">
        <v>119</v>
      </c>
      <c r="D2" s="176" t="s">
        <v>118</v>
      </c>
      <c r="E2" s="177" t="s">
        <v>119</v>
      </c>
      <c r="F2" s="178"/>
      <c r="G2" s="178" t="s">
        <v>117</v>
      </c>
      <c r="H2" s="178" t="s">
        <v>118</v>
      </c>
      <c r="I2" s="45" t="s">
        <v>119</v>
      </c>
    </row>
    <row r="3" spans="1:9" ht="13.2" x14ac:dyDescent="0.25">
      <c r="A3" s="179" t="s">
        <v>120</v>
      </c>
      <c r="B3" s="76">
        <v>161419385</v>
      </c>
      <c r="C3" s="76">
        <v>57041003</v>
      </c>
      <c r="D3" s="55">
        <v>161516871</v>
      </c>
      <c r="E3" s="55">
        <v>58246135</v>
      </c>
      <c r="G3" s="179" t="s">
        <v>120</v>
      </c>
      <c r="H3" s="55">
        <v>161998000</v>
      </c>
      <c r="I3" s="55">
        <v>65270000</v>
      </c>
    </row>
    <row r="4" spans="1:9" ht="13.2" x14ac:dyDescent="0.25">
      <c r="A4" s="179" t="s">
        <v>121</v>
      </c>
      <c r="B4" s="76">
        <v>1400607875</v>
      </c>
      <c r="C4" s="76">
        <v>818684390</v>
      </c>
      <c r="D4" s="55">
        <v>1400303421</v>
      </c>
      <c r="E4" s="55">
        <v>911232338</v>
      </c>
      <c r="G4" s="179" t="s">
        <v>121</v>
      </c>
      <c r="H4" s="55">
        <v>1396510000</v>
      </c>
      <c r="I4" s="55">
        <v>846859000</v>
      </c>
    </row>
    <row r="5" spans="1:9" ht="13.2" x14ac:dyDescent="0.25">
      <c r="A5" s="179" t="s">
        <v>123</v>
      </c>
      <c r="B5" s="76">
        <v>720692611</v>
      </c>
      <c r="C5" s="76">
        <v>172558917</v>
      </c>
      <c r="D5" s="55">
        <v>721052179</v>
      </c>
      <c r="E5" s="55">
        <v>174124890</v>
      </c>
      <c r="G5" s="179" t="s">
        <v>123</v>
      </c>
      <c r="H5" s="55">
        <v>729618000</v>
      </c>
      <c r="I5" s="55">
        <v>183452000</v>
      </c>
    </row>
    <row r="6" spans="1:9" ht="13.2" x14ac:dyDescent="0.25">
      <c r="A6" s="179" t="s">
        <v>125</v>
      </c>
      <c r="B6" s="76">
        <v>1965139247</v>
      </c>
      <c r="C6" s="76">
        <v>751449643</v>
      </c>
      <c r="D6" s="55">
        <v>1966002966</v>
      </c>
      <c r="E6" s="55">
        <v>757162517</v>
      </c>
      <c r="G6" s="179" t="s">
        <v>125</v>
      </c>
      <c r="H6" s="55">
        <v>1975919000</v>
      </c>
      <c r="I6" s="55">
        <v>791062000</v>
      </c>
    </row>
    <row r="7" spans="1:9" ht="13.2" x14ac:dyDescent="0.25">
      <c r="A7" s="179" t="s">
        <v>127</v>
      </c>
      <c r="B7" s="76">
        <v>1560980169</v>
      </c>
      <c r="C7" s="76">
        <v>501829542</v>
      </c>
      <c r="D7" s="55">
        <v>1565101205</v>
      </c>
      <c r="E7" s="55">
        <v>504158870</v>
      </c>
      <c r="G7" s="179" t="s">
        <v>127</v>
      </c>
      <c r="H7" s="55">
        <v>1593086000</v>
      </c>
      <c r="I7" s="55">
        <v>518909000</v>
      </c>
    </row>
    <row r="8" spans="1:9" ht="13.2" x14ac:dyDescent="0.25">
      <c r="A8" s="179" t="s">
        <v>128</v>
      </c>
      <c r="B8" s="76">
        <v>3898619491</v>
      </c>
      <c r="C8" s="76">
        <v>1459102738</v>
      </c>
      <c r="D8" s="55">
        <v>3916270559</v>
      </c>
      <c r="E8" s="55">
        <v>1465787791</v>
      </c>
      <c r="G8" s="179" t="s">
        <v>128</v>
      </c>
      <c r="H8" s="55">
        <v>4044524000</v>
      </c>
      <c r="I8" s="55">
        <v>1504591000</v>
      </c>
    </row>
    <row r="9" spans="1:9" ht="13.2" x14ac:dyDescent="0.25">
      <c r="A9" s="179" t="s">
        <v>129</v>
      </c>
      <c r="B9" s="76">
        <v>225157497</v>
      </c>
      <c r="C9" s="76">
        <v>88295626</v>
      </c>
      <c r="D9" s="55">
        <v>224862862</v>
      </c>
      <c r="E9" s="55">
        <v>87103436</v>
      </c>
      <c r="G9" s="179" t="s">
        <v>129</v>
      </c>
      <c r="H9" s="55">
        <v>226179000</v>
      </c>
      <c r="I9" s="55">
        <v>84969000</v>
      </c>
    </row>
    <row r="10" spans="1:9" ht="13.2" x14ac:dyDescent="0.25">
      <c r="A10" s="179" t="s">
        <v>130</v>
      </c>
      <c r="B10" s="76">
        <v>26909575</v>
      </c>
      <c r="C10" s="76">
        <v>11086002</v>
      </c>
      <c r="D10" s="55">
        <v>26954842</v>
      </c>
      <c r="E10" s="55">
        <v>11359823</v>
      </c>
      <c r="G10" s="179" t="s">
        <v>130</v>
      </c>
      <c r="H10" s="55">
        <v>27872000</v>
      </c>
      <c r="I10" s="55">
        <v>13013000</v>
      </c>
    </row>
    <row r="11" spans="1:9" ht="13.2" x14ac:dyDescent="0.25">
      <c r="A11" s="179" t="s">
        <v>131</v>
      </c>
      <c r="B11" s="76">
        <v>6737084</v>
      </c>
      <c r="C11" s="76">
        <v>6329669</v>
      </c>
      <c r="D11" s="55">
        <v>6737084</v>
      </c>
      <c r="E11" s="55">
        <v>6332779</v>
      </c>
      <c r="G11" s="179" t="s">
        <v>131</v>
      </c>
      <c r="H11" s="55">
        <v>6736000</v>
      </c>
      <c r="I11" s="55">
        <v>6351000</v>
      </c>
    </row>
    <row r="12" spans="1:9" ht="13.2" x14ac:dyDescent="0.25">
      <c r="A12" s="179" t="s">
        <v>133</v>
      </c>
      <c r="B12" s="76">
        <v>46179544</v>
      </c>
      <c r="C12" s="76">
        <v>20985603</v>
      </c>
      <c r="D12" s="55">
        <v>46410062</v>
      </c>
      <c r="E12" s="55">
        <v>21077986</v>
      </c>
      <c r="G12" s="179" t="s">
        <v>133</v>
      </c>
      <c r="H12" s="55">
        <v>47975000</v>
      </c>
      <c r="I12" s="55">
        <v>21639000</v>
      </c>
    </row>
    <row r="13" spans="1:9" ht="13.2" x14ac:dyDescent="0.25">
      <c r="A13" s="179" t="s">
        <v>134</v>
      </c>
      <c r="B13" s="76">
        <v>13527431</v>
      </c>
      <c r="C13" s="76">
        <v>5124228</v>
      </c>
      <c r="D13" s="55">
        <v>13527431</v>
      </c>
      <c r="E13" s="55">
        <v>5152381</v>
      </c>
      <c r="G13" s="179" t="s">
        <v>134</v>
      </c>
      <c r="H13" s="55">
        <v>13528000</v>
      </c>
      <c r="I13" s="55">
        <v>5321000</v>
      </c>
    </row>
    <row r="14" spans="1:9" ht="13.2" x14ac:dyDescent="0.25">
      <c r="A14" s="179" t="s">
        <v>135</v>
      </c>
      <c r="B14" s="76">
        <v>970581</v>
      </c>
      <c r="C14" s="76">
        <v>632044</v>
      </c>
      <c r="D14" s="55">
        <v>1219684</v>
      </c>
      <c r="E14" s="55">
        <v>633937</v>
      </c>
      <c r="G14" s="179" t="s">
        <v>135</v>
      </c>
      <c r="H14" s="55">
        <v>971000</v>
      </c>
      <c r="I14" s="55">
        <v>645000</v>
      </c>
    </row>
    <row r="15" spans="1:9" ht="13.2" x14ac:dyDescent="0.25">
      <c r="A15" s="179" t="s">
        <v>136</v>
      </c>
      <c r="B15" s="76">
        <v>2941771</v>
      </c>
      <c r="C15" s="76">
        <v>3</v>
      </c>
      <c r="D15" s="55">
        <v>2972515</v>
      </c>
      <c r="E15" s="55">
        <v>2</v>
      </c>
      <c r="G15" s="179" t="s">
        <v>136</v>
      </c>
      <c r="H15" s="55">
        <v>1646000</v>
      </c>
      <c r="I15" s="55">
        <v>0</v>
      </c>
    </row>
    <row r="16" spans="1:9" ht="13.2" x14ac:dyDescent="0.25">
      <c r="A16" s="179" t="s">
        <v>137</v>
      </c>
      <c r="B16" s="76">
        <v>0</v>
      </c>
      <c r="C16" s="76">
        <v>0</v>
      </c>
      <c r="D16" s="55">
        <v>0</v>
      </c>
      <c r="E16" s="55">
        <v>0</v>
      </c>
      <c r="G16" s="179" t="s">
        <v>137</v>
      </c>
      <c r="H16" s="55">
        <v>0</v>
      </c>
      <c r="I16" s="55">
        <v>0</v>
      </c>
    </row>
    <row r="17" spans="1:9" ht="13.2" x14ac:dyDescent="0.25">
      <c r="A17" s="179" t="s">
        <v>138</v>
      </c>
      <c r="B17" s="76">
        <v>3702008541</v>
      </c>
      <c r="C17" s="76">
        <v>1430832511</v>
      </c>
      <c r="D17" s="55">
        <v>3720008877</v>
      </c>
      <c r="E17" s="55">
        <v>1437107518</v>
      </c>
      <c r="G17" s="179" t="s">
        <v>138</v>
      </c>
      <c r="H17" s="55">
        <v>3848214000</v>
      </c>
      <c r="I17" s="55">
        <v>1478496000</v>
      </c>
    </row>
    <row r="18" spans="1:9" ht="13.2" x14ac:dyDescent="0.25">
      <c r="A18" s="179" t="s">
        <v>139</v>
      </c>
      <c r="B18" s="76">
        <v>24953394</v>
      </c>
      <c r="C18" s="76">
        <v>7826755</v>
      </c>
      <c r="D18" s="55">
        <v>24731375</v>
      </c>
      <c r="E18" s="55">
        <v>7443834</v>
      </c>
      <c r="G18" s="179" t="s">
        <v>139</v>
      </c>
      <c r="H18" s="55">
        <v>26857000</v>
      </c>
      <c r="I18" s="55">
        <v>8412000</v>
      </c>
    </row>
    <row r="19" spans="1:9" ht="13.2" x14ac:dyDescent="0.25">
      <c r="A19" s="179" t="s">
        <v>140</v>
      </c>
      <c r="B19" s="76">
        <v>315195025</v>
      </c>
      <c r="C19" s="76">
        <v>103131076</v>
      </c>
      <c r="D19" s="55">
        <v>332969943</v>
      </c>
      <c r="E19" s="55">
        <v>106673258</v>
      </c>
      <c r="G19" s="179" t="s">
        <v>140</v>
      </c>
      <c r="H19" s="55">
        <v>482415000</v>
      </c>
      <c r="I19" s="55">
        <f>(134630*1000)</f>
        <v>134630000</v>
      </c>
    </row>
    <row r="20" spans="1:9" ht="13.2" x14ac:dyDescent="0.25">
      <c r="A20" s="179" t="s">
        <v>141</v>
      </c>
      <c r="B20" s="76">
        <v>441836412</v>
      </c>
      <c r="C20" s="76">
        <v>146236264</v>
      </c>
      <c r="D20" s="55">
        <v>445860151</v>
      </c>
      <c r="E20" s="55">
        <v>145885002</v>
      </c>
      <c r="G20" s="179" t="s">
        <v>141</v>
      </c>
      <c r="H20" s="55">
        <v>475046000</v>
      </c>
      <c r="I20" s="55">
        <v>151148000</v>
      </c>
    </row>
    <row r="21" spans="1:9" ht="13.2" x14ac:dyDescent="0.25">
      <c r="A21" s="179" t="s">
        <v>142</v>
      </c>
      <c r="B21" s="76">
        <v>2911108</v>
      </c>
      <c r="C21" s="76">
        <v>20903</v>
      </c>
      <c r="D21" s="55">
        <v>2914402</v>
      </c>
      <c r="E21" s="55">
        <v>20712</v>
      </c>
      <c r="G21" s="179" t="s">
        <v>142</v>
      </c>
      <c r="H21" s="55">
        <v>2933000</v>
      </c>
      <c r="I21" s="55">
        <v>20000</v>
      </c>
    </row>
    <row r="22" spans="1:9" ht="13.8" thickBot="1" x14ac:dyDescent="0.3">
      <c r="A22" s="86" t="s">
        <v>143</v>
      </c>
      <c r="B22" s="171">
        <f>SUM(B3:B21)</f>
        <v>14516786741</v>
      </c>
      <c r="C22" s="171">
        <f t="shared" ref="C22:E22" si="0">SUM(C3:C21)</f>
        <v>5581166917</v>
      </c>
      <c r="D22" s="171">
        <f t="shared" si="0"/>
        <v>14579416429</v>
      </c>
      <c r="E22" s="171">
        <f t="shared" si="0"/>
        <v>5699503209</v>
      </c>
      <c r="H22" s="180">
        <f>SUM(H3:H21)</f>
        <v>15062027000</v>
      </c>
      <c r="I22" s="180">
        <f>SUM(I3:I21)</f>
        <v>5814787000</v>
      </c>
    </row>
    <row r="23" spans="1:9" ht="13.8" thickTop="1" x14ac:dyDescent="0.25"/>
    <row r="24" spans="1:9" ht="13.2" x14ac:dyDescent="0.25">
      <c r="A24" s="45" t="s">
        <v>122</v>
      </c>
      <c r="B24" s="55">
        <v>6392236117</v>
      </c>
      <c r="C24" s="55">
        <v>2389637217</v>
      </c>
      <c r="D24" s="55">
        <f>D19+D18+D16+D10+D8+D6+D3</f>
        <v>6428446556</v>
      </c>
      <c r="E24" s="55">
        <f>E19+E18+E16+E10+E8+E6+E3</f>
        <v>2406673358</v>
      </c>
      <c r="G24" s="45" t="s">
        <v>122</v>
      </c>
      <c r="H24" s="55">
        <f>H19+H18+H16+H10+H8+H6+H3</f>
        <v>6719585000</v>
      </c>
      <c r="I24" s="55">
        <f>I19+I18+I16+I10+I8+I6+I3</f>
        <v>2516978000</v>
      </c>
    </row>
    <row r="25" spans="1:9" ht="13.2" x14ac:dyDescent="0.25">
      <c r="A25" s="45" t="s">
        <v>124</v>
      </c>
      <c r="B25" s="55">
        <v>7175758745</v>
      </c>
      <c r="C25" s="55">
        <v>2930675154</v>
      </c>
      <c r="D25" s="55">
        <f>D21+D20+D17+D14+D13+D12+D11+D7+D4</f>
        <v>7202082317</v>
      </c>
      <c r="E25" s="55">
        <f>E21+E20+E17+E14+E13+E12+E11+E7+E4</f>
        <v>3031601523</v>
      </c>
      <c r="G25" s="45" t="s">
        <v>124</v>
      </c>
      <c r="H25" s="55">
        <f>H21+H20+H17+H14+H13+H12+H11+H7+H4</f>
        <v>7384999000</v>
      </c>
      <c r="I25" s="55">
        <f>I21+I20+I17+I14+I13+I12+I11+I7+I4</f>
        <v>3029388000</v>
      </c>
    </row>
    <row r="26" spans="1:9" ht="13.2" x14ac:dyDescent="0.25">
      <c r="A26" s="45" t="s">
        <v>126</v>
      </c>
      <c r="B26" s="55">
        <v>945850108</v>
      </c>
      <c r="C26" s="55">
        <v>260854543</v>
      </c>
      <c r="D26" s="55">
        <f>D9+D5</f>
        <v>945915041</v>
      </c>
      <c r="E26" s="55">
        <f>E9+E5</f>
        <v>261228326</v>
      </c>
      <c r="G26" s="45" t="s">
        <v>126</v>
      </c>
      <c r="H26" s="55">
        <f>H9+H5</f>
        <v>955797000</v>
      </c>
      <c r="I26" s="55">
        <f>I9+I5</f>
        <v>268421000</v>
      </c>
    </row>
    <row r="27" spans="1:9" ht="13.2" x14ac:dyDescent="0.25">
      <c r="A27" s="45" t="s">
        <v>144</v>
      </c>
      <c r="B27" s="55">
        <v>2941771</v>
      </c>
      <c r="C27" s="55">
        <v>3</v>
      </c>
      <c r="D27" s="55">
        <f>D15</f>
        <v>2972515</v>
      </c>
      <c r="E27" s="55">
        <f>E15</f>
        <v>2</v>
      </c>
      <c r="G27" s="45" t="s">
        <v>144</v>
      </c>
      <c r="H27" s="55">
        <f>H15</f>
        <v>1646000</v>
      </c>
      <c r="I27" s="55">
        <f>I15</f>
        <v>0</v>
      </c>
    </row>
    <row r="28" spans="1:9" ht="13.2" x14ac:dyDescent="0.25">
      <c r="A28" s="181"/>
      <c r="B28" s="182">
        <f t="shared" ref="B28:C28" si="1">SUM(B24:B27)</f>
        <v>14516786741</v>
      </c>
      <c r="C28" s="182">
        <f t="shared" si="1"/>
        <v>5581166917</v>
      </c>
      <c r="D28" s="182">
        <f t="shared" ref="D28:E28" si="2">SUM(D24:D27)</f>
        <v>14579416429</v>
      </c>
      <c r="E28" s="182">
        <f t="shared" si="2"/>
        <v>5699503209</v>
      </c>
      <c r="G28" s="181"/>
      <c r="H28" s="183">
        <f>SUM(H24:H27)</f>
        <v>15062027000</v>
      </c>
      <c r="I28" s="183">
        <f>SUM(I24:I27)</f>
        <v>5814787000</v>
      </c>
    </row>
    <row r="30" spans="1:9" ht="13.2" x14ac:dyDescent="0.25">
      <c r="A30" s="45" t="s">
        <v>145</v>
      </c>
      <c r="B30" s="131">
        <v>1400607875</v>
      </c>
      <c r="C30" s="131">
        <v>818684390</v>
      </c>
      <c r="D30" s="131">
        <f t="shared" ref="D30:E30" si="3">D4</f>
        <v>1400303421</v>
      </c>
      <c r="E30" s="131">
        <f t="shared" si="3"/>
        <v>911232338</v>
      </c>
      <c r="G30" s="45" t="s">
        <v>145</v>
      </c>
      <c r="H30" s="131">
        <f t="shared" ref="H30:I30" si="4">H4</f>
        <v>1396510000</v>
      </c>
      <c r="I30" s="131">
        <f t="shared" si="4"/>
        <v>846859000</v>
      </c>
    </row>
    <row r="31" spans="1:9" ht="13.2" x14ac:dyDescent="0.25">
      <c r="A31" s="45" t="s">
        <v>146</v>
      </c>
      <c r="G31" s="45" t="s">
        <v>146</v>
      </c>
    </row>
    <row r="32" spans="1:9" ht="13.2" x14ac:dyDescent="0.25">
      <c r="A32" s="45" t="s">
        <v>147</v>
      </c>
      <c r="G32" s="45" t="s">
        <v>147</v>
      </c>
    </row>
    <row r="33" spans="1:9" ht="13.2" x14ac:dyDescent="0.25">
      <c r="A33" s="45" t="s">
        <v>148</v>
      </c>
      <c r="G33" s="45" t="s">
        <v>148</v>
      </c>
    </row>
    <row r="34" spans="1:9" ht="13.2" x14ac:dyDescent="0.25">
      <c r="B34" s="184">
        <f t="shared" ref="B34:E34" si="5">SUM(B30:B33)</f>
        <v>1400607875</v>
      </c>
      <c r="C34" s="184">
        <f t="shared" si="5"/>
        <v>818684390</v>
      </c>
      <c r="D34" s="184">
        <f t="shared" si="5"/>
        <v>1400303421</v>
      </c>
      <c r="E34" s="184">
        <f t="shared" si="5"/>
        <v>911232338</v>
      </c>
      <c r="H34" s="184">
        <f t="shared" ref="H34:I34" si="6">SUM(H30:H33)</f>
        <v>1396510000</v>
      </c>
      <c r="I34" s="184">
        <f t="shared" si="6"/>
        <v>846859000</v>
      </c>
    </row>
    <row r="36" spans="1:9" ht="13.2" x14ac:dyDescent="0.25">
      <c r="A36" s="45" t="s">
        <v>149</v>
      </c>
      <c r="B36" s="131">
        <f>B6</f>
        <v>1965139247</v>
      </c>
      <c r="D36" s="131">
        <f>D6</f>
        <v>1966002966</v>
      </c>
      <c r="G36" s="45" t="s">
        <v>149</v>
      </c>
      <c r="H36" s="131">
        <f>H6</f>
        <v>1975919000</v>
      </c>
    </row>
    <row r="37" spans="1:9" ht="13.2" x14ac:dyDescent="0.25">
      <c r="A37" s="68"/>
    </row>
    <row r="38" spans="1:9" ht="13.8" thickBot="1" x14ac:dyDescent="0.3">
      <c r="A38" s="68" t="s">
        <v>150</v>
      </c>
      <c r="B38" s="185">
        <f>B36</f>
        <v>1965139247</v>
      </c>
      <c r="D38" s="185">
        <f>D36</f>
        <v>1966002966</v>
      </c>
      <c r="G38" s="45" t="s">
        <v>150</v>
      </c>
      <c r="H38" s="185">
        <f>H36</f>
        <v>1975919000</v>
      </c>
    </row>
    <row r="39" spans="1:9" ht="13.8" thickTop="1" x14ac:dyDescent="0.25"/>
    <row r="40" spans="1:9" ht="13.2" x14ac:dyDescent="0.25">
      <c r="A40" s="45" t="s">
        <v>151</v>
      </c>
      <c r="B40" s="131">
        <v>441836412</v>
      </c>
      <c r="C40" s="131">
        <v>146236264</v>
      </c>
      <c r="D40" s="131">
        <f t="shared" ref="D40:E40" si="7">D20</f>
        <v>445860151</v>
      </c>
      <c r="E40" s="131">
        <f t="shared" si="7"/>
        <v>145885002</v>
      </c>
      <c r="G40" s="45" t="s">
        <v>151</v>
      </c>
      <c r="H40" s="131">
        <f>H20</f>
        <v>475046000</v>
      </c>
      <c r="I40" s="131">
        <f>I20</f>
        <v>151148000</v>
      </c>
    </row>
    <row r="41" spans="1:9" ht="13.2" x14ac:dyDescent="0.25">
      <c r="A41" s="45" t="s">
        <v>152</v>
      </c>
      <c r="B41" s="131">
        <v>907181</v>
      </c>
      <c r="C41" s="131">
        <v>695689</v>
      </c>
      <c r="D41" s="131">
        <f>Lease!P2</f>
        <v>907181</v>
      </c>
      <c r="E41" s="131">
        <f>Lease!P10</f>
        <v>695689</v>
      </c>
      <c r="G41" s="45" t="s">
        <v>152</v>
      </c>
      <c r="H41" s="131">
        <f>Lease!O2*1000</f>
        <v>907000</v>
      </c>
      <c r="I41" s="55">
        <f>Lease!O10*1000</f>
        <v>837000</v>
      </c>
    </row>
    <row r="42" spans="1:9" ht="13.2" x14ac:dyDescent="0.25">
      <c r="A42" s="45" t="s">
        <v>153</v>
      </c>
      <c r="B42" s="131">
        <v>890236</v>
      </c>
      <c r="C42" s="131">
        <v>227144</v>
      </c>
      <c r="D42" s="131">
        <f>Lease!P3</f>
        <v>890236</v>
      </c>
      <c r="E42" s="131">
        <f>Lease!P11</f>
        <v>227144</v>
      </c>
      <c r="G42" s="45" t="s">
        <v>153</v>
      </c>
      <c r="H42" s="131">
        <f>Lease!O3*1000</f>
        <v>890000</v>
      </c>
      <c r="I42" s="55">
        <f>Lease!O11*1000</f>
        <v>341000</v>
      </c>
    </row>
    <row r="43" spans="1:9" ht="13.2" x14ac:dyDescent="0.25">
      <c r="A43" s="45" t="s">
        <v>154</v>
      </c>
      <c r="B43" s="131">
        <v>314850</v>
      </c>
      <c r="C43" s="131">
        <v>38170</v>
      </c>
      <c r="D43" s="131">
        <f>Lease!P4</f>
        <v>314850</v>
      </c>
      <c r="E43" s="131">
        <f>Lease!P12</f>
        <v>38170</v>
      </c>
      <c r="G43" s="45" t="s">
        <v>154</v>
      </c>
      <c r="H43" s="45">
        <f>Lease!O4*1000</f>
        <v>398000</v>
      </c>
      <c r="I43" s="55">
        <f>Lease!O12*1000</f>
        <v>88000</v>
      </c>
    </row>
    <row r="44" spans="1:9" ht="13.2" x14ac:dyDescent="0.25">
      <c r="B44" s="184">
        <f>B40-B41-B42-B43</f>
        <v>439724145</v>
      </c>
      <c r="C44" s="184">
        <f t="shared" ref="C44:E44" si="8">C40-C41-C42-C43</f>
        <v>145275261</v>
      </c>
      <c r="D44" s="184">
        <f t="shared" si="8"/>
        <v>443747884</v>
      </c>
      <c r="E44" s="184">
        <f t="shared" si="8"/>
        <v>144923999</v>
      </c>
      <c r="H44" s="184">
        <f t="shared" ref="H44:I44" si="9">H40-H41-H42-H43</f>
        <v>472851000</v>
      </c>
      <c r="I44" s="184">
        <f t="shared" si="9"/>
        <v>149882000</v>
      </c>
    </row>
    <row r="46" spans="1:9" ht="13.2" x14ac:dyDescent="0.25">
      <c r="A46" s="86" t="s">
        <v>155</v>
      </c>
      <c r="B46" s="131">
        <f>+B44+B19</f>
        <v>754919170</v>
      </c>
      <c r="C46" s="131">
        <f>+C44+C19</f>
        <v>248406337</v>
      </c>
      <c r="D46" s="131">
        <f>+D44+D19</f>
        <v>776717827</v>
      </c>
      <c r="E46" s="131">
        <f>+E44+E19</f>
        <v>251597257</v>
      </c>
      <c r="G46" s="45" t="s">
        <v>155</v>
      </c>
      <c r="H46" s="131">
        <f>+H44+H19</f>
        <v>955266000</v>
      </c>
      <c r="I46" s="131">
        <f>+I44+I19</f>
        <v>284512000</v>
      </c>
    </row>
  </sheetData>
  <pageMargins left="0" right="0" top="0.75" bottom="0.75" header="0.5" footer="0.5"/>
  <pageSetup scale="8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4" workbookViewId="0">
      <selection sqref="A1:XFD1048576"/>
    </sheetView>
  </sheetViews>
  <sheetFormatPr defaultColWidth="9.109375" defaultRowHeight="12.75" customHeight="1" x14ac:dyDescent="0.25"/>
  <cols>
    <col min="1" max="16384" width="9.109375" style="45"/>
  </cols>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21"/>
  <sheetViews>
    <sheetView topLeftCell="G81" zoomScale="85" zoomScaleNormal="85" workbookViewId="0">
      <selection sqref="A1:XFD1048576"/>
    </sheetView>
  </sheetViews>
  <sheetFormatPr defaultColWidth="9.109375" defaultRowHeight="12.75" customHeight="1" x14ac:dyDescent="0.25"/>
  <cols>
    <col min="1" max="3" width="9.109375" style="45"/>
    <col min="4" max="4" width="28.44140625" style="45" customWidth="1"/>
    <col min="5" max="5" width="9.109375" style="45"/>
    <col min="6" max="18" width="11.44140625" style="45" bestFit="1" customWidth="1"/>
    <col min="19" max="19" width="15.109375" style="45" bestFit="1" customWidth="1"/>
    <col min="20" max="20" width="9.109375" style="45"/>
    <col min="21" max="21" width="41" style="45" customWidth="1"/>
    <col min="22" max="22" width="21.5546875" style="45" bestFit="1" customWidth="1"/>
    <col min="23" max="24" width="9.109375" style="45"/>
    <col min="25" max="25" width="15.109375" style="45" bestFit="1" customWidth="1"/>
    <col min="26" max="26" width="17.44140625" style="45" bestFit="1" customWidth="1"/>
    <col min="27" max="16384" width="9.109375" style="45"/>
  </cols>
  <sheetData>
    <row r="1" spans="1:26" ht="13.2" x14ac:dyDescent="0.25">
      <c r="A1" s="45" t="s">
        <v>1802</v>
      </c>
      <c r="B1" s="45" t="s">
        <v>117</v>
      </c>
      <c r="C1" s="45" t="s">
        <v>3773</v>
      </c>
      <c r="D1" s="45" t="s">
        <v>3774</v>
      </c>
      <c r="E1" s="45" t="s">
        <v>1803</v>
      </c>
      <c r="F1" s="84">
        <v>43070</v>
      </c>
      <c r="G1" s="84">
        <v>43101</v>
      </c>
      <c r="H1" s="84">
        <v>43132</v>
      </c>
      <c r="I1" s="84">
        <v>43160</v>
      </c>
      <c r="J1" s="84">
        <v>43191</v>
      </c>
      <c r="K1" s="84">
        <v>43221</v>
      </c>
      <c r="L1" s="84">
        <v>43252</v>
      </c>
      <c r="M1" s="84">
        <v>43282</v>
      </c>
      <c r="N1" s="84">
        <v>43313</v>
      </c>
      <c r="O1" s="84">
        <v>43344</v>
      </c>
      <c r="P1" s="84">
        <v>43374</v>
      </c>
      <c r="Q1" s="84">
        <v>43405</v>
      </c>
      <c r="R1" s="84">
        <v>43435</v>
      </c>
      <c r="S1" s="59" t="s">
        <v>1804</v>
      </c>
      <c r="V1" s="55"/>
      <c r="Y1" s="55"/>
    </row>
    <row r="2" spans="1:26" ht="26.4" x14ac:dyDescent="0.25">
      <c r="A2" s="45" t="s">
        <v>72</v>
      </c>
      <c r="B2" s="45" t="s">
        <v>2008</v>
      </c>
      <c r="C2" s="45" t="s">
        <v>3775</v>
      </c>
      <c r="D2" s="45" t="s">
        <v>3471</v>
      </c>
      <c r="E2" s="45" t="s">
        <v>140</v>
      </c>
      <c r="F2" s="55">
        <v>220</v>
      </c>
      <c r="G2" s="55">
        <v>220</v>
      </c>
      <c r="H2" s="55">
        <v>220</v>
      </c>
      <c r="I2" s="55">
        <v>220</v>
      </c>
      <c r="J2" s="55">
        <v>220</v>
      </c>
      <c r="K2" s="55">
        <v>220</v>
      </c>
      <c r="L2" s="55">
        <v>220</v>
      </c>
      <c r="M2" s="55">
        <v>220</v>
      </c>
      <c r="N2" s="55">
        <v>220</v>
      </c>
      <c r="O2" s="55">
        <v>220</v>
      </c>
      <c r="P2" s="55">
        <v>220</v>
      </c>
      <c r="Q2" s="55">
        <v>220</v>
      </c>
      <c r="R2" s="55">
        <v>220</v>
      </c>
      <c r="S2" s="55">
        <v>219564</v>
      </c>
      <c r="U2" s="45" t="s">
        <v>2006</v>
      </c>
      <c r="V2" s="55" t="s">
        <v>2007</v>
      </c>
      <c r="X2" s="37" t="s">
        <v>2006</v>
      </c>
      <c r="Y2" s="40" t="s">
        <v>2007</v>
      </c>
      <c r="Z2" s="41">
        <v>0.33810000000000001</v>
      </c>
    </row>
    <row r="3" spans="1:26" ht="13.2" x14ac:dyDescent="0.25">
      <c r="A3" s="45" t="s">
        <v>72</v>
      </c>
      <c r="B3" s="45" t="s">
        <v>2009</v>
      </c>
      <c r="C3" s="45" t="s">
        <v>3776</v>
      </c>
      <c r="D3" s="45" t="s">
        <v>3777</v>
      </c>
      <c r="E3" s="45" t="s">
        <v>140</v>
      </c>
      <c r="F3" s="55">
        <v>0</v>
      </c>
      <c r="G3" s="55">
        <v>0</v>
      </c>
      <c r="H3" s="55">
        <v>0</v>
      </c>
      <c r="I3" s="55">
        <v>0</v>
      </c>
      <c r="J3" s="55">
        <v>0</v>
      </c>
      <c r="K3" s="55">
        <v>0</v>
      </c>
      <c r="L3" s="55">
        <v>0</v>
      </c>
      <c r="M3" s="55">
        <v>0</v>
      </c>
      <c r="N3" s="55">
        <v>0</v>
      </c>
      <c r="O3" s="55">
        <v>0</v>
      </c>
      <c r="P3" s="55">
        <v>0</v>
      </c>
      <c r="Q3" s="55">
        <v>0</v>
      </c>
      <c r="R3" s="55">
        <v>0</v>
      </c>
      <c r="S3" s="55">
        <v>0</v>
      </c>
      <c r="U3" s="74" t="s">
        <v>141</v>
      </c>
      <c r="V3" s="55">
        <v>445860151</v>
      </c>
      <c r="X3" s="45" t="s">
        <v>3775</v>
      </c>
      <c r="Y3" s="55">
        <v>219564</v>
      </c>
      <c r="Z3" s="55">
        <f>Y3*$Z$2</f>
        <v>74234.588400000008</v>
      </c>
    </row>
    <row r="4" spans="1:26" ht="13.2" x14ac:dyDescent="0.25">
      <c r="A4" s="45" t="s">
        <v>72</v>
      </c>
      <c r="B4" s="45" t="s">
        <v>2010</v>
      </c>
      <c r="C4" s="45" t="s">
        <v>3776</v>
      </c>
      <c r="D4" s="45" t="s">
        <v>3778</v>
      </c>
      <c r="E4" s="45" t="s">
        <v>140</v>
      </c>
      <c r="F4" s="55">
        <v>0</v>
      </c>
      <c r="G4" s="55">
        <v>0</v>
      </c>
      <c r="H4" s="55">
        <v>0</v>
      </c>
      <c r="I4" s="55">
        <v>0</v>
      </c>
      <c r="J4" s="55">
        <v>0</v>
      </c>
      <c r="K4" s="55">
        <v>0</v>
      </c>
      <c r="L4" s="55">
        <v>0</v>
      </c>
      <c r="M4" s="55">
        <v>0</v>
      </c>
      <c r="N4" s="55">
        <v>0</v>
      </c>
      <c r="O4" s="55">
        <v>0</v>
      </c>
      <c r="P4" s="55">
        <v>0</v>
      </c>
      <c r="Q4" s="55">
        <v>0</v>
      </c>
      <c r="R4" s="55">
        <v>0</v>
      </c>
      <c r="S4" s="55">
        <v>0</v>
      </c>
      <c r="U4" s="173" t="s">
        <v>2015</v>
      </c>
      <c r="V4" s="55">
        <v>0</v>
      </c>
      <c r="X4" s="45" t="s">
        <v>3776</v>
      </c>
      <c r="Y4" s="55">
        <v>332750379</v>
      </c>
      <c r="Z4" s="55">
        <f t="shared" ref="Z4:Z32" si="0">Y4*$Z$2</f>
        <v>112502903.1399</v>
      </c>
    </row>
    <row r="5" spans="1:26" ht="13.2" x14ac:dyDescent="0.25">
      <c r="A5" s="45" t="s">
        <v>72</v>
      </c>
      <c r="B5" s="45" t="s">
        <v>2011</v>
      </c>
      <c r="C5" s="45" t="s">
        <v>3776</v>
      </c>
      <c r="D5" s="45" t="s">
        <v>3779</v>
      </c>
      <c r="E5" s="45" t="s">
        <v>140</v>
      </c>
      <c r="F5" s="55">
        <v>0</v>
      </c>
      <c r="G5" s="55">
        <v>0</v>
      </c>
      <c r="H5" s="55">
        <v>0</v>
      </c>
      <c r="I5" s="55">
        <v>0</v>
      </c>
      <c r="J5" s="55">
        <v>0</v>
      </c>
      <c r="K5" s="55">
        <v>0</v>
      </c>
      <c r="L5" s="55">
        <v>0</v>
      </c>
      <c r="M5" s="55">
        <v>0</v>
      </c>
      <c r="N5" s="55">
        <v>0</v>
      </c>
      <c r="O5" s="55">
        <v>0</v>
      </c>
      <c r="P5" s="55">
        <v>0</v>
      </c>
      <c r="Q5" s="55">
        <v>0</v>
      </c>
      <c r="R5" s="55">
        <v>0</v>
      </c>
      <c r="S5" s="55">
        <v>0</v>
      </c>
      <c r="U5" s="173" t="s">
        <v>2016</v>
      </c>
      <c r="V5" s="55">
        <v>14082568</v>
      </c>
      <c r="X5" s="45" t="s">
        <v>3780</v>
      </c>
      <c r="Y5" s="55">
        <v>46033959</v>
      </c>
      <c r="Z5" s="55">
        <f t="shared" si="0"/>
        <v>15564081.537900001</v>
      </c>
    </row>
    <row r="6" spans="1:26" ht="13.2" x14ac:dyDescent="0.25">
      <c r="A6" s="45" t="s">
        <v>72</v>
      </c>
      <c r="B6" s="45" t="s">
        <v>2012</v>
      </c>
      <c r="C6" s="45" t="s">
        <v>3776</v>
      </c>
      <c r="D6" s="45" t="s">
        <v>3473</v>
      </c>
      <c r="E6" s="45" t="s">
        <v>140</v>
      </c>
      <c r="F6" s="55">
        <v>271464</v>
      </c>
      <c r="G6" s="55">
        <v>267712</v>
      </c>
      <c r="H6" s="55">
        <v>265413</v>
      </c>
      <c r="I6" s="55">
        <v>266292</v>
      </c>
      <c r="J6" s="55">
        <v>270124</v>
      </c>
      <c r="K6" s="55">
        <v>295865</v>
      </c>
      <c r="L6" s="55">
        <v>320864</v>
      </c>
      <c r="M6" s="55">
        <v>325643</v>
      </c>
      <c r="N6" s="55">
        <v>326952</v>
      </c>
      <c r="O6" s="55">
        <v>389263</v>
      </c>
      <c r="P6" s="55">
        <v>438821</v>
      </c>
      <c r="Q6" s="55">
        <v>449226</v>
      </c>
      <c r="R6" s="55">
        <v>482195</v>
      </c>
      <c r="S6" s="55">
        <v>332750379</v>
      </c>
      <c r="U6" s="173" t="s">
        <v>2017</v>
      </c>
      <c r="V6" s="55">
        <v>31951391</v>
      </c>
      <c r="X6" s="45" t="s">
        <v>3784</v>
      </c>
      <c r="Y6" s="55">
        <v>151180285</v>
      </c>
      <c r="Z6" s="55">
        <f t="shared" si="0"/>
        <v>51114054.358500004</v>
      </c>
    </row>
    <row r="7" spans="1:26" ht="13.2" x14ac:dyDescent="0.25">
      <c r="A7" s="45" t="s">
        <v>72</v>
      </c>
      <c r="B7" s="45" t="s">
        <v>2013</v>
      </c>
      <c r="C7" s="45" t="s">
        <v>3776</v>
      </c>
      <c r="D7" s="45" t="s">
        <v>3474</v>
      </c>
      <c r="E7" s="45" t="s">
        <v>140</v>
      </c>
      <c r="F7" s="55">
        <v>0</v>
      </c>
      <c r="G7" s="55">
        <v>0</v>
      </c>
      <c r="H7" s="55">
        <v>0</v>
      </c>
      <c r="I7" s="55">
        <v>0</v>
      </c>
      <c r="J7" s="55">
        <v>0</v>
      </c>
      <c r="K7" s="55">
        <v>0</v>
      </c>
      <c r="L7" s="55">
        <v>0</v>
      </c>
      <c r="M7" s="55">
        <v>0</v>
      </c>
      <c r="N7" s="55">
        <v>0</v>
      </c>
      <c r="O7" s="55">
        <v>0</v>
      </c>
      <c r="P7" s="55">
        <v>0</v>
      </c>
      <c r="Q7" s="55">
        <v>0</v>
      </c>
      <c r="R7" s="55">
        <v>0</v>
      </c>
      <c r="S7" s="55">
        <v>0</v>
      </c>
      <c r="U7" s="173" t="s">
        <v>2018</v>
      </c>
      <c r="V7" s="55">
        <v>0</v>
      </c>
      <c r="X7" s="45" t="s">
        <v>1686</v>
      </c>
      <c r="Y7" s="55">
        <v>42016185</v>
      </c>
      <c r="Z7" s="55">
        <f t="shared" si="0"/>
        <v>14205672.148500001</v>
      </c>
    </row>
    <row r="8" spans="1:26" ht="13.2" x14ac:dyDescent="0.25">
      <c r="A8" s="45" t="s">
        <v>72</v>
      </c>
      <c r="B8" s="45" t="s">
        <v>2014</v>
      </c>
      <c r="C8" s="45" t="s">
        <v>3475</v>
      </c>
      <c r="D8" s="45" t="s">
        <v>126</v>
      </c>
      <c r="E8" s="45" t="s">
        <v>140</v>
      </c>
      <c r="F8" s="55">
        <v>0</v>
      </c>
      <c r="G8" s="55">
        <v>0</v>
      </c>
      <c r="H8" s="55">
        <v>0</v>
      </c>
      <c r="I8" s="55">
        <v>0</v>
      </c>
      <c r="J8" s="55">
        <v>0</v>
      </c>
      <c r="K8" s="55">
        <v>0</v>
      </c>
      <c r="L8" s="55">
        <v>0</v>
      </c>
      <c r="M8" s="55">
        <v>0</v>
      </c>
      <c r="N8" s="55">
        <v>0</v>
      </c>
      <c r="O8" s="55">
        <v>0</v>
      </c>
      <c r="P8" s="55">
        <v>0</v>
      </c>
      <c r="Q8" s="55">
        <v>0</v>
      </c>
      <c r="R8" s="55">
        <v>0</v>
      </c>
      <c r="S8" s="55">
        <v>0</v>
      </c>
      <c r="U8" s="173" t="s">
        <v>2019</v>
      </c>
      <c r="V8" s="55">
        <v>0</v>
      </c>
      <c r="X8" s="45" t="s">
        <v>3837</v>
      </c>
      <c r="Y8" s="55">
        <v>0</v>
      </c>
      <c r="Z8" s="55">
        <f t="shared" si="0"/>
        <v>0</v>
      </c>
    </row>
    <row r="9" spans="1:26" ht="13.2" x14ac:dyDescent="0.25">
      <c r="A9" s="45" t="s">
        <v>72</v>
      </c>
      <c r="B9" s="45" t="s">
        <v>2015</v>
      </c>
      <c r="C9" s="45" t="s">
        <v>3780</v>
      </c>
      <c r="D9" s="45" t="s">
        <v>3781</v>
      </c>
      <c r="E9" s="45" t="s">
        <v>141</v>
      </c>
      <c r="F9" s="55">
        <v>0</v>
      </c>
      <c r="G9" s="55">
        <v>0</v>
      </c>
      <c r="H9" s="55">
        <v>0</v>
      </c>
      <c r="I9" s="55">
        <v>0</v>
      </c>
      <c r="J9" s="55">
        <v>0</v>
      </c>
      <c r="K9" s="55">
        <v>0</v>
      </c>
      <c r="L9" s="55">
        <v>0</v>
      </c>
      <c r="M9" s="55">
        <v>0</v>
      </c>
      <c r="N9" s="55">
        <v>0</v>
      </c>
      <c r="O9" s="55">
        <v>0</v>
      </c>
      <c r="P9" s="55">
        <v>0</v>
      </c>
      <c r="Q9" s="55">
        <v>0</v>
      </c>
      <c r="R9" s="55">
        <v>0</v>
      </c>
      <c r="S9" s="55">
        <v>0</v>
      </c>
      <c r="U9" s="173" t="s">
        <v>2020</v>
      </c>
      <c r="V9" s="55">
        <v>26511758</v>
      </c>
      <c r="X9" s="45" t="s">
        <v>3839</v>
      </c>
      <c r="Y9" s="55">
        <v>24121617</v>
      </c>
      <c r="Z9" s="55">
        <f t="shared" si="0"/>
        <v>8155518.7077000001</v>
      </c>
    </row>
    <row r="10" spans="1:26" ht="13.2" x14ac:dyDescent="0.25">
      <c r="A10" s="45" t="s">
        <v>72</v>
      </c>
      <c r="B10" s="45" t="s">
        <v>2016</v>
      </c>
      <c r="C10" s="45" t="s">
        <v>3780</v>
      </c>
      <c r="D10" s="45" t="s">
        <v>3782</v>
      </c>
      <c r="E10" s="45" t="s">
        <v>141</v>
      </c>
      <c r="F10" s="55">
        <v>14083</v>
      </c>
      <c r="G10" s="55">
        <v>14083</v>
      </c>
      <c r="H10" s="55">
        <v>14083</v>
      </c>
      <c r="I10" s="55">
        <v>14083</v>
      </c>
      <c r="J10" s="55">
        <v>14083</v>
      </c>
      <c r="K10" s="55">
        <v>14083</v>
      </c>
      <c r="L10" s="55">
        <v>14083</v>
      </c>
      <c r="M10" s="55">
        <v>14083</v>
      </c>
      <c r="N10" s="55">
        <v>14083</v>
      </c>
      <c r="O10" s="55">
        <v>14083</v>
      </c>
      <c r="P10" s="55">
        <v>14083</v>
      </c>
      <c r="Q10" s="55">
        <v>14083</v>
      </c>
      <c r="R10" s="55">
        <v>14083</v>
      </c>
      <c r="S10" s="55">
        <v>14082568</v>
      </c>
      <c r="U10" s="173" t="s">
        <v>2021</v>
      </c>
      <c r="V10" s="55">
        <v>0</v>
      </c>
      <c r="X10" s="45" t="s">
        <v>3844</v>
      </c>
      <c r="Y10" s="55">
        <v>89965154</v>
      </c>
      <c r="Z10" s="55">
        <f t="shared" si="0"/>
        <v>30417218.567400001</v>
      </c>
    </row>
    <row r="11" spans="1:26" ht="13.2" x14ac:dyDescent="0.25">
      <c r="A11" s="45" t="s">
        <v>72</v>
      </c>
      <c r="B11" s="45" t="s">
        <v>2017</v>
      </c>
      <c r="C11" s="45" t="s">
        <v>3780</v>
      </c>
      <c r="D11" s="45" t="s">
        <v>3783</v>
      </c>
      <c r="E11" s="45" t="s">
        <v>141</v>
      </c>
      <c r="F11" s="55">
        <v>30311</v>
      </c>
      <c r="G11" s="55">
        <v>32016</v>
      </c>
      <c r="H11" s="55">
        <v>32022</v>
      </c>
      <c r="I11" s="55">
        <v>32022</v>
      </c>
      <c r="J11" s="55">
        <v>32023</v>
      </c>
      <c r="K11" s="55">
        <v>32023</v>
      </c>
      <c r="L11" s="55">
        <v>32023</v>
      </c>
      <c r="M11" s="55">
        <v>32024</v>
      </c>
      <c r="N11" s="55">
        <v>32024</v>
      </c>
      <c r="O11" s="55">
        <v>32024</v>
      </c>
      <c r="P11" s="55">
        <v>32024</v>
      </c>
      <c r="Q11" s="55">
        <v>32024</v>
      </c>
      <c r="R11" s="55">
        <v>32024</v>
      </c>
      <c r="S11" s="55">
        <v>31951391</v>
      </c>
      <c r="U11" s="173" t="s">
        <v>2022</v>
      </c>
      <c r="V11" s="55">
        <v>18043764</v>
      </c>
      <c r="X11" s="45" t="s">
        <v>3848</v>
      </c>
      <c r="Y11" s="55">
        <v>0</v>
      </c>
      <c r="Z11" s="55">
        <f t="shared" si="0"/>
        <v>0</v>
      </c>
    </row>
    <row r="12" spans="1:26" ht="13.2" x14ac:dyDescent="0.25">
      <c r="A12" s="45" t="s">
        <v>72</v>
      </c>
      <c r="B12" s="45" t="s">
        <v>2018</v>
      </c>
      <c r="C12" s="45" t="s">
        <v>3784</v>
      </c>
      <c r="D12" s="45" t="s">
        <v>3785</v>
      </c>
      <c r="E12" s="45" t="s">
        <v>141</v>
      </c>
      <c r="F12" s="55">
        <v>0</v>
      </c>
      <c r="G12" s="55">
        <v>0</v>
      </c>
      <c r="H12" s="55">
        <v>0</v>
      </c>
      <c r="I12" s="55">
        <v>0</v>
      </c>
      <c r="J12" s="55">
        <v>0</v>
      </c>
      <c r="K12" s="55">
        <v>0</v>
      </c>
      <c r="L12" s="55">
        <v>0</v>
      </c>
      <c r="M12" s="55">
        <v>0</v>
      </c>
      <c r="N12" s="55">
        <v>0</v>
      </c>
      <c r="O12" s="55">
        <v>0</v>
      </c>
      <c r="P12" s="55">
        <v>0</v>
      </c>
      <c r="Q12" s="55">
        <v>0</v>
      </c>
      <c r="R12" s="55">
        <v>0</v>
      </c>
      <c r="S12" s="55">
        <v>0</v>
      </c>
      <c r="U12" s="173" t="s">
        <v>2023</v>
      </c>
      <c r="V12" s="55">
        <v>0</v>
      </c>
      <c r="X12" s="45" t="s">
        <v>3851</v>
      </c>
      <c r="Y12" s="55">
        <v>0</v>
      </c>
      <c r="Z12" s="55">
        <f t="shared" si="0"/>
        <v>0</v>
      </c>
    </row>
    <row r="13" spans="1:26" ht="13.2" x14ac:dyDescent="0.25">
      <c r="A13" s="45" t="s">
        <v>72</v>
      </c>
      <c r="B13" s="45" t="s">
        <v>2019</v>
      </c>
      <c r="C13" s="45" t="s">
        <v>3784</v>
      </c>
      <c r="D13" s="45" t="s">
        <v>3786</v>
      </c>
      <c r="E13" s="45" t="s">
        <v>141</v>
      </c>
      <c r="F13" s="55">
        <v>0</v>
      </c>
      <c r="G13" s="55">
        <v>0</v>
      </c>
      <c r="H13" s="55">
        <v>0</v>
      </c>
      <c r="I13" s="55">
        <v>0</v>
      </c>
      <c r="J13" s="55">
        <v>0</v>
      </c>
      <c r="K13" s="55">
        <v>0</v>
      </c>
      <c r="L13" s="55">
        <v>0</v>
      </c>
      <c r="M13" s="55">
        <v>0</v>
      </c>
      <c r="N13" s="55">
        <v>0</v>
      </c>
      <c r="O13" s="55">
        <v>0</v>
      </c>
      <c r="P13" s="55">
        <v>0</v>
      </c>
      <c r="Q13" s="55">
        <v>0</v>
      </c>
      <c r="R13" s="55">
        <v>0</v>
      </c>
      <c r="S13" s="55">
        <v>0</v>
      </c>
      <c r="U13" s="173" t="s">
        <v>2024</v>
      </c>
      <c r="V13" s="55">
        <v>21238</v>
      </c>
      <c r="X13" s="45" t="s">
        <v>3853</v>
      </c>
      <c r="Y13" s="55">
        <v>0</v>
      </c>
      <c r="Z13" s="55">
        <f t="shared" si="0"/>
        <v>0</v>
      </c>
    </row>
    <row r="14" spans="1:26" ht="13.2" x14ac:dyDescent="0.25">
      <c r="A14" s="45" t="s">
        <v>72</v>
      </c>
      <c r="B14" s="45" t="s">
        <v>2020</v>
      </c>
      <c r="C14" s="45" t="s">
        <v>3784</v>
      </c>
      <c r="D14" s="45" t="s">
        <v>3787</v>
      </c>
      <c r="E14" s="45" t="s">
        <v>141</v>
      </c>
      <c r="F14" s="55">
        <v>26512</v>
      </c>
      <c r="G14" s="55">
        <v>26512</v>
      </c>
      <c r="H14" s="55">
        <v>26512</v>
      </c>
      <c r="I14" s="55">
        <v>26512</v>
      </c>
      <c r="J14" s="55">
        <v>26512</v>
      </c>
      <c r="K14" s="55">
        <v>26512</v>
      </c>
      <c r="L14" s="55">
        <v>26512</v>
      </c>
      <c r="M14" s="55">
        <v>26512</v>
      </c>
      <c r="N14" s="55">
        <v>26512</v>
      </c>
      <c r="O14" s="55">
        <v>26512</v>
      </c>
      <c r="P14" s="55">
        <v>26512</v>
      </c>
      <c r="Q14" s="55">
        <v>26512</v>
      </c>
      <c r="R14" s="55">
        <v>26512</v>
      </c>
      <c r="S14" s="55">
        <v>26511758</v>
      </c>
      <c r="U14" s="173" t="s">
        <v>2025</v>
      </c>
      <c r="V14" s="55">
        <v>0</v>
      </c>
      <c r="X14" s="45" t="s">
        <v>3855</v>
      </c>
      <c r="Y14" s="55">
        <v>3990059</v>
      </c>
      <c r="Z14" s="55">
        <f t="shared" si="0"/>
        <v>1349038.9479</v>
      </c>
    </row>
    <row r="15" spans="1:26" ht="13.2" x14ac:dyDescent="0.25">
      <c r="A15" s="45" t="s">
        <v>72</v>
      </c>
      <c r="B15" s="45" t="s">
        <v>2021</v>
      </c>
      <c r="C15" s="45" t="s">
        <v>3784</v>
      </c>
      <c r="D15" s="45" t="s">
        <v>3788</v>
      </c>
      <c r="E15" s="45" t="s">
        <v>141</v>
      </c>
      <c r="F15" s="55">
        <v>0</v>
      </c>
      <c r="G15" s="55">
        <v>0</v>
      </c>
      <c r="H15" s="55">
        <v>0</v>
      </c>
      <c r="I15" s="55">
        <v>0</v>
      </c>
      <c r="J15" s="55">
        <v>0</v>
      </c>
      <c r="K15" s="55">
        <v>0</v>
      </c>
      <c r="L15" s="55">
        <v>0</v>
      </c>
      <c r="M15" s="55">
        <v>0</v>
      </c>
      <c r="N15" s="55">
        <v>0</v>
      </c>
      <c r="O15" s="55">
        <v>0</v>
      </c>
      <c r="P15" s="55">
        <v>0</v>
      </c>
      <c r="Q15" s="55">
        <v>0</v>
      </c>
      <c r="R15" s="55">
        <v>0</v>
      </c>
      <c r="S15" s="55">
        <v>0</v>
      </c>
      <c r="U15" s="173" t="s">
        <v>2026</v>
      </c>
      <c r="V15" s="55">
        <v>4732297</v>
      </c>
      <c r="X15" s="45" t="s">
        <v>3856</v>
      </c>
      <c r="Y15" s="55">
        <v>1509234</v>
      </c>
      <c r="Z15" s="55">
        <f t="shared" si="0"/>
        <v>510272.01540000003</v>
      </c>
    </row>
    <row r="16" spans="1:26" ht="13.2" x14ac:dyDescent="0.25">
      <c r="A16" s="45" t="s">
        <v>72</v>
      </c>
      <c r="B16" s="45" t="s">
        <v>2022</v>
      </c>
      <c r="C16" s="45" t="s">
        <v>3784</v>
      </c>
      <c r="D16" s="45" t="s">
        <v>3789</v>
      </c>
      <c r="E16" s="45" t="s">
        <v>141</v>
      </c>
      <c r="F16" s="55">
        <v>18044</v>
      </c>
      <c r="G16" s="55">
        <v>18044</v>
      </c>
      <c r="H16" s="55">
        <v>18044</v>
      </c>
      <c r="I16" s="55">
        <v>18044</v>
      </c>
      <c r="J16" s="55">
        <v>18044</v>
      </c>
      <c r="K16" s="55">
        <v>18044</v>
      </c>
      <c r="L16" s="55">
        <v>18044</v>
      </c>
      <c r="M16" s="55">
        <v>18044</v>
      </c>
      <c r="N16" s="55">
        <v>18044</v>
      </c>
      <c r="O16" s="55">
        <v>18044</v>
      </c>
      <c r="P16" s="55">
        <v>18044</v>
      </c>
      <c r="Q16" s="55">
        <v>18044</v>
      </c>
      <c r="R16" s="55">
        <v>18044</v>
      </c>
      <c r="S16" s="55">
        <v>18043764</v>
      </c>
      <c r="U16" s="173" t="s">
        <v>2027</v>
      </c>
      <c r="V16" s="55">
        <v>0</v>
      </c>
      <c r="X16" s="45" t="s">
        <v>3859</v>
      </c>
      <c r="Y16" s="55">
        <v>832657</v>
      </c>
      <c r="Z16" s="55">
        <f t="shared" si="0"/>
        <v>281521.33169999998</v>
      </c>
    </row>
    <row r="17" spans="1:26" ht="13.2" x14ac:dyDescent="0.25">
      <c r="A17" s="45" t="s">
        <v>72</v>
      </c>
      <c r="B17" s="45" t="s">
        <v>2023</v>
      </c>
      <c r="C17" s="45" t="s">
        <v>3784</v>
      </c>
      <c r="D17" s="45" t="s">
        <v>3790</v>
      </c>
      <c r="E17" s="45" t="s">
        <v>141</v>
      </c>
      <c r="F17" s="55">
        <v>0</v>
      </c>
      <c r="G17" s="55">
        <v>0</v>
      </c>
      <c r="H17" s="55">
        <v>0</v>
      </c>
      <c r="I17" s="55">
        <v>0</v>
      </c>
      <c r="J17" s="55">
        <v>0</v>
      </c>
      <c r="K17" s="55">
        <v>0</v>
      </c>
      <c r="L17" s="55">
        <v>0</v>
      </c>
      <c r="M17" s="55">
        <v>0</v>
      </c>
      <c r="N17" s="55">
        <v>0</v>
      </c>
      <c r="O17" s="55">
        <v>0</v>
      </c>
      <c r="P17" s="55">
        <v>0</v>
      </c>
      <c r="Q17" s="55">
        <v>0</v>
      </c>
      <c r="R17" s="55">
        <v>0</v>
      </c>
      <c r="S17" s="55">
        <v>0</v>
      </c>
      <c r="U17" s="173" t="s">
        <v>2028</v>
      </c>
      <c r="V17" s="55">
        <v>967388</v>
      </c>
      <c r="X17" s="45" t="s">
        <v>3862</v>
      </c>
      <c r="Y17" s="55">
        <v>92576</v>
      </c>
      <c r="Z17" s="55">
        <f t="shared" si="0"/>
        <v>31299.945600000003</v>
      </c>
    </row>
    <row r="18" spans="1:26" ht="13.2" x14ac:dyDescent="0.25">
      <c r="A18" s="45" t="s">
        <v>72</v>
      </c>
      <c r="B18" s="45" t="s">
        <v>2024</v>
      </c>
      <c r="C18" s="45" t="s">
        <v>3784</v>
      </c>
      <c r="D18" s="45" t="s">
        <v>3791</v>
      </c>
      <c r="E18" s="45" t="s">
        <v>141</v>
      </c>
      <c r="F18" s="55">
        <v>21</v>
      </c>
      <c r="G18" s="55">
        <v>21</v>
      </c>
      <c r="H18" s="55">
        <v>21</v>
      </c>
      <c r="I18" s="55">
        <v>21</v>
      </c>
      <c r="J18" s="55">
        <v>21</v>
      </c>
      <c r="K18" s="55">
        <v>21</v>
      </c>
      <c r="L18" s="55">
        <v>21</v>
      </c>
      <c r="M18" s="55">
        <v>21</v>
      </c>
      <c r="N18" s="55">
        <v>21</v>
      </c>
      <c r="O18" s="55">
        <v>21</v>
      </c>
      <c r="P18" s="55">
        <v>21</v>
      </c>
      <c r="Q18" s="55">
        <v>21</v>
      </c>
      <c r="R18" s="55">
        <v>21</v>
      </c>
      <c r="S18" s="55">
        <v>21238</v>
      </c>
      <c r="U18" s="173" t="s">
        <v>2029</v>
      </c>
      <c r="V18" s="55">
        <v>0</v>
      </c>
      <c r="X18" s="45" t="s">
        <v>3867</v>
      </c>
      <c r="Y18" s="55">
        <v>1522056</v>
      </c>
      <c r="Z18" s="55">
        <f t="shared" si="0"/>
        <v>514607.1336</v>
      </c>
    </row>
    <row r="19" spans="1:26" ht="13.2" x14ac:dyDescent="0.25">
      <c r="A19" s="45" t="s">
        <v>72</v>
      </c>
      <c r="B19" s="45" t="s">
        <v>2025</v>
      </c>
      <c r="C19" s="45" t="s">
        <v>3784</v>
      </c>
      <c r="D19" s="45" t="s">
        <v>3792</v>
      </c>
      <c r="E19" s="45" t="s">
        <v>141</v>
      </c>
      <c r="F19" s="55">
        <v>0</v>
      </c>
      <c r="G19" s="55">
        <v>0</v>
      </c>
      <c r="H19" s="55">
        <v>0</v>
      </c>
      <c r="I19" s="55">
        <v>0</v>
      </c>
      <c r="J19" s="55">
        <v>0</v>
      </c>
      <c r="K19" s="55">
        <v>0</v>
      </c>
      <c r="L19" s="55">
        <v>0</v>
      </c>
      <c r="M19" s="55">
        <v>0</v>
      </c>
      <c r="N19" s="55">
        <v>0</v>
      </c>
      <c r="O19" s="55">
        <v>0</v>
      </c>
      <c r="P19" s="55">
        <v>0</v>
      </c>
      <c r="Q19" s="55">
        <v>0</v>
      </c>
      <c r="R19" s="55">
        <v>0</v>
      </c>
      <c r="S19" s="55">
        <v>0</v>
      </c>
      <c r="U19" s="173" t="s">
        <v>2030</v>
      </c>
      <c r="V19" s="55">
        <v>2967832</v>
      </c>
      <c r="X19" s="45" t="s">
        <v>3872</v>
      </c>
      <c r="Y19" s="55">
        <v>0</v>
      </c>
      <c r="Z19" s="55">
        <f t="shared" si="0"/>
        <v>0</v>
      </c>
    </row>
    <row r="20" spans="1:26" ht="13.2" x14ac:dyDescent="0.25">
      <c r="A20" s="45" t="s">
        <v>72</v>
      </c>
      <c r="B20" s="45" t="s">
        <v>2026</v>
      </c>
      <c r="C20" s="45" t="s">
        <v>3784</v>
      </c>
      <c r="D20" s="45" t="s">
        <v>3793</v>
      </c>
      <c r="E20" s="45" t="s">
        <v>141</v>
      </c>
      <c r="F20" s="55">
        <v>4732</v>
      </c>
      <c r="G20" s="55">
        <v>4732</v>
      </c>
      <c r="H20" s="55">
        <v>4732</v>
      </c>
      <c r="I20" s="55">
        <v>4732</v>
      </c>
      <c r="J20" s="55">
        <v>4732</v>
      </c>
      <c r="K20" s="55">
        <v>4732</v>
      </c>
      <c r="L20" s="55">
        <v>4732</v>
      </c>
      <c r="M20" s="55">
        <v>4732</v>
      </c>
      <c r="N20" s="55">
        <v>4732</v>
      </c>
      <c r="O20" s="55">
        <v>4732</v>
      </c>
      <c r="P20" s="55">
        <v>4732</v>
      </c>
      <c r="Q20" s="55">
        <v>4732</v>
      </c>
      <c r="R20" s="55">
        <v>4732</v>
      </c>
      <c r="S20" s="55">
        <v>4732297</v>
      </c>
      <c r="U20" s="173" t="s">
        <v>2031</v>
      </c>
      <c r="V20" s="55">
        <v>0</v>
      </c>
      <c r="X20" s="45" t="s">
        <v>3874</v>
      </c>
      <c r="Y20" s="55">
        <v>0</v>
      </c>
      <c r="Z20" s="55">
        <f t="shared" si="0"/>
        <v>0</v>
      </c>
    </row>
    <row r="21" spans="1:26" ht="13.2" x14ac:dyDescent="0.25">
      <c r="A21" s="45" t="s">
        <v>72</v>
      </c>
      <c r="B21" s="45" t="s">
        <v>2027</v>
      </c>
      <c r="C21" s="45" t="s">
        <v>3784</v>
      </c>
      <c r="D21" s="45" t="s">
        <v>3794</v>
      </c>
      <c r="E21" s="45" t="s">
        <v>141</v>
      </c>
      <c r="F21" s="55">
        <v>0</v>
      </c>
      <c r="G21" s="55">
        <v>0</v>
      </c>
      <c r="H21" s="55">
        <v>0</v>
      </c>
      <c r="I21" s="55">
        <v>0</v>
      </c>
      <c r="J21" s="55">
        <v>0</v>
      </c>
      <c r="K21" s="55">
        <v>0</v>
      </c>
      <c r="L21" s="55">
        <v>0</v>
      </c>
      <c r="M21" s="55">
        <v>0</v>
      </c>
      <c r="N21" s="55">
        <v>0</v>
      </c>
      <c r="O21" s="55">
        <v>0</v>
      </c>
      <c r="P21" s="55">
        <v>0</v>
      </c>
      <c r="Q21" s="55">
        <v>0</v>
      </c>
      <c r="R21" s="55">
        <v>0</v>
      </c>
      <c r="S21" s="55">
        <v>0</v>
      </c>
      <c r="U21" s="173" t="s">
        <v>2032</v>
      </c>
      <c r="V21" s="55">
        <v>3458656</v>
      </c>
      <c r="X21" s="45" t="s">
        <v>3876</v>
      </c>
      <c r="Y21" s="55">
        <v>0</v>
      </c>
      <c r="Z21" s="55">
        <f t="shared" si="0"/>
        <v>0</v>
      </c>
    </row>
    <row r="22" spans="1:26" ht="13.2" x14ac:dyDescent="0.25">
      <c r="A22" s="45" t="s">
        <v>72</v>
      </c>
      <c r="B22" s="45" t="s">
        <v>2028</v>
      </c>
      <c r="C22" s="45" t="s">
        <v>3784</v>
      </c>
      <c r="D22" s="45" t="s">
        <v>3795</v>
      </c>
      <c r="E22" s="45" t="s">
        <v>141</v>
      </c>
      <c r="F22" s="55">
        <v>967</v>
      </c>
      <c r="G22" s="55">
        <v>967</v>
      </c>
      <c r="H22" s="55">
        <v>967</v>
      </c>
      <c r="I22" s="55">
        <v>967</v>
      </c>
      <c r="J22" s="55">
        <v>967</v>
      </c>
      <c r="K22" s="55">
        <v>967</v>
      </c>
      <c r="L22" s="55">
        <v>967</v>
      </c>
      <c r="M22" s="55">
        <v>967</v>
      </c>
      <c r="N22" s="55">
        <v>967</v>
      </c>
      <c r="O22" s="55">
        <v>967</v>
      </c>
      <c r="P22" s="55">
        <v>967</v>
      </c>
      <c r="Q22" s="55">
        <v>967</v>
      </c>
      <c r="R22" s="55">
        <v>967</v>
      </c>
      <c r="S22" s="55">
        <v>967388</v>
      </c>
      <c r="U22" s="173" t="s">
        <v>2033</v>
      </c>
      <c r="V22" s="55">
        <v>0</v>
      </c>
      <c r="X22" s="45" t="s">
        <v>3878</v>
      </c>
      <c r="Y22" s="55">
        <v>649764</v>
      </c>
      <c r="Z22" s="55">
        <f t="shared" si="0"/>
        <v>219685.2084</v>
      </c>
    </row>
    <row r="23" spans="1:26" ht="13.2" x14ac:dyDescent="0.25">
      <c r="A23" s="45" t="s">
        <v>72</v>
      </c>
      <c r="B23" s="45" t="s">
        <v>2029</v>
      </c>
      <c r="C23" s="45" t="s">
        <v>3784</v>
      </c>
      <c r="D23" s="45" t="s">
        <v>3796</v>
      </c>
      <c r="E23" s="45" t="s">
        <v>141</v>
      </c>
      <c r="F23" s="55">
        <v>0</v>
      </c>
      <c r="G23" s="55">
        <v>0</v>
      </c>
      <c r="H23" s="55">
        <v>0</v>
      </c>
      <c r="I23" s="55">
        <v>0</v>
      </c>
      <c r="J23" s="55">
        <v>0</v>
      </c>
      <c r="K23" s="55">
        <v>0</v>
      </c>
      <c r="L23" s="55">
        <v>0</v>
      </c>
      <c r="M23" s="55">
        <v>0</v>
      </c>
      <c r="N23" s="55">
        <v>0</v>
      </c>
      <c r="O23" s="55">
        <v>0</v>
      </c>
      <c r="P23" s="55">
        <v>0</v>
      </c>
      <c r="Q23" s="55">
        <v>0</v>
      </c>
      <c r="R23" s="55">
        <v>0</v>
      </c>
      <c r="S23" s="55">
        <v>0</v>
      </c>
      <c r="U23" s="173" t="s">
        <v>2034</v>
      </c>
      <c r="V23" s="55">
        <v>5740928</v>
      </c>
      <c r="X23" s="45" t="s">
        <v>3880</v>
      </c>
      <c r="Y23" s="55">
        <v>73401427</v>
      </c>
      <c r="Z23" s="55">
        <f t="shared" si="0"/>
        <v>24817022.468699999</v>
      </c>
    </row>
    <row r="24" spans="1:26" ht="13.2" x14ac:dyDescent="0.25">
      <c r="A24" s="45" t="s">
        <v>72</v>
      </c>
      <c r="B24" s="45" t="s">
        <v>2030</v>
      </c>
      <c r="C24" s="45" t="s">
        <v>3784</v>
      </c>
      <c r="D24" s="45" t="s">
        <v>3797</v>
      </c>
      <c r="E24" s="45" t="s">
        <v>141</v>
      </c>
      <c r="F24" s="55">
        <v>2968</v>
      </c>
      <c r="G24" s="55">
        <v>2968</v>
      </c>
      <c r="H24" s="55">
        <v>2968</v>
      </c>
      <c r="I24" s="55">
        <v>2968</v>
      </c>
      <c r="J24" s="55">
        <v>2968</v>
      </c>
      <c r="K24" s="55">
        <v>2968</v>
      </c>
      <c r="L24" s="55">
        <v>2968</v>
      </c>
      <c r="M24" s="55">
        <v>2968</v>
      </c>
      <c r="N24" s="55">
        <v>2968</v>
      </c>
      <c r="O24" s="55">
        <v>2968</v>
      </c>
      <c r="P24" s="55">
        <v>2968</v>
      </c>
      <c r="Q24" s="55">
        <v>2968</v>
      </c>
      <c r="R24" s="55">
        <v>2968</v>
      </c>
      <c r="S24" s="55">
        <v>2967832</v>
      </c>
      <c r="U24" s="173" t="s">
        <v>2035</v>
      </c>
      <c r="V24" s="55">
        <v>0</v>
      </c>
      <c r="X24" s="45" t="s">
        <v>3887</v>
      </c>
      <c r="Y24" s="55">
        <v>0</v>
      </c>
      <c r="Z24" s="55">
        <f t="shared" si="0"/>
        <v>0</v>
      </c>
    </row>
    <row r="25" spans="1:26" ht="13.2" x14ac:dyDescent="0.25">
      <c r="A25" s="45" t="s">
        <v>72</v>
      </c>
      <c r="B25" s="45" t="s">
        <v>2031</v>
      </c>
      <c r="C25" s="45" t="s">
        <v>3784</v>
      </c>
      <c r="D25" s="45" t="s">
        <v>3798</v>
      </c>
      <c r="E25" s="45" t="s">
        <v>141</v>
      </c>
      <c r="F25" s="55">
        <v>0</v>
      </c>
      <c r="G25" s="55">
        <v>0</v>
      </c>
      <c r="H25" s="55">
        <v>0</v>
      </c>
      <c r="I25" s="55">
        <v>0</v>
      </c>
      <c r="J25" s="55">
        <v>0</v>
      </c>
      <c r="K25" s="55">
        <v>0</v>
      </c>
      <c r="L25" s="55">
        <v>0</v>
      </c>
      <c r="M25" s="55">
        <v>0</v>
      </c>
      <c r="N25" s="55">
        <v>0</v>
      </c>
      <c r="O25" s="55">
        <v>0</v>
      </c>
      <c r="P25" s="55">
        <v>0</v>
      </c>
      <c r="Q25" s="55">
        <v>0</v>
      </c>
      <c r="R25" s="55">
        <v>0</v>
      </c>
      <c r="S25" s="55">
        <v>0</v>
      </c>
      <c r="U25" s="173" t="s">
        <v>2036</v>
      </c>
      <c r="V25" s="55">
        <v>1407438</v>
      </c>
      <c r="X25" s="45" t="s">
        <v>3889</v>
      </c>
      <c r="Y25" s="55">
        <v>0</v>
      </c>
      <c r="Z25" s="55">
        <f t="shared" si="0"/>
        <v>0</v>
      </c>
    </row>
    <row r="26" spans="1:26" ht="13.2" x14ac:dyDescent="0.25">
      <c r="A26" s="45" t="s">
        <v>72</v>
      </c>
      <c r="B26" s="45" t="s">
        <v>2032</v>
      </c>
      <c r="C26" s="45" t="s">
        <v>3784</v>
      </c>
      <c r="D26" s="45" t="s">
        <v>3799</v>
      </c>
      <c r="E26" s="45" t="s">
        <v>141</v>
      </c>
      <c r="F26" s="55">
        <v>3459</v>
      </c>
      <c r="G26" s="55">
        <v>3459</v>
      </c>
      <c r="H26" s="55">
        <v>3459</v>
      </c>
      <c r="I26" s="55">
        <v>3459</v>
      </c>
      <c r="J26" s="55">
        <v>3459</v>
      </c>
      <c r="K26" s="55">
        <v>3459</v>
      </c>
      <c r="L26" s="55">
        <v>3459</v>
      </c>
      <c r="M26" s="55">
        <v>3459</v>
      </c>
      <c r="N26" s="55">
        <v>3459</v>
      </c>
      <c r="O26" s="55">
        <v>3459</v>
      </c>
      <c r="P26" s="55">
        <v>3459</v>
      </c>
      <c r="Q26" s="55">
        <v>3459</v>
      </c>
      <c r="R26" s="55">
        <v>3459</v>
      </c>
      <c r="S26" s="55">
        <v>3458656</v>
      </c>
      <c r="U26" s="173" t="s">
        <v>2037</v>
      </c>
      <c r="V26" s="55">
        <v>0</v>
      </c>
      <c r="X26" s="45" t="s">
        <v>3891</v>
      </c>
      <c r="Y26" s="55">
        <v>7354069</v>
      </c>
      <c r="Z26" s="55">
        <f t="shared" si="0"/>
        <v>2486410.7289</v>
      </c>
    </row>
    <row r="27" spans="1:26" ht="13.2" x14ac:dyDescent="0.25">
      <c r="A27" s="45" t="s">
        <v>72</v>
      </c>
      <c r="B27" s="45" t="s">
        <v>2033</v>
      </c>
      <c r="C27" s="45" t="s">
        <v>3784</v>
      </c>
      <c r="D27" s="45" t="s">
        <v>3800</v>
      </c>
      <c r="E27" s="45" t="s">
        <v>141</v>
      </c>
      <c r="F27" s="55">
        <v>0</v>
      </c>
      <c r="G27" s="55">
        <v>0</v>
      </c>
      <c r="H27" s="55">
        <v>0</v>
      </c>
      <c r="I27" s="55">
        <v>0</v>
      </c>
      <c r="J27" s="55">
        <v>0</v>
      </c>
      <c r="K27" s="55">
        <v>0</v>
      </c>
      <c r="L27" s="55">
        <v>0</v>
      </c>
      <c r="M27" s="55">
        <v>0</v>
      </c>
      <c r="N27" s="55">
        <v>0</v>
      </c>
      <c r="O27" s="55">
        <v>0</v>
      </c>
      <c r="P27" s="55">
        <v>0</v>
      </c>
      <c r="Q27" s="55">
        <v>0</v>
      </c>
      <c r="R27" s="55">
        <v>0</v>
      </c>
      <c r="S27" s="55">
        <v>0</v>
      </c>
      <c r="U27" s="173" t="s">
        <v>2038</v>
      </c>
      <c r="V27" s="55">
        <v>0</v>
      </c>
      <c r="X27" s="45" t="s">
        <v>3894</v>
      </c>
      <c r="Y27" s="55">
        <v>1057960</v>
      </c>
      <c r="Z27" s="55">
        <f t="shared" si="0"/>
        <v>357696.27600000001</v>
      </c>
    </row>
    <row r="28" spans="1:26" ht="13.2" x14ac:dyDescent="0.25">
      <c r="A28" s="45" t="s">
        <v>72</v>
      </c>
      <c r="B28" s="45" t="s">
        <v>2034</v>
      </c>
      <c r="C28" s="45" t="s">
        <v>3784</v>
      </c>
      <c r="D28" s="45" t="s">
        <v>3801</v>
      </c>
      <c r="E28" s="45" t="s">
        <v>141</v>
      </c>
      <c r="F28" s="55">
        <v>5741</v>
      </c>
      <c r="G28" s="55">
        <v>5741</v>
      </c>
      <c r="H28" s="55">
        <v>5741</v>
      </c>
      <c r="I28" s="55">
        <v>5741</v>
      </c>
      <c r="J28" s="55">
        <v>5741</v>
      </c>
      <c r="K28" s="55">
        <v>5741</v>
      </c>
      <c r="L28" s="55">
        <v>5741</v>
      </c>
      <c r="M28" s="55">
        <v>5741</v>
      </c>
      <c r="N28" s="55">
        <v>5741</v>
      </c>
      <c r="O28" s="55">
        <v>5741</v>
      </c>
      <c r="P28" s="55">
        <v>5741</v>
      </c>
      <c r="Q28" s="55">
        <v>5741</v>
      </c>
      <c r="R28" s="55">
        <v>5741</v>
      </c>
      <c r="S28" s="55">
        <v>5740928</v>
      </c>
      <c r="U28" s="173" t="s">
        <v>2039</v>
      </c>
      <c r="V28" s="55">
        <v>0</v>
      </c>
      <c r="X28" s="45" t="s">
        <v>3898</v>
      </c>
      <c r="Y28" s="55">
        <v>0</v>
      </c>
      <c r="Z28" s="55">
        <f t="shared" si="0"/>
        <v>0</v>
      </c>
    </row>
    <row r="29" spans="1:26" ht="13.2" x14ac:dyDescent="0.25">
      <c r="A29" s="45" t="s">
        <v>72</v>
      </c>
      <c r="B29" s="45" t="s">
        <v>2035</v>
      </c>
      <c r="C29" s="45" t="s">
        <v>3784</v>
      </c>
      <c r="D29" s="45" t="s">
        <v>3802</v>
      </c>
      <c r="E29" s="45" t="s">
        <v>141</v>
      </c>
      <c r="F29" s="55">
        <v>0</v>
      </c>
      <c r="G29" s="55">
        <v>0</v>
      </c>
      <c r="H29" s="55">
        <v>0</v>
      </c>
      <c r="I29" s="55">
        <v>0</v>
      </c>
      <c r="J29" s="55">
        <v>0</v>
      </c>
      <c r="K29" s="55">
        <v>0</v>
      </c>
      <c r="L29" s="55">
        <v>0</v>
      </c>
      <c r="M29" s="55">
        <v>0</v>
      </c>
      <c r="N29" s="55">
        <v>0</v>
      </c>
      <c r="O29" s="55">
        <v>0</v>
      </c>
      <c r="P29" s="55">
        <v>0</v>
      </c>
      <c r="Q29" s="55">
        <v>0</v>
      </c>
      <c r="R29" s="55">
        <v>0</v>
      </c>
      <c r="S29" s="55">
        <v>0</v>
      </c>
      <c r="U29" s="173" t="s">
        <v>2040</v>
      </c>
      <c r="V29" s="55">
        <v>26408266</v>
      </c>
      <c r="X29" s="45" t="s">
        <v>3901</v>
      </c>
      <c r="Y29" s="55">
        <v>20882</v>
      </c>
      <c r="Z29" s="55">
        <f t="shared" si="0"/>
        <v>7060.2042000000001</v>
      </c>
    </row>
    <row r="30" spans="1:26" ht="13.2" x14ac:dyDescent="0.25">
      <c r="A30" s="45" t="s">
        <v>72</v>
      </c>
      <c r="B30" s="45" t="s">
        <v>2036</v>
      </c>
      <c r="C30" s="45" t="s">
        <v>3784</v>
      </c>
      <c r="D30" s="45" t="s">
        <v>3803</v>
      </c>
      <c r="E30" s="45" t="s">
        <v>141</v>
      </c>
      <c r="F30" s="55">
        <v>1407</v>
      </c>
      <c r="G30" s="55">
        <v>1407</v>
      </c>
      <c r="H30" s="55">
        <v>1407</v>
      </c>
      <c r="I30" s="55">
        <v>1407</v>
      </c>
      <c r="J30" s="55">
        <v>1407</v>
      </c>
      <c r="K30" s="55">
        <v>1407</v>
      </c>
      <c r="L30" s="55">
        <v>1407</v>
      </c>
      <c r="M30" s="55">
        <v>1407</v>
      </c>
      <c r="N30" s="55">
        <v>1407</v>
      </c>
      <c r="O30" s="55">
        <v>1407</v>
      </c>
      <c r="P30" s="55">
        <v>1407</v>
      </c>
      <c r="Q30" s="55">
        <v>1407</v>
      </c>
      <c r="R30" s="55">
        <v>1407</v>
      </c>
      <c r="S30" s="55">
        <v>1407438</v>
      </c>
      <c r="U30" s="173" t="s">
        <v>2041</v>
      </c>
      <c r="V30" s="55">
        <v>0</v>
      </c>
      <c r="X30" s="45" t="s">
        <v>3903</v>
      </c>
      <c r="Y30" s="55">
        <v>0</v>
      </c>
      <c r="Z30" s="55">
        <f t="shared" si="0"/>
        <v>0</v>
      </c>
    </row>
    <row r="31" spans="1:26" ht="13.2" x14ac:dyDescent="0.25">
      <c r="A31" s="45" t="s">
        <v>72</v>
      </c>
      <c r="B31" s="45" t="s">
        <v>2037</v>
      </c>
      <c r="C31" s="45" t="s">
        <v>3784</v>
      </c>
      <c r="D31" s="45" t="s">
        <v>3804</v>
      </c>
      <c r="E31" s="45" t="s">
        <v>141</v>
      </c>
      <c r="F31" s="55">
        <v>0</v>
      </c>
      <c r="G31" s="55">
        <v>0</v>
      </c>
      <c r="H31" s="55">
        <v>0</v>
      </c>
      <c r="I31" s="55">
        <v>0</v>
      </c>
      <c r="J31" s="55">
        <v>0</v>
      </c>
      <c r="K31" s="55">
        <v>0</v>
      </c>
      <c r="L31" s="55">
        <v>0</v>
      </c>
      <c r="M31" s="55">
        <v>0</v>
      </c>
      <c r="N31" s="55">
        <v>0</v>
      </c>
      <c r="O31" s="55">
        <v>0</v>
      </c>
      <c r="P31" s="55">
        <v>0</v>
      </c>
      <c r="Q31" s="55">
        <v>0</v>
      </c>
      <c r="R31" s="55">
        <v>0</v>
      </c>
      <c r="S31" s="55">
        <v>0</v>
      </c>
      <c r="U31" s="173" t="s">
        <v>2042</v>
      </c>
      <c r="V31" s="55">
        <v>8460641</v>
      </c>
      <c r="X31" s="45" t="s">
        <v>3906</v>
      </c>
      <c r="Y31" s="55">
        <v>2112267</v>
      </c>
      <c r="Z31" s="55">
        <f t="shared" si="0"/>
        <v>714157.47270000004</v>
      </c>
    </row>
    <row r="32" spans="1:26" ht="13.2" x14ac:dyDescent="0.25">
      <c r="A32" s="45" t="s">
        <v>72</v>
      </c>
      <c r="B32" s="45" t="s">
        <v>2038</v>
      </c>
      <c r="C32" s="45" t="s">
        <v>3784</v>
      </c>
      <c r="D32" s="45" t="s">
        <v>3805</v>
      </c>
      <c r="E32" s="45" t="s">
        <v>141</v>
      </c>
      <c r="F32" s="55">
        <v>0</v>
      </c>
      <c r="G32" s="55">
        <v>0</v>
      </c>
      <c r="H32" s="55">
        <v>0</v>
      </c>
      <c r="I32" s="55">
        <v>0</v>
      </c>
      <c r="J32" s="55">
        <v>0</v>
      </c>
      <c r="K32" s="55">
        <v>0</v>
      </c>
      <c r="L32" s="55">
        <v>0</v>
      </c>
      <c r="M32" s="55">
        <v>0</v>
      </c>
      <c r="N32" s="55">
        <v>0</v>
      </c>
      <c r="O32" s="55">
        <v>0</v>
      </c>
      <c r="P32" s="55">
        <v>0</v>
      </c>
      <c r="Q32" s="55">
        <v>0</v>
      </c>
      <c r="R32" s="55">
        <v>0</v>
      </c>
      <c r="S32" s="55">
        <v>0</v>
      </c>
      <c r="U32" s="173" t="s">
        <v>2043</v>
      </c>
      <c r="V32" s="55">
        <v>0</v>
      </c>
      <c r="X32" s="45" t="s">
        <v>3475</v>
      </c>
      <c r="Y32" s="55">
        <v>0</v>
      </c>
      <c r="Z32" s="55">
        <f t="shared" si="0"/>
        <v>0</v>
      </c>
    </row>
    <row r="33" spans="1:26" ht="13.2" x14ac:dyDescent="0.25">
      <c r="A33" s="45" t="s">
        <v>72</v>
      </c>
      <c r="B33" s="45" t="s">
        <v>2039</v>
      </c>
      <c r="C33" s="45" t="s">
        <v>3784</v>
      </c>
      <c r="D33" s="45" t="s">
        <v>3806</v>
      </c>
      <c r="E33" s="45" t="s">
        <v>141</v>
      </c>
      <c r="F33" s="55">
        <v>0</v>
      </c>
      <c r="G33" s="55">
        <v>0</v>
      </c>
      <c r="H33" s="55">
        <v>0</v>
      </c>
      <c r="I33" s="55">
        <v>0</v>
      </c>
      <c r="J33" s="55">
        <v>0</v>
      </c>
      <c r="K33" s="55">
        <v>0</v>
      </c>
      <c r="L33" s="55">
        <v>0</v>
      </c>
      <c r="M33" s="55">
        <v>0</v>
      </c>
      <c r="N33" s="55">
        <v>0</v>
      </c>
      <c r="O33" s="55">
        <v>0</v>
      </c>
      <c r="P33" s="55">
        <v>0</v>
      </c>
      <c r="Q33" s="55">
        <v>0</v>
      </c>
      <c r="R33" s="55">
        <v>0</v>
      </c>
      <c r="S33" s="55">
        <v>0</v>
      </c>
      <c r="U33" s="173" t="s">
        <v>2044</v>
      </c>
      <c r="V33" s="55">
        <v>0</v>
      </c>
      <c r="Y33" s="55">
        <f>SUM(Y3:Y32)</f>
        <v>778830094</v>
      </c>
      <c r="Z33" s="55">
        <f>SUM(Z2:Z32)</f>
        <v>263322455.11949998</v>
      </c>
    </row>
    <row r="34" spans="1:26" ht="13.2" x14ac:dyDescent="0.25">
      <c r="A34" s="45" t="s">
        <v>72</v>
      </c>
      <c r="B34" s="45" t="s">
        <v>2040</v>
      </c>
      <c r="C34" s="45" t="s">
        <v>3784</v>
      </c>
      <c r="D34" s="45" t="s">
        <v>3807</v>
      </c>
      <c r="E34" s="45" t="s">
        <v>141</v>
      </c>
      <c r="F34" s="55">
        <v>26439</v>
      </c>
      <c r="G34" s="55">
        <v>26350</v>
      </c>
      <c r="H34" s="55">
        <v>26460</v>
      </c>
      <c r="I34" s="55">
        <v>26456</v>
      </c>
      <c r="J34" s="55">
        <v>26458</v>
      </c>
      <c r="K34" s="55">
        <v>26462</v>
      </c>
      <c r="L34" s="55">
        <v>26462</v>
      </c>
      <c r="M34" s="55">
        <v>26462</v>
      </c>
      <c r="N34" s="55">
        <v>26033</v>
      </c>
      <c r="O34" s="55">
        <v>26452</v>
      </c>
      <c r="P34" s="55">
        <v>26425</v>
      </c>
      <c r="Q34" s="55">
        <v>26439</v>
      </c>
      <c r="R34" s="55">
        <v>26439</v>
      </c>
      <c r="S34" s="55">
        <v>26408266</v>
      </c>
      <c r="U34" s="173" t="s">
        <v>2045</v>
      </c>
      <c r="V34" s="55">
        <v>52460079</v>
      </c>
      <c r="Y34" s="55"/>
      <c r="Z34" s="55">
        <f>SUM(Z3:Z29)</f>
        <v>262608297.3087</v>
      </c>
    </row>
    <row r="35" spans="1:26" ht="13.2" x14ac:dyDescent="0.25">
      <c r="A35" s="45" t="s">
        <v>72</v>
      </c>
      <c r="B35" s="45" t="s">
        <v>2041</v>
      </c>
      <c r="C35" s="45" t="s">
        <v>3784</v>
      </c>
      <c r="D35" s="45" t="s">
        <v>3808</v>
      </c>
      <c r="E35" s="45" t="s">
        <v>141</v>
      </c>
      <c r="F35" s="55">
        <v>0</v>
      </c>
      <c r="G35" s="55">
        <v>0</v>
      </c>
      <c r="H35" s="55">
        <v>0</v>
      </c>
      <c r="I35" s="55">
        <v>0</v>
      </c>
      <c r="J35" s="55">
        <v>0</v>
      </c>
      <c r="K35" s="55">
        <v>0</v>
      </c>
      <c r="L35" s="55">
        <v>0</v>
      </c>
      <c r="M35" s="55">
        <v>0</v>
      </c>
      <c r="N35" s="55">
        <v>0</v>
      </c>
      <c r="O35" s="55">
        <v>0</v>
      </c>
      <c r="P35" s="55">
        <v>0</v>
      </c>
      <c r="Q35" s="55">
        <v>0</v>
      </c>
      <c r="R35" s="55">
        <v>0</v>
      </c>
      <c r="S35" s="55">
        <v>0</v>
      </c>
      <c r="U35" s="173" t="s">
        <v>2046</v>
      </c>
      <c r="V35" s="55">
        <v>0</v>
      </c>
      <c r="Y35" s="55"/>
    </row>
    <row r="36" spans="1:26" ht="13.2" x14ac:dyDescent="0.25">
      <c r="A36" s="45" t="s">
        <v>72</v>
      </c>
      <c r="B36" s="45" t="s">
        <v>2042</v>
      </c>
      <c r="C36" s="45" t="s">
        <v>3784</v>
      </c>
      <c r="D36" s="45" t="s">
        <v>3809</v>
      </c>
      <c r="E36" s="45" t="s">
        <v>141</v>
      </c>
      <c r="F36" s="55">
        <v>8528</v>
      </c>
      <c r="G36" s="55">
        <v>8303</v>
      </c>
      <c r="H36" s="55">
        <v>8304</v>
      </c>
      <c r="I36" s="55">
        <v>8307</v>
      </c>
      <c r="J36" s="55">
        <v>8327</v>
      </c>
      <c r="K36" s="55">
        <v>8536</v>
      </c>
      <c r="L36" s="55">
        <v>8536</v>
      </c>
      <c r="M36" s="55">
        <v>8536</v>
      </c>
      <c r="N36" s="55">
        <v>8537</v>
      </c>
      <c r="O36" s="55">
        <v>8537</v>
      </c>
      <c r="P36" s="55">
        <v>8537</v>
      </c>
      <c r="Q36" s="55">
        <v>8537</v>
      </c>
      <c r="R36" s="55">
        <v>8537</v>
      </c>
      <c r="S36" s="55">
        <v>8460641</v>
      </c>
      <c r="U36" s="173" t="s">
        <v>2047</v>
      </c>
      <c r="V36" s="55">
        <v>1174683</v>
      </c>
      <c r="Y36" s="55"/>
    </row>
    <row r="37" spans="1:26" ht="13.2" x14ac:dyDescent="0.25">
      <c r="A37" s="45" t="s">
        <v>72</v>
      </c>
      <c r="B37" s="45" t="s">
        <v>2043</v>
      </c>
      <c r="C37" s="45" t="s">
        <v>3784</v>
      </c>
      <c r="D37" s="45" t="s">
        <v>3810</v>
      </c>
      <c r="E37" s="45" t="s">
        <v>141</v>
      </c>
      <c r="F37" s="55">
        <v>0</v>
      </c>
      <c r="G37" s="55">
        <v>0</v>
      </c>
      <c r="H37" s="55">
        <v>0</v>
      </c>
      <c r="I37" s="55">
        <v>0</v>
      </c>
      <c r="J37" s="55">
        <v>0</v>
      </c>
      <c r="K37" s="55">
        <v>0</v>
      </c>
      <c r="L37" s="55">
        <v>0</v>
      </c>
      <c r="M37" s="55">
        <v>0</v>
      </c>
      <c r="N37" s="55">
        <v>0</v>
      </c>
      <c r="O37" s="55">
        <v>0</v>
      </c>
      <c r="P37" s="55">
        <v>0</v>
      </c>
      <c r="Q37" s="55">
        <v>0</v>
      </c>
      <c r="R37" s="55">
        <v>0</v>
      </c>
      <c r="S37" s="55">
        <v>0</v>
      </c>
      <c r="U37" s="173" t="s">
        <v>2048</v>
      </c>
      <c r="V37" s="55">
        <v>0</v>
      </c>
      <c r="Y37" s="55"/>
    </row>
    <row r="38" spans="1:26" ht="13.2" x14ac:dyDescent="0.25">
      <c r="A38" s="45" t="s">
        <v>72</v>
      </c>
      <c r="B38" s="45" t="s">
        <v>2044</v>
      </c>
      <c r="C38" s="45" t="s">
        <v>3784</v>
      </c>
      <c r="D38" s="45" t="s">
        <v>3811</v>
      </c>
      <c r="E38" s="45" t="s">
        <v>141</v>
      </c>
      <c r="F38" s="55">
        <v>0</v>
      </c>
      <c r="G38" s="55">
        <v>0</v>
      </c>
      <c r="H38" s="55">
        <v>0</v>
      </c>
      <c r="I38" s="55">
        <v>0</v>
      </c>
      <c r="J38" s="55">
        <v>0</v>
      </c>
      <c r="K38" s="55">
        <v>0</v>
      </c>
      <c r="L38" s="55">
        <v>0</v>
      </c>
      <c r="M38" s="55">
        <v>0</v>
      </c>
      <c r="N38" s="55">
        <v>0</v>
      </c>
      <c r="O38" s="55">
        <v>0</v>
      </c>
      <c r="P38" s="55">
        <v>0</v>
      </c>
      <c r="Q38" s="55">
        <v>0</v>
      </c>
      <c r="R38" s="55">
        <v>0</v>
      </c>
      <c r="S38" s="55">
        <v>0</v>
      </c>
      <c r="U38" s="173" t="s">
        <v>2049</v>
      </c>
      <c r="V38" s="55">
        <v>8876073</v>
      </c>
      <c r="Y38" s="55"/>
    </row>
    <row r="39" spans="1:26" ht="13.2" x14ac:dyDescent="0.25">
      <c r="A39" s="45" t="s">
        <v>72</v>
      </c>
      <c r="B39" s="45" t="s">
        <v>2045</v>
      </c>
      <c r="C39" s="45" t="s">
        <v>3784</v>
      </c>
      <c r="D39" s="45" t="s">
        <v>3812</v>
      </c>
      <c r="E39" s="45" t="s">
        <v>141</v>
      </c>
      <c r="F39" s="55">
        <v>47467</v>
      </c>
      <c r="G39" s="55">
        <v>48879</v>
      </c>
      <c r="H39" s="55">
        <v>48956</v>
      </c>
      <c r="I39" s="55">
        <v>53581</v>
      </c>
      <c r="J39" s="55">
        <v>49302</v>
      </c>
      <c r="K39" s="55">
        <v>49278</v>
      </c>
      <c r="L39" s="55">
        <v>49268</v>
      </c>
      <c r="M39" s="55">
        <v>49266</v>
      </c>
      <c r="N39" s="55">
        <v>49446</v>
      </c>
      <c r="O39" s="55">
        <v>58464</v>
      </c>
      <c r="P39" s="55">
        <v>58657</v>
      </c>
      <c r="Q39" s="55">
        <v>58833</v>
      </c>
      <c r="R39" s="55">
        <v>63717</v>
      </c>
      <c r="S39" s="55">
        <v>52460079</v>
      </c>
      <c r="U39" s="173" t="s">
        <v>2050</v>
      </c>
      <c r="V39" s="55">
        <v>0</v>
      </c>
      <c r="Y39" s="55"/>
    </row>
    <row r="40" spans="1:26" ht="13.2" x14ac:dyDescent="0.25">
      <c r="A40" s="45" t="s">
        <v>72</v>
      </c>
      <c r="B40" s="45" t="s">
        <v>2046</v>
      </c>
      <c r="C40" s="45" t="s">
        <v>1686</v>
      </c>
      <c r="D40" s="45" t="s">
        <v>3813</v>
      </c>
      <c r="E40" s="45" t="s">
        <v>141</v>
      </c>
      <c r="F40" s="55">
        <v>0</v>
      </c>
      <c r="G40" s="55">
        <v>0</v>
      </c>
      <c r="H40" s="55">
        <v>0</v>
      </c>
      <c r="I40" s="55">
        <v>0</v>
      </c>
      <c r="J40" s="55">
        <v>0</v>
      </c>
      <c r="K40" s="55">
        <v>0</v>
      </c>
      <c r="L40" s="55">
        <v>0</v>
      </c>
      <c r="M40" s="55">
        <v>0</v>
      </c>
      <c r="N40" s="55">
        <v>0</v>
      </c>
      <c r="O40" s="55">
        <v>0</v>
      </c>
      <c r="P40" s="55">
        <v>0</v>
      </c>
      <c r="Q40" s="55">
        <v>0</v>
      </c>
      <c r="R40" s="55">
        <v>0</v>
      </c>
      <c r="S40" s="55">
        <v>0</v>
      </c>
      <c r="U40" s="173" t="s">
        <v>2051</v>
      </c>
      <c r="V40" s="55">
        <v>0</v>
      </c>
      <c r="Y40" s="55"/>
    </row>
    <row r="41" spans="1:26" ht="13.2" x14ac:dyDescent="0.25">
      <c r="A41" s="45" t="s">
        <v>72</v>
      </c>
      <c r="B41" s="45" t="s">
        <v>2047</v>
      </c>
      <c r="C41" s="45" t="s">
        <v>1686</v>
      </c>
      <c r="D41" s="45" t="s">
        <v>3814</v>
      </c>
      <c r="E41" s="45" t="s">
        <v>141</v>
      </c>
      <c r="F41" s="55">
        <v>1175</v>
      </c>
      <c r="G41" s="55">
        <v>1175</v>
      </c>
      <c r="H41" s="55">
        <v>1175</v>
      </c>
      <c r="I41" s="55">
        <v>1175</v>
      </c>
      <c r="J41" s="55">
        <v>1175</v>
      </c>
      <c r="K41" s="55">
        <v>1175</v>
      </c>
      <c r="L41" s="55">
        <v>1175</v>
      </c>
      <c r="M41" s="55">
        <v>1175</v>
      </c>
      <c r="N41" s="55">
        <v>1175</v>
      </c>
      <c r="O41" s="55">
        <v>1175</v>
      </c>
      <c r="P41" s="55">
        <v>1175</v>
      </c>
      <c r="Q41" s="55">
        <v>1175</v>
      </c>
      <c r="R41" s="55">
        <v>1175</v>
      </c>
      <c r="S41" s="55">
        <v>1174683</v>
      </c>
      <c r="U41" s="173" t="s">
        <v>2052</v>
      </c>
      <c r="V41" s="55">
        <v>0</v>
      </c>
      <c r="Y41" s="55"/>
    </row>
    <row r="42" spans="1:26" ht="13.2" x14ac:dyDescent="0.25">
      <c r="A42" s="45" t="s">
        <v>72</v>
      </c>
      <c r="B42" s="45" t="s">
        <v>2048</v>
      </c>
      <c r="C42" s="45" t="s">
        <v>1686</v>
      </c>
      <c r="D42" s="45" t="s">
        <v>3815</v>
      </c>
      <c r="E42" s="45" t="s">
        <v>141</v>
      </c>
      <c r="F42" s="55">
        <v>0</v>
      </c>
      <c r="G42" s="55">
        <v>0</v>
      </c>
      <c r="H42" s="55">
        <v>0</v>
      </c>
      <c r="I42" s="55">
        <v>0</v>
      </c>
      <c r="J42" s="55">
        <v>0</v>
      </c>
      <c r="K42" s="55">
        <v>0</v>
      </c>
      <c r="L42" s="55">
        <v>0</v>
      </c>
      <c r="M42" s="55">
        <v>0</v>
      </c>
      <c r="N42" s="55">
        <v>0</v>
      </c>
      <c r="O42" s="55">
        <v>0</v>
      </c>
      <c r="P42" s="55">
        <v>0</v>
      </c>
      <c r="Q42" s="55">
        <v>0</v>
      </c>
      <c r="R42" s="55">
        <v>0</v>
      </c>
      <c r="S42" s="55">
        <v>0</v>
      </c>
      <c r="U42" s="173" t="s">
        <v>2053</v>
      </c>
      <c r="V42" s="55">
        <v>369061</v>
      </c>
      <c r="Y42" s="55"/>
    </row>
    <row r="43" spans="1:26" ht="13.2" x14ac:dyDescent="0.25">
      <c r="A43" s="45" t="s">
        <v>72</v>
      </c>
      <c r="B43" s="45" t="s">
        <v>2049</v>
      </c>
      <c r="C43" s="45" t="s">
        <v>1686</v>
      </c>
      <c r="D43" s="45" t="s">
        <v>3816</v>
      </c>
      <c r="E43" s="45" t="s">
        <v>141</v>
      </c>
      <c r="F43" s="55">
        <v>8876</v>
      </c>
      <c r="G43" s="55">
        <v>8876</v>
      </c>
      <c r="H43" s="55">
        <v>8876</v>
      </c>
      <c r="I43" s="55">
        <v>8876</v>
      </c>
      <c r="J43" s="55">
        <v>8876</v>
      </c>
      <c r="K43" s="55">
        <v>8876</v>
      </c>
      <c r="L43" s="55">
        <v>8876</v>
      </c>
      <c r="M43" s="55">
        <v>8876</v>
      </c>
      <c r="N43" s="55">
        <v>8876</v>
      </c>
      <c r="O43" s="55">
        <v>8876</v>
      </c>
      <c r="P43" s="55">
        <v>8876</v>
      </c>
      <c r="Q43" s="55">
        <v>8876</v>
      </c>
      <c r="R43" s="55">
        <v>8876</v>
      </c>
      <c r="S43" s="55">
        <v>8876073</v>
      </c>
      <c r="U43" s="173" t="s">
        <v>2054</v>
      </c>
      <c r="V43" s="55">
        <v>0</v>
      </c>
      <c r="Y43" s="55"/>
    </row>
    <row r="44" spans="1:26" ht="13.2" x14ac:dyDescent="0.25">
      <c r="A44" s="45" t="s">
        <v>72</v>
      </c>
      <c r="B44" s="45" t="s">
        <v>2050</v>
      </c>
      <c r="C44" s="45" t="s">
        <v>1686</v>
      </c>
      <c r="D44" s="45" t="s">
        <v>3817</v>
      </c>
      <c r="E44" s="45" t="s">
        <v>141</v>
      </c>
      <c r="F44" s="55">
        <v>0</v>
      </c>
      <c r="G44" s="55">
        <v>0</v>
      </c>
      <c r="H44" s="55">
        <v>0</v>
      </c>
      <c r="I44" s="55">
        <v>0</v>
      </c>
      <c r="J44" s="55">
        <v>0</v>
      </c>
      <c r="K44" s="55">
        <v>0</v>
      </c>
      <c r="L44" s="55">
        <v>0</v>
      </c>
      <c r="M44" s="55">
        <v>0</v>
      </c>
      <c r="N44" s="55">
        <v>0</v>
      </c>
      <c r="O44" s="55">
        <v>0</v>
      </c>
      <c r="P44" s="55">
        <v>0</v>
      </c>
      <c r="Q44" s="55">
        <v>0</v>
      </c>
      <c r="R44" s="55">
        <v>0</v>
      </c>
      <c r="S44" s="55">
        <v>0</v>
      </c>
      <c r="U44" s="173" t="s">
        <v>2055</v>
      </c>
      <c r="V44" s="55">
        <v>112871</v>
      </c>
      <c r="Y44" s="55"/>
    </row>
    <row r="45" spans="1:26" ht="13.2" x14ac:dyDescent="0.25">
      <c r="A45" s="45" t="s">
        <v>72</v>
      </c>
      <c r="B45" s="45" t="s">
        <v>2051</v>
      </c>
      <c r="C45" s="45" t="s">
        <v>1686</v>
      </c>
      <c r="D45" s="45" t="s">
        <v>3818</v>
      </c>
      <c r="E45" s="45" t="s">
        <v>141</v>
      </c>
      <c r="F45" s="55">
        <v>0</v>
      </c>
      <c r="G45" s="55">
        <v>0</v>
      </c>
      <c r="H45" s="55">
        <v>0</v>
      </c>
      <c r="I45" s="55">
        <v>0</v>
      </c>
      <c r="J45" s="55">
        <v>0</v>
      </c>
      <c r="K45" s="55">
        <v>0</v>
      </c>
      <c r="L45" s="55">
        <v>0</v>
      </c>
      <c r="M45" s="55">
        <v>0</v>
      </c>
      <c r="N45" s="55">
        <v>0</v>
      </c>
      <c r="O45" s="55">
        <v>0</v>
      </c>
      <c r="P45" s="55">
        <v>0</v>
      </c>
      <c r="Q45" s="55">
        <v>0</v>
      </c>
      <c r="R45" s="55">
        <v>0</v>
      </c>
      <c r="S45" s="55">
        <v>0</v>
      </c>
      <c r="U45" s="173" t="s">
        <v>2056</v>
      </c>
      <c r="V45" s="55">
        <v>0</v>
      </c>
      <c r="Y45" s="55"/>
    </row>
    <row r="46" spans="1:26" ht="13.2" x14ac:dyDescent="0.25">
      <c r="A46" s="45" t="s">
        <v>72</v>
      </c>
      <c r="B46" s="45" t="s">
        <v>2052</v>
      </c>
      <c r="C46" s="45" t="s">
        <v>1686</v>
      </c>
      <c r="D46" s="45" t="s">
        <v>3819</v>
      </c>
      <c r="E46" s="45" t="s">
        <v>141</v>
      </c>
      <c r="F46" s="55">
        <v>0</v>
      </c>
      <c r="G46" s="55">
        <v>0</v>
      </c>
      <c r="H46" s="55">
        <v>0</v>
      </c>
      <c r="I46" s="55">
        <v>0</v>
      </c>
      <c r="J46" s="55">
        <v>0</v>
      </c>
      <c r="K46" s="55">
        <v>0</v>
      </c>
      <c r="L46" s="55">
        <v>0</v>
      </c>
      <c r="M46" s="55">
        <v>0</v>
      </c>
      <c r="N46" s="55">
        <v>0</v>
      </c>
      <c r="O46" s="55">
        <v>0</v>
      </c>
      <c r="P46" s="55">
        <v>0</v>
      </c>
      <c r="Q46" s="55">
        <v>0</v>
      </c>
      <c r="R46" s="55">
        <v>0</v>
      </c>
      <c r="S46" s="55">
        <v>0</v>
      </c>
      <c r="U46" s="173" t="s">
        <v>2057</v>
      </c>
      <c r="V46" s="55">
        <v>0</v>
      </c>
      <c r="Y46" s="55"/>
    </row>
    <row r="47" spans="1:26" ht="13.2" x14ac:dyDescent="0.25">
      <c r="A47" s="45" t="s">
        <v>72</v>
      </c>
      <c r="B47" s="45" t="s">
        <v>2053</v>
      </c>
      <c r="C47" s="45" t="s">
        <v>1686</v>
      </c>
      <c r="D47" s="45" t="s">
        <v>3820</v>
      </c>
      <c r="E47" s="45" t="s">
        <v>141</v>
      </c>
      <c r="F47" s="55">
        <v>369</v>
      </c>
      <c r="G47" s="55">
        <v>369</v>
      </c>
      <c r="H47" s="55">
        <v>369</v>
      </c>
      <c r="I47" s="55">
        <v>369</v>
      </c>
      <c r="J47" s="55">
        <v>369</v>
      </c>
      <c r="K47" s="55">
        <v>369</v>
      </c>
      <c r="L47" s="55">
        <v>369</v>
      </c>
      <c r="M47" s="55">
        <v>369</v>
      </c>
      <c r="N47" s="55">
        <v>369</v>
      </c>
      <c r="O47" s="55">
        <v>369</v>
      </c>
      <c r="P47" s="55">
        <v>369</v>
      </c>
      <c r="Q47" s="55">
        <v>369</v>
      </c>
      <c r="R47" s="55">
        <v>369</v>
      </c>
      <c r="S47" s="55">
        <v>369061</v>
      </c>
      <c r="U47" s="173" t="s">
        <v>2058</v>
      </c>
      <c r="V47" s="55">
        <v>5157737</v>
      </c>
      <c r="Y47" s="55"/>
    </row>
    <row r="48" spans="1:26" ht="13.2" x14ac:dyDescent="0.25">
      <c r="A48" s="45" t="s">
        <v>72</v>
      </c>
      <c r="B48" s="45" t="s">
        <v>2054</v>
      </c>
      <c r="C48" s="45" t="s">
        <v>1686</v>
      </c>
      <c r="D48" s="45" t="s">
        <v>3821</v>
      </c>
      <c r="E48" s="45" t="s">
        <v>141</v>
      </c>
      <c r="F48" s="55">
        <v>0</v>
      </c>
      <c r="G48" s="55">
        <v>0</v>
      </c>
      <c r="H48" s="55">
        <v>0</v>
      </c>
      <c r="I48" s="55">
        <v>0</v>
      </c>
      <c r="J48" s="55">
        <v>0</v>
      </c>
      <c r="K48" s="55">
        <v>0</v>
      </c>
      <c r="L48" s="55">
        <v>0</v>
      </c>
      <c r="M48" s="55">
        <v>0</v>
      </c>
      <c r="N48" s="55">
        <v>0</v>
      </c>
      <c r="O48" s="55">
        <v>0</v>
      </c>
      <c r="P48" s="55">
        <v>0</v>
      </c>
      <c r="Q48" s="55">
        <v>0</v>
      </c>
      <c r="R48" s="55">
        <v>0</v>
      </c>
      <c r="S48" s="55">
        <v>0</v>
      </c>
      <c r="U48" s="173" t="s">
        <v>2059</v>
      </c>
      <c r="V48" s="55">
        <v>0</v>
      </c>
      <c r="Y48" s="55"/>
    </row>
    <row r="49" spans="1:25" ht="13.2" x14ac:dyDescent="0.25">
      <c r="A49" s="45" t="s">
        <v>72</v>
      </c>
      <c r="B49" s="45" t="s">
        <v>2055</v>
      </c>
      <c r="C49" s="45" t="s">
        <v>1686</v>
      </c>
      <c r="D49" s="45" t="s">
        <v>3822</v>
      </c>
      <c r="E49" s="45" t="s">
        <v>141</v>
      </c>
      <c r="F49" s="55">
        <v>113</v>
      </c>
      <c r="G49" s="55">
        <v>113</v>
      </c>
      <c r="H49" s="55">
        <v>113</v>
      </c>
      <c r="I49" s="55">
        <v>113</v>
      </c>
      <c r="J49" s="55">
        <v>113</v>
      </c>
      <c r="K49" s="55">
        <v>113</v>
      </c>
      <c r="L49" s="55">
        <v>113</v>
      </c>
      <c r="M49" s="55">
        <v>113</v>
      </c>
      <c r="N49" s="55">
        <v>113</v>
      </c>
      <c r="O49" s="55">
        <v>113</v>
      </c>
      <c r="P49" s="55">
        <v>113</v>
      </c>
      <c r="Q49" s="55">
        <v>113</v>
      </c>
      <c r="R49" s="55">
        <v>113</v>
      </c>
      <c r="S49" s="55">
        <v>112871</v>
      </c>
      <c r="U49" s="173" t="s">
        <v>2060</v>
      </c>
      <c r="V49" s="55">
        <v>0</v>
      </c>
      <c r="Y49" s="55"/>
    </row>
    <row r="50" spans="1:25" ht="13.2" x14ac:dyDescent="0.25">
      <c r="A50" s="45" t="s">
        <v>72</v>
      </c>
      <c r="B50" s="45" t="s">
        <v>2056</v>
      </c>
      <c r="C50" s="45" t="s">
        <v>1686</v>
      </c>
      <c r="D50" s="45" t="s">
        <v>3823</v>
      </c>
      <c r="E50" s="45" t="s">
        <v>141</v>
      </c>
      <c r="F50" s="55">
        <v>0</v>
      </c>
      <c r="G50" s="55">
        <v>0</v>
      </c>
      <c r="H50" s="55">
        <v>0</v>
      </c>
      <c r="I50" s="55">
        <v>0</v>
      </c>
      <c r="J50" s="55">
        <v>0</v>
      </c>
      <c r="K50" s="55">
        <v>0</v>
      </c>
      <c r="L50" s="55">
        <v>0</v>
      </c>
      <c r="M50" s="55">
        <v>0</v>
      </c>
      <c r="N50" s="55">
        <v>0</v>
      </c>
      <c r="O50" s="55">
        <v>0</v>
      </c>
      <c r="P50" s="55">
        <v>0</v>
      </c>
      <c r="Q50" s="55">
        <v>0</v>
      </c>
      <c r="R50" s="55">
        <v>0</v>
      </c>
      <c r="S50" s="55">
        <v>0</v>
      </c>
      <c r="U50" s="173" t="s">
        <v>2061</v>
      </c>
      <c r="V50" s="55">
        <v>0</v>
      </c>
      <c r="Y50" s="55"/>
    </row>
    <row r="51" spans="1:25" ht="13.2" x14ac:dyDescent="0.25">
      <c r="A51" s="45" t="s">
        <v>72</v>
      </c>
      <c r="B51" s="45" t="s">
        <v>2057</v>
      </c>
      <c r="C51" s="45" t="s">
        <v>1686</v>
      </c>
      <c r="D51" s="45" t="s">
        <v>3824</v>
      </c>
      <c r="E51" s="45" t="s">
        <v>141</v>
      </c>
      <c r="F51" s="55">
        <v>0</v>
      </c>
      <c r="G51" s="55">
        <v>0</v>
      </c>
      <c r="H51" s="55">
        <v>0</v>
      </c>
      <c r="I51" s="55">
        <v>0</v>
      </c>
      <c r="J51" s="55">
        <v>0</v>
      </c>
      <c r="K51" s="55">
        <v>0</v>
      </c>
      <c r="L51" s="55">
        <v>0</v>
      </c>
      <c r="M51" s="55">
        <v>0</v>
      </c>
      <c r="N51" s="55">
        <v>0</v>
      </c>
      <c r="O51" s="55">
        <v>0</v>
      </c>
      <c r="P51" s="55">
        <v>0</v>
      </c>
      <c r="Q51" s="55">
        <v>0</v>
      </c>
      <c r="R51" s="55">
        <v>0</v>
      </c>
      <c r="S51" s="55">
        <v>0</v>
      </c>
      <c r="U51" s="173" t="s">
        <v>2062</v>
      </c>
      <c r="V51" s="55">
        <v>22904035</v>
      </c>
      <c r="Y51" s="55"/>
    </row>
    <row r="52" spans="1:25" ht="13.2" x14ac:dyDescent="0.25">
      <c r="A52" s="45" t="s">
        <v>72</v>
      </c>
      <c r="B52" s="45" t="s">
        <v>2058</v>
      </c>
      <c r="C52" s="45" t="s">
        <v>1686</v>
      </c>
      <c r="D52" s="45" t="s">
        <v>3825</v>
      </c>
      <c r="E52" s="45" t="s">
        <v>141</v>
      </c>
      <c r="F52" s="55">
        <v>9522</v>
      </c>
      <c r="G52" s="55">
        <v>9522</v>
      </c>
      <c r="H52" s="55">
        <v>9522</v>
      </c>
      <c r="I52" s="55">
        <v>9522</v>
      </c>
      <c r="J52" s="55">
        <v>9522</v>
      </c>
      <c r="K52" s="55">
        <v>9522</v>
      </c>
      <c r="L52" s="55">
        <v>9522</v>
      </c>
      <c r="M52" s="55">
        <v>0</v>
      </c>
      <c r="N52" s="55">
        <v>0</v>
      </c>
      <c r="O52" s="55">
        <v>0</v>
      </c>
      <c r="P52" s="55">
        <v>0</v>
      </c>
      <c r="Q52" s="55">
        <v>0</v>
      </c>
      <c r="R52" s="55">
        <v>0</v>
      </c>
      <c r="S52" s="55">
        <v>5157737</v>
      </c>
      <c r="U52" s="173" t="s">
        <v>2063</v>
      </c>
      <c r="V52" s="55">
        <v>0</v>
      </c>
      <c r="Y52" s="55"/>
    </row>
    <row r="53" spans="1:25" ht="13.2" x14ac:dyDescent="0.25">
      <c r="A53" s="45" t="s">
        <v>72</v>
      </c>
      <c r="B53" s="45" t="s">
        <v>2059</v>
      </c>
      <c r="C53" s="45" t="s">
        <v>1686</v>
      </c>
      <c r="D53" s="45" t="s">
        <v>3826</v>
      </c>
      <c r="E53" s="45" t="s">
        <v>141</v>
      </c>
      <c r="F53" s="55">
        <v>0</v>
      </c>
      <c r="G53" s="55">
        <v>0</v>
      </c>
      <c r="H53" s="55">
        <v>0</v>
      </c>
      <c r="I53" s="55">
        <v>0</v>
      </c>
      <c r="J53" s="55">
        <v>0</v>
      </c>
      <c r="K53" s="55">
        <v>0</v>
      </c>
      <c r="L53" s="55">
        <v>0</v>
      </c>
      <c r="M53" s="55">
        <v>0</v>
      </c>
      <c r="N53" s="55">
        <v>0</v>
      </c>
      <c r="O53" s="55">
        <v>0</v>
      </c>
      <c r="P53" s="55">
        <v>0</v>
      </c>
      <c r="Q53" s="55">
        <v>0</v>
      </c>
      <c r="R53" s="55">
        <v>0</v>
      </c>
      <c r="S53" s="55">
        <v>0</v>
      </c>
      <c r="U53" s="173" t="s">
        <v>2064</v>
      </c>
      <c r="V53" s="55">
        <v>0</v>
      </c>
      <c r="Y53" s="55"/>
    </row>
    <row r="54" spans="1:25" ht="13.2" x14ac:dyDescent="0.25">
      <c r="A54" s="45" t="s">
        <v>72</v>
      </c>
      <c r="B54" s="45" t="s">
        <v>2060</v>
      </c>
      <c r="C54" s="45" t="s">
        <v>1686</v>
      </c>
      <c r="D54" s="45" t="s">
        <v>3827</v>
      </c>
      <c r="E54" s="45" t="s">
        <v>141</v>
      </c>
      <c r="F54" s="55">
        <v>0</v>
      </c>
      <c r="G54" s="55">
        <v>0</v>
      </c>
      <c r="H54" s="55">
        <v>0</v>
      </c>
      <c r="I54" s="55">
        <v>0</v>
      </c>
      <c r="J54" s="55">
        <v>0</v>
      </c>
      <c r="K54" s="55">
        <v>0</v>
      </c>
      <c r="L54" s="55">
        <v>0</v>
      </c>
      <c r="M54" s="55">
        <v>0</v>
      </c>
      <c r="N54" s="55">
        <v>0</v>
      </c>
      <c r="O54" s="55">
        <v>0</v>
      </c>
      <c r="P54" s="55">
        <v>0</v>
      </c>
      <c r="Q54" s="55">
        <v>0</v>
      </c>
      <c r="R54" s="55">
        <v>0</v>
      </c>
      <c r="S54" s="55">
        <v>0</v>
      </c>
      <c r="U54" s="173" t="s">
        <v>2065</v>
      </c>
      <c r="V54" s="55">
        <v>0</v>
      </c>
      <c r="Y54" s="55"/>
    </row>
    <row r="55" spans="1:25" ht="13.2" x14ac:dyDescent="0.25">
      <c r="A55" s="45" t="s">
        <v>72</v>
      </c>
      <c r="B55" s="45" t="s">
        <v>2061</v>
      </c>
      <c r="C55" s="45" t="s">
        <v>1686</v>
      </c>
      <c r="D55" s="45" t="s">
        <v>3828</v>
      </c>
      <c r="E55" s="45" t="s">
        <v>141</v>
      </c>
      <c r="F55" s="55">
        <v>0</v>
      </c>
      <c r="G55" s="55">
        <v>0</v>
      </c>
      <c r="H55" s="55">
        <v>0</v>
      </c>
      <c r="I55" s="55">
        <v>0</v>
      </c>
      <c r="J55" s="55">
        <v>0</v>
      </c>
      <c r="K55" s="55">
        <v>0</v>
      </c>
      <c r="L55" s="55">
        <v>0</v>
      </c>
      <c r="M55" s="55">
        <v>0</v>
      </c>
      <c r="N55" s="55">
        <v>0</v>
      </c>
      <c r="O55" s="55">
        <v>0</v>
      </c>
      <c r="P55" s="55">
        <v>0</v>
      </c>
      <c r="Q55" s="55">
        <v>0</v>
      </c>
      <c r="R55" s="55">
        <v>0</v>
      </c>
      <c r="S55" s="55">
        <v>0</v>
      </c>
      <c r="U55" s="173" t="s">
        <v>2066</v>
      </c>
      <c r="V55" s="55">
        <v>3421725</v>
      </c>
      <c r="Y55" s="55"/>
    </row>
    <row r="56" spans="1:25" ht="13.2" x14ac:dyDescent="0.25">
      <c r="A56" s="45" t="s">
        <v>72</v>
      </c>
      <c r="B56" s="45" t="s">
        <v>2062</v>
      </c>
      <c r="C56" s="45" t="s">
        <v>1686</v>
      </c>
      <c r="D56" s="45" t="s">
        <v>3829</v>
      </c>
      <c r="E56" s="45" t="s">
        <v>141</v>
      </c>
      <c r="F56" s="55">
        <v>22904</v>
      </c>
      <c r="G56" s="55">
        <v>22904</v>
      </c>
      <c r="H56" s="55">
        <v>22904</v>
      </c>
      <c r="I56" s="55">
        <v>22904</v>
      </c>
      <c r="J56" s="55">
        <v>22904</v>
      </c>
      <c r="K56" s="55">
        <v>22904</v>
      </c>
      <c r="L56" s="55">
        <v>22904</v>
      </c>
      <c r="M56" s="55">
        <v>22904</v>
      </c>
      <c r="N56" s="55">
        <v>22904</v>
      </c>
      <c r="O56" s="55">
        <v>22904</v>
      </c>
      <c r="P56" s="55">
        <v>22904</v>
      </c>
      <c r="Q56" s="55">
        <v>22904</v>
      </c>
      <c r="R56" s="55">
        <v>22904</v>
      </c>
      <c r="S56" s="55">
        <v>22904035</v>
      </c>
      <c r="U56" s="173" t="s">
        <v>2067</v>
      </c>
      <c r="V56" s="55">
        <v>0</v>
      </c>
      <c r="Y56" s="55"/>
    </row>
    <row r="57" spans="1:25" ht="13.2" x14ac:dyDescent="0.25">
      <c r="A57" s="45" t="s">
        <v>72</v>
      </c>
      <c r="B57" s="45" t="s">
        <v>2063</v>
      </c>
      <c r="C57" s="45" t="s">
        <v>1686</v>
      </c>
      <c r="D57" s="45" t="s">
        <v>3830</v>
      </c>
      <c r="E57" s="45" t="s">
        <v>141</v>
      </c>
      <c r="F57" s="55">
        <v>0</v>
      </c>
      <c r="G57" s="55">
        <v>0</v>
      </c>
      <c r="H57" s="55">
        <v>0</v>
      </c>
      <c r="I57" s="55">
        <v>0</v>
      </c>
      <c r="J57" s="55">
        <v>0</v>
      </c>
      <c r="K57" s="55">
        <v>0</v>
      </c>
      <c r="L57" s="55">
        <v>0</v>
      </c>
      <c r="M57" s="55">
        <v>0</v>
      </c>
      <c r="N57" s="55">
        <v>0</v>
      </c>
      <c r="O57" s="55">
        <v>0</v>
      </c>
      <c r="P57" s="55">
        <v>0</v>
      </c>
      <c r="Q57" s="55">
        <v>0</v>
      </c>
      <c r="R57" s="55">
        <v>0</v>
      </c>
      <c r="S57" s="55">
        <v>0</v>
      </c>
      <c r="U57" s="173" t="s">
        <v>2068</v>
      </c>
      <c r="V57" s="55">
        <v>0</v>
      </c>
      <c r="Y57" s="55"/>
    </row>
    <row r="58" spans="1:25" ht="13.2" x14ac:dyDescent="0.25">
      <c r="A58" s="45" t="s">
        <v>72</v>
      </c>
      <c r="B58" s="45" t="s">
        <v>2064</v>
      </c>
      <c r="C58" s="45" t="s">
        <v>1686</v>
      </c>
      <c r="D58" s="45" t="s">
        <v>3831</v>
      </c>
      <c r="E58" s="45" t="s">
        <v>141</v>
      </c>
      <c r="F58" s="55">
        <v>0</v>
      </c>
      <c r="G58" s="55">
        <v>0</v>
      </c>
      <c r="H58" s="55">
        <v>0</v>
      </c>
      <c r="I58" s="55">
        <v>0</v>
      </c>
      <c r="J58" s="55">
        <v>0</v>
      </c>
      <c r="K58" s="55">
        <v>0</v>
      </c>
      <c r="L58" s="55">
        <v>0</v>
      </c>
      <c r="M58" s="55">
        <v>0</v>
      </c>
      <c r="N58" s="55">
        <v>0</v>
      </c>
      <c r="O58" s="55">
        <v>0</v>
      </c>
      <c r="P58" s="55">
        <v>0</v>
      </c>
      <c r="Q58" s="55">
        <v>0</v>
      </c>
      <c r="R58" s="55">
        <v>0</v>
      </c>
      <c r="S58" s="55">
        <v>0</v>
      </c>
      <c r="U58" s="173" t="s">
        <v>2069</v>
      </c>
      <c r="V58" s="55">
        <v>0</v>
      </c>
      <c r="Y58" s="55"/>
    </row>
    <row r="59" spans="1:25" ht="13.2" x14ac:dyDescent="0.25">
      <c r="A59" s="45" t="s">
        <v>72</v>
      </c>
      <c r="B59" s="45" t="s">
        <v>2065</v>
      </c>
      <c r="C59" s="45" t="s">
        <v>1686</v>
      </c>
      <c r="D59" s="45" t="s">
        <v>3832</v>
      </c>
      <c r="E59" s="45" t="s">
        <v>141</v>
      </c>
      <c r="F59" s="55">
        <v>0</v>
      </c>
      <c r="G59" s="55">
        <v>0</v>
      </c>
      <c r="H59" s="55">
        <v>0</v>
      </c>
      <c r="I59" s="55">
        <v>0</v>
      </c>
      <c r="J59" s="55">
        <v>0</v>
      </c>
      <c r="K59" s="55">
        <v>0</v>
      </c>
      <c r="L59" s="55">
        <v>0</v>
      </c>
      <c r="M59" s="55">
        <v>0</v>
      </c>
      <c r="N59" s="55">
        <v>0</v>
      </c>
      <c r="O59" s="55">
        <v>0</v>
      </c>
      <c r="P59" s="55">
        <v>0</v>
      </c>
      <c r="Q59" s="55">
        <v>0</v>
      </c>
      <c r="R59" s="55">
        <v>0</v>
      </c>
      <c r="S59" s="55">
        <v>0</v>
      </c>
      <c r="U59" s="173" t="s">
        <v>2070</v>
      </c>
      <c r="V59" s="55">
        <v>0</v>
      </c>
      <c r="Y59" s="55"/>
    </row>
    <row r="60" spans="1:25" ht="13.2" x14ac:dyDescent="0.25">
      <c r="A60" s="45" t="s">
        <v>72</v>
      </c>
      <c r="B60" s="45" t="s">
        <v>2066</v>
      </c>
      <c r="C60" s="45" t="s">
        <v>1686</v>
      </c>
      <c r="D60" s="45" t="s">
        <v>3833</v>
      </c>
      <c r="E60" s="45" t="s">
        <v>141</v>
      </c>
      <c r="F60" s="55">
        <v>3440</v>
      </c>
      <c r="G60" s="55">
        <v>3421</v>
      </c>
      <c r="H60" s="55">
        <v>3421</v>
      </c>
      <c r="I60" s="55">
        <v>3421</v>
      </c>
      <c r="J60" s="55">
        <v>3421</v>
      </c>
      <c r="K60" s="55">
        <v>3421</v>
      </c>
      <c r="L60" s="55">
        <v>3421</v>
      </c>
      <c r="M60" s="55">
        <v>3421</v>
      </c>
      <c r="N60" s="55">
        <v>3421</v>
      </c>
      <c r="O60" s="55">
        <v>3421</v>
      </c>
      <c r="P60" s="55">
        <v>3421</v>
      </c>
      <c r="Q60" s="55">
        <v>3421</v>
      </c>
      <c r="R60" s="55">
        <v>3421</v>
      </c>
      <c r="S60" s="55">
        <v>3421725</v>
      </c>
      <c r="U60" s="173" t="s">
        <v>2071</v>
      </c>
      <c r="V60" s="55">
        <v>17899412</v>
      </c>
      <c r="Y60" s="55"/>
    </row>
    <row r="61" spans="1:25" ht="13.2" x14ac:dyDescent="0.25">
      <c r="A61" s="45" t="s">
        <v>72</v>
      </c>
      <c r="B61" s="45" t="s">
        <v>2067</v>
      </c>
      <c r="C61" s="45" t="s">
        <v>1686</v>
      </c>
      <c r="D61" s="45" t="s">
        <v>3834</v>
      </c>
      <c r="E61" s="45" t="s">
        <v>141</v>
      </c>
      <c r="F61" s="55">
        <v>0</v>
      </c>
      <c r="G61" s="55">
        <v>0</v>
      </c>
      <c r="H61" s="55">
        <v>0</v>
      </c>
      <c r="I61" s="55">
        <v>0</v>
      </c>
      <c r="J61" s="55">
        <v>0</v>
      </c>
      <c r="K61" s="55">
        <v>0</v>
      </c>
      <c r="L61" s="55">
        <v>0</v>
      </c>
      <c r="M61" s="55">
        <v>0</v>
      </c>
      <c r="N61" s="55">
        <v>0</v>
      </c>
      <c r="O61" s="55">
        <v>0</v>
      </c>
      <c r="P61" s="55">
        <v>0</v>
      </c>
      <c r="Q61" s="55">
        <v>0</v>
      </c>
      <c r="R61" s="55">
        <v>0</v>
      </c>
      <c r="S61" s="55">
        <v>0</v>
      </c>
      <c r="U61" s="173" t="s">
        <v>2072</v>
      </c>
      <c r="V61" s="55">
        <v>0</v>
      </c>
      <c r="Y61" s="55"/>
    </row>
    <row r="62" spans="1:25" ht="13.2" x14ac:dyDescent="0.25">
      <c r="A62" s="45" t="s">
        <v>72</v>
      </c>
      <c r="B62" s="45" t="s">
        <v>2068</v>
      </c>
      <c r="C62" s="45" t="s">
        <v>1686</v>
      </c>
      <c r="D62" s="45" t="s">
        <v>3835</v>
      </c>
      <c r="E62" s="45" t="s">
        <v>141</v>
      </c>
      <c r="F62" s="55">
        <v>0</v>
      </c>
      <c r="G62" s="55">
        <v>0</v>
      </c>
      <c r="H62" s="55">
        <v>0</v>
      </c>
      <c r="I62" s="55">
        <v>0</v>
      </c>
      <c r="J62" s="55">
        <v>0</v>
      </c>
      <c r="K62" s="55">
        <v>0</v>
      </c>
      <c r="L62" s="55">
        <v>0</v>
      </c>
      <c r="M62" s="55">
        <v>0</v>
      </c>
      <c r="N62" s="55">
        <v>0</v>
      </c>
      <c r="O62" s="55">
        <v>0</v>
      </c>
      <c r="P62" s="55">
        <v>0</v>
      </c>
      <c r="Q62" s="55">
        <v>0</v>
      </c>
      <c r="R62" s="55">
        <v>0</v>
      </c>
      <c r="S62" s="55">
        <v>0</v>
      </c>
      <c r="U62" s="173" t="s">
        <v>2073</v>
      </c>
      <c r="V62" s="55">
        <v>6222205</v>
      </c>
      <c r="Y62" s="55"/>
    </row>
    <row r="63" spans="1:25" ht="13.2" x14ac:dyDescent="0.25">
      <c r="A63" s="45" t="s">
        <v>72</v>
      </c>
      <c r="B63" s="45" t="s">
        <v>2069</v>
      </c>
      <c r="C63" s="45" t="s">
        <v>1686</v>
      </c>
      <c r="D63" s="45" t="s">
        <v>3836</v>
      </c>
      <c r="E63" s="45" t="s">
        <v>141</v>
      </c>
      <c r="F63" s="55">
        <v>0</v>
      </c>
      <c r="G63" s="55">
        <v>0</v>
      </c>
      <c r="H63" s="55">
        <v>0</v>
      </c>
      <c r="I63" s="55">
        <v>0</v>
      </c>
      <c r="J63" s="55">
        <v>0</v>
      </c>
      <c r="K63" s="55">
        <v>0</v>
      </c>
      <c r="L63" s="55">
        <v>0</v>
      </c>
      <c r="M63" s="55">
        <v>0</v>
      </c>
      <c r="N63" s="55">
        <v>0</v>
      </c>
      <c r="O63" s="55">
        <v>0</v>
      </c>
      <c r="P63" s="55">
        <v>0</v>
      </c>
      <c r="Q63" s="55">
        <v>0</v>
      </c>
      <c r="R63" s="55">
        <v>0</v>
      </c>
      <c r="S63" s="55">
        <v>0</v>
      </c>
      <c r="U63" s="173" t="s">
        <v>2074</v>
      </c>
      <c r="V63" s="55">
        <v>0</v>
      </c>
      <c r="Y63" s="55"/>
    </row>
    <row r="64" spans="1:25" ht="13.2" x14ac:dyDescent="0.25">
      <c r="A64" s="45" t="s">
        <v>72</v>
      </c>
      <c r="B64" s="45" t="s">
        <v>2070</v>
      </c>
      <c r="C64" s="45" t="s">
        <v>3837</v>
      </c>
      <c r="D64" s="45" t="s">
        <v>3838</v>
      </c>
      <c r="E64" s="45" t="s">
        <v>141</v>
      </c>
      <c r="F64" s="55">
        <v>0</v>
      </c>
      <c r="G64" s="55">
        <v>0</v>
      </c>
      <c r="H64" s="55">
        <v>0</v>
      </c>
      <c r="I64" s="55">
        <v>0</v>
      </c>
      <c r="J64" s="55">
        <v>0</v>
      </c>
      <c r="K64" s="55">
        <v>0</v>
      </c>
      <c r="L64" s="55">
        <v>0</v>
      </c>
      <c r="M64" s="55">
        <v>0</v>
      </c>
      <c r="N64" s="55">
        <v>0</v>
      </c>
      <c r="O64" s="55">
        <v>0</v>
      </c>
      <c r="P64" s="55">
        <v>0</v>
      </c>
      <c r="Q64" s="55">
        <v>0</v>
      </c>
      <c r="R64" s="55">
        <v>0</v>
      </c>
      <c r="S64" s="55">
        <v>0</v>
      </c>
      <c r="U64" s="173" t="s">
        <v>2075</v>
      </c>
      <c r="V64" s="55">
        <v>89965154</v>
      </c>
      <c r="Y64" s="55"/>
    </row>
    <row r="65" spans="1:25" ht="13.2" x14ac:dyDescent="0.25">
      <c r="A65" s="45" t="s">
        <v>72</v>
      </c>
      <c r="B65" s="45" t="s">
        <v>2071</v>
      </c>
      <c r="C65" s="45" t="s">
        <v>3839</v>
      </c>
      <c r="D65" s="45" t="s">
        <v>3840</v>
      </c>
      <c r="E65" s="45" t="s">
        <v>141</v>
      </c>
      <c r="F65" s="55">
        <v>12420</v>
      </c>
      <c r="G65" s="55">
        <v>12421</v>
      </c>
      <c r="H65" s="55">
        <v>12415</v>
      </c>
      <c r="I65" s="55">
        <v>12464</v>
      </c>
      <c r="J65" s="55">
        <v>12464</v>
      </c>
      <c r="K65" s="55">
        <v>12462</v>
      </c>
      <c r="L65" s="55">
        <v>12462</v>
      </c>
      <c r="M65" s="55">
        <v>23949</v>
      </c>
      <c r="N65" s="55">
        <v>23949</v>
      </c>
      <c r="O65" s="55">
        <v>23949</v>
      </c>
      <c r="P65" s="55">
        <v>23949</v>
      </c>
      <c r="Q65" s="55">
        <v>23949</v>
      </c>
      <c r="R65" s="55">
        <v>28295</v>
      </c>
      <c r="S65" s="55">
        <v>17899412</v>
      </c>
      <c r="U65" s="173" t="s">
        <v>2076</v>
      </c>
      <c r="V65" s="55">
        <v>0</v>
      </c>
      <c r="Y65" s="55"/>
    </row>
    <row r="66" spans="1:25" ht="13.2" x14ac:dyDescent="0.25">
      <c r="A66" s="45" t="s">
        <v>72</v>
      </c>
      <c r="B66" s="45" t="s">
        <v>2072</v>
      </c>
      <c r="C66" s="45" t="s">
        <v>3839</v>
      </c>
      <c r="D66" s="45" t="s">
        <v>3841</v>
      </c>
      <c r="E66" s="45" t="s">
        <v>141</v>
      </c>
      <c r="F66" s="55">
        <v>0</v>
      </c>
      <c r="G66" s="55">
        <v>0</v>
      </c>
      <c r="H66" s="55">
        <v>0</v>
      </c>
      <c r="I66" s="55">
        <v>0</v>
      </c>
      <c r="J66" s="55">
        <v>0</v>
      </c>
      <c r="K66" s="55">
        <v>0</v>
      </c>
      <c r="L66" s="55">
        <v>0</v>
      </c>
      <c r="M66" s="55">
        <v>0</v>
      </c>
      <c r="N66" s="55">
        <v>0</v>
      </c>
      <c r="O66" s="55">
        <v>0</v>
      </c>
      <c r="P66" s="55">
        <v>0</v>
      </c>
      <c r="Q66" s="55">
        <v>0</v>
      </c>
      <c r="R66" s="55">
        <v>0</v>
      </c>
      <c r="S66" s="55">
        <v>0</v>
      </c>
      <c r="U66" s="173" t="s">
        <v>2077</v>
      </c>
      <c r="V66" s="55">
        <v>0</v>
      </c>
      <c r="Y66" s="55"/>
    </row>
    <row r="67" spans="1:25" ht="13.2" x14ac:dyDescent="0.25">
      <c r="A67" s="45" t="s">
        <v>72</v>
      </c>
      <c r="B67" s="45" t="s">
        <v>2073</v>
      </c>
      <c r="C67" s="45" t="s">
        <v>3839</v>
      </c>
      <c r="D67" s="45" t="s">
        <v>3842</v>
      </c>
      <c r="E67" s="45" t="s">
        <v>141</v>
      </c>
      <c r="F67" s="55">
        <v>11487</v>
      </c>
      <c r="G67" s="55">
        <v>11487</v>
      </c>
      <c r="H67" s="55">
        <v>11487</v>
      </c>
      <c r="I67" s="55">
        <v>11487</v>
      </c>
      <c r="J67" s="55">
        <v>11487</v>
      </c>
      <c r="K67" s="55">
        <v>11487</v>
      </c>
      <c r="L67" s="55">
        <v>11487</v>
      </c>
      <c r="M67" s="55">
        <v>0</v>
      </c>
      <c r="N67" s="55">
        <v>0</v>
      </c>
      <c r="O67" s="55">
        <v>0</v>
      </c>
      <c r="P67" s="55">
        <v>0</v>
      </c>
      <c r="Q67" s="55">
        <v>0</v>
      </c>
      <c r="R67" s="55">
        <v>0</v>
      </c>
      <c r="S67" s="55">
        <v>6222205</v>
      </c>
      <c r="U67" s="173" t="s">
        <v>2078</v>
      </c>
      <c r="V67" s="55">
        <v>0</v>
      </c>
      <c r="Y67" s="55"/>
    </row>
    <row r="68" spans="1:25" ht="13.2" x14ac:dyDescent="0.25">
      <c r="A68" s="45" t="s">
        <v>72</v>
      </c>
      <c r="B68" s="45" t="s">
        <v>2074</v>
      </c>
      <c r="C68" s="45" t="s">
        <v>3839</v>
      </c>
      <c r="D68" s="45" t="s">
        <v>3843</v>
      </c>
      <c r="E68" s="45" t="s">
        <v>141</v>
      </c>
      <c r="F68" s="55">
        <v>0</v>
      </c>
      <c r="G68" s="55">
        <v>0</v>
      </c>
      <c r="H68" s="55">
        <v>0</v>
      </c>
      <c r="I68" s="55">
        <v>0</v>
      </c>
      <c r="J68" s="55">
        <v>0</v>
      </c>
      <c r="K68" s="55">
        <v>0</v>
      </c>
      <c r="L68" s="55">
        <v>0</v>
      </c>
      <c r="M68" s="55">
        <v>0</v>
      </c>
      <c r="N68" s="55">
        <v>0</v>
      </c>
      <c r="O68" s="55">
        <v>0</v>
      </c>
      <c r="P68" s="55">
        <v>0</v>
      </c>
      <c r="Q68" s="55">
        <v>0</v>
      </c>
      <c r="R68" s="55">
        <v>0</v>
      </c>
      <c r="S68" s="55">
        <v>0</v>
      </c>
      <c r="U68" s="173" t="s">
        <v>2079</v>
      </c>
      <c r="V68" s="55">
        <v>0</v>
      </c>
      <c r="Y68" s="55"/>
    </row>
    <row r="69" spans="1:25" ht="13.2" x14ac:dyDescent="0.25">
      <c r="A69" s="45" t="s">
        <v>72</v>
      </c>
      <c r="B69" s="45" t="s">
        <v>2075</v>
      </c>
      <c r="C69" s="45" t="s">
        <v>3844</v>
      </c>
      <c r="D69" s="45" t="s">
        <v>3845</v>
      </c>
      <c r="E69" s="45" t="s">
        <v>141</v>
      </c>
      <c r="F69" s="55">
        <v>86440</v>
      </c>
      <c r="G69" s="55">
        <v>89824</v>
      </c>
      <c r="H69" s="55">
        <v>90195</v>
      </c>
      <c r="I69" s="55">
        <v>90357</v>
      </c>
      <c r="J69" s="55">
        <v>90371</v>
      </c>
      <c r="K69" s="55">
        <v>84439</v>
      </c>
      <c r="L69" s="55">
        <v>84984</v>
      </c>
      <c r="M69" s="55">
        <v>86123</v>
      </c>
      <c r="N69" s="55">
        <v>88868</v>
      </c>
      <c r="O69" s="55">
        <v>91416</v>
      </c>
      <c r="P69" s="55">
        <v>93450</v>
      </c>
      <c r="Q69" s="55">
        <v>93419</v>
      </c>
      <c r="R69" s="55">
        <v>105830</v>
      </c>
      <c r="S69" s="55">
        <v>89965154</v>
      </c>
      <c r="U69" s="173" t="s">
        <v>2080</v>
      </c>
      <c r="V69" s="55">
        <v>0</v>
      </c>
      <c r="Y69" s="55"/>
    </row>
    <row r="70" spans="1:25" ht="13.2" x14ac:dyDescent="0.25">
      <c r="A70" s="45" t="s">
        <v>72</v>
      </c>
      <c r="B70" s="45" t="s">
        <v>2076</v>
      </c>
      <c r="C70" s="45" t="s">
        <v>3844</v>
      </c>
      <c r="D70" s="45" t="s">
        <v>3846</v>
      </c>
      <c r="E70" s="45" t="s">
        <v>141</v>
      </c>
      <c r="F70" s="55">
        <v>0</v>
      </c>
      <c r="G70" s="55">
        <v>0</v>
      </c>
      <c r="H70" s="55">
        <v>0</v>
      </c>
      <c r="I70" s="55">
        <v>0</v>
      </c>
      <c r="J70" s="55">
        <v>0</v>
      </c>
      <c r="K70" s="55">
        <v>0</v>
      </c>
      <c r="L70" s="55">
        <v>0</v>
      </c>
      <c r="M70" s="55">
        <v>0</v>
      </c>
      <c r="N70" s="55">
        <v>0</v>
      </c>
      <c r="O70" s="55">
        <v>0</v>
      </c>
      <c r="P70" s="55">
        <v>0</v>
      </c>
      <c r="Q70" s="55">
        <v>0</v>
      </c>
      <c r="R70" s="55">
        <v>0</v>
      </c>
      <c r="S70" s="55">
        <v>0</v>
      </c>
      <c r="U70" s="173" t="s">
        <v>2081</v>
      </c>
      <c r="V70" s="55">
        <v>0</v>
      </c>
      <c r="Y70" s="55"/>
    </row>
    <row r="71" spans="1:25" ht="13.2" x14ac:dyDescent="0.25">
      <c r="A71" s="45" t="s">
        <v>72</v>
      </c>
      <c r="B71" s="45" t="s">
        <v>2077</v>
      </c>
      <c r="C71" s="45" t="s">
        <v>3844</v>
      </c>
      <c r="D71" s="45" t="s">
        <v>3847</v>
      </c>
      <c r="E71" s="45" t="s">
        <v>141</v>
      </c>
      <c r="F71" s="55">
        <v>0</v>
      </c>
      <c r="G71" s="55">
        <v>0</v>
      </c>
      <c r="H71" s="55">
        <v>0</v>
      </c>
      <c r="I71" s="55">
        <v>0</v>
      </c>
      <c r="J71" s="55">
        <v>0</v>
      </c>
      <c r="K71" s="55">
        <v>0</v>
      </c>
      <c r="L71" s="55">
        <v>0</v>
      </c>
      <c r="M71" s="55">
        <v>0</v>
      </c>
      <c r="N71" s="55">
        <v>0</v>
      </c>
      <c r="O71" s="55">
        <v>0</v>
      </c>
      <c r="P71" s="55">
        <v>0</v>
      </c>
      <c r="Q71" s="55">
        <v>0</v>
      </c>
      <c r="R71" s="55">
        <v>0</v>
      </c>
      <c r="S71" s="55">
        <v>0</v>
      </c>
      <c r="U71" s="173" t="s">
        <v>2082</v>
      </c>
      <c r="V71" s="55">
        <v>3986893</v>
      </c>
      <c r="Y71" s="55"/>
    </row>
    <row r="72" spans="1:25" ht="13.2" x14ac:dyDescent="0.25">
      <c r="A72" s="45" t="s">
        <v>72</v>
      </c>
      <c r="B72" s="45" t="s">
        <v>2078</v>
      </c>
      <c r="C72" s="45" t="s">
        <v>3848</v>
      </c>
      <c r="D72" s="45" t="s">
        <v>3849</v>
      </c>
      <c r="E72" s="45" t="s">
        <v>141</v>
      </c>
      <c r="F72" s="55">
        <v>0</v>
      </c>
      <c r="G72" s="55">
        <v>0</v>
      </c>
      <c r="H72" s="55">
        <v>0</v>
      </c>
      <c r="I72" s="55">
        <v>0</v>
      </c>
      <c r="J72" s="55">
        <v>0</v>
      </c>
      <c r="K72" s="55">
        <v>0</v>
      </c>
      <c r="L72" s="55">
        <v>0</v>
      </c>
      <c r="M72" s="55">
        <v>0</v>
      </c>
      <c r="N72" s="55">
        <v>0</v>
      </c>
      <c r="O72" s="55">
        <v>0</v>
      </c>
      <c r="P72" s="55">
        <v>0</v>
      </c>
      <c r="Q72" s="55">
        <v>0</v>
      </c>
      <c r="R72" s="55">
        <v>0</v>
      </c>
      <c r="S72" s="55">
        <v>0</v>
      </c>
      <c r="U72" s="173" t="s">
        <v>2083</v>
      </c>
      <c r="V72" s="55">
        <v>0</v>
      </c>
      <c r="Y72" s="55"/>
    </row>
    <row r="73" spans="1:25" ht="13.2" x14ac:dyDescent="0.25">
      <c r="A73" s="45" t="s">
        <v>72</v>
      </c>
      <c r="B73" s="45" t="s">
        <v>2079</v>
      </c>
      <c r="C73" s="45" t="s">
        <v>3848</v>
      </c>
      <c r="D73" s="45" t="s">
        <v>3850</v>
      </c>
      <c r="E73" s="45" t="s">
        <v>141</v>
      </c>
      <c r="F73" s="55">
        <v>0</v>
      </c>
      <c r="G73" s="55">
        <v>0</v>
      </c>
      <c r="H73" s="55">
        <v>0</v>
      </c>
      <c r="I73" s="55">
        <v>0</v>
      </c>
      <c r="J73" s="55">
        <v>0</v>
      </c>
      <c r="K73" s="55">
        <v>0</v>
      </c>
      <c r="L73" s="55">
        <v>0</v>
      </c>
      <c r="M73" s="55">
        <v>0</v>
      </c>
      <c r="N73" s="55">
        <v>0</v>
      </c>
      <c r="O73" s="55">
        <v>0</v>
      </c>
      <c r="P73" s="55">
        <v>0</v>
      </c>
      <c r="Q73" s="55">
        <v>0</v>
      </c>
      <c r="R73" s="55">
        <v>0</v>
      </c>
      <c r="S73" s="55">
        <v>0</v>
      </c>
      <c r="U73" s="173" t="s">
        <v>2084</v>
      </c>
      <c r="V73" s="55">
        <v>3166</v>
      </c>
      <c r="Y73" s="55"/>
    </row>
    <row r="74" spans="1:25" ht="13.2" x14ac:dyDescent="0.25">
      <c r="A74" s="45" t="s">
        <v>72</v>
      </c>
      <c r="B74" s="45" t="s">
        <v>2080</v>
      </c>
      <c r="C74" s="45" t="s">
        <v>3851</v>
      </c>
      <c r="D74" s="45" t="s">
        <v>3852</v>
      </c>
      <c r="E74" s="45" t="s">
        <v>141</v>
      </c>
      <c r="F74" s="55">
        <v>0</v>
      </c>
      <c r="G74" s="55">
        <v>0</v>
      </c>
      <c r="H74" s="55">
        <v>0</v>
      </c>
      <c r="I74" s="55">
        <v>0</v>
      </c>
      <c r="J74" s="55">
        <v>0</v>
      </c>
      <c r="K74" s="55">
        <v>0</v>
      </c>
      <c r="L74" s="55">
        <v>0</v>
      </c>
      <c r="M74" s="55">
        <v>0</v>
      </c>
      <c r="N74" s="55">
        <v>0</v>
      </c>
      <c r="O74" s="55">
        <v>0</v>
      </c>
      <c r="P74" s="55">
        <v>0</v>
      </c>
      <c r="Q74" s="55">
        <v>0</v>
      </c>
      <c r="R74" s="55">
        <v>0</v>
      </c>
      <c r="S74" s="55">
        <v>0</v>
      </c>
      <c r="U74" s="173" t="s">
        <v>2085</v>
      </c>
      <c r="V74" s="55">
        <v>0</v>
      </c>
      <c r="Y74" s="55"/>
    </row>
    <row r="75" spans="1:25" ht="13.2" x14ac:dyDescent="0.25">
      <c r="A75" s="45" t="s">
        <v>72</v>
      </c>
      <c r="B75" s="45" t="s">
        <v>2081</v>
      </c>
      <c r="C75" s="45" t="s">
        <v>3853</v>
      </c>
      <c r="D75" s="45" t="s">
        <v>3854</v>
      </c>
      <c r="E75" s="45" t="s">
        <v>141</v>
      </c>
      <c r="F75" s="55">
        <v>0</v>
      </c>
      <c r="G75" s="55">
        <v>0</v>
      </c>
      <c r="H75" s="55">
        <v>0</v>
      </c>
      <c r="I75" s="55">
        <v>0</v>
      </c>
      <c r="J75" s="55">
        <v>0</v>
      </c>
      <c r="K75" s="55">
        <v>0</v>
      </c>
      <c r="L75" s="55">
        <v>0</v>
      </c>
      <c r="M75" s="55">
        <v>0</v>
      </c>
      <c r="N75" s="55">
        <v>0</v>
      </c>
      <c r="O75" s="55">
        <v>0</v>
      </c>
      <c r="P75" s="55">
        <v>0</v>
      </c>
      <c r="Q75" s="55">
        <v>0</v>
      </c>
      <c r="R75" s="55">
        <v>0</v>
      </c>
      <c r="S75" s="55">
        <v>0</v>
      </c>
      <c r="U75" s="173" t="s">
        <v>2086</v>
      </c>
      <c r="V75" s="55">
        <v>1509234</v>
      </c>
      <c r="Y75" s="55"/>
    </row>
    <row r="76" spans="1:25" ht="13.2" x14ac:dyDescent="0.25">
      <c r="A76" s="45" t="s">
        <v>72</v>
      </c>
      <c r="B76" s="45" t="s">
        <v>2082</v>
      </c>
      <c r="C76" s="45" t="s">
        <v>3855</v>
      </c>
      <c r="D76" s="45" t="s">
        <v>3723</v>
      </c>
      <c r="E76" s="45" t="s">
        <v>141</v>
      </c>
      <c r="F76" s="55">
        <v>4206</v>
      </c>
      <c r="G76" s="55">
        <v>4206</v>
      </c>
      <c r="H76" s="55">
        <v>4201</v>
      </c>
      <c r="I76" s="55">
        <v>3906</v>
      </c>
      <c r="J76" s="55">
        <v>3906</v>
      </c>
      <c r="K76" s="55">
        <v>3906</v>
      </c>
      <c r="L76" s="55">
        <v>3906</v>
      </c>
      <c r="M76" s="55">
        <v>3906</v>
      </c>
      <c r="N76" s="55">
        <v>3906</v>
      </c>
      <c r="O76" s="55">
        <v>3906</v>
      </c>
      <c r="P76" s="55">
        <v>3906</v>
      </c>
      <c r="Q76" s="55">
        <v>4057</v>
      </c>
      <c r="R76" s="55">
        <v>4057</v>
      </c>
      <c r="S76" s="55">
        <v>3986893</v>
      </c>
      <c r="U76" s="173" t="s">
        <v>2087</v>
      </c>
      <c r="V76" s="55">
        <v>0</v>
      </c>
      <c r="Y76" s="55"/>
    </row>
    <row r="77" spans="1:25" ht="13.2" x14ac:dyDescent="0.25">
      <c r="A77" s="45" t="s">
        <v>72</v>
      </c>
      <c r="B77" s="45" t="s">
        <v>2083</v>
      </c>
      <c r="C77" s="45" t="s">
        <v>3855</v>
      </c>
      <c r="D77" s="45" t="s">
        <v>3724</v>
      </c>
      <c r="E77" s="45" t="s">
        <v>141</v>
      </c>
      <c r="F77" s="55">
        <v>0</v>
      </c>
      <c r="G77" s="55">
        <v>0</v>
      </c>
      <c r="H77" s="55">
        <v>0</v>
      </c>
      <c r="I77" s="55">
        <v>0</v>
      </c>
      <c r="J77" s="55">
        <v>0</v>
      </c>
      <c r="K77" s="55">
        <v>0</v>
      </c>
      <c r="L77" s="55">
        <v>0</v>
      </c>
      <c r="M77" s="55">
        <v>0</v>
      </c>
      <c r="N77" s="55">
        <v>0</v>
      </c>
      <c r="O77" s="55">
        <v>0</v>
      </c>
      <c r="P77" s="55">
        <v>0</v>
      </c>
      <c r="Q77" s="55">
        <v>0</v>
      </c>
      <c r="R77" s="55">
        <v>0</v>
      </c>
      <c r="S77" s="55">
        <v>0</v>
      </c>
      <c r="U77" s="173" t="s">
        <v>2088</v>
      </c>
      <c r="V77" s="55">
        <v>832657</v>
      </c>
      <c r="Y77" s="55"/>
    </row>
    <row r="78" spans="1:25" ht="13.2" x14ac:dyDescent="0.25">
      <c r="A78" s="45" t="s">
        <v>72</v>
      </c>
      <c r="B78" s="45" t="s">
        <v>2084</v>
      </c>
      <c r="C78" s="45" t="s">
        <v>3855</v>
      </c>
      <c r="D78" s="45" t="s">
        <v>3725</v>
      </c>
      <c r="E78" s="45" t="s">
        <v>141</v>
      </c>
      <c r="F78" s="55">
        <v>34</v>
      </c>
      <c r="G78" s="55">
        <v>3</v>
      </c>
      <c r="H78" s="55">
        <v>3</v>
      </c>
      <c r="I78" s="55">
        <v>3</v>
      </c>
      <c r="J78" s="55">
        <v>3</v>
      </c>
      <c r="K78" s="55">
        <v>3</v>
      </c>
      <c r="L78" s="55">
        <v>3</v>
      </c>
      <c r="M78" s="55">
        <v>0</v>
      </c>
      <c r="N78" s="55">
        <v>0</v>
      </c>
      <c r="O78" s="55">
        <v>0</v>
      </c>
      <c r="P78" s="55">
        <v>0</v>
      </c>
      <c r="Q78" s="55">
        <v>0</v>
      </c>
      <c r="R78" s="55">
        <v>0</v>
      </c>
      <c r="S78" s="55">
        <v>3166</v>
      </c>
      <c r="U78" s="173" t="s">
        <v>2089</v>
      </c>
      <c r="V78" s="55">
        <v>0</v>
      </c>
      <c r="Y78" s="55"/>
    </row>
    <row r="79" spans="1:25" ht="13.2" x14ac:dyDescent="0.25">
      <c r="A79" s="45" t="s">
        <v>72</v>
      </c>
      <c r="B79" s="45" t="s">
        <v>2085</v>
      </c>
      <c r="C79" s="45" t="s">
        <v>3855</v>
      </c>
      <c r="D79" s="45" t="s">
        <v>3726</v>
      </c>
      <c r="E79" s="45" t="s">
        <v>141</v>
      </c>
      <c r="F79" s="55">
        <v>0</v>
      </c>
      <c r="G79" s="55">
        <v>0</v>
      </c>
      <c r="H79" s="55">
        <v>0</v>
      </c>
      <c r="I79" s="55">
        <v>0</v>
      </c>
      <c r="J79" s="55">
        <v>0</v>
      </c>
      <c r="K79" s="55">
        <v>0</v>
      </c>
      <c r="L79" s="55">
        <v>0</v>
      </c>
      <c r="M79" s="55">
        <v>0</v>
      </c>
      <c r="N79" s="55">
        <v>0</v>
      </c>
      <c r="O79" s="55">
        <v>0</v>
      </c>
      <c r="P79" s="55">
        <v>0</v>
      </c>
      <c r="Q79" s="55">
        <v>0</v>
      </c>
      <c r="R79" s="55">
        <v>0</v>
      </c>
      <c r="S79" s="55">
        <v>0</v>
      </c>
      <c r="U79" s="173" t="s">
        <v>2090</v>
      </c>
      <c r="V79" s="55">
        <v>71504</v>
      </c>
      <c r="Y79" s="55"/>
    </row>
    <row r="80" spans="1:25" ht="13.2" x14ac:dyDescent="0.25">
      <c r="A80" s="45" t="s">
        <v>72</v>
      </c>
      <c r="B80" s="45" t="s">
        <v>2086</v>
      </c>
      <c r="C80" s="45" t="s">
        <v>3856</v>
      </c>
      <c r="D80" s="45" t="s">
        <v>3857</v>
      </c>
      <c r="E80" s="45" t="s">
        <v>141</v>
      </c>
      <c r="F80" s="55">
        <v>1509</v>
      </c>
      <c r="G80" s="55">
        <v>1509</v>
      </c>
      <c r="H80" s="55">
        <v>1509</v>
      </c>
      <c r="I80" s="55">
        <v>1509</v>
      </c>
      <c r="J80" s="55">
        <v>1509</v>
      </c>
      <c r="K80" s="55">
        <v>1509</v>
      </c>
      <c r="L80" s="55">
        <v>1509</v>
      </c>
      <c r="M80" s="55">
        <v>1509</v>
      </c>
      <c r="N80" s="55">
        <v>1509</v>
      </c>
      <c r="O80" s="55">
        <v>1509</v>
      </c>
      <c r="P80" s="55">
        <v>1509</v>
      </c>
      <c r="Q80" s="55">
        <v>1509</v>
      </c>
      <c r="R80" s="55">
        <v>1509</v>
      </c>
      <c r="S80" s="55">
        <v>1509234</v>
      </c>
      <c r="U80" s="173" t="s">
        <v>2091</v>
      </c>
      <c r="V80" s="55">
        <v>0</v>
      </c>
      <c r="Y80" s="55"/>
    </row>
    <row r="81" spans="1:25" ht="13.2" x14ac:dyDescent="0.25">
      <c r="A81" s="45" t="s">
        <v>72</v>
      </c>
      <c r="B81" s="45" t="s">
        <v>2087</v>
      </c>
      <c r="C81" s="45" t="s">
        <v>3856</v>
      </c>
      <c r="D81" s="45" t="s">
        <v>3858</v>
      </c>
      <c r="E81" s="45" t="s">
        <v>141</v>
      </c>
      <c r="F81" s="55">
        <v>0</v>
      </c>
      <c r="G81" s="55">
        <v>0</v>
      </c>
      <c r="H81" s="55">
        <v>0</v>
      </c>
      <c r="I81" s="55">
        <v>0</v>
      </c>
      <c r="J81" s="55">
        <v>0</v>
      </c>
      <c r="K81" s="55">
        <v>0</v>
      </c>
      <c r="L81" s="55">
        <v>0</v>
      </c>
      <c r="M81" s="55">
        <v>0</v>
      </c>
      <c r="N81" s="55">
        <v>0</v>
      </c>
      <c r="O81" s="55">
        <v>0</v>
      </c>
      <c r="P81" s="55">
        <v>0</v>
      </c>
      <c r="Q81" s="55">
        <v>0</v>
      </c>
      <c r="R81" s="55">
        <v>0</v>
      </c>
      <c r="S81" s="55">
        <v>0</v>
      </c>
      <c r="U81" s="173" t="s">
        <v>2092</v>
      </c>
      <c r="V81" s="55">
        <v>21072</v>
      </c>
      <c r="Y81" s="55"/>
    </row>
    <row r="82" spans="1:25" ht="13.2" x14ac:dyDescent="0.25">
      <c r="A82" s="45" t="s">
        <v>72</v>
      </c>
      <c r="B82" s="45" t="s">
        <v>2088</v>
      </c>
      <c r="C82" s="45" t="s">
        <v>3859</v>
      </c>
      <c r="D82" s="45" t="s">
        <v>3860</v>
      </c>
      <c r="E82" s="45" t="s">
        <v>141</v>
      </c>
      <c r="F82" s="55">
        <v>833</v>
      </c>
      <c r="G82" s="55">
        <v>833</v>
      </c>
      <c r="H82" s="55">
        <v>833</v>
      </c>
      <c r="I82" s="55">
        <v>833</v>
      </c>
      <c r="J82" s="55">
        <v>833</v>
      </c>
      <c r="K82" s="55">
        <v>833</v>
      </c>
      <c r="L82" s="55">
        <v>833</v>
      </c>
      <c r="M82" s="55">
        <v>833</v>
      </c>
      <c r="N82" s="55">
        <v>833</v>
      </c>
      <c r="O82" s="55">
        <v>833</v>
      </c>
      <c r="P82" s="55">
        <v>833</v>
      </c>
      <c r="Q82" s="55">
        <v>833</v>
      </c>
      <c r="R82" s="55">
        <v>833</v>
      </c>
      <c r="S82" s="55">
        <v>832657</v>
      </c>
      <c r="U82" s="173" t="s">
        <v>2093</v>
      </c>
      <c r="V82" s="55">
        <v>0</v>
      </c>
      <c r="Y82" s="55"/>
    </row>
    <row r="83" spans="1:25" ht="13.2" x14ac:dyDescent="0.25">
      <c r="A83" s="45" t="s">
        <v>72</v>
      </c>
      <c r="B83" s="45" t="s">
        <v>2089</v>
      </c>
      <c r="C83" s="45" t="s">
        <v>3859</v>
      </c>
      <c r="D83" s="45" t="s">
        <v>3861</v>
      </c>
      <c r="E83" s="45" t="s">
        <v>141</v>
      </c>
      <c r="F83" s="55">
        <v>0</v>
      </c>
      <c r="G83" s="55">
        <v>0</v>
      </c>
      <c r="H83" s="55">
        <v>0</v>
      </c>
      <c r="I83" s="55">
        <v>0</v>
      </c>
      <c r="J83" s="55">
        <v>0</v>
      </c>
      <c r="K83" s="55">
        <v>0</v>
      </c>
      <c r="L83" s="55">
        <v>0</v>
      </c>
      <c r="M83" s="55">
        <v>0</v>
      </c>
      <c r="N83" s="55">
        <v>0</v>
      </c>
      <c r="O83" s="55">
        <v>0</v>
      </c>
      <c r="P83" s="55">
        <v>0</v>
      </c>
      <c r="Q83" s="55">
        <v>0</v>
      </c>
      <c r="R83" s="55">
        <v>0</v>
      </c>
      <c r="S83" s="55">
        <v>0</v>
      </c>
      <c r="U83" s="173" t="s">
        <v>2094</v>
      </c>
      <c r="V83" s="55">
        <v>1311469</v>
      </c>
      <c r="Y83" s="55"/>
    </row>
    <row r="84" spans="1:25" ht="13.2" x14ac:dyDescent="0.25">
      <c r="A84" s="45" t="s">
        <v>72</v>
      </c>
      <c r="B84" s="45" t="s">
        <v>2090</v>
      </c>
      <c r="C84" s="45" t="s">
        <v>3862</v>
      </c>
      <c r="D84" s="45" t="s">
        <v>3863</v>
      </c>
      <c r="E84" s="45" t="s">
        <v>141</v>
      </c>
      <c r="F84" s="55">
        <v>54</v>
      </c>
      <c r="G84" s="55">
        <v>54</v>
      </c>
      <c r="H84" s="55">
        <v>54</v>
      </c>
      <c r="I84" s="55">
        <v>54</v>
      </c>
      <c r="J84" s="55">
        <v>54</v>
      </c>
      <c r="K84" s="55">
        <v>54</v>
      </c>
      <c r="L84" s="55">
        <v>54</v>
      </c>
      <c r="M84" s="55">
        <v>93</v>
      </c>
      <c r="N84" s="55">
        <v>93</v>
      </c>
      <c r="O84" s="55">
        <v>93</v>
      </c>
      <c r="P84" s="55">
        <v>93</v>
      </c>
      <c r="Q84" s="55">
        <v>93</v>
      </c>
      <c r="R84" s="55">
        <v>93</v>
      </c>
      <c r="S84" s="55">
        <v>71504</v>
      </c>
      <c r="U84" s="173" t="s">
        <v>2095</v>
      </c>
      <c r="V84" s="55">
        <v>0</v>
      </c>
      <c r="Y84" s="55"/>
    </row>
    <row r="85" spans="1:25" ht="13.2" x14ac:dyDescent="0.25">
      <c r="A85" s="45" t="s">
        <v>72</v>
      </c>
      <c r="B85" s="45" t="s">
        <v>2091</v>
      </c>
      <c r="C85" s="45" t="s">
        <v>3862</v>
      </c>
      <c r="D85" s="45" t="s">
        <v>3864</v>
      </c>
      <c r="E85" s="45" t="s">
        <v>141</v>
      </c>
      <c r="F85" s="55">
        <v>0</v>
      </c>
      <c r="G85" s="55">
        <v>0</v>
      </c>
      <c r="H85" s="55">
        <v>0</v>
      </c>
      <c r="I85" s="55">
        <v>0</v>
      </c>
      <c r="J85" s="55">
        <v>0</v>
      </c>
      <c r="K85" s="55">
        <v>0</v>
      </c>
      <c r="L85" s="55">
        <v>0</v>
      </c>
      <c r="M85" s="55">
        <v>0</v>
      </c>
      <c r="N85" s="55">
        <v>0</v>
      </c>
      <c r="O85" s="55">
        <v>0</v>
      </c>
      <c r="P85" s="55">
        <v>0</v>
      </c>
      <c r="Q85" s="55">
        <v>0</v>
      </c>
      <c r="R85" s="55">
        <v>0</v>
      </c>
      <c r="S85" s="55">
        <v>0</v>
      </c>
      <c r="U85" s="173" t="s">
        <v>2096</v>
      </c>
      <c r="V85" s="55">
        <v>210587</v>
      </c>
      <c r="Y85" s="55"/>
    </row>
    <row r="86" spans="1:25" ht="13.2" x14ac:dyDescent="0.25">
      <c r="A86" s="45" t="s">
        <v>72</v>
      </c>
      <c r="B86" s="45" t="s">
        <v>2092</v>
      </c>
      <c r="C86" s="45" t="s">
        <v>3862</v>
      </c>
      <c r="D86" s="45" t="s">
        <v>3865</v>
      </c>
      <c r="E86" s="45" t="s">
        <v>141</v>
      </c>
      <c r="F86" s="55">
        <v>39</v>
      </c>
      <c r="G86" s="55">
        <v>39</v>
      </c>
      <c r="H86" s="55">
        <v>39</v>
      </c>
      <c r="I86" s="55">
        <v>39</v>
      </c>
      <c r="J86" s="55">
        <v>39</v>
      </c>
      <c r="K86" s="55">
        <v>39</v>
      </c>
      <c r="L86" s="55">
        <v>39</v>
      </c>
      <c r="M86" s="55">
        <v>0</v>
      </c>
      <c r="N86" s="55">
        <v>0</v>
      </c>
      <c r="O86" s="55">
        <v>0</v>
      </c>
      <c r="P86" s="55">
        <v>0</v>
      </c>
      <c r="Q86" s="55">
        <v>0</v>
      </c>
      <c r="R86" s="55">
        <v>0</v>
      </c>
      <c r="S86" s="55">
        <v>21072</v>
      </c>
      <c r="U86" s="173" t="s">
        <v>2097</v>
      </c>
      <c r="V86" s="55">
        <v>0</v>
      </c>
      <c r="Y86" s="55"/>
    </row>
    <row r="87" spans="1:25" ht="13.2" x14ac:dyDescent="0.25">
      <c r="A87" s="45" t="s">
        <v>72</v>
      </c>
      <c r="B87" s="45" t="s">
        <v>2093</v>
      </c>
      <c r="C87" s="45" t="s">
        <v>3862</v>
      </c>
      <c r="D87" s="45" t="s">
        <v>3866</v>
      </c>
      <c r="E87" s="45" t="s">
        <v>141</v>
      </c>
      <c r="F87" s="55">
        <v>0</v>
      </c>
      <c r="G87" s="55">
        <v>0</v>
      </c>
      <c r="H87" s="55">
        <v>0</v>
      </c>
      <c r="I87" s="55">
        <v>0</v>
      </c>
      <c r="J87" s="55">
        <v>0</v>
      </c>
      <c r="K87" s="55">
        <v>0</v>
      </c>
      <c r="L87" s="55">
        <v>0</v>
      </c>
      <c r="M87" s="55">
        <v>0</v>
      </c>
      <c r="N87" s="55">
        <v>0</v>
      </c>
      <c r="O87" s="55">
        <v>0</v>
      </c>
      <c r="P87" s="55">
        <v>0</v>
      </c>
      <c r="Q87" s="55">
        <v>0</v>
      </c>
      <c r="R87" s="55">
        <v>0</v>
      </c>
      <c r="S87" s="55">
        <v>0</v>
      </c>
      <c r="U87" s="173" t="s">
        <v>2098</v>
      </c>
      <c r="V87" s="55">
        <v>0</v>
      </c>
      <c r="Y87" s="55"/>
    </row>
    <row r="88" spans="1:25" ht="13.2" x14ac:dyDescent="0.25">
      <c r="A88" s="45" t="s">
        <v>72</v>
      </c>
      <c r="B88" s="45" t="s">
        <v>2094</v>
      </c>
      <c r="C88" s="45" t="s">
        <v>3867</v>
      </c>
      <c r="D88" s="45" t="s">
        <v>3868</v>
      </c>
      <c r="E88" s="45" t="s">
        <v>141</v>
      </c>
      <c r="F88" s="55">
        <v>1139</v>
      </c>
      <c r="G88" s="55">
        <v>1139</v>
      </c>
      <c r="H88" s="55">
        <v>1139</v>
      </c>
      <c r="I88" s="55">
        <v>1139</v>
      </c>
      <c r="J88" s="55">
        <v>1139</v>
      </c>
      <c r="K88" s="55">
        <v>1139</v>
      </c>
      <c r="L88" s="55">
        <v>1139</v>
      </c>
      <c r="M88" s="55">
        <v>1515</v>
      </c>
      <c r="N88" s="55">
        <v>1515</v>
      </c>
      <c r="O88" s="55">
        <v>1515</v>
      </c>
      <c r="P88" s="55">
        <v>1515</v>
      </c>
      <c r="Q88" s="55">
        <v>1515</v>
      </c>
      <c r="R88" s="55">
        <v>1515</v>
      </c>
      <c r="S88" s="55">
        <v>1311469</v>
      </c>
      <c r="U88" s="173" t="s">
        <v>2099</v>
      </c>
      <c r="V88" s="55">
        <v>0</v>
      </c>
      <c r="Y88" s="55"/>
    </row>
    <row r="89" spans="1:25" ht="13.2" x14ac:dyDescent="0.25">
      <c r="A89" s="45" t="s">
        <v>72</v>
      </c>
      <c r="B89" s="45" t="s">
        <v>2095</v>
      </c>
      <c r="C89" s="45" t="s">
        <v>3867</v>
      </c>
      <c r="D89" s="45" t="s">
        <v>3869</v>
      </c>
      <c r="E89" s="45" t="s">
        <v>141</v>
      </c>
      <c r="F89" s="55">
        <v>0</v>
      </c>
      <c r="G89" s="55">
        <v>0</v>
      </c>
      <c r="H89" s="55">
        <v>0</v>
      </c>
      <c r="I89" s="55">
        <v>0</v>
      </c>
      <c r="J89" s="55">
        <v>0</v>
      </c>
      <c r="K89" s="55">
        <v>0</v>
      </c>
      <c r="L89" s="55">
        <v>0</v>
      </c>
      <c r="M89" s="55">
        <v>0</v>
      </c>
      <c r="N89" s="55">
        <v>0</v>
      </c>
      <c r="O89" s="55">
        <v>0</v>
      </c>
      <c r="P89" s="55">
        <v>0</v>
      </c>
      <c r="Q89" s="55">
        <v>0</v>
      </c>
      <c r="R89" s="55">
        <v>0</v>
      </c>
      <c r="S89" s="55">
        <v>0</v>
      </c>
      <c r="U89" s="173" t="s">
        <v>2100</v>
      </c>
      <c r="V89" s="55">
        <v>0</v>
      </c>
      <c r="Y89" s="55"/>
    </row>
    <row r="90" spans="1:25" ht="13.2" x14ac:dyDescent="0.25">
      <c r="A90" s="45" t="s">
        <v>72</v>
      </c>
      <c r="B90" s="45" t="s">
        <v>2096</v>
      </c>
      <c r="C90" s="45" t="s">
        <v>3867</v>
      </c>
      <c r="D90" s="45" t="s">
        <v>3870</v>
      </c>
      <c r="E90" s="45" t="s">
        <v>141</v>
      </c>
      <c r="F90" s="55">
        <v>544</v>
      </c>
      <c r="G90" s="55">
        <v>376</v>
      </c>
      <c r="H90" s="55">
        <v>376</v>
      </c>
      <c r="I90" s="55">
        <v>376</v>
      </c>
      <c r="J90" s="55">
        <v>376</v>
      </c>
      <c r="K90" s="55">
        <v>376</v>
      </c>
      <c r="L90" s="55">
        <v>376</v>
      </c>
      <c r="M90" s="55">
        <v>0</v>
      </c>
      <c r="N90" s="55">
        <v>0</v>
      </c>
      <c r="O90" s="55">
        <v>0</v>
      </c>
      <c r="P90" s="55">
        <v>0</v>
      </c>
      <c r="Q90" s="55">
        <v>0</v>
      </c>
      <c r="R90" s="55">
        <v>0</v>
      </c>
      <c r="S90" s="55">
        <v>210587</v>
      </c>
      <c r="U90" s="173" t="s">
        <v>2101</v>
      </c>
      <c r="V90" s="55">
        <v>649764</v>
      </c>
      <c r="Y90" s="55"/>
    </row>
    <row r="91" spans="1:25" ht="13.2" x14ac:dyDescent="0.25">
      <c r="A91" s="45" t="s">
        <v>72</v>
      </c>
      <c r="B91" s="45" t="s">
        <v>2097</v>
      </c>
      <c r="C91" s="45" t="s">
        <v>3867</v>
      </c>
      <c r="D91" s="45" t="s">
        <v>3871</v>
      </c>
      <c r="E91" s="45" t="s">
        <v>141</v>
      </c>
      <c r="F91" s="55">
        <v>0</v>
      </c>
      <c r="G91" s="55">
        <v>0</v>
      </c>
      <c r="H91" s="55">
        <v>0</v>
      </c>
      <c r="I91" s="55">
        <v>0</v>
      </c>
      <c r="J91" s="55">
        <v>0</v>
      </c>
      <c r="K91" s="55">
        <v>0</v>
      </c>
      <c r="L91" s="55">
        <v>0</v>
      </c>
      <c r="M91" s="55">
        <v>0</v>
      </c>
      <c r="N91" s="55">
        <v>0</v>
      </c>
      <c r="O91" s="55">
        <v>0</v>
      </c>
      <c r="P91" s="55">
        <v>0</v>
      </c>
      <c r="Q91" s="55">
        <v>0</v>
      </c>
      <c r="R91" s="55">
        <v>0</v>
      </c>
      <c r="S91" s="55">
        <v>0</v>
      </c>
      <c r="U91" s="173" t="s">
        <v>2102</v>
      </c>
      <c r="V91" s="55">
        <v>0</v>
      </c>
      <c r="Y91" s="55"/>
    </row>
    <row r="92" spans="1:25" ht="13.2" x14ac:dyDescent="0.25">
      <c r="A92" s="45" t="s">
        <v>72</v>
      </c>
      <c r="B92" s="45" t="s">
        <v>2098</v>
      </c>
      <c r="C92" s="45" t="s">
        <v>3872</v>
      </c>
      <c r="D92" s="45" t="s">
        <v>3873</v>
      </c>
      <c r="E92" s="45" t="s">
        <v>141</v>
      </c>
      <c r="F92" s="55">
        <v>0</v>
      </c>
      <c r="G92" s="55">
        <v>0</v>
      </c>
      <c r="H92" s="55">
        <v>0</v>
      </c>
      <c r="I92" s="55">
        <v>0</v>
      </c>
      <c r="J92" s="55">
        <v>0</v>
      </c>
      <c r="K92" s="55">
        <v>0</v>
      </c>
      <c r="L92" s="55">
        <v>0</v>
      </c>
      <c r="M92" s="55">
        <v>0</v>
      </c>
      <c r="N92" s="55">
        <v>0</v>
      </c>
      <c r="O92" s="55">
        <v>0</v>
      </c>
      <c r="P92" s="55">
        <v>0</v>
      </c>
      <c r="Q92" s="55">
        <v>0</v>
      </c>
      <c r="R92" s="55">
        <v>0</v>
      </c>
      <c r="S92" s="55">
        <v>0</v>
      </c>
      <c r="U92" s="173" t="s">
        <v>2103</v>
      </c>
      <c r="V92" s="55">
        <v>0</v>
      </c>
      <c r="Y92" s="55"/>
    </row>
    <row r="93" spans="1:25" ht="13.2" x14ac:dyDescent="0.25">
      <c r="A93" s="45" t="s">
        <v>72</v>
      </c>
      <c r="B93" s="45" t="s">
        <v>2099</v>
      </c>
      <c r="C93" s="45" t="s">
        <v>3874</v>
      </c>
      <c r="D93" s="45" t="s">
        <v>3875</v>
      </c>
      <c r="E93" s="45" t="s">
        <v>141</v>
      </c>
      <c r="F93" s="55">
        <v>0</v>
      </c>
      <c r="G93" s="55">
        <v>0</v>
      </c>
      <c r="H93" s="55">
        <v>0</v>
      </c>
      <c r="I93" s="55">
        <v>0</v>
      </c>
      <c r="J93" s="55">
        <v>0</v>
      </c>
      <c r="K93" s="55">
        <v>0</v>
      </c>
      <c r="L93" s="55">
        <v>0</v>
      </c>
      <c r="M93" s="55">
        <v>0</v>
      </c>
      <c r="N93" s="55">
        <v>0</v>
      </c>
      <c r="O93" s="55">
        <v>0</v>
      </c>
      <c r="P93" s="55">
        <v>0</v>
      </c>
      <c r="Q93" s="55">
        <v>0</v>
      </c>
      <c r="R93" s="55">
        <v>0</v>
      </c>
      <c r="S93" s="55">
        <v>0</v>
      </c>
      <c r="U93" s="173" t="s">
        <v>2104</v>
      </c>
      <c r="V93" s="55">
        <v>17424</v>
      </c>
      <c r="Y93" s="55"/>
    </row>
    <row r="94" spans="1:25" ht="13.2" x14ac:dyDescent="0.25">
      <c r="A94" s="45" t="s">
        <v>72</v>
      </c>
      <c r="B94" s="45" t="s">
        <v>2100</v>
      </c>
      <c r="C94" s="45" t="s">
        <v>3876</v>
      </c>
      <c r="D94" s="45" t="s">
        <v>3877</v>
      </c>
      <c r="E94" s="45" t="s">
        <v>141</v>
      </c>
      <c r="F94" s="55">
        <v>0</v>
      </c>
      <c r="G94" s="55">
        <v>0</v>
      </c>
      <c r="H94" s="55">
        <v>0</v>
      </c>
      <c r="I94" s="55">
        <v>0</v>
      </c>
      <c r="J94" s="55">
        <v>0</v>
      </c>
      <c r="K94" s="55">
        <v>0</v>
      </c>
      <c r="L94" s="55">
        <v>0</v>
      </c>
      <c r="M94" s="55">
        <v>0</v>
      </c>
      <c r="N94" s="55">
        <v>0</v>
      </c>
      <c r="O94" s="55">
        <v>0</v>
      </c>
      <c r="P94" s="55">
        <v>0</v>
      </c>
      <c r="Q94" s="55">
        <v>0</v>
      </c>
      <c r="R94" s="55">
        <v>0</v>
      </c>
      <c r="S94" s="55">
        <v>0</v>
      </c>
      <c r="U94" s="173" t="s">
        <v>2105</v>
      </c>
      <c r="V94" s="55">
        <v>0</v>
      </c>
      <c r="Y94" s="55"/>
    </row>
    <row r="95" spans="1:25" ht="13.2" x14ac:dyDescent="0.25">
      <c r="A95" s="45" t="s">
        <v>72</v>
      </c>
      <c r="B95" s="45" t="s">
        <v>2101</v>
      </c>
      <c r="C95" s="45" t="s">
        <v>3878</v>
      </c>
      <c r="D95" s="45" t="s">
        <v>3752</v>
      </c>
      <c r="E95" s="45" t="s">
        <v>141</v>
      </c>
      <c r="F95" s="55">
        <v>410</v>
      </c>
      <c r="G95" s="55">
        <v>410</v>
      </c>
      <c r="H95" s="55">
        <v>415</v>
      </c>
      <c r="I95" s="55">
        <v>710</v>
      </c>
      <c r="J95" s="55">
        <v>710</v>
      </c>
      <c r="K95" s="55">
        <v>710</v>
      </c>
      <c r="L95" s="55">
        <v>710</v>
      </c>
      <c r="M95" s="55">
        <v>710</v>
      </c>
      <c r="N95" s="55">
        <v>710</v>
      </c>
      <c r="O95" s="55">
        <v>710</v>
      </c>
      <c r="P95" s="55">
        <v>710</v>
      </c>
      <c r="Q95" s="55">
        <v>727</v>
      </c>
      <c r="R95" s="55">
        <v>727</v>
      </c>
      <c r="S95" s="55">
        <v>649764</v>
      </c>
      <c r="U95" s="173" t="s">
        <v>2106</v>
      </c>
      <c r="V95" s="55">
        <v>67636026</v>
      </c>
      <c r="Y95" s="55"/>
    </row>
    <row r="96" spans="1:25" ht="13.2" x14ac:dyDescent="0.25">
      <c r="A96" s="45" t="s">
        <v>72</v>
      </c>
      <c r="B96" s="45" t="s">
        <v>2102</v>
      </c>
      <c r="C96" s="45" t="s">
        <v>3878</v>
      </c>
      <c r="D96" s="45" t="s">
        <v>3753</v>
      </c>
      <c r="E96" s="45" t="s">
        <v>141</v>
      </c>
      <c r="F96" s="55">
        <v>0</v>
      </c>
      <c r="G96" s="55">
        <v>0</v>
      </c>
      <c r="H96" s="55">
        <v>0</v>
      </c>
      <c r="I96" s="55">
        <v>0</v>
      </c>
      <c r="J96" s="55">
        <v>0</v>
      </c>
      <c r="K96" s="55">
        <v>0</v>
      </c>
      <c r="L96" s="55">
        <v>0</v>
      </c>
      <c r="M96" s="55">
        <v>0</v>
      </c>
      <c r="N96" s="55">
        <v>0</v>
      </c>
      <c r="O96" s="55">
        <v>0</v>
      </c>
      <c r="P96" s="55">
        <v>0</v>
      </c>
      <c r="Q96" s="55">
        <v>0</v>
      </c>
      <c r="R96" s="55">
        <v>0</v>
      </c>
      <c r="S96" s="55">
        <v>0</v>
      </c>
      <c r="U96" s="173" t="s">
        <v>2107</v>
      </c>
      <c r="V96" s="55">
        <v>0</v>
      </c>
      <c r="Y96" s="55"/>
    </row>
    <row r="97" spans="1:25" ht="13.2" x14ac:dyDescent="0.25">
      <c r="A97" s="45" t="s">
        <v>72</v>
      </c>
      <c r="B97" s="45" t="s">
        <v>2103</v>
      </c>
      <c r="C97" s="45" t="s">
        <v>3878</v>
      </c>
      <c r="D97" s="45" t="s">
        <v>3879</v>
      </c>
      <c r="E97" s="45" t="s">
        <v>141</v>
      </c>
      <c r="F97" s="55">
        <v>0</v>
      </c>
      <c r="G97" s="55">
        <v>0</v>
      </c>
      <c r="H97" s="55">
        <v>0</v>
      </c>
      <c r="I97" s="55">
        <v>0</v>
      </c>
      <c r="J97" s="55">
        <v>0</v>
      </c>
      <c r="K97" s="55">
        <v>0</v>
      </c>
      <c r="L97" s="55">
        <v>0</v>
      </c>
      <c r="M97" s="55">
        <v>0</v>
      </c>
      <c r="N97" s="55">
        <v>0</v>
      </c>
      <c r="O97" s="55">
        <v>0</v>
      </c>
      <c r="P97" s="55">
        <v>0</v>
      </c>
      <c r="Q97" s="55">
        <v>0</v>
      </c>
      <c r="R97" s="55">
        <v>0</v>
      </c>
      <c r="S97" s="55">
        <v>0</v>
      </c>
      <c r="U97" s="173" t="s">
        <v>2108</v>
      </c>
      <c r="V97" s="55">
        <v>5747977</v>
      </c>
      <c r="Y97" s="55"/>
    </row>
    <row r="98" spans="1:25" ht="13.2" x14ac:dyDescent="0.25">
      <c r="A98" s="45" t="s">
        <v>72</v>
      </c>
      <c r="B98" s="45" t="s">
        <v>2104</v>
      </c>
      <c r="C98" s="45" t="s">
        <v>3880</v>
      </c>
      <c r="D98" s="45" t="s">
        <v>3881</v>
      </c>
      <c r="E98" s="45" t="s">
        <v>141</v>
      </c>
      <c r="F98" s="55">
        <v>418</v>
      </c>
      <c r="G98" s="55">
        <v>0</v>
      </c>
      <c r="H98" s="55">
        <v>0</v>
      </c>
      <c r="I98" s="55">
        <v>0</v>
      </c>
      <c r="J98" s="55">
        <v>0</v>
      </c>
      <c r="K98" s="55">
        <v>0</v>
      </c>
      <c r="L98" s="55">
        <v>0</v>
      </c>
      <c r="M98" s="55">
        <v>0</v>
      </c>
      <c r="N98" s="55">
        <v>0</v>
      </c>
      <c r="O98" s="55">
        <v>0</v>
      </c>
      <c r="P98" s="55">
        <v>0</v>
      </c>
      <c r="Q98" s="55">
        <v>0</v>
      </c>
      <c r="R98" s="55">
        <v>0</v>
      </c>
      <c r="S98" s="55">
        <v>17424</v>
      </c>
      <c r="U98" s="173" t="s">
        <v>2109</v>
      </c>
      <c r="V98" s="55">
        <v>0</v>
      </c>
      <c r="Y98" s="55"/>
    </row>
    <row r="99" spans="1:25" ht="13.2" x14ac:dyDescent="0.25">
      <c r="A99" s="45" t="s">
        <v>72</v>
      </c>
      <c r="B99" s="45" t="s">
        <v>2105</v>
      </c>
      <c r="C99" s="45" t="s">
        <v>3880</v>
      </c>
      <c r="D99" s="45" t="s">
        <v>3882</v>
      </c>
      <c r="E99" s="45" t="s">
        <v>141</v>
      </c>
      <c r="F99" s="55">
        <v>0</v>
      </c>
      <c r="G99" s="55">
        <v>0</v>
      </c>
      <c r="H99" s="55">
        <v>0</v>
      </c>
      <c r="I99" s="55">
        <v>0</v>
      </c>
      <c r="J99" s="55">
        <v>0</v>
      </c>
      <c r="K99" s="55">
        <v>0</v>
      </c>
      <c r="L99" s="55">
        <v>0</v>
      </c>
      <c r="M99" s="55">
        <v>0</v>
      </c>
      <c r="N99" s="55">
        <v>0</v>
      </c>
      <c r="O99" s="55">
        <v>0</v>
      </c>
      <c r="P99" s="55">
        <v>0</v>
      </c>
      <c r="Q99" s="55">
        <v>0</v>
      </c>
      <c r="R99" s="55">
        <v>0</v>
      </c>
      <c r="S99" s="55">
        <v>0</v>
      </c>
      <c r="U99" s="173" t="s">
        <v>2110</v>
      </c>
      <c r="V99" s="55">
        <v>0</v>
      </c>
      <c r="Y99" s="55"/>
    </row>
    <row r="100" spans="1:25" ht="13.2" x14ac:dyDescent="0.25">
      <c r="A100" s="45" t="s">
        <v>72</v>
      </c>
      <c r="B100" s="45" t="s">
        <v>2106</v>
      </c>
      <c r="C100" s="45" t="s">
        <v>3880</v>
      </c>
      <c r="D100" s="45" t="s">
        <v>3883</v>
      </c>
      <c r="E100" s="45" t="s">
        <v>141</v>
      </c>
      <c r="F100" s="55">
        <v>61784</v>
      </c>
      <c r="G100" s="55">
        <v>62205</v>
      </c>
      <c r="H100" s="55">
        <v>65918</v>
      </c>
      <c r="I100" s="55">
        <v>65942</v>
      </c>
      <c r="J100" s="55">
        <v>66309</v>
      </c>
      <c r="K100" s="55">
        <v>66397</v>
      </c>
      <c r="L100" s="55">
        <v>66431</v>
      </c>
      <c r="M100" s="55">
        <v>75669</v>
      </c>
      <c r="N100" s="55">
        <v>69057</v>
      </c>
      <c r="O100" s="55">
        <v>69088</v>
      </c>
      <c r="P100" s="55">
        <v>69091</v>
      </c>
      <c r="Q100" s="55">
        <v>69108</v>
      </c>
      <c r="R100" s="55">
        <v>71051</v>
      </c>
      <c r="S100" s="55">
        <v>67636026</v>
      </c>
      <c r="U100" s="173" t="s">
        <v>2111</v>
      </c>
      <c r="V100" s="55">
        <v>0</v>
      </c>
      <c r="Y100" s="55"/>
    </row>
    <row r="101" spans="1:25" ht="13.2" x14ac:dyDescent="0.25">
      <c r="A101" s="45" t="s">
        <v>72</v>
      </c>
      <c r="B101" s="45" t="s">
        <v>2107</v>
      </c>
      <c r="C101" s="45" t="s">
        <v>3880</v>
      </c>
      <c r="D101" s="45" t="s">
        <v>3884</v>
      </c>
      <c r="E101" s="45" t="s">
        <v>141</v>
      </c>
      <c r="F101" s="55">
        <v>0</v>
      </c>
      <c r="G101" s="55">
        <v>0</v>
      </c>
      <c r="H101" s="55">
        <v>0</v>
      </c>
      <c r="I101" s="55">
        <v>0</v>
      </c>
      <c r="J101" s="55">
        <v>0</v>
      </c>
      <c r="K101" s="55">
        <v>0</v>
      </c>
      <c r="L101" s="55">
        <v>0</v>
      </c>
      <c r="M101" s="55">
        <v>0</v>
      </c>
      <c r="N101" s="55">
        <v>0</v>
      </c>
      <c r="O101" s="55">
        <v>0</v>
      </c>
      <c r="P101" s="55">
        <v>0</v>
      </c>
      <c r="Q101" s="55">
        <v>0</v>
      </c>
      <c r="R101" s="55">
        <v>0</v>
      </c>
      <c r="S101" s="55">
        <v>0</v>
      </c>
      <c r="U101" s="173" t="s">
        <v>2112</v>
      </c>
      <c r="V101" s="55">
        <v>0</v>
      </c>
      <c r="Y101" s="55"/>
    </row>
    <row r="102" spans="1:25" ht="13.2" x14ac:dyDescent="0.25">
      <c r="A102" s="45" t="s">
        <v>72</v>
      </c>
      <c r="B102" s="45" t="s">
        <v>2108</v>
      </c>
      <c r="C102" s="45" t="s">
        <v>3880</v>
      </c>
      <c r="D102" s="45" t="s">
        <v>3885</v>
      </c>
      <c r="E102" s="45" t="s">
        <v>141</v>
      </c>
      <c r="F102" s="55">
        <v>11239</v>
      </c>
      <c r="G102" s="55">
        <v>10883</v>
      </c>
      <c r="H102" s="55">
        <v>10883</v>
      </c>
      <c r="I102" s="55">
        <v>10883</v>
      </c>
      <c r="J102" s="55">
        <v>10883</v>
      </c>
      <c r="K102" s="55">
        <v>10603</v>
      </c>
      <c r="L102" s="55">
        <v>9222</v>
      </c>
      <c r="M102" s="55">
        <v>0</v>
      </c>
      <c r="N102" s="55">
        <v>0</v>
      </c>
      <c r="O102" s="55">
        <v>0</v>
      </c>
      <c r="P102" s="55">
        <v>0</v>
      </c>
      <c r="Q102" s="55">
        <v>0</v>
      </c>
      <c r="R102" s="55">
        <v>0</v>
      </c>
      <c r="S102" s="55">
        <v>5747977</v>
      </c>
      <c r="U102" s="173" t="s">
        <v>2113</v>
      </c>
      <c r="V102" s="55">
        <v>7354069</v>
      </c>
      <c r="Y102" s="55"/>
    </row>
    <row r="103" spans="1:25" ht="13.2" x14ac:dyDescent="0.25">
      <c r="A103" s="45" t="s">
        <v>72</v>
      </c>
      <c r="B103" s="45" t="s">
        <v>2109</v>
      </c>
      <c r="C103" s="45" t="s">
        <v>3880</v>
      </c>
      <c r="D103" s="45" t="s">
        <v>3886</v>
      </c>
      <c r="E103" s="45" t="s">
        <v>141</v>
      </c>
      <c r="F103" s="55">
        <v>0</v>
      </c>
      <c r="G103" s="55">
        <v>0</v>
      </c>
      <c r="H103" s="55">
        <v>0</v>
      </c>
      <c r="I103" s="55">
        <v>0</v>
      </c>
      <c r="J103" s="55">
        <v>0</v>
      </c>
      <c r="K103" s="55">
        <v>0</v>
      </c>
      <c r="L103" s="55">
        <v>0</v>
      </c>
      <c r="M103" s="55">
        <v>0</v>
      </c>
      <c r="N103" s="55">
        <v>0</v>
      </c>
      <c r="O103" s="55">
        <v>0</v>
      </c>
      <c r="P103" s="55">
        <v>0</v>
      </c>
      <c r="Q103" s="55">
        <v>0</v>
      </c>
      <c r="R103" s="55">
        <v>0</v>
      </c>
      <c r="S103" s="55">
        <v>0</v>
      </c>
      <c r="U103" s="173" t="s">
        <v>2114</v>
      </c>
      <c r="V103" s="55">
        <v>827407</v>
      </c>
      <c r="Y103" s="55"/>
    </row>
    <row r="104" spans="1:25" ht="13.2" x14ac:dyDescent="0.25">
      <c r="A104" s="45" t="s">
        <v>72</v>
      </c>
      <c r="B104" s="45" t="s">
        <v>2110</v>
      </c>
      <c r="C104" s="45" t="s">
        <v>3887</v>
      </c>
      <c r="D104" s="45" t="s">
        <v>3888</v>
      </c>
      <c r="E104" s="45" t="s">
        <v>141</v>
      </c>
      <c r="F104" s="55">
        <v>0</v>
      </c>
      <c r="G104" s="55">
        <v>0</v>
      </c>
      <c r="H104" s="55">
        <v>0</v>
      </c>
      <c r="I104" s="55">
        <v>0</v>
      </c>
      <c r="J104" s="55">
        <v>0</v>
      </c>
      <c r="K104" s="55">
        <v>0</v>
      </c>
      <c r="L104" s="55">
        <v>0</v>
      </c>
      <c r="M104" s="55">
        <v>0</v>
      </c>
      <c r="N104" s="55">
        <v>0</v>
      </c>
      <c r="O104" s="55">
        <v>0</v>
      </c>
      <c r="P104" s="55">
        <v>0</v>
      </c>
      <c r="Q104" s="55">
        <v>0</v>
      </c>
      <c r="R104" s="55">
        <v>0</v>
      </c>
      <c r="S104" s="55">
        <v>0</v>
      </c>
      <c r="U104" s="173" t="s">
        <v>2115</v>
      </c>
      <c r="V104" s="55">
        <v>0</v>
      </c>
      <c r="Y104" s="55"/>
    </row>
    <row r="105" spans="1:25" ht="13.2" x14ac:dyDescent="0.25">
      <c r="A105" s="45" t="s">
        <v>72</v>
      </c>
      <c r="B105" s="45" t="s">
        <v>2111</v>
      </c>
      <c r="C105" s="45" t="s">
        <v>3889</v>
      </c>
      <c r="D105" s="45" t="s">
        <v>3890</v>
      </c>
      <c r="E105" s="45" t="s">
        <v>141</v>
      </c>
      <c r="F105" s="55">
        <v>0</v>
      </c>
      <c r="G105" s="55">
        <v>0</v>
      </c>
      <c r="H105" s="55">
        <v>0</v>
      </c>
      <c r="I105" s="55">
        <v>0</v>
      </c>
      <c r="J105" s="55">
        <v>0</v>
      </c>
      <c r="K105" s="55">
        <v>0</v>
      </c>
      <c r="L105" s="55">
        <v>0</v>
      </c>
      <c r="M105" s="55">
        <v>0</v>
      </c>
      <c r="N105" s="55">
        <v>0</v>
      </c>
      <c r="O105" s="55">
        <v>0</v>
      </c>
      <c r="P105" s="55">
        <v>0</v>
      </c>
      <c r="Q105" s="55">
        <v>0</v>
      </c>
      <c r="R105" s="55">
        <v>0</v>
      </c>
      <c r="S105" s="55">
        <v>0</v>
      </c>
      <c r="U105" s="173" t="s">
        <v>2116</v>
      </c>
      <c r="V105" s="55">
        <v>230553</v>
      </c>
      <c r="Y105" s="55"/>
    </row>
    <row r="106" spans="1:25" ht="13.2" x14ac:dyDescent="0.25">
      <c r="A106" s="45" t="s">
        <v>72</v>
      </c>
      <c r="B106" s="45" t="s">
        <v>2112</v>
      </c>
      <c r="C106" s="45" t="s">
        <v>3891</v>
      </c>
      <c r="D106" s="45" t="s">
        <v>3892</v>
      </c>
      <c r="E106" s="45" t="s">
        <v>141</v>
      </c>
      <c r="F106" s="55">
        <v>0</v>
      </c>
      <c r="G106" s="55">
        <v>0</v>
      </c>
      <c r="H106" s="55">
        <v>0</v>
      </c>
      <c r="I106" s="55">
        <v>0</v>
      </c>
      <c r="J106" s="55">
        <v>0</v>
      </c>
      <c r="K106" s="55">
        <v>0</v>
      </c>
      <c r="L106" s="55">
        <v>0</v>
      </c>
      <c r="M106" s="55">
        <v>0</v>
      </c>
      <c r="N106" s="55">
        <v>0</v>
      </c>
      <c r="O106" s="55">
        <v>0</v>
      </c>
      <c r="P106" s="55">
        <v>0</v>
      </c>
      <c r="Q106" s="55">
        <v>0</v>
      </c>
      <c r="R106" s="55">
        <v>0</v>
      </c>
      <c r="S106" s="55">
        <v>0</v>
      </c>
      <c r="U106" s="173" t="s">
        <v>2117</v>
      </c>
      <c r="V106" s="55">
        <v>0</v>
      </c>
      <c r="Y106" s="55"/>
    </row>
    <row r="107" spans="1:25" ht="13.2" x14ac:dyDescent="0.25">
      <c r="A107" s="45" t="s">
        <v>72</v>
      </c>
      <c r="B107" s="45" t="s">
        <v>2113</v>
      </c>
      <c r="C107" s="45" t="s">
        <v>3891</v>
      </c>
      <c r="D107" s="45" t="s">
        <v>3893</v>
      </c>
      <c r="E107" s="45" t="s">
        <v>141</v>
      </c>
      <c r="F107" s="55">
        <v>3995</v>
      </c>
      <c r="G107" s="55">
        <v>3993</v>
      </c>
      <c r="H107" s="55">
        <v>4812</v>
      </c>
      <c r="I107" s="55">
        <v>4804</v>
      </c>
      <c r="J107" s="55">
        <v>4804</v>
      </c>
      <c r="K107" s="55">
        <v>4804</v>
      </c>
      <c r="L107" s="55">
        <v>4804</v>
      </c>
      <c r="M107" s="55">
        <v>4804</v>
      </c>
      <c r="N107" s="55">
        <v>11873</v>
      </c>
      <c r="O107" s="55">
        <v>11873</v>
      </c>
      <c r="P107" s="55">
        <v>11873</v>
      </c>
      <c r="Q107" s="55">
        <v>11873</v>
      </c>
      <c r="R107" s="55">
        <v>11873</v>
      </c>
      <c r="S107" s="55">
        <v>7354069</v>
      </c>
      <c r="U107" s="173" t="s">
        <v>2118</v>
      </c>
      <c r="V107" s="55">
        <v>0</v>
      </c>
      <c r="Y107" s="55"/>
    </row>
    <row r="108" spans="1:25" ht="13.2" x14ac:dyDescent="0.25">
      <c r="A108" s="45" t="s">
        <v>72</v>
      </c>
      <c r="B108" s="45" t="s">
        <v>2114</v>
      </c>
      <c r="C108" s="45" t="s">
        <v>3894</v>
      </c>
      <c r="D108" s="45" t="s">
        <v>3895</v>
      </c>
      <c r="E108" s="45" t="s">
        <v>141</v>
      </c>
      <c r="F108" s="55">
        <v>632</v>
      </c>
      <c r="G108" s="55">
        <v>632</v>
      </c>
      <c r="H108" s="55">
        <v>632</v>
      </c>
      <c r="I108" s="55">
        <v>632</v>
      </c>
      <c r="J108" s="55">
        <v>632</v>
      </c>
      <c r="K108" s="55">
        <v>632</v>
      </c>
      <c r="L108" s="55">
        <v>632</v>
      </c>
      <c r="M108" s="55">
        <v>1058</v>
      </c>
      <c r="N108" s="55">
        <v>1058</v>
      </c>
      <c r="O108" s="55">
        <v>1058</v>
      </c>
      <c r="P108" s="55">
        <v>1058</v>
      </c>
      <c r="Q108" s="55">
        <v>1058</v>
      </c>
      <c r="R108" s="55">
        <v>1058</v>
      </c>
      <c r="S108" s="55">
        <v>827407</v>
      </c>
      <c r="U108" s="173" t="s">
        <v>2119</v>
      </c>
      <c r="V108" s="55">
        <v>20882</v>
      </c>
      <c r="Y108" s="55"/>
    </row>
    <row r="109" spans="1:25" ht="13.2" x14ac:dyDescent="0.25">
      <c r="A109" s="45" t="s">
        <v>72</v>
      </c>
      <c r="B109" s="45" t="s">
        <v>2115</v>
      </c>
      <c r="C109" s="45" t="s">
        <v>3894</v>
      </c>
      <c r="D109" s="45" t="s">
        <v>3896</v>
      </c>
      <c r="E109" s="45" t="s">
        <v>141</v>
      </c>
      <c r="F109" s="55">
        <v>0</v>
      </c>
      <c r="G109" s="55">
        <v>0</v>
      </c>
      <c r="H109" s="55">
        <v>0</v>
      </c>
      <c r="I109" s="55">
        <v>0</v>
      </c>
      <c r="J109" s="55">
        <v>0</v>
      </c>
      <c r="K109" s="55">
        <v>0</v>
      </c>
      <c r="L109" s="55">
        <v>0</v>
      </c>
      <c r="M109" s="55">
        <v>0</v>
      </c>
      <c r="N109" s="55">
        <v>0</v>
      </c>
      <c r="O109" s="55">
        <v>0</v>
      </c>
      <c r="P109" s="55">
        <v>0</v>
      </c>
      <c r="Q109" s="55">
        <v>0</v>
      </c>
      <c r="R109" s="55">
        <v>0</v>
      </c>
      <c r="S109" s="55">
        <v>0</v>
      </c>
      <c r="U109" s="173" t="s">
        <v>2120</v>
      </c>
      <c r="V109" s="55">
        <v>0</v>
      </c>
      <c r="Y109" s="55"/>
    </row>
    <row r="110" spans="1:25" ht="13.2" x14ac:dyDescent="0.25">
      <c r="A110" s="45" t="s">
        <v>72</v>
      </c>
      <c r="B110" s="45" t="s">
        <v>2116</v>
      </c>
      <c r="C110" s="45" t="s">
        <v>3894</v>
      </c>
      <c r="D110" s="45" t="s">
        <v>3897</v>
      </c>
      <c r="E110" s="45" t="s">
        <v>141</v>
      </c>
      <c r="F110" s="55">
        <v>426</v>
      </c>
      <c r="G110" s="55">
        <v>426</v>
      </c>
      <c r="H110" s="55">
        <v>426</v>
      </c>
      <c r="I110" s="55">
        <v>426</v>
      </c>
      <c r="J110" s="55">
        <v>426</v>
      </c>
      <c r="K110" s="55">
        <v>426</v>
      </c>
      <c r="L110" s="55">
        <v>426</v>
      </c>
      <c r="M110" s="55">
        <v>0</v>
      </c>
      <c r="N110" s="55">
        <v>0</v>
      </c>
      <c r="O110" s="55">
        <v>0</v>
      </c>
      <c r="P110" s="55">
        <v>0</v>
      </c>
      <c r="Q110" s="55">
        <v>0</v>
      </c>
      <c r="R110" s="55">
        <v>0</v>
      </c>
      <c r="S110" s="55">
        <v>230553</v>
      </c>
      <c r="U110" s="173" t="s">
        <v>2121</v>
      </c>
      <c r="V110" s="55">
        <v>0</v>
      </c>
      <c r="Y110" s="55"/>
    </row>
    <row r="111" spans="1:25" ht="13.2" x14ac:dyDescent="0.25">
      <c r="A111" s="45" t="s">
        <v>72</v>
      </c>
      <c r="B111" s="45" t="s">
        <v>2117</v>
      </c>
      <c r="C111" s="45" t="s">
        <v>3898</v>
      </c>
      <c r="D111" s="45" t="s">
        <v>3899</v>
      </c>
      <c r="E111" s="45" t="s">
        <v>141</v>
      </c>
      <c r="F111" s="55">
        <v>0</v>
      </c>
      <c r="G111" s="55">
        <v>0</v>
      </c>
      <c r="H111" s="55">
        <v>0</v>
      </c>
      <c r="I111" s="55">
        <v>0</v>
      </c>
      <c r="J111" s="55">
        <v>0</v>
      </c>
      <c r="K111" s="55">
        <v>0</v>
      </c>
      <c r="L111" s="55">
        <v>0</v>
      </c>
      <c r="M111" s="55">
        <v>0</v>
      </c>
      <c r="N111" s="55">
        <v>0</v>
      </c>
      <c r="O111" s="55">
        <v>0</v>
      </c>
      <c r="P111" s="55">
        <v>0</v>
      </c>
      <c r="Q111" s="55">
        <v>0</v>
      </c>
      <c r="R111" s="55">
        <v>0</v>
      </c>
      <c r="S111" s="55">
        <v>0</v>
      </c>
      <c r="U111" s="173" t="s">
        <v>2122</v>
      </c>
      <c r="V111" s="55">
        <v>0</v>
      </c>
      <c r="Y111" s="55"/>
    </row>
    <row r="112" spans="1:25" ht="13.2" x14ac:dyDescent="0.25">
      <c r="A112" s="45" t="s">
        <v>72</v>
      </c>
      <c r="B112" s="45" t="s">
        <v>2118</v>
      </c>
      <c r="C112" s="45" t="s">
        <v>3898</v>
      </c>
      <c r="D112" s="45" t="s">
        <v>3900</v>
      </c>
      <c r="E112" s="45" t="s">
        <v>141</v>
      </c>
      <c r="F112" s="55">
        <v>0</v>
      </c>
      <c r="G112" s="55">
        <v>0</v>
      </c>
      <c r="H112" s="55">
        <v>0</v>
      </c>
      <c r="I112" s="55">
        <v>0</v>
      </c>
      <c r="J112" s="55">
        <v>0</v>
      </c>
      <c r="K112" s="55">
        <v>0</v>
      </c>
      <c r="L112" s="55">
        <v>0</v>
      </c>
      <c r="M112" s="55">
        <v>0</v>
      </c>
      <c r="N112" s="55">
        <v>0</v>
      </c>
      <c r="O112" s="55">
        <v>0</v>
      </c>
      <c r="P112" s="55">
        <v>0</v>
      </c>
      <c r="Q112" s="55">
        <v>0</v>
      </c>
      <c r="R112" s="55">
        <v>0</v>
      </c>
      <c r="S112" s="55">
        <v>0</v>
      </c>
      <c r="U112" s="173" t="s">
        <v>2123</v>
      </c>
      <c r="V112" s="55">
        <v>0</v>
      </c>
      <c r="Y112" s="55"/>
    </row>
    <row r="113" spans="1:25" ht="13.2" x14ac:dyDescent="0.25">
      <c r="A113" s="45" t="s">
        <v>72</v>
      </c>
      <c r="B113" s="45" t="s">
        <v>2119</v>
      </c>
      <c r="C113" s="45" t="s">
        <v>3901</v>
      </c>
      <c r="D113" s="45" t="s">
        <v>3902</v>
      </c>
      <c r="E113" s="45" t="s">
        <v>141</v>
      </c>
      <c r="F113" s="55">
        <v>0</v>
      </c>
      <c r="G113" s="55">
        <v>0</v>
      </c>
      <c r="H113" s="55">
        <v>0</v>
      </c>
      <c r="I113" s="55">
        <v>0</v>
      </c>
      <c r="J113" s="55">
        <v>0</v>
      </c>
      <c r="K113" s="55">
        <v>0</v>
      </c>
      <c r="L113" s="55">
        <v>0</v>
      </c>
      <c r="M113" s="55">
        <v>0</v>
      </c>
      <c r="N113" s="55">
        <v>0</v>
      </c>
      <c r="O113" s="55">
        <v>0</v>
      </c>
      <c r="P113" s="55">
        <v>0</v>
      </c>
      <c r="Q113" s="55">
        <v>0</v>
      </c>
      <c r="R113" s="55">
        <v>501</v>
      </c>
      <c r="S113" s="55">
        <v>20882</v>
      </c>
      <c r="U113" s="173" t="s">
        <v>2124</v>
      </c>
      <c r="V113" s="55">
        <v>907181</v>
      </c>
      <c r="Y113" s="55"/>
    </row>
    <row r="114" spans="1:25" ht="13.2" x14ac:dyDescent="0.25">
      <c r="A114" s="45" t="s">
        <v>72</v>
      </c>
      <c r="B114" s="45" t="s">
        <v>2120</v>
      </c>
      <c r="C114" s="45" t="s">
        <v>3903</v>
      </c>
      <c r="D114" s="45" t="s">
        <v>3904</v>
      </c>
      <c r="E114" s="45" t="s">
        <v>141</v>
      </c>
      <c r="F114" s="55">
        <v>0</v>
      </c>
      <c r="G114" s="55">
        <v>0</v>
      </c>
      <c r="H114" s="55">
        <v>0</v>
      </c>
      <c r="I114" s="55">
        <v>0</v>
      </c>
      <c r="J114" s="55">
        <v>0</v>
      </c>
      <c r="K114" s="55">
        <v>0</v>
      </c>
      <c r="L114" s="55">
        <v>0</v>
      </c>
      <c r="M114" s="55">
        <v>0</v>
      </c>
      <c r="N114" s="55">
        <v>0</v>
      </c>
      <c r="O114" s="55">
        <v>0</v>
      </c>
      <c r="P114" s="55">
        <v>0</v>
      </c>
      <c r="Q114" s="55">
        <v>0</v>
      </c>
      <c r="R114" s="55">
        <v>0</v>
      </c>
      <c r="S114" s="55">
        <v>0</v>
      </c>
      <c r="U114" s="173" t="s">
        <v>2125</v>
      </c>
      <c r="V114" s="55">
        <v>890236</v>
      </c>
      <c r="Y114" s="55"/>
    </row>
    <row r="115" spans="1:25" ht="13.2" x14ac:dyDescent="0.25">
      <c r="A115" s="45" t="s">
        <v>72</v>
      </c>
      <c r="B115" s="45" t="s">
        <v>2121</v>
      </c>
      <c r="C115" s="45" t="s">
        <v>3903</v>
      </c>
      <c r="D115" s="45" t="s">
        <v>3905</v>
      </c>
      <c r="E115" s="45" t="s">
        <v>141</v>
      </c>
      <c r="F115" s="55">
        <v>0</v>
      </c>
      <c r="G115" s="55">
        <v>0</v>
      </c>
      <c r="H115" s="55">
        <v>0</v>
      </c>
      <c r="I115" s="55">
        <v>0</v>
      </c>
      <c r="J115" s="55">
        <v>0</v>
      </c>
      <c r="K115" s="55">
        <v>0</v>
      </c>
      <c r="L115" s="55">
        <v>0</v>
      </c>
      <c r="M115" s="55">
        <v>0</v>
      </c>
      <c r="N115" s="55">
        <v>0</v>
      </c>
      <c r="O115" s="55">
        <v>0</v>
      </c>
      <c r="P115" s="55">
        <v>0</v>
      </c>
      <c r="Q115" s="55">
        <v>0</v>
      </c>
      <c r="R115" s="55">
        <v>0</v>
      </c>
      <c r="S115" s="55">
        <v>0</v>
      </c>
      <c r="U115" s="173" t="s">
        <v>2126</v>
      </c>
      <c r="V115" s="55">
        <v>314850</v>
      </c>
      <c r="Y115" s="55"/>
    </row>
    <row r="116" spans="1:25" ht="13.2" x14ac:dyDescent="0.25">
      <c r="A116" s="45" t="s">
        <v>72</v>
      </c>
      <c r="B116" s="45" t="s">
        <v>2122</v>
      </c>
      <c r="C116" s="45" t="s">
        <v>3906</v>
      </c>
      <c r="D116" s="45" t="s">
        <v>3907</v>
      </c>
      <c r="E116" s="45" t="s">
        <v>141</v>
      </c>
      <c r="F116" s="55">
        <v>0</v>
      </c>
      <c r="G116" s="55">
        <v>0</v>
      </c>
      <c r="H116" s="55">
        <v>0</v>
      </c>
      <c r="I116" s="55">
        <v>0</v>
      </c>
      <c r="J116" s="55">
        <v>0</v>
      </c>
      <c r="K116" s="55">
        <v>0</v>
      </c>
      <c r="L116" s="55">
        <v>0</v>
      </c>
      <c r="M116" s="55">
        <v>0</v>
      </c>
      <c r="N116" s="55">
        <v>0</v>
      </c>
      <c r="O116" s="55">
        <v>0</v>
      </c>
      <c r="P116" s="55">
        <v>0</v>
      </c>
      <c r="Q116" s="55">
        <v>0</v>
      </c>
      <c r="R116" s="55">
        <v>0</v>
      </c>
      <c r="S116" s="55">
        <v>0</v>
      </c>
      <c r="U116" s="173" t="s">
        <v>2127</v>
      </c>
      <c r="V116" s="55">
        <v>0</v>
      </c>
      <c r="Y116" s="55"/>
    </row>
    <row r="117" spans="1:25" ht="13.2" x14ac:dyDescent="0.25">
      <c r="A117" s="45" t="s">
        <v>72</v>
      </c>
      <c r="B117" s="45" t="s">
        <v>2123</v>
      </c>
      <c r="C117" s="45" t="s">
        <v>3906</v>
      </c>
      <c r="D117" s="45" t="s">
        <v>3908</v>
      </c>
      <c r="E117" s="45" t="s">
        <v>141</v>
      </c>
      <c r="F117" s="55">
        <v>0</v>
      </c>
      <c r="G117" s="55">
        <v>0</v>
      </c>
      <c r="H117" s="55">
        <v>0</v>
      </c>
      <c r="I117" s="55">
        <v>0</v>
      </c>
      <c r="J117" s="55">
        <v>0</v>
      </c>
      <c r="K117" s="55">
        <v>0</v>
      </c>
      <c r="L117" s="55">
        <v>0</v>
      </c>
      <c r="M117" s="55">
        <v>0</v>
      </c>
      <c r="N117" s="55">
        <v>0</v>
      </c>
      <c r="O117" s="55">
        <v>0</v>
      </c>
      <c r="P117" s="55">
        <v>0</v>
      </c>
      <c r="Q117" s="55">
        <v>0</v>
      </c>
      <c r="R117" s="55">
        <v>0</v>
      </c>
      <c r="S117" s="55">
        <v>0</v>
      </c>
      <c r="U117" s="74" t="s">
        <v>143</v>
      </c>
      <c r="V117" s="55">
        <v>445860151</v>
      </c>
      <c r="Y117" s="55"/>
    </row>
    <row r="118" spans="1:25" ht="13.2" x14ac:dyDescent="0.25">
      <c r="A118" s="45" t="s">
        <v>72</v>
      </c>
      <c r="B118" s="45" t="s">
        <v>2124</v>
      </c>
      <c r="C118" s="45" t="s">
        <v>3906</v>
      </c>
      <c r="D118" s="45" t="s">
        <v>3909</v>
      </c>
      <c r="E118" s="45" t="s">
        <v>141</v>
      </c>
      <c r="F118" s="55">
        <v>907</v>
      </c>
      <c r="G118" s="55">
        <v>907</v>
      </c>
      <c r="H118" s="55">
        <v>907</v>
      </c>
      <c r="I118" s="55">
        <v>907</v>
      </c>
      <c r="J118" s="55">
        <v>907</v>
      </c>
      <c r="K118" s="55">
        <v>907</v>
      </c>
      <c r="L118" s="55">
        <v>907</v>
      </c>
      <c r="M118" s="55">
        <v>907</v>
      </c>
      <c r="N118" s="55">
        <v>907</v>
      </c>
      <c r="O118" s="55">
        <v>907</v>
      </c>
      <c r="P118" s="55">
        <v>907</v>
      </c>
      <c r="Q118" s="55">
        <v>907</v>
      </c>
      <c r="R118" s="55">
        <v>907</v>
      </c>
      <c r="S118" s="55">
        <v>907181</v>
      </c>
      <c r="U118" s="74"/>
      <c r="V118" s="55"/>
      <c r="Y118" s="55"/>
    </row>
    <row r="119" spans="1:25" ht="13.2" x14ac:dyDescent="0.25">
      <c r="A119" s="45" t="s">
        <v>72</v>
      </c>
      <c r="B119" s="45" t="s">
        <v>2125</v>
      </c>
      <c r="C119" s="45" t="s">
        <v>3906</v>
      </c>
      <c r="D119" s="45" t="s">
        <v>3910</v>
      </c>
      <c r="E119" s="45" t="s">
        <v>141</v>
      </c>
      <c r="F119" s="55">
        <v>890</v>
      </c>
      <c r="G119" s="55">
        <v>890</v>
      </c>
      <c r="H119" s="55">
        <v>890</v>
      </c>
      <c r="I119" s="55">
        <v>890</v>
      </c>
      <c r="J119" s="55">
        <v>890</v>
      </c>
      <c r="K119" s="55">
        <v>890</v>
      </c>
      <c r="L119" s="55">
        <v>890</v>
      </c>
      <c r="M119" s="55">
        <v>890</v>
      </c>
      <c r="N119" s="55">
        <v>890</v>
      </c>
      <c r="O119" s="55">
        <v>890</v>
      </c>
      <c r="P119" s="55">
        <v>890</v>
      </c>
      <c r="Q119" s="55">
        <v>890</v>
      </c>
      <c r="R119" s="55">
        <v>890</v>
      </c>
      <c r="S119" s="55">
        <v>890236</v>
      </c>
      <c r="U119" s="74"/>
      <c r="V119" s="55"/>
      <c r="Y119" s="55"/>
    </row>
    <row r="120" spans="1:25" ht="13.2" x14ac:dyDescent="0.25">
      <c r="A120" s="45" t="s">
        <v>72</v>
      </c>
      <c r="B120" s="45" t="s">
        <v>2126</v>
      </c>
      <c r="C120" s="45" t="s">
        <v>3906</v>
      </c>
      <c r="D120" s="45" t="s">
        <v>3911</v>
      </c>
      <c r="E120" s="45" t="s">
        <v>141</v>
      </c>
      <c r="F120" s="55">
        <v>0</v>
      </c>
      <c r="G120" s="55">
        <v>0</v>
      </c>
      <c r="H120" s="55">
        <v>0</v>
      </c>
      <c r="I120" s="55">
        <v>398</v>
      </c>
      <c r="J120" s="55">
        <v>398</v>
      </c>
      <c r="K120" s="55">
        <v>398</v>
      </c>
      <c r="L120" s="55">
        <v>398</v>
      </c>
      <c r="M120" s="55">
        <v>398</v>
      </c>
      <c r="N120" s="55">
        <v>398</v>
      </c>
      <c r="O120" s="55">
        <v>398</v>
      </c>
      <c r="P120" s="55">
        <v>398</v>
      </c>
      <c r="Q120" s="55">
        <v>398</v>
      </c>
      <c r="R120" s="55">
        <v>398</v>
      </c>
      <c r="S120" s="55">
        <v>314850</v>
      </c>
      <c r="U120" s="74"/>
      <c r="V120" s="55"/>
      <c r="Y120" s="55"/>
    </row>
    <row r="121" spans="1:25" ht="13.2" x14ac:dyDescent="0.25">
      <c r="A121" s="45" t="s">
        <v>72</v>
      </c>
      <c r="B121" s="45" t="s">
        <v>2127</v>
      </c>
      <c r="C121" s="45" t="s">
        <v>3906</v>
      </c>
      <c r="D121" s="45" t="s">
        <v>3912</v>
      </c>
      <c r="E121" s="45" t="s">
        <v>141</v>
      </c>
      <c r="F121" s="55">
        <v>0</v>
      </c>
      <c r="G121" s="55">
        <v>0</v>
      </c>
      <c r="H121" s="55">
        <v>0</v>
      </c>
      <c r="I121" s="55">
        <v>0</v>
      </c>
      <c r="J121" s="55">
        <v>0</v>
      </c>
      <c r="K121" s="55">
        <v>0</v>
      </c>
      <c r="L121" s="55">
        <v>0</v>
      </c>
      <c r="M121" s="55">
        <v>0</v>
      </c>
      <c r="N121" s="55">
        <v>0</v>
      </c>
      <c r="O121" s="55">
        <v>0</v>
      </c>
      <c r="P121" s="55">
        <v>0</v>
      </c>
      <c r="Q121" s="55">
        <v>0</v>
      </c>
      <c r="R121" s="55">
        <v>0</v>
      </c>
      <c r="S121" s="55">
        <v>0</v>
      </c>
      <c r="U121" s="74"/>
      <c r="V121" s="55"/>
      <c r="Y121" s="55"/>
    </row>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21"/>
  <sheetViews>
    <sheetView topLeftCell="J23" zoomScaleNormal="100" workbookViewId="0">
      <selection sqref="A1:XFD1048576"/>
    </sheetView>
  </sheetViews>
  <sheetFormatPr defaultColWidth="9.109375" defaultRowHeight="12.75" customHeight="1" x14ac:dyDescent="0.25"/>
  <cols>
    <col min="1" max="3" width="9.109375" style="45"/>
    <col min="4" max="4" width="30.5546875" style="45" bestFit="1" customWidth="1"/>
    <col min="5" max="5" width="9.109375" style="45"/>
    <col min="6" max="9" width="10.44140625" style="45" bestFit="1" customWidth="1"/>
    <col min="10" max="10" width="11.44140625" style="45" bestFit="1" customWidth="1"/>
    <col min="11" max="11" width="10.44140625" style="45" bestFit="1" customWidth="1"/>
    <col min="12" max="18" width="11.44140625" style="45" bestFit="1" customWidth="1"/>
    <col min="19" max="19" width="15.109375" style="45" bestFit="1" customWidth="1"/>
    <col min="20" max="20" width="9.109375" style="45"/>
    <col min="21" max="21" width="13.44140625" style="45" customWidth="1"/>
    <col min="22" max="22" width="13.88671875" style="45" customWidth="1"/>
    <col min="23" max="23" width="3.44140625" style="45" customWidth="1"/>
    <col min="24" max="25" width="12.44140625" style="45" customWidth="1"/>
    <col min="26" max="26" width="14.109375" style="45" bestFit="1" customWidth="1"/>
    <col min="27" max="27" width="9.109375" style="45"/>
    <col min="28" max="28" width="9.109375" style="45" customWidth="1"/>
    <col min="29" max="16384" width="9.109375" style="45"/>
  </cols>
  <sheetData>
    <row r="1" spans="1:26" ht="13.2" x14ac:dyDescent="0.25">
      <c r="A1" s="45" t="s">
        <v>1802</v>
      </c>
      <c r="B1" s="45" t="s">
        <v>117</v>
      </c>
      <c r="C1" s="45" t="s">
        <v>3773</v>
      </c>
      <c r="D1" s="45" t="s">
        <v>3774</v>
      </c>
      <c r="E1" s="45" t="s">
        <v>2005</v>
      </c>
      <c r="F1" s="84">
        <v>43070</v>
      </c>
      <c r="G1" s="84">
        <v>43101</v>
      </c>
      <c r="H1" s="84">
        <v>43132</v>
      </c>
      <c r="I1" s="84">
        <v>43160</v>
      </c>
      <c r="J1" s="84">
        <v>43191</v>
      </c>
      <c r="K1" s="84">
        <v>43221</v>
      </c>
      <c r="L1" s="84">
        <v>43252</v>
      </c>
      <c r="M1" s="84">
        <v>43282</v>
      </c>
      <c r="N1" s="84">
        <v>43313</v>
      </c>
      <c r="O1" s="84">
        <v>43344</v>
      </c>
      <c r="P1" s="84">
        <v>43374</v>
      </c>
      <c r="Q1" s="84">
        <v>43405</v>
      </c>
      <c r="R1" s="84">
        <v>43435</v>
      </c>
      <c r="S1" s="59" t="s">
        <v>1804</v>
      </c>
      <c r="V1" s="55"/>
      <c r="Y1" s="55"/>
    </row>
    <row r="2" spans="1:26" ht="13.2" x14ac:dyDescent="0.25">
      <c r="A2" s="45" t="s">
        <v>72</v>
      </c>
      <c r="B2" s="45" t="s">
        <v>2008</v>
      </c>
      <c r="C2" s="45" t="s">
        <v>3775</v>
      </c>
      <c r="D2" s="45" t="s">
        <v>3471</v>
      </c>
      <c r="E2" s="45" t="s">
        <v>140</v>
      </c>
      <c r="F2" s="55">
        <v>23</v>
      </c>
      <c r="G2" s="55">
        <v>25</v>
      </c>
      <c r="H2" s="55">
        <v>26</v>
      </c>
      <c r="I2" s="55">
        <v>28</v>
      </c>
      <c r="J2" s="55">
        <v>29</v>
      </c>
      <c r="K2" s="55">
        <v>31</v>
      </c>
      <c r="L2" s="55">
        <v>32</v>
      </c>
      <c r="M2" s="55">
        <v>34</v>
      </c>
      <c r="N2" s="55">
        <v>35</v>
      </c>
      <c r="O2" s="55">
        <v>37</v>
      </c>
      <c r="P2" s="55">
        <v>38</v>
      </c>
      <c r="Q2" s="55">
        <v>40</v>
      </c>
      <c r="R2" s="55">
        <v>41</v>
      </c>
      <c r="S2" s="55">
        <v>32147</v>
      </c>
      <c r="V2" s="85"/>
      <c r="Y2" s="55"/>
    </row>
    <row r="3" spans="1:26" ht="26.4" x14ac:dyDescent="0.25">
      <c r="A3" s="45" t="s">
        <v>72</v>
      </c>
      <c r="B3" s="45" t="s">
        <v>2009</v>
      </c>
      <c r="C3" s="45" t="s">
        <v>3776</v>
      </c>
      <c r="D3" s="45" t="s">
        <v>3777</v>
      </c>
      <c r="E3" s="45" t="s">
        <v>140</v>
      </c>
      <c r="F3" s="55">
        <v>0</v>
      </c>
      <c r="G3" s="55">
        <v>0</v>
      </c>
      <c r="H3" s="55">
        <v>0</v>
      </c>
      <c r="I3" s="55">
        <v>0</v>
      </c>
      <c r="J3" s="55">
        <v>0</v>
      </c>
      <c r="K3" s="55">
        <v>0</v>
      </c>
      <c r="L3" s="55">
        <v>0</v>
      </c>
      <c r="M3" s="55">
        <v>0</v>
      </c>
      <c r="N3" s="55">
        <v>0</v>
      </c>
      <c r="O3" s="55">
        <v>0</v>
      </c>
      <c r="P3" s="55">
        <v>0</v>
      </c>
      <c r="Q3" s="55">
        <v>0</v>
      </c>
      <c r="R3" s="55">
        <v>0</v>
      </c>
      <c r="S3" s="55">
        <v>0</v>
      </c>
      <c r="U3" s="45" t="s">
        <v>2006</v>
      </c>
      <c r="V3" s="85" t="s">
        <v>2007</v>
      </c>
      <c r="X3" s="37" t="s">
        <v>2006</v>
      </c>
      <c r="Y3" s="40" t="s">
        <v>2007</v>
      </c>
      <c r="Z3" s="41">
        <v>0.33810000000000001</v>
      </c>
    </row>
    <row r="4" spans="1:26" ht="13.2" x14ac:dyDescent="0.25">
      <c r="A4" s="45" t="s">
        <v>72</v>
      </c>
      <c r="B4" s="45" t="s">
        <v>2010</v>
      </c>
      <c r="C4" s="45" t="s">
        <v>3776</v>
      </c>
      <c r="D4" s="45" t="s">
        <v>3778</v>
      </c>
      <c r="E4" s="45" t="s">
        <v>140</v>
      </c>
      <c r="F4" s="55">
        <v>0</v>
      </c>
      <c r="G4" s="55">
        <v>0</v>
      </c>
      <c r="H4" s="55">
        <v>0</v>
      </c>
      <c r="I4" s="55">
        <v>0</v>
      </c>
      <c r="J4" s="55">
        <v>0</v>
      </c>
      <c r="K4" s="55">
        <v>0</v>
      </c>
      <c r="L4" s="55">
        <v>0</v>
      </c>
      <c r="M4" s="55">
        <v>0</v>
      </c>
      <c r="N4" s="55">
        <v>0</v>
      </c>
      <c r="O4" s="55">
        <v>0</v>
      </c>
      <c r="P4" s="55">
        <v>0</v>
      </c>
      <c r="Q4" s="55">
        <v>0</v>
      </c>
      <c r="R4" s="55">
        <v>0</v>
      </c>
      <c r="S4" s="55">
        <v>0</v>
      </c>
      <c r="U4" s="74" t="s">
        <v>3775</v>
      </c>
      <c r="V4" s="55">
        <v>32147</v>
      </c>
      <c r="X4" s="45" t="s">
        <v>3775</v>
      </c>
      <c r="Y4" s="55">
        <v>32147</v>
      </c>
      <c r="Z4" s="55">
        <f>Y4*$Z$3</f>
        <v>10868.9007</v>
      </c>
    </row>
    <row r="5" spans="1:26" ht="13.2" x14ac:dyDescent="0.25">
      <c r="A5" s="45" t="s">
        <v>72</v>
      </c>
      <c r="B5" s="45" t="s">
        <v>2011</v>
      </c>
      <c r="C5" s="45" t="s">
        <v>3776</v>
      </c>
      <c r="D5" s="45" t="s">
        <v>3779</v>
      </c>
      <c r="E5" s="45" t="s">
        <v>140</v>
      </c>
      <c r="F5" s="55">
        <v>0</v>
      </c>
      <c r="G5" s="55">
        <v>0</v>
      </c>
      <c r="H5" s="55">
        <v>0</v>
      </c>
      <c r="I5" s="55">
        <v>0</v>
      </c>
      <c r="J5" s="55">
        <v>0</v>
      </c>
      <c r="K5" s="55">
        <v>0</v>
      </c>
      <c r="L5" s="55">
        <v>0</v>
      </c>
      <c r="M5" s="55">
        <v>0</v>
      </c>
      <c r="N5" s="55">
        <v>0</v>
      </c>
      <c r="O5" s="55">
        <v>0</v>
      </c>
      <c r="P5" s="55">
        <v>0</v>
      </c>
      <c r="Q5" s="55">
        <v>0</v>
      </c>
      <c r="R5" s="55">
        <v>0</v>
      </c>
      <c r="S5" s="55">
        <v>0</v>
      </c>
      <c r="U5" s="74" t="s">
        <v>3776</v>
      </c>
      <c r="V5" s="55">
        <v>106641111</v>
      </c>
      <c r="X5" s="45" t="s">
        <v>3776</v>
      </c>
      <c r="Y5" s="55">
        <v>106641111</v>
      </c>
      <c r="Z5" s="55">
        <f t="shared" ref="Z5:Z30" si="0">Y5*$Z$3</f>
        <v>36055359.629100002</v>
      </c>
    </row>
    <row r="6" spans="1:26" ht="13.2" x14ac:dyDescent="0.25">
      <c r="A6" s="45" t="s">
        <v>72</v>
      </c>
      <c r="B6" s="45" t="s">
        <v>2012</v>
      </c>
      <c r="C6" s="45" t="s">
        <v>3776</v>
      </c>
      <c r="D6" s="45" t="s">
        <v>3473</v>
      </c>
      <c r="E6" s="45" t="s">
        <v>140</v>
      </c>
      <c r="F6" s="55">
        <v>89932</v>
      </c>
      <c r="G6" s="55">
        <v>89601</v>
      </c>
      <c r="H6" s="55">
        <v>91589</v>
      </c>
      <c r="I6" s="55">
        <v>95786</v>
      </c>
      <c r="J6" s="55">
        <v>100010</v>
      </c>
      <c r="K6" s="55">
        <v>98605</v>
      </c>
      <c r="L6" s="55">
        <v>103342</v>
      </c>
      <c r="M6" s="55">
        <v>108347</v>
      </c>
      <c r="N6" s="55">
        <v>113670</v>
      </c>
      <c r="O6" s="55">
        <v>119350</v>
      </c>
      <c r="P6" s="55">
        <v>119868</v>
      </c>
      <c r="Q6" s="55">
        <v>127265</v>
      </c>
      <c r="R6" s="55">
        <v>134589</v>
      </c>
      <c r="S6" s="55">
        <v>106641111</v>
      </c>
      <c r="U6" s="74" t="s">
        <v>3780</v>
      </c>
      <c r="V6" s="55">
        <v>2093906</v>
      </c>
      <c r="X6" s="45" t="s">
        <v>3780</v>
      </c>
      <c r="Y6" s="55">
        <v>2093906</v>
      </c>
      <c r="Z6" s="55">
        <f t="shared" si="0"/>
        <v>707949.61860000005</v>
      </c>
    </row>
    <row r="7" spans="1:26" ht="13.2" x14ac:dyDescent="0.25">
      <c r="A7" s="45" t="s">
        <v>72</v>
      </c>
      <c r="B7" s="45" t="s">
        <v>2013</v>
      </c>
      <c r="C7" s="45" t="s">
        <v>3776</v>
      </c>
      <c r="D7" s="45" t="s">
        <v>3474</v>
      </c>
      <c r="E7" s="45" t="s">
        <v>140</v>
      </c>
      <c r="F7" s="55">
        <v>0</v>
      </c>
      <c r="G7" s="55">
        <v>0</v>
      </c>
      <c r="H7" s="55">
        <v>0</v>
      </c>
      <c r="I7" s="55">
        <v>0</v>
      </c>
      <c r="J7" s="55">
        <v>0</v>
      </c>
      <c r="K7" s="55">
        <v>0</v>
      </c>
      <c r="L7" s="55">
        <v>0</v>
      </c>
      <c r="M7" s="55">
        <v>0</v>
      </c>
      <c r="N7" s="55">
        <v>0</v>
      </c>
      <c r="O7" s="55">
        <v>0</v>
      </c>
      <c r="P7" s="55">
        <v>0</v>
      </c>
      <c r="Q7" s="55">
        <v>0</v>
      </c>
      <c r="R7" s="55">
        <v>0</v>
      </c>
      <c r="S7" s="55">
        <v>0</v>
      </c>
      <c r="U7" s="74" t="s">
        <v>3784</v>
      </c>
      <c r="V7" s="55">
        <v>45268973</v>
      </c>
      <c r="X7" s="45" t="s">
        <v>3784</v>
      </c>
      <c r="Y7" s="55">
        <v>45268973</v>
      </c>
      <c r="Z7" s="55">
        <f t="shared" si="0"/>
        <v>15305439.771300001</v>
      </c>
    </row>
    <row r="8" spans="1:26" ht="13.2" x14ac:dyDescent="0.25">
      <c r="A8" s="45" t="s">
        <v>72</v>
      </c>
      <c r="B8" s="45" t="s">
        <v>2014</v>
      </c>
      <c r="C8" s="45" t="s">
        <v>3475</v>
      </c>
      <c r="D8" s="45" t="s">
        <v>126</v>
      </c>
      <c r="E8" s="45" t="s">
        <v>140</v>
      </c>
      <c r="F8" s="55">
        <v>0</v>
      </c>
      <c r="G8" s="55">
        <v>0</v>
      </c>
      <c r="H8" s="55">
        <v>0</v>
      </c>
      <c r="I8" s="55">
        <v>0</v>
      </c>
      <c r="J8" s="55">
        <v>0</v>
      </c>
      <c r="K8" s="55">
        <v>0</v>
      </c>
      <c r="L8" s="55">
        <v>0</v>
      </c>
      <c r="M8" s="55">
        <v>0</v>
      </c>
      <c r="N8" s="55">
        <v>0</v>
      </c>
      <c r="O8" s="55">
        <v>0</v>
      </c>
      <c r="P8" s="55">
        <v>0</v>
      </c>
      <c r="Q8" s="55">
        <v>0</v>
      </c>
      <c r="R8" s="55">
        <v>0</v>
      </c>
      <c r="S8" s="55">
        <v>0</v>
      </c>
      <c r="U8" s="74" t="s">
        <v>1686</v>
      </c>
      <c r="V8" s="55">
        <v>34893891</v>
      </c>
      <c r="X8" s="45" t="s">
        <v>1686</v>
      </c>
      <c r="Y8" s="55">
        <v>34893891</v>
      </c>
      <c r="Z8" s="55">
        <f t="shared" si="0"/>
        <v>11797624.5471</v>
      </c>
    </row>
    <row r="9" spans="1:26" ht="13.2" x14ac:dyDescent="0.25">
      <c r="A9" s="45" t="s">
        <v>72</v>
      </c>
      <c r="B9" s="45" t="s">
        <v>2015</v>
      </c>
      <c r="C9" s="45" t="s">
        <v>3780</v>
      </c>
      <c r="D9" s="45" t="s">
        <v>3781</v>
      </c>
      <c r="E9" s="45" t="s">
        <v>141</v>
      </c>
      <c r="F9" s="55">
        <v>0</v>
      </c>
      <c r="G9" s="55">
        <v>0</v>
      </c>
      <c r="H9" s="55">
        <v>0</v>
      </c>
      <c r="I9" s="55">
        <v>0</v>
      </c>
      <c r="J9" s="55">
        <v>0</v>
      </c>
      <c r="K9" s="55">
        <v>0</v>
      </c>
      <c r="L9" s="55">
        <v>0</v>
      </c>
      <c r="M9" s="55">
        <v>0</v>
      </c>
      <c r="N9" s="55">
        <v>0</v>
      </c>
      <c r="O9" s="55">
        <v>0</v>
      </c>
      <c r="P9" s="55">
        <v>0</v>
      </c>
      <c r="Q9" s="55">
        <v>0</v>
      </c>
      <c r="R9" s="55">
        <v>0</v>
      </c>
      <c r="S9" s="55">
        <v>0</v>
      </c>
      <c r="U9" s="74" t="s">
        <v>3837</v>
      </c>
      <c r="V9" s="55">
        <v>0</v>
      </c>
      <c r="X9" s="45" t="s">
        <v>3837</v>
      </c>
      <c r="Y9" s="55">
        <v>0</v>
      </c>
      <c r="Z9" s="55">
        <f t="shared" si="0"/>
        <v>0</v>
      </c>
    </row>
    <row r="10" spans="1:26" ht="13.2" x14ac:dyDescent="0.25">
      <c r="A10" s="45" t="s">
        <v>72</v>
      </c>
      <c r="B10" s="45" t="s">
        <v>2016</v>
      </c>
      <c r="C10" s="45" t="s">
        <v>3780</v>
      </c>
      <c r="D10" s="45" t="s">
        <v>3782</v>
      </c>
      <c r="E10" s="45" t="s">
        <v>141</v>
      </c>
      <c r="F10" s="55">
        <v>1978</v>
      </c>
      <c r="G10" s="55">
        <v>1997</v>
      </c>
      <c r="H10" s="55">
        <v>2016</v>
      </c>
      <c r="I10" s="55">
        <v>2036</v>
      </c>
      <c r="J10" s="55">
        <v>2055</v>
      </c>
      <c r="K10" s="55">
        <v>2075</v>
      </c>
      <c r="L10" s="55">
        <v>2094</v>
      </c>
      <c r="M10" s="55">
        <v>2113</v>
      </c>
      <c r="N10" s="55">
        <v>2133</v>
      </c>
      <c r="O10" s="55">
        <v>2152</v>
      </c>
      <c r="P10" s="55">
        <v>2171</v>
      </c>
      <c r="Q10" s="55">
        <v>2191</v>
      </c>
      <c r="R10" s="55">
        <v>2210</v>
      </c>
      <c r="S10" s="55">
        <v>2093906</v>
      </c>
      <c r="U10" s="74" t="s">
        <v>3839</v>
      </c>
      <c r="V10" s="55">
        <v>9654627</v>
      </c>
      <c r="X10" s="45" t="s">
        <v>3839</v>
      </c>
      <c r="Y10" s="55">
        <v>9654627</v>
      </c>
      <c r="Z10" s="55">
        <f t="shared" si="0"/>
        <v>3264229.3887</v>
      </c>
    </row>
    <row r="11" spans="1:26" ht="13.2" x14ac:dyDescent="0.25">
      <c r="A11" s="45" t="s">
        <v>72</v>
      </c>
      <c r="B11" s="45" t="s">
        <v>2017</v>
      </c>
      <c r="C11" s="45" t="s">
        <v>3780</v>
      </c>
      <c r="D11" s="45" t="s">
        <v>3783</v>
      </c>
      <c r="E11" s="45" t="s">
        <v>141</v>
      </c>
      <c r="F11" s="55">
        <v>0</v>
      </c>
      <c r="G11" s="55">
        <v>0</v>
      </c>
      <c r="H11" s="55">
        <v>0</v>
      </c>
      <c r="I11" s="55">
        <v>0</v>
      </c>
      <c r="J11" s="55">
        <v>0</v>
      </c>
      <c r="K11" s="55">
        <v>0</v>
      </c>
      <c r="L11" s="55">
        <v>0</v>
      </c>
      <c r="M11" s="55">
        <v>0</v>
      </c>
      <c r="N11" s="55">
        <v>0</v>
      </c>
      <c r="O11" s="55">
        <v>0</v>
      </c>
      <c r="P11" s="55">
        <v>0</v>
      </c>
      <c r="Q11" s="55">
        <v>0</v>
      </c>
      <c r="R11" s="55">
        <v>0</v>
      </c>
      <c r="S11" s="55">
        <v>0</v>
      </c>
      <c r="U11" s="74" t="s">
        <v>3844</v>
      </c>
      <c r="V11" s="55">
        <v>26990891</v>
      </c>
      <c r="X11" s="45" t="s">
        <v>3844</v>
      </c>
      <c r="Y11" s="55">
        <v>26990891</v>
      </c>
      <c r="Z11" s="55">
        <f t="shared" si="0"/>
        <v>9125620.2471000012</v>
      </c>
    </row>
    <row r="12" spans="1:26" ht="13.2" x14ac:dyDescent="0.25">
      <c r="A12" s="45" t="s">
        <v>72</v>
      </c>
      <c r="B12" s="45" t="s">
        <v>2018</v>
      </c>
      <c r="C12" s="45" t="s">
        <v>3784</v>
      </c>
      <c r="D12" s="45" t="s">
        <v>3785</v>
      </c>
      <c r="E12" s="45" t="s">
        <v>141</v>
      </c>
      <c r="F12" s="55">
        <v>0</v>
      </c>
      <c r="G12" s="55">
        <v>0</v>
      </c>
      <c r="H12" s="55">
        <v>0</v>
      </c>
      <c r="I12" s="55">
        <v>0</v>
      </c>
      <c r="J12" s="55">
        <v>0</v>
      </c>
      <c r="K12" s="55">
        <v>0</v>
      </c>
      <c r="L12" s="55">
        <v>0</v>
      </c>
      <c r="M12" s="55">
        <v>0</v>
      </c>
      <c r="N12" s="55">
        <v>0</v>
      </c>
      <c r="O12" s="55">
        <v>0</v>
      </c>
      <c r="P12" s="55">
        <v>0</v>
      </c>
      <c r="Q12" s="55">
        <v>0</v>
      </c>
      <c r="R12" s="55">
        <v>0</v>
      </c>
      <c r="S12" s="55">
        <v>0</v>
      </c>
      <c r="U12" s="74" t="s">
        <v>3848</v>
      </c>
      <c r="V12" s="55">
        <v>0</v>
      </c>
      <c r="X12" s="45" t="s">
        <v>3848</v>
      </c>
      <c r="Y12" s="55">
        <v>0</v>
      </c>
      <c r="Z12" s="55">
        <f t="shared" si="0"/>
        <v>0</v>
      </c>
    </row>
    <row r="13" spans="1:26" ht="13.2" x14ac:dyDescent="0.25">
      <c r="A13" s="45" t="s">
        <v>72</v>
      </c>
      <c r="B13" s="45" t="s">
        <v>2019</v>
      </c>
      <c r="C13" s="45" t="s">
        <v>3784</v>
      </c>
      <c r="D13" s="45" t="s">
        <v>3786</v>
      </c>
      <c r="E13" s="45" t="s">
        <v>141</v>
      </c>
      <c r="F13" s="55">
        <v>0</v>
      </c>
      <c r="G13" s="55">
        <v>0</v>
      </c>
      <c r="H13" s="55">
        <v>0</v>
      </c>
      <c r="I13" s="55">
        <v>0</v>
      </c>
      <c r="J13" s="55">
        <v>0</v>
      </c>
      <c r="K13" s="55">
        <v>0</v>
      </c>
      <c r="L13" s="55">
        <v>0</v>
      </c>
      <c r="M13" s="55">
        <v>0</v>
      </c>
      <c r="N13" s="55">
        <v>0</v>
      </c>
      <c r="O13" s="55">
        <v>0</v>
      </c>
      <c r="P13" s="55">
        <v>0</v>
      </c>
      <c r="Q13" s="55">
        <v>0</v>
      </c>
      <c r="R13" s="55">
        <v>0</v>
      </c>
      <c r="S13" s="55">
        <v>0</v>
      </c>
      <c r="U13" s="74" t="s">
        <v>3851</v>
      </c>
      <c r="V13" s="55">
        <v>0</v>
      </c>
      <c r="X13" s="45" t="s">
        <v>3851</v>
      </c>
      <c r="Y13" s="55">
        <v>0</v>
      </c>
      <c r="Z13" s="55">
        <f t="shared" si="0"/>
        <v>0</v>
      </c>
    </row>
    <row r="14" spans="1:26" ht="13.2" x14ac:dyDescent="0.25">
      <c r="A14" s="45" t="s">
        <v>72</v>
      </c>
      <c r="B14" s="45" t="s">
        <v>2020</v>
      </c>
      <c r="C14" s="45" t="s">
        <v>3784</v>
      </c>
      <c r="D14" s="45" t="s">
        <v>3787</v>
      </c>
      <c r="E14" s="45" t="s">
        <v>141</v>
      </c>
      <c r="F14" s="55">
        <v>13193</v>
      </c>
      <c r="G14" s="55">
        <v>13258</v>
      </c>
      <c r="H14" s="55">
        <v>13323</v>
      </c>
      <c r="I14" s="55">
        <v>13388</v>
      </c>
      <c r="J14" s="55">
        <v>13453</v>
      </c>
      <c r="K14" s="55">
        <v>13519</v>
      </c>
      <c r="L14" s="55">
        <v>13584</v>
      </c>
      <c r="M14" s="55">
        <v>13649</v>
      </c>
      <c r="N14" s="55">
        <v>13714</v>
      </c>
      <c r="O14" s="55">
        <v>13779</v>
      </c>
      <c r="P14" s="55">
        <v>13844</v>
      </c>
      <c r="Q14" s="55">
        <v>13910</v>
      </c>
      <c r="R14" s="55">
        <v>13975</v>
      </c>
      <c r="S14" s="55">
        <v>13583792</v>
      </c>
      <c r="U14" s="74" t="s">
        <v>3853</v>
      </c>
      <c r="V14" s="55">
        <v>0</v>
      </c>
      <c r="X14" s="45" t="s">
        <v>3853</v>
      </c>
      <c r="Y14" s="55">
        <v>0</v>
      </c>
      <c r="Z14" s="55">
        <f t="shared" si="0"/>
        <v>0</v>
      </c>
    </row>
    <row r="15" spans="1:26" ht="13.2" x14ac:dyDescent="0.25">
      <c r="A15" s="45" t="s">
        <v>72</v>
      </c>
      <c r="B15" s="45" t="s">
        <v>2021</v>
      </c>
      <c r="C15" s="45" t="s">
        <v>3784</v>
      </c>
      <c r="D15" s="45" t="s">
        <v>3788</v>
      </c>
      <c r="E15" s="45" t="s">
        <v>141</v>
      </c>
      <c r="F15" s="55">
        <v>0</v>
      </c>
      <c r="G15" s="55">
        <v>0</v>
      </c>
      <c r="H15" s="55">
        <v>0</v>
      </c>
      <c r="I15" s="55">
        <v>0</v>
      </c>
      <c r="J15" s="55">
        <v>0</v>
      </c>
      <c r="K15" s="55">
        <v>0</v>
      </c>
      <c r="L15" s="55">
        <v>0</v>
      </c>
      <c r="M15" s="55">
        <v>0</v>
      </c>
      <c r="N15" s="55">
        <v>0</v>
      </c>
      <c r="O15" s="55">
        <v>0</v>
      </c>
      <c r="P15" s="55">
        <v>0</v>
      </c>
      <c r="Q15" s="55">
        <v>0</v>
      </c>
      <c r="R15" s="55">
        <v>0</v>
      </c>
      <c r="S15" s="55">
        <v>0</v>
      </c>
      <c r="U15" s="74" t="s">
        <v>3855</v>
      </c>
      <c r="V15" s="55">
        <v>3049053</v>
      </c>
      <c r="X15" s="45" t="s">
        <v>3855</v>
      </c>
      <c r="Y15" s="55">
        <v>3049053</v>
      </c>
      <c r="Z15" s="55">
        <f t="shared" si="0"/>
        <v>1030884.8193000001</v>
      </c>
    </row>
    <row r="16" spans="1:26" ht="13.2" x14ac:dyDescent="0.25">
      <c r="A16" s="45" t="s">
        <v>72</v>
      </c>
      <c r="B16" s="45" t="s">
        <v>2022</v>
      </c>
      <c r="C16" s="45" t="s">
        <v>3784</v>
      </c>
      <c r="D16" s="45" t="s">
        <v>3789</v>
      </c>
      <c r="E16" s="45" t="s">
        <v>141</v>
      </c>
      <c r="F16" s="55">
        <v>7249</v>
      </c>
      <c r="G16" s="55">
        <v>7277</v>
      </c>
      <c r="H16" s="55">
        <v>7306</v>
      </c>
      <c r="I16" s="55">
        <v>7334</v>
      </c>
      <c r="J16" s="55">
        <v>7362</v>
      </c>
      <c r="K16" s="55">
        <v>7391</v>
      </c>
      <c r="L16" s="55">
        <v>7419</v>
      </c>
      <c r="M16" s="55">
        <v>7447</v>
      </c>
      <c r="N16" s="55">
        <v>7475</v>
      </c>
      <c r="O16" s="55">
        <v>7504</v>
      </c>
      <c r="P16" s="55">
        <v>7532</v>
      </c>
      <c r="Q16" s="55">
        <v>7560</v>
      </c>
      <c r="R16" s="55">
        <v>7588</v>
      </c>
      <c r="S16" s="55">
        <v>7418785</v>
      </c>
      <c r="U16" s="74" t="s">
        <v>3856</v>
      </c>
      <c r="V16" s="55">
        <v>923765</v>
      </c>
      <c r="X16" s="45" t="s">
        <v>3856</v>
      </c>
      <c r="Y16" s="55">
        <v>923765</v>
      </c>
      <c r="Z16" s="55">
        <f t="shared" si="0"/>
        <v>312324.94650000002</v>
      </c>
    </row>
    <row r="17" spans="1:26" ht="13.2" x14ac:dyDescent="0.25">
      <c r="A17" s="45" t="s">
        <v>72</v>
      </c>
      <c r="B17" s="45" t="s">
        <v>2023</v>
      </c>
      <c r="C17" s="45" t="s">
        <v>3784</v>
      </c>
      <c r="D17" s="45" t="s">
        <v>3790</v>
      </c>
      <c r="E17" s="45" t="s">
        <v>141</v>
      </c>
      <c r="F17" s="55">
        <v>0</v>
      </c>
      <c r="G17" s="55">
        <v>0</v>
      </c>
      <c r="H17" s="55">
        <v>0</v>
      </c>
      <c r="I17" s="55">
        <v>0</v>
      </c>
      <c r="J17" s="55">
        <v>0</v>
      </c>
      <c r="K17" s="55">
        <v>0</v>
      </c>
      <c r="L17" s="55">
        <v>0</v>
      </c>
      <c r="M17" s="55">
        <v>0</v>
      </c>
      <c r="N17" s="55">
        <v>0</v>
      </c>
      <c r="O17" s="55">
        <v>0</v>
      </c>
      <c r="P17" s="55">
        <v>0</v>
      </c>
      <c r="Q17" s="55">
        <v>0</v>
      </c>
      <c r="R17" s="55">
        <v>0</v>
      </c>
      <c r="S17" s="55">
        <v>0</v>
      </c>
      <c r="U17" s="74" t="s">
        <v>3859</v>
      </c>
      <c r="V17" s="55">
        <v>901043</v>
      </c>
      <c r="X17" s="45" t="s">
        <v>3859</v>
      </c>
      <c r="Y17" s="55">
        <v>901043</v>
      </c>
      <c r="Z17" s="55">
        <f t="shared" si="0"/>
        <v>304642.63829999999</v>
      </c>
    </row>
    <row r="18" spans="1:26" ht="13.2" x14ac:dyDescent="0.25">
      <c r="A18" s="45" t="s">
        <v>72</v>
      </c>
      <c r="B18" s="45" t="s">
        <v>2024</v>
      </c>
      <c r="C18" s="45" t="s">
        <v>3784</v>
      </c>
      <c r="D18" s="45" t="s">
        <v>3791</v>
      </c>
      <c r="E18" s="45" t="s">
        <v>141</v>
      </c>
      <c r="F18" s="55">
        <v>15</v>
      </c>
      <c r="G18" s="55">
        <v>15</v>
      </c>
      <c r="H18" s="55">
        <v>15</v>
      </c>
      <c r="I18" s="55">
        <v>15</v>
      </c>
      <c r="J18" s="55">
        <v>15</v>
      </c>
      <c r="K18" s="55">
        <v>15</v>
      </c>
      <c r="L18" s="55">
        <v>15</v>
      </c>
      <c r="M18" s="55">
        <v>15</v>
      </c>
      <c r="N18" s="55">
        <v>15</v>
      </c>
      <c r="O18" s="55">
        <v>15</v>
      </c>
      <c r="P18" s="55">
        <v>15</v>
      </c>
      <c r="Q18" s="55">
        <v>15</v>
      </c>
      <c r="R18" s="55">
        <v>15</v>
      </c>
      <c r="S18" s="55">
        <v>15356</v>
      </c>
      <c r="U18" s="74" t="s">
        <v>3862</v>
      </c>
      <c r="V18" s="55">
        <v>43531</v>
      </c>
      <c r="X18" s="45" t="s">
        <v>3862</v>
      </c>
      <c r="Y18" s="55">
        <v>43531</v>
      </c>
      <c r="Z18" s="55">
        <f t="shared" si="0"/>
        <v>14717.831100000001</v>
      </c>
    </row>
    <row r="19" spans="1:26" ht="13.2" x14ac:dyDescent="0.25">
      <c r="A19" s="45" t="s">
        <v>72</v>
      </c>
      <c r="B19" s="45" t="s">
        <v>2025</v>
      </c>
      <c r="C19" s="45" t="s">
        <v>3784</v>
      </c>
      <c r="D19" s="45" t="s">
        <v>3792</v>
      </c>
      <c r="E19" s="45" t="s">
        <v>141</v>
      </c>
      <c r="F19" s="55">
        <v>0</v>
      </c>
      <c r="G19" s="55">
        <v>0</v>
      </c>
      <c r="H19" s="55">
        <v>0</v>
      </c>
      <c r="I19" s="55">
        <v>0</v>
      </c>
      <c r="J19" s="55">
        <v>0</v>
      </c>
      <c r="K19" s="55">
        <v>0</v>
      </c>
      <c r="L19" s="55">
        <v>0</v>
      </c>
      <c r="M19" s="55">
        <v>0</v>
      </c>
      <c r="N19" s="55">
        <v>0</v>
      </c>
      <c r="O19" s="55">
        <v>0</v>
      </c>
      <c r="P19" s="55">
        <v>0</v>
      </c>
      <c r="Q19" s="55">
        <v>0</v>
      </c>
      <c r="R19" s="55">
        <v>0</v>
      </c>
      <c r="S19" s="55">
        <v>0</v>
      </c>
      <c r="U19" s="74" t="s">
        <v>3867</v>
      </c>
      <c r="V19" s="55">
        <v>696815</v>
      </c>
      <c r="X19" s="45" t="s">
        <v>3867</v>
      </c>
      <c r="Y19" s="55">
        <v>696815</v>
      </c>
      <c r="Z19" s="55">
        <f t="shared" si="0"/>
        <v>235593.15150000001</v>
      </c>
    </row>
    <row r="20" spans="1:26" ht="13.2" x14ac:dyDescent="0.25">
      <c r="A20" s="45" t="s">
        <v>72</v>
      </c>
      <c r="B20" s="45" t="s">
        <v>2026</v>
      </c>
      <c r="C20" s="45" t="s">
        <v>3784</v>
      </c>
      <c r="D20" s="45" t="s">
        <v>3793</v>
      </c>
      <c r="E20" s="45" t="s">
        <v>141</v>
      </c>
      <c r="F20" s="55">
        <v>3223</v>
      </c>
      <c r="G20" s="55">
        <v>3228</v>
      </c>
      <c r="H20" s="55">
        <v>3233</v>
      </c>
      <c r="I20" s="55">
        <v>3238</v>
      </c>
      <c r="J20" s="55">
        <v>3243</v>
      </c>
      <c r="K20" s="55">
        <v>3248</v>
      </c>
      <c r="L20" s="55">
        <v>3253</v>
      </c>
      <c r="M20" s="55">
        <v>3258</v>
      </c>
      <c r="N20" s="55">
        <v>3263</v>
      </c>
      <c r="O20" s="55">
        <v>3268</v>
      </c>
      <c r="P20" s="55">
        <v>3273</v>
      </c>
      <c r="Q20" s="55">
        <v>3278</v>
      </c>
      <c r="R20" s="55">
        <v>3283</v>
      </c>
      <c r="S20" s="55">
        <v>3253164</v>
      </c>
      <c r="U20" s="74" t="s">
        <v>3872</v>
      </c>
      <c r="V20" s="55">
        <v>0</v>
      </c>
      <c r="X20" s="45" t="s">
        <v>3872</v>
      </c>
      <c r="Y20" s="55">
        <v>0</v>
      </c>
      <c r="Z20" s="55">
        <f t="shared" si="0"/>
        <v>0</v>
      </c>
    </row>
    <row r="21" spans="1:26" ht="13.2" x14ac:dyDescent="0.25">
      <c r="A21" s="45" t="s">
        <v>72</v>
      </c>
      <c r="B21" s="45" t="s">
        <v>2027</v>
      </c>
      <c r="C21" s="45" t="s">
        <v>3784</v>
      </c>
      <c r="D21" s="45" t="s">
        <v>3794</v>
      </c>
      <c r="E21" s="45" t="s">
        <v>141</v>
      </c>
      <c r="F21" s="55">
        <v>0</v>
      </c>
      <c r="G21" s="55">
        <v>0</v>
      </c>
      <c r="H21" s="55">
        <v>0</v>
      </c>
      <c r="I21" s="55">
        <v>0</v>
      </c>
      <c r="J21" s="55">
        <v>0</v>
      </c>
      <c r="K21" s="55">
        <v>0</v>
      </c>
      <c r="L21" s="55">
        <v>0</v>
      </c>
      <c r="M21" s="55">
        <v>0</v>
      </c>
      <c r="N21" s="55">
        <v>0</v>
      </c>
      <c r="O21" s="55">
        <v>0</v>
      </c>
      <c r="P21" s="55">
        <v>0</v>
      </c>
      <c r="Q21" s="55">
        <v>0</v>
      </c>
      <c r="R21" s="55">
        <v>0</v>
      </c>
      <c r="S21" s="55">
        <v>0</v>
      </c>
      <c r="U21" s="74" t="s">
        <v>3874</v>
      </c>
      <c r="V21" s="55">
        <v>0</v>
      </c>
      <c r="X21" s="45" t="s">
        <v>3874</v>
      </c>
      <c r="Y21" s="55">
        <v>0</v>
      </c>
      <c r="Z21" s="55">
        <f t="shared" si="0"/>
        <v>0</v>
      </c>
    </row>
    <row r="22" spans="1:26" ht="13.2" x14ac:dyDescent="0.25">
      <c r="A22" s="45" t="s">
        <v>72</v>
      </c>
      <c r="B22" s="45" t="s">
        <v>2028</v>
      </c>
      <c r="C22" s="45" t="s">
        <v>3784</v>
      </c>
      <c r="D22" s="45" t="s">
        <v>3795</v>
      </c>
      <c r="E22" s="45" t="s">
        <v>141</v>
      </c>
      <c r="F22" s="55">
        <v>637</v>
      </c>
      <c r="G22" s="55">
        <v>638</v>
      </c>
      <c r="H22" s="55">
        <v>639</v>
      </c>
      <c r="I22" s="55">
        <v>640</v>
      </c>
      <c r="J22" s="55">
        <v>641</v>
      </c>
      <c r="K22" s="55">
        <v>642</v>
      </c>
      <c r="L22" s="55">
        <v>643</v>
      </c>
      <c r="M22" s="55">
        <v>644</v>
      </c>
      <c r="N22" s="55">
        <v>645</v>
      </c>
      <c r="O22" s="55">
        <v>646</v>
      </c>
      <c r="P22" s="55">
        <v>647</v>
      </c>
      <c r="Q22" s="55">
        <v>648</v>
      </c>
      <c r="R22" s="55">
        <v>649</v>
      </c>
      <c r="S22" s="55">
        <v>643128</v>
      </c>
      <c r="U22" s="74" t="s">
        <v>3876</v>
      </c>
      <c r="V22" s="55">
        <v>0</v>
      </c>
      <c r="X22" s="45" t="s">
        <v>3876</v>
      </c>
      <c r="Y22" s="55">
        <v>0</v>
      </c>
      <c r="Z22" s="55">
        <f t="shared" si="0"/>
        <v>0</v>
      </c>
    </row>
    <row r="23" spans="1:26" ht="13.2" x14ac:dyDescent="0.25">
      <c r="A23" s="45" t="s">
        <v>72</v>
      </c>
      <c r="B23" s="45" t="s">
        <v>2029</v>
      </c>
      <c r="C23" s="45" t="s">
        <v>3784</v>
      </c>
      <c r="D23" s="45" t="s">
        <v>3796</v>
      </c>
      <c r="E23" s="45" t="s">
        <v>141</v>
      </c>
      <c r="F23" s="55">
        <v>0</v>
      </c>
      <c r="G23" s="55">
        <v>0</v>
      </c>
      <c r="H23" s="55">
        <v>0</v>
      </c>
      <c r="I23" s="55">
        <v>0</v>
      </c>
      <c r="J23" s="55">
        <v>0</v>
      </c>
      <c r="K23" s="55">
        <v>0</v>
      </c>
      <c r="L23" s="55">
        <v>0</v>
      </c>
      <c r="M23" s="55">
        <v>0</v>
      </c>
      <c r="N23" s="55">
        <v>0</v>
      </c>
      <c r="O23" s="55">
        <v>0</v>
      </c>
      <c r="P23" s="55">
        <v>0</v>
      </c>
      <c r="Q23" s="55">
        <v>0</v>
      </c>
      <c r="R23" s="55">
        <v>0</v>
      </c>
      <c r="S23" s="55">
        <v>0</v>
      </c>
      <c r="U23" s="74" t="s">
        <v>3878</v>
      </c>
      <c r="V23" s="55">
        <v>1095947</v>
      </c>
      <c r="X23" s="45" t="s">
        <v>3878</v>
      </c>
      <c r="Y23" s="55">
        <v>1095947</v>
      </c>
      <c r="Z23" s="55">
        <f t="shared" si="0"/>
        <v>370539.68070000003</v>
      </c>
    </row>
    <row r="24" spans="1:26" ht="13.2" x14ac:dyDescent="0.25">
      <c r="A24" s="45" t="s">
        <v>72</v>
      </c>
      <c r="B24" s="45" t="s">
        <v>2030</v>
      </c>
      <c r="C24" s="45" t="s">
        <v>3784</v>
      </c>
      <c r="D24" s="45" t="s">
        <v>3797</v>
      </c>
      <c r="E24" s="45" t="s">
        <v>141</v>
      </c>
      <c r="F24" s="55">
        <v>1777</v>
      </c>
      <c r="G24" s="55">
        <v>1780</v>
      </c>
      <c r="H24" s="55">
        <v>1784</v>
      </c>
      <c r="I24" s="55">
        <v>1787</v>
      </c>
      <c r="J24" s="55">
        <v>1790</v>
      </c>
      <c r="K24" s="55">
        <v>1793</v>
      </c>
      <c r="L24" s="55">
        <v>1796</v>
      </c>
      <c r="M24" s="55">
        <v>1799</v>
      </c>
      <c r="N24" s="55">
        <v>1803</v>
      </c>
      <c r="O24" s="55">
        <v>1806</v>
      </c>
      <c r="P24" s="55">
        <v>1809</v>
      </c>
      <c r="Q24" s="55">
        <v>1812</v>
      </c>
      <c r="R24" s="55">
        <v>1815</v>
      </c>
      <c r="S24" s="55">
        <v>1796256</v>
      </c>
      <c r="U24" s="74" t="s">
        <v>3880</v>
      </c>
      <c r="V24" s="55">
        <v>17017194</v>
      </c>
      <c r="X24" s="45" t="s">
        <v>3880</v>
      </c>
      <c r="Y24" s="55">
        <v>17017194</v>
      </c>
      <c r="Z24" s="55">
        <f t="shared" si="0"/>
        <v>5753513.2914000005</v>
      </c>
    </row>
    <row r="25" spans="1:26" ht="13.2" x14ac:dyDescent="0.25">
      <c r="A25" s="45" t="s">
        <v>72</v>
      </c>
      <c r="B25" s="45" t="s">
        <v>2031</v>
      </c>
      <c r="C25" s="45" t="s">
        <v>3784</v>
      </c>
      <c r="D25" s="45" t="s">
        <v>3798</v>
      </c>
      <c r="E25" s="45" t="s">
        <v>141</v>
      </c>
      <c r="F25" s="55">
        <v>0</v>
      </c>
      <c r="G25" s="55">
        <v>0</v>
      </c>
      <c r="H25" s="55">
        <v>0</v>
      </c>
      <c r="I25" s="55">
        <v>0</v>
      </c>
      <c r="J25" s="55">
        <v>0</v>
      </c>
      <c r="K25" s="55">
        <v>0</v>
      </c>
      <c r="L25" s="55">
        <v>0</v>
      </c>
      <c r="M25" s="55">
        <v>0</v>
      </c>
      <c r="N25" s="55">
        <v>0</v>
      </c>
      <c r="O25" s="55">
        <v>0</v>
      </c>
      <c r="P25" s="55">
        <v>0</v>
      </c>
      <c r="Q25" s="55">
        <v>0</v>
      </c>
      <c r="R25" s="55">
        <v>0</v>
      </c>
      <c r="S25" s="55">
        <v>0</v>
      </c>
      <c r="U25" s="74" t="s">
        <v>3887</v>
      </c>
      <c r="V25" s="55">
        <v>0</v>
      </c>
      <c r="X25" s="45" t="s">
        <v>3887</v>
      </c>
      <c r="Y25" s="55">
        <v>0</v>
      </c>
      <c r="Z25" s="55">
        <f t="shared" si="0"/>
        <v>0</v>
      </c>
    </row>
    <row r="26" spans="1:26" ht="13.2" x14ac:dyDescent="0.25">
      <c r="A26" s="45" t="s">
        <v>72</v>
      </c>
      <c r="B26" s="45" t="s">
        <v>2032</v>
      </c>
      <c r="C26" s="45" t="s">
        <v>3784</v>
      </c>
      <c r="D26" s="45" t="s">
        <v>3799</v>
      </c>
      <c r="E26" s="45" t="s">
        <v>141</v>
      </c>
      <c r="F26" s="55">
        <v>2440</v>
      </c>
      <c r="G26" s="55">
        <v>2444</v>
      </c>
      <c r="H26" s="55">
        <v>2447</v>
      </c>
      <c r="I26" s="55">
        <v>2451</v>
      </c>
      <c r="J26" s="55">
        <v>2455</v>
      </c>
      <c r="K26" s="55">
        <v>2458</v>
      </c>
      <c r="L26" s="55">
        <v>2462</v>
      </c>
      <c r="M26" s="55">
        <v>2466</v>
      </c>
      <c r="N26" s="55">
        <v>2470</v>
      </c>
      <c r="O26" s="55">
        <v>2473</v>
      </c>
      <c r="P26" s="55">
        <v>2477</v>
      </c>
      <c r="Q26" s="55">
        <v>2481</v>
      </c>
      <c r="R26" s="55">
        <v>2484</v>
      </c>
      <c r="S26" s="55">
        <v>2462157</v>
      </c>
      <c r="U26" s="74" t="s">
        <v>3889</v>
      </c>
      <c r="V26" s="55">
        <v>0</v>
      </c>
      <c r="X26" s="45" t="s">
        <v>3889</v>
      </c>
      <c r="Y26" s="55">
        <v>0</v>
      </c>
      <c r="Z26" s="55">
        <f t="shared" si="0"/>
        <v>0</v>
      </c>
    </row>
    <row r="27" spans="1:26" ht="13.2" x14ac:dyDescent="0.25">
      <c r="A27" s="45" t="s">
        <v>72</v>
      </c>
      <c r="B27" s="45" t="s">
        <v>2033</v>
      </c>
      <c r="C27" s="45" t="s">
        <v>3784</v>
      </c>
      <c r="D27" s="45" t="s">
        <v>3800</v>
      </c>
      <c r="E27" s="45" t="s">
        <v>141</v>
      </c>
      <c r="F27" s="55">
        <v>0</v>
      </c>
      <c r="G27" s="55">
        <v>0</v>
      </c>
      <c r="H27" s="55">
        <v>0</v>
      </c>
      <c r="I27" s="55">
        <v>0</v>
      </c>
      <c r="J27" s="55">
        <v>0</v>
      </c>
      <c r="K27" s="55">
        <v>0</v>
      </c>
      <c r="L27" s="55">
        <v>0</v>
      </c>
      <c r="M27" s="55">
        <v>0</v>
      </c>
      <c r="N27" s="55">
        <v>0</v>
      </c>
      <c r="O27" s="55">
        <v>0</v>
      </c>
      <c r="P27" s="55">
        <v>0</v>
      </c>
      <c r="Q27" s="55">
        <v>0</v>
      </c>
      <c r="R27" s="55">
        <v>0</v>
      </c>
      <c r="S27" s="55">
        <v>0</v>
      </c>
      <c r="U27" s="74" t="s">
        <v>3891</v>
      </c>
      <c r="V27" s="55">
        <v>747156</v>
      </c>
      <c r="X27" s="45" t="s">
        <v>3891</v>
      </c>
      <c r="Y27" s="55">
        <v>747156</v>
      </c>
      <c r="Z27" s="55">
        <f t="shared" si="0"/>
        <v>252613.4436</v>
      </c>
    </row>
    <row r="28" spans="1:26" ht="13.2" x14ac:dyDescent="0.25">
      <c r="A28" s="45" t="s">
        <v>72</v>
      </c>
      <c r="B28" s="45" t="s">
        <v>2034</v>
      </c>
      <c r="C28" s="45" t="s">
        <v>3784</v>
      </c>
      <c r="D28" s="45" t="s">
        <v>3801</v>
      </c>
      <c r="E28" s="45" t="s">
        <v>141</v>
      </c>
      <c r="F28" s="55">
        <v>3190</v>
      </c>
      <c r="G28" s="55">
        <v>3196</v>
      </c>
      <c r="H28" s="55">
        <v>3202</v>
      </c>
      <c r="I28" s="55">
        <v>3208</v>
      </c>
      <c r="J28" s="55">
        <v>3214</v>
      </c>
      <c r="K28" s="55">
        <v>3220</v>
      </c>
      <c r="L28" s="55">
        <v>3227</v>
      </c>
      <c r="M28" s="55">
        <v>3233</v>
      </c>
      <c r="N28" s="55">
        <v>3239</v>
      </c>
      <c r="O28" s="55">
        <v>3245</v>
      </c>
      <c r="P28" s="55">
        <v>3251</v>
      </c>
      <c r="Q28" s="55">
        <v>3257</v>
      </c>
      <c r="R28" s="55">
        <v>3263</v>
      </c>
      <c r="S28" s="55">
        <v>3226608</v>
      </c>
      <c r="U28" s="74" t="s">
        <v>3894</v>
      </c>
      <c r="V28" s="55">
        <v>1547119</v>
      </c>
      <c r="X28" s="45" t="s">
        <v>3894</v>
      </c>
      <c r="Y28" s="55">
        <v>1547119</v>
      </c>
      <c r="Z28" s="55">
        <f t="shared" si="0"/>
        <v>523080.9339</v>
      </c>
    </row>
    <row r="29" spans="1:26" ht="13.2" x14ac:dyDescent="0.25">
      <c r="A29" s="45" t="s">
        <v>72</v>
      </c>
      <c r="B29" s="45" t="s">
        <v>2035</v>
      </c>
      <c r="C29" s="45" t="s">
        <v>3784</v>
      </c>
      <c r="D29" s="45" t="s">
        <v>3802</v>
      </c>
      <c r="E29" s="45" t="s">
        <v>141</v>
      </c>
      <c r="F29" s="55">
        <v>0</v>
      </c>
      <c r="G29" s="55">
        <v>0</v>
      </c>
      <c r="H29" s="55">
        <v>0</v>
      </c>
      <c r="I29" s="55">
        <v>0</v>
      </c>
      <c r="J29" s="55">
        <v>0</v>
      </c>
      <c r="K29" s="55">
        <v>0</v>
      </c>
      <c r="L29" s="55">
        <v>0</v>
      </c>
      <c r="M29" s="55">
        <v>0</v>
      </c>
      <c r="N29" s="55">
        <v>0</v>
      </c>
      <c r="O29" s="55">
        <v>0</v>
      </c>
      <c r="P29" s="55">
        <v>0</v>
      </c>
      <c r="Q29" s="55">
        <v>0</v>
      </c>
      <c r="R29" s="55">
        <v>0</v>
      </c>
      <c r="S29" s="55">
        <v>0</v>
      </c>
      <c r="U29" s="74" t="s">
        <v>3898</v>
      </c>
      <c r="V29" s="55">
        <v>0</v>
      </c>
      <c r="X29" s="45" t="s">
        <v>3898</v>
      </c>
      <c r="Y29" s="55">
        <v>0</v>
      </c>
      <c r="Z29" s="55">
        <f t="shared" si="0"/>
        <v>0</v>
      </c>
    </row>
    <row r="30" spans="1:26" ht="13.2" x14ac:dyDescent="0.25">
      <c r="A30" s="45" t="s">
        <v>72</v>
      </c>
      <c r="B30" s="45" t="s">
        <v>2036</v>
      </c>
      <c r="C30" s="45" t="s">
        <v>3784</v>
      </c>
      <c r="D30" s="45" t="s">
        <v>3803</v>
      </c>
      <c r="E30" s="45" t="s">
        <v>141</v>
      </c>
      <c r="F30" s="55">
        <v>1250</v>
      </c>
      <c r="G30" s="55">
        <v>1252</v>
      </c>
      <c r="H30" s="55">
        <v>1253</v>
      </c>
      <c r="I30" s="55">
        <v>1255</v>
      </c>
      <c r="J30" s="55">
        <v>1256</v>
      </c>
      <c r="K30" s="55">
        <v>1258</v>
      </c>
      <c r="L30" s="55">
        <v>1259</v>
      </c>
      <c r="M30" s="55">
        <v>1261</v>
      </c>
      <c r="N30" s="55">
        <v>1262</v>
      </c>
      <c r="O30" s="55">
        <v>1264</v>
      </c>
      <c r="P30" s="55">
        <v>1265</v>
      </c>
      <c r="Q30" s="55">
        <v>1267</v>
      </c>
      <c r="R30" s="55">
        <v>1268</v>
      </c>
      <c r="S30" s="55">
        <v>1259097</v>
      </c>
      <c r="U30" s="74" t="s">
        <v>3901</v>
      </c>
      <c r="V30" s="55">
        <v>88</v>
      </c>
      <c r="X30" s="45" t="s">
        <v>3901</v>
      </c>
      <c r="Y30" s="55">
        <v>88</v>
      </c>
      <c r="Z30" s="55">
        <f t="shared" si="0"/>
        <v>29.752800000000001</v>
      </c>
    </row>
    <row r="31" spans="1:26" ht="13.2" x14ac:dyDescent="0.25">
      <c r="A31" s="45" t="s">
        <v>72</v>
      </c>
      <c r="B31" s="45" t="s">
        <v>2037</v>
      </c>
      <c r="C31" s="45" t="s">
        <v>3784</v>
      </c>
      <c r="D31" s="45" t="s">
        <v>3804</v>
      </c>
      <c r="E31" s="45" t="s">
        <v>141</v>
      </c>
      <c r="F31" s="55">
        <v>0</v>
      </c>
      <c r="G31" s="55">
        <v>0</v>
      </c>
      <c r="H31" s="55">
        <v>0</v>
      </c>
      <c r="I31" s="55">
        <v>0</v>
      </c>
      <c r="J31" s="55">
        <v>0</v>
      </c>
      <c r="K31" s="55">
        <v>0</v>
      </c>
      <c r="L31" s="55">
        <v>0</v>
      </c>
      <c r="M31" s="55">
        <v>0</v>
      </c>
      <c r="N31" s="55">
        <v>0</v>
      </c>
      <c r="O31" s="55">
        <v>0</v>
      </c>
      <c r="P31" s="55">
        <v>0</v>
      </c>
      <c r="Q31" s="55">
        <v>0</v>
      </c>
      <c r="R31" s="55">
        <v>0</v>
      </c>
      <c r="S31" s="55">
        <v>0</v>
      </c>
      <c r="U31" s="74" t="s">
        <v>3903</v>
      </c>
      <c r="V31" s="55">
        <v>0</v>
      </c>
      <c r="X31" s="45" t="s">
        <v>3903</v>
      </c>
      <c r="Y31" s="55">
        <v>0</v>
      </c>
    </row>
    <row r="32" spans="1:26" ht="13.2" x14ac:dyDescent="0.25">
      <c r="A32" s="45" t="s">
        <v>72</v>
      </c>
      <c r="B32" s="45" t="s">
        <v>2038</v>
      </c>
      <c r="C32" s="45" t="s">
        <v>3784</v>
      </c>
      <c r="D32" s="45" t="s">
        <v>3805</v>
      </c>
      <c r="E32" s="45" t="s">
        <v>141</v>
      </c>
      <c r="F32" s="55">
        <v>0</v>
      </c>
      <c r="G32" s="55">
        <v>0</v>
      </c>
      <c r="H32" s="55">
        <v>0</v>
      </c>
      <c r="I32" s="55">
        <v>0</v>
      </c>
      <c r="J32" s="55">
        <v>0</v>
      </c>
      <c r="K32" s="55">
        <v>0</v>
      </c>
      <c r="L32" s="55">
        <v>0</v>
      </c>
      <c r="M32" s="55">
        <v>0</v>
      </c>
      <c r="N32" s="55">
        <v>0</v>
      </c>
      <c r="O32" s="55">
        <v>0</v>
      </c>
      <c r="P32" s="55">
        <v>0</v>
      </c>
      <c r="Q32" s="55">
        <v>0</v>
      </c>
      <c r="R32" s="55">
        <v>0</v>
      </c>
      <c r="S32" s="55">
        <v>0</v>
      </c>
      <c r="U32" s="74" t="s">
        <v>3906</v>
      </c>
      <c r="V32" s="55">
        <v>961003</v>
      </c>
      <c r="X32" s="45" t="s">
        <v>3906</v>
      </c>
      <c r="Y32" s="55">
        <v>961003</v>
      </c>
    </row>
    <row r="33" spans="1:25" ht="13.2" x14ac:dyDescent="0.25">
      <c r="A33" s="45" t="s">
        <v>72</v>
      </c>
      <c r="B33" s="45" t="s">
        <v>2039</v>
      </c>
      <c r="C33" s="45" t="s">
        <v>3784</v>
      </c>
      <c r="D33" s="45" t="s">
        <v>3806</v>
      </c>
      <c r="E33" s="45" t="s">
        <v>141</v>
      </c>
      <c r="F33" s="55">
        <v>0</v>
      </c>
      <c r="G33" s="55">
        <v>0</v>
      </c>
      <c r="H33" s="55">
        <v>0</v>
      </c>
      <c r="I33" s="55">
        <v>0</v>
      </c>
      <c r="J33" s="55">
        <v>0</v>
      </c>
      <c r="K33" s="55">
        <v>0</v>
      </c>
      <c r="L33" s="55">
        <v>0</v>
      </c>
      <c r="M33" s="55">
        <v>0</v>
      </c>
      <c r="N33" s="55">
        <v>0</v>
      </c>
      <c r="O33" s="55">
        <v>0</v>
      </c>
      <c r="P33" s="55">
        <v>0</v>
      </c>
      <c r="Q33" s="55">
        <v>0</v>
      </c>
      <c r="R33" s="55">
        <v>0</v>
      </c>
      <c r="S33" s="55">
        <v>0</v>
      </c>
      <c r="U33" s="74" t="s">
        <v>3475</v>
      </c>
      <c r="V33" s="55">
        <v>0</v>
      </c>
      <c r="X33" s="45" t="s">
        <v>3475</v>
      </c>
      <c r="Y33" s="55">
        <v>0</v>
      </c>
    </row>
    <row r="34" spans="1:25" ht="13.2" x14ac:dyDescent="0.25">
      <c r="A34" s="45" t="s">
        <v>72</v>
      </c>
      <c r="B34" s="45" t="s">
        <v>2040</v>
      </c>
      <c r="C34" s="45" t="s">
        <v>3784</v>
      </c>
      <c r="D34" s="45" t="s">
        <v>3807</v>
      </c>
      <c r="E34" s="45" t="s">
        <v>141</v>
      </c>
      <c r="F34" s="55">
        <v>742</v>
      </c>
      <c r="G34" s="55">
        <v>770</v>
      </c>
      <c r="H34" s="55">
        <v>799</v>
      </c>
      <c r="I34" s="55">
        <v>827</v>
      </c>
      <c r="J34" s="55">
        <v>855</v>
      </c>
      <c r="K34" s="55">
        <v>883</v>
      </c>
      <c r="L34" s="55">
        <v>911</v>
      </c>
      <c r="M34" s="55">
        <v>940</v>
      </c>
      <c r="N34" s="55">
        <v>968</v>
      </c>
      <c r="O34" s="55">
        <v>996</v>
      </c>
      <c r="P34" s="55">
        <v>1024</v>
      </c>
      <c r="Q34" s="55">
        <v>1052</v>
      </c>
      <c r="R34" s="55">
        <v>1080</v>
      </c>
      <c r="S34" s="55">
        <v>911346</v>
      </c>
      <c r="U34" s="74" t="s">
        <v>143</v>
      </c>
      <c r="V34" s="55">
        <v>252558260</v>
      </c>
      <c r="Y34" s="55"/>
    </row>
    <row r="35" spans="1:25" ht="13.2" x14ac:dyDescent="0.25">
      <c r="A35" s="45" t="s">
        <v>72</v>
      </c>
      <c r="B35" s="45" t="s">
        <v>2041</v>
      </c>
      <c r="C35" s="45" t="s">
        <v>3784</v>
      </c>
      <c r="D35" s="45" t="s">
        <v>3808</v>
      </c>
      <c r="E35" s="45" t="s">
        <v>141</v>
      </c>
      <c r="F35" s="55">
        <v>0</v>
      </c>
      <c r="G35" s="55">
        <v>0</v>
      </c>
      <c r="H35" s="55">
        <v>0</v>
      </c>
      <c r="I35" s="55">
        <v>0</v>
      </c>
      <c r="J35" s="55">
        <v>0</v>
      </c>
      <c r="K35" s="55">
        <v>0</v>
      </c>
      <c r="L35" s="55">
        <v>0</v>
      </c>
      <c r="M35" s="55">
        <v>0</v>
      </c>
      <c r="N35" s="55">
        <v>0</v>
      </c>
      <c r="O35" s="55">
        <v>0</v>
      </c>
      <c r="P35" s="55">
        <v>0</v>
      </c>
      <c r="Q35" s="55">
        <v>0</v>
      </c>
      <c r="R35" s="55">
        <v>0</v>
      </c>
      <c r="S35" s="55">
        <v>0</v>
      </c>
      <c r="U35" s="74"/>
      <c r="V35" s="55"/>
      <c r="Y35" s="55"/>
    </row>
    <row r="36" spans="1:25" ht="13.2" x14ac:dyDescent="0.25">
      <c r="A36" s="45" t="s">
        <v>72</v>
      </c>
      <c r="B36" s="45" t="s">
        <v>2042</v>
      </c>
      <c r="C36" s="45" t="s">
        <v>3784</v>
      </c>
      <c r="D36" s="45" t="s">
        <v>3809</v>
      </c>
      <c r="E36" s="45" t="s">
        <v>141</v>
      </c>
      <c r="F36" s="55">
        <v>5080</v>
      </c>
      <c r="G36" s="55">
        <v>5089</v>
      </c>
      <c r="H36" s="55">
        <v>5098</v>
      </c>
      <c r="I36" s="55">
        <v>5107</v>
      </c>
      <c r="J36" s="55">
        <v>5116</v>
      </c>
      <c r="K36" s="55">
        <v>5125</v>
      </c>
      <c r="L36" s="55">
        <v>5134</v>
      </c>
      <c r="M36" s="55">
        <v>5143</v>
      </c>
      <c r="N36" s="55">
        <v>5152</v>
      </c>
      <c r="O36" s="55">
        <v>5161</v>
      </c>
      <c r="P36" s="55">
        <v>5170</v>
      </c>
      <c r="Q36" s="55">
        <v>5179</v>
      </c>
      <c r="R36" s="55">
        <v>5188</v>
      </c>
      <c r="S36" s="55">
        <v>5134059</v>
      </c>
      <c r="U36" s="74"/>
      <c r="V36" s="55"/>
      <c r="Y36" s="55"/>
    </row>
    <row r="37" spans="1:25" ht="13.2" x14ac:dyDescent="0.25">
      <c r="A37" s="45" t="s">
        <v>72</v>
      </c>
      <c r="B37" s="45" t="s">
        <v>2043</v>
      </c>
      <c r="C37" s="45" t="s">
        <v>3784</v>
      </c>
      <c r="D37" s="45" t="s">
        <v>3810</v>
      </c>
      <c r="E37" s="45" t="s">
        <v>141</v>
      </c>
      <c r="F37" s="55">
        <v>0</v>
      </c>
      <c r="G37" s="55">
        <v>0</v>
      </c>
      <c r="H37" s="55">
        <v>0</v>
      </c>
      <c r="I37" s="55">
        <v>0</v>
      </c>
      <c r="J37" s="55">
        <v>0</v>
      </c>
      <c r="K37" s="55">
        <v>0</v>
      </c>
      <c r="L37" s="55">
        <v>0</v>
      </c>
      <c r="M37" s="55">
        <v>0</v>
      </c>
      <c r="N37" s="55">
        <v>0</v>
      </c>
      <c r="O37" s="55">
        <v>0</v>
      </c>
      <c r="P37" s="55">
        <v>0</v>
      </c>
      <c r="Q37" s="55">
        <v>0</v>
      </c>
      <c r="R37" s="55">
        <v>0</v>
      </c>
      <c r="S37" s="55">
        <v>0</v>
      </c>
      <c r="U37" s="74"/>
      <c r="V37" s="55"/>
      <c r="Y37" s="55"/>
    </row>
    <row r="38" spans="1:25" ht="13.2" x14ac:dyDescent="0.25">
      <c r="A38" s="45" t="s">
        <v>72</v>
      </c>
      <c r="B38" s="45" t="s">
        <v>2044</v>
      </c>
      <c r="C38" s="45" t="s">
        <v>3784</v>
      </c>
      <c r="D38" s="45" t="s">
        <v>3811</v>
      </c>
      <c r="E38" s="45" t="s">
        <v>141</v>
      </c>
      <c r="F38" s="55">
        <v>0</v>
      </c>
      <c r="G38" s="55">
        <v>0</v>
      </c>
      <c r="H38" s="55">
        <v>0</v>
      </c>
      <c r="I38" s="55">
        <v>0</v>
      </c>
      <c r="J38" s="55">
        <v>0</v>
      </c>
      <c r="K38" s="55">
        <v>0</v>
      </c>
      <c r="L38" s="55">
        <v>0</v>
      </c>
      <c r="M38" s="55">
        <v>0</v>
      </c>
      <c r="N38" s="55">
        <v>0</v>
      </c>
      <c r="O38" s="55">
        <v>0</v>
      </c>
      <c r="P38" s="55">
        <v>0</v>
      </c>
      <c r="Q38" s="55">
        <v>0</v>
      </c>
      <c r="R38" s="55">
        <v>0</v>
      </c>
      <c r="S38" s="55">
        <v>0</v>
      </c>
      <c r="U38" s="74"/>
      <c r="V38" s="55"/>
      <c r="Y38" s="55"/>
    </row>
    <row r="39" spans="1:25" ht="13.2" x14ac:dyDescent="0.25">
      <c r="A39" s="45" t="s">
        <v>72</v>
      </c>
      <c r="B39" s="45" t="s">
        <v>2045</v>
      </c>
      <c r="C39" s="45" t="s">
        <v>3784</v>
      </c>
      <c r="D39" s="45" t="s">
        <v>3812</v>
      </c>
      <c r="E39" s="45" t="s">
        <v>141</v>
      </c>
      <c r="F39" s="55">
        <v>5243</v>
      </c>
      <c r="G39" s="55">
        <v>5294</v>
      </c>
      <c r="H39" s="55">
        <v>5346</v>
      </c>
      <c r="I39" s="55">
        <v>5401</v>
      </c>
      <c r="J39" s="55">
        <v>5456</v>
      </c>
      <c r="K39" s="55">
        <v>5508</v>
      </c>
      <c r="L39" s="55">
        <v>5561</v>
      </c>
      <c r="M39" s="55">
        <v>5613</v>
      </c>
      <c r="N39" s="55">
        <v>5666</v>
      </c>
      <c r="O39" s="55">
        <v>5724</v>
      </c>
      <c r="P39" s="55">
        <v>5786</v>
      </c>
      <c r="Q39" s="55">
        <v>5849</v>
      </c>
      <c r="R39" s="55">
        <v>5914</v>
      </c>
      <c r="S39" s="55">
        <v>5565225</v>
      </c>
      <c r="U39" s="74"/>
      <c r="V39" s="55"/>
      <c r="Y39" s="55"/>
    </row>
    <row r="40" spans="1:25" ht="13.2" x14ac:dyDescent="0.25">
      <c r="A40" s="45" t="s">
        <v>72</v>
      </c>
      <c r="B40" s="45" t="s">
        <v>2046</v>
      </c>
      <c r="C40" s="45" t="s">
        <v>1686</v>
      </c>
      <c r="D40" s="45" t="s">
        <v>3813</v>
      </c>
      <c r="E40" s="45" t="s">
        <v>141</v>
      </c>
      <c r="F40" s="55">
        <v>0</v>
      </c>
      <c r="G40" s="55">
        <v>0</v>
      </c>
      <c r="H40" s="55">
        <v>0</v>
      </c>
      <c r="I40" s="55">
        <v>0</v>
      </c>
      <c r="J40" s="55">
        <v>0</v>
      </c>
      <c r="K40" s="55">
        <v>0</v>
      </c>
      <c r="L40" s="55">
        <v>0</v>
      </c>
      <c r="M40" s="55">
        <v>0</v>
      </c>
      <c r="N40" s="55">
        <v>0</v>
      </c>
      <c r="O40" s="55">
        <v>0</v>
      </c>
      <c r="P40" s="55">
        <v>0</v>
      </c>
      <c r="Q40" s="55">
        <v>0</v>
      </c>
      <c r="R40" s="55">
        <v>0</v>
      </c>
      <c r="S40" s="55">
        <v>0</v>
      </c>
      <c r="U40" s="74"/>
      <c r="V40" s="55"/>
      <c r="Y40" s="55"/>
    </row>
    <row r="41" spans="1:25" ht="13.2" x14ac:dyDescent="0.25">
      <c r="A41" s="45" t="s">
        <v>72</v>
      </c>
      <c r="B41" s="45" t="s">
        <v>2047</v>
      </c>
      <c r="C41" s="45" t="s">
        <v>1686</v>
      </c>
      <c r="D41" s="45" t="s">
        <v>3814</v>
      </c>
      <c r="E41" s="45" t="s">
        <v>141</v>
      </c>
      <c r="F41" s="55">
        <v>553</v>
      </c>
      <c r="G41" s="55">
        <v>568</v>
      </c>
      <c r="H41" s="55">
        <v>583</v>
      </c>
      <c r="I41" s="55">
        <v>598</v>
      </c>
      <c r="J41" s="55">
        <v>613</v>
      </c>
      <c r="K41" s="55">
        <v>627</v>
      </c>
      <c r="L41" s="55">
        <v>642</v>
      </c>
      <c r="M41" s="55">
        <v>657</v>
      </c>
      <c r="N41" s="55">
        <v>672</v>
      </c>
      <c r="O41" s="55">
        <v>686</v>
      </c>
      <c r="P41" s="55">
        <v>701</v>
      </c>
      <c r="Q41" s="55">
        <v>716</v>
      </c>
      <c r="R41" s="55">
        <v>731</v>
      </c>
      <c r="S41" s="55">
        <v>642108</v>
      </c>
      <c r="U41" s="74"/>
      <c r="V41" s="55"/>
      <c r="Y41" s="55"/>
    </row>
    <row r="42" spans="1:25" ht="13.2" x14ac:dyDescent="0.25">
      <c r="A42" s="45" t="s">
        <v>72</v>
      </c>
      <c r="B42" s="45" t="s">
        <v>2048</v>
      </c>
      <c r="C42" s="45" t="s">
        <v>1686</v>
      </c>
      <c r="D42" s="45" t="s">
        <v>3815</v>
      </c>
      <c r="E42" s="45" t="s">
        <v>141</v>
      </c>
      <c r="F42" s="55">
        <v>0</v>
      </c>
      <c r="G42" s="55">
        <v>0</v>
      </c>
      <c r="H42" s="55">
        <v>0</v>
      </c>
      <c r="I42" s="55">
        <v>0</v>
      </c>
      <c r="J42" s="55">
        <v>0</v>
      </c>
      <c r="K42" s="55">
        <v>0</v>
      </c>
      <c r="L42" s="55">
        <v>0</v>
      </c>
      <c r="M42" s="55">
        <v>0</v>
      </c>
      <c r="N42" s="55">
        <v>0</v>
      </c>
      <c r="O42" s="55">
        <v>0</v>
      </c>
      <c r="P42" s="55">
        <v>0</v>
      </c>
      <c r="Q42" s="55">
        <v>0</v>
      </c>
      <c r="R42" s="55">
        <v>0</v>
      </c>
      <c r="S42" s="55">
        <v>0</v>
      </c>
      <c r="U42" s="74"/>
      <c r="V42" s="55"/>
      <c r="Y42" s="55"/>
    </row>
    <row r="43" spans="1:25" ht="13.2" x14ac:dyDescent="0.25">
      <c r="A43" s="45" t="s">
        <v>72</v>
      </c>
      <c r="B43" s="45" t="s">
        <v>2049</v>
      </c>
      <c r="C43" s="45" t="s">
        <v>1686</v>
      </c>
      <c r="D43" s="45" t="s">
        <v>3816</v>
      </c>
      <c r="E43" s="45" t="s">
        <v>141</v>
      </c>
      <c r="F43" s="55">
        <v>5731</v>
      </c>
      <c r="G43" s="55">
        <v>5806</v>
      </c>
      <c r="H43" s="55">
        <v>5881</v>
      </c>
      <c r="I43" s="55">
        <v>5956</v>
      </c>
      <c r="J43" s="55">
        <v>6030</v>
      </c>
      <c r="K43" s="55">
        <v>6105</v>
      </c>
      <c r="L43" s="55">
        <v>6180</v>
      </c>
      <c r="M43" s="55">
        <v>6255</v>
      </c>
      <c r="N43" s="55">
        <v>6330</v>
      </c>
      <c r="O43" s="55">
        <v>6405</v>
      </c>
      <c r="P43" s="55">
        <v>6480</v>
      </c>
      <c r="Q43" s="55">
        <v>6555</v>
      </c>
      <c r="R43" s="55">
        <v>6630</v>
      </c>
      <c r="S43" s="55">
        <v>6180251</v>
      </c>
      <c r="U43" s="74"/>
      <c r="V43" s="55"/>
      <c r="Y43" s="55"/>
    </row>
    <row r="44" spans="1:25" ht="13.2" x14ac:dyDescent="0.25">
      <c r="A44" s="45" t="s">
        <v>72</v>
      </c>
      <c r="B44" s="45" t="s">
        <v>2050</v>
      </c>
      <c r="C44" s="45" t="s">
        <v>1686</v>
      </c>
      <c r="D44" s="45" t="s">
        <v>3817</v>
      </c>
      <c r="E44" s="45" t="s">
        <v>141</v>
      </c>
      <c r="F44" s="55">
        <v>0</v>
      </c>
      <c r="G44" s="55">
        <v>0</v>
      </c>
      <c r="H44" s="55">
        <v>0</v>
      </c>
      <c r="I44" s="55">
        <v>0</v>
      </c>
      <c r="J44" s="55">
        <v>0</v>
      </c>
      <c r="K44" s="55">
        <v>0</v>
      </c>
      <c r="L44" s="55">
        <v>0</v>
      </c>
      <c r="M44" s="55">
        <v>0</v>
      </c>
      <c r="N44" s="55">
        <v>0</v>
      </c>
      <c r="O44" s="55">
        <v>0</v>
      </c>
      <c r="P44" s="55">
        <v>0</v>
      </c>
      <c r="Q44" s="55">
        <v>0</v>
      </c>
      <c r="R44" s="55">
        <v>0</v>
      </c>
      <c r="S44" s="55">
        <v>0</v>
      </c>
      <c r="U44" s="74"/>
      <c r="V44" s="55"/>
      <c r="Y44" s="55"/>
    </row>
    <row r="45" spans="1:25" ht="13.2" x14ac:dyDescent="0.25">
      <c r="A45" s="45" t="s">
        <v>72</v>
      </c>
      <c r="B45" s="45" t="s">
        <v>2051</v>
      </c>
      <c r="C45" s="45" t="s">
        <v>1686</v>
      </c>
      <c r="D45" s="45" t="s">
        <v>3818</v>
      </c>
      <c r="E45" s="45" t="s">
        <v>141</v>
      </c>
      <c r="F45" s="55">
        <v>0</v>
      </c>
      <c r="G45" s="55">
        <v>0</v>
      </c>
      <c r="H45" s="55">
        <v>0</v>
      </c>
      <c r="I45" s="55">
        <v>0</v>
      </c>
      <c r="J45" s="55">
        <v>0</v>
      </c>
      <c r="K45" s="55">
        <v>0</v>
      </c>
      <c r="L45" s="55">
        <v>0</v>
      </c>
      <c r="M45" s="55">
        <v>0</v>
      </c>
      <c r="N45" s="55">
        <v>0</v>
      </c>
      <c r="O45" s="55">
        <v>0</v>
      </c>
      <c r="P45" s="55">
        <v>0</v>
      </c>
      <c r="Q45" s="55">
        <v>0</v>
      </c>
      <c r="R45" s="55">
        <v>0</v>
      </c>
      <c r="S45" s="55">
        <v>0</v>
      </c>
      <c r="U45" s="74"/>
      <c r="V45" s="55"/>
      <c r="Y45" s="55"/>
    </row>
    <row r="46" spans="1:25" ht="13.2" x14ac:dyDescent="0.25">
      <c r="A46" s="45" t="s">
        <v>72</v>
      </c>
      <c r="B46" s="45" t="s">
        <v>2052</v>
      </c>
      <c r="C46" s="45" t="s">
        <v>1686</v>
      </c>
      <c r="D46" s="45" t="s">
        <v>3819</v>
      </c>
      <c r="E46" s="45" t="s">
        <v>141</v>
      </c>
      <c r="F46" s="55">
        <v>0</v>
      </c>
      <c r="G46" s="55">
        <v>0</v>
      </c>
      <c r="H46" s="55">
        <v>0</v>
      </c>
      <c r="I46" s="55">
        <v>0</v>
      </c>
      <c r="J46" s="55">
        <v>0</v>
      </c>
      <c r="K46" s="55">
        <v>0</v>
      </c>
      <c r="L46" s="55">
        <v>0</v>
      </c>
      <c r="M46" s="55">
        <v>0</v>
      </c>
      <c r="N46" s="55">
        <v>0</v>
      </c>
      <c r="O46" s="55">
        <v>0</v>
      </c>
      <c r="P46" s="55">
        <v>0</v>
      </c>
      <c r="Q46" s="55">
        <v>0</v>
      </c>
      <c r="R46" s="55">
        <v>0</v>
      </c>
      <c r="S46" s="55">
        <v>0</v>
      </c>
      <c r="U46" s="74"/>
      <c r="V46" s="55"/>
      <c r="Y46" s="55"/>
    </row>
    <row r="47" spans="1:25" ht="13.2" x14ac:dyDescent="0.25">
      <c r="A47" s="45" t="s">
        <v>72</v>
      </c>
      <c r="B47" s="45" t="s">
        <v>2053</v>
      </c>
      <c r="C47" s="45" t="s">
        <v>1686</v>
      </c>
      <c r="D47" s="45" t="s">
        <v>3820</v>
      </c>
      <c r="E47" s="45" t="s">
        <v>141</v>
      </c>
      <c r="F47" s="55">
        <v>333</v>
      </c>
      <c r="G47" s="55">
        <v>333</v>
      </c>
      <c r="H47" s="55">
        <v>334</v>
      </c>
      <c r="I47" s="55">
        <v>334</v>
      </c>
      <c r="J47" s="55">
        <v>334</v>
      </c>
      <c r="K47" s="55">
        <v>335</v>
      </c>
      <c r="L47" s="55">
        <v>335</v>
      </c>
      <c r="M47" s="55">
        <v>335</v>
      </c>
      <c r="N47" s="55">
        <v>335</v>
      </c>
      <c r="O47" s="55">
        <v>336</v>
      </c>
      <c r="P47" s="55">
        <v>336</v>
      </c>
      <c r="Q47" s="55">
        <v>336</v>
      </c>
      <c r="R47" s="55">
        <v>337</v>
      </c>
      <c r="S47" s="55">
        <v>334885</v>
      </c>
      <c r="U47" s="74"/>
      <c r="V47" s="55"/>
      <c r="Y47" s="55"/>
    </row>
    <row r="48" spans="1:25" ht="13.2" x14ac:dyDescent="0.25">
      <c r="A48" s="45" t="s">
        <v>72</v>
      </c>
      <c r="B48" s="45" t="s">
        <v>2054</v>
      </c>
      <c r="C48" s="45" t="s">
        <v>1686</v>
      </c>
      <c r="D48" s="45" t="s">
        <v>3821</v>
      </c>
      <c r="E48" s="45" t="s">
        <v>141</v>
      </c>
      <c r="F48" s="55">
        <v>0</v>
      </c>
      <c r="G48" s="55">
        <v>0</v>
      </c>
      <c r="H48" s="55">
        <v>0</v>
      </c>
      <c r="I48" s="55">
        <v>0</v>
      </c>
      <c r="J48" s="55">
        <v>0</v>
      </c>
      <c r="K48" s="55">
        <v>0</v>
      </c>
      <c r="L48" s="55">
        <v>0</v>
      </c>
      <c r="M48" s="55">
        <v>0</v>
      </c>
      <c r="N48" s="55">
        <v>0</v>
      </c>
      <c r="O48" s="55">
        <v>0</v>
      </c>
      <c r="P48" s="55">
        <v>0</v>
      </c>
      <c r="Q48" s="55">
        <v>0</v>
      </c>
      <c r="R48" s="55">
        <v>0</v>
      </c>
      <c r="S48" s="55">
        <v>0</v>
      </c>
      <c r="U48" s="74"/>
      <c r="V48" s="55"/>
      <c r="Y48" s="55"/>
    </row>
    <row r="49" spans="1:25" ht="13.2" x14ac:dyDescent="0.25">
      <c r="A49" s="45" t="s">
        <v>72</v>
      </c>
      <c r="B49" s="45" t="s">
        <v>2055</v>
      </c>
      <c r="C49" s="45" t="s">
        <v>1686</v>
      </c>
      <c r="D49" s="45" t="s">
        <v>3822</v>
      </c>
      <c r="E49" s="45" t="s">
        <v>141</v>
      </c>
      <c r="F49" s="55">
        <v>29</v>
      </c>
      <c r="G49" s="55">
        <v>30</v>
      </c>
      <c r="H49" s="55">
        <v>31</v>
      </c>
      <c r="I49" s="55">
        <v>32</v>
      </c>
      <c r="J49" s="55">
        <v>34</v>
      </c>
      <c r="K49" s="55">
        <v>35</v>
      </c>
      <c r="L49" s="55">
        <v>36</v>
      </c>
      <c r="M49" s="55">
        <v>38</v>
      </c>
      <c r="N49" s="55">
        <v>39</v>
      </c>
      <c r="O49" s="55">
        <v>40</v>
      </c>
      <c r="P49" s="55">
        <v>42</v>
      </c>
      <c r="Q49" s="55">
        <v>43</v>
      </c>
      <c r="R49" s="55">
        <v>44</v>
      </c>
      <c r="S49" s="55">
        <v>36359</v>
      </c>
      <c r="U49" s="74"/>
      <c r="V49" s="55"/>
      <c r="Y49" s="55"/>
    </row>
    <row r="50" spans="1:25" ht="13.2" x14ac:dyDescent="0.25">
      <c r="A50" s="45" t="s">
        <v>72</v>
      </c>
      <c r="B50" s="45" t="s">
        <v>2056</v>
      </c>
      <c r="C50" s="45" t="s">
        <v>1686</v>
      </c>
      <c r="D50" s="45" t="s">
        <v>3823</v>
      </c>
      <c r="E50" s="45" t="s">
        <v>141</v>
      </c>
      <c r="F50" s="55">
        <v>0</v>
      </c>
      <c r="G50" s="55">
        <v>0</v>
      </c>
      <c r="H50" s="55">
        <v>0</v>
      </c>
      <c r="I50" s="55">
        <v>0</v>
      </c>
      <c r="J50" s="55">
        <v>0</v>
      </c>
      <c r="K50" s="55">
        <v>0</v>
      </c>
      <c r="L50" s="55">
        <v>0</v>
      </c>
      <c r="M50" s="55">
        <v>0</v>
      </c>
      <c r="N50" s="55">
        <v>0</v>
      </c>
      <c r="O50" s="55">
        <v>0</v>
      </c>
      <c r="P50" s="55">
        <v>0</v>
      </c>
      <c r="Q50" s="55">
        <v>0</v>
      </c>
      <c r="R50" s="55">
        <v>0</v>
      </c>
      <c r="S50" s="55">
        <v>0</v>
      </c>
      <c r="U50" s="74"/>
      <c r="V50" s="55"/>
      <c r="Y50" s="55"/>
    </row>
    <row r="51" spans="1:25" ht="13.2" x14ac:dyDescent="0.25">
      <c r="A51" s="45" t="s">
        <v>72</v>
      </c>
      <c r="B51" s="45" t="s">
        <v>2057</v>
      </c>
      <c r="C51" s="45" t="s">
        <v>1686</v>
      </c>
      <c r="D51" s="45" t="s">
        <v>3824</v>
      </c>
      <c r="E51" s="45" t="s">
        <v>141</v>
      </c>
      <c r="F51" s="55">
        <v>0</v>
      </c>
      <c r="G51" s="55">
        <v>0</v>
      </c>
      <c r="H51" s="55">
        <v>0</v>
      </c>
      <c r="I51" s="55">
        <v>0</v>
      </c>
      <c r="J51" s="55">
        <v>0</v>
      </c>
      <c r="K51" s="55">
        <v>0</v>
      </c>
      <c r="L51" s="55">
        <v>0</v>
      </c>
      <c r="M51" s="55">
        <v>0</v>
      </c>
      <c r="N51" s="55">
        <v>0</v>
      </c>
      <c r="O51" s="55">
        <v>0</v>
      </c>
      <c r="P51" s="55">
        <v>0</v>
      </c>
      <c r="Q51" s="55">
        <v>0</v>
      </c>
      <c r="R51" s="55">
        <v>0</v>
      </c>
      <c r="S51" s="55">
        <v>0</v>
      </c>
      <c r="U51" s="74"/>
      <c r="V51" s="55"/>
      <c r="Y51" s="55"/>
    </row>
    <row r="52" spans="1:25" ht="13.2" x14ac:dyDescent="0.25">
      <c r="A52" s="45" t="s">
        <v>72</v>
      </c>
      <c r="B52" s="45" t="s">
        <v>2058</v>
      </c>
      <c r="C52" s="45" t="s">
        <v>1686</v>
      </c>
      <c r="D52" s="45" t="s">
        <v>3825</v>
      </c>
      <c r="E52" s="45" t="s">
        <v>141</v>
      </c>
      <c r="F52" s="55">
        <v>9370</v>
      </c>
      <c r="G52" s="55">
        <v>9392</v>
      </c>
      <c r="H52" s="55">
        <v>9413</v>
      </c>
      <c r="I52" s="55">
        <v>9435</v>
      </c>
      <c r="J52" s="55">
        <v>9457</v>
      </c>
      <c r="K52" s="55">
        <v>9479</v>
      </c>
      <c r="L52" s="55">
        <v>9500</v>
      </c>
      <c r="M52" s="55">
        <v>0</v>
      </c>
      <c r="N52" s="55">
        <v>0</v>
      </c>
      <c r="O52" s="55">
        <v>0</v>
      </c>
      <c r="P52" s="55">
        <v>0</v>
      </c>
      <c r="Q52" s="55">
        <v>0</v>
      </c>
      <c r="R52" s="55">
        <v>0</v>
      </c>
      <c r="S52" s="55">
        <v>5113384</v>
      </c>
      <c r="U52" s="74"/>
      <c r="V52" s="55"/>
      <c r="Y52" s="55"/>
    </row>
    <row r="53" spans="1:25" ht="13.2" x14ac:dyDescent="0.25">
      <c r="A53" s="45" t="s">
        <v>72</v>
      </c>
      <c r="B53" s="45" t="s">
        <v>2059</v>
      </c>
      <c r="C53" s="45" t="s">
        <v>1686</v>
      </c>
      <c r="D53" s="45" t="s">
        <v>3826</v>
      </c>
      <c r="E53" s="45" t="s">
        <v>141</v>
      </c>
      <c r="F53" s="55">
        <v>0</v>
      </c>
      <c r="G53" s="55">
        <v>0</v>
      </c>
      <c r="H53" s="55">
        <v>0</v>
      </c>
      <c r="I53" s="55">
        <v>0</v>
      </c>
      <c r="J53" s="55">
        <v>0</v>
      </c>
      <c r="K53" s="55">
        <v>0</v>
      </c>
      <c r="L53" s="55">
        <v>0</v>
      </c>
      <c r="M53" s="55">
        <v>0</v>
      </c>
      <c r="N53" s="55">
        <v>0</v>
      </c>
      <c r="O53" s="55">
        <v>0</v>
      </c>
      <c r="P53" s="55">
        <v>0</v>
      </c>
      <c r="Q53" s="55">
        <v>0</v>
      </c>
      <c r="R53" s="55">
        <v>0</v>
      </c>
      <c r="S53" s="55">
        <v>0</v>
      </c>
      <c r="U53" s="74"/>
      <c r="V53" s="55"/>
      <c r="Y53" s="55"/>
    </row>
    <row r="54" spans="1:25" ht="13.2" x14ac:dyDescent="0.25">
      <c r="A54" s="45" t="s">
        <v>72</v>
      </c>
      <c r="B54" s="45" t="s">
        <v>2060</v>
      </c>
      <c r="C54" s="45" t="s">
        <v>1686</v>
      </c>
      <c r="D54" s="45" t="s">
        <v>3827</v>
      </c>
      <c r="E54" s="45" t="s">
        <v>141</v>
      </c>
      <c r="F54" s="55">
        <v>0</v>
      </c>
      <c r="G54" s="55">
        <v>0</v>
      </c>
      <c r="H54" s="55">
        <v>0</v>
      </c>
      <c r="I54" s="55">
        <v>0</v>
      </c>
      <c r="J54" s="55">
        <v>0</v>
      </c>
      <c r="K54" s="55">
        <v>0</v>
      </c>
      <c r="L54" s="55">
        <v>0</v>
      </c>
      <c r="M54" s="55">
        <v>0</v>
      </c>
      <c r="N54" s="55">
        <v>0</v>
      </c>
      <c r="O54" s="55">
        <v>0</v>
      </c>
      <c r="P54" s="55">
        <v>0</v>
      </c>
      <c r="Q54" s="55">
        <v>0</v>
      </c>
      <c r="R54" s="55">
        <v>0</v>
      </c>
      <c r="S54" s="55">
        <v>0</v>
      </c>
      <c r="U54" s="74"/>
      <c r="V54" s="55"/>
      <c r="Y54" s="55"/>
    </row>
    <row r="55" spans="1:25" ht="13.2" x14ac:dyDescent="0.25">
      <c r="A55" s="45" t="s">
        <v>72</v>
      </c>
      <c r="B55" s="45" t="s">
        <v>2061</v>
      </c>
      <c r="C55" s="45" t="s">
        <v>1686</v>
      </c>
      <c r="D55" s="45" t="s">
        <v>3828</v>
      </c>
      <c r="E55" s="45" t="s">
        <v>141</v>
      </c>
      <c r="F55" s="55">
        <v>0</v>
      </c>
      <c r="G55" s="55">
        <v>0</v>
      </c>
      <c r="H55" s="55">
        <v>0</v>
      </c>
      <c r="I55" s="55">
        <v>0</v>
      </c>
      <c r="J55" s="55">
        <v>0</v>
      </c>
      <c r="K55" s="55">
        <v>0</v>
      </c>
      <c r="L55" s="55">
        <v>0</v>
      </c>
      <c r="M55" s="55">
        <v>0</v>
      </c>
      <c r="N55" s="55">
        <v>0</v>
      </c>
      <c r="O55" s="55">
        <v>0</v>
      </c>
      <c r="P55" s="55">
        <v>0</v>
      </c>
      <c r="Q55" s="55">
        <v>0</v>
      </c>
      <c r="R55" s="55">
        <v>0</v>
      </c>
      <c r="S55" s="55">
        <v>0</v>
      </c>
      <c r="U55" s="74"/>
      <c r="V55" s="55"/>
      <c r="Y55" s="55"/>
    </row>
    <row r="56" spans="1:25" ht="13.2" x14ac:dyDescent="0.25">
      <c r="A56" s="45" t="s">
        <v>72</v>
      </c>
      <c r="B56" s="45" t="s">
        <v>2062</v>
      </c>
      <c r="C56" s="45" t="s">
        <v>1686</v>
      </c>
      <c r="D56" s="45" t="s">
        <v>3829</v>
      </c>
      <c r="E56" s="45" t="s">
        <v>141</v>
      </c>
      <c r="F56" s="55">
        <v>20060</v>
      </c>
      <c r="G56" s="55">
        <v>20143</v>
      </c>
      <c r="H56" s="55">
        <v>20227</v>
      </c>
      <c r="I56" s="55">
        <v>20311</v>
      </c>
      <c r="J56" s="55">
        <v>20394</v>
      </c>
      <c r="K56" s="55">
        <v>20478</v>
      </c>
      <c r="L56" s="55">
        <v>20562</v>
      </c>
      <c r="M56" s="55">
        <v>20645</v>
      </c>
      <c r="N56" s="55">
        <v>20729</v>
      </c>
      <c r="O56" s="55">
        <v>20813</v>
      </c>
      <c r="P56" s="55">
        <v>20896</v>
      </c>
      <c r="Q56" s="55">
        <v>20980</v>
      </c>
      <c r="R56" s="55">
        <v>21063</v>
      </c>
      <c r="S56" s="55">
        <v>20561518</v>
      </c>
      <c r="U56" s="74"/>
      <c r="V56" s="55"/>
      <c r="Y56" s="55"/>
    </row>
    <row r="57" spans="1:25" ht="13.2" x14ac:dyDescent="0.25">
      <c r="A57" s="45" t="s">
        <v>72</v>
      </c>
      <c r="B57" s="45" t="s">
        <v>2063</v>
      </c>
      <c r="C57" s="45" t="s">
        <v>1686</v>
      </c>
      <c r="D57" s="45" t="s">
        <v>3830</v>
      </c>
      <c r="E57" s="45" t="s">
        <v>141</v>
      </c>
      <c r="F57" s="55">
        <v>0</v>
      </c>
      <c r="G57" s="55">
        <v>0</v>
      </c>
      <c r="H57" s="55">
        <v>0</v>
      </c>
      <c r="I57" s="55">
        <v>0</v>
      </c>
      <c r="J57" s="55">
        <v>0</v>
      </c>
      <c r="K57" s="55">
        <v>0</v>
      </c>
      <c r="L57" s="55">
        <v>0</v>
      </c>
      <c r="M57" s="55">
        <v>0</v>
      </c>
      <c r="N57" s="55">
        <v>0</v>
      </c>
      <c r="O57" s="55">
        <v>0</v>
      </c>
      <c r="P57" s="55">
        <v>0</v>
      </c>
      <c r="Q57" s="55">
        <v>0</v>
      </c>
      <c r="R57" s="55">
        <v>0</v>
      </c>
      <c r="S57" s="55">
        <v>0</v>
      </c>
      <c r="U57" s="74"/>
      <c r="V57" s="55"/>
      <c r="Y57" s="55"/>
    </row>
    <row r="58" spans="1:25" ht="13.2" x14ac:dyDescent="0.25">
      <c r="A58" s="45" t="s">
        <v>72</v>
      </c>
      <c r="B58" s="45" t="s">
        <v>2064</v>
      </c>
      <c r="C58" s="45" t="s">
        <v>1686</v>
      </c>
      <c r="D58" s="45" t="s">
        <v>3831</v>
      </c>
      <c r="E58" s="45" t="s">
        <v>141</v>
      </c>
      <c r="F58" s="55">
        <v>0</v>
      </c>
      <c r="G58" s="55">
        <v>0</v>
      </c>
      <c r="H58" s="55">
        <v>0</v>
      </c>
      <c r="I58" s="55">
        <v>0</v>
      </c>
      <c r="J58" s="55">
        <v>0</v>
      </c>
      <c r="K58" s="55">
        <v>0</v>
      </c>
      <c r="L58" s="55">
        <v>0</v>
      </c>
      <c r="M58" s="55">
        <v>0</v>
      </c>
      <c r="N58" s="55">
        <v>0</v>
      </c>
      <c r="O58" s="55">
        <v>0</v>
      </c>
      <c r="P58" s="55">
        <v>0</v>
      </c>
      <c r="Q58" s="55">
        <v>0</v>
      </c>
      <c r="R58" s="55">
        <v>0</v>
      </c>
      <c r="S58" s="55">
        <v>0</v>
      </c>
      <c r="U58" s="74"/>
      <c r="V58" s="55"/>
      <c r="Y58" s="55"/>
    </row>
    <row r="59" spans="1:25" ht="13.2" x14ac:dyDescent="0.25">
      <c r="A59" s="45" t="s">
        <v>72</v>
      </c>
      <c r="B59" s="45" t="s">
        <v>2065</v>
      </c>
      <c r="C59" s="45" t="s">
        <v>1686</v>
      </c>
      <c r="D59" s="45" t="s">
        <v>3832</v>
      </c>
      <c r="E59" s="45" t="s">
        <v>141</v>
      </c>
      <c r="F59" s="55">
        <v>0</v>
      </c>
      <c r="G59" s="55">
        <v>0</v>
      </c>
      <c r="H59" s="55">
        <v>0</v>
      </c>
      <c r="I59" s="55">
        <v>0</v>
      </c>
      <c r="J59" s="55">
        <v>0</v>
      </c>
      <c r="K59" s="55">
        <v>0</v>
      </c>
      <c r="L59" s="55">
        <v>0</v>
      </c>
      <c r="M59" s="55">
        <v>0</v>
      </c>
      <c r="N59" s="55">
        <v>0</v>
      </c>
      <c r="O59" s="55">
        <v>0</v>
      </c>
      <c r="P59" s="55">
        <v>0</v>
      </c>
      <c r="Q59" s="55">
        <v>0</v>
      </c>
      <c r="R59" s="55">
        <v>0</v>
      </c>
      <c r="S59" s="55">
        <v>0</v>
      </c>
      <c r="U59" s="74"/>
      <c r="V59" s="55"/>
      <c r="Y59" s="55"/>
    </row>
    <row r="60" spans="1:25" ht="13.2" x14ac:dyDescent="0.25">
      <c r="A60" s="45" t="s">
        <v>72</v>
      </c>
      <c r="B60" s="45" t="s">
        <v>2066</v>
      </c>
      <c r="C60" s="45" t="s">
        <v>1686</v>
      </c>
      <c r="D60" s="45" t="s">
        <v>3833</v>
      </c>
      <c r="E60" s="45" t="s">
        <v>141</v>
      </c>
      <c r="F60" s="55">
        <v>1951</v>
      </c>
      <c r="G60" s="55">
        <v>1964</v>
      </c>
      <c r="H60" s="55">
        <v>1976</v>
      </c>
      <c r="I60" s="55">
        <v>1988</v>
      </c>
      <c r="J60" s="55">
        <v>2001</v>
      </c>
      <c r="K60" s="55">
        <v>2013</v>
      </c>
      <c r="L60" s="55">
        <v>2025</v>
      </c>
      <c r="M60" s="55">
        <v>2038</v>
      </c>
      <c r="N60" s="55">
        <v>2050</v>
      </c>
      <c r="O60" s="55">
        <v>2062</v>
      </c>
      <c r="P60" s="55">
        <v>2075</v>
      </c>
      <c r="Q60" s="55">
        <v>2087</v>
      </c>
      <c r="R60" s="55">
        <v>2099</v>
      </c>
      <c r="S60" s="55">
        <v>2025386</v>
      </c>
      <c r="U60" s="74"/>
      <c r="V60" s="55"/>
      <c r="Y60" s="55"/>
    </row>
    <row r="61" spans="1:25" ht="13.2" x14ac:dyDescent="0.25">
      <c r="A61" s="45" t="s">
        <v>72</v>
      </c>
      <c r="B61" s="45" t="s">
        <v>2067</v>
      </c>
      <c r="C61" s="45" t="s">
        <v>1686</v>
      </c>
      <c r="D61" s="45" t="s">
        <v>3834</v>
      </c>
      <c r="E61" s="45" t="s">
        <v>141</v>
      </c>
      <c r="F61" s="55">
        <v>0</v>
      </c>
      <c r="G61" s="55">
        <v>0</v>
      </c>
      <c r="H61" s="55">
        <v>0</v>
      </c>
      <c r="I61" s="55">
        <v>0</v>
      </c>
      <c r="J61" s="55">
        <v>0</v>
      </c>
      <c r="K61" s="55">
        <v>0</v>
      </c>
      <c r="L61" s="55">
        <v>0</v>
      </c>
      <c r="M61" s="55">
        <v>0</v>
      </c>
      <c r="N61" s="55">
        <v>0</v>
      </c>
      <c r="O61" s="55">
        <v>0</v>
      </c>
      <c r="P61" s="55">
        <v>0</v>
      </c>
      <c r="Q61" s="55">
        <v>0</v>
      </c>
      <c r="R61" s="55">
        <v>0</v>
      </c>
      <c r="S61" s="55">
        <v>0</v>
      </c>
      <c r="U61" s="74"/>
      <c r="V61" s="55"/>
      <c r="Y61" s="55"/>
    </row>
    <row r="62" spans="1:25" ht="13.2" x14ac:dyDescent="0.25">
      <c r="A62" s="45" t="s">
        <v>72</v>
      </c>
      <c r="B62" s="45" t="s">
        <v>2068</v>
      </c>
      <c r="C62" s="45" t="s">
        <v>1686</v>
      </c>
      <c r="D62" s="45" t="s">
        <v>3835</v>
      </c>
      <c r="E62" s="45" t="s">
        <v>141</v>
      </c>
      <c r="F62" s="55">
        <v>0</v>
      </c>
      <c r="G62" s="55">
        <v>0</v>
      </c>
      <c r="H62" s="55">
        <v>0</v>
      </c>
      <c r="I62" s="55">
        <v>0</v>
      </c>
      <c r="J62" s="55">
        <v>0</v>
      </c>
      <c r="K62" s="55">
        <v>0</v>
      </c>
      <c r="L62" s="55">
        <v>0</v>
      </c>
      <c r="M62" s="55">
        <v>0</v>
      </c>
      <c r="N62" s="55">
        <v>0</v>
      </c>
      <c r="O62" s="55">
        <v>0</v>
      </c>
      <c r="P62" s="55">
        <v>0</v>
      </c>
      <c r="Q62" s="55">
        <v>0</v>
      </c>
      <c r="R62" s="55">
        <v>0</v>
      </c>
      <c r="S62" s="55">
        <v>0</v>
      </c>
      <c r="U62" s="74"/>
      <c r="V62" s="55"/>
      <c r="Y62" s="55"/>
    </row>
    <row r="63" spans="1:25" ht="13.2" x14ac:dyDescent="0.25">
      <c r="A63" s="45" t="s">
        <v>72</v>
      </c>
      <c r="B63" s="45" t="s">
        <v>2069</v>
      </c>
      <c r="C63" s="45" t="s">
        <v>1686</v>
      </c>
      <c r="D63" s="45" t="s">
        <v>3836</v>
      </c>
      <c r="E63" s="45" t="s">
        <v>141</v>
      </c>
      <c r="F63" s="55">
        <v>0</v>
      </c>
      <c r="G63" s="55">
        <v>0</v>
      </c>
      <c r="H63" s="55">
        <v>0</v>
      </c>
      <c r="I63" s="55">
        <v>0</v>
      </c>
      <c r="J63" s="55">
        <v>0</v>
      </c>
      <c r="K63" s="55">
        <v>0</v>
      </c>
      <c r="L63" s="55">
        <v>0</v>
      </c>
      <c r="M63" s="55">
        <v>0</v>
      </c>
      <c r="N63" s="55">
        <v>0</v>
      </c>
      <c r="O63" s="55">
        <v>0</v>
      </c>
      <c r="P63" s="55">
        <v>0</v>
      </c>
      <c r="Q63" s="55">
        <v>0</v>
      </c>
      <c r="R63" s="55">
        <v>0</v>
      </c>
      <c r="S63" s="55">
        <v>0</v>
      </c>
      <c r="U63" s="74"/>
      <c r="V63" s="55"/>
      <c r="Y63" s="55"/>
    </row>
    <row r="64" spans="1:25" ht="13.2" x14ac:dyDescent="0.25">
      <c r="A64" s="45" t="s">
        <v>72</v>
      </c>
      <c r="B64" s="45" t="s">
        <v>2070</v>
      </c>
      <c r="C64" s="45" t="s">
        <v>3837</v>
      </c>
      <c r="D64" s="45" t="s">
        <v>3838</v>
      </c>
      <c r="E64" s="45" t="s">
        <v>141</v>
      </c>
      <c r="F64" s="55">
        <v>0</v>
      </c>
      <c r="G64" s="55">
        <v>0</v>
      </c>
      <c r="H64" s="55">
        <v>0</v>
      </c>
      <c r="I64" s="55">
        <v>0</v>
      </c>
      <c r="J64" s="55">
        <v>0</v>
      </c>
      <c r="K64" s="55">
        <v>0</v>
      </c>
      <c r="L64" s="55">
        <v>0</v>
      </c>
      <c r="M64" s="55">
        <v>0</v>
      </c>
      <c r="N64" s="55">
        <v>0</v>
      </c>
      <c r="O64" s="55">
        <v>0</v>
      </c>
      <c r="P64" s="55">
        <v>0</v>
      </c>
      <c r="Q64" s="55">
        <v>0</v>
      </c>
      <c r="R64" s="55">
        <v>0</v>
      </c>
      <c r="S64" s="55">
        <v>0</v>
      </c>
      <c r="U64" s="74"/>
      <c r="V64" s="55"/>
      <c r="Y64" s="55"/>
    </row>
    <row r="65" spans="1:25" ht="13.2" x14ac:dyDescent="0.25">
      <c r="A65" s="45" t="s">
        <v>72</v>
      </c>
      <c r="B65" s="45" t="s">
        <v>2071</v>
      </c>
      <c r="C65" s="45" t="s">
        <v>3839</v>
      </c>
      <c r="D65" s="45" t="s">
        <v>3840</v>
      </c>
      <c r="E65" s="45" t="s">
        <v>141</v>
      </c>
      <c r="F65" s="55">
        <v>3017</v>
      </c>
      <c r="G65" s="55">
        <v>3069</v>
      </c>
      <c r="H65" s="55">
        <v>3121</v>
      </c>
      <c r="I65" s="55">
        <v>3172</v>
      </c>
      <c r="J65" s="55">
        <v>3224</v>
      </c>
      <c r="K65" s="55">
        <v>3276</v>
      </c>
      <c r="L65" s="55">
        <v>3328</v>
      </c>
      <c r="M65" s="55">
        <v>9842</v>
      </c>
      <c r="N65" s="55">
        <v>9685</v>
      </c>
      <c r="O65" s="55">
        <v>9657</v>
      </c>
      <c r="P65" s="55">
        <v>9628</v>
      </c>
      <c r="Q65" s="55">
        <v>9599</v>
      </c>
      <c r="R65" s="55">
        <v>9580</v>
      </c>
      <c r="S65" s="55">
        <v>6158463</v>
      </c>
      <c r="U65" s="74"/>
      <c r="V65" s="55"/>
      <c r="Y65" s="55"/>
    </row>
    <row r="66" spans="1:25" ht="13.2" x14ac:dyDescent="0.25">
      <c r="A66" s="45" t="s">
        <v>72</v>
      </c>
      <c r="B66" s="45" t="s">
        <v>2072</v>
      </c>
      <c r="C66" s="45" t="s">
        <v>3839</v>
      </c>
      <c r="D66" s="45" t="s">
        <v>3841</v>
      </c>
      <c r="E66" s="45" t="s">
        <v>141</v>
      </c>
      <c r="F66" s="55">
        <v>0</v>
      </c>
      <c r="G66" s="55">
        <v>0</v>
      </c>
      <c r="H66" s="55">
        <v>0</v>
      </c>
      <c r="I66" s="55">
        <v>0</v>
      </c>
      <c r="J66" s="55">
        <v>0</v>
      </c>
      <c r="K66" s="55">
        <v>0</v>
      </c>
      <c r="L66" s="55">
        <v>0</v>
      </c>
      <c r="M66" s="55">
        <v>0</v>
      </c>
      <c r="N66" s="55">
        <v>0</v>
      </c>
      <c r="O66" s="55">
        <v>0</v>
      </c>
      <c r="P66" s="55">
        <v>0</v>
      </c>
      <c r="Q66" s="55">
        <v>0</v>
      </c>
      <c r="R66" s="55">
        <v>0</v>
      </c>
      <c r="S66" s="55">
        <v>0</v>
      </c>
      <c r="U66" s="74"/>
      <c r="V66" s="55"/>
      <c r="Y66" s="55"/>
    </row>
    <row r="67" spans="1:25" ht="13.2" x14ac:dyDescent="0.25">
      <c r="A67" s="45" t="s">
        <v>72</v>
      </c>
      <c r="B67" s="45" t="s">
        <v>2073</v>
      </c>
      <c r="C67" s="45" t="s">
        <v>3839</v>
      </c>
      <c r="D67" s="45" t="s">
        <v>3842</v>
      </c>
      <c r="E67" s="45" t="s">
        <v>141</v>
      </c>
      <c r="F67" s="55">
        <v>6168</v>
      </c>
      <c r="G67" s="55">
        <v>6257</v>
      </c>
      <c r="H67" s="55">
        <v>6345</v>
      </c>
      <c r="I67" s="55">
        <v>6434</v>
      </c>
      <c r="J67" s="55">
        <v>6523</v>
      </c>
      <c r="K67" s="55">
        <v>6611</v>
      </c>
      <c r="L67" s="55">
        <v>6700</v>
      </c>
      <c r="M67" s="55">
        <v>0</v>
      </c>
      <c r="N67" s="55">
        <v>0</v>
      </c>
      <c r="O67" s="55">
        <v>0</v>
      </c>
      <c r="P67" s="55">
        <v>0</v>
      </c>
      <c r="Q67" s="55">
        <v>0</v>
      </c>
      <c r="R67" s="55">
        <v>0</v>
      </c>
      <c r="S67" s="55">
        <v>3496164</v>
      </c>
      <c r="U67" s="74"/>
      <c r="V67" s="55"/>
      <c r="Y67" s="55"/>
    </row>
    <row r="68" spans="1:25" ht="13.2" x14ac:dyDescent="0.25">
      <c r="A68" s="45" t="s">
        <v>72</v>
      </c>
      <c r="B68" s="45" t="s">
        <v>2074</v>
      </c>
      <c r="C68" s="45" t="s">
        <v>3839</v>
      </c>
      <c r="D68" s="45" t="s">
        <v>3843</v>
      </c>
      <c r="E68" s="45" t="s">
        <v>141</v>
      </c>
      <c r="F68" s="55">
        <v>0</v>
      </c>
      <c r="G68" s="55">
        <v>0</v>
      </c>
      <c r="H68" s="55">
        <v>0</v>
      </c>
      <c r="I68" s="55">
        <v>0</v>
      </c>
      <c r="J68" s="55">
        <v>0</v>
      </c>
      <c r="K68" s="55">
        <v>0</v>
      </c>
      <c r="L68" s="55">
        <v>0</v>
      </c>
      <c r="M68" s="55">
        <v>0</v>
      </c>
      <c r="N68" s="55">
        <v>0</v>
      </c>
      <c r="O68" s="55">
        <v>0</v>
      </c>
      <c r="P68" s="55">
        <v>0</v>
      </c>
      <c r="Q68" s="55">
        <v>0</v>
      </c>
      <c r="R68" s="55">
        <v>0</v>
      </c>
      <c r="S68" s="55">
        <v>0</v>
      </c>
      <c r="U68" s="74"/>
      <c r="V68" s="55"/>
      <c r="Y68" s="55"/>
    </row>
    <row r="69" spans="1:25" ht="13.2" x14ac:dyDescent="0.25">
      <c r="A69" s="45" t="s">
        <v>72</v>
      </c>
      <c r="B69" s="45" t="s">
        <v>2075</v>
      </c>
      <c r="C69" s="45" t="s">
        <v>3844</v>
      </c>
      <c r="D69" s="45" t="s">
        <v>3845</v>
      </c>
      <c r="E69" s="45" t="s">
        <v>141</v>
      </c>
      <c r="F69" s="55">
        <v>22553</v>
      </c>
      <c r="G69" s="55">
        <v>23870</v>
      </c>
      <c r="H69" s="55">
        <v>25276</v>
      </c>
      <c r="I69" s="55">
        <v>26780</v>
      </c>
      <c r="J69" s="55">
        <v>28286</v>
      </c>
      <c r="K69" s="55">
        <v>23952</v>
      </c>
      <c r="L69" s="55">
        <v>25364</v>
      </c>
      <c r="M69" s="55">
        <v>25650</v>
      </c>
      <c r="N69" s="55">
        <v>27074</v>
      </c>
      <c r="O69" s="55">
        <v>28576</v>
      </c>
      <c r="P69" s="55">
        <v>30066</v>
      </c>
      <c r="Q69" s="55">
        <v>31488</v>
      </c>
      <c r="R69" s="55">
        <v>32464</v>
      </c>
      <c r="S69" s="55">
        <v>26990891</v>
      </c>
      <c r="U69" s="74"/>
      <c r="V69" s="55"/>
      <c r="Y69" s="55"/>
    </row>
    <row r="70" spans="1:25" ht="13.2" x14ac:dyDescent="0.25">
      <c r="A70" s="45" t="s">
        <v>72</v>
      </c>
      <c r="B70" s="45" t="s">
        <v>2076</v>
      </c>
      <c r="C70" s="45" t="s">
        <v>3844</v>
      </c>
      <c r="D70" s="45" t="s">
        <v>3846</v>
      </c>
      <c r="E70" s="45" t="s">
        <v>141</v>
      </c>
      <c r="F70" s="55">
        <v>0</v>
      </c>
      <c r="G70" s="55">
        <v>0</v>
      </c>
      <c r="H70" s="55">
        <v>0</v>
      </c>
      <c r="I70" s="55">
        <v>0</v>
      </c>
      <c r="J70" s="55">
        <v>0</v>
      </c>
      <c r="K70" s="55">
        <v>0</v>
      </c>
      <c r="L70" s="55">
        <v>0</v>
      </c>
      <c r="M70" s="55">
        <v>0</v>
      </c>
      <c r="N70" s="55">
        <v>0</v>
      </c>
      <c r="O70" s="55">
        <v>0</v>
      </c>
      <c r="P70" s="55">
        <v>0</v>
      </c>
      <c r="Q70" s="55">
        <v>0</v>
      </c>
      <c r="R70" s="55">
        <v>0</v>
      </c>
      <c r="S70" s="55">
        <v>0</v>
      </c>
      <c r="U70" s="74"/>
      <c r="V70" s="55"/>
      <c r="Y70" s="55"/>
    </row>
    <row r="71" spans="1:25" ht="13.2" x14ac:dyDescent="0.25">
      <c r="A71" s="45" t="s">
        <v>72</v>
      </c>
      <c r="B71" s="45" t="s">
        <v>2077</v>
      </c>
      <c r="C71" s="45" t="s">
        <v>3844</v>
      </c>
      <c r="D71" s="45" t="s">
        <v>3847</v>
      </c>
      <c r="E71" s="45" t="s">
        <v>141</v>
      </c>
      <c r="F71" s="55">
        <v>0</v>
      </c>
      <c r="G71" s="55">
        <v>0</v>
      </c>
      <c r="H71" s="55">
        <v>0</v>
      </c>
      <c r="I71" s="55">
        <v>0</v>
      </c>
      <c r="J71" s="55">
        <v>0</v>
      </c>
      <c r="K71" s="55">
        <v>0</v>
      </c>
      <c r="L71" s="55">
        <v>0</v>
      </c>
      <c r="M71" s="55">
        <v>0</v>
      </c>
      <c r="N71" s="55">
        <v>0</v>
      </c>
      <c r="O71" s="55">
        <v>0</v>
      </c>
      <c r="P71" s="55">
        <v>0</v>
      </c>
      <c r="Q71" s="55">
        <v>0</v>
      </c>
      <c r="R71" s="55">
        <v>0</v>
      </c>
      <c r="S71" s="55">
        <v>0</v>
      </c>
      <c r="U71" s="74"/>
      <c r="V71" s="55"/>
      <c r="Y71" s="55"/>
    </row>
    <row r="72" spans="1:25" ht="13.2" x14ac:dyDescent="0.25">
      <c r="A72" s="45" t="s">
        <v>72</v>
      </c>
      <c r="B72" s="45" t="s">
        <v>2078</v>
      </c>
      <c r="C72" s="45" t="s">
        <v>3848</v>
      </c>
      <c r="D72" s="45" t="s">
        <v>3849</v>
      </c>
      <c r="E72" s="45" t="s">
        <v>141</v>
      </c>
      <c r="F72" s="55">
        <v>0</v>
      </c>
      <c r="G72" s="55">
        <v>0</v>
      </c>
      <c r="H72" s="55">
        <v>0</v>
      </c>
      <c r="I72" s="55">
        <v>0</v>
      </c>
      <c r="J72" s="55">
        <v>0</v>
      </c>
      <c r="K72" s="55">
        <v>0</v>
      </c>
      <c r="L72" s="55">
        <v>0</v>
      </c>
      <c r="M72" s="55">
        <v>0</v>
      </c>
      <c r="N72" s="55">
        <v>0</v>
      </c>
      <c r="O72" s="55">
        <v>0</v>
      </c>
      <c r="P72" s="55">
        <v>0</v>
      </c>
      <c r="Q72" s="55">
        <v>0</v>
      </c>
      <c r="R72" s="55">
        <v>0</v>
      </c>
      <c r="S72" s="55">
        <v>0</v>
      </c>
      <c r="U72" s="74"/>
      <c r="V72" s="55"/>
      <c r="Y72" s="55"/>
    </row>
    <row r="73" spans="1:25" ht="13.2" x14ac:dyDescent="0.25">
      <c r="A73" s="45" t="s">
        <v>72</v>
      </c>
      <c r="B73" s="45" t="s">
        <v>2079</v>
      </c>
      <c r="C73" s="45" t="s">
        <v>3848</v>
      </c>
      <c r="D73" s="45" t="s">
        <v>3850</v>
      </c>
      <c r="E73" s="45" t="s">
        <v>141</v>
      </c>
      <c r="F73" s="55">
        <v>0</v>
      </c>
      <c r="G73" s="55">
        <v>0</v>
      </c>
      <c r="H73" s="55">
        <v>0</v>
      </c>
      <c r="I73" s="55">
        <v>0</v>
      </c>
      <c r="J73" s="55">
        <v>0</v>
      </c>
      <c r="K73" s="55">
        <v>0</v>
      </c>
      <c r="L73" s="55">
        <v>0</v>
      </c>
      <c r="M73" s="55">
        <v>0</v>
      </c>
      <c r="N73" s="55">
        <v>0</v>
      </c>
      <c r="O73" s="55">
        <v>0</v>
      </c>
      <c r="P73" s="55">
        <v>0</v>
      </c>
      <c r="Q73" s="55">
        <v>0</v>
      </c>
      <c r="R73" s="55">
        <v>0</v>
      </c>
      <c r="S73" s="55">
        <v>0</v>
      </c>
      <c r="U73" s="74"/>
      <c r="V73" s="55"/>
      <c r="Y73" s="55"/>
    </row>
    <row r="74" spans="1:25" ht="13.2" x14ac:dyDescent="0.25">
      <c r="A74" s="45" t="s">
        <v>72</v>
      </c>
      <c r="B74" s="45" t="s">
        <v>2080</v>
      </c>
      <c r="C74" s="45" t="s">
        <v>3851</v>
      </c>
      <c r="D74" s="45" t="s">
        <v>3852</v>
      </c>
      <c r="E74" s="45" t="s">
        <v>141</v>
      </c>
      <c r="F74" s="55">
        <v>0</v>
      </c>
      <c r="G74" s="55">
        <v>0</v>
      </c>
      <c r="H74" s="55">
        <v>0</v>
      </c>
      <c r="I74" s="55">
        <v>0</v>
      </c>
      <c r="J74" s="55">
        <v>0</v>
      </c>
      <c r="K74" s="55">
        <v>0</v>
      </c>
      <c r="L74" s="55">
        <v>0</v>
      </c>
      <c r="M74" s="55">
        <v>0</v>
      </c>
      <c r="N74" s="55">
        <v>0</v>
      </c>
      <c r="O74" s="55">
        <v>0</v>
      </c>
      <c r="P74" s="55">
        <v>0</v>
      </c>
      <c r="Q74" s="55">
        <v>0</v>
      </c>
      <c r="R74" s="55">
        <v>0</v>
      </c>
      <c r="S74" s="55">
        <v>0</v>
      </c>
      <c r="U74" s="74"/>
      <c r="V74" s="55"/>
      <c r="Y74" s="55"/>
    </row>
    <row r="75" spans="1:25" ht="13.2" x14ac:dyDescent="0.25">
      <c r="A75" s="45" t="s">
        <v>72</v>
      </c>
      <c r="B75" s="45" t="s">
        <v>2081</v>
      </c>
      <c r="C75" s="45" t="s">
        <v>3853</v>
      </c>
      <c r="D75" s="45" t="s">
        <v>3854</v>
      </c>
      <c r="E75" s="45" t="s">
        <v>141</v>
      </c>
      <c r="F75" s="55">
        <v>0</v>
      </c>
      <c r="G75" s="55">
        <v>0</v>
      </c>
      <c r="H75" s="55">
        <v>0</v>
      </c>
      <c r="I75" s="55">
        <v>0</v>
      </c>
      <c r="J75" s="55">
        <v>0</v>
      </c>
      <c r="K75" s="55">
        <v>0</v>
      </c>
      <c r="L75" s="55">
        <v>0</v>
      </c>
      <c r="M75" s="55">
        <v>0</v>
      </c>
      <c r="N75" s="55">
        <v>0</v>
      </c>
      <c r="O75" s="55">
        <v>0</v>
      </c>
      <c r="P75" s="55">
        <v>0</v>
      </c>
      <c r="Q75" s="55">
        <v>0</v>
      </c>
      <c r="R75" s="55">
        <v>0</v>
      </c>
      <c r="S75" s="55">
        <v>0</v>
      </c>
      <c r="U75" s="74"/>
      <c r="V75" s="55"/>
      <c r="Y75" s="55"/>
    </row>
    <row r="76" spans="1:25" ht="13.2" x14ac:dyDescent="0.25">
      <c r="A76" s="45" t="s">
        <v>72</v>
      </c>
      <c r="B76" s="45" t="s">
        <v>2082</v>
      </c>
      <c r="C76" s="45" t="s">
        <v>3855</v>
      </c>
      <c r="D76" s="45" t="s">
        <v>3723</v>
      </c>
      <c r="E76" s="45" t="s">
        <v>141</v>
      </c>
      <c r="F76" s="55">
        <v>3191</v>
      </c>
      <c r="G76" s="55">
        <v>3196</v>
      </c>
      <c r="H76" s="55">
        <v>3201</v>
      </c>
      <c r="I76" s="55">
        <v>2985</v>
      </c>
      <c r="J76" s="55">
        <v>2990</v>
      </c>
      <c r="K76" s="55">
        <v>2995</v>
      </c>
      <c r="L76" s="55">
        <v>2999</v>
      </c>
      <c r="M76" s="55">
        <v>3005</v>
      </c>
      <c r="N76" s="55">
        <v>3009</v>
      </c>
      <c r="O76" s="55">
        <v>3014</v>
      </c>
      <c r="P76" s="55">
        <v>3019</v>
      </c>
      <c r="Q76" s="55">
        <v>3023</v>
      </c>
      <c r="R76" s="55">
        <v>3028</v>
      </c>
      <c r="S76" s="55">
        <v>3045516</v>
      </c>
      <c r="U76" s="74"/>
      <c r="V76" s="55"/>
      <c r="Y76" s="55"/>
    </row>
    <row r="77" spans="1:25" ht="13.2" x14ac:dyDescent="0.25">
      <c r="A77" s="45" t="s">
        <v>72</v>
      </c>
      <c r="B77" s="45" t="s">
        <v>2083</v>
      </c>
      <c r="C77" s="45" t="s">
        <v>3855</v>
      </c>
      <c r="D77" s="45" t="s">
        <v>3724</v>
      </c>
      <c r="E77" s="45" t="s">
        <v>141</v>
      </c>
      <c r="F77" s="55">
        <v>0</v>
      </c>
      <c r="G77" s="55">
        <v>0</v>
      </c>
      <c r="H77" s="55">
        <v>0</v>
      </c>
      <c r="I77" s="55">
        <v>0</v>
      </c>
      <c r="J77" s="55">
        <v>0</v>
      </c>
      <c r="K77" s="55">
        <v>0</v>
      </c>
      <c r="L77" s="55">
        <v>0</v>
      </c>
      <c r="M77" s="55">
        <v>0</v>
      </c>
      <c r="N77" s="55">
        <v>0</v>
      </c>
      <c r="O77" s="55">
        <v>0</v>
      </c>
      <c r="P77" s="55">
        <v>0</v>
      </c>
      <c r="Q77" s="55">
        <v>0</v>
      </c>
      <c r="R77" s="55">
        <v>0</v>
      </c>
      <c r="S77" s="55">
        <v>0</v>
      </c>
      <c r="U77" s="74"/>
      <c r="V77" s="55"/>
      <c r="Y77" s="55"/>
    </row>
    <row r="78" spans="1:25" ht="13.2" x14ac:dyDescent="0.25">
      <c r="A78" s="45" t="s">
        <v>72</v>
      </c>
      <c r="B78" s="45" t="s">
        <v>2084</v>
      </c>
      <c r="C78" s="45" t="s">
        <v>3855</v>
      </c>
      <c r="D78" s="45" t="s">
        <v>3725</v>
      </c>
      <c r="E78" s="45" t="s">
        <v>141</v>
      </c>
      <c r="F78" s="55">
        <v>35</v>
      </c>
      <c r="G78" s="55">
        <v>4</v>
      </c>
      <c r="H78" s="55">
        <v>4</v>
      </c>
      <c r="I78" s="55">
        <v>4</v>
      </c>
      <c r="J78" s="55">
        <v>4</v>
      </c>
      <c r="K78" s="55">
        <v>4</v>
      </c>
      <c r="L78" s="55">
        <v>4</v>
      </c>
      <c r="M78" s="55">
        <v>0</v>
      </c>
      <c r="N78" s="55">
        <v>0</v>
      </c>
      <c r="O78" s="55">
        <v>0</v>
      </c>
      <c r="P78" s="55">
        <v>0</v>
      </c>
      <c r="Q78" s="55">
        <v>0</v>
      </c>
      <c r="R78" s="55">
        <v>0</v>
      </c>
      <c r="S78" s="55">
        <v>3537</v>
      </c>
      <c r="U78" s="74"/>
      <c r="V78" s="55"/>
      <c r="Y78" s="55"/>
    </row>
    <row r="79" spans="1:25" ht="13.2" x14ac:dyDescent="0.25">
      <c r="A79" s="45" t="s">
        <v>72</v>
      </c>
      <c r="B79" s="45" t="s">
        <v>2085</v>
      </c>
      <c r="C79" s="45" t="s">
        <v>3855</v>
      </c>
      <c r="D79" s="45" t="s">
        <v>3726</v>
      </c>
      <c r="E79" s="45" t="s">
        <v>141</v>
      </c>
      <c r="F79" s="55">
        <v>0</v>
      </c>
      <c r="G79" s="55">
        <v>0</v>
      </c>
      <c r="H79" s="55">
        <v>0</v>
      </c>
      <c r="I79" s="55">
        <v>0</v>
      </c>
      <c r="J79" s="55">
        <v>0</v>
      </c>
      <c r="K79" s="55">
        <v>0</v>
      </c>
      <c r="L79" s="55">
        <v>0</v>
      </c>
      <c r="M79" s="55">
        <v>0</v>
      </c>
      <c r="N79" s="55">
        <v>0</v>
      </c>
      <c r="O79" s="55">
        <v>0</v>
      </c>
      <c r="P79" s="55">
        <v>0</v>
      </c>
      <c r="Q79" s="55">
        <v>0</v>
      </c>
      <c r="R79" s="55">
        <v>0</v>
      </c>
      <c r="S79" s="55">
        <v>0</v>
      </c>
      <c r="U79" s="74"/>
      <c r="V79" s="55"/>
      <c r="Y79" s="55"/>
    </row>
    <row r="80" spans="1:25" ht="13.2" x14ac:dyDescent="0.25">
      <c r="A80" s="45" t="s">
        <v>72</v>
      </c>
      <c r="B80" s="45" t="s">
        <v>2086</v>
      </c>
      <c r="C80" s="45" t="s">
        <v>3856</v>
      </c>
      <c r="D80" s="45" t="s">
        <v>3857</v>
      </c>
      <c r="E80" s="45" t="s">
        <v>141</v>
      </c>
      <c r="F80" s="55">
        <v>924</v>
      </c>
      <c r="G80" s="55">
        <v>924</v>
      </c>
      <c r="H80" s="55">
        <v>924</v>
      </c>
      <c r="I80" s="55">
        <v>924</v>
      </c>
      <c r="J80" s="55">
        <v>924</v>
      </c>
      <c r="K80" s="55">
        <v>924</v>
      </c>
      <c r="L80" s="55">
        <v>924</v>
      </c>
      <c r="M80" s="55">
        <v>924</v>
      </c>
      <c r="N80" s="55">
        <v>924</v>
      </c>
      <c r="O80" s="55">
        <v>924</v>
      </c>
      <c r="P80" s="55">
        <v>924</v>
      </c>
      <c r="Q80" s="55">
        <v>924</v>
      </c>
      <c r="R80" s="55">
        <v>924</v>
      </c>
      <c r="S80" s="55">
        <v>923765</v>
      </c>
      <c r="U80" s="74"/>
      <c r="V80" s="55"/>
      <c r="Y80" s="55"/>
    </row>
    <row r="81" spans="1:25" ht="13.2" x14ac:dyDescent="0.25">
      <c r="A81" s="45" t="s">
        <v>72</v>
      </c>
      <c r="B81" s="45" t="s">
        <v>2087</v>
      </c>
      <c r="C81" s="45" t="s">
        <v>3856</v>
      </c>
      <c r="D81" s="45" t="s">
        <v>3858</v>
      </c>
      <c r="E81" s="45" t="s">
        <v>141</v>
      </c>
      <c r="F81" s="55">
        <v>0</v>
      </c>
      <c r="G81" s="55">
        <v>0</v>
      </c>
      <c r="H81" s="55">
        <v>0</v>
      </c>
      <c r="I81" s="55">
        <v>0</v>
      </c>
      <c r="J81" s="55">
        <v>0</v>
      </c>
      <c r="K81" s="55">
        <v>0</v>
      </c>
      <c r="L81" s="55">
        <v>0</v>
      </c>
      <c r="M81" s="55">
        <v>0</v>
      </c>
      <c r="N81" s="55">
        <v>0</v>
      </c>
      <c r="O81" s="55">
        <v>0</v>
      </c>
      <c r="P81" s="55">
        <v>0</v>
      </c>
      <c r="Q81" s="55">
        <v>0</v>
      </c>
      <c r="R81" s="55">
        <v>0</v>
      </c>
      <c r="S81" s="55">
        <v>0</v>
      </c>
      <c r="U81" s="74"/>
      <c r="V81" s="55"/>
      <c r="Y81" s="55"/>
    </row>
    <row r="82" spans="1:25" ht="13.2" x14ac:dyDescent="0.25">
      <c r="A82" s="45" t="s">
        <v>72</v>
      </c>
      <c r="B82" s="45" t="s">
        <v>2088</v>
      </c>
      <c r="C82" s="45" t="s">
        <v>3859</v>
      </c>
      <c r="D82" s="45" t="s">
        <v>3860</v>
      </c>
      <c r="E82" s="45" t="s">
        <v>141</v>
      </c>
      <c r="F82" s="55">
        <v>901</v>
      </c>
      <c r="G82" s="55">
        <v>901</v>
      </c>
      <c r="H82" s="55">
        <v>901</v>
      </c>
      <c r="I82" s="55">
        <v>901</v>
      </c>
      <c r="J82" s="55">
        <v>901</v>
      </c>
      <c r="K82" s="55">
        <v>901</v>
      </c>
      <c r="L82" s="55">
        <v>901</v>
      </c>
      <c r="M82" s="55">
        <v>901</v>
      </c>
      <c r="N82" s="55">
        <v>901</v>
      </c>
      <c r="O82" s="55">
        <v>901</v>
      </c>
      <c r="P82" s="55">
        <v>901</v>
      </c>
      <c r="Q82" s="55">
        <v>901</v>
      </c>
      <c r="R82" s="55">
        <v>901</v>
      </c>
      <c r="S82" s="55">
        <v>901043</v>
      </c>
      <c r="U82" s="74"/>
      <c r="V82" s="55"/>
      <c r="Y82" s="55"/>
    </row>
    <row r="83" spans="1:25" ht="13.2" x14ac:dyDescent="0.25">
      <c r="A83" s="45" t="s">
        <v>72</v>
      </c>
      <c r="B83" s="45" t="s">
        <v>2089</v>
      </c>
      <c r="C83" s="45" t="s">
        <v>3859</v>
      </c>
      <c r="D83" s="45" t="s">
        <v>3861</v>
      </c>
      <c r="E83" s="45" t="s">
        <v>141</v>
      </c>
      <c r="F83" s="55">
        <v>0</v>
      </c>
      <c r="G83" s="55">
        <v>0</v>
      </c>
      <c r="H83" s="55">
        <v>0</v>
      </c>
      <c r="I83" s="55">
        <v>0</v>
      </c>
      <c r="J83" s="55">
        <v>0</v>
      </c>
      <c r="K83" s="55">
        <v>0</v>
      </c>
      <c r="L83" s="55">
        <v>0</v>
      </c>
      <c r="M83" s="55">
        <v>0</v>
      </c>
      <c r="N83" s="55">
        <v>0</v>
      </c>
      <c r="O83" s="55">
        <v>0</v>
      </c>
      <c r="P83" s="55">
        <v>0</v>
      </c>
      <c r="Q83" s="55">
        <v>0</v>
      </c>
      <c r="R83" s="55">
        <v>0</v>
      </c>
      <c r="S83" s="55">
        <v>0</v>
      </c>
      <c r="U83" s="74"/>
      <c r="V83" s="55"/>
      <c r="Y83" s="55"/>
    </row>
    <row r="84" spans="1:25" ht="13.2" x14ac:dyDescent="0.25">
      <c r="A84" s="45" t="s">
        <v>72</v>
      </c>
      <c r="B84" s="45" t="s">
        <v>2090</v>
      </c>
      <c r="C84" s="45" t="s">
        <v>3862</v>
      </c>
      <c r="D84" s="45" t="s">
        <v>3863</v>
      </c>
      <c r="E84" s="45" t="s">
        <v>141</v>
      </c>
      <c r="F84" s="55">
        <v>22</v>
      </c>
      <c r="G84" s="55">
        <v>22</v>
      </c>
      <c r="H84" s="55">
        <v>22</v>
      </c>
      <c r="I84" s="55">
        <v>23</v>
      </c>
      <c r="J84" s="55">
        <v>23</v>
      </c>
      <c r="K84" s="55">
        <v>23</v>
      </c>
      <c r="L84" s="55">
        <v>23</v>
      </c>
      <c r="M84" s="55">
        <v>44</v>
      </c>
      <c r="N84" s="55">
        <v>44</v>
      </c>
      <c r="O84" s="55">
        <v>44</v>
      </c>
      <c r="P84" s="55">
        <v>44</v>
      </c>
      <c r="Q84" s="55">
        <v>44</v>
      </c>
      <c r="R84" s="55">
        <v>44</v>
      </c>
      <c r="S84" s="55">
        <v>32383</v>
      </c>
      <c r="U84" s="74"/>
      <c r="V84" s="55"/>
      <c r="Y84" s="55"/>
    </row>
    <row r="85" spans="1:25" ht="13.2" x14ac:dyDescent="0.25">
      <c r="A85" s="45" t="s">
        <v>72</v>
      </c>
      <c r="B85" s="45" t="s">
        <v>2091</v>
      </c>
      <c r="C85" s="45" t="s">
        <v>3862</v>
      </c>
      <c r="D85" s="45" t="s">
        <v>3864</v>
      </c>
      <c r="E85" s="45" t="s">
        <v>141</v>
      </c>
      <c r="F85" s="55">
        <v>0</v>
      </c>
      <c r="G85" s="55">
        <v>0</v>
      </c>
      <c r="H85" s="55">
        <v>0</v>
      </c>
      <c r="I85" s="55">
        <v>0</v>
      </c>
      <c r="J85" s="55">
        <v>0</v>
      </c>
      <c r="K85" s="55">
        <v>0</v>
      </c>
      <c r="L85" s="55">
        <v>0</v>
      </c>
      <c r="M85" s="55">
        <v>0</v>
      </c>
      <c r="N85" s="55">
        <v>0</v>
      </c>
      <c r="O85" s="55">
        <v>0</v>
      </c>
      <c r="P85" s="55">
        <v>0</v>
      </c>
      <c r="Q85" s="55">
        <v>0</v>
      </c>
      <c r="R85" s="55">
        <v>0</v>
      </c>
      <c r="S85" s="55">
        <v>0</v>
      </c>
      <c r="U85" s="74"/>
      <c r="V85" s="55"/>
      <c r="Y85" s="55"/>
    </row>
    <row r="86" spans="1:25" ht="13.2" x14ac:dyDescent="0.25">
      <c r="A86" s="45" t="s">
        <v>72</v>
      </c>
      <c r="B86" s="45" t="s">
        <v>2092</v>
      </c>
      <c r="C86" s="45" t="s">
        <v>3862</v>
      </c>
      <c r="D86" s="45" t="s">
        <v>3865</v>
      </c>
      <c r="E86" s="45" t="s">
        <v>141</v>
      </c>
      <c r="F86" s="55">
        <v>20</v>
      </c>
      <c r="G86" s="55">
        <v>20</v>
      </c>
      <c r="H86" s="55">
        <v>20</v>
      </c>
      <c r="I86" s="55">
        <v>21</v>
      </c>
      <c r="J86" s="55">
        <v>21</v>
      </c>
      <c r="K86" s="55">
        <v>21</v>
      </c>
      <c r="L86" s="55">
        <v>21</v>
      </c>
      <c r="M86" s="55">
        <v>0</v>
      </c>
      <c r="N86" s="55">
        <v>0</v>
      </c>
      <c r="O86" s="55">
        <v>0</v>
      </c>
      <c r="P86" s="55">
        <v>0</v>
      </c>
      <c r="Q86" s="55">
        <v>0</v>
      </c>
      <c r="R86" s="55">
        <v>0</v>
      </c>
      <c r="S86" s="55">
        <v>11148</v>
      </c>
      <c r="U86" s="74"/>
      <c r="V86" s="55"/>
      <c r="Y86" s="55"/>
    </row>
    <row r="87" spans="1:25" ht="13.2" x14ac:dyDescent="0.25">
      <c r="A87" s="45" t="s">
        <v>72</v>
      </c>
      <c r="B87" s="45" t="s">
        <v>2093</v>
      </c>
      <c r="C87" s="45" t="s">
        <v>3862</v>
      </c>
      <c r="D87" s="45" t="s">
        <v>3866</v>
      </c>
      <c r="E87" s="45" t="s">
        <v>141</v>
      </c>
      <c r="F87" s="55">
        <v>0</v>
      </c>
      <c r="G87" s="55">
        <v>0</v>
      </c>
      <c r="H87" s="55">
        <v>0</v>
      </c>
      <c r="I87" s="55">
        <v>0</v>
      </c>
      <c r="J87" s="55">
        <v>0</v>
      </c>
      <c r="K87" s="55">
        <v>0</v>
      </c>
      <c r="L87" s="55">
        <v>0</v>
      </c>
      <c r="M87" s="55">
        <v>0</v>
      </c>
      <c r="N87" s="55">
        <v>0</v>
      </c>
      <c r="O87" s="55">
        <v>0</v>
      </c>
      <c r="P87" s="55">
        <v>0</v>
      </c>
      <c r="Q87" s="55">
        <v>0</v>
      </c>
      <c r="R87" s="55">
        <v>0</v>
      </c>
      <c r="S87" s="55">
        <v>0</v>
      </c>
      <c r="U87" s="74"/>
      <c r="V87" s="55"/>
      <c r="Y87" s="55"/>
    </row>
    <row r="88" spans="1:25" ht="13.2" x14ac:dyDescent="0.25">
      <c r="A88" s="45" t="s">
        <v>72</v>
      </c>
      <c r="B88" s="45" t="s">
        <v>2094</v>
      </c>
      <c r="C88" s="45" t="s">
        <v>3867</v>
      </c>
      <c r="D88" s="45" t="s">
        <v>3868</v>
      </c>
      <c r="E88" s="45" t="s">
        <v>141</v>
      </c>
      <c r="F88" s="55">
        <v>403</v>
      </c>
      <c r="G88" s="55">
        <v>408</v>
      </c>
      <c r="H88" s="55">
        <v>412</v>
      </c>
      <c r="I88" s="55">
        <v>417</v>
      </c>
      <c r="J88" s="55">
        <v>422</v>
      </c>
      <c r="K88" s="55">
        <v>427</v>
      </c>
      <c r="L88" s="55">
        <v>511</v>
      </c>
      <c r="M88" s="55">
        <v>670</v>
      </c>
      <c r="N88" s="55">
        <v>660</v>
      </c>
      <c r="O88" s="55">
        <v>851</v>
      </c>
      <c r="P88" s="55">
        <v>850</v>
      </c>
      <c r="Q88" s="55">
        <v>848</v>
      </c>
      <c r="R88" s="55">
        <v>1167</v>
      </c>
      <c r="S88" s="55">
        <v>604996</v>
      </c>
      <c r="U88" s="74"/>
      <c r="V88" s="55"/>
      <c r="Y88" s="55"/>
    </row>
    <row r="89" spans="1:25" ht="13.2" x14ac:dyDescent="0.25">
      <c r="A89" s="45" t="s">
        <v>72</v>
      </c>
      <c r="B89" s="45" t="s">
        <v>2095</v>
      </c>
      <c r="C89" s="45" t="s">
        <v>3867</v>
      </c>
      <c r="D89" s="45" t="s">
        <v>3869</v>
      </c>
      <c r="E89" s="45" t="s">
        <v>141</v>
      </c>
      <c r="F89" s="55">
        <v>0</v>
      </c>
      <c r="G89" s="55">
        <v>0</v>
      </c>
      <c r="H89" s="55">
        <v>0</v>
      </c>
      <c r="I89" s="55">
        <v>0</v>
      </c>
      <c r="J89" s="55">
        <v>0</v>
      </c>
      <c r="K89" s="55">
        <v>0</v>
      </c>
      <c r="L89" s="55">
        <v>0</v>
      </c>
      <c r="M89" s="55">
        <v>0</v>
      </c>
      <c r="N89" s="55">
        <v>0</v>
      </c>
      <c r="O89" s="55">
        <v>0</v>
      </c>
      <c r="P89" s="55">
        <v>0</v>
      </c>
      <c r="Q89" s="55">
        <v>0</v>
      </c>
      <c r="R89" s="55">
        <v>0</v>
      </c>
      <c r="S89" s="55">
        <v>0</v>
      </c>
      <c r="U89" s="74"/>
      <c r="V89" s="55"/>
      <c r="Y89" s="55"/>
    </row>
    <row r="90" spans="1:25" ht="13.2" x14ac:dyDescent="0.25">
      <c r="A90" s="45" t="s">
        <v>72</v>
      </c>
      <c r="B90" s="45" t="s">
        <v>2096</v>
      </c>
      <c r="C90" s="45" t="s">
        <v>3867</v>
      </c>
      <c r="D90" s="45" t="s">
        <v>3870</v>
      </c>
      <c r="E90" s="45" t="s">
        <v>141</v>
      </c>
      <c r="F90" s="55">
        <v>312</v>
      </c>
      <c r="G90" s="55">
        <v>148</v>
      </c>
      <c r="H90" s="55">
        <v>152</v>
      </c>
      <c r="I90" s="55">
        <v>156</v>
      </c>
      <c r="J90" s="55">
        <v>160</v>
      </c>
      <c r="K90" s="55">
        <v>163</v>
      </c>
      <c r="L90" s="55">
        <v>167</v>
      </c>
      <c r="M90" s="55">
        <v>0</v>
      </c>
      <c r="N90" s="55">
        <v>0</v>
      </c>
      <c r="O90" s="55">
        <v>0</v>
      </c>
      <c r="P90" s="55">
        <v>0</v>
      </c>
      <c r="Q90" s="55">
        <v>0</v>
      </c>
      <c r="R90" s="55">
        <v>0</v>
      </c>
      <c r="S90" s="55">
        <v>91819</v>
      </c>
      <c r="U90" s="74"/>
      <c r="V90" s="55"/>
      <c r="Y90" s="55"/>
    </row>
    <row r="91" spans="1:25" ht="13.2" x14ac:dyDescent="0.25">
      <c r="A91" s="45" t="s">
        <v>72</v>
      </c>
      <c r="B91" s="45" t="s">
        <v>2097</v>
      </c>
      <c r="C91" s="45" t="s">
        <v>3867</v>
      </c>
      <c r="D91" s="45" t="s">
        <v>3871</v>
      </c>
      <c r="E91" s="45" t="s">
        <v>141</v>
      </c>
      <c r="F91" s="55">
        <v>0</v>
      </c>
      <c r="G91" s="55">
        <v>0</v>
      </c>
      <c r="H91" s="55">
        <v>0</v>
      </c>
      <c r="I91" s="55">
        <v>0</v>
      </c>
      <c r="J91" s="55">
        <v>0</v>
      </c>
      <c r="K91" s="55">
        <v>0</v>
      </c>
      <c r="L91" s="55">
        <v>0</v>
      </c>
      <c r="M91" s="55">
        <v>0</v>
      </c>
      <c r="N91" s="55">
        <v>0</v>
      </c>
      <c r="O91" s="55">
        <v>0</v>
      </c>
      <c r="P91" s="55">
        <v>0</v>
      </c>
      <c r="Q91" s="55">
        <v>0</v>
      </c>
      <c r="R91" s="55">
        <v>0</v>
      </c>
      <c r="S91" s="55">
        <v>0</v>
      </c>
      <c r="U91" s="74"/>
      <c r="V91" s="55"/>
      <c r="Y91" s="55"/>
    </row>
    <row r="92" spans="1:25" ht="13.2" x14ac:dyDescent="0.25">
      <c r="A92" s="45" t="s">
        <v>72</v>
      </c>
      <c r="B92" s="45" t="s">
        <v>2098</v>
      </c>
      <c r="C92" s="45" t="s">
        <v>3872</v>
      </c>
      <c r="D92" s="45" t="s">
        <v>3873</v>
      </c>
      <c r="E92" s="45" t="s">
        <v>141</v>
      </c>
      <c r="F92" s="55">
        <v>0</v>
      </c>
      <c r="G92" s="55">
        <v>0</v>
      </c>
      <c r="H92" s="55">
        <v>0</v>
      </c>
      <c r="I92" s="55">
        <v>0</v>
      </c>
      <c r="J92" s="55">
        <v>0</v>
      </c>
      <c r="K92" s="55">
        <v>0</v>
      </c>
      <c r="L92" s="55">
        <v>0</v>
      </c>
      <c r="M92" s="55">
        <v>0</v>
      </c>
      <c r="N92" s="55">
        <v>0</v>
      </c>
      <c r="O92" s="55">
        <v>0</v>
      </c>
      <c r="P92" s="55">
        <v>0</v>
      </c>
      <c r="Q92" s="55">
        <v>0</v>
      </c>
      <c r="R92" s="55">
        <v>0</v>
      </c>
      <c r="S92" s="55">
        <v>0</v>
      </c>
      <c r="U92" s="74"/>
      <c r="V92" s="55"/>
      <c r="Y92" s="55"/>
    </row>
    <row r="93" spans="1:25" ht="13.2" x14ac:dyDescent="0.25">
      <c r="A93" s="45" t="s">
        <v>72</v>
      </c>
      <c r="B93" s="45" t="s">
        <v>2099</v>
      </c>
      <c r="C93" s="45" t="s">
        <v>3874</v>
      </c>
      <c r="D93" s="45" t="s">
        <v>3875</v>
      </c>
      <c r="E93" s="45" t="s">
        <v>141</v>
      </c>
      <c r="F93" s="55">
        <v>0</v>
      </c>
      <c r="G93" s="55">
        <v>0</v>
      </c>
      <c r="H93" s="55">
        <v>0</v>
      </c>
      <c r="I93" s="55">
        <v>0</v>
      </c>
      <c r="J93" s="55">
        <v>0</v>
      </c>
      <c r="K93" s="55">
        <v>0</v>
      </c>
      <c r="L93" s="55">
        <v>0</v>
      </c>
      <c r="M93" s="55">
        <v>0</v>
      </c>
      <c r="N93" s="55">
        <v>0</v>
      </c>
      <c r="O93" s="55">
        <v>0</v>
      </c>
      <c r="P93" s="55">
        <v>0</v>
      </c>
      <c r="Q93" s="55">
        <v>0</v>
      </c>
      <c r="R93" s="55">
        <v>0</v>
      </c>
      <c r="S93" s="55">
        <v>0</v>
      </c>
      <c r="U93" s="74"/>
      <c r="V93" s="55"/>
      <c r="Y93" s="55"/>
    </row>
    <row r="94" spans="1:25" ht="13.2" x14ac:dyDescent="0.25">
      <c r="A94" s="45" t="s">
        <v>72</v>
      </c>
      <c r="B94" s="45" t="s">
        <v>2100</v>
      </c>
      <c r="C94" s="45" t="s">
        <v>3876</v>
      </c>
      <c r="D94" s="45" t="s">
        <v>3877</v>
      </c>
      <c r="E94" s="45" t="s">
        <v>141</v>
      </c>
      <c r="F94" s="55">
        <v>0</v>
      </c>
      <c r="G94" s="55">
        <v>0</v>
      </c>
      <c r="H94" s="55">
        <v>0</v>
      </c>
      <c r="I94" s="55">
        <v>0</v>
      </c>
      <c r="J94" s="55">
        <v>0</v>
      </c>
      <c r="K94" s="55">
        <v>0</v>
      </c>
      <c r="L94" s="55">
        <v>0</v>
      </c>
      <c r="M94" s="55">
        <v>0</v>
      </c>
      <c r="N94" s="55">
        <v>0</v>
      </c>
      <c r="O94" s="55">
        <v>0</v>
      </c>
      <c r="P94" s="55">
        <v>0</v>
      </c>
      <c r="Q94" s="55">
        <v>0</v>
      </c>
      <c r="R94" s="55">
        <v>0</v>
      </c>
      <c r="S94" s="55">
        <v>0</v>
      </c>
      <c r="U94" s="74"/>
      <c r="V94" s="55"/>
      <c r="Y94" s="55"/>
    </row>
    <row r="95" spans="1:25" ht="13.2" x14ac:dyDescent="0.25">
      <c r="A95" s="45" t="s">
        <v>72</v>
      </c>
      <c r="B95" s="45" t="s">
        <v>2101</v>
      </c>
      <c r="C95" s="45" t="s">
        <v>3878</v>
      </c>
      <c r="D95" s="45" t="s">
        <v>3752</v>
      </c>
      <c r="E95" s="45" t="s">
        <v>141</v>
      </c>
      <c r="F95" s="55">
        <v>934</v>
      </c>
      <c r="G95" s="55">
        <v>935</v>
      </c>
      <c r="H95" s="55">
        <v>936</v>
      </c>
      <c r="I95" s="55">
        <v>1158</v>
      </c>
      <c r="J95" s="55">
        <v>1160</v>
      </c>
      <c r="K95" s="55">
        <v>1161</v>
      </c>
      <c r="L95" s="55">
        <v>1164</v>
      </c>
      <c r="M95" s="55">
        <v>1166</v>
      </c>
      <c r="N95" s="55">
        <v>1136</v>
      </c>
      <c r="O95" s="55">
        <v>1123</v>
      </c>
      <c r="P95" s="55">
        <v>1109</v>
      </c>
      <c r="Q95" s="55">
        <v>1096</v>
      </c>
      <c r="R95" s="55">
        <v>1083</v>
      </c>
      <c r="S95" s="55">
        <v>1095947</v>
      </c>
      <c r="U95" s="74"/>
      <c r="V95" s="55"/>
      <c r="Y95" s="55"/>
    </row>
    <row r="96" spans="1:25" ht="13.2" x14ac:dyDescent="0.25">
      <c r="A96" s="45" t="s">
        <v>72</v>
      </c>
      <c r="B96" s="45" t="s">
        <v>2102</v>
      </c>
      <c r="C96" s="45" t="s">
        <v>3878</v>
      </c>
      <c r="D96" s="45" t="s">
        <v>3753</v>
      </c>
      <c r="E96" s="45" t="s">
        <v>141</v>
      </c>
      <c r="F96" s="55">
        <v>0</v>
      </c>
      <c r="G96" s="55">
        <v>0</v>
      </c>
      <c r="H96" s="55">
        <v>0</v>
      </c>
      <c r="I96" s="55">
        <v>0</v>
      </c>
      <c r="J96" s="55">
        <v>0</v>
      </c>
      <c r="K96" s="55">
        <v>0</v>
      </c>
      <c r="L96" s="55">
        <v>0</v>
      </c>
      <c r="M96" s="55">
        <v>0</v>
      </c>
      <c r="N96" s="55">
        <v>0</v>
      </c>
      <c r="O96" s="55">
        <v>0</v>
      </c>
      <c r="P96" s="55">
        <v>0</v>
      </c>
      <c r="Q96" s="55">
        <v>0</v>
      </c>
      <c r="R96" s="55">
        <v>0</v>
      </c>
      <c r="S96" s="55">
        <v>0</v>
      </c>
      <c r="U96" s="74"/>
      <c r="V96" s="55"/>
      <c r="Y96" s="55"/>
    </row>
    <row r="97" spans="1:25" ht="13.2" x14ac:dyDescent="0.25">
      <c r="A97" s="45" t="s">
        <v>72</v>
      </c>
      <c r="B97" s="45" t="s">
        <v>2103</v>
      </c>
      <c r="C97" s="45" t="s">
        <v>3878</v>
      </c>
      <c r="D97" s="45" t="s">
        <v>3879</v>
      </c>
      <c r="E97" s="45" t="s">
        <v>141</v>
      </c>
      <c r="F97" s="55">
        <v>0</v>
      </c>
      <c r="G97" s="55">
        <v>0</v>
      </c>
      <c r="H97" s="55">
        <v>0</v>
      </c>
      <c r="I97" s="55">
        <v>0</v>
      </c>
      <c r="J97" s="55">
        <v>0</v>
      </c>
      <c r="K97" s="55">
        <v>0</v>
      </c>
      <c r="L97" s="55">
        <v>0</v>
      </c>
      <c r="M97" s="55">
        <v>0</v>
      </c>
      <c r="N97" s="55">
        <v>0</v>
      </c>
      <c r="O97" s="55">
        <v>0</v>
      </c>
      <c r="P97" s="55">
        <v>0</v>
      </c>
      <c r="Q97" s="55">
        <v>0</v>
      </c>
      <c r="R97" s="55">
        <v>0</v>
      </c>
      <c r="S97" s="55">
        <v>0</v>
      </c>
      <c r="U97" s="74"/>
      <c r="V97" s="55"/>
      <c r="Y97" s="55"/>
    </row>
    <row r="98" spans="1:25" ht="13.2" x14ac:dyDescent="0.25">
      <c r="A98" s="45" t="s">
        <v>72</v>
      </c>
      <c r="B98" s="45" t="s">
        <v>2104</v>
      </c>
      <c r="C98" s="45" t="s">
        <v>3880</v>
      </c>
      <c r="D98" s="45" t="s">
        <v>3881</v>
      </c>
      <c r="E98" s="45" t="s">
        <v>141</v>
      </c>
      <c r="F98" s="55">
        <v>0</v>
      </c>
      <c r="G98" s="55">
        <v>0</v>
      </c>
      <c r="H98" s="55">
        <v>0</v>
      </c>
      <c r="I98" s="55">
        <v>0</v>
      </c>
      <c r="J98" s="55">
        <v>0</v>
      </c>
      <c r="K98" s="55">
        <v>0</v>
      </c>
      <c r="L98" s="55">
        <v>0</v>
      </c>
      <c r="M98" s="55">
        <v>0</v>
      </c>
      <c r="N98" s="55">
        <v>0</v>
      </c>
      <c r="O98" s="55">
        <v>0</v>
      </c>
      <c r="P98" s="55">
        <v>0</v>
      </c>
      <c r="Q98" s="55">
        <v>0</v>
      </c>
      <c r="R98" s="55">
        <v>0</v>
      </c>
      <c r="S98" s="55">
        <v>0</v>
      </c>
      <c r="U98" s="74"/>
      <c r="V98" s="55"/>
      <c r="Y98" s="55"/>
    </row>
    <row r="99" spans="1:25" ht="13.2" x14ac:dyDescent="0.25">
      <c r="A99" s="45" t="s">
        <v>72</v>
      </c>
      <c r="B99" s="45" t="s">
        <v>2105</v>
      </c>
      <c r="C99" s="45" t="s">
        <v>3880</v>
      </c>
      <c r="D99" s="45" t="s">
        <v>3882</v>
      </c>
      <c r="E99" s="45" t="s">
        <v>141</v>
      </c>
      <c r="F99" s="55">
        <v>0</v>
      </c>
      <c r="G99" s="55">
        <v>0</v>
      </c>
      <c r="H99" s="55">
        <v>0</v>
      </c>
      <c r="I99" s="55">
        <v>0</v>
      </c>
      <c r="J99" s="55">
        <v>0</v>
      </c>
      <c r="K99" s="55">
        <v>0</v>
      </c>
      <c r="L99" s="55">
        <v>0</v>
      </c>
      <c r="M99" s="55">
        <v>0</v>
      </c>
      <c r="N99" s="55">
        <v>0</v>
      </c>
      <c r="O99" s="55">
        <v>0</v>
      </c>
      <c r="P99" s="55">
        <v>0</v>
      </c>
      <c r="Q99" s="55">
        <v>0</v>
      </c>
      <c r="R99" s="55">
        <v>0</v>
      </c>
      <c r="S99" s="55">
        <v>0</v>
      </c>
      <c r="U99" s="74"/>
      <c r="V99" s="55"/>
      <c r="Y99" s="55"/>
    </row>
    <row r="100" spans="1:25" ht="13.2" x14ac:dyDescent="0.25">
      <c r="A100" s="45" t="s">
        <v>72</v>
      </c>
      <c r="B100" s="45" t="s">
        <v>2106</v>
      </c>
      <c r="C100" s="45" t="s">
        <v>3880</v>
      </c>
      <c r="D100" s="45" t="s">
        <v>3883</v>
      </c>
      <c r="E100" s="45" t="s">
        <v>141</v>
      </c>
      <c r="F100" s="55">
        <v>16178</v>
      </c>
      <c r="G100" s="55">
        <v>16524</v>
      </c>
      <c r="H100" s="55">
        <v>16880</v>
      </c>
      <c r="I100" s="55">
        <v>17246</v>
      </c>
      <c r="J100" s="55">
        <v>17614</v>
      </c>
      <c r="K100" s="55">
        <v>17984</v>
      </c>
      <c r="L100" s="55">
        <v>18353</v>
      </c>
      <c r="M100" s="55">
        <v>16256</v>
      </c>
      <c r="N100" s="55">
        <v>17040</v>
      </c>
      <c r="O100" s="55">
        <v>17444</v>
      </c>
      <c r="P100" s="55">
        <v>17865</v>
      </c>
      <c r="Q100" s="55">
        <v>18287</v>
      </c>
      <c r="R100" s="55">
        <v>18639</v>
      </c>
      <c r="S100" s="55">
        <v>17408338</v>
      </c>
      <c r="U100" s="74"/>
      <c r="V100" s="55"/>
      <c r="Y100" s="55"/>
    </row>
    <row r="101" spans="1:25" ht="13.2" x14ac:dyDescent="0.25">
      <c r="A101" s="45" t="s">
        <v>72</v>
      </c>
      <c r="B101" s="45" t="s">
        <v>2107</v>
      </c>
      <c r="C101" s="45" t="s">
        <v>3880</v>
      </c>
      <c r="D101" s="45" t="s">
        <v>3884</v>
      </c>
      <c r="E101" s="45" t="s">
        <v>141</v>
      </c>
      <c r="F101" s="55">
        <v>0</v>
      </c>
      <c r="G101" s="55">
        <v>0</v>
      </c>
      <c r="H101" s="55">
        <v>0</v>
      </c>
      <c r="I101" s="55">
        <v>0</v>
      </c>
      <c r="J101" s="55">
        <v>0</v>
      </c>
      <c r="K101" s="55">
        <v>0</v>
      </c>
      <c r="L101" s="55">
        <v>0</v>
      </c>
      <c r="M101" s="55">
        <v>0</v>
      </c>
      <c r="N101" s="55">
        <v>0</v>
      </c>
      <c r="O101" s="55">
        <v>0</v>
      </c>
      <c r="P101" s="55">
        <v>0</v>
      </c>
      <c r="Q101" s="55">
        <v>0</v>
      </c>
      <c r="R101" s="55">
        <v>0</v>
      </c>
      <c r="S101" s="55">
        <v>0</v>
      </c>
      <c r="U101" s="74"/>
      <c r="V101" s="55"/>
      <c r="Y101" s="55"/>
    </row>
    <row r="102" spans="1:25" ht="13.2" x14ac:dyDescent="0.25">
      <c r="A102" s="45" t="s">
        <v>72</v>
      </c>
      <c r="B102" s="45" t="s">
        <v>2108</v>
      </c>
      <c r="C102" s="45" t="s">
        <v>3880</v>
      </c>
      <c r="D102" s="45" t="s">
        <v>3885</v>
      </c>
      <c r="E102" s="45" t="s">
        <v>141</v>
      </c>
      <c r="F102" s="55">
        <v>-740</v>
      </c>
      <c r="G102" s="55">
        <v>-896</v>
      </c>
      <c r="H102" s="55">
        <v>-697</v>
      </c>
      <c r="I102" s="55">
        <v>-497</v>
      </c>
      <c r="J102" s="55">
        <v>-297</v>
      </c>
      <c r="K102" s="55">
        <v>-377</v>
      </c>
      <c r="L102" s="55">
        <v>-1559</v>
      </c>
      <c r="M102" s="55">
        <v>0</v>
      </c>
      <c r="N102" s="55">
        <v>0</v>
      </c>
      <c r="O102" s="55">
        <v>0</v>
      </c>
      <c r="P102" s="55">
        <v>0</v>
      </c>
      <c r="Q102" s="55">
        <v>0</v>
      </c>
      <c r="R102" s="55">
        <v>0</v>
      </c>
      <c r="S102" s="55">
        <v>-391144</v>
      </c>
      <c r="U102" s="74"/>
      <c r="V102" s="55"/>
      <c r="Y102" s="55"/>
    </row>
    <row r="103" spans="1:25" ht="13.2" x14ac:dyDescent="0.25">
      <c r="A103" s="45" t="s">
        <v>72</v>
      </c>
      <c r="B103" s="45" t="s">
        <v>2109</v>
      </c>
      <c r="C103" s="45" t="s">
        <v>3880</v>
      </c>
      <c r="D103" s="45" t="s">
        <v>3886</v>
      </c>
      <c r="E103" s="45" t="s">
        <v>141</v>
      </c>
      <c r="F103" s="55">
        <v>0</v>
      </c>
      <c r="G103" s="55">
        <v>0</v>
      </c>
      <c r="H103" s="55">
        <v>0</v>
      </c>
      <c r="I103" s="55">
        <v>0</v>
      </c>
      <c r="J103" s="55">
        <v>0</v>
      </c>
      <c r="K103" s="55">
        <v>0</v>
      </c>
      <c r="L103" s="55">
        <v>0</v>
      </c>
      <c r="M103" s="55">
        <v>0</v>
      </c>
      <c r="N103" s="55">
        <v>0</v>
      </c>
      <c r="O103" s="55">
        <v>0</v>
      </c>
      <c r="P103" s="55">
        <v>0</v>
      </c>
      <c r="Q103" s="55">
        <v>0</v>
      </c>
      <c r="R103" s="55">
        <v>0</v>
      </c>
      <c r="S103" s="55">
        <v>0</v>
      </c>
      <c r="U103" s="74"/>
      <c r="V103" s="55"/>
      <c r="Y103" s="55"/>
    </row>
    <row r="104" spans="1:25" ht="13.2" x14ac:dyDescent="0.25">
      <c r="A104" s="45" t="s">
        <v>72</v>
      </c>
      <c r="B104" s="45" t="s">
        <v>2110</v>
      </c>
      <c r="C104" s="45" t="s">
        <v>3887</v>
      </c>
      <c r="D104" s="45" t="s">
        <v>3888</v>
      </c>
      <c r="E104" s="45" t="s">
        <v>141</v>
      </c>
      <c r="F104" s="55">
        <v>0</v>
      </c>
      <c r="G104" s="55">
        <v>0</v>
      </c>
      <c r="H104" s="55">
        <v>0</v>
      </c>
      <c r="I104" s="55">
        <v>0</v>
      </c>
      <c r="J104" s="55">
        <v>0</v>
      </c>
      <c r="K104" s="55">
        <v>0</v>
      </c>
      <c r="L104" s="55">
        <v>0</v>
      </c>
      <c r="M104" s="55">
        <v>0</v>
      </c>
      <c r="N104" s="55">
        <v>0</v>
      </c>
      <c r="O104" s="55">
        <v>0</v>
      </c>
      <c r="P104" s="55">
        <v>0</v>
      </c>
      <c r="Q104" s="55">
        <v>0</v>
      </c>
      <c r="R104" s="55">
        <v>0</v>
      </c>
      <c r="S104" s="55">
        <v>0</v>
      </c>
      <c r="U104" s="74"/>
      <c r="V104" s="55"/>
      <c r="Y104" s="55"/>
    </row>
    <row r="105" spans="1:25" ht="13.2" x14ac:dyDescent="0.25">
      <c r="A105" s="45" t="s">
        <v>72</v>
      </c>
      <c r="B105" s="45" t="s">
        <v>2111</v>
      </c>
      <c r="C105" s="45" t="s">
        <v>3889</v>
      </c>
      <c r="D105" s="45" t="s">
        <v>3890</v>
      </c>
      <c r="E105" s="45" t="s">
        <v>141</v>
      </c>
      <c r="F105" s="55">
        <v>0</v>
      </c>
      <c r="G105" s="55">
        <v>0</v>
      </c>
      <c r="H105" s="55">
        <v>0</v>
      </c>
      <c r="I105" s="55">
        <v>0</v>
      </c>
      <c r="J105" s="55">
        <v>0</v>
      </c>
      <c r="K105" s="55">
        <v>0</v>
      </c>
      <c r="L105" s="55">
        <v>0</v>
      </c>
      <c r="M105" s="55">
        <v>0</v>
      </c>
      <c r="N105" s="55">
        <v>0</v>
      </c>
      <c r="O105" s="55">
        <v>0</v>
      </c>
      <c r="P105" s="55">
        <v>0</v>
      </c>
      <c r="Q105" s="55">
        <v>0</v>
      </c>
      <c r="R105" s="55">
        <v>0</v>
      </c>
      <c r="S105" s="55">
        <v>0</v>
      </c>
      <c r="U105" s="74"/>
      <c r="V105" s="55"/>
      <c r="Y105" s="55"/>
    </row>
    <row r="106" spans="1:25" ht="13.2" x14ac:dyDescent="0.25">
      <c r="A106" s="45" t="s">
        <v>72</v>
      </c>
      <c r="B106" s="45" t="s">
        <v>2112</v>
      </c>
      <c r="C106" s="45" t="s">
        <v>3891</v>
      </c>
      <c r="D106" s="45" t="s">
        <v>3892</v>
      </c>
      <c r="E106" s="45" t="s">
        <v>141</v>
      </c>
      <c r="F106" s="55">
        <v>0</v>
      </c>
      <c r="G106" s="55">
        <v>0</v>
      </c>
      <c r="H106" s="55">
        <v>0</v>
      </c>
      <c r="I106" s="55">
        <v>0</v>
      </c>
      <c r="J106" s="55">
        <v>0</v>
      </c>
      <c r="K106" s="55">
        <v>0</v>
      </c>
      <c r="L106" s="55">
        <v>0</v>
      </c>
      <c r="M106" s="55">
        <v>0</v>
      </c>
      <c r="N106" s="55">
        <v>0</v>
      </c>
      <c r="O106" s="55">
        <v>0</v>
      </c>
      <c r="P106" s="55">
        <v>0</v>
      </c>
      <c r="Q106" s="55">
        <v>0</v>
      </c>
      <c r="R106" s="55">
        <v>0</v>
      </c>
      <c r="S106" s="55">
        <v>0</v>
      </c>
      <c r="U106" s="74"/>
      <c r="V106" s="55"/>
      <c r="Y106" s="55"/>
    </row>
    <row r="107" spans="1:25" ht="13.2" x14ac:dyDescent="0.25">
      <c r="A107" s="45" t="s">
        <v>72</v>
      </c>
      <c r="B107" s="45" t="s">
        <v>2113</v>
      </c>
      <c r="C107" s="45" t="s">
        <v>3891</v>
      </c>
      <c r="D107" s="45" t="s">
        <v>3893</v>
      </c>
      <c r="E107" s="45" t="s">
        <v>141</v>
      </c>
      <c r="F107" s="55">
        <v>669</v>
      </c>
      <c r="G107" s="55">
        <v>692</v>
      </c>
      <c r="H107" s="55">
        <v>716</v>
      </c>
      <c r="I107" s="55">
        <v>743</v>
      </c>
      <c r="J107" s="55">
        <v>769</v>
      </c>
      <c r="K107" s="55">
        <v>796</v>
      </c>
      <c r="L107" s="55">
        <v>823</v>
      </c>
      <c r="M107" s="55">
        <v>850</v>
      </c>
      <c r="N107" s="55">
        <v>603</v>
      </c>
      <c r="O107" s="55">
        <v>669</v>
      </c>
      <c r="P107" s="55">
        <v>735</v>
      </c>
      <c r="Q107" s="55">
        <v>801</v>
      </c>
      <c r="R107" s="55">
        <v>867</v>
      </c>
      <c r="S107" s="55">
        <v>747156</v>
      </c>
      <c r="U107" s="74"/>
      <c r="V107" s="55"/>
      <c r="Y107" s="55"/>
    </row>
    <row r="108" spans="1:25" ht="13.2" x14ac:dyDescent="0.25">
      <c r="A108" s="45" t="s">
        <v>72</v>
      </c>
      <c r="B108" s="45" t="s">
        <v>2114</v>
      </c>
      <c r="C108" s="45" t="s">
        <v>3894</v>
      </c>
      <c r="D108" s="45" t="s">
        <v>3895</v>
      </c>
      <c r="E108" s="45" t="s">
        <v>141</v>
      </c>
      <c r="F108" s="55">
        <v>967</v>
      </c>
      <c r="G108" s="55">
        <v>1058</v>
      </c>
      <c r="H108" s="55">
        <v>1178</v>
      </c>
      <c r="I108" s="55">
        <v>1225</v>
      </c>
      <c r="J108" s="55">
        <v>1269</v>
      </c>
      <c r="K108" s="55">
        <v>1368</v>
      </c>
      <c r="L108" s="55">
        <v>1385</v>
      </c>
      <c r="M108" s="55">
        <v>1669</v>
      </c>
      <c r="N108" s="55">
        <v>1625</v>
      </c>
      <c r="O108" s="55">
        <v>1605</v>
      </c>
      <c r="P108" s="55">
        <v>1586</v>
      </c>
      <c r="Q108" s="55">
        <v>1567</v>
      </c>
      <c r="R108" s="55">
        <v>1547</v>
      </c>
      <c r="S108" s="55">
        <v>1399302</v>
      </c>
      <c r="U108" s="74"/>
      <c r="V108" s="55"/>
      <c r="Y108" s="55"/>
    </row>
    <row r="109" spans="1:25" ht="13.2" x14ac:dyDescent="0.25">
      <c r="A109" s="45" t="s">
        <v>72</v>
      </c>
      <c r="B109" s="45" t="s">
        <v>2115</v>
      </c>
      <c r="C109" s="45" t="s">
        <v>3894</v>
      </c>
      <c r="D109" s="45" t="s">
        <v>3896</v>
      </c>
      <c r="E109" s="45" t="s">
        <v>141</v>
      </c>
      <c r="F109" s="55">
        <v>0</v>
      </c>
      <c r="G109" s="55">
        <v>0</v>
      </c>
      <c r="H109" s="55">
        <v>0</v>
      </c>
      <c r="I109" s="55">
        <v>0</v>
      </c>
      <c r="J109" s="55">
        <v>0</v>
      </c>
      <c r="K109" s="55">
        <v>0</v>
      </c>
      <c r="L109" s="55">
        <v>0</v>
      </c>
      <c r="M109" s="55">
        <v>0</v>
      </c>
      <c r="N109" s="55">
        <v>0</v>
      </c>
      <c r="O109" s="55">
        <v>0</v>
      </c>
      <c r="P109" s="55">
        <v>0</v>
      </c>
      <c r="Q109" s="55">
        <v>0</v>
      </c>
      <c r="R109" s="55">
        <v>0</v>
      </c>
      <c r="S109" s="55">
        <v>0</v>
      </c>
      <c r="U109" s="74"/>
      <c r="V109" s="55"/>
      <c r="Y109" s="55"/>
    </row>
    <row r="110" spans="1:25" ht="13.2" x14ac:dyDescent="0.25">
      <c r="A110" s="45" t="s">
        <v>72</v>
      </c>
      <c r="B110" s="45" t="s">
        <v>2116</v>
      </c>
      <c r="C110" s="45" t="s">
        <v>3894</v>
      </c>
      <c r="D110" s="45" t="s">
        <v>3897</v>
      </c>
      <c r="E110" s="45" t="s">
        <v>141</v>
      </c>
      <c r="F110" s="55">
        <v>264</v>
      </c>
      <c r="G110" s="55">
        <v>267</v>
      </c>
      <c r="H110" s="55">
        <v>270</v>
      </c>
      <c r="I110" s="55">
        <v>272</v>
      </c>
      <c r="J110" s="55">
        <v>275</v>
      </c>
      <c r="K110" s="55">
        <v>278</v>
      </c>
      <c r="L110" s="55">
        <v>280</v>
      </c>
      <c r="M110" s="55">
        <v>0</v>
      </c>
      <c r="N110" s="55">
        <v>0</v>
      </c>
      <c r="O110" s="55">
        <v>0</v>
      </c>
      <c r="P110" s="55">
        <v>0</v>
      </c>
      <c r="Q110" s="55">
        <v>0</v>
      </c>
      <c r="R110" s="55">
        <v>0</v>
      </c>
      <c r="S110" s="55">
        <v>147817</v>
      </c>
      <c r="U110" s="74"/>
      <c r="V110" s="55"/>
      <c r="Y110" s="55"/>
    </row>
    <row r="111" spans="1:25" ht="13.2" x14ac:dyDescent="0.25">
      <c r="A111" s="45" t="s">
        <v>72</v>
      </c>
      <c r="B111" s="45" t="s">
        <v>2117</v>
      </c>
      <c r="C111" s="45" t="s">
        <v>3898</v>
      </c>
      <c r="D111" s="45" t="s">
        <v>3899</v>
      </c>
      <c r="E111" s="45" t="s">
        <v>141</v>
      </c>
      <c r="F111" s="55">
        <v>0</v>
      </c>
      <c r="G111" s="55">
        <v>0</v>
      </c>
      <c r="H111" s="55">
        <v>0</v>
      </c>
      <c r="I111" s="55">
        <v>0</v>
      </c>
      <c r="J111" s="55">
        <v>0</v>
      </c>
      <c r="K111" s="55">
        <v>0</v>
      </c>
      <c r="L111" s="55">
        <v>0</v>
      </c>
      <c r="M111" s="55">
        <v>0</v>
      </c>
      <c r="N111" s="55">
        <v>0</v>
      </c>
      <c r="O111" s="55">
        <v>0</v>
      </c>
      <c r="P111" s="55">
        <v>0</v>
      </c>
      <c r="Q111" s="55">
        <v>0</v>
      </c>
      <c r="R111" s="55">
        <v>0</v>
      </c>
      <c r="S111" s="55">
        <v>0</v>
      </c>
      <c r="U111" s="74"/>
      <c r="V111" s="55"/>
      <c r="Y111" s="55"/>
    </row>
    <row r="112" spans="1:25" ht="13.2" x14ac:dyDescent="0.25">
      <c r="A112" s="45" t="s">
        <v>72</v>
      </c>
      <c r="B112" s="45" t="s">
        <v>2118</v>
      </c>
      <c r="C112" s="45" t="s">
        <v>3898</v>
      </c>
      <c r="D112" s="45" t="s">
        <v>3900</v>
      </c>
      <c r="E112" s="45" t="s">
        <v>141</v>
      </c>
      <c r="F112" s="55">
        <v>0</v>
      </c>
      <c r="G112" s="55">
        <v>0</v>
      </c>
      <c r="H112" s="55">
        <v>0</v>
      </c>
      <c r="I112" s="55">
        <v>0</v>
      </c>
      <c r="J112" s="55">
        <v>0</v>
      </c>
      <c r="K112" s="55">
        <v>0</v>
      </c>
      <c r="L112" s="55">
        <v>0</v>
      </c>
      <c r="M112" s="55">
        <v>0</v>
      </c>
      <c r="N112" s="55">
        <v>0</v>
      </c>
      <c r="O112" s="55">
        <v>0</v>
      </c>
      <c r="P112" s="55">
        <v>0</v>
      </c>
      <c r="Q112" s="55">
        <v>0</v>
      </c>
      <c r="R112" s="55">
        <v>0</v>
      </c>
      <c r="S112" s="55">
        <v>0</v>
      </c>
      <c r="U112" s="74"/>
      <c r="V112" s="55"/>
      <c r="Y112" s="55"/>
    </row>
    <row r="113" spans="1:25" ht="13.2" x14ac:dyDescent="0.25">
      <c r="A113" s="45" t="s">
        <v>72</v>
      </c>
      <c r="B113" s="45" t="s">
        <v>2119</v>
      </c>
      <c r="C113" s="45" t="s">
        <v>3901</v>
      </c>
      <c r="D113" s="45" t="s">
        <v>3902</v>
      </c>
      <c r="E113" s="45" t="s">
        <v>141</v>
      </c>
      <c r="F113" s="55">
        <v>0</v>
      </c>
      <c r="G113" s="55">
        <v>0</v>
      </c>
      <c r="H113" s="55">
        <v>0</v>
      </c>
      <c r="I113" s="55">
        <v>0</v>
      </c>
      <c r="J113" s="55">
        <v>0</v>
      </c>
      <c r="K113" s="55">
        <v>0</v>
      </c>
      <c r="L113" s="55">
        <v>0</v>
      </c>
      <c r="M113" s="55">
        <v>0</v>
      </c>
      <c r="N113" s="55">
        <v>0</v>
      </c>
      <c r="O113" s="55">
        <v>0</v>
      </c>
      <c r="P113" s="55">
        <v>0</v>
      </c>
      <c r="Q113" s="55">
        <v>0</v>
      </c>
      <c r="R113" s="55">
        <v>2</v>
      </c>
      <c r="S113" s="55">
        <v>88</v>
      </c>
      <c r="U113" s="74"/>
      <c r="V113" s="55"/>
      <c r="Y113" s="55"/>
    </row>
    <row r="114" spans="1:25" ht="13.2" x14ac:dyDescent="0.25">
      <c r="A114" s="45" t="s">
        <v>72</v>
      </c>
      <c r="B114" s="45" t="s">
        <v>2120</v>
      </c>
      <c r="C114" s="45" t="s">
        <v>3903</v>
      </c>
      <c r="D114" s="45" t="s">
        <v>3904</v>
      </c>
      <c r="E114" s="45" t="s">
        <v>141</v>
      </c>
      <c r="F114" s="55">
        <v>0</v>
      </c>
      <c r="G114" s="55">
        <v>0</v>
      </c>
      <c r="H114" s="55">
        <v>0</v>
      </c>
      <c r="I114" s="55">
        <v>0</v>
      </c>
      <c r="J114" s="55">
        <v>0</v>
      </c>
      <c r="K114" s="55">
        <v>0</v>
      </c>
      <c r="L114" s="55">
        <v>0</v>
      </c>
      <c r="M114" s="55">
        <v>0</v>
      </c>
      <c r="N114" s="55">
        <v>0</v>
      </c>
      <c r="O114" s="55">
        <v>0</v>
      </c>
      <c r="P114" s="55">
        <v>0</v>
      </c>
      <c r="Q114" s="55">
        <v>0</v>
      </c>
      <c r="R114" s="55">
        <v>0</v>
      </c>
      <c r="S114" s="55">
        <v>0</v>
      </c>
      <c r="U114" s="74"/>
      <c r="V114" s="55"/>
      <c r="Y114" s="55"/>
    </row>
    <row r="115" spans="1:25" ht="13.2" x14ac:dyDescent="0.25">
      <c r="A115" s="45" t="s">
        <v>72</v>
      </c>
      <c r="B115" s="45" t="s">
        <v>2121</v>
      </c>
      <c r="C115" s="45" t="s">
        <v>3903</v>
      </c>
      <c r="D115" s="45" t="s">
        <v>3905</v>
      </c>
      <c r="E115" s="45" t="s">
        <v>141</v>
      </c>
      <c r="F115" s="55">
        <v>0</v>
      </c>
      <c r="G115" s="55">
        <v>0</v>
      </c>
      <c r="H115" s="55">
        <v>0</v>
      </c>
      <c r="I115" s="55">
        <v>0</v>
      </c>
      <c r="J115" s="55">
        <v>0</v>
      </c>
      <c r="K115" s="55">
        <v>0</v>
      </c>
      <c r="L115" s="55">
        <v>0</v>
      </c>
      <c r="M115" s="55">
        <v>0</v>
      </c>
      <c r="N115" s="55">
        <v>0</v>
      </c>
      <c r="O115" s="55">
        <v>0</v>
      </c>
      <c r="P115" s="55">
        <v>0</v>
      </c>
      <c r="Q115" s="55">
        <v>0</v>
      </c>
      <c r="R115" s="55">
        <v>0</v>
      </c>
      <c r="S115" s="55">
        <v>0</v>
      </c>
      <c r="U115" s="74"/>
      <c r="V115" s="55"/>
      <c r="Y115" s="55"/>
    </row>
    <row r="116" spans="1:25" ht="13.2" x14ac:dyDescent="0.25">
      <c r="A116" s="45" t="s">
        <v>72</v>
      </c>
      <c r="B116" s="45" t="s">
        <v>2122</v>
      </c>
      <c r="C116" s="45" t="s">
        <v>3906</v>
      </c>
      <c r="D116" s="45" t="s">
        <v>3907</v>
      </c>
      <c r="E116" s="45" t="s">
        <v>141</v>
      </c>
      <c r="F116" s="55">
        <v>0</v>
      </c>
      <c r="G116" s="55">
        <v>0</v>
      </c>
      <c r="H116" s="55">
        <v>0</v>
      </c>
      <c r="I116" s="55">
        <v>0</v>
      </c>
      <c r="J116" s="55">
        <v>0</v>
      </c>
      <c r="K116" s="55">
        <v>0</v>
      </c>
      <c r="L116" s="55">
        <v>0</v>
      </c>
      <c r="M116" s="55">
        <v>0</v>
      </c>
      <c r="N116" s="55">
        <v>0</v>
      </c>
      <c r="O116" s="55">
        <v>0</v>
      </c>
      <c r="P116" s="55">
        <v>0</v>
      </c>
      <c r="Q116" s="55">
        <v>0</v>
      </c>
      <c r="R116" s="55">
        <v>0</v>
      </c>
      <c r="S116" s="55">
        <v>0</v>
      </c>
      <c r="U116" s="74"/>
      <c r="V116" s="55"/>
      <c r="Y116" s="55"/>
    </row>
    <row r="117" spans="1:25" ht="13.2" x14ac:dyDescent="0.25">
      <c r="A117" s="45" t="s">
        <v>72</v>
      </c>
      <c r="B117" s="45" t="s">
        <v>2123</v>
      </c>
      <c r="C117" s="45" t="s">
        <v>3906</v>
      </c>
      <c r="D117" s="45" t="s">
        <v>3908</v>
      </c>
      <c r="E117" s="45" t="s">
        <v>141</v>
      </c>
      <c r="F117" s="55">
        <v>0</v>
      </c>
      <c r="G117" s="55">
        <v>0</v>
      </c>
      <c r="H117" s="55">
        <v>0</v>
      </c>
      <c r="I117" s="55">
        <v>0</v>
      </c>
      <c r="J117" s="55">
        <v>0</v>
      </c>
      <c r="K117" s="55">
        <v>0</v>
      </c>
      <c r="L117" s="55">
        <v>0</v>
      </c>
      <c r="M117" s="55">
        <v>0</v>
      </c>
      <c r="N117" s="55">
        <v>0</v>
      </c>
      <c r="O117" s="55">
        <v>0</v>
      </c>
      <c r="P117" s="55">
        <v>0</v>
      </c>
      <c r="Q117" s="55">
        <v>0</v>
      </c>
      <c r="R117" s="55">
        <v>0</v>
      </c>
      <c r="S117" s="55">
        <v>0</v>
      </c>
      <c r="U117" s="74"/>
      <c r="V117" s="55"/>
      <c r="Y117" s="55"/>
    </row>
    <row r="118" spans="1:25" ht="13.2" x14ac:dyDescent="0.25">
      <c r="A118" s="45" t="s">
        <v>72</v>
      </c>
      <c r="B118" s="45" t="s">
        <v>2124</v>
      </c>
      <c r="C118" s="45" t="s">
        <v>3906</v>
      </c>
      <c r="D118" s="45" t="s">
        <v>3909</v>
      </c>
      <c r="E118" s="45" t="s">
        <v>141</v>
      </c>
      <c r="F118" s="55">
        <v>555</v>
      </c>
      <c r="G118" s="55">
        <v>578</v>
      </c>
      <c r="H118" s="55">
        <v>602</v>
      </c>
      <c r="I118" s="55">
        <v>625</v>
      </c>
      <c r="J118" s="55">
        <v>649</v>
      </c>
      <c r="K118" s="55">
        <v>672</v>
      </c>
      <c r="L118" s="55">
        <v>696</v>
      </c>
      <c r="M118" s="55">
        <v>719</v>
      </c>
      <c r="N118" s="55">
        <v>743</v>
      </c>
      <c r="O118" s="55">
        <v>766</v>
      </c>
      <c r="P118" s="55">
        <v>790</v>
      </c>
      <c r="Q118" s="55">
        <v>813</v>
      </c>
      <c r="R118" s="55">
        <v>837</v>
      </c>
      <c r="S118" s="55">
        <v>695689</v>
      </c>
      <c r="U118" s="74"/>
      <c r="V118" s="55"/>
      <c r="Y118" s="55"/>
    </row>
    <row r="119" spans="1:25" ht="13.2" x14ac:dyDescent="0.25">
      <c r="A119" s="45" t="s">
        <v>72</v>
      </c>
      <c r="B119" s="45" t="s">
        <v>2125</v>
      </c>
      <c r="C119" s="45" t="s">
        <v>3906</v>
      </c>
      <c r="D119" s="45" t="s">
        <v>3910</v>
      </c>
      <c r="E119" s="45" t="s">
        <v>141</v>
      </c>
      <c r="F119" s="55">
        <v>113</v>
      </c>
      <c r="G119" s="55">
        <v>132</v>
      </c>
      <c r="H119" s="55">
        <v>151</v>
      </c>
      <c r="I119" s="55">
        <v>170</v>
      </c>
      <c r="J119" s="55">
        <v>189</v>
      </c>
      <c r="K119" s="55">
        <v>208</v>
      </c>
      <c r="L119" s="55">
        <v>227</v>
      </c>
      <c r="M119" s="55">
        <v>246</v>
      </c>
      <c r="N119" s="55">
        <v>265</v>
      </c>
      <c r="O119" s="55">
        <v>284</v>
      </c>
      <c r="P119" s="55">
        <v>303</v>
      </c>
      <c r="Q119" s="55">
        <v>322</v>
      </c>
      <c r="R119" s="55">
        <v>341</v>
      </c>
      <c r="S119" s="55">
        <v>227144</v>
      </c>
      <c r="U119" s="74"/>
      <c r="V119" s="55"/>
      <c r="Y119" s="55"/>
    </row>
    <row r="120" spans="1:25" ht="13.2" x14ac:dyDescent="0.25">
      <c r="A120" s="45" t="s">
        <v>72</v>
      </c>
      <c r="B120" s="45" t="s">
        <v>2126</v>
      </c>
      <c r="C120" s="45" t="s">
        <v>3906</v>
      </c>
      <c r="D120" s="45" t="s">
        <v>3911</v>
      </c>
      <c r="E120" s="45" t="s">
        <v>141</v>
      </c>
      <c r="F120" s="55">
        <v>0</v>
      </c>
      <c r="G120" s="55">
        <v>0</v>
      </c>
      <c r="H120" s="55">
        <v>0</v>
      </c>
      <c r="I120" s="55">
        <v>13</v>
      </c>
      <c r="J120" s="55">
        <v>21</v>
      </c>
      <c r="K120" s="55">
        <v>29</v>
      </c>
      <c r="L120" s="55">
        <v>38</v>
      </c>
      <c r="M120" s="55">
        <v>46</v>
      </c>
      <c r="N120" s="55">
        <v>54</v>
      </c>
      <c r="O120" s="55">
        <v>63</v>
      </c>
      <c r="P120" s="55">
        <v>71</v>
      </c>
      <c r="Q120" s="55">
        <v>80</v>
      </c>
      <c r="R120" s="55">
        <v>88</v>
      </c>
      <c r="S120" s="55">
        <v>38170</v>
      </c>
      <c r="U120" s="74"/>
      <c r="V120" s="55"/>
      <c r="Y120" s="55"/>
    </row>
    <row r="121" spans="1:25" ht="13.2" x14ac:dyDescent="0.25">
      <c r="A121" s="45" t="s">
        <v>72</v>
      </c>
      <c r="B121" s="45" t="s">
        <v>2127</v>
      </c>
      <c r="C121" s="45" t="s">
        <v>3906</v>
      </c>
      <c r="D121" s="45" t="s">
        <v>3912</v>
      </c>
      <c r="E121" s="45" t="s">
        <v>141</v>
      </c>
      <c r="F121" s="55">
        <v>0</v>
      </c>
      <c r="G121" s="55">
        <v>0</v>
      </c>
      <c r="H121" s="55">
        <v>0</v>
      </c>
      <c r="I121" s="55">
        <v>0</v>
      </c>
      <c r="J121" s="55">
        <v>0</v>
      </c>
      <c r="K121" s="55">
        <v>0</v>
      </c>
      <c r="L121" s="55">
        <v>0</v>
      </c>
      <c r="M121" s="55">
        <v>0</v>
      </c>
      <c r="N121" s="55">
        <v>0</v>
      </c>
      <c r="O121" s="55">
        <v>0</v>
      </c>
      <c r="P121" s="55">
        <v>0</v>
      </c>
      <c r="Q121" s="55">
        <v>0</v>
      </c>
      <c r="R121" s="55">
        <v>0</v>
      </c>
      <c r="S121" s="55">
        <v>0</v>
      </c>
      <c r="U121" s="74"/>
      <c r="V121" s="55"/>
      <c r="Y121" s="55"/>
    </row>
  </sheetData>
  <pageMargins left="0.75" right="0.75" top="1" bottom="1" header="0.5" footer="0.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74081C303D597F46A51B1E34376944AC" ma:contentTypeVersion="56" ma:contentTypeDescription="" ma:contentTypeScope="" ma:versionID="e22e9193f40833cf40870f67854ce1a0">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af2abde1a0b6371d480e25bd0fb5d73b"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IsDocumentOrder xmlns="dc463f71-b30c-4ab2-9473-d307f9d35888">false</IsDocumentOrder>
    <IsHighlyConfidential xmlns="dc463f71-b30c-4ab2-9473-d307f9d35888">false</IsHighlyConfidential>
    <CaseCompanyNames xmlns="dc463f71-b30c-4ab2-9473-d307f9d35888">Puget Sound Energy</CaseCompanyNames>
    <IsConfidential xmlns="dc463f71-b30c-4ab2-9473-d307f9d35888">false</IsConfidential>
    <Date1 xmlns="dc463f71-b30c-4ab2-9473-d307f9d35888">2020-03-02T08:00:00+00:00</Date1>
    <DocumentSetType xmlns="dc463f71-b30c-4ab2-9473-d307f9d35888">Response</DocumentSetType>
    <DocketNumber xmlns="dc463f71-b30c-4ab2-9473-d307f9d35888">190529</DocketNumber>
    <Prefix xmlns="dc463f71-b30c-4ab2-9473-d307f9d35888">UE</Prefix>
    <Visibility xmlns="dc463f71-b30c-4ab2-9473-d307f9d35888">Full Visibility</Visibility>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2019-06-20T07:00:00+00:00</OpenedDate>
    <SignificantOrder xmlns="dc463f71-b30c-4ab2-9473-d307f9d35888">false</SignificantOrder>
    <Nickname xmlns="http://schemas.microsoft.com/sharepoint/v3" xsi:nil="true"/>
    <DelegatedOrder xmlns="dc463f71-b30c-4ab2-9473-d307f9d35888">false</DelegatedOrder>
  </documentManagement>
</p:properties>
</file>

<file path=customXml/itemProps1.xml><?xml version="1.0" encoding="utf-8"?>
<ds:datastoreItem xmlns:ds="http://schemas.openxmlformats.org/officeDocument/2006/customXml" ds:itemID="{79602EA7-6734-4B0E-ADFE-38FB07417163}"/>
</file>

<file path=customXml/itemProps2.xml><?xml version="1.0" encoding="utf-8"?>
<ds:datastoreItem xmlns:ds="http://schemas.openxmlformats.org/officeDocument/2006/customXml" ds:itemID="{F0ECAA7B-DBE8-484E-8A6C-CCCA78EB0B86}"/>
</file>

<file path=customXml/itemProps3.xml><?xml version="1.0" encoding="utf-8"?>
<ds:datastoreItem xmlns:ds="http://schemas.openxmlformats.org/officeDocument/2006/customXml" ds:itemID="{1B14BFD4-8BF2-48AD-A5DE-4349CEF2DE79}"/>
</file>

<file path=customXml/itemProps4.xml><?xml version="1.0" encoding="utf-8"?>
<ds:datastoreItem xmlns:ds="http://schemas.openxmlformats.org/officeDocument/2006/customXml" ds:itemID="{0989DC74-7BB2-46DB-9075-E154F5A0892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Gas Rate Base - Plant Detail</vt:lpstr>
      <vt:lpstr>Gas Rate Base</vt:lpstr>
      <vt:lpstr>2017 GRC WC Det Format</vt:lpstr>
      <vt:lpstr>G Input</vt:lpstr>
      <vt:lpstr>G Recon PWR Plt</vt:lpstr>
      <vt:lpstr>Power Plant Info</vt:lpstr>
      <vt:lpstr>AMA&gt;&gt;</vt:lpstr>
      <vt:lpstr>Depr 1301FC Comm</vt:lpstr>
      <vt:lpstr>Depr 1302FC Comm</vt:lpstr>
      <vt:lpstr>GRB AMA</vt:lpstr>
      <vt:lpstr>1302FC Accum Depm Dec18</vt:lpstr>
      <vt:lpstr>1301 Pivot</vt:lpstr>
      <vt:lpstr>1301FC Plant Bal Dec18</vt:lpstr>
      <vt:lpstr>1302 Pivot</vt:lpstr>
      <vt:lpstr>WC </vt:lpstr>
      <vt:lpstr>EOP&gt;&gt;</vt:lpstr>
      <vt:lpstr>Lease</vt:lpstr>
      <vt:lpstr>1301FC Plant Bal Dec18.</vt:lpstr>
      <vt:lpstr>1302FC AccDep Dec18</vt:lpstr>
      <vt:lpstr>Depr 1301FC Comm.</vt:lpstr>
      <vt:lpstr>Depr 1302FC Comm.</vt:lpstr>
      <vt:lpstr>Depr</vt:lpstr>
      <vt:lpstr>Depr sup</vt:lpstr>
      <vt:lpstr>GTZ</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dc:creator>
  <cp:lastModifiedBy>Peterson, Pete</cp:lastModifiedBy>
  <dcterms:created xsi:type="dcterms:W3CDTF">2019-04-23T22:46:15Z</dcterms:created>
  <dcterms:modified xsi:type="dcterms:W3CDTF">2020-02-28T19:47:05Z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NEW-PSE-WP-SEF-4.08G-Gas-RBxFERC-19GRC-05-2019.xlsx</vt:lpwstr>
  </property>
  <property fmtid="{D5CDD505-2E9C-101B-9397-08002B2CF9AE}" pid="3" name="ContentTypeId">
    <vt:lpwstr>0x0101006E56B4D1795A2E4DB2F0B01679ED314A0074081C303D597F46A51B1E34376944AC</vt:lpwstr>
  </property>
  <property fmtid="{D5CDD505-2E9C-101B-9397-08002B2CF9AE}" pid="4" name="_docset_NoMedatataSyncRequired">
    <vt:lpwstr>False</vt:lpwstr>
  </property>
  <property fmtid="{D5CDD505-2E9C-101B-9397-08002B2CF9AE}" pid="5" name="IsEFSEC">
    <vt:bool>false</vt:bool>
  </property>
</Properties>
</file>